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dlcortes\Downloads\"/>
    </mc:Choice>
  </mc:AlternateContent>
  <bookViews>
    <workbookView xWindow="-120" yWindow="-120" windowWidth="20730" windowHeight="11160" firstSheet="21" activeTab="26"/>
  </bookViews>
  <sheets>
    <sheet name="NOTAS" sheetId="1415" r:id="rId1"/>
    <sheet name="DATOS" sheetId="26" r:id="rId2"/>
    <sheet name="DRIVERS" sheetId="214" r:id="rId3"/>
    <sheet name="IAP" sheetId="1420" r:id="rId4"/>
    <sheet name="Propuesta IAP" sheetId="1421" r:id="rId5"/>
    <sheet name="resumen UCAP" sheetId="32" r:id="rId6"/>
    <sheet name="$ C-Inter" sheetId="114" r:id="rId7"/>
    <sheet name="Telegestión " sheetId="1352" state="hidden" r:id="rId8"/>
    <sheet name="Fotometricos" sheetId="1311" r:id="rId9"/>
    <sheet name="Inventario" sheetId="1310" r:id="rId10"/>
    <sheet name="Desmonte Infr. financiada" sheetId="1353" r:id="rId11"/>
    <sheet name="Inversión 1 financiada" sheetId="1354" r:id="rId12"/>
    <sheet name="VÚ" sheetId="1362" r:id="rId13"/>
    <sheet name="CAAEn" sheetId="1363" r:id="rId14"/>
    <sheet name="CINV" sheetId="1366" r:id="rId15"/>
    <sheet name="Desmonte Infr. IAP" sheetId="1429" r:id="rId16"/>
    <sheet name="Inversión No. 2.1 IAP" sheetId="1430" r:id="rId17"/>
    <sheet name="Inversión No. 2.2 IAP" sheetId="1431" r:id="rId18"/>
    <sheet name="Inversión 2.3 IAP" sheetId="1355" r:id="rId19"/>
    <sheet name="Inversión 2.4 IAP" sheetId="1356" r:id="rId20"/>
    <sheet name="Exp Veg 1-IAP" sheetId="1358" r:id="rId21"/>
    <sheet name="Exp Veg 2-IAP" sheetId="1359" r:id="rId22"/>
    <sheet name="TOTAL INVERSION IAP" sheetId="1361" r:id="rId23"/>
    <sheet name="VÚ IAP" sheetId="1380" r:id="rId24"/>
    <sheet name="TOTAL Infr" sheetId="1365" r:id="rId25"/>
    <sheet name="CAOM" sheetId="1367" r:id="rId26"/>
    <sheet name="RSALP" sheetId="1368" r:id="rId27"/>
    <sheet name="F1-30 años" sheetId="1369" r:id="rId28"/>
    <sheet name="Tablas 943-30 años" sheetId="1385" r:id="rId29"/>
    <sheet name="F2-25 años" sheetId="1433" r:id="rId30"/>
    <sheet name="Tablas 943-25 años" sheetId="1434" r:id="rId31"/>
    <sheet name="F3-20 años" sheetId="1435" r:id="rId32"/>
    <sheet name="Tablas 943-20 años" sheetId="1436" r:id="rId33"/>
    <sheet name="F4-15 años" sheetId="1437" r:id="rId34"/>
    <sheet name="Tablas 943-15 años" sheetId="1438" r:id="rId35"/>
    <sheet name="F4-10 años" sheetId="1439" r:id="rId36"/>
    <sheet name="Tablas 943-10 años" sheetId="1440" r:id="rId37"/>
    <sheet name="RESUMEN ESCENARIOS" sheetId="1419" r:id="rId38"/>
    <sheet name="Calculo credito" sheetId="1441" r:id="rId39"/>
    <sheet name="F-JDM-15 años" sheetId="1442" r:id="rId40"/>
    <sheet name="Tablas 943-15 años JDM" sheetId="1443" r:id="rId41"/>
    <sheet name="F-JDM-10 años (SINT)" sheetId="1448" r:id="rId42"/>
    <sheet name="F-JDM-10 años" sheetId="1444" r:id="rId43"/>
    <sheet name="Tablas 943-10 años JDM" sheetId="1445" r:id="rId44"/>
    <sheet name="DATOS DANE" sheetId="1414" r:id="rId45"/>
    <sheet name="LED-1 150 W" sheetId="1282" state="hidden" r:id="rId46"/>
    <sheet name="LED 105 W" sheetId="1312" state="hidden" r:id="rId47"/>
    <sheet name="F-LED-30 W" sheetId="1314" r:id="rId48"/>
    <sheet name="F-LED-40 W" sheetId="1315" state="hidden" r:id="rId49"/>
    <sheet name="LED 124,3 W" sheetId="1316" state="hidden" r:id="rId50"/>
    <sheet name="LED 102,2 W" sheetId="1317" state="hidden" r:id="rId51"/>
    <sheet name="LED 124,1 W" sheetId="1318" state="hidden" r:id="rId52"/>
    <sheet name="LED 132,1 W" sheetId="1319" state="hidden" r:id="rId53"/>
    <sheet name="LED 144,4 W" sheetId="1320" state="hidden" r:id="rId54"/>
    <sheet name="LED 91,4 W" sheetId="1321" state="hidden" r:id="rId55"/>
    <sheet name="LED 92,7 W" sheetId="1322" state="hidden" r:id="rId56"/>
    <sheet name="LED 102,5 W" sheetId="1323" state="hidden" r:id="rId57"/>
    <sheet name="LED 111,3 W" sheetId="1324" state="hidden" r:id="rId58"/>
    <sheet name="LED 132 W" sheetId="1325" state="hidden" r:id="rId59"/>
    <sheet name="LED 84,4 W" sheetId="1326" state="hidden" r:id="rId60"/>
    <sheet name="LED 32,2 W" sheetId="1327" state="hidden" r:id="rId61"/>
    <sheet name="LED 100 W" sheetId="1328" state="hidden" r:id="rId62"/>
    <sheet name="LED IV 100 W" sheetId="1329" state="hidden" r:id="rId63"/>
    <sheet name="LED 140 W" sheetId="1330" state="hidden" r:id="rId64"/>
    <sheet name="LED IV 140 W" sheetId="1331" state="hidden" r:id="rId65"/>
    <sheet name="LED IV 150 W" sheetId="1332" state="hidden" r:id="rId66"/>
    <sheet name="LED 30 W" sheetId="1333" state="hidden" r:id="rId67"/>
    <sheet name="LED 60 W" sheetId="1334" state="hidden" r:id="rId68"/>
    <sheet name="LED 80 W" sheetId="1335" state="hidden" r:id="rId69"/>
    <sheet name="LED 100 W 60D" sheetId="1336" state="hidden" r:id="rId70"/>
    <sheet name="LED 120 W 30D " sheetId="1337" state="hidden" r:id="rId71"/>
    <sheet name="LED 120 W 60D" sheetId="1338" state="hidden" r:id="rId72"/>
    <sheet name="LED 150 W 30D" sheetId="1339" state="hidden" r:id="rId73"/>
    <sheet name="LED 150 W 60D" sheetId="1340" state="hidden" r:id="rId74"/>
    <sheet name="LED 200 W 30D" sheetId="1341" state="hidden" r:id="rId75"/>
    <sheet name="LED 200 W 60D" sheetId="1342" state="hidden" r:id="rId76"/>
    <sheet name="LED 30 W 60D" sheetId="1343" state="hidden" r:id="rId77"/>
    <sheet name="LED 50 W " sheetId="1344" r:id="rId78"/>
    <sheet name="LED 50 W 60 D" sheetId="1345" state="hidden" r:id="rId79"/>
    <sheet name="LED 60 W 60 D" sheetId="1346" state="hidden" r:id="rId80"/>
    <sheet name="LED 90 W 30 D" sheetId="1347" state="hidden" r:id="rId81"/>
    <sheet name="LED 90 W 60 D" sheetId="1348" state="hidden" r:id="rId82"/>
    <sheet name="LED 167 W " sheetId="1349" state="hidden" r:id="rId83"/>
    <sheet name="LED 227 W" sheetId="1350" state="hidden" r:id="rId84"/>
    <sheet name="LED 192 W" sheetId="1351" state="hidden" r:id="rId85"/>
  </sheets>
  <externalReferences>
    <externalReference r:id="rId86"/>
  </externalReferences>
  <definedNames>
    <definedName name="___INDEX_SHEET___ASAP_Utilities">#REF!</definedName>
    <definedName name="_xlnm._FilterDatabase" localSheetId="6" hidden="1">'$ C-Inter'!$A$60:$E$61</definedName>
    <definedName name="_TCN1" localSheetId="47">#REF!</definedName>
    <definedName name="_TCN1" localSheetId="48">#REF!</definedName>
    <definedName name="_TCN1" localSheetId="61">#REF!</definedName>
    <definedName name="_TCN1" localSheetId="69">#REF!</definedName>
    <definedName name="_TCN1" localSheetId="50">#REF!</definedName>
    <definedName name="_TCN1" localSheetId="56">#REF!</definedName>
    <definedName name="_TCN1" localSheetId="46">#REF!</definedName>
    <definedName name="_TCN1" localSheetId="57">#REF!</definedName>
    <definedName name="_TCN1" localSheetId="70">#REF!</definedName>
    <definedName name="_TCN1" localSheetId="71">#REF!</definedName>
    <definedName name="_TCN1" localSheetId="51">#REF!</definedName>
    <definedName name="_TCN1" localSheetId="49">#REF!</definedName>
    <definedName name="_TCN1" localSheetId="58">#REF!</definedName>
    <definedName name="_TCN1" localSheetId="52">#REF!</definedName>
    <definedName name="_TCN1" localSheetId="63">#REF!</definedName>
    <definedName name="_TCN1" localSheetId="53">#REF!</definedName>
    <definedName name="_TCN1" localSheetId="72">#REF!</definedName>
    <definedName name="_TCN1" localSheetId="73">#REF!</definedName>
    <definedName name="_TCN1" localSheetId="82">#REF!</definedName>
    <definedName name="_TCN1" localSheetId="84">#REF!</definedName>
    <definedName name="_TCN1" localSheetId="74">#REF!</definedName>
    <definedName name="_TCN1" localSheetId="75">#REF!</definedName>
    <definedName name="_TCN1" localSheetId="83">#REF!</definedName>
    <definedName name="_TCN1" localSheetId="66">#REF!</definedName>
    <definedName name="_TCN1" localSheetId="76">#REF!</definedName>
    <definedName name="_TCN1" localSheetId="60">#REF!</definedName>
    <definedName name="_TCN1" localSheetId="77">#REF!</definedName>
    <definedName name="_TCN1" localSheetId="78">#REF!</definedName>
    <definedName name="_TCN1" localSheetId="67">#REF!</definedName>
    <definedName name="_TCN1" localSheetId="79">#REF!</definedName>
    <definedName name="_TCN1" localSheetId="68">#REF!</definedName>
    <definedName name="_TCN1" localSheetId="59">#REF!</definedName>
    <definedName name="_TCN1" localSheetId="80">#REF!</definedName>
    <definedName name="_TCN1" localSheetId="81">#REF!</definedName>
    <definedName name="_TCN1" localSheetId="54">#REF!</definedName>
    <definedName name="_TCN1" localSheetId="55">#REF!</definedName>
    <definedName name="_TCN1" localSheetId="62">#REF!</definedName>
    <definedName name="_TCN1" localSheetId="64">#REF!</definedName>
    <definedName name="_TCN1" localSheetId="65">#REF!</definedName>
    <definedName name="_TCN1" localSheetId="45">#REF!</definedName>
    <definedName name="_TCN1" localSheetId="7">#REF!</definedName>
    <definedName name="_TCN1">#REF!</definedName>
    <definedName name="_TCN2" localSheetId="47">#REF!</definedName>
    <definedName name="_TCN2" localSheetId="48">#REF!</definedName>
    <definedName name="_TCN2" localSheetId="61">#REF!</definedName>
    <definedName name="_TCN2" localSheetId="69">#REF!</definedName>
    <definedName name="_TCN2" localSheetId="50">#REF!</definedName>
    <definedName name="_TCN2" localSheetId="56">#REF!</definedName>
    <definedName name="_TCN2" localSheetId="46">#REF!</definedName>
    <definedName name="_TCN2" localSheetId="57">#REF!</definedName>
    <definedName name="_TCN2" localSheetId="70">#REF!</definedName>
    <definedName name="_TCN2" localSheetId="71">#REF!</definedName>
    <definedName name="_TCN2" localSheetId="51">#REF!</definedName>
    <definedName name="_TCN2" localSheetId="49">#REF!</definedName>
    <definedName name="_TCN2" localSheetId="58">#REF!</definedName>
    <definedName name="_TCN2" localSheetId="52">#REF!</definedName>
    <definedName name="_TCN2" localSheetId="63">#REF!</definedName>
    <definedName name="_TCN2" localSheetId="53">#REF!</definedName>
    <definedName name="_TCN2" localSheetId="72">#REF!</definedName>
    <definedName name="_TCN2" localSheetId="73">#REF!</definedName>
    <definedName name="_TCN2" localSheetId="82">#REF!</definedName>
    <definedName name="_TCN2" localSheetId="84">#REF!</definedName>
    <definedName name="_TCN2" localSheetId="74">#REF!</definedName>
    <definedName name="_TCN2" localSheetId="75">#REF!</definedName>
    <definedName name="_TCN2" localSheetId="83">#REF!</definedName>
    <definedName name="_TCN2" localSheetId="66">#REF!</definedName>
    <definedName name="_TCN2" localSheetId="76">#REF!</definedName>
    <definedName name="_TCN2" localSheetId="60">#REF!</definedName>
    <definedName name="_TCN2" localSheetId="77">#REF!</definedName>
    <definedName name="_TCN2" localSheetId="78">#REF!</definedName>
    <definedName name="_TCN2" localSheetId="67">#REF!</definedName>
    <definedName name="_TCN2" localSheetId="79">#REF!</definedName>
    <definedName name="_TCN2" localSheetId="68">#REF!</definedName>
    <definedName name="_TCN2" localSheetId="59">#REF!</definedName>
    <definedName name="_TCN2" localSheetId="80">#REF!</definedName>
    <definedName name="_TCN2" localSheetId="81">#REF!</definedName>
    <definedName name="_TCN2" localSheetId="54">#REF!</definedName>
    <definedName name="_TCN2" localSheetId="55">#REF!</definedName>
    <definedName name="_TCN2" localSheetId="62">#REF!</definedName>
    <definedName name="_TCN2" localSheetId="64">#REF!</definedName>
    <definedName name="_TCN2" localSheetId="65">#REF!</definedName>
    <definedName name="_TCN2" localSheetId="45">#REF!</definedName>
    <definedName name="_TCN2" localSheetId="7">#REF!</definedName>
    <definedName name="_TCN2">#REF!</definedName>
    <definedName name="a" localSheetId="47">#REF!</definedName>
    <definedName name="a" localSheetId="48">#REF!</definedName>
    <definedName name="a" localSheetId="61">#REF!</definedName>
    <definedName name="a" localSheetId="69">#REF!</definedName>
    <definedName name="a" localSheetId="50">#REF!</definedName>
    <definedName name="a" localSheetId="56">#REF!</definedName>
    <definedName name="a" localSheetId="46">#REF!</definedName>
    <definedName name="a" localSheetId="57">#REF!</definedName>
    <definedName name="a" localSheetId="70">#REF!</definedName>
    <definedName name="a" localSheetId="71">#REF!</definedName>
    <definedName name="a" localSheetId="51">#REF!</definedName>
    <definedName name="a" localSheetId="49">#REF!</definedName>
    <definedName name="a" localSheetId="58">#REF!</definedName>
    <definedName name="a" localSheetId="52">#REF!</definedName>
    <definedName name="a" localSheetId="63">#REF!</definedName>
    <definedName name="a" localSheetId="53">#REF!</definedName>
    <definedName name="a" localSheetId="72">#REF!</definedName>
    <definedName name="a" localSheetId="73">#REF!</definedName>
    <definedName name="a" localSheetId="82">#REF!</definedName>
    <definedName name="a" localSheetId="84">#REF!</definedName>
    <definedName name="a" localSheetId="74">#REF!</definedName>
    <definedName name="a" localSheetId="75">#REF!</definedName>
    <definedName name="a" localSheetId="83">#REF!</definedName>
    <definedName name="a" localSheetId="66">#REF!</definedName>
    <definedName name="a" localSheetId="76">#REF!</definedName>
    <definedName name="a" localSheetId="60">#REF!</definedName>
    <definedName name="a" localSheetId="77">#REF!</definedName>
    <definedName name="a" localSheetId="78">#REF!</definedName>
    <definedName name="a" localSheetId="67">#REF!</definedName>
    <definedName name="a" localSheetId="79">#REF!</definedName>
    <definedName name="a" localSheetId="68">#REF!</definedName>
    <definedName name="a" localSheetId="59">#REF!</definedName>
    <definedName name="a" localSheetId="80">#REF!</definedName>
    <definedName name="a" localSheetId="81">#REF!</definedName>
    <definedName name="a" localSheetId="54">#REF!</definedName>
    <definedName name="a" localSheetId="55">#REF!</definedName>
    <definedName name="a" localSheetId="62">#REF!</definedName>
    <definedName name="a" localSheetId="64">#REF!</definedName>
    <definedName name="a" localSheetId="65">#REF!</definedName>
    <definedName name="a" localSheetId="45">#REF!</definedName>
    <definedName name="a" localSheetId="7">#REF!</definedName>
    <definedName name="a">#REF!</definedName>
    <definedName name="AMORTI" localSheetId="47">#REF!</definedName>
    <definedName name="AMORTI" localSheetId="48">#REF!</definedName>
    <definedName name="AMORTI" localSheetId="61">#REF!</definedName>
    <definedName name="AMORTI" localSheetId="69">#REF!</definedName>
    <definedName name="AMORTI" localSheetId="50">#REF!</definedName>
    <definedName name="AMORTI" localSheetId="56">#REF!</definedName>
    <definedName name="AMORTI" localSheetId="46">#REF!</definedName>
    <definedName name="AMORTI" localSheetId="57">#REF!</definedName>
    <definedName name="AMORTI" localSheetId="70">#REF!</definedName>
    <definedName name="AMORTI" localSheetId="71">#REF!</definedName>
    <definedName name="AMORTI" localSheetId="51">#REF!</definedName>
    <definedName name="AMORTI" localSheetId="49">#REF!</definedName>
    <definedName name="AMORTI" localSheetId="58">#REF!</definedName>
    <definedName name="AMORTI" localSheetId="52">#REF!</definedName>
    <definedName name="AMORTI" localSheetId="63">#REF!</definedName>
    <definedName name="AMORTI" localSheetId="53">#REF!</definedName>
    <definedName name="AMORTI" localSheetId="72">#REF!</definedName>
    <definedName name="AMORTI" localSheetId="73">#REF!</definedName>
    <definedName name="AMORTI" localSheetId="82">#REF!</definedName>
    <definedName name="AMORTI" localSheetId="84">#REF!</definedName>
    <definedName name="AMORTI" localSheetId="74">#REF!</definedName>
    <definedName name="AMORTI" localSheetId="75">#REF!</definedName>
    <definedName name="AMORTI" localSheetId="83">#REF!</definedName>
    <definedName name="AMORTI" localSheetId="66">#REF!</definedName>
    <definedName name="AMORTI" localSheetId="76">#REF!</definedName>
    <definedName name="AMORTI" localSheetId="60">#REF!</definedName>
    <definedName name="AMORTI" localSheetId="77">#REF!</definedName>
    <definedName name="AMORTI" localSheetId="78">#REF!</definedName>
    <definedName name="AMORTI" localSheetId="67">#REF!</definedName>
    <definedName name="AMORTI" localSheetId="79">#REF!</definedName>
    <definedName name="AMORTI" localSheetId="68">#REF!</definedName>
    <definedName name="AMORTI" localSheetId="59">#REF!</definedName>
    <definedName name="AMORTI" localSheetId="80">#REF!</definedName>
    <definedName name="AMORTI" localSheetId="81">#REF!</definedName>
    <definedName name="AMORTI" localSheetId="54">#REF!</definedName>
    <definedName name="AMORTI" localSheetId="55">#REF!</definedName>
    <definedName name="AMORTI" localSheetId="62">#REF!</definedName>
    <definedName name="AMORTI" localSheetId="64">#REF!</definedName>
    <definedName name="AMORTI" localSheetId="65">#REF!</definedName>
    <definedName name="AMORTI" localSheetId="45">#REF!</definedName>
    <definedName name="AMORTI" localSheetId="7">#REF!</definedName>
    <definedName name="AMORTI">#REF!</definedName>
    <definedName name="AprBal">'[1]Análisis Anual de Flujo de efec'!$I$64</definedName>
    <definedName name="_xlnm.Print_Area" localSheetId="6">'$ C-Inter'!$A$1:$E$64</definedName>
    <definedName name="_xlnm.Print_Area" localSheetId="38">'Calculo credito'!$A$8:$M$107</definedName>
    <definedName name="_xlnm.Print_Area" localSheetId="5">'resumen UCAP'!$A$1:$O$220</definedName>
    <definedName name="AugBal">'[1]Análisis Anual de Flujo de efec'!$R$64</definedName>
    <definedName name="DESEM" localSheetId="47">#REF!</definedName>
    <definedName name="DESEM" localSheetId="48">#REF!</definedName>
    <definedName name="DESEM" localSheetId="61">#REF!</definedName>
    <definedName name="DESEM" localSheetId="69">#REF!</definedName>
    <definedName name="DESEM" localSheetId="50">#REF!</definedName>
    <definedName name="DESEM" localSheetId="56">#REF!</definedName>
    <definedName name="DESEM" localSheetId="46">#REF!</definedName>
    <definedName name="DESEM" localSheetId="57">#REF!</definedName>
    <definedName name="DESEM" localSheetId="70">#REF!</definedName>
    <definedName name="DESEM" localSheetId="71">#REF!</definedName>
    <definedName name="DESEM" localSheetId="51">#REF!</definedName>
    <definedName name="DESEM" localSheetId="49">#REF!</definedName>
    <definedName name="DESEM" localSheetId="58">#REF!</definedName>
    <definedName name="DESEM" localSheetId="52">#REF!</definedName>
    <definedName name="DESEM" localSheetId="63">#REF!</definedName>
    <definedName name="DESEM" localSheetId="53">#REF!</definedName>
    <definedName name="DESEM" localSheetId="72">#REF!</definedName>
    <definedName name="DESEM" localSheetId="73">#REF!</definedName>
    <definedName name="DESEM" localSheetId="82">#REF!</definedName>
    <definedName name="DESEM" localSheetId="84">#REF!</definedName>
    <definedName name="DESEM" localSheetId="74">#REF!</definedName>
    <definedName name="DESEM" localSheetId="75">#REF!</definedName>
    <definedName name="DESEM" localSheetId="83">#REF!</definedName>
    <definedName name="DESEM" localSheetId="66">#REF!</definedName>
    <definedName name="DESEM" localSheetId="76">#REF!</definedName>
    <definedName name="DESEM" localSheetId="60">#REF!</definedName>
    <definedName name="DESEM" localSheetId="77">#REF!</definedName>
    <definedName name="DESEM" localSheetId="78">#REF!</definedName>
    <definedName name="DESEM" localSheetId="67">#REF!</definedName>
    <definedName name="DESEM" localSheetId="79">#REF!</definedName>
    <definedName name="DESEM" localSheetId="68">#REF!</definedName>
    <definedName name="DESEM" localSheetId="59">#REF!</definedName>
    <definedName name="DESEM" localSheetId="80">#REF!</definedName>
    <definedName name="DESEM" localSheetId="81">#REF!</definedName>
    <definedName name="DESEM" localSheetId="54">#REF!</definedName>
    <definedName name="DESEM" localSheetId="55">#REF!</definedName>
    <definedName name="DESEM" localSheetId="62">#REF!</definedName>
    <definedName name="DESEM" localSheetId="64">#REF!</definedName>
    <definedName name="DESEM" localSheetId="65">#REF!</definedName>
    <definedName name="DESEM" localSheetId="45">#REF!</definedName>
    <definedName name="DESEM" localSheetId="7">#REF!</definedName>
    <definedName name="DESEM">#REF!</definedName>
    <definedName name="FebBal">'[1]Análisis Anual de Flujo de efec'!$E$64</definedName>
    <definedName name="hhtot" localSheetId="47">#REF!</definedName>
    <definedName name="hhtot" localSheetId="48">#REF!</definedName>
    <definedName name="hhtot" localSheetId="61">#REF!</definedName>
    <definedName name="hhtot" localSheetId="69">#REF!</definedName>
    <definedName name="hhtot" localSheetId="50">#REF!</definedName>
    <definedName name="hhtot" localSheetId="56">#REF!</definedName>
    <definedName name="hhtot" localSheetId="46">#REF!</definedName>
    <definedName name="hhtot" localSheetId="57">#REF!</definedName>
    <definedName name="hhtot" localSheetId="70">#REF!</definedName>
    <definedName name="hhtot" localSheetId="71">#REF!</definedName>
    <definedName name="hhtot" localSheetId="51">#REF!</definedName>
    <definedName name="hhtot" localSheetId="49">#REF!</definedName>
    <definedName name="hhtot" localSheetId="58">#REF!</definedName>
    <definedName name="hhtot" localSheetId="52">#REF!</definedName>
    <definedName name="hhtot" localSheetId="63">#REF!</definedName>
    <definedName name="hhtot" localSheetId="53">#REF!</definedName>
    <definedName name="hhtot" localSheetId="72">#REF!</definedName>
    <definedName name="hhtot" localSheetId="73">#REF!</definedName>
    <definedName name="hhtot" localSheetId="82">#REF!</definedName>
    <definedName name="hhtot" localSheetId="84">#REF!</definedName>
    <definedName name="hhtot" localSheetId="74">#REF!</definedName>
    <definedName name="hhtot" localSheetId="75">#REF!</definedName>
    <definedName name="hhtot" localSheetId="83">#REF!</definedName>
    <definedName name="hhtot" localSheetId="66">#REF!</definedName>
    <definedName name="hhtot" localSheetId="76">#REF!</definedName>
    <definedName name="hhtot" localSheetId="60">#REF!</definedName>
    <definedName name="hhtot" localSheetId="77">#REF!</definedName>
    <definedName name="hhtot" localSheetId="78">#REF!</definedName>
    <definedName name="hhtot" localSheetId="67">#REF!</definedName>
    <definedName name="hhtot" localSheetId="79">#REF!</definedName>
    <definedName name="hhtot" localSheetId="68">#REF!</definedName>
    <definedName name="hhtot" localSheetId="59">#REF!</definedName>
    <definedName name="hhtot" localSheetId="80">#REF!</definedName>
    <definedName name="hhtot" localSheetId="81">#REF!</definedName>
    <definedName name="hhtot" localSheetId="54">#REF!</definedName>
    <definedName name="hhtot" localSheetId="55">#REF!</definedName>
    <definedName name="hhtot" localSheetId="62">#REF!</definedName>
    <definedName name="hhtot" localSheetId="64">#REF!</definedName>
    <definedName name="hhtot" localSheetId="65">#REF!</definedName>
    <definedName name="hhtot" localSheetId="45">#REF!</definedName>
    <definedName name="hhtot" localSheetId="7">#REF!</definedName>
    <definedName name="hhtot">#REF!</definedName>
    <definedName name="JanBal">'[1]Análisis Anual de Flujo de efec'!$C$64</definedName>
    <definedName name="JulBal">'[1]Análisis Anual de Flujo de efec'!$P$64</definedName>
    <definedName name="JunBal">'[1]Análisis Anual de Flujo de efec'!$M$64</definedName>
    <definedName name="MarBal">'[1]Análisis Anual de Flujo de efec'!$G$64</definedName>
    <definedName name="MayBal">'[1]Análisis Anual de Flujo de efec'!$K$64</definedName>
    <definedName name="new" localSheetId="47">#REF!</definedName>
    <definedName name="new" localSheetId="48">#REF!</definedName>
    <definedName name="new" localSheetId="61">#REF!</definedName>
    <definedName name="new" localSheetId="69">#REF!</definedName>
    <definedName name="new" localSheetId="50">#REF!</definedName>
    <definedName name="new" localSheetId="56">#REF!</definedName>
    <definedName name="new" localSheetId="46">#REF!</definedName>
    <definedName name="new" localSheetId="57">#REF!</definedName>
    <definedName name="new" localSheetId="70">#REF!</definedName>
    <definedName name="new" localSheetId="71">#REF!</definedName>
    <definedName name="new" localSheetId="51">#REF!</definedName>
    <definedName name="new" localSheetId="49">#REF!</definedName>
    <definedName name="new" localSheetId="58">#REF!</definedName>
    <definedName name="new" localSheetId="52">#REF!</definedName>
    <definedName name="new" localSheetId="63">#REF!</definedName>
    <definedName name="new" localSheetId="53">#REF!</definedName>
    <definedName name="new" localSheetId="72">#REF!</definedName>
    <definedName name="new" localSheetId="73">#REF!</definedName>
    <definedName name="new" localSheetId="82">#REF!</definedName>
    <definedName name="new" localSheetId="84">#REF!</definedName>
    <definedName name="new" localSheetId="74">#REF!</definedName>
    <definedName name="new" localSheetId="75">#REF!</definedName>
    <definedName name="new" localSheetId="83">#REF!</definedName>
    <definedName name="new" localSheetId="66">#REF!</definedName>
    <definedName name="new" localSheetId="76">#REF!</definedName>
    <definedName name="new" localSheetId="60">#REF!</definedName>
    <definedName name="new" localSheetId="77">#REF!</definedName>
    <definedName name="new" localSheetId="78">#REF!</definedName>
    <definedName name="new" localSheetId="67">#REF!</definedName>
    <definedName name="new" localSheetId="79">#REF!</definedName>
    <definedName name="new" localSheetId="68">#REF!</definedName>
    <definedName name="new" localSheetId="59">#REF!</definedName>
    <definedName name="new" localSheetId="80">#REF!</definedName>
    <definedName name="new" localSheetId="81">#REF!</definedName>
    <definedName name="new" localSheetId="54">#REF!</definedName>
    <definedName name="new" localSheetId="55">#REF!</definedName>
    <definedName name="new" localSheetId="62">#REF!</definedName>
    <definedName name="new" localSheetId="64">#REF!</definedName>
    <definedName name="new" localSheetId="65">#REF!</definedName>
    <definedName name="new" localSheetId="45">#REF!</definedName>
    <definedName name="new" localSheetId="7">#REF!</definedName>
    <definedName name="new">#REF!</definedName>
    <definedName name="NovBal">'[1]Análisis Anual de Flujo de efec'!$X$64</definedName>
    <definedName name="OctBal">'[1]Análisis Anual de Flujo de efec'!$V$64</definedName>
    <definedName name="OSL" localSheetId="47">#REF!</definedName>
    <definedName name="OSL" localSheetId="48">#REF!</definedName>
    <definedName name="OSL" localSheetId="61">#REF!</definedName>
    <definedName name="OSL" localSheetId="69">#REF!</definedName>
    <definedName name="OSL" localSheetId="50">#REF!</definedName>
    <definedName name="OSL" localSheetId="56">#REF!</definedName>
    <definedName name="OSL" localSheetId="46">#REF!</definedName>
    <definedName name="OSL" localSheetId="57">#REF!</definedName>
    <definedName name="OSL" localSheetId="70">#REF!</definedName>
    <definedName name="OSL" localSheetId="71">#REF!</definedName>
    <definedName name="OSL" localSheetId="51">#REF!</definedName>
    <definedName name="OSL" localSheetId="49">#REF!</definedName>
    <definedName name="OSL" localSheetId="58">#REF!</definedName>
    <definedName name="OSL" localSheetId="52">#REF!</definedName>
    <definedName name="OSL" localSheetId="63">#REF!</definedName>
    <definedName name="OSL" localSheetId="53">#REF!</definedName>
    <definedName name="OSL" localSheetId="72">#REF!</definedName>
    <definedName name="OSL" localSheetId="73">#REF!</definedName>
    <definedName name="OSL" localSheetId="82">#REF!</definedName>
    <definedName name="OSL" localSheetId="84">#REF!</definedName>
    <definedName name="OSL" localSheetId="74">#REF!</definedName>
    <definedName name="OSL" localSheetId="75">#REF!</definedName>
    <definedName name="OSL" localSheetId="83">#REF!</definedName>
    <definedName name="OSL" localSheetId="66">#REF!</definedName>
    <definedName name="OSL" localSheetId="76">#REF!</definedName>
    <definedName name="OSL" localSheetId="60">#REF!</definedName>
    <definedName name="OSL" localSheetId="77">#REF!</definedName>
    <definedName name="OSL" localSheetId="78">#REF!</definedName>
    <definedName name="OSL" localSheetId="67">#REF!</definedName>
    <definedName name="OSL" localSheetId="79">#REF!</definedName>
    <definedName name="OSL" localSheetId="68">#REF!</definedName>
    <definedName name="OSL" localSheetId="59">#REF!</definedName>
    <definedName name="OSL" localSheetId="80">#REF!</definedName>
    <definedName name="OSL" localSheetId="81">#REF!</definedName>
    <definedName name="OSL" localSheetId="54">#REF!</definedName>
    <definedName name="OSL" localSheetId="55">#REF!</definedName>
    <definedName name="OSL" localSheetId="62">#REF!</definedName>
    <definedName name="OSL" localSheetId="64">#REF!</definedName>
    <definedName name="OSL" localSheetId="65">#REF!</definedName>
    <definedName name="OSL" localSheetId="45">#REF!</definedName>
    <definedName name="OSL" localSheetId="7">#REF!</definedName>
    <definedName name="OSL">#REF!</definedName>
    <definedName name="SepBal">'[1]Análisis Anual de Flujo de efec'!$T$64</definedName>
    <definedName name="SM" localSheetId="47">#REF!</definedName>
    <definedName name="SM" localSheetId="48">#REF!</definedName>
    <definedName name="SM" localSheetId="61">#REF!</definedName>
    <definedName name="SM" localSheetId="69">#REF!</definedName>
    <definedName name="SM" localSheetId="50">#REF!</definedName>
    <definedName name="SM" localSheetId="56">#REF!</definedName>
    <definedName name="SM" localSheetId="46">#REF!</definedName>
    <definedName name="SM" localSheetId="57">#REF!</definedName>
    <definedName name="SM" localSheetId="70">#REF!</definedName>
    <definedName name="SM" localSheetId="71">#REF!</definedName>
    <definedName name="SM" localSheetId="51">#REF!</definedName>
    <definedName name="SM" localSheetId="49">#REF!</definedName>
    <definedName name="SM" localSheetId="58">#REF!</definedName>
    <definedName name="SM" localSheetId="52">#REF!</definedName>
    <definedName name="SM" localSheetId="63">#REF!</definedName>
    <definedName name="SM" localSheetId="53">#REF!</definedName>
    <definedName name="SM" localSheetId="72">#REF!</definedName>
    <definedName name="SM" localSheetId="73">#REF!</definedName>
    <definedName name="SM" localSheetId="82">#REF!</definedName>
    <definedName name="SM" localSheetId="84">#REF!</definedName>
    <definedName name="SM" localSheetId="74">#REF!</definedName>
    <definedName name="SM" localSheetId="75">#REF!</definedName>
    <definedName name="SM" localSheetId="83">#REF!</definedName>
    <definedName name="SM" localSheetId="66">#REF!</definedName>
    <definedName name="SM" localSheetId="76">#REF!</definedName>
    <definedName name="SM" localSheetId="60">#REF!</definedName>
    <definedName name="SM" localSheetId="77">#REF!</definedName>
    <definedName name="SM" localSheetId="78">#REF!</definedName>
    <definedName name="SM" localSheetId="67">#REF!</definedName>
    <definedName name="SM" localSheetId="79">#REF!</definedName>
    <definedName name="SM" localSheetId="68">#REF!</definedName>
    <definedName name="SM" localSheetId="59">#REF!</definedName>
    <definedName name="SM" localSheetId="80">#REF!</definedName>
    <definedName name="SM" localSheetId="81">#REF!</definedName>
    <definedName name="SM" localSheetId="54">#REF!</definedName>
    <definedName name="SM" localSheetId="55">#REF!</definedName>
    <definedName name="SM" localSheetId="62">#REF!</definedName>
    <definedName name="SM" localSheetId="64">#REF!</definedName>
    <definedName name="SM" localSheetId="65">#REF!</definedName>
    <definedName name="SM" localSheetId="45">#REF!</definedName>
    <definedName name="SM" localSheetId="7">#REF!</definedName>
    <definedName name="SM">#REF!</definedName>
    <definedName name="TCN" localSheetId="47">#REF!</definedName>
    <definedName name="TCN" localSheetId="48">#REF!</definedName>
    <definedName name="TCN" localSheetId="61">#REF!</definedName>
    <definedName name="TCN" localSheetId="69">#REF!</definedName>
    <definedName name="TCN" localSheetId="50">#REF!</definedName>
    <definedName name="TCN" localSheetId="56">#REF!</definedName>
    <definedName name="TCN" localSheetId="46">#REF!</definedName>
    <definedName name="TCN" localSheetId="57">#REF!</definedName>
    <definedName name="TCN" localSheetId="70">#REF!</definedName>
    <definedName name="TCN" localSheetId="71">#REF!</definedName>
    <definedName name="TCN" localSheetId="51">#REF!</definedName>
    <definedName name="TCN" localSheetId="49">#REF!</definedName>
    <definedName name="TCN" localSheetId="58">#REF!</definedName>
    <definedName name="TCN" localSheetId="52">#REF!</definedName>
    <definedName name="TCN" localSheetId="63">#REF!</definedName>
    <definedName name="TCN" localSheetId="53">#REF!</definedName>
    <definedName name="TCN" localSheetId="72">#REF!</definedName>
    <definedName name="TCN" localSheetId="73">#REF!</definedName>
    <definedName name="TCN" localSheetId="82">#REF!</definedName>
    <definedName name="TCN" localSheetId="84">#REF!</definedName>
    <definedName name="TCN" localSheetId="74">#REF!</definedName>
    <definedName name="TCN" localSheetId="75">#REF!</definedName>
    <definedName name="TCN" localSheetId="83">#REF!</definedName>
    <definedName name="TCN" localSheetId="66">#REF!</definedName>
    <definedName name="TCN" localSheetId="76">#REF!</definedName>
    <definedName name="TCN" localSheetId="60">#REF!</definedName>
    <definedName name="TCN" localSheetId="77">#REF!</definedName>
    <definedName name="TCN" localSheetId="78">#REF!</definedName>
    <definedName name="TCN" localSheetId="67">#REF!</definedName>
    <definedName name="TCN" localSheetId="79">#REF!</definedName>
    <definedName name="TCN" localSheetId="68">#REF!</definedName>
    <definedName name="TCN" localSheetId="59">#REF!</definedName>
    <definedName name="TCN" localSheetId="80">#REF!</definedName>
    <definedName name="TCN" localSheetId="81">#REF!</definedName>
    <definedName name="TCN" localSheetId="54">#REF!</definedName>
    <definedName name="TCN" localSheetId="55">#REF!</definedName>
    <definedName name="TCN" localSheetId="62">#REF!</definedName>
    <definedName name="TCN" localSheetId="64">#REF!</definedName>
    <definedName name="TCN" localSheetId="65">#REF!</definedName>
    <definedName name="TCN" localSheetId="45">#REF!</definedName>
    <definedName name="TCN" localSheetId="7">#REF!</definedName>
    <definedName name="TCN">#REF!</definedName>
    <definedName name="_xlnm.Print_Titles" localSheetId="5">'resumen UCAP'!$2:$2</definedName>
    <definedName name="TTT" localSheetId="47">#REF!</definedName>
    <definedName name="TTT" localSheetId="48">#REF!</definedName>
    <definedName name="TTT" localSheetId="61">#REF!</definedName>
    <definedName name="TTT" localSheetId="69">#REF!</definedName>
    <definedName name="TTT" localSheetId="50">#REF!</definedName>
    <definedName name="TTT" localSheetId="56">#REF!</definedName>
    <definedName name="TTT" localSheetId="46">#REF!</definedName>
    <definedName name="TTT" localSheetId="57">#REF!</definedName>
    <definedName name="TTT" localSheetId="70">#REF!</definedName>
    <definedName name="TTT" localSheetId="71">#REF!</definedName>
    <definedName name="TTT" localSheetId="51">#REF!</definedName>
    <definedName name="TTT" localSheetId="49">#REF!</definedName>
    <definedName name="TTT" localSheetId="58">#REF!</definedName>
    <definedName name="TTT" localSheetId="52">#REF!</definedName>
    <definedName name="TTT" localSheetId="63">#REF!</definedName>
    <definedName name="TTT" localSheetId="53">#REF!</definedName>
    <definedName name="TTT" localSheetId="72">#REF!</definedName>
    <definedName name="TTT" localSheetId="73">#REF!</definedName>
    <definedName name="TTT" localSheetId="82">#REF!</definedName>
    <definedName name="TTT" localSheetId="84">#REF!</definedName>
    <definedName name="TTT" localSheetId="74">#REF!</definedName>
    <definedName name="TTT" localSheetId="75">#REF!</definedName>
    <definedName name="TTT" localSheetId="83">#REF!</definedName>
    <definedName name="TTT" localSheetId="66">#REF!</definedName>
    <definedName name="TTT" localSheetId="76">#REF!</definedName>
    <definedName name="TTT" localSheetId="60">#REF!</definedName>
    <definedName name="TTT" localSheetId="77">#REF!</definedName>
    <definedName name="TTT" localSheetId="78">#REF!</definedName>
    <definedName name="TTT" localSheetId="67">#REF!</definedName>
    <definedName name="TTT" localSheetId="79">#REF!</definedName>
    <definedName name="TTT" localSheetId="68">#REF!</definedName>
    <definedName name="TTT" localSheetId="59">#REF!</definedName>
    <definedName name="TTT" localSheetId="80">#REF!</definedName>
    <definedName name="TTT" localSheetId="81">#REF!</definedName>
    <definedName name="TTT" localSheetId="54">#REF!</definedName>
    <definedName name="TTT" localSheetId="55">#REF!</definedName>
    <definedName name="TTT" localSheetId="62">#REF!</definedName>
    <definedName name="TTT" localSheetId="64">#REF!</definedName>
    <definedName name="TTT" localSheetId="65">#REF!</definedName>
    <definedName name="TTT" localSheetId="45">#REF!</definedName>
    <definedName name="TTT" localSheetId="7">#REF!</definedName>
    <definedName name="TT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29" i="1448" l="1"/>
  <c r="L48" i="1448"/>
  <c r="K48" i="1448"/>
  <c r="J48" i="1448"/>
  <c r="I48" i="1448"/>
  <c r="H48" i="1448"/>
  <c r="G48" i="1448"/>
  <c r="F48" i="1448"/>
  <c r="E48" i="1448"/>
  <c r="D48" i="1448"/>
  <c r="C48" i="1448"/>
  <c r="L28" i="1448"/>
  <c r="K28" i="1448"/>
  <c r="J28" i="1448"/>
  <c r="I28" i="1448"/>
  <c r="H28" i="1448"/>
  <c r="G28" i="1448"/>
  <c r="F28" i="1448"/>
  <c r="E28" i="1448"/>
  <c r="D28" i="1448"/>
  <c r="C28" i="1448"/>
  <c r="AG19" i="1448"/>
  <c r="AG17" i="1448"/>
  <c r="AF15" i="1448"/>
  <c r="AE15" i="1448"/>
  <c r="AD15" i="1448"/>
  <c r="AC15" i="1448"/>
  <c r="AB15" i="1448"/>
  <c r="AA15" i="1448"/>
  <c r="Z15" i="1448"/>
  <c r="Y15" i="1448"/>
  <c r="X15" i="1448"/>
  <c r="W15" i="1448"/>
  <c r="V15" i="1448"/>
  <c r="U15" i="1448"/>
  <c r="T15" i="1448"/>
  <c r="S15" i="1448"/>
  <c r="R15" i="1448"/>
  <c r="Q15" i="1448"/>
  <c r="P15" i="1448"/>
  <c r="O15" i="1448"/>
  <c r="N15" i="1448"/>
  <c r="M15" i="1448"/>
  <c r="L15" i="1448"/>
  <c r="K15" i="1448"/>
  <c r="J15" i="1448"/>
  <c r="I15" i="1448"/>
  <c r="H15" i="1448"/>
  <c r="G15" i="1448"/>
  <c r="F15" i="1448"/>
  <c r="E15" i="1448"/>
  <c r="D15" i="1448"/>
  <c r="C15" i="1448"/>
  <c r="AF14" i="1448"/>
  <c r="AE14" i="1448"/>
  <c r="AD14" i="1448"/>
  <c r="AC14" i="1448"/>
  <c r="AB14" i="1448"/>
  <c r="AA14" i="1448"/>
  <c r="Z14" i="1448"/>
  <c r="Y14" i="1448"/>
  <c r="X14" i="1448"/>
  <c r="W14" i="1448"/>
  <c r="V14" i="1448"/>
  <c r="U14" i="1448"/>
  <c r="T14" i="1448"/>
  <c r="S14" i="1448"/>
  <c r="R14" i="1448"/>
  <c r="Q14" i="1448"/>
  <c r="P14" i="1448"/>
  <c r="O14" i="1448"/>
  <c r="N14" i="1448"/>
  <c r="M14" i="1448"/>
  <c r="L14" i="1448"/>
  <c r="K14" i="1448"/>
  <c r="J14" i="1448"/>
  <c r="I14" i="1448"/>
  <c r="H14" i="1448"/>
  <c r="G14" i="1448"/>
  <c r="F14" i="1448"/>
  <c r="E14" i="1448"/>
  <c r="D14" i="1448"/>
  <c r="C14" i="1448"/>
  <c r="AF8" i="1448"/>
  <c r="AE8" i="1448"/>
  <c r="AD8" i="1448"/>
  <c r="AC8" i="1448"/>
  <c r="AB8" i="1448"/>
  <c r="AA8" i="1448"/>
  <c r="Z8" i="1448"/>
  <c r="Y8" i="1448"/>
  <c r="X8" i="1448"/>
  <c r="W8" i="1448"/>
  <c r="V8" i="1448"/>
  <c r="U8" i="1448"/>
  <c r="T8" i="1448"/>
  <c r="S8" i="1448"/>
  <c r="R8" i="1448"/>
  <c r="Q8" i="1448"/>
  <c r="P8" i="1448"/>
  <c r="O8" i="1448"/>
  <c r="N8" i="1448"/>
  <c r="M8" i="1448"/>
  <c r="L8" i="1448"/>
  <c r="K8" i="1448"/>
  <c r="J8" i="1448"/>
  <c r="I8" i="1448"/>
  <c r="H8" i="1448"/>
  <c r="G8" i="1448"/>
  <c r="F8" i="1448"/>
  <c r="E8" i="1448"/>
  <c r="D8" i="1448"/>
  <c r="C8" i="1448"/>
  <c r="B8" i="1448"/>
  <c r="B9" i="1448" s="1"/>
  <c r="AF7" i="1448"/>
  <c r="AE7" i="1448"/>
  <c r="AD7" i="1448"/>
  <c r="AC7" i="1448"/>
  <c r="AB7" i="1448"/>
  <c r="AA7" i="1448"/>
  <c r="Z7" i="1448"/>
  <c r="Y7" i="1448"/>
  <c r="X7" i="1448"/>
  <c r="W7" i="1448"/>
  <c r="V7" i="1448"/>
  <c r="U7" i="1448"/>
  <c r="T7" i="1448"/>
  <c r="S7" i="1448"/>
  <c r="R7" i="1448"/>
  <c r="Q7" i="1448"/>
  <c r="P7" i="1448"/>
  <c r="O7" i="1448"/>
  <c r="N7" i="1448"/>
  <c r="M7" i="1448"/>
  <c r="L7" i="1448"/>
  <c r="K7" i="1448"/>
  <c r="J7" i="1448"/>
  <c r="I7" i="1448"/>
  <c r="H7" i="1448"/>
  <c r="G7" i="1448"/>
  <c r="F7" i="1448"/>
  <c r="E7" i="1448"/>
  <c r="D7" i="1448"/>
  <c r="C7" i="1448"/>
  <c r="B7" i="1448"/>
  <c r="AF4" i="1448"/>
  <c r="AE4" i="1448"/>
  <c r="AD4" i="1448"/>
  <c r="AC4" i="1448"/>
  <c r="AB4" i="1448"/>
  <c r="AA4" i="1448"/>
  <c r="Z4" i="1448"/>
  <c r="Y4" i="1448"/>
  <c r="X4" i="1448"/>
  <c r="W4" i="1448"/>
  <c r="V4" i="1448"/>
  <c r="U4" i="1448"/>
  <c r="T4" i="1448"/>
  <c r="S4" i="1448"/>
  <c r="R4" i="1448"/>
  <c r="Q4" i="1448"/>
  <c r="P4" i="1448"/>
  <c r="O4" i="1448"/>
  <c r="N4" i="1448"/>
  <c r="M4" i="1448"/>
  <c r="L4" i="1448"/>
  <c r="K4" i="1448"/>
  <c r="J4" i="1448"/>
  <c r="I4" i="1448"/>
  <c r="H4" i="1448"/>
  <c r="G4" i="1448"/>
  <c r="F4" i="1448"/>
  <c r="E4" i="1448"/>
  <c r="D4" i="1448"/>
  <c r="C4" i="1448"/>
  <c r="B4" i="1448"/>
  <c r="C20" i="1448" s="1"/>
  <c r="B182" i="32"/>
  <c r="AG28" i="1448" l="1"/>
  <c r="D20" i="1448"/>
  <c r="E20" i="1448" s="1"/>
  <c r="F20" i="1448" s="1"/>
  <c r="G20" i="1448" s="1"/>
  <c r="H20" i="1448" s="1"/>
  <c r="I20" i="1448" s="1"/>
  <c r="J20" i="1448" s="1"/>
  <c r="K20" i="1448" s="1"/>
  <c r="L20" i="1448" s="1"/>
  <c r="C32" i="1448"/>
  <c r="C33" i="1448"/>
  <c r="C25" i="1448"/>
  <c r="C30" i="1448"/>
  <c r="C11" i="1448"/>
  <c r="C9" i="1448"/>
  <c r="D9" i="1448" s="1"/>
  <c r="B5" i="1448"/>
  <c r="C5" i="1448" s="1"/>
  <c r="D5" i="1448" s="1"/>
  <c r="E5" i="1448" s="1"/>
  <c r="F5" i="1448" s="1"/>
  <c r="G5" i="1448" s="1"/>
  <c r="H5" i="1448" s="1"/>
  <c r="I5" i="1448" s="1"/>
  <c r="J5" i="1448" s="1"/>
  <c r="K5" i="1448" s="1"/>
  <c r="L5" i="1448" s="1"/>
  <c r="M5" i="1448" s="1"/>
  <c r="N5" i="1448" s="1"/>
  <c r="O5" i="1448" s="1"/>
  <c r="P5" i="1448" s="1"/>
  <c r="Q5" i="1448" s="1"/>
  <c r="R5" i="1448" s="1"/>
  <c r="S5" i="1448" s="1"/>
  <c r="T5" i="1448" s="1"/>
  <c r="U5" i="1448" s="1"/>
  <c r="V5" i="1448" s="1"/>
  <c r="W5" i="1448" s="1"/>
  <c r="X5" i="1448" s="1"/>
  <c r="Y5" i="1448" s="1"/>
  <c r="Z5" i="1448" s="1"/>
  <c r="AA5" i="1448" s="1"/>
  <c r="AB5" i="1448" s="1"/>
  <c r="AC5" i="1448" s="1"/>
  <c r="AD5" i="1448" s="1"/>
  <c r="AE5" i="1448" s="1"/>
  <c r="AF5" i="1448" s="1"/>
  <c r="C18" i="1448"/>
  <c r="P20" i="1385"/>
  <c r="R17" i="1385"/>
  <c r="Q12" i="1385"/>
  <c r="Q14" i="1385" s="1"/>
  <c r="R14" i="1385" s="1"/>
  <c r="P8" i="1385"/>
  <c r="N3" i="32"/>
  <c r="M3" i="32"/>
  <c r="L3" i="32"/>
  <c r="K3" i="32"/>
  <c r="J3" i="32"/>
  <c r="AD54" i="1437"/>
  <c r="AC54" i="1437"/>
  <c r="V54" i="1437"/>
  <c r="U54" i="1437"/>
  <c r="AF53" i="1437"/>
  <c r="AE53" i="1437"/>
  <c r="AD53" i="1437"/>
  <c r="AC53" i="1437"/>
  <c r="AB53" i="1437"/>
  <c r="AA53" i="1437"/>
  <c r="Z53" i="1437"/>
  <c r="Y53" i="1437"/>
  <c r="X53" i="1437"/>
  <c r="W53" i="1437"/>
  <c r="V53" i="1437"/>
  <c r="U53" i="1437"/>
  <c r="T53" i="1437"/>
  <c r="S53" i="1437"/>
  <c r="R53" i="1437"/>
  <c r="AF52" i="1437"/>
  <c r="AF54" i="1437" s="1"/>
  <c r="AE52" i="1437"/>
  <c r="AE54" i="1437" s="1"/>
  <c r="AD52" i="1437"/>
  <c r="AC52" i="1437"/>
  <c r="AB52" i="1437"/>
  <c r="AB54" i="1437" s="1"/>
  <c r="AA52" i="1437"/>
  <c r="AA54" i="1437" s="1"/>
  <c r="Z52" i="1437"/>
  <c r="Z54" i="1437" s="1"/>
  <c r="Y52" i="1437"/>
  <c r="Y54" i="1437" s="1"/>
  <c r="X52" i="1437"/>
  <c r="X54" i="1437" s="1"/>
  <c r="W52" i="1437"/>
  <c r="W54" i="1437" s="1"/>
  <c r="V52" i="1437"/>
  <c r="U52" i="1437"/>
  <c r="T52" i="1437"/>
  <c r="T54" i="1437" s="1"/>
  <c r="S52" i="1437"/>
  <c r="S54" i="1437" s="1"/>
  <c r="R52" i="1437"/>
  <c r="R54" i="1437" s="1"/>
  <c r="C49" i="1437"/>
  <c r="C34" i="1448" l="1"/>
  <c r="C21" i="1448"/>
  <c r="C26" i="1448" s="1"/>
  <c r="D18" i="1448"/>
  <c r="E11" i="1448"/>
  <c r="E32" i="1448"/>
  <c r="E30" i="1448"/>
  <c r="E34" i="1448" s="1"/>
  <c r="E33" i="1448"/>
  <c r="E25" i="1448"/>
  <c r="D33" i="1448"/>
  <c r="D25" i="1448"/>
  <c r="D30" i="1448"/>
  <c r="D34" i="1448" s="1"/>
  <c r="D11" i="1448"/>
  <c r="D32" i="1448"/>
  <c r="E9" i="1448"/>
  <c r="AG20" i="1448"/>
  <c r="F5" i="1310"/>
  <c r="F6" i="1310"/>
  <c r="F7" i="1310"/>
  <c r="F8" i="1310"/>
  <c r="F9" i="1310"/>
  <c r="F10" i="1310"/>
  <c r="F11" i="1310"/>
  <c r="F12" i="1310"/>
  <c r="F13" i="1310"/>
  <c r="F14" i="1310"/>
  <c r="F15" i="1310"/>
  <c r="F16" i="1310"/>
  <c r="F17" i="1310"/>
  <c r="F18" i="1310"/>
  <c r="F19" i="1310"/>
  <c r="F20" i="1310"/>
  <c r="F21" i="1310"/>
  <c r="F22" i="1310"/>
  <c r="F23" i="1310"/>
  <c r="F24" i="1310"/>
  <c r="F25" i="1310"/>
  <c r="F26" i="1310"/>
  <c r="F27" i="1310"/>
  <c r="F28" i="1310"/>
  <c r="F29" i="1310"/>
  <c r="F30" i="1310"/>
  <c r="F31" i="1310"/>
  <c r="F32" i="1310"/>
  <c r="F33" i="1310"/>
  <c r="F34" i="1310"/>
  <c r="F35" i="1310"/>
  <c r="F36" i="1310"/>
  <c r="F37" i="1310"/>
  <c r="F38" i="1310"/>
  <c r="F39" i="1310"/>
  <c r="F40" i="1310"/>
  <c r="F41" i="1310"/>
  <c r="F42" i="1310"/>
  <c r="F43" i="1310"/>
  <c r="F44" i="1310"/>
  <c r="F45" i="1310"/>
  <c r="F46" i="1310"/>
  <c r="F47" i="1310"/>
  <c r="F48" i="1310"/>
  <c r="F49" i="1310"/>
  <c r="F50" i="1310"/>
  <c r="F51" i="1310"/>
  <c r="F52" i="1310"/>
  <c r="F53" i="1310"/>
  <c r="F54" i="1310"/>
  <c r="F55" i="1310"/>
  <c r="F56" i="1310"/>
  <c r="F57" i="1310"/>
  <c r="F58" i="1310"/>
  <c r="F59" i="1310"/>
  <c r="F60" i="1310"/>
  <c r="F61" i="1310"/>
  <c r="F62" i="1310"/>
  <c r="F63" i="1310"/>
  <c r="F64" i="1310"/>
  <c r="F65" i="1310"/>
  <c r="F66" i="1310"/>
  <c r="F67" i="1310"/>
  <c r="F68" i="1310"/>
  <c r="F69" i="1310"/>
  <c r="F70" i="1310"/>
  <c r="F71" i="1310"/>
  <c r="F72" i="1310"/>
  <c r="F73" i="1310"/>
  <c r="F74" i="1310"/>
  <c r="F75" i="1310"/>
  <c r="F76" i="1310"/>
  <c r="F77" i="1310"/>
  <c r="F78" i="1310"/>
  <c r="F79" i="1310"/>
  <c r="F80" i="1310"/>
  <c r="F81" i="1310"/>
  <c r="F82" i="1310"/>
  <c r="F83" i="1310"/>
  <c r="F84" i="1310"/>
  <c r="F85" i="1310"/>
  <c r="F86" i="1310"/>
  <c r="F87" i="1310"/>
  <c r="F88" i="1310"/>
  <c r="F89" i="1310"/>
  <c r="F90" i="1310"/>
  <c r="F91" i="1310"/>
  <c r="F92" i="1310"/>
  <c r="F93" i="1310"/>
  <c r="F94" i="1310"/>
  <c r="F95" i="1310"/>
  <c r="F96" i="1310"/>
  <c r="F97" i="1310"/>
  <c r="F98" i="1310"/>
  <c r="F99" i="1310"/>
  <c r="F100" i="1310"/>
  <c r="F101" i="1310"/>
  <c r="F102" i="1310"/>
  <c r="F103" i="1310"/>
  <c r="F104" i="1310"/>
  <c r="F105" i="1310"/>
  <c r="F106" i="1310"/>
  <c r="F107" i="1310"/>
  <c r="F108" i="1310"/>
  <c r="F109" i="1310"/>
  <c r="F110" i="1310"/>
  <c r="F111" i="1310"/>
  <c r="F112" i="1310"/>
  <c r="F113" i="1310"/>
  <c r="F114" i="1310"/>
  <c r="F115" i="1310"/>
  <c r="F116" i="1310"/>
  <c r="F117" i="1310"/>
  <c r="F118" i="1310"/>
  <c r="F119" i="1310"/>
  <c r="F120" i="1310"/>
  <c r="F121" i="1310"/>
  <c r="F122" i="1310"/>
  <c r="F123" i="1310"/>
  <c r="F124" i="1310"/>
  <c r="F125" i="1310"/>
  <c r="F126" i="1310"/>
  <c r="F127" i="1310"/>
  <c r="F128" i="1310"/>
  <c r="F129" i="1310"/>
  <c r="F130" i="1310"/>
  <c r="F131" i="1310"/>
  <c r="F132" i="1310"/>
  <c r="F133" i="1310"/>
  <c r="F134" i="1310"/>
  <c r="F135" i="1310"/>
  <c r="F136" i="1310"/>
  <c r="F137" i="1310"/>
  <c r="F138" i="1310"/>
  <c r="F139" i="1310"/>
  <c r="F140" i="1310"/>
  <c r="F141" i="1310"/>
  <c r="F142" i="1310"/>
  <c r="F143" i="1310"/>
  <c r="F144" i="1310"/>
  <c r="F145" i="1310"/>
  <c r="F146" i="1310"/>
  <c r="F147" i="1310"/>
  <c r="F148" i="1310"/>
  <c r="F149" i="1310"/>
  <c r="F150" i="1310"/>
  <c r="F151" i="1310"/>
  <c r="F152" i="1310"/>
  <c r="F153" i="1310"/>
  <c r="F154" i="1310"/>
  <c r="F155" i="1310"/>
  <c r="F156" i="1310"/>
  <c r="F157" i="1310"/>
  <c r="F158" i="1310"/>
  <c r="F159" i="1310"/>
  <c r="F160" i="1310"/>
  <c r="F161" i="1310"/>
  <c r="F162" i="1310"/>
  <c r="F163" i="1310"/>
  <c r="F164" i="1310"/>
  <c r="F165" i="1310"/>
  <c r="F166" i="1310"/>
  <c r="F167" i="1310"/>
  <c r="F168" i="1310"/>
  <c r="F169" i="1310"/>
  <c r="F170" i="1310"/>
  <c r="F171" i="1310"/>
  <c r="F172" i="1310"/>
  <c r="F173" i="1310"/>
  <c r="F174" i="1310"/>
  <c r="F175" i="1310"/>
  <c r="F176" i="1310"/>
  <c r="F177" i="1310"/>
  <c r="F178" i="1310"/>
  <c r="F179" i="1310"/>
  <c r="F180" i="1310"/>
  <c r="F181" i="1310"/>
  <c r="F65" i="214"/>
  <c r="E65" i="214"/>
  <c r="D65" i="214"/>
  <c r="G224" i="1355"/>
  <c r="L28" i="1444"/>
  <c r="K28" i="1444"/>
  <c r="J28" i="1444"/>
  <c r="I28" i="1444"/>
  <c r="H28" i="1444"/>
  <c r="G28" i="1444"/>
  <c r="F28" i="1444"/>
  <c r="E28" i="1444"/>
  <c r="D28" i="1444"/>
  <c r="C28" i="1444"/>
  <c r="L28" i="1442"/>
  <c r="K28" i="1442"/>
  <c r="J28" i="1442"/>
  <c r="I28" i="1442"/>
  <c r="H28" i="1442"/>
  <c r="G28" i="1442"/>
  <c r="F28" i="1442"/>
  <c r="E28" i="1442"/>
  <c r="D28" i="1442"/>
  <c r="C28" i="1442"/>
  <c r="AG19" i="1444"/>
  <c r="AG17" i="1444"/>
  <c r="AF15" i="1444"/>
  <c r="AE15" i="1444"/>
  <c r="AD15" i="1444"/>
  <c r="AC15" i="1444"/>
  <c r="AB15" i="1444"/>
  <c r="AA15" i="1444"/>
  <c r="Z15" i="1444"/>
  <c r="Y15" i="1444"/>
  <c r="X15" i="1444"/>
  <c r="W15" i="1444"/>
  <c r="V15" i="1444"/>
  <c r="U15" i="1444"/>
  <c r="T15" i="1444"/>
  <c r="S15" i="1444"/>
  <c r="R15" i="1444"/>
  <c r="Q15" i="1444"/>
  <c r="P15" i="1444"/>
  <c r="O15" i="1444"/>
  <c r="N15" i="1444"/>
  <c r="M15" i="1444"/>
  <c r="L15" i="1444"/>
  <c r="K15" i="1444"/>
  <c r="J15" i="1444"/>
  <c r="I15" i="1444"/>
  <c r="H15" i="1444"/>
  <c r="G15" i="1444"/>
  <c r="F15" i="1444"/>
  <c r="E15" i="1444"/>
  <c r="D15" i="1444"/>
  <c r="C15" i="1444"/>
  <c r="AF14" i="1444"/>
  <c r="AE14" i="1444"/>
  <c r="AD14" i="1444"/>
  <c r="AC14" i="1444"/>
  <c r="AB14" i="1444"/>
  <c r="AA14" i="1444"/>
  <c r="Z14" i="1444"/>
  <c r="Y14" i="1444"/>
  <c r="X14" i="1444"/>
  <c r="W14" i="1444"/>
  <c r="V14" i="1444"/>
  <c r="U14" i="1444"/>
  <c r="T14" i="1444"/>
  <c r="S14" i="1444"/>
  <c r="R14" i="1444"/>
  <c r="Q14" i="1444"/>
  <c r="P14" i="1444"/>
  <c r="O14" i="1444"/>
  <c r="N14" i="1444"/>
  <c r="M14" i="1444"/>
  <c r="L14" i="1444"/>
  <c r="K14" i="1444"/>
  <c r="J14" i="1444"/>
  <c r="I14" i="1444"/>
  <c r="H14" i="1444"/>
  <c r="G14" i="1444"/>
  <c r="F14" i="1444"/>
  <c r="E14" i="1444"/>
  <c r="D14" i="1444"/>
  <c r="C14" i="1444"/>
  <c r="AF8" i="1444"/>
  <c r="AE8" i="1444"/>
  <c r="AD8" i="1444"/>
  <c r="AC8" i="1444"/>
  <c r="AB8" i="1444"/>
  <c r="AA8" i="1444"/>
  <c r="Z8" i="1444"/>
  <c r="Y8" i="1444"/>
  <c r="X8" i="1444"/>
  <c r="W8" i="1444"/>
  <c r="V8" i="1444"/>
  <c r="U8" i="1444"/>
  <c r="T8" i="1444"/>
  <c r="S8" i="1444"/>
  <c r="R8" i="1444"/>
  <c r="Q8" i="1444"/>
  <c r="P8" i="1444"/>
  <c r="O8" i="1444"/>
  <c r="N8" i="1444"/>
  <c r="M8" i="1444"/>
  <c r="L8" i="1444"/>
  <c r="K8" i="1444"/>
  <c r="J8" i="1444"/>
  <c r="I8" i="1444"/>
  <c r="H8" i="1444"/>
  <c r="G8" i="1444"/>
  <c r="F8" i="1444"/>
  <c r="E8" i="1444"/>
  <c r="D8" i="1444"/>
  <c r="C8" i="1444"/>
  <c r="B8" i="1444"/>
  <c r="B9" i="1444" s="1"/>
  <c r="AF4" i="1444"/>
  <c r="AE4" i="1444"/>
  <c r="AD4" i="1444"/>
  <c r="AC4" i="1444"/>
  <c r="AB4" i="1444"/>
  <c r="AA4" i="1444"/>
  <c r="Z4" i="1444"/>
  <c r="Y4" i="1444"/>
  <c r="X4" i="1444"/>
  <c r="W4" i="1444"/>
  <c r="V4" i="1444"/>
  <c r="U4" i="1444"/>
  <c r="T4" i="1444"/>
  <c r="S4" i="1444"/>
  <c r="R4" i="1444"/>
  <c r="Q4" i="1444"/>
  <c r="P4" i="1444"/>
  <c r="O4" i="1444"/>
  <c r="N4" i="1444"/>
  <c r="M4" i="1444"/>
  <c r="L4" i="1444"/>
  <c r="K4" i="1444"/>
  <c r="J4" i="1444"/>
  <c r="I4" i="1444"/>
  <c r="H4" i="1444"/>
  <c r="G4" i="1444"/>
  <c r="F4" i="1444"/>
  <c r="E4" i="1444"/>
  <c r="D4" i="1444"/>
  <c r="C4" i="1444"/>
  <c r="B4" i="1444"/>
  <c r="G3" i="1443" a="1"/>
  <c r="AG29" i="1442"/>
  <c r="AG19" i="1442"/>
  <c r="AG17" i="1442"/>
  <c r="AF15" i="1442"/>
  <c r="AE15" i="1442"/>
  <c r="AD15" i="1442"/>
  <c r="AC15" i="1442"/>
  <c r="AB15" i="1442"/>
  <c r="AA15" i="1442"/>
  <c r="Z15" i="1442"/>
  <c r="Y15" i="1442"/>
  <c r="X15" i="1442"/>
  <c r="W15" i="1442"/>
  <c r="V15" i="1442"/>
  <c r="U15" i="1442"/>
  <c r="T15" i="1442"/>
  <c r="S15" i="1442"/>
  <c r="R15" i="1442"/>
  <c r="Q15" i="1442"/>
  <c r="P15" i="1442"/>
  <c r="O15" i="1442"/>
  <c r="N15" i="1442"/>
  <c r="M15" i="1442"/>
  <c r="L15" i="1442"/>
  <c r="K15" i="1442"/>
  <c r="J15" i="1442"/>
  <c r="I15" i="1442"/>
  <c r="H15" i="1442"/>
  <c r="G15" i="1442"/>
  <c r="F15" i="1442"/>
  <c r="E15" i="1442"/>
  <c r="D15" i="1442"/>
  <c r="C15" i="1442"/>
  <c r="AF14" i="1442"/>
  <c r="AE14" i="1442"/>
  <c r="AD14" i="1442"/>
  <c r="AC14" i="1442"/>
  <c r="AB14" i="1442"/>
  <c r="AA14" i="1442"/>
  <c r="Z14" i="1442"/>
  <c r="Y14" i="1442"/>
  <c r="X14" i="1442"/>
  <c r="W14" i="1442"/>
  <c r="V14" i="1442"/>
  <c r="U14" i="1442"/>
  <c r="T14" i="1442"/>
  <c r="S14" i="1442"/>
  <c r="R14" i="1442"/>
  <c r="Q14" i="1442"/>
  <c r="P14" i="1442"/>
  <c r="O14" i="1442"/>
  <c r="N14" i="1442"/>
  <c r="M14" i="1442"/>
  <c r="L14" i="1442"/>
  <c r="K14" i="1442"/>
  <c r="J14" i="1442"/>
  <c r="I14" i="1442"/>
  <c r="H14" i="1442"/>
  <c r="G14" i="1442"/>
  <c r="F14" i="1442"/>
  <c r="E14" i="1442"/>
  <c r="D14" i="1442"/>
  <c r="C14" i="1442"/>
  <c r="AF8" i="1442"/>
  <c r="AE8" i="1442"/>
  <c r="AD8" i="1442"/>
  <c r="AC8" i="1442"/>
  <c r="AB8" i="1442"/>
  <c r="AA8" i="1442"/>
  <c r="Z8" i="1442"/>
  <c r="Y8" i="1442"/>
  <c r="X8" i="1442"/>
  <c r="W8" i="1442"/>
  <c r="V8" i="1442"/>
  <c r="U8" i="1442"/>
  <c r="T8" i="1442"/>
  <c r="S8" i="1442"/>
  <c r="R8" i="1442"/>
  <c r="Q8" i="1442"/>
  <c r="P8" i="1442"/>
  <c r="O8" i="1442"/>
  <c r="N8" i="1442"/>
  <c r="M8" i="1442"/>
  <c r="L8" i="1442"/>
  <c r="K8" i="1442"/>
  <c r="J8" i="1442"/>
  <c r="I8" i="1442"/>
  <c r="H8" i="1442"/>
  <c r="G8" i="1442"/>
  <c r="F8" i="1442"/>
  <c r="E8" i="1442"/>
  <c r="D8" i="1442"/>
  <c r="C8" i="1442"/>
  <c r="B8" i="1442"/>
  <c r="B9" i="1442" s="1"/>
  <c r="AF4" i="1442"/>
  <c r="AE4" i="1442"/>
  <c r="AD4" i="1442"/>
  <c r="AC4" i="1442"/>
  <c r="AB4" i="1442"/>
  <c r="AA4" i="1442"/>
  <c r="Z4" i="1442"/>
  <c r="Y4" i="1442"/>
  <c r="X4" i="1442"/>
  <c r="W4" i="1442"/>
  <c r="V4" i="1442"/>
  <c r="U4" i="1442"/>
  <c r="T4" i="1442"/>
  <c r="S4" i="1442"/>
  <c r="R4" i="1442"/>
  <c r="Q4" i="1442"/>
  <c r="P4" i="1442"/>
  <c r="O4" i="1442"/>
  <c r="N4" i="1442"/>
  <c r="M4" i="1442"/>
  <c r="L4" i="1442"/>
  <c r="K4" i="1442"/>
  <c r="J4" i="1442"/>
  <c r="I4" i="1442"/>
  <c r="H4" i="1442"/>
  <c r="G4" i="1442"/>
  <c r="F4" i="1442"/>
  <c r="E4" i="1442"/>
  <c r="D4" i="1442"/>
  <c r="C4" i="1442"/>
  <c r="B4" i="1442"/>
  <c r="C20" i="1442" s="1"/>
  <c r="F133" i="1441"/>
  <c r="I130" i="1441"/>
  <c r="I129" i="1441"/>
  <c r="I128" i="1441"/>
  <c r="I127" i="1441"/>
  <c r="I126" i="1441"/>
  <c r="I125" i="1441"/>
  <c r="I124" i="1441"/>
  <c r="I123" i="1441"/>
  <c r="I122" i="1441"/>
  <c r="I121" i="1441"/>
  <c r="I120" i="1441"/>
  <c r="I118" i="1441"/>
  <c r="I117" i="1441"/>
  <c r="B117" i="1441"/>
  <c r="I116" i="1441"/>
  <c r="I115" i="1441"/>
  <c r="I114" i="1441"/>
  <c r="I113" i="1441"/>
  <c r="I112" i="1441"/>
  <c r="I111" i="1441"/>
  <c r="I110" i="1441"/>
  <c r="I109" i="1441"/>
  <c r="I108" i="1441"/>
  <c r="I106" i="1441"/>
  <c r="I105" i="1441"/>
  <c r="I104" i="1441"/>
  <c r="I103" i="1441"/>
  <c r="I102" i="1441"/>
  <c r="I101" i="1441"/>
  <c r="I100" i="1441"/>
  <c r="I99" i="1441"/>
  <c r="I98" i="1441"/>
  <c r="I97" i="1441"/>
  <c r="I96" i="1441"/>
  <c r="I94" i="1441"/>
  <c r="I93" i="1441"/>
  <c r="I92" i="1441"/>
  <c r="I91" i="1441"/>
  <c r="I90" i="1441"/>
  <c r="I89" i="1441"/>
  <c r="I88" i="1441"/>
  <c r="I87" i="1441"/>
  <c r="I86" i="1441"/>
  <c r="I85" i="1441"/>
  <c r="I84" i="1441"/>
  <c r="I82" i="1441"/>
  <c r="I81" i="1441"/>
  <c r="I80" i="1441"/>
  <c r="I79" i="1441"/>
  <c r="I78" i="1441"/>
  <c r="I77" i="1441"/>
  <c r="I76" i="1441"/>
  <c r="I75" i="1441"/>
  <c r="I74" i="1441"/>
  <c r="I73" i="1441"/>
  <c r="I72" i="1441"/>
  <c r="I70" i="1441"/>
  <c r="I69" i="1441"/>
  <c r="I68" i="1441"/>
  <c r="I67" i="1441"/>
  <c r="I66" i="1441"/>
  <c r="I65" i="1441"/>
  <c r="I64" i="1441"/>
  <c r="I63" i="1441"/>
  <c r="I62" i="1441"/>
  <c r="I61" i="1441"/>
  <c r="I60" i="1441"/>
  <c r="I58" i="1441"/>
  <c r="I57" i="1441"/>
  <c r="I56" i="1441"/>
  <c r="I55" i="1441"/>
  <c r="I54" i="1441"/>
  <c r="I53" i="1441"/>
  <c r="I52" i="1441"/>
  <c r="I51" i="1441"/>
  <c r="I50" i="1441"/>
  <c r="I49" i="1441"/>
  <c r="I48" i="1441"/>
  <c r="I46" i="1441"/>
  <c r="B46" i="1441"/>
  <c r="I45" i="1441"/>
  <c r="I44" i="1441"/>
  <c r="I43" i="1441"/>
  <c r="I42" i="1441"/>
  <c r="B42" i="1441"/>
  <c r="I41" i="1441"/>
  <c r="I40" i="1441"/>
  <c r="I39" i="1441"/>
  <c r="I38" i="1441"/>
  <c r="B38" i="1441"/>
  <c r="I37" i="1441"/>
  <c r="I36" i="1441"/>
  <c r="B36" i="1441"/>
  <c r="B35" i="1441"/>
  <c r="I34" i="1441"/>
  <c r="I33" i="1441"/>
  <c r="B33" i="1441"/>
  <c r="I32" i="1441"/>
  <c r="I31" i="1441"/>
  <c r="I30" i="1441"/>
  <c r="B30" i="1441"/>
  <c r="I29" i="1441"/>
  <c r="B29" i="1441"/>
  <c r="I28" i="1441"/>
  <c r="I27" i="1441"/>
  <c r="I26" i="1441"/>
  <c r="B26" i="1441"/>
  <c r="I25" i="1441"/>
  <c r="I24" i="1441"/>
  <c r="B23" i="1441"/>
  <c r="B18" i="1441"/>
  <c r="B17" i="1441"/>
  <c r="B15" i="1441"/>
  <c r="D12" i="1441"/>
  <c r="B12" i="1441"/>
  <c r="C12" i="1441" s="1"/>
  <c r="A12" i="1441"/>
  <c r="A13" i="1441" s="1"/>
  <c r="A14" i="1441" s="1"/>
  <c r="A15" i="1441" s="1"/>
  <c r="A16" i="1441" s="1"/>
  <c r="A17" i="1441" s="1"/>
  <c r="A18" i="1441" s="1"/>
  <c r="A19" i="1441" s="1"/>
  <c r="A20" i="1441" s="1"/>
  <c r="A21" i="1441" s="1"/>
  <c r="A22" i="1441" s="1"/>
  <c r="A23" i="1441" s="1"/>
  <c r="A24" i="1441" s="1"/>
  <c r="A25" i="1441" s="1"/>
  <c r="A26" i="1441" s="1"/>
  <c r="A27" i="1441" s="1"/>
  <c r="A28" i="1441" s="1"/>
  <c r="A29" i="1441" s="1"/>
  <c r="A30" i="1441" s="1"/>
  <c r="A31" i="1441" s="1"/>
  <c r="A32" i="1441" s="1"/>
  <c r="A33" i="1441" s="1"/>
  <c r="A34" i="1441" s="1"/>
  <c r="A35" i="1441" s="1"/>
  <c r="A36" i="1441" s="1"/>
  <c r="A37" i="1441" s="1"/>
  <c r="A38" i="1441" s="1"/>
  <c r="A39" i="1441" s="1"/>
  <c r="A40" i="1441" s="1"/>
  <c r="A41" i="1441" s="1"/>
  <c r="A42" i="1441" s="1"/>
  <c r="A43" i="1441" s="1"/>
  <c r="A44" i="1441" s="1"/>
  <c r="A45" i="1441" s="1"/>
  <c r="A46" i="1441" s="1"/>
  <c r="A47" i="1441" s="1"/>
  <c r="A48" i="1441" s="1"/>
  <c r="A49" i="1441" s="1"/>
  <c r="A50" i="1441" s="1"/>
  <c r="A51" i="1441" s="1"/>
  <c r="A52" i="1441" s="1"/>
  <c r="A53" i="1441" s="1"/>
  <c r="A54" i="1441" s="1"/>
  <c r="A55" i="1441" s="1"/>
  <c r="A56" i="1441" s="1"/>
  <c r="A57" i="1441" s="1"/>
  <c r="A58" i="1441" s="1"/>
  <c r="A59" i="1441" s="1"/>
  <c r="A60" i="1441" s="1"/>
  <c r="A61" i="1441" s="1"/>
  <c r="A62" i="1441" s="1"/>
  <c r="A63" i="1441" s="1"/>
  <c r="A64" i="1441" s="1"/>
  <c r="A65" i="1441" s="1"/>
  <c r="A66" i="1441" s="1"/>
  <c r="A67" i="1441" s="1"/>
  <c r="A68" i="1441" s="1"/>
  <c r="A69" i="1441" s="1"/>
  <c r="A70" i="1441" s="1"/>
  <c r="A71" i="1441" s="1"/>
  <c r="A72" i="1441" s="1"/>
  <c r="A73" i="1441" s="1"/>
  <c r="A74" i="1441" s="1"/>
  <c r="A75" i="1441" s="1"/>
  <c r="A76" i="1441" s="1"/>
  <c r="A77" i="1441" s="1"/>
  <c r="A78" i="1441" s="1"/>
  <c r="A79" i="1441" s="1"/>
  <c r="A80" i="1441" s="1"/>
  <c r="A81" i="1441" s="1"/>
  <c r="A82" i="1441" s="1"/>
  <c r="A83" i="1441" s="1"/>
  <c r="A84" i="1441" s="1"/>
  <c r="A85" i="1441" s="1"/>
  <c r="A86" i="1441" s="1"/>
  <c r="A87" i="1441" s="1"/>
  <c r="A88" i="1441" s="1"/>
  <c r="A89" i="1441" s="1"/>
  <c r="A90" i="1441" s="1"/>
  <c r="A91" i="1441" s="1"/>
  <c r="A92" i="1441" s="1"/>
  <c r="A93" i="1441" s="1"/>
  <c r="A94" i="1441" s="1"/>
  <c r="A95" i="1441" s="1"/>
  <c r="A96" i="1441" s="1"/>
  <c r="A97" i="1441" s="1"/>
  <c r="A98" i="1441" s="1"/>
  <c r="A99" i="1441" s="1"/>
  <c r="A100" i="1441" s="1"/>
  <c r="A101" i="1441" s="1"/>
  <c r="A102" i="1441" s="1"/>
  <c r="A103" i="1441" s="1"/>
  <c r="A104" i="1441" s="1"/>
  <c r="A105" i="1441" s="1"/>
  <c r="A106" i="1441" s="1"/>
  <c r="A107" i="1441" s="1"/>
  <c r="A108" i="1441" s="1"/>
  <c r="A109" i="1441" s="1"/>
  <c r="A110" i="1441" s="1"/>
  <c r="A111" i="1441" s="1"/>
  <c r="A112" i="1441" s="1"/>
  <c r="A113" i="1441" s="1"/>
  <c r="A114" i="1441" s="1"/>
  <c r="A115" i="1441" s="1"/>
  <c r="A116" i="1441" s="1"/>
  <c r="A117" i="1441" s="1"/>
  <c r="A118" i="1441" s="1"/>
  <c r="A119" i="1441" s="1"/>
  <c r="A120" i="1441" s="1"/>
  <c r="A121" i="1441" s="1"/>
  <c r="A122" i="1441" s="1"/>
  <c r="A123" i="1441" s="1"/>
  <c r="A124" i="1441" s="1"/>
  <c r="A125" i="1441" s="1"/>
  <c r="A126" i="1441" s="1"/>
  <c r="A127" i="1441" s="1"/>
  <c r="A128" i="1441" s="1"/>
  <c r="A129" i="1441" s="1"/>
  <c r="A130" i="1441" s="1"/>
  <c r="A131" i="1441" s="1"/>
  <c r="E11" i="1441"/>
  <c r="B11" i="1441"/>
  <c r="B5" i="1441"/>
  <c r="B108" i="1441" s="1"/>
  <c r="E29" i="1419"/>
  <c r="D29" i="1419"/>
  <c r="C29" i="1419"/>
  <c r="F19" i="1419"/>
  <c r="E19" i="1419"/>
  <c r="D19" i="1419"/>
  <c r="C19" i="1419"/>
  <c r="F17" i="1419"/>
  <c r="E17" i="1419"/>
  <c r="D17" i="1419"/>
  <c r="C17" i="1419"/>
  <c r="A17" i="1419"/>
  <c r="A18" i="1419"/>
  <c r="A19" i="1419"/>
  <c r="A20" i="1419"/>
  <c r="A21" i="1419"/>
  <c r="A23" i="1419"/>
  <c r="A24" i="1419"/>
  <c r="A25" i="1419"/>
  <c r="A26" i="1419"/>
  <c r="A27" i="1419"/>
  <c r="A28" i="1419"/>
  <c r="A29" i="1419"/>
  <c r="A30" i="1419"/>
  <c r="A31" i="1419"/>
  <c r="A32" i="1419"/>
  <c r="A33" i="1419"/>
  <c r="A34" i="1419"/>
  <c r="A35" i="1419"/>
  <c r="A36" i="1419"/>
  <c r="A38" i="1419"/>
  <c r="A40" i="1419"/>
  <c r="A41" i="1419"/>
  <c r="A42" i="1419"/>
  <c r="A44" i="1419"/>
  <c r="A45" i="1419"/>
  <c r="A16" i="1419"/>
  <c r="AG19" i="1439"/>
  <c r="AG17" i="1439"/>
  <c r="AF15" i="1439"/>
  <c r="AE15" i="1439"/>
  <c r="AD15" i="1439"/>
  <c r="AC15" i="1439"/>
  <c r="AB15" i="1439"/>
  <c r="AA15" i="1439"/>
  <c r="Z15" i="1439"/>
  <c r="Y15" i="1439"/>
  <c r="X15" i="1439"/>
  <c r="W15" i="1439"/>
  <c r="V15" i="1439"/>
  <c r="U15" i="1439"/>
  <c r="T15" i="1439"/>
  <c r="S15" i="1439"/>
  <c r="R15" i="1439"/>
  <c r="Q15" i="1439"/>
  <c r="P15" i="1439"/>
  <c r="O15" i="1439"/>
  <c r="N15" i="1439"/>
  <c r="M15" i="1439"/>
  <c r="L15" i="1439"/>
  <c r="K15" i="1439"/>
  <c r="J15" i="1439"/>
  <c r="I15" i="1439"/>
  <c r="H15" i="1439"/>
  <c r="G15" i="1439"/>
  <c r="F15" i="1439"/>
  <c r="E15" i="1439"/>
  <c r="D15" i="1439"/>
  <c r="C15" i="1439"/>
  <c r="AF14" i="1439"/>
  <c r="AE14" i="1439"/>
  <c r="AD14" i="1439"/>
  <c r="AC14" i="1439"/>
  <c r="AB14" i="1439"/>
  <c r="AA14" i="1439"/>
  <c r="Z14" i="1439"/>
  <c r="Y14" i="1439"/>
  <c r="X14" i="1439"/>
  <c r="W14" i="1439"/>
  <c r="V14" i="1439"/>
  <c r="U14" i="1439"/>
  <c r="T14" i="1439"/>
  <c r="S14" i="1439"/>
  <c r="R14" i="1439"/>
  <c r="Q14" i="1439"/>
  <c r="P14" i="1439"/>
  <c r="O14" i="1439"/>
  <c r="N14" i="1439"/>
  <c r="M14" i="1439"/>
  <c r="L14" i="1439"/>
  <c r="K14" i="1439"/>
  <c r="J14" i="1439"/>
  <c r="I14" i="1439"/>
  <c r="H14" i="1439"/>
  <c r="G14" i="1439"/>
  <c r="F14" i="1439"/>
  <c r="E14" i="1439"/>
  <c r="D14" i="1439"/>
  <c r="C14" i="1439"/>
  <c r="AF8" i="1439"/>
  <c r="AE8" i="1439"/>
  <c r="AD8" i="1439"/>
  <c r="AC8" i="1439"/>
  <c r="AB8" i="1439"/>
  <c r="AA8" i="1439"/>
  <c r="Z8" i="1439"/>
  <c r="Y8" i="1439"/>
  <c r="X8" i="1439"/>
  <c r="W8" i="1439"/>
  <c r="V8" i="1439"/>
  <c r="U8" i="1439"/>
  <c r="T8" i="1439"/>
  <c r="S8" i="1439"/>
  <c r="R8" i="1439"/>
  <c r="Q8" i="1439"/>
  <c r="P8" i="1439"/>
  <c r="O8" i="1439"/>
  <c r="N8" i="1439"/>
  <c r="M8" i="1439"/>
  <c r="L8" i="1439"/>
  <c r="K8" i="1439"/>
  <c r="J8" i="1439"/>
  <c r="I8" i="1439"/>
  <c r="H8" i="1439"/>
  <c r="G8" i="1439"/>
  <c r="F8" i="1439"/>
  <c r="E8" i="1439"/>
  <c r="D8" i="1439"/>
  <c r="C8" i="1439"/>
  <c r="B8" i="1439"/>
  <c r="B9" i="1439" s="1"/>
  <c r="AF4" i="1439"/>
  <c r="AE4" i="1439"/>
  <c r="AD4" i="1439"/>
  <c r="AC4" i="1439"/>
  <c r="AB4" i="1439"/>
  <c r="AA4" i="1439"/>
  <c r="Z4" i="1439"/>
  <c r="Y4" i="1439"/>
  <c r="X4" i="1439"/>
  <c r="W4" i="1439"/>
  <c r="V4" i="1439"/>
  <c r="U4" i="1439"/>
  <c r="T4" i="1439"/>
  <c r="S4" i="1439"/>
  <c r="R4" i="1439"/>
  <c r="Q4" i="1439"/>
  <c r="P4" i="1439"/>
  <c r="O4" i="1439"/>
  <c r="N4" i="1439"/>
  <c r="M4" i="1439"/>
  <c r="L4" i="1439"/>
  <c r="K4" i="1439"/>
  <c r="J4" i="1439"/>
  <c r="I4" i="1439"/>
  <c r="H4" i="1439"/>
  <c r="G4" i="1439"/>
  <c r="F4" i="1439"/>
  <c r="E4" i="1439"/>
  <c r="D4" i="1439"/>
  <c r="C4" i="1439"/>
  <c r="B4" i="1439"/>
  <c r="C20" i="1439" s="1"/>
  <c r="G24" i="1438"/>
  <c r="G23" i="1438"/>
  <c r="G22" i="1438"/>
  <c r="G13" i="1438"/>
  <c r="G9" i="1438"/>
  <c r="G8" i="1438"/>
  <c r="G3" i="1438" a="1"/>
  <c r="G28" i="1438" s="1"/>
  <c r="AG29" i="1437"/>
  <c r="AG19" i="1437"/>
  <c r="AG17" i="1437"/>
  <c r="AF15" i="1437"/>
  <c r="AE15" i="1437"/>
  <c r="AD15" i="1437"/>
  <c r="AC15" i="1437"/>
  <c r="AB15" i="1437"/>
  <c r="AA15" i="1437"/>
  <c r="Z15" i="1437"/>
  <c r="Y15" i="1437"/>
  <c r="X15" i="1437"/>
  <c r="W15" i="1437"/>
  <c r="V15" i="1437"/>
  <c r="U15" i="1437"/>
  <c r="T15" i="1437"/>
  <c r="S15" i="1437"/>
  <c r="R15" i="1437"/>
  <c r="Q15" i="1437"/>
  <c r="P15" i="1437"/>
  <c r="O15" i="1437"/>
  <c r="N15" i="1437"/>
  <c r="M15" i="1437"/>
  <c r="L15" i="1437"/>
  <c r="K15" i="1437"/>
  <c r="J15" i="1437"/>
  <c r="I15" i="1437"/>
  <c r="H15" i="1437"/>
  <c r="G15" i="1437"/>
  <c r="F15" i="1437"/>
  <c r="E15" i="1437"/>
  <c r="D15" i="1437"/>
  <c r="C15" i="1437"/>
  <c r="AF14" i="1437"/>
  <c r="AE14" i="1437"/>
  <c r="AD14" i="1437"/>
  <c r="AC14" i="1437"/>
  <c r="AB14" i="1437"/>
  <c r="AA14" i="1437"/>
  <c r="Z14" i="1437"/>
  <c r="Y14" i="1437"/>
  <c r="X14" i="1437"/>
  <c r="W14" i="1437"/>
  <c r="V14" i="1437"/>
  <c r="U14" i="1437"/>
  <c r="T14" i="1437"/>
  <c r="S14" i="1437"/>
  <c r="R14" i="1437"/>
  <c r="Q14" i="1437"/>
  <c r="P14" i="1437"/>
  <c r="O14" i="1437"/>
  <c r="N14" i="1437"/>
  <c r="M14" i="1437"/>
  <c r="L14" i="1437"/>
  <c r="K14" i="1437"/>
  <c r="J14" i="1437"/>
  <c r="I14" i="1437"/>
  <c r="H14" i="1437"/>
  <c r="G14" i="1437"/>
  <c r="F14" i="1437"/>
  <c r="E14" i="1437"/>
  <c r="D14" i="1437"/>
  <c r="C14" i="1437"/>
  <c r="AF8" i="1437"/>
  <c r="AE8" i="1437"/>
  <c r="AD8" i="1437"/>
  <c r="AC8" i="1437"/>
  <c r="AB8" i="1437"/>
  <c r="AA8" i="1437"/>
  <c r="Z8" i="1437"/>
  <c r="Y8" i="1437"/>
  <c r="X8" i="1437"/>
  <c r="W8" i="1437"/>
  <c r="V8" i="1437"/>
  <c r="U8" i="1437"/>
  <c r="T8" i="1437"/>
  <c r="S8" i="1437"/>
  <c r="R8" i="1437"/>
  <c r="Q8" i="1437"/>
  <c r="P8" i="1437"/>
  <c r="O8" i="1437"/>
  <c r="N8" i="1437"/>
  <c r="M8" i="1437"/>
  <c r="L8" i="1437"/>
  <c r="K8" i="1437"/>
  <c r="J8" i="1437"/>
  <c r="I8" i="1437"/>
  <c r="H8" i="1437"/>
  <c r="G8" i="1437"/>
  <c r="F8" i="1437"/>
  <c r="E8" i="1437"/>
  <c r="D8" i="1437"/>
  <c r="C8" i="1437"/>
  <c r="B8" i="1437"/>
  <c r="B9" i="1437" s="1"/>
  <c r="AF4" i="1437"/>
  <c r="AE4" i="1437"/>
  <c r="AD4" i="1437"/>
  <c r="AC4" i="1437"/>
  <c r="AB4" i="1437"/>
  <c r="AA4" i="1437"/>
  <c r="Z4" i="1437"/>
  <c r="Y4" i="1437"/>
  <c r="X4" i="1437"/>
  <c r="W4" i="1437"/>
  <c r="V4" i="1437"/>
  <c r="U4" i="1437"/>
  <c r="T4" i="1437"/>
  <c r="S4" i="1437"/>
  <c r="R4" i="1437"/>
  <c r="Q4" i="1437"/>
  <c r="P4" i="1437"/>
  <c r="O4" i="1437"/>
  <c r="N4" i="1437"/>
  <c r="M4" i="1437"/>
  <c r="L4" i="1437"/>
  <c r="K4" i="1437"/>
  <c r="J4" i="1437"/>
  <c r="I4" i="1437"/>
  <c r="H4" i="1437"/>
  <c r="G4" i="1437"/>
  <c r="F4" i="1437"/>
  <c r="E4" i="1437"/>
  <c r="D4" i="1437"/>
  <c r="C4" i="1437"/>
  <c r="B4" i="1437"/>
  <c r="G3" i="1436" a="1"/>
  <c r="G29" i="1436" s="1"/>
  <c r="AG29" i="1435"/>
  <c r="AG19" i="1435"/>
  <c r="AG17" i="1435"/>
  <c r="AF15" i="1435"/>
  <c r="AE15" i="1435"/>
  <c r="AD15" i="1435"/>
  <c r="AC15" i="1435"/>
  <c r="AB15" i="1435"/>
  <c r="AA15" i="1435"/>
  <c r="Z15" i="1435"/>
  <c r="Y15" i="1435"/>
  <c r="X15" i="1435"/>
  <c r="W15" i="1435"/>
  <c r="V15" i="1435"/>
  <c r="U15" i="1435"/>
  <c r="T15" i="1435"/>
  <c r="S15" i="1435"/>
  <c r="R15" i="1435"/>
  <c r="Q15" i="1435"/>
  <c r="P15" i="1435"/>
  <c r="O15" i="1435"/>
  <c r="N15" i="1435"/>
  <c r="M15" i="1435"/>
  <c r="L15" i="1435"/>
  <c r="K15" i="1435"/>
  <c r="J15" i="1435"/>
  <c r="I15" i="1435"/>
  <c r="H15" i="1435"/>
  <c r="G15" i="1435"/>
  <c r="F15" i="1435"/>
  <c r="E15" i="1435"/>
  <c r="D15" i="1435"/>
  <c r="C15" i="1435"/>
  <c r="AF14" i="1435"/>
  <c r="AE14" i="1435"/>
  <c r="AD14" i="1435"/>
  <c r="AC14" i="1435"/>
  <c r="AB14" i="1435"/>
  <c r="AA14" i="1435"/>
  <c r="Z14" i="1435"/>
  <c r="Y14" i="1435"/>
  <c r="X14" i="1435"/>
  <c r="W14" i="1435"/>
  <c r="V14" i="1435"/>
  <c r="U14" i="1435"/>
  <c r="T14" i="1435"/>
  <c r="S14" i="1435"/>
  <c r="R14" i="1435"/>
  <c r="Q14" i="1435"/>
  <c r="P14" i="1435"/>
  <c r="O14" i="1435"/>
  <c r="N14" i="1435"/>
  <c r="M14" i="1435"/>
  <c r="L14" i="1435"/>
  <c r="K14" i="1435"/>
  <c r="J14" i="1435"/>
  <c r="I14" i="1435"/>
  <c r="H14" i="1435"/>
  <c r="G14" i="1435"/>
  <c r="F14" i="1435"/>
  <c r="E14" i="1435"/>
  <c r="D14" i="1435"/>
  <c r="C14" i="1435"/>
  <c r="AF8" i="1435"/>
  <c r="AE8" i="1435"/>
  <c r="AD8" i="1435"/>
  <c r="AC8" i="1435"/>
  <c r="AB8" i="1435"/>
  <c r="AA8" i="1435"/>
  <c r="Z8" i="1435"/>
  <c r="Y8" i="1435"/>
  <c r="X8" i="1435"/>
  <c r="W8" i="1435"/>
  <c r="V8" i="1435"/>
  <c r="U8" i="1435"/>
  <c r="T8" i="1435"/>
  <c r="S8" i="1435"/>
  <c r="R8" i="1435"/>
  <c r="Q8" i="1435"/>
  <c r="P8" i="1435"/>
  <c r="O8" i="1435"/>
  <c r="N8" i="1435"/>
  <c r="M8" i="1435"/>
  <c r="L8" i="1435"/>
  <c r="K8" i="1435"/>
  <c r="J8" i="1435"/>
  <c r="I8" i="1435"/>
  <c r="H8" i="1435"/>
  <c r="G8" i="1435"/>
  <c r="F8" i="1435"/>
  <c r="E8" i="1435"/>
  <c r="D8" i="1435"/>
  <c r="C8" i="1435"/>
  <c r="B8" i="1435"/>
  <c r="B9" i="1435" s="1"/>
  <c r="AF4" i="1435"/>
  <c r="AE4" i="1435"/>
  <c r="AD4" i="1435"/>
  <c r="AC4" i="1435"/>
  <c r="AB4" i="1435"/>
  <c r="AA4" i="1435"/>
  <c r="Z4" i="1435"/>
  <c r="Y4" i="1435"/>
  <c r="X4" i="1435"/>
  <c r="W4" i="1435"/>
  <c r="V4" i="1435"/>
  <c r="U4" i="1435"/>
  <c r="T4" i="1435"/>
  <c r="S4" i="1435"/>
  <c r="R4" i="1435"/>
  <c r="Q4" i="1435"/>
  <c r="P4" i="1435"/>
  <c r="O4" i="1435"/>
  <c r="N4" i="1435"/>
  <c r="M4" i="1435"/>
  <c r="L4" i="1435"/>
  <c r="K4" i="1435"/>
  <c r="J4" i="1435"/>
  <c r="I4" i="1435"/>
  <c r="H4" i="1435"/>
  <c r="G4" i="1435"/>
  <c r="F4" i="1435"/>
  <c r="E4" i="1435"/>
  <c r="D4" i="1435"/>
  <c r="C4" i="1435"/>
  <c r="B4" i="1435"/>
  <c r="C20" i="1435" s="1"/>
  <c r="AG19" i="1433"/>
  <c r="AG17" i="1433"/>
  <c r="AF15" i="1433"/>
  <c r="AE15" i="1433"/>
  <c r="AD15" i="1433"/>
  <c r="AC15" i="1433"/>
  <c r="AB15" i="1433"/>
  <c r="AA15" i="1433"/>
  <c r="Z15" i="1433"/>
  <c r="Y15" i="1433"/>
  <c r="X15" i="1433"/>
  <c r="W15" i="1433"/>
  <c r="V15" i="1433"/>
  <c r="U15" i="1433"/>
  <c r="T15" i="1433"/>
  <c r="S15" i="1433"/>
  <c r="R15" i="1433"/>
  <c r="Q15" i="1433"/>
  <c r="P15" i="1433"/>
  <c r="O15" i="1433"/>
  <c r="N15" i="1433"/>
  <c r="M15" i="1433"/>
  <c r="L15" i="1433"/>
  <c r="K15" i="1433"/>
  <c r="J15" i="1433"/>
  <c r="I15" i="1433"/>
  <c r="H15" i="1433"/>
  <c r="G15" i="1433"/>
  <c r="F15" i="1433"/>
  <c r="E15" i="1433"/>
  <c r="D15" i="1433"/>
  <c r="C15" i="1433"/>
  <c r="AF14" i="1433"/>
  <c r="AE14" i="1433"/>
  <c r="AD14" i="1433"/>
  <c r="AC14" i="1433"/>
  <c r="AB14" i="1433"/>
  <c r="AA14" i="1433"/>
  <c r="Z14" i="1433"/>
  <c r="Y14" i="1433"/>
  <c r="X14" i="1433"/>
  <c r="W14" i="1433"/>
  <c r="V14" i="1433"/>
  <c r="U14" i="1433"/>
  <c r="T14" i="1433"/>
  <c r="S14" i="1433"/>
  <c r="R14" i="1433"/>
  <c r="Q14" i="1433"/>
  <c r="P14" i="1433"/>
  <c r="O14" i="1433"/>
  <c r="N14" i="1433"/>
  <c r="M14" i="1433"/>
  <c r="L14" i="1433"/>
  <c r="K14" i="1433"/>
  <c r="J14" i="1433"/>
  <c r="I14" i="1433"/>
  <c r="H14" i="1433"/>
  <c r="G14" i="1433"/>
  <c r="F14" i="1433"/>
  <c r="E14" i="1433"/>
  <c r="D14" i="1433"/>
  <c r="C14" i="1433"/>
  <c r="AF8" i="1433"/>
  <c r="AE8" i="1433"/>
  <c r="AD8" i="1433"/>
  <c r="AC8" i="1433"/>
  <c r="AB8" i="1433"/>
  <c r="AA8" i="1433"/>
  <c r="Z8" i="1433"/>
  <c r="Y8" i="1433"/>
  <c r="X8" i="1433"/>
  <c r="W8" i="1433"/>
  <c r="V8" i="1433"/>
  <c r="U8" i="1433"/>
  <c r="T8" i="1433"/>
  <c r="S8" i="1433"/>
  <c r="R8" i="1433"/>
  <c r="Q8" i="1433"/>
  <c r="P8" i="1433"/>
  <c r="O8" i="1433"/>
  <c r="N8" i="1433"/>
  <c r="M8" i="1433"/>
  <c r="L8" i="1433"/>
  <c r="K8" i="1433"/>
  <c r="J8" i="1433"/>
  <c r="I8" i="1433"/>
  <c r="H8" i="1433"/>
  <c r="G8" i="1433"/>
  <c r="F8" i="1433"/>
  <c r="E8" i="1433"/>
  <c r="D8" i="1433"/>
  <c r="C8" i="1433"/>
  <c r="B8" i="1433"/>
  <c r="B9" i="1433" s="1"/>
  <c r="AF4" i="1433"/>
  <c r="AE4" i="1433"/>
  <c r="AD4" i="1433"/>
  <c r="AC4" i="1433"/>
  <c r="AB4" i="1433"/>
  <c r="AA4" i="1433"/>
  <c r="Z4" i="1433"/>
  <c r="Y4" i="1433"/>
  <c r="X4" i="1433"/>
  <c r="W4" i="1433"/>
  <c r="V4" i="1433"/>
  <c r="U4" i="1433"/>
  <c r="T4" i="1433"/>
  <c r="S4" i="1433"/>
  <c r="R4" i="1433"/>
  <c r="Q4" i="1433"/>
  <c r="P4" i="1433"/>
  <c r="O4" i="1433"/>
  <c r="N4" i="1433"/>
  <c r="M4" i="1433"/>
  <c r="L4" i="1433"/>
  <c r="K4" i="1433"/>
  <c r="J4" i="1433"/>
  <c r="I4" i="1433"/>
  <c r="H4" i="1433"/>
  <c r="G4" i="1433"/>
  <c r="F4" i="1433"/>
  <c r="E4" i="1433"/>
  <c r="D4" i="1433"/>
  <c r="C4" i="1433"/>
  <c r="B4" i="1433"/>
  <c r="C20" i="1433" s="1"/>
  <c r="AK197" i="1358"/>
  <c r="AJ197" i="1358"/>
  <c r="AI197" i="1358"/>
  <c r="AH197" i="1358"/>
  <c r="AG197" i="1358"/>
  <c r="AF197" i="1358"/>
  <c r="AE197" i="1358"/>
  <c r="AD197" i="1358"/>
  <c r="AC197" i="1358"/>
  <c r="AB197" i="1358"/>
  <c r="AA197" i="1358"/>
  <c r="Z197" i="1358"/>
  <c r="Y197" i="1358"/>
  <c r="X197" i="1358"/>
  <c r="W197" i="1358"/>
  <c r="V197" i="1358"/>
  <c r="V197" i="1361" s="1"/>
  <c r="AK197" i="1380" s="1"/>
  <c r="U197" i="1358"/>
  <c r="T197" i="1358"/>
  <c r="T197" i="1361" s="1"/>
  <c r="AI197" i="1380" s="1"/>
  <c r="S197" i="1358"/>
  <c r="S197" i="1361" s="1"/>
  <c r="AH197" i="1380" s="1"/>
  <c r="R197" i="1358"/>
  <c r="Q197" i="1358"/>
  <c r="P197" i="1358"/>
  <c r="O197" i="1358"/>
  <c r="N197" i="1358"/>
  <c r="H336" i="1365"/>
  <c r="I336" i="1365" s="1"/>
  <c r="J336" i="1365" s="1"/>
  <c r="K336" i="1365" s="1"/>
  <c r="L336" i="1365" s="1"/>
  <c r="M336" i="1365" s="1"/>
  <c r="N336" i="1365" s="1"/>
  <c r="O336" i="1365" s="1"/>
  <c r="P336" i="1365" s="1"/>
  <c r="Q336" i="1365" s="1"/>
  <c r="R336" i="1365" s="1"/>
  <c r="S336" i="1365" s="1"/>
  <c r="T336" i="1365" s="1"/>
  <c r="U336" i="1365" s="1"/>
  <c r="V336" i="1365" s="1"/>
  <c r="W336" i="1365" s="1"/>
  <c r="X336" i="1365" s="1"/>
  <c r="Y336" i="1365" s="1"/>
  <c r="Z336" i="1365" s="1"/>
  <c r="AA336" i="1365" s="1"/>
  <c r="AB336" i="1365" s="1"/>
  <c r="AC336" i="1365" s="1"/>
  <c r="AD336" i="1365" s="1"/>
  <c r="AE336" i="1365" s="1"/>
  <c r="AF336" i="1365" s="1"/>
  <c r="AG336" i="1365" s="1"/>
  <c r="AH336" i="1365" s="1"/>
  <c r="AI336" i="1365" s="1"/>
  <c r="AJ336" i="1365" s="1"/>
  <c r="AK336" i="1365" s="1"/>
  <c r="H328" i="1365"/>
  <c r="I328" i="1365" s="1"/>
  <c r="J328" i="1365" s="1"/>
  <c r="K328" i="1365" s="1"/>
  <c r="L328" i="1365" s="1"/>
  <c r="M328" i="1365" s="1"/>
  <c r="N328" i="1365" s="1"/>
  <c r="O328" i="1365" s="1"/>
  <c r="P328" i="1365" s="1"/>
  <c r="Q328" i="1365" s="1"/>
  <c r="R328" i="1365" s="1"/>
  <c r="S328" i="1365" s="1"/>
  <c r="T328" i="1365" s="1"/>
  <c r="U328" i="1365" s="1"/>
  <c r="V328" i="1365" s="1"/>
  <c r="W328" i="1365" s="1"/>
  <c r="X328" i="1365" s="1"/>
  <c r="Y328" i="1365" s="1"/>
  <c r="Z328" i="1365" s="1"/>
  <c r="AA328" i="1365" s="1"/>
  <c r="AB328" i="1365" s="1"/>
  <c r="AC328" i="1365" s="1"/>
  <c r="AD328" i="1365" s="1"/>
  <c r="AE328" i="1365" s="1"/>
  <c r="AF328" i="1365" s="1"/>
  <c r="AG328" i="1365" s="1"/>
  <c r="AH328" i="1365" s="1"/>
  <c r="AI328" i="1365" s="1"/>
  <c r="AJ328" i="1365" s="1"/>
  <c r="AK328" i="1365" s="1"/>
  <c r="H327" i="1365"/>
  <c r="I327" i="1365" s="1"/>
  <c r="J327" i="1365" s="1"/>
  <c r="K327" i="1365" s="1"/>
  <c r="L327" i="1365" s="1"/>
  <c r="M327" i="1365" s="1"/>
  <c r="N327" i="1365" s="1"/>
  <c r="O327" i="1365" s="1"/>
  <c r="P327" i="1365" s="1"/>
  <c r="Q327" i="1365" s="1"/>
  <c r="R327" i="1365" s="1"/>
  <c r="S327" i="1365" s="1"/>
  <c r="T327" i="1365" s="1"/>
  <c r="U327" i="1365" s="1"/>
  <c r="V327" i="1365" s="1"/>
  <c r="W327" i="1365" s="1"/>
  <c r="X327" i="1365" s="1"/>
  <c r="Y327" i="1365" s="1"/>
  <c r="Z327" i="1365" s="1"/>
  <c r="AA327" i="1365" s="1"/>
  <c r="AB327" i="1365" s="1"/>
  <c r="AC327" i="1365" s="1"/>
  <c r="AD327" i="1365" s="1"/>
  <c r="AE327" i="1365" s="1"/>
  <c r="AF327" i="1365" s="1"/>
  <c r="AG327" i="1365" s="1"/>
  <c r="AH327" i="1365" s="1"/>
  <c r="AI327" i="1365" s="1"/>
  <c r="AJ327" i="1365" s="1"/>
  <c r="AK327" i="1365" s="1"/>
  <c r="H319" i="1365"/>
  <c r="I319" i="1365" s="1"/>
  <c r="J319" i="1365" s="1"/>
  <c r="K319" i="1365" s="1"/>
  <c r="L319" i="1365" s="1"/>
  <c r="M319" i="1365" s="1"/>
  <c r="N319" i="1365" s="1"/>
  <c r="O319" i="1365" s="1"/>
  <c r="P319" i="1365" s="1"/>
  <c r="Q319" i="1365" s="1"/>
  <c r="R319" i="1365" s="1"/>
  <c r="S319" i="1365" s="1"/>
  <c r="T319" i="1365" s="1"/>
  <c r="U319" i="1365" s="1"/>
  <c r="V319" i="1365" s="1"/>
  <c r="W319" i="1365" s="1"/>
  <c r="X319" i="1365" s="1"/>
  <c r="Y319" i="1365" s="1"/>
  <c r="Z319" i="1365" s="1"/>
  <c r="AA319" i="1365" s="1"/>
  <c r="AB319" i="1365" s="1"/>
  <c r="AC319" i="1365" s="1"/>
  <c r="AD319" i="1365" s="1"/>
  <c r="AE319" i="1365" s="1"/>
  <c r="AF319" i="1365" s="1"/>
  <c r="AG319" i="1365" s="1"/>
  <c r="AH319" i="1365" s="1"/>
  <c r="AI319" i="1365" s="1"/>
  <c r="AJ319" i="1365" s="1"/>
  <c r="AK319" i="1365" s="1"/>
  <c r="H318" i="1365"/>
  <c r="I318" i="1365" s="1"/>
  <c r="J318" i="1365" s="1"/>
  <c r="K318" i="1365" s="1"/>
  <c r="L318" i="1365" s="1"/>
  <c r="M318" i="1365" s="1"/>
  <c r="N318" i="1365" s="1"/>
  <c r="O318" i="1365" s="1"/>
  <c r="P318" i="1365" s="1"/>
  <c r="Q318" i="1365" s="1"/>
  <c r="R318" i="1365" s="1"/>
  <c r="S318" i="1365" s="1"/>
  <c r="T318" i="1365" s="1"/>
  <c r="U318" i="1365" s="1"/>
  <c r="V318" i="1365" s="1"/>
  <c r="W318" i="1365" s="1"/>
  <c r="X318" i="1365" s="1"/>
  <c r="Y318" i="1365" s="1"/>
  <c r="Z318" i="1365" s="1"/>
  <c r="AA318" i="1365" s="1"/>
  <c r="AB318" i="1365" s="1"/>
  <c r="AC318" i="1365" s="1"/>
  <c r="AD318" i="1365" s="1"/>
  <c r="AE318" i="1365" s="1"/>
  <c r="AF318" i="1365" s="1"/>
  <c r="AG318" i="1365" s="1"/>
  <c r="AH318" i="1365" s="1"/>
  <c r="AI318" i="1365" s="1"/>
  <c r="AJ318" i="1365" s="1"/>
  <c r="AK318" i="1365" s="1"/>
  <c r="H317" i="1365"/>
  <c r="I317" i="1365" s="1"/>
  <c r="J317" i="1365" s="1"/>
  <c r="K317" i="1365" s="1"/>
  <c r="L317" i="1365" s="1"/>
  <c r="M317" i="1365" s="1"/>
  <c r="N317" i="1365" s="1"/>
  <c r="O317" i="1365" s="1"/>
  <c r="P317" i="1365" s="1"/>
  <c r="Q317" i="1365" s="1"/>
  <c r="R317" i="1365" s="1"/>
  <c r="S317" i="1365" s="1"/>
  <c r="T317" i="1365" s="1"/>
  <c r="U317" i="1365" s="1"/>
  <c r="V317" i="1365" s="1"/>
  <c r="W317" i="1365" s="1"/>
  <c r="X317" i="1365" s="1"/>
  <c r="Y317" i="1365" s="1"/>
  <c r="Z317" i="1365" s="1"/>
  <c r="AA317" i="1365" s="1"/>
  <c r="AB317" i="1365" s="1"/>
  <c r="AC317" i="1365" s="1"/>
  <c r="AD317" i="1365" s="1"/>
  <c r="AE317" i="1365" s="1"/>
  <c r="AF317" i="1365" s="1"/>
  <c r="AG317" i="1365" s="1"/>
  <c r="AH317" i="1365" s="1"/>
  <c r="AI317" i="1365" s="1"/>
  <c r="AJ317" i="1365" s="1"/>
  <c r="AK317" i="1365" s="1"/>
  <c r="H316" i="1365"/>
  <c r="I316" i="1365" s="1"/>
  <c r="J316" i="1365" s="1"/>
  <c r="K316" i="1365" s="1"/>
  <c r="L316" i="1365" s="1"/>
  <c r="M316" i="1365" s="1"/>
  <c r="N316" i="1365" s="1"/>
  <c r="O316" i="1365" s="1"/>
  <c r="P316" i="1365" s="1"/>
  <c r="Q316" i="1365" s="1"/>
  <c r="R316" i="1365" s="1"/>
  <c r="S316" i="1365" s="1"/>
  <c r="T316" i="1365" s="1"/>
  <c r="U316" i="1365" s="1"/>
  <c r="V316" i="1365" s="1"/>
  <c r="W316" i="1365" s="1"/>
  <c r="X316" i="1365" s="1"/>
  <c r="Y316" i="1365" s="1"/>
  <c r="Z316" i="1365" s="1"/>
  <c r="AA316" i="1365" s="1"/>
  <c r="AB316" i="1365" s="1"/>
  <c r="AC316" i="1365" s="1"/>
  <c r="AD316" i="1365" s="1"/>
  <c r="AE316" i="1365" s="1"/>
  <c r="AF316" i="1365" s="1"/>
  <c r="AG316" i="1365" s="1"/>
  <c r="AH316" i="1365" s="1"/>
  <c r="AI316" i="1365" s="1"/>
  <c r="AJ316" i="1365" s="1"/>
  <c r="AK316" i="1365" s="1"/>
  <c r="H315" i="1365"/>
  <c r="I315" i="1365" s="1"/>
  <c r="J315" i="1365" s="1"/>
  <c r="K315" i="1365" s="1"/>
  <c r="L315" i="1365" s="1"/>
  <c r="M315" i="1365" s="1"/>
  <c r="N315" i="1365" s="1"/>
  <c r="O315" i="1365" s="1"/>
  <c r="P315" i="1365" s="1"/>
  <c r="Q315" i="1365" s="1"/>
  <c r="R315" i="1365" s="1"/>
  <c r="S315" i="1365" s="1"/>
  <c r="T315" i="1365" s="1"/>
  <c r="U315" i="1365" s="1"/>
  <c r="V315" i="1365" s="1"/>
  <c r="W315" i="1365" s="1"/>
  <c r="X315" i="1365" s="1"/>
  <c r="Y315" i="1365" s="1"/>
  <c r="Z315" i="1365" s="1"/>
  <c r="AA315" i="1365" s="1"/>
  <c r="AB315" i="1365" s="1"/>
  <c r="AC315" i="1365" s="1"/>
  <c r="AD315" i="1365" s="1"/>
  <c r="AE315" i="1365" s="1"/>
  <c r="AF315" i="1365" s="1"/>
  <c r="AG315" i="1365" s="1"/>
  <c r="AH315" i="1365" s="1"/>
  <c r="AI315" i="1365" s="1"/>
  <c r="AJ315" i="1365" s="1"/>
  <c r="AK315" i="1365" s="1"/>
  <c r="H314" i="1365"/>
  <c r="I314" i="1365" s="1"/>
  <c r="J314" i="1365" s="1"/>
  <c r="K314" i="1365" s="1"/>
  <c r="L314" i="1365" s="1"/>
  <c r="M314" i="1365" s="1"/>
  <c r="N314" i="1365" s="1"/>
  <c r="O314" i="1365" s="1"/>
  <c r="P314" i="1365" s="1"/>
  <c r="Q314" i="1365" s="1"/>
  <c r="R314" i="1365" s="1"/>
  <c r="S314" i="1365" s="1"/>
  <c r="T314" i="1365" s="1"/>
  <c r="U314" i="1365" s="1"/>
  <c r="V314" i="1365" s="1"/>
  <c r="W314" i="1365" s="1"/>
  <c r="X314" i="1365" s="1"/>
  <c r="Y314" i="1365" s="1"/>
  <c r="Z314" i="1365" s="1"/>
  <c r="AA314" i="1365" s="1"/>
  <c r="AB314" i="1365" s="1"/>
  <c r="AC314" i="1365" s="1"/>
  <c r="AD314" i="1365" s="1"/>
  <c r="AE314" i="1365" s="1"/>
  <c r="AF314" i="1365" s="1"/>
  <c r="AG314" i="1365" s="1"/>
  <c r="AH314" i="1365" s="1"/>
  <c r="AI314" i="1365" s="1"/>
  <c r="AJ314" i="1365" s="1"/>
  <c r="AK314" i="1365" s="1"/>
  <c r="H306" i="1365"/>
  <c r="I306" i="1365" s="1"/>
  <c r="J306" i="1365" s="1"/>
  <c r="K306" i="1365" s="1"/>
  <c r="L306" i="1365" s="1"/>
  <c r="M306" i="1365" s="1"/>
  <c r="N306" i="1365" s="1"/>
  <c r="O306" i="1365" s="1"/>
  <c r="P306" i="1365" s="1"/>
  <c r="Q306" i="1365" s="1"/>
  <c r="R306" i="1365" s="1"/>
  <c r="S306" i="1365" s="1"/>
  <c r="T306" i="1365" s="1"/>
  <c r="U306" i="1365" s="1"/>
  <c r="V306" i="1365" s="1"/>
  <c r="W306" i="1365" s="1"/>
  <c r="X306" i="1365" s="1"/>
  <c r="Y306" i="1365" s="1"/>
  <c r="Z306" i="1365" s="1"/>
  <c r="AA306" i="1365" s="1"/>
  <c r="AB306" i="1365" s="1"/>
  <c r="AC306" i="1365" s="1"/>
  <c r="AD306" i="1365" s="1"/>
  <c r="AE306" i="1365" s="1"/>
  <c r="AF306" i="1365" s="1"/>
  <c r="AG306" i="1365" s="1"/>
  <c r="AH306" i="1365" s="1"/>
  <c r="AI306" i="1365" s="1"/>
  <c r="AJ306" i="1365" s="1"/>
  <c r="AK306" i="1365" s="1"/>
  <c r="H305" i="1365"/>
  <c r="I305" i="1365" s="1"/>
  <c r="J305" i="1365" s="1"/>
  <c r="K305" i="1365" s="1"/>
  <c r="L305" i="1365" s="1"/>
  <c r="M305" i="1365" s="1"/>
  <c r="N305" i="1365" s="1"/>
  <c r="O305" i="1365" s="1"/>
  <c r="P305" i="1365" s="1"/>
  <c r="Q305" i="1365" s="1"/>
  <c r="R305" i="1365" s="1"/>
  <c r="S305" i="1365" s="1"/>
  <c r="T305" i="1365" s="1"/>
  <c r="U305" i="1365" s="1"/>
  <c r="V305" i="1365" s="1"/>
  <c r="W305" i="1365" s="1"/>
  <c r="X305" i="1365" s="1"/>
  <c r="Y305" i="1365" s="1"/>
  <c r="Z305" i="1365" s="1"/>
  <c r="AA305" i="1365" s="1"/>
  <c r="AB305" i="1365" s="1"/>
  <c r="AC305" i="1365" s="1"/>
  <c r="AD305" i="1365" s="1"/>
  <c r="AE305" i="1365" s="1"/>
  <c r="AF305" i="1365" s="1"/>
  <c r="AG305" i="1365" s="1"/>
  <c r="AH305" i="1365" s="1"/>
  <c r="AI305" i="1365" s="1"/>
  <c r="AJ305" i="1365" s="1"/>
  <c r="AK305" i="1365" s="1"/>
  <c r="H304" i="1365"/>
  <c r="I304" i="1365" s="1"/>
  <c r="J304" i="1365" s="1"/>
  <c r="K304" i="1365" s="1"/>
  <c r="L304" i="1365" s="1"/>
  <c r="M304" i="1365" s="1"/>
  <c r="N304" i="1365" s="1"/>
  <c r="O304" i="1365" s="1"/>
  <c r="P304" i="1365" s="1"/>
  <c r="Q304" i="1365" s="1"/>
  <c r="R304" i="1365" s="1"/>
  <c r="S304" i="1365" s="1"/>
  <c r="T304" i="1365" s="1"/>
  <c r="U304" i="1365" s="1"/>
  <c r="V304" i="1365" s="1"/>
  <c r="W304" i="1365" s="1"/>
  <c r="X304" i="1365" s="1"/>
  <c r="Y304" i="1365" s="1"/>
  <c r="Z304" i="1365" s="1"/>
  <c r="AA304" i="1365" s="1"/>
  <c r="AB304" i="1365" s="1"/>
  <c r="AC304" i="1365" s="1"/>
  <c r="AD304" i="1365" s="1"/>
  <c r="AE304" i="1365" s="1"/>
  <c r="AF304" i="1365" s="1"/>
  <c r="AG304" i="1365" s="1"/>
  <c r="AH304" i="1365" s="1"/>
  <c r="AI304" i="1365" s="1"/>
  <c r="AJ304" i="1365" s="1"/>
  <c r="AK304" i="1365" s="1"/>
  <c r="H296" i="1365"/>
  <c r="I296" i="1365" s="1"/>
  <c r="J296" i="1365" s="1"/>
  <c r="K296" i="1365" s="1"/>
  <c r="L296" i="1365" s="1"/>
  <c r="M296" i="1365" s="1"/>
  <c r="N296" i="1365" s="1"/>
  <c r="O296" i="1365" s="1"/>
  <c r="P296" i="1365" s="1"/>
  <c r="Q296" i="1365" s="1"/>
  <c r="R296" i="1365" s="1"/>
  <c r="S296" i="1365" s="1"/>
  <c r="T296" i="1365" s="1"/>
  <c r="U296" i="1365" s="1"/>
  <c r="V296" i="1365" s="1"/>
  <c r="W296" i="1365" s="1"/>
  <c r="X296" i="1365" s="1"/>
  <c r="Y296" i="1365" s="1"/>
  <c r="Z296" i="1365" s="1"/>
  <c r="AA296" i="1365" s="1"/>
  <c r="AB296" i="1365" s="1"/>
  <c r="AC296" i="1365" s="1"/>
  <c r="AD296" i="1365" s="1"/>
  <c r="AE296" i="1365" s="1"/>
  <c r="AF296" i="1365" s="1"/>
  <c r="AG296" i="1365" s="1"/>
  <c r="AH296" i="1365" s="1"/>
  <c r="AI296" i="1365" s="1"/>
  <c r="AJ296" i="1365" s="1"/>
  <c r="AK296" i="1365" s="1"/>
  <c r="H295" i="1365"/>
  <c r="I295" i="1365" s="1"/>
  <c r="J295" i="1365" s="1"/>
  <c r="K295" i="1365" s="1"/>
  <c r="L295" i="1365" s="1"/>
  <c r="M295" i="1365" s="1"/>
  <c r="N295" i="1365" s="1"/>
  <c r="O295" i="1365" s="1"/>
  <c r="P295" i="1365" s="1"/>
  <c r="Q295" i="1365" s="1"/>
  <c r="R295" i="1365" s="1"/>
  <c r="S295" i="1365" s="1"/>
  <c r="T295" i="1365" s="1"/>
  <c r="U295" i="1365" s="1"/>
  <c r="V295" i="1365" s="1"/>
  <c r="W295" i="1365" s="1"/>
  <c r="X295" i="1365" s="1"/>
  <c r="Y295" i="1365" s="1"/>
  <c r="Z295" i="1365" s="1"/>
  <c r="AA295" i="1365" s="1"/>
  <c r="AB295" i="1365" s="1"/>
  <c r="AC295" i="1365" s="1"/>
  <c r="AD295" i="1365" s="1"/>
  <c r="AE295" i="1365" s="1"/>
  <c r="AF295" i="1365" s="1"/>
  <c r="AG295" i="1365" s="1"/>
  <c r="AH295" i="1365" s="1"/>
  <c r="AI295" i="1365" s="1"/>
  <c r="AJ295" i="1365" s="1"/>
  <c r="AK295" i="1365" s="1"/>
  <c r="H294" i="1365"/>
  <c r="I294" i="1365" s="1"/>
  <c r="J294" i="1365" s="1"/>
  <c r="K294" i="1365" s="1"/>
  <c r="L294" i="1365" s="1"/>
  <c r="M294" i="1365" s="1"/>
  <c r="N294" i="1365" s="1"/>
  <c r="O294" i="1365" s="1"/>
  <c r="P294" i="1365" s="1"/>
  <c r="Q294" i="1365" s="1"/>
  <c r="R294" i="1365" s="1"/>
  <c r="S294" i="1365" s="1"/>
  <c r="T294" i="1365" s="1"/>
  <c r="U294" i="1365" s="1"/>
  <c r="V294" i="1365" s="1"/>
  <c r="W294" i="1365" s="1"/>
  <c r="X294" i="1365" s="1"/>
  <c r="Y294" i="1365" s="1"/>
  <c r="Z294" i="1365" s="1"/>
  <c r="AA294" i="1365" s="1"/>
  <c r="AB294" i="1365" s="1"/>
  <c r="AC294" i="1365" s="1"/>
  <c r="AD294" i="1365" s="1"/>
  <c r="AE294" i="1365" s="1"/>
  <c r="AF294" i="1365" s="1"/>
  <c r="AG294" i="1365" s="1"/>
  <c r="AH294" i="1365" s="1"/>
  <c r="AI294" i="1365" s="1"/>
  <c r="AJ294" i="1365" s="1"/>
  <c r="AK294" i="1365" s="1"/>
  <c r="H293" i="1365"/>
  <c r="I293" i="1365" s="1"/>
  <c r="J293" i="1365" s="1"/>
  <c r="K293" i="1365" s="1"/>
  <c r="L293" i="1365" s="1"/>
  <c r="M293" i="1365" s="1"/>
  <c r="N293" i="1365" s="1"/>
  <c r="O293" i="1365" s="1"/>
  <c r="P293" i="1365" s="1"/>
  <c r="Q293" i="1365" s="1"/>
  <c r="R293" i="1365" s="1"/>
  <c r="S293" i="1365" s="1"/>
  <c r="T293" i="1365" s="1"/>
  <c r="U293" i="1365" s="1"/>
  <c r="V293" i="1365" s="1"/>
  <c r="W293" i="1365" s="1"/>
  <c r="X293" i="1365" s="1"/>
  <c r="Y293" i="1365" s="1"/>
  <c r="Z293" i="1365" s="1"/>
  <c r="AA293" i="1365" s="1"/>
  <c r="AB293" i="1365" s="1"/>
  <c r="AC293" i="1365" s="1"/>
  <c r="AD293" i="1365" s="1"/>
  <c r="AE293" i="1365" s="1"/>
  <c r="AF293" i="1365" s="1"/>
  <c r="AG293" i="1365" s="1"/>
  <c r="AH293" i="1365" s="1"/>
  <c r="AI293" i="1365" s="1"/>
  <c r="AJ293" i="1365" s="1"/>
  <c r="AK293" i="1365" s="1"/>
  <c r="H292" i="1365"/>
  <c r="I292" i="1365" s="1"/>
  <c r="J292" i="1365" s="1"/>
  <c r="K292" i="1365" s="1"/>
  <c r="L292" i="1365" s="1"/>
  <c r="M292" i="1365" s="1"/>
  <c r="N292" i="1365" s="1"/>
  <c r="O292" i="1365" s="1"/>
  <c r="P292" i="1365" s="1"/>
  <c r="Q292" i="1365" s="1"/>
  <c r="R292" i="1365" s="1"/>
  <c r="S292" i="1365" s="1"/>
  <c r="T292" i="1365" s="1"/>
  <c r="U292" i="1365" s="1"/>
  <c r="V292" i="1365" s="1"/>
  <c r="W292" i="1365" s="1"/>
  <c r="X292" i="1365" s="1"/>
  <c r="Y292" i="1365" s="1"/>
  <c r="Z292" i="1365" s="1"/>
  <c r="AA292" i="1365" s="1"/>
  <c r="AB292" i="1365" s="1"/>
  <c r="AC292" i="1365" s="1"/>
  <c r="AD292" i="1365" s="1"/>
  <c r="AE292" i="1365" s="1"/>
  <c r="AF292" i="1365" s="1"/>
  <c r="AG292" i="1365" s="1"/>
  <c r="AH292" i="1365" s="1"/>
  <c r="AI292" i="1365" s="1"/>
  <c r="AJ292" i="1365" s="1"/>
  <c r="AK292" i="1365" s="1"/>
  <c r="H291" i="1365"/>
  <c r="I291" i="1365" s="1"/>
  <c r="J291" i="1365" s="1"/>
  <c r="K291" i="1365" s="1"/>
  <c r="L291" i="1365" s="1"/>
  <c r="M291" i="1365" s="1"/>
  <c r="N291" i="1365" s="1"/>
  <c r="O291" i="1365" s="1"/>
  <c r="P291" i="1365" s="1"/>
  <c r="Q291" i="1365" s="1"/>
  <c r="R291" i="1365" s="1"/>
  <c r="S291" i="1365" s="1"/>
  <c r="T291" i="1365" s="1"/>
  <c r="U291" i="1365" s="1"/>
  <c r="V291" i="1365" s="1"/>
  <c r="W291" i="1365" s="1"/>
  <c r="X291" i="1365" s="1"/>
  <c r="Y291" i="1365" s="1"/>
  <c r="Z291" i="1365" s="1"/>
  <c r="AA291" i="1365" s="1"/>
  <c r="AB291" i="1365" s="1"/>
  <c r="AC291" i="1365" s="1"/>
  <c r="AD291" i="1365" s="1"/>
  <c r="AE291" i="1365" s="1"/>
  <c r="AF291" i="1365" s="1"/>
  <c r="AG291" i="1365" s="1"/>
  <c r="AH291" i="1365" s="1"/>
  <c r="AI291" i="1365" s="1"/>
  <c r="AJ291" i="1365" s="1"/>
  <c r="AK291" i="1365" s="1"/>
  <c r="H290" i="1365"/>
  <c r="I290" i="1365" s="1"/>
  <c r="J290" i="1365" s="1"/>
  <c r="K290" i="1365" s="1"/>
  <c r="L290" i="1365" s="1"/>
  <c r="M290" i="1365" s="1"/>
  <c r="N290" i="1365" s="1"/>
  <c r="O290" i="1365" s="1"/>
  <c r="P290" i="1365" s="1"/>
  <c r="Q290" i="1365" s="1"/>
  <c r="R290" i="1365" s="1"/>
  <c r="S290" i="1365" s="1"/>
  <c r="T290" i="1365" s="1"/>
  <c r="U290" i="1365" s="1"/>
  <c r="V290" i="1365" s="1"/>
  <c r="W290" i="1365" s="1"/>
  <c r="X290" i="1365" s="1"/>
  <c r="Y290" i="1365" s="1"/>
  <c r="Z290" i="1365" s="1"/>
  <c r="AA290" i="1365" s="1"/>
  <c r="AB290" i="1365" s="1"/>
  <c r="AC290" i="1365" s="1"/>
  <c r="AD290" i="1365" s="1"/>
  <c r="AE290" i="1365" s="1"/>
  <c r="AF290" i="1365" s="1"/>
  <c r="AG290" i="1365" s="1"/>
  <c r="AH290" i="1365" s="1"/>
  <c r="AI290" i="1365" s="1"/>
  <c r="AJ290" i="1365" s="1"/>
  <c r="AK290" i="1365" s="1"/>
  <c r="H289" i="1365"/>
  <c r="I289" i="1365" s="1"/>
  <c r="J289" i="1365" s="1"/>
  <c r="K289" i="1365" s="1"/>
  <c r="L289" i="1365" s="1"/>
  <c r="M289" i="1365" s="1"/>
  <c r="N289" i="1365" s="1"/>
  <c r="O289" i="1365" s="1"/>
  <c r="P289" i="1365" s="1"/>
  <c r="Q289" i="1365" s="1"/>
  <c r="R289" i="1365" s="1"/>
  <c r="S289" i="1365" s="1"/>
  <c r="T289" i="1365" s="1"/>
  <c r="U289" i="1365" s="1"/>
  <c r="V289" i="1365" s="1"/>
  <c r="W289" i="1365" s="1"/>
  <c r="X289" i="1365" s="1"/>
  <c r="Y289" i="1365" s="1"/>
  <c r="Z289" i="1365" s="1"/>
  <c r="AA289" i="1365" s="1"/>
  <c r="AB289" i="1365" s="1"/>
  <c r="AC289" i="1365" s="1"/>
  <c r="AD289" i="1365" s="1"/>
  <c r="AE289" i="1365" s="1"/>
  <c r="AF289" i="1365" s="1"/>
  <c r="AG289" i="1365" s="1"/>
  <c r="AH289" i="1365" s="1"/>
  <c r="AI289" i="1365" s="1"/>
  <c r="AJ289" i="1365" s="1"/>
  <c r="AK289" i="1365" s="1"/>
  <c r="H288" i="1365"/>
  <c r="I288" i="1365" s="1"/>
  <c r="J288" i="1365" s="1"/>
  <c r="K288" i="1365" s="1"/>
  <c r="L288" i="1365" s="1"/>
  <c r="M288" i="1365" s="1"/>
  <c r="N288" i="1365" s="1"/>
  <c r="O288" i="1365" s="1"/>
  <c r="P288" i="1365" s="1"/>
  <c r="Q288" i="1365" s="1"/>
  <c r="R288" i="1365" s="1"/>
  <c r="S288" i="1365" s="1"/>
  <c r="T288" i="1365" s="1"/>
  <c r="U288" i="1365" s="1"/>
  <c r="V288" i="1365" s="1"/>
  <c r="W288" i="1365" s="1"/>
  <c r="X288" i="1365" s="1"/>
  <c r="Y288" i="1365" s="1"/>
  <c r="Z288" i="1365" s="1"/>
  <c r="AA288" i="1365" s="1"/>
  <c r="AB288" i="1365" s="1"/>
  <c r="AC288" i="1365" s="1"/>
  <c r="AD288" i="1365" s="1"/>
  <c r="AE288" i="1365" s="1"/>
  <c r="AF288" i="1365" s="1"/>
  <c r="AG288" i="1365" s="1"/>
  <c r="AH288" i="1365" s="1"/>
  <c r="AI288" i="1365" s="1"/>
  <c r="AJ288" i="1365" s="1"/>
  <c r="AK288" i="1365" s="1"/>
  <c r="N280" i="1365"/>
  <c r="O280" i="1365" s="1"/>
  <c r="P280" i="1365" s="1"/>
  <c r="Q280" i="1365" s="1"/>
  <c r="R280" i="1365" s="1"/>
  <c r="S280" i="1365" s="1"/>
  <c r="T280" i="1365" s="1"/>
  <c r="U280" i="1365" s="1"/>
  <c r="V280" i="1365" s="1"/>
  <c r="W280" i="1365" s="1"/>
  <c r="X280" i="1365" s="1"/>
  <c r="Y280" i="1365" s="1"/>
  <c r="Z280" i="1365" s="1"/>
  <c r="AA280" i="1365" s="1"/>
  <c r="AB280" i="1365" s="1"/>
  <c r="AC280" i="1365" s="1"/>
  <c r="AD280" i="1365" s="1"/>
  <c r="AE280" i="1365" s="1"/>
  <c r="AF280" i="1365" s="1"/>
  <c r="AG280" i="1365" s="1"/>
  <c r="AH280" i="1365" s="1"/>
  <c r="AI280" i="1365" s="1"/>
  <c r="AJ280" i="1365" s="1"/>
  <c r="AK280" i="1365" s="1"/>
  <c r="H280" i="1365"/>
  <c r="I280" i="1365" s="1"/>
  <c r="J280" i="1365" s="1"/>
  <c r="K280" i="1365" s="1"/>
  <c r="L280" i="1365" s="1"/>
  <c r="M280" i="1365" s="1"/>
  <c r="H279" i="1365"/>
  <c r="I279" i="1365" s="1"/>
  <c r="J279" i="1365" s="1"/>
  <c r="K279" i="1365" s="1"/>
  <c r="L279" i="1365" s="1"/>
  <c r="M279" i="1365" s="1"/>
  <c r="N279" i="1365" s="1"/>
  <c r="O279" i="1365" s="1"/>
  <c r="P279" i="1365" s="1"/>
  <c r="Q279" i="1365" s="1"/>
  <c r="R279" i="1365" s="1"/>
  <c r="S279" i="1365" s="1"/>
  <c r="T279" i="1365" s="1"/>
  <c r="U279" i="1365" s="1"/>
  <c r="V279" i="1365" s="1"/>
  <c r="W279" i="1365" s="1"/>
  <c r="X279" i="1365" s="1"/>
  <c r="Y279" i="1365" s="1"/>
  <c r="Z279" i="1365" s="1"/>
  <c r="AA279" i="1365" s="1"/>
  <c r="AB279" i="1365" s="1"/>
  <c r="AC279" i="1365" s="1"/>
  <c r="AD279" i="1365" s="1"/>
  <c r="AE279" i="1365" s="1"/>
  <c r="AF279" i="1365" s="1"/>
  <c r="AG279" i="1365" s="1"/>
  <c r="AH279" i="1365" s="1"/>
  <c r="AI279" i="1365" s="1"/>
  <c r="AJ279" i="1365" s="1"/>
  <c r="AK279" i="1365" s="1"/>
  <c r="H278" i="1365"/>
  <c r="I278" i="1365" s="1"/>
  <c r="J278" i="1365" s="1"/>
  <c r="K278" i="1365" s="1"/>
  <c r="L278" i="1365" s="1"/>
  <c r="M278" i="1365" s="1"/>
  <c r="N278" i="1365" s="1"/>
  <c r="O278" i="1365" s="1"/>
  <c r="P278" i="1365" s="1"/>
  <c r="Q278" i="1365" s="1"/>
  <c r="R278" i="1365" s="1"/>
  <c r="S278" i="1365" s="1"/>
  <c r="T278" i="1365" s="1"/>
  <c r="U278" i="1365" s="1"/>
  <c r="V278" i="1365" s="1"/>
  <c r="W278" i="1365" s="1"/>
  <c r="X278" i="1365" s="1"/>
  <c r="Y278" i="1365" s="1"/>
  <c r="Z278" i="1365" s="1"/>
  <c r="AA278" i="1365" s="1"/>
  <c r="AB278" i="1365" s="1"/>
  <c r="AC278" i="1365" s="1"/>
  <c r="AD278" i="1365" s="1"/>
  <c r="AE278" i="1365" s="1"/>
  <c r="AF278" i="1365" s="1"/>
  <c r="AG278" i="1365" s="1"/>
  <c r="AH278" i="1365" s="1"/>
  <c r="AI278" i="1365" s="1"/>
  <c r="AJ278" i="1365" s="1"/>
  <c r="AK278" i="1365" s="1"/>
  <c r="H277" i="1365"/>
  <c r="I277" i="1365" s="1"/>
  <c r="J277" i="1365" s="1"/>
  <c r="K277" i="1365" s="1"/>
  <c r="L277" i="1365" s="1"/>
  <c r="M277" i="1365" s="1"/>
  <c r="N277" i="1365" s="1"/>
  <c r="O277" i="1365" s="1"/>
  <c r="P277" i="1365" s="1"/>
  <c r="Q277" i="1365" s="1"/>
  <c r="R277" i="1365" s="1"/>
  <c r="S277" i="1365" s="1"/>
  <c r="T277" i="1365" s="1"/>
  <c r="U277" i="1365" s="1"/>
  <c r="V277" i="1365" s="1"/>
  <c r="W277" i="1365" s="1"/>
  <c r="X277" i="1365" s="1"/>
  <c r="Y277" i="1365" s="1"/>
  <c r="Z277" i="1365" s="1"/>
  <c r="AA277" i="1365" s="1"/>
  <c r="AB277" i="1365" s="1"/>
  <c r="AC277" i="1365" s="1"/>
  <c r="AD277" i="1365" s="1"/>
  <c r="AE277" i="1365" s="1"/>
  <c r="AF277" i="1365" s="1"/>
  <c r="AG277" i="1365" s="1"/>
  <c r="AH277" i="1365" s="1"/>
  <c r="AI277" i="1365" s="1"/>
  <c r="AJ277" i="1365" s="1"/>
  <c r="AK277" i="1365" s="1"/>
  <c r="H276" i="1365"/>
  <c r="I276" i="1365" s="1"/>
  <c r="J276" i="1365" s="1"/>
  <c r="K276" i="1365" s="1"/>
  <c r="L276" i="1365" s="1"/>
  <c r="M276" i="1365" s="1"/>
  <c r="N276" i="1365" s="1"/>
  <c r="O276" i="1365" s="1"/>
  <c r="P276" i="1365" s="1"/>
  <c r="Q276" i="1365" s="1"/>
  <c r="R276" i="1365" s="1"/>
  <c r="S276" i="1365" s="1"/>
  <c r="T276" i="1365" s="1"/>
  <c r="U276" i="1365" s="1"/>
  <c r="V276" i="1365" s="1"/>
  <c r="W276" i="1365" s="1"/>
  <c r="X276" i="1365" s="1"/>
  <c r="Y276" i="1365" s="1"/>
  <c r="Z276" i="1365" s="1"/>
  <c r="AA276" i="1365" s="1"/>
  <c r="AB276" i="1365" s="1"/>
  <c r="AC276" i="1365" s="1"/>
  <c r="AD276" i="1365" s="1"/>
  <c r="AE276" i="1365" s="1"/>
  <c r="AF276" i="1365" s="1"/>
  <c r="AG276" i="1365" s="1"/>
  <c r="AH276" i="1365" s="1"/>
  <c r="AI276" i="1365" s="1"/>
  <c r="AJ276" i="1365" s="1"/>
  <c r="AK276" i="1365" s="1"/>
  <c r="H275" i="1365"/>
  <c r="I275" i="1365" s="1"/>
  <c r="J275" i="1365" s="1"/>
  <c r="K275" i="1365" s="1"/>
  <c r="L275" i="1365" s="1"/>
  <c r="M275" i="1365" s="1"/>
  <c r="N275" i="1365" s="1"/>
  <c r="O275" i="1365" s="1"/>
  <c r="P275" i="1365" s="1"/>
  <c r="Q275" i="1365" s="1"/>
  <c r="R275" i="1365" s="1"/>
  <c r="S275" i="1365" s="1"/>
  <c r="T275" i="1365" s="1"/>
  <c r="U275" i="1365" s="1"/>
  <c r="V275" i="1365" s="1"/>
  <c r="W275" i="1365" s="1"/>
  <c r="X275" i="1365" s="1"/>
  <c r="Y275" i="1365" s="1"/>
  <c r="Z275" i="1365" s="1"/>
  <c r="AA275" i="1365" s="1"/>
  <c r="AB275" i="1365" s="1"/>
  <c r="AC275" i="1365" s="1"/>
  <c r="AD275" i="1365" s="1"/>
  <c r="AE275" i="1365" s="1"/>
  <c r="AF275" i="1365" s="1"/>
  <c r="AG275" i="1365" s="1"/>
  <c r="AH275" i="1365" s="1"/>
  <c r="AI275" i="1365" s="1"/>
  <c r="AJ275" i="1365" s="1"/>
  <c r="AK275" i="1365" s="1"/>
  <c r="H274" i="1365"/>
  <c r="I274" i="1365" s="1"/>
  <c r="J274" i="1365" s="1"/>
  <c r="K274" i="1365" s="1"/>
  <c r="L274" i="1365" s="1"/>
  <c r="M274" i="1365" s="1"/>
  <c r="N274" i="1365" s="1"/>
  <c r="O274" i="1365" s="1"/>
  <c r="P274" i="1365" s="1"/>
  <c r="Q274" i="1365" s="1"/>
  <c r="R274" i="1365" s="1"/>
  <c r="S274" i="1365" s="1"/>
  <c r="T274" i="1365" s="1"/>
  <c r="U274" i="1365" s="1"/>
  <c r="V274" i="1365" s="1"/>
  <c r="W274" i="1365" s="1"/>
  <c r="X274" i="1365" s="1"/>
  <c r="Y274" i="1365" s="1"/>
  <c r="Z274" i="1365" s="1"/>
  <c r="AA274" i="1365" s="1"/>
  <c r="AB274" i="1365" s="1"/>
  <c r="AC274" i="1365" s="1"/>
  <c r="AD274" i="1365" s="1"/>
  <c r="AE274" i="1365" s="1"/>
  <c r="AF274" i="1365" s="1"/>
  <c r="AG274" i="1365" s="1"/>
  <c r="AH274" i="1365" s="1"/>
  <c r="AI274" i="1365" s="1"/>
  <c r="AJ274" i="1365" s="1"/>
  <c r="AK274" i="1365" s="1"/>
  <c r="H273" i="1365"/>
  <c r="I273" i="1365" s="1"/>
  <c r="J273" i="1365" s="1"/>
  <c r="K273" i="1365" s="1"/>
  <c r="L273" i="1365" s="1"/>
  <c r="M273" i="1365" s="1"/>
  <c r="N273" i="1365" s="1"/>
  <c r="O273" i="1365" s="1"/>
  <c r="P273" i="1365" s="1"/>
  <c r="Q273" i="1365" s="1"/>
  <c r="R273" i="1365" s="1"/>
  <c r="S273" i="1365" s="1"/>
  <c r="T273" i="1365" s="1"/>
  <c r="U273" i="1365" s="1"/>
  <c r="V273" i="1365" s="1"/>
  <c r="W273" i="1365" s="1"/>
  <c r="X273" i="1365" s="1"/>
  <c r="Y273" i="1365" s="1"/>
  <c r="Z273" i="1365" s="1"/>
  <c r="AA273" i="1365" s="1"/>
  <c r="AB273" i="1365" s="1"/>
  <c r="AC273" i="1365" s="1"/>
  <c r="AD273" i="1365" s="1"/>
  <c r="AE273" i="1365" s="1"/>
  <c r="AF273" i="1365" s="1"/>
  <c r="AG273" i="1365" s="1"/>
  <c r="AH273" i="1365" s="1"/>
  <c r="AI273" i="1365" s="1"/>
  <c r="AJ273" i="1365" s="1"/>
  <c r="AK273" i="1365" s="1"/>
  <c r="H272" i="1365"/>
  <c r="I272" i="1365" s="1"/>
  <c r="J272" i="1365" s="1"/>
  <c r="K272" i="1365" s="1"/>
  <c r="L272" i="1365" s="1"/>
  <c r="M272" i="1365" s="1"/>
  <c r="N272" i="1365" s="1"/>
  <c r="O272" i="1365" s="1"/>
  <c r="P272" i="1365" s="1"/>
  <c r="Q272" i="1365" s="1"/>
  <c r="R272" i="1365" s="1"/>
  <c r="S272" i="1365" s="1"/>
  <c r="T272" i="1365" s="1"/>
  <c r="U272" i="1365" s="1"/>
  <c r="V272" i="1365" s="1"/>
  <c r="W272" i="1365" s="1"/>
  <c r="X272" i="1365" s="1"/>
  <c r="Y272" i="1365" s="1"/>
  <c r="Z272" i="1365" s="1"/>
  <c r="AA272" i="1365" s="1"/>
  <c r="AB272" i="1365" s="1"/>
  <c r="AC272" i="1365" s="1"/>
  <c r="AD272" i="1365" s="1"/>
  <c r="AE272" i="1365" s="1"/>
  <c r="AF272" i="1365" s="1"/>
  <c r="AG272" i="1365" s="1"/>
  <c r="AH272" i="1365" s="1"/>
  <c r="AI272" i="1365" s="1"/>
  <c r="AJ272" i="1365" s="1"/>
  <c r="AK272" i="1365" s="1"/>
  <c r="H271" i="1365"/>
  <c r="I271" i="1365" s="1"/>
  <c r="J271" i="1365" s="1"/>
  <c r="K271" i="1365" s="1"/>
  <c r="L271" i="1365" s="1"/>
  <c r="M271" i="1365" s="1"/>
  <c r="N271" i="1365" s="1"/>
  <c r="O271" i="1365" s="1"/>
  <c r="P271" i="1365" s="1"/>
  <c r="Q271" i="1365" s="1"/>
  <c r="R271" i="1365" s="1"/>
  <c r="S271" i="1365" s="1"/>
  <c r="T271" i="1365" s="1"/>
  <c r="U271" i="1365" s="1"/>
  <c r="V271" i="1365" s="1"/>
  <c r="W271" i="1365" s="1"/>
  <c r="X271" i="1365" s="1"/>
  <c r="Y271" i="1365" s="1"/>
  <c r="Z271" i="1365" s="1"/>
  <c r="AA271" i="1365" s="1"/>
  <c r="AB271" i="1365" s="1"/>
  <c r="AC271" i="1365" s="1"/>
  <c r="AD271" i="1365" s="1"/>
  <c r="AE271" i="1365" s="1"/>
  <c r="AF271" i="1365" s="1"/>
  <c r="AG271" i="1365" s="1"/>
  <c r="AH271" i="1365" s="1"/>
  <c r="AI271" i="1365" s="1"/>
  <c r="AJ271" i="1365" s="1"/>
  <c r="AK271" i="1365" s="1"/>
  <c r="H270" i="1365"/>
  <c r="I270" i="1365" s="1"/>
  <c r="J270" i="1365" s="1"/>
  <c r="K270" i="1365" s="1"/>
  <c r="L270" i="1365" s="1"/>
  <c r="M270" i="1365" s="1"/>
  <c r="N270" i="1365" s="1"/>
  <c r="O270" i="1365" s="1"/>
  <c r="P270" i="1365" s="1"/>
  <c r="Q270" i="1365" s="1"/>
  <c r="R270" i="1365" s="1"/>
  <c r="S270" i="1365" s="1"/>
  <c r="T270" i="1365" s="1"/>
  <c r="U270" i="1365" s="1"/>
  <c r="V270" i="1365" s="1"/>
  <c r="W270" i="1365" s="1"/>
  <c r="X270" i="1365" s="1"/>
  <c r="Y270" i="1365" s="1"/>
  <c r="Z270" i="1365" s="1"/>
  <c r="AA270" i="1365" s="1"/>
  <c r="AB270" i="1365" s="1"/>
  <c r="AC270" i="1365" s="1"/>
  <c r="AD270" i="1365" s="1"/>
  <c r="AE270" i="1365" s="1"/>
  <c r="AF270" i="1365" s="1"/>
  <c r="AG270" i="1365" s="1"/>
  <c r="AH270" i="1365" s="1"/>
  <c r="AI270" i="1365" s="1"/>
  <c r="AJ270" i="1365" s="1"/>
  <c r="AK270" i="1365" s="1"/>
  <c r="H269" i="1365"/>
  <c r="I269" i="1365" s="1"/>
  <c r="J269" i="1365" s="1"/>
  <c r="K269" i="1365" s="1"/>
  <c r="L269" i="1365" s="1"/>
  <c r="M269" i="1365" s="1"/>
  <c r="N269" i="1365" s="1"/>
  <c r="O269" i="1365" s="1"/>
  <c r="P269" i="1365" s="1"/>
  <c r="Q269" i="1365" s="1"/>
  <c r="R269" i="1365" s="1"/>
  <c r="S269" i="1365" s="1"/>
  <c r="T269" i="1365" s="1"/>
  <c r="U269" i="1365" s="1"/>
  <c r="V269" i="1365" s="1"/>
  <c r="W269" i="1365" s="1"/>
  <c r="X269" i="1365" s="1"/>
  <c r="Y269" i="1365" s="1"/>
  <c r="Z269" i="1365" s="1"/>
  <c r="AA269" i="1365" s="1"/>
  <c r="AB269" i="1365" s="1"/>
  <c r="AC269" i="1365" s="1"/>
  <c r="AD269" i="1365" s="1"/>
  <c r="AE269" i="1365" s="1"/>
  <c r="AF269" i="1365" s="1"/>
  <c r="AG269" i="1365" s="1"/>
  <c r="AH269" i="1365" s="1"/>
  <c r="AI269" i="1365" s="1"/>
  <c r="AJ269" i="1365" s="1"/>
  <c r="AK269" i="1365" s="1"/>
  <c r="H268" i="1365"/>
  <c r="I268" i="1365" s="1"/>
  <c r="J268" i="1365" s="1"/>
  <c r="K268" i="1365" s="1"/>
  <c r="L268" i="1365" s="1"/>
  <c r="M268" i="1365" s="1"/>
  <c r="N268" i="1365" s="1"/>
  <c r="O268" i="1365" s="1"/>
  <c r="P268" i="1365" s="1"/>
  <c r="Q268" i="1365" s="1"/>
  <c r="R268" i="1365" s="1"/>
  <c r="S268" i="1365" s="1"/>
  <c r="T268" i="1365" s="1"/>
  <c r="U268" i="1365" s="1"/>
  <c r="V268" i="1365" s="1"/>
  <c r="W268" i="1365" s="1"/>
  <c r="X268" i="1365" s="1"/>
  <c r="Y268" i="1365" s="1"/>
  <c r="Z268" i="1365" s="1"/>
  <c r="AA268" i="1365" s="1"/>
  <c r="AB268" i="1365" s="1"/>
  <c r="AC268" i="1365" s="1"/>
  <c r="AD268" i="1365" s="1"/>
  <c r="AE268" i="1365" s="1"/>
  <c r="AF268" i="1365" s="1"/>
  <c r="AG268" i="1365" s="1"/>
  <c r="AH268" i="1365" s="1"/>
  <c r="AI268" i="1365" s="1"/>
  <c r="AJ268" i="1365" s="1"/>
  <c r="AK268" i="1365" s="1"/>
  <c r="H267" i="1365"/>
  <c r="I267" i="1365" s="1"/>
  <c r="J267" i="1365" s="1"/>
  <c r="K267" i="1365" s="1"/>
  <c r="L267" i="1365" s="1"/>
  <c r="M267" i="1365" s="1"/>
  <c r="N267" i="1365" s="1"/>
  <c r="O267" i="1365" s="1"/>
  <c r="P267" i="1365" s="1"/>
  <c r="Q267" i="1365" s="1"/>
  <c r="R267" i="1365" s="1"/>
  <c r="S267" i="1365" s="1"/>
  <c r="T267" i="1365" s="1"/>
  <c r="U267" i="1365" s="1"/>
  <c r="V267" i="1365" s="1"/>
  <c r="W267" i="1365" s="1"/>
  <c r="X267" i="1365" s="1"/>
  <c r="Y267" i="1365" s="1"/>
  <c r="Z267" i="1365" s="1"/>
  <c r="AA267" i="1365" s="1"/>
  <c r="AB267" i="1365" s="1"/>
  <c r="AC267" i="1365" s="1"/>
  <c r="AD267" i="1365" s="1"/>
  <c r="AE267" i="1365" s="1"/>
  <c r="AF267" i="1365" s="1"/>
  <c r="AG267" i="1365" s="1"/>
  <c r="AH267" i="1365" s="1"/>
  <c r="AI267" i="1365" s="1"/>
  <c r="AJ267" i="1365" s="1"/>
  <c r="AK267" i="1365" s="1"/>
  <c r="H266" i="1365"/>
  <c r="I266" i="1365" s="1"/>
  <c r="J266" i="1365" s="1"/>
  <c r="K266" i="1365" s="1"/>
  <c r="L266" i="1365" s="1"/>
  <c r="M266" i="1365" s="1"/>
  <c r="N266" i="1365" s="1"/>
  <c r="O266" i="1365" s="1"/>
  <c r="P266" i="1365" s="1"/>
  <c r="Q266" i="1365" s="1"/>
  <c r="R266" i="1365" s="1"/>
  <c r="S266" i="1365" s="1"/>
  <c r="T266" i="1365" s="1"/>
  <c r="U266" i="1365" s="1"/>
  <c r="V266" i="1365" s="1"/>
  <c r="W266" i="1365" s="1"/>
  <c r="X266" i="1365" s="1"/>
  <c r="Y266" i="1365" s="1"/>
  <c r="Z266" i="1365" s="1"/>
  <c r="AA266" i="1365" s="1"/>
  <c r="AB266" i="1365" s="1"/>
  <c r="AC266" i="1365" s="1"/>
  <c r="AD266" i="1365" s="1"/>
  <c r="AE266" i="1365" s="1"/>
  <c r="AF266" i="1365" s="1"/>
  <c r="AG266" i="1365" s="1"/>
  <c r="AH266" i="1365" s="1"/>
  <c r="AI266" i="1365" s="1"/>
  <c r="AJ266" i="1365" s="1"/>
  <c r="AK266" i="1365" s="1"/>
  <c r="H265" i="1365"/>
  <c r="I265" i="1365" s="1"/>
  <c r="J265" i="1365" s="1"/>
  <c r="K265" i="1365" s="1"/>
  <c r="L265" i="1365" s="1"/>
  <c r="M265" i="1365" s="1"/>
  <c r="N265" i="1365" s="1"/>
  <c r="O265" i="1365" s="1"/>
  <c r="P265" i="1365" s="1"/>
  <c r="Q265" i="1365" s="1"/>
  <c r="R265" i="1365" s="1"/>
  <c r="S265" i="1365" s="1"/>
  <c r="T265" i="1365" s="1"/>
  <c r="U265" i="1365" s="1"/>
  <c r="V265" i="1365" s="1"/>
  <c r="W265" i="1365" s="1"/>
  <c r="X265" i="1365" s="1"/>
  <c r="Y265" i="1365" s="1"/>
  <c r="Z265" i="1365" s="1"/>
  <c r="AA265" i="1365" s="1"/>
  <c r="AB265" i="1365" s="1"/>
  <c r="AC265" i="1365" s="1"/>
  <c r="AD265" i="1365" s="1"/>
  <c r="AE265" i="1365" s="1"/>
  <c r="AF265" i="1365" s="1"/>
  <c r="AG265" i="1365" s="1"/>
  <c r="AH265" i="1365" s="1"/>
  <c r="AI265" i="1365" s="1"/>
  <c r="AJ265" i="1365" s="1"/>
  <c r="AK265" i="1365" s="1"/>
  <c r="H264" i="1365"/>
  <c r="I264" i="1365" s="1"/>
  <c r="J264" i="1365" s="1"/>
  <c r="K264" i="1365" s="1"/>
  <c r="L264" i="1365" s="1"/>
  <c r="M264" i="1365" s="1"/>
  <c r="N264" i="1365" s="1"/>
  <c r="O264" i="1365" s="1"/>
  <c r="P264" i="1365" s="1"/>
  <c r="Q264" i="1365" s="1"/>
  <c r="R264" i="1365" s="1"/>
  <c r="S264" i="1365" s="1"/>
  <c r="T264" i="1365" s="1"/>
  <c r="U264" i="1365" s="1"/>
  <c r="V264" i="1365" s="1"/>
  <c r="W264" i="1365" s="1"/>
  <c r="X264" i="1365" s="1"/>
  <c r="Y264" i="1365" s="1"/>
  <c r="Z264" i="1365" s="1"/>
  <c r="AA264" i="1365" s="1"/>
  <c r="AB264" i="1365" s="1"/>
  <c r="AC264" i="1365" s="1"/>
  <c r="AD264" i="1365" s="1"/>
  <c r="AE264" i="1365" s="1"/>
  <c r="AF264" i="1365" s="1"/>
  <c r="AG264" i="1365" s="1"/>
  <c r="AH264" i="1365" s="1"/>
  <c r="AI264" i="1365" s="1"/>
  <c r="AJ264" i="1365" s="1"/>
  <c r="AK264" i="1365" s="1"/>
  <c r="I263" i="1365"/>
  <c r="J263" i="1365" s="1"/>
  <c r="K263" i="1365" s="1"/>
  <c r="L263" i="1365" s="1"/>
  <c r="M263" i="1365" s="1"/>
  <c r="N263" i="1365" s="1"/>
  <c r="O263" i="1365" s="1"/>
  <c r="P263" i="1365" s="1"/>
  <c r="Q263" i="1365" s="1"/>
  <c r="R263" i="1365" s="1"/>
  <c r="S263" i="1365" s="1"/>
  <c r="T263" i="1365" s="1"/>
  <c r="U263" i="1365" s="1"/>
  <c r="V263" i="1365" s="1"/>
  <c r="W263" i="1365" s="1"/>
  <c r="X263" i="1365" s="1"/>
  <c r="Y263" i="1365" s="1"/>
  <c r="Z263" i="1365" s="1"/>
  <c r="AA263" i="1365" s="1"/>
  <c r="AB263" i="1365" s="1"/>
  <c r="AC263" i="1365" s="1"/>
  <c r="AD263" i="1365" s="1"/>
  <c r="AE263" i="1365" s="1"/>
  <c r="AF263" i="1365" s="1"/>
  <c r="AG263" i="1365" s="1"/>
  <c r="AH263" i="1365" s="1"/>
  <c r="AI263" i="1365" s="1"/>
  <c r="AJ263" i="1365" s="1"/>
  <c r="AK263" i="1365" s="1"/>
  <c r="H263" i="1365"/>
  <c r="H262" i="1365"/>
  <c r="I262" i="1365" s="1"/>
  <c r="J262" i="1365" s="1"/>
  <c r="K262" i="1365" s="1"/>
  <c r="L262" i="1365" s="1"/>
  <c r="M262" i="1365" s="1"/>
  <c r="N262" i="1365" s="1"/>
  <c r="O262" i="1365" s="1"/>
  <c r="P262" i="1365" s="1"/>
  <c r="Q262" i="1365" s="1"/>
  <c r="R262" i="1365" s="1"/>
  <c r="S262" i="1365" s="1"/>
  <c r="T262" i="1365" s="1"/>
  <c r="U262" i="1365" s="1"/>
  <c r="V262" i="1365" s="1"/>
  <c r="W262" i="1365" s="1"/>
  <c r="X262" i="1365" s="1"/>
  <c r="Y262" i="1365" s="1"/>
  <c r="Z262" i="1365" s="1"/>
  <c r="AA262" i="1365" s="1"/>
  <c r="AB262" i="1365" s="1"/>
  <c r="AC262" i="1365" s="1"/>
  <c r="AD262" i="1365" s="1"/>
  <c r="AE262" i="1365" s="1"/>
  <c r="AF262" i="1365" s="1"/>
  <c r="AG262" i="1365" s="1"/>
  <c r="AH262" i="1365" s="1"/>
  <c r="AI262" i="1365" s="1"/>
  <c r="AJ262" i="1365" s="1"/>
  <c r="AK262" i="1365" s="1"/>
  <c r="H261" i="1365"/>
  <c r="I261" i="1365" s="1"/>
  <c r="J261" i="1365" s="1"/>
  <c r="K261" i="1365" s="1"/>
  <c r="L261" i="1365" s="1"/>
  <c r="M261" i="1365" s="1"/>
  <c r="N261" i="1365" s="1"/>
  <c r="O261" i="1365" s="1"/>
  <c r="P261" i="1365" s="1"/>
  <c r="Q261" i="1365" s="1"/>
  <c r="R261" i="1365" s="1"/>
  <c r="S261" i="1365" s="1"/>
  <c r="T261" i="1365" s="1"/>
  <c r="U261" i="1365" s="1"/>
  <c r="V261" i="1365" s="1"/>
  <c r="W261" i="1365" s="1"/>
  <c r="X261" i="1365" s="1"/>
  <c r="Y261" i="1365" s="1"/>
  <c r="Z261" i="1365" s="1"/>
  <c r="AA261" i="1365" s="1"/>
  <c r="AB261" i="1365" s="1"/>
  <c r="AC261" i="1365" s="1"/>
  <c r="AD261" i="1365" s="1"/>
  <c r="AE261" i="1365" s="1"/>
  <c r="AF261" i="1365" s="1"/>
  <c r="AG261" i="1365" s="1"/>
  <c r="AH261" i="1365" s="1"/>
  <c r="AI261" i="1365" s="1"/>
  <c r="AJ261" i="1365" s="1"/>
  <c r="AK261" i="1365" s="1"/>
  <c r="H260" i="1365"/>
  <c r="I260" i="1365" s="1"/>
  <c r="J260" i="1365" s="1"/>
  <c r="K260" i="1365" s="1"/>
  <c r="L260" i="1365" s="1"/>
  <c r="M260" i="1365" s="1"/>
  <c r="N260" i="1365" s="1"/>
  <c r="O260" i="1365" s="1"/>
  <c r="P260" i="1365" s="1"/>
  <c r="Q260" i="1365" s="1"/>
  <c r="R260" i="1365" s="1"/>
  <c r="S260" i="1365" s="1"/>
  <c r="T260" i="1365" s="1"/>
  <c r="U260" i="1365" s="1"/>
  <c r="V260" i="1365" s="1"/>
  <c r="W260" i="1365" s="1"/>
  <c r="X260" i="1365" s="1"/>
  <c r="Y260" i="1365" s="1"/>
  <c r="Z260" i="1365" s="1"/>
  <c r="AA260" i="1365" s="1"/>
  <c r="AB260" i="1365" s="1"/>
  <c r="AC260" i="1365" s="1"/>
  <c r="AD260" i="1365" s="1"/>
  <c r="AE260" i="1365" s="1"/>
  <c r="AF260" i="1365" s="1"/>
  <c r="AG260" i="1365" s="1"/>
  <c r="AH260" i="1365" s="1"/>
  <c r="AI260" i="1365" s="1"/>
  <c r="AJ260" i="1365" s="1"/>
  <c r="AK260" i="1365" s="1"/>
  <c r="H259" i="1365"/>
  <c r="I259" i="1365" s="1"/>
  <c r="J259" i="1365" s="1"/>
  <c r="K259" i="1365" s="1"/>
  <c r="L259" i="1365" s="1"/>
  <c r="M259" i="1365" s="1"/>
  <c r="N259" i="1365" s="1"/>
  <c r="O259" i="1365" s="1"/>
  <c r="P259" i="1365" s="1"/>
  <c r="Q259" i="1365" s="1"/>
  <c r="R259" i="1365" s="1"/>
  <c r="S259" i="1365" s="1"/>
  <c r="T259" i="1365" s="1"/>
  <c r="U259" i="1365" s="1"/>
  <c r="V259" i="1365" s="1"/>
  <c r="W259" i="1365" s="1"/>
  <c r="X259" i="1365" s="1"/>
  <c r="Y259" i="1365" s="1"/>
  <c r="Z259" i="1365" s="1"/>
  <c r="AA259" i="1365" s="1"/>
  <c r="AB259" i="1365" s="1"/>
  <c r="AC259" i="1365" s="1"/>
  <c r="AD259" i="1365" s="1"/>
  <c r="AE259" i="1365" s="1"/>
  <c r="AF259" i="1365" s="1"/>
  <c r="AG259" i="1365" s="1"/>
  <c r="AH259" i="1365" s="1"/>
  <c r="AI259" i="1365" s="1"/>
  <c r="AJ259" i="1365" s="1"/>
  <c r="AK259" i="1365" s="1"/>
  <c r="H258" i="1365"/>
  <c r="I258" i="1365" s="1"/>
  <c r="J258" i="1365" s="1"/>
  <c r="K258" i="1365" s="1"/>
  <c r="L258" i="1365" s="1"/>
  <c r="M258" i="1365" s="1"/>
  <c r="N258" i="1365" s="1"/>
  <c r="O258" i="1365" s="1"/>
  <c r="P258" i="1365" s="1"/>
  <c r="Q258" i="1365" s="1"/>
  <c r="R258" i="1365" s="1"/>
  <c r="S258" i="1365" s="1"/>
  <c r="T258" i="1365" s="1"/>
  <c r="U258" i="1365" s="1"/>
  <c r="V258" i="1365" s="1"/>
  <c r="W258" i="1365" s="1"/>
  <c r="X258" i="1365" s="1"/>
  <c r="Y258" i="1365" s="1"/>
  <c r="Z258" i="1365" s="1"/>
  <c r="AA258" i="1365" s="1"/>
  <c r="AB258" i="1365" s="1"/>
  <c r="AC258" i="1365" s="1"/>
  <c r="AD258" i="1365" s="1"/>
  <c r="AE258" i="1365" s="1"/>
  <c r="AF258" i="1365" s="1"/>
  <c r="AG258" i="1365" s="1"/>
  <c r="AH258" i="1365" s="1"/>
  <c r="AI258" i="1365" s="1"/>
  <c r="AJ258" i="1365" s="1"/>
  <c r="AK258" i="1365" s="1"/>
  <c r="I257" i="1365"/>
  <c r="J257" i="1365" s="1"/>
  <c r="K257" i="1365" s="1"/>
  <c r="L257" i="1365" s="1"/>
  <c r="M257" i="1365" s="1"/>
  <c r="N257" i="1365" s="1"/>
  <c r="O257" i="1365" s="1"/>
  <c r="P257" i="1365" s="1"/>
  <c r="Q257" i="1365" s="1"/>
  <c r="R257" i="1365" s="1"/>
  <c r="S257" i="1365" s="1"/>
  <c r="T257" i="1365" s="1"/>
  <c r="U257" i="1365" s="1"/>
  <c r="V257" i="1365" s="1"/>
  <c r="W257" i="1365" s="1"/>
  <c r="X257" i="1365" s="1"/>
  <c r="Y257" i="1365" s="1"/>
  <c r="Z257" i="1365" s="1"/>
  <c r="AA257" i="1365" s="1"/>
  <c r="AB257" i="1365" s="1"/>
  <c r="AC257" i="1365" s="1"/>
  <c r="AD257" i="1365" s="1"/>
  <c r="AE257" i="1365" s="1"/>
  <c r="AF257" i="1365" s="1"/>
  <c r="AG257" i="1365" s="1"/>
  <c r="AH257" i="1365" s="1"/>
  <c r="AI257" i="1365" s="1"/>
  <c r="AJ257" i="1365" s="1"/>
  <c r="AK257" i="1365" s="1"/>
  <c r="H257" i="1365"/>
  <c r="H256" i="1365"/>
  <c r="I256" i="1365" s="1"/>
  <c r="J256" i="1365" s="1"/>
  <c r="K256" i="1365" s="1"/>
  <c r="L256" i="1365" s="1"/>
  <c r="M256" i="1365" s="1"/>
  <c r="N256" i="1365" s="1"/>
  <c r="O256" i="1365" s="1"/>
  <c r="P256" i="1365" s="1"/>
  <c r="Q256" i="1365" s="1"/>
  <c r="R256" i="1365" s="1"/>
  <c r="S256" i="1365" s="1"/>
  <c r="T256" i="1365" s="1"/>
  <c r="U256" i="1365" s="1"/>
  <c r="V256" i="1365" s="1"/>
  <c r="W256" i="1365" s="1"/>
  <c r="X256" i="1365" s="1"/>
  <c r="Y256" i="1365" s="1"/>
  <c r="Z256" i="1365" s="1"/>
  <c r="AA256" i="1365" s="1"/>
  <c r="AB256" i="1365" s="1"/>
  <c r="AC256" i="1365" s="1"/>
  <c r="AD256" i="1365" s="1"/>
  <c r="AE256" i="1365" s="1"/>
  <c r="AF256" i="1365" s="1"/>
  <c r="AG256" i="1365" s="1"/>
  <c r="AH256" i="1365" s="1"/>
  <c r="AI256" i="1365" s="1"/>
  <c r="AJ256" i="1365" s="1"/>
  <c r="AK256" i="1365" s="1"/>
  <c r="I255" i="1365"/>
  <c r="J255" i="1365" s="1"/>
  <c r="K255" i="1365" s="1"/>
  <c r="L255" i="1365" s="1"/>
  <c r="M255" i="1365" s="1"/>
  <c r="N255" i="1365" s="1"/>
  <c r="O255" i="1365" s="1"/>
  <c r="P255" i="1365" s="1"/>
  <c r="Q255" i="1365" s="1"/>
  <c r="R255" i="1365" s="1"/>
  <c r="S255" i="1365" s="1"/>
  <c r="T255" i="1365" s="1"/>
  <c r="U255" i="1365" s="1"/>
  <c r="V255" i="1365" s="1"/>
  <c r="W255" i="1365" s="1"/>
  <c r="X255" i="1365" s="1"/>
  <c r="Y255" i="1365" s="1"/>
  <c r="Z255" i="1365" s="1"/>
  <c r="AA255" i="1365" s="1"/>
  <c r="AB255" i="1365" s="1"/>
  <c r="AC255" i="1365" s="1"/>
  <c r="AD255" i="1365" s="1"/>
  <c r="AE255" i="1365" s="1"/>
  <c r="AF255" i="1365" s="1"/>
  <c r="AG255" i="1365" s="1"/>
  <c r="AH255" i="1365" s="1"/>
  <c r="AI255" i="1365" s="1"/>
  <c r="AJ255" i="1365" s="1"/>
  <c r="AK255" i="1365" s="1"/>
  <c r="H255" i="1365"/>
  <c r="H254" i="1365"/>
  <c r="I254" i="1365" s="1"/>
  <c r="J254" i="1365" s="1"/>
  <c r="K254" i="1365" s="1"/>
  <c r="L254" i="1365" s="1"/>
  <c r="M254" i="1365" s="1"/>
  <c r="N254" i="1365" s="1"/>
  <c r="O254" i="1365" s="1"/>
  <c r="P254" i="1365" s="1"/>
  <c r="Q254" i="1365" s="1"/>
  <c r="R254" i="1365" s="1"/>
  <c r="S254" i="1365" s="1"/>
  <c r="T254" i="1365" s="1"/>
  <c r="U254" i="1365" s="1"/>
  <c r="V254" i="1365" s="1"/>
  <c r="W254" i="1365" s="1"/>
  <c r="X254" i="1365" s="1"/>
  <c r="Y254" i="1365" s="1"/>
  <c r="Z254" i="1365" s="1"/>
  <c r="AA254" i="1365" s="1"/>
  <c r="AB254" i="1365" s="1"/>
  <c r="AC254" i="1365" s="1"/>
  <c r="AD254" i="1365" s="1"/>
  <c r="AE254" i="1365" s="1"/>
  <c r="AF254" i="1365" s="1"/>
  <c r="AG254" i="1365" s="1"/>
  <c r="AH254" i="1365" s="1"/>
  <c r="AI254" i="1365" s="1"/>
  <c r="AJ254" i="1365" s="1"/>
  <c r="AK254" i="1365" s="1"/>
  <c r="H253" i="1365"/>
  <c r="I253" i="1365" s="1"/>
  <c r="J253" i="1365" s="1"/>
  <c r="K253" i="1365" s="1"/>
  <c r="L253" i="1365" s="1"/>
  <c r="M253" i="1365" s="1"/>
  <c r="N253" i="1365" s="1"/>
  <c r="O253" i="1365" s="1"/>
  <c r="P253" i="1365" s="1"/>
  <c r="Q253" i="1365" s="1"/>
  <c r="R253" i="1365" s="1"/>
  <c r="S253" i="1365" s="1"/>
  <c r="T253" i="1365" s="1"/>
  <c r="U253" i="1365" s="1"/>
  <c r="V253" i="1365" s="1"/>
  <c r="W253" i="1365" s="1"/>
  <c r="X253" i="1365" s="1"/>
  <c r="Y253" i="1365" s="1"/>
  <c r="Z253" i="1365" s="1"/>
  <c r="AA253" i="1365" s="1"/>
  <c r="AB253" i="1365" s="1"/>
  <c r="AC253" i="1365" s="1"/>
  <c r="AD253" i="1365" s="1"/>
  <c r="AE253" i="1365" s="1"/>
  <c r="AF253" i="1365" s="1"/>
  <c r="AG253" i="1365" s="1"/>
  <c r="AH253" i="1365" s="1"/>
  <c r="AI253" i="1365" s="1"/>
  <c r="AJ253" i="1365" s="1"/>
  <c r="AK253" i="1365" s="1"/>
  <c r="H252" i="1365"/>
  <c r="I252" i="1365" s="1"/>
  <c r="J252" i="1365" s="1"/>
  <c r="K252" i="1365" s="1"/>
  <c r="L252" i="1365" s="1"/>
  <c r="M252" i="1365" s="1"/>
  <c r="N252" i="1365" s="1"/>
  <c r="O252" i="1365" s="1"/>
  <c r="P252" i="1365" s="1"/>
  <c r="Q252" i="1365" s="1"/>
  <c r="R252" i="1365" s="1"/>
  <c r="S252" i="1365" s="1"/>
  <c r="T252" i="1365" s="1"/>
  <c r="U252" i="1365" s="1"/>
  <c r="V252" i="1365" s="1"/>
  <c r="W252" i="1365" s="1"/>
  <c r="X252" i="1365" s="1"/>
  <c r="Y252" i="1365" s="1"/>
  <c r="Z252" i="1365" s="1"/>
  <c r="AA252" i="1365" s="1"/>
  <c r="AB252" i="1365" s="1"/>
  <c r="AC252" i="1365" s="1"/>
  <c r="AD252" i="1365" s="1"/>
  <c r="AE252" i="1365" s="1"/>
  <c r="AF252" i="1365" s="1"/>
  <c r="AG252" i="1365" s="1"/>
  <c r="AH252" i="1365" s="1"/>
  <c r="AI252" i="1365" s="1"/>
  <c r="AJ252" i="1365" s="1"/>
  <c r="AK252" i="1365" s="1"/>
  <c r="H251" i="1365"/>
  <c r="I251" i="1365" s="1"/>
  <c r="J251" i="1365" s="1"/>
  <c r="K251" i="1365" s="1"/>
  <c r="L251" i="1365" s="1"/>
  <c r="M251" i="1365" s="1"/>
  <c r="N251" i="1365" s="1"/>
  <c r="O251" i="1365" s="1"/>
  <c r="P251" i="1365" s="1"/>
  <c r="Q251" i="1365" s="1"/>
  <c r="R251" i="1365" s="1"/>
  <c r="S251" i="1365" s="1"/>
  <c r="T251" i="1365" s="1"/>
  <c r="U251" i="1365" s="1"/>
  <c r="V251" i="1365" s="1"/>
  <c r="W251" i="1365" s="1"/>
  <c r="X251" i="1365" s="1"/>
  <c r="Y251" i="1365" s="1"/>
  <c r="Z251" i="1365" s="1"/>
  <c r="AA251" i="1365" s="1"/>
  <c r="AB251" i="1365" s="1"/>
  <c r="AC251" i="1365" s="1"/>
  <c r="AD251" i="1365" s="1"/>
  <c r="AE251" i="1365" s="1"/>
  <c r="AF251" i="1365" s="1"/>
  <c r="AG251" i="1365" s="1"/>
  <c r="AH251" i="1365" s="1"/>
  <c r="AI251" i="1365" s="1"/>
  <c r="AJ251" i="1365" s="1"/>
  <c r="AK251" i="1365" s="1"/>
  <c r="H250" i="1365"/>
  <c r="I250" i="1365" s="1"/>
  <c r="J250" i="1365" s="1"/>
  <c r="K250" i="1365" s="1"/>
  <c r="L250" i="1365" s="1"/>
  <c r="M250" i="1365" s="1"/>
  <c r="N250" i="1365" s="1"/>
  <c r="O250" i="1365" s="1"/>
  <c r="P250" i="1365" s="1"/>
  <c r="Q250" i="1365" s="1"/>
  <c r="R250" i="1365" s="1"/>
  <c r="S250" i="1365" s="1"/>
  <c r="T250" i="1365" s="1"/>
  <c r="U250" i="1365" s="1"/>
  <c r="V250" i="1365" s="1"/>
  <c r="W250" i="1365" s="1"/>
  <c r="X250" i="1365" s="1"/>
  <c r="Y250" i="1365" s="1"/>
  <c r="Z250" i="1365" s="1"/>
  <c r="AA250" i="1365" s="1"/>
  <c r="AB250" i="1365" s="1"/>
  <c r="AC250" i="1365" s="1"/>
  <c r="AD250" i="1365" s="1"/>
  <c r="AE250" i="1365" s="1"/>
  <c r="AF250" i="1365" s="1"/>
  <c r="AG250" i="1365" s="1"/>
  <c r="AH250" i="1365" s="1"/>
  <c r="AI250" i="1365" s="1"/>
  <c r="AJ250" i="1365" s="1"/>
  <c r="AK250" i="1365" s="1"/>
  <c r="H249" i="1365"/>
  <c r="I249" i="1365" s="1"/>
  <c r="J249" i="1365" s="1"/>
  <c r="K249" i="1365" s="1"/>
  <c r="L249" i="1365" s="1"/>
  <c r="M249" i="1365" s="1"/>
  <c r="N249" i="1365" s="1"/>
  <c r="O249" i="1365" s="1"/>
  <c r="P249" i="1365" s="1"/>
  <c r="Q249" i="1365" s="1"/>
  <c r="R249" i="1365" s="1"/>
  <c r="S249" i="1365" s="1"/>
  <c r="T249" i="1365" s="1"/>
  <c r="U249" i="1365" s="1"/>
  <c r="V249" i="1365" s="1"/>
  <c r="W249" i="1365" s="1"/>
  <c r="X249" i="1365" s="1"/>
  <c r="Y249" i="1365" s="1"/>
  <c r="Z249" i="1365" s="1"/>
  <c r="AA249" i="1365" s="1"/>
  <c r="AB249" i="1365" s="1"/>
  <c r="AC249" i="1365" s="1"/>
  <c r="AD249" i="1365" s="1"/>
  <c r="AE249" i="1365" s="1"/>
  <c r="AF249" i="1365" s="1"/>
  <c r="AG249" i="1365" s="1"/>
  <c r="AH249" i="1365" s="1"/>
  <c r="AI249" i="1365" s="1"/>
  <c r="AJ249" i="1365" s="1"/>
  <c r="AK249" i="1365" s="1"/>
  <c r="H248" i="1365"/>
  <c r="I248" i="1365" s="1"/>
  <c r="J248" i="1365" s="1"/>
  <c r="K248" i="1365" s="1"/>
  <c r="L248" i="1365" s="1"/>
  <c r="M248" i="1365" s="1"/>
  <c r="N248" i="1365" s="1"/>
  <c r="O248" i="1365" s="1"/>
  <c r="P248" i="1365" s="1"/>
  <c r="Q248" i="1365" s="1"/>
  <c r="R248" i="1365" s="1"/>
  <c r="S248" i="1365" s="1"/>
  <c r="T248" i="1365" s="1"/>
  <c r="U248" i="1365" s="1"/>
  <c r="V248" i="1365" s="1"/>
  <c r="W248" i="1365" s="1"/>
  <c r="X248" i="1365" s="1"/>
  <c r="Y248" i="1365" s="1"/>
  <c r="Z248" i="1365" s="1"/>
  <c r="AA248" i="1365" s="1"/>
  <c r="AB248" i="1365" s="1"/>
  <c r="AC248" i="1365" s="1"/>
  <c r="AD248" i="1365" s="1"/>
  <c r="AE248" i="1365" s="1"/>
  <c r="AF248" i="1365" s="1"/>
  <c r="AG248" i="1365" s="1"/>
  <c r="AH248" i="1365" s="1"/>
  <c r="AI248" i="1365" s="1"/>
  <c r="AJ248" i="1365" s="1"/>
  <c r="AK248" i="1365" s="1"/>
  <c r="H247" i="1365"/>
  <c r="I247" i="1365" s="1"/>
  <c r="J247" i="1365" s="1"/>
  <c r="K247" i="1365" s="1"/>
  <c r="L247" i="1365" s="1"/>
  <c r="M247" i="1365" s="1"/>
  <c r="N247" i="1365" s="1"/>
  <c r="O247" i="1365" s="1"/>
  <c r="P247" i="1365" s="1"/>
  <c r="Q247" i="1365" s="1"/>
  <c r="R247" i="1365" s="1"/>
  <c r="S247" i="1365" s="1"/>
  <c r="T247" i="1365" s="1"/>
  <c r="U247" i="1365" s="1"/>
  <c r="V247" i="1365" s="1"/>
  <c r="W247" i="1365" s="1"/>
  <c r="X247" i="1365" s="1"/>
  <c r="Y247" i="1365" s="1"/>
  <c r="Z247" i="1365" s="1"/>
  <c r="AA247" i="1365" s="1"/>
  <c r="AB247" i="1365" s="1"/>
  <c r="AC247" i="1365" s="1"/>
  <c r="AD247" i="1365" s="1"/>
  <c r="AE247" i="1365" s="1"/>
  <c r="AF247" i="1365" s="1"/>
  <c r="AG247" i="1365" s="1"/>
  <c r="AH247" i="1365" s="1"/>
  <c r="AI247" i="1365" s="1"/>
  <c r="AJ247" i="1365" s="1"/>
  <c r="AK247" i="1365" s="1"/>
  <c r="H246" i="1365"/>
  <c r="I246" i="1365" s="1"/>
  <c r="J246" i="1365" s="1"/>
  <c r="K246" i="1365" s="1"/>
  <c r="L246" i="1365" s="1"/>
  <c r="M246" i="1365" s="1"/>
  <c r="N246" i="1365" s="1"/>
  <c r="O246" i="1365" s="1"/>
  <c r="P246" i="1365" s="1"/>
  <c r="Q246" i="1365" s="1"/>
  <c r="R246" i="1365" s="1"/>
  <c r="S246" i="1365" s="1"/>
  <c r="T246" i="1365" s="1"/>
  <c r="U246" i="1365" s="1"/>
  <c r="V246" i="1365" s="1"/>
  <c r="W246" i="1365" s="1"/>
  <c r="X246" i="1365" s="1"/>
  <c r="Y246" i="1365" s="1"/>
  <c r="Z246" i="1365" s="1"/>
  <c r="AA246" i="1365" s="1"/>
  <c r="AB246" i="1365" s="1"/>
  <c r="AC246" i="1365" s="1"/>
  <c r="AD246" i="1365" s="1"/>
  <c r="AE246" i="1365" s="1"/>
  <c r="AF246" i="1365" s="1"/>
  <c r="AG246" i="1365" s="1"/>
  <c r="AH246" i="1365" s="1"/>
  <c r="AI246" i="1365" s="1"/>
  <c r="AJ246" i="1365" s="1"/>
  <c r="AK246" i="1365" s="1"/>
  <c r="H245" i="1365"/>
  <c r="I245" i="1365" s="1"/>
  <c r="J245" i="1365" s="1"/>
  <c r="K245" i="1365" s="1"/>
  <c r="L245" i="1365" s="1"/>
  <c r="M245" i="1365" s="1"/>
  <c r="N245" i="1365" s="1"/>
  <c r="O245" i="1365" s="1"/>
  <c r="P245" i="1365" s="1"/>
  <c r="Q245" i="1365" s="1"/>
  <c r="R245" i="1365" s="1"/>
  <c r="S245" i="1365" s="1"/>
  <c r="T245" i="1365" s="1"/>
  <c r="U245" i="1365" s="1"/>
  <c r="V245" i="1365" s="1"/>
  <c r="W245" i="1365" s="1"/>
  <c r="X245" i="1365" s="1"/>
  <c r="Y245" i="1365" s="1"/>
  <c r="Z245" i="1365" s="1"/>
  <c r="AA245" i="1365" s="1"/>
  <c r="AB245" i="1365" s="1"/>
  <c r="AC245" i="1365" s="1"/>
  <c r="AD245" i="1365" s="1"/>
  <c r="AE245" i="1365" s="1"/>
  <c r="AF245" i="1365" s="1"/>
  <c r="AG245" i="1365" s="1"/>
  <c r="AH245" i="1365" s="1"/>
  <c r="AI245" i="1365" s="1"/>
  <c r="AJ245" i="1365" s="1"/>
  <c r="AK245" i="1365" s="1"/>
  <c r="H244" i="1365"/>
  <c r="I244" i="1365" s="1"/>
  <c r="J244" i="1365" s="1"/>
  <c r="K244" i="1365" s="1"/>
  <c r="L244" i="1365" s="1"/>
  <c r="M244" i="1365" s="1"/>
  <c r="N244" i="1365" s="1"/>
  <c r="O244" i="1365" s="1"/>
  <c r="P244" i="1365" s="1"/>
  <c r="Q244" i="1365" s="1"/>
  <c r="R244" i="1365" s="1"/>
  <c r="S244" i="1365" s="1"/>
  <c r="T244" i="1365" s="1"/>
  <c r="U244" i="1365" s="1"/>
  <c r="V244" i="1365" s="1"/>
  <c r="W244" i="1365" s="1"/>
  <c r="X244" i="1365" s="1"/>
  <c r="Y244" i="1365" s="1"/>
  <c r="Z244" i="1365" s="1"/>
  <c r="AA244" i="1365" s="1"/>
  <c r="AB244" i="1365" s="1"/>
  <c r="AC244" i="1365" s="1"/>
  <c r="AD244" i="1365" s="1"/>
  <c r="AE244" i="1365" s="1"/>
  <c r="AF244" i="1365" s="1"/>
  <c r="AG244" i="1365" s="1"/>
  <c r="AH244" i="1365" s="1"/>
  <c r="AI244" i="1365" s="1"/>
  <c r="AJ244" i="1365" s="1"/>
  <c r="AK244" i="1365" s="1"/>
  <c r="H236" i="1365"/>
  <c r="I236" i="1365" s="1"/>
  <c r="J236" i="1365" s="1"/>
  <c r="K236" i="1365" s="1"/>
  <c r="L236" i="1365" s="1"/>
  <c r="M236" i="1365" s="1"/>
  <c r="N236" i="1365" s="1"/>
  <c r="O236" i="1365" s="1"/>
  <c r="P236" i="1365" s="1"/>
  <c r="Q236" i="1365" s="1"/>
  <c r="R236" i="1365" s="1"/>
  <c r="S236" i="1365" s="1"/>
  <c r="T236" i="1365" s="1"/>
  <c r="U236" i="1365" s="1"/>
  <c r="V236" i="1365" s="1"/>
  <c r="W236" i="1365" s="1"/>
  <c r="X236" i="1365" s="1"/>
  <c r="Y236" i="1365" s="1"/>
  <c r="Z236" i="1365" s="1"/>
  <c r="AA236" i="1365" s="1"/>
  <c r="AB236" i="1365" s="1"/>
  <c r="AC236" i="1365" s="1"/>
  <c r="AD236" i="1365" s="1"/>
  <c r="AE236" i="1365" s="1"/>
  <c r="AF236" i="1365" s="1"/>
  <c r="AG236" i="1365" s="1"/>
  <c r="AH236" i="1365" s="1"/>
  <c r="AI236" i="1365" s="1"/>
  <c r="AJ236" i="1365" s="1"/>
  <c r="AK236" i="1365" s="1"/>
  <c r="H235" i="1365"/>
  <c r="I235" i="1365" s="1"/>
  <c r="J235" i="1365" s="1"/>
  <c r="K235" i="1365" s="1"/>
  <c r="L235" i="1365" s="1"/>
  <c r="M235" i="1365" s="1"/>
  <c r="N235" i="1365" s="1"/>
  <c r="O235" i="1365" s="1"/>
  <c r="P235" i="1365" s="1"/>
  <c r="Q235" i="1365" s="1"/>
  <c r="R235" i="1365" s="1"/>
  <c r="S235" i="1365" s="1"/>
  <c r="T235" i="1365" s="1"/>
  <c r="U235" i="1365" s="1"/>
  <c r="V235" i="1365" s="1"/>
  <c r="W235" i="1365" s="1"/>
  <c r="X235" i="1365" s="1"/>
  <c r="Y235" i="1365" s="1"/>
  <c r="Z235" i="1365" s="1"/>
  <c r="AA235" i="1365" s="1"/>
  <c r="AB235" i="1365" s="1"/>
  <c r="AC235" i="1365" s="1"/>
  <c r="AD235" i="1365" s="1"/>
  <c r="AE235" i="1365" s="1"/>
  <c r="AF235" i="1365" s="1"/>
  <c r="AG235" i="1365" s="1"/>
  <c r="AH235" i="1365" s="1"/>
  <c r="AI235" i="1365" s="1"/>
  <c r="AJ235" i="1365" s="1"/>
  <c r="AK235" i="1365" s="1"/>
  <c r="H234" i="1365"/>
  <c r="I234" i="1365" s="1"/>
  <c r="J234" i="1365" s="1"/>
  <c r="K234" i="1365" s="1"/>
  <c r="L234" i="1365" s="1"/>
  <c r="M234" i="1365" s="1"/>
  <c r="N234" i="1365" s="1"/>
  <c r="O234" i="1365" s="1"/>
  <c r="P234" i="1365" s="1"/>
  <c r="Q234" i="1365" s="1"/>
  <c r="R234" i="1365" s="1"/>
  <c r="S234" i="1365" s="1"/>
  <c r="T234" i="1365" s="1"/>
  <c r="U234" i="1365" s="1"/>
  <c r="V234" i="1365" s="1"/>
  <c r="W234" i="1365" s="1"/>
  <c r="X234" i="1365" s="1"/>
  <c r="Y234" i="1365" s="1"/>
  <c r="Z234" i="1365" s="1"/>
  <c r="AA234" i="1365" s="1"/>
  <c r="AB234" i="1365" s="1"/>
  <c r="AC234" i="1365" s="1"/>
  <c r="AD234" i="1365" s="1"/>
  <c r="AE234" i="1365" s="1"/>
  <c r="AF234" i="1365" s="1"/>
  <c r="AG234" i="1365" s="1"/>
  <c r="AH234" i="1365" s="1"/>
  <c r="AI234" i="1365" s="1"/>
  <c r="AJ234" i="1365" s="1"/>
  <c r="AK234" i="1365" s="1"/>
  <c r="H233" i="1365"/>
  <c r="I233" i="1365" s="1"/>
  <c r="J233" i="1365" s="1"/>
  <c r="K233" i="1365" s="1"/>
  <c r="L233" i="1365" s="1"/>
  <c r="M233" i="1365" s="1"/>
  <c r="N233" i="1365" s="1"/>
  <c r="O233" i="1365" s="1"/>
  <c r="P233" i="1365" s="1"/>
  <c r="Q233" i="1365" s="1"/>
  <c r="R233" i="1365" s="1"/>
  <c r="S233" i="1365" s="1"/>
  <c r="T233" i="1365" s="1"/>
  <c r="U233" i="1365" s="1"/>
  <c r="V233" i="1365" s="1"/>
  <c r="W233" i="1365" s="1"/>
  <c r="X233" i="1365" s="1"/>
  <c r="Y233" i="1365" s="1"/>
  <c r="Z233" i="1365" s="1"/>
  <c r="AA233" i="1365" s="1"/>
  <c r="AB233" i="1365" s="1"/>
  <c r="AC233" i="1365" s="1"/>
  <c r="AD233" i="1365" s="1"/>
  <c r="AE233" i="1365" s="1"/>
  <c r="AF233" i="1365" s="1"/>
  <c r="AG233" i="1365" s="1"/>
  <c r="AH233" i="1365" s="1"/>
  <c r="AI233" i="1365" s="1"/>
  <c r="AJ233" i="1365" s="1"/>
  <c r="AK233" i="1365" s="1"/>
  <c r="H232" i="1365"/>
  <c r="I232" i="1365" s="1"/>
  <c r="J232" i="1365" s="1"/>
  <c r="K232" i="1365" s="1"/>
  <c r="L232" i="1365" s="1"/>
  <c r="M232" i="1365" s="1"/>
  <c r="N232" i="1365" s="1"/>
  <c r="O232" i="1365" s="1"/>
  <c r="P232" i="1365" s="1"/>
  <c r="Q232" i="1365" s="1"/>
  <c r="R232" i="1365" s="1"/>
  <c r="S232" i="1365" s="1"/>
  <c r="T232" i="1365" s="1"/>
  <c r="U232" i="1365" s="1"/>
  <c r="V232" i="1365" s="1"/>
  <c r="W232" i="1365" s="1"/>
  <c r="X232" i="1365" s="1"/>
  <c r="Y232" i="1365" s="1"/>
  <c r="Z232" i="1365" s="1"/>
  <c r="AA232" i="1365" s="1"/>
  <c r="AB232" i="1365" s="1"/>
  <c r="AC232" i="1365" s="1"/>
  <c r="AD232" i="1365" s="1"/>
  <c r="AE232" i="1365" s="1"/>
  <c r="AF232" i="1365" s="1"/>
  <c r="AG232" i="1365" s="1"/>
  <c r="AH232" i="1365" s="1"/>
  <c r="AI232" i="1365" s="1"/>
  <c r="AJ232" i="1365" s="1"/>
  <c r="AK232" i="1365" s="1"/>
  <c r="H231" i="1365"/>
  <c r="I231" i="1365" s="1"/>
  <c r="J231" i="1365" s="1"/>
  <c r="K231" i="1365" s="1"/>
  <c r="L231" i="1365" s="1"/>
  <c r="M231" i="1365" s="1"/>
  <c r="N231" i="1365" s="1"/>
  <c r="O231" i="1365" s="1"/>
  <c r="P231" i="1365" s="1"/>
  <c r="Q231" i="1365" s="1"/>
  <c r="R231" i="1365" s="1"/>
  <c r="S231" i="1365" s="1"/>
  <c r="T231" i="1365" s="1"/>
  <c r="U231" i="1365" s="1"/>
  <c r="V231" i="1365" s="1"/>
  <c r="W231" i="1365" s="1"/>
  <c r="X231" i="1365" s="1"/>
  <c r="Y231" i="1365" s="1"/>
  <c r="Z231" i="1365" s="1"/>
  <c r="AA231" i="1365" s="1"/>
  <c r="AB231" i="1365" s="1"/>
  <c r="AC231" i="1365" s="1"/>
  <c r="AD231" i="1365" s="1"/>
  <c r="AE231" i="1365" s="1"/>
  <c r="AF231" i="1365" s="1"/>
  <c r="AG231" i="1365" s="1"/>
  <c r="AH231" i="1365" s="1"/>
  <c r="AI231" i="1365" s="1"/>
  <c r="AJ231" i="1365" s="1"/>
  <c r="AK231" i="1365" s="1"/>
  <c r="H221" i="1365"/>
  <c r="H220" i="1365"/>
  <c r="H219" i="1365"/>
  <c r="I219" i="1365" s="1"/>
  <c r="J219" i="1365" s="1"/>
  <c r="K219" i="1365" s="1"/>
  <c r="L219" i="1365" s="1"/>
  <c r="M219" i="1365" s="1"/>
  <c r="N219" i="1365" s="1"/>
  <c r="H218" i="1365"/>
  <c r="H217" i="1365"/>
  <c r="H216" i="1365"/>
  <c r="H215" i="1365"/>
  <c r="H214" i="1365"/>
  <c r="H213" i="1365"/>
  <c r="H212" i="1365"/>
  <c r="H211" i="1365"/>
  <c r="H210" i="1365"/>
  <c r="H209" i="1365"/>
  <c r="H208" i="1365"/>
  <c r="H207" i="1365"/>
  <c r="H206" i="1365"/>
  <c r="H205" i="1365"/>
  <c r="H204" i="1365"/>
  <c r="H203" i="1365"/>
  <c r="H202" i="1365"/>
  <c r="I202" i="1365" s="1"/>
  <c r="J202" i="1365" s="1"/>
  <c r="K202" i="1365" s="1"/>
  <c r="L202" i="1365" s="1"/>
  <c r="H201" i="1365"/>
  <c r="H200" i="1365"/>
  <c r="H199" i="1365"/>
  <c r="H198" i="1365"/>
  <c r="H197" i="1365"/>
  <c r="H196" i="1365"/>
  <c r="I196" i="1365" s="1"/>
  <c r="J196" i="1365" s="1"/>
  <c r="K196" i="1365" s="1"/>
  <c r="L196" i="1365" s="1"/>
  <c r="M196" i="1365" s="1"/>
  <c r="H195" i="1365"/>
  <c r="H194" i="1365"/>
  <c r="H193" i="1365"/>
  <c r="I193" i="1365" s="1"/>
  <c r="J193" i="1365" s="1"/>
  <c r="K193" i="1365" s="1"/>
  <c r="L193" i="1365" s="1"/>
  <c r="M193" i="1365" s="1"/>
  <c r="N193" i="1365" s="1"/>
  <c r="O193" i="1365" s="1"/>
  <c r="P193" i="1365" s="1"/>
  <c r="Q193" i="1365" s="1"/>
  <c r="R193" i="1365" s="1"/>
  <c r="S193" i="1365" s="1"/>
  <c r="T193" i="1365" s="1"/>
  <c r="U193" i="1365" s="1"/>
  <c r="V193" i="1365" s="1"/>
  <c r="W193" i="1365" s="1"/>
  <c r="X193" i="1365" s="1"/>
  <c r="Y193" i="1365" s="1"/>
  <c r="Z193" i="1365" s="1"/>
  <c r="AA193" i="1365" s="1"/>
  <c r="AB193" i="1365" s="1"/>
  <c r="AC193" i="1365" s="1"/>
  <c r="AD193" i="1365" s="1"/>
  <c r="AE193" i="1365" s="1"/>
  <c r="AF193" i="1365" s="1"/>
  <c r="AG193" i="1365" s="1"/>
  <c r="AH193" i="1365" s="1"/>
  <c r="AI193" i="1365" s="1"/>
  <c r="AJ193" i="1365" s="1"/>
  <c r="AK193" i="1365" s="1"/>
  <c r="H192" i="1365"/>
  <c r="I192" i="1365" s="1"/>
  <c r="J192" i="1365" s="1"/>
  <c r="K192" i="1365" s="1"/>
  <c r="L192" i="1365" s="1"/>
  <c r="M192" i="1365" s="1"/>
  <c r="N192" i="1365" s="1"/>
  <c r="O192" i="1365" s="1"/>
  <c r="P192" i="1365" s="1"/>
  <c r="Q192" i="1365" s="1"/>
  <c r="R192" i="1365" s="1"/>
  <c r="S192" i="1365" s="1"/>
  <c r="T192" i="1365" s="1"/>
  <c r="U192" i="1365" s="1"/>
  <c r="V192" i="1365" s="1"/>
  <c r="W192" i="1365" s="1"/>
  <c r="X192" i="1365" s="1"/>
  <c r="Y192" i="1365" s="1"/>
  <c r="Z192" i="1365" s="1"/>
  <c r="AA192" i="1365" s="1"/>
  <c r="AB192" i="1365" s="1"/>
  <c r="AC192" i="1365" s="1"/>
  <c r="AD192" i="1365" s="1"/>
  <c r="AE192" i="1365" s="1"/>
  <c r="AF192" i="1365" s="1"/>
  <c r="AG192" i="1365" s="1"/>
  <c r="AH192" i="1365" s="1"/>
  <c r="AI192" i="1365" s="1"/>
  <c r="AJ192" i="1365" s="1"/>
  <c r="AK192" i="1365" s="1"/>
  <c r="H191" i="1365"/>
  <c r="I191" i="1365" s="1"/>
  <c r="J191" i="1365" s="1"/>
  <c r="K191" i="1365" s="1"/>
  <c r="L191" i="1365" s="1"/>
  <c r="M191" i="1365" s="1"/>
  <c r="N191" i="1365" s="1"/>
  <c r="O191" i="1365" s="1"/>
  <c r="P191" i="1365" s="1"/>
  <c r="Q191" i="1365" s="1"/>
  <c r="R191" i="1365" s="1"/>
  <c r="S191" i="1365" s="1"/>
  <c r="T191" i="1365" s="1"/>
  <c r="U191" i="1365" s="1"/>
  <c r="V191" i="1365" s="1"/>
  <c r="W191" i="1365" s="1"/>
  <c r="X191" i="1365" s="1"/>
  <c r="Y191" i="1365" s="1"/>
  <c r="Z191" i="1365" s="1"/>
  <c r="AA191" i="1365" s="1"/>
  <c r="AB191" i="1365" s="1"/>
  <c r="AC191" i="1365" s="1"/>
  <c r="AD191" i="1365" s="1"/>
  <c r="AE191" i="1365" s="1"/>
  <c r="AF191" i="1365" s="1"/>
  <c r="AG191" i="1365" s="1"/>
  <c r="AH191" i="1365" s="1"/>
  <c r="AI191" i="1365" s="1"/>
  <c r="AJ191" i="1365" s="1"/>
  <c r="AK191" i="1365" s="1"/>
  <c r="H190" i="1365"/>
  <c r="I190" i="1365" s="1"/>
  <c r="J190" i="1365" s="1"/>
  <c r="K190" i="1365" s="1"/>
  <c r="L190" i="1365" s="1"/>
  <c r="M190" i="1365" s="1"/>
  <c r="N190" i="1365" s="1"/>
  <c r="O190" i="1365" s="1"/>
  <c r="P190" i="1365" s="1"/>
  <c r="Q190" i="1365" s="1"/>
  <c r="R190" i="1365" s="1"/>
  <c r="S190" i="1365" s="1"/>
  <c r="T190" i="1365" s="1"/>
  <c r="U190" i="1365" s="1"/>
  <c r="V190" i="1365" s="1"/>
  <c r="W190" i="1365" s="1"/>
  <c r="X190" i="1365" s="1"/>
  <c r="Y190" i="1365" s="1"/>
  <c r="Z190" i="1365" s="1"/>
  <c r="AA190" i="1365" s="1"/>
  <c r="AB190" i="1365" s="1"/>
  <c r="AC190" i="1365" s="1"/>
  <c r="AD190" i="1365" s="1"/>
  <c r="AE190" i="1365" s="1"/>
  <c r="AF190" i="1365" s="1"/>
  <c r="AG190" i="1365" s="1"/>
  <c r="AH190" i="1365" s="1"/>
  <c r="AI190" i="1365" s="1"/>
  <c r="AJ190" i="1365" s="1"/>
  <c r="AK190" i="1365" s="1"/>
  <c r="H189" i="1365"/>
  <c r="I189" i="1365" s="1"/>
  <c r="J189" i="1365" s="1"/>
  <c r="K189" i="1365" s="1"/>
  <c r="L189" i="1365" s="1"/>
  <c r="M189" i="1365" s="1"/>
  <c r="N189" i="1365" s="1"/>
  <c r="O189" i="1365" s="1"/>
  <c r="P189" i="1365" s="1"/>
  <c r="Q189" i="1365" s="1"/>
  <c r="R189" i="1365" s="1"/>
  <c r="S189" i="1365" s="1"/>
  <c r="T189" i="1365" s="1"/>
  <c r="U189" i="1365" s="1"/>
  <c r="V189" i="1365" s="1"/>
  <c r="W189" i="1365" s="1"/>
  <c r="X189" i="1365" s="1"/>
  <c r="Y189" i="1365" s="1"/>
  <c r="Z189" i="1365" s="1"/>
  <c r="AA189" i="1365" s="1"/>
  <c r="AB189" i="1365" s="1"/>
  <c r="AC189" i="1365" s="1"/>
  <c r="AD189" i="1365" s="1"/>
  <c r="AE189" i="1365" s="1"/>
  <c r="AF189" i="1365" s="1"/>
  <c r="AG189" i="1365" s="1"/>
  <c r="AH189" i="1365" s="1"/>
  <c r="AI189" i="1365" s="1"/>
  <c r="AJ189" i="1365" s="1"/>
  <c r="AK189" i="1365" s="1"/>
  <c r="H188" i="1365"/>
  <c r="I188" i="1365" s="1"/>
  <c r="J188" i="1365" s="1"/>
  <c r="K188" i="1365" s="1"/>
  <c r="L188" i="1365" s="1"/>
  <c r="M188" i="1365" s="1"/>
  <c r="N188" i="1365" s="1"/>
  <c r="O188" i="1365" s="1"/>
  <c r="P188" i="1365" s="1"/>
  <c r="Q188" i="1365" s="1"/>
  <c r="R188" i="1365" s="1"/>
  <c r="S188" i="1365" s="1"/>
  <c r="T188" i="1365" s="1"/>
  <c r="U188" i="1365" s="1"/>
  <c r="V188" i="1365" s="1"/>
  <c r="W188" i="1365" s="1"/>
  <c r="X188" i="1365" s="1"/>
  <c r="Y188" i="1365" s="1"/>
  <c r="Z188" i="1365" s="1"/>
  <c r="AA188" i="1365" s="1"/>
  <c r="AB188" i="1365" s="1"/>
  <c r="AC188" i="1365" s="1"/>
  <c r="AD188" i="1365" s="1"/>
  <c r="AE188" i="1365" s="1"/>
  <c r="AF188" i="1365" s="1"/>
  <c r="AG188" i="1365" s="1"/>
  <c r="AH188" i="1365" s="1"/>
  <c r="AI188" i="1365" s="1"/>
  <c r="AJ188" i="1365" s="1"/>
  <c r="AK188" i="1365" s="1"/>
  <c r="H187" i="1365"/>
  <c r="I187" i="1365" s="1"/>
  <c r="J187" i="1365" s="1"/>
  <c r="K187" i="1365" s="1"/>
  <c r="L187" i="1365" s="1"/>
  <c r="M187" i="1365" s="1"/>
  <c r="N187" i="1365" s="1"/>
  <c r="O187" i="1365" s="1"/>
  <c r="P187" i="1365" s="1"/>
  <c r="Q187" i="1365" s="1"/>
  <c r="R187" i="1365" s="1"/>
  <c r="S187" i="1365" s="1"/>
  <c r="T187" i="1365" s="1"/>
  <c r="U187" i="1365" s="1"/>
  <c r="V187" i="1365" s="1"/>
  <c r="W187" i="1365" s="1"/>
  <c r="X187" i="1365" s="1"/>
  <c r="Y187" i="1365" s="1"/>
  <c r="Z187" i="1365" s="1"/>
  <c r="AA187" i="1365" s="1"/>
  <c r="AB187" i="1365" s="1"/>
  <c r="AC187" i="1365" s="1"/>
  <c r="AD187" i="1365" s="1"/>
  <c r="AE187" i="1365" s="1"/>
  <c r="AF187" i="1365" s="1"/>
  <c r="AG187" i="1365" s="1"/>
  <c r="AH187" i="1365" s="1"/>
  <c r="AI187" i="1365" s="1"/>
  <c r="AJ187" i="1365" s="1"/>
  <c r="AK187" i="1365" s="1"/>
  <c r="H186" i="1365"/>
  <c r="I186" i="1365" s="1"/>
  <c r="J186" i="1365" s="1"/>
  <c r="K186" i="1365" s="1"/>
  <c r="L186" i="1365" s="1"/>
  <c r="M186" i="1365" s="1"/>
  <c r="N186" i="1365" s="1"/>
  <c r="O186" i="1365" s="1"/>
  <c r="P186" i="1365" s="1"/>
  <c r="Q186" i="1365" s="1"/>
  <c r="R186" i="1365" s="1"/>
  <c r="S186" i="1365" s="1"/>
  <c r="T186" i="1365" s="1"/>
  <c r="U186" i="1365" s="1"/>
  <c r="V186" i="1365" s="1"/>
  <c r="W186" i="1365" s="1"/>
  <c r="X186" i="1365" s="1"/>
  <c r="Y186" i="1365" s="1"/>
  <c r="Z186" i="1365" s="1"/>
  <c r="AA186" i="1365" s="1"/>
  <c r="AB186" i="1365" s="1"/>
  <c r="AC186" i="1365" s="1"/>
  <c r="AD186" i="1365" s="1"/>
  <c r="AE186" i="1365" s="1"/>
  <c r="AF186" i="1365" s="1"/>
  <c r="AG186" i="1365" s="1"/>
  <c r="AH186" i="1365" s="1"/>
  <c r="AI186" i="1365" s="1"/>
  <c r="AJ186" i="1365" s="1"/>
  <c r="AK186" i="1365" s="1"/>
  <c r="H185" i="1365"/>
  <c r="I185" i="1365" s="1"/>
  <c r="J185" i="1365" s="1"/>
  <c r="K185" i="1365" s="1"/>
  <c r="L185" i="1365" s="1"/>
  <c r="M185" i="1365" s="1"/>
  <c r="N185" i="1365" s="1"/>
  <c r="O185" i="1365" s="1"/>
  <c r="P185" i="1365" s="1"/>
  <c r="Q185" i="1365" s="1"/>
  <c r="R185" i="1365" s="1"/>
  <c r="S185" i="1365" s="1"/>
  <c r="T185" i="1365" s="1"/>
  <c r="U185" i="1365" s="1"/>
  <c r="V185" i="1365" s="1"/>
  <c r="W185" i="1365" s="1"/>
  <c r="X185" i="1365" s="1"/>
  <c r="Y185" i="1365" s="1"/>
  <c r="Z185" i="1365" s="1"/>
  <c r="AA185" i="1365" s="1"/>
  <c r="AB185" i="1365" s="1"/>
  <c r="AC185" i="1365" s="1"/>
  <c r="AD185" i="1365" s="1"/>
  <c r="AE185" i="1365" s="1"/>
  <c r="AF185" i="1365" s="1"/>
  <c r="AG185" i="1365" s="1"/>
  <c r="AH185" i="1365" s="1"/>
  <c r="AI185" i="1365" s="1"/>
  <c r="AJ185" i="1365" s="1"/>
  <c r="AK185" i="1365" s="1"/>
  <c r="H184" i="1365"/>
  <c r="I184" i="1365" s="1"/>
  <c r="J184" i="1365" s="1"/>
  <c r="K184" i="1365" s="1"/>
  <c r="L184" i="1365" s="1"/>
  <c r="M184" i="1365" s="1"/>
  <c r="N184" i="1365" s="1"/>
  <c r="O184" i="1365" s="1"/>
  <c r="P184" i="1365" s="1"/>
  <c r="Q184" i="1365" s="1"/>
  <c r="R184" i="1365" s="1"/>
  <c r="S184" i="1365" s="1"/>
  <c r="T184" i="1365" s="1"/>
  <c r="U184" i="1365" s="1"/>
  <c r="V184" i="1365" s="1"/>
  <c r="W184" i="1365" s="1"/>
  <c r="X184" i="1365" s="1"/>
  <c r="Y184" i="1365" s="1"/>
  <c r="Z184" i="1365" s="1"/>
  <c r="AA184" i="1365" s="1"/>
  <c r="AB184" i="1365" s="1"/>
  <c r="AC184" i="1365" s="1"/>
  <c r="AD184" i="1365" s="1"/>
  <c r="AE184" i="1365" s="1"/>
  <c r="AF184" i="1365" s="1"/>
  <c r="AG184" i="1365" s="1"/>
  <c r="AH184" i="1365" s="1"/>
  <c r="AI184" i="1365" s="1"/>
  <c r="AJ184" i="1365" s="1"/>
  <c r="AK184" i="1365" s="1"/>
  <c r="H183" i="1365"/>
  <c r="I183" i="1365" s="1"/>
  <c r="J183" i="1365" s="1"/>
  <c r="K183" i="1365" s="1"/>
  <c r="L183" i="1365" s="1"/>
  <c r="M183" i="1365" s="1"/>
  <c r="N183" i="1365" s="1"/>
  <c r="O183" i="1365" s="1"/>
  <c r="P183" i="1365" s="1"/>
  <c r="Q183" i="1365" s="1"/>
  <c r="R183" i="1365" s="1"/>
  <c r="S183" i="1365" s="1"/>
  <c r="T183" i="1365" s="1"/>
  <c r="U183" i="1365" s="1"/>
  <c r="V183" i="1365" s="1"/>
  <c r="W183" i="1365" s="1"/>
  <c r="X183" i="1365" s="1"/>
  <c r="Y183" i="1365" s="1"/>
  <c r="Z183" i="1365" s="1"/>
  <c r="AA183" i="1365" s="1"/>
  <c r="AB183" i="1365" s="1"/>
  <c r="AC183" i="1365" s="1"/>
  <c r="AD183" i="1365" s="1"/>
  <c r="AE183" i="1365" s="1"/>
  <c r="AF183" i="1365" s="1"/>
  <c r="AG183" i="1365" s="1"/>
  <c r="AH183" i="1365" s="1"/>
  <c r="AI183" i="1365" s="1"/>
  <c r="AJ183" i="1365" s="1"/>
  <c r="AK183" i="1365" s="1"/>
  <c r="H182" i="1365"/>
  <c r="I182" i="1365" s="1"/>
  <c r="J182" i="1365" s="1"/>
  <c r="K182" i="1365" s="1"/>
  <c r="L182" i="1365" s="1"/>
  <c r="M182" i="1365" s="1"/>
  <c r="N182" i="1365" s="1"/>
  <c r="O182" i="1365" s="1"/>
  <c r="P182" i="1365" s="1"/>
  <c r="Q182" i="1365" s="1"/>
  <c r="R182" i="1365" s="1"/>
  <c r="S182" i="1365" s="1"/>
  <c r="T182" i="1365" s="1"/>
  <c r="U182" i="1365" s="1"/>
  <c r="V182" i="1365" s="1"/>
  <c r="W182" i="1365" s="1"/>
  <c r="X182" i="1365" s="1"/>
  <c r="Y182" i="1365" s="1"/>
  <c r="Z182" i="1365" s="1"/>
  <c r="AA182" i="1365" s="1"/>
  <c r="AB182" i="1365" s="1"/>
  <c r="AC182" i="1365" s="1"/>
  <c r="AD182" i="1365" s="1"/>
  <c r="AE182" i="1365" s="1"/>
  <c r="AF182" i="1365" s="1"/>
  <c r="AG182" i="1365" s="1"/>
  <c r="AH182" i="1365" s="1"/>
  <c r="AI182" i="1365" s="1"/>
  <c r="AJ182" i="1365" s="1"/>
  <c r="AK182" i="1365" s="1"/>
  <c r="H181" i="1365"/>
  <c r="I181" i="1365" s="1"/>
  <c r="J181" i="1365" s="1"/>
  <c r="K181" i="1365" s="1"/>
  <c r="L181" i="1365" s="1"/>
  <c r="M181" i="1365" s="1"/>
  <c r="N181" i="1365" s="1"/>
  <c r="O181" i="1365" s="1"/>
  <c r="P181" i="1365" s="1"/>
  <c r="Q181" i="1365" s="1"/>
  <c r="R181" i="1365" s="1"/>
  <c r="S181" i="1365" s="1"/>
  <c r="T181" i="1365" s="1"/>
  <c r="U181" i="1365" s="1"/>
  <c r="V181" i="1365" s="1"/>
  <c r="H180" i="1365"/>
  <c r="I180" i="1365" s="1"/>
  <c r="J180" i="1365" s="1"/>
  <c r="K180" i="1365" s="1"/>
  <c r="L180" i="1365" s="1"/>
  <c r="M180" i="1365" s="1"/>
  <c r="N180" i="1365" s="1"/>
  <c r="O180" i="1365" s="1"/>
  <c r="P180" i="1365" s="1"/>
  <c r="Q180" i="1365" s="1"/>
  <c r="R180" i="1365" s="1"/>
  <c r="S180" i="1365" s="1"/>
  <c r="T180" i="1365" s="1"/>
  <c r="U180" i="1365" s="1"/>
  <c r="V180" i="1365" s="1"/>
  <c r="H179" i="1365"/>
  <c r="I179" i="1365" s="1"/>
  <c r="J179" i="1365" s="1"/>
  <c r="K179" i="1365" s="1"/>
  <c r="L179" i="1365" s="1"/>
  <c r="M179" i="1365" s="1"/>
  <c r="N179" i="1365" s="1"/>
  <c r="O179" i="1365" s="1"/>
  <c r="P179" i="1365" s="1"/>
  <c r="Q179" i="1365" s="1"/>
  <c r="R179" i="1365" s="1"/>
  <c r="S179" i="1365" s="1"/>
  <c r="T179" i="1365" s="1"/>
  <c r="U179" i="1365" s="1"/>
  <c r="V179" i="1365" s="1"/>
  <c r="H178" i="1365"/>
  <c r="I178" i="1365" s="1"/>
  <c r="J178" i="1365" s="1"/>
  <c r="K178" i="1365" s="1"/>
  <c r="L178" i="1365" s="1"/>
  <c r="M178" i="1365" s="1"/>
  <c r="N178" i="1365" s="1"/>
  <c r="O178" i="1365" s="1"/>
  <c r="P178" i="1365" s="1"/>
  <c r="Q178" i="1365" s="1"/>
  <c r="R178" i="1365" s="1"/>
  <c r="S178" i="1365" s="1"/>
  <c r="T178" i="1365" s="1"/>
  <c r="U178" i="1365" s="1"/>
  <c r="V178" i="1365" s="1"/>
  <c r="H177" i="1365"/>
  <c r="I177" i="1365" s="1"/>
  <c r="J177" i="1365" s="1"/>
  <c r="K177" i="1365" s="1"/>
  <c r="L177" i="1365" s="1"/>
  <c r="M177" i="1365" s="1"/>
  <c r="N177" i="1365" s="1"/>
  <c r="O177" i="1365" s="1"/>
  <c r="P177" i="1365" s="1"/>
  <c r="Q177" i="1365" s="1"/>
  <c r="R177" i="1365" s="1"/>
  <c r="S177" i="1365" s="1"/>
  <c r="T177" i="1365" s="1"/>
  <c r="U177" i="1365" s="1"/>
  <c r="V177" i="1365" s="1"/>
  <c r="H176" i="1365"/>
  <c r="I176" i="1365" s="1"/>
  <c r="J176" i="1365" s="1"/>
  <c r="K176" i="1365" s="1"/>
  <c r="L176" i="1365" s="1"/>
  <c r="M176" i="1365" s="1"/>
  <c r="N176" i="1365" s="1"/>
  <c r="O176" i="1365" s="1"/>
  <c r="P176" i="1365" s="1"/>
  <c r="Q176" i="1365" s="1"/>
  <c r="R176" i="1365" s="1"/>
  <c r="S176" i="1365" s="1"/>
  <c r="T176" i="1365" s="1"/>
  <c r="U176" i="1365" s="1"/>
  <c r="V176" i="1365" s="1"/>
  <c r="H175" i="1365"/>
  <c r="I175" i="1365" s="1"/>
  <c r="J175" i="1365" s="1"/>
  <c r="K175" i="1365" s="1"/>
  <c r="L175" i="1365" s="1"/>
  <c r="M175" i="1365" s="1"/>
  <c r="N175" i="1365" s="1"/>
  <c r="O175" i="1365" s="1"/>
  <c r="P175" i="1365" s="1"/>
  <c r="Q175" i="1365" s="1"/>
  <c r="R175" i="1365" s="1"/>
  <c r="S175" i="1365" s="1"/>
  <c r="T175" i="1365" s="1"/>
  <c r="U175" i="1365" s="1"/>
  <c r="V175" i="1365" s="1"/>
  <c r="H171" i="1365"/>
  <c r="I171" i="1365" s="1"/>
  <c r="J171" i="1365" s="1"/>
  <c r="K171" i="1365" s="1"/>
  <c r="L171" i="1365" s="1"/>
  <c r="M171" i="1365" s="1"/>
  <c r="N171" i="1365" s="1"/>
  <c r="O171" i="1365" s="1"/>
  <c r="P171" i="1365" s="1"/>
  <c r="Q171" i="1365" s="1"/>
  <c r="R171" i="1365" s="1"/>
  <c r="S171" i="1365" s="1"/>
  <c r="T171" i="1365" s="1"/>
  <c r="U171" i="1365" s="1"/>
  <c r="V171" i="1365" s="1"/>
  <c r="I168" i="1365"/>
  <c r="J168" i="1365" s="1"/>
  <c r="K168" i="1365" s="1"/>
  <c r="L168" i="1365" s="1"/>
  <c r="M168" i="1365" s="1"/>
  <c r="N168" i="1365" s="1"/>
  <c r="O168" i="1365" s="1"/>
  <c r="P168" i="1365" s="1"/>
  <c r="Q168" i="1365" s="1"/>
  <c r="R168" i="1365" s="1"/>
  <c r="S168" i="1365" s="1"/>
  <c r="T168" i="1365" s="1"/>
  <c r="U168" i="1365" s="1"/>
  <c r="V168" i="1365" s="1"/>
  <c r="H168" i="1365"/>
  <c r="H167" i="1365"/>
  <c r="I167" i="1365" s="1"/>
  <c r="J167" i="1365" s="1"/>
  <c r="K167" i="1365" s="1"/>
  <c r="L167" i="1365" s="1"/>
  <c r="M167" i="1365" s="1"/>
  <c r="N167" i="1365" s="1"/>
  <c r="O167" i="1365" s="1"/>
  <c r="P167" i="1365" s="1"/>
  <c r="Q167" i="1365" s="1"/>
  <c r="R167" i="1365" s="1"/>
  <c r="S167" i="1365" s="1"/>
  <c r="T167" i="1365" s="1"/>
  <c r="U167" i="1365" s="1"/>
  <c r="V167" i="1365" s="1"/>
  <c r="H164" i="1365"/>
  <c r="I164" i="1365" s="1"/>
  <c r="J164" i="1365" s="1"/>
  <c r="K164" i="1365" s="1"/>
  <c r="L164" i="1365" s="1"/>
  <c r="M164" i="1365" s="1"/>
  <c r="N164" i="1365" s="1"/>
  <c r="O164" i="1365" s="1"/>
  <c r="P164" i="1365" s="1"/>
  <c r="Q164" i="1365" s="1"/>
  <c r="R164" i="1365" s="1"/>
  <c r="S164" i="1365" s="1"/>
  <c r="T164" i="1365" s="1"/>
  <c r="U164" i="1365" s="1"/>
  <c r="V164" i="1365" s="1"/>
  <c r="H162" i="1365"/>
  <c r="I162" i="1365" s="1"/>
  <c r="J162" i="1365" s="1"/>
  <c r="K162" i="1365" s="1"/>
  <c r="L162" i="1365" s="1"/>
  <c r="M162" i="1365" s="1"/>
  <c r="N162" i="1365" s="1"/>
  <c r="O162" i="1365" s="1"/>
  <c r="P162" i="1365" s="1"/>
  <c r="Q162" i="1365" s="1"/>
  <c r="R162" i="1365" s="1"/>
  <c r="S162" i="1365" s="1"/>
  <c r="T162" i="1365" s="1"/>
  <c r="U162" i="1365" s="1"/>
  <c r="V162" i="1365" s="1"/>
  <c r="H161" i="1365"/>
  <c r="I161" i="1365" s="1"/>
  <c r="J161" i="1365" s="1"/>
  <c r="K161" i="1365" s="1"/>
  <c r="L161" i="1365" s="1"/>
  <c r="M161" i="1365" s="1"/>
  <c r="N161" i="1365" s="1"/>
  <c r="O161" i="1365" s="1"/>
  <c r="P161" i="1365" s="1"/>
  <c r="Q161" i="1365" s="1"/>
  <c r="R161" i="1365" s="1"/>
  <c r="S161" i="1365" s="1"/>
  <c r="T161" i="1365" s="1"/>
  <c r="U161" i="1365" s="1"/>
  <c r="V161" i="1365" s="1"/>
  <c r="H160" i="1365"/>
  <c r="I160" i="1365" s="1"/>
  <c r="J160" i="1365" s="1"/>
  <c r="K160" i="1365" s="1"/>
  <c r="L160" i="1365" s="1"/>
  <c r="M160" i="1365" s="1"/>
  <c r="N160" i="1365" s="1"/>
  <c r="O160" i="1365" s="1"/>
  <c r="P160" i="1365" s="1"/>
  <c r="Q160" i="1365" s="1"/>
  <c r="R160" i="1365" s="1"/>
  <c r="S160" i="1365" s="1"/>
  <c r="T160" i="1365" s="1"/>
  <c r="U160" i="1365" s="1"/>
  <c r="V160" i="1365" s="1"/>
  <c r="H159" i="1365"/>
  <c r="I159" i="1365" s="1"/>
  <c r="J159" i="1365" s="1"/>
  <c r="K159" i="1365" s="1"/>
  <c r="L159" i="1365" s="1"/>
  <c r="M159" i="1365" s="1"/>
  <c r="N159" i="1365" s="1"/>
  <c r="O159" i="1365" s="1"/>
  <c r="P159" i="1365" s="1"/>
  <c r="Q159" i="1365" s="1"/>
  <c r="R159" i="1365" s="1"/>
  <c r="S159" i="1365" s="1"/>
  <c r="T159" i="1365" s="1"/>
  <c r="U159" i="1365" s="1"/>
  <c r="V159" i="1365" s="1"/>
  <c r="H158" i="1365"/>
  <c r="I158" i="1365" s="1"/>
  <c r="J158" i="1365" s="1"/>
  <c r="K158" i="1365" s="1"/>
  <c r="L158" i="1365" s="1"/>
  <c r="M158" i="1365" s="1"/>
  <c r="N158" i="1365" s="1"/>
  <c r="O158" i="1365" s="1"/>
  <c r="P158" i="1365" s="1"/>
  <c r="Q158" i="1365" s="1"/>
  <c r="R158" i="1365" s="1"/>
  <c r="S158" i="1365" s="1"/>
  <c r="T158" i="1365" s="1"/>
  <c r="U158" i="1365" s="1"/>
  <c r="V158" i="1365" s="1"/>
  <c r="H157" i="1365"/>
  <c r="I157" i="1365" s="1"/>
  <c r="J157" i="1365" s="1"/>
  <c r="K157" i="1365" s="1"/>
  <c r="L157" i="1365" s="1"/>
  <c r="M157" i="1365" s="1"/>
  <c r="N157" i="1365" s="1"/>
  <c r="O157" i="1365" s="1"/>
  <c r="P157" i="1365" s="1"/>
  <c r="Q157" i="1365" s="1"/>
  <c r="R157" i="1365" s="1"/>
  <c r="S157" i="1365" s="1"/>
  <c r="T157" i="1365" s="1"/>
  <c r="U157" i="1365" s="1"/>
  <c r="V157" i="1365" s="1"/>
  <c r="H156" i="1365"/>
  <c r="I156" i="1365" s="1"/>
  <c r="J156" i="1365" s="1"/>
  <c r="K156" i="1365" s="1"/>
  <c r="L156" i="1365" s="1"/>
  <c r="M156" i="1365" s="1"/>
  <c r="N156" i="1365" s="1"/>
  <c r="O156" i="1365" s="1"/>
  <c r="P156" i="1365" s="1"/>
  <c r="Q156" i="1365" s="1"/>
  <c r="R156" i="1365" s="1"/>
  <c r="S156" i="1365" s="1"/>
  <c r="T156" i="1365" s="1"/>
  <c r="U156" i="1365" s="1"/>
  <c r="V156" i="1365" s="1"/>
  <c r="H153" i="1365"/>
  <c r="I153" i="1365" s="1"/>
  <c r="J153" i="1365" s="1"/>
  <c r="K153" i="1365" s="1"/>
  <c r="L153" i="1365" s="1"/>
  <c r="M153" i="1365" s="1"/>
  <c r="N153" i="1365" s="1"/>
  <c r="O153" i="1365" s="1"/>
  <c r="P153" i="1365" s="1"/>
  <c r="Q153" i="1365" s="1"/>
  <c r="R153" i="1365" s="1"/>
  <c r="S153" i="1365" s="1"/>
  <c r="T153" i="1365" s="1"/>
  <c r="U153" i="1365" s="1"/>
  <c r="V153" i="1365" s="1"/>
  <c r="H152" i="1365"/>
  <c r="I152" i="1365" s="1"/>
  <c r="J152" i="1365" s="1"/>
  <c r="K152" i="1365" s="1"/>
  <c r="L152" i="1365" s="1"/>
  <c r="M152" i="1365" s="1"/>
  <c r="N152" i="1365" s="1"/>
  <c r="O152" i="1365" s="1"/>
  <c r="P152" i="1365" s="1"/>
  <c r="Q152" i="1365" s="1"/>
  <c r="R152" i="1365" s="1"/>
  <c r="S152" i="1365" s="1"/>
  <c r="T152" i="1365" s="1"/>
  <c r="U152" i="1365" s="1"/>
  <c r="V152" i="1365" s="1"/>
  <c r="H151" i="1365"/>
  <c r="I151" i="1365" s="1"/>
  <c r="J151" i="1365" s="1"/>
  <c r="K151" i="1365" s="1"/>
  <c r="L151" i="1365" s="1"/>
  <c r="M151" i="1365" s="1"/>
  <c r="N151" i="1365" s="1"/>
  <c r="O151" i="1365" s="1"/>
  <c r="P151" i="1365" s="1"/>
  <c r="Q151" i="1365" s="1"/>
  <c r="R151" i="1365" s="1"/>
  <c r="S151" i="1365" s="1"/>
  <c r="T151" i="1365" s="1"/>
  <c r="U151" i="1365" s="1"/>
  <c r="V151" i="1365" s="1"/>
  <c r="H150" i="1365"/>
  <c r="I150" i="1365" s="1"/>
  <c r="J150" i="1365" s="1"/>
  <c r="K150" i="1365" s="1"/>
  <c r="L150" i="1365" s="1"/>
  <c r="M150" i="1365" s="1"/>
  <c r="N150" i="1365" s="1"/>
  <c r="O150" i="1365" s="1"/>
  <c r="P150" i="1365" s="1"/>
  <c r="Q150" i="1365" s="1"/>
  <c r="R150" i="1365" s="1"/>
  <c r="S150" i="1365" s="1"/>
  <c r="T150" i="1365" s="1"/>
  <c r="U150" i="1365" s="1"/>
  <c r="V150" i="1365" s="1"/>
  <c r="H148" i="1365"/>
  <c r="I148" i="1365" s="1"/>
  <c r="J148" i="1365" s="1"/>
  <c r="K148" i="1365" s="1"/>
  <c r="L148" i="1365" s="1"/>
  <c r="M148" i="1365" s="1"/>
  <c r="N148" i="1365" s="1"/>
  <c r="O148" i="1365" s="1"/>
  <c r="P148" i="1365" s="1"/>
  <c r="Q148" i="1365" s="1"/>
  <c r="R148" i="1365" s="1"/>
  <c r="S148" i="1365" s="1"/>
  <c r="T148" i="1365" s="1"/>
  <c r="U148" i="1365" s="1"/>
  <c r="V148" i="1365" s="1"/>
  <c r="H147" i="1365"/>
  <c r="I147" i="1365" s="1"/>
  <c r="J147" i="1365" s="1"/>
  <c r="K147" i="1365" s="1"/>
  <c r="L147" i="1365" s="1"/>
  <c r="M147" i="1365" s="1"/>
  <c r="N147" i="1365" s="1"/>
  <c r="O147" i="1365" s="1"/>
  <c r="P147" i="1365" s="1"/>
  <c r="Q147" i="1365" s="1"/>
  <c r="R147" i="1365" s="1"/>
  <c r="S147" i="1365" s="1"/>
  <c r="T147" i="1365" s="1"/>
  <c r="U147" i="1365" s="1"/>
  <c r="V147" i="1365" s="1"/>
  <c r="H146" i="1365"/>
  <c r="I146" i="1365" s="1"/>
  <c r="J146" i="1365" s="1"/>
  <c r="K146" i="1365" s="1"/>
  <c r="L146" i="1365" s="1"/>
  <c r="M146" i="1365" s="1"/>
  <c r="N146" i="1365" s="1"/>
  <c r="O146" i="1365" s="1"/>
  <c r="P146" i="1365" s="1"/>
  <c r="Q146" i="1365" s="1"/>
  <c r="R146" i="1365" s="1"/>
  <c r="S146" i="1365" s="1"/>
  <c r="T146" i="1365" s="1"/>
  <c r="U146" i="1365" s="1"/>
  <c r="V146" i="1365" s="1"/>
  <c r="H145" i="1365"/>
  <c r="I145" i="1365" s="1"/>
  <c r="J145" i="1365" s="1"/>
  <c r="K145" i="1365" s="1"/>
  <c r="L145" i="1365" s="1"/>
  <c r="M145" i="1365" s="1"/>
  <c r="N145" i="1365" s="1"/>
  <c r="O145" i="1365" s="1"/>
  <c r="P145" i="1365" s="1"/>
  <c r="Q145" i="1365" s="1"/>
  <c r="R145" i="1365" s="1"/>
  <c r="S145" i="1365" s="1"/>
  <c r="T145" i="1365" s="1"/>
  <c r="U145" i="1365" s="1"/>
  <c r="V145" i="1365" s="1"/>
  <c r="H143" i="1365"/>
  <c r="I143" i="1365" s="1"/>
  <c r="J143" i="1365" s="1"/>
  <c r="K143" i="1365" s="1"/>
  <c r="L143" i="1365" s="1"/>
  <c r="M143" i="1365" s="1"/>
  <c r="N143" i="1365" s="1"/>
  <c r="O143" i="1365" s="1"/>
  <c r="P143" i="1365" s="1"/>
  <c r="Q143" i="1365" s="1"/>
  <c r="R143" i="1365" s="1"/>
  <c r="S143" i="1365" s="1"/>
  <c r="T143" i="1365" s="1"/>
  <c r="U143" i="1365" s="1"/>
  <c r="V143" i="1365" s="1"/>
  <c r="H142" i="1365"/>
  <c r="I142" i="1365" s="1"/>
  <c r="J142" i="1365" s="1"/>
  <c r="K142" i="1365" s="1"/>
  <c r="L142" i="1365" s="1"/>
  <c r="M142" i="1365" s="1"/>
  <c r="N142" i="1365" s="1"/>
  <c r="O142" i="1365" s="1"/>
  <c r="P142" i="1365" s="1"/>
  <c r="Q142" i="1365" s="1"/>
  <c r="R142" i="1365" s="1"/>
  <c r="S142" i="1365" s="1"/>
  <c r="T142" i="1365" s="1"/>
  <c r="U142" i="1365" s="1"/>
  <c r="V142" i="1365" s="1"/>
  <c r="H141" i="1365"/>
  <c r="I141" i="1365" s="1"/>
  <c r="J141" i="1365" s="1"/>
  <c r="K141" i="1365" s="1"/>
  <c r="L141" i="1365" s="1"/>
  <c r="M141" i="1365" s="1"/>
  <c r="N141" i="1365" s="1"/>
  <c r="O141" i="1365" s="1"/>
  <c r="P141" i="1365" s="1"/>
  <c r="Q141" i="1365" s="1"/>
  <c r="R141" i="1365" s="1"/>
  <c r="S141" i="1365" s="1"/>
  <c r="T141" i="1365" s="1"/>
  <c r="U141" i="1365" s="1"/>
  <c r="V141" i="1365" s="1"/>
  <c r="H140" i="1365"/>
  <c r="I140" i="1365" s="1"/>
  <c r="J140" i="1365" s="1"/>
  <c r="K140" i="1365" s="1"/>
  <c r="L140" i="1365" s="1"/>
  <c r="M140" i="1365" s="1"/>
  <c r="N140" i="1365" s="1"/>
  <c r="O140" i="1365" s="1"/>
  <c r="P140" i="1365" s="1"/>
  <c r="Q140" i="1365" s="1"/>
  <c r="R140" i="1365" s="1"/>
  <c r="S140" i="1365" s="1"/>
  <c r="T140" i="1365" s="1"/>
  <c r="U140" i="1365" s="1"/>
  <c r="V140" i="1365" s="1"/>
  <c r="H139" i="1365"/>
  <c r="I139" i="1365" s="1"/>
  <c r="J139" i="1365" s="1"/>
  <c r="K139" i="1365" s="1"/>
  <c r="L139" i="1365" s="1"/>
  <c r="M139" i="1365" s="1"/>
  <c r="N139" i="1365" s="1"/>
  <c r="O139" i="1365" s="1"/>
  <c r="P139" i="1365" s="1"/>
  <c r="Q139" i="1365" s="1"/>
  <c r="R139" i="1365" s="1"/>
  <c r="S139" i="1365" s="1"/>
  <c r="T139" i="1365" s="1"/>
  <c r="U139" i="1365" s="1"/>
  <c r="V139" i="1365" s="1"/>
  <c r="H136" i="1365"/>
  <c r="I136" i="1365" s="1"/>
  <c r="J136" i="1365" s="1"/>
  <c r="K136" i="1365" s="1"/>
  <c r="L136" i="1365" s="1"/>
  <c r="M136" i="1365" s="1"/>
  <c r="N136" i="1365" s="1"/>
  <c r="O136" i="1365" s="1"/>
  <c r="P136" i="1365" s="1"/>
  <c r="Q136" i="1365" s="1"/>
  <c r="R136" i="1365" s="1"/>
  <c r="S136" i="1365" s="1"/>
  <c r="T136" i="1365" s="1"/>
  <c r="U136" i="1365" s="1"/>
  <c r="V136" i="1365" s="1"/>
  <c r="H135" i="1365"/>
  <c r="I135" i="1365" s="1"/>
  <c r="J135" i="1365" s="1"/>
  <c r="K135" i="1365" s="1"/>
  <c r="L135" i="1365" s="1"/>
  <c r="M135" i="1365" s="1"/>
  <c r="N135" i="1365" s="1"/>
  <c r="O135" i="1365" s="1"/>
  <c r="P135" i="1365" s="1"/>
  <c r="Q135" i="1365" s="1"/>
  <c r="R135" i="1365" s="1"/>
  <c r="S135" i="1365" s="1"/>
  <c r="T135" i="1365" s="1"/>
  <c r="U135" i="1365" s="1"/>
  <c r="V135" i="1365" s="1"/>
  <c r="H134" i="1365"/>
  <c r="I134" i="1365" s="1"/>
  <c r="J134" i="1365" s="1"/>
  <c r="K134" i="1365" s="1"/>
  <c r="L134" i="1365" s="1"/>
  <c r="M134" i="1365" s="1"/>
  <c r="N134" i="1365" s="1"/>
  <c r="O134" i="1365" s="1"/>
  <c r="P134" i="1365" s="1"/>
  <c r="Q134" i="1365" s="1"/>
  <c r="R134" i="1365" s="1"/>
  <c r="S134" i="1365" s="1"/>
  <c r="T134" i="1365" s="1"/>
  <c r="U134" i="1365" s="1"/>
  <c r="V134" i="1365" s="1"/>
  <c r="H132" i="1365"/>
  <c r="I132" i="1365" s="1"/>
  <c r="J132" i="1365" s="1"/>
  <c r="K132" i="1365" s="1"/>
  <c r="L132" i="1365" s="1"/>
  <c r="M132" i="1365" s="1"/>
  <c r="N132" i="1365" s="1"/>
  <c r="O132" i="1365" s="1"/>
  <c r="P132" i="1365" s="1"/>
  <c r="Q132" i="1365" s="1"/>
  <c r="R132" i="1365" s="1"/>
  <c r="S132" i="1365" s="1"/>
  <c r="T132" i="1365" s="1"/>
  <c r="U132" i="1365" s="1"/>
  <c r="V132" i="1365" s="1"/>
  <c r="H131" i="1365"/>
  <c r="I131" i="1365" s="1"/>
  <c r="J131" i="1365" s="1"/>
  <c r="K131" i="1365" s="1"/>
  <c r="L131" i="1365" s="1"/>
  <c r="M131" i="1365" s="1"/>
  <c r="N131" i="1365" s="1"/>
  <c r="O131" i="1365" s="1"/>
  <c r="P131" i="1365" s="1"/>
  <c r="Q131" i="1365" s="1"/>
  <c r="R131" i="1365" s="1"/>
  <c r="S131" i="1365" s="1"/>
  <c r="T131" i="1365" s="1"/>
  <c r="U131" i="1365" s="1"/>
  <c r="V131" i="1365" s="1"/>
  <c r="H130" i="1365"/>
  <c r="I130" i="1365" s="1"/>
  <c r="J130" i="1365" s="1"/>
  <c r="K130" i="1365" s="1"/>
  <c r="L130" i="1365" s="1"/>
  <c r="M130" i="1365" s="1"/>
  <c r="N130" i="1365" s="1"/>
  <c r="O130" i="1365" s="1"/>
  <c r="P130" i="1365" s="1"/>
  <c r="Q130" i="1365" s="1"/>
  <c r="R130" i="1365" s="1"/>
  <c r="S130" i="1365" s="1"/>
  <c r="T130" i="1365" s="1"/>
  <c r="U130" i="1365" s="1"/>
  <c r="V130" i="1365" s="1"/>
  <c r="H128" i="1365"/>
  <c r="I128" i="1365" s="1"/>
  <c r="J128" i="1365" s="1"/>
  <c r="K128" i="1365" s="1"/>
  <c r="L128" i="1365" s="1"/>
  <c r="M128" i="1365" s="1"/>
  <c r="N128" i="1365" s="1"/>
  <c r="O128" i="1365" s="1"/>
  <c r="P128" i="1365" s="1"/>
  <c r="Q128" i="1365" s="1"/>
  <c r="R128" i="1365" s="1"/>
  <c r="S128" i="1365" s="1"/>
  <c r="T128" i="1365" s="1"/>
  <c r="U128" i="1365" s="1"/>
  <c r="V128" i="1365" s="1"/>
  <c r="H126" i="1365"/>
  <c r="I126" i="1365" s="1"/>
  <c r="J126" i="1365" s="1"/>
  <c r="K126" i="1365" s="1"/>
  <c r="L126" i="1365" s="1"/>
  <c r="M126" i="1365" s="1"/>
  <c r="N126" i="1365" s="1"/>
  <c r="O126" i="1365" s="1"/>
  <c r="P126" i="1365" s="1"/>
  <c r="Q126" i="1365" s="1"/>
  <c r="R126" i="1365" s="1"/>
  <c r="S126" i="1365" s="1"/>
  <c r="T126" i="1365" s="1"/>
  <c r="U126" i="1365" s="1"/>
  <c r="V126" i="1365" s="1"/>
  <c r="H125" i="1365"/>
  <c r="I125" i="1365" s="1"/>
  <c r="J125" i="1365" s="1"/>
  <c r="K125" i="1365" s="1"/>
  <c r="L125" i="1365" s="1"/>
  <c r="M125" i="1365" s="1"/>
  <c r="N125" i="1365" s="1"/>
  <c r="O125" i="1365" s="1"/>
  <c r="P125" i="1365" s="1"/>
  <c r="Q125" i="1365" s="1"/>
  <c r="R125" i="1365" s="1"/>
  <c r="S125" i="1365" s="1"/>
  <c r="T125" i="1365" s="1"/>
  <c r="U125" i="1365" s="1"/>
  <c r="V125" i="1365" s="1"/>
  <c r="H124" i="1365"/>
  <c r="I124" i="1365" s="1"/>
  <c r="J124" i="1365" s="1"/>
  <c r="K124" i="1365" s="1"/>
  <c r="L124" i="1365" s="1"/>
  <c r="M124" i="1365" s="1"/>
  <c r="N124" i="1365" s="1"/>
  <c r="O124" i="1365" s="1"/>
  <c r="P124" i="1365" s="1"/>
  <c r="Q124" i="1365" s="1"/>
  <c r="R124" i="1365" s="1"/>
  <c r="S124" i="1365" s="1"/>
  <c r="T124" i="1365" s="1"/>
  <c r="U124" i="1365" s="1"/>
  <c r="V124" i="1365" s="1"/>
  <c r="H123" i="1365"/>
  <c r="I123" i="1365" s="1"/>
  <c r="J123" i="1365" s="1"/>
  <c r="K123" i="1365" s="1"/>
  <c r="L123" i="1365" s="1"/>
  <c r="M123" i="1365" s="1"/>
  <c r="N123" i="1365" s="1"/>
  <c r="O123" i="1365" s="1"/>
  <c r="P123" i="1365" s="1"/>
  <c r="Q123" i="1365" s="1"/>
  <c r="R123" i="1365" s="1"/>
  <c r="S123" i="1365" s="1"/>
  <c r="T123" i="1365" s="1"/>
  <c r="U123" i="1365" s="1"/>
  <c r="V123" i="1365" s="1"/>
  <c r="H118" i="1365"/>
  <c r="I118" i="1365" s="1"/>
  <c r="J118" i="1365" s="1"/>
  <c r="K118" i="1365" s="1"/>
  <c r="L118" i="1365" s="1"/>
  <c r="M118" i="1365" s="1"/>
  <c r="N118" i="1365" s="1"/>
  <c r="O118" i="1365" s="1"/>
  <c r="P118" i="1365" s="1"/>
  <c r="Q118" i="1365" s="1"/>
  <c r="R118" i="1365" s="1"/>
  <c r="S118" i="1365" s="1"/>
  <c r="T118" i="1365" s="1"/>
  <c r="U118" i="1365" s="1"/>
  <c r="V118" i="1365" s="1"/>
  <c r="H117" i="1365"/>
  <c r="I117" i="1365" s="1"/>
  <c r="J117" i="1365" s="1"/>
  <c r="K117" i="1365" s="1"/>
  <c r="L117" i="1365" s="1"/>
  <c r="M117" i="1365" s="1"/>
  <c r="N117" i="1365" s="1"/>
  <c r="O117" i="1365" s="1"/>
  <c r="P117" i="1365" s="1"/>
  <c r="Q117" i="1365" s="1"/>
  <c r="R117" i="1365" s="1"/>
  <c r="S117" i="1365" s="1"/>
  <c r="T117" i="1365" s="1"/>
  <c r="U117" i="1365" s="1"/>
  <c r="V117" i="1365" s="1"/>
  <c r="H115" i="1365"/>
  <c r="I115" i="1365" s="1"/>
  <c r="J115" i="1365" s="1"/>
  <c r="K115" i="1365" s="1"/>
  <c r="L115" i="1365" s="1"/>
  <c r="M115" i="1365" s="1"/>
  <c r="N115" i="1365" s="1"/>
  <c r="O115" i="1365" s="1"/>
  <c r="P115" i="1365" s="1"/>
  <c r="Q115" i="1365" s="1"/>
  <c r="R115" i="1365" s="1"/>
  <c r="S115" i="1365" s="1"/>
  <c r="T115" i="1365" s="1"/>
  <c r="U115" i="1365" s="1"/>
  <c r="V115" i="1365" s="1"/>
  <c r="H113" i="1365"/>
  <c r="I113" i="1365" s="1"/>
  <c r="J113" i="1365" s="1"/>
  <c r="K113" i="1365" s="1"/>
  <c r="L113" i="1365" s="1"/>
  <c r="M113" i="1365" s="1"/>
  <c r="N113" i="1365" s="1"/>
  <c r="O113" i="1365" s="1"/>
  <c r="P113" i="1365" s="1"/>
  <c r="Q113" i="1365" s="1"/>
  <c r="R113" i="1365" s="1"/>
  <c r="S113" i="1365" s="1"/>
  <c r="T113" i="1365" s="1"/>
  <c r="U113" i="1365" s="1"/>
  <c r="V113" i="1365" s="1"/>
  <c r="H112" i="1365"/>
  <c r="I112" i="1365" s="1"/>
  <c r="J112" i="1365" s="1"/>
  <c r="K112" i="1365" s="1"/>
  <c r="L112" i="1365" s="1"/>
  <c r="M112" i="1365" s="1"/>
  <c r="N112" i="1365" s="1"/>
  <c r="O112" i="1365" s="1"/>
  <c r="P112" i="1365" s="1"/>
  <c r="Q112" i="1365" s="1"/>
  <c r="R112" i="1365" s="1"/>
  <c r="S112" i="1365" s="1"/>
  <c r="T112" i="1365" s="1"/>
  <c r="U112" i="1365" s="1"/>
  <c r="V112" i="1365" s="1"/>
  <c r="H111" i="1365"/>
  <c r="I111" i="1365" s="1"/>
  <c r="J111" i="1365" s="1"/>
  <c r="K111" i="1365" s="1"/>
  <c r="L111" i="1365" s="1"/>
  <c r="M111" i="1365" s="1"/>
  <c r="N111" i="1365" s="1"/>
  <c r="O111" i="1365" s="1"/>
  <c r="P111" i="1365" s="1"/>
  <c r="Q111" i="1365" s="1"/>
  <c r="R111" i="1365" s="1"/>
  <c r="S111" i="1365" s="1"/>
  <c r="T111" i="1365" s="1"/>
  <c r="U111" i="1365" s="1"/>
  <c r="V111" i="1365" s="1"/>
  <c r="H110" i="1365"/>
  <c r="I110" i="1365" s="1"/>
  <c r="J110" i="1365" s="1"/>
  <c r="K110" i="1365" s="1"/>
  <c r="L110" i="1365" s="1"/>
  <c r="M110" i="1365" s="1"/>
  <c r="N110" i="1365" s="1"/>
  <c r="O110" i="1365" s="1"/>
  <c r="P110" i="1365" s="1"/>
  <c r="Q110" i="1365" s="1"/>
  <c r="R110" i="1365" s="1"/>
  <c r="S110" i="1365" s="1"/>
  <c r="T110" i="1365" s="1"/>
  <c r="U110" i="1365" s="1"/>
  <c r="V110" i="1365" s="1"/>
  <c r="H104" i="1365"/>
  <c r="I104" i="1365" s="1"/>
  <c r="J104" i="1365" s="1"/>
  <c r="K104" i="1365" s="1"/>
  <c r="L104" i="1365" s="1"/>
  <c r="M104" i="1365" s="1"/>
  <c r="N104" i="1365" s="1"/>
  <c r="O104" i="1365" s="1"/>
  <c r="P104" i="1365" s="1"/>
  <c r="Q104" i="1365" s="1"/>
  <c r="R104" i="1365" s="1"/>
  <c r="S104" i="1365" s="1"/>
  <c r="T104" i="1365" s="1"/>
  <c r="U104" i="1365" s="1"/>
  <c r="V104" i="1365" s="1"/>
  <c r="H103" i="1365"/>
  <c r="I103" i="1365" s="1"/>
  <c r="J103" i="1365" s="1"/>
  <c r="K103" i="1365" s="1"/>
  <c r="L103" i="1365" s="1"/>
  <c r="M103" i="1365" s="1"/>
  <c r="N103" i="1365" s="1"/>
  <c r="O103" i="1365" s="1"/>
  <c r="P103" i="1365" s="1"/>
  <c r="Q103" i="1365" s="1"/>
  <c r="R103" i="1365" s="1"/>
  <c r="S103" i="1365" s="1"/>
  <c r="T103" i="1365" s="1"/>
  <c r="U103" i="1365" s="1"/>
  <c r="V103" i="1365" s="1"/>
  <c r="H100" i="1365"/>
  <c r="I100" i="1365" s="1"/>
  <c r="J100" i="1365" s="1"/>
  <c r="K100" i="1365" s="1"/>
  <c r="L100" i="1365" s="1"/>
  <c r="M100" i="1365" s="1"/>
  <c r="N100" i="1365" s="1"/>
  <c r="O100" i="1365" s="1"/>
  <c r="P100" i="1365" s="1"/>
  <c r="Q100" i="1365" s="1"/>
  <c r="R100" i="1365" s="1"/>
  <c r="S100" i="1365" s="1"/>
  <c r="T100" i="1365" s="1"/>
  <c r="U100" i="1365" s="1"/>
  <c r="V100" i="1365" s="1"/>
  <c r="H93" i="1365"/>
  <c r="I93" i="1365" s="1"/>
  <c r="J93" i="1365" s="1"/>
  <c r="K93" i="1365" s="1"/>
  <c r="L93" i="1365" s="1"/>
  <c r="M93" i="1365" s="1"/>
  <c r="N93" i="1365" s="1"/>
  <c r="O93" i="1365" s="1"/>
  <c r="P93" i="1365" s="1"/>
  <c r="Q93" i="1365" s="1"/>
  <c r="R93" i="1365" s="1"/>
  <c r="S93" i="1365" s="1"/>
  <c r="T93" i="1365" s="1"/>
  <c r="U93" i="1365" s="1"/>
  <c r="V93" i="1365" s="1"/>
  <c r="H92" i="1365"/>
  <c r="I92" i="1365" s="1"/>
  <c r="J92" i="1365" s="1"/>
  <c r="K92" i="1365" s="1"/>
  <c r="L92" i="1365" s="1"/>
  <c r="M92" i="1365" s="1"/>
  <c r="N92" i="1365" s="1"/>
  <c r="O92" i="1365" s="1"/>
  <c r="P92" i="1365" s="1"/>
  <c r="Q92" i="1365" s="1"/>
  <c r="R92" i="1365" s="1"/>
  <c r="S92" i="1365" s="1"/>
  <c r="T92" i="1365" s="1"/>
  <c r="U92" i="1365" s="1"/>
  <c r="V92" i="1365" s="1"/>
  <c r="H91" i="1365"/>
  <c r="I91" i="1365" s="1"/>
  <c r="J91" i="1365" s="1"/>
  <c r="K91" i="1365" s="1"/>
  <c r="L91" i="1365" s="1"/>
  <c r="M91" i="1365" s="1"/>
  <c r="N91" i="1365" s="1"/>
  <c r="O91" i="1365" s="1"/>
  <c r="P91" i="1365" s="1"/>
  <c r="Q91" i="1365" s="1"/>
  <c r="R91" i="1365" s="1"/>
  <c r="S91" i="1365" s="1"/>
  <c r="T91" i="1365" s="1"/>
  <c r="U91" i="1365" s="1"/>
  <c r="V91" i="1365" s="1"/>
  <c r="H89" i="1365"/>
  <c r="I89" i="1365" s="1"/>
  <c r="J89" i="1365" s="1"/>
  <c r="K89" i="1365" s="1"/>
  <c r="L89" i="1365" s="1"/>
  <c r="M89" i="1365" s="1"/>
  <c r="N89" i="1365" s="1"/>
  <c r="O89" i="1365" s="1"/>
  <c r="P89" i="1365" s="1"/>
  <c r="Q89" i="1365" s="1"/>
  <c r="R89" i="1365" s="1"/>
  <c r="S89" i="1365" s="1"/>
  <c r="T89" i="1365" s="1"/>
  <c r="U89" i="1365" s="1"/>
  <c r="V89" i="1365" s="1"/>
  <c r="H88" i="1365"/>
  <c r="I88" i="1365" s="1"/>
  <c r="J88" i="1365" s="1"/>
  <c r="K88" i="1365" s="1"/>
  <c r="L88" i="1365" s="1"/>
  <c r="M88" i="1365" s="1"/>
  <c r="N88" i="1365" s="1"/>
  <c r="O88" i="1365" s="1"/>
  <c r="P88" i="1365" s="1"/>
  <c r="Q88" i="1365" s="1"/>
  <c r="R88" i="1365" s="1"/>
  <c r="S88" i="1365" s="1"/>
  <c r="T88" i="1365" s="1"/>
  <c r="U88" i="1365" s="1"/>
  <c r="V88" i="1365" s="1"/>
  <c r="H87" i="1365"/>
  <c r="I87" i="1365" s="1"/>
  <c r="J87" i="1365" s="1"/>
  <c r="K87" i="1365" s="1"/>
  <c r="L87" i="1365" s="1"/>
  <c r="M87" i="1365" s="1"/>
  <c r="N87" i="1365" s="1"/>
  <c r="O87" i="1365" s="1"/>
  <c r="P87" i="1365" s="1"/>
  <c r="Q87" i="1365" s="1"/>
  <c r="R87" i="1365" s="1"/>
  <c r="S87" i="1365" s="1"/>
  <c r="T87" i="1365" s="1"/>
  <c r="U87" i="1365" s="1"/>
  <c r="V87" i="1365" s="1"/>
  <c r="H84" i="1365"/>
  <c r="I84" i="1365" s="1"/>
  <c r="J84" i="1365" s="1"/>
  <c r="K84" i="1365" s="1"/>
  <c r="L84" i="1365" s="1"/>
  <c r="M84" i="1365" s="1"/>
  <c r="N84" i="1365" s="1"/>
  <c r="O84" i="1365" s="1"/>
  <c r="P84" i="1365" s="1"/>
  <c r="Q84" i="1365" s="1"/>
  <c r="R84" i="1365" s="1"/>
  <c r="S84" i="1365" s="1"/>
  <c r="T84" i="1365" s="1"/>
  <c r="U84" i="1365" s="1"/>
  <c r="V84" i="1365" s="1"/>
  <c r="H83" i="1365"/>
  <c r="I83" i="1365" s="1"/>
  <c r="J83" i="1365" s="1"/>
  <c r="K83" i="1365" s="1"/>
  <c r="L83" i="1365" s="1"/>
  <c r="M83" i="1365" s="1"/>
  <c r="N83" i="1365" s="1"/>
  <c r="O83" i="1365" s="1"/>
  <c r="P83" i="1365" s="1"/>
  <c r="Q83" i="1365" s="1"/>
  <c r="R83" i="1365" s="1"/>
  <c r="S83" i="1365" s="1"/>
  <c r="T83" i="1365" s="1"/>
  <c r="U83" i="1365" s="1"/>
  <c r="V83" i="1365" s="1"/>
  <c r="H82" i="1365"/>
  <c r="I82" i="1365" s="1"/>
  <c r="J82" i="1365" s="1"/>
  <c r="K82" i="1365" s="1"/>
  <c r="L82" i="1365" s="1"/>
  <c r="M82" i="1365" s="1"/>
  <c r="N82" i="1365" s="1"/>
  <c r="O82" i="1365" s="1"/>
  <c r="P82" i="1365" s="1"/>
  <c r="Q82" i="1365" s="1"/>
  <c r="R82" i="1365" s="1"/>
  <c r="S82" i="1365" s="1"/>
  <c r="T82" i="1365" s="1"/>
  <c r="U82" i="1365" s="1"/>
  <c r="V82" i="1365" s="1"/>
  <c r="H81" i="1365"/>
  <c r="I81" i="1365" s="1"/>
  <c r="J81" i="1365" s="1"/>
  <c r="K81" i="1365" s="1"/>
  <c r="L81" i="1365" s="1"/>
  <c r="M81" i="1365" s="1"/>
  <c r="N81" i="1365" s="1"/>
  <c r="O81" i="1365" s="1"/>
  <c r="P81" i="1365" s="1"/>
  <c r="Q81" i="1365" s="1"/>
  <c r="R81" i="1365" s="1"/>
  <c r="S81" i="1365" s="1"/>
  <c r="T81" i="1365" s="1"/>
  <c r="U81" i="1365" s="1"/>
  <c r="V81" i="1365" s="1"/>
  <c r="H80" i="1365"/>
  <c r="I80" i="1365" s="1"/>
  <c r="J80" i="1365" s="1"/>
  <c r="K80" i="1365" s="1"/>
  <c r="L80" i="1365" s="1"/>
  <c r="M80" i="1365" s="1"/>
  <c r="N80" i="1365" s="1"/>
  <c r="O80" i="1365" s="1"/>
  <c r="P80" i="1365" s="1"/>
  <c r="Q80" i="1365" s="1"/>
  <c r="R80" i="1365" s="1"/>
  <c r="S80" i="1365" s="1"/>
  <c r="T80" i="1365" s="1"/>
  <c r="U80" i="1365" s="1"/>
  <c r="V80" i="1365" s="1"/>
  <c r="H79" i="1365"/>
  <c r="I79" i="1365" s="1"/>
  <c r="J79" i="1365" s="1"/>
  <c r="K79" i="1365" s="1"/>
  <c r="L79" i="1365" s="1"/>
  <c r="M79" i="1365" s="1"/>
  <c r="N79" i="1365" s="1"/>
  <c r="O79" i="1365" s="1"/>
  <c r="P79" i="1365" s="1"/>
  <c r="Q79" i="1365" s="1"/>
  <c r="R79" i="1365" s="1"/>
  <c r="S79" i="1365" s="1"/>
  <c r="T79" i="1365" s="1"/>
  <c r="U79" i="1365" s="1"/>
  <c r="V79" i="1365" s="1"/>
  <c r="H78" i="1365"/>
  <c r="I78" i="1365" s="1"/>
  <c r="J78" i="1365" s="1"/>
  <c r="K78" i="1365" s="1"/>
  <c r="L78" i="1365" s="1"/>
  <c r="M78" i="1365" s="1"/>
  <c r="N78" i="1365" s="1"/>
  <c r="O78" i="1365" s="1"/>
  <c r="P78" i="1365" s="1"/>
  <c r="Q78" i="1365" s="1"/>
  <c r="R78" i="1365" s="1"/>
  <c r="S78" i="1365" s="1"/>
  <c r="T78" i="1365" s="1"/>
  <c r="U78" i="1365" s="1"/>
  <c r="V78" i="1365" s="1"/>
  <c r="H77" i="1365"/>
  <c r="I77" i="1365" s="1"/>
  <c r="J77" i="1365" s="1"/>
  <c r="K77" i="1365" s="1"/>
  <c r="L77" i="1365" s="1"/>
  <c r="M77" i="1365" s="1"/>
  <c r="N77" i="1365" s="1"/>
  <c r="O77" i="1365" s="1"/>
  <c r="P77" i="1365" s="1"/>
  <c r="Q77" i="1365" s="1"/>
  <c r="R77" i="1365" s="1"/>
  <c r="S77" i="1365" s="1"/>
  <c r="T77" i="1365" s="1"/>
  <c r="U77" i="1365" s="1"/>
  <c r="V77" i="1365" s="1"/>
  <c r="H76" i="1365"/>
  <c r="I76" i="1365" s="1"/>
  <c r="J76" i="1365" s="1"/>
  <c r="K76" i="1365" s="1"/>
  <c r="L76" i="1365" s="1"/>
  <c r="M76" i="1365" s="1"/>
  <c r="N76" i="1365" s="1"/>
  <c r="O76" i="1365" s="1"/>
  <c r="P76" i="1365" s="1"/>
  <c r="Q76" i="1365" s="1"/>
  <c r="R76" i="1365" s="1"/>
  <c r="S76" i="1365" s="1"/>
  <c r="T76" i="1365" s="1"/>
  <c r="U76" i="1365" s="1"/>
  <c r="V76" i="1365" s="1"/>
  <c r="H75" i="1365"/>
  <c r="I75" i="1365" s="1"/>
  <c r="J75" i="1365" s="1"/>
  <c r="K75" i="1365" s="1"/>
  <c r="L75" i="1365" s="1"/>
  <c r="M75" i="1365" s="1"/>
  <c r="N75" i="1365" s="1"/>
  <c r="O75" i="1365" s="1"/>
  <c r="P75" i="1365" s="1"/>
  <c r="Q75" i="1365" s="1"/>
  <c r="R75" i="1365" s="1"/>
  <c r="S75" i="1365" s="1"/>
  <c r="T75" i="1365" s="1"/>
  <c r="U75" i="1365" s="1"/>
  <c r="V75" i="1365" s="1"/>
  <c r="H73" i="1365"/>
  <c r="I73" i="1365" s="1"/>
  <c r="J73" i="1365" s="1"/>
  <c r="K73" i="1365" s="1"/>
  <c r="L73" i="1365" s="1"/>
  <c r="M73" i="1365" s="1"/>
  <c r="N73" i="1365" s="1"/>
  <c r="O73" i="1365" s="1"/>
  <c r="P73" i="1365" s="1"/>
  <c r="Q73" i="1365" s="1"/>
  <c r="R73" i="1365" s="1"/>
  <c r="S73" i="1365" s="1"/>
  <c r="T73" i="1365" s="1"/>
  <c r="U73" i="1365" s="1"/>
  <c r="V73" i="1365" s="1"/>
  <c r="H68" i="1365"/>
  <c r="I68" i="1365" s="1"/>
  <c r="J68" i="1365" s="1"/>
  <c r="K68" i="1365" s="1"/>
  <c r="L68" i="1365" s="1"/>
  <c r="M68" i="1365" s="1"/>
  <c r="N68" i="1365" s="1"/>
  <c r="O68" i="1365" s="1"/>
  <c r="P68" i="1365" s="1"/>
  <c r="Q68" i="1365" s="1"/>
  <c r="R68" i="1365" s="1"/>
  <c r="S68" i="1365" s="1"/>
  <c r="T68" i="1365" s="1"/>
  <c r="U68" i="1365" s="1"/>
  <c r="V68" i="1365" s="1"/>
  <c r="H63" i="1365"/>
  <c r="I63" i="1365" s="1"/>
  <c r="J63" i="1365" s="1"/>
  <c r="K63" i="1365" s="1"/>
  <c r="L63" i="1365" s="1"/>
  <c r="M63" i="1365" s="1"/>
  <c r="N63" i="1365" s="1"/>
  <c r="O63" i="1365" s="1"/>
  <c r="P63" i="1365" s="1"/>
  <c r="Q63" i="1365" s="1"/>
  <c r="R63" i="1365" s="1"/>
  <c r="S63" i="1365" s="1"/>
  <c r="T63" i="1365" s="1"/>
  <c r="U63" i="1365" s="1"/>
  <c r="V63" i="1365" s="1"/>
  <c r="H62" i="1365"/>
  <c r="I62" i="1365" s="1"/>
  <c r="J62" i="1365" s="1"/>
  <c r="K62" i="1365" s="1"/>
  <c r="L62" i="1365" s="1"/>
  <c r="M62" i="1365" s="1"/>
  <c r="N62" i="1365" s="1"/>
  <c r="O62" i="1365" s="1"/>
  <c r="P62" i="1365" s="1"/>
  <c r="Q62" i="1365" s="1"/>
  <c r="R62" i="1365" s="1"/>
  <c r="S62" i="1365" s="1"/>
  <c r="T62" i="1365" s="1"/>
  <c r="U62" i="1365" s="1"/>
  <c r="V62" i="1365" s="1"/>
  <c r="H61" i="1365"/>
  <c r="I61" i="1365" s="1"/>
  <c r="J61" i="1365" s="1"/>
  <c r="K61" i="1365" s="1"/>
  <c r="L61" i="1365" s="1"/>
  <c r="M61" i="1365" s="1"/>
  <c r="N61" i="1365" s="1"/>
  <c r="O61" i="1365" s="1"/>
  <c r="P61" i="1365" s="1"/>
  <c r="Q61" i="1365" s="1"/>
  <c r="R61" i="1365" s="1"/>
  <c r="S61" i="1365" s="1"/>
  <c r="T61" i="1365" s="1"/>
  <c r="U61" i="1365" s="1"/>
  <c r="V61" i="1365" s="1"/>
  <c r="H55" i="1365"/>
  <c r="I55" i="1365" s="1"/>
  <c r="J55" i="1365" s="1"/>
  <c r="K55" i="1365" s="1"/>
  <c r="L55" i="1365" s="1"/>
  <c r="M55" i="1365" s="1"/>
  <c r="N55" i="1365" s="1"/>
  <c r="O55" i="1365" s="1"/>
  <c r="P55" i="1365" s="1"/>
  <c r="Q55" i="1365" s="1"/>
  <c r="R55" i="1365" s="1"/>
  <c r="S55" i="1365" s="1"/>
  <c r="T55" i="1365" s="1"/>
  <c r="U55" i="1365" s="1"/>
  <c r="V55" i="1365" s="1"/>
  <c r="H54" i="1365"/>
  <c r="I54" i="1365" s="1"/>
  <c r="J54" i="1365" s="1"/>
  <c r="K54" i="1365" s="1"/>
  <c r="L54" i="1365" s="1"/>
  <c r="M54" i="1365" s="1"/>
  <c r="N54" i="1365" s="1"/>
  <c r="O54" i="1365" s="1"/>
  <c r="P54" i="1365" s="1"/>
  <c r="Q54" i="1365" s="1"/>
  <c r="R54" i="1365" s="1"/>
  <c r="S54" i="1365" s="1"/>
  <c r="T54" i="1365" s="1"/>
  <c r="U54" i="1365" s="1"/>
  <c r="V54" i="1365" s="1"/>
  <c r="H53" i="1365"/>
  <c r="I53" i="1365" s="1"/>
  <c r="J53" i="1365" s="1"/>
  <c r="K53" i="1365" s="1"/>
  <c r="L53" i="1365" s="1"/>
  <c r="M53" i="1365" s="1"/>
  <c r="N53" i="1365" s="1"/>
  <c r="O53" i="1365" s="1"/>
  <c r="P53" i="1365" s="1"/>
  <c r="Q53" i="1365" s="1"/>
  <c r="R53" i="1365" s="1"/>
  <c r="S53" i="1365" s="1"/>
  <c r="T53" i="1365" s="1"/>
  <c r="U53" i="1365" s="1"/>
  <c r="V53" i="1365" s="1"/>
  <c r="H52" i="1365"/>
  <c r="I52" i="1365" s="1"/>
  <c r="J52" i="1365" s="1"/>
  <c r="K52" i="1365" s="1"/>
  <c r="L52" i="1365" s="1"/>
  <c r="M52" i="1365" s="1"/>
  <c r="N52" i="1365" s="1"/>
  <c r="O52" i="1365" s="1"/>
  <c r="P52" i="1365" s="1"/>
  <c r="Q52" i="1365" s="1"/>
  <c r="R52" i="1365" s="1"/>
  <c r="S52" i="1365" s="1"/>
  <c r="T52" i="1365" s="1"/>
  <c r="U52" i="1365" s="1"/>
  <c r="V52" i="1365" s="1"/>
  <c r="H51" i="1365"/>
  <c r="I51" i="1365" s="1"/>
  <c r="J51" i="1365" s="1"/>
  <c r="K51" i="1365" s="1"/>
  <c r="L51" i="1365" s="1"/>
  <c r="M51" i="1365" s="1"/>
  <c r="N51" i="1365" s="1"/>
  <c r="O51" i="1365" s="1"/>
  <c r="P51" i="1365" s="1"/>
  <c r="Q51" i="1365" s="1"/>
  <c r="R51" i="1365" s="1"/>
  <c r="S51" i="1365" s="1"/>
  <c r="T51" i="1365" s="1"/>
  <c r="U51" i="1365" s="1"/>
  <c r="V51" i="1365" s="1"/>
  <c r="H43" i="1365"/>
  <c r="I43" i="1365" s="1"/>
  <c r="J43" i="1365" s="1"/>
  <c r="K43" i="1365" s="1"/>
  <c r="L43" i="1365" s="1"/>
  <c r="M43" i="1365" s="1"/>
  <c r="N43" i="1365" s="1"/>
  <c r="O43" i="1365" s="1"/>
  <c r="P43" i="1365" s="1"/>
  <c r="Q43" i="1365" s="1"/>
  <c r="R43" i="1365" s="1"/>
  <c r="S43" i="1365" s="1"/>
  <c r="T43" i="1365" s="1"/>
  <c r="U43" i="1365" s="1"/>
  <c r="V43" i="1365" s="1"/>
  <c r="H42" i="1365"/>
  <c r="I42" i="1365" s="1"/>
  <c r="J42" i="1365" s="1"/>
  <c r="K42" i="1365" s="1"/>
  <c r="L42" i="1365" s="1"/>
  <c r="M42" i="1365" s="1"/>
  <c r="N42" i="1365" s="1"/>
  <c r="O42" i="1365" s="1"/>
  <c r="P42" i="1365" s="1"/>
  <c r="Q42" i="1365" s="1"/>
  <c r="R42" i="1365" s="1"/>
  <c r="S42" i="1365" s="1"/>
  <c r="T42" i="1365" s="1"/>
  <c r="U42" i="1365" s="1"/>
  <c r="V42" i="1365" s="1"/>
  <c r="H41" i="1365"/>
  <c r="I41" i="1365" s="1"/>
  <c r="J41" i="1365" s="1"/>
  <c r="K41" i="1365" s="1"/>
  <c r="L41" i="1365" s="1"/>
  <c r="M41" i="1365" s="1"/>
  <c r="N41" i="1365" s="1"/>
  <c r="O41" i="1365" s="1"/>
  <c r="P41" i="1365" s="1"/>
  <c r="Q41" i="1365" s="1"/>
  <c r="R41" i="1365" s="1"/>
  <c r="S41" i="1365" s="1"/>
  <c r="T41" i="1365" s="1"/>
  <c r="U41" i="1365" s="1"/>
  <c r="V41" i="1365" s="1"/>
  <c r="H40" i="1365"/>
  <c r="I40" i="1365" s="1"/>
  <c r="J40" i="1365" s="1"/>
  <c r="K40" i="1365" s="1"/>
  <c r="L40" i="1365" s="1"/>
  <c r="M40" i="1365" s="1"/>
  <c r="N40" i="1365" s="1"/>
  <c r="O40" i="1365" s="1"/>
  <c r="P40" i="1365" s="1"/>
  <c r="Q40" i="1365" s="1"/>
  <c r="R40" i="1365" s="1"/>
  <c r="S40" i="1365" s="1"/>
  <c r="T40" i="1365" s="1"/>
  <c r="U40" i="1365" s="1"/>
  <c r="V40" i="1365" s="1"/>
  <c r="H39" i="1365"/>
  <c r="I39" i="1365" s="1"/>
  <c r="J39" i="1365" s="1"/>
  <c r="K39" i="1365" s="1"/>
  <c r="L39" i="1365" s="1"/>
  <c r="M39" i="1365" s="1"/>
  <c r="N39" i="1365" s="1"/>
  <c r="O39" i="1365" s="1"/>
  <c r="P39" i="1365" s="1"/>
  <c r="Q39" i="1365" s="1"/>
  <c r="R39" i="1365" s="1"/>
  <c r="S39" i="1365" s="1"/>
  <c r="T39" i="1365" s="1"/>
  <c r="U39" i="1365" s="1"/>
  <c r="V39" i="1365" s="1"/>
  <c r="H38" i="1365"/>
  <c r="I38" i="1365" s="1"/>
  <c r="J38" i="1365" s="1"/>
  <c r="K38" i="1365" s="1"/>
  <c r="L38" i="1365" s="1"/>
  <c r="M38" i="1365" s="1"/>
  <c r="N38" i="1365" s="1"/>
  <c r="O38" i="1365" s="1"/>
  <c r="P38" i="1365" s="1"/>
  <c r="Q38" i="1365" s="1"/>
  <c r="R38" i="1365" s="1"/>
  <c r="S38" i="1365" s="1"/>
  <c r="T38" i="1365" s="1"/>
  <c r="U38" i="1365" s="1"/>
  <c r="V38" i="1365" s="1"/>
  <c r="H37" i="1365"/>
  <c r="I37" i="1365" s="1"/>
  <c r="J37" i="1365" s="1"/>
  <c r="K37" i="1365" s="1"/>
  <c r="L37" i="1365" s="1"/>
  <c r="M37" i="1365" s="1"/>
  <c r="N37" i="1365" s="1"/>
  <c r="O37" i="1365" s="1"/>
  <c r="P37" i="1365" s="1"/>
  <c r="Q37" i="1365" s="1"/>
  <c r="R37" i="1365" s="1"/>
  <c r="S37" i="1365" s="1"/>
  <c r="T37" i="1365" s="1"/>
  <c r="U37" i="1365" s="1"/>
  <c r="V37" i="1365" s="1"/>
  <c r="H36" i="1365"/>
  <c r="I36" i="1365" s="1"/>
  <c r="J36" i="1365" s="1"/>
  <c r="K36" i="1365" s="1"/>
  <c r="L36" i="1365" s="1"/>
  <c r="M36" i="1365" s="1"/>
  <c r="N36" i="1365" s="1"/>
  <c r="O36" i="1365" s="1"/>
  <c r="P36" i="1365" s="1"/>
  <c r="Q36" i="1365" s="1"/>
  <c r="R36" i="1365" s="1"/>
  <c r="S36" i="1365" s="1"/>
  <c r="T36" i="1365" s="1"/>
  <c r="U36" i="1365" s="1"/>
  <c r="V36" i="1365" s="1"/>
  <c r="H35" i="1365"/>
  <c r="I35" i="1365" s="1"/>
  <c r="J35" i="1365" s="1"/>
  <c r="K35" i="1365" s="1"/>
  <c r="L35" i="1365" s="1"/>
  <c r="M35" i="1365" s="1"/>
  <c r="N35" i="1365" s="1"/>
  <c r="O35" i="1365" s="1"/>
  <c r="P35" i="1365" s="1"/>
  <c r="Q35" i="1365" s="1"/>
  <c r="R35" i="1365" s="1"/>
  <c r="S35" i="1365" s="1"/>
  <c r="T35" i="1365" s="1"/>
  <c r="U35" i="1365" s="1"/>
  <c r="V35" i="1365" s="1"/>
  <c r="H34" i="1365"/>
  <c r="I34" i="1365" s="1"/>
  <c r="J34" i="1365" s="1"/>
  <c r="K34" i="1365" s="1"/>
  <c r="L34" i="1365" s="1"/>
  <c r="M34" i="1365" s="1"/>
  <c r="N34" i="1365" s="1"/>
  <c r="O34" i="1365" s="1"/>
  <c r="P34" i="1365" s="1"/>
  <c r="Q34" i="1365" s="1"/>
  <c r="R34" i="1365" s="1"/>
  <c r="S34" i="1365" s="1"/>
  <c r="T34" i="1365" s="1"/>
  <c r="U34" i="1365" s="1"/>
  <c r="V34" i="1365" s="1"/>
  <c r="H33" i="1365"/>
  <c r="I33" i="1365" s="1"/>
  <c r="J33" i="1365" s="1"/>
  <c r="K33" i="1365" s="1"/>
  <c r="L33" i="1365" s="1"/>
  <c r="M33" i="1365" s="1"/>
  <c r="N33" i="1365" s="1"/>
  <c r="O33" i="1365" s="1"/>
  <c r="P33" i="1365" s="1"/>
  <c r="Q33" i="1365" s="1"/>
  <c r="R33" i="1365" s="1"/>
  <c r="S33" i="1365" s="1"/>
  <c r="T33" i="1365" s="1"/>
  <c r="U33" i="1365" s="1"/>
  <c r="V33" i="1365" s="1"/>
  <c r="H32" i="1365"/>
  <c r="I32" i="1365" s="1"/>
  <c r="J32" i="1365" s="1"/>
  <c r="K32" i="1365" s="1"/>
  <c r="L32" i="1365" s="1"/>
  <c r="M32" i="1365" s="1"/>
  <c r="N32" i="1365" s="1"/>
  <c r="O32" i="1365" s="1"/>
  <c r="P32" i="1365" s="1"/>
  <c r="Q32" i="1365" s="1"/>
  <c r="R32" i="1365" s="1"/>
  <c r="S32" i="1365" s="1"/>
  <c r="T32" i="1365" s="1"/>
  <c r="U32" i="1365" s="1"/>
  <c r="V32" i="1365" s="1"/>
  <c r="H31" i="1365"/>
  <c r="I31" i="1365" s="1"/>
  <c r="J31" i="1365" s="1"/>
  <c r="K31" i="1365" s="1"/>
  <c r="L31" i="1365" s="1"/>
  <c r="M31" i="1365" s="1"/>
  <c r="N31" i="1365" s="1"/>
  <c r="O31" i="1365" s="1"/>
  <c r="P31" i="1365" s="1"/>
  <c r="Q31" i="1365" s="1"/>
  <c r="R31" i="1365" s="1"/>
  <c r="S31" i="1365" s="1"/>
  <c r="T31" i="1365" s="1"/>
  <c r="U31" i="1365" s="1"/>
  <c r="V31" i="1365" s="1"/>
  <c r="H30" i="1365"/>
  <c r="I30" i="1365" s="1"/>
  <c r="J30" i="1365" s="1"/>
  <c r="K30" i="1365" s="1"/>
  <c r="L30" i="1365" s="1"/>
  <c r="M30" i="1365" s="1"/>
  <c r="N30" i="1365" s="1"/>
  <c r="O30" i="1365" s="1"/>
  <c r="P30" i="1365" s="1"/>
  <c r="Q30" i="1365" s="1"/>
  <c r="R30" i="1365" s="1"/>
  <c r="S30" i="1365" s="1"/>
  <c r="T30" i="1365" s="1"/>
  <c r="U30" i="1365" s="1"/>
  <c r="V30" i="1365" s="1"/>
  <c r="H23" i="1365"/>
  <c r="I23" i="1365" s="1"/>
  <c r="J23" i="1365" s="1"/>
  <c r="K23" i="1365" s="1"/>
  <c r="L23" i="1365" s="1"/>
  <c r="M23" i="1365" s="1"/>
  <c r="N23" i="1365" s="1"/>
  <c r="O23" i="1365" s="1"/>
  <c r="P23" i="1365" s="1"/>
  <c r="Q23" i="1365" s="1"/>
  <c r="R23" i="1365" s="1"/>
  <c r="S23" i="1365" s="1"/>
  <c r="T23" i="1365" s="1"/>
  <c r="U23" i="1365" s="1"/>
  <c r="V23" i="1365" s="1"/>
  <c r="H22" i="1365"/>
  <c r="I22" i="1365" s="1"/>
  <c r="J22" i="1365" s="1"/>
  <c r="K22" i="1365" s="1"/>
  <c r="L22" i="1365" s="1"/>
  <c r="M22" i="1365" s="1"/>
  <c r="N22" i="1365" s="1"/>
  <c r="O22" i="1365" s="1"/>
  <c r="P22" i="1365" s="1"/>
  <c r="Q22" i="1365" s="1"/>
  <c r="R22" i="1365" s="1"/>
  <c r="S22" i="1365" s="1"/>
  <c r="T22" i="1365" s="1"/>
  <c r="U22" i="1365" s="1"/>
  <c r="V22" i="1365" s="1"/>
  <c r="H21" i="1365"/>
  <c r="I21" i="1365" s="1"/>
  <c r="J21" i="1365" s="1"/>
  <c r="K21" i="1365" s="1"/>
  <c r="L21" i="1365" s="1"/>
  <c r="M21" i="1365" s="1"/>
  <c r="N21" i="1365" s="1"/>
  <c r="O21" i="1365" s="1"/>
  <c r="P21" i="1365" s="1"/>
  <c r="Q21" i="1365" s="1"/>
  <c r="R21" i="1365" s="1"/>
  <c r="S21" i="1365" s="1"/>
  <c r="T21" i="1365" s="1"/>
  <c r="U21" i="1365" s="1"/>
  <c r="V21" i="1365" s="1"/>
  <c r="H20" i="1365"/>
  <c r="I20" i="1365" s="1"/>
  <c r="J20" i="1365" s="1"/>
  <c r="K20" i="1365" s="1"/>
  <c r="L20" i="1365" s="1"/>
  <c r="M20" i="1365" s="1"/>
  <c r="N20" i="1365" s="1"/>
  <c r="O20" i="1365" s="1"/>
  <c r="P20" i="1365" s="1"/>
  <c r="Q20" i="1365" s="1"/>
  <c r="R20" i="1365" s="1"/>
  <c r="S20" i="1365" s="1"/>
  <c r="T20" i="1365" s="1"/>
  <c r="U20" i="1365" s="1"/>
  <c r="V20" i="1365" s="1"/>
  <c r="H19" i="1365"/>
  <c r="I19" i="1365" s="1"/>
  <c r="J19" i="1365" s="1"/>
  <c r="K19" i="1365" s="1"/>
  <c r="L19" i="1365" s="1"/>
  <c r="M19" i="1365" s="1"/>
  <c r="N19" i="1365" s="1"/>
  <c r="O19" i="1365" s="1"/>
  <c r="P19" i="1365" s="1"/>
  <c r="Q19" i="1365" s="1"/>
  <c r="R19" i="1365" s="1"/>
  <c r="S19" i="1365" s="1"/>
  <c r="T19" i="1365" s="1"/>
  <c r="U19" i="1365" s="1"/>
  <c r="V19" i="1365" s="1"/>
  <c r="H18" i="1365"/>
  <c r="I18" i="1365" s="1"/>
  <c r="J18" i="1365" s="1"/>
  <c r="K18" i="1365" s="1"/>
  <c r="L18" i="1365" s="1"/>
  <c r="M18" i="1365" s="1"/>
  <c r="N18" i="1365" s="1"/>
  <c r="O18" i="1365" s="1"/>
  <c r="P18" i="1365" s="1"/>
  <c r="Q18" i="1365" s="1"/>
  <c r="R18" i="1365" s="1"/>
  <c r="S18" i="1365" s="1"/>
  <c r="T18" i="1365" s="1"/>
  <c r="U18" i="1365" s="1"/>
  <c r="V18" i="1365" s="1"/>
  <c r="H17" i="1365"/>
  <c r="I17" i="1365" s="1"/>
  <c r="J17" i="1365" s="1"/>
  <c r="K17" i="1365" s="1"/>
  <c r="L17" i="1365" s="1"/>
  <c r="M17" i="1365" s="1"/>
  <c r="N17" i="1365" s="1"/>
  <c r="O17" i="1365" s="1"/>
  <c r="P17" i="1365" s="1"/>
  <c r="Q17" i="1365" s="1"/>
  <c r="R17" i="1365" s="1"/>
  <c r="S17" i="1365" s="1"/>
  <c r="T17" i="1365" s="1"/>
  <c r="U17" i="1365" s="1"/>
  <c r="V17" i="1365" s="1"/>
  <c r="H16" i="1365"/>
  <c r="I16" i="1365" s="1"/>
  <c r="J16" i="1365" s="1"/>
  <c r="K16" i="1365" s="1"/>
  <c r="L16" i="1365" s="1"/>
  <c r="M16" i="1365" s="1"/>
  <c r="N16" i="1365" s="1"/>
  <c r="O16" i="1365" s="1"/>
  <c r="P16" i="1365" s="1"/>
  <c r="Q16" i="1365" s="1"/>
  <c r="R16" i="1365" s="1"/>
  <c r="S16" i="1365" s="1"/>
  <c r="T16" i="1365" s="1"/>
  <c r="U16" i="1365" s="1"/>
  <c r="V16" i="1365" s="1"/>
  <c r="H15" i="1365"/>
  <c r="I15" i="1365" s="1"/>
  <c r="J15" i="1365" s="1"/>
  <c r="K15" i="1365" s="1"/>
  <c r="L15" i="1365" s="1"/>
  <c r="M15" i="1365" s="1"/>
  <c r="N15" i="1365" s="1"/>
  <c r="O15" i="1365" s="1"/>
  <c r="P15" i="1365" s="1"/>
  <c r="Q15" i="1365" s="1"/>
  <c r="R15" i="1365" s="1"/>
  <c r="S15" i="1365" s="1"/>
  <c r="T15" i="1365" s="1"/>
  <c r="U15" i="1365" s="1"/>
  <c r="V15" i="1365" s="1"/>
  <c r="H14" i="1365"/>
  <c r="I14" i="1365" s="1"/>
  <c r="J14" i="1365" s="1"/>
  <c r="K14" i="1365" s="1"/>
  <c r="L14" i="1365" s="1"/>
  <c r="M14" i="1365" s="1"/>
  <c r="N14" i="1365" s="1"/>
  <c r="O14" i="1365" s="1"/>
  <c r="P14" i="1365" s="1"/>
  <c r="Q14" i="1365" s="1"/>
  <c r="R14" i="1365" s="1"/>
  <c r="S14" i="1365" s="1"/>
  <c r="T14" i="1365" s="1"/>
  <c r="U14" i="1365" s="1"/>
  <c r="V14" i="1365" s="1"/>
  <c r="H13" i="1365"/>
  <c r="I13" i="1365" s="1"/>
  <c r="J13" i="1365" s="1"/>
  <c r="K13" i="1365" s="1"/>
  <c r="L13" i="1365" s="1"/>
  <c r="M13" i="1365" s="1"/>
  <c r="N13" i="1365" s="1"/>
  <c r="O13" i="1365" s="1"/>
  <c r="P13" i="1365" s="1"/>
  <c r="Q13" i="1365" s="1"/>
  <c r="R13" i="1365" s="1"/>
  <c r="S13" i="1365" s="1"/>
  <c r="T13" i="1365" s="1"/>
  <c r="U13" i="1365" s="1"/>
  <c r="V13" i="1365" s="1"/>
  <c r="H12" i="1365"/>
  <c r="I12" i="1365" s="1"/>
  <c r="J12" i="1365" s="1"/>
  <c r="K12" i="1365" s="1"/>
  <c r="L12" i="1365" s="1"/>
  <c r="M12" i="1365" s="1"/>
  <c r="N12" i="1365" s="1"/>
  <c r="O12" i="1365" s="1"/>
  <c r="P12" i="1365" s="1"/>
  <c r="Q12" i="1365" s="1"/>
  <c r="R12" i="1365" s="1"/>
  <c r="S12" i="1365" s="1"/>
  <c r="T12" i="1365" s="1"/>
  <c r="U12" i="1365" s="1"/>
  <c r="V12" i="1365" s="1"/>
  <c r="H11" i="1365"/>
  <c r="I11" i="1365" s="1"/>
  <c r="J11" i="1365" s="1"/>
  <c r="K11" i="1365" s="1"/>
  <c r="L11" i="1365" s="1"/>
  <c r="M11" i="1365" s="1"/>
  <c r="N11" i="1365" s="1"/>
  <c r="O11" i="1365" s="1"/>
  <c r="P11" i="1365" s="1"/>
  <c r="Q11" i="1365" s="1"/>
  <c r="R11" i="1365" s="1"/>
  <c r="S11" i="1365" s="1"/>
  <c r="T11" i="1365" s="1"/>
  <c r="U11" i="1365" s="1"/>
  <c r="V11" i="1365" s="1"/>
  <c r="H10" i="1365"/>
  <c r="I10" i="1365" s="1"/>
  <c r="J10" i="1365" s="1"/>
  <c r="K10" i="1365" s="1"/>
  <c r="L10" i="1365" s="1"/>
  <c r="M10" i="1365" s="1"/>
  <c r="N10" i="1365" s="1"/>
  <c r="O10" i="1365" s="1"/>
  <c r="P10" i="1365" s="1"/>
  <c r="Q10" i="1365" s="1"/>
  <c r="R10" i="1365" s="1"/>
  <c r="S10" i="1365" s="1"/>
  <c r="T10" i="1365" s="1"/>
  <c r="U10" i="1365" s="1"/>
  <c r="V10" i="1365" s="1"/>
  <c r="H9" i="1365"/>
  <c r="I9" i="1365" s="1"/>
  <c r="J9" i="1365" s="1"/>
  <c r="K9" i="1365" s="1"/>
  <c r="L9" i="1365" s="1"/>
  <c r="M9" i="1365" s="1"/>
  <c r="N9" i="1365" s="1"/>
  <c r="O9" i="1365" s="1"/>
  <c r="P9" i="1365" s="1"/>
  <c r="Q9" i="1365" s="1"/>
  <c r="R9" i="1365" s="1"/>
  <c r="S9" i="1365" s="1"/>
  <c r="T9" i="1365" s="1"/>
  <c r="U9" i="1365" s="1"/>
  <c r="V9" i="1365" s="1"/>
  <c r="H8" i="1365"/>
  <c r="I8" i="1365" s="1"/>
  <c r="J8" i="1365" s="1"/>
  <c r="K8" i="1365" s="1"/>
  <c r="L8" i="1365" s="1"/>
  <c r="M8" i="1365" s="1"/>
  <c r="N8" i="1365" s="1"/>
  <c r="O8" i="1365" s="1"/>
  <c r="P8" i="1365" s="1"/>
  <c r="Q8" i="1365" s="1"/>
  <c r="R8" i="1365" s="1"/>
  <c r="S8" i="1365" s="1"/>
  <c r="T8" i="1365" s="1"/>
  <c r="U8" i="1365" s="1"/>
  <c r="V8" i="1365" s="1"/>
  <c r="H7" i="1365"/>
  <c r="I7" i="1365" s="1"/>
  <c r="J7" i="1365" s="1"/>
  <c r="K7" i="1365" s="1"/>
  <c r="L7" i="1365" s="1"/>
  <c r="M7" i="1365" s="1"/>
  <c r="N7" i="1365" s="1"/>
  <c r="O7" i="1365" s="1"/>
  <c r="P7" i="1365" s="1"/>
  <c r="Q7" i="1365" s="1"/>
  <c r="R7" i="1365" s="1"/>
  <c r="S7" i="1365" s="1"/>
  <c r="T7" i="1365" s="1"/>
  <c r="U7" i="1365" s="1"/>
  <c r="V7" i="1365" s="1"/>
  <c r="H6" i="1365"/>
  <c r="I6" i="1365" s="1"/>
  <c r="J6" i="1365" s="1"/>
  <c r="K6" i="1365" s="1"/>
  <c r="L6" i="1365" s="1"/>
  <c r="M6" i="1365" s="1"/>
  <c r="N6" i="1365" s="1"/>
  <c r="O6" i="1365" s="1"/>
  <c r="P6" i="1365" s="1"/>
  <c r="Q6" i="1365" s="1"/>
  <c r="R6" i="1365" s="1"/>
  <c r="S6" i="1365" s="1"/>
  <c r="T6" i="1365" s="1"/>
  <c r="U6" i="1365" s="1"/>
  <c r="V6" i="1365" s="1"/>
  <c r="H5" i="1365"/>
  <c r="I5" i="1365" s="1"/>
  <c r="J5" i="1365" s="1"/>
  <c r="K5" i="1365" s="1"/>
  <c r="L5" i="1365" s="1"/>
  <c r="M5" i="1365" s="1"/>
  <c r="N5" i="1365" s="1"/>
  <c r="O5" i="1365" s="1"/>
  <c r="P5" i="1365" s="1"/>
  <c r="Q5" i="1365" s="1"/>
  <c r="R5" i="1365" s="1"/>
  <c r="S5" i="1365" s="1"/>
  <c r="T5" i="1365" s="1"/>
  <c r="U5" i="1365" s="1"/>
  <c r="V5" i="1365" s="1"/>
  <c r="AK336" i="1361"/>
  <c r="AJ336" i="1361"/>
  <c r="AI336" i="1361"/>
  <c r="AH336" i="1361"/>
  <c r="AG336" i="1361"/>
  <c r="AF336" i="1361"/>
  <c r="AE336" i="1361"/>
  <c r="AD336" i="1361"/>
  <c r="AS336" i="1380" s="1"/>
  <c r="AC336" i="1361"/>
  <c r="AB336" i="1361"/>
  <c r="AA336" i="1361"/>
  <c r="Z336" i="1361"/>
  <c r="Y336" i="1361"/>
  <c r="X336" i="1361"/>
  <c r="W336" i="1361"/>
  <c r="V336" i="1361"/>
  <c r="AK336" i="1380" s="1"/>
  <c r="U336" i="1361"/>
  <c r="T336" i="1361"/>
  <c r="S336" i="1361"/>
  <c r="R336" i="1361"/>
  <c r="Q336" i="1361"/>
  <c r="P336" i="1361"/>
  <c r="O336" i="1361"/>
  <c r="N336" i="1361"/>
  <c r="AC336" i="1380" s="1"/>
  <c r="M336" i="1361"/>
  <c r="L336" i="1361"/>
  <c r="K336" i="1361"/>
  <c r="J336" i="1361"/>
  <c r="I336" i="1361"/>
  <c r="H336" i="1361"/>
  <c r="AK328" i="1361"/>
  <c r="AJ328" i="1361"/>
  <c r="AI328" i="1361"/>
  <c r="AH328" i="1361"/>
  <c r="AG328" i="1361"/>
  <c r="AF328" i="1361"/>
  <c r="AE328" i="1361"/>
  <c r="AO328" i="1380" s="1"/>
  <c r="AD328" i="1361"/>
  <c r="AC328" i="1361"/>
  <c r="AB328" i="1361"/>
  <c r="AA328" i="1361"/>
  <c r="Z328" i="1361"/>
  <c r="Y328" i="1361"/>
  <c r="X328" i="1361"/>
  <c r="W328" i="1361"/>
  <c r="AG328" i="1380" s="1"/>
  <c r="V328" i="1361"/>
  <c r="U328" i="1361"/>
  <c r="T328" i="1361"/>
  <c r="S328" i="1361"/>
  <c r="R328" i="1361"/>
  <c r="Q328" i="1361"/>
  <c r="P328" i="1361"/>
  <c r="O328" i="1361"/>
  <c r="Y328" i="1380" s="1"/>
  <c r="N328" i="1361"/>
  <c r="M328" i="1361"/>
  <c r="L328" i="1361"/>
  <c r="K328" i="1361"/>
  <c r="J328" i="1361"/>
  <c r="I328" i="1361"/>
  <c r="H328" i="1361"/>
  <c r="AK327" i="1361"/>
  <c r="AU327" i="1380" s="1"/>
  <c r="AJ327" i="1361"/>
  <c r="AT327" i="1380" s="1"/>
  <c r="AI327" i="1361"/>
  <c r="AH327" i="1361"/>
  <c r="AG327" i="1361"/>
  <c r="AF327" i="1361"/>
  <c r="AE327" i="1361"/>
  <c r="AD327" i="1361"/>
  <c r="AC327" i="1361"/>
  <c r="AM327" i="1380" s="1"/>
  <c r="AB327" i="1361"/>
  <c r="AL327" i="1380" s="1"/>
  <c r="AA327" i="1361"/>
  <c r="Z327" i="1361"/>
  <c r="Y327" i="1361"/>
  <c r="X327" i="1361"/>
  <c r="W327" i="1361"/>
  <c r="V327" i="1361"/>
  <c r="U327" i="1361"/>
  <c r="AE327" i="1380" s="1"/>
  <c r="T327" i="1361"/>
  <c r="AD327" i="1380" s="1"/>
  <c r="S327" i="1361"/>
  <c r="R327" i="1361"/>
  <c r="Q327" i="1361"/>
  <c r="P327" i="1361"/>
  <c r="O327" i="1361"/>
  <c r="N327" i="1361"/>
  <c r="M327" i="1361"/>
  <c r="W327" i="1380" s="1"/>
  <c r="L327" i="1361"/>
  <c r="V327" i="1380" s="1"/>
  <c r="K327" i="1361"/>
  <c r="J327" i="1361"/>
  <c r="I327" i="1361"/>
  <c r="H327" i="1361"/>
  <c r="AK319" i="1361"/>
  <c r="AJ319" i="1361"/>
  <c r="AI319" i="1361"/>
  <c r="AH319" i="1361"/>
  <c r="AG319" i="1361"/>
  <c r="AF319" i="1361"/>
  <c r="AE319" i="1361"/>
  <c r="AD319" i="1361"/>
  <c r="AX319" i="1380" s="1"/>
  <c r="AC319" i="1361"/>
  <c r="AB319" i="1361"/>
  <c r="AA319" i="1361"/>
  <c r="Z319" i="1361"/>
  <c r="Y319" i="1361"/>
  <c r="X319" i="1361"/>
  <c r="W319" i="1361"/>
  <c r="V319" i="1361"/>
  <c r="AP319" i="1380" s="1"/>
  <c r="U319" i="1361"/>
  <c r="T319" i="1361"/>
  <c r="S319" i="1361"/>
  <c r="R319" i="1361"/>
  <c r="Q319" i="1361"/>
  <c r="P319" i="1361"/>
  <c r="O319" i="1361"/>
  <c r="N319" i="1361"/>
  <c r="AH319" i="1380" s="1"/>
  <c r="M319" i="1361"/>
  <c r="L319" i="1361"/>
  <c r="K319" i="1361"/>
  <c r="J319" i="1361"/>
  <c r="I319" i="1361"/>
  <c r="H319" i="1361"/>
  <c r="AK318" i="1361"/>
  <c r="AJ318" i="1361"/>
  <c r="BD318" i="1380" s="1"/>
  <c r="AI318" i="1361"/>
  <c r="AH318" i="1361"/>
  <c r="AG318" i="1361"/>
  <c r="AF318" i="1361"/>
  <c r="AE318" i="1361"/>
  <c r="AD318" i="1361"/>
  <c r="AC318" i="1361"/>
  <c r="AB318" i="1361"/>
  <c r="AV318" i="1380" s="1"/>
  <c r="AA318" i="1361"/>
  <c r="Z318" i="1361"/>
  <c r="Y318" i="1361"/>
  <c r="X318" i="1361"/>
  <c r="W318" i="1361"/>
  <c r="V318" i="1361"/>
  <c r="U318" i="1361"/>
  <c r="T318" i="1361"/>
  <c r="AN318" i="1380" s="1"/>
  <c r="S318" i="1361"/>
  <c r="R318" i="1361"/>
  <c r="Q318" i="1361"/>
  <c r="P318" i="1361"/>
  <c r="O318" i="1361"/>
  <c r="N318" i="1361"/>
  <c r="M318" i="1361"/>
  <c r="L318" i="1361"/>
  <c r="AF318" i="1380" s="1"/>
  <c r="K318" i="1361"/>
  <c r="J318" i="1361"/>
  <c r="I318" i="1361"/>
  <c r="H318" i="1361"/>
  <c r="AK317" i="1361"/>
  <c r="AJ317" i="1361"/>
  <c r="AI317" i="1361"/>
  <c r="AH317" i="1361"/>
  <c r="BB317" i="1380" s="1"/>
  <c r="AG317" i="1361"/>
  <c r="AF317" i="1361"/>
  <c r="AE317" i="1361"/>
  <c r="AD317" i="1361"/>
  <c r="AC317" i="1361"/>
  <c r="AB317" i="1361"/>
  <c r="AA317" i="1361"/>
  <c r="Z317" i="1361"/>
  <c r="AT317" i="1380" s="1"/>
  <c r="Y317" i="1361"/>
  <c r="X317" i="1361"/>
  <c r="W317" i="1361"/>
  <c r="V317" i="1361"/>
  <c r="U317" i="1361"/>
  <c r="T317" i="1361"/>
  <c r="S317" i="1361"/>
  <c r="R317" i="1361"/>
  <c r="AL317" i="1380" s="1"/>
  <c r="Q317" i="1361"/>
  <c r="P317" i="1361"/>
  <c r="O317" i="1361"/>
  <c r="N317" i="1361"/>
  <c r="M317" i="1361"/>
  <c r="L317" i="1361"/>
  <c r="K317" i="1361"/>
  <c r="J317" i="1361"/>
  <c r="AD317" i="1380" s="1"/>
  <c r="I317" i="1361"/>
  <c r="H317" i="1361"/>
  <c r="AK316" i="1361"/>
  <c r="AJ316" i="1361"/>
  <c r="AI316" i="1361"/>
  <c r="AH316" i="1361"/>
  <c r="AG316" i="1361"/>
  <c r="AF316" i="1361"/>
  <c r="AZ316" i="1380" s="1"/>
  <c r="AE316" i="1361"/>
  <c r="AD316" i="1361"/>
  <c r="AC316" i="1361"/>
  <c r="AB316" i="1361"/>
  <c r="AA316" i="1361"/>
  <c r="Z316" i="1361"/>
  <c r="Y316" i="1361"/>
  <c r="X316" i="1361"/>
  <c r="AR316" i="1380" s="1"/>
  <c r="W316" i="1361"/>
  <c r="V316" i="1361"/>
  <c r="U316" i="1361"/>
  <c r="T316" i="1361"/>
  <c r="S316" i="1361"/>
  <c r="R316" i="1361"/>
  <c r="Q316" i="1361"/>
  <c r="P316" i="1361"/>
  <c r="AJ316" i="1380" s="1"/>
  <c r="O316" i="1361"/>
  <c r="N316" i="1361"/>
  <c r="M316" i="1361"/>
  <c r="L316" i="1361"/>
  <c r="K316" i="1361"/>
  <c r="J316" i="1361"/>
  <c r="I316" i="1361"/>
  <c r="H316" i="1361"/>
  <c r="AB316" i="1380" s="1"/>
  <c r="AK315" i="1361"/>
  <c r="AJ315" i="1361"/>
  <c r="AI315" i="1361"/>
  <c r="AH315" i="1361"/>
  <c r="AG315" i="1361"/>
  <c r="AF315" i="1361"/>
  <c r="AE315" i="1361"/>
  <c r="AD315" i="1361"/>
  <c r="AC315" i="1361"/>
  <c r="AB315" i="1361"/>
  <c r="AA315" i="1361"/>
  <c r="Z315" i="1361"/>
  <c r="Y315" i="1361"/>
  <c r="X315" i="1361"/>
  <c r="W315" i="1361"/>
  <c r="V315" i="1361"/>
  <c r="U315" i="1361"/>
  <c r="T315" i="1361"/>
  <c r="S315" i="1361"/>
  <c r="R315" i="1361"/>
  <c r="Q315" i="1361"/>
  <c r="P315" i="1361"/>
  <c r="O315" i="1361"/>
  <c r="N315" i="1361"/>
  <c r="M315" i="1361"/>
  <c r="L315" i="1361"/>
  <c r="K315" i="1361"/>
  <c r="J315" i="1361"/>
  <c r="I315" i="1361"/>
  <c r="H315" i="1361"/>
  <c r="AK314" i="1361"/>
  <c r="AJ314" i="1361"/>
  <c r="BD314" i="1380" s="1"/>
  <c r="AI314" i="1361"/>
  <c r="AH314" i="1361"/>
  <c r="AG314" i="1361"/>
  <c r="AF314" i="1361"/>
  <c r="AE314" i="1361"/>
  <c r="AD314" i="1361"/>
  <c r="AC314" i="1361"/>
  <c r="AB314" i="1361"/>
  <c r="AV314" i="1380" s="1"/>
  <c r="AA314" i="1361"/>
  <c r="Z314" i="1361"/>
  <c r="Y314" i="1361"/>
  <c r="X314" i="1361"/>
  <c r="W314" i="1361"/>
  <c r="V314" i="1361"/>
  <c r="U314" i="1361"/>
  <c r="T314" i="1361"/>
  <c r="AN314" i="1380" s="1"/>
  <c r="S314" i="1361"/>
  <c r="R314" i="1361"/>
  <c r="Q314" i="1361"/>
  <c r="P314" i="1361"/>
  <c r="O314" i="1361"/>
  <c r="N314" i="1361"/>
  <c r="M314" i="1361"/>
  <c r="L314" i="1361"/>
  <c r="AF314" i="1380" s="1"/>
  <c r="K314" i="1361"/>
  <c r="J314" i="1361"/>
  <c r="I314" i="1361"/>
  <c r="H314" i="1361"/>
  <c r="AK306" i="1361"/>
  <c r="AJ306" i="1361"/>
  <c r="AI306" i="1361"/>
  <c r="AH306" i="1361"/>
  <c r="AG306" i="1361"/>
  <c r="AF306" i="1361"/>
  <c r="AE306" i="1361"/>
  <c r="AD306" i="1361"/>
  <c r="AC306" i="1361"/>
  <c r="AB306" i="1361"/>
  <c r="AA306" i="1361"/>
  <c r="Z306" i="1361"/>
  <c r="Y306" i="1361"/>
  <c r="X306" i="1361"/>
  <c r="W306" i="1361"/>
  <c r="V306" i="1361"/>
  <c r="U306" i="1361"/>
  <c r="T306" i="1361"/>
  <c r="S306" i="1361"/>
  <c r="R306" i="1361"/>
  <c r="Q306" i="1361"/>
  <c r="P306" i="1361"/>
  <c r="O306" i="1361"/>
  <c r="N306" i="1361"/>
  <c r="M306" i="1361"/>
  <c r="L306" i="1361"/>
  <c r="K306" i="1361"/>
  <c r="J306" i="1361"/>
  <c r="I306" i="1361"/>
  <c r="H306" i="1361"/>
  <c r="AK305" i="1361"/>
  <c r="AJ305" i="1361"/>
  <c r="BN305" i="1380" s="1"/>
  <c r="AI305" i="1361"/>
  <c r="AH305" i="1361"/>
  <c r="AG305" i="1361"/>
  <c r="AF305" i="1361"/>
  <c r="AE305" i="1361"/>
  <c r="AD305" i="1361"/>
  <c r="AC305" i="1361"/>
  <c r="AB305" i="1361"/>
  <c r="BF305" i="1380" s="1"/>
  <c r="AA305" i="1361"/>
  <c r="Z305" i="1361"/>
  <c r="Y305" i="1361"/>
  <c r="X305" i="1361"/>
  <c r="W305" i="1361"/>
  <c r="V305" i="1361"/>
  <c r="U305" i="1361"/>
  <c r="T305" i="1361"/>
  <c r="AX305" i="1380" s="1"/>
  <c r="S305" i="1361"/>
  <c r="R305" i="1361"/>
  <c r="Q305" i="1361"/>
  <c r="P305" i="1361"/>
  <c r="O305" i="1361"/>
  <c r="N305" i="1361"/>
  <c r="M305" i="1361"/>
  <c r="L305" i="1361"/>
  <c r="AP305" i="1380" s="1"/>
  <c r="K305" i="1361"/>
  <c r="J305" i="1361"/>
  <c r="I305" i="1361"/>
  <c r="H305" i="1361"/>
  <c r="AK304" i="1361"/>
  <c r="AJ304" i="1361"/>
  <c r="AI304" i="1361"/>
  <c r="AH304" i="1361"/>
  <c r="BL304" i="1380" s="1"/>
  <c r="AG304" i="1361"/>
  <c r="AF304" i="1361"/>
  <c r="AE304" i="1361"/>
  <c r="AD304" i="1361"/>
  <c r="AC304" i="1361"/>
  <c r="AB304" i="1361"/>
  <c r="AA304" i="1361"/>
  <c r="Z304" i="1361"/>
  <c r="BD304" i="1380" s="1"/>
  <c r="Y304" i="1361"/>
  <c r="X304" i="1361"/>
  <c r="W304" i="1361"/>
  <c r="V304" i="1361"/>
  <c r="U304" i="1361"/>
  <c r="T304" i="1361"/>
  <c r="S304" i="1361"/>
  <c r="R304" i="1361"/>
  <c r="AV304" i="1380" s="1"/>
  <c r="Q304" i="1361"/>
  <c r="P304" i="1361"/>
  <c r="O304" i="1361"/>
  <c r="N304" i="1361"/>
  <c r="M304" i="1361"/>
  <c r="L304" i="1361"/>
  <c r="K304" i="1361"/>
  <c r="J304" i="1361"/>
  <c r="AN304" i="1380" s="1"/>
  <c r="I304" i="1361"/>
  <c r="H304" i="1361"/>
  <c r="AK296" i="1361"/>
  <c r="AJ296" i="1361"/>
  <c r="AI296" i="1361"/>
  <c r="AH296" i="1361"/>
  <c r="AG296" i="1361"/>
  <c r="AF296" i="1361"/>
  <c r="BJ296" i="1380" s="1"/>
  <c r="AE296" i="1361"/>
  <c r="AD296" i="1361"/>
  <c r="AC296" i="1361"/>
  <c r="AB296" i="1361"/>
  <c r="AA296" i="1361"/>
  <c r="Z296" i="1361"/>
  <c r="Y296" i="1361"/>
  <c r="X296" i="1361"/>
  <c r="BB296" i="1380" s="1"/>
  <c r="W296" i="1361"/>
  <c r="V296" i="1361"/>
  <c r="U296" i="1361"/>
  <c r="T296" i="1361"/>
  <c r="S296" i="1361"/>
  <c r="R296" i="1361"/>
  <c r="Q296" i="1361"/>
  <c r="P296" i="1361"/>
  <c r="AT296" i="1380" s="1"/>
  <c r="O296" i="1361"/>
  <c r="N296" i="1361"/>
  <c r="M296" i="1361"/>
  <c r="L296" i="1361"/>
  <c r="K296" i="1361"/>
  <c r="J296" i="1361"/>
  <c r="I296" i="1361"/>
  <c r="H296" i="1361"/>
  <c r="AL296" i="1380" s="1"/>
  <c r="AK295" i="1361"/>
  <c r="AJ295" i="1361"/>
  <c r="AI295" i="1361"/>
  <c r="AH295" i="1361"/>
  <c r="AG295" i="1361"/>
  <c r="AF295" i="1361"/>
  <c r="AE295" i="1361"/>
  <c r="AD295" i="1361"/>
  <c r="BH295" i="1380" s="1"/>
  <c r="AC295" i="1361"/>
  <c r="AB295" i="1361"/>
  <c r="AA295" i="1361"/>
  <c r="Z295" i="1361"/>
  <c r="Y295" i="1361"/>
  <c r="X295" i="1361"/>
  <c r="W295" i="1361"/>
  <c r="V295" i="1361"/>
  <c r="AZ295" i="1380" s="1"/>
  <c r="U295" i="1361"/>
  <c r="T295" i="1361"/>
  <c r="S295" i="1361"/>
  <c r="R295" i="1361"/>
  <c r="Q295" i="1361"/>
  <c r="P295" i="1361"/>
  <c r="O295" i="1361"/>
  <c r="N295" i="1361"/>
  <c r="AR295" i="1380" s="1"/>
  <c r="M295" i="1361"/>
  <c r="L295" i="1361"/>
  <c r="K295" i="1361"/>
  <c r="J295" i="1361"/>
  <c r="I295" i="1361"/>
  <c r="H295" i="1361"/>
  <c r="AK294" i="1361"/>
  <c r="AJ294" i="1361"/>
  <c r="BN294" i="1380" s="1"/>
  <c r="AI294" i="1361"/>
  <c r="AH294" i="1361"/>
  <c r="AG294" i="1361"/>
  <c r="AF294" i="1361"/>
  <c r="AE294" i="1361"/>
  <c r="AD294" i="1361"/>
  <c r="AC294" i="1361"/>
  <c r="AB294" i="1361"/>
  <c r="BF294" i="1380" s="1"/>
  <c r="AA294" i="1361"/>
  <c r="Z294" i="1361"/>
  <c r="Y294" i="1361"/>
  <c r="X294" i="1361"/>
  <c r="W294" i="1361"/>
  <c r="V294" i="1361"/>
  <c r="U294" i="1361"/>
  <c r="T294" i="1361"/>
  <c r="AX294" i="1380" s="1"/>
  <c r="S294" i="1361"/>
  <c r="R294" i="1361"/>
  <c r="Q294" i="1361"/>
  <c r="P294" i="1361"/>
  <c r="O294" i="1361"/>
  <c r="N294" i="1361"/>
  <c r="M294" i="1361"/>
  <c r="L294" i="1361"/>
  <c r="AP294" i="1380" s="1"/>
  <c r="K294" i="1361"/>
  <c r="J294" i="1361"/>
  <c r="I294" i="1361"/>
  <c r="H294" i="1361"/>
  <c r="AK293" i="1361"/>
  <c r="AJ293" i="1361"/>
  <c r="AI293" i="1361"/>
  <c r="AH293" i="1361"/>
  <c r="BL293" i="1380" s="1"/>
  <c r="AG293" i="1361"/>
  <c r="AF293" i="1361"/>
  <c r="AE293" i="1361"/>
  <c r="AD293" i="1361"/>
  <c r="AC293" i="1361"/>
  <c r="AB293" i="1361"/>
  <c r="AA293" i="1361"/>
  <c r="Z293" i="1361"/>
  <c r="BD293" i="1380" s="1"/>
  <c r="Y293" i="1361"/>
  <c r="X293" i="1361"/>
  <c r="W293" i="1361"/>
  <c r="V293" i="1361"/>
  <c r="U293" i="1361"/>
  <c r="T293" i="1361"/>
  <c r="S293" i="1361"/>
  <c r="R293" i="1361"/>
  <c r="AV293" i="1380" s="1"/>
  <c r="Q293" i="1361"/>
  <c r="P293" i="1361"/>
  <c r="O293" i="1361"/>
  <c r="N293" i="1361"/>
  <c r="M293" i="1361"/>
  <c r="L293" i="1361"/>
  <c r="K293" i="1361"/>
  <c r="J293" i="1361"/>
  <c r="AN293" i="1380" s="1"/>
  <c r="I293" i="1361"/>
  <c r="H293" i="1361"/>
  <c r="AK292" i="1361"/>
  <c r="AJ292" i="1361"/>
  <c r="AI292" i="1361"/>
  <c r="AH292" i="1361"/>
  <c r="AG292" i="1361"/>
  <c r="AF292" i="1361"/>
  <c r="BJ292" i="1380" s="1"/>
  <c r="AE292" i="1361"/>
  <c r="AD292" i="1361"/>
  <c r="AC292" i="1361"/>
  <c r="AB292" i="1361"/>
  <c r="AA292" i="1361"/>
  <c r="Z292" i="1361"/>
  <c r="Y292" i="1361"/>
  <c r="X292" i="1361"/>
  <c r="BB292" i="1380" s="1"/>
  <c r="W292" i="1361"/>
  <c r="V292" i="1361"/>
  <c r="U292" i="1361"/>
  <c r="T292" i="1361"/>
  <c r="S292" i="1361"/>
  <c r="R292" i="1361"/>
  <c r="Q292" i="1361"/>
  <c r="P292" i="1361"/>
  <c r="AT292" i="1380" s="1"/>
  <c r="O292" i="1361"/>
  <c r="N292" i="1361"/>
  <c r="M292" i="1361"/>
  <c r="L292" i="1361"/>
  <c r="K292" i="1361"/>
  <c r="J292" i="1361"/>
  <c r="I292" i="1361"/>
  <c r="H292" i="1361"/>
  <c r="AL292" i="1380" s="1"/>
  <c r="AK291" i="1361"/>
  <c r="AJ291" i="1361"/>
  <c r="AI291" i="1361"/>
  <c r="AH291" i="1361"/>
  <c r="AG291" i="1361"/>
  <c r="AF291" i="1361"/>
  <c r="AE291" i="1361"/>
  <c r="AD291" i="1361"/>
  <c r="AC291" i="1361"/>
  <c r="AB291" i="1361"/>
  <c r="AA291" i="1361"/>
  <c r="Z291" i="1361"/>
  <c r="Y291" i="1361"/>
  <c r="X291" i="1361"/>
  <c r="W291" i="1361"/>
  <c r="V291" i="1361"/>
  <c r="U291" i="1361"/>
  <c r="T291" i="1361"/>
  <c r="S291" i="1361"/>
  <c r="R291" i="1361"/>
  <c r="Q291" i="1361"/>
  <c r="P291" i="1361"/>
  <c r="O291" i="1361"/>
  <c r="N291" i="1361"/>
  <c r="M291" i="1361"/>
  <c r="L291" i="1361"/>
  <c r="K291" i="1361"/>
  <c r="J291" i="1361"/>
  <c r="I291" i="1361"/>
  <c r="H291" i="1361"/>
  <c r="AK290" i="1361"/>
  <c r="AJ290" i="1361"/>
  <c r="BN290" i="1380" s="1"/>
  <c r="AI290" i="1361"/>
  <c r="AH290" i="1361"/>
  <c r="AG290" i="1361"/>
  <c r="AF290" i="1361"/>
  <c r="AE290" i="1361"/>
  <c r="AD290" i="1361"/>
  <c r="AC290" i="1361"/>
  <c r="AB290" i="1361"/>
  <c r="BF290" i="1380" s="1"/>
  <c r="AA290" i="1361"/>
  <c r="Z290" i="1361"/>
  <c r="Y290" i="1361"/>
  <c r="X290" i="1361"/>
  <c r="W290" i="1361"/>
  <c r="V290" i="1361"/>
  <c r="U290" i="1361"/>
  <c r="T290" i="1361"/>
  <c r="AX290" i="1380" s="1"/>
  <c r="S290" i="1361"/>
  <c r="R290" i="1361"/>
  <c r="Q290" i="1361"/>
  <c r="P290" i="1361"/>
  <c r="O290" i="1361"/>
  <c r="N290" i="1361"/>
  <c r="M290" i="1361"/>
  <c r="L290" i="1361"/>
  <c r="AP290" i="1380" s="1"/>
  <c r="K290" i="1361"/>
  <c r="J290" i="1361"/>
  <c r="I290" i="1361"/>
  <c r="H290" i="1361"/>
  <c r="AK289" i="1361"/>
  <c r="AJ289" i="1361"/>
  <c r="AI289" i="1361"/>
  <c r="AH289" i="1361"/>
  <c r="BL289" i="1380" s="1"/>
  <c r="AG289" i="1361"/>
  <c r="AF289" i="1361"/>
  <c r="AE289" i="1361"/>
  <c r="AD289" i="1361"/>
  <c r="AC289" i="1361"/>
  <c r="AB289" i="1361"/>
  <c r="AA289" i="1361"/>
  <c r="Z289" i="1361"/>
  <c r="BD289" i="1380" s="1"/>
  <c r="Y289" i="1361"/>
  <c r="X289" i="1361"/>
  <c r="W289" i="1361"/>
  <c r="V289" i="1361"/>
  <c r="U289" i="1361"/>
  <c r="T289" i="1361"/>
  <c r="S289" i="1361"/>
  <c r="R289" i="1361"/>
  <c r="AV289" i="1380" s="1"/>
  <c r="Q289" i="1361"/>
  <c r="P289" i="1361"/>
  <c r="O289" i="1361"/>
  <c r="N289" i="1361"/>
  <c r="M289" i="1361"/>
  <c r="L289" i="1361"/>
  <c r="K289" i="1361"/>
  <c r="J289" i="1361"/>
  <c r="AN289" i="1380" s="1"/>
  <c r="I289" i="1361"/>
  <c r="H289" i="1361"/>
  <c r="AK288" i="1361"/>
  <c r="AJ288" i="1361"/>
  <c r="AI288" i="1361"/>
  <c r="AH288" i="1361"/>
  <c r="AG288" i="1361"/>
  <c r="AF288" i="1361"/>
  <c r="BJ288" i="1380" s="1"/>
  <c r="AE288" i="1361"/>
  <c r="AD288" i="1361"/>
  <c r="AC288" i="1361"/>
  <c r="AB288" i="1361"/>
  <c r="AA288" i="1361"/>
  <c r="Z288" i="1361"/>
  <c r="Y288" i="1361"/>
  <c r="X288" i="1361"/>
  <c r="BB288" i="1380" s="1"/>
  <c r="W288" i="1361"/>
  <c r="V288" i="1361"/>
  <c r="U288" i="1361"/>
  <c r="T288" i="1361"/>
  <c r="S288" i="1361"/>
  <c r="R288" i="1361"/>
  <c r="Q288" i="1361"/>
  <c r="P288" i="1361"/>
  <c r="AT288" i="1380" s="1"/>
  <c r="O288" i="1361"/>
  <c r="N288" i="1361"/>
  <c r="M288" i="1361"/>
  <c r="L288" i="1361"/>
  <c r="K288" i="1361"/>
  <c r="J288" i="1361"/>
  <c r="I288" i="1361"/>
  <c r="H288" i="1361"/>
  <c r="AL288" i="1380" s="1"/>
  <c r="AK280" i="1361"/>
  <c r="AJ280" i="1361"/>
  <c r="AI280" i="1361"/>
  <c r="AH280" i="1361"/>
  <c r="AG280" i="1361"/>
  <c r="AF280" i="1361"/>
  <c r="BJ280" i="1380" s="1"/>
  <c r="AE280" i="1361"/>
  <c r="AD280" i="1361"/>
  <c r="AC280" i="1361"/>
  <c r="AB280" i="1361"/>
  <c r="AA280" i="1361"/>
  <c r="Z280" i="1361"/>
  <c r="Y280" i="1361"/>
  <c r="X280" i="1361"/>
  <c r="BB280" i="1380" s="1"/>
  <c r="W280" i="1361"/>
  <c r="V280" i="1361"/>
  <c r="U280" i="1361"/>
  <c r="T280" i="1361"/>
  <c r="S280" i="1361"/>
  <c r="R280" i="1361"/>
  <c r="Q280" i="1361"/>
  <c r="P280" i="1361"/>
  <c r="AT280" i="1380" s="1"/>
  <c r="O280" i="1361"/>
  <c r="N280" i="1361"/>
  <c r="M280" i="1361"/>
  <c r="L280" i="1361"/>
  <c r="K280" i="1361"/>
  <c r="J280" i="1361"/>
  <c r="I280" i="1361"/>
  <c r="H280" i="1361"/>
  <c r="AL280" i="1380" s="1"/>
  <c r="AK279" i="1361"/>
  <c r="AJ279" i="1361"/>
  <c r="AI279" i="1361"/>
  <c r="AH279" i="1361"/>
  <c r="AG279" i="1361"/>
  <c r="AF279" i="1361"/>
  <c r="AE279" i="1361"/>
  <c r="AD279" i="1361"/>
  <c r="BH279" i="1380" s="1"/>
  <c r="AC279" i="1361"/>
  <c r="AB279" i="1361"/>
  <c r="AA279" i="1361"/>
  <c r="Z279" i="1361"/>
  <c r="Y279" i="1361"/>
  <c r="X279" i="1361"/>
  <c r="W279" i="1361"/>
  <c r="V279" i="1361"/>
  <c r="AZ279" i="1380" s="1"/>
  <c r="U279" i="1361"/>
  <c r="T279" i="1361"/>
  <c r="S279" i="1361"/>
  <c r="R279" i="1361"/>
  <c r="Q279" i="1361"/>
  <c r="P279" i="1361"/>
  <c r="O279" i="1361"/>
  <c r="N279" i="1361"/>
  <c r="AR279" i="1380" s="1"/>
  <c r="M279" i="1361"/>
  <c r="L279" i="1361"/>
  <c r="K279" i="1361"/>
  <c r="J279" i="1361"/>
  <c r="I279" i="1361"/>
  <c r="H279" i="1361"/>
  <c r="AK278" i="1361"/>
  <c r="AJ278" i="1361"/>
  <c r="BN278" i="1380" s="1"/>
  <c r="AI278" i="1361"/>
  <c r="AH278" i="1361"/>
  <c r="AG278" i="1361"/>
  <c r="AF278" i="1361"/>
  <c r="AE278" i="1361"/>
  <c r="AD278" i="1361"/>
  <c r="AC278" i="1361"/>
  <c r="AB278" i="1361"/>
  <c r="BF278" i="1380" s="1"/>
  <c r="AA278" i="1361"/>
  <c r="Z278" i="1361"/>
  <c r="Y278" i="1361"/>
  <c r="X278" i="1361"/>
  <c r="W278" i="1361"/>
  <c r="V278" i="1361"/>
  <c r="U278" i="1361"/>
  <c r="T278" i="1361"/>
  <c r="AX278" i="1380" s="1"/>
  <c r="S278" i="1361"/>
  <c r="R278" i="1361"/>
  <c r="Q278" i="1361"/>
  <c r="P278" i="1361"/>
  <c r="O278" i="1361"/>
  <c r="N278" i="1361"/>
  <c r="M278" i="1361"/>
  <c r="L278" i="1361"/>
  <c r="AP278" i="1380" s="1"/>
  <c r="K278" i="1361"/>
  <c r="J278" i="1361"/>
  <c r="I278" i="1361"/>
  <c r="H278" i="1361"/>
  <c r="AK277" i="1361"/>
  <c r="AJ277" i="1361"/>
  <c r="AI277" i="1361"/>
  <c r="AH277" i="1361"/>
  <c r="BL277" i="1380" s="1"/>
  <c r="AG277" i="1361"/>
  <c r="AF277" i="1361"/>
  <c r="AE277" i="1361"/>
  <c r="AD277" i="1361"/>
  <c r="AC277" i="1361"/>
  <c r="AB277" i="1361"/>
  <c r="AA277" i="1361"/>
  <c r="Z277" i="1361"/>
  <c r="BD277" i="1380" s="1"/>
  <c r="Y277" i="1361"/>
  <c r="X277" i="1361"/>
  <c r="W277" i="1361"/>
  <c r="V277" i="1361"/>
  <c r="U277" i="1361"/>
  <c r="T277" i="1361"/>
  <c r="S277" i="1361"/>
  <c r="R277" i="1361"/>
  <c r="AV277" i="1380" s="1"/>
  <c r="Q277" i="1361"/>
  <c r="P277" i="1361"/>
  <c r="O277" i="1361"/>
  <c r="N277" i="1361"/>
  <c r="M277" i="1361"/>
  <c r="L277" i="1361"/>
  <c r="K277" i="1361"/>
  <c r="J277" i="1361"/>
  <c r="AN277" i="1380" s="1"/>
  <c r="I277" i="1361"/>
  <c r="H277" i="1361"/>
  <c r="AK276" i="1361"/>
  <c r="AJ276" i="1361"/>
  <c r="AI276" i="1361"/>
  <c r="AH276" i="1361"/>
  <c r="AG276" i="1361"/>
  <c r="AF276" i="1361"/>
  <c r="AE276" i="1361"/>
  <c r="AD276" i="1361"/>
  <c r="AC276" i="1361"/>
  <c r="AB276" i="1361"/>
  <c r="AA276" i="1361"/>
  <c r="Z276" i="1361"/>
  <c r="Y276" i="1361"/>
  <c r="X276" i="1361"/>
  <c r="W276" i="1361"/>
  <c r="V276" i="1361"/>
  <c r="U276" i="1361"/>
  <c r="T276" i="1361"/>
  <c r="S276" i="1361"/>
  <c r="R276" i="1361"/>
  <c r="Q276" i="1361"/>
  <c r="P276" i="1361"/>
  <c r="O276" i="1361"/>
  <c r="N276" i="1361"/>
  <c r="M276" i="1361"/>
  <c r="L276" i="1361"/>
  <c r="K276" i="1361"/>
  <c r="J276" i="1361"/>
  <c r="I276" i="1361"/>
  <c r="H276" i="1361"/>
  <c r="AK275" i="1361"/>
  <c r="AJ275" i="1361"/>
  <c r="AI275" i="1361"/>
  <c r="AH275" i="1361"/>
  <c r="AG275" i="1361"/>
  <c r="AF275" i="1361"/>
  <c r="AE275" i="1361"/>
  <c r="AD275" i="1361"/>
  <c r="BH275" i="1380" s="1"/>
  <c r="AC275" i="1361"/>
  <c r="AB275" i="1361"/>
  <c r="AA275" i="1361"/>
  <c r="Z275" i="1361"/>
  <c r="Y275" i="1361"/>
  <c r="X275" i="1361"/>
  <c r="W275" i="1361"/>
  <c r="V275" i="1361"/>
  <c r="AZ275" i="1380" s="1"/>
  <c r="U275" i="1361"/>
  <c r="T275" i="1361"/>
  <c r="S275" i="1361"/>
  <c r="R275" i="1361"/>
  <c r="Q275" i="1361"/>
  <c r="P275" i="1361"/>
  <c r="O275" i="1361"/>
  <c r="N275" i="1361"/>
  <c r="AR275" i="1380" s="1"/>
  <c r="M275" i="1361"/>
  <c r="L275" i="1361"/>
  <c r="K275" i="1361"/>
  <c r="J275" i="1361"/>
  <c r="I275" i="1361"/>
  <c r="H275" i="1361"/>
  <c r="AK274" i="1361"/>
  <c r="AJ274" i="1361"/>
  <c r="BN274" i="1380" s="1"/>
  <c r="AI274" i="1361"/>
  <c r="AH274" i="1361"/>
  <c r="AG274" i="1361"/>
  <c r="AF274" i="1361"/>
  <c r="AE274" i="1361"/>
  <c r="AD274" i="1361"/>
  <c r="AC274" i="1361"/>
  <c r="AB274" i="1361"/>
  <c r="BF274" i="1380" s="1"/>
  <c r="AA274" i="1361"/>
  <c r="Z274" i="1361"/>
  <c r="Y274" i="1361"/>
  <c r="X274" i="1361"/>
  <c r="W274" i="1361"/>
  <c r="V274" i="1361"/>
  <c r="U274" i="1361"/>
  <c r="T274" i="1361"/>
  <c r="AX274" i="1380" s="1"/>
  <c r="S274" i="1361"/>
  <c r="R274" i="1361"/>
  <c r="Q274" i="1361"/>
  <c r="P274" i="1361"/>
  <c r="O274" i="1361"/>
  <c r="N274" i="1361"/>
  <c r="M274" i="1361"/>
  <c r="L274" i="1361"/>
  <c r="AP274" i="1380" s="1"/>
  <c r="K274" i="1361"/>
  <c r="J274" i="1361"/>
  <c r="I274" i="1361"/>
  <c r="H274" i="1361"/>
  <c r="AK273" i="1361"/>
  <c r="AJ273" i="1361"/>
  <c r="AI273" i="1361"/>
  <c r="AH273" i="1361"/>
  <c r="BL273" i="1380" s="1"/>
  <c r="AG273" i="1361"/>
  <c r="AF273" i="1361"/>
  <c r="AE273" i="1361"/>
  <c r="AD273" i="1361"/>
  <c r="AC273" i="1361"/>
  <c r="AB273" i="1361"/>
  <c r="AA273" i="1361"/>
  <c r="Z273" i="1361"/>
  <c r="BD273" i="1380" s="1"/>
  <c r="Y273" i="1361"/>
  <c r="X273" i="1361"/>
  <c r="W273" i="1361"/>
  <c r="V273" i="1361"/>
  <c r="U273" i="1361"/>
  <c r="T273" i="1361"/>
  <c r="S273" i="1361"/>
  <c r="R273" i="1361"/>
  <c r="AV273" i="1380" s="1"/>
  <c r="Q273" i="1361"/>
  <c r="P273" i="1361"/>
  <c r="O273" i="1361"/>
  <c r="N273" i="1361"/>
  <c r="M273" i="1361"/>
  <c r="L273" i="1361"/>
  <c r="K273" i="1361"/>
  <c r="J273" i="1361"/>
  <c r="AN273" i="1380" s="1"/>
  <c r="I273" i="1361"/>
  <c r="H273" i="1361"/>
  <c r="AK272" i="1361"/>
  <c r="AJ272" i="1361"/>
  <c r="AI272" i="1361"/>
  <c r="AH272" i="1361"/>
  <c r="AG272" i="1361"/>
  <c r="AF272" i="1361"/>
  <c r="BJ272" i="1380" s="1"/>
  <c r="AE272" i="1361"/>
  <c r="AD272" i="1361"/>
  <c r="AC272" i="1361"/>
  <c r="AB272" i="1361"/>
  <c r="AA272" i="1361"/>
  <c r="Z272" i="1361"/>
  <c r="Y272" i="1361"/>
  <c r="X272" i="1361"/>
  <c r="BB272" i="1380" s="1"/>
  <c r="W272" i="1361"/>
  <c r="V272" i="1361"/>
  <c r="U272" i="1361"/>
  <c r="T272" i="1361"/>
  <c r="S272" i="1361"/>
  <c r="R272" i="1361"/>
  <c r="Q272" i="1361"/>
  <c r="P272" i="1361"/>
  <c r="AT272" i="1380" s="1"/>
  <c r="O272" i="1361"/>
  <c r="N272" i="1361"/>
  <c r="M272" i="1361"/>
  <c r="L272" i="1361"/>
  <c r="K272" i="1361"/>
  <c r="J272" i="1361"/>
  <c r="I272" i="1361"/>
  <c r="H272" i="1361"/>
  <c r="AL272" i="1380" s="1"/>
  <c r="AK271" i="1361"/>
  <c r="AJ271" i="1361"/>
  <c r="AI271" i="1361"/>
  <c r="AH271" i="1361"/>
  <c r="AG271" i="1361"/>
  <c r="AF271" i="1361"/>
  <c r="AE271" i="1361"/>
  <c r="AD271" i="1361"/>
  <c r="BH271" i="1380" s="1"/>
  <c r="AC271" i="1361"/>
  <c r="AB271" i="1361"/>
  <c r="AA271" i="1361"/>
  <c r="Z271" i="1361"/>
  <c r="Y271" i="1361"/>
  <c r="X271" i="1361"/>
  <c r="W271" i="1361"/>
  <c r="V271" i="1361"/>
  <c r="AZ271" i="1380" s="1"/>
  <c r="U271" i="1361"/>
  <c r="T271" i="1361"/>
  <c r="S271" i="1361"/>
  <c r="R271" i="1361"/>
  <c r="Q271" i="1361"/>
  <c r="P271" i="1361"/>
  <c r="O271" i="1361"/>
  <c r="N271" i="1361"/>
  <c r="AR271" i="1380" s="1"/>
  <c r="M271" i="1361"/>
  <c r="L271" i="1361"/>
  <c r="K271" i="1361"/>
  <c r="J271" i="1361"/>
  <c r="I271" i="1361"/>
  <c r="H271" i="1361"/>
  <c r="AK270" i="1361"/>
  <c r="AJ270" i="1361"/>
  <c r="BN270" i="1380" s="1"/>
  <c r="AI270" i="1361"/>
  <c r="AH270" i="1361"/>
  <c r="AG270" i="1361"/>
  <c r="AF270" i="1361"/>
  <c r="AE270" i="1361"/>
  <c r="AD270" i="1361"/>
  <c r="AC270" i="1361"/>
  <c r="AB270" i="1361"/>
  <c r="BF270" i="1380" s="1"/>
  <c r="AA270" i="1361"/>
  <c r="Z270" i="1361"/>
  <c r="Y270" i="1361"/>
  <c r="X270" i="1361"/>
  <c r="W270" i="1361"/>
  <c r="V270" i="1361"/>
  <c r="U270" i="1361"/>
  <c r="T270" i="1361"/>
  <c r="AX270" i="1380" s="1"/>
  <c r="S270" i="1361"/>
  <c r="R270" i="1361"/>
  <c r="Q270" i="1361"/>
  <c r="P270" i="1361"/>
  <c r="O270" i="1361"/>
  <c r="N270" i="1361"/>
  <c r="M270" i="1361"/>
  <c r="L270" i="1361"/>
  <c r="AP270" i="1380" s="1"/>
  <c r="K270" i="1361"/>
  <c r="J270" i="1361"/>
  <c r="I270" i="1361"/>
  <c r="H270" i="1361"/>
  <c r="AK269" i="1361"/>
  <c r="AJ269" i="1361"/>
  <c r="AI269" i="1361"/>
  <c r="AH269" i="1361"/>
  <c r="BL269" i="1380" s="1"/>
  <c r="AG269" i="1361"/>
  <c r="AF269" i="1361"/>
  <c r="AE269" i="1361"/>
  <c r="AD269" i="1361"/>
  <c r="AC269" i="1361"/>
  <c r="AB269" i="1361"/>
  <c r="AA269" i="1361"/>
  <c r="Z269" i="1361"/>
  <c r="BD269" i="1380" s="1"/>
  <c r="Y269" i="1361"/>
  <c r="X269" i="1361"/>
  <c r="W269" i="1361"/>
  <c r="V269" i="1361"/>
  <c r="U269" i="1361"/>
  <c r="T269" i="1361"/>
  <c r="S269" i="1361"/>
  <c r="R269" i="1361"/>
  <c r="AV269" i="1380" s="1"/>
  <c r="Q269" i="1361"/>
  <c r="P269" i="1361"/>
  <c r="O269" i="1361"/>
  <c r="N269" i="1361"/>
  <c r="M269" i="1361"/>
  <c r="L269" i="1361"/>
  <c r="K269" i="1361"/>
  <c r="J269" i="1361"/>
  <c r="AN269" i="1380" s="1"/>
  <c r="I269" i="1361"/>
  <c r="H269" i="1361"/>
  <c r="AK268" i="1361"/>
  <c r="AJ268" i="1361"/>
  <c r="AI268" i="1361"/>
  <c r="AH268" i="1361"/>
  <c r="AG268" i="1361"/>
  <c r="AF268" i="1361"/>
  <c r="AE268" i="1361"/>
  <c r="AD268" i="1361"/>
  <c r="AC268" i="1361"/>
  <c r="AB268" i="1361"/>
  <c r="AA268" i="1361"/>
  <c r="Z268" i="1361"/>
  <c r="Y268" i="1361"/>
  <c r="X268" i="1361"/>
  <c r="W268" i="1361"/>
  <c r="V268" i="1361"/>
  <c r="U268" i="1361"/>
  <c r="T268" i="1361"/>
  <c r="S268" i="1361"/>
  <c r="R268" i="1361"/>
  <c r="Q268" i="1361"/>
  <c r="P268" i="1361"/>
  <c r="O268" i="1361"/>
  <c r="N268" i="1361"/>
  <c r="M268" i="1361"/>
  <c r="L268" i="1361"/>
  <c r="K268" i="1361"/>
  <c r="J268" i="1361"/>
  <c r="I268" i="1361"/>
  <c r="H268" i="1361"/>
  <c r="AK267" i="1361"/>
  <c r="AJ267" i="1361"/>
  <c r="AI267" i="1361"/>
  <c r="AH267" i="1361"/>
  <c r="AG267" i="1361"/>
  <c r="AF267" i="1361"/>
  <c r="AE267" i="1361"/>
  <c r="AD267" i="1361"/>
  <c r="BH267" i="1380" s="1"/>
  <c r="AC267" i="1361"/>
  <c r="AB267" i="1361"/>
  <c r="AA267" i="1361"/>
  <c r="Z267" i="1361"/>
  <c r="Y267" i="1361"/>
  <c r="X267" i="1361"/>
  <c r="W267" i="1361"/>
  <c r="V267" i="1361"/>
  <c r="AZ267" i="1380" s="1"/>
  <c r="U267" i="1361"/>
  <c r="T267" i="1361"/>
  <c r="S267" i="1361"/>
  <c r="R267" i="1361"/>
  <c r="Q267" i="1361"/>
  <c r="P267" i="1361"/>
  <c r="O267" i="1361"/>
  <c r="N267" i="1361"/>
  <c r="AR267" i="1380" s="1"/>
  <c r="M267" i="1361"/>
  <c r="L267" i="1361"/>
  <c r="K267" i="1361"/>
  <c r="J267" i="1361"/>
  <c r="I267" i="1361"/>
  <c r="H267" i="1361"/>
  <c r="AK266" i="1361"/>
  <c r="AJ266" i="1361"/>
  <c r="BN266" i="1380" s="1"/>
  <c r="AI266" i="1361"/>
  <c r="AH266" i="1361"/>
  <c r="AG266" i="1361"/>
  <c r="AF266" i="1361"/>
  <c r="AE266" i="1361"/>
  <c r="AD266" i="1361"/>
  <c r="AC266" i="1361"/>
  <c r="AB266" i="1361"/>
  <c r="BF266" i="1380" s="1"/>
  <c r="AA266" i="1361"/>
  <c r="Z266" i="1361"/>
  <c r="Y266" i="1361"/>
  <c r="X266" i="1361"/>
  <c r="W266" i="1361"/>
  <c r="V266" i="1361"/>
  <c r="U266" i="1361"/>
  <c r="T266" i="1361"/>
  <c r="AX266" i="1380" s="1"/>
  <c r="S266" i="1361"/>
  <c r="R266" i="1361"/>
  <c r="Q266" i="1361"/>
  <c r="P266" i="1361"/>
  <c r="O266" i="1361"/>
  <c r="N266" i="1361"/>
  <c r="M266" i="1361"/>
  <c r="L266" i="1361"/>
  <c r="AP266" i="1380" s="1"/>
  <c r="K266" i="1361"/>
  <c r="J266" i="1361"/>
  <c r="I266" i="1361"/>
  <c r="H266" i="1361"/>
  <c r="AK265" i="1361"/>
  <c r="AJ265" i="1361"/>
  <c r="AI265" i="1361"/>
  <c r="AH265" i="1361"/>
  <c r="BL265" i="1380" s="1"/>
  <c r="AG265" i="1361"/>
  <c r="AF265" i="1361"/>
  <c r="AE265" i="1361"/>
  <c r="AD265" i="1361"/>
  <c r="AC265" i="1361"/>
  <c r="AB265" i="1361"/>
  <c r="AA265" i="1361"/>
  <c r="Z265" i="1361"/>
  <c r="BD265" i="1380" s="1"/>
  <c r="Y265" i="1361"/>
  <c r="X265" i="1361"/>
  <c r="W265" i="1361"/>
  <c r="V265" i="1361"/>
  <c r="U265" i="1361"/>
  <c r="T265" i="1361"/>
  <c r="S265" i="1361"/>
  <c r="R265" i="1361"/>
  <c r="AV265" i="1380" s="1"/>
  <c r="Q265" i="1361"/>
  <c r="P265" i="1361"/>
  <c r="O265" i="1361"/>
  <c r="N265" i="1361"/>
  <c r="M265" i="1361"/>
  <c r="L265" i="1361"/>
  <c r="K265" i="1361"/>
  <c r="J265" i="1361"/>
  <c r="AN265" i="1380" s="1"/>
  <c r="I265" i="1361"/>
  <c r="H265" i="1361"/>
  <c r="AK264" i="1361"/>
  <c r="AJ264" i="1361"/>
  <c r="AI264" i="1361"/>
  <c r="AH264" i="1361"/>
  <c r="AG264" i="1361"/>
  <c r="AF264" i="1361"/>
  <c r="BJ264" i="1380" s="1"/>
  <c r="AE264" i="1361"/>
  <c r="AD264" i="1361"/>
  <c r="AC264" i="1361"/>
  <c r="AB264" i="1361"/>
  <c r="AA264" i="1361"/>
  <c r="Z264" i="1361"/>
  <c r="Y264" i="1361"/>
  <c r="X264" i="1361"/>
  <c r="BB264" i="1380" s="1"/>
  <c r="W264" i="1361"/>
  <c r="V264" i="1361"/>
  <c r="U264" i="1361"/>
  <c r="T264" i="1361"/>
  <c r="S264" i="1361"/>
  <c r="R264" i="1361"/>
  <c r="Q264" i="1361"/>
  <c r="P264" i="1361"/>
  <c r="AT264" i="1380" s="1"/>
  <c r="O264" i="1361"/>
  <c r="N264" i="1361"/>
  <c r="M264" i="1361"/>
  <c r="L264" i="1361"/>
  <c r="K264" i="1361"/>
  <c r="J264" i="1361"/>
  <c r="I264" i="1361"/>
  <c r="H264" i="1361"/>
  <c r="AL264" i="1380" s="1"/>
  <c r="AK263" i="1361"/>
  <c r="AJ263" i="1361"/>
  <c r="AI263" i="1361"/>
  <c r="AH263" i="1361"/>
  <c r="AG263" i="1361"/>
  <c r="AF263" i="1361"/>
  <c r="AE263" i="1361"/>
  <c r="AD263" i="1361"/>
  <c r="BH263" i="1380" s="1"/>
  <c r="AC263" i="1361"/>
  <c r="AB263" i="1361"/>
  <c r="AA263" i="1361"/>
  <c r="Z263" i="1361"/>
  <c r="Y263" i="1361"/>
  <c r="X263" i="1361"/>
  <c r="W263" i="1361"/>
  <c r="V263" i="1361"/>
  <c r="AZ263" i="1380" s="1"/>
  <c r="U263" i="1361"/>
  <c r="T263" i="1361"/>
  <c r="S263" i="1361"/>
  <c r="R263" i="1361"/>
  <c r="Q263" i="1361"/>
  <c r="P263" i="1361"/>
  <c r="O263" i="1361"/>
  <c r="N263" i="1361"/>
  <c r="AR263" i="1380" s="1"/>
  <c r="M263" i="1361"/>
  <c r="L263" i="1361"/>
  <c r="K263" i="1361"/>
  <c r="J263" i="1361"/>
  <c r="I263" i="1361"/>
  <c r="H263" i="1361"/>
  <c r="AK262" i="1361"/>
  <c r="AJ262" i="1361"/>
  <c r="BN262" i="1380" s="1"/>
  <c r="AI262" i="1361"/>
  <c r="AH262" i="1361"/>
  <c r="AG262" i="1361"/>
  <c r="AF262" i="1361"/>
  <c r="AE262" i="1361"/>
  <c r="AD262" i="1361"/>
  <c r="AC262" i="1361"/>
  <c r="AB262" i="1361"/>
  <c r="BF262" i="1380" s="1"/>
  <c r="AA262" i="1361"/>
  <c r="Z262" i="1361"/>
  <c r="Y262" i="1361"/>
  <c r="X262" i="1361"/>
  <c r="W262" i="1361"/>
  <c r="V262" i="1361"/>
  <c r="U262" i="1361"/>
  <c r="T262" i="1361"/>
  <c r="AX262" i="1380" s="1"/>
  <c r="S262" i="1361"/>
  <c r="R262" i="1361"/>
  <c r="Q262" i="1361"/>
  <c r="P262" i="1361"/>
  <c r="O262" i="1361"/>
  <c r="N262" i="1361"/>
  <c r="M262" i="1361"/>
  <c r="L262" i="1361"/>
  <c r="AP262" i="1380" s="1"/>
  <c r="K262" i="1361"/>
  <c r="J262" i="1361"/>
  <c r="I262" i="1361"/>
  <c r="H262" i="1361"/>
  <c r="AK261" i="1361"/>
  <c r="AJ261" i="1361"/>
  <c r="AI261" i="1361"/>
  <c r="AH261" i="1361"/>
  <c r="BL261" i="1380" s="1"/>
  <c r="AG261" i="1361"/>
  <c r="AF261" i="1361"/>
  <c r="AE261" i="1361"/>
  <c r="AD261" i="1361"/>
  <c r="AC261" i="1361"/>
  <c r="AB261" i="1361"/>
  <c r="AA261" i="1361"/>
  <c r="Z261" i="1361"/>
  <c r="BD261" i="1380" s="1"/>
  <c r="Y261" i="1361"/>
  <c r="X261" i="1361"/>
  <c r="W261" i="1361"/>
  <c r="V261" i="1361"/>
  <c r="U261" i="1361"/>
  <c r="T261" i="1361"/>
  <c r="S261" i="1361"/>
  <c r="R261" i="1361"/>
  <c r="AV261" i="1380" s="1"/>
  <c r="Q261" i="1361"/>
  <c r="P261" i="1361"/>
  <c r="O261" i="1361"/>
  <c r="N261" i="1361"/>
  <c r="M261" i="1361"/>
  <c r="L261" i="1361"/>
  <c r="K261" i="1361"/>
  <c r="J261" i="1361"/>
  <c r="AN261" i="1380" s="1"/>
  <c r="I261" i="1361"/>
  <c r="H261" i="1361"/>
  <c r="AK260" i="1361"/>
  <c r="AJ260" i="1361"/>
  <c r="AI260" i="1361"/>
  <c r="AH260" i="1361"/>
  <c r="AG260" i="1361"/>
  <c r="AF260" i="1361"/>
  <c r="AE260" i="1361"/>
  <c r="AD260" i="1361"/>
  <c r="AC260" i="1361"/>
  <c r="AB260" i="1361"/>
  <c r="AA260" i="1361"/>
  <c r="Z260" i="1361"/>
  <c r="Y260" i="1361"/>
  <c r="X260" i="1361"/>
  <c r="W260" i="1361"/>
  <c r="V260" i="1361"/>
  <c r="U260" i="1361"/>
  <c r="T260" i="1361"/>
  <c r="S260" i="1361"/>
  <c r="R260" i="1361"/>
  <c r="Q260" i="1361"/>
  <c r="P260" i="1361"/>
  <c r="O260" i="1361"/>
  <c r="N260" i="1361"/>
  <c r="M260" i="1361"/>
  <c r="L260" i="1361"/>
  <c r="K260" i="1361"/>
  <c r="J260" i="1361"/>
  <c r="I260" i="1361"/>
  <c r="H260" i="1361"/>
  <c r="AK259" i="1361"/>
  <c r="AJ259" i="1361"/>
  <c r="AI259" i="1361"/>
  <c r="AH259" i="1361"/>
  <c r="AG259" i="1361"/>
  <c r="AF259" i="1361"/>
  <c r="AE259" i="1361"/>
  <c r="AD259" i="1361"/>
  <c r="BH259" i="1380" s="1"/>
  <c r="AC259" i="1361"/>
  <c r="AB259" i="1361"/>
  <c r="AA259" i="1361"/>
  <c r="Z259" i="1361"/>
  <c r="Y259" i="1361"/>
  <c r="X259" i="1361"/>
  <c r="W259" i="1361"/>
  <c r="V259" i="1361"/>
  <c r="AZ259" i="1380" s="1"/>
  <c r="U259" i="1361"/>
  <c r="T259" i="1361"/>
  <c r="S259" i="1361"/>
  <c r="R259" i="1361"/>
  <c r="Q259" i="1361"/>
  <c r="P259" i="1361"/>
  <c r="O259" i="1361"/>
  <c r="N259" i="1361"/>
  <c r="AR259" i="1380" s="1"/>
  <c r="M259" i="1361"/>
  <c r="L259" i="1361"/>
  <c r="K259" i="1361"/>
  <c r="J259" i="1361"/>
  <c r="I259" i="1361"/>
  <c r="H259" i="1361"/>
  <c r="AK258" i="1361"/>
  <c r="AJ258" i="1361"/>
  <c r="BN258" i="1380" s="1"/>
  <c r="AI258" i="1361"/>
  <c r="AH258" i="1361"/>
  <c r="AG258" i="1361"/>
  <c r="AF258" i="1361"/>
  <c r="AE258" i="1361"/>
  <c r="AD258" i="1361"/>
  <c r="AC258" i="1361"/>
  <c r="AB258" i="1361"/>
  <c r="BF258" i="1380" s="1"/>
  <c r="AA258" i="1361"/>
  <c r="Z258" i="1361"/>
  <c r="Y258" i="1361"/>
  <c r="X258" i="1361"/>
  <c r="W258" i="1361"/>
  <c r="V258" i="1361"/>
  <c r="U258" i="1361"/>
  <c r="T258" i="1361"/>
  <c r="AX258" i="1380" s="1"/>
  <c r="S258" i="1361"/>
  <c r="R258" i="1361"/>
  <c r="Q258" i="1361"/>
  <c r="P258" i="1361"/>
  <c r="O258" i="1361"/>
  <c r="N258" i="1361"/>
  <c r="M258" i="1361"/>
  <c r="L258" i="1361"/>
  <c r="AP258" i="1380" s="1"/>
  <c r="K258" i="1361"/>
  <c r="J258" i="1361"/>
  <c r="I258" i="1361"/>
  <c r="H258" i="1361"/>
  <c r="AK257" i="1361"/>
  <c r="AJ257" i="1361"/>
  <c r="AI257" i="1361"/>
  <c r="AH257" i="1361"/>
  <c r="BL257" i="1380" s="1"/>
  <c r="AG257" i="1361"/>
  <c r="AF257" i="1361"/>
  <c r="AE257" i="1361"/>
  <c r="AD257" i="1361"/>
  <c r="AC257" i="1361"/>
  <c r="AB257" i="1361"/>
  <c r="AA257" i="1361"/>
  <c r="Z257" i="1361"/>
  <c r="BD257" i="1380" s="1"/>
  <c r="Y257" i="1361"/>
  <c r="X257" i="1361"/>
  <c r="W257" i="1361"/>
  <c r="V257" i="1361"/>
  <c r="U257" i="1361"/>
  <c r="T257" i="1361"/>
  <c r="S257" i="1361"/>
  <c r="R257" i="1361"/>
  <c r="AV257" i="1380" s="1"/>
  <c r="Q257" i="1361"/>
  <c r="P257" i="1361"/>
  <c r="O257" i="1361"/>
  <c r="N257" i="1361"/>
  <c r="M257" i="1361"/>
  <c r="L257" i="1361"/>
  <c r="K257" i="1361"/>
  <c r="J257" i="1361"/>
  <c r="AN257" i="1380" s="1"/>
  <c r="I257" i="1361"/>
  <c r="H257" i="1361"/>
  <c r="AK256" i="1361"/>
  <c r="AJ256" i="1361"/>
  <c r="AI256" i="1361"/>
  <c r="AH256" i="1361"/>
  <c r="AG256" i="1361"/>
  <c r="AF256" i="1361"/>
  <c r="BJ256" i="1380" s="1"/>
  <c r="AE256" i="1361"/>
  <c r="AD256" i="1361"/>
  <c r="AC256" i="1361"/>
  <c r="AB256" i="1361"/>
  <c r="AA256" i="1361"/>
  <c r="Z256" i="1361"/>
  <c r="Y256" i="1361"/>
  <c r="X256" i="1361"/>
  <c r="BB256" i="1380" s="1"/>
  <c r="W256" i="1361"/>
  <c r="V256" i="1361"/>
  <c r="U256" i="1361"/>
  <c r="T256" i="1361"/>
  <c r="S256" i="1361"/>
  <c r="R256" i="1361"/>
  <c r="Q256" i="1361"/>
  <c r="P256" i="1361"/>
  <c r="AT256" i="1380" s="1"/>
  <c r="O256" i="1361"/>
  <c r="N256" i="1361"/>
  <c r="M256" i="1361"/>
  <c r="L256" i="1361"/>
  <c r="K256" i="1361"/>
  <c r="J256" i="1361"/>
  <c r="I256" i="1361"/>
  <c r="H256" i="1361"/>
  <c r="AL256" i="1380" s="1"/>
  <c r="AK255" i="1361"/>
  <c r="AJ255" i="1361"/>
  <c r="AI255" i="1361"/>
  <c r="AH255" i="1361"/>
  <c r="AG255" i="1361"/>
  <c r="AF255" i="1361"/>
  <c r="AE255" i="1361"/>
  <c r="AD255" i="1361"/>
  <c r="BH255" i="1380" s="1"/>
  <c r="AC255" i="1361"/>
  <c r="AB255" i="1361"/>
  <c r="AA255" i="1361"/>
  <c r="Z255" i="1361"/>
  <c r="Y255" i="1361"/>
  <c r="X255" i="1361"/>
  <c r="W255" i="1361"/>
  <c r="V255" i="1361"/>
  <c r="AZ255" i="1380" s="1"/>
  <c r="U255" i="1361"/>
  <c r="T255" i="1361"/>
  <c r="S255" i="1361"/>
  <c r="R255" i="1361"/>
  <c r="Q255" i="1361"/>
  <c r="P255" i="1361"/>
  <c r="O255" i="1361"/>
  <c r="N255" i="1361"/>
  <c r="AR255" i="1380" s="1"/>
  <c r="M255" i="1361"/>
  <c r="L255" i="1361"/>
  <c r="K255" i="1361"/>
  <c r="J255" i="1361"/>
  <c r="I255" i="1361"/>
  <c r="H255" i="1361"/>
  <c r="AK254" i="1361"/>
  <c r="AJ254" i="1361"/>
  <c r="BN254" i="1380" s="1"/>
  <c r="AI254" i="1361"/>
  <c r="AH254" i="1361"/>
  <c r="AG254" i="1361"/>
  <c r="AF254" i="1361"/>
  <c r="AE254" i="1361"/>
  <c r="AD254" i="1361"/>
  <c r="AC254" i="1361"/>
  <c r="AB254" i="1361"/>
  <c r="BF254" i="1380" s="1"/>
  <c r="AA254" i="1361"/>
  <c r="Z254" i="1361"/>
  <c r="Y254" i="1361"/>
  <c r="X254" i="1361"/>
  <c r="W254" i="1361"/>
  <c r="V254" i="1361"/>
  <c r="U254" i="1361"/>
  <c r="T254" i="1361"/>
  <c r="AX254" i="1380" s="1"/>
  <c r="S254" i="1361"/>
  <c r="R254" i="1361"/>
  <c r="Q254" i="1361"/>
  <c r="P254" i="1361"/>
  <c r="O254" i="1361"/>
  <c r="N254" i="1361"/>
  <c r="M254" i="1361"/>
  <c r="L254" i="1361"/>
  <c r="AP254" i="1380" s="1"/>
  <c r="K254" i="1361"/>
  <c r="J254" i="1361"/>
  <c r="I254" i="1361"/>
  <c r="H254" i="1361"/>
  <c r="AK253" i="1361"/>
  <c r="AJ253" i="1361"/>
  <c r="AI253" i="1361"/>
  <c r="AH253" i="1361"/>
  <c r="BL253" i="1380" s="1"/>
  <c r="AG253" i="1361"/>
  <c r="AF253" i="1361"/>
  <c r="AE253" i="1361"/>
  <c r="AD253" i="1361"/>
  <c r="AC253" i="1361"/>
  <c r="AB253" i="1361"/>
  <c r="AA253" i="1361"/>
  <c r="Z253" i="1361"/>
  <c r="BD253" i="1380" s="1"/>
  <c r="Y253" i="1361"/>
  <c r="X253" i="1361"/>
  <c r="W253" i="1361"/>
  <c r="V253" i="1361"/>
  <c r="U253" i="1361"/>
  <c r="T253" i="1361"/>
  <c r="S253" i="1361"/>
  <c r="R253" i="1361"/>
  <c r="AV253" i="1380" s="1"/>
  <c r="Q253" i="1361"/>
  <c r="P253" i="1361"/>
  <c r="O253" i="1361"/>
  <c r="N253" i="1361"/>
  <c r="M253" i="1361"/>
  <c r="L253" i="1361"/>
  <c r="K253" i="1361"/>
  <c r="J253" i="1361"/>
  <c r="AN253" i="1380" s="1"/>
  <c r="I253" i="1361"/>
  <c r="H253" i="1361"/>
  <c r="AK252" i="1361"/>
  <c r="AJ252" i="1361"/>
  <c r="AI252" i="1361"/>
  <c r="AH252" i="1361"/>
  <c r="AG252" i="1361"/>
  <c r="AF252" i="1361"/>
  <c r="AE252" i="1361"/>
  <c r="AD252" i="1361"/>
  <c r="AC252" i="1361"/>
  <c r="AB252" i="1361"/>
  <c r="AA252" i="1361"/>
  <c r="Z252" i="1361"/>
  <c r="Y252" i="1361"/>
  <c r="X252" i="1361"/>
  <c r="W252" i="1361"/>
  <c r="V252" i="1361"/>
  <c r="U252" i="1361"/>
  <c r="T252" i="1361"/>
  <c r="S252" i="1361"/>
  <c r="R252" i="1361"/>
  <c r="Q252" i="1361"/>
  <c r="P252" i="1361"/>
  <c r="O252" i="1361"/>
  <c r="N252" i="1361"/>
  <c r="M252" i="1361"/>
  <c r="L252" i="1361"/>
  <c r="K252" i="1361"/>
  <c r="J252" i="1361"/>
  <c r="I252" i="1361"/>
  <c r="H252" i="1361"/>
  <c r="AK251" i="1361"/>
  <c r="AJ251" i="1361"/>
  <c r="AI251" i="1361"/>
  <c r="AH251" i="1361"/>
  <c r="AG251" i="1361"/>
  <c r="AF251" i="1361"/>
  <c r="AE251" i="1361"/>
  <c r="AD251" i="1361"/>
  <c r="BH251" i="1380" s="1"/>
  <c r="AC251" i="1361"/>
  <c r="AB251" i="1361"/>
  <c r="AA251" i="1361"/>
  <c r="Z251" i="1361"/>
  <c r="Y251" i="1361"/>
  <c r="X251" i="1361"/>
  <c r="W251" i="1361"/>
  <c r="V251" i="1361"/>
  <c r="AZ251" i="1380" s="1"/>
  <c r="U251" i="1361"/>
  <c r="T251" i="1361"/>
  <c r="S251" i="1361"/>
  <c r="R251" i="1361"/>
  <c r="Q251" i="1361"/>
  <c r="P251" i="1361"/>
  <c r="O251" i="1361"/>
  <c r="N251" i="1361"/>
  <c r="AR251" i="1380" s="1"/>
  <c r="M251" i="1361"/>
  <c r="L251" i="1361"/>
  <c r="K251" i="1361"/>
  <c r="J251" i="1361"/>
  <c r="I251" i="1361"/>
  <c r="H251" i="1361"/>
  <c r="AK250" i="1361"/>
  <c r="AJ250" i="1361"/>
  <c r="BN250" i="1380" s="1"/>
  <c r="AI250" i="1361"/>
  <c r="AH250" i="1361"/>
  <c r="AG250" i="1361"/>
  <c r="AF250" i="1361"/>
  <c r="AE250" i="1361"/>
  <c r="AD250" i="1361"/>
  <c r="AC250" i="1361"/>
  <c r="AB250" i="1361"/>
  <c r="BF250" i="1380" s="1"/>
  <c r="AA250" i="1361"/>
  <c r="Z250" i="1361"/>
  <c r="Y250" i="1361"/>
  <c r="X250" i="1361"/>
  <c r="W250" i="1361"/>
  <c r="V250" i="1361"/>
  <c r="U250" i="1361"/>
  <c r="T250" i="1361"/>
  <c r="AX250" i="1380" s="1"/>
  <c r="S250" i="1361"/>
  <c r="R250" i="1361"/>
  <c r="Q250" i="1361"/>
  <c r="P250" i="1361"/>
  <c r="O250" i="1361"/>
  <c r="N250" i="1361"/>
  <c r="M250" i="1361"/>
  <c r="L250" i="1361"/>
  <c r="AP250" i="1380" s="1"/>
  <c r="K250" i="1361"/>
  <c r="J250" i="1361"/>
  <c r="I250" i="1361"/>
  <c r="H250" i="1361"/>
  <c r="AK249" i="1361"/>
  <c r="AJ249" i="1361"/>
  <c r="AI249" i="1361"/>
  <c r="AH249" i="1361"/>
  <c r="BL249" i="1380" s="1"/>
  <c r="AG249" i="1361"/>
  <c r="AF249" i="1361"/>
  <c r="AE249" i="1361"/>
  <c r="AD249" i="1361"/>
  <c r="AC249" i="1361"/>
  <c r="AB249" i="1361"/>
  <c r="AA249" i="1361"/>
  <c r="Z249" i="1361"/>
  <c r="BD249" i="1380" s="1"/>
  <c r="Y249" i="1361"/>
  <c r="X249" i="1361"/>
  <c r="W249" i="1361"/>
  <c r="V249" i="1361"/>
  <c r="U249" i="1361"/>
  <c r="T249" i="1361"/>
  <c r="S249" i="1361"/>
  <c r="R249" i="1361"/>
  <c r="AV249" i="1380" s="1"/>
  <c r="Q249" i="1361"/>
  <c r="P249" i="1361"/>
  <c r="O249" i="1361"/>
  <c r="N249" i="1361"/>
  <c r="M249" i="1361"/>
  <c r="L249" i="1361"/>
  <c r="K249" i="1361"/>
  <c r="J249" i="1361"/>
  <c r="AN249" i="1380" s="1"/>
  <c r="I249" i="1361"/>
  <c r="H249" i="1361"/>
  <c r="AK248" i="1361"/>
  <c r="AJ248" i="1361"/>
  <c r="AI248" i="1361"/>
  <c r="AH248" i="1361"/>
  <c r="AG248" i="1361"/>
  <c r="AF248" i="1361"/>
  <c r="BJ248" i="1380" s="1"/>
  <c r="AE248" i="1361"/>
  <c r="AD248" i="1361"/>
  <c r="AC248" i="1361"/>
  <c r="AB248" i="1361"/>
  <c r="AA248" i="1361"/>
  <c r="Z248" i="1361"/>
  <c r="Y248" i="1361"/>
  <c r="X248" i="1361"/>
  <c r="BB248" i="1380" s="1"/>
  <c r="W248" i="1361"/>
  <c r="V248" i="1361"/>
  <c r="U248" i="1361"/>
  <c r="T248" i="1361"/>
  <c r="S248" i="1361"/>
  <c r="R248" i="1361"/>
  <c r="Q248" i="1361"/>
  <c r="P248" i="1361"/>
  <c r="AT248" i="1380" s="1"/>
  <c r="O248" i="1361"/>
  <c r="N248" i="1361"/>
  <c r="M248" i="1361"/>
  <c r="L248" i="1361"/>
  <c r="K248" i="1361"/>
  <c r="J248" i="1361"/>
  <c r="I248" i="1361"/>
  <c r="H248" i="1361"/>
  <c r="AL248" i="1380" s="1"/>
  <c r="AK247" i="1361"/>
  <c r="AJ247" i="1361"/>
  <c r="AI247" i="1361"/>
  <c r="AH247" i="1361"/>
  <c r="AG247" i="1361"/>
  <c r="AF247" i="1361"/>
  <c r="AE247" i="1361"/>
  <c r="AD247" i="1361"/>
  <c r="BH247" i="1380" s="1"/>
  <c r="AC247" i="1361"/>
  <c r="AB247" i="1361"/>
  <c r="AA247" i="1361"/>
  <c r="Z247" i="1361"/>
  <c r="Y247" i="1361"/>
  <c r="X247" i="1361"/>
  <c r="W247" i="1361"/>
  <c r="V247" i="1361"/>
  <c r="AZ247" i="1380" s="1"/>
  <c r="U247" i="1361"/>
  <c r="T247" i="1361"/>
  <c r="S247" i="1361"/>
  <c r="R247" i="1361"/>
  <c r="Q247" i="1361"/>
  <c r="P247" i="1361"/>
  <c r="O247" i="1361"/>
  <c r="N247" i="1361"/>
  <c r="AR247" i="1380" s="1"/>
  <c r="M247" i="1361"/>
  <c r="L247" i="1361"/>
  <c r="K247" i="1361"/>
  <c r="J247" i="1361"/>
  <c r="I247" i="1361"/>
  <c r="H247" i="1361"/>
  <c r="AK246" i="1361"/>
  <c r="AJ246" i="1361"/>
  <c r="BN246" i="1380" s="1"/>
  <c r="AI246" i="1361"/>
  <c r="AH246" i="1361"/>
  <c r="AG246" i="1361"/>
  <c r="AF246" i="1361"/>
  <c r="AE246" i="1361"/>
  <c r="AD246" i="1361"/>
  <c r="AC246" i="1361"/>
  <c r="AB246" i="1361"/>
  <c r="BF246" i="1380" s="1"/>
  <c r="AA246" i="1361"/>
  <c r="Z246" i="1361"/>
  <c r="Y246" i="1361"/>
  <c r="X246" i="1361"/>
  <c r="W246" i="1361"/>
  <c r="V246" i="1361"/>
  <c r="U246" i="1361"/>
  <c r="T246" i="1361"/>
  <c r="AX246" i="1380" s="1"/>
  <c r="S246" i="1361"/>
  <c r="R246" i="1361"/>
  <c r="Q246" i="1361"/>
  <c r="P246" i="1361"/>
  <c r="O246" i="1361"/>
  <c r="N246" i="1361"/>
  <c r="M246" i="1361"/>
  <c r="L246" i="1361"/>
  <c r="AP246" i="1380" s="1"/>
  <c r="K246" i="1361"/>
  <c r="J246" i="1361"/>
  <c r="I246" i="1361"/>
  <c r="H246" i="1361"/>
  <c r="AK245" i="1361"/>
  <c r="AJ245" i="1361"/>
  <c r="AI245" i="1361"/>
  <c r="AH245" i="1361"/>
  <c r="BL245" i="1380" s="1"/>
  <c r="AG245" i="1361"/>
  <c r="AF245" i="1361"/>
  <c r="AE245" i="1361"/>
  <c r="AD245" i="1361"/>
  <c r="AC245" i="1361"/>
  <c r="AB245" i="1361"/>
  <c r="AA245" i="1361"/>
  <c r="Z245" i="1361"/>
  <c r="BD245" i="1380" s="1"/>
  <c r="Y245" i="1361"/>
  <c r="X245" i="1361"/>
  <c r="W245" i="1361"/>
  <c r="V245" i="1361"/>
  <c r="U245" i="1361"/>
  <c r="T245" i="1361"/>
  <c r="S245" i="1361"/>
  <c r="R245" i="1361"/>
  <c r="AV245" i="1380" s="1"/>
  <c r="Q245" i="1361"/>
  <c r="P245" i="1361"/>
  <c r="O245" i="1361"/>
  <c r="N245" i="1361"/>
  <c r="M245" i="1361"/>
  <c r="L245" i="1361"/>
  <c r="K245" i="1361"/>
  <c r="J245" i="1361"/>
  <c r="AN245" i="1380" s="1"/>
  <c r="I245" i="1361"/>
  <c r="H245" i="1361"/>
  <c r="AK244" i="1361"/>
  <c r="AJ244" i="1361"/>
  <c r="AI244" i="1361"/>
  <c r="AH244" i="1361"/>
  <c r="AG244" i="1361"/>
  <c r="AF244" i="1361"/>
  <c r="AE244" i="1361"/>
  <c r="AD244" i="1361"/>
  <c r="AC244" i="1361"/>
  <c r="AB244" i="1361"/>
  <c r="AA244" i="1361"/>
  <c r="Z244" i="1361"/>
  <c r="Y244" i="1361"/>
  <c r="X244" i="1361"/>
  <c r="W244" i="1361"/>
  <c r="V244" i="1361"/>
  <c r="U244" i="1361"/>
  <c r="T244" i="1361"/>
  <c r="S244" i="1361"/>
  <c r="R244" i="1361"/>
  <c r="Q244" i="1361"/>
  <c r="P244" i="1361"/>
  <c r="O244" i="1361"/>
  <c r="N244" i="1361"/>
  <c r="M244" i="1361"/>
  <c r="L244" i="1361"/>
  <c r="K244" i="1361"/>
  <c r="J244" i="1361"/>
  <c r="I244" i="1361"/>
  <c r="H244" i="1361"/>
  <c r="AK236" i="1361"/>
  <c r="AJ236" i="1361"/>
  <c r="AI236" i="1361"/>
  <c r="AH236" i="1361"/>
  <c r="AG236" i="1361"/>
  <c r="AF236" i="1361"/>
  <c r="AE236" i="1361"/>
  <c r="AD236" i="1361"/>
  <c r="AS236" i="1380" s="1"/>
  <c r="AC236" i="1361"/>
  <c r="AB236" i="1361"/>
  <c r="AA236" i="1361"/>
  <c r="Z236" i="1361"/>
  <c r="Y236" i="1361"/>
  <c r="X236" i="1361"/>
  <c r="W236" i="1361"/>
  <c r="V236" i="1361"/>
  <c r="AK236" i="1380" s="1"/>
  <c r="U236" i="1361"/>
  <c r="T236" i="1361"/>
  <c r="S236" i="1361"/>
  <c r="R236" i="1361"/>
  <c r="Q236" i="1361"/>
  <c r="P236" i="1361"/>
  <c r="O236" i="1361"/>
  <c r="N236" i="1361"/>
  <c r="AC236" i="1380" s="1"/>
  <c r="M236" i="1361"/>
  <c r="L236" i="1361"/>
  <c r="K236" i="1361"/>
  <c r="J236" i="1361"/>
  <c r="I236" i="1361"/>
  <c r="H236" i="1361"/>
  <c r="AK235" i="1361"/>
  <c r="AJ235" i="1361"/>
  <c r="AY235" i="1380" s="1"/>
  <c r="AI235" i="1361"/>
  <c r="AH235" i="1361"/>
  <c r="AG235" i="1361"/>
  <c r="AF235" i="1361"/>
  <c r="AE235" i="1361"/>
  <c r="AD235" i="1361"/>
  <c r="AC235" i="1361"/>
  <c r="AB235" i="1361"/>
  <c r="AQ235" i="1380" s="1"/>
  <c r="AA235" i="1361"/>
  <c r="Z235" i="1361"/>
  <c r="Y235" i="1361"/>
  <c r="X235" i="1361"/>
  <c r="W235" i="1361"/>
  <c r="V235" i="1361"/>
  <c r="U235" i="1361"/>
  <c r="T235" i="1361"/>
  <c r="AI235" i="1380" s="1"/>
  <c r="S235" i="1361"/>
  <c r="R235" i="1361"/>
  <c r="Q235" i="1361"/>
  <c r="P235" i="1361"/>
  <c r="O235" i="1361"/>
  <c r="N235" i="1361"/>
  <c r="M235" i="1361"/>
  <c r="L235" i="1361"/>
  <c r="AA235" i="1380" s="1"/>
  <c r="K235" i="1361"/>
  <c r="J235" i="1361"/>
  <c r="I235" i="1361"/>
  <c r="H235" i="1361"/>
  <c r="AK234" i="1361"/>
  <c r="AJ234" i="1361"/>
  <c r="AI234" i="1361"/>
  <c r="AH234" i="1361"/>
  <c r="AW234" i="1380" s="1"/>
  <c r="AG234" i="1361"/>
  <c r="AF234" i="1361"/>
  <c r="AE234" i="1361"/>
  <c r="AD234" i="1361"/>
  <c r="AC234" i="1361"/>
  <c r="AB234" i="1361"/>
  <c r="AA234" i="1361"/>
  <c r="Z234" i="1361"/>
  <c r="AO234" i="1380" s="1"/>
  <c r="Y234" i="1361"/>
  <c r="X234" i="1361"/>
  <c r="W234" i="1361"/>
  <c r="V234" i="1361"/>
  <c r="U234" i="1361"/>
  <c r="T234" i="1361"/>
  <c r="S234" i="1361"/>
  <c r="R234" i="1361"/>
  <c r="AG234" i="1380" s="1"/>
  <c r="Q234" i="1361"/>
  <c r="P234" i="1361"/>
  <c r="O234" i="1361"/>
  <c r="N234" i="1361"/>
  <c r="M234" i="1361"/>
  <c r="L234" i="1361"/>
  <c r="K234" i="1361"/>
  <c r="J234" i="1361"/>
  <c r="Y234" i="1380" s="1"/>
  <c r="I234" i="1361"/>
  <c r="H234" i="1361"/>
  <c r="AK233" i="1361"/>
  <c r="AJ233" i="1361"/>
  <c r="AI233" i="1361"/>
  <c r="AH233" i="1361"/>
  <c r="AG233" i="1361"/>
  <c r="AF233" i="1361"/>
  <c r="AE233" i="1361"/>
  <c r="AD233" i="1361"/>
  <c r="AC233" i="1361"/>
  <c r="AB233" i="1361"/>
  <c r="AA233" i="1361"/>
  <c r="Z233" i="1361"/>
  <c r="Y233" i="1361"/>
  <c r="X233" i="1361"/>
  <c r="W233" i="1361"/>
  <c r="V233" i="1361"/>
  <c r="U233" i="1361"/>
  <c r="T233" i="1361"/>
  <c r="S233" i="1361"/>
  <c r="R233" i="1361"/>
  <c r="Q233" i="1361"/>
  <c r="P233" i="1361"/>
  <c r="O233" i="1361"/>
  <c r="N233" i="1361"/>
  <c r="M233" i="1361"/>
  <c r="L233" i="1361"/>
  <c r="K233" i="1361"/>
  <c r="J233" i="1361"/>
  <c r="I233" i="1361"/>
  <c r="H233" i="1361"/>
  <c r="AK232" i="1361"/>
  <c r="AJ232" i="1361"/>
  <c r="AI232" i="1361"/>
  <c r="AH232" i="1361"/>
  <c r="AG232" i="1361"/>
  <c r="AF232" i="1361"/>
  <c r="AE232" i="1361"/>
  <c r="AD232" i="1361"/>
  <c r="AS232" i="1380" s="1"/>
  <c r="AC232" i="1361"/>
  <c r="AB232" i="1361"/>
  <c r="AA232" i="1361"/>
  <c r="Z232" i="1361"/>
  <c r="Y232" i="1361"/>
  <c r="X232" i="1361"/>
  <c r="W232" i="1361"/>
  <c r="V232" i="1361"/>
  <c r="AK232" i="1380" s="1"/>
  <c r="U232" i="1361"/>
  <c r="T232" i="1361"/>
  <c r="S232" i="1361"/>
  <c r="R232" i="1361"/>
  <c r="Q232" i="1361"/>
  <c r="P232" i="1361"/>
  <c r="O232" i="1361"/>
  <c r="N232" i="1361"/>
  <c r="AC232" i="1380" s="1"/>
  <c r="M232" i="1361"/>
  <c r="L232" i="1361"/>
  <c r="K232" i="1361"/>
  <c r="J232" i="1361"/>
  <c r="I232" i="1361"/>
  <c r="H232" i="1361"/>
  <c r="AK231" i="1361"/>
  <c r="AJ231" i="1361"/>
  <c r="AY231" i="1380" s="1"/>
  <c r="AI231" i="1361"/>
  <c r="AH231" i="1361"/>
  <c r="AG231" i="1361"/>
  <c r="AF231" i="1361"/>
  <c r="AE231" i="1361"/>
  <c r="AD231" i="1361"/>
  <c r="AC231" i="1361"/>
  <c r="AB231" i="1361"/>
  <c r="AQ231" i="1380" s="1"/>
  <c r="AA231" i="1361"/>
  <c r="Z231" i="1361"/>
  <c r="Y231" i="1361"/>
  <c r="X231" i="1361"/>
  <c r="W231" i="1361"/>
  <c r="V231" i="1361"/>
  <c r="U231" i="1361"/>
  <c r="T231" i="1361"/>
  <c r="AI231" i="1380" s="1"/>
  <c r="S231" i="1361"/>
  <c r="R231" i="1361"/>
  <c r="Q231" i="1361"/>
  <c r="P231" i="1361"/>
  <c r="O231" i="1361"/>
  <c r="N231" i="1361"/>
  <c r="M231" i="1361"/>
  <c r="L231" i="1361"/>
  <c r="AA231" i="1380" s="1"/>
  <c r="K231" i="1361"/>
  <c r="J231" i="1361"/>
  <c r="I231" i="1361"/>
  <c r="H231" i="1361"/>
  <c r="V221" i="1361"/>
  <c r="U221" i="1361"/>
  <c r="T221" i="1361"/>
  <c r="S221" i="1361"/>
  <c r="R221" i="1361"/>
  <c r="Q221" i="1361"/>
  <c r="P221" i="1361"/>
  <c r="AE221" i="1380" s="1"/>
  <c r="O221" i="1361"/>
  <c r="N221" i="1361"/>
  <c r="M221" i="1361"/>
  <c r="L221" i="1361"/>
  <c r="K221" i="1361"/>
  <c r="Z221" i="1380" s="1"/>
  <c r="J221" i="1361"/>
  <c r="I221" i="1361"/>
  <c r="H221" i="1361"/>
  <c r="W221" i="1380" s="1"/>
  <c r="V220" i="1361"/>
  <c r="AK220" i="1380" s="1"/>
  <c r="U220" i="1361"/>
  <c r="T220" i="1361"/>
  <c r="S220" i="1361"/>
  <c r="R220" i="1361"/>
  <c r="Q220" i="1361"/>
  <c r="P220" i="1361"/>
  <c r="O220" i="1361"/>
  <c r="N220" i="1361"/>
  <c r="AC220" i="1380" s="1"/>
  <c r="M220" i="1361"/>
  <c r="L220" i="1361"/>
  <c r="K220" i="1361"/>
  <c r="J220" i="1361"/>
  <c r="I220" i="1361"/>
  <c r="X220" i="1380" s="1"/>
  <c r="H220" i="1361"/>
  <c r="V219" i="1361"/>
  <c r="U219" i="1361"/>
  <c r="T219" i="1361"/>
  <c r="AI219" i="1380" s="1"/>
  <c r="S219" i="1361"/>
  <c r="R219" i="1361"/>
  <c r="Q219" i="1361"/>
  <c r="P219" i="1361"/>
  <c r="O219" i="1361"/>
  <c r="AD219" i="1380" s="1"/>
  <c r="N219" i="1361"/>
  <c r="M219" i="1361"/>
  <c r="L219" i="1361"/>
  <c r="AA219" i="1380" s="1"/>
  <c r="K219" i="1361"/>
  <c r="J219" i="1361"/>
  <c r="I219" i="1361"/>
  <c r="H219" i="1361"/>
  <c r="AK218" i="1361"/>
  <c r="AJ218" i="1361"/>
  <c r="AI218" i="1361"/>
  <c r="AH218" i="1361"/>
  <c r="AW218" i="1380" s="1"/>
  <c r="AG218" i="1361"/>
  <c r="AF218" i="1361"/>
  <c r="AE218" i="1361"/>
  <c r="AD218" i="1361"/>
  <c r="AC218" i="1361"/>
  <c r="AB218" i="1361"/>
  <c r="AA218" i="1361"/>
  <c r="Z218" i="1361"/>
  <c r="AO218" i="1380" s="1"/>
  <c r="Y218" i="1361"/>
  <c r="X218" i="1361"/>
  <c r="W218" i="1361"/>
  <c r="V218" i="1361"/>
  <c r="U218" i="1361"/>
  <c r="T218" i="1361"/>
  <c r="S218" i="1361"/>
  <c r="R218" i="1361"/>
  <c r="AG218" i="1380" s="1"/>
  <c r="Q218" i="1361"/>
  <c r="P218" i="1361"/>
  <c r="O218" i="1361"/>
  <c r="N218" i="1361"/>
  <c r="M218" i="1361"/>
  <c r="AB218" i="1380" s="1"/>
  <c r="L218" i="1361"/>
  <c r="K218" i="1361"/>
  <c r="J218" i="1361"/>
  <c r="Y218" i="1380" s="1"/>
  <c r="I218" i="1361"/>
  <c r="H218" i="1361"/>
  <c r="AK217" i="1361"/>
  <c r="AJ217" i="1361"/>
  <c r="AI217" i="1361"/>
  <c r="AH217" i="1361"/>
  <c r="AG217" i="1361"/>
  <c r="AF217" i="1361"/>
  <c r="AU217" i="1380" s="1"/>
  <c r="AE217" i="1361"/>
  <c r="AD217" i="1361"/>
  <c r="AC217" i="1361"/>
  <c r="AB217" i="1361"/>
  <c r="AA217" i="1361"/>
  <c r="Z217" i="1361"/>
  <c r="Y217" i="1361"/>
  <c r="X217" i="1361"/>
  <c r="AM217" i="1380" s="1"/>
  <c r="W217" i="1361"/>
  <c r="V217" i="1361"/>
  <c r="U217" i="1361"/>
  <c r="T217" i="1361"/>
  <c r="S217" i="1361"/>
  <c r="R217" i="1361"/>
  <c r="Q217" i="1361"/>
  <c r="P217" i="1361"/>
  <c r="AE217" i="1380" s="1"/>
  <c r="O217" i="1361"/>
  <c r="N217" i="1361"/>
  <c r="M217" i="1361"/>
  <c r="L217" i="1361"/>
  <c r="K217" i="1361"/>
  <c r="Z217" i="1380" s="1"/>
  <c r="J217" i="1361"/>
  <c r="I217" i="1361"/>
  <c r="H217" i="1361"/>
  <c r="W217" i="1380" s="1"/>
  <c r="AK216" i="1361"/>
  <c r="AJ216" i="1361"/>
  <c r="AI216" i="1361"/>
  <c r="AH216" i="1361"/>
  <c r="AG216" i="1361"/>
  <c r="AF216" i="1361"/>
  <c r="AE216" i="1361"/>
  <c r="AD216" i="1361"/>
  <c r="AS216" i="1380" s="1"/>
  <c r="AC216" i="1361"/>
  <c r="AB216" i="1361"/>
  <c r="AA216" i="1361"/>
  <c r="Z216" i="1361"/>
  <c r="Y216" i="1361"/>
  <c r="X216" i="1361"/>
  <c r="W216" i="1361"/>
  <c r="V216" i="1361"/>
  <c r="AK216" i="1380" s="1"/>
  <c r="U216" i="1361"/>
  <c r="T216" i="1361"/>
  <c r="S216" i="1361"/>
  <c r="R216" i="1361"/>
  <c r="Q216" i="1361"/>
  <c r="P216" i="1361"/>
  <c r="O216" i="1361"/>
  <c r="N216" i="1361"/>
  <c r="AC216" i="1380" s="1"/>
  <c r="M216" i="1361"/>
  <c r="L216" i="1361"/>
  <c r="K216" i="1361"/>
  <c r="J216" i="1361"/>
  <c r="I216" i="1361"/>
  <c r="X216" i="1380" s="1"/>
  <c r="H216" i="1361"/>
  <c r="AK215" i="1361"/>
  <c r="AJ215" i="1361"/>
  <c r="AY215" i="1380" s="1"/>
  <c r="AI215" i="1361"/>
  <c r="AH215" i="1361"/>
  <c r="AG215" i="1361"/>
  <c r="AF215" i="1361"/>
  <c r="AE215" i="1361"/>
  <c r="AD215" i="1361"/>
  <c r="AC215" i="1361"/>
  <c r="AB215" i="1361"/>
  <c r="AQ215" i="1380" s="1"/>
  <c r="AA215" i="1361"/>
  <c r="Z215" i="1361"/>
  <c r="Y215" i="1361"/>
  <c r="X215" i="1361"/>
  <c r="W215" i="1361"/>
  <c r="V215" i="1361"/>
  <c r="U215" i="1361"/>
  <c r="T215" i="1361"/>
  <c r="AI215" i="1380" s="1"/>
  <c r="S215" i="1361"/>
  <c r="R215" i="1361"/>
  <c r="Q215" i="1361"/>
  <c r="P215" i="1361"/>
  <c r="O215" i="1361"/>
  <c r="AD215" i="1380" s="1"/>
  <c r="N215" i="1361"/>
  <c r="M215" i="1361"/>
  <c r="L215" i="1361"/>
  <c r="AA215" i="1380" s="1"/>
  <c r="K215" i="1361"/>
  <c r="J215" i="1361"/>
  <c r="I215" i="1361"/>
  <c r="H215" i="1361"/>
  <c r="AK214" i="1361"/>
  <c r="AJ214" i="1361"/>
  <c r="AI214" i="1361"/>
  <c r="AH214" i="1361"/>
  <c r="AW214" i="1380" s="1"/>
  <c r="AG214" i="1361"/>
  <c r="AF214" i="1361"/>
  <c r="AE214" i="1361"/>
  <c r="AD214" i="1361"/>
  <c r="AC214" i="1361"/>
  <c r="AB214" i="1361"/>
  <c r="AA214" i="1361"/>
  <c r="Z214" i="1361"/>
  <c r="AO214" i="1380" s="1"/>
  <c r="Y214" i="1361"/>
  <c r="X214" i="1361"/>
  <c r="W214" i="1361"/>
  <c r="V214" i="1361"/>
  <c r="U214" i="1361"/>
  <c r="T214" i="1361"/>
  <c r="S214" i="1361"/>
  <c r="R214" i="1361"/>
  <c r="AG214" i="1380" s="1"/>
  <c r="Q214" i="1361"/>
  <c r="P214" i="1361"/>
  <c r="O214" i="1361"/>
  <c r="N214" i="1361"/>
  <c r="M214" i="1361"/>
  <c r="AB214" i="1380" s="1"/>
  <c r="L214" i="1361"/>
  <c r="K214" i="1361"/>
  <c r="J214" i="1361"/>
  <c r="Y214" i="1380" s="1"/>
  <c r="I214" i="1361"/>
  <c r="H214" i="1361"/>
  <c r="AK213" i="1361"/>
  <c r="AJ213" i="1361"/>
  <c r="AI213" i="1361"/>
  <c r="AH213" i="1361"/>
  <c r="AG213" i="1361"/>
  <c r="AF213" i="1361"/>
  <c r="AU213" i="1380" s="1"/>
  <c r="AE213" i="1361"/>
  <c r="AD213" i="1361"/>
  <c r="AC213" i="1361"/>
  <c r="AB213" i="1361"/>
  <c r="AA213" i="1361"/>
  <c r="Z213" i="1361"/>
  <c r="Y213" i="1361"/>
  <c r="X213" i="1361"/>
  <c r="AM213" i="1380" s="1"/>
  <c r="W213" i="1361"/>
  <c r="V213" i="1361"/>
  <c r="U213" i="1361"/>
  <c r="T213" i="1361"/>
  <c r="S213" i="1361"/>
  <c r="R213" i="1361"/>
  <c r="Q213" i="1361"/>
  <c r="P213" i="1361"/>
  <c r="AE213" i="1380" s="1"/>
  <c r="O213" i="1361"/>
  <c r="N213" i="1361"/>
  <c r="M213" i="1361"/>
  <c r="L213" i="1361"/>
  <c r="K213" i="1361"/>
  <c r="J213" i="1361"/>
  <c r="I213" i="1361"/>
  <c r="H213" i="1361"/>
  <c r="W213" i="1380" s="1"/>
  <c r="AK212" i="1361"/>
  <c r="AJ212" i="1361"/>
  <c r="AI212" i="1361"/>
  <c r="AH212" i="1361"/>
  <c r="AG212" i="1361"/>
  <c r="AF212" i="1361"/>
  <c r="AE212" i="1361"/>
  <c r="AD212" i="1361"/>
  <c r="AS212" i="1380" s="1"/>
  <c r="AC212" i="1361"/>
  <c r="AB212" i="1361"/>
  <c r="AA212" i="1361"/>
  <c r="Z212" i="1361"/>
  <c r="Y212" i="1361"/>
  <c r="X212" i="1361"/>
  <c r="W212" i="1361"/>
  <c r="V212" i="1361"/>
  <c r="AK212" i="1380" s="1"/>
  <c r="U212" i="1361"/>
  <c r="T212" i="1361"/>
  <c r="S212" i="1361"/>
  <c r="R212" i="1361"/>
  <c r="Q212" i="1361"/>
  <c r="P212" i="1361"/>
  <c r="O212" i="1361"/>
  <c r="N212" i="1361"/>
  <c r="AC212" i="1380" s="1"/>
  <c r="M212" i="1361"/>
  <c r="L212" i="1361"/>
  <c r="K212" i="1361"/>
  <c r="J212" i="1361"/>
  <c r="I212" i="1361"/>
  <c r="X212" i="1380" s="1"/>
  <c r="H212" i="1361"/>
  <c r="AK211" i="1361"/>
  <c r="AJ211" i="1361"/>
  <c r="AY211" i="1380" s="1"/>
  <c r="AI211" i="1361"/>
  <c r="AH211" i="1361"/>
  <c r="AG211" i="1361"/>
  <c r="AF211" i="1361"/>
  <c r="AE211" i="1361"/>
  <c r="AD211" i="1361"/>
  <c r="AC211" i="1361"/>
  <c r="AB211" i="1361"/>
  <c r="AQ211" i="1380" s="1"/>
  <c r="AA211" i="1361"/>
  <c r="Z211" i="1361"/>
  <c r="Y211" i="1361"/>
  <c r="X211" i="1361"/>
  <c r="W211" i="1361"/>
  <c r="V211" i="1361"/>
  <c r="U211" i="1361"/>
  <c r="T211" i="1361"/>
  <c r="AI211" i="1380" s="1"/>
  <c r="S211" i="1361"/>
  <c r="R211" i="1361"/>
  <c r="Q211" i="1361"/>
  <c r="P211" i="1361"/>
  <c r="O211" i="1361"/>
  <c r="AD211" i="1380" s="1"/>
  <c r="N211" i="1361"/>
  <c r="M211" i="1361"/>
  <c r="L211" i="1361"/>
  <c r="AA211" i="1380" s="1"/>
  <c r="K211" i="1361"/>
  <c r="J211" i="1361"/>
  <c r="I211" i="1361"/>
  <c r="H211" i="1361"/>
  <c r="AK210" i="1361"/>
  <c r="AJ210" i="1361"/>
  <c r="AI210" i="1361"/>
  <c r="AH210" i="1361"/>
  <c r="AW210" i="1380" s="1"/>
  <c r="AG210" i="1361"/>
  <c r="AF210" i="1361"/>
  <c r="AE210" i="1361"/>
  <c r="AD210" i="1361"/>
  <c r="AC210" i="1361"/>
  <c r="AB210" i="1361"/>
  <c r="AA210" i="1361"/>
  <c r="Z210" i="1361"/>
  <c r="AO210" i="1380" s="1"/>
  <c r="Y210" i="1361"/>
  <c r="X210" i="1361"/>
  <c r="W210" i="1361"/>
  <c r="V210" i="1361"/>
  <c r="U210" i="1361"/>
  <c r="T210" i="1361"/>
  <c r="S210" i="1361"/>
  <c r="R210" i="1361"/>
  <c r="AG210" i="1380" s="1"/>
  <c r="Q210" i="1361"/>
  <c r="P210" i="1361"/>
  <c r="O210" i="1361"/>
  <c r="N210" i="1361"/>
  <c r="M210" i="1361"/>
  <c r="AB210" i="1380" s="1"/>
  <c r="L210" i="1361"/>
  <c r="K210" i="1361"/>
  <c r="J210" i="1361"/>
  <c r="Y210" i="1380" s="1"/>
  <c r="I210" i="1361"/>
  <c r="H210" i="1361"/>
  <c r="AK209" i="1361"/>
  <c r="AJ209" i="1361"/>
  <c r="AI209" i="1361"/>
  <c r="AH209" i="1361"/>
  <c r="AG209" i="1361"/>
  <c r="AF209" i="1361"/>
  <c r="AU209" i="1380" s="1"/>
  <c r="AE209" i="1361"/>
  <c r="AD209" i="1361"/>
  <c r="AC209" i="1361"/>
  <c r="AB209" i="1361"/>
  <c r="AA209" i="1361"/>
  <c r="Z209" i="1361"/>
  <c r="Y209" i="1361"/>
  <c r="X209" i="1361"/>
  <c r="AM209" i="1380" s="1"/>
  <c r="W209" i="1361"/>
  <c r="V209" i="1361"/>
  <c r="U209" i="1361"/>
  <c r="T209" i="1361"/>
  <c r="S209" i="1361"/>
  <c r="R209" i="1361"/>
  <c r="Q209" i="1361"/>
  <c r="P209" i="1361"/>
  <c r="AE209" i="1380" s="1"/>
  <c r="O209" i="1361"/>
  <c r="N209" i="1361"/>
  <c r="M209" i="1361"/>
  <c r="L209" i="1361"/>
  <c r="K209" i="1361"/>
  <c r="Z209" i="1380" s="1"/>
  <c r="J209" i="1361"/>
  <c r="I209" i="1361"/>
  <c r="H209" i="1361"/>
  <c r="W209" i="1380" s="1"/>
  <c r="AK208" i="1361"/>
  <c r="AJ208" i="1361"/>
  <c r="AI208" i="1361"/>
  <c r="AH208" i="1361"/>
  <c r="AG208" i="1361"/>
  <c r="AF208" i="1361"/>
  <c r="AE208" i="1361"/>
  <c r="AD208" i="1361"/>
  <c r="AS208" i="1380" s="1"/>
  <c r="AC208" i="1361"/>
  <c r="AB208" i="1361"/>
  <c r="AA208" i="1361"/>
  <c r="Z208" i="1361"/>
  <c r="Y208" i="1361"/>
  <c r="X208" i="1361"/>
  <c r="W208" i="1361"/>
  <c r="V208" i="1361"/>
  <c r="AK208" i="1380" s="1"/>
  <c r="U208" i="1361"/>
  <c r="T208" i="1361"/>
  <c r="S208" i="1361"/>
  <c r="R208" i="1361"/>
  <c r="Q208" i="1361"/>
  <c r="P208" i="1361"/>
  <c r="O208" i="1361"/>
  <c r="N208" i="1361"/>
  <c r="AC208" i="1380" s="1"/>
  <c r="M208" i="1361"/>
  <c r="L208" i="1361"/>
  <c r="K208" i="1361"/>
  <c r="J208" i="1361"/>
  <c r="I208" i="1361"/>
  <c r="X208" i="1380" s="1"/>
  <c r="H208" i="1361"/>
  <c r="AK207" i="1361"/>
  <c r="AJ207" i="1361"/>
  <c r="AY207" i="1380" s="1"/>
  <c r="AI207" i="1361"/>
  <c r="AH207" i="1361"/>
  <c r="AG207" i="1361"/>
  <c r="AF207" i="1361"/>
  <c r="AE207" i="1361"/>
  <c r="AD207" i="1361"/>
  <c r="AC207" i="1361"/>
  <c r="AB207" i="1361"/>
  <c r="AQ207" i="1380" s="1"/>
  <c r="AA207" i="1361"/>
  <c r="Z207" i="1361"/>
  <c r="Y207" i="1361"/>
  <c r="X207" i="1361"/>
  <c r="W207" i="1361"/>
  <c r="V207" i="1361"/>
  <c r="U207" i="1361"/>
  <c r="T207" i="1361"/>
  <c r="AI207" i="1380" s="1"/>
  <c r="S207" i="1361"/>
  <c r="R207" i="1361"/>
  <c r="Q207" i="1361"/>
  <c r="P207" i="1361"/>
  <c r="O207" i="1361"/>
  <c r="AD207" i="1380" s="1"/>
  <c r="N207" i="1361"/>
  <c r="M207" i="1361"/>
  <c r="L207" i="1361"/>
  <c r="AA207" i="1380" s="1"/>
  <c r="K207" i="1361"/>
  <c r="J207" i="1361"/>
  <c r="I207" i="1361"/>
  <c r="H207" i="1361"/>
  <c r="AK206" i="1361"/>
  <c r="AJ206" i="1361"/>
  <c r="AI206" i="1361"/>
  <c r="AH206" i="1361"/>
  <c r="AW206" i="1380" s="1"/>
  <c r="AG206" i="1361"/>
  <c r="AF206" i="1361"/>
  <c r="AE206" i="1361"/>
  <c r="AD206" i="1361"/>
  <c r="AC206" i="1361"/>
  <c r="AB206" i="1361"/>
  <c r="AA206" i="1361"/>
  <c r="Z206" i="1361"/>
  <c r="AO206" i="1380" s="1"/>
  <c r="Y206" i="1361"/>
  <c r="X206" i="1361"/>
  <c r="W206" i="1361"/>
  <c r="V206" i="1361"/>
  <c r="U206" i="1361"/>
  <c r="T206" i="1361"/>
  <c r="S206" i="1361"/>
  <c r="R206" i="1361"/>
  <c r="AG206" i="1380" s="1"/>
  <c r="Q206" i="1361"/>
  <c r="P206" i="1361"/>
  <c r="O206" i="1361"/>
  <c r="N206" i="1361"/>
  <c r="M206" i="1361"/>
  <c r="AB206" i="1380" s="1"/>
  <c r="L206" i="1361"/>
  <c r="K206" i="1361"/>
  <c r="J206" i="1361"/>
  <c r="Y206" i="1380" s="1"/>
  <c r="I206" i="1361"/>
  <c r="H206" i="1361"/>
  <c r="AK205" i="1361"/>
  <c r="AJ205" i="1361"/>
  <c r="AI205" i="1361"/>
  <c r="AH205" i="1361"/>
  <c r="AG205" i="1361"/>
  <c r="AF205" i="1361"/>
  <c r="AU205" i="1380" s="1"/>
  <c r="AE205" i="1361"/>
  <c r="AD205" i="1361"/>
  <c r="AC205" i="1361"/>
  <c r="AB205" i="1361"/>
  <c r="AA205" i="1361"/>
  <c r="Z205" i="1361"/>
  <c r="Y205" i="1361"/>
  <c r="X205" i="1361"/>
  <c r="AM205" i="1380" s="1"/>
  <c r="W205" i="1361"/>
  <c r="V205" i="1361"/>
  <c r="U205" i="1361"/>
  <c r="T205" i="1361"/>
  <c r="S205" i="1361"/>
  <c r="R205" i="1361"/>
  <c r="Q205" i="1361"/>
  <c r="P205" i="1361"/>
  <c r="AE205" i="1380" s="1"/>
  <c r="O205" i="1361"/>
  <c r="N205" i="1361"/>
  <c r="M205" i="1361"/>
  <c r="L205" i="1361"/>
  <c r="K205" i="1361"/>
  <c r="Z205" i="1380" s="1"/>
  <c r="J205" i="1361"/>
  <c r="I205" i="1361"/>
  <c r="H205" i="1361"/>
  <c r="W205" i="1380" s="1"/>
  <c r="AK204" i="1361"/>
  <c r="AJ204" i="1361"/>
  <c r="AI204" i="1361"/>
  <c r="AH204" i="1361"/>
  <c r="AG204" i="1361"/>
  <c r="AF204" i="1361"/>
  <c r="AE204" i="1361"/>
  <c r="AD204" i="1361"/>
  <c r="AS204" i="1380" s="1"/>
  <c r="AC204" i="1361"/>
  <c r="AB204" i="1361"/>
  <c r="AA204" i="1361"/>
  <c r="Z204" i="1361"/>
  <c r="Y204" i="1361"/>
  <c r="X204" i="1361"/>
  <c r="W204" i="1361"/>
  <c r="V204" i="1361"/>
  <c r="AK204" i="1380" s="1"/>
  <c r="U204" i="1361"/>
  <c r="T204" i="1361"/>
  <c r="S204" i="1361"/>
  <c r="R204" i="1361"/>
  <c r="Q204" i="1361"/>
  <c r="P204" i="1361"/>
  <c r="O204" i="1361"/>
  <c r="N204" i="1361"/>
  <c r="AC204" i="1380" s="1"/>
  <c r="M204" i="1361"/>
  <c r="L204" i="1361"/>
  <c r="K204" i="1361"/>
  <c r="J204" i="1361"/>
  <c r="I204" i="1361"/>
  <c r="H204" i="1361"/>
  <c r="AK203" i="1361"/>
  <c r="AJ203" i="1361"/>
  <c r="AY203" i="1380" s="1"/>
  <c r="AI203" i="1361"/>
  <c r="AH203" i="1361"/>
  <c r="AG203" i="1361"/>
  <c r="AF203" i="1361"/>
  <c r="AE203" i="1361"/>
  <c r="AD203" i="1361"/>
  <c r="AC203" i="1361"/>
  <c r="AB203" i="1361"/>
  <c r="AQ203" i="1380" s="1"/>
  <c r="AA203" i="1361"/>
  <c r="Z203" i="1361"/>
  <c r="Y203" i="1361"/>
  <c r="X203" i="1361"/>
  <c r="W203" i="1361"/>
  <c r="V203" i="1361"/>
  <c r="U203" i="1361"/>
  <c r="T203" i="1361"/>
  <c r="AI203" i="1380" s="1"/>
  <c r="S203" i="1361"/>
  <c r="R203" i="1361"/>
  <c r="Q203" i="1361"/>
  <c r="P203" i="1361"/>
  <c r="O203" i="1361"/>
  <c r="AD203" i="1380" s="1"/>
  <c r="N203" i="1361"/>
  <c r="M203" i="1361"/>
  <c r="L203" i="1361"/>
  <c r="AA203" i="1380" s="1"/>
  <c r="K203" i="1361"/>
  <c r="J203" i="1361"/>
  <c r="I203" i="1361"/>
  <c r="H203" i="1361"/>
  <c r="AK202" i="1361"/>
  <c r="AJ202" i="1361"/>
  <c r="AI202" i="1361"/>
  <c r="AH202" i="1361"/>
  <c r="AW202" i="1380" s="1"/>
  <c r="AG202" i="1361"/>
  <c r="AF202" i="1361"/>
  <c r="AE202" i="1361"/>
  <c r="AD202" i="1361"/>
  <c r="AC202" i="1361"/>
  <c r="AB202" i="1361"/>
  <c r="AA202" i="1361"/>
  <c r="Z202" i="1361"/>
  <c r="AO202" i="1380" s="1"/>
  <c r="Y202" i="1361"/>
  <c r="X202" i="1361"/>
  <c r="W202" i="1361"/>
  <c r="V202" i="1361"/>
  <c r="U202" i="1361"/>
  <c r="T202" i="1361"/>
  <c r="S202" i="1361"/>
  <c r="R202" i="1361"/>
  <c r="AG202" i="1380" s="1"/>
  <c r="Q202" i="1361"/>
  <c r="P202" i="1361"/>
  <c r="O202" i="1361"/>
  <c r="N202" i="1361"/>
  <c r="M202" i="1361"/>
  <c r="AB202" i="1380" s="1"/>
  <c r="L202" i="1361"/>
  <c r="K202" i="1361"/>
  <c r="J202" i="1361"/>
  <c r="Y202" i="1380" s="1"/>
  <c r="I202" i="1361"/>
  <c r="H202" i="1361"/>
  <c r="AK201" i="1361"/>
  <c r="AJ201" i="1361"/>
  <c r="AI201" i="1361"/>
  <c r="AH201" i="1361"/>
  <c r="AG201" i="1361"/>
  <c r="AF201" i="1361"/>
  <c r="AU201" i="1380" s="1"/>
  <c r="AE201" i="1361"/>
  <c r="AD201" i="1361"/>
  <c r="AC201" i="1361"/>
  <c r="AB201" i="1361"/>
  <c r="AA201" i="1361"/>
  <c r="Z201" i="1361"/>
  <c r="Y201" i="1361"/>
  <c r="X201" i="1361"/>
  <c r="AM201" i="1380" s="1"/>
  <c r="W201" i="1361"/>
  <c r="V201" i="1361"/>
  <c r="U201" i="1361"/>
  <c r="T201" i="1361"/>
  <c r="S201" i="1361"/>
  <c r="R201" i="1361"/>
  <c r="Q201" i="1361"/>
  <c r="P201" i="1361"/>
  <c r="AE201" i="1380" s="1"/>
  <c r="O201" i="1361"/>
  <c r="N201" i="1361"/>
  <c r="M201" i="1361"/>
  <c r="L201" i="1361"/>
  <c r="K201" i="1361"/>
  <c r="Z201" i="1380" s="1"/>
  <c r="J201" i="1361"/>
  <c r="I201" i="1361"/>
  <c r="H201" i="1361"/>
  <c r="W201" i="1380" s="1"/>
  <c r="AK200" i="1361"/>
  <c r="AJ200" i="1361"/>
  <c r="AI200" i="1361"/>
  <c r="AH200" i="1361"/>
  <c r="AG200" i="1361"/>
  <c r="AF200" i="1361"/>
  <c r="AE200" i="1361"/>
  <c r="AD200" i="1361"/>
  <c r="AS200" i="1380" s="1"/>
  <c r="AC200" i="1361"/>
  <c r="AB200" i="1361"/>
  <c r="AA200" i="1361"/>
  <c r="Z200" i="1361"/>
  <c r="Y200" i="1361"/>
  <c r="X200" i="1361"/>
  <c r="W200" i="1361"/>
  <c r="V200" i="1361"/>
  <c r="AK200" i="1380" s="1"/>
  <c r="U200" i="1361"/>
  <c r="T200" i="1361"/>
  <c r="S200" i="1361"/>
  <c r="R200" i="1361"/>
  <c r="Q200" i="1361"/>
  <c r="P200" i="1361"/>
  <c r="O200" i="1361"/>
  <c r="N200" i="1361"/>
  <c r="AC200" i="1380" s="1"/>
  <c r="M200" i="1361"/>
  <c r="L200" i="1361"/>
  <c r="K200" i="1361"/>
  <c r="J200" i="1361"/>
  <c r="I200" i="1361"/>
  <c r="X200" i="1380" s="1"/>
  <c r="H200" i="1361"/>
  <c r="AK199" i="1361"/>
  <c r="AJ199" i="1361"/>
  <c r="AY199" i="1380" s="1"/>
  <c r="AI199" i="1361"/>
  <c r="AH199" i="1361"/>
  <c r="AG199" i="1361"/>
  <c r="AF199" i="1361"/>
  <c r="AE199" i="1361"/>
  <c r="AD199" i="1361"/>
  <c r="AC199" i="1361"/>
  <c r="AB199" i="1361"/>
  <c r="AQ199" i="1380" s="1"/>
  <c r="AA199" i="1361"/>
  <c r="Z199" i="1361"/>
  <c r="Y199" i="1361"/>
  <c r="X199" i="1361"/>
  <c r="W199" i="1361"/>
  <c r="V199" i="1361"/>
  <c r="U199" i="1361"/>
  <c r="T199" i="1361"/>
  <c r="AI199" i="1380" s="1"/>
  <c r="S199" i="1361"/>
  <c r="R199" i="1361"/>
  <c r="Q199" i="1361"/>
  <c r="P199" i="1361"/>
  <c r="O199" i="1361"/>
  <c r="N199" i="1361"/>
  <c r="M199" i="1361"/>
  <c r="L199" i="1361"/>
  <c r="AA199" i="1380" s="1"/>
  <c r="K199" i="1361"/>
  <c r="J199" i="1361"/>
  <c r="I199" i="1361"/>
  <c r="H199" i="1361"/>
  <c r="AK198" i="1361"/>
  <c r="AJ198" i="1361"/>
  <c r="AI198" i="1361"/>
  <c r="AH198" i="1361"/>
  <c r="AW198" i="1380" s="1"/>
  <c r="AG198" i="1361"/>
  <c r="AF198" i="1361"/>
  <c r="AE198" i="1361"/>
  <c r="AD198" i="1361"/>
  <c r="AC198" i="1361"/>
  <c r="AB198" i="1361"/>
  <c r="AA198" i="1361"/>
  <c r="Z198" i="1361"/>
  <c r="AO198" i="1380" s="1"/>
  <c r="Y198" i="1361"/>
  <c r="X198" i="1361"/>
  <c r="W198" i="1361"/>
  <c r="V198" i="1361"/>
  <c r="U198" i="1361"/>
  <c r="T198" i="1361"/>
  <c r="S198" i="1361"/>
  <c r="R198" i="1361"/>
  <c r="AG198" i="1380" s="1"/>
  <c r="Q198" i="1361"/>
  <c r="P198" i="1361"/>
  <c r="O198" i="1361"/>
  <c r="N198" i="1361"/>
  <c r="M198" i="1361"/>
  <c r="AB198" i="1380" s="1"/>
  <c r="L198" i="1361"/>
  <c r="K198" i="1361"/>
  <c r="J198" i="1361"/>
  <c r="Y198" i="1380" s="1"/>
  <c r="I198" i="1361"/>
  <c r="H198" i="1361"/>
  <c r="I197" i="1361"/>
  <c r="H197" i="1361"/>
  <c r="W197" i="1380" s="1"/>
  <c r="AK196" i="1361"/>
  <c r="AJ196" i="1361"/>
  <c r="AI196" i="1361"/>
  <c r="AH196" i="1361"/>
  <c r="AG196" i="1361"/>
  <c r="AF196" i="1361"/>
  <c r="AE196" i="1361"/>
  <c r="AD196" i="1361"/>
  <c r="AS196" i="1380" s="1"/>
  <c r="AC196" i="1361"/>
  <c r="AB196" i="1361"/>
  <c r="AA196" i="1361"/>
  <c r="Z196" i="1361"/>
  <c r="Y196" i="1361"/>
  <c r="X196" i="1361"/>
  <c r="W196" i="1361"/>
  <c r="V196" i="1361"/>
  <c r="AK196" i="1380" s="1"/>
  <c r="U196" i="1361"/>
  <c r="T196" i="1361"/>
  <c r="S196" i="1361"/>
  <c r="R196" i="1361"/>
  <c r="Q196" i="1361"/>
  <c r="P196" i="1361"/>
  <c r="O196" i="1361"/>
  <c r="N196" i="1361"/>
  <c r="AC196" i="1380" s="1"/>
  <c r="M196" i="1361"/>
  <c r="L196" i="1361"/>
  <c r="K196" i="1361"/>
  <c r="J196" i="1361"/>
  <c r="I196" i="1361"/>
  <c r="H196" i="1361"/>
  <c r="AK195" i="1361"/>
  <c r="AJ195" i="1361"/>
  <c r="AY195" i="1380" s="1"/>
  <c r="AI195" i="1361"/>
  <c r="AH195" i="1361"/>
  <c r="AG195" i="1361"/>
  <c r="AF195" i="1361"/>
  <c r="AE195" i="1361"/>
  <c r="AD195" i="1361"/>
  <c r="AC195" i="1361"/>
  <c r="AB195" i="1361"/>
  <c r="AQ195" i="1380" s="1"/>
  <c r="AA195" i="1361"/>
  <c r="Z195" i="1361"/>
  <c r="Y195" i="1361"/>
  <c r="X195" i="1361"/>
  <c r="W195" i="1361"/>
  <c r="V195" i="1361"/>
  <c r="U195" i="1361"/>
  <c r="T195" i="1361"/>
  <c r="AI195" i="1380" s="1"/>
  <c r="S195" i="1361"/>
  <c r="R195" i="1361"/>
  <c r="Q195" i="1361"/>
  <c r="P195" i="1361"/>
  <c r="O195" i="1361"/>
  <c r="N195" i="1361"/>
  <c r="M195" i="1361"/>
  <c r="L195" i="1361"/>
  <c r="AA195" i="1380" s="1"/>
  <c r="K195" i="1361"/>
  <c r="J195" i="1361"/>
  <c r="I195" i="1361"/>
  <c r="I195" i="1365" s="1"/>
  <c r="J195" i="1365" s="1"/>
  <c r="K195" i="1365" s="1"/>
  <c r="L195" i="1365" s="1"/>
  <c r="M195" i="1365" s="1"/>
  <c r="N195" i="1365" s="1"/>
  <c r="O195" i="1365" s="1"/>
  <c r="P195" i="1365" s="1"/>
  <c r="Q195" i="1365" s="1"/>
  <c r="R195" i="1365" s="1"/>
  <c r="S195" i="1365" s="1"/>
  <c r="T195" i="1365" s="1"/>
  <c r="U195" i="1365" s="1"/>
  <c r="V195" i="1365" s="1"/>
  <c r="W195" i="1365" s="1"/>
  <c r="X195" i="1365" s="1"/>
  <c r="Y195" i="1365" s="1"/>
  <c r="Z195" i="1365" s="1"/>
  <c r="AA195" i="1365" s="1"/>
  <c r="AB195" i="1365" s="1"/>
  <c r="AC195" i="1365" s="1"/>
  <c r="AD195" i="1365" s="1"/>
  <c r="AE195" i="1365" s="1"/>
  <c r="AF195" i="1365" s="1"/>
  <c r="AG195" i="1365" s="1"/>
  <c r="AH195" i="1365" s="1"/>
  <c r="AI195" i="1365" s="1"/>
  <c r="AJ195" i="1365" s="1"/>
  <c r="AK195" i="1365" s="1"/>
  <c r="H195" i="1361"/>
  <c r="AK194" i="1361"/>
  <c r="AJ194" i="1361"/>
  <c r="AI194" i="1361"/>
  <c r="AH194" i="1361"/>
  <c r="AW194" i="1380" s="1"/>
  <c r="AG194" i="1361"/>
  <c r="AF194" i="1361"/>
  <c r="AE194" i="1361"/>
  <c r="AD194" i="1361"/>
  <c r="AC194" i="1361"/>
  <c r="AB194" i="1361"/>
  <c r="AA194" i="1361"/>
  <c r="Z194" i="1361"/>
  <c r="AO194" i="1380" s="1"/>
  <c r="Y194" i="1361"/>
  <c r="X194" i="1361"/>
  <c r="W194" i="1361"/>
  <c r="V194" i="1361"/>
  <c r="U194" i="1361"/>
  <c r="T194" i="1361"/>
  <c r="S194" i="1361"/>
  <c r="R194" i="1361"/>
  <c r="AG194" i="1380" s="1"/>
  <c r="Q194" i="1361"/>
  <c r="P194" i="1361"/>
  <c r="O194" i="1361"/>
  <c r="N194" i="1361"/>
  <c r="M194" i="1361"/>
  <c r="L194" i="1361"/>
  <c r="K194" i="1361"/>
  <c r="J194" i="1361"/>
  <c r="Y194" i="1380" s="1"/>
  <c r="I194" i="1361"/>
  <c r="H194" i="1361"/>
  <c r="AK193" i="1361"/>
  <c r="AJ193" i="1361"/>
  <c r="AI193" i="1361"/>
  <c r="AH193" i="1361"/>
  <c r="AG193" i="1361"/>
  <c r="AF193" i="1361"/>
  <c r="AU193" i="1380" s="1"/>
  <c r="AE193" i="1361"/>
  <c r="AD193" i="1361"/>
  <c r="AC193" i="1361"/>
  <c r="AB193" i="1361"/>
  <c r="AA193" i="1361"/>
  <c r="Z193" i="1361"/>
  <c r="Y193" i="1361"/>
  <c r="X193" i="1361"/>
  <c r="AM193" i="1380" s="1"/>
  <c r="W193" i="1361"/>
  <c r="V193" i="1361"/>
  <c r="U193" i="1361"/>
  <c r="T193" i="1361"/>
  <c r="S193" i="1361"/>
  <c r="R193" i="1361"/>
  <c r="Q193" i="1361"/>
  <c r="P193" i="1361"/>
  <c r="AE193" i="1380" s="1"/>
  <c r="O193" i="1361"/>
  <c r="N193" i="1361"/>
  <c r="M193" i="1361"/>
  <c r="L193" i="1361"/>
  <c r="K193" i="1361"/>
  <c r="J193" i="1361"/>
  <c r="I193" i="1361"/>
  <c r="H193" i="1361"/>
  <c r="W193" i="1380" s="1"/>
  <c r="AK192" i="1361"/>
  <c r="AJ192" i="1361"/>
  <c r="AI192" i="1361"/>
  <c r="AH192" i="1361"/>
  <c r="AG192" i="1361"/>
  <c r="AF192" i="1361"/>
  <c r="AE192" i="1361"/>
  <c r="AD192" i="1361"/>
  <c r="AS192" i="1380" s="1"/>
  <c r="AC192" i="1361"/>
  <c r="AB192" i="1361"/>
  <c r="AA192" i="1361"/>
  <c r="Z192" i="1361"/>
  <c r="Y192" i="1361"/>
  <c r="X192" i="1361"/>
  <c r="W192" i="1361"/>
  <c r="V192" i="1361"/>
  <c r="AK192" i="1380" s="1"/>
  <c r="U192" i="1361"/>
  <c r="T192" i="1361"/>
  <c r="S192" i="1361"/>
  <c r="R192" i="1361"/>
  <c r="Q192" i="1361"/>
  <c r="P192" i="1361"/>
  <c r="O192" i="1361"/>
  <c r="N192" i="1361"/>
  <c r="AC192" i="1380" s="1"/>
  <c r="M192" i="1361"/>
  <c r="L192" i="1361"/>
  <c r="K192" i="1361"/>
  <c r="J192" i="1361"/>
  <c r="I192" i="1361"/>
  <c r="H192" i="1361"/>
  <c r="AK191" i="1361"/>
  <c r="AJ191" i="1361"/>
  <c r="AI191" i="1361"/>
  <c r="AH191" i="1361"/>
  <c r="AG191" i="1361"/>
  <c r="AF191" i="1361"/>
  <c r="AE191" i="1361"/>
  <c r="AD191" i="1361"/>
  <c r="AC191" i="1361"/>
  <c r="AB191" i="1361"/>
  <c r="AA191" i="1361"/>
  <c r="Z191" i="1361"/>
  <c r="Y191" i="1361"/>
  <c r="X191" i="1361"/>
  <c r="W191" i="1361"/>
  <c r="V191" i="1361"/>
  <c r="U191" i="1361"/>
  <c r="T191" i="1361"/>
  <c r="S191" i="1361"/>
  <c r="R191" i="1361"/>
  <c r="Q191" i="1361"/>
  <c r="P191" i="1361"/>
  <c r="O191" i="1361"/>
  <c r="N191" i="1361"/>
  <c r="M191" i="1361"/>
  <c r="L191" i="1361"/>
  <c r="K191" i="1361"/>
  <c r="J191" i="1361"/>
  <c r="I191" i="1361"/>
  <c r="H191" i="1361"/>
  <c r="AK190" i="1361"/>
  <c r="AJ190" i="1361"/>
  <c r="AI190" i="1361"/>
  <c r="AH190" i="1361"/>
  <c r="AW190" i="1380" s="1"/>
  <c r="AG190" i="1361"/>
  <c r="AF190" i="1361"/>
  <c r="AE190" i="1361"/>
  <c r="AD190" i="1361"/>
  <c r="AC190" i="1361"/>
  <c r="AB190" i="1361"/>
  <c r="AA190" i="1361"/>
  <c r="Z190" i="1361"/>
  <c r="AO190" i="1380" s="1"/>
  <c r="Y190" i="1361"/>
  <c r="X190" i="1361"/>
  <c r="W190" i="1361"/>
  <c r="V190" i="1361"/>
  <c r="U190" i="1361"/>
  <c r="T190" i="1361"/>
  <c r="S190" i="1361"/>
  <c r="R190" i="1361"/>
  <c r="AG190" i="1380" s="1"/>
  <c r="Q190" i="1361"/>
  <c r="P190" i="1361"/>
  <c r="O190" i="1361"/>
  <c r="N190" i="1361"/>
  <c r="M190" i="1361"/>
  <c r="L190" i="1361"/>
  <c r="K190" i="1361"/>
  <c r="J190" i="1361"/>
  <c r="Y190" i="1380" s="1"/>
  <c r="I190" i="1361"/>
  <c r="H190" i="1361"/>
  <c r="AK189" i="1361"/>
  <c r="AJ189" i="1361"/>
  <c r="AI189" i="1361"/>
  <c r="AH189" i="1361"/>
  <c r="AG189" i="1361"/>
  <c r="AF189" i="1361"/>
  <c r="AU189" i="1380" s="1"/>
  <c r="AE189" i="1361"/>
  <c r="AD189" i="1361"/>
  <c r="AC189" i="1361"/>
  <c r="AB189" i="1361"/>
  <c r="AA189" i="1361"/>
  <c r="Z189" i="1361"/>
  <c r="Y189" i="1361"/>
  <c r="X189" i="1361"/>
  <c r="AM189" i="1380" s="1"/>
  <c r="W189" i="1361"/>
  <c r="V189" i="1361"/>
  <c r="U189" i="1361"/>
  <c r="T189" i="1361"/>
  <c r="S189" i="1361"/>
  <c r="R189" i="1361"/>
  <c r="Q189" i="1361"/>
  <c r="P189" i="1361"/>
  <c r="AE189" i="1380" s="1"/>
  <c r="O189" i="1361"/>
  <c r="N189" i="1361"/>
  <c r="M189" i="1361"/>
  <c r="L189" i="1361"/>
  <c r="K189" i="1361"/>
  <c r="J189" i="1361"/>
  <c r="I189" i="1361"/>
  <c r="H189" i="1361"/>
  <c r="W189" i="1380" s="1"/>
  <c r="AK188" i="1361"/>
  <c r="AJ188" i="1361"/>
  <c r="AI188" i="1361"/>
  <c r="AH188" i="1361"/>
  <c r="AG188" i="1361"/>
  <c r="AF188" i="1361"/>
  <c r="AE188" i="1361"/>
  <c r="AD188" i="1361"/>
  <c r="AS188" i="1380" s="1"/>
  <c r="AC188" i="1361"/>
  <c r="AB188" i="1361"/>
  <c r="AA188" i="1361"/>
  <c r="Z188" i="1361"/>
  <c r="Y188" i="1361"/>
  <c r="X188" i="1361"/>
  <c r="W188" i="1361"/>
  <c r="V188" i="1361"/>
  <c r="AK188" i="1380" s="1"/>
  <c r="U188" i="1361"/>
  <c r="T188" i="1361"/>
  <c r="S188" i="1361"/>
  <c r="R188" i="1361"/>
  <c r="Q188" i="1361"/>
  <c r="P188" i="1361"/>
  <c r="O188" i="1361"/>
  <c r="N188" i="1361"/>
  <c r="AC188" i="1380" s="1"/>
  <c r="M188" i="1361"/>
  <c r="L188" i="1361"/>
  <c r="K188" i="1361"/>
  <c r="J188" i="1361"/>
  <c r="I188" i="1361"/>
  <c r="H188" i="1361"/>
  <c r="AK187" i="1361"/>
  <c r="AJ187" i="1361"/>
  <c r="AY187" i="1380" s="1"/>
  <c r="AI187" i="1361"/>
  <c r="AH187" i="1361"/>
  <c r="AG187" i="1361"/>
  <c r="AF187" i="1361"/>
  <c r="AE187" i="1361"/>
  <c r="AD187" i="1361"/>
  <c r="AC187" i="1361"/>
  <c r="AB187" i="1361"/>
  <c r="AQ187" i="1380" s="1"/>
  <c r="AA187" i="1361"/>
  <c r="Z187" i="1361"/>
  <c r="Y187" i="1361"/>
  <c r="X187" i="1361"/>
  <c r="W187" i="1361"/>
  <c r="V187" i="1361"/>
  <c r="U187" i="1361"/>
  <c r="T187" i="1361"/>
  <c r="AI187" i="1380" s="1"/>
  <c r="S187" i="1361"/>
  <c r="R187" i="1361"/>
  <c r="Q187" i="1361"/>
  <c r="P187" i="1361"/>
  <c r="O187" i="1361"/>
  <c r="N187" i="1361"/>
  <c r="M187" i="1361"/>
  <c r="L187" i="1361"/>
  <c r="AA187" i="1380" s="1"/>
  <c r="K187" i="1361"/>
  <c r="J187" i="1361"/>
  <c r="I187" i="1361"/>
  <c r="H187" i="1361"/>
  <c r="AK186" i="1361"/>
  <c r="AJ186" i="1361"/>
  <c r="AI186" i="1361"/>
  <c r="AH186" i="1361"/>
  <c r="AW186" i="1380" s="1"/>
  <c r="AG186" i="1361"/>
  <c r="AF186" i="1361"/>
  <c r="AE186" i="1361"/>
  <c r="AD186" i="1361"/>
  <c r="AC186" i="1361"/>
  <c r="AB186" i="1361"/>
  <c r="AA186" i="1361"/>
  <c r="Z186" i="1361"/>
  <c r="AO186" i="1380" s="1"/>
  <c r="Y186" i="1361"/>
  <c r="X186" i="1361"/>
  <c r="W186" i="1361"/>
  <c r="V186" i="1361"/>
  <c r="U186" i="1361"/>
  <c r="T186" i="1361"/>
  <c r="S186" i="1361"/>
  <c r="R186" i="1361"/>
  <c r="AG186" i="1380" s="1"/>
  <c r="Q186" i="1361"/>
  <c r="P186" i="1361"/>
  <c r="O186" i="1361"/>
  <c r="N186" i="1361"/>
  <c r="M186" i="1361"/>
  <c r="L186" i="1361"/>
  <c r="K186" i="1361"/>
  <c r="J186" i="1361"/>
  <c r="Y186" i="1380" s="1"/>
  <c r="I186" i="1361"/>
  <c r="H186" i="1361"/>
  <c r="AK185" i="1361"/>
  <c r="AJ185" i="1361"/>
  <c r="AI185" i="1361"/>
  <c r="AH185" i="1361"/>
  <c r="AG185" i="1361"/>
  <c r="AF185" i="1361"/>
  <c r="AU185" i="1380" s="1"/>
  <c r="AE185" i="1361"/>
  <c r="AD185" i="1361"/>
  <c r="AC185" i="1361"/>
  <c r="AB185" i="1361"/>
  <c r="AA185" i="1361"/>
  <c r="Z185" i="1361"/>
  <c r="Y185" i="1361"/>
  <c r="X185" i="1361"/>
  <c r="AM185" i="1380" s="1"/>
  <c r="W185" i="1361"/>
  <c r="V185" i="1361"/>
  <c r="U185" i="1361"/>
  <c r="T185" i="1361"/>
  <c r="S185" i="1361"/>
  <c r="R185" i="1361"/>
  <c r="Q185" i="1361"/>
  <c r="P185" i="1361"/>
  <c r="AE185" i="1380" s="1"/>
  <c r="O185" i="1361"/>
  <c r="N185" i="1361"/>
  <c r="M185" i="1361"/>
  <c r="L185" i="1361"/>
  <c r="K185" i="1361"/>
  <c r="J185" i="1361"/>
  <c r="I185" i="1361"/>
  <c r="H185" i="1361"/>
  <c r="W185" i="1380" s="1"/>
  <c r="AK184" i="1361"/>
  <c r="AJ184" i="1361"/>
  <c r="AI184" i="1361"/>
  <c r="AH184" i="1361"/>
  <c r="AG184" i="1361"/>
  <c r="AF184" i="1361"/>
  <c r="AE184" i="1361"/>
  <c r="AD184" i="1361"/>
  <c r="AS184" i="1380" s="1"/>
  <c r="AC184" i="1361"/>
  <c r="AB184" i="1361"/>
  <c r="AA184" i="1361"/>
  <c r="Z184" i="1361"/>
  <c r="Y184" i="1361"/>
  <c r="X184" i="1361"/>
  <c r="W184" i="1361"/>
  <c r="V184" i="1361"/>
  <c r="AK184" i="1380" s="1"/>
  <c r="U184" i="1361"/>
  <c r="T184" i="1361"/>
  <c r="S184" i="1361"/>
  <c r="R184" i="1361"/>
  <c r="Q184" i="1361"/>
  <c r="P184" i="1361"/>
  <c r="O184" i="1361"/>
  <c r="N184" i="1361"/>
  <c r="AC184" i="1380" s="1"/>
  <c r="M184" i="1361"/>
  <c r="L184" i="1361"/>
  <c r="K184" i="1361"/>
  <c r="J184" i="1361"/>
  <c r="I184" i="1361"/>
  <c r="H184" i="1361"/>
  <c r="AK183" i="1361"/>
  <c r="AJ183" i="1361"/>
  <c r="AI183" i="1361"/>
  <c r="AH183" i="1361"/>
  <c r="AG183" i="1361"/>
  <c r="AF183" i="1361"/>
  <c r="AE183" i="1361"/>
  <c r="AD183" i="1361"/>
  <c r="AC183" i="1361"/>
  <c r="AB183" i="1361"/>
  <c r="AA183" i="1361"/>
  <c r="Z183" i="1361"/>
  <c r="Y183" i="1361"/>
  <c r="X183" i="1361"/>
  <c r="W183" i="1361"/>
  <c r="V183" i="1361"/>
  <c r="U183" i="1361"/>
  <c r="T183" i="1361"/>
  <c r="S183" i="1361"/>
  <c r="R183" i="1361"/>
  <c r="Q183" i="1361"/>
  <c r="P183" i="1361"/>
  <c r="O183" i="1361"/>
  <c r="N183" i="1361"/>
  <c r="M183" i="1361"/>
  <c r="L183" i="1361"/>
  <c r="K183" i="1361"/>
  <c r="J183" i="1361"/>
  <c r="I183" i="1361"/>
  <c r="H183" i="1361"/>
  <c r="AK182" i="1361"/>
  <c r="AJ182" i="1361"/>
  <c r="AI182" i="1361"/>
  <c r="AH182" i="1361"/>
  <c r="AW182" i="1380" s="1"/>
  <c r="AG182" i="1361"/>
  <c r="AF182" i="1361"/>
  <c r="AE182" i="1361"/>
  <c r="AD182" i="1361"/>
  <c r="AC182" i="1361"/>
  <c r="AB182" i="1361"/>
  <c r="AA182" i="1361"/>
  <c r="Z182" i="1361"/>
  <c r="AO182" i="1380" s="1"/>
  <c r="Y182" i="1361"/>
  <c r="X182" i="1361"/>
  <c r="W182" i="1361"/>
  <c r="V182" i="1361"/>
  <c r="U182" i="1361"/>
  <c r="T182" i="1361"/>
  <c r="S182" i="1361"/>
  <c r="R182" i="1361"/>
  <c r="AG182" i="1380" s="1"/>
  <c r="Q182" i="1361"/>
  <c r="P182" i="1361"/>
  <c r="O182" i="1361"/>
  <c r="N182" i="1361"/>
  <c r="M182" i="1361"/>
  <c r="L182" i="1361"/>
  <c r="K182" i="1361"/>
  <c r="J182" i="1361"/>
  <c r="Y182" i="1380" s="1"/>
  <c r="I182" i="1361"/>
  <c r="H182" i="1361"/>
  <c r="V181" i="1361"/>
  <c r="U181" i="1361"/>
  <c r="T181" i="1361"/>
  <c r="S181" i="1361"/>
  <c r="R181" i="1361"/>
  <c r="Q181" i="1361"/>
  <c r="P181" i="1361"/>
  <c r="AE181" i="1380" s="1"/>
  <c r="O181" i="1361"/>
  <c r="N181" i="1361"/>
  <c r="M181" i="1361"/>
  <c r="L181" i="1361"/>
  <c r="K181" i="1361"/>
  <c r="J181" i="1361"/>
  <c r="I181" i="1361"/>
  <c r="H181" i="1361"/>
  <c r="W181" i="1380" s="1"/>
  <c r="V180" i="1361"/>
  <c r="AK180" i="1380" s="1"/>
  <c r="U180" i="1361"/>
  <c r="T180" i="1361"/>
  <c r="S180" i="1361"/>
  <c r="R180" i="1361"/>
  <c r="Q180" i="1361"/>
  <c r="P180" i="1361"/>
  <c r="O180" i="1361"/>
  <c r="N180" i="1361"/>
  <c r="AC180" i="1380" s="1"/>
  <c r="M180" i="1361"/>
  <c r="L180" i="1361"/>
  <c r="K180" i="1361"/>
  <c r="J180" i="1361"/>
  <c r="I180" i="1361"/>
  <c r="H180" i="1361"/>
  <c r="V179" i="1361"/>
  <c r="U179" i="1361"/>
  <c r="T179" i="1361"/>
  <c r="AI179" i="1380" s="1"/>
  <c r="S179" i="1361"/>
  <c r="R179" i="1361"/>
  <c r="Q179" i="1361"/>
  <c r="P179" i="1361"/>
  <c r="O179" i="1361"/>
  <c r="N179" i="1361"/>
  <c r="M179" i="1361"/>
  <c r="L179" i="1361"/>
  <c r="AA179" i="1380" s="1"/>
  <c r="K179" i="1361"/>
  <c r="J179" i="1361"/>
  <c r="I179" i="1361"/>
  <c r="H179" i="1361"/>
  <c r="V178" i="1361"/>
  <c r="U178" i="1361"/>
  <c r="T178" i="1361"/>
  <c r="S178" i="1361"/>
  <c r="R178" i="1361"/>
  <c r="AG178" i="1380" s="1"/>
  <c r="Q178" i="1361"/>
  <c r="P178" i="1361"/>
  <c r="O178" i="1361"/>
  <c r="N178" i="1361"/>
  <c r="M178" i="1361"/>
  <c r="L178" i="1361"/>
  <c r="K178" i="1361"/>
  <c r="J178" i="1361"/>
  <c r="Y178" i="1380" s="1"/>
  <c r="I178" i="1361"/>
  <c r="H178" i="1361"/>
  <c r="V177" i="1361"/>
  <c r="U177" i="1361"/>
  <c r="T177" i="1361"/>
  <c r="S177" i="1361"/>
  <c r="R177" i="1361"/>
  <c r="Q177" i="1361"/>
  <c r="P177" i="1361"/>
  <c r="AE177" i="1380" s="1"/>
  <c r="O177" i="1361"/>
  <c r="N177" i="1361"/>
  <c r="M177" i="1361"/>
  <c r="L177" i="1361"/>
  <c r="K177" i="1361"/>
  <c r="J177" i="1361"/>
  <c r="I177" i="1361"/>
  <c r="H177" i="1361"/>
  <c r="W177" i="1380" s="1"/>
  <c r="V176" i="1361"/>
  <c r="AK176" i="1380" s="1"/>
  <c r="U176" i="1361"/>
  <c r="T176" i="1361"/>
  <c r="S176" i="1361"/>
  <c r="R176" i="1361"/>
  <c r="Q176" i="1361"/>
  <c r="P176" i="1361"/>
  <c r="O176" i="1361"/>
  <c r="N176" i="1361"/>
  <c r="AC176" i="1380" s="1"/>
  <c r="M176" i="1361"/>
  <c r="L176" i="1361"/>
  <c r="K176" i="1361"/>
  <c r="J176" i="1361"/>
  <c r="I176" i="1361"/>
  <c r="H176" i="1361"/>
  <c r="V175" i="1361"/>
  <c r="U175" i="1361"/>
  <c r="T175" i="1361"/>
  <c r="AI175" i="1380" s="1"/>
  <c r="S175" i="1361"/>
  <c r="R175" i="1361"/>
  <c r="Q175" i="1361"/>
  <c r="P175" i="1361"/>
  <c r="O175" i="1361"/>
  <c r="N175" i="1361"/>
  <c r="M175" i="1361"/>
  <c r="L175" i="1361"/>
  <c r="AA175" i="1380" s="1"/>
  <c r="K175" i="1361"/>
  <c r="J175" i="1361"/>
  <c r="I175" i="1361"/>
  <c r="H175" i="1361"/>
  <c r="V174" i="1361"/>
  <c r="U174" i="1361"/>
  <c r="T174" i="1361"/>
  <c r="S174" i="1361"/>
  <c r="R174" i="1361"/>
  <c r="AG174" i="1380" s="1"/>
  <c r="Q174" i="1361"/>
  <c r="P174" i="1361"/>
  <c r="O174" i="1361"/>
  <c r="N174" i="1361"/>
  <c r="M174" i="1361"/>
  <c r="L174" i="1361"/>
  <c r="K174" i="1361"/>
  <c r="J174" i="1361"/>
  <c r="Y174" i="1380" s="1"/>
  <c r="I174" i="1361"/>
  <c r="H174" i="1361"/>
  <c r="V173" i="1361"/>
  <c r="U173" i="1361"/>
  <c r="T173" i="1361"/>
  <c r="S173" i="1361"/>
  <c r="R173" i="1361"/>
  <c r="Q173" i="1361"/>
  <c r="P173" i="1361"/>
  <c r="AE173" i="1380" s="1"/>
  <c r="O173" i="1361"/>
  <c r="N173" i="1361"/>
  <c r="M173" i="1361"/>
  <c r="L173" i="1361"/>
  <c r="K173" i="1361"/>
  <c r="J173" i="1361"/>
  <c r="I173" i="1361"/>
  <c r="H173" i="1361"/>
  <c r="W173" i="1380" s="1"/>
  <c r="V172" i="1361"/>
  <c r="AK172" i="1380" s="1"/>
  <c r="U172" i="1361"/>
  <c r="T172" i="1361"/>
  <c r="S172" i="1361"/>
  <c r="R172" i="1361"/>
  <c r="Q172" i="1361"/>
  <c r="P172" i="1361"/>
  <c r="O172" i="1361"/>
  <c r="N172" i="1361"/>
  <c r="AC172" i="1380" s="1"/>
  <c r="M172" i="1361"/>
  <c r="L172" i="1361"/>
  <c r="K172" i="1361"/>
  <c r="J172" i="1361"/>
  <c r="I172" i="1361"/>
  <c r="H172" i="1361"/>
  <c r="V171" i="1361"/>
  <c r="U171" i="1361"/>
  <c r="T171" i="1361"/>
  <c r="AI171" i="1380" s="1"/>
  <c r="S171" i="1361"/>
  <c r="R171" i="1361"/>
  <c r="Q171" i="1361"/>
  <c r="P171" i="1361"/>
  <c r="O171" i="1361"/>
  <c r="N171" i="1361"/>
  <c r="M171" i="1361"/>
  <c r="L171" i="1361"/>
  <c r="AA171" i="1380" s="1"/>
  <c r="K171" i="1361"/>
  <c r="J171" i="1361"/>
  <c r="I171" i="1361"/>
  <c r="H171" i="1361"/>
  <c r="V170" i="1361"/>
  <c r="U170" i="1361"/>
  <c r="T170" i="1361"/>
  <c r="S170" i="1361"/>
  <c r="R170" i="1361"/>
  <c r="AG170" i="1380" s="1"/>
  <c r="Q170" i="1361"/>
  <c r="P170" i="1361"/>
  <c r="O170" i="1361"/>
  <c r="N170" i="1361"/>
  <c r="M170" i="1361"/>
  <c r="L170" i="1361"/>
  <c r="K170" i="1361"/>
  <c r="J170" i="1361"/>
  <c r="Y170" i="1380" s="1"/>
  <c r="I170" i="1361"/>
  <c r="H170" i="1361"/>
  <c r="V169" i="1361"/>
  <c r="U169" i="1361"/>
  <c r="T169" i="1361"/>
  <c r="S169" i="1361"/>
  <c r="R169" i="1361"/>
  <c r="Q169" i="1361"/>
  <c r="P169" i="1361"/>
  <c r="AE169" i="1380" s="1"/>
  <c r="O169" i="1361"/>
  <c r="N169" i="1361"/>
  <c r="M169" i="1361"/>
  <c r="L169" i="1361"/>
  <c r="K169" i="1361"/>
  <c r="J169" i="1361"/>
  <c r="I169" i="1361"/>
  <c r="H169" i="1361"/>
  <c r="W169" i="1380" s="1"/>
  <c r="V168" i="1361"/>
  <c r="AK168" i="1380" s="1"/>
  <c r="U168" i="1361"/>
  <c r="T168" i="1361"/>
  <c r="S168" i="1361"/>
  <c r="R168" i="1361"/>
  <c r="Q168" i="1361"/>
  <c r="P168" i="1361"/>
  <c r="O168" i="1361"/>
  <c r="N168" i="1361"/>
  <c r="AC168" i="1380" s="1"/>
  <c r="M168" i="1361"/>
  <c r="L168" i="1361"/>
  <c r="K168" i="1361"/>
  <c r="J168" i="1361"/>
  <c r="I168" i="1361"/>
  <c r="H168" i="1361"/>
  <c r="V167" i="1361"/>
  <c r="U167" i="1361"/>
  <c r="T167" i="1361"/>
  <c r="AI167" i="1380" s="1"/>
  <c r="S167" i="1361"/>
  <c r="R167" i="1361"/>
  <c r="Q167" i="1361"/>
  <c r="P167" i="1361"/>
  <c r="O167" i="1361"/>
  <c r="N167" i="1361"/>
  <c r="M167" i="1361"/>
  <c r="L167" i="1361"/>
  <c r="AA167" i="1380" s="1"/>
  <c r="K167" i="1361"/>
  <c r="J167" i="1361"/>
  <c r="I167" i="1361"/>
  <c r="H167" i="1361"/>
  <c r="V166" i="1361"/>
  <c r="U166" i="1361"/>
  <c r="T166" i="1361"/>
  <c r="S166" i="1361"/>
  <c r="R166" i="1361"/>
  <c r="AG166" i="1380" s="1"/>
  <c r="Q166" i="1361"/>
  <c r="P166" i="1361"/>
  <c r="O166" i="1361"/>
  <c r="N166" i="1361"/>
  <c r="M166" i="1361"/>
  <c r="L166" i="1361"/>
  <c r="K166" i="1361"/>
  <c r="J166" i="1361"/>
  <c r="Y166" i="1380" s="1"/>
  <c r="I166" i="1361"/>
  <c r="H166" i="1361"/>
  <c r="V165" i="1361"/>
  <c r="U165" i="1361"/>
  <c r="T165" i="1361"/>
  <c r="S165" i="1361"/>
  <c r="R165" i="1361"/>
  <c r="Q165" i="1361"/>
  <c r="P165" i="1361"/>
  <c r="AE165" i="1380" s="1"/>
  <c r="O165" i="1361"/>
  <c r="N165" i="1361"/>
  <c r="M165" i="1361"/>
  <c r="L165" i="1361"/>
  <c r="K165" i="1361"/>
  <c r="J165" i="1361"/>
  <c r="I165" i="1361"/>
  <c r="H165" i="1361"/>
  <c r="W165" i="1380" s="1"/>
  <c r="V164" i="1361"/>
  <c r="AK164" i="1380" s="1"/>
  <c r="U164" i="1361"/>
  <c r="T164" i="1361"/>
  <c r="S164" i="1361"/>
  <c r="R164" i="1361"/>
  <c r="Q164" i="1361"/>
  <c r="P164" i="1361"/>
  <c r="O164" i="1361"/>
  <c r="N164" i="1361"/>
  <c r="AC164" i="1380" s="1"/>
  <c r="M164" i="1361"/>
  <c r="L164" i="1361"/>
  <c r="K164" i="1361"/>
  <c r="J164" i="1361"/>
  <c r="I164" i="1361"/>
  <c r="H164" i="1361"/>
  <c r="V163" i="1361"/>
  <c r="U163" i="1361"/>
  <c r="T163" i="1361"/>
  <c r="AI163" i="1380" s="1"/>
  <c r="S163" i="1361"/>
  <c r="R163" i="1361"/>
  <c r="Q163" i="1361"/>
  <c r="P163" i="1361"/>
  <c r="O163" i="1361"/>
  <c r="N163" i="1361"/>
  <c r="M163" i="1361"/>
  <c r="L163" i="1361"/>
  <c r="AA163" i="1380" s="1"/>
  <c r="K163" i="1361"/>
  <c r="J163" i="1361"/>
  <c r="I163" i="1361"/>
  <c r="H163" i="1361"/>
  <c r="V162" i="1361"/>
  <c r="U162" i="1361"/>
  <c r="T162" i="1361"/>
  <c r="S162" i="1361"/>
  <c r="R162" i="1361"/>
  <c r="AG162" i="1380" s="1"/>
  <c r="Q162" i="1361"/>
  <c r="P162" i="1361"/>
  <c r="O162" i="1361"/>
  <c r="N162" i="1361"/>
  <c r="M162" i="1361"/>
  <c r="L162" i="1361"/>
  <c r="K162" i="1361"/>
  <c r="J162" i="1361"/>
  <c r="Y162" i="1380" s="1"/>
  <c r="I162" i="1361"/>
  <c r="H162" i="1361"/>
  <c r="V161" i="1361"/>
  <c r="U161" i="1361"/>
  <c r="T161" i="1361"/>
  <c r="S161" i="1361"/>
  <c r="R161" i="1361"/>
  <c r="Q161" i="1361"/>
  <c r="P161" i="1361"/>
  <c r="AE161" i="1380" s="1"/>
  <c r="O161" i="1361"/>
  <c r="N161" i="1361"/>
  <c r="M161" i="1361"/>
  <c r="L161" i="1361"/>
  <c r="K161" i="1361"/>
  <c r="J161" i="1361"/>
  <c r="I161" i="1361"/>
  <c r="H161" i="1361"/>
  <c r="W161" i="1380" s="1"/>
  <c r="V160" i="1361"/>
  <c r="AK160" i="1380" s="1"/>
  <c r="U160" i="1361"/>
  <c r="T160" i="1361"/>
  <c r="S160" i="1361"/>
  <c r="R160" i="1361"/>
  <c r="Q160" i="1361"/>
  <c r="P160" i="1361"/>
  <c r="O160" i="1361"/>
  <c r="N160" i="1361"/>
  <c r="AC160" i="1380" s="1"/>
  <c r="M160" i="1361"/>
  <c r="L160" i="1361"/>
  <c r="K160" i="1361"/>
  <c r="J160" i="1361"/>
  <c r="I160" i="1361"/>
  <c r="H160" i="1361"/>
  <c r="V159" i="1361"/>
  <c r="U159" i="1361"/>
  <c r="T159" i="1361"/>
  <c r="AI159" i="1380" s="1"/>
  <c r="S159" i="1361"/>
  <c r="R159" i="1361"/>
  <c r="Q159" i="1361"/>
  <c r="P159" i="1361"/>
  <c r="O159" i="1361"/>
  <c r="N159" i="1361"/>
  <c r="M159" i="1361"/>
  <c r="L159" i="1361"/>
  <c r="AA159" i="1380" s="1"/>
  <c r="K159" i="1361"/>
  <c r="J159" i="1361"/>
  <c r="I159" i="1361"/>
  <c r="H159" i="1361"/>
  <c r="V158" i="1361"/>
  <c r="U158" i="1361"/>
  <c r="T158" i="1361"/>
  <c r="S158" i="1361"/>
  <c r="R158" i="1361"/>
  <c r="Q158" i="1361"/>
  <c r="P158" i="1361"/>
  <c r="O158" i="1361"/>
  <c r="N158" i="1361"/>
  <c r="M158" i="1361"/>
  <c r="L158" i="1361"/>
  <c r="K158" i="1361"/>
  <c r="J158" i="1361"/>
  <c r="I158" i="1361"/>
  <c r="H158" i="1361"/>
  <c r="V157" i="1361"/>
  <c r="U157" i="1361"/>
  <c r="T157" i="1361"/>
  <c r="S157" i="1361"/>
  <c r="R157" i="1361"/>
  <c r="Q157" i="1361"/>
  <c r="P157" i="1361"/>
  <c r="AE157" i="1380" s="1"/>
  <c r="O157" i="1361"/>
  <c r="N157" i="1361"/>
  <c r="M157" i="1361"/>
  <c r="L157" i="1361"/>
  <c r="K157" i="1361"/>
  <c r="J157" i="1361"/>
  <c r="I157" i="1361"/>
  <c r="H157" i="1361"/>
  <c r="W157" i="1380" s="1"/>
  <c r="V156" i="1361"/>
  <c r="U156" i="1361"/>
  <c r="T156" i="1361"/>
  <c r="S156" i="1361"/>
  <c r="R156" i="1361"/>
  <c r="Q156" i="1361"/>
  <c r="P156" i="1361"/>
  <c r="O156" i="1361"/>
  <c r="N156" i="1361"/>
  <c r="M156" i="1361"/>
  <c r="L156" i="1361"/>
  <c r="K156" i="1361"/>
  <c r="J156" i="1361"/>
  <c r="I156" i="1361"/>
  <c r="H156" i="1361"/>
  <c r="V155" i="1361"/>
  <c r="U155" i="1361"/>
  <c r="T155" i="1361"/>
  <c r="AI155" i="1380" s="1"/>
  <c r="S155" i="1361"/>
  <c r="R155" i="1361"/>
  <c r="Q155" i="1361"/>
  <c r="P155" i="1361"/>
  <c r="O155" i="1361"/>
  <c r="N155" i="1361"/>
  <c r="M155" i="1361"/>
  <c r="L155" i="1361"/>
  <c r="AA155" i="1380" s="1"/>
  <c r="K155" i="1361"/>
  <c r="J155" i="1361"/>
  <c r="I155" i="1361"/>
  <c r="H155" i="1361"/>
  <c r="V154" i="1361"/>
  <c r="U154" i="1361"/>
  <c r="T154" i="1361"/>
  <c r="S154" i="1361"/>
  <c r="R154" i="1361"/>
  <c r="AG154" i="1380" s="1"/>
  <c r="Q154" i="1361"/>
  <c r="P154" i="1361"/>
  <c r="O154" i="1361"/>
  <c r="N154" i="1361"/>
  <c r="M154" i="1361"/>
  <c r="L154" i="1361"/>
  <c r="K154" i="1361"/>
  <c r="J154" i="1361"/>
  <c r="Y154" i="1380" s="1"/>
  <c r="I154" i="1361"/>
  <c r="H154" i="1361"/>
  <c r="V153" i="1361"/>
  <c r="U153" i="1361"/>
  <c r="T153" i="1361"/>
  <c r="S153" i="1361"/>
  <c r="R153" i="1361"/>
  <c r="Q153" i="1361"/>
  <c r="P153" i="1361"/>
  <c r="AE153" i="1380" s="1"/>
  <c r="O153" i="1361"/>
  <c r="N153" i="1361"/>
  <c r="M153" i="1361"/>
  <c r="L153" i="1361"/>
  <c r="K153" i="1361"/>
  <c r="J153" i="1361"/>
  <c r="I153" i="1361"/>
  <c r="H153" i="1361"/>
  <c r="W153" i="1380" s="1"/>
  <c r="V152" i="1361"/>
  <c r="AK152" i="1380" s="1"/>
  <c r="U152" i="1361"/>
  <c r="T152" i="1361"/>
  <c r="S152" i="1361"/>
  <c r="R152" i="1361"/>
  <c r="Q152" i="1361"/>
  <c r="P152" i="1361"/>
  <c r="O152" i="1361"/>
  <c r="N152" i="1361"/>
  <c r="AC152" i="1380" s="1"/>
  <c r="M152" i="1361"/>
  <c r="L152" i="1361"/>
  <c r="K152" i="1361"/>
  <c r="J152" i="1361"/>
  <c r="I152" i="1361"/>
  <c r="H152" i="1361"/>
  <c r="V151" i="1361"/>
  <c r="U151" i="1361"/>
  <c r="T151" i="1361"/>
  <c r="AI151" i="1380" s="1"/>
  <c r="S151" i="1361"/>
  <c r="R151" i="1361"/>
  <c r="Q151" i="1361"/>
  <c r="P151" i="1361"/>
  <c r="O151" i="1361"/>
  <c r="N151" i="1361"/>
  <c r="M151" i="1361"/>
  <c r="L151" i="1361"/>
  <c r="AA151" i="1380" s="1"/>
  <c r="K151" i="1361"/>
  <c r="J151" i="1361"/>
  <c r="I151" i="1361"/>
  <c r="H151" i="1361"/>
  <c r="V150" i="1361"/>
  <c r="U150" i="1361"/>
  <c r="T150" i="1361"/>
  <c r="S150" i="1361"/>
  <c r="R150" i="1361"/>
  <c r="AG150" i="1380" s="1"/>
  <c r="Q150" i="1361"/>
  <c r="P150" i="1361"/>
  <c r="O150" i="1361"/>
  <c r="N150" i="1361"/>
  <c r="M150" i="1361"/>
  <c r="L150" i="1361"/>
  <c r="K150" i="1361"/>
  <c r="J150" i="1361"/>
  <c r="Y150" i="1380" s="1"/>
  <c r="I150" i="1361"/>
  <c r="H150" i="1361"/>
  <c r="V149" i="1361"/>
  <c r="U149" i="1361"/>
  <c r="T149" i="1361"/>
  <c r="S149" i="1361"/>
  <c r="R149" i="1361"/>
  <c r="Q149" i="1361"/>
  <c r="P149" i="1361"/>
  <c r="AE149" i="1380" s="1"/>
  <c r="O149" i="1361"/>
  <c r="N149" i="1361"/>
  <c r="M149" i="1361"/>
  <c r="L149" i="1361"/>
  <c r="K149" i="1361"/>
  <c r="J149" i="1361"/>
  <c r="I149" i="1361"/>
  <c r="H149" i="1361"/>
  <c r="W149" i="1380" s="1"/>
  <c r="V148" i="1361"/>
  <c r="AK148" i="1380" s="1"/>
  <c r="U148" i="1361"/>
  <c r="T148" i="1361"/>
  <c r="S148" i="1361"/>
  <c r="R148" i="1361"/>
  <c r="Q148" i="1361"/>
  <c r="P148" i="1361"/>
  <c r="O148" i="1361"/>
  <c r="N148" i="1361"/>
  <c r="AC148" i="1380" s="1"/>
  <c r="M148" i="1361"/>
  <c r="L148" i="1361"/>
  <c r="K148" i="1361"/>
  <c r="J148" i="1361"/>
  <c r="I148" i="1361"/>
  <c r="H148" i="1361"/>
  <c r="V147" i="1361"/>
  <c r="U147" i="1361"/>
  <c r="T147" i="1361"/>
  <c r="AI147" i="1380" s="1"/>
  <c r="S147" i="1361"/>
  <c r="R147" i="1361"/>
  <c r="Q147" i="1361"/>
  <c r="P147" i="1361"/>
  <c r="O147" i="1361"/>
  <c r="N147" i="1361"/>
  <c r="M147" i="1361"/>
  <c r="L147" i="1361"/>
  <c r="AA147" i="1380" s="1"/>
  <c r="K147" i="1361"/>
  <c r="J147" i="1361"/>
  <c r="I147" i="1361"/>
  <c r="H147" i="1361"/>
  <c r="V146" i="1361"/>
  <c r="U146" i="1361"/>
  <c r="T146" i="1361"/>
  <c r="S146" i="1361"/>
  <c r="R146" i="1361"/>
  <c r="AG146" i="1380" s="1"/>
  <c r="Q146" i="1361"/>
  <c r="P146" i="1361"/>
  <c r="O146" i="1361"/>
  <c r="N146" i="1361"/>
  <c r="M146" i="1361"/>
  <c r="L146" i="1361"/>
  <c r="K146" i="1361"/>
  <c r="J146" i="1361"/>
  <c r="Y146" i="1380" s="1"/>
  <c r="I146" i="1361"/>
  <c r="H146" i="1361"/>
  <c r="V145" i="1361"/>
  <c r="U145" i="1361"/>
  <c r="T145" i="1361"/>
  <c r="S145" i="1361"/>
  <c r="R145" i="1361"/>
  <c r="Q145" i="1361"/>
  <c r="P145" i="1361"/>
  <c r="AE145" i="1380" s="1"/>
  <c r="O145" i="1361"/>
  <c r="N145" i="1361"/>
  <c r="M145" i="1361"/>
  <c r="L145" i="1361"/>
  <c r="K145" i="1361"/>
  <c r="J145" i="1361"/>
  <c r="I145" i="1361"/>
  <c r="H145" i="1361"/>
  <c r="W145" i="1380" s="1"/>
  <c r="V144" i="1361"/>
  <c r="AK144" i="1380" s="1"/>
  <c r="U144" i="1361"/>
  <c r="T144" i="1361"/>
  <c r="S144" i="1361"/>
  <c r="R144" i="1361"/>
  <c r="Q144" i="1361"/>
  <c r="P144" i="1361"/>
  <c r="O144" i="1361"/>
  <c r="N144" i="1361"/>
  <c r="AC144" i="1380" s="1"/>
  <c r="M144" i="1361"/>
  <c r="L144" i="1361"/>
  <c r="K144" i="1361"/>
  <c r="J144" i="1361"/>
  <c r="I144" i="1361"/>
  <c r="H144" i="1361"/>
  <c r="V143" i="1361"/>
  <c r="U143" i="1361"/>
  <c r="T143" i="1361"/>
  <c r="AI143" i="1380" s="1"/>
  <c r="S143" i="1361"/>
  <c r="R143" i="1361"/>
  <c r="AG143" i="1380" s="1"/>
  <c r="Q143" i="1361"/>
  <c r="P143" i="1361"/>
  <c r="O143" i="1361"/>
  <c r="N143" i="1361"/>
  <c r="M143" i="1361"/>
  <c r="L143" i="1361"/>
  <c r="AA143" i="1380" s="1"/>
  <c r="K143" i="1361"/>
  <c r="J143" i="1361"/>
  <c r="Y143" i="1380" s="1"/>
  <c r="I143" i="1361"/>
  <c r="H143" i="1361"/>
  <c r="V142" i="1361"/>
  <c r="U142" i="1361"/>
  <c r="T142" i="1361"/>
  <c r="S142" i="1361"/>
  <c r="R142" i="1361"/>
  <c r="AG142" i="1380" s="1"/>
  <c r="Q142" i="1361"/>
  <c r="P142" i="1361"/>
  <c r="AE142" i="1380" s="1"/>
  <c r="O142" i="1361"/>
  <c r="N142" i="1361"/>
  <c r="M142" i="1361"/>
  <c r="L142" i="1361"/>
  <c r="K142" i="1361"/>
  <c r="J142" i="1361"/>
  <c r="Y142" i="1380" s="1"/>
  <c r="I142" i="1361"/>
  <c r="H142" i="1361"/>
  <c r="W142" i="1380" s="1"/>
  <c r="V141" i="1361"/>
  <c r="AK141" i="1380" s="1"/>
  <c r="U141" i="1361"/>
  <c r="T141" i="1361"/>
  <c r="S141" i="1361"/>
  <c r="R141" i="1361"/>
  <c r="Q141" i="1361"/>
  <c r="P141" i="1361"/>
  <c r="AE141" i="1380" s="1"/>
  <c r="O141" i="1361"/>
  <c r="N141" i="1361"/>
  <c r="AC141" i="1380" s="1"/>
  <c r="M141" i="1361"/>
  <c r="L141" i="1361"/>
  <c r="K141" i="1361"/>
  <c r="J141" i="1361"/>
  <c r="I141" i="1361"/>
  <c r="H141" i="1361"/>
  <c r="W141" i="1380" s="1"/>
  <c r="V140" i="1361"/>
  <c r="AK140" i="1380" s="1"/>
  <c r="U140" i="1361"/>
  <c r="T140" i="1361"/>
  <c r="AI140" i="1380" s="1"/>
  <c r="S140" i="1361"/>
  <c r="R140" i="1361"/>
  <c r="Q140" i="1361"/>
  <c r="P140" i="1361"/>
  <c r="O140" i="1361"/>
  <c r="N140" i="1361"/>
  <c r="AC140" i="1380" s="1"/>
  <c r="M140" i="1361"/>
  <c r="L140" i="1361"/>
  <c r="AA140" i="1380" s="1"/>
  <c r="K140" i="1361"/>
  <c r="J140" i="1361"/>
  <c r="I140" i="1361"/>
  <c r="H140" i="1361"/>
  <c r="V139" i="1361"/>
  <c r="U139" i="1361"/>
  <c r="T139" i="1361"/>
  <c r="AI139" i="1380" s="1"/>
  <c r="S139" i="1361"/>
  <c r="R139" i="1361"/>
  <c r="AG139" i="1380" s="1"/>
  <c r="Q139" i="1361"/>
  <c r="P139" i="1361"/>
  <c r="O139" i="1361"/>
  <c r="N139" i="1361"/>
  <c r="M139" i="1361"/>
  <c r="L139" i="1361"/>
  <c r="AA139" i="1380" s="1"/>
  <c r="K139" i="1361"/>
  <c r="J139" i="1361"/>
  <c r="Y139" i="1380" s="1"/>
  <c r="I139" i="1361"/>
  <c r="H139" i="1361"/>
  <c r="V138" i="1361"/>
  <c r="U138" i="1361"/>
  <c r="T138" i="1361"/>
  <c r="S138" i="1361"/>
  <c r="R138" i="1361"/>
  <c r="AG138" i="1380" s="1"/>
  <c r="Q138" i="1361"/>
  <c r="P138" i="1361"/>
  <c r="AE138" i="1380" s="1"/>
  <c r="O138" i="1361"/>
  <c r="N138" i="1361"/>
  <c r="M138" i="1361"/>
  <c r="L138" i="1361"/>
  <c r="K138" i="1361"/>
  <c r="J138" i="1361"/>
  <c r="Y138" i="1380" s="1"/>
  <c r="I138" i="1361"/>
  <c r="H138" i="1361"/>
  <c r="W138" i="1380" s="1"/>
  <c r="V137" i="1361"/>
  <c r="AK137" i="1380" s="1"/>
  <c r="U137" i="1361"/>
  <c r="T137" i="1361"/>
  <c r="S137" i="1361"/>
  <c r="R137" i="1361"/>
  <c r="Q137" i="1361"/>
  <c r="P137" i="1361"/>
  <c r="AE137" i="1380" s="1"/>
  <c r="O137" i="1361"/>
  <c r="N137" i="1361"/>
  <c r="AC137" i="1380" s="1"/>
  <c r="M137" i="1361"/>
  <c r="L137" i="1361"/>
  <c r="K137" i="1361"/>
  <c r="J137" i="1361"/>
  <c r="I137" i="1361"/>
  <c r="H137" i="1361"/>
  <c r="W137" i="1380" s="1"/>
  <c r="V136" i="1361"/>
  <c r="AK136" i="1380" s="1"/>
  <c r="U136" i="1361"/>
  <c r="T136" i="1361"/>
  <c r="AI136" i="1380" s="1"/>
  <c r="S136" i="1361"/>
  <c r="R136" i="1361"/>
  <c r="Q136" i="1361"/>
  <c r="P136" i="1361"/>
  <c r="O136" i="1361"/>
  <c r="N136" i="1361"/>
  <c r="AC136" i="1380" s="1"/>
  <c r="M136" i="1361"/>
  <c r="L136" i="1361"/>
  <c r="AA136" i="1380" s="1"/>
  <c r="K136" i="1361"/>
  <c r="J136" i="1361"/>
  <c r="I136" i="1361"/>
  <c r="H136" i="1361"/>
  <c r="V135" i="1361"/>
  <c r="U135" i="1361"/>
  <c r="T135" i="1361"/>
  <c r="AI135" i="1380" s="1"/>
  <c r="S135" i="1361"/>
  <c r="R135" i="1361"/>
  <c r="AG135" i="1380" s="1"/>
  <c r="Q135" i="1361"/>
  <c r="P135" i="1361"/>
  <c r="O135" i="1361"/>
  <c r="N135" i="1361"/>
  <c r="M135" i="1361"/>
  <c r="L135" i="1361"/>
  <c r="AA135" i="1380" s="1"/>
  <c r="K135" i="1361"/>
  <c r="J135" i="1361"/>
  <c r="Y135" i="1380" s="1"/>
  <c r="I135" i="1361"/>
  <c r="H135" i="1361"/>
  <c r="V134" i="1361"/>
  <c r="U134" i="1361"/>
  <c r="T134" i="1361"/>
  <c r="S134" i="1361"/>
  <c r="R134" i="1361"/>
  <c r="AG134" i="1380" s="1"/>
  <c r="Q134" i="1361"/>
  <c r="P134" i="1361"/>
  <c r="AE134" i="1380" s="1"/>
  <c r="O134" i="1361"/>
  <c r="N134" i="1361"/>
  <c r="M134" i="1361"/>
  <c r="L134" i="1361"/>
  <c r="K134" i="1361"/>
  <c r="J134" i="1361"/>
  <c r="Y134" i="1380" s="1"/>
  <c r="I134" i="1361"/>
  <c r="H134" i="1361"/>
  <c r="W134" i="1380" s="1"/>
  <c r="V133" i="1361"/>
  <c r="AK133" i="1380" s="1"/>
  <c r="U133" i="1361"/>
  <c r="T133" i="1361"/>
  <c r="S133" i="1361"/>
  <c r="R133" i="1361"/>
  <c r="Q133" i="1361"/>
  <c r="P133" i="1361"/>
  <c r="AE133" i="1380" s="1"/>
  <c r="O133" i="1361"/>
  <c r="N133" i="1361"/>
  <c r="AC133" i="1380" s="1"/>
  <c r="M133" i="1361"/>
  <c r="L133" i="1361"/>
  <c r="K133" i="1361"/>
  <c r="J133" i="1361"/>
  <c r="I133" i="1361"/>
  <c r="H133" i="1361"/>
  <c r="W133" i="1380" s="1"/>
  <c r="V132" i="1361"/>
  <c r="AK132" i="1380" s="1"/>
  <c r="U132" i="1361"/>
  <c r="T132" i="1361"/>
  <c r="AI132" i="1380" s="1"/>
  <c r="S132" i="1361"/>
  <c r="R132" i="1361"/>
  <c r="Q132" i="1361"/>
  <c r="P132" i="1361"/>
  <c r="O132" i="1361"/>
  <c r="N132" i="1361"/>
  <c r="AC132" i="1380" s="1"/>
  <c r="M132" i="1361"/>
  <c r="L132" i="1361"/>
  <c r="AA132" i="1380" s="1"/>
  <c r="K132" i="1361"/>
  <c r="J132" i="1361"/>
  <c r="I132" i="1361"/>
  <c r="H132" i="1361"/>
  <c r="V131" i="1361"/>
  <c r="U131" i="1361"/>
  <c r="T131" i="1361"/>
  <c r="AI131" i="1380" s="1"/>
  <c r="S131" i="1361"/>
  <c r="R131" i="1361"/>
  <c r="AG131" i="1380" s="1"/>
  <c r="Q131" i="1361"/>
  <c r="P131" i="1361"/>
  <c r="O131" i="1361"/>
  <c r="N131" i="1361"/>
  <c r="M131" i="1361"/>
  <c r="L131" i="1361"/>
  <c r="AA131" i="1380" s="1"/>
  <c r="K131" i="1361"/>
  <c r="J131" i="1361"/>
  <c r="Y131" i="1380" s="1"/>
  <c r="I131" i="1361"/>
  <c r="H131" i="1361"/>
  <c r="V130" i="1361"/>
  <c r="U130" i="1361"/>
  <c r="T130" i="1361"/>
  <c r="S130" i="1361"/>
  <c r="R130" i="1361"/>
  <c r="AG130" i="1380" s="1"/>
  <c r="Q130" i="1361"/>
  <c r="P130" i="1361"/>
  <c r="AE130" i="1380" s="1"/>
  <c r="O130" i="1361"/>
  <c r="N130" i="1361"/>
  <c r="M130" i="1361"/>
  <c r="L130" i="1361"/>
  <c r="K130" i="1361"/>
  <c r="J130" i="1361"/>
  <c r="Y130" i="1380" s="1"/>
  <c r="I130" i="1361"/>
  <c r="H130" i="1361"/>
  <c r="W130" i="1380" s="1"/>
  <c r="V129" i="1361"/>
  <c r="AK129" i="1380" s="1"/>
  <c r="U129" i="1361"/>
  <c r="T129" i="1361"/>
  <c r="S129" i="1361"/>
  <c r="R129" i="1361"/>
  <c r="Q129" i="1361"/>
  <c r="P129" i="1361"/>
  <c r="AE129" i="1380" s="1"/>
  <c r="O129" i="1361"/>
  <c r="N129" i="1361"/>
  <c r="AC129" i="1380" s="1"/>
  <c r="M129" i="1361"/>
  <c r="L129" i="1361"/>
  <c r="K129" i="1361"/>
  <c r="J129" i="1361"/>
  <c r="I129" i="1361"/>
  <c r="H129" i="1361"/>
  <c r="W129" i="1380" s="1"/>
  <c r="V128" i="1361"/>
  <c r="AK128" i="1380" s="1"/>
  <c r="U128" i="1361"/>
  <c r="T128" i="1361"/>
  <c r="AI128" i="1380" s="1"/>
  <c r="S128" i="1361"/>
  <c r="R128" i="1361"/>
  <c r="Q128" i="1361"/>
  <c r="P128" i="1361"/>
  <c r="O128" i="1361"/>
  <c r="N128" i="1361"/>
  <c r="AC128" i="1380" s="1"/>
  <c r="M128" i="1361"/>
  <c r="L128" i="1361"/>
  <c r="AA128" i="1380" s="1"/>
  <c r="K128" i="1361"/>
  <c r="J128" i="1361"/>
  <c r="I128" i="1361"/>
  <c r="H128" i="1361"/>
  <c r="V127" i="1361"/>
  <c r="U127" i="1361"/>
  <c r="T127" i="1361"/>
  <c r="AI127" i="1380" s="1"/>
  <c r="S127" i="1361"/>
  <c r="R127" i="1361"/>
  <c r="AG127" i="1380" s="1"/>
  <c r="Q127" i="1361"/>
  <c r="P127" i="1361"/>
  <c r="O127" i="1361"/>
  <c r="N127" i="1361"/>
  <c r="M127" i="1361"/>
  <c r="L127" i="1361"/>
  <c r="AA127" i="1380" s="1"/>
  <c r="K127" i="1361"/>
  <c r="J127" i="1361"/>
  <c r="Y127" i="1380" s="1"/>
  <c r="I127" i="1361"/>
  <c r="H127" i="1361"/>
  <c r="V126" i="1361"/>
  <c r="U126" i="1361"/>
  <c r="T126" i="1361"/>
  <c r="S126" i="1361"/>
  <c r="R126" i="1361"/>
  <c r="Q126" i="1361"/>
  <c r="P126" i="1361"/>
  <c r="AE126" i="1380" s="1"/>
  <c r="O126" i="1361"/>
  <c r="N126" i="1361"/>
  <c r="M126" i="1361"/>
  <c r="L126" i="1361"/>
  <c r="K126" i="1361"/>
  <c r="J126" i="1361"/>
  <c r="Y126" i="1380" s="1"/>
  <c r="I126" i="1361"/>
  <c r="H126" i="1361"/>
  <c r="W126" i="1380" s="1"/>
  <c r="V125" i="1361"/>
  <c r="AK125" i="1380" s="1"/>
  <c r="U125" i="1361"/>
  <c r="T125" i="1361"/>
  <c r="S125" i="1361"/>
  <c r="R125" i="1361"/>
  <c r="Q125" i="1361"/>
  <c r="P125" i="1361"/>
  <c r="AE125" i="1380" s="1"/>
  <c r="O125" i="1361"/>
  <c r="N125" i="1361"/>
  <c r="AC125" i="1380" s="1"/>
  <c r="M125" i="1361"/>
  <c r="L125" i="1361"/>
  <c r="K125" i="1361"/>
  <c r="J125" i="1361"/>
  <c r="I125" i="1361"/>
  <c r="H125" i="1361"/>
  <c r="W125" i="1380" s="1"/>
  <c r="V124" i="1361"/>
  <c r="AK124" i="1380" s="1"/>
  <c r="U124" i="1361"/>
  <c r="T124" i="1361"/>
  <c r="AI124" i="1380" s="1"/>
  <c r="S124" i="1361"/>
  <c r="R124" i="1361"/>
  <c r="Q124" i="1361"/>
  <c r="P124" i="1361"/>
  <c r="O124" i="1361"/>
  <c r="N124" i="1361"/>
  <c r="AC124" i="1380" s="1"/>
  <c r="M124" i="1361"/>
  <c r="L124" i="1361"/>
  <c r="AA124" i="1380" s="1"/>
  <c r="K124" i="1361"/>
  <c r="J124" i="1361"/>
  <c r="I124" i="1361"/>
  <c r="H124" i="1361"/>
  <c r="V123" i="1361"/>
  <c r="U123" i="1361"/>
  <c r="T123" i="1361"/>
  <c r="AI123" i="1380" s="1"/>
  <c r="S123" i="1361"/>
  <c r="R123" i="1361"/>
  <c r="AG123" i="1380" s="1"/>
  <c r="Q123" i="1361"/>
  <c r="P123" i="1361"/>
  <c r="O123" i="1361"/>
  <c r="N123" i="1361"/>
  <c r="M123" i="1361"/>
  <c r="L123" i="1361"/>
  <c r="AA123" i="1380" s="1"/>
  <c r="K123" i="1361"/>
  <c r="J123" i="1361"/>
  <c r="Y123" i="1380" s="1"/>
  <c r="I123" i="1361"/>
  <c r="H123" i="1361"/>
  <c r="V122" i="1361"/>
  <c r="U122" i="1361"/>
  <c r="T122" i="1361"/>
  <c r="S122" i="1361"/>
  <c r="R122" i="1361"/>
  <c r="AG122" i="1380" s="1"/>
  <c r="Q122" i="1361"/>
  <c r="P122" i="1361"/>
  <c r="AE122" i="1380" s="1"/>
  <c r="O122" i="1361"/>
  <c r="N122" i="1361"/>
  <c r="M122" i="1361"/>
  <c r="L122" i="1361"/>
  <c r="K122" i="1361"/>
  <c r="J122" i="1361"/>
  <c r="Y122" i="1380" s="1"/>
  <c r="I122" i="1361"/>
  <c r="H122" i="1361"/>
  <c r="W122" i="1380" s="1"/>
  <c r="V121" i="1361"/>
  <c r="AK121" i="1380" s="1"/>
  <c r="U121" i="1361"/>
  <c r="T121" i="1361"/>
  <c r="S121" i="1361"/>
  <c r="R121" i="1361"/>
  <c r="Q121" i="1361"/>
  <c r="P121" i="1361"/>
  <c r="AE121" i="1380" s="1"/>
  <c r="O121" i="1361"/>
  <c r="N121" i="1361"/>
  <c r="AC121" i="1380" s="1"/>
  <c r="M121" i="1361"/>
  <c r="L121" i="1361"/>
  <c r="K121" i="1361"/>
  <c r="J121" i="1361"/>
  <c r="I121" i="1361"/>
  <c r="H121" i="1361"/>
  <c r="W121" i="1380" s="1"/>
  <c r="V120" i="1361"/>
  <c r="AK120" i="1380" s="1"/>
  <c r="U120" i="1361"/>
  <c r="T120" i="1361"/>
  <c r="AI120" i="1380" s="1"/>
  <c r="S120" i="1361"/>
  <c r="R120" i="1361"/>
  <c r="Q120" i="1361"/>
  <c r="P120" i="1361"/>
  <c r="O120" i="1361"/>
  <c r="N120" i="1361"/>
  <c r="AC120" i="1380" s="1"/>
  <c r="M120" i="1361"/>
  <c r="L120" i="1361"/>
  <c r="AA120" i="1380" s="1"/>
  <c r="K120" i="1361"/>
  <c r="J120" i="1361"/>
  <c r="I120" i="1361"/>
  <c r="H120" i="1361"/>
  <c r="V119" i="1361"/>
  <c r="U119" i="1361"/>
  <c r="T119" i="1361"/>
  <c r="AI119" i="1380" s="1"/>
  <c r="S119" i="1361"/>
  <c r="R119" i="1361"/>
  <c r="AG119" i="1380" s="1"/>
  <c r="Q119" i="1361"/>
  <c r="P119" i="1361"/>
  <c r="O119" i="1361"/>
  <c r="N119" i="1361"/>
  <c r="M119" i="1361"/>
  <c r="L119" i="1361"/>
  <c r="AA119" i="1380" s="1"/>
  <c r="K119" i="1361"/>
  <c r="J119" i="1361"/>
  <c r="Y119" i="1380" s="1"/>
  <c r="I119" i="1361"/>
  <c r="H119" i="1361"/>
  <c r="V118" i="1361"/>
  <c r="U118" i="1361"/>
  <c r="T118" i="1361"/>
  <c r="S118" i="1361"/>
  <c r="R118" i="1361"/>
  <c r="AG118" i="1380" s="1"/>
  <c r="Q118" i="1361"/>
  <c r="P118" i="1361"/>
  <c r="AE118" i="1380" s="1"/>
  <c r="O118" i="1361"/>
  <c r="N118" i="1361"/>
  <c r="M118" i="1361"/>
  <c r="L118" i="1361"/>
  <c r="K118" i="1361"/>
  <c r="J118" i="1361"/>
  <c r="Y118" i="1380" s="1"/>
  <c r="I118" i="1361"/>
  <c r="H118" i="1361"/>
  <c r="W118" i="1380" s="1"/>
  <c r="V117" i="1361"/>
  <c r="AK117" i="1380" s="1"/>
  <c r="U117" i="1361"/>
  <c r="T117" i="1361"/>
  <c r="S117" i="1361"/>
  <c r="R117" i="1361"/>
  <c r="Q117" i="1361"/>
  <c r="P117" i="1361"/>
  <c r="AE117" i="1380" s="1"/>
  <c r="O117" i="1361"/>
  <c r="N117" i="1361"/>
  <c r="AC117" i="1380" s="1"/>
  <c r="M117" i="1361"/>
  <c r="L117" i="1361"/>
  <c r="K117" i="1361"/>
  <c r="J117" i="1361"/>
  <c r="I117" i="1361"/>
  <c r="H117" i="1361"/>
  <c r="W117" i="1380" s="1"/>
  <c r="V116" i="1361"/>
  <c r="AK116" i="1380" s="1"/>
  <c r="U116" i="1361"/>
  <c r="T116" i="1361"/>
  <c r="AI116" i="1380" s="1"/>
  <c r="S116" i="1361"/>
  <c r="R116" i="1361"/>
  <c r="Q116" i="1361"/>
  <c r="P116" i="1361"/>
  <c r="O116" i="1361"/>
  <c r="N116" i="1361"/>
  <c r="AC116" i="1380" s="1"/>
  <c r="M116" i="1361"/>
  <c r="L116" i="1361"/>
  <c r="AA116" i="1380" s="1"/>
  <c r="K116" i="1361"/>
  <c r="J116" i="1361"/>
  <c r="I116" i="1361"/>
  <c r="H116" i="1361"/>
  <c r="V115" i="1361"/>
  <c r="U115" i="1361"/>
  <c r="T115" i="1361"/>
  <c r="AI115" i="1380" s="1"/>
  <c r="S115" i="1361"/>
  <c r="R115" i="1361"/>
  <c r="AG115" i="1380" s="1"/>
  <c r="Q115" i="1361"/>
  <c r="P115" i="1361"/>
  <c r="O115" i="1361"/>
  <c r="N115" i="1361"/>
  <c r="M115" i="1361"/>
  <c r="L115" i="1361"/>
  <c r="AA115" i="1380" s="1"/>
  <c r="K115" i="1361"/>
  <c r="J115" i="1361"/>
  <c r="Y115" i="1380" s="1"/>
  <c r="I115" i="1361"/>
  <c r="H115" i="1361"/>
  <c r="V114" i="1361"/>
  <c r="U114" i="1361"/>
  <c r="T114" i="1361"/>
  <c r="S114" i="1361"/>
  <c r="R114" i="1361"/>
  <c r="AG114" i="1380" s="1"/>
  <c r="Q114" i="1361"/>
  <c r="P114" i="1361"/>
  <c r="AE114" i="1380" s="1"/>
  <c r="O114" i="1361"/>
  <c r="N114" i="1361"/>
  <c r="M114" i="1361"/>
  <c r="L114" i="1361"/>
  <c r="K114" i="1361"/>
  <c r="J114" i="1361"/>
  <c r="Y114" i="1380" s="1"/>
  <c r="I114" i="1361"/>
  <c r="H114" i="1361"/>
  <c r="W114" i="1380" s="1"/>
  <c r="V113" i="1361"/>
  <c r="AK113" i="1380" s="1"/>
  <c r="U113" i="1361"/>
  <c r="T113" i="1361"/>
  <c r="S113" i="1361"/>
  <c r="R113" i="1361"/>
  <c r="Q113" i="1361"/>
  <c r="P113" i="1361"/>
  <c r="AE113" i="1380" s="1"/>
  <c r="O113" i="1361"/>
  <c r="N113" i="1361"/>
  <c r="AC113" i="1380" s="1"/>
  <c r="M113" i="1361"/>
  <c r="L113" i="1361"/>
  <c r="K113" i="1361"/>
  <c r="J113" i="1361"/>
  <c r="I113" i="1361"/>
  <c r="H113" i="1361"/>
  <c r="W113" i="1380" s="1"/>
  <c r="V112" i="1361"/>
  <c r="AK112" i="1380" s="1"/>
  <c r="U112" i="1361"/>
  <c r="T112" i="1361"/>
  <c r="AI112" i="1380" s="1"/>
  <c r="S112" i="1361"/>
  <c r="R112" i="1361"/>
  <c r="Q112" i="1361"/>
  <c r="P112" i="1361"/>
  <c r="O112" i="1361"/>
  <c r="N112" i="1361"/>
  <c r="AC112" i="1380" s="1"/>
  <c r="M112" i="1361"/>
  <c r="L112" i="1361"/>
  <c r="AA112" i="1380" s="1"/>
  <c r="K112" i="1361"/>
  <c r="J112" i="1361"/>
  <c r="I112" i="1361"/>
  <c r="H112" i="1361"/>
  <c r="V111" i="1361"/>
  <c r="U111" i="1361"/>
  <c r="T111" i="1361"/>
  <c r="AI111" i="1380" s="1"/>
  <c r="S111" i="1361"/>
  <c r="R111" i="1361"/>
  <c r="AG111" i="1380" s="1"/>
  <c r="Q111" i="1361"/>
  <c r="P111" i="1361"/>
  <c r="O111" i="1361"/>
  <c r="N111" i="1361"/>
  <c r="M111" i="1361"/>
  <c r="L111" i="1361"/>
  <c r="AA111" i="1380" s="1"/>
  <c r="K111" i="1361"/>
  <c r="J111" i="1361"/>
  <c r="Y111" i="1380" s="1"/>
  <c r="I111" i="1361"/>
  <c r="H111" i="1361"/>
  <c r="V110" i="1361"/>
  <c r="U110" i="1361"/>
  <c r="T110" i="1361"/>
  <c r="S110" i="1361"/>
  <c r="R110" i="1361"/>
  <c r="AG110" i="1380" s="1"/>
  <c r="Q110" i="1361"/>
  <c r="P110" i="1361"/>
  <c r="AE110" i="1380" s="1"/>
  <c r="O110" i="1361"/>
  <c r="N110" i="1361"/>
  <c r="M110" i="1361"/>
  <c r="L110" i="1361"/>
  <c r="K110" i="1361"/>
  <c r="J110" i="1361"/>
  <c r="Y110" i="1380" s="1"/>
  <c r="I110" i="1361"/>
  <c r="H110" i="1361"/>
  <c r="W110" i="1380" s="1"/>
  <c r="V109" i="1361"/>
  <c r="AK109" i="1380" s="1"/>
  <c r="U109" i="1361"/>
  <c r="T109" i="1361"/>
  <c r="S109" i="1361"/>
  <c r="R109" i="1361"/>
  <c r="Q109" i="1361"/>
  <c r="P109" i="1361"/>
  <c r="AE109" i="1380" s="1"/>
  <c r="O109" i="1361"/>
  <c r="N109" i="1361"/>
  <c r="AC109" i="1380" s="1"/>
  <c r="M109" i="1361"/>
  <c r="L109" i="1361"/>
  <c r="K109" i="1361"/>
  <c r="J109" i="1361"/>
  <c r="I109" i="1361"/>
  <c r="H109" i="1361"/>
  <c r="W109" i="1380" s="1"/>
  <c r="V108" i="1361"/>
  <c r="AK108" i="1380" s="1"/>
  <c r="U108" i="1361"/>
  <c r="T108" i="1361"/>
  <c r="AI108" i="1380" s="1"/>
  <c r="S108" i="1361"/>
  <c r="R108" i="1361"/>
  <c r="Q108" i="1361"/>
  <c r="P108" i="1361"/>
  <c r="O108" i="1361"/>
  <c r="N108" i="1361"/>
  <c r="AC108" i="1380" s="1"/>
  <c r="M108" i="1361"/>
  <c r="L108" i="1361"/>
  <c r="AA108" i="1380" s="1"/>
  <c r="K108" i="1361"/>
  <c r="J108" i="1361"/>
  <c r="I108" i="1361"/>
  <c r="H108" i="1361"/>
  <c r="V107" i="1361"/>
  <c r="U107" i="1361"/>
  <c r="T107" i="1361"/>
  <c r="AI107" i="1380" s="1"/>
  <c r="S107" i="1361"/>
  <c r="R107" i="1361"/>
  <c r="AG107" i="1380" s="1"/>
  <c r="Q107" i="1361"/>
  <c r="P107" i="1361"/>
  <c r="O107" i="1361"/>
  <c r="N107" i="1361"/>
  <c r="M107" i="1361"/>
  <c r="L107" i="1361"/>
  <c r="AA107" i="1380" s="1"/>
  <c r="K107" i="1361"/>
  <c r="J107" i="1361"/>
  <c r="Y107" i="1380" s="1"/>
  <c r="I107" i="1361"/>
  <c r="H107" i="1361"/>
  <c r="V106" i="1361"/>
  <c r="U106" i="1361"/>
  <c r="T106" i="1361"/>
  <c r="S106" i="1361"/>
  <c r="R106" i="1361"/>
  <c r="AG106" i="1380" s="1"/>
  <c r="Q106" i="1361"/>
  <c r="P106" i="1361"/>
  <c r="AE106" i="1380" s="1"/>
  <c r="O106" i="1361"/>
  <c r="N106" i="1361"/>
  <c r="M106" i="1361"/>
  <c r="L106" i="1361"/>
  <c r="K106" i="1361"/>
  <c r="J106" i="1361"/>
  <c r="Y106" i="1380" s="1"/>
  <c r="I106" i="1361"/>
  <c r="H106" i="1361"/>
  <c r="W106" i="1380" s="1"/>
  <c r="V105" i="1361"/>
  <c r="AK105" i="1380" s="1"/>
  <c r="U105" i="1361"/>
  <c r="T105" i="1361"/>
  <c r="S105" i="1361"/>
  <c r="R105" i="1361"/>
  <c r="Q105" i="1361"/>
  <c r="P105" i="1361"/>
  <c r="AE105" i="1380" s="1"/>
  <c r="O105" i="1361"/>
  <c r="N105" i="1361"/>
  <c r="AC105" i="1380" s="1"/>
  <c r="M105" i="1361"/>
  <c r="L105" i="1361"/>
  <c r="K105" i="1361"/>
  <c r="J105" i="1361"/>
  <c r="I105" i="1361"/>
  <c r="H105" i="1361"/>
  <c r="W105" i="1380" s="1"/>
  <c r="V104" i="1361"/>
  <c r="AK104" i="1380" s="1"/>
  <c r="U104" i="1361"/>
  <c r="T104" i="1361"/>
  <c r="AI104" i="1380" s="1"/>
  <c r="S104" i="1361"/>
  <c r="R104" i="1361"/>
  <c r="Q104" i="1361"/>
  <c r="P104" i="1361"/>
  <c r="O104" i="1361"/>
  <c r="N104" i="1361"/>
  <c r="AC104" i="1380" s="1"/>
  <c r="M104" i="1361"/>
  <c r="L104" i="1361"/>
  <c r="AA104" i="1380" s="1"/>
  <c r="K104" i="1361"/>
  <c r="J104" i="1361"/>
  <c r="I104" i="1361"/>
  <c r="H104" i="1361"/>
  <c r="V103" i="1361"/>
  <c r="U103" i="1361"/>
  <c r="T103" i="1361"/>
  <c r="AI103" i="1380" s="1"/>
  <c r="S103" i="1361"/>
  <c r="R103" i="1361"/>
  <c r="AG103" i="1380" s="1"/>
  <c r="Q103" i="1361"/>
  <c r="P103" i="1361"/>
  <c r="O103" i="1361"/>
  <c r="N103" i="1361"/>
  <c r="M103" i="1361"/>
  <c r="L103" i="1361"/>
  <c r="AA103" i="1380" s="1"/>
  <c r="K103" i="1361"/>
  <c r="J103" i="1361"/>
  <c r="Y103" i="1380" s="1"/>
  <c r="I103" i="1361"/>
  <c r="H103" i="1361"/>
  <c r="V102" i="1361"/>
  <c r="U102" i="1361"/>
  <c r="T102" i="1361"/>
  <c r="S102" i="1361"/>
  <c r="R102" i="1361"/>
  <c r="AG102" i="1380" s="1"/>
  <c r="Q102" i="1361"/>
  <c r="P102" i="1361"/>
  <c r="AE102" i="1380" s="1"/>
  <c r="O102" i="1361"/>
  <c r="N102" i="1361"/>
  <c r="M102" i="1361"/>
  <c r="L102" i="1361"/>
  <c r="K102" i="1361"/>
  <c r="J102" i="1361"/>
  <c r="Y102" i="1380" s="1"/>
  <c r="I102" i="1361"/>
  <c r="H102" i="1361"/>
  <c r="W102" i="1380" s="1"/>
  <c r="V101" i="1361"/>
  <c r="AK101" i="1380" s="1"/>
  <c r="U101" i="1361"/>
  <c r="T101" i="1361"/>
  <c r="S101" i="1361"/>
  <c r="R101" i="1361"/>
  <c r="Q101" i="1361"/>
  <c r="P101" i="1361"/>
  <c r="AE101" i="1380" s="1"/>
  <c r="O101" i="1361"/>
  <c r="N101" i="1361"/>
  <c r="AC101" i="1380" s="1"/>
  <c r="M101" i="1361"/>
  <c r="L101" i="1361"/>
  <c r="K101" i="1361"/>
  <c r="J101" i="1361"/>
  <c r="I101" i="1361"/>
  <c r="H101" i="1361"/>
  <c r="W101" i="1380" s="1"/>
  <c r="V100" i="1361"/>
  <c r="AK100" i="1380" s="1"/>
  <c r="U100" i="1361"/>
  <c r="T100" i="1361"/>
  <c r="AI100" i="1380" s="1"/>
  <c r="S100" i="1361"/>
  <c r="R100" i="1361"/>
  <c r="Q100" i="1361"/>
  <c r="P100" i="1361"/>
  <c r="O100" i="1361"/>
  <c r="N100" i="1361"/>
  <c r="AC100" i="1380" s="1"/>
  <c r="M100" i="1361"/>
  <c r="L100" i="1361"/>
  <c r="AA100" i="1380" s="1"/>
  <c r="K100" i="1361"/>
  <c r="J100" i="1361"/>
  <c r="I100" i="1361"/>
  <c r="H100" i="1361"/>
  <c r="V99" i="1361"/>
  <c r="U99" i="1361"/>
  <c r="T99" i="1361"/>
  <c r="AI99" i="1380" s="1"/>
  <c r="S99" i="1361"/>
  <c r="R99" i="1361"/>
  <c r="AG99" i="1380" s="1"/>
  <c r="Q99" i="1361"/>
  <c r="P99" i="1361"/>
  <c r="O99" i="1361"/>
  <c r="N99" i="1361"/>
  <c r="M99" i="1361"/>
  <c r="L99" i="1361"/>
  <c r="AA99" i="1380" s="1"/>
  <c r="K99" i="1361"/>
  <c r="J99" i="1361"/>
  <c r="Y99" i="1380" s="1"/>
  <c r="I99" i="1361"/>
  <c r="H99" i="1361"/>
  <c r="V98" i="1361"/>
  <c r="U98" i="1361"/>
  <c r="T98" i="1361"/>
  <c r="S98" i="1361"/>
  <c r="R98" i="1361"/>
  <c r="AG98" i="1380" s="1"/>
  <c r="Q98" i="1361"/>
  <c r="P98" i="1361"/>
  <c r="AE98" i="1380" s="1"/>
  <c r="O98" i="1361"/>
  <c r="N98" i="1361"/>
  <c r="M98" i="1361"/>
  <c r="L98" i="1361"/>
  <c r="K98" i="1361"/>
  <c r="J98" i="1361"/>
  <c r="Y98" i="1380" s="1"/>
  <c r="I98" i="1361"/>
  <c r="H98" i="1361"/>
  <c r="W98" i="1380" s="1"/>
  <c r="V97" i="1361"/>
  <c r="AK97" i="1380" s="1"/>
  <c r="U97" i="1361"/>
  <c r="T97" i="1361"/>
  <c r="S97" i="1361"/>
  <c r="R97" i="1361"/>
  <c r="Q97" i="1361"/>
  <c r="P97" i="1361"/>
  <c r="AE97" i="1380" s="1"/>
  <c r="O97" i="1361"/>
  <c r="N97" i="1361"/>
  <c r="AC97" i="1380" s="1"/>
  <c r="M97" i="1361"/>
  <c r="L97" i="1361"/>
  <c r="K97" i="1361"/>
  <c r="J97" i="1361"/>
  <c r="I97" i="1361"/>
  <c r="H97" i="1361"/>
  <c r="W97" i="1380" s="1"/>
  <c r="V96" i="1361"/>
  <c r="AK96" i="1380" s="1"/>
  <c r="U96" i="1361"/>
  <c r="T96" i="1361"/>
  <c r="AI96" i="1380" s="1"/>
  <c r="S96" i="1361"/>
  <c r="R96" i="1361"/>
  <c r="Q96" i="1361"/>
  <c r="P96" i="1361"/>
  <c r="O96" i="1361"/>
  <c r="N96" i="1361"/>
  <c r="AC96" i="1380" s="1"/>
  <c r="M96" i="1361"/>
  <c r="L96" i="1361"/>
  <c r="AA96" i="1380" s="1"/>
  <c r="K96" i="1361"/>
  <c r="J96" i="1361"/>
  <c r="I96" i="1361"/>
  <c r="H96" i="1361"/>
  <c r="V95" i="1361"/>
  <c r="U95" i="1361"/>
  <c r="T95" i="1361"/>
  <c r="AI95" i="1380" s="1"/>
  <c r="S95" i="1361"/>
  <c r="R95" i="1361"/>
  <c r="AG95" i="1380" s="1"/>
  <c r="Q95" i="1361"/>
  <c r="P95" i="1361"/>
  <c r="O95" i="1361"/>
  <c r="N95" i="1361"/>
  <c r="M95" i="1361"/>
  <c r="L95" i="1361"/>
  <c r="AA95" i="1380" s="1"/>
  <c r="K95" i="1361"/>
  <c r="J95" i="1361"/>
  <c r="I95" i="1361"/>
  <c r="H95" i="1361"/>
  <c r="V94" i="1361"/>
  <c r="U94" i="1361"/>
  <c r="T94" i="1361"/>
  <c r="S94" i="1361"/>
  <c r="R94" i="1361"/>
  <c r="Q94" i="1361"/>
  <c r="P94" i="1361"/>
  <c r="AE94" i="1380" s="1"/>
  <c r="O94" i="1361"/>
  <c r="N94" i="1361"/>
  <c r="M94" i="1361"/>
  <c r="L94" i="1361"/>
  <c r="K94" i="1361"/>
  <c r="J94" i="1361"/>
  <c r="Y94" i="1380" s="1"/>
  <c r="I94" i="1361"/>
  <c r="H94" i="1361"/>
  <c r="W94" i="1380" s="1"/>
  <c r="V93" i="1361"/>
  <c r="AK93" i="1380" s="1"/>
  <c r="U93" i="1361"/>
  <c r="T93" i="1361"/>
  <c r="S93" i="1361"/>
  <c r="R93" i="1361"/>
  <c r="Q93" i="1361"/>
  <c r="P93" i="1361"/>
  <c r="AE93" i="1380" s="1"/>
  <c r="O93" i="1361"/>
  <c r="N93" i="1361"/>
  <c r="AC93" i="1380" s="1"/>
  <c r="M93" i="1361"/>
  <c r="L93" i="1361"/>
  <c r="K93" i="1361"/>
  <c r="J93" i="1361"/>
  <c r="I93" i="1361"/>
  <c r="H93" i="1361"/>
  <c r="W93" i="1380" s="1"/>
  <c r="V92" i="1361"/>
  <c r="AK92" i="1380" s="1"/>
  <c r="U92" i="1361"/>
  <c r="T92" i="1361"/>
  <c r="AI92" i="1380" s="1"/>
  <c r="S92" i="1361"/>
  <c r="R92" i="1361"/>
  <c r="Q92" i="1361"/>
  <c r="P92" i="1361"/>
  <c r="O92" i="1361"/>
  <c r="N92" i="1361"/>
  <c r="AC92" i="1380" s="1"/>
  <c r="M92" i="1361"/>
  <c r="L92" i="1361"/>
  <c r="AA92" i="1380" s="1"/>
  <c r="K92" i="1361"/>
  <c r="J92" i="1361"/>
  <c r="I92" i="1361"/>
  <c r="H92" i="1361"/>
  <c r="V91" i="1361"/>
  <c r="U91" i="1361"/>
  <c r="T91" i="1361"/>
  <c r="AI91" i="1380" s="1"/>
  <c r="S91" i="1361"/>
  <c r="R91" i="1361"/>
  <c r="AG91" i="1380" s="1"/>
  <c r="Q91" i="1361"/>
  <c r="P91" i="1361"/>
  <c r="O91" i="1361"/>
  <c r="N91" i="1361"/>
  <c r="M91" i="1361"/>
  <c r="L91" i="1361"/>
  <c r="AA91" i="1380" s="1"/>
  <c r="K91" i="1361"/>
  <c r="J91" i="1361"/>
  <c r="Y91" i="1380" s="1"/>
  <c r="I91" i="1361"/>
  <c r="H91" i="1361"/>
  <c r="V90" i="1361"/>
  <c r="U90" i="1361"/>
  <c r="T90" i="1361"/>
  <c r="S90" i="1361"/>
  <c r="R90" i="1361"/>
  <c r="AG90" i="1380" s="1"/>
  <c r="Q90" i="1361"/>
  <c r="P90" i="1361"/>
  <c r="AE90" i="1380" s="1"/>
  <c r="O90" i="1361"/>
  <c r="N90" i="1361"/>
  <c r="M90" i="1361"/>
  <c r="L90" i="1361"/>
  <c r="K90" i="1361"/>
  <c r="J90" i="1361"/>
  <c r="Y90" i="1380" s="1"/>
  <c r="I90" i="1361"/>
  <c r="H90" i="1361"/>
  <c r="W90" i="1380" s="1"/>
  <c r="V89" i="1361"/>
  <c r="AK89" i="1380" s="1"/>
  <c r="U89" i="1361"/>
  <c r="T89" i="1361"/>
  <c r="S89" i="1361"/>
  <c r="R89" i="1361"/>
  <c r="Q89" i="1361"/>
  <c r="P89" i="1361"/>
  <c r="AE89" i="1380" s="1"/>
  <c r="O89" i="1361"/>
  <c r="N89" i="1361"/>
  <c r="AC89" i="1380" s="1"/>
  <c r="M89" i="1361"/>
  <c r="L89" i="1361"/>
  <c r="K89" i="1361"/>
  <c r="J89" i="1361"/>
  <c r="I89" i="1361"/>
  <c r="H89" i="1361"/>
  <c r="W89" i="1380" s="1"/>
  <c r="V88" i="1361"/>
  <c r="AK88" i="1380" s="1"/>
  <c r="U88" i="1361"/>
  <c r="T88" i="1361"/>
  <c r="AI88" i="1380" s="1"/>
  <c r="S88" i="1361"/>
  <c r="R88" i="1361"/>
  <c r="Q88" i="1361"/>
  <c r="P88" i="1361"/>
  <c r="O88" i="1361"/>
  <c r="N88" i="1361"/>
  <c r="AC88" i="1380" s="1"/>
  <c r="M88" i="1361"/>
  <c r="L88" i="1361"/>
  <c r="AA88" i="1380" s="1"/>
  <c r="K88" i="1361"/>
  <c r="J88" i="1361"/>
  <c r="I88" i="1361"/>
  <c r="H88" i="1361"/>
  <c r="V87" i="1361"/>
  <c r="U87" i="1361"/>
  <c r="T87" i="1361"/>
  <c r="AI87" i="1380" s="1"/>
  <c r="S87" i="1361"/>
  <c r="R87" i="1361"/>
  <c r="AG87" i="1380" s="1"/>
  <c r="Q87" i="1361"/>
  <c r="P87" i="1361"/>
  <c r="O87" i="1361"/>
  <c r="N87" i="1361"/>
  <c r="M87" i="1361"/>
  <c r="L87" i="1361"/>
  <c r="AA87" i="1380" s="1"/>
  <c r="K87" i="1361"/>
  <c r="J87" i="1361"/>
  <c r="Y87" i="1380" s="1"/>
  <c r="I87" i="1361"/>
  <c r="H87" i="1361"/>
  <c r="V86" i="1361"/>
  <c r="U86" i="1361"/>
  <c r="T86" i="1361"/>
  <c r="S86" i="1361"/>
  <c r="R86" i="1361"/>
  <c r="AG86" i="1380" s="1"/>
  <c r="Q86" i="1361"/>
  <c r="P86" i="1361"/>
  <c r="O86" i="1361"/>
  <c r="N86" i="1361"/>
  <c r="M86" i="1361"/>
  <c r="L86" i="1361"/>
  <c r="K86" i="1361"/>
  <c r="J86" i="1361"/>
  <c r="Y86" i="1380" s="1"/>
  <c r="I86" i="1361"/>
  <c r="H86" i="1361"/>
  <c r="V85" i="1361"/>
  <c r="AK85" i="1380" s="1"/>
  <c r="U85" i="1361"/>
  <c r="T85" i="1361"/>
  <c r="S85" i="1361"/>
  <c r="R85" i="1361"/>
  <c r="Q85" i="1361"/>
  <c r="P85" i="1361"/>
  <c r="AE85" i="1380" s="1"/>
  <c r="O85" i="1361"/>
  <c r="N85" i="1361"/>
  <c r="AC85" i="1380" s="1"/>
  <c r="M85" i="1361"/>
  <c r="L85" i="1361"/>
  <c r="K85" i="1361"/>
  <c r="J85" i="1361"/>
  <c r="I85" i="1361"/>
  <c r="H85" i="1361"/>
  <c r="W85" i="1380" s="1"/>
  <c r="V84" i="1361"/>
  <c r="AK84" i="1380" s="1"/>
  <c r="U84" i="1361"/>
  <c r="T84" i="1361"/>
  <c r="AI84" i="1380" s="1"/>
  <c r="S84" i="1361"/>
  <c r="R84" i="1361"/>
  <c r="Q84" i="1361"/>
  <c r="P84" i="1361"/>
  <c r="O84" i="1361"/>
  <c r="N84" i="1361"/>
  <c r="AC84" i="1380" s="1"/>
  <c r="M84" i="1361"/>
  <c r="L84" i="1361"/>
  <c r="AA84" i="1380" s="1"/>
  <c r="K84" i="1361"/>
  <c r="J84" i="1361"/>
  <c r="I84" i="1361"/>
  <c r="H84" i="1361"/>
  <c r="V83" i="1361"/>
  <c r="U83" i="1361"/>
  <c r="T83" i="1361"/>
  <c r="AI83" i="1380" s="1"/>
  <c r="S83" i="1361"/>
  <c r="R83" i="1361"/>
  <c r="AG83" i="1380" s="1"/>
  <c r="Q83" i="1361"/>
  <c r="P83" i="1361"/>
  <c r="O83" i="1361"/>
  <c r="N83" i="1361"/>
  <c r="M83" i="1361"/>
  <c r="L83" i="1361"/>
  <c r="AA83" i="1380" s="1"/>
  <c r="K83" i="1361"/>
  <c r="J83" i="1361"/>
  <c r="Y83" i="1380" s="1"/>
  <c r="I83" i="1361"/>
  <c r="H83" i="1361"/>
  <c r="V82" i="1361"/>
  <c r="U82" i="1361"/>
  <c r="T82" i="1361"/>
  <c r="S82" i="1361"/>
  <c r="R82" i="1361"/>
  <c r="AG82" i="1380" s="1"/>
  <c r="Q82" i="1361"/>
  <c r="P82" i="1361"/>
  <c r="AE82" i="1380" s="1"/>
  <c r="O82" i="1361"/>
  <c r="N82" i="1361"/>
  <c r="M82" i="1361"/>
  <c r="L82" i="1361"/>
  <c r="K82" i="1361"/>
  <c r="J82" i="1361"/>
  <c r="Y82" i="1380" s="1"/>
  <c r="I82" i="1361"/>
  <c r="H82" i="1361"/>
  <c r="W82" i="1380" s="1"/>
  <c r="V81" i="1361"/>
  <c r="AK81" i="1380" s="1"/>
  <c r="U81" i="1361"/>
  <c r="T81" i="1361"/>
  <c r="S81" i="1361"/>
  <c r="R81" i="1361"/>
  <c r="Q81" i="1361"/>
  <c r="P81" i="1361"/>
  <c r="AE81" i="1380" s="1"/>
  <c r="O81" i="1361"/>
  <c r="N81" i="1361"/>
  <c r="AC81" i="1380" s="1"/>
  <c r="M81" i="1361"/>
  <c r="L81" i="1361"/>
  <c r="K81" i="1361"/>
  <c r="J81" i="1361"/>
  <c r="I81" i="1361"/>
  <c r="H81" i="1361"/>
  <c r="W81" i="1380" s="1"/>
  <c r="V80" i="1361"/>
  <c r="AK80" i="1380" s="1"/>
  <c r="U80" i="1361"/>
  <c r="T80" i="1361"/>
  <c r="AI80" i="1380" s="1"/>
  <c r="S80" i="1361"/>
  <c r="R80" i="1361"/>
  <c r="Q80" i="1361"/>
  <c r="P80" i="1361"/>
  <c r="O80" i="1361"/>
  <c r="N80" i="1361"/>
  <c r="AC80" i="1380" s="1"/>
  <c r="M80" i="1361"/>
  <c r="L80" i="1361"/>
  <c r="AA80" i="1380" s="1"/>
  <c r="K80" i="1361"/>
  <c r="J80" i="1361"/>
  <c r="I80" i="1361"/>
  <c r="H80" i="1361"/>
  <c r="V79" i="1361"/>
  <c r="U79" i="1361"/>
  <c r="T79" i="1361"/>
  <c r="AI79" i="1380" s="1"/>
  <c r="S79" i="1361"/>
  <c r="R79" i="1361"/>
  <c r="AG79" i="1380" s="1"/>
  <c r="Q79" i="1361"/>
  <c r="P79" i="1361"/>
  <c r="O79" i="1361"/>
  <c r="N79" i="1361"/>
  <c r="M79" i="1361"/>
  <c r="L79" i="1361"/>
  <c r="AA79" i="1380" s="1"/>
  <c r="K79" i="1361"/>
  <c r="J79" i="1361"/>
  <c r="Y79" i="1380" s="1"/>
  <c r="I79" i="1361"/>
  <c r="H79" i="1361"/>
  <c r="V78" i="1361"/>
  <c r="U78" i="1361"/>
  <c r="T78" i="1361"/>
  <c r="S78" i="1361"/>
  <c r="R78" i="1361"/>
  <c r="AG78" i="1380" s="1"/>
  <c r="Q78" i="1361"/>
  <c r="P78" i="1361"/>
  <c r="AE78" i="1380" s="1"/>
  <c r="O78" i="1361"/>
  <c r="N78" i="1361"/>
  <c r="M78" i="1361"/>
  <c r="L78" i="1361"/>
  <c r="K78" i="1361"/>
  <c r="J78" i="1361"/>
  <c r="Y78" i="1380" s="1"/>
  <c r="I78" i="1361"/>
  <c r="H78" i="1361"/>
  <c r="W78" i="1380" s="1"/>
  <c r="V77" i="1361"/>
  <c r="AK77" i="1380" s="1"/>
  <c r="U77" i="1361"/>
  <c r="T77" i="1361"/>
  <c r="S77" i="1361"/>
  <c r="R77" i="1361"/>
  <c r="Q77" i="1361"/>
  <c r="P77" i="1361"/>
  <c r="AE77" i="1380" s="1"/>
  <c r="O77" i="1361"/>
  <c r="N77" i="1361"/>
  <c r="AC77" i="1380" s="1"/>
  <c r="M77" i="1361"/>
  <c r="L77" i="1361"/>
  <c r="K77" i="1361"/>
  <c r="J77" i="1361"/>
  <c r="I77" i="1361"/>
  <c r="H77" i="1361"/>
  <c r="W77" i="1380" s="1"/>
  <c r="V76" i="1361"/>
  <c r="AK76" i="1380" s="1"/>
  <c r="U76" i="1361"/>
  <c r="T76" i="1361"/>
  <c r="AI76" i="1380" s="1"/>
  <c r="S76" i="1361"/>
  <c r="R76" i="1361"/>
  <c r="Q76" i="1361"/>
  <c r="P76" i="1361"/>
  <c r="O76" i="1361"/>
  <c r="N76" i="1361"/>
  <c r="AC76" i="1380" s="1"/>
  <c r="M76" i="1361"/>
  <c r="L76" i="1361"/>
  <c r="AA76" i="1380" s="1"/>
  <c r="K76" i="1361"/>
  <c r="J76" i="1361"/>
  <c r="I76" i="1361"/>
  <c r="H76" i="1361"/>
  <c r="V75" i="1361"/>
  <c r="U75" i="1361"/>
  <c r="T75" i="1361"/>
  <c r="AI75" i="1380" s="1"/>
  <c r="S75" i="1361"/>
  <c r="R75" i="1361"/>
  <c r="AG75" i="1380" s="1"/>
  <c r="Q75" i="1361"/>
  <c r="P75" i="1361"/>
  <c r="O75" i="1361"/>
  <c r="N75" i="1361"/>
  <c r="M75" i="1361"/>
  <c r="L75" i="1361"/>
  <c r="AA75" i="1380" s="1"/>
  <c r="K75" i="1361"/>
  <c r="J75" i="1361"/>
  <c r="Y75" i="1380" s="1"/>
  <c r="I75" i="1361"/>
  <c r="H75" i="1361"/>
  <c r="V74" i="1361"/>
  <c r="U74" i="1361"/>
  <c r="T74" i="1361"/>
  <c r="S74" i="1361"/>
  <c r="R74" i="1361"/>
  <c r="AG74" i="1380" s="1"/>
  <c r="Q74" i="1361"/>
  <c r="P74" i="1361"/>
  <c r="AE74" i="1380" s="1"/>
  <c r="O74" i="1361"/>
  <c r="N74" i="1361"/>
  <c r="M74" i="1361"/>
  <c r="L74" i="1361"/>
  <c r="K74" i="1361"/>
  <c r="J74" i="1361"/>
  <c r="Y74" i="1380" s="1"/>
  <c r="I74" i="1361"/>
  <c r="H74" i="1361"/>
  <c r="W74" i="1380" s="1"/>
  <c r="V73" i="1361"/>
  <c r="AK73" i="1380" s="1"/>
  <c r="U73" i="1361"/>
  <c r="T73" i="1361"/>
  <c r="S73" i="1361"/>
  <c r="R73" i="1361"/>
  <c r="Q73" i="1361"/>
  <c r="P73" i="1361"/>
  <c r="AE73" i="1380" s="1"/>
  <c r="O73" i="1361"/>
  <c r="N73" i="1361"/>
  <c r="AC73" i="1380" s="1"/>
  <c r="M73" i="1361"/>
  <c r="L73" i="1361"/>
  <c r="K73" i="1361"/>
  <c r="J73" i="1361"/>
  <c r="I73" i="1361"/>
  <c r="H73" i="1361"/>
  <c r="W73" i="1380" s="1"/>
  <c r="V72" i="1361"/>
  <c r="AK72" i="1380" s="1"/>
  <c r="U72" i="1361"/>
  <c r="T72" i="1361"/>
  <c r="AI72" i="1380" s="1"/>
  <c r="S72" i="1361"/>
  <c r="R72" i="1361"/>
  <c r="Q72" i="1361"/>
  <c r="P72" i="1361"/>
  <c r="O72" i="1361"/>
  <c r="N72" i="1361"/>
  <c r="AC72" i="1380" s="1"/>
  <c r="M72" i="1361"/>
  <c r="L72" i="1361"/>
  <c r="AA72" i="1380" s="1"/>
  <c r="K72" i="1361"/>
  <c r="J72" i="1361"/>
  <c r="I72" i="1361"/>
  <c r="H72" i="1361"/>
  <c r="V71" i="1361"/>
  <c r="U71" i="1361"/>
  <c r="T71" i="1361"/>
  <c r="AI71" i="1380" s="1"/>
  <c r="S71" i="1361"/>
  <c r="R71" i="1361"/>
  <c r="AG71" i="1380" s="1"/>
  <c r="Q71" i="1361"/>
  <c r="P71" i="1361"/>
  <c r="O71" i="1361"/>
  <c r="N71" i="1361"/>
  <c r="M71" i="1361"/>
  <c r="L71" i="1361"/>
  <c r="AA71" i="1380" s="1"/>
  <c r="K71" i="1361"/>
  <c r="J71" i="1361"/>
  <c r="Y71" i="1380" s="1"/>
  <c r="I71" i="1361"/>
  <c r="H71" i="1361"/>
  <c r="V70" i="1361"/>
  <c r="U70" i="1361"/>
  <c r="T70" i="1361"/>
  <c r="S70" i="1361"/>
  <c r="R70" i="1361"/>
  <c r="AG70" i="1380" s="1"/>
  <c r="Q70" i="1361"/>
  <c r="P70" i="1361"/>
  <c r="AE70" i="1380" s="1"/>
  <c r="O70" i="1361"/>
  <c r="N70" i="1361"/>
  <c r="M70" i="1361"/>
  <c r="L70" i="1361"/>
  <c r="K70" i="1361"/>
  <c r="J70" i="1361"/>
  <c r="Y70" i="1380" s="1"/>
  <c r="I70" i="1361"/>
  <c r="H70" i="1361"/>
  <c r="W70" i="1380" s="1"/>
  <c r="V69" i="1361"/>
  <c r="AK69" i="1380" s="1"/>
  <c r="U69" i="1361"/>
  <c r="T69" i="1361"/>
  <c r="S69" i="1361"/>
  <c r="R69" i="1361"/>
  <c r="Q69" i="1361"/>
  <c r="P69" i="1361"/>
  <c r="AE69" i="1380" s="1"/>
  <c r="O69" i="1361"/>
  <c r="N69" i="1361"/>
  <c r="AC69" i="1380" s="1"/>
  <c r="M69" i="1361"/>
  <c r="L69" i="1361"/>
  <c r="K69" i="1361"/>
  <c r="J69" i="1361"/>
  <c r="I69" i="1361"/>
  <c r="H69" i="1361"/>
  <c r="W69" i="1380" s="1"/>
  <c r="V68" i="1361"/>
  <c r="AK68" i="1380" s="1"/>
  <c r="U68" i="1361"/>
  <c r="T68" i="1361"/>
  <c r="AI68" i="1380" s="1"/>
  <c r="S68" i="1361"/>
  <c r="R68" i="1361"/>
  <c r="Q68" i="1361"/>
  <c r="P68" i="1361"/>
  <c r="O68" i="1361"/>
  <c r="N68" i="1361"/>
  <c r="AC68" i="1380" s="1"/>
  <c r="M68" i="1361"/>
  <c r="L68" i="1361"/>
  <c r="AA68" i="1380" s="1"/>
  <c r="K68" i="1361"/>
  <c r="J68" i="1361"/>
  <c r="I68" i="1361"/>
  <c r="H68" i="1361"/>
  <c r="V67" i="1361"/>
  <c r="U67" i="1361"/>
  <c r="T67" i="1361"/>
  <c r="AI67" i="1380" s="1"/>
  <c r="S67" i="1361"/>
  <c r="R67" i="1361"/>
  <c r="AG67" i="1380" s="1"/>
  <c r="Q67" i="1361"/>
  <c r="P67" i="1361"/>
  <c r="O67" i="1361"/>
  <c r="N67" i="1361"/>
  <c r="M67" i="1361"/>
  <c r="L67" i="1361"/>
  <c r="AA67" i="1380" s="1"/>
  <c r="K67" i="1361"/>
  <c r="J67" i="1361"/>
  <c r="Y67" i="1380" s="1"/>
  <c r="I67" i="1361"/>
  <c r="H67" i="1361"/>
  <c r="V66" i="1361"/>
  <c r="U66" i="1361"/>
  <c r="T66" i="1361"/>
  <c r="S66" i="1361"/>
  <c r="R66" i="1361"/>
  <c r="AG66" i="1380" s="1"/>
  <c r="Q66" i="1361"/>
  <c r="P66" i="1361"/>
  <c r="AE66" i="1380" s="1"/>
  <c r="O66" i="1361"/>
  <c r="N66" i="1361"/>
  <c r="M66" i="1361"/>
  <c r="L66" i="1361"/>
  <c r="K66" i="1361"/>
  <c r="J66" i="1361"/>
  <c r="Y66" i="1380" s="1"/>
  <c r="I66" i="1361"/>
  <c r="H66" i="1361"/>
  <c r="W66" i="1380" s="1"/>
  <c r="V65" i="1361"/>
  <c r="AK65" i="1380" s="1"/>
  <c r="U65" i="1361"/>
  <c r="T65" i="1361"/>
  <c r="S65" i="1361"/>
  <c r="R65" i="1361"/>
  <c r="Q65" i="1361"/>
  <c r="P65" i="1361"/>
  <c r="AE65" i="1380" s="1"/>
  <c r="O65" i="1361"/>
  <c r="N65" i="1361"/>
  <c r="AC65" i="1380" s="1"/>
  <c r="M65" i="1361"/>
  <c r="L65" i="1361"/>
  <c r="K65" i="1361"/>
  <c r="J65" i="1361"/>
  <c r="I65" i="1361"/>
  <c r="H65" i="1361"/>
  <c r="W65" i="1380" s="1"/>
  <c r="V64" i="1361"/>
  <c r="AK64" i="1380" s="1"/>
  <c r="U64" i="1361"/>
  <c r="T64" i="1361"/>
  <c r="AI64" i="1380" s="1"/>
  <c r="S64" i="1361"/>
  <c r="R64" i="1361"/>
  <c r="Q64" i="1361"/>
  <c r="P64" i="1361"/>
  <c r="O64" i="1361"/>
  <c r="N64" i="1361"/>
  <c r="AC64" i="1380" s="1"/>
  <c r="M64" i="1361"/>
  <c r="L64" i="1361"/>
  <c r="AA64" i="1380" s="1"/>
  <c r="K64" i="1361"/>
  <c r="J64" i="1361"/>
  <c r="I64" i="1361"/>
  <c r="H64" i="1361"/>
  <c r="V63" i="1361"/>
  <c r="U63" i="1361"/>
  <c r="T63" i="1361"/>
  <c r="AI63" i="1380" s="1"/>
  <c r="S63" i="1361"/>
  <c r="R63" i="1361"/>
  <c r="AG63" i="1380" s="1"/>
  <c r="Q63" i="1361"/>
  <c r="P63" i="1361"/>
  <c r="O63" i="1361"/>
  <c r="N63" i="1361"/>
  <c r="M63" i="1361"/>
  <c r="L63" i="1361"/>
  <c r="AA63" i="1380" s="1"/>
  <c r="K63" i="1361"/>
  <c r="J63" i="1361"/>
  <c r="Y63" i="1380" s="1"/>
  <c r="I63" i="1361"/>
  <c r="H63" i="1361"/>
  <c r="V62" i="1361"/>
  <c r="U62" i="1361"/>
  <c r="T62" i="1361"/>
  <c r="S62" i="1361"/>
  <c r="R62" i="1361"/>
  <c r="AG62" i="1380" s="1"/>
  <c r="Q62" i="1361"/>
  <c r="P62" i="1361"/>
  <c r="AE62" i="1380" s="1"/>
  <c r="O62" i="1361"/>
  <c r="N62" i="1361"/>
  <c r="M62" i="1361"/>
  <c r="L62" i="1361"/>
  <c r="K62" i="1361"/>
  <c r="J62" i="1361"/>
  <c r="Y62" i="1380" s="1"/>
  <c r="I62" i="1361"/>
  <c r="H62" i="1361"/>
  <c r="W62" i="1380" s="1"/>
  <c r="V61" i="1361"/>
  <c r="AK61" i="1380" s="1"/>
  <c r="U61" i="1361"/>
  <c r="T61" i="1361"/>
  <c r="S61" i="1361"/>
  <c r="R61" i="1361"/>
  <c r="Q61" i="1361"/>
  <c r="P61" i="1361"/>
  <c r="O61" i="1361"/>
  <c r="N61" i="1361"/>
  <c r="AC61" i="1380" s="1"/>
  <c r="M61" i="1361"/>
  <c r="L61" i="1361"/>
  <c r="K61" i="1361"/>
  <c r="J61" i="1361"/>
  <c r="I61" i="1361"/>
  <c r="H61" i="1361"/>
  <c r="W61" i="1380" s="1"/>
  <c r="V60" i="1361"/>
  <c r="AK60" i="1380" s="1"/>
  <c r="U60" i="1361"/>
  <c r="T60" i="1361"/>
  <c r="AI60" i="1380" s="1"/>
  <c r="S60" i="1361"/>
  <c r="R60" i="1361"/>
  <c r="Q60" i="1361"/>
  <c r="P60" i="1361"/>
  <c r="O60" i="1361"/>
  <c r="N60" i="1361"/>
  <c r="AC60" i="1380" s="1"/>
  <c r="M60" i="1361"/>
  <c r="L60" i="1361"/>
  <c r="AA60" i="1380" s="1"/>
  <c r="K60" i="1361"/>
  <c r="J60" i="1361"/>
  <c r="I60" i="1361"/>
  <c r="H60" i="1361"/>
  <c r="V59" i="1361"/>
  <c r="U59" i="1361"/>
  <c r="T59" i="1361"/>
  <c r="AI59" i="1380" s="1"/>
  <c r="S59" i="1361"/>
  <c r="R59" i="1361"/>
  <c r="AG59" i="1380" s="1"/>
  <c r="Q59" i="1361"/>
  <c r="P59" i="1361"/>
  <c r="O59" i="1361"/>
  <c r="N59" i="1361"/>
  <c r="M59" i="1361"/>
  <c r="L59" i="1361"/>
  <c r="AA59" i="1380" s="1"/>
  <c r="K59" i="1361"/>
  <c r="J59" i="1361"/>
  <c r="Y59" i="1380" s="1"/>
  <c r="I59" i="1361"/>
  <c r="H59" i="1361"/>
  <c r="V58" i="1361"/>
  <c r="U58" i="1361"/>
  <c r="T58" i="1361"/>
  <c r="S58" i="1361"/>
  <c r="R58" i="1361"/>
  <c r="AG58" i="1380" s="1"/>
  <c r="Q58" i="1361"/>
  <c r="P58" i="1361"/>
  <c r="AE58" i="1380" s="1"/>
  <c r="O58" i="1361"/>
  <c r="N58" i="1361"/>
  <c r="M58" i="1361"/>
  <c r="L58" i="1361"/>
  <c r="K58" i="1361"/>
  <c r="J58" i="1361"/>
  <c r="Y58" i="1380" s="1"/>
  <c r="I58" i="1361"/>
  <c r="H58" i="1361"/>
  <c r="W58" i="1380" s="1"/>
  <c r="V57" i="1361"/>
  <c r="AK57" i="1380" s="1"/>
  <c r="U57" i="1361"/>
  <c r="T57" i="1361"/>
  <c r="S57" i="1361"/>
  <c r="R57" i="1361"/>
  <c r="Q57" i="1361"/>
  <c r="P57" i="1361"/>
  <c r="O57" i="1361"/>
  <c r="N57" i="1361"/>
  <c r="AC57" i="1380" s="1"/>
  <c r="M57" i="1361"/>
  <c r="L57" i="1361"/>
  <c r="K57" i="1361"/>
  <c r="J57" i="1361"/>
  <c r="I57" i="1361"/>
  <c r="H57" i="1361"/>
  <c r="W57" i="1380" s="1"/>
  <c r="V56" i="1361"/>
  <c r="AK56" i="1380" s="1"/>
  <c r="U56" i="1361"/>
  <c r="T56" i="1361"/>
  <c r="AI56" i="1380" s="1"/>
  <c r="S56" i="1361"/>
  <c r="R56" i="1361"/>
  <c r="Q56" i="1361"/>
  <c r="P56" i="1361"/>
  <c r="O56" i="1361"/>
  <c r="N56" i="1361"/>
  <c r="AC56" i="1380" s="1"/>
  <c r="M56" i="1361"/>
  <c r="L56" i="1361"/>
  <c r="AA56" i="1380" s="1"/>
  <c r="K56" i="1361"/>
  <c r="J56" i="1361"/>
  <c r="I56" i="1361"/>
  <c r="H56" i="1361"/>
  <c r="V55" i="1361"/>
  <c r="U55" i="1361"/>
  <c r="T55" i="1361"/>
  <c r="AI55" i="1380" s="1"/>
  <c r="S55" i="1361"/>
  <c r="R55" i="1361"/>
  <c r="AG55" i="1380" s="1"/>
  <c r="Q55" i="1361"/>
  <c r="P55" i="1361"/>
  <c r="O55" i="1361"/>
  <c r="N55" i="1361"/>
  <c r="M55" i="1361"/>
  <c r="L55" i="1361"/>
  <c r="AA55" i="1380" s="1"/>
  <c r="K55" i="1361"/>
  <c r="J55" i="1361"/>
  <c r="Y55" i="1380" s="1"/>
  <c r="I55" i="1361"/>
  <c r="H55" i="1361"/>
  <c r="V54" i="1361"/>
  <c r="U54" i="1361"/>
  <c r="T54" i="1361"/>
  <c r="S54" i="1361"/>
  <c r="R54" i="1361"/>
  <c r="AG54" i="1380" s="1"/>
  <c r="Q54" i="1361"/>
  <c r="P54" i="1361"/>
  <c r="AE54" i="1380" s="1"/>
  <c r="O54" i="1361"/>
  <c r="N54" i="1361"/>
  <c r="M54" i="1361"/>
  <c r="L54" i="1361"/>
  <c r="K54" i="1361"/>
  <c r="J54" i="1361"/>
  <c r="Y54" i="1380" s="1"/>
  <c r="I54" i="1361"/>
  <c r="H54" i="1361"/>
  <c r="W54" i="1380" s="1"/>
  <c r="V53" i="1361"/>
  <c r="AK53" i="1380" s="1"/>
  <c r="U53" i="1361"/>
  <c r="T53" i="1361"/>
  <c r="S53" i="1361"/>
  <c r="R53" i="1361"/>
  <c r="Q53" i="1361"/>
  <c r="P53" i="1361"/>
  <c r="AE53" i="1380" s="1"/>
  <c r="O53" i="1361"/>
  <c r="N53" i="1361"/>
  <c r="AC53" i="1380" s="1"/>
  <c r="M53" i="1361"/>
  <c r="L53" i="1361"/>
  <c r="K53" i="1361"/>
  <c r="J53" i="1361"/>
  <c r="I53" i="1361"/>
  <c r="H53" i="1361"/>
  <c r="W53" i="1380" s="1"/>
  <c r="V52" i="1361"/>
  <c r="AK52" i="1380" s="1"/>
  <c r="U52" i="1361"/>
  <c r="T52" i="1361"/>
  <c r="AI52" i="1380" s="1"/>
  <c r="S52" i="1361"/>
  <c r="R52" i="1361"/>
  <c r="Q52" i="1361"/>
  <c r="P52" i="1361"/>
  <c r="O52" i="1361"/>
  <c r="N52" i="1361"/>
  <c r="AC52" i="1380" s="1"/>
  <c r="M52" i="1361"/>
  <c r="L52" i="1361"/>
  <c r="AA52" i="1380" s="1"/>
  <c r="K52" i="1361"/>
  <c r="J52" i="1361"/>
  <c r="I52" i="1361"/>
  <c r="H52" i="1361"/>
  <c r="V51" i="1361"/>
  <c r="U51" i="1361"/>
  <c r="T51" i="1361"/>
  <c r="AI51" i="1380" s="1"/>
  <c r="S51" i="1361"/>
  <c r="R51" i="1361"/>
  <c r="AG51" i="1380" s="1"/>
  <c r="Q51" i="1361"/>
  <c r="P51" i="1361"/>
  <c r="O51" i="1361"/>
  <c r="N51" i="1361"/>
  <c r="M51" i="1361"/>
  <c r="L51" i="1361"/>
  <c r="AA51" i="1380" s="1"/>
  <c r="K51" i="1361"/>
  <c r="J51" i="1361"/>
  <c r="Y51" i="1380" s="1"/>
  <c r="I51" i="1361"/>
  <c r="H51" i="1361"/>
  <c r="V50" i="1361"/>
  <c r="U50" i="1361"/>
  <c r="T50" i="1361"/>
  <c r="S50" i="1361"/>
  <c r="R50" i="1361"/>
  <c r="AG50" i="1380" s="1"/>
  <c r="Q50" i="1361"/>
  <c r="P50" i="1361"/>
  <c r="AE50" i="1380" s="1"/>
  <c r="O50" i="1361"/>
  <c r="N50" i="1361"/>
  <c r="M50" i="1361"/>
  <c r="L50" i="1361"/>
  <c r="K50" i="1361"/>
  <c r="J50" i="1361"/>
  <c r="Y50" i="1380" s="1"/>
  <c r="I50" i="1361"/>
  <c r="H50" i="1361"/>
  <c r="W50" i="1380" s="1"/>
  <c r="V49" i="1361"/>
  <c r="AK49" i="1380" s="1"/>
  <c r="U49" i="1361"/>
  <c r="T49" i="1361"/>
  <c r="S49" i="1361"/>
  <c r="R49" i="1361"/>
  <c r="Q49" i="1361"/>
  <c r="P49" i="1361"/>
  <c r="AE49" i="1380" s="1"/>
  <c r="O49" i="1361"/>
  <c r="N49" i="1361"/>
  <c r="AC49" i="1380" s="1"/>
  <c r="M49" i="1361"/>
  <c r="L49" i="1361"/>
  <c r="K49" i="1361"/>
  <c r="J49" i="1361"/>
  <c r="I49" i="1361"/>
  <c r="H49" i="1361"/>
  <c r="W49" i="1380" s="1"/>
  <c r="V48" i="1361"/>
  <c r="AK48" i="1380" s="1"/>
  <c r="U48" i="1361"/>
  <c r="T48" i="1361"/>
  <c r="AI48" i="1380" s="1"/>
  <c r="S48" i="1361"/>
  <c r="R48" i="1361"/>
  <c r="Q48" i="1361"/>
  <c r="P48" i="1361"/>
  <c r="O48" i="1361"/>
  <c r="N48" i="1361"/>
  <c r="AC48" i="1380" s="1"/>
  <c r="M48" i="1361"/>
  <c r="L48" i="1361"/>
  <c r="AA48" i="1380" s="1"/>
  <c r="K48" i="1361"/>
  <c r="J48" i="1361"/>
  <c r="I48" i="1361"/>
  <c r="H48" i="1361"/>
  <c r="V47" i="1361"/>
  <c r="U47" i="1361"/>
  <c r="T47" i="1361"/>
  <c r="AI47" i="1380" s="1"/>
  <c r="S47" i="1361"/>
  <c r="R47" i="1361"/>
  <c r="AG47" i="1380" s="1"/>
  <c r="Q47" i="1361"/>
  <c r="P47" i="1361"/>
  <c r="O47" i="1361"/>
  <c r="N47" i="1361"/>
  <c r="M47" i="1361"/>
  <c r="L47" i="1361"/>
  <c r="AA47" i="1380" s="1"/>
  <c r="K47" i="1361"/>
  <c r="J47" i="1361"/>
  <c r="Y47" i="1380" s="1"/>
  <c r="I47" i="1361"/>
  <c r="H47" i="1361"/>
  <c r="V46" i="1361"/>
  <c r="U46" i="1361"/>
  <c r="T46" i="1361"/>
  <c r="S46" i="1361"/>
  <c r="R46" i="1361"/>
  <c r="AG46" i="1380" s="1"/>
  <c r="Q46" i="1361"/>
  <c r="P46" i="1361"/>
  <c r="AE46" i="1380" s="1"/>
  <c r="O46" i="1361"/>
  <c r="N46" i="1361"/>
  <c r="M46" i="1361"/>
  <c r="L46" i="1361"/>
  <c r="K46" i="1361"/>
  <c r="J46" i="1361"/>
  <c r="Y46" i="1380" s="1"/>
  <c r="I46" i="1361"/>
  <c r="H46" i="1361"/>
  <c r="W46" i="1380" s="1"/>
  <c r="V45" i="1361"/>
  <c r="AK45" i="1380" s="1"/>
  <c r="U45" i="1361"/>
  <c r="T45" i="1361"/>
  <c r="S45" i="1361"/>
  <c r="R45" i="1361"/>
  <c r="Q45" i="1361"/>
  <c r="P45" i="1361"/>
  <c r="O45" i="1361"/>
  <c r="N45" i="1361"/>
  <c r="AC45" i="1380" s="1"/>
  <c r="M45" i="1361"/>
  <c r="L45" i="1361"/>
  <c r="K45" i="1361"/>
  <c r="J45" i="1361"/>
  <c r="I45" i="1361"/>
  <c r="H45" i="1361"/>
  <c r="W45" i="1380" s="1"/>
  <c r="V44" i="1361"/>
  <c r="AK44" i="1380" s="1"/>
  <c r="U44" i="1361"/>
  <c r="T44" i="1361"/>
  <c r="AI44" i="1380" s="1"/>
  <c r="S44" i="1361"/>
  <c r="R44" i="1361"/>
  <c r="Q44" i="1361"/>
  <c r="P44" i="1361"/>
  <c r="O44" i="1361"/>
  <c r="N44" i="1361"/>
  <c r="AC44" i="1380" s="1"/>
  <c r="M44" i="1361"/>
  <c r="L44" i="1361"/>
  <c r="AA44" i="1380" s="1"/>
  <c r="K44" i="1361"/>
  <c r="J44" i="1361"/>
  <c r="I44" i="1361"/>
  <c r="H44" i="1361"/>
  <c r="V43" i="1361"/>
  <c r="U43" i="1361"/>
  <c r="T43" i="1361"/>
  <c r="AI43" i="1380" s="1"/>
  <c r="S43" i="1361"/>
  <c r="R43" i="1361"/>
  <c r="AG43" i="1380" s="1"/>
  <c r="Q43" i="1361"/>
  <c r="P43" i="1361"/>
  <c r="O43" i="1361"/>
  <c r="N43" i="1361"/>
  <c r="M43" i="1361"/>
  <c r="L43" i="1361"/>
  <c r="AA43" i="1380" s="1"/>
  <c r="K43" i="1361"/>
  <c r="J43" i="1361"/>
  <c r="Y43" i="1380" s="1"/>
  <c r="I43" i="1361"/>
  <c r="H43" i="1361"/>
  <c r="V42" i="1361"/>
  <c r="U42" i="1361"/>
  <c r="T42" i="1361"/>
  <c r="S42" i="1361"/>
  <c r="R42" i="1361"/>
  <c r="AG42" i="1380" s="1"/>
  <c r="Q42" i="1361"/>
  <c r="P42" i="1361"/>
  <c r="AE42" i="1380" s="1"/>
  <c r="O42" i="1361"/>
  <c r="N42" i="1361"/>
  <c r="M42" i="1361"/>
  <c r="L42" i="1361"/>
  <c r="K42" i="1361"/>
  <c r="J42" i="1361"/>
  <c r="Y42" i="1380" s="1"/>
  <c r="I42" i="1361"/>
  <c r="H42" i="1361"/>
  <c r="W42" i="1380" s="1"/>
  <c r="V41" i="1361"/>
  <c r="AK41" i="1380" s="1"/>
  <c r="U41" i="1361"/>
  <c r="T41" i="1361"/>
  <c r="S41" i="1361"/>
  <c r="R41" i="1361"/>
  <c r="Q41" i="1361"/>
  <c r="P41" i="1361"/>
  <c r="O41" i="1361"/>
  <c r="N41" i="1361"/>
  <c r="AC41" i="1380" s="1"/>
  <c r="M41" i="1361"/>
  <c r="L41" i="1361"/>
  <c r="K41" i="1361"/>
  <c r="J41" i="1361"/>
  <c r="I41" i="1361"/>
  <c r="H41" i="1361"/>
  <c r="W41" i="1380" s="1"/>
  <c r="V40" i="1361"/>
  <c r="AK40" i="1380" s="1"/>
  <c r="U40" i="1361"/>
  <c r="T40" i="1361"/>
  <c r="AI40" i="1380" s="1"/>
  <c r="S40" i="1361"/>
  <c r="R40" i="1361"/>
  <c r="Q40" i="1361"/>
  <c r="P40" i="1361"/>
  <c r="O40" i="1361"/>
  <c r="N40" i="1361"/>
  <c r="AC40" i="1380" s="1"/>
  <c r="M40" i="1361"/>
  <c r="L40" i="1361"/>
  <c r="AA40" i="1380" s="1"/>
  <c r="K40" i="1361"/>
  <c r="J40" i="1361"/>
  <c r="I40" i="1361"/>
  <c r="H40" i="1361"/>
  <c r="V39" i="1361"/>
  <c r="U39" i="1361"/>
  <c r="T39" i="1361"/>
  <c r="AI39" i="1380" s="1"/>
  <c r="S39" i="1361"/>
  <c r="R39" i="1361"/>
  <c r="AG39" i="1380" s="1"/>
  <c r="Q39" i="1361"/>
  <c r="P39" i="1361"/>
  <c r="O39" i="1361"/>
  <c r="N39" i="1361"/>
  <c r="M39" i="1361"/>
  <c r="L39" i="1361"/>
  <c r="AA39" i="1380" s="1"/>
  <c r="K39" i="1361"/>
  <c r="J39" i="1361"/>
  <c r="Y39" i="1380" s="1"/>
  <c r="I39" i="1361"/>
  <c r="H39" i="1361"/>
  <c r="V38" i="1361"/>
  <c r="U38" i="1361"/>
  <c r="T38" i="1361"/>
  <c r="S38" i="1361"/>
  <c r="R38" i="1361"/>
  <c r="AG38" i="1380" s="1"/>
  <c r="Q38" i="1361"/>
  <c r="P38" i="1361"/>
  <c r="AE38" i="1380" s="1"/>
  <c r="O38" i="1361"/>
  <c r="N38" i="1361"/>
  <c r="M38" i="1361"/>
  <c r="L38" i="1361"/>
  <c r="K38" i="1361"/>
  <c r="J38" i="1361"/>
  <c r="Y38" i="1380" s="1"/>
  <c r="I38" i="1361"/>
  <c r="H38" i="1361"/>
  <c r="W38" i="1380" s="1"/>
  <c r="V37" i="1361"/>
  <c r="AK37" i="1380" s="1"/>
  <c r="U37" i="1361"/>
  <c r="T37" i="1361"/>
  <c r="S37" i="1361"/>
  <c r="R37" i="1361"/>
  <c r="Q37" i="1361"/>
  <c r="P37" i="1361"/>
  <c r="AE37" i="1380" s="1"/>
  <c r="O37" i="1361"/>
  <c r="N37" i="1361"/>
  <c r="AC37" i="1380" s="1"/>
  <c r="M37" i="1361"/>
  <c r="L37" i="1361"/>
  <c r="K37" i="1361"/>
  <c r="J37" i="1361"/>
  <c r="I37" i="1361"/>
  <c r="H37" i="1361"/>
  <c r="W37" i="1380" s="1"/>
  <c r="V36" i="1361"/>
  <c r="AK36" i="1380" s="1"/>
  <c r="U36" i="1361"/>
  <c r="T36" i="1361"/>
  <c r="AI36" i="1380" s="1"/>
  <c r="S36" i="1361"/>
  <c r="R36" i="1361"/>
  <c r="Q36" i="1361"/>
  <c r="P36" i="1361"/>
  <c r="O36" i="1361"/>
  <c r="N36" i="1361"/>
  <c r="AC36" i="1380" s="1"/>
  <c r="M36" i="1361"/>
  <c r="L36" i="1361"/>
  <c r="AA36" i="1380" s="1"/>
  <c r="K36" i="1361"/>
  <c r="J36" i="1361"/>
  <c r="I36" i="1361"/>
  <c r="H36" i="1361"/>
  <c r="V35" i="1361"/>
  <c r="U35" i="1361"/>
  <c r="T35" i="1361"/>
  <c r="AI35" i="1380" s="1"/>
  <c r="S35" i="1361"/>
  <c r="R35" i="1361"/>
  <c r="AG35" i="1380" s="1"/>
  <c r="Q35" i="1361"/>
  <c r="P35" i="1361"/>
  <c r="O35" i="1361"/>
  <c r="N35" i="1361"/>
  <c r="M35" i="1361"/>
  <c r="L35" i="1361"/>
  <c r="AA35" i="1380" s="1"/>
  <c r="K35" i="1361"/>
  <c r="J35" i="1361"/>
  <c r="Y35" i="1380" s="1"/>
  <c r="I35" i="1361"/>
  <c r="H35" i="1361"/>
  <c r="V34" i="1361"/>
  <c r="U34" i="1361"/>
  <c r="T34" i="1361"/>
  <c r="S34" i="1361"/>
  <c r="R34" i="1361"/>
  <c r="AG34" i="1380" s="1"/>
  <c r="Q34" i="1361"/>
  <c r="P34" i="1361"/>
  <c r="AE34" i="1380" s="1"/>
  <c r="O34" i="1361"/>
  <c r="N34" i="1361"/>
  <c r="M34" i="1361"/>
  <c r="L34" i="1361"/>
  <c r="K34" i="1361"/>
  <c r="J34" i="1361"/>
  <c r="Y34" i="1380" s="1"/>
  <c r="I34" i="1361"/>
  <c r="H34" i="1361"/>
  <c r="W34" i="1380" s="1"/>
  <c r="V33" i="1361"/>
  <c r="AK33" i="1380" s="1"/>
  <c r="U33" i="1361"/>
  <c r="T33" i="1361"/>
  <c r="S33" i="1361"/>
  <c r="R33" i="1361"/>
  <c r="Q33" i="1361"/>
  <c r="P33" i="1361"/>
  <c r="AE33" i="1380" s="1"/>
  <c r="O33" i="1361"/>
  <c r="N33" i="1361"/>
  <c r="AC33" i="1380" s="1"/>
  <c r="M33" i="1361"/>
  <c r="L33" i="1361"/>
  <c r="K33" i="1361"/>
  <c r="J33" i="1361"/>
  <c r="I33" i="1361"/>
  <c r="H33" i="1361"/>
  <c r="W33" i="1380" s="1"/>
  <c r="V32" i="1361"/>
  <c r="AK32" i="1380" s="1"/>
  <c r="U32" i="1361"/>
  <c r="T32" i="1361"/>
  <c r="AI32" i="1380" s="1"/>
  <c r="S32" i="1361"/>
  <c r="R32" i="1361"/>
  <c r="Q32" i="1361"/>
  <c r="P32" i="1361"/>
  <c r="O32" i="1361"/>
  <c r="N32" i="1361"/>
  <c r="AC32" i="1380" s="1"/>
  <c r="M32" i="1361"/>
  <c r="L32" i="1361"/>
  <c r="AA32" i="1380" s="1"/>
  <c r="K32" i="1361"/>
  <c r="J32" i="1361"/>
  <c r="I32" i="1361"/>
  <c r="H32" i="1361"/>
  <c r="V31" i="1361"/>
  <c r="U31" i="1361"/>
  <c r="T31" i="1361"/>
  <c r="AI31" i="1380" s="1"/>
  <c r="S31" i="1361"/>
  <c r="R31" i="1361"/>
  <c r="AG31" i="1380" s="1"/>
  <c r="Q31" i="1361"/>
  <c r="P31" i="1361"/>
  <c r="O31" i="1361"/>
  <c r="N31" i="1361"/>
  <c r="M31" i="1361"/>
  <c r="L31" i="1361"/>
  <c r="AA31" i="1380" s="1"/>
  <c r="K31" i="1361"/>
  <c r="J31" i="1361"/>
  <c r="Y31" i="1380" s="1"/>
  <c r="I31" i="1361"/>
  <c r="H31" i="1361"/>
  <c r="V30" i="1361"/>
  <c r="U30" i="1361"/>
  <c r="T30" i="1361"/>
  <c r="S30" i="1361"/>
  <c r="R30" i="1361"/>
  <c r="AG30" i="1380" s="1"/>
  <c r="Q30" i="1361"/>
  <c r="P30" i="1361"/>
  <c r="AE30" i="1380" s="1"/>
  <c r="O30" i="1361"/>
  <c r="N30" i="1361"/>
  <c r="M30" i="1361"/>
  <c r="L30" i="1361"/>
  <c r="K30" i="1361"/>
  <c r="J30" i="1361"/>
  <c r="Y30" i="1380" s="1"/>
  <c r="I30" i="1361"/>
  <c r="H30" i="1361"/>
  <c r="W30" i="1380" s="1"/>
  <c r="V29" i="1361"/>
  <c r="AK29" i="1380" s="1"/>
  <c r="U29" i="1361"/>
  <c r="T29" i="1361"/>
  <c r="S29" i="1361"/>
  <c r="R29" i="1361"/>
  <c r="Q29" i="1361"/>
  <c r="P29" i="1361"/>
  <c r="AE29" i="1380" s="1"/>
  <c r="O29" i="1361"/>
  <c r="N29" i="1361"/>
  <c r="AC29" i="1380" s="1"/>
  <c r="M29" i="1361"/>
  <c r="L29" i="1361"/>
  <c r="K29" i="1361"/>
  <c r="J29" i="1361"/>
  <c r="I29" i="1361"/>
  <c r="H29" i="1361"/>
  <c r="W29" i="1380" s="1"/>
  <c r="V28" i="1361"/>
  <c r="AK28" i="1380" s="1"/>
  <c r="U28" i="1361"/>
  <c r="T28" i="1361"/>
  <c r="AI28" i="1380" s="1"/>
  <c r="S28" i="1361"/>
  <c r="R28" i="1361"/>
  <c r="Q28" i="1361"/>
  <c r="P28" i="1361"/>
  <c r="O28" i="1361"/>
  <c r="N28" i="1361"/>
  <c r="AC28" i="1380" s="1"/>
  <c r="M28" i="1361"/>
  <c r="L28" i="1361"/>
  <c r="AA28" i="1380" s="1"/>
  <c r="K28" i="1361"/>
  <c r="J28" i="1361"/>
  <c r="I28" i="1361"/>
  <c r="H28" i="1361"/>
  <c r="V27" i="1361"/>
  <c r="U27" i="1361"/>
  <c r="T27" i="1361"/>
  <c r="AI27" i="1380" s="1"/>
  <c r="S27" i="1361"/>
  <c r="R27" i="1361"/>
  <c r="AG27" i="1380" s="1"/>
  <c r="Q27" i="1361"/>
  <c r="P27" i="1361"/>
  <c r="O27" i="1361"/>
  <c r="N27" i="1361"/>
  <c r="M27" i="1361"/>
  <c r="L27" i="1361"/>
  <c r="AA27" i="1380" s="1"/>
  <c r="K27" i="1361"/>
  <c r="J27" i="1361"/>
  <c r="Y27" i="1380" s="1"/>
  <c r="I27" i="1361"/>
  <c r="H27" i="1361"/>
  <c r="V26" i="1361"/>
  <c r="U26" i="1361"/>
  <c r="T26" i="1361"/>
  <c r="S26" i="1361"/>
  <c r="R26" i="1361"/>
  <c r="AG26" i="1380" s="1"/>
  <c r="Q26" i="1361"/>
  <c r="P26" i="1361"/>
  <c r="AE26" i="1380" s="1"/>
  <c r="O26" i="1361"/>
  <c r="N26" i="1361"/>
  <c r="M26" i="1361"/>
  <c r="L26" i="1361"/>
  <c r="K26" i="1361"/>
  <c r="J26" i="1361"/>
  <c r="Y26" i="1380" s="1"/>
  <c r="I26" i="1361"/>
  <c r="H26" i="1361"/>
  <c r="W26" i="1380" s="1"/>
  <c r="V25" i="1361"/>
  <c r="AK25" i="1380" s="1"/>
  <c r="U25" i="1361"/>
  <c r="T25" i="1361"/>
  <c r="S25" i="1361"/>
  <c r="R25" i="1361"/>
  <c r="Q25" i="1361"/>
  <c r="P25" i="1361"/>
  <c r="AE25" i="1380" s="1"/>
  <c r="O25" i="1361"/>
  <c r="N25" i="1361"/>
  <c r="AC25" i="1380" s="1"/>
  <c r="M25" i="1361"/>
  <c r="L25" i="1361"/>
  <c r="K25" i="1361"/>
  <c r="J25" i="1361"/>
  <c r="I25" i="1361"/>
  <c r="H25" i="1361"/>
  <c r="W25" i="1380" s="1"/>
  <c r="V24" i="1361"/>
  <c r="AK24" i="1380" s="1"/>
  <c r="U24" i="1361"/>
  <c r="T24" i="1361"/>
  <c r="AI24" i="1380" s="1"/>
  <c r="S24" i="1361"/>
  <c r="R24" i="1361"/>
  <c r="Q24" i="1361"/>
  <c r="P24" i="1361"/>
  <c r="O24" i="1361"/>
  <c r="N24" i="1361"/>
  <c r="AC24" i="1380" s="1"/>
  <c r="M24" i="1361"/>
  <c r="L24" i="1361"/>
  <c r="AA24" i="1380" s="1"/>
  <c r="K24" i="1361"/>
  <c r="J24" i="1361"/>
  <c r="I24" i="1361"/>
  <c r="H24" i="1361"/>
  <c r="V23" i="1361"/>
  <c r="U23" i="1361"/>
  <c r="T23" i="1361"/>
  <c r="AI23" i="1380" s="1"/>
  <c r="S23" i="1361"/>
  <c r="R23" i="1361"/>
  <c r="AG23" i="1380" s="1"/>
  <c r="Q23" i="1361"/>
  <c r="P23" i="1361"/>
  <c r="O23" i="1361"/>
  <c r="N23" i="1361"/>
  <c r="M23" i="1361"/>
  <c r="L23" i="1361"/>
  <c r="AA23" i="1380" s="1"/>
  <c r="K23" i="1361"/>
  <c r="J23" i="1361"/>
  <c r="Y23" i="1380" s="1"/>
  <c r="I23" i="1361"/>
  <c r="H23" i="1361"/>
  <c r="V22" i="1361"/>
  <c r="U22" i="1361"/>
  <c r="T22" i="1361"/>
  <c r="S22" i="1361"/>
  <c r="R22" i="1361"/>
  <c r="AG22" i="1380" s="1"/>
  <c r="Q22" i="1361"/>
  <c r="P22" i="1361"/>
  <c r="AE22" i="1380" s="1"/>
  <c r="O22" i="1361"/>
  <c r="N22" i="1361"/>
  <c r="M22" i="1361"/>
  <c r="L22" i="1361"/>
  <c r="K22" i="1361"/>
  <c r="J22" i="1361"/>
  <c r="Y22" i="1380" s="1"/>
  <c r="I22" i="1361"/>
  <c r="H22" i="1361"/>
  <c r="W22" i="1380" s="1"/>
  <c r="V21" i="1361"/>
  <c r="AK21" i="1380" s="1"/>
  <c r="U21" i="1361"/>
  <c r="T21" i="1361"/>
  <c r="S21" i="1361"/>
  <c r="R21" i="1361"/>
  <c r="Q21" i="1361"/>
  <c r="P21" i="1361"/>
  <c r="AE21" i="1380" s="1"/>
  <c r="O21" i="1361"/>
  <c r="N21" i="1361"/>
  <c r="AC21" i="1380" s="1"/>
  <c r="M21" i="1361"/>
  <c r="L21" i="1361"/>
  <c r="K21" i="1361"/>
  <c r="J21" i="1361"/>
  <c r="I21" i="1361"/>
  <c r="H21" i="1361"/>
  <c r="W21" i="1380" s="1"/>
  <c r="V20" i="1361"/>
  <c r="AK20" i="1380" s="1"/>
  <c r="U20" i="1361"/>
  <c r="T20" i="1361"/>
  <c r="AI20" i="1380" s="1"/>
  <c r="S20" i="1361"/>
  <c r="R20" i="1361"/>
  <c r="Q20" i="1361"/>
  <c r="P20" i="1361"/>
  <c r="O20" i="1361"/>
  <c r="N20" i="1361"/>
  <c r="AC20" i="1380" s="1"/>
  <c r="M20" i="1361"/>
  <c r="L20" i="1361"/>
  <c r="AA20" i="1380" s="1"/>
  <c r="K20" i="1361"/>
  <c r="J20" i="1361"/>
  <c r="I20" i="1361"/>
  <c r="H20" i="1361"/>
  <c r="V19" i="1361"/>
  <c r="U19" i="1361"/>
  <c r="T19" i="1361"/>
  <c r="S19" i="1361"/>
  <c r="R19" i="1361"/>
  <c r="AG19" i="1380" s="1"/>
  <c r="Q19" i="1361"/>
  <c r="P19" i="1361"/>
  <c r="O19" i="1361"/>
  <c r="N19" i="1361"/>
  <c r="M19" i="1361"/>
  <c r="L19" i="1361"/>
  <c r="AA19" i="1380" s="1"/>
  <c r="K19" i="1361"/>
  <c r="J19" i="1361"/>
  <c r="Y19" i="1380" s="1"/>
  <c r="I19" i="1361"/>
  <c r="H19" i="1361"/>
  <c r="V18" i="1361"/>
  <c r="U18" i="1361"/>
  <c r="T18" i="1361"/>
  <c r="S18" i="1361"/>
  <c r="R18" i="1361"/>
  <c r="AG18" i="1380" s="1"/>
  <c r="Q18" i="1361"/>
  <c r="P18" i="1361"/>
  <c r="AE18" i="1380" s="1"/>
  <c r="O18" i="1361"/>
  <c r="N18" i="1361"/>
  <c r="M18" i="1361"/>
  <c r="L18" i="1361"/>
  <c r="K18" i="1361"/>
  <c r="J18" i="1361"/>
  <c r="Y18" i="1380" s="1"/>
  <c r="I18" i="1361"/>
  <c r="H18" i="1361"/>
  <c r="W18" i="1380" s="1"/>
  <c r="V17" i="1361"/>
  <c r="AK17" i="1380" s="1"/>
  <c r="U17" i="1361"/>
  <c r="T17" i="1361"/>
  <c r="S17" i="1361"/>
  <c r="R17" i="1361"/>
  <c r="Q17" i="1361"/>
  <c r="P17" i="1361"/>
  <c r="AE17" i="1380" s="1"/>
  <c r="O17" i="1361"/>
  <c r="N17" i="1361"/>
  <c r="AC17" i="1380" s="1"/>
  <c r="M17" i="1361"/>
  <c r="L17" i="1361"/>
  <c r="K17" i="1361"/>
  <c r="J17" i="1361"/>
  <c r="I17" i="1361"/>
  <c r="H17" i="1361"/>
  <c r="W17" i="1380" s="1"/>
  <c r="V16" i="1361"/>
  <c r="U16" i="1361"/>
  <c r="T16" i="1361"/>
  <c r="AI16" i="1380" s="1"/>
  <c r="S16" i="1361"/>
  <c r="R16" i="1361"/>
  <c r="Q16" i="1361"/>
  <c r="P16" i="1361"/>
  <c r="O16" i="1361"/>
  <c r="N16" i="1361"/>
  <c r="M16" i="1361"/>
  <c r="L16" i="1361"/>
  <c r="AA16" i="1380" s="1"/>
  <c r="K16" i="1361"/>
  <c r="J16" i="1361"/>
  <c r="I16" i="1361"/>
  <c r="H16" i="1361"/>
  <c r="V15" i="1361"/>
  <c r="U15" i="1361"/>
  <c r="T15" i="1361"/>
  <c r="S15" i="1361"/>
  <c r="R15" i="1361"/>
  <c r="AG15" i="1380" s="1"/>
  <c r="Q15" i="1361"/>
  <c r="P15" i="1361"/>
  <c r="O15" i="1361"/>
  <c r="N15" i="1361"/>
  <c r="M15" i="1361"/>
  <c r="L15" i="1361"/>
  <c r="AA15" i="1380" s="1"/>
  <c r="K15" i="1361"/>
  <c r="J15" i="1361"/>
  <c r="Y15" i="1380" s="1"/>
  <c r="I15" i="1361"/>
  <c r="H15" i="1361"/>
  <c r="V14" i="1361"/>
  <c r="U14" i="1361"/>
  <c r="T14" i="1361"/>
  <c r="S14" i="1361"/>
  <c r="R14" i="1361"/>
  <c r="AG14" i="1380" s="1"/>
  <c r="Q14" i="1361"/>
  <c r="P14" i="1361"/>
  <c r="AE14" i="1380" s="1"/>
  <c r="O14" i="1361"/>
  <c r="N14" i="1361"/>
  <c r="M14" i="1361"/>
  <c r="L14" i="1361"/>
  <c r="K14" i="1361"/>
  <c r="J14" i="1361"/>
  <c r="Y14" i="1380" s="1"/>
  <c r="I14" i="1361"/>
  <c r="H14" i="1361"/>
  <c r="W14" i="1380" s="1"/>
  <c r="V13" i="1361"/>
  <c r="AK13" i="1380" s="1"/>
  <c r="U13" i="1361"/>
  <c r="T13" i="1361"/>
  <c r="S13" i="1361"/>
  <c r="R13" i="1361"/>
  <c r="Q13" i="1361"/>
  <c r="P13" i="1361"/>
  <c r="AE13" i="1380" s="1"/>
  <c r="O13" i="1361"/>
  <c r="N13" i="1361"/>
  <c r="AC13" i="1380" s="1"/>
  <c r="M13" i="1361"/>
  <c r="L13" i="1361"/>
  <c r="K13" i="1361"/>
  <c r="J13" i="1361"/>
  <c r="I13" i="1361"/>
  <c r="H13" i="1361"/>
  <c r="W13" i="1380" s="1"/>
  <c r="V12" i="1361"/>
  <c r="U12" i="1361"/>
  <c r="T12" i="1361"/>
  <c r="AI12" i="1380" s="1"/>
  <c r="S12" i="1361"/>
  <c r="R12" i="1361"/>
  <c r="Q12" i="1361"/>
  <c r="P12" i="1361"/>
  <c r="O12" i="1361"/>
  <c r="N12" i="1361"/>
  <c r="M12" i="1361"/>
  <c r="L12" i="1361"/>
  <c r="AA12" i="1380" s="1"/>
  <c r="K12" i="1361"/>
  <c r="J12" i="1361"/>
  <c r="I12" i="1361"/>
  <c r="H12" i="1361"/>
  <c r="V11" i="1361"/>
  <c r="U11" i="1361"/>
  <c r="T11" i="1361"/>
  <c r="AI11" i="1380" s="1"/>
  <c r="S11" i="1361"/>
  <c r="R11" i="1361"/>
  <c r="AG11" i="1380" s="1"/>
  <c r="Q11" i="1361"/>
  <c r="P11" i="1361"/>
  <c r="O11" i="1361"/>
  <c r="N11" i="1361"/>
  <c r="M11" i="1361"/>
  <c r="L11" i="1361"/>
  <c r="AA11" i="1380" s="1"/>
  <c r="K11" i="1361"/>
  <c r="J11" i="1361"/>
  <c r="Y11" i="1380" s="1"/>
  <c r="I11" i="1361"/>
  <c r="H11" i="1361"/>
  <c r="V10" i="1361"/>
  <c r="U10" i="1361"/>
  <c r="T10" i="1361"/>
  <c r="S10" i="1361"/>
  <c r="R10" i="1361"/>
  <c r="AG10" i="1380" s="1"/>
  <c r="Q10" i="1361"/>
  <c r="P10" i="1361"/>
  <c r="AE10" i="1380" s="1"/>
  <c r="O10" i="1361"/>
  <c r="N10" i="1361"/>
  <c r="M10" i="1361"/>
  <c r="L10" i="1361"/>
  <c r="K10" i="1361"/>
  <c r="J10" i="1361"/>
  <c r="Y10" i="1380" s="1"/>
  <c r="I10" i="1361"/>
  <c r="H10" i="1361"/>
  <c r="W10" i="1380" s="1"/>
  <c r="V9" i="1361"/>
  <c r="AK9" i="1380" s="1"/>
  <c r="U9" i="1361"/>
  <c r="T9" i="1361"/>
  <c r="S9" i="1361"/>
  <c r="R9" i="1361"/>
  <c r="Q9" i="1361"/>
  <c r="P9" i="1361"/>
  <c r="AE9" i="1380" s="1"/>
  <c r="O9" i="1361"/>
  <c r="N9" i="1361"/>
  <c r="AC9" i="1380" s="1"/>
  <c r="M9" i="1361"/>
  <c r="L9" i="1361"/>
  <c r="K9" i="1361"/>
  <c r="J9" i="1361"/>
  <c r="I9" i="1361"/>
  <c r="H9" i="1361"/>
  <c r="W9" i="1380" s="1"/>
  <c r="V8" i="1361"/>
  <c r="U8" i="1361"/>
  <c r="T8" i="1361"/>
  <c r="AI8" i="1380" s="1"/>
  <c r="S8" i="1361"/>
  <c r="R8" i="1361"/>
  <c r="Q8" i="1361"/>
  <c r="P8" i="1361"/>
  <c r="O8" i="1361"/>
  <c r="N8" i="1361"/>
  <c r="M8" i="1361"/>
  <c r="L8" i="1361"/>
  <c r="AA8" i="1380" s="1"/>
  <c r="K8" i="1361"/>
  <c r="J8" i="1361"/>
  <c r="I8" i="1361"/>
  <c r="H8" i="1361"/>
  <c r="V7" i="1361"/>
  <c r="U7" i="1361"/>
  <c r="T7" i="1361"/>
  <c r="AI7" i="1380" s="1"/>
  <c r="S7" i="1361"/>
  <c r="R7" i="1361"/>
  <c r="AG7" i="1380" s="1"/>
  <c r="Q7" i="1361"/>
  <c r="P7" i="1361"/>
  <c r="O7" i="1361"/>
  <c r="N7" i="1361"/>
  <c r="M7" i="1361"/>
  <c r="L7" i="1361"/>
  <c r="AA7" i="1380" s="1"/>
  <c r="K7" i="1361"/>
  <c r="J7" i="1361"/>
  <c r="Y7" i="1380" s="1"/>
  <c r="I7" i="1361"/>
  <c r="H7" i="1361"/>
  <c r="V6" i="1361"/>
  <c r="U6" i="1361"/>
  <c r="T6" i="1361"/>
  <c r="S6" i="1361"/>
  <c r="R6" i="1361"/>
  <c r="AG6" i="1380" s="1"/>
  <c r="Q6" i="1361"/>
  <c r="P6" i="1361"/>
  <c r="AE6" i="1380" s="1"/>
  <c r="O6" i="1361"/>
  <c r="N6" i="1361"/>
  <c r="M6" i="1361"/>
  <c r="L6" i="1361"/>
  <c r="K6" i="1361"/>
  <c r="J6" i="1361"/>
  <c r="Y6" i="1380" s="1"/>
  <c r="I6" i="1361"/>
  <c r="H6" i="1361"/>
  <c r="W6" i="1380" s="1"/>
  <c r="V5" i="1361"/>
  <c r="AK5" i="1380" s="1"/>
  <c r="U5" i="1361"/>
  <c r="T5" i="1361"/>
  <c r="S5" i="1361"/>
  <c r="R5" i="1361"/>
  <c r="Q5" i="1361"/>
  <c r="P5" i="1361"/>
  <c r="O5" i="1361"/>
  <c r="N5" i="1361"/>
  <c r="AC5" i="1380" s="1"/>
  <c r="M5" i="1361"/>
  <c r="L5" i="1361"/>
  <c r="K5" i="1361"/>
  <c r="J5" i="1361"/>
  <c r="I5" i="1361"/>
  <c r="H5" i="1361"/>
  <c r="BR336" i="1380"/>
  <c r="BQ336" i="1380"/>
  <c r="BP336" i="1380"/>
  <c r="BO336" i="1380"/>
  <c r="BN336" i="1380"/>
  <c r="BM336" i="1380"/>
  <c r="BL336" i="1380"/>
  <c r="BK336" i="1380"/>
  <c r="BJ336" i="1380"/>
  <c r="BI336" i="1380"/>
  <c r="BH336" i="1380"/>
  <c r="BG336" i="1380"/>
  <c r="BF336" i="1380"/>
  <c r="BE336" i="1380"/>
  <c r="BD336" i="1380"/>
  <c r="BC336" i="1380"/>
  <c r="BB336" i="1380"/>
  <c r="BA336" i="1380"/>
  <c r="AZ336" i="1380"/>
  <c r="AY336" i="1380"/>
  <c r="AX336" i="1380"/>
  <c r="AW336" i="1380"/>
  <c r="AV336" i="1380"/>
  <c r="AU336" i="1380"/>
  <c r="AT336" i="1380"/>
  <c r="AR336" i="1380"/>
  <c r="AQ336" i="1380"/>
  <c r="AP336" i="1380"/>
  <c r="AO336" i="1380"/>
  <c r="AN336" i="1380"/>
  <c r="AM336" i="1380"/>
  <c r="AL336" i="1380"/>
  <c r="AJ336" i="1380"/>
  <c r="AI336" i="1380"/>
  <c r="AH336" i="1380"/>
  <c r="AG336" i="1380"/>
  <c r="AF336" i="1380"/>
  <c r="AE336" i="1380"/>
  <c r="AD336" i="1380"/>
  <c r="AB336" i="1380"/>
  <c r="AA336" i="1380"/>
  <c r="Z336" i="1380"/>
  <c r="Y336" i="1380"/>
  <c r="X336" i="1380"/>
  <c r="W336" i="1380"/>
  <c r="BR328" i="1380"/>
  <c r="BQ328" i="1380"/>
  <c r="BP328" i="1380"/>
  <c r="BO328" i="1380"/>
  <c r="BN328" i="1380"/>
  <c r="BM328" i="1380"/>
  <c r="BL328" i="1380"/>
  <c r="BK328" i="1380"/>
  <c r="BJ328" i="1380"/>
  <c r="BI328" i="1380"/>
  <c r="BH328" i="1380"/>
  <c r="BG328" i="1380"/>
  <c r="BF328" i="1380"/>
  <c r="BE328" i="1380"/>
  <c r="BD328" i="1380"/>
  <c r="BC328" i="1380"/>
  <c r="BB328" i="1380"/>
  <c r="BA328" i="1380"/>
  <c r="AZ328" i="1380"/>
  <c r="AY328" i="1380"/>
  <c r="AX328" i="1380"/>
  <c r="AW328" i="1380"/>
  <c r="AV328" i="1380"/>
  <c r="AU328" i="1380"/>
  <c r="AT328" i="1380"/>
  <c r="AS328" i="1380"/>
  <c r="AR328" i="1380"/>
  <c r="AQ328" i="1380"/>
  <c r="AP328" i="1380"/>
  <c r="AN328" i="1380"/>
  <c r="AM328" i="1380"/>
  <c r="AL328" i="1380"/>
  <c r="AK328" i="1380"/>
  <c r="AJ328" i="1380"/>
  <c r="AI328" i="1380"/>
  <c r="AH328" i="1380"/>
  <c r="AF328" i="1380"/>
  <c r="AE328" i="1380"/>
  <c r="AD328" i="1380"/>
  <c r="AC328" i="1380"/>
  <c r="AB328" i="1380"/>
  <c r="AA328" i="1380"/>
  <c r="Z328" i="1380"/>
  <c r="X328" i="1380"/>
  <c r="W328" i="1380"/>
  <c r="V328" i="1380"/>
  <c r="U328" i="1380"/>
  <c r="T328" i="1380"/>
  <c r="S328" i="1380"/>
  <c r="R328" i="1380"/>
  <c r="BR327" i="1380"/>
  <c r="BQ327" i="1380"/>
  <c r="BP327" i="1380"/>
  <c r="BO327" i="1380"/>
  <c r="BN327" i="1380"/>
  <c r="BM327" i="1380"/>
  <c r="BL327" i="1380"/>
  <c r="BK327" i="1380"/>
  <c r="BJ327" i="1380"/>
  <c r="BI327" i="1380"/>
  <c r="BH327" i="1380"/>
  <c r="BG327" i="1380"/>
  <c r="BF327" i="1380"/>
  <c r="BE327" i="1380"/>
  <c r="BD327" i="1380"/>
  <c r="BC327" i="1380"/>
  <c r="BB327" i="1380"/>
  <c r="BA327" i="1380"/>
  <c r="AZ327" i="1380"/>
  <c r="AY327" i="1380"/>
  <c r="AX327" i="1380"/>
  <c r="AW327" i="1380"/>
  <c r="AV327" i="1380"/>
  <c r="AS327" i="1380"/>
  <c r="AR327" i="1380"/>
  <c r="AQ327" i="1380"/>
  <c r="AP327" i="1380"/>
  <c r="AO327" i="1380"/>
  <c r="AN327" i="1380"/>
  <c r="AK327" i="1380"/>
  <c r="AJ327" i="1380"/>
  <c r="AI327" i="1380"/>
  <c r="AH327" i="1380"/>
  <c r="AG327" i="1380"/>
  <c r="AF327" i="1380"/>
  <c r="AC327" i="1380"/>
  <c r="AB327" i="1380"/>
  <c r="AA327" i="1380"/>
  <c r="Z327" i="1380"/>
  <c r="Y327" i="1380"/>
  <c r="X327" i="1380"/>
  <c r="U327" i="1380"/>
  <c r="T327" i="1380"/>
  <c r="S327" i="1380"/>
  <c r="R327" i="1380"/>
  <c r="BR319" i="1380"/>
  <c r="BQ319" i="1380"/>
  <c r="BP319" i="1380"/>
  <c r="BO319" i="1380"/>
  <c r="BN319" i="1380"/>
  <c r="BM319" i="1380"/>
  <c r="BL319" i="1380"/>
  <c r="BK319" i="1380"/>
  <c r="BJ319" i="1380"/>
  <c r="BI319" i="1380"/>
  <c r="BH319" i="1380"/>
  <c r="BG319" i="1380"/>
  <c r="BF319" i="1380"/>
  <c r="BE319" i="1380"/>
  <c r="BD319" i="1380"/>
  <c r="BC319" i="1380"/>
  <c r="BB319" i="1380"/>
  <c r="BA319" i="1380"/>
  <c r="AZ319" i="1380"/>
  <c r="AY319" i="1380"/>
  <c r="AW319" i="1380"/>
  <c r="AV319" i="1380"/>
  <c r="AU319" i="1380"/>
  <c r="AT319" i="1380"/>
  <c r="AS319" i="1380"/>
  <c r="AR319" i="1380"/>
  <c r="AQ319" i="1380"/>
  <c r="AO319" i="1380"/>
  <c r="AN319" i="1380"/>
  <c r="AM319" i="1380"/>
  <c r="AL319" i="1380"/>
  <c r="AK319" i="1380"/>
  <c r="AJ319" i="1380"/>
  <c r="AI319" i="1380"/>
  <c r="AG319" i="1380"/>
  <c r="AF319" i="1380"/>
  <c r="AE319" i="1380"/>
  <c r="AD319" i="1380"/>
  <c r="AC319" i="1380"/>
  <c r="AB319" i="1380"/>
  <c r="BR318" i="1380"/>
  <c r="BQ318" i="1380"/>
  <c r="BP318" i="1380"/>
  <c r="BO318" i="1380"/>
  <c r="BN318" i="1380"/>
  <c r="BM318" i="1380"/>
  <c r="BL318" i="1380"/>
  <c r="BK318" i="1380"/>
  <c r="BJ318" i="1380"/>
  <c r="BI318" i="1380"/>
  <c r="BH318" i="1380"/>
  <c r="BG318" i="1380"/>
  <c r="BF318" i="1380"/>
  <c r="BE318" i="1380"/>
  <c r="BC318" i="1380"/>
  <c r="BB318" i="1380"/>
  <c r="BA318" i="1380"/>
  <c r="AZ318" i="1380"/>
  <c r="AY318" i="1380"/>
  <c r="AX318" i="1380"/>
  <c r="AW318" i="1380"/>
  <c r="AU318" i="1380"/>
  <c r="AT318" i="1380"/>
  <c r="AS318" i="1380"/>
  <c r="AR318" i="1380"/>
  <c r="AQ318" i="1380"/>
  <c r="AP318" i="1380"/>
  <c r="AO318" i="1380"/>
  <c r="AM318" i="1380"/>
  <c r="AL318" i="1380"/>
  <c r="AK318" i="1380"/>
  <c r="AJ318" i="1380"/>
  <c r="AI318" i="1380"/>
  <c r="AH318" i="1380"/>
  <c r="AG318" i="1380"/>
  <c r="AE318" i="1380"/>
  <c r="AD318" i="1380"/>
  <c r="AC318" i="1380"/>
  <c r="AB318" i="1380"/>
  <c r="BR317" i="1380"/>
  <c r="BQ317" i="1380"/>
  <c r="BP317" i="1380"/>
  <c r="BO317" i="1380"/>
  <c r="BN317" i="1380"/>
  <c r="BM317" i="1380"/>
  <c r="BL317" i="1380"/>
  <c r="BK317" i="1380"/>
  <c r="BJ317" i="1380"/>
  <c r="BI317" i="1380"/>
  <c r="BH317" i="1380"/>
  <c r="BG317" i="1380"/>
  <c r="BF317" i="1380"/>
  <c r="BE317" i="1380"/>
  <c r="BD317" i="1380"/>
  <c r="BC317" i="1380"/>
  <c r="BA317" i="1380"/>
  <c r="AZ317" i="1380"/>
  <c r="AY317" i="1380"/>
  <c r="AX317" i="1380"/>
  <c r="AW317" i="1380"/>
  <c r="AV317" i="1380"/>
  <c r="AU317" i="1380"/>
  <c r="AS317" i="1380"/>
  <c r="AR317" i="1380"/>
  <c r="AQ317" i="1380"/>
  <c r="AP317" i="1380"/>
  <c r="AO317" i="1380"/>
  <c r="AN317" i="1380"/>
  <c r="AM317" i="1380"/>
  <c r="AK317" i="1380"/>
  <c r="AJ317" i="1380"/>
  <c r="AI317" i="1380"/>
  <c r="AH317" i="1380"/>
  <c r="AG317" i="1380"/>
  <c r="AF317" i="1380"/>
  <c r="AE317" i="1380"/>
  <c r="AC317" i="1380"/>
  <c r="AB317" i="1380"/>
  <c r="BR316" i="1380"/>
  <c r="BQ316" i="1380"/>
  <c r="BP316" i="1380"/>
  <c r="BO316" i="1380"/>
  <c r="BN316" i="1380"/>
  <c r="BM316" i="1380"/>
  <c r="BL316" i="1380"/>
  <c r="BK316" i="1380"/>
  <c r="BJ316" i="1380"/>
  <c r="BI316" i="1380"/>
  <c r="BH316" i="1380"/>
  <c r="BG316" i="1380"/>
  <c r="BF316" i="1380"/>
  <c r="BE316" i="1380"/>
  <c r="BD316" i="1380"/>
  <c r="BC316" i="1380"/>
  <c r="BB316" i="1380"/>
  <c r="BA316" i="1380"/>
  <c r="AY316" i="1380"/>
  <c r="AX316" i="1380"/>
  <c r="AW316" i="1380"/>
  <c r="AV316" i="1380"/>
  <c r="AU316" i="1380"/>
  <c r="AT316" i="1380"/>
  <c r="AS316" i="1380"/>
  <c r="AQ316" i="1380"/>
  <c r="AP316" i="1380"/>
  <c r="AO316" i="1380"/>
  <c r="AN316" i="1380"/>
  <c r="AM316" i="1380"/>
  <c r="AL316" i="1380"/>
  <c r="AK316" i="1380"/>
  <c r="AI316" i="1380"/>
  <c r="AH316" i="1380"/>
  <c r="AG316" i="1380"/>
  <c r="AF316" i="1380"/>
  <c r="AE316" i="1380"/>
  <c r="AD316" i="1380"/>
  <c r="AC316" i="1380"/>
  <c r="BR315" i="1380"/>
  <c r="BQ315" i="1380"/>
  <c r="BP315" i="1380"/>
  <c r="BO315" i="1380"/>
  <c r="BN315" i="1380"/>
  <c r="BM315" i="1380"/>
  <c r="BL315" i="1380"/>
  <c r="BK315" i="1380"/>
  <c r="BJ315" i="1380"/>
  <c r="BI315" i="1380"/>
  <c r="BH315" i="1380"/>
  <c r="BG315" i="1380"/>
  <c r="BF315" i="1380"/>
  <c r="BE315" i="1380"/>
  <c r="BD315" i="1380"/>
  <c r="BC315" i="1380"/>
  <c r="BB315" i="1380"/>
  <c r="BA315" i="1380"/>
  <c r="AZ315" i="1380"/>
  <c r="AY315" i="1380"/>
  <c r="AX315" i="1380"/>
  <c r="AW315" i="1380"/>
  <c r="AV315" i="1380"/>
  <c r="AU315" i="1380"/>
  <c r="AT315" i="1380"/>
  <c r="AS315" i="1380"/>
  <c r="AR315" i="1380"/>
  <c r="AQ315" i="1380"/>
  <c r="AP315" i="1380"/>
  <c r="AO315" i="1380"/>
  <c r="AN315" i="1380"/>
  <c r="AM315" i="1380"/>
  <c r="AL315" i="1380"/>
  <c r="AK315" i="1380"/>
  <c r="AJ315" i="1380"/>
  <c r="AI315" i="1380"/>
  <c r="AH315" i="1380"/>
  <c r="AG315" i="1380"/>
  <c r="AF315" i="1380"/>
  <c r="AE315" i="1380"/>
  <c r="AD315" i="1380"/>
  <c r="AC315" i="1380"/>
  <c r="AB315" i="1380"/>
  <c r="BR314" i="1380"/>
  <c r="BQ314" i="1380"/>
  <c r="BP314" i="1380"/>
  <c r="BO314" i="1380"/>
  <c r="BN314" i="1380"/>
  <c r="BM314" i="1380"/>
  <c r="BL314" i="1380"/>
  <c r="BK314" i="1380"/>
  <c r="BJ314" i="1380"/>
  <c r="BI314" i="1380"/>
  <c r="BH314" i="1380"/>
  <c r="BG314" i="1380"/>
  <c r="BF314" i="1380"/>
  <c r="BE314" i="1380"/>
  <c r="BC314" i="1380"/>
  <c r="BB314" i="1380"/>
  <c r="BA314" i="1380"/>
  <c r="AZ314" i="1380"/>
  <c r="AY314" i="1380"/>
  <c r="AX314" i="1380"/>
  <c r="AW314" i="1380"/>
  <c r="AU314" i="1380"/>
  <c r="AT314" i="1380"/>
  <c r="AS314" i="1380"/>
  <c r="AR314" i="1380"/>
  <c r="AQ314" i="1380"/>
  <c r="AP314" i="1380"/>
  <c r="AO314" i="1380"/>
  <c r="AM314" i="1380"/>
  <c r="AL314" i="1380"/>
  <c r="AK314" i="1380"/>
  <c r="AJ314" i="1380"/>
  <c r="AI314" i="1380"/>
  <c r="AH314" i="1380"/>
  <c r="AG314" i="1380"/>
  <c r="AE314" i="1380"/>
  <c r="AD314" i="1380"/>
  <c r="AC314" i="1380"/>
  <c r="AB314" i="1380"/>
  <c r="BR306" i="1380"/>
  <c r="BQ306" i="1380"/>
  <c r="BP306" i="1380"/>
  <c r="BO306" i="1380"/>
  <c r="BN306" i="1380"/>
  <c r="BM306" i="1380"/>
  <c r="BL306" i="1380"/>
  <c r="BK306" i="1380"/>
  <c r="BJ306" i="1380"/>
  <c r="BI306" i="1380"/>
  <c r="BH306" i="1380"/>
  <c r="BG306" i="1380"/>
  <c r="BF306" i="1380"/>
  <c r="BE306" i="1380"/>
  <c r="BD306" i="1380"/>
  <c r="BC306" i="1380"/>
  <c r="BB306" i="1380"/>
  <c r="BA306" i="1380"/>
  <c r="AZ306" i="1380"/>
  <c r="AY306" i="1380"/>
  <c r="AX306" i="1380"/>
  <c r="AW306" i="1380"/>
  <c r="AV306" i="1380"/>
  <c r="AU306" i="1380"/>
  <c r="AT306" i="1380"/>
  <c r="AS306" i="1380"/>
  <c r="AR306" i="1380"/>
  <c r="AQ306" i="1380"/>
  <c r="AP306" i="1380"/>
  <c r="AO306" i="1380"/>
  <c r="AN306" i="1380"/>
  <c r="AM306" i="1380"/>
  <c r="AL306" i="1380"/>
  <c r="BR305" i="1380"/>
  <c r="BQ305" i="1380"/>
  <c r="BP305" i="1380"/>
  <c r="BO305" i="1380"/>
  <c r="BM305" i="1380"/>
  <c r="BL305" i="1380"/>
  <c r="BK305" i="1380"/>
  <c r="BJ305" i="1380"/>
  <c r="BI305" i="1380"/>
  <c r="BH305" i="1380"/>
  <c r="BG305" i="1380"/>
  <c r="BE305" i="1380"/>
  <c r="BD305" i="1380"/>
  <c r="BC305" i="1380"/>
  <c r="BB305" i="1380"/>
  <c r="BA305" i="1380"/>
  <c r="AZ305" i="1380"/>
  <c r="AY305" i="1380"/>
  <c r="AW305" i="1380"/>
  <c r="AV305" i="1380"/>
  <c r="AU305" i="1380"/>
  <c r="AT305" i="1380"/>
  <c r="AS305" i="1380"/>
  <c r="AR305" i="1380"/>
  <c r="AQ305" i="1380"/>
  <c r="AO305" i="1380"/>
  <c r="AN305" i="1380"/>
  <c r="AM305" i="1380"/>
  <c r="AL305" i="1380"/>
  <c r="BR304" i="1380"/>
  <c r="BQ304" i="1380"/>
  <c r="BP304" i="1380"/>
  <c r="BO304" i="1380"/>
  <c r="BN304" i="1380"/>
  <c r="BM304" i="1380"/>
  <c r="BK304" i="1380"/>
  <c r="BJ304" i="1380"/>
  <c r="BI304" i="1380"/>
  <c r="BH304" i="1380"/>
  <c r="BG304" i="1380"/>
  <c r="BF304" i="1380"/>
  <c r="BE304" i="1380"/>
  <c r="BC304" i="1380"/>
  <c r="BB304" i="1380"/>
  <c r="BA304" i="1380"/>
  <c r="AZ304" i="1380"/>
  <c r="AY304" i="1380"/>
  <c r="AX304" i="1380"/>
  <c r="AW304" i="1380"/>
  <c r="AU304" i="1380"/>
  <c r="AT304" i="1380"/>
  <c r="AS304" i="1380"/>
  <c r="AR304" i="1380"/>
  <c r="AQ304" i="1380"/>
  <c r="AP304" i="1380"/>
  <c r="AO304" i="1380"/>
  <c r="AM304" i="1380"/>
  <c r="AL304" i="1380"/>
  <c r="BR296" i="1380"/>
  <c r="BQ296" i="1380"/>
  <c r="BP296" i="1380"/>
  <c r="BO296" i="1380"/>
  <c r="BN296" i="1380"/>
  <c r="BM296" i="1380"/>
  <c r="BL296" i="1380"/>
  <c r="BK296" i="1380"/>
  <c r="BI296" i="1380"/>
  <c r="BH296" i="1380"/>
  <c r="BG296" i="1380"/>
  <c r="BF296" i="1380"/>
  <c r="BE296" i="1380"/>
  <c r="BD296" i="1380"/>
  <c r="BC296" i="1380"/>
  <c r="BA296" i="1380"/>
  <c r="AZ296" i="1380"/>
  <c r="AY296" i="1380"/>
  <c r="AX296" i="1380"/>
  <c r="AW296" i="1380"/>
  <c r="AV296" i="1380"/>
  <c r="AU296" i="1380"/>
  <c r="AS296" i="1380"/>
  <c r="AR296" i="1380"/>
  <c r="AQ296" i="1380"/>
  <c r="AP296" i="1380"/>
  <c r="AO296" i="1380"/>
  <c r="AN296" i="1380"/>
  <c r="AM296" i="1380"/>
  <c r="BR295" i="1380"/>
  <c r="BQ295" i="1380"/>
  <c r="BP295" i="1380"/>
  <c r="BO295" i="1380"/>
  <c r="BN295" i="1380"/>
  <c r="BM295" i="1380"/>
  <c r="BL295" i="1380"/>
  <c r="BK295" i="1380"/>
  <c r="BJ295" i="1380"/>
  <c r="BI295" i="1380"/>
  <c r="BG295" i="1380"/>
  <c r="BF295" i="1380"/>
  <c r="BE295" i="1380"/>
  <c r="BD295" i="1380"/>
  <c r="BC295" i="1380"/>
  <c r="BB295" i="1380"/>
  <c r="BA295" i="1380"/>
  <c r="AY295" i="1380"/>
  <c r="AX295" i="1380"/>
  <c r="AW295" i="1380"/>
  <c r="AV295" i="1380"/>
  <c r="AU295" i="1380"/>
  <c r="AT295" i="1380"/>
  <c r="AS295" i="1380"/>
  <c r="AQ295" i="1380"/>
  <c r="AP295" i="1380"/>
  <c r="AO295" i="1380"/>
  <c r="AN295" i="1380"/>
  <c r="AM295" i="1380"/>
  <c r="AL295" i="1380"/>
  <c r="BR294" i="1380"/>
  <c r="BQ294" i="1380"/>
  <c r="BP294" i="1380"/>
  <c r="BO294" i="1380"/>
  <c r="BM294" i="1380"/>
  <c r="BL294" i="1380"/>
  <c r="BK294" i="1380"/>
  <c r="BJ294" i="1380"/>
  <c r="BI294" i="1380"/>
  <c r="BH294" i="1380"/>
  <c r="BG294" i="1380"/>
  <c r="BE294" i="1380"/>
  <c r="BD294" i="1380"/>
  <c r="BC294" i="1380"/>
  <c r="BB294" i="1380"/>
  <c r="BA294" i="1380"/>
  <c r="AZ294" i="1380"/>
  <c r="AY294" i="1380"/>
  <c r="AW294" i="1380"/>
  <c r="AV294" i="1380"/>
  <c r="AU294" i="1380"/>
  <c r="AT294" i="1380"/>
  <c r="AS294" i="1380"/>
  <c r="AR294" i="1380"/>
  <c r="AQ294" i="1380"/>
  <c r="AO294" i="1380"/>
  <c r="AN294" i="1380"/>
  <c r="AM294" i="1380"/>
  <c r="AL294" i="1380"/>
  <c r="BR293" i="1380"/>
  <c r="BQ293" i="1380"/>
  <c r="BP293" i="1380"/>
  <c r="BO293" i="1380"/>
  <c r="BN293" i="1380"/>
  <c r="BM293" i="1380"/>
  <c r="BK293" i="1380"/>
  <c r="BJ293" i="1380"/>
  <c r="BI293" i="1380"/>
  <c r="BH293" i="1380"/>
  <c r="BG293" i="1380"/>
  <c r="BF293" i="1380"/>
  <c r="BE293" i="1380"/>
  <c r="BC293" i="1380"/>
  <c r="BB293" i="1380"/>
  <c r="BA293" i="1380"/>
  <c r="AZ293" i="1380"/>
  <c r="AY293" i="1380"/>
  <c r="AX293" i="1380"/>
  <c r="AW293" i="1380"/>
  <c r="AU293" i="1380"/>
  <c r="AT293" i="1380"/>
  <c r="AS293" i="1380"/>
  <c r="AR293" i="1380"/>
  <c r="AQ293" i="1380"/>
  <c r="AP293" i="1380"/>
  <c r="AO293" i="1380"/>
  <c r="AM293" i="1380"/>
  <c r="AL293" i="1380"/>
  <c r="BR292" i="1380"/>
  <c r="BQ292" i="1380"/>
  <c r="BP292" i="1380"/>
  <c r="BO292" i="1380"/>
  <c r="BN292" i="1380"/>
  <c r="BM292" i="1380"/>
  <c r="BL292" i="1380"/>
  <c r="BK292" i="1380"/>
  <c r="BI292" i="1380"/>
  <c r="BH292" i="1380"/>
  <c r="BG292" i="1380"/>
  <c r="BF292" i="1380"/>
  <c r="BE292" i="1380"/>
  <c r="BD292" i="1380"/>
  <c r="BC292" i="1380"/>
  <c r="BA292" i="1380"/>
  <c r="AZ292" i="1380"/>
  <c r="AY292" i="1380"/>
  <c r="AX292" i="1380"/>
  <c r="AW292" i="1380"/>
  <c r="AV292" i="1380"/>
  <c r="AU292" i="1380"/>
  <c r="AS292" i="1380"/>
  <c r="AR292" i="1380"/>
  <c r="AQ292" i="1380"/>
  <c r="AP292" i="1380"/>
  <c r="AO292" i="1380"/>
  <c r="AN292" i="1380"/>
  <c r="AM292" i="1380"/>
  <c r="BR291" i="1380"/>
  <c r="BQ291" i="1380"/>
  <c r="BP291" i="1380"/>
  <c r="BO291" i="1380"/>
  <c r="BN291" i="1380"/>
  <c r="BM291" i="1380"/>
  <c r="BL291" i="1380"/>
  <c r="BK291" i="1380"/>
  <c r="BJ291" i="1380"/>
  <c r="BI291" i="1380"/>
  <c r="BH291" i="1380"/>
  <c r="BG291" i="1380"/>
  <c r="BF291" i="1380"/>
  <c r="BE291" i="1380"/>
  <c r="BD291" i="1380"/>
  <c r="BC291" i="1380"/>
  <c r="BB291" i="1380"/>
  <c r="BA291" i="1380"/>
  <c r="AZ291" i="1380"/>
  <c r="AY291" i="1380"/>
  <c r="AX291" i="1380"/>
  <c r="AW291" i="1380"/>
  <c r="AV291" i="1380"/>
  <c r="AU291" i="1380"/>
  <c r="AT291" i="1380"/>
  <c r="AS291" i="1380"/>
  <c r="AR291" i="1380"/>
  <c r="AQ291" i="1380"/>
  <c r="AP291" i="1380"/>
  <c r="AO291" i="1380"/>
  <c r="AN291" i="1380"/>
  <c r="AM291" i="1380"/>
  <c r="AL291" i="1380"/>
  <c r="BR290" i="1380"/>
  <c r="BQ290" i="1380"/>
  <c r="BP290" i="1380"/>
  <c r="BO290" i="1380"/>
  <c r="BM290" i="1380"/>
  <c r="BL290" i="1380"/>
  <c r="BK290" i="1380"/>
  <c r="BJ290" i="1380"/>
  <c r="BI290" i="1380"/>
  <c r="BH290" i="1380"/>
  <c r="BG290" i="1380"/>
  <c r="BE290" i="1380"/>
  <c r="BD290" i="1380"/>
  <c r="BC290" i="1380"/>
  <c r="BB290" i="1380"/>
  <c r="BA290" i="1380"/>
  <c r="AZ290" i="1380"/>
  <c r="AY290" i="1380"/>
  <c r="AW290" i="1380"/>
  <c r="AV290" i="1380"/>
  <c r="AU290" i="1380"/>
  <c r="AT290" i="1380"/>
  <c r="AS290" i="1380"/>
  <c r="AR290" i="1380"/>
  <c r="AQ290" i="1380"/>
  <c r="AO290" i="1380"/>
  <c r="AN290" i="1380"/>
  <c r="AM290" i="1380"/>
  <c r="AL290" i="1380"/>
  <c r="BR289" i="1380"/>
  <c r="BQ289" i="1380"/>
  <c r="BP289" i="1380"/>
  <c r="BO289" i="1380"/>
  <c r="BN289" i="1380"/>
  <c r="BM289" i="1380"/>
  <c r="BK289" i="1380"/>
  <c r="BJ289" i="1380"/>
  <c r="BI289" i="1380"/>
  <c r="BH289" i="1380"/>
  <c r="BG289" i="1380"/>
  <c r="BF289" i="1380"/>
  <c r="BE289" i="1380"/>
  <c r="BC289" i="1380"/>
  <c r="BB289" i="1380"/>
  <c r="BA289" i="1380"/>
  <c r="AZ289" i="1380"/>
  <c r="AY289" i="1380"/>
  <c r="AX289" i="1380"/>
  <c r="AW289" i="1380"/>
  <c r="AU289" i="1380"/>
  <c r="AT289" i="1380"/>
  <c r="AS289" i="1380"/>
  <c r="AR289" i="1380"/>
  <c r="AQ289" i="1380"/>
  <c r="AP289" i="1380"/>
  <c r="AO289" i="1380"/>
  <c r="AM289" i="1380"/>
  <c r="AL289" i="1380"/>
  <c r="BR288" i="1380"/>
  <c r="BQ288" i="1380"/>
  <c r="BP288" i="1380"/>
  <c r="BO288" i="1380"/>
  <c r="BN288" i="1380"/>
  <c r="BM288" i="1380"/>
  <c r="BL288" i="1380"/>
  <c r="BK288" i="1380"/>
  <c r="BI288" i="1380"/>
  <c r="BH288" i="1380"/>
  <c r="BG288" i="1380"/>
  <c r="BF288" i="1380"/>
  <c r="BE288" i="1380"/>
  <c r="BD288" i="1380"/>
  <c r="BC288" i="1380"/>
  <c r="BA288" i="1380"/>
  <c r="AZ288" i="1380"/>
  <c r="AY288" i="1380"/>
  <c r="AX288" i="1380"/>
  <c r="AW288" i="1380"/>
  <c r="AV288" i="1380"/>
  <c r="AU288" i="1380"/>
  <c r="AS288" i="1380"/>
  <c r="AR288" i="1380"/>
  <c r="AQ288" i="1380"/>
  <c r="AP288" i="1380"/>
  <c r="AO288" i="1380"/>
  <c r="AN288" i="1380"/>
  <c r="AM288" i="1380"/>
  <c r="BR280" i="1380"/>
  <c r="BQ280" i="1380"/>
  <c r="BP280" i="1380"/>
  <c r="BO280" i="1380"/>
  <c r="BN280" i="1380"/>
  <c r="BM280" i="1380"/>
  <c r="BL280" i="1380"/>
  <c r="BK280" i="1380"/>
  <c r="BI280" i="1380"/>
  <c r="BH280" i="1380"/>
  <c r="BG280" i="1380"/>
  <c r="BF280" i="1380"/>
  <c r="BE280" i="1380"/>
  <c r="BD280" i="1380"/>
  <c r="BC280" i="1380"/>
  <c r="BA280" i="1380"/>
  <c r="AZ280" i="1380"/>
  <c r="AY280" i="1380"/>
  <c r="AX280" i="1380"/>
  <c r="AW280" i="1380"/>
  <c r="AV280" i="1380"/>
  <c r="AU280" i="1380"/>
  <c r="AS280" i="1380"/>
  <c r="AR280" i="1380"/>
  <c r="AQ280" i="1380"/>
  <c r="AP280" i="1380"/>
  <c r="AO280" i="1380"/>
  <c r="AN280" i="1380"/>
  <c r="AM280" i="1380"/>
  <c r="BR279" i="1380"/>
  <c r="BQ279" i="1380"/>
  <c r="BP279" i="1380"/>
  <c r="BO279" i="1380"/>
  <c r="BN279" i="1380"/>
  <c r="BM279" i="1380"/>
  <c r="BL279" i="1380"/>
  <c r="BK279" i="1380"/>
  <c r="BJ279" i="1380"/>
  <c r="BI279" i="1380"/>
  <c r="BG279" i="1380"/>
  <c r="BF279" i="1380"/>
  <c r="BE279" i="1380"/>
  <c r="BD279" i="1380"/>
  <c r="BC279" i="1380"/>
  <c r="BB279" i="1380"/>
  <c r="BA279" i="1380"/>
  <c r="AY279" i="1380"/>
  <c r="AX279" i="1380"/>
  <c r="AW279" i="1380"/>
  <c r="AV279" i="1380"/>
  <c r="AU279" i="1380"/>
  <c r="AT279" i="1380"/>
  <c r="AS279" i="1380"/>
  <c r="AQ279" i="1380"/>
  <c r="AP279" i="1380"/>
  <c r="AO279" i="1380"/>
  <c r="AN279" i="1380"/>
  <c r="AM279" i="1380"/>
  <c r="AL279" i="1380"/>
  <c r="BR278" i="1380"/>
  <c r="BQ278" i="1380"/>
  <c r="BP278" i="1380"/>
  <c r="BO278" i="1380"/>
  <c r="BM278" i="1380"/>
  <c r="BL278" i="1380"/>
  <c r="BK278" i="1380"/>
  <c r="BJ278" i="1380"/>
  <c r="BI278" i="1380"/>
  <c r="BH278" i="1380"/>
  <c r="BG278" i="1380"/>
  <c r="BE278" i="1380"/>
  <c r="BD278" i="1380"/>
  <c r="BC278" i="1380"/>
  <c r="BB278" i="1380"/>
  <c r="BA278" i="1380"/>
  <c r="AZ278" i="1380"/>
  <c r="AY278" i="1380"/>
  <c r="AW278" i="1380"/>
  <c r="AV278" i="1380"/>
  <c r="AU278" i="1380"/>
  <c r="AT278" i="1380"/>
  <c r="AS278" i="1380"/>
  <c r="AR278" i="1380"/>
  <c r="AQ278" i="1380"/>
  <c r="AO278" i="1380"/>
  <c r="AN278" i="1380"/>
  <c r="AM278" i="1380"/>
  <c r="AL278" i="1380"/>
  <c r="BR277" i="1380"/>
  <c r="BQ277" i="1380"/>
  <c r="BP277" i="1380"/>
  <c r="BO277" i="1380"/>
  <c r="BN277" i="1380"/>
  <c r="BM277" i="1380"/>
  <c r="BK277" i="1380"/>
  <c r="BJ277" i="1380"/>
  <c r="BI277" i="1380"/>
  <c r="BH277" i="1380"/>
  <c r="BG277" i="1380"/>
  <c r="BF277" i="1380"/>
  <c r="BE277" i="1380"/>
  <c r="BC277" i="1380"/>
  <c r="BB277" i="1380"/>
  <c r="BA277" i="1380"/>
  <c r="AZ277" i="1380"/>
  <c r="AY277" i="1380"/>
  <c r="AX277" i="1380"/>
  <c r="AW277" i="1380"/>
  <c r="AU277" i="1380"/>
  <c r="AT277" i="1380"/>
  <c r="AS277" i="1380"/>
  <c r="AR277" i="1380"/>
  <c r="AQ277" i="1380"/>
  <c r="AP277" i="1380"/>
  <c r="AO277" i="1380"/>
  <c r="AM277" i="1380"/>
  <c r="AL277" i="1380"/>
  <c r="BR276" i="1380"/>
  <c r="BQ276" i="1380"/>
  <c r="BP276" i="1380"/>
  <c r="BO276" i="1380"/>
  <c r="BN276" i="1380"/>
  <c r="BM276" i="1380"/>
  <c r="BL276" i="1380"/>
  <c r="BK276" i="1380"/>
  <c r="BJ276" i="1380"/>
  <c r="BI276" i="1380"/>
  <c r="BH276" i="1380"/>
  <c r="BG276" i="1380"/>
  <c r="BF276" i="1380"/>
  <c r="BE276" i="1380"/>
  <c r="BD276" i="1380"/>
  <c r="BC276" i="1380"/>
  <c r="BB276" i="1380"/>
  <c r="BA276" i="1380"/>
  <c r="AZ276" i="1380"/>
  <c r="AY276" i="1380"/>
  <c r="AX276" i="1380"/>
  <c r="AW276" i="1380"/>
  <c r="AV276" i="1380"/>
  <c r="AU276" i="1380"/>
  <c r="AT276" i="1380"/>
  <c r="AS276" i="1380"/>
  <c r="AR276" i="1380"/>
  <c r="AQ276" i="1380"/>
  <c r="AP276" i="1380"/>
  <c r="AO276" i="1380"/>
  <c r="AN276" i="1380"/>
  <c r="AM276" i="1380"/>
  <c r="AL276" i="1380"/>
  <c r="BR275" i="1380"/>
  <c r="BQ275" i="1380"/>
  <c r="BP275" i="1380"/>
  <c r="BO275" i="1380"/>
  <c r="BN275" i="1380"/>
  <c r="BM275" i="1380"/>
  <c r="BL275" i="1380"/>
  <c r="BK275" i="1380"/>
  <c r="BJ275" i="1380"/>
  <c r="BI275" i="1380"/>
  <c r="BG275" i="1380"/>
  <c r="BF275" i="1380"/>
  <c r="BE275" i="1380"/>
  <c r="BD275" i="1380"/>
  <c r="BC275" i="1380"/>
  <c r="BB275" i="1380"/>
  <c r="BA275" i="1380"/>
  <c r="AY275" i="1380"/>
  <c r="AX275" i="1380"/>
  <c r="AW275" i="1380"/>
  <c r="AV275" i="1380"/>
  <c r="AU275" i="1380"/>
  <c r="AT275" i="1380"/>
  <c r="AS275" i="1380"/>
  <c r="AQ275" i="1380"/>
  <c r="AP275" i="1380"/>
  <c r="AO275" i="1380"/>
  <c r="AN275" i="1380"/>
  <c r="AM275" i="1380"/>
  <c r="AL275" i="1380"/>
  <c r="BR274" i="1380"/>
  <c r="BQ274" i="1380"/>
  <c r="BP274" i="1380"/>
  <c r="BO274" i="1380"/>
  <c r="BM274" i="1380"/>
  <c r="BL274" i="1380"/>
  <c r="BK274" i="1380"/>
  <c r="BJ274" i="1380"/>
  <c r="BI274" i="1380"/>
  <c r="BH274" i="1380"/>
  <c r="BG274" i="1380"/>
  <c r="BE274" i="1380"/>
  <c r="BD274" i="1380"/>
  <c r="BC274" i="1380"/>
  <c r="BB274" i="1380"/>
  <c r="BA274" i="1380"/>
  <c r="AZ274" i="1380"/>
  <c r="AY274" i="1380"/>
  <c r="AW274" i="1380"/>
  <c r="AV274" i="1380"/>
  <c r="AU274" i="1380"/>
  <c r="AT274" i="1380"/>
  <c r="AS274" i="1380"/>
  <c r="AR274" i="1380"/>
  <c r="AQ274" i="1380"/>
  <c r="AO274" i="1380"/>
  <c r="AN274" i="1380"/>
  <c r="AM274" i="1380"/>
  <c r="AL274" i="1380"/>
  <c r="BR273" i="1380"/>
  <c r="BQ273" i="1380"/>
  <c r="BP273" i="1380"/>
  <c r="BO273" i="1380"/>
  <c r="BN273" i="1380"/>
  <c r="BM273" i="1380"/>
  <c r="BK273" i="1380"/>
  <c r="BJ273" i="1380"/>
  <c r="BI273" i="1380"/>
  <c r="BH273" i="1380"/>
  <c r="BG273" i="1380"/>
  <c r="BF273" i="1380"/>
  <c r="BE273" i="1380"/>
  <c r="BC273" i="1380"/>
  <c r="BB273" i="1380"/>
  <c r="BA273" i="1380"/>
  <c r="AZ273" i="1380"/>
  <c r="AY273" i="1380"/>
  <c r="AX273" i="1380"/>
  <c r="AW273" i="1380"/>
  <c r="AU273" i="1380"/>
  <c r="AT273" i="1380"/>
  <c r="AS273" i="1380"/>
  <c r="AR273" i="1380"/>
  <c r="AQ273" i="1380"/>
  <c r="AP273" i="1380"/>
  <c r="AO273" i="1380"/>
  <c r="AM273" i="1380"/>
  <c r="AL273" i="1380"/>
  <c r="BR272" i="1380"/>
  <c r="BQ272" i="1380"/>
  <c r="BP272" i="1380"/>
  <c r="BO272" i="1380"/>
  <c r="BN272" i="1380"/>
  <c r="BM272" i="1380"/>
  <c r="BL272" i="1380"/>
  <c r="BK272" i="1380"/>
  <c r="BI272" i="1380"/>
  <c r="BH272" i="1380"/>
  <c r="BG272" i="1380"/>
  <c r="BF272" i="1380"/>
  <c r="BE272" i="1380"/>
  <c r="BD272" i="1380"/>
  <c r="BC272" i="1380"/>
  <c r="BA272" i="1380"/>
  <c r="AZ272" i="1380"/>
  <c r="AY272" i="1380"/>
  <c r="AX272" i="1380"/>
  <c r="AW272" i="1380"/>
  <c r="AV272" i="1380"/>
  <c r="AU272" i="1380"/>
  <c r="AS272" i="1380"/>
  <c r="AR272" i="1380"/>
  <c r="AQ272" i="1380"/>
  <c r="AP272" i="1380"/>
  <c r="AO272" i="1380"/>
  <c r="AN272" i="1380"/>
  <c r="AM272" i="1380"/>
  <c r="BR271" i="1380"/>
  <c r="BQ271" i="1380"/>
  <c r="BP271" i="1380"/>
  <c r="BO271" i="1380"/>
  <c r="BN271" i="1380"/>
  <c r="BM271" i="1380"/>
  <c r="BL271" i="1380"/>
  <c r="BK271" i="1380"/>
  <c r="BJ271" i="1380"/>
  <c r="BI271" i="1380"/>
  <c r="BG271" i="1380"/>
  <c r="BF271" i="1380"/>
  <c r="BE271" i="1380"/>
  <c r="BD271" i="1380"/>
  <c r="BC271" i="1380"/>
  <c r="BB271" i="1380"/>
  <c r="BA271" i="1380"/>
  <c r="AY271" i="1380"/>
  <c r="AX271" i="1380"/>
  <c r="AW271" i="1380"/>
  <c r="AV271" i="1380"/>
  <c r="AU271" i="1380"/>
  <c r="AT271" i="1380"/>
  <c r="AS271" i="1380"/>
  <c r="AQ271" i="1380"/>
  <c r="AP271" i="1380"/>
  <c r="AO271" i="1380"/>
  <c r="AN271" i="1380"/>
  <c r="AM271" i="1380"/>
  <c r="AL271" i="1380"/>
  <c r="BR270" i="1380"/>
  <c r="BQ270" i="1380"/>
  <c r="BP270" i="1380"/>
  <c r="BO270" i="1380"/>
  <c r="BM270" i="1380"/>
  <c r="BL270" i="1380"/>
  <c r="BK270" i="1380"/>
  <c r="BJ270" i="1380"/>
  <c r="BI270" i="1380"/>
  <c r="BH270" i="1380"/>
  <c r="BG270" i="1380"/>
  <c r="BE270" i="1380"/>
  <c r="BD270" i="1380"/>
  <c r="BC270" i="1380"/>
  <c r="BB270" i="1380"/>
  <c r="BA270" i="1380"/>
  <c r="AZ270" i="1380"/>
  <c r="AY270" i="1380"/>
  <c r="AW270" i="1380"/>
  <c r="AV270" i="1380"/>
  <c r="AU270" i="1380"/>
  <c r="AT270" i="1380"/>
  <c r="AS270" i="1380"/>
  <c r="AR270" i="1380"/>
  <c r="AQ270" i="1380"/>
  <c r="AO270" i="1380"/>
  <c r="AN270" i="1380"/>
  <c r="AM270" i="1380"/>
  <c r="AL270" i="1380"/>
  <c r="BR269" i="1380"/>
  <c r="BQ269" i="1380"/>
  <c r="BP269" i="1380"/>
  <c r="BO269" i="1380"/>
  <c r="BN269" i="1380"/>
  <c r="BM269" i="1380"/>
  <c r="BK269" i="1380"/>
  <c r="BJ269" i="1380"/>
  <c r="BI269" i="1380"/>
  <c r="BH269" i="1380"/>
  <c r="BG269" i="1380"/>
  <c r="BF269" i="1380"/>
  <c r="BE269" i="1380"/>
  <c r="BC269" i="1380"/>
  <c r="BB269" i="1380"/>
  <c r="BA269" i="1380"/>
  <c r="AZ269" i="1380"/>
  <c r="AY269" i="1380"/>
  <c r="AX269" i="1380"/>
  <c r="AW269" i="1380"/>
  <c r="AU269" i="1380"/>
  <c r="AT269" i="1380"/>
  <c r="AS269" i="1380"/>
  <c r="AR269" i="1380"/>
  <c r="AQ269" i="1380"/>
  <c r="AP269" i="1380"/>
  <c r="AO269" i="1380"/>
  <c r="AM269" i="1380"/>
  <c r="AL269" i="1380"/>
  <c r="BR268" i="1380"/>
  <c r="BQ268" i="1380"/>
  <c r="BP268" i="1380"/>
  <c r="BO268" i="1380"/>
  <c r="BN268" i="1380"/>
  <c r="BM268" i="1380"/>
  <c r="BL268" i="1380"/>
  <c r="BK268" i="1380"/>
  <c r="BJ268" i="1380"/>
  <c r="BI268" i="1380"/>
  <c r="BH268" i="1380"/>
  <c r="BG268" i="1380"/>
  <c r="BF268" i="1380"/>
  <c r="BE268" i="1380"/>
  <c r="BD268" i="1380"/>
  <c r="BC268" i="1380"/>
  <c r="BB268" i="1380"/>
  <c r="BA268" i="1380"/>
  <c r="AZ268" i="1380"/>
  <c r="AY268" i="1380"/>
  <c r="AX268" i="1380"/>
  <c r="AW268" i="1380"/>
  <c r="AV268" i="1380"/>
  <c r="AU268" i="1380"/>
  <c r="AT268" i="1380"/>
  <c r="AS268" i="1380"/>
  <c r="AR268" i="1380"/>
  <c r="AQ268" i="1380"/>
  <c r="AP268" i="1380"/>
  <c r="AO268" i="1380"/>
  <c r="AN268" i="1380"/>
  <c r="AM268" i="1380"/>
  <c r="AL268" i="1380"/>
  <c r="BR267" i="1380"/>
  <c r="BQ267" i="1380"/>
  <c r="BP267" i="1380"/>
  <c r="BO267" i="1380"/>
  <c r="BN267" i="1380"/>
  <c r="BM267" i="1380"/>
  <c r="BL267" i="1380"/>
  <c r="BK267" i="1380"/>
  <c r="BJ267" i="1380"/>
  <c r="BI267" i="1380"/>
  <c r="BG267" i="1380"/>
  <c r="BF267" i="1380"/>
  <c r="BE267" i="1380"/>
  <c r="BD267" i="1380"/>
  <c r="BC267" i="1380"/>
  <c r="BB267" i="1380"/>
  <c r="BA267" i="1380"/>
  <c r="AY267" i="1380"/>
  <c r="AX267" i="1380"/>
  <c r="AW267" i="1380"/>
  <c r="AV267" i="1380"/>
  <c r="AU267" i="1380"/>
  <c r="AT267" i="1380"/>
  <c r="AS267" i="1380"/>
  <c r="AQ267" i="1380"/>
  <c r="AP267" i="1380"/>
  <c r="AO267" i="1380"/>
  <c r="AN267" i="1380"/>
  <c r="AM267" i="1380"/>
  <c r="AL267" i="1380"/>
  <c r="BR266" i="1380"/>
  <c r="BQ266" i="1380"/>
  <c r="BP266" i="1380"/>
  <c r="BO266" i="1380"/>
  <c r="BM266" i="1380"/>
  <c r="BL266" i="1380"/>
  <c r="BK266" i="1380"/>
  <c r="BJ266" i="1380"/>
  <c r="BI266" i="1380"/>
  <c r="BH266" i="1380"/>
  <c r="BG266" i="1380"/>
  <c r="BE266" i="1380"/>
  <c r="BD266" i="1380"/>
  <c r="BC266" i="1380"/>
  <c r="BB266" i="1380"/>
  <c r="BA266" i="1380"/>
  <c r="AZ266" i="1380"/>
  <c r="AY266" i="1380"/>
  <c r="AW266" i="1380"/>
  <c r="AV266" i="1380"/>
  <c r="AU266" i="1380"/>
  <c r="AT266" i="1380"/>
  <c r="AS266" i="1380"/>
  <c r="AR266" i="1380"/>
  <c r="AQ266" i="1380"/>
  <c r="AO266" i="1380"/>
  <c r="AN266" i="1380"/>
  <c r="AM266" i="1380"/>
  <c r="AL266" i="1380"/>
  <c r="BR265" i="1380"/>
  <c r="BQ265" i="1380"/>
  <c r="BP265" i="1380"/>
  <c r="BO265" i="1380"/>
  <c r="BN265" i="1380"/>
  <c r="BM265" i="1380"/>
  <c r="BK265" i="1380"/>
  <c r="BJ265" i="1380"/>
  <c r="BI265" i="1380"/>
  <c r="BH265" i="1380"/>
  <c r="BG265" i="1380"/>
  <c r="BF265" i="1380"/>
  <c r="BE265" i="1380"/>
  <c r="BC265" i="1380"/>
  <c r="BB265" i="1380"/>
  <c r="BA265" i="1380"/>
  <c r="AZ265" i="1380"/>
  <c r="AY265" i="1380"/>
  <c r="AX265" i="1380"/>
  <c r="AW265" i="1380"/>
  <c r="AU265" i="1380"/>
  <c r="AT265" i="1380"/>
  <c r="AS265" i="1380"/>
  <c r="AR265" i="1380"/>
  <c r="AQ265" i="1380"/>
  <c r="AP265" i="1380"/>
  <c r="AO265" i="1380"/>
  <c r="AM265" i="1380"/>
  <c r="AL265" i="1380"/>
  <c r="BR264" i="1380"/>
  <c r="BQ264" i="1380"/>
  <c r="BP264" i="1380"/>
  <c r="BO264" i="1380"/>
  <c r="BN264" i="1380"/>
  <c r="BM264" i="1380"/>
  <c r="BL264" i="1380"/>
  <c r="BK264" i="1380"/>
  <c r="BI264" i="1380"/>
  <c r="BH264" i="1380"/>
  <c r="BG264" i="1380"/>
  <c r="BF264" i="1380"/>
  <c r="BE264" i="1380"/>
  <c r="BD264" i="1380"/>
  <c r="BC264" i="1380"/>
  <c r="BA264" i="1380"/>
  <c r="AZ264" i="1380"/>
  <c r="AY264" i="1380"/>
  <c r="AX264" i="1380"/>
  <c r="AW264" i="1380"/>
  <c r="AV264" i="1380"/>
  <c r="AU264" i="1380"/>
  <c r="AS264" i="1380"/>
  <c r="AR264" i="1380"/>
  <c r="AQ264" i="1380"/>
  <c r="AP264" i="1380"/>
  <c r="AO264" i="1380"/>
  <c r="AN264" i="1380"/>
  <c r="AM264" i="1380"/>
  <c r="BR263" i="1380"/>
  <c r="BQ263" i="1380"/>
  <c r="BP263" i="1380"/>
  <c r="BO263" i="1380"/>
  <c r="BN263" i="1380"/>
  <c r="BM263" i="1380"/>
  <c r="BL263" i="1380"/>
  <c r="BK263" i="1380"/>
  <c r="BJ263" i="1380"/>
  <c r="BI263" i="1380"/>
  <c r="BG263" i="1380"/>
  <c r="BF263" i="1380"/>
  <c r="BE263" i="1380"/>
  <c r="BD263" i="1380"/>
  <c r="BC263" i="1380"/>
  <c r="BB263" i="1380"/>
  <c r="BA263" i="1380"/>
  <c r="AY263" i="1380"/>
  <c r="AX263" i="1380"/>
  <c r="AW263" i="1380"/>
  <c r="AV263" i="1380"/>
  <c r="AU263" i="1380"/>
  <c r="AT263" i="1380"/>
  <c r="AS263" i="1380"/>
  <c r="AQ263" i="1380"/>
  <c r="AP263" i="1380"/>
  <c r="AO263" i="1380"/>
  <c r="AN263" i="1380"/>
  <c r="AM263" i="1380"/>
  <c r="AL263" i="1380"/>
  <c r="BR262" i="1380"/>
  <c r="BQ262" i="1380"/>
  <c r="BP262" i="1380"/>
  <c r="BO262" i="1380"/>
  <c r="BM262" i="1380"/>
  <c r="BL262" i="1380"/>
  <c r="BK262" i="1380"/>
  <c r="BJ262" i="1380"/>
  <c r="BI262" i="1380"/>
  <c r="BH262" i="1380"/>
  <c r="BG262" i="1380"/>
  <c r="BE262" i="1380"/>
  <c r="BD262" i="1380"/>
  <c r="BC262" i="1380"/>
  <c r="BB262" i="1380"/>
  <c r="BA262" i="1380"/>
  <c r="AZ262" i="1380"/>
  <c r="AY262" i="1380"/>
  <c r="AW262" i="1380"/>
  <c r="AV262" i="1380"/>
  <c r="AU262" i="1380"/>
  <c r="AT262" i="1380"/>
  <c r="AS262" i="1380"/>
  <c r="AR262" i="1380"/>
  <c r="AQ262" i="1380"/>
  <c r="AO262" i="1380"/>
  <c r="AN262" i="1380"/>
  <c r="AM262" i="1380"/>
  <c r="AL262" i="1380"/>
  <c r="BR261" i="1380"/>
  <c r="BQ261" i="1380"/>
  <c r="BP261" i="1380"/>
  <c r="BO261" i="1380"/>
  <c r="BN261" i="1380"/>
  <c r="BM261" i="1380"/>
  <c r="BK261" i="1380"/>
  <c r="BJ261" i="1380"/>
  <c r="BI261" i="1380"/>
  <c r="BH261" i="1380"/>
  <c r="BG261" i="1380"/>
  <c r="BF261" i="1380"/>
  <c r="BE261" i="1380"/>
  <c r="BC261" i="1380"/>
  <c r="BB261" i="1380"/>
  <c r="BA261" i="1380"/>
  <c r="AZ261" i="1380"/>
  <c r="AY261" i="1380"/>
  <c r="AX261" i="1380"/>
  <c r="AW261" i="1380"/>
  <c r="AU261" i="1380"/>
  <c r="AT261" i="1380"/>
  <c r="AS261" i="1380"/>
  <c r="AR261" i="1380"/>
  <c r="AQ261" i="1380"/>
  <c r="AP261" i="1380"/>
  <c r="AO261" i="1380"/>
  <c r="AM261" i="1380"/>
  <c r="AL261" i="1380"/>
  <c r="BR260" i="1380"/>
  <c r="BQ260" i="1380"/>
  <c r="BP260" i="1380"/>
  <c r="BO260" i="1380"/>
  <c r="BN260" i="1380"/>
  <c r="BM260" i="1380"/>
  <c r="BL260" i="1380"/>
  <c r="BK260" i="1380"/>
  <c r="BJ260" i="1380"/>
  <c r="BI260" i="1380"/>
  <c r="BH260" i="1380"/>
  <c r="BG260" i="1380"/>
  <c r="BF260" i="1380"/>
  <c r="BE260" i="1380"/>
  <c r="BD260" i="1380"/>
  <c r="BC260" i="1380"/>
  <c r="BB260" i="1380"/>
  <c r="BA260" i="1380"/>
  <c r="AZ260" i="1380"/>
  <c r="AY260" i="1380"/>
  <c r="AX260" i="1380"/>
  <c r="AW260" i="1380"/>
  <c r="AV260" i="1380"/>
  <c r="AU260" i="1380"/>
  <c r="AT260" i="1380"/>
  <c r="AS260" i="1380"/>
  <c r="AR260" i="1380"/>
  <c r="AQ260" i="1380"/>
  <c r="AP260" i="1380"/>
  <c r="AO260" i="1380"/>
  <c r="AN260" i="1380"/>
  <c r="AM260" i="1380"/>
  <c r="AL260" i="1380"/>
  <c r="BR259" i="1380"/>
  <c r="BQ259" i="1380"/>
  <c r="BP259" i="1380"/>
  <c r="BO259" i="1380"/>
  <c r="BN259" i="1380"/>
  <c r="BM259" i="1380"/>
  <c r="BL259" i="1380"/>
  <c r="BK259" i="1380"/>
  <c r="BJ259" i="1380"/>
  <c r="BI259" i="1380"/>
  <c r="BG259" i="1380"/>
  <c r="BF259" i="1380"/>
  <c r="BE259" i="1380"/>
  <c r="BD259" i="1380"/>
  <c r="BC259" i="1380"/>
  <c r="BB259" i="1380"/>
  <c r="BA259" i="1380"/>
  <c r="AY259" i="1380"/>
  <c r="AX259" i="1380"/>
  <c r="AW259" i="1380"/>
  <c r="AV259" i="1380"/>
  <c r="AU259" i="1380"/>
  <c r="AT259" i="1380"/>
  <c r="AS259" i="1380"/>
  <c r="AQ259" i="1380"/>
  <c r="AP259" i="1380"/>
  <c r="AO259" i="1380"/>
  <c r="AN259" i="1380"/>
  <c r="AM259" i="1380"/>
  <c r="AL259" i="1380"/>
  <c r="BR258" i="1380"/>
  <c r="BQ258" i="1380"/>
  <c r="BP258" i="1380"/>
  <c r="BO258" i="1380"/>
  <c r="BM258" i="1380"/>
  <c r="BL258" i="1380"/>
  <c r="BK258" i="1380"/>
  <c r="BJ258" i="1380"/>
  <c r="BI258" i="1380"/>
  <c r="BH258" i="1380"/>
  <c r="BG258" i="1380"/>
  <c r="BE258" i="1380"/>
  <c r="BD258" i="1380"/>
  <c r="BC258" i="1380"/>
  <c r="BB258" i="1380"/>
  <c r="BA258" i="1380"/>
  <c r="AZ258" i="1380"/>
  <c r="AY258" i="1380"/>
  <c r="AW258" i="1380"/>
  <c r="AV258" i="1380"/>
  <c r="AU258" i="1380"/>
  <c r="AT258" i="1380"/>
  <c r="AS258" i="1380"/>
  <c r="AR258" i="1380"/>
  <c r="AQ258" i="1380"/>
  <c r="AO258" i="1380"/>
  <c r="AN258" i="1380"/>
  <c r="AM258" i="1380"/>
  <c r="AL258" i="1380"/>
  <c r="BR257" i="1380"/>
  <c r="BQ257" i="1380"/>
  <c r="BP257" i="1380"/>
  <c r="BO257" i="1380"/>
  <c r="BN257" i="1380"/>
  <c r="BM257" i="1380"/>
  <c r="BK257" i="1380"/>
  <c r="BJ257" i="1380"/>
  <c r="BI257" i="1380"/>
  <c r="BH257" i="1380"/>
  <c r="BG257" i="1380"/>
  <c r="BF257" i="1380"/>
  <c r="BE257" i="1380"/>
  <c r="BC257" i="1380"/>
  <c r="BB257" i="1380"/>
  <c r="BA257" i="1380"/>
  <c r="AZ257" i="1380"/>
  <c r="AY257" i="1380"/>
  <c r="AX257" i="1380"/>
  <c r="AW257" i="1380"/>
  <c r="AU257" i="1380"/>
  <c r="AT257" i="1380"/>
  <c r="AS257" i="1380"/>
  <c r="AR257" i="1380"/>
  <c r="AQ257" i="1380"/>
  <c r="AP257" i="1380"/>
  <c r="AO257" i="1380"/>
  <c r="AM257" i="1380"/>
  <c r="AL257" i="1380"/>
  <c r="BR256" i="1380"/>
  <c r="BQ256" i="1380"/>
  <c r="BP256" i="1380"/>
  <c r="BO256" i="1380"/>
  <c r="BN256" i="1380"/>
  <c r="BM256" i="1380"/>
  <c r="BL256" i="1380"/>
  <c r="BK256" i="1380"/>
  <c r="BI256" i="1380"/>
  <c r="BH256" i="1380"/>
  <c r="BG256" i="1380"/>
  <c r="BF256" i="1380"/>
  <c r="BE256" i="1380"/>
  <c r="BD256" i="1380"/>
  <c r="BC256" i="1380"/>
  <c r="BA256" i="1380"/>
  <c r="AZ256" i="1380"/>
  <c r="AY256" i="1380"/>
  <c r="AX256" i="1380"/>
  <c r="AW256" i="1380"/>
  <c r="AV256" i="1380"/>
  <c r="AU256" i="1380"/>
  <c r="AS256" i="1380"/>
  <c r="AR256" i="1380"/>
  <c r="AQ256" i="1380"/>
  <c r="AP256" i="1380"/>
  <c r="AO256" i="1380"/>
  <c r="AN256" i="1380"/>
  <c r="AM256" i="1380"/>
  <c r="BR255" i="1380"/>
  <c r="BQ255" i="1380"/>
  <c r="BP255" i="1380"/>
  <c r="BO255" i="1380"/>
  <c r="BN255" i="1380"/>
  <c r="BM255" i="1380"/>
  <c r="BL255" i="1380"/>
  <c r="BK255" i="1380"/>
  <c r="BJ255" i="1380"/>
  <c r="BI255" i="1380"/>
  <c r="BG255" i="1380"/>
  <c r="BF255" i="1380"/>
  <c r="BE255" i="1380"/>
  <c r="BD255" i="1380"/>
  <c r="BC255" i="1380"/>
  <c r="BB255" i="1380"/>
  <c r="BA255" i="1380"/>
  <c r="AY255" i="1380"/>
  <c r="AX255" i="1380"/>
  <c r="AW255" i="1380"/>
  <c r="AV255" i="1380"/>
  <c r="AU255" i="1380"/>
  <c r="AT255" i="1380"/>
  <c r="AS255" i="1380"/>
  <c r="AQ255" i="1380"/>
  <c r="AP255" i="1380"/>
  <c r="AO255" i="1380"/>
  <c r="AN255" i="1380"/>
  <c r="AM255" i="1380"/>
  <c r="AL255" i="1380"/>
  <c r="BR254" i="1380"/>
  <c r="BQ254" i="1380"/>
  <c r="BP254" i="1380"/>
  <c r="BO254" i="1380"/>
  <c r="BM254" i="1380"/>
  <c r="BL254" i="1380"/>
  <c r="BK254" i="1380"/>
  <c r="BJ254" i="1380"/>
  <c r="BI254" i="1380"/>
  <c r="BH254" i="1380"/>
  <c r="BG254" i="1380"/>
  <c r="BE254" i="1380"/>
  <c r="BD254" i="1380"/>
  <c r="BC254" i="1380"/>
  <c r="BB254" i="1380"/>
  <c r="BA254" i="1380"/>
  <c r="AZ254" i="1380"/>
  <c r="AY254" i="1380"/>
  <c r="AW254" i="1380"/>
  <c r="AV254" i="1380"/>
  <c r="AU254" i="1380"/>
  <c r="AT254" i="1380"/>
  <c r="AS254" i="1380"/>
  <c r="AR254" i="1380"/>
  <c r="AQ254" i="1380"/>
  <c r="AO254" i="1380"/>
  <c r="AN254" i="1380"/>
  <c r="AM254" i="1380"/>
  <c r="AL254" i="1380"/>
  <c r="BR253" i="1380"/>
  <c r="BQ253" i="1380"/>
  <c r="BP253" i="1380"/>
  <c r="BO253" i="1380"/>
  <c r="BN253" i="1380"/>
  <c r="BM253" i="1380"/>
  <c r="BK253" i="1380"/>
  <c r="BJ253" i="1380"/>
  <c r="BI253" i="1380"/>
  <c r="BH253" i="1380"/>
  <c r="BG253" i="1380"/>
  <c r="BF253" i="1380"/>
  <c r="BE253" i="1380"/>
  <c r="BC253" i="1380"/>
  <c r="BB253" i="1380"/>
  <c r="BA253" i="1380"/>
  <c r="AZ253" i="1380"/>
  <c r="AY253" i="1380"/>
  <c r="AX253" i="1380"/>
  <c r="AW253" i="1380"/>
  <c r="AU253" i="1380"/>
  <c r="AT253" i="1380"/>
  <c r="AS253" i="1380"/>
  <c r="AR253" i="1380"/>
  <c r="AQ253" i="1380"/>
  <c r="AP253" i="1380"/>
  <c r="AO253" i="1380"/>
  <c r="AM253" i="1380"/>
  <c r="AL253" i="1380"/>
  <c r="BR252" i="1380"/>
  <c r="BQ252" i="1380"/>
  <c r="BP252" i="1380"/>
  <c r="BO252" i="1380"/>
  <c r="BN252" i="1380"/>
  <c r="BM252" i="1380"/>
  <c r="BL252" i="1380"/>
  <c r="BK252" i="1380"/>
  <c r="BJ252" i="1380"/>
  <c r="BI252" i="1380"/>
  <c r="BH252" i="1380"/>
  <c r="BG252" i="1380"/>
  <c r="BF252" i="1380"/>
  <c r="BE252" i="1380"/>
  <c r="BD252" i="1380"/>
  <c r="BC252" i="1380"/>
  <c r="BB252" i="1380"/>
  <c r="BA252" i="1380"/>
  <c r="AZ252" i="1380"/>
  <c r="AY252" i="1380"/>
  <c r="AX252" i="1380"/>
  <c r="AW252" i="1380"/>
  <c r="AV252" i="1380"/>
  <c r="AU252" i="1380"/>
  <c r="AT252" i="1380"/>
  <c r="AS252" i="1380"/>
  <c r="AR252" i="1380"/>
  <c r="AQ252" i="1380"/>
  <c r="AP252" i="1380"/>
  <c r="AO252" i="1380"/>
  <c r="AN252" i="1380"/>
  <c r="AM252" i="1380"/>
  <c r="AL252" i="1380"/>
  <c r="BR251" i="1380"/>
  <c r="BQ251" i="1380"/>
  <c r="BP251" i="1380"/>
  <c r="BO251" i="1380"/>
  <c r="BN251" i="1380"/>
  <c r="BM251" i="1380"/>
  <c r="BL251" i="1380"/>
  <c r="BK251" i="1380"/>
  <c r="BJ251" i="1380"/>
  <c r="BI251" i="1380"/>
  <c r="BG251" i="1380"/>
  <c r="BF251" i="1380"/>
  <c r="BE251" i="1380"/>
  <c r="BD251" i="1380"/>
  <c r="BC251" i="1380"/>
  <c r="BB251" i="1380"/>
  <c r="BA251" i="1380"/>
  <c r="AY251" i="1380"/>
  <c r="AX251" i="1380"/>
  <c r="AW251" i="1380"/>
  <c r="AV251" i="1380"/>
  <c r="AU251" i="1380"/>
  <c r="AT251" i="1380"/>
  <c r="AS251" i="1380"/>
  <c r="AQ251" i="1380"/>
  <c r="AP251" i="1380"/>
  <c r="AO251" i="1380"/>
  <c r="AN251" i="1380"/>
  <c r="AM251" i="1380"/>
  <c r="AL251" i="1380"/>
  <c r="BR250" i="1380"/>
  <c r="BQ250" i="1380"/>
  <c r="BP250" i="1380"/>
  <c r="BO250" i="1380"/>
  <c r="BM250" i="1380"/>
  <c r="BL250" i="1380"/>
  <c r="BK250" i="1380"/>
  <c r="BJ250" i="1380"/>
  <c r="BI250" i="1380"/>
  <c r="BH250" i="1380"/>
  <c r="BG250" i="1380"/>
  <c r="BE250" i="1380"/>
  <c r="BD250" i="1380"/>
  <c r="BC250" i="1380"/>
  <c r="BB250" i="1380"/>
  <c r="BA250" i="1380"/>
  <c r="AZ250" i="1380"/>
  <c r="AY250" i="1380"/>
  <c r="AW250" i="1380"/>
  <c r="AV250" i="1380"/>
  <c r="AU250" i="1380"/>
  <c r="AT250" i="1380"/>
  <c r="AS250" i="1380"/>
  <c r="AR250" i="1380"/>
  <c r="AQ250" i="1380"/>
  <c r="AO250" i="1380"/>
  <c r="AN250" i="1380"/>
  <c r="AM250" i="1380"/>
  <c r="AL250" i="1380"/>
  <c r="BR249" i="1380"/>
  <c r="BQ249" i="1380"/>
  <c r="BP249" i="1380"/>
  <c r="BO249" i="1380"/>
  <c r="BN249" i="1380"/>
  <c r="BM249" i="1380"/>
  <c r="BK249" i="1380"/>
  <c r="BJ249" i="1380"/>
  <c r="BI249" i="1380"/>
  <c r="BH249" i="1380"/>
  <c r="BG249" i="1380"/>
  <c r="BF249" i="1380"/>
  <c r="BE249" i="1380"/>
  <c r="BC249" i="1380"/>
  <c r="BB249" i="1380"/>
  <c r="BA249" i="1380"/>
  <c r="AZ249" i="1380"/>
  <c r="AY249" i="1380"/>
  <c r="AX249" i="1380"/>
  <c r="AW249" i="1380"/>
  <c r="AU249" i="1380"/>
  <c r="AT249" i="1380"/>
  <c r="AS249" i="1380"/>
  <c r="AR249" i="1380"/>
  <c r="AQ249" i="1380"/>
  <c r="AP249" i="1380"/>
  <c r="AO249" i="1380"/>
  <c r="AM249" i="1380"/>
  <c r="AL249" i="1380"/>
  <c r="BR248" i="1380"/>
  <c r="BQ248" i="1380"/>
  <c r="BP248" i="1380"/>
  <c r="BO248" i="1380"/>
  <c r="BN248" i="1380"/>
  <c r="BM248" i="1380"/>
  <c r="BL248" i="1380"/>
  <c r="BK248" i="1380"/>
  <c r="BI248" i="1380"/>
  <c r="BH248" i="1380"/>
  <c r="BG248" i="1380"/>
  <c r="BF248" i="1380"/>
  <c r="BE248" i="1380"/>
  <c r="BD248" i="1380"/>
  <c r="BC248" i="1380"/>
  <c r="BA248" i="1380"/>
  <c r="AZ248" i="1380"/>
  <c r="AY248" i="1380"/>
  <c r="AX248" i="1380"/>
  <c r="AW248" i="1380"/>
  <c r="AV248" i="1380"/>
  <c r="AU248" i="1380"/>
  <c r="AS248" i="1380"/>
  <c r="AR248" i="1380"/>
  <c r="AQ248" i="1380"/>
  <c r="AP248" i="1380"/>
  <c r="AO248" i="1380"/>
  <c r="AN248" i="1380"/>
  <c r="AM248" i="1380"/>
  <c r="BR247" i="1380"/>
  <c r="BQ247" i="1380"/>
  <c r="BP247" i="1380"/>
  <c r="BO247" i="1380"/>
  <c r="BN247" i="1380"/>
  <c r="BM247" i="1380"/>
  <c r="BL247" i="1380"/>
  <c r="BK247" i="1380"/>
  <c r="BJ247" i="1380"/>
  <c r="BI247" i="1380"/>
  <c r="BG247" i="1380"/>
  <c r="BF247" i="1380"/>
  <c r="BE247" i="1380"/>
  <c r="BD247" i="1380"/>
  <c r="BC247" i="1380"/>
  <c r="BB247" i="1380"/>
  <c r="BA247" i="1380"/>
  <c r="AY247" i="1380"/>
  <c r="AX247" i="1380"/>
  <c r="AW247" i="1380"/>
  <c r="AV247" i="1380"/>
  <c r="AU247" i="1380"/>
  <c r="AT247" i="1380"/>
  <c r="AS247" i="1380"/>
  <c r="AQ247" i="1380"/>
  <c r="AP247" i="1380"/>
  <c r="AO247" i="1380"/>
  <c r="AN247" i="1380"/>
  <c r="AM247" i="1380"/>
  <c r="AL247" i="1380"/>
  <c r="BR246" i="1380"/>
  <c r="BQ246" i="1380"/>
  <c r="BP246" i="1380"/>
  <c r="BO246" i="1380"/>
  <c r="BM246" i="1380"/>
  <c r="BL246" i="1380"/>
  <c r="BK246" i="1380"/>
  <c r="BJ246" i="1380"/>
  <c r="BI246" i="1380"/>
  <c r="BH246" i="1380"/>
  <c r="BG246" i="1380"/>
  <c r="BE246" i="1380"/>
  <c r="BD246" i="1380"/>
  <c r="BC246" i="1380"/>
  <c r="BB246" i="1380"/>
  <c r="BA246" i="1380"/>
  <c r="AZ246" i="1380"/>
  <c r="AY246" i="1380"/>
  <c r="AW246" i="1380"/>
  <c r="AV246" i="1380"/>
  <c r="AU246" i="1380"/>
  <c r="AT246" i="1380"/>
  <c r="AS246" i="1380"/>
  <c r="AR246" i="1380"/>
  <c r="AQ246" i="1380"/>
  <c r="AO246" i="1380"/>
  <c r="AN246" i="1380"/>
  <c r="AM246" i="1380"/>
  <c r="AL246" i="1380"/>
  <c r="BR245" i="1380"/>
  <c r="BQ245" i="1380"/>
  <c r="BP245" i="1380"/>
  <c r="BO245" i="1380"/>
  <c r="BN245" i="1380"/>
  <c r="BM245" i="1380"/>
  <c r="BK245" i="1380"/>
  <c r="BJ245" i="1380"/>
  <c r="BI245" i="1380"/>
  <c r="BH245" i="1380"/>
  <c r="BG245" i="1380"/>
  <c r="BF245" i="1380"/>
  <c r="BE245" i="1380"/>
  <c r="BC245" i="1380"/>
  <c r="BB245" i="1380"/>
  <c r="BA245" i="1380"/>
  <c r="AZ245" i="1380"/>
  <c r="AY245" i="1380"/>
  <c r="AX245" i="1380"/>
  <c r="AW245" i="1380"/>
  <c r="AU245" i="1380"/>
  <c r="AT245" i="1380"/>
  <c r="AS245" i="1380"/>
  <c r="AR245" i="1380"/>
  <c r="AQ245" i="1380"/>
  <c r="AP245" i="1380"/>
  <c r="AO245" i="1380"/>
  <c r="AM245" i="1380"/>
  <c r="AL245" i="1380"/>
  <c r="BR244" i="1380"/>
  <c r="BQ244" i="1380"/>
  <c r="BP244" i="1380"/>
  <c r="BO244" i="1380"/>
  <c r="BN244" i="1380"/>
  <c r="BM244" i="1380"/>
  <c r="BL244" i="1380"/>
  <c r="BK244" i="1380"/>
  <c r="BJ244" i="1380"/>
  <c r="BI244" i="1380"/>
  <c r="BH244" i="1380"/>
  <c r="BG244" i="1380"/>
  <c r="BF244" i="1380"/>
  <c r="BE244" i="1380"/>
  <c r="BD244" i="1380"/>
  <c r="BC244" i="1380"/>
  <c r="BB244" i="1380"/>
  <c r="BA244" i="1380"/>
  <c r="AZ244" i="1380"/>
  <c r="AY244" i="1380"/>
  <c r="AX244" i="1380"/>
  <c r="AW244" i="1380"/>
  <c r="AV244" i="1380"/>
  <c r="AU244" i="1380"/>
  <c r="AT244" i="1380"/>
  <c r="AS244" i="1380"/>
  <c r="AR244" i="1380"/>
  <c r="AQ244" i="1380"/>
  <c r="AP244" i="1380"/>
  <c r="AO244" i="1380"/>
  <c r="AN244" i="1380"/>
  <c r="AM244" i="1380"/>
  <c r="AL244" i="1380"/>
  <c r="BR236" i="1380"/>
  <c r="BQ236" i="1380"/>
  <c r="BP236" i="1380"/>
  <c r="BO236" i="1380"/>
  <c r="BN236" i="1380"/>
  <c r="BM236" i="1380"/>
  <c r="BL236" i="1380"/>
  <c r="BK236" i="1380"/>
  <c r="BJ236" i="1380"/>
  <c r="BI236" i="1380"/>
  <c r="BH236" i="1380"/>
  <c r="BG236" i="1380"/>
  <c r="BF236" i="1380"/>
  <c r="BE236" i="1380"/>
  <c r="BD236" i="1380"/>
  <c r="BC236" i="1380"/>
  <c r="BB236" i="1380"/>
  <c r="BA236" i="1380"/>
  <c r="AZ236" i="1380"/>
  <c r="AY236" i="1380"/>
  <c r="AX236" i="1380"/>
  <c r="AW236" i="1380"/>
  <c r="AV236" i="1380"/>
  <c r="AU236" i="1380"/>
  <c r="AT236" i="1380"/>
  <c r="AR236" i="1380"/>
  <c r="AQ236" i="1380"/>
  <c r="AP236" i="1380"/>
  <c r="AO236" i="1380"/>
  <c r="AN236" i="1380"/>
  <c r="AM236" i="1380"/>
  <c r="AL236" i="1380"/>
  <c r="AJ236" i="1380"/>
  <c r="AI236" i="1380"/>
  <c r="AH236" i="1380"/>
  <c r="AG236" i="1380"/>
  <c r="AF236" i="1380"/>
  <c r="AE236" i="1380"/>
  <c r="AD236" i="1380"/>
  <c r="AB236" i="1380"/>
  <c r="AA236" i="1380"/>
  <c r="Z236" i="1380"/>
  <c r="Y236" i="1380"/>
  <c r="X236" i="1380"/>
  <c r="W236" i="1380"/>
  <c r="BR235" i="1380"/>
  <c r="BQ235" i="1380"/>
  <c r="BP235" i="1380"/>
  <c r="BO235" i="1380"/>
  <c r="BN235" i="1380"/>
  <c r="BM235" i="1380"/>
  <c r="BL235" i="1380"/>
  <c r="BK235" i="1380"/>
  <c r="BJ235" i="1380"/>
  <c r="BI235" i="1380"/>
  <c r="BH235" i="1380"/>
  <c r="BG235" i="1380"/>
  <c r="BF235" i="1380"/>
  <c r="BE235" i="1380"/>
  <c r="BD235" i="1380"/>
  <c r="BC235" i="1380"/>
  <c r="BB235" i="1380"/>
  <c r="BA235" i="1380"/>
  <c r="AZ235" i="1380"/>
  <c r="AX235" i="1380"/>
  <c r="AW235" i="1380"/>
  <c r="AV235" i="1380"/>
  <c r="AU235" i="1380"/>
  <c r="AT235" i="1380"/>
  <c r="AS235" i="1380"/>
  <c r="AR235" i="1380"/>
  <c r="AP235" i="1380"/>
  <c r="AO235" i="1380"/>
  <c r="AN235" i="1380"/>
  <c r="AM235" i="1380"/>
  <c r="AL235" i="1380"/>
  <c r="AK235" i="1380"/>
  <c r="AJ235" i="1380"/>
  <c r="AH235" i="1380"/>
  <c r="AG235" i="1380"/>
  <c r="AF235" i="1380"/>
  <c r="AE235" i="1380"/>
  <c r="AD235" i="1380"/>
  <c r="AC235" i="1380"/>
  <c r="AB235" i="1380"/>
  <c r="Z235" i="1380"/>
  <c r="Y235" i="1380"/>
  <c r="X235" i="1380"/>
  <c r="W235" i="1380"/>
  <c r="BR234" i="1380"/>
  <c r="BQ234" i="1380"/>
  <c r="BP234" i="1380"/>
  <c r="BO234" i="1380"/>
  <c r="BN234" i="1380"/>
  <c r="BM234" i="1380"/>
  <c r="BL234" i="1380"/>
  <c r="BK234" i="1380"/>
  <c r="BJ234" i="1380"/>
  <c r="BI234" i="1380"/>
  <c r="BH234" i="1380"/>
  <c r="BG234" i="1380"/>
  <c r="BF234" i="1380"/>
  <c r="BE234" i="1380"/>
  <c r="BD234" i="1380"/>
  <c r="BC234" i="1380"/>
  <c r="BB234" i="1380"/>
  <c r="BA234" i="1380"/>
  <c r="AZ234" i="1380"/>
  <c r="AY234" i="1380"/>
  <c r="AX234" i="1380"/>
  <c r="AV234" i="1380"/>
  <c r="AU234" i="1380"/>
  <c r="AT234" i="1380"/>
  <c r="AS234" i="1380"/>
  <c r="AR234" i="1380"/>
  <c r="AQ234" i="1380"/>
  <c r="AP234" i="1380"/>
  <c r="AN234" i="1380"/>
  <c r="AM234" i="1380"/>
  <c r="AL234" i="1380"/>
  <c r="AK234" i="1380"/>
  <c r="AJ234" i="1380"/>
  <c r="AI234" i="1380"/>
  <c r="AH234" i="1380"/>
  <c r="AF234" i="1380"/>
  <c r="AE234" i="1380"/>
  <c r="AD234" i="1380"/>
  <c r="AC234" i="1380"/>
  <c r="AB234" i="1380"/>
  <c r="AA234" i="1380"/>
  <c r="Z234" i="1380"/>
  <c r="X234" i="1380"/>
  <c r="W234" i="1380"/>
  <c r="BR233" i="1380"/>
  <c r="BQ233" i="1380"/>
  <c r="BP233" i="1380"/>
  <c r="BO233" i="1380"/>
  <c r="BN233" i="1380"/>
  <c r="BM233" i="1380"/>
  <c r="BL233" i="1380"/>
  <c r="BK233" i="1380"/>
  <c r="BJ233" i="1380"/>
  <c r="BI233" i="1380"/>
  <c r="BH233" i="1380"/>
  <c r="BG233" i="1380"/>
  <c r="BF233" i="1380"/>
  <c r="BE233" i="1380"/>
  <c r="BD233" i="1380"/>
  <c r="BC233" i="1380"/>
  <c r="BB233" i="1380"/>
  <c r="BA233" i="1380"/>
  <c r="AZ233" i="1380"/>
  <c r="AY233" i="1380"/>
  <c r="AX233" i="1380"/>
  <c r="AW233" i="1380"/>
  <c r="AV233" i="1380"/>
  <c r="AU233" i="1380"/>
  <c r="AT233" i="1380"/>
  <c r="AS233" i="1380"/>
  <c r="AR233" i="1380"/>
  <c r="AQ233" i="1380"/>
  <c r="AP233" i="1380"/>
  <c r="AO233" i="1380"/>
  <c r="AN233" i="1380"/>
  <c r="AM233" i="1380"/>
  <c r="AL233" i="1380"/>
  <c r="AK233" i="1380"/>
  <c r="AJ233" i="1380"/>
  <c r="AI233" i="1380"/>
  <c r="AH233" i="1380"/>
  <c r="AG233" i="1380"/>
  <c r="AF233" i="1380"/>
  <c r="AE233" i="1380"/>
  <c r="AD233" i="1380"/>
  <c r="AC233" i="1380"/>
  <c r="AB233" i="1380"/>
  <c r="AA233" i="1380"/>
  <c r="Z233" i="1380"/>
  <c r="Y233" i="1380"/>
  <c r="X233" i="1380"/>
  <c r="W233" i="1380"/>
  <c r="BR232" i="1380"/>
  <c r="BQ232" i="1380"/>
  <c r="BP232" i="1380"/>
  <c r="BO232" i="1380"/>
  <c r="BN232" i="1380"/>
  <c r="BM232" i="1380"/>
  <c r="BL232" i="1380"/>
  <c r="BK232" i="1380"/>
  <c r="BJ232" i="1380"/>
  <c r="BI232" i="1380"/>
  <c r="BH232" i="1380"/>
  <c r="BG232" i="1380"/>
  <c r="BF232" i="1380"/>
  <c r="BE232" i="1380"/>
  <c r="BD232" i="1380"/>
  <c r="BC232" i="1380"/>
  <c r="BB232" i="1380"/>
  <c r="BA232" i="1380"/>
  <c r="AZ232" i="1380"/>
  <c r="AY232" i="1380"/>
  <c r="AX232" i="1380"/>
  <c r="AW232" i="1380"/>
  <c r="AV232" i="1380"/>
  <c r="AU232" i="1380"/>
  <c r="AT232" i="1380"/>
  <c r="AR232" i="1380"/>
  <c r="AQ232" i="1380"/>
  <c r="AP232" i="1380"/>
  <c r="AO232" i="1380"/>
  <c r="AN232" i="1380"/>
  <c r="AM232" i="1380"/>
  <c r="AL232" i="1380"/>
  <c r="AJ232" i="1380"/>
  <c r="AI232" i="1380"/>
  <c r="AH232" i="1380"/>
  <c r="AG232" i="1380"/>
  <c r="AF232" i="1380"/>
  <c r="AE232" i="1380"/>
  <c r="AD232" i="1380"/>
  <c r="AB232" i="1380"/>
  <c r="AA232" i="1380"/>
  <c r="Z232" i="1380"/>
  <c r="Y232" i="1380"/>
  <c r="X232" i="1380"/>
  <c r="W232" i="1380"/>
  <c r="BR231" i="1380"/>
  <c r="BQ231" i="1380"/>
  <c r="BP231" i="1380"/>
  <c r="BO231" i="1380"/>
  <c r="BN231" i="1380"/>
  <c r="BM231" i="1380"/>
  <c r="BL231" i="1380"/>
  <c r="BK231" i="1380"/>
  <c r="BJ231" i="1380"/>
  <c r="BI231" i="1380"/>
  <c r="BH231" i="1380"/>
  <c r="BG231" i="1380"/>
  <c r="BF231" i="1380"/>
  <c r="BE231" i="1380"/>
  <c r="BD231" i="1380"/>
  <c r="BC231" i="1380"/>
  <c r="BB231" i="1380"/>
  <c r="BA231" i="1380"/>
  <c r="AZ231" i="1380"/>
  <c r="AX231" i="1380"/>
  <c r="AW231" i="1380"/>
  <c r="AV231" i="1380"/>
  <c r="AU231" i="1380"/>
  <c r="AT231" i="1380"/>
  <c r="AS231" i="1380"/>
  <c r="AR231" i="1380"/>
  <c r="AP231" i="1380"/>
  <c r="AO231" i="1380"/>
  <c r="AN231" i="1380"/>
  <c r="AM231" i="1380"/>
  <c r="AL231" i="1380"/>
  <c r="AK231" i="1380"/>
  <c r="AJ231" i="1380"/>
  <c r="AH231" i="1380"/>
  <c r="AG231" i="1380"/>
  <c r="AF231" i="1380"/>
  <c r="AE231" i="1380"/>
  <c r="AD231" i="1380"/>
  <c r="AC231" i="1380"/>
  <c r="AB231" i="1380"/>
  <c r="Z231" i="1380"/>
  <c r="Y231" i="1380"/>
  <c r="X231" i="1380"/>
  <c r="W231" i="1380"/>
  <c r="BR221" i="1380"/>
  <c r="BQ221" i="1380"/>
  <c r="BP221" i="1380"/>
  <c r="BO221" i="1380"/>
  <c r="BN221" i="1380"/>
  <c r="BM221" i="1380"/>
  <c r="BL221" i="1380"/>
  <c r="BK221" i="1380"/>
  <c r="BJ221" i="1380"/>
  <c r="BI221" i="1380"/>
  <c r="BH221" i="1380"/>
  <c r="BG221" i="1380"/>
  <c r="BF221" i="1380"/>
  <c r="BE221" i="1380"/>
  <c r="BD221" i="1380"/>
  <c r="BC221" i="1380"/>
  <c r="BB221" i="1380"/>
  <c r="BA221" i="1380"/>
  <c r="AK221" i="1380"/>
  <c r="AJ221" i="1380"/>
  <c r="AI221" i="1380"/>
  <c r="AH221" i="1380"/>
  <c r="AG221" i="1380"/>
  <c r="AF221" i="1380"/>
  <c r="AD221" i="1380"/>
  <c r="AC221" i="1380"/>
  <c r="AB221" i="1380"/>
  <c r="AA221" i="1380"/>
  <c r="Y221" i="1380"/>
  <c r="X221" i="1380"/>
  <c r="BR220" i="1380"/>
  <c r="BQ220" i="1380"/>
  <c r="BP220" i="1380"/>
  <c r="BO220" i="1380"/>
  <c r="BN220" i="1380"/>
  <c r="BM220" i="1380"/>
  <c r="BL220" i="1380"/>
  <c r="BK220" i="1380"/>
  <c r="BJ220" i="1380"/>
  <c r="BI220" i="1380"/>
  <c r="BH220" i="1380"/>
  <c r="BG220" i="1380"/>
  <c r="BF220" i="1380"/>
  <c r="BE220" i="1380"/>
  <c r="BD220" i="1380"/>
  <c r="BC220" i="1380"/>
  <c r="BB220" i="1380"/>
  <c r="BA220" i="1380"/>
  <c r="AJ220" i="1380"/>
  <c r="AI220" i="1380"/>
  <c r="AH220" i="1380"/>
  <c r="AG220" i="1380"/>
  <c r="AF220" i="1380"/>
  <c r="AE220" i="1380"/>
  <c r="AD220" i="1380"/>
  <c r="AB220" i="1380"/>
  <c r="AA220" i="1380"/>
  <c r="Z220" i="1380"/>
  <c r="Y220" i="1380"/>
  <c r="W220" i="1380"/>
  <c r="BR219" i="1380"/>
  <c r="BQ219" i="1380"/>
  <c r="BP219" i="1380"/>
  <c r="BO219" i="1380"/>
  <c r="BN219" i="1380"/>
  <c r="BM219" i="1380"/>
  <c r="BL219" i="1380"/>
  <c r="BK219" i="1380"/>
  <c r="BJ219" i="1380"/>
  <c r="BI219" i="1380"/>
  <c r="BH219" i="1380"/>
  <c r="BG219" i="1380"/>
  <c r="BF219" i="1380"/>
  <c r="BE219" i="1380"/>
  <c r="BD219" i="1380"/>
  <c r="BC219" i="1380"/>
  <c r="BB219" i="1380"/>
  <c r="BA219" i="1380"/>
  <c r="AK219" i="1380"/>
  <c r="AJ219" i="1380"/>
  <c r="AH219" i="1380"/>
  <c r="AG219" i="1380"/>
  <c r="AF219" i="1380"/>
  <c r="AE219" i="1380"/>
  <c r="AC219" i="1380"/>
  <c r="AB219" i="1380"/>
  <c r="Z219" i="1380"/>
  <c r="Y219" i="1380"/>
  <c r="X219" i="1380"/>
  <c r="W219" i="1380"/>
  <c r="BR218" i="1380"/>
  <c r="BQ218" i="1380"/>
  <c r="BP218" i="1380"/>
  <c r="BO218" i="1380"/>
  <c r="BN218" i="1380"/>
  <c r="BM218" i="1380"/>
  <c r="BL218" i="1380"/>
  <c r="BK218" i="1380"/>
  <c r="BJ218" i="1380"/>
  <c r="BI218" i="1380"/>
  <c r="BH218" i="1380"/>
  <c r="BG218" i="1380"/>
  <c r="BF218" i="1380"/>
  <c r="BE218" i="1380"/>
  <c r="BD218" i="1380"/>
  <c r="BC218" i="1380"/>
  <c r="BB218" i="1380"/>
  <c r="BA218" i="1380"/>
  <c r="AZ218" i="1380"/>
  <c r="AY218" i="1380"/>
  <c r="AX218" i="1380"/>
  <c r="AV218" i="1380"/>
  <c r="AU218" i="1380"/>
  <c r="AT218" i="1380"/>
  <c r="AS218" i="1380"/>
  <c r="AR218" i="1380"/>
  <c r="AQ218" i="1380"/>
  <c r="AP218" i="1380"/>
  <c r="AN218" i="1380"/>
  <c r="AM218" i="1380"/>
  <c r="AL218" i="1380"/>
  <c r="AK218" i="1380"/>
  <c r="AJ218" i="1380"/>
  <c r="AI218" i="1380"/>
  <c r="AH218" i="1380"/>
  <c r="AF218" i="1380"/>
  <c r="AE218" i="1380"/>
  <c r="AD218" i="1380"/>
  <c r="AC218" i="1380"/>
  <c r="AA218" i="1380"/>
  <c r="Z218" i="1380"/>
  <c r="X218" i="1380"/>
  <c r="W218" i="1380"/>
  <c r="BR217" i="1380"/>
  <c r="BQ217" i="1380"/>
  <c r="BP217" i="1380"/>
  <c r="BO217" i="1380"/>
  <c r="BN217" i="1380"/>
  <c r="BM217" i="1380"/>
  <c r="BL217" i="1380"/>
  <c r="BK217" i="1380"/>
  <c r="BJ217" i="1380"/>
  <c r="BI217" i="1380"/>
  <c r="BH217" i="1380"/>
  <c r="BG217" i="1380"/>
  <c r="BF217" i="1380"/>
  <c r="BE217" i="1380"/>
  <c r="BD217" i="1380"/>
  <c r="BC217" i="1380"/>
  <c r="BB217" i="1380"/>
  <c r="BA217" i="1380"/>
  <c r="AZ217" i="1380"/>
  <c r="AY217" i="1380"/>
  <c r="AX217" i="1380"/>
  <c r="AW217" i="1380"/>
  <c r="AV217" i="1380"/>
  <c r="AT217" i="1380"/>
  <c r="AS217" i="1380"/>
  <c r="AR217" i="1380"/>
  <c r="AQ217" i="1380"/>
  <c r="AP217" i="1380"/>
  <c r="AO217" i="1380"/>
  <c r="AN217" i="1380"/>
  <c r="AL217" i="1380"/>
  <c r="AK217" i="1380"/>
  <c r="AJ217" i="1380"/>
  <c r="AI217" i="1380"/>
  <c r="AH217" i="1380"/>
  <c r="AG217" i="1380"/>
  <c r="AF217" i="1380"/>
  <c r="AD217" i="1380"/>
  <c r="AC217" i="1380"/>
  <c r="AB217" i="1380"/>
  <c r="AA217" i="1380"/>
  <c r="Y217" i="1380"/>
  <c r="X217" i="1380"/>
  <c r="BR216" i="1380"/>
  <c r="BQ216" i="1380"/>
  <c r="BP216" i="1380"/>
  <c r="BO216" i="1380"/>
  <c r="BN216" i="1380"/>
  <c r="BM216" i="1380"/>
  <c r="BL216" i="1380"/>
  <c r="BK216" i="1380"/>
  <c r="BJ216" i="1380"/>
  <c r="BI216" i="1380"/>
  <c r="BH216" i="1380"/>
  <c r="BG216" i="1380"/>
  <c r="BF216" i="1380"/>
  <c r="BE216" i="1380"/>
  <c r="BD216" i="1380"/>
  <c r="BC216" i="1380"/>
  <c r="BB216" i="1380"/>
  <c r="BA216" i="1380"/>
  <c r="AZ216" i="1380"/>
  <c r="AY216" i="1380"/>
  <c r="AX216" i="1380"/>
  <c r="AW216" i="1380"/>
  <c r="AV216" i="1380"/>
  <c r="AU216" i="1380"/>
  <c r="AT216" i="1380"/>
  <c r="AR216" i="1380"/>
  <c r="AQ216" i="1380"/>
  <c r="AP216" i="1380"/>
  <c r="AO216" i="1380"/>
  <c r="AN216" i="1380"/>
  <c r="AM216" i="1380"/>
  <c r="AL216" i="1380"/>
  <c r="AJ216" i="1380"/>
  <c r="AI216" i="1380"/>
  <c r="AH216" i="1380"/>
  <c r="AG216" i="1380"/>
  <c r="AF216" i="1380"/>
  <c r="AE216" i="1380"/>
  <c r="AD216" i="1380"/>
  <c r="AB216" i="1380"/>
  <c r="AA216" i="1380"/>
  <c r="Z216" i="1380"/>
  <c r="Y216" i="1380"/>
  <c r="W216" i="1380"/>
  <c r="BR215" i="1380"/>
  <c r="BQ215" i="1380"/>
  <c r="BP215" i="1380"/>
  <c r="BO215" i="1380"/>
  <c r="BN215" i="1380"/>
  <c r="BM215" i="1380"/>
  <c r="BL215" i="1380"/>
  <c r="BK215" i="1380"/>
  <c r="BJ215" i="1380"/>
  <c r="BI215" i="1380"/>
  <c r="BH215" i="1380"/>
  <c r="BG215" i="1380"/>
  <c r="BF215" i="1380"/>
  <c r="BE215" i="1380"/>
  <c r="BD215" i="1380"/>
  <c r="BC215" i="1380"/>
  <c r="BB215" i="1380"/>
  <c r="BA215" i="1380"/>
  <c r="AZ215" i="1380"/>
  <c r="AX215" i="1380"/>
  <c r="AW215" i="1380"/>
  <c r="AV215" i="1380"/>
  <c r="AU215" i="1380"/>
  <c r="AT215" i="1380"/>
  <c r="AS215" i="1380"/>
  <c r="AR215" i="1380"/>
  <c r="AP215" i="1380"/>
  <c r="AO215" i="1380"/>
  <c r="AN215" i="1380"/>
  <c r="AM215" i="1380"/>
  <c r="AL215" i="1380"/>
  <c r="AK215" i="1380"/>
  <c r="AJ215" i="1380"/>
  <c r="AH215" i="1380"/>
  <c r="AG215" i="1380"/>
  <c r="AF215" i="1380"/>
  <c r="AE215" i="1380"/>
  <c r="AC215" i="1380"/>
  <c r="AB215" i="1380"/>
  <c r="Z215" i="1380"/>
  <c r="Y215" i="1380"/>
  <c r="X215" i="1380"/>
  <c r="W215" i="1380"/>
  <c r="BR214" i="1380"/>
  <c r="BQ214" i="1380"/>
  <c r="BP214" i="1380"/>
  <c r="BO214" i="1380"/>
  <c r="BN214" i="1380"/>
  <c r="BM214" i="1380"/>
  <c r="BL214" i="1380"/>
  <c r="BK214" i="1380"/>
  <c r="BJ214" i="1380"/>
  <c r="BI214" i="1380"/>
  <c r="BH214" i="1380"/>
  <c r="BG214" i="1380"/>
  <c r="BF214" i="1380"/>
  <c r="BE214" i="1380"/>
  <c r="BD214" i="1380"/>
  <c r="BC214" i="1380"/>
  <c r="BB214" i="1380"/>
  <c r="BA214" i="1380"/>
  <c r="AZ214" i="1380"/>
  <c r="AY214" i="1380"/>
  <c r="AX214" i="1380"/>
  <c r="AV214" i="1380"/>
  <c r="AU214" i="1380"/>
  <c r="AT214" i="1380"/>
  <c r="AS214" i="1380"/>
  <c r="AR214" i="1380"/>
  <c r="AQ214" i="1380"/>
  <c r="AP214" i="1380"/>
  <c r="AN214" i="1380"/>
  <c r="AM214" i="1380"/>
  <c r="AL214" i="1380"/>
  <c r="AK214" i="1380"/>
  <c r="AJ214" i="1380"/>
  <c r="AI214" i="1380"/>
  <c r="AH214" i="1380"/>
  <c r="AF214" i="1380"/>
  <c r="AE214" i="1380"/>
  <c r="AD214" i="1380"/>
  <c r="AC214" i="1380"/>
  <c r="AA214" i="1380"/>
  <c r="Z214" i="1380"/>
  <c r="X214" i="1380"/>
  <c r="W214" i="1380"/>
  <c r="BR213" i="1380"/>
  <c r="BQ213" i="1380"/>
  <c r="BP213" i="1380"/>
  <c r="BO213" i="1380"/>
  <c r="BN213" i="1380"/>
  <c r="BM213" i="1380"/>
  <c r="BL213" i="1380"/>
  <c r="BK213" i="1380"/>
  <c r="BJ213" i="1380"/>
  <c r="BI213" i="1380"/>
  <c r="BH213" i="1380"/>
  <c r="BG213" i="1380"/>
  <c r="BF213" i="1380"/>
  <c r="BE213" i="1380"/>
  <c r="BD213" i="1380"/>
  <c r="BC213" i="1380"/>
  <c r="BB213" i="1380"/>
  <c r="BA213" i="1380"/>
  <c r="AZ213" i="1380"/>
  <c r="AY213" i="1380"/>
  <c r="AX213" i="1380"/>
  <c r="AW213" i="1380"/>
  <c r="AV213" i="1380"/>
  <c r="AT213" i="1380"/>
  <c r="AS213" i="1380"/>
  <c r="AR213" i="1380"/>
  <c r="AQ213" i="1380"/>
  <c r="AP213" i="1380"/>
  <c r="AO213" i="1380"/>
  <c r="AN213" i="1380"/>
  <c r="AL213" i="1380"/>
  <c r="AK213" i="1380"/>
  <c r="AJ213" i="1380"/>
  <c r="AI213" i="1380"/>
  <c r="AH213" i="1380"/>
  <c r="AG213" i="1380"/>
  <c r="AF213" i="1380"/>
  <c r="AD213" i="1380"/>
  <c r="AC213" i="1380"/>
  <c r="AB213" i="1380"/>
  <c r="AA213" i="1380"/>
  <c r="Z213" i="1380"/>
  <c r="Y213" i="1380"/>
  <c r="X213" i="1380"/>
  <c r="BR212" i="1380"/>
  <c r="BQ212" i="1380"/>
  <c r="BP212" i="1380"/>
  <c r="BO212" i="1380"/>
  <c r="BN212" i="1380"/>
  <c r="BM212" i="1380"/>
  <c r="BL212" i="1380"/>
  <c r="BK212" i="1380"/>
  <c r="BJ212" i="1380"/>
  <c r="BI212" i="1380"/>
  <c r="BH212" i="1380"/>
  <c r="BG212" i="1380"/>
  <c r="BF212" i="1380"/>
  <c r="BE212" i="1380"/>
  <c r="BD212" i="1380"/>
  <c r="BC212" i="1380"/>
  <c r="BB212" i="1380"/>
  <c r="BA212" i="1380"/>
  <c r="AZ212" i="1380"/>
  <c r="AY212" i="1380"/>
  <c r="AX212" i="1380"/>
  <c r="AW212" i="1380"/>
  <c r="AV212" i="1380"/>
  <c r="AU212" i="1380"/>
  <c r="AT212" i="1380"/>
  <c r="AR212" i="1380"/>
  <c r="AQ212" i="1380"/>
  <c r="AP212" i="1380"/>
  <c r="AO212" i="1380"/>
  <c r="AN212" i="1380"/>
  <c r="AM212" i="1380"/>
  <c r="AL212" i="1380"/>
  <c r="AJ212" i="1380"/>
  <c r="AI212" i="1380"/>
  <c r="AH212" i="1380"/>
  <c r="AG212" i="1380"/>
  <c r="AF212" i="1380"/>
  <c r="AE212" i="1380"/>
  <c r="AD212" i="1380"/>
  <c r="AB212" i="1380"/>
  <c r="AA212" i="1380"/>
  <c r="Z212" i="1380"/>
  <c r="Y212" i="1380"/>
  <c r="W212" i="1380"/>
  <c r="BR211" i="1380"/>
  <c r="BQ211" i="1380"/>
  <c r="BP211" i="1380"/>
  <c r="BO211" i="1380"/>
  <c r="BN211" i="1380"/>
  <c r="BM211" i="1380"/>
  <c r="BL211" i="1380"/>
  <c r="BK211" i="1380"/>
  <c r="BJ211" i="1380"/>
  <c r="BI211" i="1380"/>
  <c r="BH211" i="1380"/>
  <c r="BG211" i="1380"/>
  <c r="BF211" i="1380"/>
  <c r="BE211" i="1380"/>
  <c r="BD211" i="1380"/>
  <c r="BC211" i="1380"/>
  <c r="BB211" i="1380"/>
  <c r="BA211" i="1380"/>
  <c r="AZ211" i="1380"/>
  <c r="AX211" i="1380"/>
  <c r="AW211" i="1380"/>
  <c r="AV211" i="1380"/>
  <c r="AU211" i="1380"/>
  <c r="AT211" i="1380"/>
  <c r="AS211" i="1380"/>
  <c r="AR211" i="1380"/>
  <c r="AP211" i="1380"/>
  <c r="AO211" i="1380"/>
  <c r="AN211" i="1380"/>
  <c r="AM211" i="1380"/>
  <c r="AL211" i="1380"/>
  <c r="AK211" i="1380"/>
  <c r="AJ211" i="1380"/>
  <c r="AH211" i="1380"/>
  <c r="AG211" i="1380"/>
  <c r="AF211" i="1380"/>
  <c r="AE211" i="1380"/>
  <c r="AC211" i="1380"/>
  <c r="AB211" i="1380"/>
  <c r="Z211" i="1380"/>
  <c r="Y211" i="1380"/>
  <c r="X211" i="1380"/>
  <c r="W211" i="1380"/>
  <c r="BR210" i="1380"/>
  <c r="BQ210" i="1380"/>
  <c r="BP210" i="1380"/>
  <c r="BO210" i="1380"/>
  <c r="BN210" i="1380"/>
  <c r="BM210" i="1380"/>
  <c r="BL210" i="1380"/>
  <c r="BK210" i="1380"/>
  <c r="BJ210" i="1380"/>
  <c r="BI210" i="1380"/>
  <c r="BH210" i="1380"/>
  <c r="BG210" i="1380"/>
  <c r="BF210" i="1380"/>
  <c r="BE210" i="1380"/>
  <c r="BD210" i="1380"/>
  <c r="BC210" i="1380"/>
  <c r="BB210" i="1380"/>
  <c r="BA210" i="1380"/>
  <c r="AZ210" i="1380"/>
  <c r="AY210" i="1380"/>
  <c r="AX210" i="1380"/>
  <c r="AV210" i="1380"/>
  <c r="AU210" i="1380"/>
  <c r="AT210" i="1380"/>
  <c r="AS210" i="1380"/>
  <c r="AR210" i="1380"/>
  <c r="AQ210" i="1380"/>
  <c r="AP210" i="1380"/>
  <c r="AN210" i="1380"/>
  <c r="AM210" i="1380"/>
  <c r="AL210" i="1380"/>
  <c r="AK210" i="1380"/>
  <c r="AJ210" i="1380"/>
  <c r="AI210" i="1380"/>
  <c r="AH210" i="1380"/>
  <c r="AF210" i="1380"/>
  <c r="AE210" i="1380"/>
  <c r="AD210" i="1380"/>
  <c r="AC210" i="1380"/>
  <c r="AA210" i="1380"/>
  <c r="Z210" i="1380"/>
  <c r="X210" i="1380"/>
  <c r="W210" i="1380"/>
  <c r="BR209" i="1380"/>
  <c r="BQ209" i="1380"/>
  <c r="BP209" i="1380"/>
  <c r="BO209" i="1380"/>
  <c r="BN209" i="1380"/>
  <c r="BM209" i="1380"/>
  <c r="BL209" i="1380"/>
  <c r="BK209" i="1380"/>
  <c r="BJ209" i="1380"/>
  <c r="BI209" i="1380"/>
  <c r="BH209" i="1380"/>
  <c r="BG209" i="1380"/>
  <c r="BF209" i="1380"/>
  <c r="BE209" i="1380"/>
  <c r="BD209" i="1380"/>
  <c r="BC209" i="1380"/>
  <c r="BB209" i="1380"/>
  <c r="BA209" i="1380"/>
  <c r="AZ209" i="1380"/>
  <c r="AY209" i="1380"/>
  <c r="AX209" i="1380"/>
  <c r="AW209" i="1380"/>
  <c r="AV209" i="1380"/>
  <c r="AT209" i="1380"/>
  <c r="AS209" i="1380"/>
  <c r="AR209" i="1380"/>
  <c r="AQ209" i="1380"/>
  <c r="AP209" i="1380"/>
  <c r="AO209" i="1380"/>
  <c r="AN209" i="1380"/>
  <c r="AL209" i="1380"/>
  <c r="AK209" i="1380"/>
  <c r="AJ209" i="1380"/>
  <c r="AI209" i="1380"/>
  <c r="AH209" i="1380"/>
  <c r="AG209" i="1380"/>
  <c r="AF209" i="1380"/>
  <c r="AD209" i="1380"/>
  <c r="AC209" i="1380"/>
  <c r="AB209" i="1380"/>
  <c r="AA209" i="1380"/>
  <c r="Y209" i="1380"/>
  <c r="X209" i="1380"/>
  <c r="BR208" i="1380"/>
  <c r="BQ208" i="1380"/>
  <c r="BP208" i="1380"/>
  <c r="BO208" i="1380"/>
  <c r="BN208" i="1380"/>
  <c r="BM208" i="1380"/>
  <c r="BL208" i="1380"/>
  <c r="BK208" i="1380"/>
  <c r="BJ208" i="1380"/>
  <c r="BI208" i="1380"/>
  <c r="BH208" i="1380"/>
  <c r="BG208" i="1380"/>
  <c r="BF208" i="1380"/>
  <c r="BE208" i="1380"/>
  <c r="BD208" i="1380"/>
  <c r="BC208" i="1380"/>
  <c r="BB208" i="1380"/>
  <c r="BA208" i="1380"/>
  <c r="AZ208" i="1380"/>
  <c r="AY208" i="1380"/>
  <c r="AX208" i="1380"/>
  <c r="AW208" i="1380"/>
  <c r="AV208" i="1380"/>
  <c r="AU208" i="1380"/>
  <c r="AT208" i="1380"/>
  <c r="AR208" i="1380"/>
  <c r="AQ208" i="1380"/>
  <c r="AP208" i="1380"/>
  <c r="AO208" i="1380"/>
  <c r="AN208" i="1380"/>
  <c r="AM208" i="1380"/>
  <c r="AL208" i="1380"/>
  <c r="AJ208" i="1380"/>
  <c r="AI208" i="1380"/>
  <c r="AH208" i="1380"/>
  <c r="AG208" i="1380"/>
  <c r="AF208" i="1380"/>
  <c r="AE208" i="1380"/>
  <c r="AD208" i="1380"/>
  <c r="AB208" i="1380"/>
  <c r="AA208" i="1380"/>
  <c r="Z208" i="1380"/>
  <c r="Y208" i="1380"/>
  <c r="W208" i="1380"/>
  <c r="BR207" i="1380"/>
  <c r="BQ207" i="1380"/>
  <c r="BP207" i="1380"/>
  <c r="BO207" i="1380"/>
  <c r="BN207" i="1380"/>
  <c r="BM207" i="1380"/>
  <c r="BL207" i="1380"/>
  <c r="BK207" i="1380"/>
  <c r="BJ207" i="1380"/>
  <c r="BI207" i="1380"/>
  <c r="BH207" i="1380"/>
  <c r="BG207" i="1380"/>
  <c r="BF207" i="1380"/>
  <c r="BE207" i="1380"/>
  <c r="BD207" i="1380"/>
  <c r="BC207" i="1380"/>
  <c r="BB207" i="1380"/>
  <c r="BA207" i="1380"/>
  <c r="AZ207" i="1380"/>
  <c r="AX207" i="1380"/>
  <c r="AW207" i="1380"/>
  <c r="AV207" i="1380"/>
  <c r="AU207" i="1380"/>
  <c r="AT207" i="1380"/>
  <c r="AS207" i="1380"/>
  <c r="AR207" i="1380"/>
  <c r="AP207" i="1380"/>
  <c r="AO207" i="1380"/>
  <c r="AN207" i="1380"/>
  <c r="AM207" i="1380"/>
  <c r="AL207" i="1380"/>
  <c r="AK207" i="1380"/>
  <c r="AJ207" i="1380"/>
  <c r="AH207" i="1380"/>
  <c r="AG207" i="1380"/>
  <c r="AF207" i="1380"/>
  <c r="AE207" i="1380"/>
  <c r="AC207" i="1380"/>
  <c r="AB207" i="1380"/>
  <c r="Z207" i="1380"/>
  <c r="Y207" i="1380"/>
  <c r="X207" i="1380"/>
  <c r="W207" i="1380"/>
  <c r="BR206" i="1380"/>
  <c r="BQ206" i="1380"/>
  <c r="BP206" i="1380"/>
  <c r="BO206" i="1380"/>
  <c r="BN206" i="1380"/>
  <c r="BM206" i="1380"/>
  <c r="BL206" i="1380"/>
  <c r="BK206" i="1380"/>
  <c r="BJ206" i="1380"/>
  <c r="BI206" i="1380"/>
  <c r="BH206" i="1380"/>
  <c r="BG206" i="1380"/>
  <c r="BF206" i="1380"/>
  <c r="BE206" i="1380"/>
  <c r="BD206" i="1380"/>
  <c r="BC206" i="1380"/>
  <c r="BB206" i="1380"/>
  <c r="BA206" i="1380"/>
  <c r="AZ206" i="1380"/>
  <c r="AY206" i="1380"/>
  <c r="AX206" i="1380"/>
  <c r="AV206" i="1380"/>
  <c r="AU206" i="1380"/>
  <c r="AT206" i="1380"/>
  <c r="AS206" i="1380"/>
  <c r="AR206" i="1380"/>
  <c r="AQ206" i="1380"/>
  <c r="AP206" i="1380"/>
  <c r="AN206" i="1380"/>
  <c r="AM206" i="1380"/>
  <c r="AL206" i="1380"/>
  <c r="AK206" i="1380"/>
  <c r="AJ206" i="1380"/>
  <c r="AI206" i="1380"/>
  <c r="AH206" i="1380"/>
  <c r="AF206" i="1380"/>
  <c r="AE206" i="1380"/>
  <c r="AD206" i="1380"/>
  <c r="AC206" i="1380"/>
  <c r="AA206" i="1380"/>
  <c r="Z206" i="1380"/>
  <c r="X206" i="1380"/>
  <c r="W206" i="1380"/>
  <c r="BR205" i="1380"/>
  <c r="BQ205" i="1380"/>
  <c r="BP205" i="1380"/>
  <c r="BO205" i="1380"/>
  <c r="BN205" i="1380"/>
  <c r="BM205" i="1380"/>
  <c r="BL205" i="1380"/>
  <c r="BK205" i="1380"/>
  <c r="BJ205" i="1380"/>
  <c r="BI205" i="1380"/>
  <c r="BH205" i="1380"/>
  <c r="BG205" i="1380"/>
  <c r="BF205" i="1380"/>
  <c r="BE205" i="1380"/>
  <c r="BD205" i="1380"/>
  <c r="BC205" i="1380"/>
  <c r="BB205" i="1380"/>
  <c r="BA205" i="1380"/>
  <c r="AZ205" i="1380"/>
  <c r="AY205" i="1380"/>
  <c r="AX205" i="1380"/>
  <c r="AW205" i="1380"/>
  <c r="AV205" i="1380"/>
  <c r="AT205" i="1380"/>
  <c r="AS205" i="1380"/>
  <c r="AR205" i="1380"/>
  <c r="AQ205" i="1380"/>
  <c r="AP205" i="1380"/>
  <c r="AO205" i="1380"/>
  <c r="AN205" i="1380"/>
  <c r="AL205" i="1380"/>
  <c r="AK205" i="1380"/>
  <c r="AJ205" i="1380"/>
  <c r="AI205" i="1380"/>
  <c r="AH205" i="1380"/>
  <c r="AG205" i="1380"/>
  <c r="AF205" i="1380"/>
  <c r="AD205" i="1380"/>
  <c r="AC205" i="1380"/>
  <c r="AB205" i="1380"/>
  <c r="AA205" i="1380"/>
  <c r="Y205" i="1380"/>
  <c r="X205" i="1380"/>
  <c r="BR204" i="1380"/>
  <c r="BQ204" i="1380"/>
  <c r="BP204" i="1380"/>
  <c r="BO204" i="1380"/>
  <c r="BN204" i="1380"/>
  <c r="BM204" i="1380"/>
  <c r="BL204" i="1380"/>
  <c r="BK204" i="1380"/>
  <c r="BJ204" i="1380"/>
  <c r="BI204" i="1380"/>
  <c r="BH204" i="1380"/>
  <c r="BG204" i="1380"/>
  <c r="BF204" i="1380"/>
  <c r="BE204" i="1380"/>
  <c r="BD204" i="1380"/>
  <c r="BC204" i="1380"/>
  <c r="BB204" i="1380"/>
  <c r="BA204" i="1380"/>
  <c r="AZ204" i="1380"/>
  <c r="AY204" i="1380"/>
  <c r="AX204" i="1380"/>
  <c r="AW204" i="1380"/>
  <c r="AV204" i="1380"/>
  <c r="AU204" i="1380"/>
  <c r="AT204" i="1380"/>
  <c r="AR204" i="1380"/>
  <c r="AQ204" i="1380"/>
  <c r="AP204" i="1380"/>
  <c r="AO204" i="1380"/>
  <c r="AN204" i="1380"/>
  <c r="AM204" i="1380"/>
  <c r="AL204" i="1380"/>
  <c r="AJ204" i="1380"/>
  <c r="AI204" i="1380"/>
  <c r="AH204" i="1380"/>
  <c r="AG204" i="1380"/>
  <c r="AF204" i="1380"/>
  <c r="AE204" i="1380"/>
  <c r="AD204" i="1380"/>
  <c r="AB204" i="1380"/>
  <c r="AA204" i="1380"/>
  <c r="Z204" i="1380"/>
  <c r="Y204" i="1380"/>
  <c r="X204" i="1380"/>
  <c r="W204" i="1380"/>
  <c r="BR203" i="1380"/>
  <c r="BQ203" i="1380"/>
  <c r="BP203" i="1380"/>
  <c r="BO203" i="1380"/>
  <c r="BN203" i="1380"/>
  <c r="BM203" i="1380"/>
  <c r="BL203" i="1380"/>
  <c r="BK203" i="1380"/>
  <c r="BJ203" i="1380"/>
  <c r="BI203" i="1380"/>
  <c r="BH203" i="1380"/>
  <c r="BG203" i="1380"/>
  <c r="BF203" i="1380"/>
  <c r="BE203" i="1380"/>
  <c r="BD203" i="1380"/>
  <c r="BC203" i="1380"/>
  <c r="BB203" i="1380"/>
  <c r="BA203" i="1380"/>
  <c r="AZ203" i="1380"/>
  <c r="AX203" i="1380"/>
  <c r="AW203" i="1380"/>
  <c r="AV203" i="1380"/>
  <c r="AU203" i="1380"/>
  <c r="AT203" i="1380"/>
  <c r="AS203" i="1380"/>
  <c r="AR203" i="1380"/>
  <c r="AP203" i="1380"/>
  <c r="AO203" i="1380"/>
  <c r="AN203" i="1380"/>
  <c r="AM203" i="1380"/>
  <c r="AL203" i="1380"/>
  <c r="AK203" i="1380"/>
  <c r="AJ203" i="1380"/>
  <c r="AH203" i="1380"/>
  <c r="AG203" i="1380"/>
  <c r="AF203" i="1380"/>
  <c r="AE203" i="1380"/>
  <c r="AC203" i="1380"/>
  <c r="AB203" i="1380"/>
  <c r="Z203" i="1380"/>
  <c r="Y203" i="1380"/>
  <c r="X203" i="1380"/>
  <c r="W203" i="1380"/>
  <c r="BR202" i="1380"/>
  <c r="BQ202" i="1380"/>
  <c r="BP202" i="1380"/>
  <c r="BO202" i="1380"/>
  <c r="BN202" i="1380"/>
  <c r="BM202" i="1380"/>
  <c r="BL202" i="1380"/>
  <c r="BK202" i="1380"/>
  <c r="BJ202" i="1380"/>
  <c r="BI202" i="1380"/>
  <c r="BH202" i="1380"/>
  <c r="BG202" i="1380"/>
  <c r="BF202" i="1380"/>
  <c r="BE202" i="1380"/>
  <c r="BD202" i="1380"/>
  <c r="BC202" i="1380"/>
  <c r="BB202" i="1380"/>
  <c r="BA202" i="1380"/>
  <c r="AZ202" i="1380"/>
  <c r="AY202" i="1380"/>
  <c r="AX202" i="1380"/>
  <c r="AV202" i="1380"/>
  <c r="AU202" i="1380"/>
  <c r="AT202" i="1380"/>
  <c r="AS202" i="1380"/>
  <c r="AR202" i="1380"/>
  <c r="AQ202" i="1380"/>
  <c r="AP202" i="1380"/>
  <c r="AN202" i="1380"/>
  <c r="AM202" i="1380"/>
  <c r="AL202" i="1380"/>
  <c r="AK202" i="1380"/>
  <c r="AJ202" i="1380"/>
  <c r="AI202" i="1380"/>
  <c r="AH202" i="1380"/>
  <c r="AF202" i="1380"/>
  <c r="AE202" i="1380"/>
  <c r="AD202" i="1380"/>
  <c r="AC202" i="1380"/>
  <c r="AA202" i="1380"/>
  <c r="Z202" i="1380"/>
  <c r="X202" i="1380"/>
  <c r="W202" i="1380"/>
  <c r="BR201" i="1380"/>
  <c r="BQ201" i="1380"/>
  <c r="BP201" i="1380"/>
  <c r="BO201" i="1380"/>
  <c r="BN201" i="1380"/>
  <c r="BM201" i="1380"/>
  <c r="BL201" i="1380"/>
  <c r="BK201" i="1380"/>
  <c r="BJ201" i="1380"/>
  <c r="BI201" i="1380"/>
  <c r="BH201" i="1380"/>
  <c r="BG201" i="1380"/>
  <c r="BF201" i="1380"/>
  <c r="BE201" i="1380"/>
  <c r="BD201" i="1380"/>
  <c r="BC201" i="1380"/>
  <c r="BB201" i="1380"/>
  <c r="BA201" i="1380"/>
  <c r="AZ201" i="1380"/>
  <c r="AY201" i="1380"/>
  <c r="AX201" i="1380"/>
  <c r="AW201" i="1380"/>
  <c r="AV201" i="1380"/>
  <c r="AT201" i="1380"/>
  <c r="AS201" i="1380"/>
  <c r="AR201" i="1380"/>
  <c r="AQ201" i="1380"/>
  <c r="AP201" i="1380"/>
  <c r="AO201" i="1380"/>
  <c r="AN201" i="1380"/>
  <c r="AL201" i="1380"/>
  <c r="AK201" i="1380"/>
  <c r="AJ201" i="1380"/>
  <c r="AI201" i="1380"/>
  <c r="AH201" i="1380"/>
  <c r="AG201" i="1380"/>
  <c r="AF201" i="1380"/>
  <c r="AD201" i="1380"/>
  <c r="AC201" i="1380"/>
  <c r="AB201" i="1380"/>
  <c r="AA201" i="1380"/>
  <c r="Y201" i="1380"/>
  <c r="X201" i="1380"/>
  <c r="BR200" i="1380"/>
  <c r="BQ200" i="1380"/>
  <c r="BP200" i="1380"/>
  <c r="BO200" i="1380"/>
  <c r="BN200" i="1380"/>
  <c r="BM200" i="1380"/>
  <c r="BL200" i="1380"/>
  <c r="BK200" i="1380"/>
  <c r="BJ200" i="1380"/>
  <c r="BI200" i="1380"/>
  <c r="BH200" i="1380"/>
  <c r="BG200" i="1380"/>
  <c r="BF200" i="1380"/>
  <c r="BE200" i="1380"/>
  <c r="BD200" i="1380"/>
  <c r="BC200" i="1380"/>
  <c r="BB200" i="1380"/>
  <c r="BA200" i="1380"/>
  <c r="AZ200" i="1380"/>
  <c r="AY200" i="1380"/>
  <c r="AX200" i="1380"/>
  <c r="AW200" i="1380"/>
  <c r="AV200" i="1380"/>
  <c r="AU200" i="1380"/>
  <c r="AT200" i="1380"/>
  <c r="AR200" i="1380"/>
  <c r="AQ200" i="1380"/>
  <c r="AP200" i="1380"/>
  <c r="AO200" i="1380"/>
  <c r="AN200" i="1380"/>
  <c r="AM200" i="1380"/>
  <c r="AL200" i="1380"/>
  <c r="AJ200" i="1380"/>
  <c r="AI200" i="1380"/>
  <c r="AH200" i="1380"/>
  <c r="AG200" i="1380"/>
  <c r="AF200" i="1380"/>
  <c r="AE200" i="1380"/>
  <c r="AD200" i="1380"/>
  <c r="AB200" i="1380"/>
  <c r="AA200" i="1380"/>
  <c r="Z200" i="1380"/>
  <c r="Y200" i="1380"/>
  <c r="W200" i="1380"/>
  <c r="BR199" i="1380"/>
  <c r="BQ199" i="1380"/>
  <c r="BP199" i="1380"/>
  <c r="BO199" i="1380"/>
  <c r="BN199" i="1380"/>
  <c r="BM199" i="1380"/>
  <c r="BL199" i="1380"/>
  <c r="BK199" i="1380"/>
  <c r="BJ199" i="1380"/>
  <c r="BI199" i="1380"/>
  <c r="BH199" i="1380"/>
  <c r="BG199" i="1380"/>
  <c r="BF199" i="1380"/>
  <c r="BE199" i="1380"/>
  <c r="BD199" i="1380"/>
  <c r="BC199" i="1380"/>
  <c r="BB199" i="1380"/>
  <c r="BA199" i="1380"/>
  <c r="AZ199" i="1380"/>
  <c r="AX199" i="1380"/>
  <c r="AW199" i="1380"/>
  <c r="AV199" i="1380"/>
  <c r="AU199" i="1380"/>
  <c r="AT199" i="1380"/>
  <c r="AS199" i="1380"/>
  <c r="AR199" i="1380"/>
  <c r="AP199" i="1380"/>
  <c r="AO199" i="1380"/>
  <c r="AN199" i="1380"/>
  <c r="AM199" i="1380"/>
  <c r="AL199" i="1380"/>
  <c r="AK199" i="1380"/>
  <c r="AJ199" i="1380"/>
  <c r="AH199" i="1380"/>
  <c r="AG199" i="1380"/>
  <c r="AF199" i="1380"/>
  <c r="AE199" i="1380"/>
  <c r="AD199" i="1380"/>
  <c r="AC199" i="1380"/>
  <c r="AB199" i="1380"/>
  <c r="Z199" i="1380"/>
  <c r="Y199" i="1380"/>
  <c r="X199" i="1380"/>
  <c r="W199" i="1380"/>
  <c r="BR198" i="1380"/>
  <c r="BQ198" i="1380"/>
  <c r="BP198" i="1380"/>
  <c r="BO198" i="1380"/>
  <c r="BN198" i="1380"/>
  <c r="BM198" i="1380"/>
  <c r="BL198" i="1380"/>
  <c r="BK198" i="1380"/>
  <c r="BJ198" i="1380"/>
  <c r="BI198" i="1380"/>
  <c r="BH198" i="1380"/>
  <c r="BG198" i="1380"/>
  <c r="BF198" i="1380"/>
  <c r="BE198" i="1380"/>
  <c r="BD198" i="1380"/>
  <c r="BC198" i="1380"/>
  <c r="BB198" i="1380"/>
  <c r="BA198" i="1380"/>
  <c r="AZ198" i="1380"/>
  <c r="AY198" i="1380"/>
  <c r="AX198" i="1380"/>
  <c r="AV198" i="1380"/>
  <c r="AU198" i="1380"/>
  <c r="AT198" i="1380"/>
  <c r="AS198" i="1380"/>
  <c r="AR198" i="1380"/>
  <c r="AQ198" i="1380"/>
  <c r="AP198" i="1380"/>
  <c r="AN198" i="1380"/>
  <c r="AM198" i="1380"/>
  <c r="AL198" i="1380"/>
  <c r="AK198" i="1380"/>
  <c r="AJ198" i="1380"/>
  <c r="AI198" i="1380"/>
  <c r="AH198" i="1380"/>
  <c r="AF198" i="1380"/>
  <c r="AE198" i="1380"/>
  <c r="AD198" i="1380"/>
  <c r="AC198" i="1380"/>
  <c r="AA198" i="1380"/>
  <c r="Z198" i="1380"/>
  <c r="X198" i="1380"/>
  <c r="W198" i="1380"/>
  <c r="BR197" i="1380"/>
  <c r="BQ197" i="1380"/>
  <c r="BP197" i="1380"/>
  <c r="BO197" i="1380"/>
  <c r="BN197" i="1380"/>
  <c r="BM197" i="1380"/>
  <c r="BL197" i="1380"/>
  <c r="BK197" i="1380"/>
  <c r="BJ197" i="1380"/>
  <c r="BI197" i="1380"/>
  <c r="BH197" i="1380"/>
  <c r="BG197" i="1380"/>
  <c r="BF197" i="1380"/>
  <c r="BE197" i="1380"/>
  <c r="BD197" i="1380"/>
  <c r="BC197" i="1380"/>
  <c r="BB197" i="1380"/>
  <c r="BA197" i="1380"/>
  <c r="X197" i="1380"/>
  <c r="BR196" i="1380"/>
  <c r="BQ196" i="1380"/>
  <c r="BP196" i="1380"/>
  <c r="BO196" i="1380"/>
  <c r="BN196" i="1380"/>
  <c r="BM196" i="1380"/>
  <c r="BL196" i="1380"/>
  <c r="BK196" i="1380"/>
  <c r="BJ196" i="1380"/>
  <c r="BI196" i="1380"/>
  <c r="BH196" i="1380"/>
  <c r="BG196" i="1380"/>
  <c r="BF196" i="1380"/>
  <c r="BE196" i="1380"/>
  <c r="BD196" i="1380"/>
  <c r="BC196" i="1380"/>
  <c r="BB196" i="1380"/>
  <c r="BA196" i="1380"/>
  <c r="AZ196" i="1380"/>
  <c r="AY196" i="1380"/>
  <c r="AX196" i="1380"/>
  <c r="AW196" i="1380"/>
  <c r="AV196" i="1380"/>
  <c r="AU196" i="1380"/>
  <c r="AT196" i="1380"/>
  <c r="AR196" i="1380"/>
  <c r="AQ196" i="1380"/>
  <c r="AP196" i="1380"/>
  <c r="AO196" i="1380"/>
  <c r="AN196" i="1380"/>
  <c r="AM196" i="1380"/>
  <c r="AL196" i="1380"/>
  <c r="AJ196" i="1380"/>
  <c r="AI196" i="1380"/>
  <c r="AH196" i="1380"/>
  <c r="AG196" i="1380"/>
  <c r="AF196" i="1380"/>
  <c r="AE196" i="1380"/>
  <c r="AD196" i="1380"/>
  <c r="AB196" i="1380"/>
  <c r="AA196" i="1380"/>
  <c r="Z196" i="1380"/>
  <c r="Y196" i="1380"/>
  <c r="X196" i="1380"/>
  <c r="W196" i="1380"/>
  <c r="BR195" i="1380"/>
  <c r="BQ195" i="1380"/>
  <c r="BP195" i="1380"/>
  <c r="BO195" i="1380"/>
  <c r="BN195" i="1380"/>
  <c r="BM195" i="1380"/>
  <c r="BL195" i="1380"/>
  <c r="BK195" i="1380"/>
  <c r="BJ195" i="1380"/>
  <c r="BI195" i="1380"/>
  <c r="BH195" i="1380"/>
  <c r="BG195" i="1380"/>
  <c r="BF195" i="1380"/>
  <c r="BE195" i="1380"/>
  <c r="BD195" i="1380"/>
  <c r="BC195" i="1380"/>
  <c r="BB195" i="1380"/>
  <c r="BA195" i="1380"/>
  <c r="AZ195" i="1380"/>
  <c r="AX195" i="1380"/>
  <c r="AW195" i="1380"/>
  <c r="AV195" i="1380"/>
  <c r="AU195" i="1380"/>
  <c r="AT195" i="1380"/>
  <c r="AS195" i="1380"/>
  <c r="AR195" i="1380"/>
  <c r="AP195" i="1380"/>
  <c r="AO195" i="1380"/>
  <c r="AN195" i="1380"/>
  <c r="AM195" i="1380"/>
  <c r="AL195" i="1380"/>
  <c r="AK195" i="1380"/>
  <c r="AJ195" i="1380"/>
  <c r="AH195" i="1380"/>
  <c r="AG195" i="1380"/>
  <c r="AF195" i="1380"/>
  <c r="AE195" i="1380"/>
  <c r="AD195" i="1380"/>
  <c r="AC195" i="1380"/>
  <c r="AB195" i="1380"/>
  <c r="Z195" i="1380"/>
  <c r="Y195" i="1380"/>
  <c r="X195" i="1380"/>
  <c r="W195" i="1380"/>
  <c r="BR194" i="1380"/>
  <c r="BQ194" i="1380"/>
  <c r="BP194" i="1380"/>
  <c r="BO194" i="1380"/>
  <c r="BN194" i="1380"/>
  <c r="BM194" i="1380"/>
  <c r="BL194" i="1380"/>
  <c r="BK194" i="1380"/>
  <c r="BJ194" i="1380"/>
  <c r="BI194" i="1380"/>
  <c r="BH194" i="1380"/>
  <c r="BG194" i="1380"/>
  <c r="BF194" i="1380"/>
  <c r="BE194" i="1380"/>
  <c r="BD194" i="1380"/>
  <c r="BC194" i="1380"/>
  <c r="BB194" i="1380"/>
  <c r="BA194" i="1380"/>
  <c r="AZ194" i="1380"/>
  <c r="AY194" i="1380"/>
  <c r="AX194" i="1380"/>
  <c r="AV194" i="1380"/>
  <c r="AU194" i="1380"/>
  <c r="AT194" i="1380"/>
  <c r="AS194" i="1380"/>
  <c r="AR194" i="1380"/>
  <c r="AQ194" i="1380"/>
  <c r="AP194" i="1380"/>
  <c r="AN194" i="1380"/>
  <c r="AM194" i="1380"/>
  <c r="AL194" i="1380"/>
  <c r="AK194" i="1380"/>
  <c r="AJ194" i="1380"/>
  <c r="AI194" i="1380"/>
  <c r="AH194" i="1380"/>
  <c r="AF194" i="1380"/>
  <c r="AE194" i="1380"/>
  <c r="AD194" i="1380"/>
  <c r="AC194" i="1380"/>
  <c r="AB194" i="1380"/>
  <c r="AA194" i="1380"/>
  <c r="Z194" i="1380"/>
  <c r="X194" i="1380"/>
  <c r="W194" i="1380"/>
  <c r="BR193" i="1380"/>
  <c r="BQ193" i="1380"/>
  <c r="BP193" i="1380"/>
  <c r="BO193" i="1380"/>
  <c r="BN193" i="1380"/>
  <c r="BM193" i="1380"/>
  <c r="BL193" i="1380"/>
  <c r="BK193" i="1380"/>
  <c r="BJ193" i="1380"/>
  <c r="BI193" i="1380"/>
  <c r="BH193" i="1380"/>
  <c r="BG193" i="1380"/>
  <c r="BF193" i="1380"/>
  <c r="BE193" i="1380"/>
  <c r="BD193" i="1380"/>
  <c r="BC193" i="1380"/>
  <c r="BB193" i="1380"/>
  <c r="BA193" i="1380"/>
  <c r="AZ193" i="1380"/>
  <c r="AY193" i="1380"/>
  <c r="AX193" i="1380"/>
  <c r="AW193" i="1380"/>
  <c r="AV193" i="1380"/>
  <c r="AT193" i="1380"/>
  <c r="AS193" i="1380"/>
  <c r="AR193" i="1380"/>
  <c r="AQ193" i="1380"/>
  <c r="AP193" i="1380"/>
  <c r="AO193" i="1380"/>
  <c r="AN193" i="1380"/>
  <c r="AL193" i="1380"/>
  <c r="AK193" i="1380"/>
  <c r="AJ193" i="1380"/>
  <c r="AI193" i="1380"/>
  <c r="AH193" i="1380"/>
  <c r="AG193" i="1380"/>
  <c r="AF193" i="1380"/>
  <c r="AD193" i="1380"/>
  <c r="AC193" i="1380"/>
  <c r="AB193" i="1380"/>
  <c r="AA193" i="1380"/>
  <c r="Z193" i="1380"/>
  <c r="Y193" i="1380"/>
  <c r="X193" i="1380"/>
  <c r="BR192" i="1380"/>
  <c r="BQ192" i="1380"/>
  <c r="BP192" i="1380"/>
  <c r="BO192" i="1380"/>
  <c r="BN192" i="1380"/>
  <c r="BM192" i="1380"/>
  <c r="BL192" i="1380"/>
  <c r="BK192" i="1380"/>
  <c r="BJ192" i="1380"/>
  <c r="BI192" i="1380"/>
  <c r="BH192" i="1380"/>
  <c r="BG192" i="1380"/>
  <c r="BF192" i="1380"/>
  <c r="BE192" i="1380"/>
  <c r="BD192" i="1380"/>
  <c r="BC192" i="1380"/>
  <c r="BB192" i="1380"/>
  <c r="BA192" i="1380"/>
  <c r="AZ192" i="1380"/>
  <c r="AY192" i="1380"/>
  <c r="AX192" i="1380"/>
  <c r="AW192" i="1380"/>
  <c r="AV192" i="1380"/>
  <c r="AU192" i="1380"/>
  <c r="AT192" i="1380"/>
  <c r="AR192" i="1380"/>
  <c r="AQ192" i="1380"/>
  <c r="AP192" i="1380"/>
  <c r="AO192" i="1380"/>
  <c r="AN192" i="1380"/>
  <c r="AM192" i="1380"/>
  <c r="AL192" i="1380"/>
  <c r="AJ192" i="1380"/>
  <c r="AI192" i="1380"/>
  <c r="AH192" i="1380"/>
  <c r="AG192" i="1380"/>
  <c r="AF192" i="1380"/>
  <c r="AE192" i="1380"/>
  <c r="AD192" i="1380"/>
  <c r="AB192" i="1380"/>
  <c r="AA192" i="1380"/>
  <c r="Z192" i="1380"/>
  <c r="Y192" i="1380"/>
  <c r="X192" i="1380"/>
  <c r="W192" i="1380"/>
  <c r="BR191" i="1380"/>
  <c r="BQ191" i="1380"/>
  <c r="BP191" i="1380"/>
  <c r="BO191" i="1380"/>
  <c r="BN191" i="1380"/>
  <c r="BM191" i="1380"/>
  <c r="BL191" i="1380"/>
  <c r="BK191" i="1380"/>
  <c r="BJ191" i="1380"/>
  <c r="BI191" i="1380"/>
  <c r="BH191" i="1380"/>
  <c r="BG191" i="1380"/>
  <c r="BF191" i="1380"/>
  <c r="BE191" i="1380"/>
  <c r="BD191" i="1380"/>
  <c r="BC191" i="1380"/>
  <c r="BB191" i="1380"/>
  <c r="BA191" i="1380"/>
  <c r="AZ191" i="1380"/>
  <c r="AY191" i="1380"/>
  <c r="AX191" i="1380"/>
  <c r="AW191" i="1380"/>
  <c r="AV191" i="1380"/>
  <c r="AU191" i="1380"/>
  <c r="AT191" i="1380"/>
  <c r="AS191" i="1380"/>
  <c r="AR191" i="1380"/>
  <c r="AQ191" i="1380"/>
  <c r="AP191" i="1380"/>
  <c r="AO191" i="1380"/>
  <c r="AN191" i="1380"/>
  <c r="AM191" i="1380"/>
  <c r="AL191" i="1380"/>
  <c r="AK191" i="1380"/>
  <c r="AJ191" i="1380"/>
  <c r="AI191" i="1380"/>
  <c r="AH191" i="1380"/>
  <c r="AG191" i="1380"/>
  <c r="AF191" i="1380"/>
  <c r="AE191" i="1380"/>
  <c r="AD191" i="1380"/>
  <c r="AC191" i="1380"/>
  <c r="AB191" i="1380"/>
  <c r="AA191" i="1380"/>
  <c r="Z191" i="1380"/>
  <c r="Y191" i="1380"/>
  <c r="X191" i="1380"/>
  <c r="W191" i="1380"/>
  <c r="BR190" i="1380"/>
  <c r="BQ190" i="1380"/>
  <c r="BP190" i="1380"/>
  <c r="BO190" i="1380"/>
  <c r="BN190" i="1380"/>
  <c r="BM190" i="1380"/>
  <c r="BL190" i="1380"/>
  <c r="BK190" i="1380"/>
  <c r="BJ190" i="1380"/>
  <c r="BI190" i="1380"/>
  <c r="BH190" i="1380"/>
  <c r="BG190" i="1380"/>
  <c r="BF190" i="1380"/>
  <c r="BE190" i="1380"/>
  <c r="BD190" i="1380"/>
  <c r="BC190" i="1380"/>
  <c r="BB190" i="1380"/>
  <c r="BA190" i="1380"/>
  <c r="AZ190" i="1380"/>
  <c r="AY190" i="1380"/>
  <c r="AX190" i="1380"/>
  <c r="AV190" i="1380"/>
  <c r="AU190" i="1380"/>
  <c r="AT190" i="1380"/>
  <c r="AS190" i="1380"/>
  <c r="AR190" i="1380"/>
  <c r="AQ190" i="1380"/>
  <c r="AP190" i="1380"/>
  <c r="AN190" i="1380"/>
  <c r="AM190" i="1380"/>
  <c r="AL190" i="1380"/>
  <c r="AK190" i="1380"/>
  <c r="AJ190" i="1380"/>
  <c r="AI190" i="1380"/>
  <c r="AH190" i="1380"/>
  <c r="AF190" i="1380"/>
  <c r="AE190" i="1380"/>
  <c r="AD190" i="1380"/>
  <c r="AC190" i="1380"/>
  <c r="AB190" i="1380"/>
  <c r="AA190" i="1380"/>
  <c r="Z190" i="1380"/>
  <c r="X190" i="1380"/>
  <c r="W190" i="1380"/>
  <c r="BR189" i="1380"/>
  <c r="BQ189" i="1380"/>
  <c r="BP189" i="1380"/>
  <c r="BO189" i="1380"/>
  <c r="BN189" i="1380"/>
  <c r="BM189" i="1380"/>
  <c r="BL189" i="1380"/>
  <c r="BK189" i="1380"/>
  <c r="BJ189" i="1380"/>
  <c r="BI189" i="1380"/>
  <c r="BH189" i="1380"/>
  <c r="BG189" i="1380"/>
  <c r="BF189" i="1380"/>
  <c r="BE189" i="1380"/>
  <c r="BD189" i="1380"/>
  <c r="BC189" i="1380"/>
  <c r="BB189" i="1380"/>
  <c r="BA189" i="1380"/>
  <c r="AZ189" i="1380"/>
  <c r="AY189" i="1380"/>
  <c r="AX189" i="1380"/>
  <c r="AW189" i="1380"/>
  <c r="AV189" i="1380"/>
  <c r="AT189" i="1380"/>
  <c r="AS189" i="1380"/>
  <c r="AR189" i="1380"/>
  <c r="AQ189" i="1380"/>
  <c r="AP189" i="1380"/>
  <c r="AO189" i="1380"/>
  <c r="AN189" i="1380"/>
  <c r="AL189" i="1380"/>
  <c r="AK189" i="1380"/>
  <c r="AJ189" i="1380"/>
  <c r="AI189" i="1380"/>
  <c r="AH189" i="1380"/>
  <c r="AG189" i="1380"/>
  <c r="AF189" i="1380"/>
  <c r="AD189" i="1380"/>
  <c r="AC189" i="1380"/>
  <c r="AB189" i="1380"/>
  <c r="AA189" i="1380"/>
  <c r="Z189" i="1380"/>
  <c r="Y189" i="1380"/>
  <c r="X189" i="1380"/>
  <c r="BR188" i="1380"/>
  <c r="BQ188" i="1380"/>
  <c r="BP188" i="1380"/>
  <c r="BO188" i="1380"/>
  <c r="BN188" i="1380"/>
  <c r="BM188" i="1380"/>
  <c r="BL188" i="1380"/>
  <c r="BK188" i="1380"/>
  <c r="BJ188" i="1380"/>
  <c r="BI188" i="1380"/>
  <c r="BH188" i="1380"/>
  <c r="BG188" i="1380"/>
  <c r="BF188" i="1380"/>
  <c r="BE188" i="1380"/>
  <c r="BD188" i="1380"/>
  <c r="BC188" i="1380"/>
  <c r="BB188" i="1380"/>
  <c r="BA188" i="1380"/>
  <c r="AZ188" i="1380"/>
  <c r="AY188" i="1380"/>
  <c r="AX188" i="1380"/>
  <c r="AW188" i="1380"/>
  <c r="AV188" i="1380"/>
  <c r="AU188" i="1380"/>
  <c r="AT188" i="1380"/>
  <c r="AR188" i="1380"/>
  <c r="AQ188" i="1380"/>
  <c r="AP188" i="1380"/>
  <c r="AO188" i="1380"/>
  <c r="AN188" i="1380"/>
  <c r="AM188" i="1380"/>
  <c r="AL188" i="1380"/>
  <c r="AJ188" i="1380"/>
  <c r="AI188" i="1380"/>
  <c r="AH188" i="1380"/>
  <c r="AG188" i="1380"/>
  <c r="AF188" i="1380"/>
  <c r="AE188" i="1380"/>
  <c r="AD188" i="1380"/>
  <c r="AB188" i="1380"/>
  <c r="AA188" i="1380"/>
  <c r="Z188" i="1380"/>
  <c r="Y188" i="1380"/>
  <c r="X188" i="1380"/>
  <c r="W188" i="1380"/>
  <c r="BR187" i="1380"/>
  <c r="BQ187" i="1380"/>
  <c r="BP187" i="1380"/>
  <c r="BO187" i="1380"/>
  <c r="BN187" i="1380"/>
  <c r="BM187" i="1380"/>
  <c r="BL187" i="1380"/>
  <c r="BK187" i="1380"/>
  <c r="BJ187" i="1380"/>
  <c r="BI187" i="1380"/>
  <c r="BH187" i="1380"/>
  <c r="BG187" i="1380"/>
  <c r="BF187" i="1380"/>
  <c r="BE187" i="1380"/>
  <c r="BD187" i="1380"/>
  <c r="BC187" i="1380"/>
  <c r="BB187" i="1380"/>
  <c r="BA187" i="1380"/>
  <c r="AZ187" i="1380"/>
  <c r="AX187" i="1380"/>
  <c r="AW187" i="1380"/>
  <c r="AV187" i="1380"/>
  <c r="AU187" i="1380"/>
  <c r="AT187" i="1380"/>
  <c r="AS187" i="1380"/>
  <c r="AR187" i="1380"/>
  <c r="AP187" i="1380"/>
  <c r="AO187" i="1380"/>
  <c r="AN187" i="1380"/>
  <c r="AM187" i="1380"/>
  <c r="AL187" i="1380"/>
  <c r="AK187" i="1380"/>
  <c r="AJ187" i="1380"/>
  <c r="AH187" i="1380"/>
  <c r="AG187" i="1380"/>
  <c r="AF187" i="1380"/>
  <c r="AE187" i="1380"/>
  <c r="AD187" i="1380"/>
  <c r="AC187" i="1380"/>
  <c r="AB187" i="1380"/>
  <c r="Z187" i="1380"/>
  <c r="Y187" i="1380"/>
  <c r="X187" i="1380"/>
  <c r="W187" i="1380"/>
  <c r="BR186" i="1380"/>
  <c r="BQ186" i="1380"/>
  <c r="BP186" i="1380"/>
  <c r="BO186" i="1380"/>
  <c r="BN186" i="1380"/>
  <c r="BM186" i="1380"/>
  <c r="BL186" i="1380"/>
  <c r="BK186" i="1380"/>
  <c r="BJ186" i="1380"/>
  <c r="BI186" i="1380"/>
  <c r="BH186" i="1380"/>
  <c r="BG186" i="1380"/>
  <c r="BF186" i="1380"/>
  <c r="BE186" i="1380"/>
  <c r="BD186" i="1380"/>
  <c r="BC186" i="1380"/>
  <c r="BB186" i="1380"/>
  <c r="BA186" i="1380"/>
  <c r="AZ186" i="1380"/>
  <c r="AY186" i="1380"/>
  <c r="AX186" i="1380"/>
  <c r="AV186" i="1380"/>
  <c r="AU186" i="1380"/>
  <c r="AT186" i="1380"/>
  <c r="AS186" i="1380"/>
  <c r="AR186" i="1380"/>
  <c r="AQ186" i="1380"/>
  <c r="AP186" i="1380"/>
  <c r="AN186" i="1380"/>
  <c r="AM186" i="1380"/>
  <c r="AL186" i="1380"/>
  <c r="AK186" i="1380"/>
  <c r="AJ186" i="1380"/>
  <c r="AI186" i="1380"/>
  <c r="AH186" i="1380"/>
  <c r="AF186" i="1380"/>
  <c r="AE186" i="1380"/>
  <c r="AD186" i="1380"/>
  <c r="AC186" i="1380"/>
  <c r="AB186" i="1380"/>
  <c r="AA186" i="1380"/>
  <c r="Z186" i="1380"/>
  <c r="X186" i="1380"/>
  <c r="W186" i="1380"/>
  <c r="BR185" i="1380"/>
  <c r="BQ185" i="1380"/>
  <c r="BP185" i="1380"/>
  <c r="BO185" i="1380"/>
  <c r="BN185" i="1380"/>
  <c r="BM185" i="1380"/>
  <c r="BL185" i="1380"/>
  <c r="BK185" i="1380"/>
  <c r="BJ185" i="1380"/>
  <c r="BI185" i="1380"/>
  <c r="BH185" i="1380"/>
  <c r="BG185" i="1380"/>
  <c r="BF185" i="1380"/>
  <c r="BE185" i="1380"/>
  <c r="BD185" i="1380"/>
  <c r="BC185" i="1380"/>
  <c r="BB185" i="1380"/>
  <c r="BA185" i="1380"/>
  <c r="AZ185" i="1380"/>
  <c r="AY185" i="1380"/>
  <c r="AX185" i="1380"/>
  <c r="AW185" i="1380"/>
  <c r="AV185" i="1380"/>
  <c r="AT185" i="1380"/>
  <c r="AS185" i="1380"/>
  <c r="AR185" i="1380"/>
  <c r="AQ185" i="1380"/>
  <c r="AP185" i="1380"/>
  <c r="AO185" i="1380"/>
  <c r="AN185" i="1380"/>
  <c r="AL185" i="1380"/>
  <c r="AK185" i="1380"/>
  <c r="AJ185" i="1380"/>
  <c r="AI185" i="1380"/>
  <c r="AH185" i="1380"/>
  <c r="AG185" i="1380"/>
  <c r="AF185" i="1380"/>
  <c r="AD185" i="1380"/>
  <c r="AC185" i="1380"/>
  <c r="AB185" i="1380"/>
  <c r="AA185" i="1380"/>
  <c r="Z185" i="1380"/>
  <c r="Y185" i="1380"/>
  <c r="X185" i="1380"/>
  <c r="BR184" i="1380"/>
  <c r="BQ184" i="1380"/>
  <c r="BP184" i="1380"/>
  <c r="BO184" i="1380"/>
  <c r="BN184" i="1380"/>
  <c r="BM184" i="1380"/>
  <c r="BL184" i="1380"/>
  <c r="BK184" i="1380"/>
  <c r="BJ184" i="1380"/>
  <c r="BI184" i="1380"/>
  <c r="BH184" i="1380"/>
  <c r="BG184" i="1380"/>
  <c r="BF184" i="1380"/>
  <c r="BE184" i="1380"/>
  <c r="BD184" i="1380"/>
  <c r="BC184" i="1380"/>
  <c r="BB184" i="1380"/>
  <c r="BA184" i="1380"/>
  <c r="AZ184" i="1380"/>
  <c r="AY184" i="1380"/>
  <c r="AX184" i="1380"/>
  <c r="AW184" i="1380"/>
  <c r="AV184" i="1380"/>
  <c r="AU184" i="1380"/>
  <c r="AT184" i="1380"/>
  <c r="AR184" i="1380"/>
  <c r="AQ184" i="1380"/>
  <c r="AP184" i="1380"/>
  <c r="AO184" i="1380"/>
  <c r="AN184" i="1380"/>
  <c r="AM184" i="1380"/>
  <c r="AL184" i="1380"/>
  <c r="AJ184" i="1380"/>
  <c r="AI184" i="1380"/>
  <c r="AH184" i="1380"/>
  <c r="AG184" i="1380"/>
  <c r="AF184" i="1380"/>
  <c r="AE184" i="1380"/>
  <c r="AD184" i="1380"/>
  <c r="AB184" i="1380"/>
  <c r="AA184" i="1380"/>
  <c r="Z184" i="1380"/>
  <c r="Y184" i="1380"/>
  <c r="X184" i="1380"/>
  <c r="W184" i="1380"/>
  <c r="BR183" i="1380"/>
  <c r="BQ183" i="1380"/>
  <c r="BP183" i="1380"/>
  <c r="BO183" i="1380"/>
  <c r="BN183" i="1380"/>
  <c r="BM183" i="1380"/>
  <c r="BL183" i="1380"/>
  <c r="BK183" i="1380"/>
  <c r="BJ183" i="1380"/>
  <c r="BI183" i="1380"/>
  <c r="BH183" i="1380"/>
  <c r="BG183" i="1380"/>
  <c r="BF183" i="1380"/>
  <c r="BE183" i="1380"/>
  <c r="BD183" i="1380"/>
  <c r="BC183" i="1380"/>
  <c r="BB183" i="1380"/>
  <c r="BA183" i="1380"/>
  <c r="AZ183" i="1380"/>
  <c r="AY183" i="1380"/>
  <c r="AX183" i="1380"/>
  <c r="AW183" i="1380"/>
  <c r="AV183" i="1380"/>
  <c r="AU183" i="1380"/>
  <c r="AT183" i="1380"/>
  <c r="AS183" i="1380"/>
  <c r="AR183" i="1380"/>
  <c r="AQ183" i="1380"/>
  <c r="AP183" i="1380"/>
  <c r="AO183" i="1380"/>
  <c r="AN183" i="1380"/>
  <c r="AM183" i="1380"/>
  <c r="AL183" i="1380"/>
  <c r="AK183" i="1380"/>
  <c r="AJ183" i="1380"/>
  <c r="AI183" i="1380"/>
  <c r="AH183" i="1380"/>
  <c r="AG183" i="1380"/>
  <c r="AF183" i="1380"/>
  <c r="AE183" i="1380"/>
  <c r="AD183" i="1380"/>
  <c r="AC183" i="1380"/>
  <c r="AB183" i="1380"/>
  <c r="AA183" i="1380"/>
  <c r="Z183" i="1380"/>
  <c r="Y183" i="1380"/>
  <c r="X183" i="1380"/>
  <c r="W183" i="1380"/>
  <c r="BR182" i="1380"/>
  <c r="BQ182" i="1380"/>
  <c r="BP182" i="1380"/>
  <c r="BO182" i="1380"/>
  <c r="BN182" i="1380"/>
  <c r="BM182" i="1380"/>
  <c r="BL182" i="1380"/>
  <c r="BK182" i="1380"/>
  <c r="BJ182" i="1380"/>
  <c r="BI182" i="1380"/>
  <c r="BH182" i="1380"/>
  <c r="BG182" i="1380"/>
  <c r="BF182" i="1380"/>
  <c r="BE182" i="1380"/>
  <c r="BD182" i="1380"/>
  <c r="BC182" i="1380"/>
  <c r="BB182" i="1380"/>
  <c r="BA182" i="1380"/>
  <c r="AZ182" i="1380"/>
  <c r="AY182" i="1380"/>
  <c r="AX182" i="1380"/>
  <c r="AV182" i="1380"/>
  <c r="AU182" i="1380"/>
  <c r="AT182" i="1380"/>
  <c r="AS182" i="1380"/>
  <c r="AR182" i="1380"/>
  <c r="AQ182" i="1380"/>
  <c r="AP182" i="1380"/>
  <c r="AN182" i="1380"/>
  <c r="AM182" i="1380"/>
  <c r="AL182" i="1380"/>
  <c r="AK182" i="1380"/>
  <c r="AJ182" i="1380"/>
  <c r="AI182" i="1380"/>
  <c r="AH182" i="1380"/>
  <c r="AF182" i="1380"/>
  <c r="AE182" i="1380"/>
  <c r="AD182" i="1380"/>
  <c r="AC182" i="1380"/>
  <c r="AB182" i="1380"/>
  <c r="AA182" i="1380"/>
  <c r="Z182" i="1380"/>
  <c r="X182" i="1380"/>
  <c r="W182" i="1380"/>
  <c r="BR181" i="1380"/>
  <c r="BQ181" i="1380"/>
  <c r="BP181" i="1380"/>
  <c r="BO181" i="1380"/>
  <c r="BN181" i="1380"/>
  <c r="BM181" i="1380"/>
  <c r="BL181" i="1380"/>
  <c r="BK181" i="1380"/>
  <c r="BJ181" i="1380"/>
  <c r="BI181" i="1380"/>
  <c r="BH181" i="1380"/>
  <c r="BG181" i="1380"/>
  <c r="BF181" i="1380"/>
  <c r="BE181" i="1380"/>
  <c r="BD181" i="1380"/>
  <c r="BC181" i="1380"/>
  <c r="BB181" i="1380"/>
  <c r="BA181" i="1380"/>
  <c r="AK181" i="1380"/>
  <c r="AJ181" i="1380"/>
  <c r="AI181" i="1380"/>
  <c r="AH181" i="1380"/>
  <c r="AG181" i="1380"/>
  <c r="AF181" i="1380"/>
  <c r="AD181" i="1380"/>
  <c r="AC181" i="1380"/>
  <c r="AB181" i="1380"/>
  <c r="AA181" i="1380"/>
  <c r="Z181" i="1380"/>
  <c r="Y181" i="1380"/>
  <c r="X181" i="1380"/>
  <c r="BR180" i="1380"/>
  <c r="BQ180" i="1380"/>
  <c r="BP180" i="1380"/>
  <c r="BO180" i="1380"/>
  <c r="BN180" i="1380"/>
  <c r="BM180" i="1380"/>
  <c r="BL180" i="1380"/>
  <c r="BK180" i="1380"/>
  <c r="BJ180" i="1380"/>
  <c r="BI180" i="1380"/>
  <c r="BH180" i="1380"/>
  <c r="BG180" i="1380"/>
  <c r="BF180" i="1380"/>
  <c r="BE180" i="1380"/>
  <c r="BD180" i="1380"/>
  <c r="BC180" i="1380"/>
  <c r="BB180" i="1380"/>
  <c r="BA180" i="1380"/>
  <c r="AJ180" i="1380"/>
  <c r="AI180" i="1380"/>
  <c r="AH180" i="1380"/>
  <c r="AG180" i="1380"/>
  <c r="AF180" i="1380"/>
  <c r="AE180" i="1380"/>
  <c r="AD180" i="1380"/>
  <c r="AB180" i="1380"/>
  <c r="AA180" i="1380"/>
  <c r="Z180" i="1380"/>
  <c r="Y180" i="1380"/>
  <c r="X180" i="1380"/>
  <c r="W180" i="1380"/>
  <c r="BR179" i="1380"/>
  <c r="BQ179" i="1380"/>
  <c r="BP179" i="1380"/>
  <c r="BO179" i="1380"/>
  <c r="BN179" i="1380"/>
  <c r="BM179" i="1380"/>
  <c r="BL179" i="1380"/>
  <c r="BK179" i="1380"/>
  <c r="BJ179" i="1380"/>
  <c r="BI179" i="1380"/>
  <c r="BH179" i="1380"/>
  <c r="BG179" i="1380"/>
  <c r="BF179" i="1380"/>
  <c r="BE179" i="1380"/>
  <c r="BD179" i="1380"/>
  <c r="BC179" i="1380"/>
  <c r="BB179" i="1380"/>
  <c r="BA179" i="1380"/>
  <c r="AK179" i="1380"/>
  <c r="AJ179" i="1380"/>
  <c r="AH179" i="1380"/>
  <c r="AG179" i="1380"/>
  <c r="AF179" i="1380"/>
  <c r="AE179" i="1380"/>
  <c r="AD179" i="1380"/>
  <c r="AC179" i="1380"/>
  <c r="AB179" i="1380"/>
  <c r="Z179" i="1380"/>
  <c r="Y179" i="1380"/>
  <c r="X179" i="1380"/>
  <c r="W179" i="1380"/>
  <c r="BR178" i="1380"/>
  <c r="BQ178" i="1380"/>
  <c r="BP178" i="1380"/>
  <c r="BO178" i="1380"/>
  <c r="BN178" i="1380"/>
  <c r="BM178" i="1380"/>
  <c r="BL178" i="1380"/>
  <c r="BK178" i="1380"/>
  <c r="BJ178" i="1380"/>
  <c r="BI178" i="1380"/>
  <c r="BH178" i="1380"/>
  <c r="BG178" i="1380"/>
  <c r="BF178" i="1380"/>
  <c r="BE178" i="1380"/>
  <c r="BD178" i="1380"/>
  <c r="BC178" i="1380"/>
  <c r="BB178" i="1380"/>
  <c r="BA178" i="1380"/>
  <c r="AK178" i="1380"/>
  <c r="AJ178" i="1380"/>
  <c r="AI178" i="1380"/>
  <c r="AH178" i="1380"/>
  <c r="AF178" i="1380"/>
  <c r="AE178" i="1380"/>
  <c r="AD178" i="1380"/>
  <c r="AC178" i="1380"/>
  <c r="AB178" i="1380"/>
  <c r="AA178" i="1380"/>
  <c r="Z178" i="1380"/>
  <c r="X178" i="1380"/>
  <c r="W178" i="1380"/>
  <c r="BR177" i="1380"/>
  <c r="BQ177" i="1380"/>
  <c r="BP177" i="1380"/>
  <c r="BO177" i="1380"/>
  <c r="BN177" i="1380"/>
  <c r="BM177" i="1380"/>
  <c r="BL177" i="1380"/>
  <c r="BK177" i="1380"/>
  <c r="BJ177" i="1380"/>
  <c r="BI177" i="1380"/>
  <c r="BH177" i="1380"/>
  <c r="BG177" i="1380"/>
  <c r="BF177" i="1380"/>
  <c r="BE177" i="1380"/>
  <c r="BD177" i="1380"/>
  <c r="BC177" i="1380"/>
  <c r="BB177" i="1380"/>
  <c r="BA177" i="1380"/>
  <c r="AK177" i="1380"/>
  <c r="AJ177" i="1380"/>
  <c r="AI177" i="1380"/>
  <c r="AH177" i="1380"/>
  <c r="AG177" i="1380"/>
  <c r="AF177" i="1380"/>
  <c r="AD177" i="1380"/>
  <c r="AC177" i="1380"/>
  <c r="AB177" i="1380"/>
  <c r="AA177" i="1380"/>
  <c r="Z177" i="1380"/>
  <c r="Y177" i="1380"/>
  <c r="X177" i="1380"/>
  <c r="BR176" i="1380"/>
  <c r="BQ176" i="1380"/>
  <c r="BP176" i="1380"/>
  <c r="BO176" i="1380"/>
  <c r="BN176" i="1380"/>
  <c r="BM176" i="1380"/>
  <c r="BL176" i="1380"/>
  <c r="BK176" i="1380"/>
  <c r="BJ176" i="1380"/>
  <c r="BI176" i="1380"/>
  <c r="BH176" i="1380"/>
  <c r="BG176" i="1380"/>
  <c r="BF176" i="1380"/>
  <c r="BE176" i="1380"/>
  <c r="BD176" i="1380"/>
  <c r="BC176" i="1380"/>
  <c r="BB176" i="1380"/>
  <c r="BA176" i="1380"/>
  <c r="AJ176" i="1380"/>
  <c r="AI176" i="1380"/>
  <c r="AH176" i="1380"/>
  <c r="AG176" i="1380"/>
  <c r="AF176" i="1380"/>
  <c r="AE176" i="1380"/>
  <c r="AD176" i="1380"/>
  <c r="AB176" i="1380"/>
  <c r="AA176" i="1380"/>
  <c r="Z176" i="1380"/>
  <c r="Y176" i="1380"/>
  <c r="X176" i="1380"/>
  <c r="W176" i="1380"/>
  <c r="BR175" i="1380"/>
  <c r="BQ175" i="1380"/>
  <c r="BP175" i="1380"/>
  <c r="BO175" i="1380"/>
  <c r="BN175" i="1380"/>
  <c r="BM175" i="1380"/>
  <c r="BL175" i="1380"/>
  <c r="BK175" i="1380"/>
  <c r="BJ175" i="1380"/>
  <c r="BI175" i="1380"/>
  <c r="BH175" i="1380"/>
  <c r="BG175" i="1380"/>
  <c r="BF175" i="1380"/>
  <c r="BE175" i="1380"/>
  <c r="BD175" i="1380"/>
  <c r="BC175" i="1380"/>
  <c r="BB175" i="1380"/>
  <c r="BA175" i="1380"/>
  <c r="AK175" i="1380"/>
  <c r="AJ175" i="1380"/>
  <c r="AH175" i="1380"/>
  <c r="AG175" i="1380"/>
  <c r="AF175" i="1380"/>
  <c r="AE175" i="1380"/>
  <c r="AD175" i="1380"/>
  <c r="AC175" i="1380"/>
  <c r="AB175" i="1380"/>
  <c r="Z175" i="1380"/>
  <c r="Y175" i="1380"/>
  <c r="X175" i="1380"/>
  <c r="W175" i="1380"/>
  <c r="BR174" i="1380"/>
  <c r="BQ174" i="1380"/>
  <c r="BP174" i="1380"/>
  <c r="BO174" i="1380"/>
  <c r="BN174" i="1380"/>
  <c r="BM174" i="1380"/>
  <c r="BL174" i="1380"/>
  <c r="BK174" i="1380"/>
  <c r="BJ174" i="1380"/>
  <c r="BI174" i="1380"/>
  <c r="BH174" i="1380"/>
  <c r="BG174" i="1380"/>
  <c r="BF174" i="1380"/>
  <c r="BE174" i="1380"/>
  <c r="BD174" i="1380"/>
  <c r="BC174" i="1380"/>
  <c r="BB174" i="1380"/>
  <c r="BA174" i="1380"/>
  <c r="AK174" i="1380"/>
  <c r="AJ174" i="1380"/>
  <c r="AI174" i="1380"/>
  <c r="AH174" i="1380"/>
  <c r="AF174" i="1380"/>
  <c r="AE174" i="1380"/>
  <c r="AD174" i="1380"/>
  <c r="AC174" i="1380"/>
  <c r="AB174" i="1380"/>
  <c r="AA174" i="1380"/>
  <c r="Z174" i="1380"/>
  <c r="X174" i="1380"/>
  <c r="W174" i="1380"/>
  <c r="BR173" i="1380"/>
  <c r="BQ173" i="1380"/>
  <c r="BP173" i="1380"/>
  <c r="BO173" i="1380"/>
  <c r="BN173" i="1380"/>
  <c r="BM173" i="1380"/>
  <c r="BL173" i="1380"/>
  <c r="BK173" i="1380"/>
  <c r="BJ173" i="1380"/>
  <c r="BI173" i="1380"/>
  <c r="BH173" i="1380"/>
  <c r="BG173" i="1380"/>
  <c r="BF173" i="1380"/>
  <c r="BE173" i="1380"/>
  <c r="BD173" i="1380"/>
  <c r="BC173" i="1380"/>
  <c r="BB173" i="1380"/>
  <c r="BA173" i="1380"/>
  <c r="AK173" i="1380"/>
  <c r="AJ173" i="1380"/>
  <c r="AI173" i="1380"/>
  <c r="AH173" i="1380"/>
  <c r="AG173" i="1380"/>
  <c r="AF173" i="1380"/>
  <c r="AD173" i="1380"/>
  <c r="AC173" i="1380"/>
  <c r="AB173" i="1380"/>
  <c r="AA173" i="1380"/>
  <c r="Z173" i="1380"/>
  <c r="Y173" i="1380"/>
  <c r="X173" i="1380"/>
  <c r="BR172" i="1380"/>
  <c r="BQ172" i="1380"/>
  <c r="BP172" i="1380"/>
  <c r="BO172" i="1380"/>
  <c r="BN172" i="1380"/>
  <c r="BM172" i="1380"/>
  <c r="BL172" i="1380"/>
  <c r="BK172" i="1380"/>
  <c r="BJ172" i="1380"/>
  <c r="BI172" i="1380"/>
  <c r="BH172" i="1380"/>
  <c r="BG172" i="1380"/>
  <c r="BF172" i="1380"/>
  <c r="BE172" i="1380"/>
  <c r="BD172" i="1380"/>
  <c r="BC172" i="1380"/>
  <c r="BB172" i="1380"/>
  <c r="BA172" i="1380"/>
  <c r="AJ172" i="1380"/>
  <c r="AI172" i="1380"/>
  <c r="AH172" i="1380"/>
  <c r="AG172" i="1380"/>
  <c r="AF172" i="1380"/>
  <c r="AE172" i="1380"/>
  <c r="AD172" i="1380"/>
  <c r="AB172" i="1380"/>
  <c r="AA172" i="1380"/>
  <c r="Z172" i="1380"/>
  <c r="Y172" i="1380"/>
  <c r="X172" i="1380"/>
  <c r="W172" i="1380"/>
  <c r="BR171" i="1380"/>
  <c r="BQ171" i="1380"/>
  <c r="BP171" i="1380"/>
  <c r="BO171" i="1380"/>
  <c r="BN171" i="1380"/>
  <c r="BM171" i="1380"/>
  <c r="BL171" i="1380"/>
  <c r="BK171" i="1380"/>
  <c r="BJ171" i="1380"/>
  <c r="BI171" i="1380"/>
  <c r="BH171" i="1380"/>
  <c r="BG171" i="1380"/>
  <c r="BF171" i="1380"/>
  <c r="BE171" i="1380"/>
  <c r="BD171" i="1380"/>
  <c r="BC171" i="1380"/>
  <c r="BB171" i="1380"/>
  <c r="BA171" i="1380"/>
  <c r="AK171" i="1380"/>
  <c r="AJ171" i="1380"/>
  <c r="AH171" i="1380"/>
  <c r="AG171" i="1380"/>
  <c r="AF171" i="1380"/>
  <c r="AE171" i="1380"/>
  <c r="AD171" i="1380"/>
  <c r="AC171" i="1380"/>
  <c r="AB171" i="1380"/>
  <c r="Z171" i="1380"/>
  <c r="Y171" i="1380"/>
  <c r="X171" i="1380"/>
  <c r="W171" i="1380"/>
  <c r="BR170" i="1380"/>
  <c r="BQ170" i="1380"/>
  <c r="BP170" i="1380"/>
  <c r="BO170" i="1380"/>
  <c r="BN170" i="1380"/>
  <c r="BM170" i="1380"/>
  <c r="BL170" i="1380"/>
  <c r="BK170" i="1380"/>
  <c r="BJ170" i="1380"/>
  <c r="BI170" i="1380"/>
  <c r="BH170" i="1380"/>
  <c r="BG170" i="1380"/>
  <c r="BF170" i="1380"/>
  <c r="BE170" i="1380"/>
  <c r="BD170" i="1380"/>
  <c r="BC170" i="1380"/>
  <c r="BB170" i="1380"/>
  <c r="BA170" i="1380"/>
  <c r="AK170" i="1380"/>
  <c r="AJ170" i="1380"/>
  <c r="AI170" i="1380"/>
  <c r="AH170" i="1380"/>
  <c r="AF170" i="1380"/>
  <c r="AE170" i="1380"/>
  <c r="AD170" i="1380"/>
  <c r="AC170" i="1380"/>
  <c r="AB170" i="1380"/>
  <c r="AA170" i="1380"/>
  <c r="Z170" i="1380"/>
  <c r="X170" i="1380"/>
  <c r="W170" i="1380"/>
  <c r="BR169" i="1380"/>
  <c r="BQ169" i="1380"/>
  <c r="BP169" i="1380"/>
  <c r="BO169" i="1380"/>
  <c r="BN169" i="1380"/>
  <c r="BM169" i="1380"/>
  <c r="BL169" i="1380"/>
  <c r="BK169" i="1380"/>
  <c r="BJ169" i="1380"/>
  <c r="BI169" i="1380"/>
  <c r="BH169" i="1380"/>
  <c r="BG169" i="1380"/>
  <c r="BF169" i="1380"/>
  <c r="BE169" i="1380"/>
  <c r="BD169" i="1380"/>
  <c r="BC169" i="1380"/>
  <c r="BB169" i="1380"/>
  <c r="BA169" i="1380"/>
  <c r="AK169" i="1380"/>
  <c r="AJ169" i="1380"/>
  <c r="AI169" i="1380"/>
  <c r="AH169" i="1380"/>
  <c r="AG169" i="1380"/>
  <c r="AF169" i="1380"/>
  <c r="AD169" i="1380"/>
  <c r="AC169" i="1380"/>
  <c r="AB169" i="1380"/>
  <c r="AA169" i="1380"/>
  <c r="Z169" i="1380"/>
  <c r="Y169" i="1380"/>
  <c r="X169" i="1380"/>
  <c r="BR168" i="1380"/>
  <c r="BQ168" i="1380"/>
  <c r="BP168" i="1380"/>
  <c r="BO168" i="1380"/>
  <c r="BN168" i="1380"/>
  <c r="BM168" i="1380"/>
  <c r="BL168" i="1380"/>
  <c r="BK168" i="1380"/>
  <c r="BJ168" i="1380"/>
  <c r="BI168" i="1380"/>
  <c r="BH168" i="1380"/>
  <c r="BG168" i="1380"/>
  <c r="BF168" i="1380"/>
  <c r="BE168" i="1380"/>
  <c r="BD168" i="1380"/>
  <c r="BC168" i="1380"/>
  <c r="BB168" i="1380"/>
  <c r="BA168" i="1380"/>
  <c r="AJ168" i="1380"/>
  <c r="AI168" i="1380"/>
  <c r="AH168" i="1380"/>
  <c r="AG168" i="1380"/>
  <c r="AF168" i="1380"/>
  <c r="AE168" i="1380"/>
  <c r="AD168" i="1380"/>
  <c r="AB168" i="1380"/>
  <c r="AA168" i="1380"/>
  <c r="Z168" i="1380"/>
  <c r="Y168" i="1380"/>
  <c r="X168" i="1380"/>
  <c r="W168" i="1380"/>
  <c r="BR167" i="1380"/>
  <c r="BQ167" i="1380"/>
  <c r="BP167" i="1380"/>
  <c r="BO167" i="1380"/>
  <c r="BN167" i="1380"/>
  <c r="BM167" i="1380"/>
  <c r="BL167" i="1380"/>
  <c r="BK167" i="1380"/>
  <c r="BJ167" i="1380"/>
  <c r="BI167" i="1380"/>
  <c r="BH167" i="1380"/>
  <c r="BG167" i="1380"/>
  <c r="BF167" i="1380"/>
  <c r="BE167" i="1380"/>
  <c r="BD167" i="1380"/>
  <c r="BC167" i="1380"/>
  <c r="BB167" i="1380"/>
  <c r="BA167" i="1380"/>
  <c r="AK167" i="1380"/>
  <c r="AJ167" i="1380"/>
  <c r="AH167" i="1380"/>
  <c r="AG167" i="1380"/>
  <c r="AF167" i="1380"/>
  <c r="AE167" i="1380"/>
  <c r="AD167" i="1380"/>
  <c r="AC167" i="1380"/>
  <c r="AB167" i="1380"/>
  <c r="Z167" i="1380"/>
  <c r="Y167" i="1380"/>
  <c r="X167" i="1380"/>
  <c r="W167" i="1380"/>
  <c r="BR166" i="1380"/>
  <c r="BQ166" i="1380"/>
  <c r="BP166" i="1380"/>
  <c r="BO166" i="1380"/>
  <c r="BN166" i="1380"/>
  <c r="BM166" i="1380"/>
  <c r="BL166" i="1380"/>
  <c r="BK166" i="1380"/>
  <c r="BJ166" i="1380"/>
  <c r="BI166" i="1380"/>
  <c r="BH166" i="1380"/>
  <c r="BG166" i="1380"/>
  <c r="BF166" i="1380"/>
  <c r="BE166" i="1380"/>
  <c r="BD166" i="1380"/>
  <c r="BC166" i="1380"/>
  <c r="BB166" i="1380"/>
  <c r="BA166" i="1380"/>
  <c r="AK166" i="1380"/>
  <c r="AJ166" i="1380"/>
  <c r="AI166" i="1380"/>
  <c r="AH166" i="1380"/>
  <c r="AF166" i="1380"/>
  <c r="AE166" i="1380"/>
  <c r="AD166" i="1380"/>
  <c r="AC166" i="1380"/>
  <c r="AB166" i="1380"/>
  <c r="AA166" i="1380"/>
  <c r="Z166" i="1380"/>
  <c r="X166" i="1380"/>
  <c r="W166" i="1380"/>
  <c r="BR165" i="1380"/>
  <c r="BQ165" i="1380"/>
  <c r="BP165" i="1380"/>
  <c r="BO165" i="1380"/>
  <c r="BN165" i="1380"/>
  <c r="BM165" i="1380"/>
  <c r="BL165" i="1380"/>
  <c r="BK165" i="1380"/>
  <c r="BJ165" i="1380"/>
  <c r="BI165" i="1380"/>
  <c r="BH165" i="1380"/>
  <c r="BG165" i="1380"/>
  <c r="BF165" i="1380"/>
  <c r="BE165" i="1380"/>
  <c r="BD165" i="1380"/>
  <c r="BC165" i="1380"/>
  <c r="BB165" i="1380"/>
  <c r="BA165" i="1380"/>
  <c r="AK165" i="1380"/>
  <c r="AJ165" i="1380"/>
  <c r="AI165" i="1380"/>
  <c r="AH165" i="1380"/>
  <c r="AG165" i="1380"/>
  <c r="AF165" i="1380"/>
  <c r="AD165" i="1380"/>
  <c r="AC165" i="1380"/>
  <c r="AB165" i="1380"/>
  <c r="AA165" i="1380"/>
  <c r="Z165" i="1380"/>
  <c r="Y165" i="1380"/>
  <c r="X165" i="1380"/>
  <c r="BR164" i="1380"/>
  <c r="BQ164" i="1380"/>
  <c r="BP164" i="1380"/>
  <c r="BO164" i="1380"/>
  <c r="BN164" i="1380"/>
  <c r="BM164" i="1380"/>
  <c r="BL164" i="1380"/>
  <c r="BK164" i="1380"/>
  <c r="BJ164" i="1380"/>
  <c r="BI164" i="1380"/>
  <c r="BH164" i="1380"/>
  <c r="BG164" i="1380"/>
  <c r="BF164" i="1380"/>
  <c r="BE164" i="1380"/>
  <c r="BD164" i="1380"/>
  <c r="BC164" i="1380"/>
  <c r="BB164" i="1380"/>
  <c r="BA164" i="1380"/>
  <c r="AJ164" i="1380"/>
  <c r="AI164" i="1380"/>
  <c r="AH164" i="1380"/>
  <c r="AG164" i="1380"/>
  <c r="AF164" i="1380"/>
  <c r="AE164" i="1380"/>
  <c r="AD164" i="1380"/>
  <c r="AB164" i="1380"/>
  <c r="AA164" i="1380"/>
  <c r="Z164" i="1380"/>
  <c r="Y164" i="1380"/>
  <c r="X164" i="1380"/>
  <c r="W164" i="1380"/>
  <c r="BR163" i="1380"/>
  <c r="BQ163" i="1380"/>
  <c r="BP163" i="1380"/>
  <c r="BO163" i="1380"/>
  <c r="BN163" i="1380"/>
  <c r="BM163" i="1380"/>
  <c r="BL163" i="1380"/>
  <c r="BK163" i="1380"/>
  <c r="BJ163" i="1380"/>
  <c r="BI163" i="1380"/>
  <c r="BH163" i="1380"/>
  <c r="BG163" i="1380"/>
  <c r="BF163" i="1380"/>
  <c r="BE163" i="1380"/>
  <c r="BD163" i="1380"/>
  <c r="BC163" i="1380"/>
  <c r="BB163" i="1380"/>
  <c r="BA163" i="1380"/>
  <c r="AK163" i="1380"/>
  <c r="AJ163" i="1380"/>
  <c r="AH163" i="1380"/>
  <c r="AG163" i="1380"/>
  <c r="AF163" i="1380"/>
  <c r="AE163" i="1380"/>
  <c r="AD163" i="1380"/>
  <c r="AC163" i="1380"/>
  <c r="AB163" i="1380"/>
  <c r="Z163" i="1380"/>
  <c r="Y163" i="1380"/>
  <c r="X163" i="1380"/>
  <c r="W163" i="1380"/>
  <c r="BR162" i="1380"/>
  <c r="BQ162" i="1380"/>
  <c r="BP162" i="1380"/>
  <c r="BO162" i="1380"/>
  <c r="BN162" i="1380"/>
  <c r="BM162" i="1380"/>
  <c r="BL162" i="1380"/>
  <c r="BK162" i="1380"/>
  <c r="BJ162" i="1380"/>
  <c r="BI162" i="1380"/>
  <c r="BH162" i="1380"/>
  <c r="BG162" i="1380"/>
  <c r="BF162" i="1380"/>
  <c r="BE162" i="1380"/>
  <c r="BD162" i="1380"/>
  <c r="BC162" i="1380"/>
  <c r="BB162" i="1380"/>
  <c r="BA162" i="1380"/>
  <c r="AK162" i="1380"/>
  <c r="AJ162" i="1380"/>
  <c r="AI162" i="1380"/>
  <c r="AH162" i="1380"/>
  <c r="AF162" i="1380"/>
  <c r="AE162" i="1380"/>
  <c r="AD162" i="1380"/>
  <c r="AC162" i="1380"/>
  <c r="AB162" i="1380"/>
  <c r="AA162" i="1380"/>
  <c r="Z162" i="1380"/>
  <c r="X162" i="1380"/>
  <c r="W162" i="1380"/>
  <c r="BR161" i="1380"/>
  <c r="BQ161" i="1380"/>
  <c r="BP161" i="1380"/>
  <c r="BO161" i="1380"/>
  <c r="BN161" i="1380"/>
  <c r="BM161" i="1380"/>
  <c r="BL161" i="1380"/>
  <c r="BK161" i="1380"/>
  <c r="BJ161" i="1380"/>
  <c r="BI161" i="1380"/>
  <c r="BH161" i="1380"/>
  <c r="BG161" i="1380"/>
  <c r="BF161" i="1380"/>
  <c r="BE161" i="1380"/>
  <c r="BD161" i="1380"/>
  <c r="BC161" i="1380"/>
  <c r="BB161" i="1380"/>
  <c r="BA161" i="1380"/>
  <c r="AK161" i="1380"/>
  <c r="AJ161" i="1380"/>
  <c r="AI161" i="1380"/>
  <c r="AH161" i="1380"/>
  <c r="AG161" i="1380"/>
  <c r="AF161" i="1380"/>
  <c r="AD161" i="1380"/>
  <c r="AC161" i="1380"/>
  <c r="AB161" i="1380"/>
  <c r="AA161" i="1380"/>
  <c r="Z161" i="1380"/>
  <c r="Y161" i="1380"/>
  <c r="X161" i="1380"/>
  <c r="BR160" i="1380"/>
  <c r="BQ160" i="1380"/>
  <c r="BP160" i="1380"/>
  <c r="BO160" i="1380"/>
  <c r="BN160" i="1380"/>
  <c r="BM160" i="1380"/>
  <c r="BL160" i="1380"/>
  <c r="BK160" i="1380"/>
  <c r="BJ160" i="1380"/>
  <c r="BI160" i="1380"/>
  <c r="BH160" i="1380"/>
  <c r="BG160" i="1380"/>
  <c r="BF160" i="1380"/>
  <c r="BE160" i="1380"/>
  <c r="BD160" i="1380"/>
  <c r="BC160" i="1380"/>
  <c r="BB160" i="1380"/>
  <c r="BA160" i="1380"/>
  <c r="AJ160" i="1380"/>
  <c r="AI160" i="1380"/>
  <c r="AH160" i="1380"/>
  <c r="AG160" i="1380"/>
  <c r="AF160" i="1380"/>
  <c r="AE160" i="1380"/>
  <c r="AD160" i="1380"/>
  <c r="AB160" i="1380"/>
  <c r="AA160" i="1380"/>
  <c r="Z160" i="1380"/>
  <c r="Y160" i="1380"/>
  <c r="X160" i="1380"/>
  <c r="W160" i="1380"/>
  <c r="BR159" i="1380"/>
  <c r="BQ159" i="1380"/>
  <c r="BP159" i="1380"/>
  <c r="BO159" i="1380"/>
  <c r="BN159" i="1380"/>
  <c r="BM159" i="1380"/>
  <c r="BL159" i="1380"/>
  <c r="BK159" i="1380"/>
  <c r="BJ159" i="1380"/>
  <c r="BI159" i="1380"/>
  <c r="BH159" i="1380"/>
  <c r="BG159" i="1380"/>
  <c r="BF159" i="1380"/>
  <c r="BE159" i="1380"/>
  <c r="BD159" i="1380"/>
  <c r="BC159" i="1380"/>
  <c r="BB159" i="1380"/>
  <c r="BA159" i="1380"/>
  <c r="AK159" i="1380"/>
  <c r="AJ159" i="1380"/>
  <c r="AH159" i="1380"/>
  <c r="AG159" i="1380"/>
  <c r="AF159" i="1380"/>
  <c r="AE159" i="1380"/>
  <c r="AD159" i="1380"/>
  <c r="AC159" i="1380"/>
  <c r="AB159" i="1380"/>
  <c r="Z159" i="1380"/>
  <c r="Y159" i="1380"/>
  <c r="X159" i="1380"/>
  <c r="W159" i="1380"/>
  <c r="BR158" i="1380"/>
  <c r="BQ158" i="1380"/>
  <c r="BP158" i="1380"/>
  <c r="BO158" i="1380"/>
  <c r="BN158" i="1380"/>
  <c r="BM158" i="1380"/>
  <c r="BL158" i="1380"/>
  <c r="BK158" i="1380"/>
  <c r="BJ158" i="1380"/>
  <c r="BI158" i="1380"/>
  <c r="BH158" i="1380"/>
  <c r="BG158" i="1380"/>
  <c r="BF158" i="1380"/>
  <c r="BE158" i="1380"/>
  <c r="BD158" i="1380"/>
  <c r="BC158" i="1380"/>
  <c r="BB158" i="1380"/>
  <c r="BA158" i="1380"/>
  <c r="AK158" i="1380"/>
  <c r="AJ158" i="1380"/>
  <c r="AI158" i="1380"/>
  <c r="AH158" i="1380"/>
  <c r="AG158" i="1380"/>
  <c r="AF158" i="1380"/>
  <c r="AE158" i="1380"/>
  <c r="AD158" i="1380"/>
  <c r="AC158" i="1380"/>
  <c r="AB158" i="1380"/>
  <c r="AA158" i="1380"/>
  <c r="Z158" i="1380"/>
  <c r="Y158" i="1380"/>
  <c r="X158" i="1380"/>
  <c r="W158" i="1380"/>
  <c r="BR157" i="1380"/>
  <c r="BQ157" i="1380"/>
  <c r="BP157" i="1380"/>
  <c r="BO157" i="1380"/>
  <c r="BN157" i="1380"/>
  <c r="BM157" i="1380"/>
  <c r="BL157" i="1380"/>
  <c r="BK157" i="1380"/>
  <c r="BJ157" i="1380"/>
  <c r="BI157" i="1380"/>
  <c r="BH157" i="1380"/>
  <c r="BG157" i="1380"/>
  <c r="BF157" i="1380"/>
  <c r="BE157" i="1380"/>
  <c r="BD157" i="1380"/>
  <c r="BC157" i="1380"/>
  <c r="BB157" i="1380"/>
  <c r="BA157" i="1380"/>
  <c r="AK157" i="1380"/>
  <c r="AJ157" i="1380"/>
  <c r="AI157" i="1380"/>
  <c r="AH157" i="1380"/>
  <c r="AG157" i="1380"/>
  <c r="AF157" i="1380"/>
  <c r="AD157" i="1380"/>
  <c r="AC157" i="1380"/>
  <c r="AB157" i="1380"/>
  <c r="AA157" i="1380"/>
  <c r="Z157" i="1380"/>
  <c r="Y157" i="1380"/>
  <c r="X157" i="1380"/>
  <c r="BR156" i="1380"/>
  <c r="BQ156" i="1380"/>
  <c r="BP156" i="1380"/>
  <c r="BO156" i="1380"/>
  <c r="BN156" i="1380"/>
  <c r="BM156" i="1380"/>
  <c r="BL156" i="1380"/>
  <c r="BK156" i="1380"/>
  <c r="BJ156" i="1380"/>
  <c r="BI156" i="1380"/>
  <c r="BH156" i="1380"/>
  <c r="BG156" i="1380"/>
  <c r="BF156" i="1380"/>
  <c r="BE156" i="1380"/>
  <c r="BD156" i="1380"/>
  <c r="BC156" i="1380"/>
  <c r="BB156" i="1380"/>
  <c r="BA156" i="1380"/>
  <c r="AK156" i="1380"/>
  <c r="AJ156" i="1380"/>
  <c r="AI156" i="1380"/>
  <c r="AH156" i="1380"/>
  <c r="AG156" i="1380"/>
  <c r="AF156" i="1380"/>
  <c r="AE156" i="1380"/>
  <c r="AD156" i="1380"/>
  <c r="AC156" i="1380"/>
  <c r="AB156" i="1380"/>
  <c r="AA156" i="1380"/>
  <c r="Z156" i="1380"/>
  <c r="Y156" i="1380"/>
  <c r="X156" i="1380"/>
  <c r="W156" i="1380"/>
  <c r="BR155" i="1380"/>
  <c r="BQ155" i="1380"/>
  <c r="BP155" i="1380"/>
  <c r="BO155" i="1380"/>
  <c r="BN155" i="1380"/>
  <c r="BM155" i="1380"/>
  <c r="BL155" i="1380"/>
  <c r="BK155" i="1380"/>
  <c r="BJ155" i="1380"/>
  <c r="BI155" i="1380"/>
  <c r="BH155" i="1380"/>
  <c r="BG155" i="1380"/>
  <c r="BF155" i="1380"/>
  <c r="BE155" i="1380"/>
  <c r="BD155" i="1380"/>
  <c r="BC155" i="1380"/>
  <c r="BB155" i="1380"/>
  <c r="BA155" i="1380"/>
  <c r="AK155" i="1380"/>
  <c r="AJ155" i="1380"/>
  <c r="AH155" i="1380"/>
  <c r="AG155" i="1380"/>
  <c r="AF155" i="1380"/>
  <c r="AE155" i="1380"/>
  <c r="AD155" i="1380"/>
  <c r="AC155" i="1380"/>
  <c r="AB155" i="1380"/>
  <c r="Z155" i="1380"/>
  <c r="Y155" i="1380"/>
  <c r="X155" i="1380"/>
  <c r="W155" i="1380"/>
  <c r="BR154" i="1380"/>
  <c r="BQ154" i="1380"/>
  <c r="BP154" i="1380"/>
  <c r="BO154" i="1380"/>
  <c r="BN154" i="1380"/>
  <c r="BM154" i="1380"/>
  <c r="BL154" i="1380"/>
  <c r="BK154" i="1380"/>
  <c r="BJ154" i="1380"/>
  <c r="BI154" i="1380"/>
  <c r="BH154" i="1380"/>
  <c r="BG154" i="1380"/>
  <c r="BF154" i="1380"/>
  <c r="BE154" i="1380"/>
  <c r="BD154" i="1380"/>
  <c r="BC154" i="1380"/>
  <c r="BB154" i="1380"/>
  <c r="BA154" i="1380"/>
  <c r="AK154" i="1380"/>
  <c r="AJ154" i="1380"/>
  <c r="AI154" i="1380"/>
  <c r="AH154" i="1380"/>
  <c r="AF154" i="1380"/>
  <c r="AE154" i="1380"/>
  <c r="AD154" i="1380"/>
  <c r="AC154" i="1380"/>
  <c r="AB154" i="1380"/>
  <c r="AA154" i="1380"/>
  <c r="Z154" i="1380"/>
  <c r="X154" i="1380"/>
  <c r="W154" i="1380"/>
  <c r="BR153" i="1380"/>
  <c r="BQ153" i="1380"/>
  <c r="BP153" i="1380"/>
  <c r="BO153" i="1380"/>
  <c r="BN153" i="1380"/>
  <c r="BM153" i="1380"/>
  <c r="BL153" i="1380"/>
  <c r="BK153" i="1380"/>
  <c r="BJ153" i="1380"/>
  <c r="BI153" i="1380"/>
  <c r="BH153" i="1380"/>
  <c r="BG153" i="1380"/>
  <c r="BF153" i="1380"/>
  <c r="BE153" i="1380"/>
  <c r="BD153" i="1380"/>
  <c r="BC153" i="1380"/>
  <c r="BB153" i="1380"/>
  <c r="BA153" i="1380"/>
  <c r="AK153" i="1380"/>
  <c r="AJ153" i="1380"/>
  <c r="AI153" i="1380"/>
  <c r="AH153" i="1380"/>
  <c r="AG153" i="1380"/>
  <c r="AF153" i="1380"/>
  <c r="AD153" i="1380"/>
  <c r="AC153" i="1380"/>
  <c r="AB153" i="1380"/>
  <c r="AA153" i="1380"/>
  <c r="Z153" i="1380"/>
  <c r="Y153" i="1380"/>
  <c r="X153" i="1380"/>
  <c r="BR152" i="1380"/>
  <c r="BQ152" i="1380"/>
  <c r="BP152" i="1380"/>
  <c r="BO152" i="1380"/>
  <c r="BN152" i="1380"/>
  <c r="BM152" i="1380"/>
  <c r="BL152" i="1380"/>
  <c r="BK152" i="1380"/>
  <c r="BJ152" i="1380"/>
  <c r="BI152" i="1380"/>
  <c r="BH152" i="1380"/>
  <c r="BG152" i="1380"/>
  <c r="BF152" i="1380"/>
  <c r="BE152" i="1380"/>
  <c r="BD152" i="1380"/>
  <c r="BC152" i="1380"/>
  <c r="BB152" i="1380"/>
  <c r="BA152" i="1380"/>
  <c r="AJ152" i="1380"/>
  <c r="AI152" i="1380"/>
  <c r="AH152" i="1380"/>
  <c r="AG152" i="1380"/>
  <c r="AF152" i="1380"/>
  <c r="AE152" i="1380"/>
  <c r="AD152" i="1380"/>
  <c r="AB152" i="1380"/>
  <c r="AA152" i="1380"/>
  <c r="Z152" i="1380"/>
  <c r="Y152" i="1380"/>
  <c r="X152" i="1380"/>
  <c r="W152" i="1380"/>
  <c r="BR151" i="1380"/>
  <c r="BQ151" i="1380"/>
  <c r="BP151" i="1380"/>
  <c r="BO151" i="1380"/>
  <c r="BN151" i="1380"/>
  <c r="BM151" i="1380"/>
  <c r="BL151" i="1380"/>
  <c r="BK151" i="1380"/>
  <c r="BJ151" i="1380"/>
  <c r="BI151" i="1380"/>
  <c r="BH151" i="1380"/>
  <c r="BG151" i="1380"/>
  <c r="BF151" i="1380"/>
  <c r="BE151" i="1380"/>
  <c r="BD151" i="1380"/>
  <c r="BC151" i="1380"/>
  <c r="BB151" i="1380"/>
  <c r="BA151" i="1380"/>
  <c r="AK151" i="1380"/>
  <c r="AJ151" i="1380"/>
  <c r="AH151" i="1380"/>
  <c r="AG151" i="1380"/>
  <c r="AF151" i="1380"/>
  <c r="AE151" i="1380"/>
  <c r="AD151" i="1380"/>
  <c r="AC151" i="1380"/>
  <c r="AB151" i="1380"/>
  <c r="Z151" i="1380"/>
  <c r="Y151" i="1380"/>
  <c r="X151" i="1380"/>
  <c r="W151" i="1380"/>
  <c r="BR150" i="1380"/>
  <c r="BQ150" i="1380"/>
  <c r="BP150" i="1380"/>
  <c r="BO150" i="1380"/>
  <c r="BN150" i="1380"/>
  <c r="BM150" i="1380"/>
  <c r="BL150" i="1380"/>
  <c r="BK150" i="1380"/>
  <c r="BJ150" i="1380"/>
  <c r="BI150" i="1380"/>
  <c r="BH150" i="1380"/>
  <c r="BG150" i="1380"/>
  <c r="BF150" i="1380"/>
  <c r="BE150" i="1380"/>
  <c r="BD150" i="1380"/>
  <c r="BC150" i="1380"/>
  <c r="BB150" i="1380"/>
  <c r="BA150" i="1380"/>
  <c r="AK150" i="1380"/>
  <c r="AJ150" i="1380"/>
  <c r="AI150" i="1380"/>
  <c r="AH150" i="1380"/>
  <c r="AF150" i="1380"/>
  <c r="AE150" i="1380"/>
  <c r="AD150" i="1380"/>
  <c r="AC150" i="1380"/>
  <c r="AB150" i="1380"/>
  <c r="AA150" i="1380"/>
  <c r="Z150" i="1380"/>
  <c r="X150" i="1380"/>
  <c r="W150" i="1380"/>
  <c r="BR149" i="1380"/>
  <c r="BQ149" i="1380"/>
  <c r="BP149" i="1380"/>
  <c r="BO149" i="1380"/>
  <c r="BN149" i="1380"/>
  <c r="BM149" i="1380"/>
  <c r="BL149" i="1380"/>
  <c r="BK149" i="1380"/>
  <c r="BJ149" i="1380"/>
  <c r="BI149" i="1380"/>
  <c r="BH149" i="1380"/>
  <c r="BG149" i="1380"/>
  <c r="BF149" i="1380"/>
  <c r="BE149" i="1380"/>
  <c r="BD149" i="1380"/>
  <c r="BC149" i="1380"/>
  <c r="BB149" i="1380"/>
  <c r="BA149" i="1380"/>
  <c r="AK149" i="1380"/>
  <c r="AJ149" i="1380"/>
  <c r="AI149" i="1380"/>
  <c r="AH149" i="1380"/>
  <c r="AG149" i="1380"/>
  <c r="AF149" i="1380"/>
  <c r="AD149" i="1380"/>
  <c r="AC149" i="1380"/>
  <c r="AB149" i="1380"/>
  <c r="AA149" i="1380"/>
  <c r="Z149" i="1380"/>
  <c r="Y149" i="1380"/>
  <c r="X149" i="1380"/>
  <c r="BR148" i="1380"/>
  <c r="BQ148" i="1380"/>
  <c r="BP148" i="1380"/>
  <c r="BO148" i="1380"/>
  <c r="BN148" i="1380"/>
  <c r="BM148" i="1380"/>
  <c r="BL148" i="1380"/>
  <c r="BK148" i="1380"/>
  <c r="BJ148" i="1380"/>
  <c r="BI148" i="1380"/>
  <c r="BH148" i="1380"/>
  <c r="BG148" i="1380"/>
  <c r="BF148" i="1380"/>
  <c r="BE148" i="1380"/>
  <c r="BD148" i="1380"/>
  <c r="BC148" i="1380"/>
  <c r="BB148" i="1380"/>
  <c r="BA148" i="1380"/>
  <c r="AJ148" i="1380"/>
  <c r="AI148" i="1380"/>
  <c r="AH148" i="1380"/>
  <c r="AG148" i="1380"/>
  <c r="AF148" i="1380"/>
  <c r="AE148" i="1380"/>
  <c r="AD148" i="1380"/>
  <c r="AB148" i="1380"/>
  <c r="AA148" i="1380"/>
  <c r="Z148" i="1380"/>
  <c r="Y148" i="1380"/>
  <c r="X148" i="1380"/>
  <c r="W148" i="1380"/>
  <c r="BR147" i="1380"/>
  <c r="BQ147" i="1380"/>
  <c r="BP147" i="1380"/>
  <c r="BO147" i="1380"/>
  <c r="BN147" i="1380"/>
  <c r="BM147" i="1380"/>
  <c r="BL147" i="1380"/>
  <c r="BK147" i="1380"/>
  <c r="BJ147" i="1380"/>
  <c r="BI147" i="1380"/>
  <c r="BH147" i="1380"/>
  <c r="BG147" i="1380"/>
  <c r="BF147" i="1380"/>
  <c r="BE147" i="1380"/>
  <c r="BD147" i="1380"/>
  <c r="BC147" i="1380"/>
  <c r="BB147" i="1380"/>
  <c r="BA147" i="1380"/>
  <c r="AK147" i="1380"/>
  <c r="AJ147" i="1380"/>
  <c r="AH147" i="1380"/>
  <c r="AG147" i="1380"/>
  <c r="AF147" i="1380"/>
  <c r="AE147" i="1380"/>
  <c r="AD147" i="1380"/>
  <c r="AC147" i="1380"/>
  <c r="AB147" i="1380"/>
  <c r="Z147" i="1380"/>
  <c r="Y147" i="1380"/>
  <c r="X147" i="1380"/>
  <c r="W147" i="1380"/>
  <c r="BR146" i="1380"/>
  <c r="BQ146" i="1380"/>
  <c r="BP146" i="1380"/>
  <c r="BO146" i="1380"/>
  <c r="BN146" i="1380"/>
  <c r="BM146" i="1380"/>
  <c r="BL146" i="1380"/>
  <c r="BK146" i="1380"/>
  <c r="BJ146" i="1380"/>
  <c r="BI146" i="1380"/>
  <c r="BH146" i="1380"/>
  <c r="BG146" i="1380"/>
  <c r="BF146" i="1380"/>
  <c r="BE146" i="1380"/>
  <c r="BD146" i="1380"/>
  <c r="BC146" i="1380"/>
  <c r="BB146" i="1380"/>
  <c r="BA146" i="1380"/>
  <c r="AK146" i="1380"/>
  <c r="AJ146" i="1380"/>
  <c r="AI146" i="1380"/>
  <c r="AH146" i="1380"/>
  <c r="AF146" i="1380"/>
  <c r="AE146" i="1380"/>
  <c r="AD146" i="1380"/>
  <c r="AC146" i="1380"/>
  <c r="AB146" i="1380"/>
  <c r="AA146" i="1380"/>
  <c r="Z146" i="1380"/>
  <c r="X146" i="1380"/>
  <c r="W146" i="1380"/>
  <c r="BR145" i="1380"/>
  <c r="BQ145" i="1380"/>
  <c r="BP145" i="1380"/>
  <c r="BO145" i="1380"/>
  <c r="BN145" i="1380"/>
  <c r="BM145" i="1380"/>
  <c r="BL145" i="1380"/>
  <c r="BK145" i="1380"/>
  <c r="BJ145" i="1380"/>
  <c r="BI145" i="1380"/>
  <c r="BH145" i="1380"/>
  <c r="BG145" i="1380"/>
  <c r="BF145" i="1380"/>
  <c r="BE145" i="1380"/>
  <c r="BD145" i="1380"/>
  <c r="BC145" i="1380"/>
  <c r="BB145" i="1380"/>
  <c r="BA145" i="1380"/>
  <c r="AK145" i="1380"/>
  <c r="AJ145" i="1380"/>
  <c r="AI145" i="1380"/>
  <c r="AH145" i="1380"/>
  <c r="AG145" i="1380"/>
  <c r="AF145" i="1380"/>
  <c r="AD145" i="1380"/>
  <c r="AC145" i="1380"/>
  <c r="AB145" i="1380"/>
  <c r="AA145" i="1380"/>
  <c r="Z145" i="1380"/>
  <c r="Y145" i="1380"/>
  <c r="X145" i="1380"/>
  <c r="BR144" i="1380"/>
  <c r="BQ144" i="1380"/>
  <c r="BP144" i="1380"/>
  <c r="BO144" i="1380"/>
  <c r="BN144" i="1380"/>
  <c r="BM144" i="1380"/>
  <c r="BL144" i="1380"/>
  <c r="BK144" i="1380"/>
  <c r="BJ144" i="1380"/>
  <c r="BI144" i="1380"/>
  <c r="BH144" i="1380"/>
  <c r="BG144" i="1380"/>
  <c r="BF144" i="1380"/>
  <c r="BE144" i="1380"/>
  <c r="BD144" i="1380"/>
  <c r="BC144" i="1380"/>
  <c r="BB144" i="1380"/>
  <c r="BA144" i="1380"/>
  <c r="AJ144" i="1380"/>
  <c r="AI144" i="1380"/>
  <c r="AH144" i="1380"/>
  <c r="AG144" i="1380"/>
  <c r="AF144" i="1380"/>
  <c r="AE144" i="1380"/>
  <c r="AD144" i="1380"/>
  <c r="AB144" i="1380"/>
  <c r="AA144" i="1380"/>
  <c r="Z144" i="1380"/>
  <c r="Y144" i="1380"/>
  <c r="X144" i="1380"/>
  <c r="W144" i="1380"/>
  <c r="BR143" i="1380"/>
  <c r="BQ143" i="1380"/>
  <c r="BP143" i="1380"/>
  <c r="BO143" i="1380"/>
  <c r="BN143" i="1380"/>
  <c r="BM143" i="1380"/>
  <c r="BL143" i="1380"/>
  <c r="BK143" i="1380"/>
  <c r="BJ143" i="1380"/>
  <c r="BI143" i="1380"/>
  <c r="BH143" i="1380"/>
  <c r="BG143" i="1380"/>
  <c r="BF143" i="1380"/>
  <c r="BE143" i="1380"/>
  <c r="BD143" i="1380"/>
  <c r="BC143" i="1380"/>
  <c r="BB143" i="1380"/>
  <c r="BA143" i="1380"/>
  <c r="AK143" i="1380"/>
  <c r="AJ143" i="1380"/>
  <c r="AH143" i="1380"/>
  <c r="AF143" i="1380"/>
  <c r="AE143" i="1380"/>
  <c r="AD143" i="1380"/>
  <c r="AC143" i="1380"/>
  <c r="AB143" i="1380"/>
  <c r="Z143" i="1380"/>
  <c r="X143" i="1380"/>
  <c r="W143" i="1380"/>
  <c r="BR142" i="1380"/>
  <c r="BQ142" i="1380"/>
  <c r="BP142" i="1380"/>
  <c r="BO142" i="1380"/>
  <c r="BN142" i="1380"/>
  <c r="BM142" i="1380"/>
  <c r="BL142" i="1380"/>
  <c r="BK142" i="1380"/>
  <c r="BJ142" i="1380"/>
  <c r="BI142" i="1380"/>
  <c r="BH142" i="1380"/>
  <c r="BG142" i="1380"/>
  <c r="BF142" i="1380"/>
  <c r="BE142" i="1380"/>
  <c r="BD142" i="1380"/>
  <c r="BC142" i="1380"/>
  <c r="BB142" i="1380"/>
  <c r="BA142" i="1380"/>
  <c r="AK142" i="1380"/>
  <c r="AJ142" i="1380"/>
  <c r="AI142" i="1380"/>
  <c r="AH142" i="1380"/>
  <c r="AF142" i="1380"/>
  <c r="AD142" i="1380"/>
  <c r="AC142" i="1380"/>
  <c r="AB142" i="1380"/>
  <c r="AA142" i="1380"/>
  <c r="Z142" i="1380"/>
  <c r="X142" i="1380"/>
  <c r="BR141" i="1380"/>
  <c r="BQ141" i="1380"/>
  <c r="BP141" i="1380"/>
  <c r="BO141" i="1380"/>
  <c r="BN141" i="1380"/>
  <c r="BM141" i="1380"/>
  <c r="BL141" i="1380"/>
  <c r="BK141" i="1380"/>
  <c r="BJ141" i="1380"/>
  <c r="BI141" i="1380"/>
  <c r="BH141" i="1380"/>
  <c r="BG141" i="1380"/>
  <c r="BF141" i="1380"/>
  <c r="BE141" i="1380"/>
  <c r="BD141" i="1380"/>
  <c r="BC141" i="1380"/>
  <c r="BB141" i="1380"/>
  <c r="BA141" i="1380"/>
  <c r="AJ141" i="1380"/>
  <c r="AI141" i="1380"/>
  <c r="AH141" i="1380"/>
  <c r="AG141" i="1380"/>
  <c r="AF141" i="1380"/>
  <c r="AD141" i="1380"/>
  <c r="AB141" i="1380"/>
  <c r="AA141" i="1380"/>
  <c r="Z141" i="1380"/>
  <c r="Y141" i="1380"/>
  <c r="X141" i="1380"/>
  <c r="BR140" i="1380"/>
  <c r="BQ140" i="1380"/>
  <c r="BP140" i="1380"/>
  <c r="BO140" i="1380"/>
  <c r="BN140" i="1380"/>
  <c r="BM140" i="1380"/>
  <c r="BL140" i="1380"/>
  <c r="BK140" i="1380"/>
  <c r="BJ140" i="1380"/>
  <c r="BI140" i="1380"/>
  <c r="BH140" i="1380"/>
  <c r="BG140" i="1380"/>
  <c r="BF140" i="1380"/>
  <c r="BE140" i="1380"/>
  <c r="BD140" i="1380"/>
  <c r="BC140" i="1380"/>
  <c r="BB140" i="1380"/>
  <c r="BA140" i="1380"/>
  <c r="AJ140" i="1380"/>
  <c r="AH140" i="1380"/>
  <c r="AG140" i="1380"/>
  <c r="AF140" i="1380"/>
  <c r="AE140" i="1380"/>
  <c r="AD140" i="1380"/>
  <c r="AB140" i="1380"/>
  <c r="Z140" i="1380"/>
  <c r="Y140" i="1380"/>
  <c r="X140" i="1380"/>
  <c r="W140" i="1380"/>
  <c r="BR139" i="1380"/>
  <c r="BQ139" i="1380"/>
  <c r="BP139" i="1380"/>
  <c r="BO139" i="1380"/>
  <c r="BN139" i="1380"/>
  <c r="BM139" i="1380"/>
  <c r="BL139" i="1380"/>
  <c r="BK139" i="1380"/>
  <c r="BJ139" i="1380"/>
  <c r="BI139" i="1380"/>
  <c r="BH139" i="1380"/>
  <c r="BG139" i="1380"/>
  <c r="BF139" i="1380"/>
  <c r="BE139" i="1380"/>
  <c r="BD139" i="1380"/>
  <c r="BC139" i="1380"/>
  <c r="BB139" i="1380"/>
  <c r="BA139" i="1380"/>
  <c r="AK139" i="1380"/>
  <c r="AJ139" i="1380"/>
  <c r="AH139" i="1380"/>
  <c r="AF139" i="1380"/>
  <c r="AE139" i="1380"/>
  <c r="AD139" i="1380"/>
  <c r="AC139" i="1380"/>
  <c r="AB139" i="1380"/>
  <c r="Z139" i="1380"/>
  <c r="X139" i="1380"/>
  <c r="W139" i="1380"/>
  <c r="BR138" i="1380"/>
  <c r="BQ138" i="1380"/>
  <c r="BP138" i="1380"/>
  <c r="BO138" i="1380"/>
  <c r="BN138" i="1380"/>
  <c r="BM138" i="1380"/>
  <c r="BL138" i="1380"/>
  <c r="BK138" i="1380"/>
  <c r="BJ138" i="1380"/>
  <c r="BI138" i="1380"/>
  <c r="BH138" i="1380"/>
  <c r="BG138" i="1380"/>
  <c r="BF138" i="1380"/>
  <c r="BE138" i="1380"/>
  <c r="BD138" i="1380"/>
  <c r="BC138" i="1380"/>
  <c r="BB138" i="1380"/>
  <c r="BA138" i="1380"/>
  <c r="AK138" i="1380"/>
  <c r="AJ138" i="1380"/>
  <c r="AI138" i="1380"/>
  <c r="AH138" i="1380"/>
  <c r="AF138" i="1380"/>
  <c r="AD138" i="1380"/>
  <c r="AC138" i="1380"/>
  <c r="AB138" i="1380"/>
  <c r="AA138" i="1380"/>
  <c r="Z138" i="1380"/>
  <c r="X138" i="1380"/>
  <c r="BR137" i="1380"/>
  <c r="BQ137" i="1380"/>
  <c r="BP137" i="1380"/>
  <c r="BO137" i="1380"/>
  <c r="BN137" i="1380"/>
  <c r="BM137" i="1380"/>
  <c r="BL137" i="1380"/>
  <c r="BK137" i="1380"/>
  <c r="BJ137" i="1380"/>
  <c r="BI137" i="1380"/>
  <c r="BH137" i="1380"/>
  <c r="BG137" i="1380"/>
  <c r="BF137" i="1380"/>
  <c r="BE137" i="1380"/>
  <c r="BD137" i="1380"/>
  <c r="BC137" i="1380"/>
  <c r="BB137" i="1380"/>
  <c r="BA137" i="1380"/>
  <c r="AJ137" i="1380"/>
  <c r="AI137" i="1380"/>
  <c r="AH137" i="1380"/>
  <c r="AG137" i="1380"/>
  <c r="AF137" i="1380"/>
  <c r="AD137" i="1380"/>
  <c r="AB137" i="1380"/>
  <c r="AA137" i="1380"/>
  <c r="Z137" i="1380"/>
  <c r="Y137" i="1380"/>
  <c r="X137" i="1380"/>
  <c r="BR136" i="1380"/>
  <c r="BQ136" i="1380"/>
  <c r="BP136" i="1380"/>
  <c r="BO136" i="1380"/>
  <c r="BN136" i="1380"/>
  <c r="BM136" i="1380"/>
  <c r="BL136" i="1380"/>
  <c r="BK136" i="1380"/>
  <c r="BJ136" i="1380"/>
  <c r="BI136" i="1380"/>
  <c r="BH136" i="1380"/>
  <c r="BG136" i="1380"/>
  <c r="BF136" i="1380"/>
  <c r="BE136" i="1380"/>
  <c r="BD136" i="1380"/>
  <c r="BC136" i="1380"/>
  <c r="BB136" i="1380"/>
  <c r="BA136" i="1380"/>
  <c r="AJ136" i="1380"/>
  <c r="AH136" i="1380"/>
  <c r="AG136" i="1380"/>
  <c r="AF136" i="1380"/>
  <c r="AE136" i="1380"/>
  <c r="AD136" i="1380"/>
  <c r="AB136" i="1380"/>
  <c r="Z136" i="1380"/>
  <c r="Y136" i="1380"/>
  <c r="X136" i="1380"/>
  <c r="W136" i="1380"/>
  <c r="BR135" i="1380"/>
  <c r="BQ135" i="1380"/>
  <c r="BP135" i="1380"/>
  <c r="BO135" i="1380"/>
  <c r="BN135" i="1380"/>
  <c r="BM135" i="1380"/>
  <c r="BL135" i="1380"/>
  <c r="BK135" i="1380"/>
  <c r="BJ135" i="1380"/>
  <c r="BI135" i="1380"/>
  <c r="BH135" i="1380"/>
  <c r="BG135" i="1380"/>
  <c r="BF135" i="1380"/>
  <c r="BE135" i="1380"/>
  <c r="BD135" i="1380"/>
  <c r="BC135" i="1380"/>
  <c r="BB135" i="1380"/>
  <c r="BA135" i="1380"/>
  <c r="AK135" i="1380"/>
  <c r="AJ135" i="1380"/>
  <c r="AH135" i="1380"/>
  <c r="AF135" i="1380"/>
  <c r="AE135" i="1380"/>
  <c r="AD135" i="1380"/>
  <c r="AC135" i="1380"/>
  <c r="AB135" i="1380"/>
  <c r="Z135" i="1380"/>
  <c r="X135" i="1380"/>
  <c r="W135" i="1380"/>
  <c r="BR134" i="1380"/>
  <c r="BQ134" i="1380"/>
  <c r="BP134" i="1380"/>
  <c r="BO134" i="1380"/>
  <c r="BN134" i="1380"/>
  <c r="BM134" i="1380"/>
  <c r="BL134" i="1380"/>
  <c r="BK134" i="1380"/>
  <c r="BJ134" i="1380"/>
  <c r="BI134" i="1380"/>
  <c r="BH134" i="1380"/>
  <c r="BG134" i="1380"/>
  <c r="BF134" i="1380"/>
  <c r="BE134" i="1380"/>
  <c r="BD134" i="1380"/>
  <c r="BC134" i="1380"/>
  <c r="BB134" i="1380"/>
  <c r="BA134" i="1380"/>
  <c r="AK134" i="1380"/>
  <c r="AJ134" i="1380"/>
  <c r="AI134" i="1380"/>
  <c r="AH134" i="1380"/>
  <c r="AF134" i="1380"/>
  <c r="AD134" i="1380"/>
  <c r="AC134" i="1380"/>
  <c r="AB134" i="1380"/>
  <c r="AA134" i="1380"/>
  <c r="Z134" i="1380"/>
  <c r="X134" i="1380"/>
  <c r="BR133" i="1380"/>
  <c r="BQ133" i="1380"/>
  <c r="BP133" i="1380"/>
  <c r="BO133" i="1380"/>
  <c r="BN133" i="1380"/>
  <c r="BM133" i="1380"/>
  <c r="BL133" i="1380"/>
  <c r="BK133" i="1380"/>
  <c r="BJ133" i="1380"/>
  <c r="BI133" i="1380"/>
  <c r="BH133" i="1380"/>
  <c r="BG133" i="1380"/>
  <c r="BF133" i="1380"/>
  <c r="BE133" i="1380"/>
  <c r="BD133" i="1380"/>
  <c r="BC133" i="1380"/>
  <c r="BB133" i="1380"/>
  <c r="BA133" i="1380"/>
  <c r="AJ133" i="1380"/>
  <c r="AI133" i="1380"/>
  <c r="AH133" i="1380"/>
  <c r="AG133" i="1380"/>
  <c r="AF133" i="1380"/>
  <c r="AD133" i="1380"/>
  <c r="AB133" i="1380"/>
  <c r="AA133" i="1380"/>
  <c r="Z133" i="1380"/>
  <c r="Y133" i="1380"/>
  <c r="X133" i="1380"/>
  <c r="BR132" i="1380"/>
  <c r="BQ132" i="1380"/>
  <c r="BP132" i="1380"/>
  <c r="BO132" i="1380"/>
  <c r="BN132" i="1380"/>
  <c r="BM132" i="1380"/>
  <c r="BL132" i="1380"/>
  <c r="BK132" i="1380"/>
  <c r="BJ132" i="1380"/>
  <c r="BI132" i="1380"/>
  <c r="BH132" i="1380"/>
  <c r="BG132" i="1380"/>
  <c r="BF132" i="1380"/>
  <c r="BE132" i="1380"/>
  <c r="BD132" i="1380"/>
  <c r="BC132" i="1380"/>
  <c r="BB132" i="1380"/>
  <c r="BA132" i="1380"/>
  <c r="AJ132" i="1380"/>
  <c r="AH132" i="1380"/>
  <c r="AG132" i="1380"/>
  <c r="AF132" i="1380"/>
  <c r="AE132" i="1380"/>
  <c r="AD132" i="1380"/>
  <c r="AB132" i="1380"/>
  <c r="Z132" i="1380"/>
  <c r="Y132" i="1380"/>
  <c r="X132" i="1380"/>
  <c r="W132" i="1380"/>
  <c r="BR131" i="1380"/>
  <c r="BQ131" i="1380"/>
  <c r="BP131" i="1380"/>
  <c r="BO131" i="1380"/>
  <c r="BN131" i="1380"/>
  <c r="BM131" i="1380"/>
  <c r="BL131" i="1380"/>
  <c r="BK131" i="1380"/>
  <c r="BJ131" i="1380"/>
  <c r="BI131" i="1380"/>
  <c r="BH131" i="1380"/>
  <c r="BG131" i="1380"/>
  <c r="BF131" i="1380"/>
  <c r="BE131" i="1380"/>
  <c r="BD131" i="1380"/>
  <c r="BC131" i="1380"/>
  <c r="BB131" i="1380"/>
  <c r="BA131" i="1380"/>
  <c r="AK131" i="1380"/>
  <c r="AJ131" i="1380"/>
  <c r="AH131" i="1380"/>
  <c r="AF131" i="1380"/>
  <c r="AE131" i="1380"/>
  <c r="AD131" i="1380"/>
  <c r="AC131" i="1380"/>
  <c r="AB131" i="1380"/>
  <c r="Z131" i="1380"/>
  <c r="X131" i="1380"/>
  <c r="W131" i="1380"/>
  <c r="BR130" i="1380"/>
  <c r="BQ130" i="1380"/>
  <c r="BP130" i="1380"/>
  <c r="BO130" i="1380"/>
  <c r="BN130" i="1380"/>
  <c r="BM130" i="1380"/>
  <c r="BL130" i="1380"/>
  <c r="BK130" i="1380"/>
  <c r="BJ130" i="1380"/>
  <c r="BI130" i="1380"/>
  <c r="BH130" i="1380"/>
  <c r="BG130" i="1380"/>
  <c r="BF130" i="1380"/>
  <c r="BE130" i="1380"/>
  <c r="BD130" i="1380"/>
  <c r="BC130" i="1380"/>
  <c r="BB130" i="1380"/>
  <c r="BA130" i="1380"/>
  <c r="AK130" i="1380"/>
  <c r="AJ130" i="1380"/>
  <c r="AI130" i="1380"/>
  <c r="AH130" i="1380"/>
  <c r="AF130" i="1380"/>
  <c r="AD130" i="1380"/>
  <c r="AC130" i="1380"/>
  <c r="AB130" i="1380"/>
  <c r="AA130" i="1380"/>
  <c r="Z130" i="1380"/>
  <c r="X130" i="1380"/>
  <c r="BR129" i="1380"/>
  <c r="BQ129" i="1380"/>
  <c r="BP129" i="1380"/>
  <c r="BO129" i="1380"/>
  <c r="BN129" i="1380"/>
  <c r="BM129" i="1380"/>
  <c r="BL129" i="1380"/>
  <c r="BK129" i="1380"/>
  <c r="BJ129" i="1380"/>
  <c r="BI129" i="1380"/>
  <c r="BH129" i="1380"/>
  <c r="BG129" i="1380"/>
  <c r="BF129" i="1380"/>
  <c r="BE129" i="1380"/>
  <c r="BD129" i="1380"/>
  <c r="BC129" i="1380"/>
  <c r="BB129" i="1380"/>
  <c r="BA129" i="1380"/>
  <c r="AJ129" i="1380"/>
  <c r="AI129" i="1380"/>
  <c r="AH129" i="1380"/>
  <c r="AG129" i="1380"/>
  <c r="AF129" i="1380"/>
  <c r="AD129" i="1380"/>
  <c r="AB129" i="1380"/>
  <c r="AA129" i="1380"/>
  <c r="Z129" i="1380"/>
  <c r="Y129" i="1380"/>
  <c r="X129" i="1380"/>
  <c r="BR128" i="1380"/>
  <c r="BQ128" i="1380"/>
  <c r="BP128" i="1380"/>
  <c r="BO128" i="1380"/>
  <c r="BN128" i="1380"/>
  <c r="BM128" i="1380"/>
  <c r="BL128" i="1380"/>
  <c r="BK128" i="1380"/>
  <c r="BJ128" i="1380"/>
  <c r="BI128" i="1380"/>
  <c r="BH128" i="1380"/>
  <c r="BG128" i="1380"/>
  <c r="BF128" i="1380"/>
  <c r="BE128" i="1380"/>
  <c r="BD128" i="1380"/>
  <c r="BC128" i="1380"/>
  <c r="BB128" i="1380"/>
  <c r="BA128" i="1380"/>
  <c r="AJ128" i="1380"/>
  <c r="AH128" i="1380"/>
  <c r="AG128" i="1380"/>
  <c r="AF128" i="1380"/>
  <c r="AE128" i="1380"/>
  <c r="AD128" i="1380"/>
  <c r="AB128" i="1380"/>
  <c r="Z128" i="1380"/>
  <c r="Y128" i="1380"/>
  <c r="X128" i="1380"/>
  <c r="W128" i="1380"/>
  <c r="BR127" i="1380"/>
  <c r="BQ127" i="1380"/>
  <c r="BP127" i="1380"/>
  <c r="BO127" i="1380"/>
  <c r="BN127" i="1380"/>
  <c r="BM127" i="1380"/>
  <c r="BL127" i="1380"/>
  <c r="BK127" i="1380"/>
  <c r="BJ127" i="1380"/>
  <c r="BI127" i="1380"/>
  <c r="BH127" i="1380"/>
  <c r="BG127" i="1380"/>
  <c r="BF127" i="1380"/>
  <c r="BE127" i="1380"/>
  <c r="BD127" i="1380"/>
  <c r="BC127" i="1380"/>
  <c r="BB127" i="1380"/>
  <c r="BA127" i="1380"/>
  <c r="AK127" i="1380"/>
  <c r="AJ127" i="1380"/>
  <c r="AH127" i="1380"/>
  <c r="AF127" i="1380"/>
  <c r="AE127" i="1380"/>
  <c r="AD127" i="1380"/>
  <c r="AC127" i="1380"/>
  <c r="AB127" i="1380"/>
  <c r="Z127" i="1380"/>
  <c r="X127" i="1380"/>
  <c r="W127" i="1380"/>
  <c r="BR126" i="1380"/>
  <c r="BQ126" i="1380"/>
  <c r="BP126" i="1380"/>
  <c r="BO126" i="1380"/>
  <c r="BN126" i="1380"/>
  <c r="BM126" i="1380"/>
  <c r="BL126" i="1380"/>
  <c r="BK126" i="1380"/>
  <c r="BJ126" i="1380"/>
  <c r="BI126" i="1380"/>
  <c r="BH126" i="1380"/>
  <c r="BG126" i="1380"/>
  <c r="BF126" i="1380"/>
  <c r="BE126" i="1380"/>
  <c r="BD126" i="1380"/>
  <c r="BC126" i="1380"/>
  <c r="BB126" i="1380"/>
  <c r="BA126" i="1380"/>
  <c r="AK126" i="1380"/>
  <c r="AJ126" i="1380"/>
  <c r="AI126" i="1380"/>
  <c r="AH126" i="1380"/>
  <c r="AG126" i="1380"/>
  <c r="AF126" i="1380"/>
  <c r="AD126" i="1380"/>
  <c r="AC126" i="1380"/>
  <c r="AB126" i="1380"/>
  <c r="AA126" i="1380"/>
  <c r="Z126" i="1380"/>
  <c r="X126" i="1380"/>
  <c r="BR125" i="1380"/>
  <c r="BQ125" i="1380"/>
  <c r="BP125" i="1380"/>
  <c r="BO125" i="1380"/>
  <c r="BN125" i="1380"/>
  <c r="BM125" i="1380"/>
  <c r="BL125" i="1380"/>
  <c r="BK125" i="1380"/>
  <c r="BJ125" i="1380"/>
  <c r="BI125" i="1380"/>
  <c r="BH125" i="1380"/>
  <c r="BG125" i="1380"/>
  <c r="BF125" i="1380"/>
  <c r="BE125" i="1380"/>
  <c r="BD125" i="1380"/>
  <c r="BC125" i="1380"/>
  <c r="BB125" i="1380"/>
  <c r="BA125" i="1380"/>
  <c r="AJ125" i="1380"/>
  <c r="AI125" i="1380"/>
  <c r="AH125" i="1380"/>
  <c r="AG125" i="1380"/>
  <c r="AF125" i="1380"/>
  <c r="AD125" i="1380"/>
  <c r="AB125" i="1380"/>
  <c r="AA125" i="1380"/>
  <c r="Z125" i="1380"/>
  <c r="Y125" i="1380"/>
  <c r="X125" i="1380"/>
  <c r="BR124" i="1380"/>
  <c r="BQ124" i="1380"/>
  <c r="BP124" i="1380"/>
  <c r="BO124" i="1380"/>
  <c r="BN124" i="1380"/>
  <c r="BM124" i="1380"/>
  <c r="BL124" i="1380"/>
  <c r="BK124" i="1380"/>
  <c r="BJ124" i="1380"/>
  <c r="BI124" i="1380"/>
  <c r="BH124" i="1380"/>
  <c r="BG124" i="1380"/>
  <c r="BF124" i="1380"/>
  <c r="BE124" i="1380"/>
  <c r="BD124" i="1380"/>
  <c r="BC124" i="1380"/>
  <c r="BB124" i="1380"/>
  <c r="BA124" i="1380"/>
  <c r="AJ124" i="1380"/>
  <c r="AH124" i="1380"/>
  <c r="AG124" i="1380"/>
  <c r="AF124" i="1380"/>
  <c r="AE124" i="1380"/>
  <c r="AD124" i="1380"/>
  <c r="AB124" i="1380"/>
  <c r="Z124" i="1380"/>
  <c r="Y124" i="1380"/>
  <c r="X124" i="1380"/>
  <c r="W124" i="1380"/>
  <c r="BR123" i="1380"/>
  <c r="BQ123" i="1380"/>
  <c r="BP123" i="1380"/>
  <c r="BO123" i="1380"/>
  <c r="BN123" i="1380"/>
  <c r="BM123" i="1380"/>
  <c r="BL123" i="1380"/>
  <c r="BK123" i="1380"/>
  <c r="BJ123" i="1380"/>
  <c r="BI123" i="1380"/>
  <c r="BH123" i="1380"/>
  <c r="BG123" i="1380"/>
  <c r="BF123" i="1380"/>
  <c r="BE123" i="1380"/>
  <c r="BD123" i="1380"/>
  <c r="BC123" i="1380"/>
  <c r="BB123" i="1380"/>
  <c r="BA123" i="1380"/>
  <c r="AK123" i="1380"/>
  <c r="AJ123" i="1380"/>
  <c r="AH123" i="1380"/>
  <c r="AF123" i="1380"/>
  <c r="AE123" i="1380"/>
  <c r="AD123" i="1380"/>
  <c r="AC123" i="1380"/>
  <c r="AB123" i="1380"/>
  <c r="Z123" i="1380"/>
  <c r="X123" i="1380"/>
  <c r="W123" i="1380"/>
  <c r="BR122" i="1380"/>
  <c r="BQ122" i="1380"/>
  <c r="BP122" i="1380"/>
  <c r="BO122" i="1380"/>
  <c r="BN122" i="1380"/>
  <c r="BM122" i="1380"/>
  <c r="BL122" i="1380"/>
  <c r="BK122" i="1380"/>
  <c r="BJ122" i="1380"/>
  <c r="BI122" i="1380"/>
  <c r="BH122" i="1380"/>
  <c r="BG122" i="1380"/>
  <c r="BF122" i="1380"/>
  <c r="BE122" i="1380"/>
  <c r="BD122" i="1380"/>
  <c r="BC122" i="1380"/>
  <c r="BB122" i="1380"/>
  <c r="BA122" i="1380"/>
  <c r="AK122" i="1380"/>
  <c r="AJ122" i="1380"/>
  <c r="AI122" i="1380"/>
  <c r="AH122" i="1380"/>
  <c r="AF122" i="1380"/>
  <c r="AD122" i="1380"/>
  <c r="AC122" i="1380"/>
  <c r="AB122" i="1380"/>
  <c r="AA122" i="1380"/>
  <c r="Z122" i="1380"/>
  <c r="X122" i="1380"/>
  <c r="BR121" i="1380"/>
  <c r="BQ121" i="1380"/>
  <c r="BP121" i="1380"/>
  <c r="BO121" i="1380"/>
  <c r="BN121" i="1380"/>
  <c r="BM121" i="1380"/>
  <c r="BL121" i="1380"/>
  <c r="BK121" i="1380"/>
  <c r="BJ121" i="1380"/>
  <c r="BI121" i="1380"/>
  <c r="BH121" i="1380"/>
  <c r="BG121" i="1380"/>
  <c r="BF121" i="1380"/>
  <c r="BE121" i="1380"/>
  <c r="BD121" i="1380"/>
  <c r="BC121" i="1380"/>
  <c r="BB121" i="1380"/>
  <c r="BA121" i="1380"/>
  <c r="AJ121" i="1380"/>
  <c r="AI121" i="1380"/>
  <c r="AH121" i="1380"/>
  <c r="AG121" i="1380"/>
  <c r="AF121" i="1380"/>
  <c r="AD121" i="1380"/>
  <c r="AB121" i="1380"/>
  <c r="AA121" i="1380"/>
  <c r="Z121" i="1380"/>
  <c r="Y121" i="1380"/>
  <c r="X121" i="1380"/>
  <c r="BR120" i="1380"/>
  <c r="BQ120" i="1380"/>
  <c r="BP120" i="1380"/>
  <c r="BO120" i="1380"/>
  <c r="BN120" i="1380"/>
  <c r="BM120" i="1380"/>
  <c r="BL120" i="1380"/>
  <c r="BK120" i="1380"/>
  <c r="BJ120" i="1380"/>
  <c r="BI120" i="1380"/>
  <c r="BH120" i="1380"/>
  <c r="BG120" i="1380"/>
  <c r="BF120" i="1380"/>
  <c r="BE120" i="1380"/>
  <c r="BD120" i="1380"/>
  <c r="BC120" i="1380"/>
  <c r="BB120" i="1380"/>
  <c r="BA120" i="1380"/>
  <c r="AJ120" i="1380"/>
  <c r="AH120" i="1380"/>
  <c r="AG120" i="1380"/>
  <c r="AF120" i="1380"/>
  <c r="AE120" i="1380"/>
  <c r="AD120" i="1380"/>
  <c r="AB120" i="1380"/>
  <c r="Z120" i="1380"/>
  <c r="Y120" i="1380"/>
  <c r="X120" i="1380"/>
  <c r="W120" i="1380"/>
  <c r="BR119" i="1380"/>
  <c r="BQ119" i="1380"/>
  <c r="BP119" i="1380"/>
  <c r="BO119" i="1380"/>
  <c r="BN119" i="1380"/>
  <c r="BM119" i="1380"/>
  <c r="BL119" i="1380"/>
  <c r="BK119" i="1380"/>
  <c r="BJ119" i="1380"/>
  <c r="BI119" i="1380"/>
  <c r="BH119" i="1380"/>
  <c r="BG119" i="1380"/>
  <c r="BF119" i="1380"/>
  <c r="BE119" i="1380"/>
  <c r="BD119" i="1380"/>
  <c r="BC119" i="1380"/>
  <c r="BB119" i="1380"/>
  <c r="BA119" i="1380"/>
  <c r="AK119" i="1380"/>
  <c r="AJ119" i="1380"/>
  <c r="AH119" i="1380"/>
  <c r="AF119" i="1380"/>
  <c r="AE119" i="1380"/>
  <c r="AD119" i="1380"/>
  <c r="AC119" i="1380"/>
  <c r="AB119" i="1380"/>
  <c r="Z119" i="1380"/>
  <c r="X119" i="1380"/>
  <c r="W119" i="1380"/>
  <c r="BR118" i="1380"/>
  <c r="BQ118" i="1380"/>
  <c r="BP118" i="1380"/>
  <c r="BO118" i="1380"/>
  <c r="BN118" i="1380"/>
  <c r="BM118" i="1380"/>
  <c r="BL118" i="1380"/>
  <c r="BK118" i="1380"/>
  <c r="BJ118" i="1380"/>
  <c r="BI118" i="1380"/>
  <c r="BH118" i="1380"/>
  <c r="BG118" i="1380"/>
  <c r="BF118" i="1380"/>
  <c r="BE118" i="1380"/>
  <c r="BD118" i="1380"/>
  <c r="BC118" i="1380"/>
  <c r="BB118" i="1380"/>
  <c r="BA118" i="1380"/>
  <c r="AK118" i="1380"/>
  <c r="AJ118" i="1380"/>
  <c r="AI118" i="1380"/>
  <c r="AH118" i="1380"/>
  <c r="AF118" i="1380"/>
  <c r="AD118" i="1380"/>
  <c r="AC118" i="1380"/>
  <c r="AB118" i="1380"/>
  <c r="AA118" i="1380"/>
  <c r="Z118" i="1380"/>
  <c r="X118" i="1380"/>
  <c r="BR117" i="1380"/>
  <c r="BQ117" i="1380"/>
  <c r="BP117" i="1380"/>
  <c r="BO117" i="1380"/>
  <c r="BN117" i="1380"/>
  <c r="BM117" i="1380"/>
  <c r="BL117" i="1380"/>
  <c r="BK117" i="1380"/>
  <c r="BJ117" i="1380"/>
  <c r="BI117" i="1380"/>
  <c r="BH117" i="1380"/>
  <c r="BG117" i="1380"/>
  <c r="BF117" i="1380"/>
  <c r="BE117" i="1380"/>
  <c r="BD117" i="1380"/>
  <c r="BC117" i="1380"/>
  <c r="BB117" i="1380"/>
  <c r="BA117" i="1380"/>
  <c r="AJ117" i="1380"/>
  <c r="AI117" i="1380"/>
  <c r="AH117" i="1380"/>
  <c r="AG117" i="1380"/>
  <c r="AF117" i="1380"/>
  <c r="AD117" i="1380"/>
  <c r="AB117" i="1380"/>
  <c r="AA117" i="1380"/>
  <c r="Z117" i="1380"/>
  <c r="Y117" i="1380"/>
  <c r="X117" i="1380"/>
  <c r="BR116" i="1380"/>
  <c r="BQ116" i="1380"/>
  <c r="BP116" i="1380"/>
  <c r="BO116" i="1380"/>
  <c r="BN116" i="1380"/>
  <c r="BM116" i="1380"/>
  <c r="BL116" i="1380"/>
  <c r="BK116" i="1380"/>
  <c r="BJ116" i="1380"/>
  <c r="BI116" i="1380"/>
  <c r="BH116" i="1380"/>
  <c r="BG116" i="1380"/>
  <c r="BF116" i="1380"/>
  <c r="BE116" i="1380"/>
  <c r="BD116" i="1380"/>
  <c r="BC116" i="1380"/>
  <c r="BB116" i="1380"/>
  <c r="BA116" i="1380"/>
  <c r="AJ116" i="1380"/>
  <c r="AH116" i="1380"/>
  <c r="AG116" i="1380"/>
  <c r="AF116" i="1380"/>
  <c r="AE116" i="1380"/>
  <c r="AD116" i="1380"/>
  <c r="AB116" i="1380"/>
  <c r="Z116" i="1380"/>
  <c r="Y116" i="1380"/>
  <c r="X116" i="1380"/>
  <c r="W116" i="1380"/>
  <c r="BR115" i="1380"/>
  <c r="BQ115" i="1380"/>
  <c r="BP115" i="1380"/>
  <c r="BO115" i="1380"/>
  <c r="BN115" i="1380"/>
  <c r="BM115" i="1380"/>
  <c r="BL115" i="1380"/>
  <c r="BK115" i="1380"/>
  <c r="BJ115" i="1380"/>
  <c r="BI115" i="1380"/>
  <c r="BH115" i="1380"/>
  <c r="BG115" i="1380"/>
  <c r="BF115" i="1380"/>
  <c r="BE115" i="1380"/>
  <c r="BD115" i="1380"/>
  <c r="BC115" i="1380"/>
  <c r="BB115" i="1380"/>
  <c r="BA115" i="1380"/>
  <c r="AK115" i="1380"/>
  <c r="AJ115" i="1380"/>
  <c r="AH115" i="1380"/>
  <c r="AF115" i="1380"/>
  <c r="AE115" i="1380"/>
  <c r="AD115" i="1380"/>
  <c r="AC115" i="1380"/>
  <c r="AB115" i="1380"/>
  <c r="Z115" i="1380"/>
  <c r="X115" i="1380"/>
  <c r="W115" i="1380"/>
  <c r="BR114" i="1380"/>
  <c r="BQ114" i="1380"/>
  <c r="BP114" i="1380"/>
  <c r="BO114" i="1380"/>
  <c r="BN114" i="1380"/>
  <c r="BM114" i="1380"/>
  <c r="BL114" i="1380"/>
  <c r="BK114" i="1380"/>
  <c r="BJ114" i="1380"/>
  <c r="BI114" i="1380"/>
  <c r="BH114" i="1380"/>
  <c r="BG114" i="1380"/>
  <c r="BF114" i="1380"/>
  <c r="BE114" i="1380"/>
  <c r="BD114" i="1380"/>
  <c r="BC114" i="1380"/>
  <c r="BB114" i="1380"/>
  <c r="BA114" i="1380"/>
  <c r="AK114" i="1380"/>
  <c r="AJ114" i="1380"/>
  <c r="AI114" i="1380"/>
  <c r="AH114" i="1380"/>
  <c r="AF114" i="1380"/>
  <c r="AD114" i="1380"/>
  <c r="AC114" i="1380"/>
  <c r="AB114" i="1380"/>
  <c r="AA114" i="1380"/>
  <c r="Z114" i="1380"/>
  <c r="X114" i="1380"/>
  <c r="BR113" i="1380"/>
  <c r="BQ113" i="1380"/>
  <c r="BP113" i="1380"/>
  <c r="BO113" i="1380"/>
  <c r="BN113" i="1380"/>
  <c r="BM113" i="1380"/>
  <c r="BL113" i="1380"/>
  <c r="BK113" i="1380"/>
  <c r="BJ113" i="1380"/>
  <c r="BI113" i="1380"/>
  <c r="BH113" i="1380"/>
  <c r="BG113" i="1380"/>
  <c r="BF113" i="1380"/>
  <c r="BE113" i="1380"/>
  <c r="BD113" i="1380"/>
  <c r="BC113" i="1380"/>
  <c r="BB113" i="1380"/>
  <c r="BA113" i="1380"/>
  <c r="AJ113" i="1380"/>
  <c r="AI113" i="1380"/>
  <c r="AH113" i="1380"/>
  <c r="AG113" i="1380"/>
  <c r="AF113" i="1380"/>
  <c r="AD113" i="1380"/>
  <c r="AB113" i="1380"/>
  <c r="AA113" i="1380"/>
  <c r="Z113" i="1380"/>
  <c r="Y113" i="1380"/>
  <c r="X113" i="1380"/>
  <c r="BR112" i="1380"/>
  <c r="BQ112" i="1380"/>
  <c r="BP112" i="1380"/>
  <c r="BO112" i="1380"/>
  <c r="BN112" i="1380"/>
  <c r="BM112" i="1380"/>
  <c r="BL112" i="1380"/>
  <c r="BK112" i="1380"/>
  <c r="BJ112" i="1380"/>
  <c r="BI112" i="1380"/>
  <c r="BH112" i="1380"/>
  <c r="BG112" i="1380"/>
  <c r="BF112" i="1380"/>
  <c r="BE112" i="1380"/>
  <c r="BD112" i="1380"/>
  <c r="BC112" i="1380"/>
  <c r="BB112" i="1380"/>
  <c r="BA112" i="1380"/>
  <c r="AJ112" i="1380"/>
  <c r="AH112" i="1380"/>
  <c r="AG112" i="1380"/>
  <c r="AF112" i="1380"/>
  <c r="AE112" i="1380"/>
  <c r="AD112" i="1380"/>
  <c r="AB112" i="1380"/>
  <c r="Z112" i="1380"/>
  <c r="Y112" i="1380"/>
  <c r="X112" i="1380"/>
  <c r="W112" i="1380"/>
  <c r="BR111" i="1380"/>
  <c r="BQ111" i="1380"/>
  <c r="BP111" i="1380"/>
  <c r="BO111" i="1380"/>
  <c r="BN111" i="1380"/>
  <c r="BM111" i="1380"/>
  <c r="BL111" i="1380"/>
  <c r="BK111" i="1380"/>
  <c r="BJ111" i="1380"/>
  <c r="BI111" i="1380"/>
  <c r="BH111" i="1380"/>
  <c r="BG111" i="1380"/>
  <c r="BF111" i="1380"/>
  <c r="BE111" i="1380"/>
  <c r="BD111" i="1380"/>
  <c r="BC111" i="1380"/>
  <c r="BB111" i="1380"/>
  <c r="BA111" i="1380"/>
  <c r="AK111" i="1380"/>
  <c r="AJ111" i="1380"/>
  <c r="AH111" i="1380"/>
  <c r="AF111" i="1380"/>
  <c r="AE111" i="1380"/>
  <c r="AD111" i="1380"/>
  <c r="AC111" i="1380"/>
  <c r="AB111" i="1380"/>
  <c r="Z111" i="1380"/>
  <c r="X111" i="1380"/>
  <c r="W111" i="1380"/>
  <c r="BR110" i="1380"/>
  <c r="BQ110" i="1380"/>
  <c r="BP110" i="1380"/>
  <c r="BO110" i="1380"/>
  <c r="BN110" i="1380"/>
  <c r="BM110" i="1380"/>
  <c r="BL110" i="1380"/>
  <c r="BK110" i="1380"/>
  <c r="BJ110" i="1380"/>
  <c r="BI110" i="1380"/>
  <c r="BH110" i="1380"/>
  <c r="BG110" i="1380"/>
  <c r="BF110" i="1380"/>
  <c r="BE110" i="1380"/>
  <c r="BD110" i="1380"/>
  <c r="BC110" i="1380"/>
  <c r="BB110" i="1380"/>
  <c r="BA110" i="1380"/>
  <c r="AK110" i="1380"/>
  <c r="AJ110" i="1380"/>
  <c r="AI110" i="1380"/>
  <c r="AH110" i="1380"/>
  <c r="AF110" i="1380"/>
  <c r="AD110" i="1380"/>
  <c r="AC110" i="1380"/>
  <c r="AB110" i="1380"/>
  <c r="AA110" i="1380"/>
  <c r="Z110" i="1380"/>
  <c r="X110" i="1380"/>
  <c r="BR109" i="1380"/>
  <c r="BQ109" i="1380"/>
  <c r="BP109" i="1380"/>
  <c r="BO109" i="1380"/>
  <c r="BN109" i="1380"/>
  <c r="BM109" i="1380"/>
  <c r="BL109" i="1380"/>
  <c r="BK109" i="1380"/>
  <c r="BJ109" i="1380"/>
  <c r="BI109" i="1380"/>
  <c r="BH109" i="1380"/>
  <c r="BG109" i="1380"/>
  <c r="BF109" i="1380"/>
  <c r="BE109" i="1380"/>
  <c r="BD109" i="1380"/>
  <c r="BC109" i="1380"/>
  <c r="BB109" i="1380"/>
  <c r="BA109" i="1380"/>
  <c r="AJ109" i="1380"/>
  <c r="AI109" i="1380"/>
  <c r="AH109" i="1380"/>
  <c r="AG109" i="1380"/>
  <c r="AF109" i="1380"/>
  <c r="AD109" i="1380"/>
  <c r="AB109" i="1380"/>
  <c r="AA109" i="1380"/>
  <c r="Z109" i="1380"/>
  <c r="Y109" i="1380"/>
  <c r="X109" i="1380"/>
  <c r="BR108" i="1380"/>
  <c r="BQ108" i="1380"/>
  <c r="BP108" i="1380"/>
  <c r="BO108" i="1380"/>
  <c r="BN108" i="1380"/>
  <c r="BM108" i="1380"/>
  <c r="BL108" i="1380"/>
  <c r="BK108" i="1380"/>
  <c r="BJ108" i="1380"/>
  <c r="BI108" i="1380"/>
  <c r="BH108" i="1380"/>
  <c r="BG108" i="1380"/>
  <c r="BF108" i="1380"/>
  <c r="BE108" i="1380"/>
  <c r="BD108" i="1380"/>
  <c r="BC108" i="1380"/>
  <c r="BB108" i="1380"/>
  <c r="BA108" i="1380"/>
  <c r="AJ108" i="1380"/>
  <c r="AH108" i="1380"/>
  <c r="AG108" i="1380"/>
  <c r="AF108" i="1380"/>
  <c r="AE108" i="1380"/>
  <c r="AD108" i="1380"/>
  <c r="AB108" i="1380"/>
  <c r="Z108" i="1380"/>
  <c r="Y108" i="1380"/>
  <c r="X108" i="1380"/>
  <c r="W108" i="1380"/>
  <c r="BR107" i="1380"/>
  <c r="BQ107" i="1380"/>
  <c r="BP107" i="1380"/>
  <c r="BO107" i="1380"/>
  <c r="BN107" i="1380"/>
  <c r="BM107" i="1380"/>
  <c r="BL107" i="1380"/>
  <c r="BK107" i="1380"/>
  <c r="BJ107" i="1380"/>
  <c r="BI107" i="1380"/>
  <c r="BH107" i="1380"/>
  <c r="BG107" i="1380"/>
  <c r="BF107" i="1380"/>
  <c r="BE107" i="1380"/>
  <c r="BD107" i="1380"/>
  <c r="BC107" i="1380"/>
  <c r="BB107" i="1380"/>
  <c r="BA107" i="1380"/>
  <c r="AK107" i="1380"/>
  <c r="AJ107" i="1380"/>
  <c r="AH107" i="1380"/>
  <c r="AF107" i="1380"/>
  <c r="AE107" i="1380"/>
  <c r="AD107" i="1380"/>
  <c r="AC107" i="1380"/>
  <c r="AB107" i="1380"/>
  <c r="Z107" i="1380"/>
  <c r="X107" i="1380"/>
  <c r="W107" i="1380"/>
  <c r="BR106" i="1380"/>
  <c r="BQ106" i="1380"/>
  <c r="BP106" i="1380"/>
  <c r="BO106" i="1380"/>
  <c r="BN106" i="1380"/>
  <c r="BM106" i="1380"/>
  <c r="BL106" i="1380"/>
  <c r="BK106" i="1380"/>
  <c r="BJ106" i="1380"/>
  <c r="BI106" i="1380"/>
  <c r="BH106" i="1380"/>
  <c r="BG106" i="1380"/>
  <c r="BF106" i="1380"/>
  <c r="BE106" i="1380"/>
  <c r="BD106" i="1380"/>
  <c r="BC106" i="1380"/>
  <c r="BB106" i="1380"/>
  <c r="BA106" i="1380"/>
  <c r="AK106" i="1380"/>
  <c r="AJ106" i="1380"/>
  <c r="AI106" i="1380"/>
  <c r="AH106" i="1380"/>
  <c r="AF106" i="1380"/>
  <c r="AD106" i="1380"/>
  <c r="AC106" i="1380"/>
  <c r="AB106" i="1380"/>
  <c r="AA106" i="1380"/>
  <c r="Z106" i="1380"/>
  <c r="X106" i="1380"/>
  <c r="BR105" i="1380"/>
  <c r="BQ105" i="1380"/>
  <c r="BP105" i="1380"/>
  <c r="BO105" i="1380"/>
  <c r="BN105" i="1380"/>
  <c r="BM105" i="1380"/>
  <c r="BL105" i="1380"/>
  <c r="BK105" i="1380"/>
  <c r="BJ105" i="1380"/>
  <c r="BI105" i="1380"/>
  <c r="BH105" i="1380"/>
  <c r="BG105" i="1380"/>
  <c r="BF105" i="1380"/>
  <c r="BE105" i="1380"/>
  <c r="BD105" i="1380"/>
  <c r="BC105" i="1380"/>
  <c r="BB105" i="1380"/>
  <c r="BA105" i="1380"/>
  <c r="AJ105" i="1380"/>
  <c r="AI105" i="1380"/>
  <c r="AH105" i="1380"/>
  <c r="AG105" i="1380"/>
  <c r="AF105" i="1380"/>
  <c r="AD105" i="1380"/>
  <c r="AB105" i="1380"/>
  <c r="AA105" i="1380"/>
  <c r="Z105" i="1380"/>
  <c r="Y105" i="1380"/>
  <c r="X105" i="1380"/>
  <c r="BR104" i="1380"/>
  <c r="BQ104" i="1380"/>
  <c r="BP104" i="1380"/>
  <c r="BO104" i="1380"/>
  <c r="BN104" i="1380"/>
  <c r="BM104" i="1380"/>
  <c r="BL104" i="1380"/>
  <c r="BK104" i="1380"/>
  <c r="BJ104" i="1380"/>
  <c r="BI104" i="1380"/>
  <c r="BH104" i="1380"/>
  <c r="BG104" i="1380"/>
  <c r="BF104" i="1380"/>
  <c r="BE104" i="1380"/>
  <c r="BD104" i="1380"/>
  <c r="BC104" i="1380"/>
  <c r="BB104" i="1380"/>
  <c r="BA104" i="1380"/>
  <c r="AJ104" i="1380"/>
  <c r="AH104" i="1380"/>
  <c r="AG104" i="1380"/>
  <c r="AF104" i="1380"/>
  <c r="AE104" i="1380"/>
  <c r="AD104" i="1380"/>
  <c r="AB104" i="1380"/>
  <c r="Z104" i="1380"/>
  <c r="Y104" i="1380"/>
  <c r="X104" i="1380"/>
  <c r="W104" i="1380"/>
  <c r="BR103" i="1380"/>
  <c r="BQ103" i="1380"/>
  <c r="BP103" i="1380"/>
  <c r="BO103" i="1380"/>
  <c r="BN103" i="1380"/>
  <c r="BM103" i="1380"/>
  <c r="BL103" i="1380"/>
  <c r="BK103" i="1380"/>
  <c r="BJ103" i="1380"/>
  <c r="BI103" i="1380"/>
  <c r="BH103" i="1380"/>
  <c r="BG103" i="1380"/>
  <c r="BF103" i="1380"/>
  <c r="BE103" i="1380"/>
  <c r="BD103" i="1380"/>
  <c r="BC103" i="1380"/>
  <c r="BB103" i="1380"/>
  <c r="BA103" i="1380"/>
  <c r="AK103" i="1380"/>
  <c r="AJ103" i="1380"/>
  <c r="AH103" i="1380"/>
  <c r="AF103" i="1380"/>
  <c r="AE103" i="1380"/>
  <c r="AD103" i="1380"/>
  <c r="AC103" i="1380"/>
  <c r="AB103" i="1380"/>
  <c r="Z103" i="1380"/>
  <c r="X103" i="1380"/>
  <c r="W103" i="1380"/>
  <c r="BR102" i="1380"/>
  <c r="BQ102" i="1380"/>
  <c r="BP102" i="1380"/>
  <c r="BO102" i="1380"/>
  <c r="BN102" i="1380"/>
  <c r="BM102" i="1380"/>
  <c r="BL102" i="1380"/>
  <c r="BK102" i="1380"/>
  <c r="BJ102" i="1380"/>
  <c r="BI102" i="1380"/>
  <c r="BH102" i="1380"/>
  <c r="BG102" i="1380"/>
  <c r="BF102" i="1380"/>
  <c r="BE102" i="1380"/>
  <c r="BD102" i="1380"/>
  <c r="BC102" i="1380"/>
  <c r="BB102" i="1380"/>
  <c r="BA102" i="1380"/>
  <c r="AK102" i="1380"/>
  <c r="AJ102" i="1380"/>
  <c r="AI102" i="1380"/>
  <c r="AH102" i="1380"/>
  <c r="AF102" i="1380"/>
  <c r="AD102" i="1380"/>
  <c r="AC102" i="1380"/>
  <c r="AB102" i="1380"/>
  <c r="AA102" i="1380"/>
  <c r="Z102" i="1380"/>
  <c r="X102" i="1380"/>
  <c r="BR101" i="1380"/>
  <c r="BQ101" i="1380"/>
  <c r="BP101" i="1380"/>
  <c r="BO101" i="1380"/>
  <c r="BN101" i="1380"/>
  <c r="BM101" i="1380"/>
  <c r="BL101" i="1380"/>
  <c r="BK101" i="1380"/>
  <c r="BJ101" i="1380"/>
  <c r="BI101" i="1380"/>
  <c r="BH101" i="1380"/>
  <c r="BG101" i="1380"/>
  <c r="BF101" i="1380"/>
  <c r="BE101" i="1380"/>
  <c r="BD101" i="1380"/>
  <c r="BC101" i="1380"/>
  <c r="BB101" i="1380"/>
  <c r="BA101" i="1380"/>
  <c r="AJ101" i="1380"/>
  <c r="AI101" i="1380"/>
  <c r="AH101" i="1380"/>
  <c r="AG101" i="1380"/>
  <c r="AF101" i="1380"/>
  <c r="AD101" i="1380"/>
  <c r="AB101" i="1380"/>
  <c r="AA101" i="1380"/>
  <c r="Z101" i="1380"/>
  <c r="Y101" i="1380"/>
  <c r="X101" i="1380"/>
  <c r="BR100" i="1380"/>
  <c r="BQ100" i="1380"/>
  <c r="BP100" i="1380"/>
  <c r="BO100" i="1380"/>
  <c r="BN100" i="1380"/>
  <c r="BM100" i="1380"/>
  <c r="BL100" i="1380"/>
  <c r="BK100" i="1380"/>
  <c r="BJ100" i="1380"/>
  <c r="BI100" i="1380"/>
  <c r="BH100" i="1380"/>
  <c r="BG100" i="1380"/>
  <c r="BF100" i="1380"/>
  <c r="BE100" i="1380"/>
  <c r="BD100" i="1380"/>
  <c r="BC100" i="1380"/>
  <c r="BB100" i="1380"/>
  <c r="BA100" i="1380"/>
  <c r="AJ100" i="1380"/>
  <c r="AH100" i="1380"/>
  <c r="AG100" i="1380"/>
  <c r="AF100" i="1380"/>
  <c r="AE100" i="1380"/>
  <c r="AD100" i="1380"/>
  <c r="AB100" i="1380"/>
  <c r="Z100" i="1380"/>
  <c r="Y100" i="1380"/>
  <c r="X100" i="1380"/>
  <c r="W100" i="1380"/>
  <c r="BR99" i="1380"/>
  <c r="BQ99" i="1380"/>
  <c r="BP99" i="1380"/>
  <c r="BO99" i="1380"/>
  <c r="BN99" i="1380"/>
  <c r="BM99" i="1380"/>
  <c r="BL99" i="1380"/>
  <c r="BK99" i="1380"/>
  <c r="BJ99" i="1380"/>
  <c r="BI99" i="1380"/>
  <c r="BH99" i="1380"/>
  <c r="BG99" i="1380"/>
  <c r="BF99" i="1380"/>
  <c r="BE99" i="1380"/>
  <c r="BD99" i="1380"/>
  <c r="BC99" i="1380"/>
  <c r="BB99" i="1380"/>
  <c r="BA99" i="1380"/>
  <c r="AK99" i="1380"/>
  <c r="AJ99" i="1380"/>
  <c r="AH99" i="1380"/>
  <c r="AF99" i="1380"/>
  <c r="AE99" i="1380"/>
  <c r="AD99" i="1380"/>
  <c r="AC99" i="1380"/>
  <c r="AB99" i="1380"/>
  <c r="Z99" i="1380"/>
  <c r="X99" i="1380"/>
  <c r="W99" i="1380"/>
  <c r="BR98" i="1380"/>
  <c r="BQ98" i="1380"/>
  <c r="BP98" i="1380"/>
  <c r="BO98" i="1380"/>
  <c r="BN98" i="1380"/>
  <c r="BM98" i="1380"/>
  <c r="BL98" i="1380"/>
  <c r="BK98" i="1380"/>
  <c r="BJ98" i="1380"/>
  <c r="BI98" i="1380"/>
  <c r="BH98" i="1380"/>
  <c r="BG98" i="1380"/>
  <c r="BF98" i="1380"/>
  <c r="BE98" i="1380"/>
  <c r="BD98" i="1380"/>
  <c r="BC98" i="1380"/>
  <c r="BB98" i="1380"/>
  <c r="BA98" i="1380"/>
  <c r="AK98" i="1380"/>
  <c r="AJ98" i="1380"/>
  <c r="AI98" i="1380"/>
  <c r="AH98" i="1380"/>
  <c r="AF98" i="1380"/>
  <c r="AD98" i="1380"/>
  <c r="AC98" i="1380"/>
  <c r="AB98" i="1380"/>
  <c r="AA98" i="1380"/>
  <c r="Z98" i="1380"/>
  <c r="X98" i="1380"/>
  <c r="BR97" i="1380"/>
  <c r="BQ97" i="1380"/>
  <c r="BP97" i="1380"/>
  <c r="BO97" i="1380"/>
  <c r="BN97" i="1380"/>
  <c r="BM97" i="1380"/>
  <c r="BL97" i="1380"/>
  <c r="BK97" i="1380"/>
  <c r="BJ97" i="1380"/>
  <c r="BI97" i="1380"/>
  <c r="BH97" i="1380"/>
  <c r="BG97" i="1380"/>
  <c r="BF97" i="1380"/>
  <c r="BE97" i="1380"/>
  <c r="BD97" i="1380"/>
  <c r="BC97" i="1380"/>
  <c r="BB97" i="1380"/>
  <c r="BA97" i="1380"/>
  <c r="AJ97" i="1380"/>
  <c r="AI97" i="1380"/>
  <c r="AH97" i="1380"/>
  <c r="AG97" i="1380"/>
  <c r="AF97" i="1380"/>
  <c r="AD97" i="1380"/>
  <c r="AB97" i="1380"/>
  <c r="AA97" i="1380"/>
  <c r="Z97" i="1380"/>
  <c r="Y97" i="1380"/>
  <c r="X97" i="1380"/>
  <c r="BR96" i="1380"/>
  <c r="BQ96" i="1380"/>
  <c r="BP96" i="1380"/>
  <c r="BO96" i="1380"/>
  <c r="BN96" i="1380"/>
  <c r="BM96" i="1380"/>
  <c r="BL96" i="1380"/>
  <c r="BK96" i="1380"/>
  <c r="BJ96" i="1380"/>
  <c r="BI96" i="1380"/>
  <c r="BH96" i="1380"/>
  <c r="BG96" i="1380"/>
  <c r="BF96" i="1380"/>
  <c r="BE96" i="1380"/>
  <c r="BD96" i="1380"/>
  <c r="BC96" i="1380"/>
  <c r="BB96" i="1380"/>
  <c r="BA96" i="1380"/>
  <c r="AJ96" i="1380"/>
  <c r="AH96" i="1380"/>
  <c r="AG96" i="1380"/>
  <c r="AF96" i="1380"/>
  <c r="AE96" i="1380"/>
  <c r="AD96" i="1380"/>
  <c r="AB96" i="1380"/>
  <c r="Z96" i="1380"/>
  <c r="Y96" i="1380"/>
  <c r="X96" i="1380"/>
  <c r="W96" i="1380"/>
  <c r="BR95" i="1380"/>
  <c r="BQ95" i="1380"/>
  <c r="BP95" i="1380"/>
  <c r="BO95" i="1380"/>
  <c r="BN95" i="1380"/>
  <c r="BM95" i="1380"/>
  <c r="BL95" i="1380"/>
  <c r="BK95" i="1380"/>
  <c r="BJ95" i="1380"/>
  <c r="BI95" i="1380"/>
  <c r="BH95" i="1380"/>
  <c r="BG95" i="1380"/>
  <c r="BF95" i="1380"/>
  <c r="BE95" i="1380"/>
  <c r="BD95" i="1380"/>
  <c r="BC95" i="1380"/>
  <c r="BB95" i="1380"/>
  <c r="BA95" i="1380"/>
  <c r="AK95" i="1380"/>
  <c r="AJ95" i="1380"/>
  <c r="AH95" i="1380"/>
  <c r="AF95" i="1380"/>
  <c r="AE95" i="1380"/>
  <c r="AD95" i="1380"/>
  <c r="AC95" i="1380"/>
  <c r="AB95" i="1380"/>
  <c r="Z95" i="1380"/>
  <c r="Y95" i="1380"/>
  <c r="X95" i="1380"/>
  <c r="W95" i="1380"/>
  <c r="BR94" i="1380"/>
  <c r="BQ94" i="1380"/>
  <c r="BP94" i="1380"/>
  <c r="BO94" i="1380"/>
  <c r="BN94" i="1380"/>
  <c r="BM94" i="1380"/>
  <c r="BL94" i="1380"/>
  <c r="BK94" i="1380"/>
  <c r="BJ94" i="1380"/>
  <c r="BI94" i="1380"/>
  <c r="BH94" i="1380"/>
  <c r="BG94" i="1380"/>
  <c r="BF94" i="1380"/>
  <c r="BE94" i="1380"/>
  <c r="BD94" i="1380"/>
  <c r="BC94" i="1380"/>
  <c r="BB94" i="1380"/>
  <c r="BA94" i="1380"/>
  <c r="AK94" i="1380"/>
  <c r="AJ94" i="1380"/>
  <c r="AI94" i="1380"/>
  <c r="AH94" i="1380"/>
  <c r="AG94" i="1380"/>
  <c r="AF94" i="1380"/>
  <c r="AD94" i="1380"/>
  <c r="AC94" i="1380"/>
  <c r="AB94" i="1380"/>
  <c r="AA94" i="1380"/>
  <c r="Z94" i="1380"/>
  <c r="X94" i="1380"/>
  <c r="BR93" i="1380"/>
  <c r="BQ93" i="1380"/>
  <c r="BP93" i="1380"/>
  <c r="BO93" i="1380"/>
  <c r="BN93" i="1380"/>
  <c r="BM93" i="1380"/>
  <c r="BL93" i="1380"/>
  <c r="BK93" i="1380"/>
  <c r="BJ93" i="1380"/>
  <c r="BI93" i="1380"/>
  <c r="BH93" i="1380"/>
  <c r="BG93" i="1380"/>
  <c r="BF93" i="1380"/>
  <c r="BE93" i="1380"/>
  <c r="BD93" i="1380"/>
  <c r="BC93" i="1380"/>
  <c r="BB93" i="1380"/>
  <c r="BA93" i="1380"/>
  <c r="AJ93" i="1380"/>
  <c r="AI93" i="1380"/>
  <c r="AH93" i="1380"/>
  <c r="AG93" i="1380"/>
  <c r="AF93" i="1380"/>
  <c r="AD93" i="1380"/>
  <c r="AB93" i="1380"/>
  <c r="AA93" i="1380"/>
  <c r="Z93" i="1380"/>
  <c r="Y93" i="1380"/>
  <c r="X93" i="1380"/>
  <c r="BR92" i="1380"/>
  <c r="BQ92" i="1380"/>
  <c r="BP92" i="1380"/>
  <c r="BO92" i="1380"/>
  <c r="BN92" i="1380"/>
  <c r="BM92" i="1380"/>
  <c r="BL92" i="1380"/>
  <c r="BK92" i="1380"/>
  <c r="BJ92" i="1380"/>
  <c r="BI92" i="1380"/>
  <c r="BH92" i="1380"/>
  <c r="BG92" i="1380"/>
  <c r="BF92" i="1380"/>
  <c r="BE92" i="1380"/>
  <c r="BD92" i="1380"/>
  <c r="BC92" i="1380"/>
  <c r="BB92" i="1380"/>
  <c r="BA92" i="1380"/>
  <c r="AJ92" i="1380"/>
  <c r="AH92" i="1380"/>
  <c r="AG92" i="1380"/>
  <c r="AF92" i="1380"/>
  <c r="AE92" i="1380"/>
  <c r="AD92" i="1380"/>
  <c r="AB92" i="1380"/>
  <c r="Z92" i="1380"/>
  <c r="Y92" i="1380"/>
  <c r="X92" i="1380"/>
  <c r="W92" i="1380"/>
  <c r="BR91" i="1380"/>
  <c r="BQ91" i="1380"/>
  <c r="BP91" i="1380"/>
  <c r="BO91" i="1380"/>
  <c r="BN91" i="1380"/>
  <c r="BM91" i="1380"/>
  <c r="BL91" i="1380"/>
  <c r="BK91" i="1380"/>
  <c r="BJ91" i="1380"/>
  <c r="BI91" i="1380"/>
  <c r="BH91" i="1380"/>
  <c r="BG91" i="1380"/>
  <c r="BF91" i="1380"/>
  <c r="BE91" i="1380"/>
  <c r="BD91" i="1380"/>
  <c r="BC91" i="1380"/>
  <c r="BB91" i="1380"/>
  <c r="BA91" i="1380"/>
  <c r="AK91" i="1380"/>
  <c r="AJ91" i="1380"/>
  <c r="AH91" i="1380"/>
  <c r="AF91" i="1380"/>
  <c r="AE91" i="1380"/>
  <c r="AD91" i="1380"/>
  <c r="AC91" i="1380"/>
  <c r="AB91" i="1380"/>
  <c r="Z91" i="1380"/>
  <c r="X91" i="1380"/>
  <c r="W91" i="1380"/>
  <c r="BR90" i="1380"/>
  <c r="BQ90" i="1380"/>
  <c r="BP90" i="1380"/>
  <c r="BO90" i="1380"/>
  <c r="BN90" i="1380"/>
  <c r="BM90" i="1380"/>
  <c r="BL90" i="1380"/>
  <c r="BK90" i="1380"/>
  <c r="BJ90" i="1380"/>
  <c r="BI90" i="1380"/>
  <c r="BH90" i="1380"/>
  <c r="BG90" i="1380"/>
  <c r="BF90" i="1380"/>
  <c r="BE90" i="1380"/>
  <c r="BD90" i="1380"/>
  <c r="BC90" i="1380"/>
  <c r="BB90" i="1380"/>
  <c r="BA90" i="1380"/>
  <c r="AK90" i="1380"/>
  <c r="AJ90" i="1380"/>
  <c r="AI90" i="1380"/>
  <c r="AH90" i="1380"/>
  <c r="AF90" i="1380"/>
  <c r="AD90" i="1380"/>
  <c r="AC90" i="1380"/>
  <c r="AB90" i="1380"/>
  <c r="AA90" i="1380"/>
  <c r="Z90" i="1380"/>
  <c r="X90" i="1380"/>
  <c r="BR89" i="1380"/>
  <c r="BQ89" i="1380"/>
  <c r="BP89" i="1380"/>
  <c r="BO89" i="1380"/>
  <c r="BN89" i="1380"/>
  <c r="BM89" i="1380"/>
  <c r="BL89" i="1380"/>
  <c r="BK89" i="1380"/>
  <c r="BJ89" i="1380"/>
  <c r="BI89" i="1380"/>
  <c r="BH89" i="1380"/>
  <c r="BG89" i="1380"/>
  <c r="BF89" i="1380"/>
  <c r="BE89" i="1380"/>
  <c r="BD89" i="1380"/>
  <c r="BC89" i="1380"/>
  <c r="BB89" i="1380"/>
  <c r="BA89" i="1380"/>
  <c r="AJ89" i="1380"/>
  <c r="AI89" i="1380"/>
  <c r="AH89" i="1380"/>
  <c r="AG89" i="1380"/>
  <c r="AF89" i="1380"/>
  <c r="AD89" i="1380"/>
  <c r="AB89" i="1380"/>
  <c r="AA89" i="1380"/>
  <c r="Z89" i="1380"/>
  <c r="Y89" i="1380"/>
  <c r="X89" i="1380"/>
  <c r="BR88" i="1380"/>
  <c r="BQ88" i="1380"/>
  <c r="BP88" i="1380"/>
  <c r="BO88" i="1380"/>
  <c r="BN88" i="1380"/>
  <c r="BM88" i="1380"/>
  <c r="BL88" i="1380"/>
  <c r="BK88" i="1380"/>
  <c r="BJ88" i="1380"/>
  <c r="BI88" i="1380"/>
  <c r="BH88" i="1380"/>
  <c r="BG88" i="1380"/>
  <c r="BF88" i="1380"/>
  <c r="BE88" i="1380"/>
  <c r="BD88" i="1380"/>
  <c r="BC88" i="1380"/>
  <c r="BB88" i="1380"/>
  <c r="BA88" i="1380"/>
  <c r="AJ88" i="1380"/>
  <c r="AH88" i="1380"/>
  <c r="AG88" i="1380"/>
  <c r="AF88" i="1380"/>
  <c r="AE88" i="1380"/>
  <c r="AD88" i="1380"/>
  <c r="AB88" i="1380"/>
  <c r="Z88" i="1380"/>
  <c r="Y88" i="1380"/>
  <c r="X88" i="1380"/>
  <c r="W88" i="1380"/>
  <c r="BR87" i="1380"/>
  <c r="BQ87" i="1380"/>
  <c r="BP87" i="1380"/>
  <c r="BO87" i="1380"/>
  <c r="BN87" i="1380"/>
  <c r="BM87" i="1380"/>
  <c r="BL87" i="1380"/>
  <c r="BK87" i="1380"/>
  <c r="BJ87" i="1380"/>
  <c r="BI87" i="1380"/>
  <c r="BH87" i="1380"/>
  <c r="BG87" i="1380"/>
  <c r="BF87" i="1380"/>
  <c r="BE87" i="1380"/>
  <c r="BD87" i="1380"/>
  <c r="BC87" i="1380"/>
  <c r="BB87" i="1380"/>
  <c r="BA87" i="1380"/>
  <c r="AK87" i="1380"/>
  <c r="AJ87" i="1380"/>
  <c r="AH87" i="1380"/>
  <c r="AF87" i="1380"/>
  <c r="AE87" i="1380"/>
  <c r="AD87" i="1380"/>
  <c r="AC87" i="1380"/>
  <c r="AB87" i="1380"/>
  <c r="Z87" i="1380"/>
  <c r="X87" i="1380"/>
  <c r="W87" i="1380"/>
  <c r="BR86" i="1380"/>
  <c r="BQ86" i="1380"/>
  <c r="BP86" i="1380"/>
  <c r="BO86" i="1380"/>
  <c r="BN86" i="1380"/>
  <c r="BM86" i="1380"/>
  <c r="BL86" i="1380"/>
  <c r="BK86" i="1380"/>
  <c r="BJ86" i="1380"/>
  <c r="BI86" i="1380"/>
  <c r="BH86" i="1380"/>
  <c r="BG86" i="1380"/>
  <c r="BF86" i="1380"/>
  <c r="BE86" i="1380"/>
  <c r="BD86" i="1380"/>
  <c r="BC86" i="1380"/>
  <c r="BB86" i="1380"/>
  <c r="BA86" i="1380"/>
  <c r="AK86" i="1380"/>
  <c r="AJ86" i="1380"/>
  <c r="AI86" i="1380"/>
  <c r="AH86" i="1380"/>
  <c r="AF86" i="1380"/>
  <c r="AE86" i="1380"/>
  <c r="AD86" i="1380"/>
  <c r="AC86" i="1380"/>
  <c r="AB86" i="1380"/>
  <c r="AA86" i="1380"/>
  <c r="Z86" i="1380"/>
  <c r="X86" i="1380"/>
  <c r="W86" i="1380"/>
  <c r="BR85" i="1380"/>
  <c r="BQ85" i="1380"/>
  <c r="BP85" i="1380"/>
  <c r="BO85" i="1380"/>
  <c r="BN85" i="1380"/>
  <c r="BM85" i="1380"/>
  <c r="BL85" i="1380"/>
  <c r="BK85" i="1380"/>
  <c r="BJ85" i="1380"/>
  <c r="BI85" i="1380"/>
  <c r="BH85" i="1380"/>
  <c r="BG85" i="1380"/>
  <c r="BF85" i="1380"/>
  <c r="BE85" i="1380"/>
  <c r="BD85" i="1380"/>
  <c r="BC85" i="1380"/>
  <c r="BB85" i="1380"/>
  <c r="BA85" i="1380"/>
  <c r="AJ85" i="1380"/>
  <c r="AI85" i="1380"/>
  <c r="AH85" i="1380"/>
  <c r="AG85" i="1380"/>
  <c r="AF85" i="1380"/>
  <c r="AD85" i="1380"/>
  <c r="AB85" i="1380"/>
  <c r="AA85" i="1380"/>
  <c r="Z85" i="1380"/>
  <c r="Y85" i="1380"/>
  <c r="X85" i="1380"/>
  <c r="BR84" i="1380"/>
  <c r="BQ84" i="1380"/>
  <c r="BP84" i="1380"/>
  <c r="BO84" i="1380"/>
  <c r="BN84" i="1380"/>
  <c r="BM84" i="1380"/>
  <c r="BL84" i="1380"/>
  <c r="BK84" i="1380"/>
  <c r="BJ84" i="1380"/>
  <c r="BI84" i="1380"/>
  <c r="BH84" i="1380"/>
  <c r="BG84" i="1380"/>
  <c r="BF84" i="1380"/>
  <c r="BE84" i="1380"/>
  <c r="BD84" i="1380"/>
  <c r="BC84" i="1380"/>
  <c r="BB84" i="1380"/>
  <c r="BA84" i="1380"/>
  <c r="AJ84" i="1380"/>
  <c r="AH84" i="1380"/>
  <c r="AG84" i="1380"/>
  <c r="AF84" i="1380"/>
  <c r="AE84" i="1380"/>
  <c r="AD84" i="1380"/>
  <c r="AB84" i="1380"/>
  <c r="Z84" i="1380"/>
  <c r="Y84" i="1380"/>
  <c r="X84" i="1380"/>
  <c r="W84" i="1380"/>
  <c r="BR83" i="1380"/>
  <c r="BQ83" i="1380"/>
  <c r="BP83" i="1380"/>
  <c r="BO83" i="1380"/>
  <c r="BN83" i="1380"/>
  <c r="BM83" i="1380"/>
  <c r="BL83" i="1380"/>
  <c r="BK83" i="1380"/>
  <c r="BJ83" i="1380"/>
  <c r="BI83" i="1380"/>
  <c r="BH83" i="1380"/>
  <c r="BG83" i="1380"/>
  <c r="BF83" i="1380"/>
  <c r="BE83" i="1380"/>
  <c r="BD83" i="1380"/>
  <c r="BC83" i="1380"/>
  <c r="BB83" i="1380"/>
  <c r="BA83" i="1380"/>
  <c r="AK83" i="1380"/>
  <c r="AJ83" i="1380"/>
  <c r="AH83" i="1380"/>
  <c r="AF83" i="1380"/>
  <c r="AE83" i="1380"/>
  <c r="AD83" i="1380"/>
  <c r="AC83" i="1380"/>
  <c r="AB83" i="1380"/>
  <c r="Z83" i="1380"/>
  <c r="X83" i="1380"/>
  <c r="W83" i="1380"/>
  <c r="BR82" i="1380"/>
  <c r="BQ82" i="1380"/>
  <c r="BP82" i="1380"/>
  <c r="BO82" i="1380"/>
  <c r="BN82" i="1380"/>
  <c r="BM82" i="1380"/>
  <c r="BL82" i="1380"/>
  <c r="BK82" i="1380"/>
  <c r="BJ82" i="1380"/>
  <c r="BI82" i="1380"/>
  <c r="BH82" i="1380"/>
  <c r="BG82" i="1380"/>
  <c r="BF82" i="1380"/>
  <c r="BE82" i="1380"/>
  <c r="BD82" i="1380"/>
  <c r="BC82" i="1380"/>
  <c r="BB82" i="1380"/>
  <c r="BA82" i="1380"/>
  <c r="AK82" i="1380"/>
  <c r="AJ82" i="1380"/>
  <c r="AI82" i="1380"/>
  <c r="AH82" i="1380"/>
  <c r="AF82" i="1380"/>
  <c r="AD82" i="1380"/>
  <c r="AC82" i="1380"/>
  <c r="AB82" i="1380"/>
  <c r="AA82" i="1380"/>
  <c r="Z82" i="1380"/>
  <c r="X82" i="1380"/>
  <c r="BR81" i="1380"/>
  <c r="BQ81" i="1380"/>
  <c r="BP81" i="1380"/>
  <c r="BO81" i="1380"/>
  <c r="BN81" i="1380"/>
  <c r="BM81" i="1380"/>
  <c r="BL81" i="1380"/>
  <c r="BK81" i="1380"/>
  <c r="BJ81" i="1380"/>
  <c r="BI81" i="1380"/>
  <c r="BH81" i="1380"/>
  <c r="BG81" i="1380"/>
  <c r="BF81" i="1380"/>
  <c r="BE81" i="1380"/>
  <c r="BD81" i="1380"/>
  <c r="BC81" i="1380"/>
  <c r="BB81" i="1380"/>
  <c r="BA81" i="1380"/>
  <c r="AJ81" i="1380"/>
  <c r="AI81" i="1380"/>
  <c r="AH81" i="1380"/>
  <c r="AG81" i="1380"/>
  <c r="AF81" i="1380"/>
  <c r="AD81" i="1380"/>
  <c r="AB81" i="1380"/>
  <c r="AA81" i="1380"/>
  <c r="Z81" i="1380"/>
  <c r="Y81" i="1380"/>
  <c r="X81" i="1380"/>
  <c r="BR80" i="1380"/>
  <c r="BQ80" i="1380"/>
  <c r="BP80" i="1380"/>
  <c r="BO80" i="1380"/>
  <c r="BN80" i="1380"/>
  <c r="BM80" i="1380"/>
  <c r="BL80" i="1380"/>
  <c r="BK80" i="1380"/>
  <c r="BJ80" i="1380"/>
  <c r="BI80" i="1380"/>
  <c r="BH80" i="1380"/>
  <c r="BG80" i="1380"/>
  <c r="BF80" i="1380"/>
  <c r="BE80" i="1380"/>
  <c r="BD80" i="1380"/>
  <c r="BC80" i="1380"/>
  <c r="BB80" i="1380"/>
  <c r="BA80" i="1380"/>
  <c r="AJ80" i="1380"/>
  <c r="AH80" i="1380"/>
  <c r="AG80" i="1380"/>
  <c r="AF80" i="1380"/>
  <c r="AE80" i="1380"/>
  <c r="AD80" i="1380"/>
  <c r="AB80" i="1380"/>
  <c r="Z80" i="1380"/>
  <c r="Y80" i="1380"/>
  <c r="X80" i="1380"/>
  <c r="W80" i="1380"/>
  <c r="BR79" i="1380"/>
  <c r="BQ79" i="1380"/>
  <c r="BP79" i="1380"/>
  <c r="BO79" i="1380"/>
  <c r="BN79" i="1380"/>
  <c r="BM79" i="1380"/>
  <c r="BL79" i="1380"/>
  <c r="BK79" i="1380"/>
  <c r="BJ79" i="1380"/>
  <c r="BI79" i="1380"/>
  <c r="BH79" i="1380"/>
  <c r="BG79" i="1380"/>
  <c r="BF79" i="1380"/>
  <c r="BE79" i="1380"/>
  <c r="BD79" i="1380"/>
  <c r="BC79" i="1380"/>
  <c r="BB79" i="1380"/>
  <c r="BA79" i="1380"/>
  <c r="AK79" i="1380"/>
  <c r="AJ79" i="1380"/>
  <c r="AH79" i="1380"/>
  <c r="AF79" i="1380"/>
  <c r="AE79" i="1380"/>
  <c r="AD79" i="1380"/>
  <c r="AC79" i="1380"/>
  <c r="AB79" i="1380"/>
  <c r="Z79" i="1380"/>
  <c r="X79" i="1380"/>
  <c r="W79" i="1380"/>
  <c r="BR78" i="1380"/>
  <c r="BQ78" i="1380"/>
  <c r="BP78" i="1380"/>
  <c r="BO78" i="1380"/>
  <c r="BN78" i="1380"/>
  <c r="BM78" i="1380"/>
  <c r="BL78" i="1380"/>
  <c r="BK78" i="1380"/>
  <c r="BJ78" i="1380"/>
  <c r="BI78" i="1380"/>
  <c r="BH78" i="1380"/>
  <c r="BG78" i="1380"/>
  <c r="BF78" i="1380"/>
  <c r="BE78" i="1380"/>
  <c r="BD78" i="1380"/>
  <c r="BC78" i="1380"/>
  <c r="BB78" i="1380"/>
  <c r="BA78" i="1380"/>
  <c r="AK78" i="1380"/>
  <c r="AJ78" i="1380"/>
  <c r="AI78" i="1380"/>
  <c r="AH78" i="1380"/>
  <c r="AF78" i="1380"/>
  <c r="AD78" i="1380"/>
  <c r="AC78" i="1380"/>
  <c r="AB78" i="1380"/>
  <c r="AA78" i="1380"/>
  <c r="Z78" i="1380"/>
  <c r="X78" i="1380"/>
  <c r="BR77" i="1380"/>
  <c r="BQ77" i="1380"/>
  <c r="BP77" i="1380"/>
  <c r="BO77" i="1380"/>
  <c r="BN77" i="1380"/>
  <c r="BM77" i="1380"/>
  <c r="BL77" i="1380"/>
  <c r="BK77" i="1380"/>
  <c r="BJ77" i="1380"/>
  <c r="BI77" i="1380"/>
  <c r="BH77" i="1380"/>
  <c r="BG77" i="1380"/>
  <c r="BF77" i="1380"/>
  <c r="BE77" i="1380"/>
  <c r="BD77" i="1380"/>
  <c r="BC77" i="1380"/>
  <c r="BB77" i="1380"/>
  <c r="BA77" i="1380"/>
  <c r="AJ77" i="1380"/>
  <c r="AI77" i="1380"/>
  <c r="AH77" i="1380"/>
  <c r="AG77" i="1380"/>
  <c r="AF77" i="1380"/>
  <c r="AD77" i="1380"/>
  <c r="AB77" i="1380"/>
  <c r="AA77" i="1380"/>
  <c r="Z77" i="1380"/>
  <c r="Y77" i="1380"/>
  <c r="X77" i="1380"/>
  <c r="BR76" i="1380"/>
  <c r="BQ76" i="1380"/>
  <c r="BP76" i="1380"/>
  <c r="BO76" i="1380"/>
  <c r="BN76" i="1380"/>
  <c r="BM76" i="1380"/>
  <c r="BL76" i="1380"/>
  <c r="BK76" i="1380"/>
  <c r="BJ76" i="1380"/>
  <c r="BI76" i="1380"/>
  <c r="BH76" i="1380"/>
  <c r="BG76" i="1380"/>
  <c r="BF76" i="1380"/>
  <c r="BE76" i="1380"/>
  <c r="BD76" i="1380"/>
  <c r="BC76" i="1380"/>
  <c r="BB76" i="1380"/>
  <c r="BA76" i="1380"/>
  <c r="AJ76" i="1380"/>
  <c r="AH76" i="1380"/>
  <c r="AG76" i="1380"/>
  <c r="AF76" i="1380"/>
  <c r="AE76" i="1380"/>
  <c r="AD76" i="1380"/>
  <c r="AB76" i="1380"/>
  <c r="Z76" i="1380"/>
  <c r="Y76" i="1380"/>
  <c r="X76" i="1380"/>
  <c r="W76" i="1380"/>
  <c r="BR75" i="1380"/>
  <c r="BQ75" i="1380"/>
  <c r="BP75" i="1380"/>
  <c r="BO75" i="1380"/>
  <c r="BN75" i="1380"/>
  <c r="BM75" i="1380"/>
  <c r="BL75" i="1380"/>
  <c r="BK75" i="1380"/>
  <c r="BJ75" i="1380"/>
  <c r="BI75" i="1380"/>
  <c r="BH75" i="1380"/>
  <c r="BG75" i="1380"/>
  <c r="BF75" i="1380"/>
  <c r="BE75" i="1380"/>
  <c r="BD75" i="1380"/>
  <c r="BC75" i="1380"/>
  <c r="BB75" i="1380"/>
  <c r="BA75" i="1380"/>
  <c r="AK75" i="1380"/>
  <c r="AJ75" i="1380"/>
  <c r="AH75" i="1380"/>
  <c r="AF75" i="1380"/>
  <c r="AE75" i="1380"/>
  <c r="AD75" i="1380"/>
  <c r="AC75" i="1380"/>
  <c r="AB75" i="1380"/>
  <c r="Z75" i="1380"/>
  <c r="X75" i="1380"/>
  <c r="W75" i="1380"/>
  <c r="BR74" i="1380"/>
  <c r="BQ74" i="1380"/>
  <c r="BP74" i="1380"/>
  <c r="BO74" i="1380"/>
  <c r="BN74" i="1380"/>
  <c r="BM74" i="1380"/>
  <c r="BL74" i="1380"/>
  <c r="BK74" i="1380"/>
  <c r="BJ74" i="1380"/>
  <c r="BI74" i="1380"/>
  <c r="BH74" i="1380"/>
  <c r="BG74" i="1380"/>
  <c r="BF74" i="1380"/>
  <c r="BE74" i="1380"/>
  <c r="BD74" i="1380"/>
  <c r="BC74" i="1380"/>
  <c r="BB74" i="1380"/>
  <c r="BA74" i="1380"/>
  <c r="AK74" i="1380"/>
  <c r="AJ74" i="1380"/>
  <c r="AI74" i="1380"/>
  <c r="AH74" i="1380"/>
  <c r="AF74" i="1380"/>
  <c r="AD74" i="1380"/>
  <c r="AC74" i="1380"/>
  <c r="AB74" i="1380"/>
  <c r="AA74" i="1380"/>
  <c r="Z74" i="1380"/>
  <c r="X74" i="1380"/>
  <c r="BR73" i="1380"/>
  <c r="BQ73" i="1380"/>
  <c r="BP73" i="1380"/>
  <c r="BO73" i="1380"/>
  <c r="BN73" i="1380"/>
  <c r="BM73" i="1380"/>
  <c r="BL73" i="1380"/>
  <c r="BK73" i="1380"/>
  <c r="BJ73" i="1380"/>
  <c r="BI73" i="1380"/>
  <c r="BH73" i="1380"/>
  <c r="BG73" i="1380"/>
  <c r="BF73" i="1380"/>
  <c r="BE73" i="1380"/>
  <c r="BD73" i="1380"/>
  <c r="BC73" i="1380"/>
  <c r="BB73" i="1380"/>
  <c r="BA73" i="1380"/>
  <c r="AJ73" i="1380"/>
  <c r="AI73" i="1380"/>
  <c r="AH73" i="1380"/>
  <c r="AG73" i="1380"/>
  <c r="AF73" i="1380"/>
  <c r="AD73" i="1380"/>
  <c r="AB73" i="1380"/>
  <c r="AA73" i="1380"/>
  <c r="Z73" i="1380"/>
  <c r="Y73" i="1380"/>
  <c r="X73" i="1380"/>
  <c r="BR72" i="1380"/>
  <c r="BQ72" i="1380"/>
  <c r="BP72" i="1380"/>
  <c r="BO72" i="1380"/>
  <c r="BN72" i="1380"/>
  <c r="BM72" i="1380"/>
  <c r="BL72" i="1380"/>
  <c r="BK72" i="1380"/>
  <c r="BJ72" i="1380"/>
  <c r="BI72" i="1380"/>
  <c r="BH72" i="1380"/>
  <c r="BG72" i="1380"/>
  <c r="BF72" i="1380"/>
  <c r="BE72" i="1380"/>
  <c r="BD72" i="1380"/>
  <c r="BC72" i="1380"/>
  <c r="BB72" i="1380"/>
  <c r="BA72" i="1380"/>
  <c r="AJ72" i="1380"/>
  <c r="AH72" i="1380"/>
  <c r="AG72" i="1380"/>
  <c r="AF72" i="1380"/>
  <c r="AE72" i="1380"/>
  <c r="AD72" i="1380"/>
  <c r="AB72" i="1380"/>
  <c r="Z72" i="1380"/>
  <c r="Y72" i="1380"/>
  <c r="X72" i="1380"/>
  <c r="W72" i="1380"/>
  <c r="BR71" i="1380"/>
  <c r="BQ71" i="1380"/>
  <c r="BP71" i="1380"/>
  <c r="BO71" i="1380"/>
  <c r="BN71" i="1380"/>
  <c r="BM71" i="1380"/>
  <c r="BL71" i="1380"/>
  <c r="BK71" i="1380"/>
  <c r="BJ71" i="1380"/>
  <c r="BI71" i="1380"/>
  <c r="BH71" i="1380"/>
  <c r="BG71" i="1380"/>
  <c r="BF71" i="1380"/>
  <c r="BE71" i="1380"/>
  <c r="BD71" i="1380"/>
  <c r="BC71" i="1380"/>
  <c r="BB71" i="1380"/>
  <c r="BA71" i="1380"/>
  <c r="AK71" i="1380"/>
  <c r="AJ71" i="1380"/>
  <c r="AH71" i="1380"/>
  <c r="AF71" i="1380"/>
  <c r="AE71" i="1380"/>
  <c r="AD71" i="1380"/>
  <c r="AC71" i="1380"/>
  <c r="AB71" i="1380"/>
  <c r="Z71" i="1380"/>
  <c r="X71" i="1380"/>
  <c r="W71" i="1380"/>
  <c r="BR70" i="1380"/>
  <c r="BQ70" i="1380"/>
  <c r="BP70" i="1380"/>
  <c r="BO70" i="1380"/>
  <c r="BN70" i="1380"/>
  <c r="BM70" i="1380"/>
  <c r="BL70" i="1380"/>
  <c r="BK70" i="1380"/>
  <c r="BJ70" i="1380"/>
  <c r="BI70" i="1380"/>
  <c r="BH70" i="1380"/>
  <c r="BG70" i="1380"/>
  <c r="BF70" i="1380"/>
  <c r="BE70" i="1380"/>
  <c r="BD70" i="1380"/>
  <c r="BC70" i="1380"/>
  <c r="BB70" i="1380"/>
  <c r="BA70" i="1380"/>
  <c r="AK70" i="1380"/>
  <c r="AJ70" i="1380"/>
  <c r="AI70" i="1380"/>
  <c r="AH70" i="1380"/>
  <c r="AF70" i="1380"/>
  <c r="AD70" i="1380"/>
  <c r="AC70" i="1380"/>
  <c r="AB70" i="1380"/>
  <c r="AA70" i="1380"/>
  <c r="Z70" i="1380"/>
  <c r="X70" i="1380"/>
  <c r="BR69" i="1380"/>
  <c r="BQ69" i="1380"/>
  <c r="BP69" i="1380"/>
  <c r="BO69" i="1380"/>
  <c r="BN69" i="1380"/>
  <c r="BM69" i="1380"/>
  <c r="BL69" i="1380"/>
  <c r="BK69" i="1380"/>
  <c r="BJ69" i="1380"/>
  <c r="BI69" i="1380"/>
  <c r="BH69" i="1380"/>
  <c r="BG69" i="1380"/>
  <c r="BF69" i="1380"/>
  <c r="BE69" i="1380"/>
  <c r="BD69" i="1380"/>
  <c r="BC69" i="1380"/>
  <c r="BB69" i="1380"/>
  <c r="BA69" i="1380"/>
  <c r="AJ69" i="1380"/>
  <c r="AI69" i="1380"/>
  <c r="AH69" i="1380"/>
  <c r="AG69" i="1380"/>
  <c r="AF69" i="1380"/>
  <c r="AD69" i="1380"/>
  <c r="AB69" i="1380"/>
  <c r="AA69" i="1380"/>
  <c r="Z69" i="1380"/>
  <c r="Y69" i="1380"/>
  <c r="X69" i="1380"/>
  <c r="BR68" i="1380"/>
  <c r="BQ68" i="1380"/>
  <c r="BP68" i="1380"/>
  <c r="BO68" i="1380"/>
  <c r="BN68" i="1380"/>
  <c r="BM68" i="1380"/>
  <c r="BL68" i="1380"/>
  <c r="BK68" i="1380"/>
  <c r="BJ68" i="1380"/>
  <c r="BI68" i="1380"/>
  <c r="BH68" i="1380"/>
  <c r="BG68" i="1380"/>
  <c r="BF68" i="1380"/>
  <c r="BE68" i="1380"/>
  <c r="BD68" i="1380"/>
  <c r="BC68" i="1380"/>
  <c r="BB68" i="1380"/>
  <c r="BA68" i="1380"/>
  <c r="AJ68" i="1380"/>
  <c r="AH68" i="1380"/>
  <c r="AG68" i="1380"/>
  <c r="AF68" i="1380"/>
  <c r="AE68" i="1380"/>
  <c r="AD68" i="1380"/>
  <c r="AB68" i="1380"/>
  <c r="Z68" i="1380"/>
  <c r="Y68" i="1380"/>
  <c r="X68" i="1380"/>
  <c r="W68" i="1380"/>
  <c r="BR67" i="1380"/>
  <c r="BQ67" i="1380"/>
  <c r="BP67" i="1380"/>
  <c r="BO67" i="1380"/>
  <c r="BN67" i="1380"/>
  <c r="BM67" i="1380"/>
  <c r="BL67" i="1380"/>
  <c r="BK67" i="1380"/>
  <c r="BJ67" i="1380"/>
  <c r="BI67" i="1380"/>
  <c r="BH67" i="1380"/>
  <c r="BG67" i="1380"/>
  <c r="BF67" i="1380"/>
  <c r="BE67" i="1380"/>
  <c r="BD67" i="1380"/>
  <c r="BC67" i="1380"/>
  <c r="BB67" i="1380"/>
  <c r="BA67" i="1380"/>
  <c r="AK67" i="1380"/>
  <c r="AJ67" i="1380"/>
  <c r="AH67" i="1380"/>
  <c r="AF67" i="1380"/>
  <c r="AE67" i="1380"/>
  <c r="AD67" i="1380"/>
  <c r="AC67" i="1380"/>
  <c r="AB67" i="1380"/>
  <c r="Z67" i="1380"/>
  <c r="X67" i="1380"/>
  <c r="W67" i="1380"/>
  <c r="BR66" i="1380"/>
  <c r="BQ66" i="1380"/>
  <c r="BP66" i="1380"/>
  <c r="BO66" i="1380"/>
  <c r="BN66" i="1380"/>
  <c r="BM66" i="1380"/>
  <c r="BL66" i="1380"/>
  <c r="BK66" i="1380"/>
  <c r="BJ66" i="1380"/>
  <c r="BI66" i="1380"/>
  <c r="BH66" i="1380"/>
  <c r="BG66" i="1380"/>
  <c r="BF66" i="1380"/>
  <c r="BE66" i="1380"/>
  <c r="BD66" i="1380"/>
  <c r="BC66" i="1380"/>
  <c r="BB66" i="1380"/>
  <c r="BA66" i="1380"/>
  <c r="AK66" i="1380"/>
  <c r="AJ66" i="1380"/>
  <c r="AI66" i="1380"/>
  <c r="AH66" i="1380"/>
  <c r="AF66" i="1380"/>
  <c r="AD66" i="1380"/>
  <c r="AC66" i="1380"/>
  <c r="AB66" i="1380"/>
  <c r="AA66" i="1380"/>
  <c r="Z66" i="1380"/>
  <c r="X66" i="1380"/>
  <c r="BR65" i="1380"/>
  <c r="BQ65" i="1380"/>
  <c r="BP65" i="1380"/>
  <c r="BO65" i="1380"/>
  <c r="BN65" i="1380"/>
  <c r="BM65" i="1380"/>
  <c r="BL65" i="1380"/>
  <c r="BK65" i="1380"/>
  <c r="BJ65" i="1380"/>
  <c r="BI65" i="1380"/>
  <c r="BH65" i="1380"/>
  <c r="BG65" i="1380"/>
  <c r="BF65" i="1380"/>
  <c r="BE65" i="1380"/>
  <c r="BD65" i="1380"/>
  <c r="BC65" i="1380"/>
  <c r="BB65" i="1380"/>
  <c r="BA65" i="1380"/>
  <c r="AJ65" i="1380"/>
  <c r="AI65" i="1380"/>
  <c r="AH65" i="1380"/>
  <c r="AG65" i="1380"/>
  <c r="AF65" i="1380"/>
  <c r="AD65" i="1380"/>
  <c r="AB65" i="1380"/>
  <c r="AA65" i="1380"/>
  <c r="Z65" i="1380"/>
  <c r="Y65" i="1380"/>
  <c r="X65" i="1380"/>
  <c r="BR64" i="1380"/>
  <c r="BQ64" i="1380"/>
  <c r="BP64" i="1380"/>
  <c r="BO64" i="1380"/>
  <c r="BN64" i="1380"/>
  <c r="BM64" i="1380"/>
  <c r="BL64" i="1380"/>
  <c r="BK64" i="1380"/>
  <c r="BJ64" i="1380"/>
  <c r="BI64" i="1380"/>
  <c r="BH64" i="1380"/>
  <c r="BG64" i="1380"/>
  <c r="BF64" i="1380"/>
  <c r="BE64" i="1380"/>
  <c r="BD64" i="1380"/>
  <c r="BC64" i="1380"/>
  <c r="BB64" i="1380"/>
  <c r="BA64" i="1380"/>
  <c r="AJ64" i="1380"/>
  <c r="AH64" i="1380"/>
  <c r="AG64" i="1380"/>
  <c r="AF64" i="1380"/>
  <c r="AE64" i="1380"/>
  <c r="AD64" i="1380"/>
  <c r="AB64" i="1380"/>
  <c r="Z64" i="1380"/>
  <c r="Y64" i="1380"/>
  <c r="X64" i="1380"/>
  <c r="W64" i="1380"/>
  <c r="BR63" i="1380"/>
  <c r="BQ63" i="1380"/>
  <c r="BP63" i="1380"/>
  <c r="BO63" i="1380"/>
  <c r="BN63" i="1380"/>
  <c r="BM63" i="1380"/>
  <c r="BL63" i="1380"/>
  <c r="BK63" i="1380"/>
  <c r="BJ63" i="1380"/>
  <c r="BI63" i="1380"/>
  <c r="BH63" i="1380"/>
  <c r="BG63" i="1380"/>
  <c r="BF63" i="1380"/>
  <c r="BE63" i="1380"/>
  <c r="BD63" i="1380"/>
  <c r="BC63" i="1380"/>
  <c r="BB63" i="1380"/>
  <c r="BA63" i="1380"/>
  <c r="AK63" i="1380"/>
  <c r="AJ63" i="1380"/>
  <c r="AH63" i="1380"/>
  <c r="AF63" i="1380"/>
  <c r="AE63" i="1380"/>
  <c r="AD63" i="1380"/>
  <c r="AC63" i="1380"/>
  <c r="AB63" i="1380"/>
  <c r="Z63" i="1380"/>
  <c r="X63" i="1380"/>
  <c r="W63" i="1380"/>
  <c r="BR62" i="1380"/>
  <c r="BQ62" i="1380"/>
  <c r="BP62" i="1380"/>
  <c r="BO62" i="1380"/>
  <c r="BN62" i="1380"/>
  <c r="BM62" i="1380"/>
  <c r="BL62" i="1380"/>
  <c r="BK62" i="1380"/>
  <c r="BJ62" i="1380"/>
  <c r="BI62" i="1380"/>
  <c r="BH62" i="1380"/>
  <c r="BG62" i="1380"/>
  <c r="BF62" i="1380"/>
  <c r="BE62" i="1380"/>
  <c r="BD62" i="1380"/>
  <c r="BC62" i="1380"/>
  <c r="BB62" i="1380"/>
  <c r="BA62" i="1380"/>
  <c r="AK62" i="1380"/>
  <c r="AJ62" i="1380"/>
  <c r="AI62" i="1380"/>
  <c r="AH62" i="1380"/>
  <c r="AF62" i="1380"/>
  <c r="AD62" i="1380"/>
  <c r="AC62" i="1380"/>
  <c r="AB62" i="1380"/>
  <c r="AA62" i="1380"/>
  <c r="Z62" i="1380"/>
  <c r="X62" i="1380"/>
  <c r="BR61" i="1380"/>
  <c r="BQ61" i="1380"/>
  <c r="BP61" i="1380"/>
  <c r="BO61" i="1380"/>
  <c r="BN61" i="1380"/>
  <c r="BM61" i="1380"/>
  <c r="BL61" i="1380"/>
  <c r="BK61" i="1380"/>
  <c r="BJ61" i="1380"/>
  <c r="BI61" i="1380"/>
  <c r="BH61" i="1380"/>
  <c r="BG61" i="1380"/>
  <c r="BF61" i="1380"/>
  <c r="BE61" i="1380"/>
  <c r="BD61" i="1380"/>
  <c r="BC61" i="1380"/>
  <c r="BB61" i="1380"/>
  <c r="BA61" i="1380"/>
  <c r="AJ61" i="1380"/>
  <c r="AI61" i="1380"/>
  <c r="AH61" i="1380"/>
  <c r="AG61" i="1380"/>
  <c r="AF61" i="1380"/>
  <c r="AE61" i="1380"/>
  <c r="AD61" i="1380"/>
  <c r="AB61" i="1380"/>
  <c r="AA61" i="1380"/>
  <c r="Z61" i="1380"/>
  <c r="Y61" i="1380"/>
  <c r="X61" i="1380"/>
  <c r="BR60" i="1380"/>
  <c r="BQ60" i="1380"/>
  <c r="BP60" i="1380"/>
  <c r="BO60" i="1380"/>
  <c r="BN60" i="1380"/>
  <c r="BM60" i="1380"/>
  <c r="BL60" i="1380"/>
  <c r="BK60" i="1380"/>
  <c r="BJ60" i="1380"/>
  <c r="BI60" i="1380"/>
  <c r="BH60" i="1380"/>
  <c r="BG60" i="1380"/>
  <c r="BF60" i="1380"/>
  <c r="BE60" i="1380"/>
  <c r="BD60" i="1380"/>
  <c r="BC60" i="1380"/>
  <c r="BB60" i="1380"/>
  <c r="BA60" i="1380"/>
  <c r="AJ60" i="1380"/>
  <c r="AH60" i="1380"/>
  <c r="AG60" i="1380"/>
  <c r="AF60" i="1380"/>
  <c r="AE60" i="1380"/>
  <c r="AD60" i="1380"/>
  <c r="AB60" i="1380"/>
  <c r="Z60" i="1380"/>
  <c r="Y60" i="1380"/>
  <c r="X60" i="1380"/>
  <c r="W60" i="1380"/>
  <c r="BR59" i="1380"/>
  <c r="BQ59" i="1380"/>
  <c r="BP59" i="1380"/>
  <c r="BO59" i="1380"/>
  <c r="BN59" i="1380"/>
  <c r="BM59" i="1380"/>
  <c r="BL59" i="1380"/>
  <c r="BK59" i="1380"/>
  <c r="BJ59" i="1380"/>
  <c r="BI59" i="1380"/>
  <c r="BH59" i="1380"/>
  <c r="BG59" i="1380"/>
  <c r="BF59" i="1380"/>
  <c r="BE59" i="1380"/>
  <c r="BD59" i="1380"/>
  <c r="BC59" i="1380"/>
  <c r="BB59" i="1380"/>
  <c r="BA59" i="1380"/>
  <c r="AK59" i="1380"/>
  <c r="AJ59" i="1380"/>
  <c r="AH59" i="1380"/>
  <c r="AF59" i="1380"/>
  <c r="AE59" i="1380"/>
  <c r="AD59" i="1380"/>
  <c r="AC59" i="1380"/>
  <c r="AB59" i="1380"/>
  <c r="Z59" i="1380"/>
  <c r="X59" i="1380"/>
  <c r="W59" i="1380"/>
  <c r="BR58" i="1380"/>
  <c r="BQ58" i="1380"/>
  <c r="BP58" i="1380"/>
  <c r="BO58" i="1380"/>
  <c r="BN58" i="1380"/>
  <c r="BM58" i="1380"/>
  <c r="BL58" i="1380"/>
  <c r="BK58" i="1380"/>
  <c r="BJ58" i="1380"/>
  <c r="BI58" i="1380"/>
  <c r="BH58" i="1380"/>
  <c r="BG58" i="1380"/>
  <c r="BF58" i="1380"/>
  <c r="BE58" i="1380"/>
  <c r="BD58" i="1380"/>
  <c r="BC58" i="1380"/>
  <c r="BB58" i="1380"/>
  <c r="BA58" i="1380"/>
  <c r="AK58" i="1380"/>
  <c r="AJ58" i="1380"/>
  <c r="AI58" i="1380"/>
  <c r="AH58" i="1380"/>
  <c r="AF58" i="1380"/>
  <c r="AD58" i="1380"/>
  <c r="AC58" i="1380"/>
  <c r="AB58" i="1380"/>
  <c r="AA58" i="1380"/>
  <c r="Z58" i="1380"/>
  <c r="X58" i="1380"/>
  <c r="BR57" i="1380"/>
  <c r="BQ57" i="1380"/>
  <c r="BP57" i="1380"/>
  <c r="BO57" i="1380"/>
  <c r="BN57" i="1380"/>
  <c r="BM57" i="1380"/>
  <c r="BL57" i="1380"/>
  <c r="BK57" i="1380"/>
  <c r="BJ57" i="1380"/>
  <c r="BI57" i="1380"/>
  <c r="BH57" i="1380"/>
  <c r="BG57" i="1380"/>
  <c r="BF57" i="1380"/>
  <c r="BE57" i="1380"/>
  <c r="BD57" i="1380"/>
  <c r="BC57" i="1380"/>
  <c r="BB57" i="1380"/>
  <c r="BA57" i="1380"/>
  <c r="AJ57" i="1380"/>
  <c r="AI57" i="1380"/>
  <c r="AH57" i="1380"/>
  <c r="AG57" i="1380"/>
  <c r="AF57" i="1380"/>
  <c r="AE57" i="1380"/>
  <c r="AD57" i="1380"/>
  <c r="AB57" i="1380"/>
  <c r="AA57" i="1380"/>
  <c r="Z57" i="1380"/>
  <c r="Y57" i="1380"/>
  <c r="X57" i="1380"/>
  <c r="BR56" i="1380"/>
  <c r="BQ56" i="1380"/>
  <c r="BP56" i="1380"/>
  <c r="BO56" i="1380"/>
  <c r="BN56" i="1380"/>
  <c r="BM56" i="1380"/>
  <c r="BL56" i="1380"/>
  <c r="BK56" i="1380"/>
  <c r="BJ56" i="1380"/>
  <c r="BI56" i="1380"/>
  <c r="BH56" i="1380"/>
  <c r="BG56" i="1380"/>
  <c r="BF56" i="1380"/>
  <c r="BE56" i="1380"/>
  <c r="BD56" i="1380"/>
  <c r="BC56" i="1380"/>
  <c r="BB56" i="1380"/>
  <c r="BA56" i="1380"/>
  <c r="AJ56" i="1380"/>
  <c r="AH56" i="1380"/>
  <c r="AG56" i="1380"/>
  <c r="AF56" i="1380"/>
  <c r="AE56" i="1380"/>
  <c r="AD56" i="1380"/>
  <c r="AB56" i="1380"/>
  <c r="Z56" i="1380"/>
  <c r="Y56" i="1380"/>
  <c r="X56" i="1380"/>
  <c r="W56" i="1380"/>
  <c r="BR55" i="1380"/>
  <c r="BQ55" i="1380"/>
  <c r="BP55" i="1380"/>
  <c r="BO55" i="1380"/>
  <c r="BN55" i="1380"/>
  <c r="BM55" i="1380"/>
  <c r="BL55" i="1380"/>
  <c r="BK55" i="1380"/>
  <c r="BJ55" i="1380"/>
  <c r="BI55" i="1380"/>
  <c r="BH55" i="1380"/>
  <c r="BG55" i="1380"/>
  <c r="BF55" i="1380"/>
  <c r="BE55" i="1380"/>
  <c r="BD55" i="1380"/>
  <c r="BC55" i="1380"/>
  <c r="BB55" i="1380"/>
  <c r="BA55" i="1380"/>
  <c r="AK55" i="1380"/>
  <c r="AJ55" i="1380"/>
  <c r="AH55" i="1380"/>
  <c r="AF55" i="1380"/>
  <c r="AE55" i="1380"/>
  <c r="AD55" i="1380"/>
  <c r="AC55" i="1380"/>
  <c r="AB55" i="1380"/>
  <c r="Z55" i="1380"/>
  <c r="X55" i="1380"/>
  <c r="W55" i="1380"/>
  <c r="BR54" i="1380"/>
  <c r="BQ54" i="1380"/>
  <c r="BP54" i="1380"/>
  <c r="BO54" i="1380"/>
  <c r="BN54" i="1380"/>
  <c r="BM54" i="1380"/>
  <c r="BL54" i="1380"/>
  <c r="BK54" i="1380"/>
  <c r="BJ54" i="1380"/>
  <c r="BI54" i="1380"/>
  <c r="BH54" i="1380"/>
  <c r="BG54" i="1380"/>
  <c r="BF54" i="1380"/>
  <c r="BE54" i="1380"/>
  <c r="BD54" i="1380"/>
  <c r="BC54" i="1380"/>
  <c r="BB54" i="1380"/>
  <c r="BA54" i="1380"/>
  <c r="AK54" i="1380"/>
  <c r="AJ54" i="1380"/>
  <c r="AI54" i="1380"/>
  <c r="AH54" i="1380"/>
  <c r="AF54" i="1380"/>
  <c r="AD54" i="1380"/>
  <c r="AC54" i="1380"/>
  <c r="AB54" i="1380"/>
  <c r="AA54" i="1380"/>
  <c r="Z54" i="1380"/>
  <c r="X54" i="1380"/>
  <c r="BR53" i="1380"/>
  <c r="BQ53" i="1380"/>
  <c r="BP53" i="1380"/>
  <c r="BO53" i="1380"/>
  <c r="BN53" i="1380"/>
  <c r="BM53" i="1380"/>
  <c r="BL53" i="1380"/>
  <c r="BK53" i="1380"/>
  <c r="BJ53" i="1380"/>
  <c r="BI53" i="1380"/>
  <c r="BH53" i="1380"/>
  <c r="BG53" i="1380"/>
  <c r="BF53" i="1380"/>
  <c r="BE53" i="1380"/>
  <c r="BD53" i="1380"/>
  <c r="BC53" i="1380"/>
  <c r="BB53" i="1380"/>
  <c r="BA53" i="1380"/>
  <c r="AJ53" i="1380"/>
  <c r="AI53" i="1380"/>
  <c r="AH53" i="1380"/>
  <c r="AG53" i="1380"/>
  <c r="AF53" i="1380"/>
  <c r="AD53" i="1380"/>
  <c r="AB53" i="1380"/>
  <c r="AA53" i="1380"/>
  <c r="Z53" i="1380"/>
  <c r="Y53" i="1380"/>
  <c r="X53" i="1380"/>
  <c r="BR52" i="1380"/>
  <c r="BQ52" i="1380"/>
  <c r="BP52" i="1380"/>
  <c r="BO52" i="1380"/>
  <c r="BN52" i="1380"/>
  <c r="BM52" i="1380"/>
  <c r="BL52" i="1380"/>
  <c r="BK52" i="1380"/>
  <c r="BJ52" i="1380"/>
  <c r="BI52" i="1380"/>
  <c r="BH52" i="1380"/>
  <c r="BG52" i="1380"/>
  <c r="BF52" i="1380"/>
  <c r="BE52" i="1380"/>
  <c r="BD52" i="1380"/>
  <c r="BC52" i="1380"/>
  <c r="BB52" i="1380"/>
  <c r="BA52" i="1380"/>
  <c r="AJ52" i="1380"/>
  <c r="AH52" i="1380"/>
  <c r="AG52" i="1380"/>
  <c r="AF52" i="1380"/>
  <c r="AE52" i="1380"/>
  <c r="AD52" i="1380"/>
  <c r="AB52" i="1380"/>
  <c r="Z52" i="1380"/>
  <c r="Y52" i="1380"/>
  <c r="X52" i="1380"/>
  <c r="W52" i="1380"/>
  <c r="BR51" i="1380"/>
  <c r="BQ51" i="1380"/>
  <c r="BP51" i="1380"/>
  <c r="BO51" i="1380"/>
  <c r="BN51" i="1380"/>
  <c r="BM51" i="1380"/>
  <c r="BL51" i="1380"/>
  <c r="BK51" i="1380"/>
  <c r="BJ51" i="1380"/>
  <c r="BI51" i="1380"/>
  <c r="BH51" i="1380"/>
  <c r="BG51" i="1380"/>
  <c r="BF51" i="1380"/>
  <c r="BE51" i="1380"/>
  <c r="BD51" i="1380"/>
  <c r="BC51" i="1380"/>
  <c r="BB51" i="1380"/>
  <c r="BA51" i="1380"/>
  <c r="AK51" i="1380"/>
  <c r="AJ51" i="1380"/>
  <c r="AH51" i="1380"/>
  <c r="AF51" i="1380"/>
  <c r="AE51" i="1380"/>
  <c r="AD51" i="1380"/>
  <c r="AC51" i="1380"/>
  <c r="AB51" i="1380"/>
  <c r="Z51" i="1380"/>
  <c r="X51" i="1380"/>
  <c r="W51" i="1380"/>
  <c r="BR50" i="1380"/>
  <c r="BQ50" i="1380"/>
  <c r="BP50" i="1380"/>
  <c r="BO50" i="1380"/>
  <c r="BN50" i="1380"/>
  <c r="BM50" i="1380"/>
  <c r="BL50" i="1380"/>
  <c r="BK50" i="1380"/>
  <c r="BJ50" i="1380"/>
  <c r="BI50" i="1380"/>
  <c r="BH50" i="1380"/>
  <c r="BG50" i="1380"/>
  <c r="BF50" i="1380"/>
  <c r="BE50" i="1380"/>
  <c r="BD50" i="1380"/>
  <c r="BC50" i="1380"/>
  <c r="BB50" i="1380"/>
  <c r="BA50" i="1380"/>
  <c r="AK50" i="1380"/>
  <c r="AJ50" i="1380"/>
  <c r="AI50" i="1380"/>
  <c r="AH50" i="1380"/>
  <c r="AF50" i="1380"/>
  <c r="AD50" i="1380"/>
  <c r="AC50" i="1380"/>
  <c r="AB50" i="1380"/>
  <c r="AA50" i="1380"/>
  <c r="Z50" i="1380"/>
  <c r="X50" i="1380"/>
  <c r="BR49" i="1380"/>
  <c r="BQ49" i="1380"/>
  <c r="BP49" i="1380"/>
  <c r="BO49" i="1380"/>
  <c r="BN49" i="1380"/>
  <c r="BM49" i="1380"/>
  <c r="BL49" i="1380"/>
  <c r="BK49" i="1380"/>
  <c r="BJ49" i="1380"/>
  <c r="BI49" i="1380"/>
  <c r="BH49" i="1380"/>
  <c r="BG49" i="1380"/>
  <c r="BF49" i="1380"/>
  <c r="BE49" i="1380"/>
  <c r="BD49" i="1380"/>
  <c r="BC49" i="1380"/>
  <c r="BB49" i="1380"/>
  <c r="BA49" i="1380"/>
  <c r="AJ49" i="1380"/>
  <c r="AI49" i="1380"/>
  <c r="AH49" i="1380"/>
  <c r="AG49" i="1380"/>
  <c r="AF49" i="1380"/>
  <c r="AD49" i="1380"/>
  <c r="AB49" i="1380"/>
  <c r="AA49" i="1380"/>
  <c r="Z49" i="1380"/>
  <c r="Y49" i="1380"/>
  <c r="X49" i="1380"/>
  <c r="BR48" i="1380"/>
  <c r="BQ48" i="1380"/>
  <c r="BP48" i="1380"/>
  <c r="BO48" i="1380"/>
  <c r="BN48" i="1380"/>
  <c r="BM48" i="1380"/>
  <c r="BL48" i="1380"/>
  <c r="BK48" i="1380"/>
  <c r="BJ48" i="1380"/>
  <c r="BI48" i="1380"/>
  <c r="BH48" i="1380"/>
  <c r="BG48" i="1380"/>
  <c r="BF48" i="1380"/>
  <c r="BE48" i="1380"/>
  <c r="BD48" i="1380"/>
  <c r="BC48" i="1380"/>
  <c r="BB48" i="1380"/>
  <c r="BA48" i="1380"/>
  <c r="AJ48" i="1380"/>
  <c r="AH48" i="1380"/>
  <c r="AG48" i="1380"/>
  <c r="AF48" i="1380"/>
  <c r="AE48" i="1380"/>
  <c r="AD48" i="1380"/>
  <c r="AB48" i="1380"/>
  <c r="Z48" i="1380"/>
  <c r="Y48" i="1380"/>
  <c r="X48" i="1380"/>
  <c r="W48" i="1380"/>
  <c r="BR47" i="1380"/>
  <c r="BQ47" i="1380"/>
  <c r="BP47" i="1380"/>
  <c r="BO47" i="1380"/>
  <c r="BN47" i="1380"/>
  <c r="BM47" i="1380"/>
  <c r="BL47" i="1380"/>
  <c r="BK47" i="1380"/>
  <c r="BJ47" i="1380"/>
  <c r="BI47" i="1380"/>
  <c r="BH47" i="1380"/>
  <c r="BG47" i="1380"/>
  <c r="BF47" i="1380"/>
  <c r="BE47" i="1380"/>
  <c r="BD47" i="1380"/>
  <c r="BC47" i="1380"/>
  <c r="BB47" i="1380"/>
  <c r="BA47" i="1380"/>
  <c r="AK47" i="1380"/>
  <c r="AJ47" i="1380"/>
  <c r="AH47" i="1380"/>
  <c r="AF47" i="1380"/>
  <c r="AE47" i="1380"/>
  <c r="AD47" i="1380"/>
  <c r="AC47" i="1380"/>
  <c r="AB47" i="1380"/>
  <c r="Z47" i="1380"/>
  <c r="X47" i="1380"/>
  <c r="W47" i="1380"/>
  <c r="BR46" i="1380"/>
  <c r="BQ46" i="1380"/>
  <c r="BP46" i="1380"/>
  <c r="BO46" i="1380"/>
  <c r="BN46" i="1380"/>
  <c r="BM46" i="1380"/>
  <c r="BL46" i="1380"/>
  <c r="BK46" i="1380"/>
  <c r="BJ46" i="1380"/>
  <c r="BI46" i="1380"/>
  <c r="BH46" i="1380"/>
  <c r="BG46" i="1380"/>
  <c r="BF46" i="1380"/>
  <c r="BE46" i="1380"/>
  <c r="BD46" i="1380"/>
  <c r="BC46" i="1380"/>
  <c r="BB46" i="1380"/>
  <c r="BA46" i="1380"/>
  <c r="AK46" i="1380"/>
  <c r="AJ46" i="1380"/>
  <c r="AI46" i="1380"/>
  <c r="AH46" i="1380"/>
  <c r="AF46" i="1380"/>
  <c r="AD46" i="1380"/>
  <c r="AC46" i="1380"/>
  <c r="AB46" i="1380"/>
  <c r="AA46" i="1380"/>
  <c r="Z46" i="1380"/>
  <c r="X46" i="1380"/>
  <c r="BR45" i="1380"/>
  <c r="BQ45" i="1380"/>
  <c r="BP45" i="1380"/>
  <c r="BO45" i="1380"/>
  <c r="BN45" i="1380"/>
  <c r="BM45" i="1380"/>
  <c r="BL45" i="1380"/>
  <c r="BK45" i="1380"/>
  <c r="BJ45" i="1380"/>
  <c r="BI45" i="1380"/>
  <c r="BH45" i="1380"/>
  <c r="BG45" i="1380"/>
  <c r="BF45" i="1380"/>
  <c r="BE45" i="1380"/>
  <c r="BD45" i="1380"/>
  <c r="BC45" i="1380"/>
  <c r="BB45" i="1380"/>
  <c r="BA45" i="1380"/>
  <c r="AJ45" i="1380"/>
  <c r="AI45" i="1380"/>
  <c r="AH45" i="1380"/>
  <c r="AG45" i="1380"/>
  <c r="AF45" i="1380"/>
  <c r="AE45" i="1380"/>
  <c r="AD45" i="1380"/>
  <c r="AB45" i="1380"/>
  <c r="AA45" i="1380"/>
  <c r="Z45" i="1380"/>
  <c r="Y45" i="1380"/>
  <c r="X45" i="1380"/>
  <c r="BR44" i="1380"/>
  <c r="BQ44" i="1380"/>
  <c r="BP44" i="1380"/>
  <c r="BO44" i="1380"/>
  <c r="BN44" i="1380"/>
  <c r="BM44" i="1380"/>
  <c r="BL44" i="1380"/>
  <c r="BK44" i="1380"/>
  <c r="BJ44" i="1380"/>
  <c r="BI44" i="1380"/>
  <c r="BH44" i="1380"/>
  <c r="BG44" i="1380"/>
  <c r="BF44" i="1380"/>
  <c r="BE44" i="1380"/>
  <c r="BD44" i="1380"/>
  <c r="BC44" i="1380"/>
  <c r="BB44" i="1380"/>
  <c r="BA44" i="1380"/>
  <c r="AJ44" i="1380"/>
  <c r="AH44" i="1380"/>
  <c r="AG44" i="1380"/>
  <c r="AF44" i="1380"/>
  <c r="AE44" i="1380"/>
  <c r="AD44" i="1380"/>
  <c r="AB44" i="1380"/>
  <c r="Z44" i="1380"/>
  <c r="Y44" i="1380"/>
  <c r="X44" i="1380"/>
  <c r="W44" i="1380"/>
  <c r="BR43" i="1380"/>
  <c r="BQ43" i="1380"/>
  <c r="BP43" i="1380"/>
  <c r="BO43" i="1380"/>
  <c r="BN43" i="1380"/>
  <c r="BM43" i="1380"/>
  <c r="BL43" i="1380"/>
  <c r="BK43" i="1380"/>
  <c r="BJ43" i="1380"/>
  <c r="BI43" i="1380"/>
  <c r="BH43" i="1380"/>
  <c r="BG43" i="1380"/>
  <c r="BF43" i="1380"/>
  <c r="BE43" i="1380"/>
  <c r="BD43" i="1380"/>
  <c r="BC43" i="1380"/>
  <c r="BB43" i="1380"/>
  <c r="BA43" i="1380"/>
  <c r="AK43" i="1380"/>
  <c r="AJ43" i="1380"/>
  <c r="AH43" i="1380"/>
  <c r="AF43" i="1380"/>
  <c r="AE43" i="1380"/>
  <c r="AD43" i="1380"/>
  <c r="AC43" i="1380"/>
  <c r="AB43" i="1380"/>
  <c r="Z43" i="1380"/>
  <c r="X43" i="1380"/>
  <c r="W43" i="1380"/>
  <c r="BR42" i="1380"/>
  <c r="BQ42" i="1380"/>
  <c r="BP42" i="1380"/>
  <c r="BO42" i="1380"/>
  <c r="BN42" i="1380"/>
  <c r="BM42" i="1380"/>
  <c r="BL42" i="1380"/>
  <c r="BK42" i="1380"/>
  <c r="BJ42" i="1380"/>
  <c r="BI42" i="1380"/>
  <c r="BH42" i="1380"/>
  <c r="BG42" i="1380"/>
  <c r="BF42" i="1380"/>
  <c r="BE42" i="1380"/>
  <c r="BD42" i="1380"/>
  <c r="BC42" i="1380"/>
  <c r="BB42" i="1380"/>
  <c r="BA42" i="1380"/>
  <c r="AK42" i="1380"/>
  <c r="AJ42" i="1380"/>
  <c r="AI42" i="1380"/>
  <c r="AH42" i="1380"/>
  <c r="AF42" i="1380"/>
  <c r="AD42" i="1380"/>
  <c r="AC42" i="1380"/>
  <c r="AB42" i="1380"/>
  <c r="AA42" i="1380"/>
  <c r="Z42" i="1380"/>
  <c r="X42" i="1380"/>
  <c r="BR41" i="1380"/>
  <c r="BQ41" i="1380"/>
  <c r="BP41" i="1380"/>
  <c r="BO41" i="1380"/>
  <c r="BN41" i="1380"/>
  <c r="BM41" i="1380"/>
  <c r="BL41" i="1380"/>
  <c r="BK41" i="1380"/>
  <c r="BJ41" i="1380"/>
  <c r="BI41" i="1380"/>
  <c r="BH41" i="1380"/>
  <c r="BG41" i="1380"/>
  <c r="BF41" i="1380"/>
  <c r="BE41" i="1380"/>
  <c r="BD41" i="1380"/>
  <c r="BC41" i="1380"/>
  <c r="BB41" i="1380"/>
  <c r="BA41" i="1380"/>
  <c r="AJ41" i="1380"/>
  <c r="AI41" i="1380"/>
  <c r="AH41" i="1380"/>
  <c r="AG41" i="1380"/>
  <c r="AF41" i="1380"/>
  <c r="AE41" i="1380"/>
  <c r="AD41" i="1380"/>
  <c r="AB41" i="1380"/>
  <c r="AA41" i="1380"/>
  <c r="Z41" i="1380"/>
  <c r="Y41" i="1380"/>
  <c r="X41" i="1380"/>
  <c r="BR40" i="1380"/>
  <c r="BQ40" i="1380"/>
  <c r="BP40" i="1380"/>
  <c r="BO40" i="1380"/>
  <c r="BN40" i="1380"/>
  <c r="BM40" i="1380"/>
  <c r="BL40" i="1380"/>
  <c r="BK40" i="1380"/>
  <c r="BJ40" i="1380"/>
  <c r="BI40" i="1380"/>
  <c r="BH40" i="1380"/>
  <c r="BG40" i="1380"/>
  <c r="BF40" i="1380"/>
  <c r="BE40" i="1380"/>
  <c r="BD40" i="1380"/>
  <c r="BC40" i="1380"/>
  <c r="BB40" i="1380"/>
  <c r="BA40" i="1380"/>
  <c r="AJ40" i="1380"/>
  <c r="AH40" i="1380"/>
  <c r="AG40" i="1380"/>
  <c r="AF40" i="1380"/>
  <c r="AE40" i="1380"/>
  <c r="AD40" i="1380"/>
  <c r="AB40" i="1380"/>
  <c r="Z40" i="1380"/>
  <c r="Y40" i="1380"/>
  <c r="X40" i="1380"/>
  <c r="W40" i="1380"/>
  <c r="BR39" i="1380"/>
  <c r="BQ39" i="1380"/>
  <c r="BP39" i="1380"/>
  <c r="BO39" i="1380"/>
  <c r="BN39" i="1380"/>
  <c r="BM39" i="1380"/>
  <c r="BL39" i="1380"/>
  <c r="BK39" i="1380"/>
  <c r="BJ39" i="1380"/>
  <c r="BI39" i="1380"/>
  <c r="BH39" i="1380"/>
  <c r="BG39" i="1380"/>
  <c r="BF39" i="1380"/>
  <c r="BE39" i="1380"/>
  <c r="BD39" i="1380"/>
  <c r="BC39" i="1380"/>
  <c r="BB39" i="1380"/>
  <c r="BA39" i="1380"/>
  <c r="AK39" i="1380"/>
  <c r="AJ39" i="1380"/>
  <c r="AH39" i="1380"/>
  <c r="AF39" i="1380"/>
  <c r="AE39" i="1380"/>
  <c r="AD39" i="1380"/>
  <c r="AC39" i="1380"/>
  <c r="AB39" i="1380"/>
  <c r="Z39" i="1380"/>
  <c r="X39" i="1380"/>
  <c r="W39" i="1380"/>
  <c r="BR38" i="1380"/>
  <c r="BQ38" i="1380"/>
  <c r="BP38" i="1380"/>
  <c r="BO38" i="1380"/>
  <c r="BN38" i="1380"/>
  <c r="BM38" i="1380"/>
  <c r="BL38" i="1380"/>
  <c r="BK38" i="1380"/>
  <c r="BJ38" i="1380"/>
  <c r="BI38" i="1380"/>
  <c r="BH38" i="1380"/>
  <c r="BG38" i="1380"/>
  <c r="BF38" i="1380"/>
  <c r="BE38" i="1380"/>
  <c r="BD38" i="1380"/>
  <c r="BC38" i="1380"/>
  <c r="BB38" i="1380"/>
  <c r="BA38" i="1380"/>
  <c r="AK38" i="1380"/>
  <c r="AJ38" i="1380"/>
  <c r="AI38" i="1380"/>
  <c r="AH38" i="1380"/>
  <c r="AF38" i="1380"/>
  <c r="AD38" i="1380"/>
  <c r="AC38" i="1380"/>
  <c r="AB38" i="1380"/>
  <c r="AA38" i="1380"/>
  <c r="Z38" i="1380"/>
  <c r="X38" i="1380"/>
  <c r="BR37" i="1380"/>
  <c r="BQ37" i="1380"/>
  <c r="BP37" i="1380"/>
  <c r="BO37" i="1380"/>
  <c r="BN37" i="1380"/>
  <c r="BM37" i="1380"/>
  <c r="BL37" i="1380"/>
  <c r="BK37" i="1380"/>
  <c r="BJ37" i="1380"/>
  <c r="BI37" i="1380"/>
  <c r="BH37" i="1380"/>
  <c r="BG37" i="1380"/>
  <c r="BF37" i="1380"/>
  <c r="BE37" i="1380"/>
  <c r="BD37" i="1380"/>
  <c r="BC37" i="1380"/>
  <c r="BB37" i="1380"/>
  <c r="BA37" i="1380"/>
  <c r="AJ37" i="1380"/>
  <c r="AI37" i="1380"/>
  <c r="AH37" i="1380"/>
  <c r="AG37" i="1380"/>
  <c r="AF37" i="1380"/>
  <c r="AD37" i="1380"/>
  <c r="AB37" i="1380"/>
  <c r="AA37" i="1380"/>
  <c r="Z37" i="1380"/>
  <c r="Y37" i="1380"/>
  <c r="X37" i="1380"/>
  <c r="BR36" i="1380"/>
  <c r="BQ36" i="1380"/>
  <c r="BP36" i="1380"/>
  <c r="BO36" i="1380"/>
  <c r="BN36" i="1380"/>
  <c r="BM36" i="1380"/>
  <c r="BL36" i="1380"/>
  <c r="BK36" i="1380"/>
  <c r="BJ36" i="1380"/>
  <c r="BI36" i="1380"/>
  <c r="BH36" i="1380"/>
  <c r="BG36" i="1380"/>
  <c r="BF36" i="1380"/>
  <c r="BE36" i="1380"/>
  <c r="BD36" i="1380"/>
  <c r="BC36" i="1380"/>
  <c r="BB36" i="1380"/>
  <c r="BA36" i="1380"/>
  <c r="AJ36" i="1380"/>
  <c r="AH36" i="1380"/>
  <c r="AG36" i="1380"/>
  <c r="AF36" i="1380"/>
  <c r="AE36" i="1380"/>
  <c r="AD36" i="1380"/>
  <c r="AB36" i="1380"/>
  <c r="Z36" i="1380"/>
  <c r="Y36" i="1380"/>
  <c r="X36" i="1380"/>
  <c r="W36" i="1380"/>
  <c r="BR35" i="1380"/>
  <c r="BQ35" i="1380"/>
  <c r="BP35" i="1380"/>
  <c r="BO35" i="1380"/>
  <c r="BN35" i="1380"/>
  <c r="BM35" i="1380"/>
  <c r="BL35" i="1380"/>
  <c r="BK35" i="1380"/>
  <c r="BJ35" i="1380"/>
  <c r="BI35" i="1380"/>
  <c r="BH35" i="1380"/>
  <c r="BG35" i="1380"/>
  <c r="BF35" i="1380"/>
  <c r="BE35" i="1380"/>
  <c r="BD35" i="1380"/>
  <c r="BC35" i="1380"/>
  <c r="BB35" i="1380"/>
  <c r="BA35" i="1380"/>
  <c r="AK35" i="1380"/>
  <c r="AJ35" i="1380"/>
  <c r="AH35" i="1380"/>
  <c r="AF35" i="1380"/>
  <c r="AE35" i="1380"/>
  <c r="AD35" i="1380"/>
  <c r="AC35" i="1380"/>
  <c r="AB35" i="1380"/>
  <c r="Z35" i="1380"/>
  <c r="X35" i="1380"/>
  <c r="W35" i="1380"/>
  <c r="BR34" i="1380"/>
  <c r="BQ34" i="1380"/>
  <c r="BP34" i="1380"/>
  <c r="BO34" i="1380"/>
  <c r="BN34" i="1380"/>
  <c r="BM34" i="1380"/>
  <c r="BL34" i="1380"/>
  <c r="BK34" i="1380"/>
  <c r="BJ34" i="1380"/>
  <c r="BI34" i="1380"/>
  <c r="BH34" i="1380"/>
  <c r="BG34" i="1380"/>
  <c r="BF34" i="1380"/>
  <c r="BE34" i="1380"/>
  <c r="BD34" i="1380"/>
  <c r="BC34" i="1380"/>
  <c r="BB34" i="1380"/>
  <c r="BA34" i="1380"/>
  <c r="AK34" i="1380"/>
  <c r="AJ34" i="1380"/>
  <c r="AI34" i="1380"/>
  <c r="AH34" i="1380"/>
  <c r="AF34" i="1380"/>
  <c r="AD34" i="1380"/>
  <c r="AC34" i="1380"/>
  <c r="AB34" i="1380"/>
  <c r="AA34" i="1380"/>
  <c r="Z34" i="1380"/>
  <c r="X34" i="1380"/>
  <c r="BR33" i="1380"/>
  <c r="BQ33" i="1380"/>
  <c r="BP33" i="1380"/>
  <c r="BO33" i="1380"/>
  <c r="BN33" i="1380"/>
  <c r="BM33" i="1380"/>
  <c r="BL33" i="1380"/>
  <c r="BK33" i="1380"/>
  <c r="BJ33" i="1380"/>
  <c r="BI33" i="1380"/>
  <c r="BH33" i="1380"/>
  <c r="BG33" i="1380"/>
  <c r="BF33" i="1380"/>
  <c r="BE33" i="1380"/>
  <c r="BD33" i="1380"/>
  <c r="BC33" i="1380"/>
  <c r="BB33" i="1380"/>
  <c r="BA33" i="1380"/>
  <c r="AJ33" i="1380"/>
  <c r="AI33" i="1380"/>
  <c r="AH33" i="1380"/>
  <c r="AG33" i="1380"/>
  <c r="AF33" i="1380"/>
  <c r="AD33" i="1380"/>
  <c r="AB33" i="1380"/>
  <c r="AA33" i="1380"/>
  <c r="Z33" i="1380"/>
  <c r="Y33" i="1380"/>
  <c r="X33" i="1380"/>
  <c r="BR32" i="1380"/>
  <c r="BQ32" i="1380"/>
  <c r="BP32" i="1380"/>
  <c r="BO32" i="1380"/>
  <c r="BN32" i="1380"/>
  <c r="BM32" i="1380"/>
  <c r="BL32" i="1380"/>
  <c r="BK32" i="1380"/>
  <c r="BJ32" i="1380"/>
  <c r="BI32" i="1380"/>
  <c r="BH32" i="1380"/>
  <c r="BG32" i="1380"/>
  <c r="BF32" i="1380"/>
  <c r="BE32" i="1380"/>
  <c r="BD32" i="1380"/>
  <c r="BC32" i="1380"/>
  <c r="BB32" i="1380"/>
  <c r="BA32" i="1380"/>
  <c r="AJ32" i="1380"/>
  <c r="AH32" i="1380"/>
  <c r="AG32" i="1380"/>
  <c r="AF32" i="1380"/>
  <c r="AE32" i="1380"/>
  <c r="AD32" i="1380"/>
  <c r="AB32" i="1380"/>
  <c r="Z32" i="1380"/>
  <c r="Y32" i="1380"/>
  <c r="X32" i="1380"/>
  <c r="W32" i="1380"/>
  <c r="BR31" i="1380"/>
  <c r="BQ31" i="1380"/>
  <c r="BP31" i="1380"/>
  <c r="BO31" i="1380"/>
  <c r="BN31" i="1380"/>
  <c r="BM31" i="1380"/>
  <c r="BL31" i="1380"/>
  <c r="BK31" i="1380"/>
  <c r="BJ31" i="1380"/>
  <c r="BI31" i="1380"/>
  <c r="BH31" i="1380"/>
  <c r="BG31" i="1380"/>
  <c r="BF31" i="1380"/>
  <c r="BE31" i="1380"/>
  <c r="BD31" i="1380"/>
  <c r="BC31" i="1380"/>
  <c r="BB31" i="1380"/>
  <c r="BA31" i="1380"/>
  <c r="AK31" i="1380"/>
  <c r="AJ31" i="1380"/>
  <c r="AH31" i="1380"/>
  <c r="AF31" i="1380"/>
  <c r="AE31" i="1380"/>
  <c r="AD31" i="1380"/>
  <c r="AC31" i="1380"/>
  <c r="AB31" i="1380"/>
  <c r="Z31" i="1380"/>
  <c r="X31" i="1380"/>
  <c r="W31" i="1380"/>
  <c r="BR30" i="1380"/>
  <c r="BQ30" i="1380"/>
  <c r="BP30" i="1380"/>
  <c r="BO30" i="1380"/>
  <c r="BN30" i="1380"/>
  <c r="BM30" i="1380"/>
  <c r="BL30" i="1380"/>
  <c r="BK30" i="1380"/>
  <c r="BJ30" i="1380"/>
  <c r="BI30" i="1380"/>
  <c r="BH30" i="1380"/>
  <c r="BG30" i="1380"/>
  <c r="BF30" i="1380"/>
  <c r="BE30" i="1380"/>
  <c r="BD30" i="1380"/>
  <c r="BC30" i="1380"/>
  <c r="BB30" i="1380"/>
  <c r="BA30" i="1380"/>
  <c r="AK30" i="1380"/>
  <c r="AJ30" i="1380"/>
  <c r="AI30" i="1380"/>
  <c r="AH30" i="1380"/>
  <c r="AF30" i="1380"/>
  <c r="AD30" i="1380"/>
  <c r="AC30" i="1380"/>
  <c r="AB30" i="1380"/>
  <c r="AA30" i="1380"/>
  <c r="Z30" i="1380"/>
  <c r="X30" i="1380"/>
  <c r="BR29" i="1380"/>
  <c r="BQ29" i="1380"/>
  <c r="BP29" i="1380"/>
  <c r="BO29" i="1380"/>
  <c r="BN29" i="1380"/>
  <c r="BM29" i="1380"/>
  <c r="BL29" i="1380"/>
  <c r="BK29" i="1380"/>
  <c r="BJ29" i="1380"/>
  <c r="BI29" i="1380"/>
  <c r="BH29" i="1380"/>
  <c r="BG29" i="1380"/>
  <c r="BF29" i="1380"/>
  <c r="BE29" i="1380"/>
  <c r="BD29" i="1380"/>
  <c r="BC29" i="1380"/>
  <c r="BB29" i="1380"/>
  <c r="BA29" i="1380"/>
  <c r="AJ29" i="1380"/>
  <c r="AI29" i="1380"/>
  <c r="AH29" i="1380"/>
  <c r="AG29" i="1380"/>
  <c r="AF29" i="1380"/>
  <c r="AD29" i="1380"/>
  <c r="AB29" i="1380"/>
  <c r="AA29" i="1380"/>
  <c r="Z29" i="1380"/>
  <c r="Y29" i="1380"/>
  <c r="X29" i="1380"/>
  <c r="BR28" i="1380"/>
  <c r="BQ28" i="1380"/>
  <c r="BP28" i="1380"/>
  <c r="BO28" i="1380"/>
  <c r="BN28" i="1380"/>
  <c r="BM28" i="1380"/>
  <c r="BL28" i="1380"/>
  <c r="BK28" i="1380"/>
  <c r="BJ28" i="1380"/>
  <c r="BI28" i="1380"/>
  <c r="BH28" i="1380"/>
  <c r="BG28" i="1380"/>
  <c r="BF28" i="1380"/>
  <c r="BE28" i="1380"/>
  <c r="BD28" i="1380"/>
  <c r="BC28" i="1380"/>
  <c r="BB28" i="1380"/>
  <c r="BA28" i="1380"/>
  <c r="AJ28" i="1380"/>
  <c r="AH28" i="1380"/>
  <c r="AG28" i="1380"/>
  <c r="AF28" i="1380"/>
  <c r="AE28" i="1380"/>
  <c r="AD28" i="1380"/>
  <c r="AB28" i="1380"/>
  <c r="Z28" i="1380"/>
  <c r="Y28" i="1380"/>
  <c r="X28" i="1380"/>
  <c r="W28" i="1380"/>
  <c r="BR27" i="1380"/>
  <c r="BQ27" i="1380"/>
  <c r="BP27" i="1380"/>
  <c r="BO27" i="1380"/>
  <c r="BN27" i="1380"/>
  <c r="BM27" i="1380"/>
  <c r="BL27" i="1380"/>
  <c r="BK27" i="1380"/>
  <c r="BJ27" i="1380"/>
  <c r="BI27" i="1380"/>
  <c r="BH27" i="1380"/>
  <c r="BG27" i="1380"/>
  <c r="BF27" i="1380"/>
  <c r="BE27" i="1380"/>
  <c r="BD27" i="1380"/>
  <c r="BC27" i="1380"/>
  <c r="BB27" i="1380"/>
  <c r="BA27" i="1380"/>
  <c r="AK27" i="1380"/>
  <c r="AJ27" i="1380"/>
  <c r="AH27" i="1380"/>
  <c r="AF27" i="1380"/>
  <c r="AE27" i="1380"/>
  <c r="AD27" i="1380"/>
  <c r="AC27" i="1380"/>
  <c r="AB27" i="1380"/>
  <c r="Z27" i="1380"/>
  <c r="X27" i="1380"/>
  <c r="W27" i="1380"/>
  <c r="BR26" i="1380"/>
  <c r="BQ26" i="1380"/>
  <c r="BP26" i="1380"/>
  <c r="BO26" i="1380"/>
  <c r="BN26" i="1380"/>
  <c r="BM26" i="1380"/>
  <c r="BL26" i="1380"/>
  <c r="BK26" i="1380"/>
  <c r="BJ26" i="1380"/>
  <c r="BI26" i="1380"/>
  <c r="BH26" i="1380"/>
  <c r="BG26" i="1380"/>
  <c r="BF26" i="1380"/>
  <c r="BE26" i="1380"/>
  <c r="BD26" i="1380"/>
  <c r="BC26" i="1380"/>
  <c r="BB26" i="1380"/>
  <c r="BA26" i="1380"/>
  <c r="AK26" i="1380"/>
  <c r="AJ26" i="1380"/>
  <c r="AI26" i="1380"/>
  <c r="AH26" i="1380"/>
  <c r="AF26" i="1380"/>
  <c r="AD26" i="1380"/>
  <c r="AC26" i="1380"/>
  <c r="AB26" i="1380"/>
  <c r="AA26" i="1380"/>
  <c r="Z26" i="1380"/>
  <c r="X26" i="1380"/>
  <c r="BR25" i="1380"/>
  <c r="BQ25" i="1380"/>
  <c r="BP25" i="1380"/>
  <c r="BO25" i="1380"/>
  <c r="BN25" i="1380"/>
  <c r="BM25" i="1380"/>
  <c r="BL25" i="1380"/>
  <c r="BK25" i="1380"/>
  <c r="BJ25" i="1380"/>
  <c r="BI25" i="1380"/>
  <c r="BH25" i="1380"/>
  <c r="BG25" i="1380"/>
  <c r="BF25" i="1380"/>
  <c r="BE25" i="1380"/>
  <c r="BD25" i="1380"/>
  <c r="BC25" i="1380"/>
  <c r="BB25" i="1380"/>
  <c r="BA25" i="1380"/>
  <c r="AJ25" i="1380"/>
  <c r="AI25" i="1380"/>
  <c r="AH25" i="1380"/>
  <c r="AG25" i="1380"/>
  <c r="AF25" i="1380"/>
  <c r="AD25" i="1380"/>
  <c r="AB25" i="1380"/>
  <c r="AA25" i="1380"/>
  <c r="Z25" i="1380"/>
  <c r="Y25" i="1380"/>
  <c r="X25" i="1380"/>
  <c r="BR24" i="1380"/>
  <c r="BQ24" i="1380"/>
  <c r="BP24" i="1380"/>
  <c r="BO24" i="1380"/>
  <c r="BN24" i="1380"/>
  <c r="BM24" i="1380"/>
  <c r="BL24" i="1380"/>
  <c r="BK24" i="1380"/>
  <c r="BJ24" i="1380"/>
  <c r="BI24" i="1380"/>
  <c r="BH24" i="1380"/>
  <c r="BG24" i="1380"/>
  <c r="BF24" i="1380"/>
  <c r="BE24" i="1380"/>
  <c r="BD24" i="1380"/>
  <c r="BC24" i="1380"/>
  <c r="BB24" i="1380"/>
  <c r="BA24" i="1380"/>
  <c r="AJ24" i="1380"/>
  <c r="AH24" i="1380"/>
  <c r="AG24" i="1380"/>
  <c r="AF24" i="1380"/>
  <c r="AE24" i="1380"/>
  <c r="AD24" i="1380"/>
  <c r="AB24" i="1380"/>
  <c r="Z24" i="1380"/>
  <c r="Y24" i="1380"/>
  <c r="X24" i="1380"/>
  <c r="W24" i="1380"/>
  <c r="BR23" i="1380"/>
  <c r="BQ23" i="1380"/>
  <c r="BP23" i="1380"/>
  <c r="BO23" i="1380"/>
  <c r="BN23" i="1380"/>
  <c r="BM23" i="1380"/>
  <c r="BL23" i="1380"/>
  <c r="BK23" i="1380"/>
  <c r="BJ23" i="1380"/>
  <c r="BI23" i="1380"/>
  <c r="BH23" i="1380"/>
  <c r="BG23" i="1380"/>
  <c r="BF23" i="1380"/>
  <c r="BE23" i="1380"/>
  <c r="BD23" i="1380"/>
  <c r="BC23" i="1380"/>
  <c r="BB23" i="1380"/>
  <c r="BA23" i="1380"/>
  <c r="AK23" i="1380"/>
  <c r="AJ23" i="1380"/>
  <c r="AH23" i="1380"/>
  <c r="AF23" i="1380"/>
  <c r="AE23" i="1380"/>
  <c r="AD23" i="1380"/>
  <c r="AC23" i="1380"/>
  <c r="AB23" i="1380"/>
  <c r="Z23" i="1380"/>
  <c r="X23" i="1380"/>
  <c r="W23" i="1380"/>
  <c r="BR22" i="1380"/>
  <c r="BQ22" i="1380"/>
  <c r="BP22" i="1380"/>
  <c r="BO22" i="1380"/>
  <c r="BN22" i="1380"/>
  <c r="BM22" i="1380"/>
  <c r="BL22" i="1380"/>
  <c r="BK22" i="1380"/>
  <c r="BJ22" i="1380"/>
  <c r="BI22" i="1380"/>
  <c r="BH22" i="1380"/>
  <c r="BG22" i="1380"/>
  <c r="BF22" i="1380"/>
  <c r="BE22" i="1380"/>
  <c r="BD22" i="1380"/>
  <c r="BC22" i="1380"/>
  <c r="BB22" i="1380"/>
  <c r="BA22" i="1380"/>
  <c r="AK22" i="1380"/>
  <c r="AJ22" i="1380"/>
  <c r="AI22" i="1380"/>
  <c r="AH22" i="1380"/>
  <c r="AF22" i="1380"/>
  <c r="AD22" i="1380"/>
  <c r="AC22" i="1380"/>
  <c r="AB22" i="1380"/>
  <c r="AA22" i="1380"/>
  <c r="Z22" i="1380"/>
  <c r="X22" i="1380"/>
  <c r="BR21" i="1380"/>
  <c r="BQ21" i="1380"/>
  <c r="BP21" i="1380"/>
  <c r="BO21" i="1380"/>
  <c r="BN21" i="1380"/>
  <c r="BM21" i="1380"/>
  <c r="BL21" i="1380"/>
  <c r="BK21" i="1380"/>
  <c r="BJ21" i="1380"/>
  <c r="BI21" i="1380"/>
  <c r="BH21" i="1380"/>
  <c r="BG21" i="1380"/>
  <c r="BF21" i="1380"/>
  <c r="BE21" i="1380"/>
  <c r="BD21" i="1380"/>
  <c r="BC21" i="1380"/>
  <c r="BB21" i="1380"/>
  <c r="BA21" i="1380"/>
  <c r="AJ21" i="1380"/>
  <c r="AI21" i="1380"/>
  <c r="AH21" i="1380"/>
  <c r="AG21" i="1380"/>
  <c r="AF21" i="1380"/>
  <c r="AD21" i="1380"/>
  <c r="AB21" i="1380"/>
  <c r="AA21" i="1380"/>
  <c r="Z21" i="1380"/>
  <c r="Y21" i="1380"/>
  <c r="X21" i="1380"/>
  <c r="BR20" i="1380"/>
  <c r="BQ20" i="1380"/>
  <c r="BP20" i="1380"/>
  <c r="BO20" i="1380"/>
  <c r="BN20" i="1380"/>
  <c r="BM20" i="1380"/>
  <c r="BL20" i="1380"/>
  <c r="BK20" i="1380"/>
  <c r="BJ20" i="1380"/>
  <c r="BI20" i="1380"/>
  <c r="BH20" i="1380"/>
  <c r="BG20" i="1380"/>
  <c r="BF20" i="1380"/>
  <c r="BE20" i="1380"/>
  <c r="BD20" i="1380"/>
  <c r="BC20" i="1380"/>
  <c r="BB20" i="1380"/>
  <c r="BA20" i="1380"/>
  <c r="AJ20" i="1380"/>
  <c r="AH20" i="1380"/>
  <c r="AG20" i="1380"/>
  <c r="AF20" i="1380"/>
  <c r="AE20" i="1380"/>
  <c r="AD20" i="1380"/>
  <c r="AB20" i="1380"/>
  <c r="Z20" i="1380"/>
  <c r="Y20" i="1380"/>
  <c r="X20" i="1380"/>
  <c r="W20" i="1380"/>
  <c r="BR19" i="1380"/>
  <c r="BQ19" i="1380"/>
  <c r="BP19" i="1380"/>
  <c r="BO19" i="1380"/>
  <c r="BN19" i="1380"/>
  <c r="BM19" i="1380"/>
  <c r="BL19" i="1380"/>
  <c r="BK19" i="1380"/>
  <c r="BJ19" i="1380"/>
  <c r="BI19" i="1380"/>
  <c r="BH19" i="1380"/>
  <c r="BG19" i="1380"/>
  <c r="BF19" i="1380"/>
  <c r="BE19" i="1380"/>
  <c r="BD19" i="1380"/>
  <c r="BC19" i="1380"/>
  <c r="BB19" i="1380"/>
  <c r="BA19" i="1380"/>
  <c r="AK19" i="1380"/>
  <c r="AJ19" i="1380"/>
  <c r="AI19" i="1380"/>
  <c r="AH19" i="1380"/>
  <c r="AF19" i="1380"/>
  <c r="AE19" i="1380"/>
  <c r="AD19" i="1380"/>
  <c r="AC19" i="1380"/>
  <c r="AB19" i="1380"/>
  <c r="Z19" i="1380"/>
  <c r="X19" i="1380"/>
  <c r="W19" i="1380"/>
  <c r="BR18" i="1380"/>
  <c r="BQ18" i="1380"/>
  <c r="BP18" i="1380"/>
  <c r="BO18" i="1380"/>
  <c r="BN18" i="1380"/>
  <c r="BM18" i="1380"/>
  <c r="BL18" i="1380"/>
  <c r="BK18" i="1380"/>
  <c r="BJ18" i="1380"/>
  <c r="BI18" i="1380"/>
  <c r="BH18" i="1380"/>
  <c r="BG18" i="1380"/>
  <c r="BF18" i="1380"/>
  <c r="BE18" i="1380"/>
  <c r="BD18" i="1380"/>
  <c r="BC18" i="1380"/>
  <c r="BB18" i="1380"/>
  <c r="BA18" i="1380"/>
  <c r="AK18" i="1380"/>
  <c r="AJ18" i="1380"/>
  <c r="AI18" i="1380"/>
  <c r="AH18" i="1380"/>
  <c r="AF18" i="1380"/>
  <c r="AD18" i="1380"/>
  <c r="AC18" i="1380"/>
  <c r="AB18" i="1380"/>
  <c r="AA18" i="1380"/>
  <c r="Z18" i="1380"/>
  <c r="X18" i="1380"/>
  <c r="BR17" i="1380"/>
  <c r="BQ17" i="1380"/>
  <c r="BP17" i="1380"/>
  <c r="BO17" i="1380"/>
  <c r="BN17" i="1380"/>
  <c r="BM17" i="1380"/>
  <c r="BL17" i="1380"/>
  <c r="BK17" i="1380"/>
  <c r="BJ17" i="1380"/>
  <c r="BI17" i="1380"/>
  <c r="BH17" i="1380"/>
  <c r="BG17" i="1380"/>
  <c r="BF17" i="1380"/>
  <c r="BE17" i="1380"/>
  <c r="BD17" i="1380"/>
  <c r="BC17" i="1380"/>
  <c r="BB17" i="1380"/>
  <c r="BA17" i="1380"/>
  <c r="AJ17" i="1380"/>
  <c r="AI17" i="1380"/>
  <c r="AH17" i="1380"/>
  <c r="AG17" i="1380"/>
  <c r="AF17" i="1380"/>
  <c r="AD17" i="1380"/>
  <c r="AB17" i="1380"/>
  <c r="AA17" i="1380"/>
  <c r="Z17" i="1380"/>
  <c r="Y17" i="1380"/>
  <c r="X17" i="1380"/>
  <c r="BR16" i="1380"/>
  <c r="BQ16" i="1380"/>
  <c r="BP16" i="1380"/>
  <c r="BO16" i="1380"/>
  <c r="BN16" i="1380"/>
  <c r="BM16" i="1380"/>
  <c r="BL16" i="1380"/>
  <c r="BK16" i="1380"/>
  <c r="BJ16" i="1380"/>
  <c r="BI16" i="1380"/>
  <c r="BH16" i="1380"/>
  <c r="BG16" i="1380"/>
  <c r="BF16" i="1380"/>
  <c r="BE16" i="1380"/>
  <c r="BD16" i="1380"/>
  <c r="BC16" i="1380"/>
  <c r="BB16" i="1380"/>
  <c r="BA16" i="1380"/>
  <c r="AK16" i="1380"/>
  <c r="AJ16" i="1380"/>
  <c r="AH16" i="1380"/>
  <c r="AG16" i="1380"/>
  <c r="AF16" i="1380"/>
  <c r="AE16" i="1380"/>
  <c r="AD16" i="1380"/>
  <c r="AC16" i="1380"/>
  <c r="AB16" i="1380"/>
  <c r="Z16" i="1380"/>
  <c r="Y16" i="1380"/>
  <c r="X16" i="1380"/>
  <c r="W16" i="1380"/>
  <c r="BR15" i="1380"/>
  <c r="BQ15" i="1380"/>
  <c r="BP15" i="1380"/>
  <c r="BO15" i="1380"/>
  <c r="BN15" i="1380"/>
  <c r="BM15" i="1380"/>
  <c r="BL15" i="1380"/>
  <c r="BK15" i="1380"/>
  <c r="BJ15" i="1380"/>
  <c r="BI15" i="1380"/>
  <c r="BH15" i="1380"/>
  <c r="BG15" i="1380"/>
  <c r="BF15" i="1380"/>
  <c r="BE15" i="1380"/>
  <c r="BD15" i="1380"/>
  <c r="BC15" i="1380"/>
  <c r="BB15" i="1380"/>
  <c r="BA15" i="1380"/>
  <c r="AK15" i="1380"/>
  <c r="AJ15" i="1380"/>
  <c r="AI15" i="1380"/>
  <c r="AH15" i="1380"/>
  <c r="AF15" i="1380"/>
  <c r="AE15" i="1380"/>
  <c r="AD15" i="1380"/>
  <c r="AC15" i="1380"/>
  <c r="AB15" i="1380"/>
  <c r="Z15" i="1380"/>
  <c r="X15" i="1380"/>
  <c r="W15" i="1380"/>
  <c r="BR14" i="1380"/>
  <c r="BQ14" i="1380"/>
  <c r="BP14" i="1380"/>
  <c r="BO14" i="1380"/>
  <c r="BN14" i="1380"/>
  <c r="BM14" i="1380"/>
  <c r="BL14" i="1380"/>
  <c r="BK14" i="1380"/>
  <c r="BJ14" i="1380"/>
  <c r="BI14" i="1380"/>
  <c r="BH14" i="1380"/>
  <c r="BG14" i="1380"/>
  <c r="BF14" i="1380"/>
  <c r="BE14" i="1380"/>
  <c r="BD14" i="1380"/>
  <c r="BC14" i="1380"/>
  <c r="BB14" i="1380"/>
  <c r="BA14" i="1380"/>
  <c r="AK14" i="1380"/>
  <c r="AJ14" i="1380"/>
  <c r="AI14" i="1380"/>
  <c r="AH14" i="1380"/>
  <c r="AF14" i="1380"/>
  <c r="AD14" i="1380"/>
  <c r="AC14" i="1380"/>
  <c r="AB14" i="1380"/>
  <c r="AA14" i="1380"/>
  <c r="Z14" i="1380"/>
  <c r="X14" i="1380"/>
  <c r="BR13" i="1380"/>
  <c r="BQ13" i="1380"/>
  <c r="BP13" i="1380"/>
  <c r="BO13" i="1380"/>
  <c r="BN13" i="1380"/>
  <c r="BM13" i="1380"/>
  <c r="BL13" i="1380"/>
  <c r="BK13" i="1380"/>
  <c r="BJ13" i="1380"/>
  <c r="BI13" i="1380"/>
  <c r="BH13" i="1380"/>
  <c r="BG13" i="1380"/>
  <c r="BF13" i="1380"/>
  <c r="BE13" i="1380"/>
  <c r="BD13" i="1380"/>
  <c r="BC13" i="1380"/>
  <c r="BB13" i="1380"/>
  <c r="BA13" i="1380"/>
  <c r="AJ13" i="1380"/>
  <c r="AI13" i="1380"/>
  <c r="AH13" i="1380"/>
  <c r="AG13" i="1380"/>
  <c r="AF13" i="1380"/>
  <c r="AD13" i="1380"/>
  <c r="AB13" i="1380"/>
  <c r="AA13" i="1380"/>
  <c r="Z13" i="1380"/>
  <c r="Y13" i="1380"/>
  <c r="X13" i="1380"/>
  <c r="BR12" i="1380"/>
  <c r="BQ12" i="1380"/>
  <c r="BP12" i="1380"/>
  <c r="BO12" i="1380"/>
  <c r="BN12" i="1380"/>
  <c r="BM12" i="1380"/>
  <c r="BL12" i="1380"/>
  <c r="BK12" i="1380"/>
  <c r="BJ12" i="1380"/>
  <c r="BI12" i="1380"/>
  <c r="BH12" i="1380"/>
  <c r="BG12" i="1380"/>
  <c r="BF12" i="1380"/>
  <c r="BE12" i="1380"/>
  <c r="BD12" i="1380"/>
  <c r="BC12" i="1380"/>
  <c r="BB12" i="1380"/>
  <c r="BA12" i="1380"/>
  <c r="AK12" i="1380"/>
  <c r="AJ12" i="1380"/>
  <c r="AH12" i="1380"/>
  <c r="AG12" i="1380"/>
  <c r="AF12" i="1380"/>
  <c r="AE12" i="1380"/>
  <c r="AD12" i="1380"/>
  <c r="AC12" i="1380"/>
  <c r="AB12" i="1380"/>
  <c r="Z12" i="1380"/>
  <c r="Y12" i="1380"/>
  <c r="X12" i="1380"/>
  <c r="W12" i="1380"/>
  <c r="BR11" i="1380"/>
  <c r="BQ11" i="1380"/>
  <c r="BP11" i="1380"/>
  <c r="BO11" i="1380"/>
  <c r="BN11" i="1380"/>
  <c r="BM11" i="1380"/>
  <c r="BL11" i="1380"/>
  <c r="BK11" i="1380"/>
  <c r="BJ11" i="1380"/>
  <c r="BI11" i="1380"/>
  <c r="BH11" i="1380"/>
  <c r="BG11" i="1380"/>
  <c r="BF11" i="1380"/>
  <c r="BE11" i="1380"/>
  <c r="BD11" i="1380"/>
  <c r="BC11" i="1380"/>
  <c r="BB11" i="1380"/>
  <c r="BA11" i="1380"/>
  <c r="AK11" i="1380"/>
  <c r="AJ11" i="1380"/>
  <c r="AH11" i="1380"/>
  <c r="AF11" i="1380"/>
  <c r="AE11" i="1380"/>
  <c r="AD11" i="1380"/>
  <c r="AC11" i="1380"/>
  <c r="AB11" i="1380"/>
  <c r="Z11" i="1380"/>
  <c r="X11" i="1380"/>
  <c r="W11" i="1380"/>
  <c r="BR10" i="1380"/>
  <c r="BQ10" i="1380"/>
  <c r="BP10" i="1380"/>
  <c r="BO10" i="1380"/>
  <c r="BN10" i="1380"/>
  <c r="BM10" i="1380"/>
  <c r="BL10" i="1380"/>
  <c r="BK10" i="1380"/>
  <c r="BJ10" i="1380"/>
  <c r="BI10" i="1380"/>
  <c r="BH10" i="1380"/>
  <c r="BG10" i="1380"/>
  <c r="BF10" i="1380"/>
  <c r="BE10" i="1380"/>
  <c r="BD10" i="1380"/>
  <c r="BC10" i="1380"/>
  <c r="BB10" i="1380"/>
  <c r="BA10" i="1380"/>
  <c r="AK10" i="1380"/>
  <c r="AJ10" i="1380"/>
  <c r="AI10" i="1380"/>
  <c r="AH10" i="1380"/>
  <c r="AF10" i="1380"/>
  <c r="AD10" i="1380"/>
  <c r="AC10" i="1380"/>
  <c r="AB10" i="1380"/>
  <c r="AA10" i="1380"/>
  <c r="Z10" i="1380"/>
  <c r="X10" i="1380"/>
  <c r="BR9" i="1380"/>
  <c r="BQ9" i="1380"/>
  <c r="BP9" i="1380"/>
  <c r="BO9" i="1380"/>
  <c r="BN9" i="1380"/>
  <c r="BM9" i="1380"/>
  <c r="BL9" i="1380"/>
  <c r="BK9" i="1380"/>
  <c r="BJ9" i="1380"/>
  <c r="BI9" i="1380"/>
  <c r="BH9" i="1380"/>
  <c r="BG9" i="1380"/>
  <c r="BF9" i="1380"/>
  <c r="BE9" i="1380"/>
  <c r="BD9" i="1380"/>
  <c r="BC9" i="1380"/>
  <c r="BB9" i="1380"/>
  <c r="BA9" i="1380"/>
  <c r="AJ9" i="1380"/>
  <c r="AI9" i="1380"/>
  <c r="AH9" i="1380"/>
  <c r="AG9" i="1380"/>
  <c r="AF9" i="1380"/>
  <c r="AD9" i="1380"/>
  <c r="AB9" i="1380"/>
  <c r="AA9" i="1380"/>
  <c r="Z9" i="1380"/>
  <c r="Y9" i="1380"/>
  <c r="X9" i="1380"/>
  <c r="BR8" i="1380"/>
  <c r="BQ8" i="1380"/>
  <c r="BP8" i="1380"/>
  <c r="BO8" i="1380"/>
  <c r="BN8" i="1380"/>
  <c r="BM8" i="1380"/>
  <c r="BL8" i="1380"/>
  <c r="BK8" i="1380"/>
  <c r="BJ8" i="1380"/>
  <c r="BI8" i="1380"/>
  <c r="BH8" i="1380"/>
  <c r="BG8" i="1380"/>
  <c r="BF8" i="1380"/>
  <c r="BE8" i="1380"/>
  <c r="BD8" i="1380"/>
  <c r="BC8" i="1380"/>
  <c r="BB8" i="1380"/>
  <c r="BA8" i="1380"/>
  <c r="AK8" i="1380"/>
  <c r="AJ8" i="1380"/>
  <c r="AH8" i="1380"/>
  <c r="AG8" i="1380"/>
  <c r="AF8" i="1380"/>
  <c r="AE8" i="1380"/>
  <c r="AD8" i="1380"/>
  <c r="AC8" i="1380"/>
  <c r="AB8" i="1380"/>
  <c r="Z8" i="1380"/>
  <c r="Y8" i="1380"/>
  <c r="X8" i="1380"/>
  <c r="W8" i="1380"/>
  <c r="BR7" i="1380"/>
  <c r="BQ7" i="1380"/>
  <c r="BP7" i="1380"/>
  <c r="BO7" i="1380"/>
  <c r="BN7" i="1380"/>
  <c r="BM7" i="1380"/>
  <c r="BL7" i="1380"/>
  <c r="BK7" i="1380"/>
  <c r="BJ7" i="1380"/>
  <c r="BI7" i="1380"/>
  <c r="BH7" i="1380"/>
  <c r="BG7" i="1380"/>
  <c r="BF7" i="1380"/>
  <c r="BE7" i="1380"/>
  <c r="BD7" i="1380"/>
  <c r="BC7" i="1380"/>
  <c r="BB7" i="1380"/>
  <c r="BA7" i="1380"/>
  <c r="AK7" i="1380"/>
  <c r="AJ7" i="1380"/>
  <c r="AH7" i="1380"/>
  <c r="AF7" i="1380"/>
  <c r="AE7" i="1380"/>
  <c r="AD7" i="1380"/>
  <c r="AC7" i="1380"/>
  <c r="AB7" i="1380"/>
  <c r="Z7" i="1380"/>
  <c r="X7" i="1380"/>
  <c r="W7" i="1380"/>
  <c r="BR6" i="1380"/>
  <c r="BQ6" i="1380"/>
  <c r="BP6" i="1380"/>
  <c r="BO6" i="1380"/>
  <c r="BN6" i="1380"/>
  <c r="BM6" i="1380"/>
  <c r="BL6" i="1380"/>
  <c r="BK6" i="1380"/>
  <c r="BJ6" i="1380"/>
  <c r="BI6" i="1380"/>
  <c r="BH6" i="1380"/>
  <c r="BG6" i="1380"/>
  <c r="BF6" i="1380"/>
  <c r="BE6" i="1380"/>
  <c r="BD6" i="1380"/>
  <c r="BC6" i="1380"/>
  <c r="BB6" i="1380"/>
  <c r="BA6" i="1380"/>
  <c r="AK6" i="1380"/>
  <c r="AJ6" i="1380"/>
  <c r="AI6" i="1380"/>
  <c r="AH6" i="1380"/>
  <c r="AF6" i="1380"/>
  <c r="AD6" i="1380"/>
  <c r="AC6" i="1380"/>
  <c r="AB6" i="1380"/>
  <c r="AA6" i="1380"/>
  <c r="Z6" i="1380"/>
  <c r="X6" i="1380"/>
  <c r="BR5" i="1380"/>
  <c r="BQ5" i="1380"/>
  <c r="BP5" i="1380"/>
  <c r="BO5" i="1380"/>
  <c r="BN5" i="1380"/>
  <c r="BM5" i="1380"/>
  <c r="BL5" i="1380"/>
  <c r="BK5" i="1380"/>
  <c r="BJ5" i="1380"/>
  <c r="BI5" i="1380"/>
  <c r="BH5" i="1380"/>
  <c r="BG5" i="1380"/>
  <c r="BF5" i="1380"/>
  <c r="BE5" i="1380"/>
  <c r="BD5" i="1380"/>
  <c r="BC5" i="1380"/>
  <c r="BB5" i="1380"/>
  <c r="BA5" i="1380"/>
  <c r="AJ5" i="1380"/>
  <c r="AI5" i="1380"/>
  <c r="AH5" i="1380"/>
  <c r="AG5" i="1380"/>
  <c r="AF5" i="1380"/>
  <c r="AE5" i="1380"/>
  <c r="AD5" i="1380"/>
  <c r="AB5" i="1380"/>
  <c r="AA5" i="1380"/>
  <c r="Z5" i="1380"/>
  <c r="Y5" i="1380"/>
  <c r="X5" i="1380"/>
  <c r="W5" i="1380"/>
  <c r="AK222" i="1431"/>
  <c r="AJ222" i="1431"/>
  <c r="AI222" i="1431"/>
  <c r="AH222" i="1431"/>
  <c r="AG222" i="1431"/>
  <c r="AF222" i="1431"/>
  <c r="AE222" i="1431"/>
  <c r="AD222" i="1431"/>
  <c r="AC222" i="1431"/>
  <c r="AB222" i="1431"/>
  <c r="AA222" i="1431"/>
  <c r="Z222" i="1431"/>
  <c r="Y222" i="1431"/>
  <c r="X222" i="1431"/>
  <c r="W222" i="1431"/>
  <c r="AK221" i="1431"/>
  <c r="AJ221" i="1431"/>
  <c r="AI221" i="1431"/>
  <c r="AH221" i="1431"/>
  <c r="AG221" i="1431"/>
  <c r="AF221" i="1431"/>
  <c r="AE221" i="1431"/>
  <c r="AD221" i="1431"/>
  <c r="AC221" i="1431"/>
  <c r="AB221" i="1431"/>
  <c r="AA221" i="1431"/>
  <c r="Z221" i="1431"/>
  <c r="Y221" i="1431"/>
  <c r="X221" i="1431"/>
  <c r="W221" i="1431"/>
  <c r="AK220" i="1431"/>
  <c r="AJ220" i="1431"/>
  <c r="AI220" i="1431"/>
  <c r="AH220" i="1431"/>
  <c r="AG220" i="1431"/>
  <c r="AF220" i="1431"/>
  <c r="AE220" i="1431"/>
  <c r="AD220" i="1431"/>
  <c r="AC220" i="1431"/>
  <c r="AB220" i="1431"/>
  <c r="AA220" i="1431"/>
  <c r="Z220" i="1431"/>
  <c r="Y220" i="1431"/>
  <c r="X220" i="1431"/>
  <c r="W220" i="1431"/>
  <c r="AK219" i="1431"/>
  <c r="AJ219" i="1431"/>
  <c r="AI219" i="1431"/>
  <c r="AH219" i="1431"/>
  <c r="AG219" i="1431"/>
  <c r="AF219" i="1431"/>
  <c r="AE219" i="1431"/>
  <c r="AD219" i="1431"/>
  <c r="AC219" i="1431"/>
  <c r="AB219" i="1431"/>
  <c r="AA219" i="1431"/>
  <c r="Z219" i="1431"/>
  <c r="Y219" i="1431"/>
  <c r="X219" i="1431"/>
  <c r="W219" i="1431"/>
  <c r="AK218" i="1431"/>
  <c r="AJ218" i="1431"/>
  <c r="AI218" i="1431"/>
  <c r="AH218" i="1431"/>
  <c r="AG218" i="1431"/>
  <c r="AF218" i="1431"/>
  <c r="AE218" i="1431"/>
  <c r="AD218" i="1431"/>
  <c r="AC218" i="1431"/>
  <c r="AB218" i="1431"/>
  <c r="AA218" i="1431"/>
  <c r="Z218" i="1431"/>
  <c r="Y218" i="1431"/>
  <c r="X218" i="1431"/>
  <c r="W218" i="1431"/>
  <c r="AK217" i="1431"/>
  <c r="AJ217" i="1431"/>
  <c r="AI217" i="1431"/>
  <c r="AH217" i="1431"/>
  <c r="AG217" i="1431"/>
  <c r="AF217" i="1431"/>
  <c r="AE217" i="1431"/>
  <c r="AD217" i="1431"/>
  <c r="AC217" i="1431"/>
  <c r="AB217" i="1431"/>
  <c r="AA217" i="1431"/>
  <c r="Z217" i="1431"/>
  <c r="Y217" i="1431"/>
  <c r="X217" i="1431"/>
  <c r="W217" i="1431"/>
  <c r="AK216" i="1431"/>
  <c r="AJ216" i="1431"/>
  <c r="AI216" i="1431"/>
  <c r="AH216" i="1431"/>
  <c r="AG216" i="1431"/>
  <c r="AF216" i="1431"/>
  <c r="AE216" i="1431"/>
  <c r="AD216" i="1431"/>
  <c r="AC216" i="1431"/>
  <c r="AB216" i="1431"/>
  <c r="AA216" i="1431"/>
  <c r="Z216" i="1431"/>
  <c r="Y216" i="1431"/>
  <c r="X216" i="1431"/>
  <c r="W216" i="1431"/>
  <c r="AK215" i="1431"/>
  <c r="AJ215" i="1431"/>
  <c r="AI215" i="1431"/>
  <c r="AH215" i="1431"/>
  <c r="AG215" i="1431"/>
  <c r="AF215" i="1431"/>
  <c r="AE215" i="1431"/>
  <c r="AD215" i="1431"/>
  <c r="AC215" i="1431"/>
  <c r="AB215" i="1431"/>
  <c r="AA215" i="1431"/>
  <c r="Z215" i="1431"/>
  <c r="Y215" i="1431"/>
  <c r="X215" i="1431"/>
  <c r="W215" i="1431"/>
  <c r="AK214" i="1431"/>
  <c r="AJ214" i="1431"/>
  <c r="AI214" i="1431"/>
  <c r="AH214" i="1431"/>
  <c r="AG214" i="1431"/>
  <c r="AF214" i="1431"/>
  <c r="AE214" i="1431"/>
  <c r="AD214" i="1431"/>
  <c r="AC214" i="1431"/>
  <c r="AB214" i="1431"/>
  <c r="AA214" i="1431"/>
  <c r="Z214" i="1431"/>
  <c r="Y214" i="1431"/>
  <c r="X214" i="1431"/>
  <c r="W214" i="1431"/>
  <c r="AK213" i="1431"/>
  <c r="AJ213" i="1431"/>
  <c r="AI213" i="1431"/>
  <c r="AH213" i="1431"/>
  <c r="AG213" i="1431"/>
  <c r="AF213" i="1431"/>
  <c r="AE213" i="1431"/>
  <c r="AD213" i="1431"/>
  <c r="AC213" i="1431"/>
  <c r="AB213" i="1431"/>
  <c r="AA213" i="1431"/>
  <c r="Z213" i="1431"/>
  <c r="Y213" i="1431"/>
  <c r="X213" i="1431"/>
  <c r="W213" i="1431"/>
  <c r="AK212" i="1431"/>
  <c r="AJ212" i="1431"/>
  <c r="AI212" i="1431"/>
  <c r="AH212" i="1431"/>
  <c r="AG212" i="1431"/>
  <c r="AF212" i="1431"/>
  <c r="AE212" i="1431"/>
  <c r="AD212" i="1431"/>
  <c r="AC212" i="1431"/>
  <c r="AB212" i="1431"/>
  <c r="AA212" i="1431"/>
  <c r="Z212" i="1431"/>
  <c r="Y212" i="1431"/>
  <c r="X212" i="1431"/>
  <c r="W212" i="1431"/>
  <c r="AK211" i="1431"/>
  <c r="AJ211" i="1431"/>
  <c r="AI211" i="1431"/>
  <c r="AH211" i="1431"/>
  <c r="AG211" i="1431"/>
  <c r="AF211" i="1431"/>
  <c r="AE211" i="1431"/>
  <c r="AD211" i="1431"/>
  <c r="AC211" i="1431"/>
  <c r="AB211" i="1431"/>
  <c r="AA211" i="1431"/>
  <c r="Z211" i="1431"/>
  <c r="Y211" i="1431"/>
  <c r="X211" i="1431"/>
  <c r="W211" i="1431"/>
  <c r="AK210" i="1431"/>
  <c r="AJ210" i="1431"/>
  <c r="AI210" i="1431"/>
  <c r="AH210" i="1431"/>
  <c r="AG210" i="1431"/>
  <c r="AF210" i="1431"/>
  <c r="AE210" i="1431"/>
  <c r="AD210" i="1431"/>
  <c r="AC210" i="1431"/>
  <c r="AB210" i="1431"/>
  <c r="AA210" i="1431"/>
  <c r="Z210" i="1431"/>
  <c r="Y210" i="1431"/>
  <c r="X210" i="1431"/>
  <c r="W210" i="1431"/>
  <c r="AK209" i="1431"/>
  <c r="AJ209" i="1431"/>
  <c r="AI209" i="1431"/>
  <c r="AH209" i="1431"/>
  <c r="AG209" i="1431"/>
  <c r="AF209" i="1431"/>
  <c r="AE209" i="1431"/>
  <c r="AD209" i="1431"/>
  <c r="AC209" i="1431"/>
  <c r="AB209" i="1431"/>
  <c r="AA209" i="1431"/>
  <c r="Z209" i="1431"/>
  <c r="Y209" i="1431"/>
  <c r="X209" i="1431"/>
  <c r="W209" i="1431"/>
  <c r="AK208" i="1431"/>
  <c r="AJ208" i="1431"/>
  <c r="AI208" i="1431"/>
  <c r="AH208" i="1431"/>
  <c r="AG208" i="1431"/>
  <c r="AF208" i="1431"/>
  <c r="AE208" i="1431"/>
  <c r="AD208" i="1431"/>
  <c r="AC208" i="1431"/>
  <c r="AB208" i="1431"/>
  <c r="AA208" i="1431"/>
  <c r="Z208" i="1431"/>
  <c r="Y208" i="1431"/>
  <c r="X208" i="1431"/>
  <c r="W208" i="1431"/>
  <c r="AK207" i="1431"/>
  <c r="AJ207" i="1431"/>
  <c r="AI207" i="1431"/>
  <c r="AH207" i="1431"/>
  <c r="AG207" i="1431"/>
  <c r="AF207" i="1431"/>
  <c r="AE207" i="1431"/>
  <c r="AD207" i="1431"/>
  <c r="AC207" i="1431"/>
  <c r="AB207" i="1431"/>
  <c r="AA207" i="1431"/>
  <c r="Z207" i="1431"/>
  <c r="Y207" i="1431"/>
  <c r="X207" i="1431"/>
  <c r="W207" i="1431"/>
  <c r="AK206" i="1431"/>
  <c r="AJ206" i="1431"/>
  <c r="AI206" i="1431"/>
  <c r="AH206" i="1431"/>
  <c r="AG206" i="1431"/>
  <c r="AF206" i="1431"/>
  <c r="AE206" i="1431"/>
  <c r="AD206" i="1431"/>
  <c r="AC206" i="1431"/>
  <c r="AB206" i="1431"/>
  <c r="AA206" i="1431"/>
  <c r="Z206" i="1431"/>
  <c r="Y206" i="1431"/>
  <c r="X206" i="1431"/>
  <c r="W206" i="1431"/>
  <c r="AK205" i="1431"/>
  <c r="AJ205" i="1431"/>
  <c r="AI205" i="1431"/>
  <c r="AH205" i="1431"/>
  <c r="AG205" i="1431"/>
  <c r="AF205" i="1431"/>
  <c r="AE205" i="1431"/>
  <c r="AD205" i="1431"/>
  <c r="AC205" i="1431"/>
  <c r="AB205" i="1431"/>
  <c r="AA205" i="1431"/>
  <c r="Z205" i="1431"/>
  <c r="Y205" i="1431"/>
  <c r="X205" i="1431"/>
  <c r="W205" i="1431"/>
  <c r="AK204" i="1431"/>
  <c r="AJ204" i="1431"/>
  <c r="AI204" i="1431"/>
  <c r="AH204" i="1431"/>
  <c r="AG204" i="1431"/>
  <c r="AF204" i="1431"/>
  <c r="AE204" i="1431"/>
  <c r="AD204" i="1431"/>
  <c r="AC204" i="1431"/>
  <c r="AB204" i="1431"/>
  <c r="AA204" i="1431"/>
  <c r="Z204" i="1431"/>
  <c r="Y204" i="1431"/>
  <c r="X204" i="1431"/>
  <c r="W204" i="1431"/>
  <c r="AK203" i="1431"/>
  <c r="AJ203" i="1431"/>
  <c r="AI203" i="1431"/>
  <c r="AH203" i="1431"/>
  <c r="AG203" i="1431"/>
  <c r="AF203" i="1431"/>
  <c r="AE203" i="1431"/>
  <c r="AD203" i="1431"/>
  <c r="AC203" i="1431"/>
  <c r="AB203" i="1431"/>
  <c r="AA203" i="1431"/>
  <c r="Z203" i="1431"/>
  <c r="Y203" i="1431"/>
  <c r="X203" i="1431"/>
  <c r="W203" i="1431"/>
  <c r="AK202" i="1431"/>
  <c r="AJ202" i="1431"/>
  <c r="AI202" i="1431"/>
  <c r="AH202" i="1431"/>
  <c r="AG202" i="1431"/>
  <c r="AF202" i="1431"/>
  <c r="AE202" i="1431"/>
  <c r="AD202" i="1431"/>
  <c r="AC202" i="1431"/>
  <c r="AB202" i="1431"/>
  <c r="AA202" i="1431"/>
  <c r="Z202" i="1431"/>
  <c r="Y202" i="1431"/>
  <c r="X202" i="1431"/>
  <c r="W202" i="1431"/>
  <c r="AK201" i="1431"/>
  <c r="AJ201" i="1431"/>
  <c r="AI201" i="1431"/>
  <c r="AH201" i="1431"/>
  <c r="AG201" i="1431"/>
  <c r="AF201" i="1431"/>
  <c r="AE201" i="1431"/>
  <c r="AD201" i="1431"/>
  <c r="AC201" i="1431"/>
  <c r="AB201" i="1431"/>
  <c r="AA201" i="1431"/>
  <c r="Z201" i="1431"/>
  <c r="Y201" i="1431"/>
  <c r="X201" i="1431"/>
  <c r="W201" i="1431"/>
  <c r="AK200" i="1431"/>
  <c r="AJ200" i="1431"/>
  <c r="AI200" i="1431"/>
  <c r="AH200" i="1431"/>
  <c r="AG200" i="1431"/>
  <c r="AF200" i="1431"/>
  <c r="AE200" i="1431"/>
  <c r="AD200" i="1431"/>
  <c r="AC200" i="1431"/>
  <c r="AB200" i="1431"/>
  <c r="AA200" i="1431"/>
  <c r="Z200" i="1431"/>
  <c r="Y200" i="1431"/>
  <c r="X200" i="1431"/>
  <c r="W200" i="1431"/>
  <c r="AK199" i="1431"/>
  <c r="AJ199" i="1431"/>
  <c r="AI199" i="1431"/>
  <c r="AH199" i="1431"/>
  <c r="AG199" i="1431"/>
  <c r="AF199" i="1431"/>
  <c r="AE199" i="1431"/>
  <c r="AD199" i="1431"/>
  <c r="AC199" i="1431"/>
  <c r="AB199" i="1431"/>
  <c r="AA199" i="1431"/>
  <c r="Z199" i="1431"/>
  <c r="Y199" i="1431"/>
  <c r="X199" i="1431"/>
  <c r="W199" i="1431"/>
  <c r="AK198" i="1431"/>
  <c r="AJ198" i="1431"/>
  <c r="AI198" i="1431"/>
  <c r="AH198" i="1431"/>
  <c r="AG198" i="1431"/>
  <c r="AF198" i="1431"/>
  <c r="AE198" i="1431"/>
  <c r="AD198" i="1431"/>
  <c r="AC198" i="1431"/>
  <c r="AB198" i="1431"/>
  <c r="AA198" i="1431"/>
  <c r="Z198" i="1431"/>
  <c r="Y198" i="1431"/>
  <c r="X198" i="1431"/>
  <c r="W198" i="1431"/>
  <c r="AK197" i="1431"/>
  <c r="AJ197" i="1431"/>
  <c r="AI197" i="1431"/>
  <c r="AH197" i="1431"/>
  <c r="AG197" i="1431"/>
  <c r="AF197" i="1431"/>
  <c r="AE197" i="1431"/>
  <c r="AD197" i="1431"/>
  <c r="AC197" i="1431"/>
  <c r="AB197" i="1431"/>
  <c r="AA197" i="1431"/>
  <c r="Z197" i="1431"/>
  <c r="Y197" i="1431"/>
  <c r="X197" i="1431"/>
  <c r="W197" i="1431"/>
  <c r="AK196" i="1431"/>
  <c r="AJ196" i="1431"/>
  <c r="AI196" i="1431"/>
  <c r="AH196" i="1431"/>
  <c r="AG196" i="1431"/>
  <c r="AF196" i="1431"/>
  <c r="AE196" i="1431"/>
  <c r="AD196" i="1431"/>
  <c r="AC196" i="1431"/>
  <c r="AB196" i="1431"/>
  <c r="AA196" i="1431"/>
  <c r="Z196" i="1431"/>
  <c r="Y196" i="1431"/>
  <c r="X196" i="1431"/>
  <c r="W196" i="1431"/>
  <c r="AK195" i="1431"/>
  <c r="AJ195" i="1431"/>
  <c r="AI195" i="1431"/>
  <c r="AH195" i="1431"/>
  <c r="AG195" i="1431"/>
  <c r="AF195" i="1431"/>
  <c r="AE195" i="1431"/>
  <c r="AD195" i="1431"/>
  <c r="AC195" i="1431"/>
  <c r="AB195" i="1431"/>
  <c r="AA195" i="1431"/>
  <c r="Z195" i="1431"/>
  <c r="Y195" i="1431"/>
  <c r="X195" i="1431"/>
  <c r="W195" i="1431"/>
  <c r="AK194" i="1431"/>
  <c r="AJ194" i="1431"/>
  <c r="AI194" i="1431"/>
  <c r="AH194" i="1431"/>
  <c r="AG194" i="1431"/>
  <c r="AF194" i="1431"/>
  <c r="AE194" i="1431"/>
  <c r="AD194" i="1431"/>
  <c r="AC194" i="1431"/>
  <c r="AB194" i="1431"/>
  <c r="AA194" i="1431"/>
  <c r="Z194" i="1431"/>
  <c r="Y194" i="1431"/>
  <c r="X194" i="1431"/>
  <c r="W194" i="1431"/>
  <c r="AK193" i="1431"/>
  <c r="AJ193" i="1431"/>
  <c r="AI193" i="1431"/>
  <c r="AH193" i="1431"/>
  <c r="AG193" i="1431"/>
  <c r="AF193" i="1431"/>
  <c r="AE193" i="1431"/>
  <c r="AD193" i="1431"/>
  <c r="AC193" i="1431"/>
  <c r="AB193" i="1431"/>
  <c r="AA193" i="1431"/>
  <c r="Z193" i="1431"/>
  <c r="Y193" i="1431"/>
  <c r="X193" i="1431"/>
  <c r="W193" i="1431"/>
  <c r="AK192" i="1431"/>
  <c r="AJ192" i="1431"/>
  <c r="AI192" i="1431"/>
  <c r="AH192" i="1431"/>
  <c r="AG192" i="1431"/>
  <c r="AF192" i="1431"/>
  <c r="AE192" i="1431"/>
  <c r="AD192" i="1431"/>
  <c r="AC192" i="1431"/>
  <c r="AB192" i="1431"/>
  <c r="AA192" i="1431"/>
  <c r="Z192" i="1431"/>
  <c r="Y192" i="1431"/>
  <c r="X192" i="1431"/>
  <c r="W192" i="1431"/>
  <c r="AK191" i="1431"/>
  <c r="AJ191" i="1431"/>
  <c r="AI191" i="1431"/>
  <c r="AH191" i="1431"/>
  <c r="AG191" i="1431"/>
  <c r="AF191" i="1431"/>
  <c r="AE191" i="1431"/>
  <c r="AD191" i="1431"/>
  <c r="AC191" i="1431"/>
  <c r="AB191" i="1431"/>
  <c r="AA191" i="1431"/>
  <c r="Z191" i="1431"/>
  <c r="Y191" i="1431"/>
  <c r="X191" i="1431"/>
  <c r="W191" i="1431"/>
  <c r="AK190" i="1431"/>
  <c r="AJ190" i="1431"/>
  <c r="AI190" i="1431"/>
  <c r="AH190" i="1431"/>
  <c r="AG190" i="1431"/>
  <c r="AF190" i="1431"/>
  <c r="AE190" i="1431"/>
  <c r="AD190" i="1431"/>
  <c r="AC190" i="1431"/>
  <c r="AB190" i="1431"/>
  <c r="AA190" i="1431"/>
  <c r="Z190" i="1431"/>
  <c r="Y190" i="1431"/>
  <c r="X190" i="1431"/>
  <c r="W190" i="1431"/>
  <c r="AK189" i="1431"/>
  <c r="AJ189" i="1431"/>
  <c r="AI189" i="1431"/>
  <c r="AH189" i="1431"/>
  <c r="AG189" i="1431"/>
  <c r="AF189" i="1431"/>
  <c r="AE189" i="1431"/>
  <c r="AD189" i="1431"/>
  <c r="AC189" i="1431"/>
  <c r="AB189" i="1431"/>
  <c r="AA189" i="1431"/>
  <c r="Z189" i="1431"/>
  <c r="Y189" i="1431"/>
  <c r="X189" i="1431"/>
  <c r="W189" i="1431"/>
  <c r="AK188" i="1431"/>
  <c r="AJ188" i="1431"/>
  <c r="AI188" i="1431"/>
  <c r="AH188" i="1431"/>
  <c r="AG188" i="1431"/>
  <c r="AF188" i="1431"/>
  <c r="AE188" i="1431"/>
  <c r="AD188" i="1431"/>
  <c r="AC188" i="1431"/>
  <c r="AB188" i="1431"/>
  <c r="AA188" i="1431"/>
  <c r="Z188" i="1431"/>
  <c r="Y188" i="1431"/>
  <c r="X188" i="1431"/>
  <c r="W188" i="1431"/>
  <c r="AK187" i="1431"/>
  <c r="AJ187" i="1431"/>
  <c r="AI187" i="1431"/>
  <c r="AH187" i="1431"/>
  <c r="AG187" i="1431"/>
  <c r="AF187" i="1431"/>
  <c r="AE187" i="1431"/>
  <c r="AD187" i="1431"/>
  <c r="AC187" i="1431"/>
  <c r="AB187" i="1431"/>
  <c r="AA187" i="1431"/>
  <c r="Z187" i="1431"/>
  <c r="Y187" i="1431"/>
  <c r="X187" i="1431"/>
  <c r="W187" i="1431"/>
  <c r="AK186" i="1431"/>
  <c r="AJ186" i="1431"/>
  <c r="AI186" i="1431"/>
  <c r="AH186" i="1431"/>
  <c r="AG186" i="1431"/>
  <c r="AF186" i="1431"/>
  <c r="AE186" i="1431"/>
  <c r="AD186" i="1431"/>
  <c r="AC186" i="1431"/>
  <c r="AB186" i="1431"/>
  <c r="AA186" i="1431"/>
  <c r="Z186" i="1431"/>
  <c r="Y186" i="1431"/>
  <c r="X186" i="1431"/>
  <c r="W186" i="1431"/>
  <c r="AK185" i="1431"/>
  <c r="AJ185" i="1431"/>
  <c r="AI185" i="1431"/>
  <c r="AH185" i="1431"/>
  <c r="AG185" i="1431"/>
  <c r="AF185" i="1431"/>
  <c r="AE185" i="1431"/>
  <c r="AD185" i="1431"/>
  <c r="AC185" i="1431"/>
  <c r="AB185" i="1431"/>
  <c r="AA185" i="1431"/>
  <c r="Z185" i="1431"/>
  <c r="Y185" i="1431"/>
  <c r="X185" i="1431"/>
  <c r="W185" i="1431"/>
  <c r="AK184" i="1431"/>
  <c r="AJ184" i="1431"/>
  <c r="AI184" i="1431"/>
  <c r="AH184" i="1431"/>
  <c r="AG184" i="1431"/>
  <c r="AF184" i="1431"/>
  <c r="AE184" i="1431"/>
  <c r="AD184" i="1431"/>
  <c r="AC184" i="1431"/>
  <c r="AB184" i="1431"/>
  <c r="AA184" i="1431"/>
  <c r="Z184" i="1431"/>
  <c r="Y184" i="1431"/>
  <c r="X184" i="1431"/>
  <c r="W184" i="1431"/>
  <c r="AK183" i="1431"/>
  <c r="AJ183" i="1431"/>
  <c r="AI183" i="1431"/>
  <c r="AH183" i="1431"/>
  <c r="AG183" i="1431"/>
  <c r="AF183" i="1431"/>
  <c r="AE183" i="1431"/>
  <c r="AD183" i="1431"/>
  <c r="AC183" i="1431"/>
  <c r="AB183" i="1431"/>
  <c r="AA183" i="1431"/>
  <c r="Z183" i="1431"/>
  <c r="Y183" i="1431"/>
  <c r="X183" i="1431"/>
  <c r="W183" i="1431"/>
  <c r="AK182" i="1431"/>
  <c r="AJ182" i="1431"/>
  <c r="AI182" i="1431"/>
  <c r="AH182" i="1431"/>
  <c r="AG182" i="1431"/>
  <c r="AF182" i="1431"/>
  <c r="AE182" i="1431"/>
  <c r="AD182" i="1431"/>
  <c r="AC182" i="1431"/>
  <c r="AB182" i="1431"/>
  <c r="AA182" i="1431"/>
  <c r="Z182" i="1431"/>
  <c r="Y182" i="1431"/>
  <c r="X182" i="1431"/>
  <c r="W182" i="1431"/>
  <c r="AK181" i="1431"/>
  <c r="AJ181" i="1431"/>
  <c r="AI181" i="1431"/>
  <c r="AH181" i="1431"/>
  <c r="AG181" i="1431"/>
  <c r="AF181" i="1431"/>
  <c r="AE181" i="1431"/>
  <c r="AD181" i="1431"/>
  <c r="AC181" i="1431"/>
  <c r="AB181" i="1431"/>
  <c r="AA181" i="1431"/>
  <c r="Z181" i="1431"/>
  <c r="Y181" i="1431"/>
  <c r="X181" i="1431"/>
  <c r="W181" i="1431"/>
  <c r="AK180" i="1431"/>
  <c r="AJ180" i="1431"/>
  <c r="AI180" i="1431"/>
  <c r="AH180" i="1431"/>
  <c r="AG180" i="1431"/>
  <c r="AF180" i="1431"/>
  <c r="AE180" i="1431"/>
  <c r="AD180" i="1431"/>
  <c r="AC180" i="1431"/>
  <c r="AB180" i="1431"/>
  <c r="AA180" i="1431"/>
  <c r="Z180" i="1431"/>
  <c r="Y180" i="1431"/>
  <c r="X180" i="1431"/>
  <c r="W180" i="1431"/>
  <c r="AK179" i="1431"/>
  <c r="AJ179" i="1431"/>
  <c r="AI179" i="1431"/>
  <c r="AH179" i="1431"/>
  <c r="AG179" i="1431"/>
  <c r="AF179" i="1431"/>
  <c r="AE179" i="1431"/>
  <c r="AD179" i="1431"/>
  <c r="AC179" i="1431"/>
  <c r="AB179" i="1431"/>
  <c r="AA179" i="1431"/>
  <c r="Z179" i="1431"/>
  <c r="Y179" i="1431"/>
  <c r="X179" i="1431"/>
  <c r="W179" i="1431"/>
  <c r="AK178" i="1431"/>
  <c r="AJ178" i="1431"/>
  <c r="AI178" i="1431"/>
  <c r="AH178" i="1431"/>
  <c r="AG178" i="1431"/>
  <c r="AF178" i="1431"/>
  <c r="AE178" i="1431"/>
  <c r="AD178" i="1431"/>
  <c r="AC178" i="1431"/>
  <c r="AB178" i="1431"/>
  <c r="AA178" i="1431"/>
  <c r="Z178" i="1431"/>
  <c r="Y178" i="1431"/>
  <c r="X178" i="1431"/>
  <c r="W178" i="1431"/>
  <c r="AK177" i="1431"/>
  <c r="AJ177" i="1431"/>
  <c r="AI177" i="1431"/>
  <c r="AH177" i="1431"/>
  <c r="AG177" i="1431"/>
  <c r="AF177" i="1431"/>
  <c r="AE177" i="1431"/>
  <c r="AD177" i="1431"/>
  <c r="AC177" i="1431"/>
  <c r="AB177" i="1431"/>
  <c r="AA177" i="1431"/>
  <c r="Z177" i="1431"/>
  <c r="Y177" i="1431"/>
  <c r="X177" i="1431"/>
  <c r="W177" i="1431"/>
  <c r="AK176" i="1431"/>
  <c r="AJ176" i="1431"/>
  <c r="AI176" i="1431"/>
  <c r="AH176" i="1431"/>
  <c r="AG176" i="1431"/>
  <c r="AF176" i="1431"/>
  <c r="AE176" i="1431"/>
  <c r="AD176" i="1431"/>
  <c r="AC176" i="1431"/>
  <c r="AB176" i="1431"/>
  <c r="AA176" i="1431"/>
  <c r="Z176" i="1431"/>
  <c r="Y176" i="1431"/>
  <c r="X176" i="1431"/>
  <c r="W176" i="1431"/>
  <c r="AK175" i="1431"/>
  <c r="AJ175" i="1431"/>
  <c r="AI175" i="1431"/>
  <c r="AH175" i="1431"/>
  <c r="AG175" i="1431"/>
  <c r="AF175" i="1431"/>
  <c r="AE175" i="1431"/>
  <c r="AD175" i="1431"/>
  <c r="AC175" i="1431"/>
  <c r="AB175" i="1431"/>
  <c r="AA175" i="1431"/>
  <c r="Z175" i="1431"/>
  <c r="Y175" i="1431"/>
  <c r="X175" i="1431"/>
  <c r="W175" i="1431"/>
  <c r="AK174" i="1431"/>
  <c r="AJ174" i="1431"/>
  <c r="AI174" i="1431"/>
  <c r="AH174" i="1431"/>
  <c r="AG174" i="1431"/>
  <c r="AF174" i="1431"/>
  <c r="AE174" i="1431"/>
  <c r="AD174" i="1431"/>
  <c r="AC174" i="1431"/>
  <c r="AB174" i="1431"/>
  <c r="AA174" i="1431"/>
  <c r="Z174" i="1431"/>
  <c r="Y174" i="1431"/>
  <c r="X174" i="1431"/>
  <c r="W174" i="1431"/>
  <c r="AK173" i="1431"/>
  <c r="AJ173" i="1431"/>
  <c r="AI173" i="1431"/>
  <c r="AH173" i="1431"/>
  <c r="AG173" i="1431"/>
  <c r="AF173" i="1431"/>
  <c r="AE173" i="1431"/>
  <c r="AD173" i="1431"/>
  <c r="AC173" i="1431"/>
  <c r="AB173" i="1431"/>
  <c r="AA173" i="1431"/>
  <c r="Z173" i="1431"/>
  <c r="Y173" i="1431"/>
  <c r="X173" i="1431"/>
  <c r="W173" i="1431"/>
  <c r="AK172" i="1431"/>
  <c r="AJ172" i="1431"/>
  <c r="AI172" i="1431"/>
  <c r="AH172" i="1431"/>
  <c r="AG172" i="1431"/>
  <c r="AF172" i="1431"/>
  <c r="AE172" i="1431"/>
  <c r="AD172" i="1431"/>
  <c r="AC172" i="1431"/>
  <c r="AB172" i="1431"/>
  <c r="AA172" i="1431"/>
  <c r="Z172" i="1431"/>
  <c r="Y172" i="1431"/>
  <c r="X172" i="1431"/>
  <c r="W172" i="1431"/>
  <c r="AK171" i="1431"/>
  <c r="AJ171" i="1431"/>
  <c r="AI171" i="1431"/>
  <c r="AH171" i="1431"/>
  <c r="AG171" i="1431"/>
  <c r="AF171" i="1431"/>
  <c r="AE171" i="1431"/>
  <c r="AD171" i="1431"/>
  <c r="AC171" i="1431"/>
  <c r="AB171" i="1431"/>
  <c r="AA171" i="1431"/>
  <c r="Z171" i="1431"/>
  <c r="Y171" i="1431"/>
  <c r="X171" i="1431"/>
  <c r="W171" i="1431"/>
  <c r="AK170" i="1431"/>
  <c r="AJ170" i="1431"/>
  <c r="AI170" i="1431"/>
  <c r="AH170" i="1431"/>
  <c r="AG170" i="1431"/>
  <c r="AF170" i="1431"/>
  <c r="AE170" i="1431"/>
  <c r="AD170" i="1431"/>
  <c r="AC170" i="1431"/>
  <c r="AB170" i="1431"/>
  <c r="AA170" i="1431"/>
  <c r="Z170" i="1431"/>
  <c r="Y170" i="1431"/>
  <c r="X170" i="1431"/>
  <c r="W170" i="1431"/>
  <c r="AK169" i="1431"/>
  <c r="AJ169" i="1431"/>
  <c r="AI169" i="1431"/>
  <c r="AH169" i="1431"/>
  <c r="AG169" i="1431"/>
  <c r="AF169" i="1431"/>
  <c r="AE169" i="1431"/>
  <c r="AD169" i="1431"/>
  <c r="AC169" i="1431"/>
  <c r="AB169" i="1431"/>
  <c r="AA169" i="1431"/>
  <c r="Z169" i="1431"/>
  <c r="Y169" i="1431"/>
  <c r="X169" i="1431"/>
  <c r="W169" i="1431"/>
  <c r="AK168" i="1431"/>
  <c r="AJ168" i="1431"/>
  <c r="AI168" i="1431"/>
  <c r="AH168" i="1431"/>
  <c r="AG168" i="1431"/>
  <c r="AF168" i="1431"/>
  <c r="AE168" i="1431"/>
  <c r="AD168" i="1431"/>
  <c r="AC168" i="1431"/>
  <c r="AB168" i="1431"/>
  <c r="AA168" i="1431"/>
  <c r="Z168" i="1431"/>
  <c r="Y168" i="1431"/>
  <c r="X168" i="1431"/>
  <c r="W168" i="1431"/>
  <c r="AK167" i="1431"/>
  <c r="AJ167" i="1431"/>
  <c r="AI167" i="1431"/>
  <c r="AH167" i="1431"/>
  <c r="AG167" i="1431"/>
  <c r="AF167" i="1431"/>
  <c r="AE167" i="1431"/>
  <c r="AD167" i="1431"/>
  <c r="AC167" i="1431"/>
  <c r="AB167" i="1431"/>
  <c r="AA167" i="1431"/>
  <c r="Z167" i="1431"/>
  <c r="Y167" i="1431"/>
  <c r="X167" i="1431"/>
  <c r="W167" i="1431"/>
  <c r="AK166" i="1431"/>
  <c r="AJ166" i="1431"/>
  <c r="AI166" i="1431"/>
  <c r="AH166" i="1431"/>
  <c r="AG166" i="1431"/>
  <c r="AF166" i="1431"/>
  <c r="AE166" i="1431"/>
  <c r="AD166" i="1431"/>
  <c r="AC166" i="1431"/>
  <c r="AB166" i="1431"/>
  <c r="AA166" i="1431"/>
  <c r="Z166" i="1431"/>
  <c r="Y166" i="1431"/>
  <c r="X166" i="1431"/>
  <c r="W166" i="1431"/>
  <c r="AK165" i="1431"/>
  <c r="AJ165" i="1431"/>
  <c r="AI165" i="1431"/>
  <c r="AH165" i="1431"/>
  <c r="AG165" i="1431"/>
  <c r="AF165" i="1431"/>
  <c r="AE165" i="1431"/>
  <c r="AD165" i="1431"/>
  <c r="AC165" i="1431"/>
  <c r="AB165" i="1431"/>
  <c r="AA165" i="1431"/>
  <c r="Z165" i="1431"/>
  <c r="Y165" i="1431"/>
  <c r="X165" i="1431"/>
  <c r="W165" i="1431"/>
  <c r="AK164" i="1431"/>
  <c r="AJ164" i="1431"/>
  <c r="AI164" i="1431"/>
  <c r="AH164" i="1431"/>
  <c r="AG164" i="1431"/>
  <c r="AF164" i="1431"/>
  <c r="AE164" i="1431"/>
  <c r="AD164" i="1431"/>
  <c r="AC164" i="1431"/>
  <c r="AB164" i="1431"/>
  <c r="AA164" i="1431"/>
  <c r="Z164" i="1431"/>
  <c r="Y164" i="1431"/>
  <c r="X164" i="1431"/>
  <c r="W164" i="1431"/>
  <c r="AK163" i="1431"/>
  <c r="AJ163" i="1431"/>
  <c r="AI163" i="1431"/>
  <c r="AH163" i="1431"/>
  <c r="AG163" i="1431"/>
  <c r="AF163" i="1431"/>
  <c r="AE163" i="1431"/>
  <c r="AD163" i="1431"/>
  <c r="AC163" i="1431"/>
  <c r="AB163" i="1431"/>
  <c r="AA163" i="1431"/>
  <c r="Z163" i="1431"/>
  <c r="Y163" i="1431"/>
  <c r="X163" i="1431"/>
  <c r="W163" i="1431"/>
  <c r="AK162" i="1431"/>
  <c r="AJ162" i="1431"/>
  <c r="AI162" i="1431"/>
  <c r="AH162" i="1431"/>
  <c r="AG162" i="1431"/>
  <c r="AF162" i="1431"/>
  <c r="AE162" i="1431"/>
  <c r="AD162" i="1431"/>
  <c r="AC162" i="1431"/>
  <c r="AB162" i="1431"/>
  <c r="AA162" i="1431"/>
  <c r="Z162" i="1431"/>
  <c r="Y162" i="1431"/>
  <c r="X162" i="1431"/>
  <c r="W162" i="1431"/>
  <c r="AK161" i="1431"/>
  <c r="AJ161" i="1431"/>
  <c r="AI161" i="1431"/>
  <c r="AH161" i="1431"/>
  <c r="AG161" i="1431"/>
  <c r="AF161" i="1431"/>
  <c r="AE161" i="1431"/>
  <c r="AD161" i="1431"/>
  <c r="AC161" i="1431"/>
  <c r="AB161" i="1431"/>
  <c r="AA161" i="1431"/>
  <c r="Z161" i="1431"/>
  <c r="Y161" i="1431"/>
  <c r="X161" i="1431"/>
  <c r="W161" i="1431"/>
  <c r="AK160" i="1431"/>
  <c r="AJ160" i="1431"/>
  <c r="AI160" i="1431"/>
  <c r="AH160" i="1431"/>
  <c r="AG160" i="1431"/>
  <c r="AF160" i="1431"/>
  <c r="AE160" i="1431"/>
  <c r="AD160" i="1431"/>
  <c r="AC160" i="1431"/>
  <c r="AB160" i="1431"/>
  <c r="AA160" i="1431"/>
  <c r="Z160" i="1431"/>
  <c r="Y160" i="1431"/>
  <c r="X160" i="1431"/>
  <c r="W160" i="1431"/>
  <c r="AK159" i="1431"/>
  <c r="AJ159" i="1431"/>
  <c r="AI159" i="1431"/>
  <c r="AH159" i="1431"/>
  <c r="AG159" i="1431"/>
  <c r="AF159" i="1431"/>
  <c r="AE159" i="1431"/>
  <c r="AD159" i="1431"/>
  <c r="AC159" i="1431"/>
  <c r="AB159" i="1431"/>
  <c r="AA159" i="1431"/>
  <c r="Z159" i="1431"/>
  <c r="Y159" i="1431"/>
  <c r="X159" i="1431"/>
  <c r="W159" i="1431"/>
  <c r="AK158" i="1431"/>
  <c r="AJ158" i="1431"/>
  <c r="AI158" i="1431"/>
  <c r="AH158" i="1431"/>
  <c r="AG158" i="1431"/>
  <c r="AF158" i="1431"/>
  <c r="AE158" i="1431"/>
  <c r="AD158" i="1431"/>
  <c r="AC158" i="1431"/>
  <c r="AB158" i="1431"/>
  <c r="AA158" i="1431"/>
  <c r="Z158" i="1431"/>
  <c r="Y158" i="1431"/>
  <c r="X158" i="1431"/>
  <c r="W158" i="1431"/>
  <c r="AK157" i="1431"/>
  <c r="AJ157" i="1431"/>
  <c r="AI157" i="1431"/>
  <c r="AH157" i="1431"/>
  <c r="AG157" i="1431"/>
  <c r="AF157" i="1431"/>
  <c r="AE157" i="1431"/>
  <c r="AD157" i="1431"/>
  <c r="AC157" i="1431"/>
  <c r="AB157" i="1431"/>
  <c r="AA157" i="1431"/>
  <c r="Z157" i="1431"/>
  <c r="Y157" i="1431"/>
  <c r="X157" i="1431"/>
  <c r="W157" i="1431"/>
  <c r="AK156" i="1431"/>
  <c r="AJ156" i="1431"/>
  <c r="AI156" i="1431"/>
  <c r="AH156" i="1431"/>
  <c r="AG156" i="1431"/>
  <c r="AF156" i="1431"/>
  <c r="AE156" i="1431"/>
  <c r="AD156" i="1431"/>
  <c r="AC156" i="1431"/>
  <c r="AB156" i="1431"/>
  <c r="AA156" i="1431"/>
  <c r="Z156" i="1431"/>
  <c r="Y156" i="1431"/>
  <c r="X156" i="1431"/>
  <c r="W156" i="1431"/>
  <c r="AK155" i="1431"/>
  <c r="AJ155" i="1431"/>
  <c r="AI155" i="1431"/>
  <c r="AH155" i="1431"/>
  <c r="AG155" i="1431"/>
  <c r="AF155" i="1431"/>
  <c r="AE155" i="1431"/>
  <c r="AD155" i="1431"/>
  <c r="AC155" i="1431"/>
  <c r="AB155" i="1431"/>
  <c r="AA155" i="1431"/>
  <c r="Z155" i="1431"/>
  <c r="Y155" i="1431"/>
  <c r="X155" i="1431"/>
  <c r="W155" i="1431"/>
  <c r="AK154" i="1431"/>
  <c r="AJ154" i="1431"/>
  <c r="AI154" i="1431"/>
  <c r="AH154" i="1431"/>
  <c r="AG154" i="1431"/>
  <c r="AF154" i="1431"/>
  <c r="AE154" i="1431"/>
  <c r="AD154" i="1431"/>
  <c r="AC154" i="1431"/>
  <c r="AB154" i="1431"/>
  <c r="AA154" i="1431"/>
  <c r="Z154" i="1431"/>
  <c r="Y154" i="1431"/>
  <c r="X154" i="1431"/>
  <c r="W154" i="1431"/>
  <c r="AK153" i="1431"/>
  <c r="AJ153" i="1431"/>
  <c r="AI153" i="1431"/>
  <c r="AH153" i="1431"/>
  <c r="AG153" i="1431"/>
  <c r="AF153" i="1431"/>
  <c r="AE153" i="1431"/>
  <c r="AD153" i="1431"/>
  <c r="AC153" i="1431"/>
  <c r="AB153" i="1431"/>
  <c r="AA153" i="1431"/>
  <c r="Z153" i="1431"/>
  <c r="Y153" i="1431"/>
  <c r="X153" i="1431"/>
  <c r="W153" i="1431"/>
  <c r="AK152" i="1431"/>
  <c r="AJ152" i="1431"/>
  <c r="AI152" i="1431"/>
  <c r="AH152" i="1431"/>
  <c r="AG152" i="1431"/>
  <c r="AF152" i="1431"/>
  <c r="AE152" i="1431"/>
  <c r="AD152" i="1431"/>
  <c r="AC152" i="1431"/>
  <c r="AB152" i="1431"/>
  <c r="AA152" i="1431"/>
  <c r="Z152" i="1431"/>
  <c r="Y152" i="1431"/>
  <c r="X152" i="1431"/>
  <c r="W152" i="1431"/>
  <c r="AK151" i="1431"/>
  <c r="AJ151" i="1431"/>
  <c r="AI151" i="1431"/>
  <c r="AH151" i="1431"/>
  <c r="AG151" i="1431"/>
  <c r="AF151" i="1431"/>
  <c r="AE151" i="1431"/>
  <c r="AD151" i="1431"/>
  <c r="AC151" i="1431"/>
  <c r="AB151" i="1431"/>
  <c r="AA151" i="1431"/>
  <c r="Z151" i="1431"/>
  <c r="Y151" i="1431"/>
  <c r="X151" i="1431"/>
  <c r="W151" i="1431"/>
  <c r="AK150" i="1431"/>
  <c r="AJ150" i="1431"/>
  <c r="AI150" i="1431"/>
  <c r="AH150" i="1431"/>
  <c r="AG150" i="1431"/>
  <c r="AF150" i="1431"/>
  <c r="AE150" i="1431"/>
  <c r="AD150" i="1431"/>
  <c r="AC150" i="1431"/>
  <c r="AB150" i="1431"/>
  <c r="AA150" i="1431"/>
  <c r="Z150" i="1431"/>
  <c r="Y150" i="1431"/>
  <c r="X150" i="1431"/>
  <c r="W150" i="1431"/>
  <c r="AK149" i="1431"/>
  <c r="AJ149" i="1431"/>
  <c r="AI149" i="1431"/>
  <c r="AH149" i="1431"/>
  <c r="AG149" i="1431"/>
  <c r="AF149" i="1431"/>
  <c r="AE149" i="1431"/>
  <c r="AD149" i="1431"/>
  <c r="AC149" i="1431"/>
  <c r="AB149" i="1431"/>
  <c r="AA149" i="1431"/>
  <c r="Z149" i="1431"/>
  <c r="Y149" i="1431"/>
  <c r="X149" i="1431"/>
  <c r="W149" i="1431"/>
  <c r="AK148" i="1431"/>
  <c r="AJ148" i="1431"/>
  <c r="AI148" i="1431"/>
  <c r="AH148" i="1431"/>
  <c r="AG148" i="1431"/>
  <c r="AF148" i="1431"/>
  <c r="AE148" i="1431"/>
  <c r="AD148" i="1431"/>
  <c r="AC148" i="1431"/>
  <c r="AB148" i="1431"/>
  <c r="AA148" i="1431"/>
  <c r="Z148" i="1431"/>
  <c r="Y148" i="1431"/>
  <c r="X148" i="1431"/>
  <c r="W148" i="1431"/>
  <c r="AK147" i="1431"/>
  <c r="AJ147" i="1431"/>
  <c r="AI147" i="1431"/>
  <c r="AH147" i="1431"/>
  <c r="AG147" i="1431"/>
  <c r="AF147" i="1431"/>
  <c r="AE147" i="1431"/>
  <c r="AD147" i="1431"/>
  <c r="AC147" i="1431"/>
  <c r="AB147" i="1431"/>
  <c r="AA147" i="1431"/>
  <c r="Z147" i="1431"/>
  <c r="Y147" i="1431"/>
  <c r="X147" i="1431"/>
  <c r="W147" i="1431"/>
  <c r="AK146" i="1431"/>
  <c r="AJ146" i="1431"/>
  <c r="AI146" i="1431"/>
  <c r="AH146" i="1431"/>
  <c r="AG146" i="1431"/>
  <c r="AF146" i="1431"/>
  <c r="AE146" i="1431"/>
  <c r="AD146" i="1431"/>
  <c r="AC146" i="1431"/>
  <c r="AB146" i="1431"/>
  <c r="AA146" i="1431"/>
  <c r="Z146" i="1431"/>
  <c r="Y146" i="1431"/>
  <c r="X146" i="1431"/>
  <c r="W146" i="1431"/>
  <c r="AK145" i="1431"/>
  <c r="AJ145" i="1431"/>
  <c r="AI145" i="1431"/>
  <c r="AH145" i="1431"/>
  <c r="AG145" i="1431"/>
  <c r="AF145" i="1431"/>
  <c r="AE145" i="1431"/>
  <c r="AD145" i="1431"/>
  <c r="AC145" i="1431"/>
  <c r="AB145" i="1431"/>
  <c r="AA145" i="1431"/>
  <c r="Z145" i="1431"/>
  <c r="Y145" i="1431"/>
  <c r="X145" i="1431"/>
  <c r="W145" i="1431"/>
  <c r="AK144" i="1431"/>
  <c r="AJ144" i="1431"/>
  <c r="AI144" i="1431"/>
  <c r="AH144" i="1431"/>
  <c r="AG144" i="1431"/>
  <c r="AF144" i="1431"/>
  <c r="AE144" i="1431"/>
  <c r="AD144" i="1431"/>
  <c r="AC144" i="1431"/>
  <c r="AB144" i="1431"/>
  <c r="AA144" i="1431"/>
  <c r="Z144" i="1431"/>
  <c r="Y144" i="1431"/>
  <c r="X144" i="1431"/>
  <c r="W144" i="1431"/>
  <c r="AK143" i="1431"/>
  <c r="AJ143" i="1431"/>
  <c r="AI143" i="1431"/>
  <c r="AH143" i="1431"/>
  <c r="AG143" i="1431"/>
  <c r="AF143" i="1431"/>
  <c r="AE143" i="1431"/>
  <c r="AD143" i="1431"/>
  <c r="AC143" i="1431"/>
  <c r="AB143" i="1431"/>
  <c r="AA143" i="1431"/>
  <c r="Z143" i="1431"/>
  <c r="Y143" i="1431"/>
  <c r="X143" i="1431"/>
  <c r="W143" i="1431"/>
  <c r="AK142" i="1431"/>
  <c r="AJ142" i="1431"/>
  <c r="AI142" i="1431"/>
  <c r="AH142" i="1431"/>
  <c r="AG142" i="1431"/>
  <c r="AF142" i="1431"/>
  <c r="AE142" i="1431"/>
  <c r="AD142" i="1431"/>
  <c r="AC142" i="1431"/>
  <c r="AB142" i="1431"/>
  <c r="AA142" i="1431"/>
  <c r="Z142" i="1431"/>
  <c r="Y142" i="1431"/>
  <c r="X142" i="1431"/>
  <c r="W142" i="1431"/>
  <c r="AK141" i="1431"/>
  <c r="AJ141" i="1431"/>
  <c r="AI141" i="1431"/>
  <c r="AH141" i="1431"/>
  <c r="AG141" i="1431"/>
  <c r="AF141" i="1431"/>
  <c r="AE141" i="1431"/>
  <c r="AD141" i="1431"/>
  <c r="AC141" i="1431"/>
  <c r="AB141" i="1431"/>
  <c r="AA141" i="1431"/>
  <c r="Z141" i="1431"/>
  <c r="Y141" i="1431"/>
  <c r="X141" i="1431"/>
  <c r="W141" i="1431"/>
  <c r="AK140" i="1431"/>
  <c r="AJ140" i="1431"/>
  <c r="AI140" i="1431"/>
  <c r="AH140" i="1431"/>
  <c r="AG140" i="1431"/>
  <c r="AF140" i="1431"/>
  <c r="AE140" i="1431"/>
  <c r="AD140" i="1431"/>
  <c r="AC140" i="1431"/>
  <c r="AB140" i="1431"/>
  <c r="AA140" i="1431"/>
  <c r="Z140" i="1431"/>
  <c r="Y140" i="1431"/>
  <c r="X140" i="1431"/>
  <c r="W140" i="1431"/>
  <c r="AK139" i="1431"/>
  <c r="AJ139" i="1431"/>
  <c r="AI139" i="1431"/>
  <c r="AH139" i="1431"/>
  <c r="AG139" i="1431"/>
  <c r="AF139" i="1431"/>
  <c r="AE139" i="1431"/>
  <c r="AD139" i="1431"/>
  <c r="AC139" i="1431"/>
  <c r="AB139" i="1431"/>
  <c r="AA139" i="1431"/>
  <c r="Z139" i="1431"/>
  <c r="Y139" i="1431"/>
  <c r="X139" i="1431"/>
  <c r="W139" i="1431"/>
  <c r="AK138" i="1431"/>
  <c r="AJ138" i="1431"/>
  <c r="AI138" i="1431"/>
  <c r="AH138" i="1431"/>
  <c r="AG138" i="1431"/>
  <c r="AF138" i="1431"/>
  <c r="AE138" i="1431"/>
  <c r="AD138" i="1431"/>
  <c r="AC138" i="1431"/>
  <c r="AB138" i="1431"/>
  <c r="AA138" i="1431"/>
  <c r="Z138" i="1431"/>
  <c r="Y138" i="1431"/>
  <c r="X138" i="1431"/>
  <c r="W138" i="1431"/>
  <c r="AK137" i="1431"/>
  <c r="AJ137" i="1431"/>
  <c r="AI137" i="1431"/>
  <c r="AH137" i="1431"/>
  <c r="AG137" i="1431"/>
  <c r="AF137" i="1431"/>
  <c r="AE137" i="1431"/>
  <c r="AD137" i="1431"/>
  <c r="AC137" i="1431"/>
  <c r="AB137" i="1431"/>
  <c r="AA137" i="1431"/>
  <c r="Z137" i="1431"/>
  <c r="Y137" i="1431"/>
  <c r="X137" i="1431"/>
  <c r="W137" i="1431"/>
  <c r="AK136" i="1431"/>
  <c r="AJ136" i="1431"/>
  <c r="AI136" i="1431"/>
  <c r="AH136" i="1431"/>
  <c r="AG136" i="1431"/>
  <c r="AF136" i="1431"/>
  <c r="AE136" i="1431"/>
  <c r="AD136" i="1431"/>
  <c r="AC136" i="1431"/>
  <c r="AB136" i="1431"/>
  <c r="AA136" i="1431"/>
  <c r="Z136" i="1431"/>
  <c r="Y136" i="1431"/>
  <c r="X136" i="1431"/>
  <c r="W136" i="1431"/>
  <c r="AK135" i="1431"/>
  <c r="AJ135" i="1431"/>
  <c r="AI135" i="1431"/>
  <c r="AH135" i="1431"/>
  <c r="AG135" i="1431"/>
  <c r="AF135" i="1431"/>
  <c r="AE135" i="1431"/>
  <c r="AD135" i="1431"/>
  <c r="AC135" i="1431"/>
  <c r="AB135" i="1431"/>
  <c r="AA135" i="1431"/>
  <c r="Z135" i="1431"/>
  <c r="Y135" i="1431"/>
  <c r="X135" i="1431"/>
  <c r="W135" i="1431"/>
  <c r="AK134" i="1431"/>
  <c r="AJ134" i="1431"/>
  <c r="AI134" i="1431"/>
  <c r="AH134" i="1431"/>
  <c r="AG134" i="1431"/>
  <c r="AF134" i="1431"/>
  <c r="AE134" i="1431"/>
  <c r="AD134" i="1431"/>
  <c r="AC134" i="1431"/>
  <c r="AB134" i="1431"/>
  <c r="AA134" i="1431"/>
  <c r="Z134" i="1431"/>
  <c r="Y134" i="1431"/>
  <c r="X134" i="1431"/>
  <c r="W134" i="1431"/>
  <c r="AK133" i="1431"/>
  <c r="AJ133" i="1431"/>
  <c r="AI133" i="1431"/>
  <c r="AH133" i="1431"/>
  <c r="AG133" i="1431"/>
  <c r="AF133" i="1431"/>
  <c r="AE133" i="1431"/>
  <c r="AD133" i="1431"/>
  <c r="AC133" i="1431"/>
  <c r="AB133" i="1431"/>
  <c r="AA133" i="1431"/>
  <c r="Z133" i="1431"/>
  <c r="Y133" i="1431"/>
  <c r="X133" i="1431"/>
  <c r="W133" i="1431"/>
  <c r="AK132" i="1431"/>
  <c r="AJ132" i="1431"/>
  <c r="AI132" i="1431"/>
  <c r="AH132" i="1431"/>
  <c r="AG132" i="1431"/>
  <c r="AF132" i="1431"/>
  <c r="AE132" i="1431"/>
  <c r="AD132" i="1431"/>
  <c r="AC132" i="1431"/>
  <c r="AB132" i="1431"/>
  <c r="AA132" i="1431"/>
  <c r="Z132" i="1431"/>
  <c r="Y132" i="1431"/>
  <c r="X132" i="1431"/>
  <c r="W132" i="1431"/>
  <c r="AK131" i="1431"/>
  <c r="AJ131" i="1431"/>
  <c r="AI131" i="1431"/>
  <c r="AH131" i="1431"/>
  <c r="AG131" i="1431"/>
  <c r="AF131" i="1431"/>
  <c r="AE131" i="1431"/>
  <c r="AD131" i="1431"/>
  <c r="AC131" i="1431"/>
  <c r="AB131" i="1431"/>
  <c r="AA131" i="1431"/>
  <c r="Z131" i="1431"/>
  <c r="Y131" i="1431"/>
  <c r="X131" i="1431"/>
  <c r="W131" i="1431"/>
  <c r="AK130" i="1431"/>
  <c r="AJ130" i="1431"/>
  <c r="AI130" i="1431"/>
  <c r="AH130" i="1431"/>
  <c r="AG130" i="1431"/>
  <c r="AF130" i="1431"/>
  <c r="AE130" i="1431"/>
  <c r="AD130" i="1431"/>
  <c r="AC130" i="1431"/>
  <c r="AB130" i="1431"/>
  <c r="AA130" i="1431"/>
  <c r="Z130" i="1431"/>
  <c r="Y130" i="1431"/>
  <c r="X130" i="1431"/>
  <c r="W130" i="1431"/>
  <c r="AK129" i="1431"/>
  <c r="AJ129" i="1431"/>
  <c r="AI129" i="1431"/>
  <c r="AH129" i="1431"/>
  <c r="AG129" i="1431"/>
  <c r="AF129" i="1431"/>
  <c r="AE129" i="1431"/>
  <c r="AD129" i="1431"/>
  <c r="AC129" i="1431"/>
  <c r="AB129" i="1431"/>
  <c r="AA129" i="1431"/>
  <c r="Z129" i="1431"/>
  <c r="Y129" i="1431"/>
  <c r="X129" i="1431"/>
  <c r="W129" i="1431"/>
  <c r="AK128" i="1431"/>
  <c r="AJ128" i="1431"/>
  <c r="AI128" i="1431"/>
  <c r="AH128" i="1431"/>
  <c r="AG128" i="1431"/>
  <c r="AF128" i="1431"/>
  <c r="AE128" i="1431"/>
  <c r="AD128" i="1431"/>
  <c r="AC128" i="1431"/>
  <c r="AB128" i="1431"/>
  <c r="AA128" i="1431"/>
  <c r="Z128" i="1431"/>
  <c r="Y128" i="1431"/>
  <c r="X128" i="1431"/>
  <c r="W128" i="1431"/>
  <c r="AK127" i="1431"/>
  <c r="AJ127" i="1431"/>
  <c r="AI127" i="1431"/>
  <c r="AH127" i="1431"/>
  <c r="AG127" i="1431"/>
  <c r="AF127" i="1431"/>
  <c r="AE127" i="1431"/>
  <c r="AD127" i="1431"/>
  <c r="AC127" i="1431"/>
  <c r="AB127" i="1431"/>
  <c r="AA127" i="1431"/>
  <c r="Z127" i="1431"/>
  <c r="Y127" i="1431"/>
  <c r="X127" i="1431"/>
  <c r="W127" i="1431"/>
  <c r="AK126" i="1431"/>
  <c r="AJ126" i="1431"/>
  <c r="AI126" i="1431"/>
  <c r="AH126" i="1431"/>
  <c r="AG126" i="1431"/>
  <c r="AF126" i="1431"/>
  <c r="AE126" i="1431"/>
  <c r="AD126" i="1431"/>
  <c r="AC126" i="1431"/>
  <c r="AB126" i="1431"/>
  <c r="AA126" i="1431"/>
  <c r="Z126" i="1431"/>
  <c r="Y126" i="1431"/>
  <c r="X126" i="1431"/>
  <c r="W126" i="1431"/>
  <c r="AK125" i="1431"/>
  <c r="AJ125" i="1431"/>
  <c r="AI125" i="1431"/>
  <c r="AH125" i="1431"/>
  <c r="AG125" i="1431"/>
  <c r="AF125" i="1431"/>
  <c r="AE125" i="1431"/>
  <c r="AD125" i="1431"/>
  <c r="AC125" i="1431"/>
  <c r="AB125" i="1431"/>
  <c r="AA125" i="1431"/>
  <c r="Z125" i="1431"/>
  <c r="Y125" i="1431"/>
  <c r="X125" i="1431"/>
  <c r="W125" i="1431"/>
  <c r="AK124" i="1431"/>
  <c r="AJ124" i="1431"/>
  <c r="AI124" i="1431"/>
  <c r="AH124" i="1431"/>
  <c r="AG124" i="1431"/>
  <c r="AF124" i="1431"/>
  <c r="AE124" i="1431"/>
  <c r="AD124" i="1431"/>
  <c r="AC124" i="1431"/>
  <c r="AB124" i="1431"/>
  <c r="AA124" i="1431"/>
  <c r="Z124" i="1431"/>
  <c r="Y124" i="1431"/>
  <c r="X124" i="1431"/>
  <c r="W124" i="1431"/>
  <c r="AK123" i="1431"/>
  <c r="AJ123" i="1431"/>
  <c r="AI123" i="1431"/>
  <c r="AH123" i="1431"/>
  <c r="AG123" i="1431"/>
  <c r="AF123" i="1431"/>
  <c r="AE123" i="1431"/>
  <c r="AD123" i="1431"/>
  <c r="AC123" i="1431"/>
  <c r="AB123" i="1431"/>
  <c r="AA123" i="1431"/>
  <c r="Z123" i="1431"/>
  <c r="Y123" i="1431"/>
  <c r="X123" i="1431"/>
  <c r="W123" i="1431"/>
  <c r="AK122" i="1431"/>
  <c r="AJ122" i="1431"/>
  <c r="AI122" i="1431"/>
  <c r="AH122" i="1431"/>
  <c r="AG122" i="1431"/>
  <c r="AF122" i="1431"/>
  <c r="AE122" i="1431"/>
  <c r="AD122" i="1431"/>
  <c r="AC122" i="1431"/>
  <c r="AB122" i="1431"/>
  <c r="AA122" i="1431"/>
  <c r="Z122" i="1431"/>
  <c r="Y122" i="1431"/>
  <c r="X122" i="1431"/>
  <c r="W122" i="1431"/>
  <c r="AK121" i="1431"/>
  <c r="AJ121" i="1431"/>
  <c r="AI121" i="1431"/>
  <c r="AH121" i="1431"/>
  <c r="AG121" i="1431"/>
  <c r="AF121" i="1431"/>
  <c r="AE121" i="1431"/>
  <c r="AD121" i="1431"/>
  <c r="AC121" i="1431"/>
  <c r="AB121" i="1431"/>
  <c r="AA121" i="1431"/>
  <c r="Z121" i="1431"/>
  <c r="Y121" i="1431"/>
  <c r="X121" i="1431"/>
  <c r="W121" i="1431"/>
  <c r="AK120" i="1431"/>
  <c r="AJ120" i="1431"/>
  <c r="AI120" i="1431"/>
  <c r="AH120" i="1431"/>
  <c r="AG120" i="1431"/>
  <c r="AF120" i="1431"/>
  <c r="AE120" i="1431"/>
  <c r="AD120" i="1431"/>
  <c r="AC120" i="1431"/>
  <c r="AB120" i="1431"/>
  <c r="AA120" i="1431"/>
  <c r="Z120" i="1431"/>
  <c r="Y120" i="1431"/>
  <c r="X120" i="1431"/>
  <c r="W120" i="1431"/>
  <c r="AK119" i="1431"/>
  <c r="AJ119" i="1431"/>
  <c r="AI119" i="1431"/>
  <c r="AH119" i="1431"/>
  <c r="AG119" i="1431"/>
  <c r="AF119" i="1431"/>
  <c r="AE119" i="1431"/>
  <c r="AD119" i="1431"/>
  <c r="AC119" i="1431"/>
  <c r="AB119" i="1431"/>
  <c r="AA119" i="1431"/>
  <c r="Z119" i="1431"/>
  <c r="Y119" i="1431"/>
  <c r="X119" i="1431"/>
  <c r="W119" i="1431"/>
  <c r="AK118" i="1431"/>
  <c r="AJ118" i="1431"/>
  <c r="AI118" i="1431"/>
  <c r="AH118" i="1431"/>
  <c r="AG118" i="1431"/>
  <c r="AF118" i="1431"/>
  <c r="AE118" i="1431"/>
  <c r="AD118" i="1431"/>
  <c r="AC118" i="1431"/>
  <c r="AB118" i="1431"/>
  <c r="AA118" i="1431"/>
  <c r="Z118" i="1431"/>
  <c r="Y118" i="1431"/>
  <c r="X118" i="1431"/>
  <c r="W118" i="1431"/>
  <c r="AK117" i="1431"/>
  <c r="AJ117" i="1431"/>
  <c r="AI117" i="1431"/>
  <c r="AH117" i="1431"/>
  <c r="AG117" i="1431"/>
  <c r="AF117" i="1431"/>
  <c r="AE117" i="1431"/>
  <c r="AD117" i="1431"/>
  <c r="AC117" i="1431"/>
  <c r="AB117" i="1431"/>
  <c r="AA117" i="1431"/>
  <c r="Z117" i="1431"/>
  <c r="Y117" i="1431"/>
  <c r="X117" i="1431"/>
  <c r="W117" i="1431"/>
  <c r="AK116" i="1431"/>
  <c r="AJ116" i="1431"/>
  <c r="AI116" i="1431"/>
  <c r="AH116" i="1431"/>
  <c r="AG116" i="1431"/>
  <c r="AF116" i="1431"/>
  <c r="AE116" i="1431"/>
  <c r="AD116" i="1431"/>
  <c r="AC116" i="1431"/>
  <c r="AB116" i="1431"/>
  <c r="AA116" i="1431"/>
  <c r="Z116" i="1431"/>
  <c r="Y116" i="1431"/>
  <c r="X116" i="1431"/>
  <c r="W116" i="1431"/>
  <c r="AK115" i="1431"/>
  <c r="AJ115" i="1431"/>
  <c r="AI115" i="1431"/>
  <c r="AH115" i="1431"/>
  <c r="AG115" i="1431"/>
  <c r="AF115" i="1431"/>
  <c r="AE115" i="1431"/>
  <c r="AD115" i="1431"/>
  <c r="AC115" i="1431"/>
  <c r="AB115" i="1431"/>
  <c r="AA115" i="1431"/>
  <c r="Z115" i="1431"/>
  <c r="Y115" i="1431"/>
  <c r="X115" i="1431"/>
  <c r="W115" i="1431"/>
  <c r="AK114" i="1431"/>
  <c r="AJ114" i="1431"/>
  <c r="AI114" i="1431"/>
  <c r="AH114" i="1431"/>
  <c r="AG114" i="1431"/>
  <c r="AF114" i="1431"/>
  <c r="AE114" i="1431"/>
  <c r="AD114" i="1431"/>
  <c r="AC114" i="1431"/>
  <c r="AB114" i="1431"/>
  <c r="AA114" i="1431"/>
  <c r="Z114" i="1431"/>
  <c r="Y114" i="1431"/>
  <c r="X114" i="1431"/>
  <c r="W114" i="1431"/>
  <c r="AK113" i="1431"/>
  <c r="AJ113" i="1431"/>
  <c r="AI113" i="1431"/>
  <c r="AH113" i="1431"/>
  <c r="AG113" i="1431"/>
  <c r="AF113" i="1431"/>
  <c r="AE113" i="1431"/>
  <c r="AD113" i="1431"/>
  <c r="AC113" i="1431"/>
  <c r="AB113" i="1431"/>
  <c r="AA113" i="1431"/>
  <c r="Z113" i="1431"/>
  <c r="Y113" i="1431"/>
  <c r="X113" i="1431"/>
  <c r="W113" i="1431"/>
  <c r="AK112" i="1431"/>
  <c r="AJ112" i="1431"/>
  <c r="AI112" i="1431"/>
  <c r="AH112" i="1431"/>
  <c r="AG112" i="1431"/>
  <c r="AF112" i="1431"/>
  <c r="AE112" i="1431"/>
  <c r="AD112" i="1431"/>
  <c r="AC112" i="1431"/>
  <c r="AB112" i="1431"/>
  <c r="AA112" i="1431"/>
  <c r="Z112" i="1431"/>
  <c r="Y112" i="1431"/>
  <c r="X112" i="1431"/>
  <c r="W112" i="1431"/>
  <c r="AK111" i="1431"/>
  <c r="AJ111" i="1431"/>
  <c r="AI111" i="1431"/>
  <c r="AH111" i="1431"/>
  <c r="AG111" i="1431"/>
  <c r="AF111" i="1431"/>
  <c r="AE111" i="1431"/>
  <c r="AD111" i="1431"/>
  <c r="AC111" i="1431"/>
  <c r="AB111" i="1431"/>
  <c r="AA111" i="1431"/>
  <c r="Z111" i="1431"/>
  <c r="Y111" i="1431"/>
  <c r="X111" i="1431"/>
  <c r="W111" i="1431"/>
  <c r="AK110" i="1431"/>
  <c r="AJ110" i="1431"/>
  <c r="AI110" i="1431"/>
  <c r="AH110" i="1431"/>
  <c r="AG110" i="1431"/>
  <c r="AF110" i="1431"/>
  <c r="AE110" i="1431"/>
  <c r="AD110" i="1431"/>
  <c r="AC110" i="1431"/>
  <c r="AB110" i="1431"/>
  <c r="AA110" i="1431"/>
  <c r="Z110" i="1431"/>
  <c r="Y110" i="1431"/>
  <c r="X110" i="1431"/>
  <c r="W110" i="1431"/>
  <c r="AK109" i="1431"/>
  <c r="AJ109" i="1431"/>
  <c r="AI109" i="1431"/>
  <c r="AH109" i="1431"/>
  <c r="AG109" i="1431"/>
  <c r="AF109" i="1431"/>
  <c r="AE109" i="1431"/>
  <c r="AD109" i="1431"/>
  <c r="AC109" i="1431"/>
  <c r="AB109" i="1431"/>
  <c r="AA109" i="1431"/>
  <c r="Z109" i="1431"/>
  <c r="Y109" i="1431"/>
  <c r="X109" i="1431"/>
  <c r="W109" i="1431"/>
  <c r="AK108" i="1431"/>
  <c r="AJ108" i="1431"/>
  <c r="AI108" i="1431"/>
  <c r="AH108" i="1431"/>
  <c r="AG108" i="1431"/>
  <c r="AF108" i="1431"/>
  <c r="AE108" i="1431"/>
  <c r="AD108" i="1431"/>
  <c r="AC108" i="1431"/>
  <c r="AB108" i="1431"/>
  <c r="AA108" i="1431"/>
  <c r="Z108" i="1431"/>
  <c r="Y108" i="1431"/>
  <c r="X108" i="1431"/>
  <c r="W108" i="1431"/>
  <c r="AK107" i="1431"/>
  <c r="AJ107" i="1431"/>
  <c r="AI107" i="1431"/>
  <c r="AH107" i="1431"/>
  <c r="AG107" i="1431"/>
  <c r="AF107" i="1431"/>
  <c r="AE107" i="1431"/>
  <c r="AD107" i="1431"/>
  <c r="AC107" i="1431"/>
  <c r="AB107" i="1431"/>
  <c r="AA107" i="1431"/>
  <c r="Z107" i="1431"/>
  <c r="Y107" i="1431"/>
  <c r="X107" i="1431"/>
  <c r="W107" i="1431"/>
  <c r="AK106" i="1431"/>
  <c r="AJ106" i="1431"/>
  <c r="AI106" i="1431"/>
  <c r="AH106" i="1431"/>
  <c r="AG106" i="1431"/>
  <c r="AF106" i="1431"/>
  <c r="AE106" i="1431"/>
  <c r="AD106" i="1431"/>
  <c r="AC106" i="1431"/>
  <c r="AB106" i="1431"/>
  <c r="AA106" i="1431"/>
  <c r="Z106" i="1431"/>
  <c r="Y106" i="1431"/>
  <c r="X106" i="1431"/>
  <c r="W106" i="1431"/>
  <c r="AK105" i="1431"/>
  <c r="AJ105" i="1431"/>
  <c r="AI105" i="1431"/>
  <c r="AH105" i="1431"/>
  <c r="AG105" i="1431"/>
  <c r="AF105" i="1431"/>
  <c r="AE105" i="1431"/>
  <c r="AD105" i="1431"/>
  <c r="AC105" i="1431"/>
  <c r="AB105" i="1431"/>
  <c r="AA105" i="1431"/>
  <c r="Z105" i="1431"/>
  <c r="Y105" i="1431"/>
  <c r="X105" i="1431"/>
  <c r="W105" i="1431"/>
  <c r="AK104" i="1431"/>
  <c r="AJ104" i="1431"/>
  <c r="AI104" i="1431"/>
  <c r="AH104" i="1431"/>
  <c r="AG104" i="1431"/>
  <c r="AF104" i="1431"/>
  <c r="AE104" i="1431"/>
  <c r="AD104" i="1431"/>
  <c r="AC104" i="1431"/>
  <c r="AB104" i="1431"/>
  <c r="AA104" i="1431"/>
  <c r="Z104" i="1431"/>
  <c r="Y104" i="1431"/>
  <c r="X104" i="1431"/>
  <c r="W104" i="1431"/>
  <c r="AK103" i="1431"/>
  <c r="AJ103" i="1431"/>
  <c r="AI103" i="1431"/>
  <c r="AH103" i="1431"/>
  <c r="AG103" i="1431"/>
  <c r="AF103" i="1431"/>
  <c r="AE103" i="1431"/>
  <c r="AD103" i="1431"/>
  <c r="AC103" i="1431"/>
  <c r="AB103" i="1431"/>
  <c r="AA103" i="1431"/>
  <c r="Z103" i="1431"/>
  <c r="Y103" i="1431"/>
  <c r="X103" i="1431"/>
  <c r="W103" i="1431"/>
  <c r="AK102" i="1431"/>
  <c r="AJ102" i="1431"/>
  <c r="AI102" i="1431"/>
  <c r="AH102" i="1431"/>
  <c r="AG102" i="1431"/>
  <c r="AF102" i="1431"/>
  <c r="AE102" i="1431"/>
  <c r="AD102" i="1431"/>
  <c r="AC102" i="1431"/>
  <c r="AB102" i="1431"/>
  <c r="AA102" i="1431"/>
  <c r="Z102" i="1431"/>
  <c r="Y102" i="1431"/>
  <c r="X102" i="1431"/>
  <c r="W102" i="1431"/>
  <c r="AK101" i="1431"/>
  <c r="AJ101" i="1431"/>
  <c r="AI101" i="1431"/>
  <c r="AH101" i="1431"/>
  <c r="AG101" i="1431"/>
  <c r="AF101" i="1431"/>
  <c r="AE101" i="1431"/>
  <c r="AD101" i="1431"/>
  <c r="AC101" i="1431"/>
  <c r="AB101" i="1431"/>
  <c r="AA101" i="1431"/>
  <c r="Z101" i="1431"/>
  <c r="Y101" i="1431"/>
  <c r="X101" i="1431"/>
  <c r="W101" i="1431"/>
  <c r="AK100" i="1431"/>
  <c r="AJ100" i="1431"/>
  <c r="AI100" i="1431"/>
  <c r="AH100" i="1431"/>
  <c r="AG100" i="1431"/>
  <c r="AF100" i="1431"/>
  <c r="AE100" i="1431"/>
  <c r="AD100" i="1431"/>
  <c r="AC100" i="1431"/>
  <c r="AB100" i="1431"/>
  <c r="AA100" i="1431"/>
  <c r="Z100" i="1431"/>
  <c r="Y100" i="1431"/>
  <c r="X100" i="1431"/>
  <c r="W100" i="1431"/>
  <c r="AK99" i="1431"/>
  <c r="AJ99" i="1431"/>
  <c r="AI99" i="1431"/>
  <c r="AH99" i="1431"/>
  <c r="AG99" i="1431"/>
  <c r="AF99" i="1431"/>
  <c r="AE99" i="1431"/>
  <c r="AD99" i="1431"/>
  <c r="AC99" i="1431"/>
  <c r="AB99" i="1431"/>
  <c r="AA99" i="1431"/>
  <c r="Z99" i="1431"/>
  <c r="Y99" i="1431"/>
  <c r="X99" i="1431"/>
  <c r="W99" i="1431"/>
  <c r="AK98" i="1431"/>
  <c r="AJ98" i="1431"/>
  <c r="AI98" i="1431"/>
  <c r="AH98" i="1431"/>
  <c r="AG98" i="1431"/>
  <c r="AF98" i="1431"/>
  <c r="AE98" i="1431"/>
  <c r="AD98" i="1431"/>
  <c r="AC98" i="1431"/>
  <c r="AB98" i="1431"/>
  <c r="AA98" i="1431"/>
  <c r="Z98" i="1431"/>
  <c r="Y98" i="1431"/>
  <c r="X98" i="1431"/>
  <c r="W98" i="1431"/>
  <c r="AK97" i="1431"/>
  <c r="AJ97" i="1431"/>
  <c r="AI97" i="1431"/>
  <c r="AH97" i="1431"/>
  <c r="AG97" i="1431"/>
  <c r="AF97" i="1431"/>
  <c r="AE97" i="1431"/>
  <c r="AD97" i="1431"/>
  <c r="AC97" i="1431"/>
  <c r="AB97" i="1431"/>
  <c r="AA97" i="1431"/>
  <c r="Z97" i="1431"/>
  <c r="Y97" i="1431"/>
  <c r="X97" i="1431"/>
  <c r="W97" i="1431"/>
  <c r="AK96" i="1431"/>
  <c r="AJ96" i="1431"/>
  <c r="AI96" i="1431"/>
  <c r="AH96" i="1431"/>
  <c r="AG96" i="1431"/>
  <c r="AF96" i="1431"/>
  <c r="AE96" i="1431"/>
  <c r="AD96" i="1431"/>
  <c r="AC96" i="1431"/>
  <c r="AB96" i="1431"/>
  <c r="AA96" i="1431"/>
  <c r="Z96" i="1431"/>
  <c r="Y96" i="1431"/>
  <c r="X96" i="1431"/>
  <c r="W96" i="1431"/>
  <c r="AK95" i="1431"/>
  <c r="AJ95" i="1431"/>
  <c r="AI95" i="1431"/>
  <c r="AH95" i="1431"/>
  <c r="AG95" i="1431"/>
  <c r="AF95" i="1431"/>
  <c r="AE95" i="1431"/>
  <c r="AD95" i="1431"/>
  <c r="AC95" i="1431"/>
  <c r="AB95" i="1431"/>
  <c r="AA95" i="1431"/>
  <c r="Z95" i="1431"/>
  <c r="Y95" i="1431"/>
  <c r="X95" i="1431"/>
  <c r="W95" i="1431"/>
  <c r="AK94" i="1431"/>
  <c r="AJ94" i="1431"/>
  <c r="AI94" i="1431"/>
  <c r="AH94" i="1431"/>
  <c r="AG94" i="1431"/>
  <c r="AF94" i="1431"/>
  <c r="AE94" i="1431"/>
  <c r="AD94" i="1431"/>
  <c r="AC94" i="1431"/>
  <c r="AB94" i="1431"/>
  <c r="AA94" i="1431"/>
  <c r="Z94" i="1431"/>
  <c r="Y94" i="1431"/>
  <c r="X94" i="1431"/>
  <c r="W94" i="1431"/>
  <c r="AK93" i="1431"/>
  <c r="AJ93" i="1431"/>
  <c r="AI93" i="1431"/>
  <c r="AH93" i="1431"/>
  <c r="AG93" i="1431"/>
  <c r="AF93" i="1431"/>
  <c r="AE93" i="1431"/>
  <c r="AD93" i="1431"/>
  <c r="AC93" i="1431"/>
  <c r="AB93" i="1431"/>
  <c r="AA93" i="1431"/>
  <c r="Z93" i="1431"/>
  <c r="Y93" i="1431"/>
  <c r="X93" i="1431"/>
  <c r="W93" i="1431"/>
  <c r="AK92" i="1431"/>
  <c r="AJ92" i="1431"/>
  <c r="AI92" i="1431"/>
  <c r="AH92" i="1431"/>
  <c r="AG92" i="1431"/>
  <c r="AF92" i="1431"/>
  <c r="AE92" i="1431"/>
  <c r="AD92" i="1431"/>
  <c r="AC92" i="1431"/>
  <c r="AB92" i="1431"/>
  <c r="AA92" i="1431"/>
  <c r="Z92" i="1431"/>
  <c r="Y92" i="1431"/>
  <c r="X92" i="1431"/>
  <c r="W92" i="1431"/>
  <c r="AK91" i="1431"/>
  <c r="AJ91" i="1431"/>
  <c r="AI91" i="1431"/>
  <c r="AH91" i="1431"/>
  <c r="AG91" i="1431"/>
  <c r="AF91" i="1431"/>
  <c r="AE91" i="1431"/>
  <c r="AD91" i="1431"/>
  <c r="AC91" i="1431"/>
  <c r="AB91" i="1431"/>
  <c r="AA91" i="1431"/>
  <c r="Z91" i="1431"/>
  <c r="Y91" i="1431"/>
  <c r="X91" i="1431"/>
  <c r="W91" i="1431"/>
  <c r="AK90" i="1431"/>
  <c r="AJ90" i="1431"/>
  <c r="AI90" i="1431"/>
  <c r="AH90" i="1431"/>
  <c r="AG90" i="1431"/>
  <c r="AF90" i="1431"/>
  <c r="AE90" i="1431"/>
  <c r="AD90" i="1431"/>
  <c r="AC90" i="1431"/>
  <c r="AB90" i="1431"/>
  <c r="AA90" i="1431"/>
  <c r="Z90" i="1431"/>
  <c r="Y90" i="1431"/>
  <c r="X90" i="1431"/>
  <c r="W90" i="1431"/>
  <c r="AK89" i="1431"/>
  <c r="AJ89" i="1431"/>
  <c r="AI89" i="1431"/>
  <c r="AH89" i="1431"/>
  <c r="AG89" i="1431"/>
  <c r="AF89" i="1431"/>
  <c r="AE89" i="1431"/>
  <c r="AD89" i="1431"/>
  <c r="AC89" i="1431"/>
  <c r="AB89" i="1431"/>
  <c r="AA89" i="1431"/>
  <c r="Z89" i="1431"/>
  <c r="Y89" i="1431"/>
  <c r="X89" i="1431"/>
  <c r="W89" i="1431"/>
  <c r="AK88" i="1431"/>
  <c r="AJ88" i="1431"/>
  <c r="AI88" i="1431"/>
  <c r="AH88" i="1431"/>
  <c r="AG88" i="1431"/>
  <c r="AF88" i="1431"/>
  <c r="AE88" i="1431"/>
  <c r="AD88" i="1431"/>
  <c r="AC88" i="1431"/>
  <c r="AB88" i="1431"/>
  <c r="AA88" i="1431"/>
  <c r="Z88" i="1431"/>
  <c r="Y88" i="1431"/>
  <c r="X88" i="1431"/>
  <c r="W88" i="1431"/>
  <c r="AK87" i="1431"/>
  <c r="AJ87" i="1431"/>
  <c r="AI87" i="1431"/>
  <c r="AH87" i="1431"/>
  <c r="AG87" i="1431"/>
  <c r="AF87" i="1431"/>
  <c r="AE87" i="1431"/>
  <c r="AD87" i="1431"/>
  <c r="AC87" i="1431"/>
  <c r="AB87" i="1431"/>
  <c r="AA87" i="1431"/>
  <c r="Z87" i="1431"/>
  <c r="Y87" i="1431"/>
  <c r="X87" i="1431"/>
  <c r="W87" i="1431"/>
  <c r="AK86" i="1431"/>
  <c r="AJ86" i="1431"/>
  <c r="AI86" i="1431"/>
  <c r="AH86" i="1431"/>
  <c r="AG86" i="1431"/>
  <c r="AF86" i="1431"/>
  <c r="AE86" i="1431"/>
  <c r="AD86" i="1431"/>
  <c r="AC86" i="1431"/>
  <c r="AB86" i="1431"/>
  <c r="AA86" i="1431"/>
  <c r="Z86" i="1431"/>
  <c r="Y86" i="1431"/>
  <c r="X86" i="1431"/>
  <c r="W86" i="1431"/>
  <c r="AK85" i="1431"/>
  <c r="AJ85" i="1431"/>
  <c r="AI85" i="1431"/>
  <c r="AH85" i="1431"/>
  <c r="AG85" i="1431"/>
  <c r="AF85" i="1431"/>
  <c r="AE85" i="1431"/>
  <c r="AD85" i="1431"/>
  <c r="AC85" i="1431"/>
  <c r="AB85" i="1431"/>
  <c r="AA85" i="1431"/>
  <c r="Z85" i="1431"/>
  <c r="Y85" i="1431"/>
  <c r="X85" i="1431"/>
  <c r="W85" i="1431"/>
  <c r="AK84" i="1431"/>
  <c r="AJ84" i="1431"/>
  <c r="AI84" i="1431"/>
  <c r="AH84" i="1431"/>
  <c r="AG84" i="1431"/>
  <c r="AF84" i="1431"/>
  <c r="AE84" i="1431"/>
  <c r="AD84" i="1431"/>
  <c r="AC84" i="1431"/>
  <c r="AB84" i="1431"/>
  <c r="AA84" i="1431"/>
  <c r="Z84" i="1431"/>
  <c r="Y84" i="1431"/>
  <c r="X84" i="1431"/>
  <c r="W84" i="1431"/>
  <c r="AK83" i="1431"/>
  <c r="AJ83" i="1431"/>
  <c r="AI83" i="1431"/>
  <c r="AH83" i="1431"/>
  <c r="AG83" i="1431"/>
  <c r="AF83" i="1431"/>
  <c r="AE83" i="1431"/>
  <c r="AD83" i="1431"/>
  <c r="AC83" i="1431"/>
  <c r="AB83" i="1431"/>
  <c r="AA83" i="1431"/>
  <c r="Z83" i="1431"/>
  <c r="Y83" i="1431"/>
  <c r="X83" i="1431"/>
  <c r="W83" i="1431"/>
  <c r="AK82" i="1431"/>
  <c r="AJ82" i="1431"/>
  <c r="AI82" i="1431"/>
  <c r="AH82" i="1431"/>
  <c r="AG82" i="1431"/>
  <c r="AF82" i="1431"/>
  <c r="AE82" i="1431"/>
  <c r="AD82" i="1431"/>
  <c r="AC82" i="1431"/>
  <c r="AB82" i="1431"/>
  <c r="AA82" i="1431"/>
  <c r="Z82" i="1431"/>
  <c r="Y82" i="1431"/>
  <c r="X82" i="1431"/>
  <c r="W82" i="1431"/>
  <c r="AK81" i="1431"/>
  <c r="AJ81" i="1431"/>
  <c r="AI81" i="1431"/>
  <c r="AH81" i="1431"/>
  <c r="AG81" i="1431"/>
  <c r="AF81" i="1431"/>
  <c r="AE81" i="1431"/>
  <c r="AD81" i="1431"/>
  <c r="AC81" i="1431"/>
  <c r="AB81" i="1431"/>
  <c r="AA81" i="1431"/>
  <c r="Z81" i="1431"/>
  <c r="Y81" i="1431"/>
  <c r="X81" i="1431"/>
  <c r="W81" i="1431"/>
  <c r="AK80" i="1431"/>
  <c r="AJ80" i="1431"/>
  <c r="AI80" i="1431"/>
  <c r="AH80" i="1431"/>
  <c r="AG80" i="1431"/>
  <c r="AF80" i="1431"/>
  <c r="AE80" i="1431"/>
  <c r="AD80" i="1431"/>
  <c r="AC80" i="1431"/>
  <c r="AB80" i="1431"/>
  <c r="AA80" i="1431"/>
  <c r="Z80" i="1431"/>
  <c r="Y80" i="1431"/>
  <c r="X80" i="1431"/>
  <c r="W80" i="1431"/>
  <c r="AK79" i="1431"/>
  <c r="AJ79" i="1431"/>
  <c r="AI79" i="1431"/>
  <c r="AH79" i="1431"/>
  <c r="AG79" i="1431"/>
  <c r="AF79" i="1431"/>
  <c r="AE79" i="1431"/>
  <c r="AD79" i="1431"/>
  <c r="AC79" i="1431"/>
  <c r="AB79" i="1431"/>
  <c r="AA79" i="1431"/>
  <c r="Z79" i="1431"/>
  <c r="Y79" i="1431"/>
  <c r="X79" i="1431"/>
  <c r="W79" i="1431"/>
  <c r="AK78" i="1431"/>
  <c r="AJ78" i="1431"/>
  <c r="AI78" i="1431"/>
  <c r="AH78" i="1431"/>
  <c r="AG78" i="1431"/>
  <c r="AF78" i="1431"/>
  <c r="AE78" i="1431"/>
  <c r="AD78" i="1431"/>
  <c r="AC78" i="1431"/>
  <c r="AB78" i="1431"/>
  <c r="AA78" i="1431"/>
  <c r="Z78" i="1431"/>
  <c r="Y78" i="1431"/>
  <c r="X78" i="1431"/>
  <c r="W78" i="1431"/>
  <c r="AK77" i="1431"/>
  <c r="AJ77" i="1431"/>
  <c r="AI77" i="1431"/>
  <c r="AH77" i="1431"/>
  <c r="AG77" i="1431"/>
  <c r="AF77" i="1431"/>
  <c r="AE77" i="1431"/>
  <c r="AD77" i="1431"/>
  <c r="AC77" i="1431"/>
  <c r="AB77" i="1431"/>
  <c r="AA77" i="1431"/>
  <c r="Z77" i="1431"/>
  <c r="Y77" i="1431"/>
  <c r="X77" i="1431"/>
  <c r="W77" i="1431"/>
  <c r="AK76" i="1431"/>
  <c r="AJ76" i="1431"/>
  <c r="AI76" i="1431"/>
  <c r="AH76" i="1431"/>
  <c r="AG76" i="1431"/>
  <c r="AF76" i="1431"/>
  <c r="AE76" i="1431"/>
  <c r="AD76" i="1431"/>
  <c r="AC76" i="1431"/>
  <c r="AB76" i="1431"/>
  <c r="AA76" i="1431"/>
  <c r="Z76" i="1431"/>
  <c r="Y76" i="1431"/>
  <c r="X76" i="1431"/>
  <c r="W76" i="1431"/>
  <c r="AK75" i="1431"/>
  <c r="AJ75" i="1431"/>
  <c r="AI75" i="1431"/>
  <c r="AH75" i="1431"/>
  <c r="AG75" i="1431"/>
  <c r="AF75" i="1431"/>
  <c r="AE75" i="1431"/>
  <c r="AD75" i="1431"/>
  <c r="AC75" i="1431"/>
  <c r="AB75" i="1431"/>
  <c r="AA75" i="1431"/>
  <c r="Z75" i="1431"/>
  <c r="Y75" i="1431"/>
  <c r="X75" i="1431"/>
  <c r="W75" i="1431"/>
  <c r="AK74" i="1431"/>
  <c r="AJ74" i="1431"/>
  <c r="AI74" i="1431"/>
  <c r="AH74" i="1431"/>
  <c r="AG74" i="1431"/>
  <c r="AF74" i="1431"/>
  <c r="AE74" i="1431"/>
  <c r="AD74" i="1431"/>
  <c r="AC74" i="1431"/>
  <c r="AB74" i="1431"/>
  <c r="AA74" i="1431"/>
  <c r="Z74" i="1431"/>
  <c r="Y74" i="1431"/>
  <c r="X74" i="1431"/>
  <c r="W74" i="1431"/>
  <c r="AK73" i="1431"/>
  <c r="AJ73" i="1431"/>
  <c r="AI73" i="1431"/>
  <c r="AH73" i="1431"/>
  <c r="AG73" i="1431"/>
  <c r="AF73" i="1431"/>
  <c r="AE73" i="1431"/>
  <c r="AD73" i="1431"/>
  <c r="AC73" i="1431"/>
  <c r="AB73" i="1431"/>
  <c r="AA73" i="1431"/>
  <c r="Z73" i="1431"/>
  <c r="Y73" i="1431"/>
  <c r="X73" i="1431"/>
  <c r="W73" i="1431"/>
  <c r="AK72" i="1431"/>
  <c r="AJ72" i="1431"/>
  <c r="AI72" i="1431"/>
  <c r="AH72" i="1431"/>
  <c r="AG72" i="1431"/>
  <c r="AF72" i="1431"/>
  <c r="AE72" i="1431"/>
  <c r="AD72" i="1431"/>
  <c r="AC72" i="1431"/>
  <c r="AB72" i="1431"/>
  <c r="AA72" i="1431"/>
  <c r="Z72" i="1431"/>
  <c r="Y72" i="1431"/>
  <c r="X72" i="1431"/>
  <c r="W72" i="1431"/>
  <c r="AK71" i="1431"/>
  <c r="AJ71" i="1431"/>
  <c r="AI71" i="1431"/>
  <c r="AH71" i="1431"/>
  <c r="AG71" i="1431"/>
  <c r="AF71" i="1431"/>
  <c r="AE71" i="1431"/>
  <c r="AD71" i="1431"/>
  <c r="AC71" i="1431"/>
  <c r="AB71" i="1431"/>
  <c r="AA71" i="1431"/>
  <c r="Z71" i="1431"/>
  <c r="Y71" i="1431"/>
  <c r="X71" i="1431"/>
  <c r="W71" i="1431"/>
  <c r="AK70" i="1431"/>
  <c r="AJ70" i="1431"/>
  <c r="AI70" i="1431"/>
  <c r="AH70" i="1431"/>
  <c r="AG70" i="1431"/>
  <c r="AF70" i="1431"/>
  <c r="AE70" i="1431"/>
  <c r="AD70" i="1431"/>
  <c r="AC70" i="1431"/>
  <c r="AB70" i="1431"/>
  <c r="AA70" i="1431"/>
  <c r="Z70" i="1431"/>
  <c r="Y70" i="1431"/>
  <c r="X70" i="1431"/>
  <c r="W70" i="1431"/>
  <c r="AK69" i="1431"/>
  <c r="AJ69" i="1431"/>
  <c r="AI69" i="1431"/>
  <c r="AH69" i="1431"/>
  <c r="AG69" i="1431"/>
  <c r="AF69" i="1431"/>
  <c r="AE69" i="1431"/>
  <c r="AD69" i="1431"/>
  <c r="AC69" i="1431"/>
  <c r="AB69" i="1431"/>
  <c r="AA69" i="1431"/>
  <c r="Z69" i="1431"/>
  <c r="Y69" i="1431"/>
  <c r="X69" i="1431"/>
  <c r="W69" i="1431"/>
  <c r="AK68" i="1431"/>
  <c r="AJ68" i="1431"/>
  <c r="AI68" i="1431"/>
  <c r="AH68" i="1431"/>
  <c r="AG68" i="1431"/>
  <c r="AF68" i="1431"/>
  <c r="AE68" i="1431"/>
  <c r="AD68" i="1431"/>
  <c r="AC68" i="1431"/>
  <c r="AB68" i="1431"/>
  <c r="AA68" i="1431"/>
  <c r="Z68" i="1431"/>
  <c r="Y68" i="1431"/>
  <c r="X68" i="1431"/>
  <c r="W68" i="1431"/>
  <c r="AK67" i="1431"/>
  <c r="AJ67" i="1431"/>
  <c r="AI67" i="1431"/>
  <c r="AH67" i="1431"/>
  <c r="AG67" i="1431"/>
  <c r="AF67" i="1431"/>
  <c r="AE67" i="1431"/>
  <c r="AD67" i="1431"/>
  <c r="AC67" i="1431"/>
  <c r="AB67" i="1431"/>
  <c r="AA67" i="1431"/>
  <c r="Z67" i="1431"/>
  <c r="Y67" i="1431"/>
  <c r="X67" i="1431"/>
  <c r="W67" i="1431"/>
  <c r="AK66" i="1431"/>
  <c r="AJ66" i="1431"/>
  <c r="AI66" i="1431"/>
  <c r="AH66" i="1431"/>
  <c r="AG66" i="1431"/>
  <c r="AF66" i="1431"/>
  <c r="AE66" i="1431"/>
  <c r="AD66" i="1431"/>
  <c r="AC66" i="1431"/>
  <c r="AB66" i="1431"/>
  <c r="AA66" i="1431"/>
  <c r="Z66" i="1431"/>
  <c r="Y66" i="1431"/>
  <c r="X66" i="1431"/>
  <c r="W66" i="1431"/>
  <c r="AK65" i="1431"/>
  <c r="AJ65" i="1431"/>
  <c r="AI65" i="1431"/>
  <c r="AH65" i="1431"/>
  <c r="AG65" i="1431"/>
  <c r="AF65" i="1431"/>
  <c r="AE65" i="1431"/>
  <c r="AD65" i="1431"/>
  <c r="AC65" i="1431"/>
  <c r="AB65" i="1431"/>
  <c r="AA65" i="1431"/>
  <c r="Z65" i="1431"/>
  <c r="Y65" i="1431"/>
  <c r="X65" i="1431"/>
  <c r="W65" i="1431"/>
  <c r="AK64" i="1431"/>
  <c r="AJ64" i="1431"/>
  <c r="AI64" i="1431"/>
  <c r="AH64" i="1431"/>
  <c r="AG64" i="1431"/>
  <c r="AF64" i="1431"/>
  <c r="AE64" i="1431"/>
  <c r="AD64" i="1431"/>
  <c r="AC64" i="1431"/>
  <c r="AB64" i="1431"/>
  <c r="AA64" i="1431"/>
  <c r="Z64" i="1431"/>
  <c r="Y64" i="1431"/>
  <c r="X64" i="1431"/>
  <c r="W64" i="1431"/>
  <c r="AK63" i="1431"/>
  <c r="AJ63" i="1431"/>
  <c r="AI63" i="1431"/>
  <c r="AH63" i="1431"/>
  <c r="AG63" i="1431"/>
  <c r="AF63" i="1431"/>
  <c r="AE63" i="1431"/>
  <c r="AD63" i="1431"/>
  <c r="AC63" i="1431"/>
  <c r="AB63" i="1431"/>
  <c r="AA63" i="1431"/>
  <c r="Z63" i="1431"/>
  <c r="Y63" i="1431"/>
  <c r="X63" i="1431"/>
  <c r="W63" i="1431"/>
  <c r="AK62" i="1431"/>
  <c r="AJ62" i="1431"/>
  <c r="AI62" i="1431"/>
  <c r="AH62" i="1431"/>
  <c r="AG62" i="1431"/>
  <c r="AF62" i="1431"/>
  <c r="AE62" i="1431"/>
  <c r="AD62" i="1431"/>
  <c r="AC62" i="1431"/>
  <c r="AB62" i="1431"/>
  <c r="AA62" i="1431"/>
  <c r="Z62" i="1431"/>
  <c r="Y62" i="1431"/>
  <c r="X62" i="1431"/>
  <c r="W62" i="1431"/>
  <c r="AK61" i="1431"/>
  <c r="AJ61" i="1431"/>
  <c r="AI61" i="1431"/>
  <c r="AH61" i="1431"/>
  <c r="AG61" i="1431"/>
  <c r="AF61" i="1431"/>
  <c r="AE61" i="1431"/>
  <c r="AD61" i="1431"/>
  <c r="AC61" i="1431"/>
  <c r="AB61" i="1431"/>
  <c r="AA61" i="1431"/>
  <c r="Z61" i="1431"/>
  <c r="Y61" i="1431"/>
  <c r="X61" i="1431"/>
  <c r="W61" i="1431"/>
  <c r="AK60" i="1431"/>
  <c r="AJ60" i="1431"/>
  <c r="AI60" i="1431"/>
  <c r="AH60" i="1431"/>
  <c r="AG60" i="1431"/>
  <c r="AF60" i="1431"/>
  <c r="AE60" i="1431"/>
  <c r="AD60" i="1431"/>
  <c r="AC60" i="1431"/>
  <c r="AB60" i="1431"/>
  <c r="AA60" i="1431"/>
  <c r="Z60" i="1431"/>
  <c r="Y60" i="1431"/>
  <c r="X60" i="1431"/>
  <c r="W60" i="1431"/>
  <c r="AK59" i="1431"/>
  <c r="AJ59" i="1431"/>
  <c r="AI59" i="1431"/>
  <c r="AH59" i="1431"/>
  <c r="AG59" i="1431"/>
  <c r="AF59" i="1431"/>
  <c r="AE59" i="1431"/>
  <c r="AD59" i="1431"/>
  <c r="AC59" i="1431"/>
  <c r="AB59" i="1431"/>
  <c r="AA59" i="1431"/>
  <c r="Z59" i="1431"/>
  <c r="Y59" i="1431"/>
  <c r="X59" i="1431"/>
  <c r="W59" i="1431"/>
  <c r="AK58" i="1431"/>
  <c r="AJ58" i="1431"/>
  <c r="AI58" i="1431"/>
  <c r="AH58" i="1431"/>
  <c r="AG58" i="1431"/>
  <c r="AF58" i="1431"/>
  <c r="AE58" i="1431"/>
  <c r="AD58" i="1431"/>
  <c r="AC58" i="1431"/>
  <c r="AB58" i="1431"/>
  <c r="AA58" i="1431"/>
  <c r="Z58" i="1431"/>
  <c r="Y58" i="1431"/>
  <c r="X58" i="1431"/>
  <c r="W58" i="1431"/>
  <c r="AK57" i="1431"/>
  <c r="AJ57" i="1431"/>
  <c r="AI57" i="1431"/>
  <c r="AH57" i="1431"/>
  <c r="AG57" i="1431"/>
  <c r="AF57" i="1431"/>
  <c r="AE57" i="1431"/>
  <c r="AD57" i="1431"/>
  <c r="AC57" i="1431"/>
  <c r="AB57" i="1431"/>
  <c r="AA57" i="1431"/>
  <c r="Z57" i="1431"/>
  <c r="Y57" i="1431"/>
  <c r="X57" i="1431"/>
  <c r="W57" i="1431"/>
  <c r="AK56" i="1431"/>
  <c r="AJ56" i="1431"/>
  <c r="AI56" i="1431"/>
  <c r="AH56" i="1431"/>
  <c r="AG56" i="1431"/>
  <c r="AF56" i="1431"/>
  <c r="AE56" i="1431"/>
  <c r="AD56" i="1431"/>
  <c r="AC56" i="1431"/>
  <c r="AB56" i="1431"/>
  <c r="AA56" i="1431"/>
  <c r="Z56" i="1431"/>
  <c r="Y56" i="1431"/>
  <c r="X56" i="1431"/>
  <c r="W56" i="1431"/>
  <c r="AK55" i="1431"/>
  <c r="AJ55" i="1431"/>
  <c r="AI55" i="1431"/>
  <c r="AH55" i="1431"/>
  <c r="AG55" i="1431"/>
  <c r="AF55" i="1431"/>
  <c r="AE55" i="1431"/>
  <c r="AD55" i="1431"/>
  <c r="AC55" i="1431"/>
  <c r="AB55" i="1431"/>
  <c r="AA55" i="1431"/>
  <c r="Z55" i="1431"/>
  <c r="Y55" i="1431"/>
  <c r="X55" i="1431"/>
  <c r="W55" i="1431"/>
  <c r="AK54" i="1431"/>
  <c r="AJ54" i="1431"/>
  <c r="AI54" i="1431"/>
  <c r="AH54" i="1431"/>
  <c r="AG54" i="1431"/>
  <c r="AF54" i="1431"/>
  <c r="AE54" i="1431"/>
  <c r="AD54" i="1431"/>
  <c r="AC54" i="1431"/>
  <c r="AB54" i="1431"/>
  <c r="AA54" i="1431"/>
  <c r="Z54" i="1431"/>
  <c r="Y54" i="1431"/>
  <c r="X54" i="1431"/>
  <c r="W54" i="1431"/>
  <c r="AK53" i="1431"/>
  <c r="AJ53" i="1431"/>
  <c r="AI53" i="1431"/>
  <c r="AH53" i="1431"/>
  <c r="AG53" i="1431"/>
  <c r="AF53" i="1431"/>
  <c r="AE53" i="1431"/>
  <c r="AD53" i="1431"/>
  <c r="AC53" i="1431"/>
  <c r="AB53" i="1431"/>
  <c r="AA53" i="1431"/>
  <c r="Z53" i="1431"/>
  <c r="Y53" i="1431"/>
  <c r="X53" i="1431"/>
  <c r="W53" i="1431"/>
  <c r="AK52" i="1431"/>
  <c r="AJ52" i="1431"/>
  <c r="AI52" i="1431"/>
  <c r="AH52" i="1431"/>
  <c r="AG52" i="1431"/>
  <c r="AF52" i="1431"/>
  <c r="AE52" i="1431"/>
  <c r="AD52" i="1431"/>
  <c r="AC52" i="1431"/>
  <c r="AB52" i="1431"/>
  <c r="AA52" i="1431"/>
  <c r="Z52" i="1431"/>
  <c r="Y52" i="1431"/>
  <c r="X52" i="1431"/>
  <c r="W52" i="1431"/>
  <c r="AK51" i="1431"/>
  <c r="AJ51" i="1431"/>
  <c r="AI51" i="1431"/>
  <c r="AH51" i="1431"/>
  <c r="AG51" i="1431"/>
  <c r="AF51" i="1431"/>
  <c r="AE51" i="1431"/>
  <c r="AD51" i="1431"/>
  <c r="AC51" i="1431"/>
  <c r="AB51" i="1431"/>
  <c r="AA51" i="1431"/>
  <c r="Z51" i="1431"/>
  <c r="Y51" i="1431"/>
  <c r="X51" i="1431"/>
  <c r="W51" i="1431"/>
  <c r="AK50" i="1431"/>
  <c r="AJ50" i="1431"/>
  <c r="AI50" i="1431"/>
  <c r="AH50" i="1431"/>
  <c r="AG50" i="1431"/>
  <c r="AF50" i="1431"/>
  <c r="AE50" i="1431"/>
  <c r="AD50" i="1431"/>
  <c r="AC50" i="1431"/>
  <c r="AB50" i="1431"/>
  <c r="AA50" i="1431"/>
  <c r="Z50" i="1431"/>
  <c r="Y50" i="1431"/>
  <c r="X50" i="1431"/>
  <c r="W50" i="1431"/>
  <c r="AK49" i="1431"/>
  <c r="AJ49" i="1431"/>
  <c r="AI49" i="1431"/>
  <c r="AH49" i="1431"/>
  <c r="AG49" i="1431"/>
  <c r="AF49" i="1431"/>
  <c r="AE49" i="1431"/>
  <c r="AD49" i="1431"/>
  <c r="AC49" i="1431"/>
  <c r="AB49" i="1431"/>
  <c r="AA49" i="1431"/>
  <c r="Z49" i="1431"/>
  <c r="Y49" i="1431"/>
  <c r="X49" i="1431"/>
  <c r="W49" i="1431"/>
  <c r="AK48" i="1431"/>
  <c r="AJ48" i="1431"/>
  <c r="AI48" i="1431"/>
  <c r="AH48" i="1431"/>
  <c r="AG48" i="1431"/>
  <c r="AF48" i="1431"/>
  <c r="AE48" i="1431"/>
  <c r="AD48" i="1431"/>
  <c r="AC48" i="1431"/>
  <c r="AB48" i="1431"/>
  <c r="AA48" i="1431"/>
  <c r="Z48" i="1431"/>
  <c r="Y48" i="1431"/>
  <c r="X48" i="1431"/>
  <c r="W48" i="1431"/>
  <c r="AK47" i="1431"/>
  <c r="AJ47" i="1431"/>
  <c r="AI47" i="1431"/>
  <c r="AH47" i="1431"/>
  <c r="AG47" i="1431"/>
  <c r="AF47" i="1431"/>
  <c r="AE47" i="1431"/>
  <c r="AD47" i="1431"/>
  <c r="AC47" i="1431"/>
  <c r="AB47" i="1431"/>
  <c r="AA47" i="1431"/>
  <c r="Z47" i="1431"/>
  <c r="Y47" i="1431"/>
  <c r="X47" i="1431"/>
  <c r="W47" i="1431"/>
  <c r="AK46" i="1431"/>
  <c r="AJ46" i="1431"/>
  <c r="AI46" i="1431"/>
  <c r="AH46" i="1431"/>
  <c r="AG46" i="1431"/>
  <c r="AF46" i="1431"/>
  <c r="AE46" i="1431"/>
  <c r="AD46" i="1431"/>
  <c r="AC46" i="1431"/>
  <c r="AB46" i="1431"/>
  <c r="AA46" i="1431"/>
  <c r="Z46" i="1431"/>
  <c r="Y46" i="1431"/>
  <c r="X46" i="1431"/>
  <c r="W46" i="1431"/>
  <c r="AK45" i="1431"/>
  <c r="AJ45" i="1431"/>
  <c r="AI45" i="1431"/>
  <c r="AH45" i="1431"/>
  <c r="AG45" i="1431"/>
  <c r="AF45" i="1431"/>
  <c r="AE45" i="1431"/>
  <c r="AD45" i="1431"/>
  <c r="AC45" i="1431"/>
  <c r="AB45" i="1431"/>
  <c r="AA45" i="1431"/>
  <c r="Z45" i="1431"/>
  <c r="Y45" i="1431"/>
  <c r="X45" i="1431"/>
  <c r="W45" i="1431"/>
  <c r="AK44" i="1431"/>
  <c r="AJ44" i="1431"/>
  <c r="AI44" i="1431"/>
  <c r="AH44" i="1431"/>
  <c r="AG44" i="1431"/>
  <c r="AF44" i="1431"/>
  <c r="AE44" i="1431"/>
  <c r="AD44" i="1431"/>
  <c r="AC44" i="1431"/>
  <c r="AB44" i="1431"/>
  <c r="AA44" i="1431"/>
  <c r="Z44" i="1431"/>
  <c r="Y44" i="1431"/>
  <c r="X44" i="1431"/>
  <c r="W44" i="1431"/>
  <c r="AK43" i="1431"/>
  <c r="AJ43" i="1431"/>
  <c r="AI43" i="1431"/>
  <c r="AH43" i="1431"/>
  <c r="AG43" i="1431"/>
  <c r="AF43" i="1431"/>
  <c r="AE43" i="1431"/>
  <c r="AD43" i="1431"/>
  <c r="AC43" i="1431"/>
  <c r="AB43" i="1431"/>
  <c r="AA43" i="1431"/>
  <c r="Z43" i="1431"/>
  <c r="Y43" i="1431"/>
  <c r="X43" i="1431"/>
  <c r="W43" i="1431"/>
  <c r="AK42" i="1431"/>
  <c r="AJ42" i="1431"/>
  <c r="AI42" i="1431"/>
  <c r="AH42" i="1431"/>
  <c r="AG42" i="1431"/>
  <c r="AF42" i="1431"/>
  <c r="AE42" i="1431"/>
  <c r="AD42" i="1431"/>
  <c r="AC42" i="1431"/>
  <c r="AB42" i="1431"/>
  <c r="AA42" i="1431"/>
  <c r="Z42" i="1431"/>
  <c r="Y42" i="1431"/>
  <c r="X42" i="1431"/>
  <c r="W42" i="1431"/>
  <c r="AK41" i="1431"/>
  <c r="AJ41" i="1431"/>
  <c r="AI41" i="1431"/>
  <c r="AH41" i="1431"/>
  <c r="AG41" i="1431"/>
  <c r="AF41" i="1431"/>
  <c r="AE41" i="1431"/>
  <c r="AD41" i="1431"/>
  <c r="AC41" i="1431"/>
  <c r="AB41" i="1431"/>
  <c r="AA41" i="1431"/>
  <c r="Z41" i="1431"/>
  <c r="Y41" i="1431"/>
  <c r="X41" i="1431"/>
  <c r="W41" i="1431"/>
  <c r="AK40" i="1431"/>
  <c r="AJ40" i="1431"/>
  <c r="AI40" i="1431"/>
  <c r="AH40" i="1431"/>
  <c r="AG40" i="1431"/>
  <c r="AF40" i="1431"/>
  <c r="AE40" i="1431"/>
  <c r="AD40" i="1431"/>
  <c r="AC40" i="1431"/>
  <c r="AB40" i="1431"/>
  <c r="AA40" i="1431"/>
  <c r="Z40" i="1431"/>
  <c r="Y40" i="1431"/>
  <c r="X40" i="1431"/>
  <c r="W40" i="1431"/>
  <c r="AK39" i="1431"/>
  <c r="AJ39" i="1431"/>
  <c r="AI39" i="1431"/>
  <c r="AH39" i="1431"/>
  <c r="AG39" i="1431"/>
  <c r="AF39" i="1431"/>
  <c r="AE39" i="1431"/>
  <c r="AD39" i="1431"/>
  <c r="AC39" i="1431"/>
  <c r="AB39" i="1431"/>
  <c r="AA39" i="1431"/>
  <c r="Z39" i="1431"/>
  <c r="Y39" i="1431"/>
  <c r="X39" i="1431"/>
  <c r="W39" i="1431"/>
  <c r="AK38" i="1431"/>
  <c r="AJ38" i="1431"/>
  <c r="AI38" i="1431"/>
  <c r="AH38" i="1431"/>
  <c r="AG38" i="1431"/>
  <c r="AF38" i="1431"/>
  <c r="AE38" i="1431"/>
  <c r="AD38" i="1431"/>
  <c r="AC38" i="1431"/>
  <c r="AB38" i="1431"/>
  <c r="AA38" i="1431"/>
  <c r="Z38" i="1431"/>
  <c r="Y38" i="1431"/>
  <c r="X38" i="1431"/>
  <c r="W38" i="1431"/>
  <c r="AK37" i="1431"/>
  <c r="AJ37" i="1431"/>
  <c r="AI37" i="1431"/>
  <c r="AH37" i="1431"/>
  <c r="AG37" i="1431"/>
  <c r="AF37" i="1431"/>
  <c r="AE37" i="1431"/>
  <c r="AD37" i="1431"/>
  <c r="AC37" i="1431"/>
  <c r="AB37" i="1431"/>
  <c r="AA37" i="1431"/>
  <c r="Z37" i="1431"/>
  <c r="Y37" i="1431"/>
  <c r="X37" i="1431"/>
  <c r="W37" i="1431"/>
  <c r="AK36" i="1431"/>
  <c r="AJ36" i="1431"/>
  <c r="AI36" i="1431"/>
  <c r="AH36" i="1431"/>
  <c r="AG36" i="1431"/>
  <c r="AF36" i="1431"/>
  <c r="AE36" i="1431"/>
  <c r="AD36" i="1431"/>
  <c r="AC36" i="1431"/>
  <c r="AB36" i="1431"/>
  <c r="AA36" i="1431"/>
  <c r="Z36" i="1431"/>
  <c r="Y36" i="1431"/>
  <c r="X36" i="1431"/>
  <c r="W36" i="1431"/>
  <c r="AK35" i="1431"/>
  <c r="AJ35" i="1431"/>
  <c r="AI35" i="1431"/>
  <c r="AH35" i="1431"/>
  <c r="AG35" i="1431"/>
  <c r="AF35" i="1431"/>
  <c r="AE35" i="1431"/>
  <c r="AD35" i="1431"/>
  <c r="AC35" i="1431"/>
  <c r="AB35" i="1431"/>
  <c r="AA35" i="1431"/>
  <c r="Z35" i="1431"/>
  <c r="Y35" i="1431"/>
  <c r="X35" i="1431"/>
  <c r="W35" i="1431"/>
  <c r="AK34" i="1431"/>
  <c r="AJ34" i="1431"/>
  <c r="AI34" i="1431"/>
  <c r="AH34" i="1431"/>
  <c r="AG34" i="1431"/>
  <c r="AF34" i="1431"/>
  <c r="AE34" i="1431"/>
  <c r="AD34" i="1431"/>
  <c r="AC34" i="1431"/>
  <c r="AB34" i="1431"/>
  <c r="AA34" i="1431"/>
  <c r="Z34" i="1431"/>
  <c r="Y34" i="1431"/>
  <c r="X34" i="1431"/>
  <c r="W34" i="1431"/>
  <c r="AK33" i="1431"/>
  <c r="AJ33" i="1431"/>
  <c r="AI33" i="1431"/>
  <c r="AH33" i="1431"/>
  <c r="AG33" i="1431"/>
  <c r="AF33" i="1431"/>
  <c r="AE33" i="1431"/>
  <c r="AD33" i="1431"/>
  <c r="AC33" i="1431"/>
  <c r="AB33" i="1431"/>
  <c r="AA33" i="1431"/>
  <c r="Z33" i="1431"/>
  <c r="Y33" i="1431"/>
  <c r="X33" i="1431"/>
  <c r="W33" i="1431"/>
  <c r="AK32" i="1431"/>
  <c r="AJ32" i="1431"/>
  <c r="AI32" i="1431"/>
  <c r="AH32" i="1431"/>
  <c r="AG32" i="1431"/>
  <c r="AF32" i="1431"/>
  <c r="AE32" i="1431"/>
  <c r="AD32" i="1431"/>
  <c r="AC32" i="1431"/>
  <c r="AB32" i="1431"/>
  <c r="AA32" i="1431"/>
  <c r="Z32" i="1431"/>
  <c r="Y32" i="1431"/>
  <c r="X32" i="1431"/>
  <c r="W32" i="1431"/>
  <c r="AK31" i="1431"/>
  <c r="AJ31" i="1431"/>
  <c r="AI31" i="1431"/>
  <c r="AH31" i="1431"/>
  <c r="AG31" i="1431"/>
  <c r="AF31" i="1431"/>
  <c r="AE31" i="1431"/>
  <c r="AD31" i="1431"/>
  <c r="AC31" i="1431"/>
  <c r="AB31" i="1431"/>
  <c r="AA31" i="1431"/>
  <c r="Z31" i="1431"/>
  <c r="Y31" i="1431"/>
  <c r="X31" i="1431"/>
  <c r="W31" i="1431"/>
  <c r="AK30" i="1431"/>
  <c r="AJ30" i="1431"/>
  <c r="AI30" i="1431"/>
  <c r="AH30" i="1431"/>
  <c r="AG30" i="1431"/>
  <c r="AF30" i="1431"/>
  <c r="AE30" i="1431"/>
  <c r="AD30" i="1431"/>
  <c r="AC30" i="1431"/>
  <c r="AB30" i="1431"/>
  <c r="AA30" i="1431"/>
  <c r="Z30" i="1431"/>
  <c r="Y30" i="1431"/>
  <c r="X30" i="1431"/>
  <c r="W30" i="1431"/>
  <c r="AK29" i="1431"/>
  <c r="AJ29" i="1431"/>
  <c r="AI29" i="1431"/>
  <c r="AH29" i="1431"/>
  <c r="AG29" i="1431"/>
  <c r="AF29" i="1431"/>
  <c r="AE29" i="1431"/>
  <c r="AD29" i="1431"/>
  <c r="AC29" i="1431"/>
  <c r="AB29" i="1431"/>
  <c r="AA29" i="1431"/>
  <c r="Z29" i="1431"/>
  <c r="Y29" i="1431"/>
  <c r="X29" i="1431"/>
  <c r="W29" i="1431"/>
  <c r="AK28" i="1431"/>
  <c r="AJ28" i="1431"/>
  <c r="AI28" i="1431"/>
  <c r="AH28" i="1431"/>
  <c r="AG28" i="1431"/>
  <c r="AF28" i="1431"/>
  <c r="AE28" i="1431"/>
  <c r="AD28" i="1431"/>
  <c r="AC28" i="1431"/>
  <c r="AB28" i="1431"/>
  <c r="AA28" i="1431"/>
  <c r="Z28" i="1431"/>
  <c r="Y28" i="1431"/>
  <c r="X28" i="1431"/>
  <c r="W28" i="1431"/>
  <c r="AK27" i="1431"/>
  <c r="AJ27" i="1431"/>
  <c r="AI27" i="1431"/>
  <c r="AH27" i="1431"/>
  <c r="AG27" i="1431"/>
  <c r="AF27" i="1431"/>
  <c r="AE27" i="1431"/>
  <c r="AD27" i="1431"/>
  <c r="AC27" i="1431"/>
  <c r="AB27" i="1431"/>
  <c r="AA27" i="1431"/>
  <c r="Z27" i="1431"/>
  <c r="Y27" i="1431"/>
  <c r="X27" i="1431"/>
  <c r="W27" i="1431"/>
  <c r="AK26" i="1431"/>
  <c r="AJ26" i="1431"/>
  <c r="AI26" i="1431"/>
  <c r="AH26" i="1431"/>
  <c r="AG26" i="1431"/>
  <c r="AF26" i="1431"/>
  <c r="AE26" i="1431"/>
  <c r="AD26" i="1431"/>
  <c r="AC26" i="1431"/>
  <c r="AB26" i="1431"/>
  <c r="AA26" i="1431"/>
  <c r="Z26" i="1431"/>
  <c r="Y26" i="1431"/>
  <c r="X26" i="1431"/>
  <c r="W26" i="1431"/>
  <c r="AK25" i="1431"/>
  <c r="AJ25" i="1431"/>
  <c r="AI25" i="1431"/>
  <c r="AH25" i="1431"/>
  <c r="AG25" i="1431"/>
  <c r="AF25" i="1431"/>
  <c r="AE25" i="1431"/>
  <c r="AD25" i="1431"/>
  <c r="AC25" i="1431"/>
  <c r="AB25" i="1431"/>
  <c r="AA25" i="1431"/>
  <c r="Z25" i="1431"/>
  <c r="Y25" i="1431"/>
  <c r="X25" i="1431"/>
  <c r="W25" i="1431"/>
  <c r="AK24" i="1431"/>
  <c r="AJ24" i="1431"/>
  <c r="AI24" i="1431"/>
  <c r="AH24" i="1431"/>
  <c r="AG24" i="1431"/>
  <c r="AF24" i="1431"/>
  <c r="AE24" i="1431"/>
  <c r="AD24" i="1431"/>
  <c r="AC24" i="1431"/>
  <c r="AB24" i="1431"/>
  <c r="AA24" i="1431"/>
  <c r="Z24" i="1431"/>
  <c r="Y24" i="1431"/>
  <c r="X24" i="1431"/>
  <c r="W24" i="1431"/>
  <c r="AK23" i="1431"/>
  <c r="AJ23" i="1431"/>
  <c r="AI23" i="1431"/>
  <c r="AH23" i="1431"/>
  <c r="AG23" i="1431"/>
  <c r="AF23" i="1431"/>
  <c r="AE23" i="1431"/>
  <c r="AD23" i="1431"/>
  <c r="AC23" i="1431"/>
  <c r="AB23" i="1431"/>
  <c r="AA23" i="1431"/>
  <c r="Z23" i="1431"/>
  <c r="Y23" i="1431"/>
  <c r="X23" i="1431"/>
  <c r="W23" i="1431"/>
  <c r="AK22" i="1431"/>
  <c r="AJ22" i="1431"/>
  <c r="AI22" i="1431"/>
  <c r="AH22" i="1431"/>
  <c r="AG22" i="1431"/>
  <c r="AF22" i="1431"/>
  <c r="AE22" i="1431"/>
  <c r="AD22" i="1431"/>
  <c r="AC22" i="1431"/>
  <c r="AB22" i="1431"/>
  <c r="AA22" i="1431"/>
  <c r="Z22" i="1431"/>
  <c r="Y22" i="1431"/>
  <c r="X22" i="1431"/>
  <c r="W22" i="1431"/>
  <c r="AK21" i="1431"/>
  <c r="AJ21" i="1431"/>
  <c r="AI21" i="1431"/>
  <c r="AH21" i="1431"/>
  <c r="AG21" i="1431"/>
  <c r="AF21" i="1431"/>
  <c r="AE21" i="1431"/>
  <c r="AD21" i="1431"/>
  <c r="AC21" i="1431"/>
  <c r="AB21" i="1431"/>
  <c r="AA21" i="1431"/>
  <c r="Z21" i="1431"/>
  <c r="Y21" i="1431"/>
  <c r="X21" i="1431"/>
  <c r="W21" i="1431"/>
  <c r="AK20" i="1431"/>
  <c r="AJ20" i="1431"/>
  <c r="AI20" i="1431"/>
  <c r="AH20" i="1431"/>
  <c r="AG20" i="1431"/>
  <c r="AF20" i="1431"/>
  <c r="AE20" i="1431"/>
  <c r="AD20" i="1431"/>
  <c r="AC20" i="1431"/>
  <c r="AB20" i="1431"/>
  <c r="AA20" i="1431"/>
  <c r="Z20" i="1431"/>
  <c r="Y20" i="1431"/>
  <c r="X20" i="1431"/>
  <c r="W20" i="1431"/>
  <c r="AK19" i="1431"/>
  <c r="AJ19" i="1431"/>
  <c r="AI19" i="1431"/>
  <c r="AH19" i="1431"/>
  <c r="AG19" i="1431"/>
  <c r="AF19" i="1431"/>
  <c r="AE19" i="1431"/>
  <c r="AD19" i="1431"/>
  <c r="AC19" i="1431"/>
  <c r="AB19" i="1431"/>
  <c r="AA19" i="1431"/>
  <c r="Z19" i="1431"/>
  <c r="Y19" i="1431"/>
  <c r="X19" i="1431"/>
  <c r="W19" i="1431"/>
  <c r="AK18" i="1431"/>
  <c r="AJ18" i="1431"/>
  <c r="AI18" i="1431"/>
  <c r="AH18" i="1431"/>
  <c r="AG18" i="1431"/>
  <c r="AF18" i="1431"/>
  <c r="AE18" i="1431"/>
  <c r="AD18" i="1431"/>
  <c r="AC18" i="1431"/>
  <c r="AB18" i="1431"/>
  <c r="AA18" i="1431"/>
  <c r="Z18" i="1431"/>
  <c r="Y18" i="1431"/>
  <c r="X18" i="1431"/>
  <c r="W18" i="1431"/>
  <c r="AK17" i="1431"/>
  <c r="AJ17" i="1431"/>
  <c r="AI17" i="1431"/>
  <c r="AH17" i="1431"/>
  <c r="AG17" i="1431"/>
  <c r="AF17" i="1431"/>
  <c r="AE17" i="1431"/>
  <c r="AD17" i="1431"/>
  <c r="AC17" i="1431"/>
  <c r="AB17" i="1431"/>
  <c r="AA17" i="1431"/>
  <c r="Z17" i="1431"/>
  <c r="Y17" i="1431"/>
  <c r="X17" i="1431"/>
  <c r="W17" i="1431"/>
  <c r="AK16" i="1431"/>
  <c r="AJ16" i="1431"/>
  <c r="AI16" i="1431"/>
  <c r="AH16" i="1431"/>
  <c r="AG16" i="1431"/>
  <c r="AF16" i="1431"/>
  <c r="AE16" i="1431"/>
  <c r="AD16" i="1431"/>
  <c r="AC16" i="1431"/>
  <c r="AB16" i="1431"/>
  <c r="AA16" i="1431"/>
  <c r="Z16" i="1431"/>
  <c r="Y16" i="1431"/>
  <c r="X16" i="1431"/>
  <c r="W16" i="1431"/>
  <c r="AK15" i="1431"/>
  <c r="AJ15" i="1431"/>
  <c r="AI15" i="1431"/>
  <c r="AH15" i="1431"/>
  <c r="AG15" i="1431"/>
  <c r="AF15" i="1431"/>
  <c r="AE15" i="1431"/>
  <c r="AD15" i="1431"/>
  <c r="AC15" i="1431"/>
  <c r="AB15" i="1431"/>
  <c r="AA15" i="1431"/>
  <c r="Z15" i="1431"/>
  <c r="Y15" i="1431"/>
  <c r="X15" i="1431"/>
  <c r="W15" i="1431"/>
  <c r="AK14" i="1431"/>
  <c r="AJ14" i="1431"/>
  <c r="AI14" i="1431"/>
  <c r="AH14" i="1431"/>
  <c r="AG14" i="1431"/>
  <c r="AF14" i="1431"/>
  <c r="AE14" i="1431"/>
  <c r="AD14" i="1431"/>
  <c r="AC14" i="1431"/>
  <c r="AB14" i="1431"/>
  <c r="AA14" i="1431"/>
  <c r="Z14" i="1431"/>
  <c r="Y14" i="1431"/>
  <c r="X14" i="1431"/>
  <c r="W14" i="1431"/>
  <c r="AK13" i="1431"/>
  <c r="AK224" i="1431" s="1"/>
  <c r="AJ13" i="1431"/>
  <c r="AI13" i="1431"/>
  <c r="AH13" i="1431"/>
  <c r="AG13" i="1431"/>
  <c r="AF13" i="1431"/>
  <c r="AE13" i="1431"/>
  <c r="AD13" i="1431"/>
  <c r="AC13" i="1431"/>
  <c r="AC224" i="1431" s="1"/>
  <c r="AB13" i="1431"/>
  <c r="AA13" i="1431"/>
  <c r="Z13" i="1431"/>
  <c r="Y13" i="1431"/>
  <c r="X13" i="1431"/>
  <c r="W13" i="1431"/>
  <c r="AK12" i="1431"/>
  <c r="AJ12" i="1431"/>
  <c r="AJ224" i="1431" s="1"/>
  <c r="AI12" i="1431"/>
  <c r="AH12" i="1431"/>
  <c r="AG12" i="1431"/>
  <c r="AF12" i="1431"/>
  <c r="AE12" i="1431"/>
  <c r="AD12" i="1431"/>
  <c r="AC12" i="1431"/>
  <c r="AB12" i="1431"/>
  <c r="AB224" i="1431" s="1"/>
  <c r="AA12" i="1431"/>
  <c r="Z12" i="1431"/>
  <c r="Y12" i="1431"/>
  <c r="X12" i="1431"/>
  <c r="W12" i="1431"/>
  <c r="AK11" i="1431"/>
  <c r="AJ11" i="1431"/>
  <c r="AI11" i="1431"/>
  <c r="AH11" i="1431"/>
  <c r="AG11" i="1431"/>
  <c r="AF11" i="1431"/>
  <c r="AE11" i="1431"/>
  <c r="AD11" i="1431"/>
  <c r="AC11" i="1431"/>
  <c r="AB11" i="1431"/>
  <c r="AA11" i="1431"/>
  <c r="Z11" i="1431"/>
  <c r="Y11" i="1431"/>
  <c r="X11" i="1431"/>
  <c r="W11" i="1431"/>
  <c r="AK10" i="1431"/>
  <c r="AJ10" i="1431"/>
  <c r="AI10" i="1431"/>
  <c r="AH10" i="1431"/>
  <c r="AG10" i="1431"/>
  <c r="AF10" i="1431"/>
  <c r="AE10" i="1431"/>
  <c r="AD10" i="1431"/>
  <c r="AC10" i="1431"/>
  <c r="AB10" i="1431"/>
  <c r="AA10" i="1431"/>
  <c r="Z10" i="1431"/>
  <c r="Y10" i="1431"/>
  <c r="X10" i="1431"/>
  <c r="W10" i="1431"/>
  <c r="AK9" i="1431"/>
  <c r="AJ9" i="1431"/>
  <c r="AI9" i="1431"/>
  <c r="AH9" i="1431"/>
  <c r="AG9" i="1431"/>
  <c r="AF9" i="1431"/>
  <c r="AE9" i="1431"/>
  <c r="AD9" i="1431"/>
  <c r="AC9" i="1431"/>
  <c r="AB9" i="1431"/>
  <c r="AA9" i="1431"/>
  <c r="Z9" i="1431"/>
  <c r="Y9" i="1431"/>
  <c r="X9" i="1431"/>
  <c r="W9" i="1431"/>
  <c r="AK8" i="1431"/>
  <c r="AJ8" i="1431"/>
  <c r="AI8" i="1431"/>
  <c r="AH8" i="1431"/>
  <c r="AG8" i="1431"/>
  <c r="AF8" i="1431"/>
  <c r="AE8" i="1431"/>
  <c r="AD8" i="1431"/>
  <c r="AC8" i="1431"/>
  <c r="AB8" i="1431"/>
  <c r="AA8" i="1431"/>
  <c r="Z8" i="1431"/>
  <c r="Y8" i="1431"/>
  <c r="X8" i="1431"/>
  <c r="W8" i="1431"/>
  <c r="AK7" i="1431"/>
  <c r="AJ7" i="1431"/>
  <c r="AI7" i="1431"/>
  <c r="AH7" i="1431"/>
  <c r="AG7" i="1431"/>
  <c r="AF7" i="1431"/>
  <c r="AE7" i="1431"/>
  <c r="AD7" i="1431"/>
  <c r="AC7" i="1431"/>
  <c r="AB7" i="1431"/>
  <c r="AA7" i="1431"/>
  <c r="Z7" i="1431"/>
  <c r="Y7" i="1431"/>
  <c r="X7" i="1431"/>
  <c r="W7" i="1431"/>
  <c r="AK6" i="1431"/>
  <c r="AJ6" i="1431"/>
  <c r="AI6" i="1431"/>
  <c r="AH6" i="1431"/>
  <c r="AG6" i="1431"/>
  <c r="AF6" i="1431"/>
  <c r="AE6" i="1431"/>
  <c r="AD6" i="1431"/>
  <c r="AD224" i="1431" s="1"/>
  <c r="AC6" i="1431"/>
  <c r="AB6" i="1431"/>
  <c r="AA6" i="1431"/>
  <c r="Z6" i="1431"/>
  <c r="Y6" i="1431"/>
  <c r="X6" i="1431"/>
  <c r="W6" i="1431"/>
  <c r="AK5" i="1431"/>
  <c r="AJ5" i="1431"/>
  <c r="AI5" i="1431"/>
  <c r="AH5" i="1431"/>
  <c r="AG5" i="1431"/>
  <c r="AF5" i="1431"/>
  <c r="AE5" i="1431"/>
  <c r="AD5" i="1431"/>
  <c r="AC5" i="1431"/>
  <c r="AB5" i="1431"/>
  <c r="AA5" i="1431"/>
  <c r="Z5" i="1431"/>
  <c r="Y5" i="1431"/>
  <c r="X5" i="1431"/>
  <c r="W5" i="1431"/>
  <c r="AK338" i="1431"/>
  <c r="AJ338" i="1431"/>
  <c r="AI338" i="1431"/>
  <c r="AH338" i="1431"/>
  <c r="AG338" i="1431"/>
  <c r="AF338" i="1431"/>
  <c r="AE338" i="1431"/>
  <c r="AD338" i="1431"/>
  <c r="AC338" i="1431"/>
  <c r="AB338" i="1431"/>
  <c r="AA338" i="1431"/>
  <c r="Z338" i="1431"/>
  <c r="Y338" i="1431"/>
  <c r="X338" i="1431"/>
  <c r="W338" i="1431"/>
  <c r="V338" i="1431"/>
  <c r="U338" i="1431"/>
  <c r="T338" i="1431"/>
  <c r="S338" i="1431"/>
  <c r="R338" i="1431"/>
  <c r="Q338" i="1431"/>
  <c r="P338" i="1431"/>
  <c r="O338" i="1431"/>
  <c r="N338" i="1431"/>
  <c r="M338" i="1431"/>
  <c r="L338" i="1431"/>
  <c r="K338" i="1431"/>
  <c r="J338" i="1431"/>
  <c r="I338" i="1431"/>
  <c r="H338" i="1431"/>
  <c r="D359" i="1431" s="1"/>
  <c r="G338" i="1431"/>
  <c r="E336" i="1431"/>
  <c r="C336" i="1431"/>
  <c r="C335" i="1431"/>
  <c r="C359" i="1431" s="1"/>
  <c r="AK329" i="1431"/>
  <c r="AJ329" i="1431"/>
  <c r="AI329" i="1431"/>
  <c r="AH329" i="1431"/>
  <c r="AG329" i="1431"/>
  <c r="AF329" i="1431"/>
  <c r="AE329" i="1431"/>
  <c r="AD329" i="1431"/>
  <c r="AC329" i="1431"/>
  <c r="AB329" i="1431"/>
  <c r="AA329" i="1431"/>
  <c r="Z329" i="1431"/>
  <c r="Y329" i="1431"/>
  <c r="X329" i="1431"/>
  <c r="W329" i="1431"/>
  <c r="V329" i="1431"/>
  <c r="U329" i="1431"/>
  <c r="T329" i="1431"/>
  <c r="S329" i="1431"/>
  <c r="R329" i="1431"/>
  <c r="Q329" i="1431"/>
  <c r="P329" i="1431"/>
  <c r="O329" i="1431"/>
  <c r="N329" i="1431"/>
  <c r="M329" i="1431"/>
  <c r="L329" i="1431"/>
  <c r="K329" i="1431"/>
  <c r="J329" i="1431"/>
  <c r="I329" i="1431"/>
  <c r="H329" i="1431"/>
  <c r="D358" i="1431" s="1"/>
  <c r="G329" i="1431"/>
  <c r="F328" i="1431"/>
  <c r="E328" i="1431"/>
  <c r="C328" i="1431"/>
  <c r="F327" i="1431"/>
  <c r="E327" i="1431"/>
  <c r="C327" i="1431"/>
  <c r="C326" i="1431"/>
  <c r="C358" i="1431" s="1"/>
  <c r="AK320" i="1431"/>
  <c r="AJ320" i="1431"/>
  <c r="AI320" i="1431"/>
  <c r="AH320" i="1431"/>
  <c r="AG320" i="1431"/>
  <c r="AF320" i="1431"/>
  <c r="AE320" i="1431"/>
  <c r="AD320" i="1431"/>
  <c r="AC320" i="1431"/>
  <c r="AB320" i="1431"/>
  <c r="AA320" i="1431"/>
  <c r="Z320" i="1431"/>
  <c r="Y320" i="1431"/>
  <c r="X320" i="1431"/>
  <c r="W320" i="1431"/>
  <c r="V320" i="1431"/>
  <c r="U320" i="1431"/>
  <c r="T320" i="1431"/>
  <c r="S320" i="1431"/>
  <c r="R320" i="1431"/>
  <c r="Q320" i="1431"/>
  <c r="P320" i="1431"/>
  <c r="O320" i="1431"/>
  <c r="N320" i="1431"/>
  <c r="M320" i="1431"/>
  <c r="L320" i="1431"/>
  <c r="K320" i="1431"/>
  <c r="J320" i="1431"/>
  <c r="I320" i="1431"/>
  <c r="H320" i="1431"/>
  <c r="D357" i="1431" s="1"/>
  <c r="G320" i="1431"/>
  <c r="F319" i="1431"/>
  <c r="E319" i="1431"/>
  <c r="C319" i="1431"/>
  <c r="F318" i="1431"/>
  <c r="E318" i="1431"/>
  <c r="C318" i="1431"/>
  <c r="F317" i="1431"/>
  <c r="E317" i="1431"/>
  <c r="C317" i="1431"/>
  <c r="F316" i="1431"/>
  <c r="E316" i="1431"/>
  <c r="C316" i="1431"/>
  <c r="F315" i="1431"/>
  <c r="E315" i="1431"/>
  <c r="C315" i="1431"/>
  <c r="F314" i="1431"/>
  <c r="E314" i="1431"/>
  <c r="C314" i="1431"/>
  <c r="C313" i="1431"/>
  <c r="C357" i="1431" s="1"/>
  <c r="AK307" i="1431"/>
  <c r="AJ307" i="1431"/>
  <c r="AI307" i="1431"/>
  <c r="AH307" i="1431"/>
  <c r="AG307" i="1431"/>
  <c r="AF307" i="1431"/>
  <c r="AE307" i="1431"/>
  <c r="AD307" i="1431"/>
  <c r="AC307" i="1431"/>
  <c r="AB307" i="1431"/>
  <c r="AA307" i="1431"/>
  <c r="Z307" i="1431"/>
  <c r="Y307" i="1431"/>
  <c r="X307" i="1431"/>
  <c r="W307" i="1431"/>
  <c r="V307" i="1431"/>
  <c r="U307" i="1431"/>
  <c r="T307" i="1431"/>
  <c r="S307" i="1431"/>
  <c r="R307" i="1431"/>
  <c r="Q307" i="1431"/>
  <c r="P307" i="1431"/>
  <c r="O307" i="1431"/>
  <c r="N307" i="1431"/>
  <c r="M307" i="1431"/>
  <c r="L307" i="1431"/>
  <c r="K307" i="1431"/>
  <c r="J307" i="1431"/>
  <c r="I307" i="1431"/>
  <c r="H307" i="1431"/>
  <c r="D356" i="1431" s="1"/>
  <c r="G307" i="1431"/>
  <c r="F306" i="1431"/>
  <c r="E306" i="1431"/>
  <c r="C306" i="1431"/>
  <c r="F305" i="1431"/>
  <c r="E305" i="1431"/>
  <c r="C305" i="1431"/>
  <c r="F304" i="1431"/>
  <c r="E304" i="1431"/>
  <c r="C304" i="1431"/>
  <c r="C303" i="1431"/>
  <c r="C356" i="1431" s="1"/>
  <c r="AK297" i="1431"/>
  <c r="AJ297" i="1431"/>
  <c r="AI297" i="1431"/>
  <c r="AH297" i="1431"/>
  <c r="AG297" i="1431"/>
  <c r="AF297" i="1431"/>
  <c r="AE297" i="1431"/>
  <c r="AD297" i="1431"/>
  <c r="AC297" i="1431"/>
  <c r="AB297" i="1431"/>
  <c r="AA297" i="1431"/>
  <c r="Z297" i="1431"/>
  <c r="Y297" i="1431"/>
  <c r="X297" i="1431"/>
  <c r="W297" i="1431"/>
  <c r="V297" i="1431"/>
  <c r="U297" i="1431"/>
  <c r="T297" i="1431"/>
  <c r="S297" i="1431"/>
  <c r="R297" i="1431"/>
  <c r="Q297" i="1431"/>
  <c r="P297" i="1431"/>
  <c r="O297" i="1431"/>
  <c r="N297" i="1431"/>
  <c r="M297" i="1431"/>
  <c r="L297" i="1431"/>
  <c r="K297" i="1431"/>
  <c r="J297" i="1431"/>
  <c r="I297" i="1431"/>
  <c r="H297" i="1431"/>
  <c r="D355" i="1431" s="1"/>
  <c r="G297" i="1431"/>
  <c r="F296" i="1431"/>
  <c r="E296" i="1431"/>
  <c r="C296" i="1431"/>
  <c r="F295" i="1431"/>
  <c r="E295" i="1431"/>
  <c r="C295" i="1431"/>
  <c r="F294" i="1431"/>
  <c r="E294" i="1431"/>
  <c r="C294" i="1431"/>
  <c r="F293" i="1431"/>
  <c r="E293" i="1431"/>
  <c r="C293" i="1431"/>
  <c r="F292" i="1431"/>
  <c r="E292" i="1431"/>
  <c r="C292" i="1431"/>
  <c r="F291" i="1431"/>
  <c r="E291" i="1431"/>
  <c r="C291" i="1431"/>
  <c r="F290" i="1431"/>
  <c r="E290" i="1431"/>
  <c r="C290" i="1431"/>
  <c r="F289" i="1431"/>
  <c r="E289" i="1431"/>
  <c r="C289" i="1431"/>
  <c r="F288" i="1431"/>
  <c r="E288" i="1431"/>
  <c r="C288" i="1431"/>
  <c r="C287" i="1431"/>
  <c r="C355" i="1431" s="1"/>
  <c r="AK281" i="1431"/>
  <c r="AJ281" i="1431"/>
  <c r="AI281" i="1431"/>
  <c r="AH281" i="1431"/>
  <c r="AG281" i="1431"/>
  <c r="AF281" i="1431"/>
  <c r="AE281" i="1431"/>
  <c r="AD281" i="1431"/>
  <c r="AC281" i="1431"/>
  <c r="AB281" i="1431"/>
  <c r="AA281" i="1431"/>
  <c r="Z281" i="1431"/>
  <c r="Y281" i="1431"/>
  <c r="X281" i="1431"/>
  <c r="W281" i="1431"/>
  <c r="V281" i="1431"/>
  <c r="U281" i="1431"/>
  <c r="T281" i="1431"/>
  <c r="S281" i="1431"/>
  <c r="R281" i="1431"/>
  <c r="Q281" i="1431"/>
  <c r="P281" i="1431"/>
  <c r="O281" i="1431"/>
  <c r="N281" i="1431"/>
  <c r="M281" i="1431"/>
  <c r="L281" i="1431"/>
  <c r="K281" i="1431"/>
  <c r="J281" i="1431"/>
  <c r="I281" i="1431"/>
  <c r="H281" i="1431"/>
  <c r="D354" i="1431" s="1"/>
  <c r="G281" i="1431"/>
  <c r="F280" i="1431"/>
  <c r="E280" i="1431"/>
  <c r="C280" i="1431"/>
  <c r="F279" i="1431"/>
  <c r="E279" i="1431"/>
  <c r="C279" i="1431"/>
  <c r="F278" i="1431"/>
  <c r="E278" i="1431"/>
  <c r="C278" i="1431"/>
  <c r="F277" i="1431"/>
  <c r="E277" i="1431"/>
  <c r="C277" i="1431"/>
  <c r="F276" i="1431"/>
  <c r="E276" i="1431"/>
  <c r="C276" i="1431"/>
  <c r="F275" i="1431"/>
  <c r="E275" i="1431"/>
  <c r="C275" i="1431"/>
  <c r="F274" i="1431"/>
  <c r="E274" i="1431"/>
  <c r="C274" i="1431"/>
  <c r="F273" i="1431"/>
  <c r="E273" i="1431"/>
  <c r="C273" i="1431"/>
  <c r="F272" i="1431"/>
  <c r="E272" i="1431"/>
  <c r="C272" i="1431"/>
  <c r="F271" i="1431"/>
  <c r="E271" i="1431"/>
  <c r="C271" i="1431"/>
  <c r="F270" i="1431"/>
  <c r="E270" i="1431"/>
  <c r="C270" i="1431"/>
  <c r="F269" i="1431"/>
  <c r="E269" i="1431"/>
  <c r="C269" i="1431"/>
  <c r="F268" i="1431"/>
  <c r="E268" i="1431"/>
  <c r="C268" i="1431"/>
  <c r="F267" i="1431"/>
  <c r="E267" i="1431"/>
  <c r="C267" i="1431"/>
  <c r="F266" i="1431"/>
  <c r="E266" i="1431"/>
  <c r="C266" i="1431"/>
  <c r="F265" i="1431"/>
  <c r="E265" i="1431"/>
  <c r="C265" i="1431"/>
  <c r="F264" i="1431"/>
  <c r="E264" i="1431"/>
  <c r="C264" i="1431"/>
  <c r="F263" i="1431"/>
  <c r="E263" i="1431"/>
  <c r="C263" i="1431"/>
  <c r="F262" i="1431"/>
  <c r="E262" i="1431"/>
  <c r="C262" i="1431"/>
  <c r="F261" i="1431"/>
  <c r="E261" i="1431"/>
  <c r="C261" i="1431"/>
  <c r="F260" i="1431"/>
  <c r="E260" i="1431"/>
  <c r="C260" i="1431"/>
  <c r="F259" i="1431"/>
  <c r="E259" i="1431"/>
  <c r="C259" i="1431"/>
  <c r="F258" i="1431"/>
  <c r="E258" i="1431"/>
  <c r="C258" i="1431"/>
  <c r="F257" i="1431"/>
  <c r="E257" i="1431"/>
  <c r="C257" i="1431"/>
  <c r="F256" i="1431"/>
  <c r="E256" i="1431"/>
  <c r="C256" i="1431"/>
  <c r="F255" i="1431"/>
  <c r="E255" i="1431"/>
  <c r="C255" i="1431"/>
  <c r="F254" i="1431"/>
  <c r="E254" i="1431"/>
  <c r="C254" i="1431"/>
  <c r="F253" i="1431"/>
  <c r="E253" i="1431"/>
  <c r="C253" i="1431"/>
  <c r="F252" i="1431"/>
  <c r="E252" i="1431"/>
  <c r="C252" i="1431"/>
  <c r="F251" i="1431"/>
  <c r="E251" i="1431"/>
  <c r="C251" i="1431"/>
  <c r="F250" i="1431"/>
  <c r="E250" i="1431"/>
  <c r="C250" i="1431"/>
  <c r="F249" i="1431"/>
  <c r="E249" i="1431"/>
  <c r="C249" i="1431"/>
  <c r="F248" i="1431"/>
  <c r="E248" i="1431"/>
  <c r="C248" i="1431"/>
  <c r="F247" i="1431"/>
  <c r="E247" i="1431"/>
  <c r="C247" i="1431"/>
  <c r="F246" i="1431"/>
  <c r="E246" i="1431"/>
  <c r="C246" i="1431"/>
  <c r="F245" i="1431"/>
  <c r="E245" i="1431"/>
  <c r="C245" i="1431"/>
  <c r="F244" i="1431"/>
  <c r="E244" i="1431"/>
  <c r="C244" i="1431"/>
  <c r="C243" i="1431"/>
  <c r="C354" i="1431" s="1"/>
  <c r="AK237" i="1431"/>
  <c r="AJ237" i="1431"/>
  <c r="AI237" i="1431"/>
  <c r="AH237" i="1431"/>
  <c r="AG237" i="1431"/>
  <c r="AF237" i="1431"/>
  <c r="AE237" i="1431"/>
  <c r="AD237" i="1431"/>
  <c r="AC237" i="1431"/>
  <c r="AB237" i="1431"/>
  <c r="AA237" i="1431"/>
  <c r="Z237" i="1431"/>
  <c r="Y237" i="1431"/>
  <c r="X237" i="1431"/>
  <c r="W237" i="1431"/>
  <c r="V237" i="1431"/>
  <c r="U237" i="1431"/>
  <c r="T237" i="1431"/>
  <c r="S237" i="1431"/>
  <c r="R237" i="1431"/>
  <c r="Q237" i="1431"/>
  <c r="P237" i="1431"/>
  <c r="O237" i="1431"/>
  <c r="N237" i="1431"/>
  <c r="M237" i="1431"/>
  <c r="L237" i="1431"/>
  <c r="K237" i="1431"/>
  <c r="J237" i="1431"/>
  <c r="I237" i="1431"/>
  <c r="H237" i="1431"/>
  <c r="D353" i="1431" s="1"/>
  <c r="G237" i="1431"/>
  <c r="F236" i="1431"/>
  <c r="E236" i="1431"/>
  <c r="C236" i="1431"/>
  <c r="F235" i="1431"/>
  <c r="E235" i="1431"/>
  <c r="C235" i="1431"/>
  <c r="F234" i="1431"/>
  <c r="E234" i="1431"/>
  <c r="C234" i="1431"/>
  <c r="F233" i="1431"/>
  <c r="E233" i="1431"/>
  <c r="C233" i="1431"/>
  <c r="F232" i="1431"/>
  <c r="E232" i="1431"/>
  <c r="C232" i="1431"/>
  <c r="F231" i="1431"/>
  <c r="E231" i="1431"/>
  <c r="C231" i="1431"/>
  <c r="C230" i="1431"/>
  <c r="C353" i="1431" s="1"/>
  <c r="AE224" i="1431"/>
  <c r="V224" i="1431"/>
  <c r="U224" i="1431"/>
  <c r="T224" i="1431"/>
  <c r="S224" i="1431"/>
  <c r="R224" i="1431"/>
  <c r="Q224" i="1431"/>
  <c r="P224" i="1431"/>
  <c r="O224" i="1431"/>
  <c r="N224" i="1431"/>
  <c r="M224" i="1431"/>
  <c r="L224" i="1431"/>
  <c r="K224" i="1431"/>
  <c r="J224" i="1431"/>
  <c r="I224" i="1431"/>
  <c r="H224" i="1431"/>
  <c r="G224" i="1431"/>
  <c r="E221" i="1431"/>
  <c r="C221" i="1431"/>
  <c r="E220" i="1431"/>
  <c r="C220" i="1431"/>
  <c r="E219" i="1431"/>
  <c r="C219" i="1431"/>
  <c r="E218" i="1431"/>
  <c r="C218" i="1431"/>
  <c r="E217" i="1431"/>
  <c r="C217" i="1431"/>
  <c r="E216" i="1431"/>
  <c r="C216" i="1431"/>
  <c r="E215" i="1431"/>
  <c r="C215" i="1431"/>
  <c r="E214" i="1431"/>
  <c r="C214" i="1431"/>
  <c r="E213" i="1431"/>
  <c r="C213" i="1431"/>
  <c r="E212" i="1431"/>
  <c r="C212" i="1431"/>
  <c r="E211" i="1431"/>
  <c r="C211" i="1431"/>
  <c r="E210" i="1431"/>
  <c r="C210" i="1431"/>
  <c r="E209" i="1431"/>
  <c r="C209" i="1431"/>
  <c r="E208" i="1431"/>
  <c r="C208" i="1431"/>
  <c r="E207" i="1431"/>
  <c r="C207" i="1431"/>
  <c r="E206" i="1431"/>
  <c r="C206" i="1431"/>
  <c r="E205" i="1431"/>
  <c r="C205" i="1431"/>
  <c r="E204" i="1431"/>
  <c r="C204" i="1431"/>
  <c r="E203" i="1431"/>
  <c r="C203" i="1431"/>
  <c r="E202" i="1431"/>
  <c r="C202" i="1431"/>
  <c r="E201" i="1431"/>
  <c r="C201" i="1431"/>
  <c r="E200" i="1431"/>
  <c r="C200" i="1431"/>
  <c r="E199" i="1431"/>
  <c r="C199" i="1431"/>
  <c r="E198" i="1431"/>
  <c r="C198" i="1431"/>
  <c r="E197" i="1431"/>
  <c r="C197" i="1431"/>
  <c r="E196" i="1431"/>
  <c r="C196" i="1431"/>
  <c r="E195" i="1431"/>
  <c r="C195" i="1431"/>
  <c r="E194" i="1431"/>
  <c r="C194" i="1431"/>
  <c r="E193" i="1431"/>
  <c r="C193" i="1431"/>
  <c r="E192" i="1431"/>
  <c r="C192" i="1431"/>
  <c r="E191" i="1431"/>
  <c r="C191" i="1431"/>
  <c r="E190" i="1431"/>
  <c r="C190" i="1431"/>
  <c r="E189" i="1431"/>
  <c r="C189" i="1431"/>
  <c r="E188" i="1431"/>
  <c r="C188" i="1431"/>
  <c r="E187" i="1431"/>
  <c r="C187" i="1431"/>
  <c r="E186" i="1431"/>
  <c r="C186" i="1431"/>
  <c r="E185" i="1431"/>
  <c r="C185" i="1431"/>
  <c r="E184" i="1431"/>
  <c r="C184" i="1431"/>
  <c r="E183" i="1431"/>
  <c r="C183" i="1431"/>
  <c r="E182" i="1431"/>
  <c r="C182" i="1431"/>
  <c r="F181" i="1431"/>
  <c r="E181" i="1431"/>
  <c r="D181" i="1431"/>
  <c r="C181" i="1431"/>
  <c r="F180" i="1431"/>
  <c r="E180" i="1431"/>
  <c r="D180" i="1431"/>
  <c r="C180" i="1431"/>
  <c r="F179" i="1431"/>
  <c r="E179" i="1431"/>
  <c r="D179" i="1431"/>
  <c r="C179" i="1431"/>
  <c r="F178" i="1431"/>
  <c r="E178" i="1431"/>
  <c r="D178" i="1431"/>
  <c r="C178" i="1431"/>
  <c r="F177" i="1431"/>
  <c r="E177" i="1431"/>
  <c r="D177" i="1431"/>
  <c r="C177" i="1431"/>
  <c r="F176" i="1431"/>
  <c r="E176" i="1431"/>
  <c r="D176" i="1431"/>
  <c r="C176" i="1431"/>
  <c r="F175" i="1431"/>
  <c r="E175" i="1431"/>
  <c r="D175" i="1431"/>
  <c r="C175" i="1431"/>
  <c r="F174" i="1431"/>
  <c r="E174" i="1431"/>
  <c r="D174" i="1431"/>
  <c r="C174" i="1431"/>
  <c r="F173" i="1431"/>
  <c r="E173" i="1431"/>
  <c r="D173" i="1431"/>
  <c r="C173" i="1431"/>
  <c r="F172" i="1431"/>
  <c r="E172" i="1431"/>
  <c r="D172" i="1431"/>
  <c r="C172" i="1431"/>
  <c r="F171" i="1431"/>
  <c r="E171" i="1431"/>
  <c r="D171" i="1431"/>
  <c r="C171" i="1431"/>
  <c r="F170" i="1431"/>
  <c r="E170" i="1431"/>
  <c r="D170" i="1431"/>
  <c r="C170" i="1431"/>
  <c r="F169" i="1431"/>
  <c r="E169" i="1431"/>
  <c r="D169" i="1431"/>
  <c r="C169" i="1431"/>
  <c r="F168" i="1431"/>
  <c r="E168" i="1431"/>
  <c r="D168" i="1431"/>
  <c r="C168" i="1431"/>
  <c r="F167" i="1431"/>
  <c r="E167" i="1431"/>
  <c r="D167" i="1431"/>
  <c r="C167" i="1431"/>
  <c r="F166" i="1431"/>
  <c r="E166" i="1431"/>
  <c r="D166" i="1431"/>
  <c r="C166" i="1431"/>
  <c r="F165" i="1431"/>
  <c r="E165" i="1431"/>
  <c r="D165" i="1431"/>
  <c r="C165" i="1431"/>
  <c r="F164" i="1431"/>
  <c r="E164" i="1431"/>
  <c r="D164" i="1431"/>
  <c r="C164" i="1431"/>
  <c r="F163" i="1431"/>
  <c r="E163" i="1431"/>
  <c r="D163" i="1431"/>
  <c r="C163" i="1431"/>
  <c r="F162" i="1431"/>
  <c r="E162" i="1431"/>
  <c r="D162" i="1431"/>
  <c r="C162" i="1431"/>
  <c r="F161" i="1431"/>
  <c r="E161" i="1431"/>
  <c r="D161" i="1431"/>
  <c r="C161" i="1431"/>
  <c r="F160" i="1431"/>
  <c r="E160" i="1431"/>
  <c r="D160" i="1431"/>
  <c r="C160" i="1431"/>
  <c r="F159" i="1431"/>
  <c r="E159" i="1431"/>
  <c r="D159" i="1431"/>
  <c r="C159" i="1431"/>
  <c r="F158" i="1431"/>
  <c r="E158" i="1431"/>
  <c r="D158" i="1431"/>
  <c r="C158" i="1431"/>
  <c r="F157" i="1431"/>
  <c r="E157" i="1431"/>
  <c r="D157" i="1431"/>
  <c r="C157" i="1431"/>
  <c r="F156" i="1431"/>
  <c r="E156" i="1431"/>
  <c r="D156" i="1431"/>
  <c r="C156" i="1431"/>
  <c r="F155" i="1431"/>
  <c r="E155" i="1431"/>
  <c r="D155" i="1431"/>
  <c r="C155" i="1431"/>
  <c r="F154" i="1431"/>
  <c r="E154" i="1431"/>
  <c r="D154" i="1431"/>
  <c r="C154" i="1431"/>
  <c r="F153" i="1431"/>
  <c r="E153" i="1431"/>
  <c r="D153" i="1431"/>
  <c r="C153" i="1431"/>
  <c r="F152" i="1431"/>
  <c r="E152" i="1431"/>
  <c r="D152" i="1431"/>
  <c r="C152" i="1431"/>
  <c r="F151" i="1431"/>
  <c r="E151" i="1431"/>
  <c r="D151" i="1431"/>
  <c r="C151" i="1431"/>
  <c r="F150" i="1431"/>
  <c r="E150" i="1431"/>
  <c r="D150" i="1431"/>
  <c r="C150" i="1431"/>
  <c r="F149" i="1431"/>
  <c r="E149" i="1431"/>
  <c r="D149" i="1431"/>
  <c r="C149" i="1431"/>
  <c r="F148" i="1431"/>
  <c r="E148" i="1431"/>
  <c r="D148" i="1431"/>
  <c r="C148" i="1431"/>
  <c r="F147" i="1431"/>
  <c r="E147" i="1431"/>
  <c r="D147" i="1431"/>
  <c r="C147" i="1431"/>
  <c r="F146" i="1431"/>
  <c r="E146" i="1431"/>
  <c r="D146" i="1431"/>
  <c r="C146" i="1431"/>
  <c r="F145" i="1431"/>
  <c r="E145" i="1431"/>
  <c r="D145" i="1431"/>
  <c r="C145" i="1431"/>
  <c r="F144" i="1431"/>
  <c r="E144" i="1431"/>
  <c r="D144" i="1431"/>
  <c r="C144" i="1431"/>
  <c r="F143" i="1431"/>
  <c r="E143" i="1431"/>
  <c r="D143" i="1431"/>
  <c r="C143" i="1431"/>
  <c r="F142" i="1431"/>
  <c r="E142" i="1431"/>
  <c r="D142" i="1431"/>
  <c r="C142" i="1431"/>
  <c r="F141" i="1431"/>
  <c r="E141" i="1431"/>
  <c r="D141" i="1431"/>
  <c r="C141" i="1431"/>
  <c r="F140" i="1431"/>
  <c r="E140" i="1431"/>
  <c r="D140" i="1431"/>
  <c r="C140" i="1431"/>
  <c r="F139" i="1431"/>
  <c r="E139" i="1431"/>
  <c r="D139" i="1431"/>
  <c r="C139" i="1431"/>
  <c r="F138" i="1431"/>
  <c r="E138" i="1431"/>
  <c r="D138" i="1431"/>
  <c r="C138" i="1431"/>
  <c r="F137" i="1431"/>
  <c r="E137" i="1431"/>
  <c r="D137" i="1431"/>
  <c r="C137" i="1431"/>
  <c r="F136" i="1431"/>
  <c r="E136" i="1431"/>
  <c r="D136" i="1431"/>
  <c r="C136" i="1431"/>
  <c r="F135" i="1431"/>
  <c r="E135" i="1431"/>
  <c r="D135" i="1431"/>
  <c r="C135" i="1431"/>
  <c r="F134" i="1431"/>
  <c r="E134" i="1431"/>
  <c r="D134" i="1431"/>
  <c r="C134" i="1431"/>
  <c r="F133" i="1431"/>
  <c r="E133" i="1431"/>
  <c r="D133" i="1431"/>
  <c r="C133" i="1431"/>
  <c r="F132" i="1431"/>
  <c r="E132" i="1431"/>
  <c r="D132" i="1431"/>
  <c r="C132" i="1431"/>
  <c r="F131" i="1431"/>
  <c r="E131" i="1431"/>
  <c r="D131" i="1431"/>
  <c r="C131" i="1431"/>
  <c r="F130" i="1431"/>
  <c r="E130" i="1431"/>
  <c r="D130" i="1431"/>
  <c r="C130" i="1431"/>
  <c r="F129" i="1431"/>
  <c r="E129" i="1431"/>
  <c r="D129" i="1431"/>
  <c r="C129" i="1431"/>
  <c r="F128" i="1431"/>
  <c r="E128" i="1431"/>
  <c r="D128" i="1431"/>
  <c r="C128" i="1431"/>
  <c r="F127" i="1431"/>
  <c r="E127" i="1431"/>
  <c r="D127" i="1431"/>
  <c r="C127" i="1431"/>
  <c r="F126" i="1431"/>
  <c r="E126" i="1431"/>
  <c r="D126" i="1431"/>
  <c r="C126" i="1431"/>
  <c r="F125" i="1431"/>
  <c r="E125" i="1431"/>
  <c r="D125" i="1431"/>
  <c r="C125" i="1431"/>
  <c r="F124" i="1431"/>
  <c r="E124" i="1431"/>
  <c r="D124" i="1431"/>
  <c r="C124" i="1431"/>
  <c r="F123" i="1431"/>
  <c r="E123" i="1431"/>
  <c r="D123" i="1431"/>
  <c r="C123" i="1431"/>
  <c r="F122" i="1431"/>
  <c r="E122" i="1431"/>
  <c r="D122" i="1431"/>
  <c r="C122" i="1431"/>
  <c r="F121" i="1431"/>
  <c r="E121" i="1431"/>
  <c r="D121" i="1431"/>
  <c r="C121" i="1431"/>
  <c r="F120" i="1431"/>
  <c r="E120" i="1431"/>
  <c r="D120" i="1431"/>
  <c r="C120" i="1431"/>
  <c r="F119" i="1431"/>
  <c r="E119" i="1431"/>
  <c r="D119" i="1431"/>
  <c r="C119" i="1431"/>
  <c r="F118" i="1431"/>
  <c r="E118" i="1431"/>
  <c r="D118" i="1431"/>
  <c r="C118" i="1431"/>
  <c r="F117" i="1431"/>
  <c r="E117" i="1431"/>
  <c r="D117" i="1431"/>
  <c r="C117" i="1431"/>
  <c r="F116" i="1431"/>
  <c r="E116" i="1431"/>
  <c r="D116" i="1431"/>
  <c r="C116" i="1431"/>
  <c r="F115" i="1431"/>
  <c r="E115" i="1431"/>
  <c r="D115" i="1431"/>
  <c r="C115" i="1431"/>
  <c r="F114" i="1431"/>
  <c r="E114" i="1431"/>
  <c r="D114" i="1431"/>
  <c r="C114" i="1431"/>
  <c r="F113" i="1431"/>
  <c r="E113" i="1431"/>
  <c r="D113" i="1431"/>
  <c r="C113" i="1431"/>
  <c r="F112" i="1431"/>
  <c r="E112" i="1431"/>
  <c r="D112" i="1431"/>
  <c r="C112" i="1431"/>
  <c r="F111" i="1431"/>
  <c r="E111" i="1431"/>
  <c r="D111" i="1431"/>
  <c r="C111" i="1431"/>
  <c r="F110" i="1431"/>
  <c r="E110" i="1431"/>
  <c r="D110" i="1431"/>
  <c r="C110" i="1431"/>
  <c r="F109" i="1431"/>
  <c r="E109" i="1431"/>
  <c r="D109" i="1431"/>
  <c r="C109" i="1431"/>
  <c r="F108" i="1431"/>
  <c r="E108" i="1431"/>
  <c r="D108" i="1431"/>
  <c r="C108" i="1431"/>
  <c r="F107" i="1431"/>
  <c r="E107" i="1431"/>
  <c r="D107" i="1431"/>
  <c r="C107" i="1431"/>
  <c r="F106" i="1431"/>
  <c r="E106" i="1431"/>
  <c r="D106" i="1431"/>
  <c r="C106" i="1431"/>
  <c r="F105" i="1431"/>
  <c r="E105" i="1431"/>
  <c r="D105" i="1431"/>
  <c r="C105" i="1431"/>
  <c r="F104" i="1431"/>
  <c r="E104" i="1431"/>
  <c r="D104" i="1431"/>
  <c r="C104" i="1431"/>
  <c r="F103" i="1431"/>
  <c r="E103" i="1431"/>
  <c r="D103" i="1431"/>
  <c r="C103" i="1431"/>
  <c r="F102" i="1431"/>
  <c r="E102" i="1431"/>
  <c r="D102" i="1431"/>
  <c r="C102" i="1431"/>
  <c r="F101" i="1431"/>
  <c r="E101" i="1431"/>
  <c r="D101" i="1431"/>
  <c r="C101" i="1431"/>
  <c r="F100" i="1431"/>
  <c r="E100" i="1431"/>
  <c r="D100" i="1431"/>
  <c r="C100" i="1431"/>
  <c r="F99" i="1431"/>
  <c r="E99" i="1431"/>
  <c r="D99" i="1431"/>
  <c r="C99" i="1431"/>
  <c r="F98" i="1431"/>
  <c r="E98" i="1431"/>
  <c r="D98" i="1431"/>
  <c r="C98" i="1431"/>
  <c r="F97" i="1431"/>
  <c r="E97" i="1431"/>
  <c r="D97" i="1431"/>
  <c r="C97" i="1431"/>
  <c r="F96" i="1431"/>
  <c r="E96" i="1431"/>
  <c r="D96" i="1431"/>
  <c r="C96" i="1431"/>
  <c r="F95" i="1431"/>
  <c r="E95" i="1431"/>
  <c r="D95" i="1431"/>
  <c r="C95" i="1431"/>
  <c r="F94" i="1431"/>
  <c r="E94" i="1431"/>
  <c r="D94" i="1431"/>
  <c r="C94" i="1431"/>
  <c r="F93" i="1431"/>
  <c r="E93" i="1431"/>
  <c r="D93" i="1431"/>
  <c r="C93" i="1431"/>
  <c r="F92" i="1431"/>
  <c r="E92" i="1431"/>
  <c r="D92" i="1431"/>
  <c r="C92" i="1431"/>
  <c r="F91" i="1431"/>
  <c r="E91" i="1431"/>
  <c r="D91" i="1431"/>
  <c r="C91" i="1431"/>
  <c r="F90" i="1431"/>
  <c r="E90" i="1431"/>
  <c r="D90" i="1431"/>
  <c r="C90" i="1431"/>
  <c r="F89" i="1431"/>
  <c r="E89" i="1431"/>
  <c r="D89" i="1431"/>
  <c r="C89" i="1431"/>
  <c r="F88" i="1431"/>
  <c r="E88" i="1431"/>
  <c r="D88" i="1431"/>
  <c r="C88" i="1431"/>
  <c r="F87" i="1431"/>
  <c r="E87" i="1431"/>
  <c r="D87" i="1431"/>
  <c r="C87" i="1431"/>
  <c r="F86" i="1431"/>
  <c r="E86" i="1431"/>
  <c r="D86" i="1431"/>
  <c r="C86" i="1431"/>
  <c r="F85" i="1431"/>
  <c r="E85" i="1431"/>
  <c r="D85" i="1431"/>
  <c r="C85" i="1431"/>
  <c r="F84" i="1431"/>
  <c r="E84" i="1431"/>
  <c r="D84" i="1431"/>
  <c r="C84" i="1431"/>
  <c r="F83" i="1431"/>
  <c r="E83" i="1431"/>
  <c r="D83" i="1431"/>
  <c r="C83" i="1431"/>
  <c r="F82" i="1431"/>
  <c r="E82" i="1431"/>
  <c r="D82" i="1431"/>
  <c r="C82" i="1431"/>
  <c r="F81" i="1431"/>
  <c r="E81" i="1431"/>
  <c r="D81" i="1431"/>
  <c r="C81" i="1431"/>
  <c r="F80" i="1431"/>
  <c r="E80" i="1431"/>
  <c r="D80" i="1431"/>
  <c r="C80" i="1431"/>
  <c r="F79" i="1431"/>
  <c r="E79" i="1431"/>
  <c r="D79" i="1431"/>
  <c r="C79" i="1431"/>
  <c r="F78" i="1431"/>
  <c r="E78" i="1431"/>
  <c r="D78" i="1431"/>
  <c r="C78" i="1431"/>
  <c r="F77" i="1431"/>
  <c r="E77" i="1431"/>
  <c r="D77" i="1431"/>
  <c r="C77" i="1431"/>
  <c r="F76" i="1431"/>
  <c r="E76" i="1431"/>
  <c r="D76" i="1431"/>
  <c r="C76" i="1431"/>
  <c r="F75" i="1431"/>
  <c r="E75" i="1431"/>
  <c r="D75" i="1431"/>
  <c r="C75" i="1431"/>
  <c r="F74" i="1431"/>
  <c r="E74" i="1431"/>
  <c r="D74" i="1431"/>
  <c r="C74" i="1431"/>
  <c r="F73" i="1431"/>
  <c r="E73" i="1431"/>
  <c r="D73" i="1431"/>
  <c r="C73" i="1431"/>
  <c r="F72" i="1431"/>
  <c r="E72" i="1431"/>
  <c r="D72" i="1431"/>
  <c r="C72" i="1431"/>
  <c r="F71" i="1431"/>
  <c r="E71" i="1431"/>
  <c r="D71" i="1431"/>
  <c r="C71" i="1431"/>
  <c r="F70" i="1431"/>
  <c r="E70" i="1431"/>
  <c r="D70" i="1431"/>
  <c r="C70" i="1431"/>
  <c r="F69" i="1431"/>
  <c r="E69" i="1431"/>
  <c r="D69" i="1431"/>
  <c r="C69" i="1431"/>
  <c r="F68" i="1431"/>
  <c r="E68" i="1431"/>
  <c r="D68" i="1431"/>
  <c r="C68" i="1431"/>
  <c r="F67" i="1431"/>
  <c r="E67" i="1431"/>
  <c r="D67" i="1431"/>
  <c r="C67" i="1431"/>
  <c r="F66" i="1431"/>
  <c r="E66" i="1431"/>
  <c r="D66" i="1431"/>
  <c r="C66" i="1431"/>
  <c r="F65" i="1431"/>
  <c r="E65" i="1431"/>
  <c r="D65" i="1431"/>
  <c r="C65" i="1431"/>
  <c r="F64" i="1431"/>
  <c r="E64" i="1431"/>
  <c r="D64" i="1431"/>
  <c r="C64" i="1431"/>
  <c r="F63" i="1431"/>
  <c r="E63" i="1431"/>
  <c r="D63" i="1431"/>
  <c r="C63" i="1431"/>
  <c r="F62" i="1431"/>
  <c r="E62" i="1431"/>
  <c r="D62" i="1431"/>
  <c r="C62" i="1431"/>
  <c r="F61" i="1431"/>
  <c r="E61" i="1431"/>
  <c r="D61" i="1431"/>
  <c r="C61" i="1431"/>
  <c r="F60" i="1431"/>
  <c r="E60" i="1431"/>
  <c r="D60" i="1431"/>
  <c r="C60" i="1431"/>
  <c r="F59" i="1431"/>
  <c r="E59" i="1431"/>
  <c r="D59" i="1431"/>
  <c r="C59" i="1431"/>
  <c r="F58" i="1431"/>
  <c r="E58" i="1431"/>
  <c r="D58" i="1431"/>
  <c r="C58" i="1431"/>
  <c r="F57" i="1431"/>
  <c r="E57" i="1431"/>
  <c r="D57" i="1431"/>
  <c r="C57" i="1431"/>
  <c r="F56" i="1431"/>
  <c r="E56" i="1431"/>
  <c r="D56" i="1431"/>
  <c r="C56" i="1431"/>
  <c r="F55" i="1431"/>
  <c r="E55" i="1431"/>
  <c r="D55" i="1431"/>
  <c r="C55" i="1431"/>
  <c r="F54" i="1431"/>
  <c r="E54" i="1431"/>
  <c r="D54" i="1431"/>
  <c r="C54" i="1431"/>
  <c r="F53" i="1431"/>
  <c r="E53" i="1431"/>
  <c r="D53" i="1431"/>
  <c r="C53" i="1431"/>
  <c r="F52" i="1431"/>
  <c r="E52" i="1431"/>
  <c r="D52" i="1431"/>
  <c r="C52" i="1431"/>
  <c r="F51" i="1431"/>
  <c r="E51" i="1431"/>
  <c r="D51" i="1431"/>
  <c r="C51" i="1431"/>
  <c r="F50" i="1431"/>
  <c r="E50" i="1431"/>
  <c r="D50" i="1431"/>
  <c r="C50" i="1431"/>
  <c r="F49" i="1431"/>
  <c r="E49" i="1431"/>
  <c r="D49" i="1431"/>
  <c r="C49" i="1431"/>
  <c r="F48" i="1431"/>
  <c r="E48" i="1431"/>
  <c r="D48" i="1431"/>
  <c r="C48" i="1431"/>
  <c r="F47" i="1431"/>
  <c r="E47" i="1431"/>
  <c r="D47" i="1431"/>
  <c r="C47" i="1431"/>
  <c r="F46" i="1431"/>
  <c r="E46" i="1431"/>
  <c r="D46" i="1431"/>
  <c r="C46" i="1431"/>
  <c r="F45" i="1431"/>
  <c r="E45" i="1431"/>
  <c r="D45" i="1431"/>
  <c r="C45" i="1431"/>
  <c r="F44" i="1431"/>
  <c r="E44" i="1431"/>
  <c r="D44" i="1431"/>
  <c r="C44" i="1431"/>
  <c r="F43" i="1431"/>
  <c r="E43" i="1431"/>
  <c r="D43" i="1431"/>
  <c r="C43" i="1431"/>
  <c r="F42" i="1431"/>
  <c r="E42" i="1431"/>
  <c r="D42" i="1431"/>
  <c r="C42" i="1431"/>
  <c r="F41" i="1431"/>
  <c r="E41" i="1431"/>
  <c r="D41" i="1431"/>
  <c r="C41" i="1431"/>
  <c r="F40" i="1431"/>
  <c r="E40" i="1431"/>
  <c r="D40" i="1431"/>
  <c r="C40" i="1431"/>
  <c r="F39" i="1431"/>
  <c r="E39" i="1431"/>
  <c r="D39" i="1431"/>
  <c r="C39" i="1431"/>
  <c r="F38" i="1431"/>
  <c r="E38" i="1431"/>
  <c r="D38" i="1431"/>
  <c r="C38" i="1431"/>
  <c r="F37" i="1431"/>
  <c r="E37" i="1431"/>
  <c r="D37" i="1431"/>
  <c r="C37" i="1431"/>
  <c r="F36" i="1431"/>
  <c r="E36" i="1431"/>
  <c r="D36" i="1431"/>
  <c r="C36" i="1431"/>
  <c r="F35" i="1431"/>
  <c r="E35" i="1431"/>
  <c r="D35" i="1431"/>
  <c r="C35" i="1431"/>
  <c r="F34" i="1431"/>
  <c r="E34" i="1431"/>
  <c r="D34" i="1431"/>
  <c r="C34" i="1431"/>
  <c r="F33" i="1431"/>
  <c r="E33" i="1431"/>
  <c r="D33" i="1431"/>
  <c r="C33" i="1431"/>
  <c r="F32" i="1431"/>
  <c r="E32" i="1431"/>
  <c r="D32" i="1431"/>
  <c r="C32" i="1431"/>
  <c r="F31" i="1431"/>
  <c r="E31" i="1431"/>
  <c r="D31" i="1431"/>
  <c r="C31" i="1431"/>
  <c r="F30" i="1431"/>
  <c r="E30" i="1431"/>
  <c r="D30" i="1431"/>
  <c r="C30" i="1431"/>
  <c r="F29" i="1431"/>
  <c r="E29" i="1431"/>
  <c r="D29" i="1431"/>
  <c r="C29" i="1431"/>
  <c r="F28" i="1431"/>
  <c r="E28" i="1431"/>
  <c r="D28" i="1431"/>
  <c r="C28" i="1431"/>
  <c r="F27" i="1431"/>
  <c r="E27" i="1431"/>
  <c r="D27" i="1431"/>
  <c r="C27" i="1431"/>
  <c r="F26" i="1431"/>
  <c r="E26" i="1431"/>
  <c r="D26" i="1431"/>
  <c r="C26" i="1431"/>
  <c r="F25" i="1431"/>
  <c r="E25" i="1431"/>
  <c r="D25" i="1431"/>
  <c r="C25" i="1431"/>
  <c r="F24" i="1431"/>
  <c r="E24" i="1431"/>
  <c r="D24" i="1431"/>
  <c r="C24" i="1431"/>
  <c r="F23" i="1431"/>
  <c r="E23" i="1431"/>
  <c r="D23" i="1431"/>
  <c r="C23" i="1431"/>
  <c r="F22" i="1431"/>
  <c r="E22" i="1431"/>
  <c r="D22" i="1431"/>
  <c r="C22" i="1431"/>
  <c r="F21" i="1431"/>
  <c r="E21" i="1431"/>
  <c r="D21" i="1431"/>
  <c r="C21" i="1431"/>
  <c r="F20" i="1431"/>
  <c r="E20" i="1431"/>
  <c r="D20" i="1431"/>
  <c r="C20" i="1431"/>
  <c r="F19" i="1431"/>
  <c r="E19" i="1431"/>
  <c r="D19" i="1431"/>
  <c r="C19" i="1431"/>
  <c r="F18" i="1431"/>
  <c r="E18" i="1431"/>
  <c r="D18" i="1431"/>
  <c r="C18" i="1431"/>
  <c r="F17" i="1431"/>
  <c r="E17" i="1431"/>
  <c r="D17" i="1431"/>
  <c r="C17" i="1431"/>
  <c r="F16" i="1431"/>
  <c r="E16" i="1431"/>
  <c r="D16" i="1431"/>
  <c r="C16" i="1431"/>
  <c r="F15" i="1431"/>
  <c r="E15" i="1431"/>
  <c r="D15" i="1431"/>
  <c r="C15" i="1431"/>
  <c r="F14" i="1431"/>
  <c r="E14" i="1431"/>
  <c r="D14" i="1431"/>
  <c r="C14" i="1431"/>
  <c r="F13" i="1431"/>
  <c r="E13" i="1431"/>
  <c r="D13" i="1431"/>
  <c r="C13" i="1431"/>
  <c r="F12" i="1431"/>
  <c r="E12" i="1431"/>
  <c r="D12" i="1431"/>
  <c r="C12" i="1431"/>
  <c r="F11" i="1431"/>
  <c r="E11" i="1431"/>
  <c r="D11" i="1431"/>
  <c r="C11" i="1431"/>
  <c r="F10" i="1431"/>
  <c r="E10" i="1431"/>
  <c r="D10" i="1431"/>
  <c r="C10" i="1431"/>
  <c r="F9" i="1431"/>
  <c r="E9" i="1431"/>
  <c r="D9" i="1431"/>
  <c r="C9" i="1431"/>
  <c r="F8" i="1431"/>
  <c r="E8" i="1431"/>
  <c r="D8" i="1431"/>
  <c r="C8" i="1431"/>
  <c r="F7" i="1431"/>
  <c r="E7" i="1431"/>
  <c r="D7" i="1431"/>
  <c r="C7" i="1431"/>
  <c r="F6" i="1431"/>
  <c r="E6" i="1431"/>
  <c r="D6" i="1431"/>
  <c r="C6" i="1431"/>
  <c r="F5" i="1431"/>
  <c r="E5" i="1431"/>
  <c r="D5" i="1431"/>
  <c r="C5" i="1431"/>
  <c r="C4" i="1431"/>
  <c r="C352" i="1431" s="1"/>
  <c r="AK3" i="1431"/>
  <c r="AJ3" i="1431"/>
  <c r="AI3" i="1431"/>
  <c r="AH3" i="1431"/>
  <c r="AG3" i="1431"/>
  <c r="AF3" i="1431"/>
  <c r="AE3" i="1431"/>
  <c r="AD3" i="1431"/>
  <c r="AC3" i="1431"/>
  <c r="AB3" i="1431"/>
  <c r="AA3" i="1431"/>
  <c r="Z3" i="1431"/>
  <c r="Y3" i="1431"/>
  <c r="X3" i="1431"/>
  <c r="W3" i="1431"/>
  <c r="V3" i="1431"/>
  <c r="U3" i="1431"/>
  <c r="T3" i="1431"/>
  <c r="S3" i="1431"/>
  <c r="R3" i="1431"/>
  <c r="Q3" i="1431"/>
  <c r="P3" i="1431"/>
  <c r="O3" i="1431"/>
  <c r="N3" i="1431"/>
  <c r="M3" i="1431"/>
  <c r="L3" i="1431"/>
  <c r="K3" i="1431"/>
  <c r="J3" i="1431"/>
  <c r="I3" i="1431"/>
  <c r="H3" i="1431"/>
  <c r="AK2" i="1431"/>
  <c r="AJ2" i="1431"/>
  <c r="AI2" i="1431"/>
  <c r="AH2" i="1431"/>
  <c r="AG2" i="1431"/>
  <c r="AF2" i="1431"/>
  <c r="AE2" i="1431"/>
  <c r="AD2" i="1431"/>
  <c r="AC2" i="1431"/>
  <c r="AB2" i="1431"/>
  <c r="AA2" i="1431"/>
  <c r="Z2" i="1431"/>
  <c r="Y2" i="1431"/>
  <c r="X2" i="1431"/>
  <c r="W2" i="1431"/>
  <c r="V2" i="1431"/>
  <c r="U2" i="1431"/>
  <c r="T2" i="1431"/>
  <c r="S2" i="1431"/>
  <c r="R2" i="1431"/>
  <c r="Q2" i="1431"/>
  <c r="P2" i="1431"/>
  <c r="O2" i="1431"/>
  <c r="N2" i="1431"/>
  <c r="M2" i="1431"/>
  <c r="L2" i="1431"/>
  <c r="K2" i="1431"/>
  <c r="J2" i="1431"/>
  <c r="I2" i="1431"/>
  <c r="H2" i="1431"/>
  <c r="W5" i="1355"/>
  <c r="W5" i="1361" s="1"/>
  <c r="AL5" i="1380" s="1"/>
  <c r="AK338" i="1430"/>
  <c r="AJ338" i="1430"/>
  <c r="AI338" i="1430"/>
  <c r="AH338" i="1430"/>
  <c r="AG338" i="1430"/>
  <c r="AF338" i="1430"/>
  <c r="AE338" i="1430"/>
  <c r="AD338" i="1430"/>
  <c r="AC338" i="1430"/>
  <c r="AB338" i="1430"/>
  <c r="AA338" i="1430"/>
  <c r="Z338" i="1430"/>
  <c r="Y338" i="1430"/>
  <c r="X338" i="1430"/>
  <c r="W338" i="1430"/>
  <c r="V338" i="1430"/>
  <c r="U338" i="1430"/>
  <c r="T338" i="1430"/>
  <c r="S338" i="1430"/>
  <c r="R338" i="1430"/>
  <c r="Q338" i="1430"/>
  <c r="P338" i="1430"/>
  <c r="O338" i="1430"/>
  <c r="N338" i="1430"/>
  <c r="M338" i="1430"/>
  <c r="L338" i="1430"/>
  <c r="K338" i="1430"/>
  <c r="J338" i="1430"/>
  <c r="I338" i="1430"/>
  <c r="H338" i="1430"/>
  <c r="D359" i="1430" s="1"/>
  <c r="G338" i="1430"/>
  <c r="E336" i="1430"/>
  <c r="C336" i="1430"/>
  <c r="C335" i="1430"/>
  <c r="C359" i="1430" s="1"/>
  <c r="AK329" i="1430"/>
  <c r="AJ329" i="1430"/>
  <c r="AI329" i="1430"/>
  <c r="AH329" i="1430"/>
  <c r="AG329" i="1430"/>
  <c r="AF329" i="1430"/>
  <c r="AE329" i="1430"/>
  <c r="AD329" i="1430"/>
  <c r="AC329" i="1430"/>
  <c r="AB329" i="1430"/>
  <c r="AA329" i="1430"/>
  <c r="Z329" i="1430"/>
  <c r="Y329" i="1430"/>
  <c r="X329" i="1430"/>
  <c r="W329" i="1430"/>
  <c r="V329" i="1430"/>
  <c r="U329" i="1430"/>
  <c r="T329" i="1430"/>
  <c r="S329" i="1430"/>
  <c r="R329" i="1430"/>
  <c r="Q329" i="1430"/>
  <c r="P329" i="1430"/>
  <c r="O329" i="1430"/>
  <c r="N329" i="1430"/>
  <c r="M329" i="1430"/>
  <c r="L329" i="1430"/>
  <c r="K329" i="1430"/>
  <c r="J329" i="1430"/>
  <c r="I329" i="1430"/>
  <c r="H329" i="1430"/>
  <c r="D358" i="1430" s="1"/>
  <c r="G329" i="1430"/>
  <c r="F328" i="1430"/>
  <c r="E328" i="1430"/>
  <c r="C328" i="1430"/>
  <c r="F327" i="1430"/>
  <c r="E327" i="1430"/>
  <c r="C327" i="1430"/>
  <c r="C326" i="1430"/>
  <c r="C358" i="1430" s="1"/>
  <c r="AK320" i="1430"/>
  <c r="AJ320" i="1430"/>
  <c r="AI320" i="1430"/>
  <c r="AH320" i="1430"/>
  <c r="AG320" i="1430"/>
  <c r="AF320" i="1430"/>
  <c r="AE320" i="1430"/>
  <c r="AD320" i="1430"/>
  <c r="AC320" i="1430"/>
  <c r="AB320" i="1430"/>
  <c r="AA320" i="1430"/>
  <c r="Z320" i="1430"/>
  <c r="Y320" i="1430"/>
  <c r="X320" i="1430"/>
  <c r="W320" i="1430"/>
  <c r="V320" i="1430"/>
  <c r="U320" i="1430"/>
  <c r="T320" i="1430"/>
  <c r="S320" i="1430"/>
  <c r="R320" i="1430"/>
  <c r="Q320" i="1430"/>
  <c r="P320" i="1430"/>
  <c r="O320" i="1430"/>
  <c r="N320" i="1430"/>
  <c r="M320" i="1430"/>
  <c r="L320" i="1430"/>
  <c r="K320" i="1430"/>
  <c r="D357" i="1430" s="1"/>
  <c r="J320" i="1430"/>
  <c r="I320" i="1430"/>
  <c r="H320" i="1430"/>
  <c r="G320" i="1430"/>
  <c r="F319" i="1430"/>
  <c r="E319" i="1430"/>
  <c r="C319" i="1430"/>
  <c r="F318" i="1430"/>
  <c r="E318" i="1430"/>
  <c r="C318" i="1430"/>
  <c r="F317" i="1430"/>
  <c r="E317" i="1430"/>
  <c r="C317" i="1430"/>
  <c r="F316" i="1430"/>
  <c r="E316" i="1430"/>
  <c r="C316" i="1430"/>
  <c r="F315" i="1430"/>
  <c r="E315" i="1430"/>
  <c r="C315" i="1430"/>
  <c r="F314" i="1430"/>
  <c r="E314" i="1430"/>
  <c r="C314" i="1430"/>
  <c r="C313" i="1430"/>
  <c r="C357" i="1430" s="1"/>
  <c r="AK307" i="1430"/>
  <c r="AJ307" i="1430"/>
  <c r="AI307" i="1430"/>
  <c r="AH307" i="1430"/>
  <c r="AG307" i="1430"/>
  <c r="AF307" i="1430"/>
  <c r="AE307" i="1430"/>
  <c r="AD307" i="1430"/>
  <c r="AC307" i="1430"/>
  <c r="AB307" i="1430"/>
  <c r="AA307" i="1430"/>
  <c r="Z307" i="1430"/>
  <c r="Y307" i="1430"/>
  <c r="X307" i="1430"/>
  <c r="W307" i="1430"/>
  <c r="V307" i="1430"/>
  <c r="U307" i="1430"/>
  <c r="T307" i="1430"/>
  <c r="S307" i="1430"/>
  <c r="R307" i="1430"/>
  <c r="Q307" i="1430"/>
  <c r="P307" i="1430"/>
  <c r="O307" i="1430"/>
  <c r="N307" i="1430"/>
  <c r="M307" i="1430"/>
  <c r="L307" i="1430"/>
  <c r="K307" i="1430"/>
  <c r="J307" i="1430"/>
  <c r="I307" i="1430"/>
  <c r="H307" i="1430"/>
  <c r="D356" i="1430" s="1"/>
  <c r="G307" i="1430"/>
  <c r="F306" i="1430"/>
  <c r="E306" i="1430"/>
  <c r="C306" i="1430"/>
  <c r="F305" i="1430"/>
  <c r="E305" i="1430"/>
  <c r="C305" i="1430"/>
  <c r="F304" i="1430"/>
  <c r="E304" i="1430"/>
  <c r="C304" i="1430"/>
  <c r="C303" i="1430"/>
  <c r="C356" i="1430" s="1"/>
  <c r="AK297" i="1430"/>
  <c r="AJ297" i="1430"/>
  <c r="AI297" i="1430"/>
  <c r="AH297" i="1430"/>
  <c r="AG297" i="1430"/>
  <c r="AF297" i="1430"/>
  <c r="AE297" i="1430"/>
  <c r="AD297" i="1430"/>
  <c r="AC297" i="1430"/>
  <c r="AB297" i="1430"/>
  <c r="AA297" i="1430"/>
  <c r="Z297" i="1430"/>
  <c r="Y297" i="1430"/>
  <c r="X297" i="1430"/>
  <c r="W297" i="1430"/>
  <c r="V297" i="1430"/>
  <c r="U297" i="1430"/>
  <c r="T297" i="1430"/>
  <c r="S297" i="1430"/>
  <c r="R297" i="1430"/>
  <c r="Q297" i="1430"/>
  <c r="P297" i="1430"/>
  <c r="O297" i="1430"/>
  <c r="N297" i="1430"/>
  <c r="M297" i="1430"/>
  <c r="L297" i="1430"/>
  <c r="K297" i="1430"/>
  <c r="J297" i="1430"/>
  <c r="I297" i="1430"/>
  <c r="H297" i="1430"/>
  <c r="D355" i="1430" s="1"/>
  <c r="G297" i="1430"/>
  <c r="F296" i="1430"/>
  <c r="E296" i="1430"/>
  <c r="C296" i="1430"/>
  <c r="F295" i="1430"/>
  <c r="E295" i="1430"/>
  <c r="C295" i="1430"/>
  <c r="F294" i="1430"/>
  <c r="E294" i="1430"/>
  <c r="C294" i="1430"/>
  <c r="F293" i="1430"/>
  <c r="E293" i="1430"/>
  <c r="C293" i="1430"/>
  <c r="F292" i="1430"/>
  <c r="E292" i="1430"/>
  <c r="C292" i="1430"/>
  <c r="F291" i="1430"/>
  <c r="E291" i="1430"/>
  <c r="C291" i="1430"/>
  <c r="F290" i="1430"/>
  <c r="E290" i="1430"/>
  <c r="C290" i="1430"/>
  <c r="F289" i="1430"/>
  <c r="E289" i="1430"/>
  <c r="C289" i="1430"/>
  <c r="F288" i="1430"/>
  <c r="E288" i="1430"/>
  <c r="C288" i="1430"/>
  <c r="C287" i="1430"/>
  <c r="C355" i="1430" s="1"/>
  <c r="AK281" i="1430"/>
  <c r="AJ281" i="1430"/>
  <c r="AI281" i="1430"/>
  <c r="AH281" i="1430"/>
  <c r="AG281" i="1430"/>
  <c r="AF281" i="1430"/>
  <c r="AE281" i="1430"/>
  <c r="AD281" i="1430"/>
  <c r="AC281" i="1430"/>
  <c r="AB281" i="1430"/>
  <c r="AA281" i="1430"/>
  <c r="Z281" i="1430"/>
  <c r="Y281" i="1430"/>
  <c r="X281" i="1430"/>
  <c r="W281" i="1430"/>
  <c r="V281" i="1430"/>
  <c r="U281" i="1430"/>
  <c r="T281" i="1430"/>
  <c r="S281" i="1430"/>
  <c r="R281" i="1430"/>
  <c r="Q281" i="1430"/>
  <c r="P281" i="1430"/>
  <c r="O281" i="1430"/>
  <c r="N281" i="1430"/>
  <c r="M281" i="1430"/>
  <c r="L281" i="1430"/>
  <c r="K281" i="1430"/>
  <c r="J281" i="1430"/>
  <c r="I281" i="1430"/>
  <c r="H281" i="1430"/>
  <c r="D354" i="1430" s="1"/>
  <c r="G281" i="1430"/>
  <c r="F280" i="1430"/>
  <c r="E280" i="1430"/>
  <c r="C280" i="1430"/>
  <c r="F279" i="1430"/>
  <c r="E279" i="1430"/>
  <c r="C279" i="1430"/>
  <c r="F278" i="1430"/>
  <c r="E278" i="1430"/>
  <c r="C278" i="1430"/>
  <c r="F277" i="1430"/>
  <c r="E277" i="1430"/>
  <c r="C277" i="1430"/>
  <c r="F276" i="1430"/>
  <c r="E276" i="1430"/>
  <c r="C276" i="1430"/>
  <c r="F275" i="1430"/>
  <c r="E275" i="1430"/>
  <c r="C275" i="1430"/>
  <c r="F274" i="1430"/>
  <c r="E274" i="1430"/>
  <c r="C274" i="1430"/>
  <c r="F273" i="1430"/>
  <c r="E273" i="1430"/>
  <c r="C273" i="1430"/>
  <c r="F272" i="1430"/>
  <c r="E272" i="1430"/>
  <c r="C272" i="1430"/>
  <c r="F271" i="1430"/>
  <c r="E271" i="1430"/>
  <c r="C271" i="1430"/>
  <c r="F270" i="1430"/>
  <c r="E270" i="1430"/>
  <c r="C270" i="1430"/>
  <c r="F269" i="1430"/>
  <c r="E269" i="1430"/>
  <c r="C269" i="1430"/>
  <c r="F268" i="1430"/>
  <c r="E268" i="1430"/>
  <c r="C268" i="1430"/>
  <c r="F267" i="1430"/>
  <c r="E267" i="1430"/>
  <c r="C267" i="1430"/>
  <c r="F266" i="1430"/>
  <c r="E266" i="1430"/>
  <c r="C266" i="1430"/>
  <c r="F265" i="1430"/>
  <c r="E265" i="1430"/>
  <c r="C265" i="1430"/>
  <c r="F264" i="1430"/>
  <c r="E264" i="1430"/>
  <c r="C264" i="1430"/>
  <c r="F263" i="1430"/>
  <c r="E263" i="1430"/>
  <c r="C263" i="1430"/>
  <c r="F262" i="1430"/>
  <c r="E262" i="1430"/>
  <c r="C262" i="1430"/>
  <c r="F261" i="1430"/>
  <c r="E261" i="1430"/>
  <c r="C261" i="1430"/>
  <c r="F260" i="1430"/>
  <c r="E260" i="1430"/>
  <c r="C260" i="1430"/>
  <c r="F259" i="1430"/>
  <c r="E259" i="1430"/>
  <c r="C259" i="1430"/>
  <c r="F258" i="1430"/>
  <c r="E258" i="1430"/>
  <c r="C258" i="1430"/>
  <c r="F257" i="1430"/>
  <c r="E257" i="1430"/>
  <c r="C257" i="1430"/>
  <c r="F256" i="1430"/>
  <c r="E256" i="1430"/>
  <c r="C256" i="1430"/>
  <c r="F255" i="1430"/>
  <c r="E255" i="1430"/>
  <c r="C255" i="1430"/>
  <c r="F254" i="1430"/>
  <c r="E254" i="1430"/>
  <c r="C254" i="1430"/>
  <c r="F253" i="1430"/>
  <c r="E253" i="1430"/>
  <c r="C253" i="1430"/>
  <c r="F252" i="1430"/>
  <c r="E252" i="1430"/>
  <c r="C252" i="1430"/>
  <c r="F251" i="1430"/>
  <c r="E251" i="1430"/>
  <c r="C251" i="1430"/>
  <c r="F250" i="1430"/>
  <c r="E250" i="1430"/>
  <c r="C250" i="1430"/>
  <c r="F249" i="1430"/>
  <c r="E249" i="1430"/>
  <c r="C249" i="1430"/>
  <c r="F248" i="1430"/>
  <c r="E248" i="1430"/>
  <c r="C248" i="1430"/>
  <c r="F247" i="1430"/>
  <c r="E247" i="1430"/>
  <c r="C247" i="1430"/>
  <c r="F246" i="1430"/>
  <c r="E246" i="1430"/>
  <c r="C246" i="1430"/>
  <c r="F245" i="1430"/>
  <c r="E245" i="1430"/>
  <c r="C245" i="1430"/>
  <c r="F244" i="1430"/>
  <c r="E244" i="1430"/>
  <c r="C244" i="1430"/>
  <c r="C243" i="1430"/>
  <c r="C354" i="1430" s="1"/>
  <c r="AK237" i="1430"/>
  <c r="AJ237" i="1430"/>
  <c r="AI237" i="1430"/>
  <c r="AH237" i="1430"/>
  <c r="AG237" i="1430"/>
  <c r="AF237" i="1430"/>
  <c r="AE237" i="1430"/>
  <c r="AD237" i="1430"/>
  <c r="AC237" i="1430"/>
  <c r="AB237" i="1430"/>
  <c r="AA237" i="1430"/>
  <c r="Z237" i="1430"/>
  <c r="Y237" i="1430"/>
  <c r="X237" i="1430"/>
  <c r="W237" i="1430"/>
  <c r="V237" i="1430"/>
  <c r="U237" i="1430"/>
  <c r="T237" i="1430"/>
  <c r="S237" i="1430"/>
  <c r="R237" i="1430"/>
  <c r="Q237" i="1430"/>
  <c r="P237" i="1430"/>
  <c r="O237" i="1430"/>
  <c r="N237" i="1430"/>
  <c r="M237" i="1430"/>
  <c r="L237" i="1430"/>
  <c r="K237" i="1430"/>
  <c r="J237" i="1430"/>
  <c r="I237" i="1430"/>
  <c r="H237" i="1430"/>
  <c r="D353" i="1430" s="1"/>
  <c r="G237" i="1430"/>
  <c r="F236" i="1430"/>
  <c r="E236" i="1430"/>
  <c r="C236" i="1430"/>
  <c r="F235" i="1430"/>
  <c r="E235" i="1430"/>
  <c r="C235" i="1430"/>
  <c r="F234" i="1430"/>
  <c r="E234" i="1430"/>
  <c r="C234" i="1430"/>
  <c r="F233" i="1430"/>
  <c r="E233" i="1430"/>
  <c r="C233" i="1430"/>
  <c r="F232" i="1430"/>
  <c r="E232" i="1430"/>
  <c r="C232" i="1430"/>
  <c r="F231" i="1430"/>
  <c r="E231" i="1430"/>
  <c r="C231" i="1430"/>
  <c r="C230" i="1430"/>
  <c r="C353" i="1430" s="1"/>
  <c r="AK224" i="1430"/>
  <c r="AJ224" i="1430"/>
  <c r="AI224" i="1430"/>
  <c r="AH224" i="1430"/>
  <c r="AG224" i="1430"/>
  <c r="AF224" i="1430"/>
  <c r="AE224" i="1430"/>
  <c r="AD224" i="1430"/>
  <c r="AC224" i="1430"/>
  <c r="AB224" i="1430"/>
  <c r="AA224" i="1430"/>
  <c r="Z224" i="1430"/>
  <c r="Y224" i="1430"/>
  <c r="X224" i="1430"/>
  <c r="W224" i="1430"/>
  <c r="V224" i="1430"/>
  <c r="U224" i="1430"/>
  <c r="T224" i="1430"/>
  <c r="S224" i="1430"/>
  <c r="R224" i="1430"/>
  <c r="Q224" i="1430"/>
  <c r="P224" i="1430"/>
  <c r="O224" i="1430"/>
  <c r="N224" i="1430"/>
  <c r="M224" i="1430"/>
  <c r="L224" i="1430"/>
  <c r="K224" i="1430"/>
  <c r="J224" i="1430"/>
  <c r="I224" i="1430"/>
  <c r="H224" i="1430"/>
  <c r="G224" i="1430"/>
  <c r="E221" i="1430"/>
  <c r="C221" i="1430"/>
  <c r="E220" i="1430"/>
  <c r="C220" i="1430"/>
  <c r="E219" i="1430"/>
  <c r="C219" i="1430"/>
  <c r="E218" i="1430"/>
  <c r="C218" i="1430"/>
  <c r="E217" i="1430"/>
  <c r="C217" i="1430"/>
  <c r="E216" i="1430"/>
  <c r="C216" i="1430"/>
  <c r="E215" i="1430"/>
  <c r="C215" i="1430"/>
  <c r="E214" i="1430"/>
  <c r="C214" i="1430"/>
  <c r="E213" i="1430"/>
  <c r="C213" i="1430"/>
  <c r="E212" i="1430"/>
  <c r="C212" i="1430"/>
  <c r="E211" i="1430"/>
  <c r="C211" i="1430"/>
  <c r="E210" i="1430"/>
  <c r="C210" i="1430"/>
  <c r="E209" i="1430"/>
  <c r="C209" i="1430"/>
  <c r="E208" i="1430"/>
  <c r="C208" i="1430"/>
  <c r="E207" i="1430"/>
  <c r="C207" i="1430"/>
  <c r="E206" i="1430"/>
  <c r="C206" i="1430"/>
  <c r="E205" i="1430"/>
  <c r="C205" i="1430"/>
  <c r="E204" i="1430"/>
  <c r="C204" i="1430"/>
  <c r="E203" i="1430"/>
  <c r="C203" i="1430"/>
  <c r="E202" i="1430"/>
  <c r="C202" i="1430"/>
  <c r="E201" i="1430"/>
  <c r="C201" i="1430"/>
  <c r="E200" i="1430"/>
  <c r="C200" i="1430"/>
  <c r="E199" i="1430"/>
  <c r="C199" i="1430"/>
  <c r="E198" i="1430"/>
  <c r="C198" i="1430"/>
  <c r="E197" i="1430"/>
  <c r="C197" i="1430"/>
  <c r="E196" i="1430"/>
  <c r="C196" i="1430"/>
  <c r="E195" i="1430"/>
  <c r="C195" i="1430"/>
  <c r="E194" i="1430"/>
  <c r="C194" i="1430"/>
  <c r="E193" i="1430"/>
  <c r="C193" i="1430"/>
  <c r="E192" i="1430"/>
  <c r="C192" i="1430"/>
  <c r="E191" i="1430"/>
  <c r="C191" i="1430"/>
  <c r="E190" i="1430"/>
  <c r="C190" i="1430"/>
  <c r="E189" i="1430"/>
  <c r="C189" i="1430"/>
  <c r="E188" i="1430"/>
  <c r="C188" i="1430"/>
  <c r="E187" i="1430"/>
  <c r="C187" i="1430"/>
  <c r="E186" i="1430"/>
  <c r="C186" i="1430"/>
  <c r="E185" i="1430"/>
  <c r="C185" i="1430"/>
  <c r="E184" i="1430"/>
  <c r="C184" i="1430"/>
  <c r="E183" i="1430"/>
  <c r="C183" i="1430"/>
  <c r="E182" i="1430"/>
  <c r="C182" i="1430"/>
  <c r="F181" i="1430"/>
  <c r="E181" i="1430"/>
  <c r="D181" i="1430"/>
  <c r="C181" i="1430"/>
  <c r="F180" i="1430"/>
  <c r="E180" i="1430"/>
  <c r="D180" i="1430"/>
  <c r="C180" i="1430"/>
  <c r="F179" i="1430"/>
  <c r="E179" i="1430"/>
  <c r="D179" i="1430"/>
  <c r="C179" i="1430"/>
  <c r="F178" i="1430"/>
  <c r="E178" i="1430"/>
  <c r="D178" i="1430"/>
  <c r="C178" i="1430"/>
  <c r="F177" i="1430"/>
  <c r="E177" i="1430"/>
  <c r="D177" i="1430"/>
  <c r="C177" i="1430"/>
  <c r="F176" i="1430"/>
  <c r="E176" i="1430"/>
  <c r="D176" i="1430"/>
  <c r="C176" i="1430"/>
  <c r="F175" i="1430"/>
  <c r="E175" i="1430"/>
  <c r="D175" i="1430"/>
  <c r="C175" i="1430"/>
  <c r="F174" i="1430"/>
  <c r="E174" i="1430"/>
  <c r="D174" i="1430"/>
  <c r="C174" i="1430"/>
  <c r="F173" i="1430"/>
  <c r="E173" i="1430"/>
  <c r="D173" i="1430"/>
  <c r="C173" i="1430"/>
  <c r="F172" i="1430"/>
  <c r="E172" i="1430"/>
  <c r="D172" i="1430"/>
  <c r="C172" i="1430"/>
  <c r="F171" i="1430"/>
  <c r="E171" i="1430"/>
  <c r="D171" i="1430"/>
  <c r="C171" i="1430"/>
  <c r="F170" i="1430"/>
  <c r="E170" i="1430"/>
  <c r="D170" i="1430"/>
  <c r="C170" i="1430"/>
  <c r="F169" i="1430"/>
  <c r="E169" i="1430"/>
  <c r="D169" i="1430"/>
  <c r="C169" i="1430"/>
  <c r="F168" i="1430"/>
  <c r="E168" i="1430"/>
  <c r="D168" i="1430"/>
  <c r="C168" i="1430"/>
  <c r="F167" i="1430"/>
  <c r="E167" i="1430"/>
  <c r="D167" i="1430"/>
  <c r="C167" i="1430"/>
  <c r="F166" i="1430"/>
  <c r="E166" i="1430"/>
  <c r="D166" i="1430"/>
  <c r="C166" i="1430"/>
  <c r="F165" i="1430"/>
  <c r="E165" i="1430"/>
  <c r="D165" i="1430"/>
  <c r="C165" i="1430"/>
  <c r="F164" i="1430"/>
  <c r="E164" i="1430"/>
  <c r="D164" i="1430"/>
  <c r="C164" i="1430"/>
  <c r="F163" i="1430"/>
  <c r="E163" i="1430"/>
  <c r="D163" i="1430"/>
  <c r="C163" i="1430"/>
  <c r="F162" i="1430"/>
  <c r="E162" i="1430"/>
  <c r="D162" i="1430"/>
  <c r="C162" i="1430"/>
  <c r="F161" i="1430"/>
  <c r="E161" i="1430"/>
  <c r="D161" i="1430"/>
  <c r="C161" i="1430"/>
  <c r="F160" i="1430"/>
  <c r="E160" i="1430"/>
  <c r="D160" i="1430"/>
  <c r="C160" i="1430"/>
  <c r="F159" i="1430"/>
  <c r="E159" i="1430"/>
  <c r="D159" i="1430"/>
  <c r="C159" i="1430"/>
  <c r="F158" i="1430"/>
  <c r="E158" i="1430"/>
  <c r="D158" i="1430"/>
  <c r="C158" i="1430"/>
  <c r="F157" i="1430"/>
  <c r="E157" i="1430"/>
  <c r="D157" i="1430"/>
  <c r="C157" i="1430"/>
  <c r="F156" i="1430"/>
  <c r="E156" i="1430"/>
  <c r="D156" i="1430"/>
  <c r="C156" i="1430"/>
  <c r="F155" i="1430"/>
  <c r="E155" i="1430"/>
  <c r="D155" i="1430"/>
  <c r="C155" i="1430"/>
  <c r="F154" i="1430"/>
  <c r="E154" i="1430"/>
  <c r="D154" i="1430"/>
  <c r="C154" i="1430"/>
  <c r="F153" i="1430"/>
  <c r="E153" i="1430"/>
  <c r="D153" i="1430"/>
  <c r="C153" i="1430"/>
  <c r="F152" i="1430"/>
  <c r="E152" i="1430"/>
  <c r="D152" i="1430"/>
  <c r="C152" i="1430"/>
  <c r="F151" i="1430"/>
  <c r="E151" i="1430"/>
  <c r="D151" i="1430"/>
  <c r="C151" i="1430"/>
  <c r="F150" i="1430"/>
  <c r="E150" i="1430"/>
  <c r="D150" i="1430"/>
  <c r="C150" i="1430"/>
  <c r="F149" i="1430"/>
  <c r="E149" i="1430"/>
  <c r="D149" i="1430"/>
  <c r="C149" i="1430"/>
  <c r="F148" i="1430"/>
  <c r="E148" i="1430"/>
  <c r="D148" i="1430"/>
  <c r="C148" i="1430"/>
  <c r="F147" i="1430"/>
  <c r="E147" i="1430"/>
  <c r="D147" i="1430"/>
  <c r="C147" i="1430"/>
  <c r="F146" i="1430"/>
  <c r="E146" i="1430"/>
  <c r="D146" i="1430"/>
  <c r="C146" i="1430"/>
  <c r="F145" i="1430"/>
  <c r="E145" i="1430"/>
  <c r="D145" i="1430"/>
  <c r="C145" i="1430"/>
  <c r="F144" i="1430"/>
  <c r="E144" i="1430"/>
  <c r="D144" i="1430"/>
  <c r="C144" i="1430"/>
  <c r="F143" i="1430"/>
  <c r="E143" i="1430"/>
  <c r="D143" i="1430"/>
  <c r="C143" i="1430"/>
  <c r="F142" i="1430"/>
  <c r="E142" i="1430"/>
  <c r="D142" i="1430"/>
  <c r="C142" i="1430"/>
  <c r="F141" i="1430"/>
  <c r="E141" i="1430"/>
  <c r="D141" i="1430"/>
  <c r="C141" i="1430"/>
  <c r="F140" i="1430"/>
  <c r="E140" i="1430"/>
  <c r="D140" i="1430"/>
  <c r="C140" i="1430"/>
  <c r="F139" i="1430"/>
  <c r="E139" i="1430"/>
  <c r="D139" i="1430"/>
  <c r="C139" i="1430"/>
  <c r="F138" i="1430"/>
  <c r="E138" i="1430"/>
  <c r="D138" i="1430"/>
  <c r="C138" i="1430"/>
  <c r="F137" i="1430"/>
  <c r="E137" i="1430"/>
  <c r="D137" i="1430"/>
  <c r="C137" i="1430"/>
  <c r="F136" i="1430"/>
  <c r="E136" i="1430"/>
  <c r="D136" i="1430"/>
  <c r="C136" i="1430"/>
  <c r="F135" i="1430"/>
  <c r="E135" i="1430"/>
  <c r="D135" i="1430"/>
  <c r="C135" i="1430"/>
  <c r="F134" i="1430"/>
  <c r="E134" i="1430"/>
  <c r="D134" i="1430"/>
  <c r="C134" i="1430"/>
  <c r="F133" i="1430"/>
  <c r="E133" i="1430"/>
  <c r="D133" i="1430"/>
  <c r="C133" i="1430"/>
  <c r="F132" i="1430"/>
  <c r="E132" i="1430"/>
  <c r="D132" i="1430"/>
  <c r="C132" i="1430"/>
  <c r="F131" i="1430"/>
  <c r="E131" i="1430"/>
  <c r="D131" i="1430"/>
  <c r="C131" i="1430"/>
  <c r="F130" i="1430"/>
  <c r="E130" i="1430"/>
  <c r="D130" i="1430"/>
  <c r="C130" i="1430"/>
  <c r="F129" i="1430"/>
  <c r="E129" i="1430"/>
  <c r="D129" i="1430"/>
  <c r="C129" i="1430"/>
  <c r="F128" i="1430"/>
  <c r="E128" i="1430"/>
  <c r="D128" i="1430"/>
  <c r="C128" i="1430"/>
  <c r="F127" i="1430"/>
  <c r="E127" i="1430"/>
  <c r="D127" i="1430"/>
  <c r="C127" i="1430"/>
  <c r="F126" i="1430"/>
  <c r="E126" i="1430"/>
  <c r="D126" i="1430"/>
  <c r="C126" i="1430"/>
  <c r="F125" i="1430"/>
  <c r="E125" i="1430"/>
  <c r="D125" i="1430"/>
  <c r="C125" i="1430"/>
  <c r="F124" i="1430"/>
  <c r="E124" i="1430"/>
  <c r="D124" i="1430"/>
  <c r="C124" i="1430"/>
  <c r="F123" i="1430"/>
  <c r="E123" i="1430"/>
  <c r="D123" i="1430"/>
  <c r="C123" i="1430"/>
  <c r="F122" i="1430"/>
  <c r="E122" i="1430"/>
  <c r="D122" i="1430"/>
  <c r="C122" i="1430"/>
  <c r="F121" i="1430"/>
  <c r="E121" i="1430"/>
  <c r="D121" i="1430"/>
  <c r="C121" i="1430"/>
  <c r="F120" i="1430"/>
  <c r="E120" i="1430"/>
  <c r="D120" i="1430"/>
  <c r="C120" i="1430"/>
  <c r="F119" i="1430"/>
  <c r="E119" i="1430"/>
  <c r="D119" i="1430"/>
  <c r="C119" i="1430"/>
  <c r="F118" i="1430"/>
  <c r="E118" i="1430"/>
  <c r="D118" i="1430"/>
  <c r="C118" i="1430"/>
  <c r="F117" i="1430"/>
  <c r="E117" i="1430"/>
  <c r="D117" i="1430"/>
  <c r="C117" i="1430"/>
  <c r="F116" i="1430"/>
  <c r="E116" i="1430"/>
  <c r="D116" i="1430"/>
  <c r="C116" i="1430"/>
  <c r="F115" i="1430"/>
  <c r="E115" i="1430"/>
  <c r="D115" i="1430"/>
  <c r="C115" i="1430"/>
  <c r="F114" i="1430"/>
  <c r="E114" i="1430"/>
  <c r="D114" i="1430"/>
  <c r="C114" i="1430"/>
  <c r="F113" i="1430"/>
  <c r="E113" i="1430"/>
  <c r="D113" i="1430"/>
  <c r="C113" i="1430"/>
  <c r="F112" i="1430"/>
  <c r="E112" i="1430"/>
  <c r="D112" i="1430"/>
  <c r="C112" i="1430"/>
  <c r="F111" i="1430"/>
  <c r="E111" i="1430"/>
  <c r="D111" i="1430"/>
  <c r="C111" i="1430"/>
  <c r="F110" i="1430"/>
  <c r="E110" i="1430"/>
  <c r="D110" i="1430"/>
  <c r="C110" i="1430"/>
  <c r="F109" i="1430"/>
  <c r="E109" i="1430"/>
  <c r="D109" i="1430"/>
  <c r="C109" i="1430"/>
  <c r="F108" i="1430"/>
  <c r="E108" i="1430"/>
  <c r="D108" i="1430"/>
  <c r="C108" i="1430"/>
  <c r="F107" i="1430"/>
  <c r="E107" i="1430"/>
  <c r="D107" i="1430"/>
  <c r="C107" i="1430"/>
  <c r="F106" i="1430"/>
  <c r="E106" i="1430"/>
  <c r="D106" i="1430"/>
  <c r="C106" i="1430"/>
  <c r="F105" i="1430"/>
  <c r="E105" i="1430"/>
  <c r="D105" i="1430"/>
  <c r="C105" i="1430"/>
  <c r="F104" i="1430"/>
  <c r="E104" i="1430"/>
  <c r="D104" i="1430"/>
  <c r="C104" i="1430"/>
  <c r="F103" i="1430"/>
  <c r="E103" i="1430"/>
  <c r="D103" i="1430"/>
  <c r="C103" i="1430"/>
  <c r="F102" i="1430"/>
  <c r="E102" i="1430"/>
  <c r="D102" i="1430"/>
  <c r="C102" i="1430"/>
  <c r="F101" i="1430"/>
  <c r="E101" i="1430"/>
  <c r="D101" i="1430"/>
  <c r="C101" i="1430"/>
  <c r="F100" i="1430"/>
  <c r="E100" i="1430"/>
  <c r="D100" i="1430"/>
  <c r="C100" i="1430"/>
  <c r="F99" i="1430"/>
  <c r="E99" i="1430"/>
  <c r="D99" i="1430"/>
  <c r="C99" i="1430"/>
  <c r="F98" i="1430"/>
  <c r="E98" i="1430"/>
  <c r="D98" i="1430"/>
  <c r="C98" i="1430"/>
  <c r="F97" i="1430"/>
  <c r="E97" i="1430"/>
  <c r="D97" i="1430"/>
  <c r="C97" i="1430"/>
  <c r="F96" i="1430"/>
  <c r="E96" i="1430"/>
  <c r="D96" i="1430"/>
  <c r="C96" i="1430"/>
  <c r="F95" i="1430"/>
  <c r="E95" i="1430"/>
  <c r="D95" i="1430"/>
  <c r="C95" i="1430"/>
  <c r="F94" i="1430"/>
  <c r="E94" i="1430"/>
  <c r="D94" i="1430"/>
  <c r="C94" i="1430"/>
  <c r="F93" i="1430"/>
  <c r="E93" i="1430"/>
  <c r="D93" i="1430"/>
  <c r="C93" i="1430"/>
  <c r="F92" i="1430"/>
  <c r="E92" i="1430"/>
  <c r="D92" i="1430"/>
  <c r="C92" i="1430"/>
  <c r="F91" i="1430"/>
  <c r="E91" i="1430"/>
  <c r="D91" i="1430"/>
  <c r="C91" i="1430"/>
  <c r="F90" i="1430"/>
  <c r="E90" i="1430"/>
  <c r="D90" i="1430"/>
  <c r="C90" i="1430"/>
  <c r="F89" i="1430"/>
  <c r="E89" i="1430"/>
  <c r="D89" i="1430"/>
  <c r="C89" i="1430"/>
  <c r="F88" i="1430"/>
  <c r="E88" i="1430"/>
  <c r="D88" i="1430"/>
  <c r="C88" i="1430"/>
  <c r="F87" i="1430"/>
  <c r="E87" i="1430"/>
  <c r="D87" i="1430"/>
  <c r="C87" i="1430"/>
  <c r="F86" i="1430"/>
  <c r="E86" i="1430"/>
  <c r="D86" i="1430"/>
  <c r="C86" i="1430"/>
  <c r="F85" i="1430"/>
  <c r="E85" i="1430"/>
  <c r="D85" i="1430"/>
  <c r="C85" i="1430"/>
  <c r="F84" i="1430"/>
  <c r="E84" i="1430"/>
  <c r="D84" i="1430"/>
  <c r="C84" i="1430"/>
  <c r="F83" i="1430"/>
  <c r="E83" i="1430"/>
  <c r="D83" i="1430"/>
  <c r="C83" i="1430"/>
  <c r="F82" i="1430"/>
  <c r="E82" i="1430"/>
  <c r="D82" i="1430"/>
  <c r="C82" i="1430"/>
  <c r="F81" i="1430"/>
  <c r="E81" i="1430"/>
  <c r="D81" i="1430"/>
  <c r="C81" i="1430"/>
  <c r="F80" i="1430"/>
  <c r="E80" i="1430"/>
  <c r="D80" i="1430"/>
  <c r="C80" i="1430"/>
  <c r="F79" i="1430"/>
  <c r="E79" i="1430"/>
  <c r="D79" i="1430"/>
  <c r="C79" i="1430"/>
  <c r="F78" i="1430"/>
  <c r="E78" i="1430"/>
  <c r="D78" i="1430"/>
  <c r="C78" i="1430"/>
  <c r="F77" i="1430"/>
  <c r="E77" i="1430"/>
  <c r="D77" i="1430"/>
  <c r="C77" i="1430"/>
  <c r="F76" i="1430"/>
  <c r="E76" i="1430"/>
  <c r="D76" i="1430"/>
  <c r="C76" i="1430"/>
  <c r="F75" i="1430"/>
  <c r="E75" i="1430"/>
  <c r="D75" i="1430"/>
  <c r="C75" i="1430"/>
  <c r="F74" i="1430"/>
  <c r="E74" i="1430"/>
  <c r="D74" i="1430"/>
  <c r="C74" i="1430"/>
  <c r="F73" i="1430"/>
  <c r="E73" i="1430"/>
  <c r="D73" i="1430"/>
  <c r="C73" i="1430"/>
  <c r="F72" i="1430"/>
  <c r="E72" i="1430"/>
  <c r="D72" i="1430"/>
  <c r="C72" i="1430"/>
  <c r="F71" i="1430"/>
  <c r="E71" i="1430"/>
  <c r="D71" i="1430"/>
  <c r="C71" i="1430"/>
  <c r="F70" i="1430"/>
  <c r="E70" i="1430"/>
  <c r="D70" i="1430"/>
  <c r="C70" i="1430"/>
  <c r="F69" i="1430"/>
  <c r="E69" i="1430"/>
  <c r="D69" i="1430"/>
  <c r="C69" i="1430"/>
  <c r="F68" i="1430"/>
  <c r="E68" i="1430"/>
  <c r="D68" i="1430"/>
  <c r="C68" i="1430"/>
  <c r="F67" i="1430"/>
  <c r="E67" i="1430"/>
  <c r="D67" i="1430"/>
  <c r="C67" i="1430"/>
  <c r="F66" i="1430"/>
  <c r="E66" i="1430"/>
  <c r="D66" i="1430"/>
  <c r="C66" i="1430"/>
  <c r="F65" i="1430"/>
  <c r="E65" i="1430"/>
  <c r="D65" i="1430"/>
  <c r="C65" i="1430"/>
  <c r="F64" i="1430"/>
  <c r="E64" i="1430"/>
  <c r="D64" i="1430"/>
  <c r="C64" i="1430"/>
  <c r="F63" i="1430"/>
  <c r="E63" i="1430"/>
  <c r="D63" i="1430"/>
  <c r="C63" i="1430"/>
  <c r="F62" i="1430"/>
  <c r="E62" i="1430"/>
  <c r="D62" i="1430"/>
  <c r="C62" i="1430"/>
  <c r="F61" i="1430"/>
  <c r="E61" i="1430"/>
  <c r="D61" i="1430"/>
  <c r="C61" i="1430"/>
  <c r="F60" i="1430"/>
  <c r="E60" i="1430"/>
  <c r="D60" i="1430"/>
  <c r="C60" i="1430"/>
  <c r="F59" i="1430"/>
  <c r="E59" i="1430"/>
  <c r="D59" i="1430"/>
  <c r="C59" i="1430"/>
  <c r="F58" i="1430"/>
  <c r="E58" i="1430"/>
  <c r="D58" i="1430"/>
  <c r="C58" i="1430"/>
  <c r="F57" i="1430"/>
  <c r="E57" i="1430"/>
  <c r="D57" i="1430"/>
  <c r="C57" i="1430"/>
  <c r="F56" i="1430"/>
  <c r="E56" i="1430"/>
  <c r="D56" i="1430"/>
  <c r="C56" i="1430"/>
  <c r="F55" i="1430"/>
  <c r="E55" i="1430"/>
  <c r="D55" i="1430"/>
  <c r="C55" i="1430"/>
  <c r="F54" i="1430"/>
  <c r="E54" i="1430"/>
  <c r="D54" i="1430"/>
  <c r="C54" i="1430"/>
  <c r="F53" i="1430"/>
  <c r="E53" i="1430"/>
  <c r="D53" i="1430"/>
  <c r="C53" i="1430"/>
  <c r="F52" i="1430"/>
  <c r="E52" i="1430"/>
  <c r="D52" i="1430"/>
  <c r="C52" i="1430"/>
  <c r="F51" i="1430"/>
  <c r="E51" i="1430"/>
  <c r="D51" i="1430"/>
  <c r="C51" i="1430"/>
  <c r="F50" i="1430"/>
  <c r="E50" i="1430"/>
  <c r="D50" i="1430"/>
  <c r="C50" i="1430"/>
  <c r="F49" i="1430"/>
  <c r="E49" i="1430"/>
  <c r="D49" i="1430"/>
  <c r="C49" i="1430"/>
  <c r="F48" i="1430"/>
  <c r="E48" i="1430"/>
  <c r="D48" i="1430"/>
  <c r="C48" i="1430"/>
  <c r="F47" i="1430"/>
  <c r="E47" i="1430"/>
  <c r="D47" i="1430"/>
  <c r="C47" i="1430"/>
  <c r="F46" i="1430"/>
  <c r="E46" i="1430"/>
  <c r="D46" i="1430"/>
  <c r="C46" i="1430"/>
  <c r="F45" i="1430"/>
  <c r="E45" i="1430"/>
  <c r="D45" i="1430"/>
  <c r="C45" i="1430"/>
  <c r="F44" i="1430"/>
  <c r="E44" i="1430"/>
  <c r="D44" i="1430"/>
  <c r="C44" i="1430"/>
  <c r="F43" i="1430"/>
  <c r="E43" i="1430"/>
  <c r="D43" i="1430"/>
  <c r="C43" i="1430"/>
  <c r="F42" i="1430"/>
  <c r="E42" i="1430"/>
  <c r="D42" i="1430"/>
  <c r="C42" i="1430"/>
  <c r="F41" i="1430"/>
  <c r="E41" i="1430"/>
  <c r="D41" i="1430"/>
  <c r="C41" i="1430"/>
  <c r="F40" i="1430"/>
  <c r="E40" i="1430"/>
  <c r="D40" i="1430"/>
  <c r="C40" i="1430"/>
  <c r="F39" i="1430"/>
  <c r="E39" i="1430"/>
  <c r="D39" i="1430"/>
  <c r="C39" i="1430"/>
  <c r="F38" i="1430"/>
  <c r="E38" i="1430"/>
  <c r="D38" i="1430"/>
  <c r="C38" i="1430"/>
  <c r="F37" i="1430"/>
  <c r="E37" i="1430"/>
  <c r="D37" i="1430"/>
  <c r="C37" i="1430"/>
  <c r="F36" i="1430"/>
  <c r="E36" i="1430"/>
  <c r="D36" i="1430"/>
  <c r="C36" i="1430"/>
  <c r="F35" i="1430"/>
  <c r="E35" i="1430"/>
  <c r="D35" i="1430"/>
  <c r="C35" i="1430"/>
  <c r="F34" i="1430"/>
  <c r="E34" i="1430"/>
  <c r="D34" i="1430"/>
  <c r="C34" i="1430"/>
  <c r="F33" i="1430"/>
  <c r="E33" i="1430"/>
  <c r="D33" i="1430"/>
  <c r="C33" i="1430"/>
  <c r="F32" i="1430"/>
  <c r="E32" i="1430"/>
  <c r="D32" i="1430"/>
  <c r="C32" i="1430"/>
  <c r="F31" i="1430"/>
  <c r="E31" i="1430"/>
  <c r="D31" i="1430"/>
  <c r="C31" i="1430"/>
  <c r="F30" i="1430"/>
  <c r="E30" i="1430"/>
  <c r="D30" i="1430"/>
  <c r="C30" i="1430"/>
  <c r="F29" i="1430"/>
  <c r="E29" i="1430"/>
  <c r="D29" i="1430"/>
  <c r="C29" i="1430"/>
  <c r="F28" i="1430"/>
  <c r="E28" i="1430"/>
  <c r="D28" i="1430"/>
  <c r="C28" i="1430"/>
  <c r="F27" i="1430"/>
  <c r="E27" i="1430"/>
  <c r="D27" i="1430"/>
  <c r="C27" i="1430"/>
  <c r="F26" i="1430"/>
  <c r="E26" i="1430"/>
  <c r="D26" i="1430"/>
  <c r="C26" i="1430"/>
  <c r="F25" i="1430"/>
  <c r="E25" i="1430"/>
  <c r="D25" i="1430"/>
  <c r="C25" i="1430"/>
  <c r="F24" i="1430"/>
  <c r="E24" i="1430"/>
  <c r="D24" i="1430"/>
  <c r="C24" i="1430"/>
  <c r="F23" i="1430"/>
  <c r="E23" i="1430"/>
  <c r="D23" i="1430"/>
  <c r="C23" i="1430"/>
  <c r="F22" i="1430"/>
  <c r="E22" i="1430"/>
  <c r="D22" i="1430"/>
  <c r="C22" i="1430"/>
  <c r="F21" i="1430"/>
  <c r="E21" i="1430"/>
  <c r="D21" i="1430"/>
  <c r="C21" i="1430"/>
  <c r="F20" i="1430"/>
  <c r="E20" i="1430"/>
  <c r="D20" i="1430"/>
  <c r="C20" i="1430"/>
  <c r="F19" i="1430"/>
  <c r="E19" i="1430"/>
  <c r="D19" i="1430"/>
  <c r="C19" i="1430"/>
  <c r="F18" i="1430"/>
  <c r="E18" i="1430"/>
  <c r="D18" i="1430"/>
  <c r="C18" i="1430"/>
  <c r="F17" i="1430"/>
  <c r="E17" i="1430"/>
  <c r="D17" i="1430"/>
  <c r="C17" i="1430"/>
  <c r="F16" i="1430"/>
  <c r="E16" i="1430"/>
  <c r="D16" i="1430"/>
  <c r="C16" i="1430"/>
  <c r="F15" i="1430"/>
  <c r="E15" i="1430"/>
  <c r="D15" i="1430"/>
  <c r="C15" i="1430"/>
  <c r="F14" i="1430"/>
  <c r="E14" i="1430"/>
  <c r="D14" i="1430"/>
  <c r="C14" i="1430"/>
  <c r="F13" i="1430"/>
  <c r="E13" i="1430"/>
  <c r="D13" i="1430"/>
  <c r="C13" i="1430"/>
  <c r="F12" i="1430"/>
  <c r="E12" i="1430"/>
  <c r="D12" i="1430"/>
  <c r="C12" i="1430"/>
  <c r="F11" i="1430"/>
  <c r="E11" i="1430"/>
  <c r="D11" i="1430"/>
  <c r="C11" i="1430"/>
  <c r="F10" i="1430"/>
  <c r="E10" i="1430"/>
  <c r="D10" i="1430"/>
  <c r="C10" i="1430"/>
  <c r="F9" i="1430"/>
  <c r="E9" i="1430"/>
  <c r="D9" i="1430"/>
  <c r="C9" i="1430"/>
  <c r="F8" i="1430"/>
  <c r="E8" i="1430"/>
  <c r="D8" i="1430"/>
  <c r="C8" i="1430"/>
  <c r="F7" i="1430"/>
  <c r="E7" i="1430"/>
  <c r="D7" i="1430"/>
  <c r="C7" i="1430"/>
  <c r="F6" i="1430"/>
  <c r="E6" i="1430"/>
  <c r="D6" i="1430"/>
  <c r="C6" i="1430"/>
  <c r="F5" i="1430"/>
  <c r="E5" i="1430"/>
  <c r="D5" i="1430"/>
  <c r="C5" i="1430"/>
  <c r="C4" i="1430"/>
  <c r="C352" i="1430" s="1"/>
  <c r="AK3" i="1430"/>
  <c r="AJ3" i="1430"/>
  <c r="AI3" i="1430"/>
  <c r="AH3" i="1430"/>
  <c r="AG3" i="1430"/>
  <c r="AF3" i="1430"/>
  <c r="AE3" i="1430"/>
  <c r="AD3" i="1430"/>
  <c r="AC3" i="1430"/>
  <c r="AB3" i="1430"/>
  <c r="AA3" i="1430"/>
  <c r="Z3" i="1430"/>
  <c r="Y3" i="1430"/>
  <c r="X3" i="1430"/>
  <c r="W3" i="1430"/>
  <c r="V3" i="1430"/>
  <c r="U3" i="1430"/>
  <c r="T3" i="1430"/>
  <c r="S3" i="1430"/>
  <c r="R3" i="1430"/>
  <c r="Q3" i="1430"/>
  <c r="P3" i="1430"/>
  <c r="O3" i="1430"/>
  <c r="N3" i="1430"/>
  <c r="M3" i="1430"/>
  <c r="L3" i="1430"/>
  <c r="K3" i="1430"/>
  <c r="J3" i="1430"/>
  <c r="I3" i="1430"/>
  <c r="H3" i="1430"/>
  <c r="AK2" i="1430"/>
  <c r="AJ2" i="1430"/>
  <c r="AI2" i="1430"/>
  <c r="AH2" i="1430"/>
  <c r="AG2" i="1430"/>
  <c r="AF2" i="1430"/>
  <c r="AE2" i="1430"/>
  <c r="AD2" i="1430"/>
  <c r="AC2" i="1430"/>
  <c r="AB2" i="1430"/>
  <c r="AA2" i="1430"/>
  <c r="Z2" i="1430"/>
  <c r="Y2" i="1430"/>
  <c r="X2" i="1430"/>
  <c r="W2" i="1430"/>
  <c r="V2" i="1430"/>
  <c r="U2" i="1430"/>
  <c r="T2" i="1430"/>
  <c r="S2" i="1430"/>
  <c r="R2" i="1430"/>
  <c r="Q2" i="1430"/>
  <c r="P2" i="1430"/>
  <c r="O2" i="1430"/>
  <c r="N2" i="1430"/>
  <c r="M2" i="1430"/>
  <c r="L2" i="1430"/>
  <c r="K2" i="1430"/>
  <c r="J2" i="1430"/>
  <c r="I2" i="1430"/>
  <c r="H2" i="1430"/>
  <c r="I336" i="1363"/>
  <c r="J336" i="1363" s="1"/>
  <c r="K336" i="1363" s="1"/>
  <c r="L336" i="1363" s="1"/>
  <c r="M336" i="1363" s="1"/>
  <c r="N336" i="1363" s="1"/>
  <c r="O336" i="1363" s="1"/>
  <c r="P336" i="1363" s="1"/>
  <c r="Q336" i="1363" s="1"/>
  <c r="R336" i="1363" s="1"/>
  <c r="S336" i="1363" s="1"/>
  <c r="T336" i="1363" s="1"/>
  <c r="U336" i="1363" s="1"/>
  <c r="V336" i="1363" s="1"/>
  <c r="W336" i="1363" s="1"/>
  <c r="X336" i="1363" s="1"/>
  <c r="Y336" i="1363" s="1"/>
  <c r="Z336" i="1363" s="1"/>
  <c r="AA336" i="1363" s="1"/>
  <c r="AB336" i="1363" s="1"/>
  <c r="AC336" i="1363" s="1"/>
  <c r="AD336" i="1363" s="1"/>
  <c r="AE336" i="1363" s="1"/>
  <c r="AF336" i="1363" s="1"/>
  <c r="AG336" i="1363" s="1"/>
  <c r="AH336" i="1363" s="1"/>
  <c r="AI336" i="1363" s="1"/>
  <c r="AJ336" i="1363" s="1"/>
  <c r="AK336" i="1363" s="1"/>
  <c r="AL336" i="1363" s="1"/>
  <c r="AM336" i="1363" s="1"/>
  <c r="AN336" i="1363" s="1"/>
  <c r="AO336" i="1363" s="1"/>
  <c r="AP336" i="1363" s="1"/>
  <c r="AQ336" i="1363" s="1"/>
  <c r="AR336" i="1363" s="1"/>
  <c r="AS336" i="1363" s="1"/>
  <c r="AT336" i="1363" s="1"/>
  <c r="AU336" i="1363" s="1"/>
  <c r="AV336" i="1363" s="1"/>
  <c r="AW336" i="1363" s="1"/>
  <c r="AX336" i="1363" s="1"/>
  <c r="AY336" i="1363" s="1"/>
  <c r="AZ336" i="1363" s="1"/>
  <c r="BA336" i="1363" s="1"/>
  <c r="BB336" i="1363" s="1"/>
  <c r="BC336" i="1363" s="1"/>
  <c r="BD336" i="1363" s="1"/>
  <c r="BE336" i="1363" s="1"/>
  <c r="BF336" i="1363" s="1"/>
  <c r="BG336" i="1363" s="1"/>
  <c r="BH336" i="1363" s="1"/>
  <c r="BI336" i="1363" s="1"/>
  <c r="BJ336" i="1363" s="1"/>
  <c r="BK336" i="1363" s="1"/>
  <c r="BL336" i="1363" s="1"/>
  <c r="BM336" i="1363" s="1"/>
  <c r="BN336" i="1363" s="1"/>
  <c r="BO336" i="1363" s="1"/>
  <c r="BP336" i="1363" s="1"/>
  <c r="BQ336" i="1363" s="1"/>
  <c r="BR336" i="1363" s="1"/>
  <c r="H336" i="1363"/>
  <c r="H328" i="1363"/>
  <c r="I328" i="1363" s="1"/>
  <c r="J328" i="1363" s="1"/>
  <c r="K328" i="1363" s="1"/>
  <c r="L328" i="1363" s="1"/>
  <c r="M328" i="1363" s="1"/>
  <c r="N328" i="1363" s="1"/>
  <c r="O328" i="1363" s="1"/>
  <c r="P328" i="1363" s="1"/>
  <c r="Q328" i="1363" s="1"/>
  <c r="R328" i="1363" s="1"/>
  <c r="S328" i="1363" s="1"/>
  <c r="T328" i="1363" s="1"/>
  <c r="U328" i="1363" s="1"/>
  <c r="V328" i="1363" s="1"/>
  <c r="W328" i="1363" s="1"/>
  <c r="X328" i="1363" s="1"/>
  <c r="Y328" i="1363" s="1"/>
  <c r="Z328" i="1363" s="1"/>
  <c r="AA328" i="1363" s="1"/>
  <c r="AB328" i="1363" s="1"/>
  <c r="AC328" i="1363" s="1"/>
  <c r="AD328" i="1363" s="1"/>
  <c r="AE328" i="1363" s="1"/>
  <c r="AF328" i="1363" s="1"/>
  <c r="AG328" i="1363" s="1"/>
  <c r="AH328" i="1363" s="1"/>
  <c r="AI328" i="1363" s="1"/>
  <c r="AJ328" i="1363" s="1"/>
  <c r="AK328" i="1363" s="1"/>
  <c r="AL328" i="1363" s="1"/>
  <c r="AM328" i="1363" s="1"/>
  <c r="AN328" i="1363" s="1"/>
  <c r="AO328" i="1363" s="1"/>
  <c r="AP328" i="1363" s="1"/>
  <c r="AQ328" i="1363" s="1"/>
  <c r="AR328" i="1363" s="1"/>
  <c r="AS328" i="1363" s="1"/>
  <c r="AT328" i="1363" s="1"/>
  <c r="AU328" i="1363" s="1"/>
  <c r="AV328" i="1363" s="1"/>
  <c r="AW328" i="1363" s="1"/>
  <c r="AX328" i="1363" s="1"/>
  <c r="AY328" i="1363" s="1"/>
  <c r="AZ328" i="1363" s="1"/>
  <c r="BA328" i="1363" s="1"/>
  <c r="BB328" i="1363" s="1"/>
  <c r="BC328" i="1363" s="1"/>
  <c r="BD328" i="1363" s="1"/>
  <c r="BE328" i="1363" s="1"/>
  <c r="BF328" i="1363" s="1"/>
  <c r="BG328" i="1363" s="1"/>
  <c r="BH328" i="1363" s="1"/>
  <c r="BI328" i="1363" s="1"/>
  <c r="BJ328" i="1363" s="1"/>
  <c r="BK328" i="1363" s="1"/>
  <c r="BL328" i="1363" s="1"/>
  <c r="BM328" i="1363" s="1"/>
  <c r="BN328" i="1363" s="1"/>
  <c r="BO328" i="1363" s="1"/>
  <c r="BP328" i="1363" s="1"/>
  <c r="BQ328" i="1363" s="1"/>
  <c r="BR328" i="1363" s="1"/>
  <c r="H327" i="1363"/>
  <c r="I327" i="1363" s="1"/>
  <c r="J327" i="1363" s="1"/>
  <c r="K327" i="1363" s="1"/>
  <c r="L327" i="1363" s="1"/>
  <c r="M327" i="1363" s="1"/>
  <c r="N327" i="1363" s="1"/>
  <c r="O327" i="1363" s="1"/>
  <c r="P327" i="1363" s="1"/>
  <c r="Q327" i="1363" s="1"/>
  <c r="R327" i="1363" s="1"/>
  <c r="S327" i="1363" s="1"/>
  <c r="T327" i="1363" s="1"/>
  <c r="U327" i="1363" s="1"/>
  <c r="V327" i="1363" s="1"/>
  <c r="W327" i="1363" s="1"/>
  <c r="X327" i="1363" s="1"/>
  <c r="Y327" i="1363" s="1"/>
  <c r="Z327" i="1363" s="1"/>
  <c r="AA327" i="1363" s="1"/>
  <c r="AB327" i="1363" s="1"/>
  <c r="AC327" i="1363" s="1"/>
  <c r="AD327" i="1363" s="1"/>
  <c r="AE327" i="1363" s="1"/>
  <c r="AF327" i="1363" s="1"/>
  <c r="AG327" i="1363" s="1"/>
  <c r="AH327" i="1363" s="1"/>
  <c r="AI327" i="1363" s="1"/>
  <c r="AJ327" i="1363" s="1"/>
  <c r="AK327" i="1363" s="1"/>
  <c r="AL327" i="1363" s="1"/>
  <c r="AM327" i="1363" s="1"/>
  <c r="AN327" i="1363" s="1"/>
  <c r="AO327" i="1363" s="1"/>
  <c r="AP327" i="1363" s="1"/>
  <c r="AQ327" i="1363" s="1"/>
  <c r="AR327" i="1363" s="1"/>
  <c r="AS327" i="1363" s="1"/>
  <c r="AT327" i="1363" s="1"/>
  <c r="AU327" i="1363" s="1"/>
  <c r="AV327" i="1363" s="1"/>
  <c r="AW327" i="1363" s="1"/>
  <c r="AX327" i="1363" s="1"/>
  <c r="AY327" i="1363" s="1"/>
  <c r="AZ327" i="1363" s="1"/>
  <c r="BA327" i="1363" s="1"/>
  <c r="BB327" i="1363" s="1"/>
  <c r="BC327" i="1363" s="1"/>
  <c r="BD327" i="1363" s="1"/>
  <c r="BE327" i="1363" s="1"/>
  <c r="BF327" i="1363" s="1"/>
  <c r="BG327" i="1363" s="1"/>
  <c r="BH327" i="1363" s="1"/>
  <c r="BI327" i="1363" s="1"/>
  <c r="BJ327" i="1363" s="1"/>
  <c r="BK327" i="1363" s="1"/>
  <c r="BL327" i="1363" s="1"/>
  <c r="BM327" i="1363" s="1"/>
  <c r="BN327" i="1363" s="1"/>
  <c r="BO327" i="1363" s="1"/>
  <c r="BP327" i="1363" s="1"/>
  <c r="BQ327" i="1363" s="1"/>
  <c r="BR327" i="1363" s="1"/>
  <c r="I319" i="1363"/>
  <c r="J319" i="1363" s="1"/>
  <c r="K319" i="1363" s="1"/>
  <c r="L319" i="1363" s="1"/>
  <c r="M319" i="1363" s="1"/>
  <c r="N319" i="1363" s="1"/>
  <c r="O319" i="1363" s="1"/>
  <c r="P319" i="1363" s="1"/>
  <c r="Q319" i="1363" s="1"/>
  <c r="R319" i="1363" s="1"/>
  <c r="S319" i="1363" s="1"/>
  <c r="T319" i="1363" s="1"/>
  <c r="U319" i="1363" s="1"/>
  <c r="V319" i="1363" s="1"/>
  <c r="W319" i="1363" s="1"/>
  <c r="X319" i="1363" s="1"/>
  <c r="Y319" i="1363" s="1"/>
  <c r="Z319" i="1363" s="1"/>
  <c r="AA319" i="1363" s="1"/>
  <c r="AB319" i="1363" s="1"/>
  <c r="AC319" i="1363" s="1"/>
  <c r="AD319" i="1363" s="1"/>
  <c r="AE319" i="1363" s="1"/>
  <c r="AF319" i="1363" s="1"/>
  <c r="AG319" i="1363" s="1"/>
  <c r="AH319" i="1363" s="1"/>
  <c r="AI319" i="1363" s="1"/>
  <c r="AJ319" i="1363" s="1"/>
  <c r="AK319" i="1363" s="1"/>
  <c r="AL319" i="1363" s="1"/>
  <c r="AM319" i="1363" s="1"/>
  <c r="AN319" i="1363" s="1"/>
  <c r="AO319" i="1363" s="1"/>
  <c r="AP319" i="1363" s="1"/>
  <c r="AQ319" i="1363" s="1"/>
  <c r="AR319" i="1363" s="1"/>
  <c r="AS319" i="1363" s="1"/>
  <c r="AT319" i="1363" s="1"/>
  <c r="AU319" i="1363" s="1"/>
  <c r="AV319" i="1363" s="1"/>
  <c r="AW319" i="1363" s="1"/>
  <c r="AX319" i="1363" s="1"/>
  <c r="AY319" i="1363" s="1"/>
  <c r="AZ319" i="1363" s="1"/>
  <c r="BA319" i="1363" s="1"/>
  <c r="BB319" i="1363" s="1"/>
  <c r="BC319" i="1363" s="1"/>
  <c r="BD319" i="1363" s="1"/>
  <c r="BE319" i="1363" s="1"/>
  <c r="BF319" i="1363" s="1"/>
  <c r="BG319" i="1363" s="1"/>
  <c r="BH319" i="1363" s="1"/>
  <c r="BI319" i="1363" s="1"/>
  <c r="BJ319" i="1363" s="1"/>
  <c r="BK319" i="1363" s="1"/>
  <c r="BL319" i="1363" s="1"/>
  <c r="BM319" i="1363" s="1"/>
  <c r="BN319" i="1363" s="1"/>
  <c r="BO319" i="1363" s="1"/>
  <c r="BP319" i="1363" s="1"/>
  <c r="BQ319" i="1363" s="1"/>
  <c r="BR319" i="1363" s="1"/>
  <c r="H319" i="1363"/>
  <c r="H318" i="1363"/>
  <c r="I318" i="1363" s="1"/>
  <c r="J318" i="1363" s="1"/>
  <c r="K318" i="1363" s="1"/>
  <c r="L318" i="1363" s="1"/>
  <c r="M318" i="1363" s="1"/>
  <c r="N318" i="1363" s="1"/>
  <c r="O318" i="1363" s="1"/>
  <c r="P318" i="1363" s="1"/>
  <c r="Q318" i="1363" s="1"/>
  <c r="R318" i="1363" s="1"/>
  <c r="S318" i="1363" s="1"/>
  <c r="T318" i="1363" s="1"/>
  <c r="U318" i="1363" s="1"/>
  <c r="V318" i="1363" s="1"/>
  <c r="W318" i="1363" s="1"/>
  <c r="X318" i="1363" s="1"/>
  <c r="Y318" i="1363" s="1"/>
  <c r="Z318" i="1363" s="1"/>
  <c r="AA318" i="1363" s="1"/>
  <c r="AB318" i="1363" s="1"/>
  <c r="AC318" i="1363" s="1"/>
  <c r="AD318" i="1363" s="1"/>
  <c r="AE318" i="1363" s="1"/>
  <c r="AF318" i="1363" s="1"/>
  <c r="AG318" i="1363" s="1"/>
  <c r="AH318" i="1363" s="1"/>
  <c r="AI318" i="1363" s="1"/>
  <c r="AJ318" i="1363" s="1"/>
  <c r="AK318" i="1363" s="1"/>
  <c r="AL318" i="1363" s="1"/>
  <c r="AM318" i="1363" s="1"/>
  <c r="AN318" i="1363" s="1"/>
  <c r="AO318" i="1363" s="1"/>
  <c r="AP318" i="1363" s="1"/>
  <c r="AQ318" i="1363" s="1"/>
  <c r="AR318" i="1363" s="1"/>
  <c r="AS318" i="1363" s="1"/>
  <c r="AT318" i="1363" s="1"/>
  <c r="AU318" i="1363" s="1"/>
  <c r="AV318" i="1363" s="1"/>
  <c r="AW318" i="1363" s="1"/>
  <c r="AX318" i="1363" s="1"/>
  <c r="AY318" i="1363" s="1"/>
  <c r="AZ318" i="1363" s="1"/>
  <c r="BA318" i="1363" s="1"/>
  <c r="BB318" i="1363" s="1"/>
  <c r="BC318" i="1363" s="1"/>
  <c r="BD318" i="1363" s="1"/>
  <c r="BE318" i="1363" s="1"/>
  <c r="BF318" i="1363" s="1"/>
  <c r="BG318" i="1363" s="1"/>
  <c r="BH318" i="1363" s="1"/>
  <c r="BI318" i="1363" s="1"/>
  <c r="BJ318" i="1363" s="1"/>
  <c r="BK318" i="1363" s="1"/>
  <c r="BL318" i="1363" s="1"/>
  <c r="BM318" i="1363" s="1"/>
  <c r="BN318" i="1363" s="1"/>
  <c r="BO318" i="1363" s="1"/>
  <c r="BP318" i="1363" s="1"/>
  <c r="BQ318" i="1363" s="1"/>
  <c r="BR318" i="1363" s="1"/>
  <c r="H317" i="1363"/>
  <c r="I317" i="1363" s="1"/>
  <c r="J317" i="1363" s="1"/>
  <c r="K317" i="1363" s="1"/>
  <c r="L317" i="1363" s="1"/>
  <c r="M317" i="1363" s="1"/>
  <c r="N317" i="1363" s="1"/>
  <c r="O317" i="1363" s="1"/>
  <c r="P317" i="1363" s="1"/>
  <c r="Q317" i="1363" s="1"/>
  <c r="R317" i="1363" s="1"/>
  <c r="S317" i="1363" s="1"/>
  <c r="T317" i="1363" s="1"/>
  <c r="U317" i="1363" s="1"/>
  <c r="V317" i="1363" s="1"/>
  <c r="W317" i="1363" s="1"/>
  <c r="X317" i="1363" s="1"/>
  <c r="Y317" i="1363" s="1"/>
  <c r="Z317" i="1363" s="1"/>
  <c r="AA317" i="1363" s="1"/>
  <c r="AB317" i="1363" s="1"/>
  <c r="AC317" i="1363" s="1"/>
  <c r="AD317" i="1363" s="1"/>
  <c r="AE317" i="1363" s="1"/>
  <c r="AF317" i="1363" s="1"/>
  <c r="AG317" i="1363" s="1"/>
  <c r="AH317" i="1363" s="1"/>
  <c r="AI317" i="1363" s="1"/>
  <c r="AJ317" i="1363" s="1"/>
  <c r="AK317" i="1363" s="1"/>
  <c r="AL317" i="1363" s="1"/>
  <c r="AM317" i="1363" s="1"/>
  <c r="AN317" i="1363" s="1"/>
  <c r="AO317" i="1363" s="1"/>
  <c r="AP317" i="1363" s="1"/>
  <c r="AQ317" i="1363" s="1"/>
  <c r="AR317" i="1363" s="1"/>
  <c r="AS317" i="1363" s="1"/>
  <c r="AT317" i="1363" s="1"/>
  <c r="AU317" i="1363" s="1"/>
  <c r="AV317" i="1363" s="1"/>
  <c r="AW317" i="1363" s="1"/>
  <c r="AX317" i="1363" s="1"/>
  <c r="AY317" i="1363" s="1"/>
  <c r="AZ317" i="1363" s="1"/>
  <c r="BA317" i="1363" s="1"/>
  <c r="BB317" i="1363" s="1"/>
  <c r="BC317" i="1363" s="1"/>
  <c r="BD317" i="1363" s="1"/>
  <c r="BE317" i="1363" s="1"/>
  <c r="BF317" i="1363" s="1"/>
  <c r="BG317" i="1363" s="1"/>
  <c r="BH317" i="1363" s="1"/>
  <c r="BI317" i="1363" s="1"/>
  <c r="BJ317" i="1363" s="1"/>
  <c r="BK317" i="1363" s="1"/>
  <c r="BL317" i="1363" s="1"/>
  <c r="BM317" i="1363" s="1"/>
  <c r="BN317" i="1363" s="1"/>
  <c r="BO317" i="1363" s="1"/>
  <c r="BP317" i="1363" s="1"/>
  <c r="BQ317" i="1363" s="1"/>
  <c r="BR317" i="1363" s="1"/>
  <c r="H316" i="1363"/>
  <c r="I316" i="1363" s="1"/>
  <c r="J316" i="1363" s="1"/>
  <c r="K316" i="1363" s="1"/>
  <c r="L316" i="1363" s="1"/>
  <c r="M316" i="1363" s="1"/>
  <c r="N316" i="1363" s="1"/>
  <c r="O316" i="1363" s="1"/>
  <c r="P316" i="1363" s="1"/>
  <c r="Q316" i="1363" s="1"/>
  <c r="R316" i="1363" s="1"/>
  <c r="S316" i="1363" s="1"/>
  <c r="T316" i="1363" s="1"/>
  <c r="U316" i="1363" s="1"/>
  <c r="V316" i="1363" s="1"/>
  <c r="W316" i="1363" s="1"/>
  <c r="X316" i="1363" s="1"/>
  <c r="Y316" i="1363" s="1"/>
  <c r="Z316" i="1363" s="1"/>
  <c r="AA316" i="1363" s="1"/>
  <c r="AB316" i="1363" s="1"/>
  <c r="AC316" i="1363" s="1"/>
  <c r="AD316" i="1363" s="1"/>
  <c r="AE316" i="1363" s="1"/>
  <c r="AF316" i="1363" s="1"/>
  <c r="AG316" i="1363" s="1"/>
  <c r="AH316" i="1363" s="1"/>
  <c r="AI316" i="1363" s="1"/>
  <c r="AJ316" i="1363" s="1"/>
  <c r="AK316" i="1363" s="1"/>
  <c r="AL316" i="1363" s="1"/>
  <c r="AM316" i="1363" s="1"/>
  <c r="AN316" i="1363" s="1"/>
  <c r="AO316" i="1363" s="1"/>
  <c r="AP316" i="1363" s="1"/>
  <c r="AQ316" i="1363" s="1"/>
  <c r="AR316" i="1363" s="1"/>
  <c r="AS316" i="1363" s="1"/>
  <c r="AT316" i="1363" s="1"/>
  <c r="AU316" i="1363" s="1"/>
  <c r="AV316" i="1363" s="1"/>
  <c r="AW316" i="1363" s="1"/>
  <c r="AX316" i="1363" s="1"/>
  <c r="AY316" i="1363" s="1"/>
  <c r="AZ316" i="1363" s="1"/>
  <c r="BA316" i="1363" s="1"/>
  <c r="BB316" i="1363" s="1"/>
  <c r="BC316" i="1363" s="1"/>
  <c r="BD316" i="1363" s="1"/>
  <c r="BE316" i="1363" s="1"/>
  <c r="BF316" i="1363" s="1"/>
  <c r="BG316" i="1363" s="1"/>
  <c r="BH316" i="1363" s="1"/>
  <c r="BI316" i="1363" s="1"/>
  <c r="BJ316" i="1363" s="1"/>
  <c r="BK316" i="1363" s="1"/>
  <c r="BL316" i="1363" s="1"/>
  <c r="BM316" i="1363" s="1"/>
  <c r="BN316" i="1363" s="1"/>
  <c r="BO316" i="1363" s="1"/>
  <c r="BP316" i="1363" s="1"/>
  <c r="BQ316" i="1363" s="1"/>
  <c r="BR316" i="1363" s="1"/>
  <c r="I315" i="1363"/>
  <c r="J315" i="1363" s="1"/>
  <c r="K315" i="1363" s="1"/>
  <c r="L315" i="1363" s="1"/>
  <c r="M315" i="1363" s="1"/>
  <c r="N315" i="1363" s="1"/>
  <c r="O315" i="1363" s="1"/>
  <c r="P315" i="1363" s="1"/>
  <c r="Q315" i="1363" s="1"/>
  <c r="R315" i="1363" s="1"/>
  <c r="S315" i="1363" s="1"/>
  <c r="T315" i="1363" s="1"/>
  <c r="U315" i="1363" s="1"/>
  <c r="V315" i="1363" s="1"/>
  <c r="W315" i="1363" s="1"/>
  <c r="X315" i="1363" s="1"/>
  <c r="Y315" i="1363" s="1"/>
  <c r="Z315" i="1363" s="1"/>
  <c r="AA315" i="1363" s="1"/>
  <c r="AB315" i="1363" s="1"/>
  <c r="AC315" i="1363" s="1"/>
  <c r="AD315" i="1363" s="1"/>
  <c r="AE315" i="1363" s="1"/>
  <c r="AF315" i="1363" s="1"/>
  <c r="AG315" i="1363" s="1"/>
  <c r="AH315" i="1363" s="1"/>
  <c r="AI315" i="1363" s="1"/>
  <c r="AJ315" i="1363" s="1"/>
  <c r="AK315" i="1363" s="1"/>
  <c r="AL315" i="1363" s="1"/>
  <c r="AM315" i="1363" s="1"/>
  <c r="AN315" i="1363" s="1"/>
  <c r="AO315" i="1363" s="1"/>
  <c r="AP315" i="1363" s="1"/>
  <c r="AQ315" i="1363" s="1"/>
  <c r="AR315" i="1363" s="1"/>
  <c r="AS315" i="1363" s="1"/>
  <c r="AT315" i="1363" s="1"/>
  <c r="AU315" i="1363" s="1"/>
  <c r="AV315" i="1363" s="1"/>
  <c r="AW315" i="1363" s="1"/>
  <c r="AX315" i="1363" s="1"/>
  <c r="AY315" i="1363" s="1"/>
  <c r="AZ315" i="1363" s="1"/>
  <c r="BA315" i="1363" s="1"/>
  <c r="BB315" i="1363" s="1"/>
  <c r="BC315" i="1363" s="1"/>
  <c r="BD315" i="1363" s="1"/>
  <c r="BE315" i="1363" s="1"/>
  <c r="BF315" i="1363" s="1"/>
  <c r="BG315" i="1363" s="1"/>
  <c r="BH315" i="1363" s="1"/>
  <c r="BI315" i="1363" s="1"/>
  <c r="BJ315" i="1363" s="1"/>
  <c r="BK315" i="1363" s="1"/>
  <c r="BL315" i="1363" s="1"/>
  <c r="BM315" i="1363" s="1"/>
  <c r="BN315" i="1363" s="1"/>
  <c r="BO315" i="1363" s="1"/>
  <c r="BP315" i="1363" s="1"/>
  <c r="BQ315" i="1363" s="1"/>
  <c r="BR315" i="1363" s="1"/>
  <c r="H315" i="1363"/>
  <c r="H314" i="1363"/>
  <c r="I314" i="1363" s="1"/>
  <c r="J314" i="1363" s="1"/>
  <c r="K314" i="1363" s="1"/>
  <c r="L314" i="1363" s="1"/>
  <c r="M314" i="1363" s="1"/>
  <c r="N314" i="1363" s="1"/>
  <c r="O314" i="1363" s="1"/>
  <c r="P314" i="1363" s="1"/>
  <c r="Q314" i="1363" s="1"/>
  <c r="R314" i="1363" s="1"/>
  <c r="S314" i="1363" s="1"/>
  <c r="T314" i="1363" s="1"/>
  <c r="U314" i="1363" s="1"/>
  <c r="V314" i="1363" s="1"/>
  <c r="W314" i="1363" s="1"/>
  <c r="X314" i="1363" s="1"/>
  <c r="Y314" i="1363" s="1"/>
  <c r="Z314" i="1363" s="1"/>
  <c r="AA314" i="1363" s="1"/>
  <c r="AB314" i="1363" s="1"/>
  <c r="AC314" i="1363" s="1"/>
  <c r="AD314" i="1363" s="1"/>
  <c r="AE314" i="1363" s="1"/>
  <c r="AF314" i="1363" s="1"/>
  <c r="AG314" i="1363" s="1"/>
  <c r="AH314" i="1363" s="1"/>
  <c r="AI314" i="1363" s="1"/>
  <c r="AJ314" i="1363" s="1"/>
  <c r="AK314" i="1363" s="1"/>
  <c r="AL314" i="1363" s="1"/>
  <c r="AM314" i="1363" s="1"/>
  <c r="AN314" i="1363" s="1"/>
  <c r="AO314" i="1363" s="1"/>
  <c r="AP314" i="1363" s="1"/>
  <c r="AQ314" i="1363" s="1"/>
  <c r="AR314" i="1363" s="1"/>
  <c r="AS314" i="1363" s="1"/>
  <c r="AT314" i="1363" s="1"/>
  <c r="AU314" i="1363" s="1"/>
  <c r="AV314" i="1363" s="1"/>
  <c r="AW314" i="1363" s="1"/>
  <c r="AX314" i="1363" s="1"/>
  <c r="AY314" i="1363" s="1"/>
  <c r="AZ314" i="1363" s="1"/>
  <c r="BA314" i="1363" s="1"/>
  <c r="BB314" i="1363" s="1"/>
  <c r="BC314" i="1363" s="1"/>
  <c r="BD314" i="1363" s="1"/>
  <c r="BE314" i="1363" s="1"/>
  <c r="BF314" i="1363" s="1"/>
  <c r="BG314" i="1363" s="1"/>
  <c r="BH314" i="1363" s="1"/>
  <c r="BI314" i="1363" s="1"/>
  <c r="BJ314" i="1363" s="1"/>
  <c r="BK314" i="1363" s="1"/>
  <c r="BL314" i="1363" s="1"/>
  <c r="BM314" i="1363" s="1"/>
  <c r="BN314" i="1363" s="1"/>
  <c r="BO314" i="1363" s="1"/>
  <c r="BP314" i="1363" s="1"/>
  <c r="BQ314" i="1363" s="1"/>
  <c r="BR314" i="1363" s="1"/>
  <c r="H306" i="1363"/>
  <c r="I306" i="1363" s="1"/>
  <c r="J306" i="1363" s="1"/>
  <c r="K306" i="1363" s="1"/>
  <c r="L306" i="1363" s="1"/>
  <c r="M306" i="1363" s="1"/>
  <c r="N306" i="1363" s="1"/>
  <c r="O306" i="1363" s="1"/>
  <c r="P306" i="1363" s="1"/>
  <c r="Q306" i="1363" s="1"/>
  <c r="R306" i="1363" s="1"/>
  <c r="S306" i="1363" s="1"/>
  <c r="T306" i="1363" s="1"/>
  <c r="U306" i="1363" s="1"/>
  <c r="V306" i="1363" s="1"/>
  <c r="W306" i="1363" s="1"/>
  <c r="X306" i="1363" s="1"/>
  <c r="Y306" i="1363" s="1"/>
  <c r="Z306" i="1363" s="1"/>
  <c r="AA306" i="1363" s="1"/>
  <c r="AB306" i="1363" s="1"/>
  <c r="AC306" i="1363" s="1"/>
  <c r="AD306" i="1363" s="1"/>
  <c r="AE306" i="1363" s="1"/>
  <c r="AF306" i="1363" s="1"/>
  <c r="AG306" i="1363" s="1"/>
  <c r="AH306" i="1363" s="1"/>
  <c r="AI306" i="1363" s="1"/>
  <c r="AJ306" i="1363" s="1"/>
  <c r="AK306" i="1363" s="1"/>
  <c r="AL306" i="1363" s="1"/>
  <c r="AM306" i="1363" s="1"/>
  <c r="AN306" i="1363" s="1"/>
  <c r="AO306" i="1363" s="1"/>
  <c r="AP306" i="1363" s="1"/>
  <c r="AQ306" i="1363" s="1"/>
  <c r="AR306" i="1363" s="1"/>
  <c r="AS306" i="1363" s="1"/>
  <c r="AT306" i="1363" s="1"/>
  <c r="AU306" i="1363" s="1"/>
  <c r="AV306" i="1363" s="1"/>
  <c r="AW306" i="1363" s="1"/>
  <c r="AX306" i="1363" s="1"/>
  <c r="AY306" i="1363" s="1"/>
  <c r="AZ306" i="1363" s="1"/>
  <c r="BA306" i="1363" s="1"/>
  <c r="BB306" i="1363" s="1"/>
  <c r="BC306" i="1363" s="1"/>
  <c r="BD306" i="1363" s="1"/>
  <c r="BE306" i="1363" s="1"/>
  <c r="BF306" i="1363" s="1"/>
  <c r="BG306" i="1363" s="1"/>
  <c r="BH306" i="1363" s="1"/>
  <c r="BI306" i="1363" s="1"/>
  <c r="BJ306" i="1363" s="1"/>
  <c r="BK306" i="1363" s="1"/>
  <c r="BL306" i="1363" s="1"/>
  <c r="BM306" i="1363" s="1"/>
  <c r="BN306" i="1363" s="1"/>
  <c r="BO306" i="1363" s="1"/>
  <c r="BP306" i="1363" s="1"/>
  <c r="BQ306" i="1363" s="1"/>
  <c r="BR306" i="1363" s="1"/>
  <c r="H305" i="1363"/>
  <c r="I305" i="1363" s="1"/>
  <c r="J305" i="1363" s="1"/>
  <c r="K305" i="1363" s="1"/>
  <c r="L305" i="1363" s="1"/>
  <c r="M305" i="1363" s="1"/>
  <c r="N305" i="1363" s="1"/>
  <c r="O305" i="1363" s="1"/>
  <c r="P305" i="1363" s="1"/>
  <c r="Q305" i="1363" s="1"/>
  <c r="R305" i="1363" s="1"/>
  <c r="S305" i="1363" s="1"/>
  <c r="T305" i="1363" s="1"/>
  <c r="U305" i="1363" s="1"/>
  <c r="V305" i="1363" s="1"/>
  <c r="W305" i="1363" s="1"/>
  <c r="X305" i="1363" s="1"/>
  <c r="Y305" i="1363" s="1"/>
  <c r="Z305" i="1363" s="1"/>
  <c r="AA305" i="1363" s="1"/>
  <c r="AB305" i="1363" s="1"/>
  <c r="AC305" i="1363" s="1"/>
  <c r="AD305" i="1363" s="1"/>
  <c r="AE305" i="1363" s="1"/>
  <c r="AF305" i="1363" s="1"/>
  <c r="AG305" i="1363" s="1"/>
  <c r="AH305" i="1363" s="1"/>
  <c r="AI305" i="1363" s="1"/>
  <c r="AJ305" i="1363" s="1"/>
  <c r="AK305" i="1363" s="1"/>
  <c r="AL305" i="1363" s="1"/>
  <c r="AM305" i="1363" s="1"/>
  <c r="AN305" i="1363" s="1"/>
  <c r="AO305" i="1363" s="1"/>
  <c r="AP305" i="1363" s="1"/>
  <c r="AQ305" i="1363" s="1"/>
  <c r="AR305" i="1363" s="1"/>
  <c r="AS305" i="1363" s="1"/>
  <c r="AT305" i="1363" s="1"/>
  <c r="AU305" i="1363" s="1"/>
  <c r="AV305" i="1363" s="1"/>
  <c r="AW305" i="1363" s="1"/>
  <c r="AX305" i="1363" s="1"/>
  <c r="AY305" i="1363" s="1"/>
  <c r="AZ305" i="1363" s="1"/>
  <c r="BA305" i="1363" s="1"/>
  <c r="BB305" i="1363" s="1"/>
  <c r="BC305" i="1363" s="1"/>
  <c r="BD305" i="1363" s="1"/>
  <c r="BE305" i="1363" s="1"/>
  <c r="BF305" i="1363" s="1"/>
  <c r="BG305" i="1363" s="1"/>
  <c r="BH305" i="1363" s="1"/>
  <c r="BI305" i="1363" s="1"/>
  <c r="BJ305" i="1363" s="1"/>
  <c r="BK305" i="1363" s="1"/>
  <c r="BL305" i="1363" s="1"/>
  <c r="BM305" i="1363" s="1"/>
  <c r="BN305" i="1363" s="1"/>
  <c r="BO305" i="1363" s="1"/>
  <c r="BP305" i="1363" s="1"/>
  <c r="BQ305" i="1363" s="1"/>
  <c r="BR305" i="1363" s="1"/>
  <c r="H304" i="1363"/>
  <c r="I304" i="1363" s="1"/>
  <c r="J304" i="1363" s="1"/>
  <c r="K304" i="1363" s="1"/>
  <c r="L304" i="1363" s="1"/>
  <c r="M304" i="1363" s="1"/>
  <c r="N304" i="1363" s="1"/>
  <c r="O304" i="1363" s="1"/>
  <c r="P304" i="1363" s="1"/>
  <c r="Q304" i="1363" s="1"/>
  <c r="R304" i="1363" s="1"/>
  <c r="S304" i="1363" s="1"/>
  <c r="T304" i="1363" s="1"/>
  <c r="U304" i="1363" s="1"/>
  <c r="V304" i="1363" s="1"/>
  <c r="W304" i="1363" s="1"/>
  <c r="X304" i="1363" s="1"/>
  <c r="Y304" i="1363" s="1"/>
  <c r="Z304" i="1363" s="1"/>
  <c r="AA304" i="1363" s="1"/>
  <c r="AB304" i="1363" s="1"/>
  <c r="AC304" i="1363" s="1"/>
  <c r="AD304" i="1363" s="1"/>
  <c r="AE304" i="1363" s="1"/>
  <c r="AF304" i="1363" s="1"/>
  <c r="AG304" i="1363" s="1"/>
  <c r="AH304" i="1363" s="1"/>
  <c r="AI304" i="1363" s="1"/>
  <c r="AJ304" i="1363" s="1"/>
  <c r="AK304" i="1363" s="1"/>
  <c r="AL304" i="1363" s="1"/>
  <c r="AM304" i="1363" s="1"/>
  <c r="AN304" i="1363" s="1"/>
  <c r="AO304" i="1363" s="1"/>
  <c r="AP304" i="1363" s="1"/>
  <c r="AQ304" i="1363" s="1"/>
  <c r="AR304" i="1363" s="1"/>
  <c r="AS304" i="1363" s="1"/>
  <c r="AT304" i="1363" s="1"/>
  <c r="AU304" i="1363" s="1"/>
  <c r="AV304" i="1363" s="1"/>
  <c r="AW304" i="1363" s="1"/>
  <c r="AX304" i="1363" s="1"/>
  <c r="AY304" i="1363" s="1"/>
  <c r="AZ304" i="1363" s="1"/>
  <c r="BA304" i="1363" s="1"/>
  <c r="BB304" i="1363" s="1"/>
  <c r="BC304" i="1363" s="1"/>
  <c r="BD304" i="1363" s="1"/>
  <c r="BE304" i="1363" s="1"/>
  <c r="BF304" i="1363" s="1"/>
  <c r="BG304" i="1363" s="1"/>
  <c r="BH304" i="1363" s="1"/>
  <c r="BI304" i="1363" s="1"/>
  <c r="BJ304" i="1363" s="1"/>
  <c r="BK304" i="1363" s="1"/>
  <c r="BL304" i="1363" s="1"/>
  <c r="BM304" i="1363" s="1"/>
  <c r="BN304" i="1363" s="1"/>
  <c r="BO304" i="1363" s="1"/>
  <c r="BP304" i="1363" s="1"/>
  <c r="BQ304" i="1363" s="1"/>
  <c r="BR304" i="1363" s="1"/>
  <c r="I296" i="1363"/>
  <c r="J296" i="1363" s="1"/>
  <c r="K296" i="1363" s="1"/>
  <c r="L296" i="1363" s="1"/>
  <c r="M296" i="1363" s="1"/>
  <c r="N296" i="1363" s="1"/>
  <c r="O296" i="1363" s="1"/>
  <c r="P296" i="1363" s="1"/>
  <c r="Q296" i="1363" s="1"/>
  <c r="R296" i="1363" s="1"/>
  <c r="S296" i="1363" s="1"/>
  <c r="T296" i="1363" s="1"/>
  <c r="U296" i="1363" s="1"/>
  <c r="V296" i="1363" s="1"/>
  <c r="W296" i="1363" s="1"/>
  <c r="X296" i="1363" s="1"/>
  <c r="Y296" i="1363" s="1"/>
  <c r="Z296" i="1363" s="1"/>
  <c r="AA296" i="1363" s="1"/>
  <c r="AB296" i="1363" s="1"/>
  <c r="AC296" i="1363" s="1"/>
  <c r="AD296" i="1363" s="1"/>
  <c r="AE296" i="1363" s="1"/>
  <c r="AF296" i="1363" s="1"/>
  <c r="AG296" i="1363" s="1"/>
  <c r="AH296" i="1363" s="1"/>
  <c r="AI296" i="1363" s="1"/>
  <c r="AJ296" i="1363" s="1"/>
  <c r="AK296" i="1363" s="1"/>
  <c r="AL296" i="1363" s="1"/>
  <c r="AM296" i="1363" s="1"/>
  <c r="AN296" i="1363" s="1"/>
  <c r="AO296" i="1363" s="1"/>
  <c r="AP296" i="1363" s="1"/>
  <c r="AQ296" i="1363" s="1"/>
  <c r="AR296" i="1363" s="1"/>
  <c r="AS296" i="1363" s="1"/>
  <c r="AT296" i="1363" s="1"/>
  <c r="AU296" i="1363" s="1"/>
  <c r="AV296" i="1363" s="1"/>
  <c r="AW296" i="1363" s="1"/>
  <c r="AX296" i="1363" s="1"/>
  <c r="AY296" i="1363" s="1"/>
  <c r="AZ296" i="1363" s="1"/>
  <c r="BA296" i="1363" s="1"/>
  <c r="BB296" i="1363" s="1"/>
  <c r="BC296" i="1363" s="1"/>
  <c r="BD296" i="1363" s="1"/>
  <c r="BE296" i="1363" s="1"/>
  <c r="BF296" i="1363" s="1"/>
  <c r="BG296" i="1363" s="1"/>
  <c r="BH296" i="1363" s="1"/>
  <c r="BI296" i="1363" s="1"/>
  <c r="BJ296" i="1363" s="1"/>
  <c r="BK296" i="1363" s="1"/>
  <c r="BL296" i="1363" s="1"/>
  <c r="BM296" i="1363" s="1"/>
  <c r="BN296" i="1363" s="1"/>
  <c r="BO296" i="1363" s="1"/>
  <c r="BP296" i="1363" s="1"/>
  <c r="BQ296" i="1363" s="1"/>
  <c r="BR296" i="1363" s="1"/>
  <c r="H296" i="1363"/>
  <c r="H295" i="1363"/>
  <c r="I295" i="1363" s="1"/>
  <c r="J295" i="1363" s="1"/>
  <c r="K295" i="1363" s="1"/>
  <c r="L295" i="1363" s="1"/>
  <c r="M295" i="1363" s="1"/>
  <c r="N295" i="1363" s="1"/>
  <c r="O295" i="1363" s="1"/>
  <c r="P295" i="1363" s="1"/>
  <c r="Q295" i="1363" s="1"/>
  <c r="R295" i="1363" s="1"/>
  <c r="S295" i="1363" s="1"/>
  <c r="T295" i="1363" s="1"/>
  <c r="U295" i="1363" s="1"/>
  <c r="V295" i="1363" s="1"/>
  <c r="W295" i="1363" s="1"/>
  <c r="X295" i="1363" s="1"/>
  <c r="Y295" i="1363" s="1"/>
  <c r="Z295" i="1363" s="1"/>
  <c r="AA295" i="1363" s="1"/>
  <c r="AB295" i="1363" s="1"/>
  <c r="AC295" i="1363" s="1"/>
  <c r="AD295" i="1363" s="1"/>
  <c r="AE295" i="1363" s="1"/>
  <c r="AF295" i="1363" s="1"/>
  <c r="AG295" i="1363" s="1"/>
  <c r="AH295" i="1363" s="1"/>
  <c r="AI295" i="1363" s="1"/>
  <c r="AJ295" i="1363" s="1"/>
  <c r="AK295" i="1363" s="1"/>
  <c r="AL295" i="1363" s="1"/>
  <c r="AM295" i="1363" s="1"/>
  <c r="AN295" i="1363" s="1"/>
  <c r="AO295" i="1363" s="1"/>
  <c r="AP295" i="1363" s="1"/>
  <c r="AQ295" i="1363" s="1"/>
  <c r="AR295" i="1363" s="1"/>
  <c r="AS295" i="1363" s="1"/>
  <c r="AT295" i="1363" s="1"/>
  <c r="AU295" i="1363" s="1"/>
  <c r="AV295" i="1363" s="1"/>
  <c r="AW295" i="1363" s="1"/>
  <c r="AX295" i="1363" s="1"/>
  <c r="AY295" i="1363" s="1"/>
  <c r="AZ295" i="1363" s="1"/>
  <c r="BA295" i="1363" s="1"/>
  <c r="BB295" i="1363" s="1"/>
  <c r="BC295" i="1363" s="1"/>
  <c r="BD295" i="1363" s="1"/>
  <c r="BE295" i="1363" s="1"/>
  <c r="BF295" i="1363" s="1"/>
  <c r="BG295" i="1363" s="1"/>
  <c r="BH295" i="1363" s="1"/>
  <c r="BI295" i="1363" s="1"/>
  <c r="BJ295" i="1363" s="1"/>
  <c r="BK295" i="1363" s="1"/>
  <c r="BL295" i="1363" s="1"/>
  <c r="BM295" i="1363" s="1"/>
  <c r="BN295" i="1363" s="1"/>
  <c r="BO295" i="1363" s="1"/>
  <c r="BP295" i="1363" s="1"/>
  <c r="BQ295" i="1363" s="1"/>
  <c r="BR295" i="1363" s="1"/>
  <c r="H294" i="1363"/>
  <c r="I294" i="1363" s="1"/>
  <c r="J294" i="1363" s="1"/>
  <c r="K294" i="1363" s="1"/>
  <c r="L294" i="1363" s="1"/>
  <c r="M294" i="1363" s="1"/>
  <c r="N294" i="1363" s="1"/>
  <c r="O294" i="1363" s="1"/>
  <c r="P294" i="1363" s="1"/>
  <c r="Q294" i="1363" s="1"/>
  <c r="R294" i="1363" s="1"/>
  <c r="S294" i="1363" s="1"/>
  <c r="T294" i="1363" s="1"/>
  <c r="U294" i="1363" s="1"/>
  <c r="V294" i="1363" s="1"/>
  <c r="W294" i="1363" s="1"/>
  <c r="X294" i="1363" s="1"/>
  <c r="Y294" i="1363" s="1"/>
  <c r="Z294" i="1363" s="1"/>
  <c r="AA294" i="1363" s="1"/>
  <c r="AB294" i="1363" s="1"/>
  <c r="AC294" i="1363" s="1"/>
  <c r="AD294" i="1363" s="1"/>
  <c r="AE294" i="1363" s="1"/>
  <c r="AF294" i="1363" s="1"/>
  <c r="AG294" i="1363" s="1"/>
  <c r="AH294" i="1363" s="1"/>
  <c r="AI294" i="1363" s="1"/>
  <c r="AJ294" i="1363" s="1"/>
  <c r="AK294" i="1363" s="1"/>
  <c r="AL294" i="1363" s="1"/>
  <c r="AM294" i="1363" s="1"/>
  <c r="AN294" i="1363" s="1"/>
  <c r="AO294" i="1363" s="1"/>
  <c r="AP294" i="1363" s="1"/>
  <c r="AQ294" i="1363" s="1"/>
  <c r="AR294" i="1363" s="1"/>
  <c r="AS294" i="1363" s="1"/>
  <c r="AT294" i="1363" s="1"/>
  <c r="AU294" i="1363" s="1"/>
  <c r="AV294" i="1363" s="1"/>
  <c r="AW294" i="1363" s="1"/>
  <c r="AX294" i="1363" s="1"/>
  <c r="AY294" i="1363" s="1"/>
  <c r="AZ294" i="1363" s="1"/>
  <c r="BA294" i="1363" s="1"/>
  <c r="BB294" i="1363" s="1"/>
  <c r="BC294" i="1363" s="1"/>
  <c r="BD294" i="1363" s="1"/>
  <c r="BE294" i="1363" s="1"/>
  <c r="BF294" i="1363" s="1"/>
  <c r="BG294" i="1363" s="1"/>
  <c r="BH294" i="1363" s="1"/>
  <c r="BI294" i="1363" s="1"/>
  <c r="BJ294" i="1363" s="1"/>
  <c r="BK294" i="1363" s="1"/>
  <c r="BL294" i="1363" s="1"/>
  <c r="BM294" i="1363" s="1"/>
  <c r="BN294" i="1363" s="1"/>
  <c r="BO294" i="1363" s="1"/>
  <c r="BP294" i="1363" s="1"/>
  <c r="BQ294" i="1363" s="1"/>
  <c r="BR294" i="1363" s="1"/>
  <c r="I293" i="1363"/>
  <c r="J293" i="1363" s="1"/>
  <c r="K293" i="1363" s="1"/>
  <c r="L293" i="1363" s="1"/>
  <c r="M293" i="1363" s="1"/>
  <c r="N293" i="1363" s="1"/>
  <c r="O293" i="1363" s="1"/>
  <c r="P293" i="1363" s="1"/>
  <c r="Q293" i="1363" s="1"/>
  <c r="R293" i="1363" s="1"/>
  <c r="S293" i="1363" s="1"/>
  <c r="T293" i="1363" s="1"/>
  <c r="U293" i="1363" s="1"/>
  <c r="V293" i="1363" s="1"/>
  <c r="W293" i="1363" s="1"/>
  <c r="X293" i="1363" s="1"/>
  <c r="Y293" i="1363" s="1"/>
  <c r="Z293" i="1363" s="1"/>
  <c r="AA293" i="1363" s="1"/>
  <c r="AB293" i="1363" s="1"/>
  <c r="AC293" i="1363" s="1"/>
  <c r="AD293" i="1363" s="1"/>
  <c r="AE293" i="1363" s="1"/>
  <c r="AF293" i="1363" s="1"/>
  <c r="AG293" i="1363" s="1"/>
  <c r="AH293" i="1363" s="1"/>
  <c r="AI293" i="1363" s="1"/>
  <c r="AJ293" i="1363" s="1"/>
  <c r="AK293" i="1363" s="1"/>
  <c r="AL293" i="1363" s="1"/>
  <c r="AM293" i="1363" s="1"/>
  <c r="AN293" i="1363" s="1"/>
  <c r="AO293" i="1363" s="1"/>
  <c r="AP293" i="1363" s="1"/>
  <c r="AQ293" i="1363" s="1"/>
  <c r="AR293" i="1363" s="1"/>
  <c r="AS293" i="1363" s="1"/>
  <c r="AT293" i="1363" s="1"/>
  <c r="AU293" i="1363" s="1"/>
  <c r="AV293" i="1363" s="1"/>
  <c r="AW293" i="1363" s="1"/>
  <c r="AX293" i="1363" s="1"/>
  <c r="AY293" i="1363" s="1"/>
  <c r="AZ293" i="1363" s="1"/>
  <c r="BA293" i="1363" s="1"/>
  <c r="BB293" i="1363" s="1"/>
  <c r="BC293" i="1363" s="1"/>
  <c r="BD293" i="1363" s="1"/>
  <c r="BE293" i="1363" s="1"/>
  <c r="BF293" i="1363" s="1"/>
  <c r="BG293" i="1363" s="1"/>
  <c r="BH293" i="1363" s="1"/>
  <c r="BI293" i="1363" s="1"/>
  <c r="BJ293" i="1363" s="1"/>
  <c r="BK293" i="1363" s="1"/>
  <c r="BL293" i="1363" s="1"/>
  <c r="BM293" i="1363" s="1"/>
  <c r="BN293" i="1363" s="1"/>
  <c r="BO293" i="1363" s="1"/>
  <c r="BP293" i="1363" s="1"/>
  <c r="BQ293" i="1363" s="1"/>
  <c r="BR293" i="1363" s="1"/>
  <c r="H293" i="1363"/>
  <c r="H292" i="1363"/>
  <c r="I292" i="1363" s="1"/>
  <c r="J292" i="1363" s="1"/>
  <c r="K292" i="1363" s="1"/>
  <c r="L292" i="1363" s="1"/>
  <c r="M292" i="1363" s="1"/>
  <c r="N292" i="1363" s="1"/>
  <c r="O292" i="1363" s="1"/>
  <c r="P292" i="1363" s="1"/>
  <c r="Q292" i="1363" s="1"/>
  <c r="R292" i="1363" s="1"/>
  <c r="S292" i="1363" s="1"/>
  <c r="T292" i="1363" s="1"/>
  <c r="U292" i="1363" s="1"/>
  <c r="V292" i="1363" s="1"/>
  <c r="W292" i="1363" s="1"/>
  <c r="X292" i="1363" s="1"/>
  <c r="Y292" i="1363" s="1"/>
  <c r="Z292" i="1363" s="1"/>
  <c r="AA292" i="1363" s="1"/>
  <c r="AB292" i="1363" s="1"/>
  <c r="AC292" i="1363" s="1"/>
  <c r="AD292" i="1363" s="1"/>
  <c r="AE292" i="1363" s="1"/>
  <c r="AF292" i="1363" s="1"/>
  <c r="AG292" i="1363" s="1"/>
  <c r="AH292" i="1363" s="1"/>
  <c r="AI292" i="1363" s="1"/>
  <c r="AJ292" i="1363" s="1"/>
  <c r="AK292" i="1363" s="1"/>
  <c r="AL292" i="1363" s="1"/>
  <c r="AM292" i="1363" s="1"/>
  <c r="AN292" i="1363" s="1"/>
  <c r="AO292" i="1363" s="1"/>
  <c r="AP292" i="1363" s="1"/>
  <c r="AQ292" i="1363" s="1"/>
  <c r="AR292" i="1363" s="1"/>
  <c r="AS292" i="1363" s="1"/>
  <c r="AT292" i="1363" s="1"/>
  <c r="AU292" i="1363" s="1"/>
  <c r="AV292" i="1363" s="1"/>
  <c r="AW292" i="1363" s="1"/>
  <c r="AX292" i="1363" s="1"/>
  <c r="AY292" i="1363" s="1"/>
  <c r="AZ292" i="1363" s="1"/>
  <c r="BA292" i="1363" s="1"/>
  <c r="BB292" i="1363" s="1"/>
  <c r="BC292" i="1363" s="1"/>
  <c r="BD292" i="1363" s="1"/>
  <c r="BE292" i="1363" s="1"/>
  <c r="BF292" i="1363" s="1"/>
  <c r="BG292" i="1363" s="1"/>
  <c r="BH292" i="1363" s="1"/>
  <c r="BI292" i="1363" s="1"/>
  <c r="BJ292" i="1363" s="1"/>
  <c r="BK292" i="1363" s="1"/>
  <c r="BL292" i="1363" s="1"/>
  <c r="BM292" i="1363" s="1"/>
  <c r="BN292" i="1363" s="1"/>
  <c r="BO292" i="1363" s="1"/>
  <c r="BP292" i="1363" s="1"/>
  <c r="BQ292" i="1363" s="1"/>
  <c r="BR292" i="1363" s="1"/>
  <c r="H291" i="1363"/>
  <c r="I291" i="1363" s="1"/>
  <c r="J291" i="1363" s="1"/>
  <c r="K291" i="1363" s="1"/>
  <c r="L291" i="1363" s="1"/>
  <c r="M291" i="1363" s="1"/>
  <c r="N291" i="1363" s="1"/>
  <c r="O291" i="1363" s="1"/>
  <c r="P291" i="1363" s="1"/>
  <c r="Q291" i="1363" s="1"/>
  <c r="R291" i="1363" s="1"/>
  <c r="S291" i="1363" s="1"/>
  <c r="T291" i="1363" s="1"/>
  <c r="U291" i="1363" s="1"/>
  <c r="V291" i="1363" s="1"/>
  <c r="W291" i="1363" s="1"/>
  <c r="X291" i="1363" s="1"/>
  <c r="Y291" i="1363" s="1"/>
  <c r="Z291" i="1363" s="1"/>
  <c r="AA291" i="1363" s="1"/>
  <c r="AB291" i="1363" s="1"/>
  <c r="AC291" i="1363" s="1"/>
  <c r="AD291" i="1363" s="1"/>
  <c r="AE291" i="1363" s="1"/>
  <c r="AF291" i="1363" s="1"/>
  <c r="AG291" i="1363" s="1"/>
  <c r="AH291" i="1363" s="1"/>
  <c r="AI291" i="1363" s="1"/>
  <c r="AJ291" i="1363" s="1"/>
  <c r="AK291" i="1363" s="1"/>
  <c r="AL291" i="1363" s="1"/>
  <c r="AM291" i="1363" s="1"/>
  <c r="AN291" i="1363" s="1"/>
  <c r="AO291" i="1363" s="1"/>
  <c r="AP291" i="1363" s="1"/>
  <c r="AQ291" i="1363" s="1"/>
  <c r="AR291" i="1363" s="1"/>
  <c r="AS291" i="1363" s="1"/>
  <c r="AT291" i="1363" s="1"/>
  <c r="AU291" i="1363" s="1"/>
  <c r="AV291" i="1363" s="1"/>
  <c r="AW291" i="1363" s="1"/>
  <c r="AX291" i="1363" s="1"/>
  <c r="AY291" i="1363" s="1"/>
  <c r="AZ291" i="1363" s="1"/>
  <c r="BA291" i="1363" s="1"/>
  <c r="BB291" i="1363" s="1"/>
  <c r="BC291" i="1363" s="1"/>
  <c r="BD291" i="1363" s="1"/>
  <c r="BE291" i="1363" s="1"/>
  <c r="BF291" i="1363" s="1"/>
  <c r="BG291" i="1363" s="1"/>
  <c r="BH291" i="1363" s="1"/>
  <c r="BI291" i="1363" s="1"/>
  <c r="BJ291" i="1363" s="1"/>
  <c r="BK291" i="1363" s="1"/>
  <c r="BL291" i="1363" s="1"/>
  <c r="BM291" i="1363" s="1"/>
  <c r="BN291" i="1363" s="1"/>
  <c r="BO291" i="1363" s="1"/>
  <c r="BP291" i="1363" s="1"/>
  <c r="BQ291" i="1363" s="1"/>
  <c r="BR291" i="1363" s="1"/>
  <c r="I290" i="1363"/>
  <c r="J290" i="1363" s="1"/>
  <c r="K290" i="1363" s="1"/>
  <c r="L290" i="1363" s="1"/>
  <c r="M290" i="1363" s="1"/>
  <c r="N290" i="1363" s="1"/>
  <c r="O290" i="1363" s="1"/>
  <c r="P290" i="1363" s="1"/>
  <c r="Q290" i="1363" s="1"/>
  <c r="R290" i="1363" s="1"/>
  <c r="S290" i="1363" s="1"/>
  <c r="T290" i="1363" s="1"/>
  <c r="U290" i="1363" s="1"/>
  <c r="V290" i="1363" s="1"/>
  <c r="W290" i="1363" s="1"/>
  <c r="X290" i="1363" s="1"/>
  <c r="Y290" i="1363" s="1"/>
  <c r="Z290" i="1363" s="1"/>
  <c r="AA290" i="1363" s="1"/>
  <c r="AB290" i="1363" s="1"/>
  <c r="AC290" i="1363" s="1"/>
  <c r="AD290" i="1363" s="1"/>
  <c r="AE290" i="1363" s="1"/>
  <c r="AF290" i="1363" s="1"/>
  <c r="AG290" i="1363" s="1"/>
  <c r="AH290" i="1363" s="1"/>
  <c r="AI290" i="1363" s="1"/>
  <c r="AJ290" i="1363" s="1"/>
  <c r="AK290" i="1363" s="1"/>
  <c r="AL290" i="1363" s="1"/>
  <c r="AM290" i="1363" s="1"/>
  <c r="AN290" i="1363" s="1"/>
  <c r="AO290" i="1363" s="1"/>
  <c r="AP290" i="1363" s="1"/>
  <c r="AQ290" i="1363" s="1"/>
  <c r="AR290" i="1363" s="1"/>
  <c r="AS290" i="1363" s="1"/>
  <c r="AT290" i="1363" s="1"/>
  <c r="AU290" i="1363" s="1"/>
  <c r="AV290" i="1363" s="1"/>
  <c r="AW290" i="1363" s="1"/>
  <c r="AX290" i="1363" s="1"/>
  <c r="AY290" i="1363" s="1"/>
  <c r="AZ290" i="1363" s="1"/>
  <c r="BA290" i="1363" s="1"/>
  <c r="BB290" i="1363" s="1"/>
  <c r="BC290" i="1363" s="1"/>
  <c r="BD290" i="1363" s="1"/>
  <c r="BE290" i="1363" s="1"/>
  <c r="BF290" i="1363" s="1"/>
  <c r="BG290" i="1363" s="1"/>
  <c r="BH290" i="1363" s="1"/>
  <c r="BI290" i="1363" s="1"/>
  <c r="BJ290" i="1363" s="1"/>
  <c r="BK290" i="1363" s="1"/>
  <c r="BL290" i="1363" s="1"/>
  <c r="BM290" i="1363" s="1"/>
  <c r="BN290" i="1363" s="1"/>
  <c r="BO290" i="1363" s="1"/>
  <c r="BP290" i="1363" s="1"/>
  <c r="BQ290" i="1363" s="1"/>
  <c r="BR290" i="1363" s="1"/>
  <c r="H290" i="1363"/>
  <c r="H289" i="1363"/>
  <c r="I289" i="1363" s="1"/>
  <c r="J289" i="1363" s="1"/>
  <c r="K289" i="1363" s="1"/>
  <c r="L289" i="1363" s="1"/>
  <c r="M289" i="1363" s="1"/>
  <c r="N289" i="1363" s="1"/>
  <c r="O289" i="1363" s="1"/>
  <c r="P289" i="1363" s="1"/>
  <c r="Q289" i="1363" s="1"/>
  <c r="R289" i="1363" s="1"/>
  <c r="S289" i="1363" s="1"/>
  <c r="T289" i="1363" s="1"/>
  <c r="U289" i="1363" s="1"/>
  <c r="V289" i="1363" s="1"/>
  <c r="W289" i="1363" s="1"/>
  <c r="X289" i="1363" s="1"/>
  <c r="Y289" i="1363" s="1"/>
  <c r="Z289" i="1363" s="1"/>
  <c r="AA289" i="1363" s="1"/>
  <c r="AB289" i="1363" s="1"/>
  <c r="AC289" i="1363" s="1"/>
  <c r="AD289" i="1363" s="1"/>
  <c r="AE289" i="1363" s="1"/>
  <c r="AF289" i="1363" s="1"/>
  <c r="AG289" i="1363" s="1"/>
  <c r="AH289" i="1363" s="1"/>
  <c r="AI289" i="1363" s="1"/>
  <c r="AJ289" i="1363" s="1"/>
  <c r="AK289" i="1363" s="1"/>
  <c r="AL289" i="1363" s="1"/>
  <c r="AM289" i="1363" s="1"/>
  <c r="AN289" i="1363" s="1"/>
  <c r="AO289" i="1363" s="1"/>
  <c r="AP289" i="1363" s="1"/>
  <c r="AQ289" i="1363" s="1"/>
  <c r="AR289" i="1363" s="1"/>
  <c r="AS289" i="1363" s="1"/>
  <c r="AT289" i="1363" s="1"/>
  <c r="AU289" i="1363" s="1"/>
  <c r="AV289" i="1363" s="1"/>
  <c r="AW289" i="1363" s="1"/>
  <c r="AX289" i="1363" s="1"/>
  <c r="AY289" i="1363" s="1"/>
  <c r="AZ289" i="1363" s="1"/>
  <c r="BA289" i="1363" s="1"/>
  <c r="BB289" i="1363" s="1"/>
  <c r="BC289" i="1363" s="1"/>
  <c r="BD289" i="1363" s="1"/>
  <c r="BE289" i="1363" s="1"/>
  <c r="BF289" i="1363" s="1"/>
  <c r="BG289" i="1363" s="1"/>
  <c r="BH289" i="1363" s="1"/>
  <c r="BI289" i="1363" s="1"/>
  <c r="BJ289" i="1363" s="1"/>
  <c r="BK289" i="1363" s="1"/>
  <c r="BL289" i="1363" s="1"/>
  <c r="BM289" i="1363" s="1"/>
  <c r="BN289" i="1363" s="1"/>
  <c r="BO289" i="1363" s="1"/>
  <c r="BP289" i="1363" s="1"/>
  <c r="BQ289" i="1363" s="1"/>
  <c r="BR289" i="1363" s="1"/>
  <c r="I288" i="1363"/>
  <c r="J288" i="1363" s="1"/>
  <c r="K288" i="1363" s="1"/>
  <c r="L288" i="1363" s="1"/>
  <c r="M288" i="1363" s="1"/>
  <c r="N288" i="1363" s="1"/>
  <c r="O288" i="1363" s="1"/>
  <c r="P288" i="1363" s="1"/>
  <c r="Q288" i="1363" s="1"/>
  <c r="R288" i="1363" s="1"/>
  <c r="S288" i="1363" s="1"/>
  <c r="T288" i="1363" s="1"/>
  <c r="U288" i="1363" s="1"/>
  <c r="V288" i="1363" s="1"/>
  <c r="W288" i="1363" s="1"/>
  <c r="X288" i="1363" s="1"/>
  <c r="Y288" i="1363" s="1"/>
  <c r="Z288" i="1363" s="1"/>
  <c r="AA288" i="1363" s="1"/>
  <c r="AB288" i="1363" s="1"/>
  <c r="AC288" i="1363" s="1"/>
  <c r="AD288" i="1363" s="1"/>
  <c r="AE288" i="1363" s="1"/>
  <c r="AF288" i="1363" s="1"/>
  <c r="AG288" i="1363" s="1"/>
  <c r="AH288" i="1363" s="1"/>
  <c r="AI288" i="1363" s="1"/>
  <c r="AJ288" i="1363" s="1"/>
  <c r="AK288" i="1363" s="1"/>
  <c r="AL288" i="1363" s="1"/>
  <c r="AM288" i="1363" s="1"/>
  <c r="AN288" i="1363" s="1"/>
  <c r="AO288" i="1363" s="1"/>
  <c r="AP288" i="1363" s="1"/>
  <c r="AQ288" i="1363" s="1"/>
  <c r="AR288" i="1363" s="1"/>
  <c r="AS288" i="1363" s="1"/>
  <c r="AT288" i="1363" s="1"/>
  <c r="AU288" i="1363" s="1"/>
  <c r="AV288" i="1363" s="1"/>
  <c r="AW288" i="1363" s="1"/>
  <c r="AX288" i="1363" s="1"/>
  <c r="AY288" i="1363" s="1"/>
  <c r="AZ288" i="1363" s="1"/>
  <c r="BA288" i="1363" s="1"/>
  <c r="BB288" i="1363" s="1"/>
  <c r="BC288" i="1363" s="1"/>
  <c r="BD288" i="1363" s="1"/>
  <c r="BE288" i="1363" s="1"/>
  <c r="BF288" i="1363" s="1"/>
  <c r="BG288" i="1363" s="1"/>
  <c r="BH288" i="1363" s="1"/>
  <c r="BI288" i="1363" s="1"/>
  <c r="BJ288" i="1363" s="1"/>
  <c r="BK288" i="1363" s="1"/>
  <c r="BL288" i="1363" s="1"/>
  <c r="BM288" i="1363" s="1"/>
  <c r="BN288" i="1363" s="1"/>
  <c r="BO288" i="1363" s="1"/>
  <c r="BP288" i="1363" s="1"/>
  <c r="BQ288" i="1363" s="1"/>
  <c r="BR288" i="1363" s="1"/>
  <c r="H288" i="1363"/>
  <c r="H280" i="1363"/>
  <c r="I280" i="1363" s="1"/>
  <c r="J280" i="1363" s="1"/>
  <c r="K280" i="1363" s="1"/>
  <c r="L280" i="1363" s="1"/>
  <c r="M280" i="1363" s="1"/>
  <c r="N280" i="1363" s="1"/>
  <c r="O280" i="1363" s="1"/>
  <c r="P280" i="1363" s="1"/>
  <c r="Q280" i="1363" s="1"/>
  <c r="R280" i="1363" s="1"/>
  <c r="S280" i="1363" s="1"/>
  <c r="T280" i="1363" s="1"/>
  <c r="U280" i="1363" s="1"/>
  <c r="V280" i="1363" s="1"/>
  <c r="W280" i="1363" s="1"/>
  <c r="X280" i="1363" s="1"/>
  <c r="Y280" i="1363" s="1"/>
  <c r="Z280" i="1363" s="1"/>
  <c r="AA280" i="1363" s="1"/>
  <c r="AB280" i="1363" s="1"/>
  <c r="AC280" i="1363" s="1"/>
  <c r="AD280" i="1363" s="1"/>
  <c r="AE280" i="1363" s="1"/>
  <c r="AF280" i="1363" s="1"/>
  <c r="AG280" i="1363" s="1"/>
  <c r="AH280" i="1363" s="1"/>
  <c r="AI280" i="1363" s="1"/>
  <c r="AJ280" i="1363" s="1"/>
  <c r="AK280" i="1363" s="1"/>
  <c r="AL280" i="1363" s="1"/>
  <c r="AM280" i="1363" s="1"/>
  <c r="AN280" i="1363" s="1"/>
  <c r="AO280" i="1363" s="1"/>
  <c r="AP280" i="1363" s="1"/>
  <c r="AQ280" i="1363" s="1"/>
  <c r="AR280" i="1363" s="1"/>
  <c r="AS280" i="1363" s="1"/>
  <c r="AT280" i="1363" s="1"/>
  <c r="AU280" i="1363" s="1"/>
  <c r="AV280" i="1363" s="1"/>
  <c r="AW280" i="1363" s="1"/>
  <c r="AX280" i="1363" s="1"/>
  <c r="AY280" i="1363" s="1"/>
  <c r="AZ280" i="1363" s="1"/>
  <c r="BA280" i="1363" s="1"/>
  <c r="BB280" i="1363" s="1"/>
  <c r="BC280" i="1363" s="1"/>
  <c r="BD280" i="1363" s="1"/>
  <c r="BE280" i="1363" s="1"/>
  <c r="BF280" i="1363" s="1"/>
  <c r="BG280" i="1363" s="1"/>
  <c r="BH280" i="1363" s="1"/>
  <c r="BI280" i="1363" s="1"/>
  <c r="BJ280" i="1363" s="1"/>
  <c r="BK280" i="1363" s="1"/>
  <c r="BL280" i="1363" s="1"/>
  <c r="BM280" i="1363" s="1"/>
  <c r="BN280" i="1363" s="1"/>
  <c r="BO280" i="1363" s="1"/>
  <c r="BP280" i="1363" s="1"/>
  <c r="BQ280" i="1363" s="1"/>
  <c r="BR280" i="1363" s="1"/>
  <c r="N279" i="1363"/>
  <c r="O279" i="1363" s="1"/>
  <c r="P279" i="1363" s="1"/>
  <c r="Q279" i="1363" s="1"/>
  <c r="R279" i="1363" s="1"/>
  <c r="S279" i="1363" s="1"/>
  <c r="T279" i="1363" s="1"/>
  <c r="U279" i="1363" s="1"/>
  <c r="V279" i="1363" s="1"/>
  <c r="W279" i="1363" s="1"/>
  <c r="X279" i="1363" s="1"/>
  <c r="Y279" i="1363" s="1"/>
  <c r="Z279" i="1363" s="1"/>
  <c r="AA279" i="1363" s="1"/>
  <c r="AB279" i="1363" s="1"/>
  <c r="AC279" i="1363" s="1"/>
  <c r="AD279" i="1363" s="1"/>
  <c r="AE279" i="1363" s="1"/>
  <c r="AF279" i="1363" s="1"/>
  <c r="AG279" i="1363" s="1"/>
  <c r="AH279" i="1363" s="1"/>
  <c r="AI279" i="1363" s="1"/>
  <c r="AJ279" i="1363" s="1"/>
  <c r="AK279" i="1363" s="1"/>
  <c r="AL279" i="1363" s="1"/>
  <c r="AM279" i="1363" s="1"/>
  <c r="AN279" i="1363" s="1"/>
  <c r="AO279" i="1363" s="1"/>
  <c r="AP279" i="1363" s="1"/>
  <c r="AQ279" i="1363" s="1"/>
  <c r="AR279" i="1363" s="1"/>
  <c r="AS279" i="1363" s="1"/>
  <c r="AT279" i="1363" s="1"/>
  <c r="AU279" i="1363" s="1"/>
  <c r="AV279" i="1363" s="1"/>
  <c r="AW279" i="1363" s="1"/>
  <c r="AX279" i="1363" s="1"/>
  <c r="AY279" i="1363" s="1"/>
  <c r="AZ279" i="1363" s="1"/>
  <c r="BA279" i="1363" s="1"/>
  <c r="BB279" i="1363" s="1"/>
  <c r="BC279" i="1363" s="1"/>
  <c r="BD279" i="1363" s="1"/>
  <c r="BE279" i="1363" s="1"/>
  <c r="BF279" i="1363" s="1"/>
  <c r="BG279" i="1363" s="1"/>
  <c r="BH279" i="1363" s="1"/>
  <c r="BI279" i="1363" s="1"/>
  <c r="BJ279" i="1363" s="1"/>
  <c r="BK279" i="1363" s="1"/>
  <c r="BL279" i="1363" s="1"/>
  <c r="BM279" i="1363" s="1"/>
  <c r="BN279" i="1363" s="1"/>
  <c r="BO279" i="1363" s="1"/>
  <c r="BP279" i="1363" s="1"/>
  <c r="BQ279" i="1363" s="1"/>
  <c r="BR279" i="1363" s="1"/>
  <c r="H279" i="1363"/>
  <c r="I279" i="1363" s="1"/>
  <c r="J279" i="1363" s="1"/>
  <c r="K279" i="1363" s="1"/>
  <c r="L279" i="1363" s="1"/>
  <c r="M279" i="1363" s="1"/>
  <c r="H278" i="1363"/>
  <c r="I278" i="1363" s="1"/>
  <c r="J278" i="1363" s="1"/>
  <c r="K278" i="1363" s="1"/>
  <c r="L278" i="1363" s="1"/>
  <c r="M278" i="1363" s="1"/>
  <c r="N278" i="1363" s="1"/>
  <c r="O278" i="1363" s="1"/>
  <c r="P278" i="1363" s="1"/>
  <c r="Q278" i="1363" s="1"/>
  <c r="R278" i="1363" s="1"/>
  <c r="S278" i="1363" s="1"/>
  <c r="T278" i="1363" s="1"/>
  <c r="U278" i="1363" s="1"/>
  <c r="V278" i="1363" s="1"/>
  <c r="W278" i="1363" s="1"/>
  <c r="X278" i="1363" s="1"/>
  <c r="Y278" i="1363" s="1"/>
  <c r="Z278" i="1363" s="1"/>
  <c r="AA278" i="1363" s="1"/>
  <c r="AB278" i="1363" s="1"/>
  <c r="AC278" i="1363" s="1"/>
  <c r="AD278" i="1363" s="1"/>
  <c r="AE278" i="1363" s="1"/>
  <c r="AF278" i="1363" s="1"/>
  <c r="AG278" i="1363" s="1"/>
  <c r="AH278" i="1363" s="1"/>
  <c r="AI278" i="1363" s="1"/>
  <c r="AJ278" i="1363" s="1"/>
  <c r="AK278" i="1363" s="1"/>
  <c r="AL278" i="1363" s="1"/>
  <c r="AM278" i="1363" s="1"/>
  <c r="AN278" i="1363" s="1"/>
  <c r="AO278" i="1363" s="1"/>
  <c r="AP278" i="1363" s="1"/>
  <c r="AQ278" i="1363" s="1"/>
  <c r="AR278" i="1363" s="1"/>
  <c r="AS278" i="1363" s="1"/>
  <c r="AT278" i="1363" s="1"/>
  <c r="AU278" i="1363" s="1"/>
  <c r="AV278" i="1363" s="1"/>
  <c r="AW278" i="1363" s="1"/>
  <c r="AX278" i="1363" s="1"/>
  <c r="AY278" i="1363" s="1"/>
  <c r="AZ278" i="1363" s="1"/>
  <c r="BA278" i="1363" s="1"/>
  <c r="BB278" i="1363" s="1"/>
  <c r="BC278" i="1363" s="1"/>
  <c r="BD278" i="1363" s="1"/>
  <c r="BE278" i="1363" s="1"/>
  <c r="BF278" i="1363" s="1"/>
  <c r="BG278" i="1363" s="1"/>
  <c r="BH278" i="1363" s="1"/>
  <c r="BI278" i="1363" s="1"/>
  <c r="BJ278" i="1363" s="1"/>
  <c r="BK278" i="1363" s="1"/>
  <c r="BL278" i="1363" s="1"/>
  <c r="BM278" i="1363" s="1"/>
  <c r="BN278" i="1363" s="1"/>
  <c r="BO278" i="1363" s="1"/>
  <c r="BP278" i="1363" s="1"/>
  <c r="BQ278" i="1363" s="1"/>
  <c r="BR278" i="1363" s="1"/>
  <c r="I277" i="1363"/>
  <c r="J277" i="1363" s="1"/>
  <c r="K277" i="1363" s="1"/>
  <c r="L277" i="1363" s="1"/>
  <c r="M277" i="1363" s="1"/>
  <c r="N277" i="1363" s="1"/>
  <c r="O277" i="1363" s="1"/>
  <c r="P277" i="1363" s="1"/>
  <c r="Q277" i="1363" s="1"/>
  <c r="R277" i="1363" s="1"/>
  <c r="S277" i="1363" s="1"/>
  <c r="T277" i="1363" s="1"/>
  <c r="U277" i="1363" s="1"/>
  <c r="V277" i="1363" s="1"/>
  <c r="W277" i="1363" s="1"/>
  <c r="X277" i="1363" s="1"/>
  <c r="Y277" i="1363" s="1"/>
  <c r="Z277" i="1363" s="1"/>
  <c r="AA277" i="1363" s="1"/>
  <c r="AB277" i="1363" s="1"/>
  <c r="AC277" i="1363" s="1"/>
  <c r="AD277" i="1363" s="1"/>
  <c r="AE277" i="1363" s="1"/>
  <c r="AF277" i="1363" s="1"/>
  <c r="AG277" i="1363" s="1"/>
  <c r="AH277" i="1363" s="1"/>
  <c r="AI277" i="1363" s="1"/>
  <c r="AJ277" i="1363" s="1"/>
  <c r="AK277" i="1363" s="1"/>
  <c r="AL277" i="1363" s="1"/>
  <c r="AM277" i="1363" s="1"/>
  <c r="AN277" i="1363" s="1"/>
  <c r="AO277" i="1363" s="1"/>
  <c r="AP277" i="1363" s="1"/>
  <c r="AQ277" i="1363" s="1"/>
  <c r="AR277" i="1363" s="1"/>
  <c r="AS277" i="1363" s="1"/>
  <c r="AT277" i="1363" s="1"/>
  <c r="AU277" i="1363" s="1"/>
  <c r="AV277" i="1363" s="1"/>
  <c r="AW277" i="1363" s="1"/>
  <c r="AX277" i="1363" s="1"/>
  <c r="AY277" i="1363" s="1"/>
  <c r="AZ277" i="1363" s="1"/>
  <c r="BA277" i="1363" s="1"/>
  <c r="BB277" i="1363" s="1"/>
  <c r="BC277" i="1363" s="1"/>
  <c r="BD277" i="1363" s="1"/>
  <c r="BE277" i="1363" s="1"/>
  <c r="BF277" i="1363" s="1"/>
  <c r="BG277" i="1363" s="1"/>
  <c r="BH277" i="1363" s="1"/>
  <c r="BI277" i="1363" s="1"/>
  <c r="BJ277" i="1363" s="1"/>
  <c r="BK277" i="1363" s="1"/>
  <c r="BL277" i="1363" s="1"/>
  <c r="BM277" i="1363" s="1"/>
  <c r="BN277" i="1363" s="1"/>
  <c r="BO277" i="1363" s="1"/>
  <c r="BP277" i="1363" s="1"/>
  <c r="BQ277" i="1363" s="1"/>
  <c r="BR277" i="1363" s="1"/>
  <c r="H277" i="1363"/>
  <c r="AQ276" i="1363"/>
  <c r="AR276" i="1363" s="1"/>
  <c r="AS276" i="1363" s="1"/>
  <c r="AT276" i="1363" s="1"/>
  <c r="AU276" i="1363" s="1"/>
  <c r="AV276" i="1363" s="1"/>
  <c r="AW276" i="1363" s="1"/>
  <c r="AX276" i="1363" s="1"/>
  <c r="AY276" i="1363" s="1"/>
  <c r="AZ276" i="1363" s="1"/>
  <c r="BA276" i="1363" s="1"/>
  <c r="BB276" i="1363" s="1"/>
  <c r="BC276" i="1363" s="1"/>
  <c r="BD276" i="1363" s="1"/>
  <c r="BE276" i="1363" s="1"/>
  <c r="BF276" i="1363" s="1"/>
  <c r="BG276" i="1363" s="1"/>
  <c r="BH276" i="1363" s="1"/>
  <c r="BI276" i="1363" s="1"/>
  <c r="BJ276" i="1363" s="1"/>
  <c r="BK276" i="1363" s="1"/>
  <c r="BL276" i="1363" s="1"/>
  <c r="BM276" i="1363" s="1"/>
  <c r="BN276" i="1363" s="1"/>
  <c r="BO276" i="1363" s="1"/>
  <c r="BP276" i="1363" s="1"/>
  <c r="BQ276" i="1363" s="1"/>
  <c r="BR276" i="1363" s="1"/>
  <c r="H276" i="1363"/>
  <c r="I276" i="1363" s="1"/>
  <c r="J276" i="1363" s="1"/>
  <c r="K276" i="1363" s="1"/>
  <c r="L276" i="1363" s="1"/>
  <c r="M276" i="1363" s="1"/>
  <c r="N276" i="1363" s="1"/>
  <c r="O276" i="1363" s="1"/>
  <c r="P276" i="1363" s="1"/>
  <c r="Q276" i="1363" s="1"/>
  <c r="R276" i="1363" s="1"/>
  <c r="S276" i="1363" s="1"/>
  <c r="T276" i="1363" s="1"/>
  <c r="U276" i="1363" s="1"/>
  <c r="V276" i="1363" s="1"/>
  <c r="W276" i="1363" s="1"/>
  <c r="X276" i="1363" s="1"/>
  <c r="Y276" i="1363" s="1"/>
  <c r="Z276" i="1363" s="1"/>
  <c r="AA276" i="1363" s="1"/>
  <c r="AB276" i="1363" s="1"/>
  <c r="AC276" i="1363" s="1"/>
  <c r="AD276" i="1363" s="1"/>
  <c r="AE276" i="1363" s="1"/>
  <c r="AF276" i="1363" s="1"/>
  <c r="AG276" i="1363" s="1"/>
  <c r="AH276" i="1363" s="1"/>
  <c r="AI276" i="1363" s="1"/>
  <c r="AJ276" i="1363" s="1"/>
  <c r="AK276" i="1363" s="1"/>
  <c r="AL276" i="1363" s="1"/>
  <c r="AM276" i="1363" s="1"/>
  <c r="AN276" i="1363" s="1"/>
  <c r="AO276" i="1363" s="1"/>
  <c r="AP276" i="1363" s="1"/>
  <c r="Z275" i="1363"/>
  <c r="AA275" i="1363" s="1"/>
  <c r="AB275" i="1363" s="1"/>
  <c r="AC275" i="1363" s="1"/>
  <c r="AD275" i="1363" s="1"/>
  <c r="AE275" i="1363" s="1"/>
  <c r="AF275" i="1363" s="1"/>
  <c r="AG275" i="1363" s="1"/>
  <c r="AH275" i="1363" s="1"/>
  <c r="AI275" i="1363" s="1"/>
  <c r="AJ275" i="1363" s="1"/>
  <c r="AK275" i="1363" s="1"/>
  <c r="AL275" i="1363" s="1"/>
  <c r="AM275" i="1363" s="1"/>
  <c r="AN275" i="1363" s="1"/>
  <c r="AO275" i="1363" s="1"/>
  <c r="AP275" i="1363" s="1"/>
  <c r="AQ275" i="1363" s="1"/>
  <c r="AR275" i="1363" s="1"/>
  <c r="AS275" i="1363" s="1"/>
  <c r="AT275" i="1363" s="1"/>
  <c r="AU275" i="1363" s="1"/>
  <c r="AV275" i="1363" s="1"/>
  <c r="AW275" i="1363" s="1"/>
  <c r="AX275" i="1363" s="1"/>
  <c r="AY275" i="1363" s="1"/>
  <c r="AZ275" i="1363" s="1"/>
  <c r="BA275" i="1363" s="1"/>
  <c r="BB275" i="1363" s="1"/>
  <c r="BC275" i="1363" s="1"/>
  <c r="BD275" i="1363" s="1"/>
  <c r="BE275" i="1363" s="1"/>
  <c r="BF275" i="1363" s="1"/>
  <c r="BG275" i="1363" s="1"/>
  <c r="BH275" i="1363" s="1"/>
  <c r="BI275" i="1363" s="1"/>
  <c r="BJ275" i="1363" s="1"/>
  <c r="BK275" i="1363" s="1"/>
  <c r="BL275" i="1363" s="1"/>
  <c r="BM275" i="1363" s="1"/>
  <c r="BN275" i="1363" s="1"/>
  <c r="BO275" i="1363" s="1"/>
  <c r="BP275" i="1363" s="1"/>
  <c r="BQ275" i="1363" s="1"/>
  <c r="BR275" i="1363" s="1"/>
  <c r="H275" i="1363"/>
  <c r="I275" i="1363" s="1"/>
  <c r="J275" i="1363" s="1"/>
  <c r="K275" i="1363" s="1"/>
  <c r="L275" i="1363" s="1"/>
  <c r="M275" i="1363" s="1"/>
  <c r="N275" i="1363" s="1"/>
  <c r="O275" i="1363" s="1"/>
  <c r="P275" i="1363" s="1"/>
  <c r="Q275" i="1363" s="1"/>
  <c r="R275" i="1363" s="1"/>
  <c r="S275" i="1363" s="1"/>
  <c r="T275" i="1363" s="1"/>
  <c r="U275" i="1363" s="1"/>
  <c r="V275" i="1363" s="1"/>
  <c r="W275" i="1363" s="1"/>
  <c r="X275" i="1363" s="1"/>
  <c r="Y275" i="1363" s="1"/>
  <c r="BE274" i="1363"/>
  <c r="BF274" i="1363" s="1"/>
  <c r="BG274" i="1363" s="1"/>
  <c r="BH274" i="1363" s="1"/>
  <c r="BI274" i="1363" s="1"/>
  <c r="BJ274" i="1363" s="1"/>
  <c r="BK274" i="1363" s="1"/>
  <c r="BL274" i="1363" s="1"/>
  <c r="BM274" i="1363" s="1"/>
  <c r="BN274" i="1363" s="1"/>
  <c r="BO274" i="1363" s="1"/>
  <c r="BP274" i="1363" s="1"/>
  <c r="BQ274" i="1363" s="1"/>
  <c r="BR274" i="1363" s="1"/>
  <c r="I274" i="1363"/>
  <c r="J274" i="1363" s="1"/>
  <c r="K274" i="1363" s="1"/>
  <c r="L274" i="1363" s="1"/>
  <c r="M274" i="1363" s="1"/>
  <c r="N274" i="1363" s="1"/>
  <c r="O274" i="1363" s="1"/>
  <c r="P274" i="1363" s="1"/>
  <c r="Q274" i="1363" s="1"/>
  <c r="R274" i="1363" s="1"/>
  <c r="S274" i="1363" s="1"/>
  <c r="T274" i="1363" s="1"/>
  <c r="U274" i="1363" s="1"/>
  <c r="V274" i="1363" s="1"/>
  <c r="W274" i="1363" s="1"/>
  <c r="X274" i="1363" s="1"/>
  <c r="Y274" i="1363" s="1"/>
  <c r="Z274" i="1363" s="1"/>
  <c r="AA274" i="1363" s="1"/>
  <c r="AB274" i="1363" s="1"/>
  <c r="AC274" i="1363" s="1"/>
  <c r="AD274" i="1363" s="1"/>
  <c r="AE274" i="1363" s="1"/>
  <c r="AF274" i="1363" s="1"/>
  <c r="AG274" i="1363" s="1"/>
  <c r="AH274" i="1363" s="1"/>
  <c r="AI274" i="1363" s="1"/>
  <c r="AJ274" i="1363" s="1"/>
  <c r="AK274" i="1363" s="1"/>
  <c r="AL274" i="1363" s="1"/>
  <c r="AM274" i="1363" s="1"/>
  <c r="AN274" i="1363" s="1"/>
  <c r="AO274" i="1363" s="1"/>
  <c r="AP274" i="1363" s="1"/>
  <c r="AQ274" i="1363" s="1"/>
  <c r="AR274" i="1363" s="1"/>
  <c r="AS274" i="1363" s="1"/>
  <c r="AT274" i="1363" s="1"/>
  <c r="AU274" i="1363" s="1"/>
  <c r="AV274" i="1363" s="1"/>
  <c r="AW274" i="1363" s="1"/>
  <c r="AX274" i="1363" s="1"/>
  <c r="AY274" i="1363" s="1"/>
  <c r="AZ274" i="1363" s="1"/>
  <c r="BA274" i="1363" s="1"/>
  <c r="BB274" i="1363" s="1"/>
  <c r="BC274" i="1363" s="1"/>
  <c r="BD274" i="1363" s="1"/>
  <c r="H274" i="1363"/>
  <c r="AN273" i="1363"/>
  <c r="AO273" i="1363" s="1"/>
  <c r="AP273" i="1363" s="1"/>
  <c r="AQ273" i="1363" s="1"/>
  <c r="AR273" i="1363" s="1"/>
  <c r="AS273" i="1363" s="1"/>
  <c r="AT273" i="1363" s="1"/>
  <c r="AU273" i="1363" s="1"/>
  <c r="AV273" i="1363" s="1"/>
  <c r="AW273" i="1363" s="1"/>
  <c r="AX273" i="1363" s="1"/>
  <c r="AY273" i="1363" s="1"/>
  <c r="AZ273" i="1363" s="1"/>
  <c r="BA273" i="1363" s="1"/>
  <c r="BB273" i="1363" s="1"/>
  <c r="BC273" i="1363" s="1"/>
  <c r="BD273" i="1363" s="1"/>
  <c r="BE273" i="1363" s="1"/>
  <c r="BF273" i="1363" s="1"/>
  <c r="BG273" i="1363" s="1"/>
  <c r="BH273" i="1363" s="1"/>
  <c r="BI273" i="1363" s="1"/>
  <c r="BJ273" i="1363" s="1"/>
  <c r="BK273" i="1363" s="1"/>
  <c r="BL273" i="1363" s="1"/>
  <c r="BM273" i="1363" s="1"/>
  <c r="BN273" i="1363" s="1"/>
  <c r="BO273" i="1363" s="1"/>
  <c r="BP273" i="1363" s="1"/>
  <c r="BQ273" i="1363" s="1"/>
  <c r="BR273" i="1363" s="1"/>
  <c r="P273" i="1363"/>
  <c r="Q273" i="1363" s="1"/>
  <c r="R273" i="1363" s="1"/>
  <c r="S273" i="1363" s="1"/>
  <c r="T273" i="1363" s="1"/>
  <c r="U273" i="1363" s="1"/>
  <c r="V273" i="1363" s="1"/>
  <c r="W273" i="1363" s="1"/>
  <c r="X273" i="1363" s="1"/>
  <c r="Y273" i="1363" s="1"/>
  <c r="Z273" i="1363" s="1"/>
  <c r="AA273" i="1363" s="1"/>
  <c r="AB273" i="1363" s="1"/>
  <c r="AC273" i="1363" s="1"/>
  <c r="AD273" i="1363" s="1"/>
  <c r="AE273" i="1363" s="1"/>
  <c r="AF273" i="1363" s="1"/>
  <c r="AG273" i="1363" s="1"/>
  <c r="AH273" i="1363" s="1"/>
  <c r="AI273" i="1363" s="1"/>
  <c r="AJ273" i="1363" s="1"/>
  <c r="AK273" i="1363" s="1"/>
  <c r="AL273" i="1363" s="1"/>
  <c r="AM273" i="1363" s="1"/>
  <c r="H273" i="1363"/>
  <c r="I273" i="1363" s="1"/>
  <c r="J273" i="1363" s="1"/>
  <c r="K273" i="1363" s="1"/>
  <c r="L273" i="1363" s="1"/>
  <c r="M273" i="1363" s="1"/>
  <c r="N273" i="1363" s="1"/>
  <c r="O273" i="1363" s="1"/>
  <c r="AU272" i="1363"/>
  <c r="AV272" i="1363" s="1"/>
  <c r="AW272" i="1363" s="1"/>
  <c r="AX272" i="1363" s="1"/>
  <c r="AY272" i="1363" s="1"/>
  <c r="AZ272" i="1363" s="1"/>
  <c r="BA272" i="1363" s="1"/>
  <c r="BB272" i="1363" s="1"/>
  <c r="BC272" i="1363" s="1"/>
  <c r="BD272" i="1363" s="1"/>
  <c r="BE272" i="1363" s="1"/>
  <c r="BF272" i="1363" s="1"/>
  <c r="BG272" i="1363" s="1"/>
  <c r="BH272" i="1363" s="1"/>
  <c r="BI272" i="1363" s="1"/>
  <c r="BJ272" i="1363" s="1"/>
  <c r="BK272" i="1363" s="1"/>
  <c r="BL272" i="1363" s="1"/>
  <c r="BM272" i="1363" s="1"/>
  <c r="BN272" i="1363" s="1"/>
  <c r="BO272" i="1363" s="1"/>
  <c r="BP272" i="1363" s="1"/>
  <c r="BQ272" i="1363" s="1"/>
  <c r="BR272" i="1363" s="1"/>
  <c r="O272" i="1363"/>
  <c r="P272" i="1363" s="1"/>
  <c r="Q272" i="1363" s="1"/>
  <c r="R272" i="1363" s="1"/>
  <c r="S272" i="1363" s="1"/>
  <c r="T272" i="1363" s="1"/>
  <c r="U272" i="1363" s="1"/>
  <c r="V272" i="1363" s="1"/>
  <c r="W272" i="1363" s="1"/>
  <c r="X272" i="1363" s="1"/>
  <c r="Y272" i="1363" s="1"/>
  <c r="Z272" i="1363" s="1"/>
  <c r="AA272" i="1363" s="1"/>
  <c r="AB272" i="1363" s="1"/>
  <c r="AC272" i="1363" s="1"/>
  <c r="AD272" i="1363" s="1"/>
  <c r="AE272" i="1363" s="1"/>
  <c r="AF272" i="1363" s="1"/>
  <c r="AG272" i="1363" s="1"/>
  <c r="AH272" i="1363" s="1"/>
  <c r="AI272" i="1363" s="1"/>
  <c r="AJ272" i="1363" s="1"/>
  <c r="AK272" i="1363" s="1"/>
  <c r="AL272" i="1363" s="1"/>
  <c r="AM272" i="1363" s="1"/>
  <c r="AN272" i="1363" s="1"/>
  <c r="AO272" i="1363" s="1"/>
  <c r="AP272" i="1363" s="1"/>
  <c r="AQ272" i="1363" s="1"/>
  <c r="AR272" i="1363" s="1"/>
  <c r="AS272" i="1363" s="1"/>
  <c r="AT272" i="1363" s="1"/>
  <c r="H272" i="1363"/>
  <c r="I272" i="1363" s="1"/>
  <c r="J272" i="1363" s="1"/>
  <c r="K272" i="1363" s="1"/>
  <c r="L272" i="1363" s="1"/>
  <c r="M272" i="1363" s="1"/>
  <c r="N272" i="1363" s="1"/>
  <c r="H271" i="1363"/>
  <c r="I271" i="1363" s="1"/>
  <c r="J271" i="1363" s="1"/>
  <c r="K271" i="1363" s="1"/>
  <c r="L271" i="1363" s="1"/>
  <c r="M271" i="1363" s="1"/>
  <c r="N271" i="1363" s="1"/>
  <c r="O271" i="1363" s="1"/>
  <c r="P271" i="1363" s="1"/>
  <c r="Q271" i="1363" s="1"/>
  <c r="R271" i="1363" s="1"/>
  <c r="S271" i="1363" s="1"/>
  <c r="T271" i="1363" s="1"/>
  <c r="U271" i="1363" s="1"/>
  <c r="V271" i="1363" s="1"/>
  <c r="W271" i="1363" s="1"/>
  <c r="X271" i="1363" s="1"/>
  <c r="Y271" i="1363" s="1"/>
  <c r="Z271" i="1363" s="1"/>
  <c r="AA271" i="1363" s="1"/>
  <c r="AB271" i="1363" s="1"/>
  <c r="AC271" i="1363" s="1"/>
  <c r="AD271" i="1363" s="1"/>
  <c r="AE271" i="1363" s="1"/>
  <c r="AF271" i="1363" s="1"/>
  <c r="AG271" i="1363" s="1"/>
  <c r="AH271" i="1363" s="1"/>
  <c r="AI271" i="1363" s="1"/>
  <c r="AJ271" i="1363" s="1"/>
  <c r="AK271" i="1363" s="1"/>
  <c r="AL271" i="1363" s="1"/>
  <c r="AM271" i="1363" s="1"/>
  <c r="AN271" i="1363" s="1"/>
  <c r="AO271" i="1363" s="1"/>
  <c r="AP271" i="1363" s="1"/>
  <c r="AQ271" i="1363" s="1"/>
  <c r="AR271" i="1363" s="1"/>
  <c r="AS271" i="1363" s="1"/>
  <c r="AT271" i="1363" s="1"/>
  <c r="AU271" i="1363" s="1"/>
  <c r="AV271" i="1363" s="1"/>
  <c r="AW271" i="1363" s="1"/>
  <c r="AX271" i="1363" s="1"/>
  <c r="AY271" i="1363" s="1"/>
  <c r="AZ271" i="1363" s="1"/>
  <c r="BA271" i="1363" s="1"/>
  <c r="BB271" i="1363" s="1"/>
  <c r="BC271" i="1363" s="1"/>
  <c r="BD271" i="1363" s="1"/>
  <c r="BE271" i="1363" s="1"/>
  <c r="BF271" i="1363" s="1"/>
  <c r="BG271" i="1363" s="1"/>
  <c r="BH271" i="1363" s="1"/>
  <c r="BI271" i="1363" s="1"/>
  <c r="BJ271" i="1363" s="1"/>
  <c r="BK271" i="1363" s="1"/>
  <c r="BL271" i="1363" s="1"/>
  <c r="BM271" i="1363" s="1"/>
  <c r="BN271" i="1363" s="1"/>
  <c r="BO271" i="1363" s="1"/>
  <c r="BP271" i="1363" s="1"/>
  <c r="BQ271" i="1363" s="1"/>
  <c r="BR271" i="1363" s="1"/>
  <c r="Z270" i="1363"/>
  <c r="AA270" i="1363" s="1"/>
  <c r="AB270" i="1363" s="1"/>
  <c r="AC270" i="1363" s="1"/>
  <c r="AD270" i="1363" s="1"/>
  <c r="AE270" i="1363" s="1"/>
  <c r="AF270" i="1363" s="1"/>
  <c r="AG270" i="1363" s="1"/>
  <c r="AH270" i="1363" s="1"/>
  <c r="AI270" i="1363" s="1"/>
  <c r="AJ270" i="1363" s="1"/>
  <c r="AK270" i="1363" s="1"/>
  <c r="AL270" i="1363" s="1"/>
  <c r="AM270" i="1363" s="1"/>
  <c r="AN270" i="1363" s="1"/>
  <c r="AO270" i="1363" s="1"/>
  <c r="AP270" i="1363" s="1"/>
  <c r="AQ270" i="1363" s="1"/>
  <c r="AR270" i="1363" s="1"/>
  <c r="AS270" i="1363" s="1"/>
  <c r="AT270" i="1363" s="1"/>
  <c r="AU270" i="1363" s="1"/>
  <c r="AV270" i="1363" s="1"/>
  <c r="AW270" i="1363" s="1"/>
  <c r="AX270" i="1363" s="1"/>
  <c r="AY270" i="1363" s="1"/>
  <c r="AZ270" i="1363" s="1"/>
  <c r="BA270" i="1363" s="1"/>
  <c r="BB270" i="1363" s="1"/>
  <c r="BC270" i="1363" s="1"/>
  <c r="BD270" i="1363" s="1"/>
  <c r="BE270" i="1363" s="1"/>
  <c r="BF270" i="1363" s="1"/>
  <c r="BG270" i="1363" s="1"/>
  <c r="BH270" i="1363" s="1"/>
  <c r="BI270" i="1363" s="1"/>
  <c r="BJ270" i="1363" s="1"/>
  <c r="BK270" i="1363" s="1"/>
  <c r="BL270" i="1363" s="1"/>
  <c r="BM270" i="1363" s="1"/>
  <c r="BN270" i="1363" s="1"/>
  <c r="BO270" i="1363" s="1"/>
  <c r="BP270" i="1363" s="1"/>
  <c r="BQ270" i="1363" s="1"/>
  <c r="BR270" i="1363" s="1"/>
  <c r="W270" i="1363"/>
  <c r="X270" i="1363" s="1"/>
  <c r="Y270" i="1363" s="1"/>
  <c r="H270" i="1363"/>
  <c r="I270" i="1363" s="1"/>
  <c r="J270" i="1363" s="1"/>
  <c r="K270" i="1363" s="1"/>
  <c r="L270" i="1363" s="1"/>
  <c r="M270" i="1363" s="1"/>
  <c r="N270" i="1363" s="1"/>
  <c r="O270" i="1363" s="1"/>
  <c r="P270" i="1363" s="1"/>
  <c r="Q270" i="1363" s="1"/>
  <c r="R270" i="1363" s="1"/>
  <c r="S270" i="1363" s="1"/>
  <c r="T270" i="1363" s="1"/>
  <c r="U270" i="1363" s="1"/>
  <c r="V270" i="1363" s="1"/>
  <c r="I269" i="1363"/>
  <c r="J269" i="1363" s="1"/>
  <c r="K269" i="1363" s="1"/>
  <c r="L269" i="1363" s="1"/>
  <c r="M269" i="1363" s="1"/>
  <c r="N269" i="1363" s="1"/>
  <c r="O269" i="1363" s="1"/>
  <c r="P269" i="1363" s="1"/>
  <c r="Q269" i="1363" s="1"/>
  <c r="R269" i="1363" s="1"/>
  <c r="S269" i="1363" s="1"/>
  <c r="T269" i="1363" s="1"/>
  <c r="U269" i="1363" s="1"/>
  <c r="V269" i="1363" s="1"/>
  <c r="W269" i="1363" s="1"/>
  <c r="X269" i="1363" s="1"/>
  <c r="Y269" i="1363" s="1"/>
  <c r="Z269" i="1363" s="1"/>
  <c r="AA269" i="1363" s="1"/>
  <c r="AB269" i="1363" s="1"/>
  <c r="AC269" i="1363" s="1"/>
  <c r="AD269" i="1363" s="1"/>
  <c r="AE269" i="1363" s="1"/>
  <c r="AF269" i="1363" s="1"/>
  <c r="AG269" i="1363" s="1"/>
  <c r="AH269" i="1363" s="1"/>
  <c r="AI269" i="1363" s="1"/>
  <c r="AJ269" i="1363" s="1"/>
  <c r="AK269" i="1363" s="1"/>
  <c r="AL269" i="1363" s="1"/>
  <c r="AM269" i="1363" s="1"/>
  <c r="AN269" i="1363" s="1"/>
  <c r="AO269" i="1363" s="1"/>
  <c r="AP269" i="1363" s="1"/>
  <c r="AQ269" i="1363" s="1"/>
  <c r="AR269" i="1363" s="1"/>
  <c r="AS269" i="1363" s="1"/>
  <c r="AT269" i="1363" s="1"/>
  <c r="AU269" i="1363" s="1"/>
  <c r="AV269" i="1363" s="1"/>
  <c r="AW269" i="1363" s="1"/>
  <c r="AX269" i="1363" s="1"/>
  <c r="AY269" i="1363" s="1"/>
  <c r="AZ269" i="1363" s="1"/>
  <c r="BA269" i="1363" s="1"/>
  <c r="BB269" i="1363" s="1"/>
  <c r="BC269" i="1363" s="1"/>
  <c r="BD269" i="1363" s="1"/>
  <c r="BE269" i="1363" s="1"/>
  <c r="BF269" i="1363" s="1"/>
  <c r="BG269" i="1363" s="1"/>
  <c r="BH269" i="1363" s="1"/>
  <c r="BI269" i="1363" s="1"/>
  <c r="BJ269" i="1363" s="1"/>
  <c r="BK269" i="1363" s="1"/>
  <c r="BL269" i="1363" s="1"/>
  <c r="BM269" i="1363" s="1"/>
  <c r="BN269" i="1363" s="1"/>
  <c r="BO269" i="1363" s="1"/>
  <c r="BP269" i="1363" s="1"/>
  <c r="BQ269" i="1363" s="1"/>
  <c r="BR269" i="1363" s="1"/>
  <c r="H269" i="1363"/>
  <c r="H268" i="1363"/>
  <c r="I268" i="1363" s="1"/>
  <c r="J268" i="1363" s="1"/>
  <c r="K268" i="1363" s="1"/>
  <c r="L268" i="1363" s="1"/>
  <c r="M268" i="1363" s="1"/>
  <c r="N268" i="1363" s="1"/>
  <c r="O268" i="1363" s="1"/>
  <c r="P268" i="1363" s="1"/>
  <c r="Q268" i="1363" s="1"/>
  <c r="R268" i="1363" s="1"/>
  <c r="S268" i="1363" s="1"/>
  <c r="T268" i="1363" s="1"/>
  <c r="U268" i="1363" s="1"/>
  <c r="V268" i="1363" s="1"/>
  <c r="W268" i="1363" s="1"/>
  <c r="X268" i="1363" s="1"/>
  <c r="Y268" i="1363" s="1"/>
  <c r="Z268" i="1363" s="1"/>
  <c r="AA268" i="1363" s="1"/>
  <c r="AB268" i="1363" s="1"/>
  <c r="AC268" i="1363" s="1"/>
  <c r="AD268" i="1363" s="1"/>
  <c r="AE268" i="1363" s="1"/>
  <c r="AF268" i="1363" s="1"/>
  <c r="AG268" i="1363" s="1"/>
  <c r="AH268" i="1363" s="1"/>
  <c r="AI268" i="1363" s="1"/>
  <c r="AJ268" i="1363" s="1"/>
  <c r="AK268" i="1363" s="1"/>
  <c r="AL268" i="1363" s="1"/>
  <c r="AM268" i="1363" s="1"/>
  <c r="AN268" i="1363" s="1"/>
  <c r="AO268" i="1363" s="1"/>
  <c r="AP268" i="1363" s="1"/>
  <c r="AQ268" i="1363" s="1"/>
  <c r="AR268" i="1363" s="1"/>
  <c r="AS268" i="1363" s="1"/>
  <c r="AT268" i="1363" s="1"/>
  <c r="AU268" i="1363" s="1"/>
  <c r="AV268" i="1363" s="1"/>
  <c r="AW268" i="1363" s="1"/>
  <c r="AX268" i="1363" s="1"/>
  <c r="AY268" i="1363" s="1"/>
  <c r="AZ268" i="1363" s="1"/>
  <c r="BA268" i="1363" s="1"/>
  <c r="BB268" i="1363" s="1"/>
  <c r="BC268" i="1363" s="1"/>
  <c r="BD268" i="1363" s="1"/>
  <c r="BE268" i="1363" s="1"/>
  <c r="BF268" i="1363" s="1"/>
  <c r="BG268" i="1363" s="1"/>
  <c r="BH268" i="1363" s="1"/>
  <c r="BI268" i="1363" s="1"/>
  <c r="BJ268" i="1363" s="1"/>
  <c r="BK268" i="1363" s="1"/>
  <c r="BL268" i="1363" s="1"/>
  <c r="BM268" i="1363" s="1"/>
  <c r="BN268" i="1363" s="1"/>
  <c r="BO268" i="1363" s="1"/>
  <c r="BP268" i="1363" s="1"/>
  <c r="BQ268" i="1363" s="1"/>
  <c r="BR268" i="1363" s="1"/>
  <c r="K267" i="1363"/>
  <c r="L267" i="1363" s="1"/>
  <c r="M267" i="1363" s="1"/>
  <c r="N267" i="1363" s="1"/>
  <c r="O267" i="1363" s="1"/>
  <c r="P267" i="1363" s="1"/>
  <c r="Q267" i="1363" s="1"/>
  <c r="R267" i="1363" s="1"/>
  <c r="S267" i="1363" s="1"/>
  <c r="T267" i="1363" s="1"/>
  <c r="U267" i="1363" s="1"/>
  <c r="V267" i="1363" s="1"/>
  <c r="W267" i="1363" s="1"/>
  <c r="X267" i="1363" s="1"/>
  <c r="Y267" i="1363" s="1"/>
  <c r="Z267" i="1363" s="1"/>
  <c r="AA267" i="1363" s="1"/>
  <c r="AB267" i="1363" s="1"/>
  <c r="AC267" i="1363" s="1"/>
  <c r="AD267" i="1363" s="1"/>
  <c r="AE267" i="1363" s="1"/>
  <c r="AF267" i="1363" s="1"/>
  <c r="AG267" i="1363" s="1"/>
  <c r="AH267" i="1363" s="1"/>
  <c r="AI267" i="1363" s="1"/>
  <c r="AJ267" i="1363" s="1"/>
  <c r="AK267" i="1363" s="1"/>
  <c r="AL267" i="1363" s="1"/>
  <c r="AM267" i="1363" s="1"/>
  <c r="AN267" i="1363" s="1"/>
  <c r="AO267" i="1363" s="1"/>
  <c r="AP267" i="1363" s="1"/>
  <c r="AQ267" i="1363" s="1"/>
  <c r="AR267" i="1363" s="1"/>
  <c r="AS267" i="1363" s="1"/>
  <c r="AT267" i="1363" s="1"/>
  <c r="AU267" i="1363" s="1"/>
  <c r="AV267" i="1363" s="1"/>
  <c r="AW267" i="1363" s="1"/>
  <c r="AX267" i="1363" s="1"/>
  <c r="AY267" i="1363" s="1"/>
  <c r="AZ267" i="1363" s="1"/>
  <c r="BA267" i="1363" s="1"/>
  <c r="BB267" i="1363" s="1"/>
  <c r="BC267" i="1363" s="1"/>
  <c r="BD267" i="1363" s="1"/>
  <c r="BE267" i="1363" s="1"/>
  <c r="BF267" i="1363" s="1"/>
  <c r="BG267" i="1363" s="1"/>
  <c r="BH267" i="1363" s="1"/>
  <c r="BI267" i="1363" s="1"/>
  <c r="BJ267" i="1363" s="1"/>
  <c r="BK267" i="1363" s="1"/>
  <c r="BL267" i="1363" s="1"/>
  <c r="BM267" i="1363" s="1"/>
  <c r="BN267" i="1363" s="1"/>
  <c r="BO267" i="1363" s="1"/>
  <c r="BP267" i="1363" s="1"/>
  <c r="BQ267" i="1363" s="1"/>
  <c r="BR267" i="1363" s="1"/>
  <c r="H267" i="1363"/>
  <c r="I267" i="1363" s="1"/>
  <c r="J267" i="1363" s="1"/>
  <c r="AB266" i="1363"/>
  <c r="AC266" i="1363" s="1"/>
  <c r="AD266" i="1363" s="1"/>
  <c r="AE266" i="1363" s="1"/>
  <c r="AF266" i="1363" s="1"/>
  <c r="AG266" i="1363" s="1"/>
  <c r="AH266" i="1363" s="1"/>
  <c r="AI266" i="1363" s="1"/>
  <c r="AJ266" i="1363" s="1"/>
  <c r="AK266" i="1363" s="1"/>
  <c r="AL266" i="1363" s="1"/>
  <c r="AM266" i="1363" s="1"/>
  <c r="AN266" i="1363" s="1"/>
  <c r="AO266" i="1363" s="1"/>
  <c r="AP266" i="1363" s="1"/>
  <c r="AQ266" i="1363" s="1"/>
  <c r="AR266" i="1363" s="1"/>
  <c r="AS266" i="1363" s="1"/>
  <c r="AT266" i="1363" s="1"/>
  <c r="AU266" i="1363" s="1"/>
  <c r="AV266" i="1363" s="1"/>
  <c r="AW266" i="1363" s="1"/>
  <c r="AX266" i="1363" s="1"/>
  <c r="AY266" i="1363" s="1"/>
  <c r="AZ266" i="1363" s="1"/>
  <c r="BA266" i="1363" s="1"/>
  <c r="BB266" i="1363" s="1"/>
  <c r="BC266" i="1363" s="1"/>
  <c r="BD266" i="1363" s="1"/>
  <c r="BE266" i="1363" s="1"/>
  <c r="BF266" i="1363" s="1"/>
  <c r="BG266" i="1363" s="1"/>
  <c r="BH266" i="1363" s="1"/>
  <c r="BI266" i="1363" s="1"/>
  <c r="BJ266" i="1363" s="1"/>
  <c r="BK266" i="1363" s="1"/>
  <c r="BL266" i="1363" s="1"/>
  <c r="BM266" i="1363" s="1"/>
  <c r="BN266" i="1363" s="1"/>
  <c r="BO266" i="1363" s="1"/>
  <c r="BP266" i="1363" s="1"/>
  <c r="BQ266" i="1363" s="1"/>
  <c r="BR266" i="1363" s="1"/>
  <c r="I266" i="1363"/>
  <c r="J266" i="1363" s="1"/>
  <c r="K266" i="1363" s="1"/>
  <c r="L266" i="1363" s="1"/>
  <c r="M266" i="1363" s="1"/>
  <c r="N266" i="1363" s="1"/>
  <c r="O266" i="1363" s="1"/>
  <c r="P266" i="1363" s="1"/>
  <c r="Q266" i="1363" s="1"/>
  <c r="R266" i="1363" s="1"/>
  <c r="S266" i="1363" s="1"/>
  <c r="T266" i="1363" s="1"/>
  <c r="U266" i="1363" s="1"/>
  <c r="V266" i="1363" s="1"/>
  <c r="W266" i="1363" s="1"/>
  <c r="X266" i="1363" s="1"/>
  <c r="Y266" i="1363" s="1"/>
  <c r="Z266" i="1363" s="1"/>
  <c r="AA266" i="1363" s="1"/>
  <c r="H266" i="1363"/>
  <c r="AF265" i="1363"/>
  <c r="AG265" i="1363" s="1"/>
  <c r="AH265" i="1363" s="1"/>
  <c r="AI265" i="1363" s="1"/>
  <c r="AJ265" i="1363" s="1"/>
  <c r="AK265" i="1363" s="1"/>
  <c r="AL265" i="1363" s="1"/>
  <c r="AM265" i="1363" s="1"/>
  <c r="AN265" i="1363" s="1"/>
  <c r="AO265" i="1363" s="1"/>
  <c r="AP265" i="1363" s="1"/>
  <c r="AQ265" i="1363" s="1"/>
  <c r="AR265" i="1363" s="1"/>
  <c r="AS265" i="1363" s="1"/>
  <c r="AT265" i="1363" s="1"/>
  <c r="AU265" i="1363" s="1"/>
  <c r="AV265" i="1363" s="1"/>
  <c r="AW265" i="1363" s="1"/>
  <c r="AX265" i="1363" s="1"/>
  <c r="AY265" i="1363" s="1"/>
  <c r="AZ265" i="1363" s="1"/>
  <c r="BA265" i="1363" s="1"/>
  <c r="BB265" i="1363" s="1"/>
  <c r="BC265" i="1363" s="1"/>
  <c r="BD265" i="1363" s="1"/>
  <c r="BE265" i="1363" s="1"/>
  <c r="BF265" i="1363" s="1"/>
  <c r="BG265" i="1363" s="1"/>
  <c r="BH265" i="1363" s="1"/>
  <c r="BI265" i="1363" s="1"/>
  <c r="BJ265" i="1363" s="1"/>
  <c r="BK265" i="1363" s="1"/>
  <c r="BL265" i="1363" s="1"/>
  <c r="BM265" i="1363" s="1"/>
  <c r="BN265" i="1363" s="1"/>
  <c r="BO265" i="1363" s="1"/>
  <c r="BP265" i="1363" s="1"/>
  <c r="BQ265" i="1363" s="1"/>
  <c r="BR265" i="1363" s="1"/>
  <c r="K265" i="1363"/>
  <c r="L265" i="1363" s="1"/>
  <c r="M265" i="1363" s="1"/>
  <c r="N265" i="1363" s="1"/>
  <c r="O265" i="1363" s="1"/>
  <c r="P265" i="1363" s="1"/>
  <c r="Q265" i="1363" s="1"/>
  <c r="R265" i="1363" s="1"/>
  <c r="S265" i="1363" s="1"/>
  <c r="T265" i="1363" s="1"/>
  <c r="U265" i="1363" s="1"/>
  <c r="V265" i="1363" s="1"/>
  <c r="W265" i="1363" s="1"/>
  <c r="X265" i="1363" s="1"/>
  <c r="Y265" i="1363" s="1"/>
  <c r="Z265" i="1363" s="1"/>
  <c r="AA265" i="1363" s="1"/>
  <c r="AB265" i="1363" s="1"/>
  <c r="AC265" i="1363" s="1"/>
  <c r="AD265" i="1363" s="1"/>
  <c r="AE265" i="1363" s="1"/>
  <c r="H265" i="1363"/>
  <c r="I265" i="1363" s="1"/>
  <c r="J265" i="1363" s="1"/>
  <c r="H264" i="1363"/>
  <c r="I264" i="1363" s="1"/>
  <c r="J264" i="1363" s="1"/>
  <c r="K264" i="1363" s="1"/>
  <c r="L264" i="1363" s="1"/>
  <c r="M264" i="1363" s="1"/>
  <c r="N264" i="1363" s="1"/>
  <c r="O264" i="1363" s="1"/>
  <c r="P264" i="1363" s="1"/>
  <c r="Q264" i="1363" s="1"/>
  <c r="R264" i="1363" s="1"/>
  <c r="S264" i="1363" s="1"/>
  <c r="T264" i="1363" s="1"/>
  <c r="U264" i="1363" s="1"/>
  <c r="V264" i="1363" s="1"/>
  <c r="W264" i="1363" s="1"/>
  <c r="X264" i="1363" s="1"/>
  <c r="Y264" i="1363" s="1"/>
  <c r="Z264" i="1363" s="1"/>
  <c r="AA264" i="1363" s="1"/>
  <c r="AB264" i="1363" s="1"/>
  <c r="AC264" i="1363" s="1"/>
  <c r="AD264" i="1363" s="1"/>
  <c r="AE264" i="1363" s="1"/>
  <c r="AF264" i="1363" s="1"/>
  <c r="AG264" i="1363" s="1"/>
  <c r="AH264" i="1363" s="1"/>
  <c r="AI264" i="1363" s="1"/>
  <c r="AJ264" i="1363" s="1"/>
  <c r="AK264" i="1363" s="1"/>
  <c r="AL264" i="1363" s="1"/>
  <c r="AM264" i="1363" s="1"/>
  <c r="AN264" i="1363" s="1"/>
  <c r="AO264" i="1363" s="1"/>
  <c r="AP264" i="1363" s="1"/>
  <c r="AQ264" i="1363" s="1"/>
  <c r="AR264" i="1363" s="1"/>
  <c r="AS264" i="1363" s="1"/>
  <c r="AT264" i="1363" s="1"/>
  <c r="AU264" i="1363" s="1"/>
  <c r="AV264" i="1363" s="1"/>
  <c r="AW264" i="1363" s="1"/>
  <c r="AX264" i="1363" s="1"/>
  <c r="AY264" i="1363" s="1"/>
  <c r="AZ264" i="1363" s="1"/>
  <c r="BA264" i="1363" s="1"/>
  <c r="BB264" i="1363" s="1"/>
  <c r="BC264" i="1363" s="1"/>
  <c r="BD264" i="1363" s="1"/>
  <c r="BE264" i="1363" s="1"/>
  <c r="BF264" i="1363" s="1"/>
  <c r="BG264" i="1363" s="1"/>
  <c r="BH264" i="1363" s="1"/>
  <c r="BI264" i="1363" s="1"/>
  <c r="BJ264" i="1363" s="1"/>
  <c r="BK264" i="1363" s="1"/>
  <c r="BL264" i="1363" s="1"/>
  <c r="BM264" i="1363" s="1"/>
  <c r="BN264" i="1363" s="1"/>
  <c r="BO264" i="1363" s="1"/>
  <c r="BP264" i="1363" s="1"/>
  <c r="BQ264" i="1363" s="1"/>
  <c r="BR264" i="1363" s="1"/>
  <c r="I263" i="1363"/>
  <c r="J263" i="1363" s="1"/>
  <c r="K263" i="1363" s="1"/>
  <c r="L263" i="1363" s="1"/>
  <c r="M263" i="1363" s="1"/>
  <c r="N263" i="1363" s="1"/>
  <c r="O263" i="1363" s="1"/>
  <c r="P263" i="1363" s="1"/>
  <c r="Q263" i="1363" s="1"/>
  <c r="R263" i="1363" s="1"/>
  <c r="S263" i="1363" s="1"/>
  <c r="T263" i="1363" s="1"/>
  <c r="U263" i="1363" s="1"/>
  <c r="V263" i="1363" s="1"/>
  <c r="W263" i="1363" s="1"/>
  <c r="X263" i="1363" s="1"/>
  <c r="Y263" i="1363" s="1"/>
  <c r="Z263" i="1363" s="1"/>
  <c r="AA263" i="1363" s="1"/>
  <c r="AB263" i="1363" s="1"/>
  <c r="AC263" i="1363" s="1"/>
  <c r="AD263" i="1363" s="1"/>
  <c r="AE263" i="1363" s="1"/>
  <c r="AF263" i="1363" s="1"/>
  <c r="AG263" i="1363" s="1"/>
  <c r="AH263" i="1363" s="1"/>
  <c r="AI263" i="1363" s="1"/>
  <c r="AJ263" i="1363" s="1"/>
  <c r="AK263" i="1363" s="1"/>
  <c r="AL263" i="1363" s="1"/>
  <c r="AM263" i="1363" s="1"/>
  <c r="AN263" i="1363" s="1"/>
  <c r="AO263" i="1363" s="1"/>
  <c r="AP263" i="1363" s="1"/>
  <c r="AQ263" i="1363" s="1"/>
  <c r="AR263" i="1363" s="1"/>
  <c r="AS263" i="1363" s="1"/>
  <c r="AT263" i="1363" s="1"/>
  <c r="AU263" i="1363" s="1"/>
  <c r="AV263" i="1363" s="1"/>
  <c r="AW263" i="1363" s="1"/>
  <c r="AX263" i="1363" s="1"/>
  <c r="AY263" i="1363" s="1"/>
  <c r="AZ263" i="1363" s="1"/>
  <c r="BA263" i="1363" s="1"/>
  <c r="BB263" i="1363" s="1"/>
  <c r="BC263" i="1363" s="1"/>
  <c r="BD263" i="1363" s="1"/>
  <c r="BE263" i="1363" s="1"/>
  <c r="BF263" i="1363" s="1"/>
  <c r="BG263" i="1363" s="1"/>
  <c r="BH263" i="1363" s="1"/>
  <c r="BI263" i="1363" s="1"/>
  <c r="BJ263" i="1363" s="1"/>
  <c r="BK263" i="1363" s="1"/>
  <c r="BL263" i="1363" s="1"/>
  <c r="BM263" i="1363" s="1"/>
  <c r="BN263" i="1363" s="1"/>
  <c r="BO263" i="1363" s="1"/>
  <c r="BP263" i="1363" s="1"/>
  <c r="BQ263" i="1363" s="1"/>
  <c r="BR263" i="1363" s="1"/>
  <c r="H263" i="1363"/>
  <c r="M262" i="1363"/>
  <c r="N262" i="1363" s="1"/>
  <c r="O262" i="1363" s="1"/>
  <c r="P262" i="1363" s="1"/>
  <c r="Q262" i="1363" s="1"/>
  <c r="R262" i="1363" s="1"/>
  <c r="S262" i="1363" s="1"/>
  <c r="T262" i="1363" s="1"/>
  <c r="U262" i="1363" s="1"/>
  <c r="V262" i="1363" s="1"/>
  <c r="W262" i="1363" s="1"/>
  <c r="X262" i="1363" s="1"/>
  <c r="Y262" i="1363" s="1"/>
  <c r="Z262" i="1363" s="1"/>
  <c r="AA262" i="1363" s="1"/>
  <c r="AB262" i="1363" s="1"/>
  <c r="AC262" i="1363" s="1"/>
  <c r="AD262" i="1363" s="1"/>
  <c r="AE262" i="1363" s="1"/>
  <c r="AF262" i="1363" s="1"/>
  <c r="AG262" i="1363" s="1"/>
  <c r="AH262" i="1363" s="1"/>
  <c r="AI262" i="1363" s="1"/>
  <c r="AJ262" i="1363" s="1"/>
  <c r="AK262" i="1363" s="1"/>
  <c r="AL262" i="1363" s="1"/>
  <c r="AM262" i="1363" s="1"/>
  <c r="AN262" i="1363" s="1"/>
  <c r="AO262" i="1363" s="1"/>
  <c r="AP262" i="1363" s="1"/>
  <c r="AQ262" i="1363" s="1"/>
  <c r="AR262" i="1363" s="1"/>
  <c r="AS262" i="1363" s="1"/>
  <c r="AT262" i="1363" s="1"/>
  <c r="AU262" i="1363" s="1"/>
  <c r="AV262" i="1363" s="1"/>
  <c r="AW262" i="1363" s="1"/>
  <c r="AX262" i="1363" s="1"/>
  <c r="AY262" i="1363" s="1"/>
  <c r="AZ262" i="1363" s="1"/>
  <c r="BA262" i="1363" s="1"/>
  <c r="BB262" i="1363" s="1"/>
  <c r="BC262" i="1363" s="1"/>
  <c r="BD262" i="1363" s="1"/>
  <c r="BE262" i="1363" s="1"/>
  <c r="BF262" i="1363" s="1"/>
  <c r="BG262" i="1363" s="1"/>
  <c r="BH262" i="1363" s="1"/>
  <c r="BI262" i="1363" s="1"/>
  <c r="BJ262" i="1363" s="1"/>
  <c r="BK262" i="1363" s="1"/>
  <c r="BL262" i="1363" s="1"/>
  <c r="BM262" i="1363" s="1"/>
  <c r="BN262" i="1363" s="1"/>
  <c r="BO262" i="1363" s="1"/>
  <c r="BP262" i="1363" s="1"/>
  <c r="BQ262" i="1363" s="1"/>
  <c r="BR262" i="1363" s="1"/>
  <c r="H262" i="1363"/>
  <c r="I262" i="1363" s="1"/>
  <c r="J262" i="1363" s="1"/>
  <c r="K262" i="1363" s="1"/>
  <c r="L262" i="1363" s="1"/>
  <c r="M261" i="1363"/>
  <c r="N261" i="1363" s="1"/>
  <c r="O261" i="1363" s="1"/>
  <c r="P261" i="1363" s="1"/>
  <c r="Q261" i="1363" s="1"/>
  <c r="R261" i="1363" s="1"/>
  <c r="S261" i="1363" s="1"/>
  <c r="T261" i="1363" s="1"/>
  <c r="U261" i="1363" s="1"/>
  <c r="V261" i="1363" s="1"/>
  <c r="W261" i="1363" s="1"/>
  <c r="X261" i="1363" s="1"/>
  <c r="Y261" i="1363" s="1"/>
  <c r="Z261" i="1363" s="1"/>
  <c r="AA261" i="1363" s="1"/>
  <c r="AB261" i="1363" s="1"/>
  <c r="AC261" i="1363" s="1"/>
  <c r="AD261" i="1363" s="1"/>
  <c r="AE261" i="1363" s="1"/>
  <c r="AF261" i="1363" s="1"/>
  <c r="AG261" i="1363" s="1"/>
  <c r="AH261" i="1363" s="1"/>
  <c r="AI261" i="1363" s="1"/>
  <c r="AJ261" i="1363" s="1"/>
  <c r="AK261" i="1363" s="1"/>
  <c r="AL261" i="1363" s="1"/>
  <c r="AM261" i="1363" s="1"/>
  <c r="AN261" i="1363" s="1"/>
  <c r="AO261" i="1363" s="1"/>
  <c r="AP261" i="1363" s="1"/>
  <c r="AQ261" i="1363" s="1"/>
  <c r="AR261" i="1363" s="1"/>
  <c r="AS261" i="1363" s="1"/>
  <c r="AT261" i="1363" s="1"/>
  <c r="AU261" i="1363" s="1"/>
  <c r="AV261" i="1363" s="1"/>
  <c r="AW261" i="1363" s="1"/>
  <c r="AX261" i="1363" s="1"/>
  <c r="AY261" i="1363" s="1"/>
  <c r="AZ261" i="1363" s="1"/>
  <c r="BA261" i="1363" s="1"/>
  <c r="BB261" i="1363" s="1"/>
  <c r="BC261" i="1363" s="1"/>
  <c r="BD261" i="1363" s="1"/>
  <c r="BE261" i="1363" s="1"/>
  <c r="BF261" i="1363" s="1"/>
  <c r="BG261" i="1363" s="1"/>
  <c r="BH261" i="1363" s="1"/>
  <c r="BI261" i="1363" s="1"/>
  <c r="BJ261" i="1363" s="1"/>
  <c r="BK261" i="1363" s="1"/>
  <c r="BL261" i="1363" s="1"/>
  <c r="BM261" i="1363" s="1"/>
  <c r="BN261" i="1363" s="1"/>
  <c r="BO261" i="1363" s="1"/>
  <c r="BP261" i="1363" s="1"/>
  <c r="BQ261" i="1363" s="1"/>
  <c r="BR261" i="1363" s="1"/>
  <c r="L261" i="1363"/>
  <c r="I261" i="1363"/>
  <c r="J261" i="1363" s="1"/>
  <c r="K261" i="1363" s="1"/>
  <c r="H261" i="1363"/>
  <c r="J260" i="1363"/>
  <c r="K260" i="1363" s="1"/>
  <c r="L260" i="1363" s="1"/>
  <c r="M260" i="1363" s="1"/>
  <c r="N260" i="1363" s="1"/>
  <c r="O260" i="1363" s="1"/>
  <c r="P260" i="1363" s="1"/>
  <c r="Q260" i="1363" s="1"/>
  <c r="R260" i="1363" s="1"/>
  <c r="S260" i="1363" s="1"/>
  <c r="T260" i="1363" s="1"/>
  <c r="U260" i="1363" s="1"/>
  <c r="V260" i="1363" s="1"/>
  <c r="W260" i="1363" s="1"/>
  <c r="X260" i="1363" s="1"/>
  <c r="Y260" i="1363" s="1"/>
  <c r="Z260" i="1363" s="1"/>
  <c r="AA260" i="1363" s="1"/>
  <c r="AB260" i="1363" s="1"/>
  <c r="AC260" i="1363" s="1"/>
  <c r="AD260" i="1363" s="1"/>
  <c r="AE260" i="1363" s="1"/>
  <c r="AF260" i="1363" s="1"/>
  <c r="AG260" i="1363" s="1"/>
  <c r="AH260" i="1363" s="1"/>
  <c r="AI260" i="1363" s="1"/>
  <c r="AJ260" i="1363" s="1"/>
  <c r="AK260" i="1363" s="1"/>
  <c r="AL260" i="1363" s="1"/>
  <c r="AM260" i="1363" s="1"/>
  <c r="AN260" i="1363" s="1"/>
  <c r="AO260" i="1363" s="1"/>
  <c r="AP260" i="1363" s="1"/>
  <c r="AQ260" i="1363" s="1"/>
  <c r="AR260" i="1363" s="1"/>
  <c r="AS260" i="1363" s="1"/>
  <c r="AT260" i="1363" s="1"/>
  <c r="AU260" i="1363" s="1"/>
  <c r="AV260" i="1363" s="1"/>
  <c r="AW260" i="1363" s="1"/>
  <c r="AX260" i="1363" s="1"/>
  <c r="AY260" i="1363" s="1"/>
  <c r="AZ260" i="1363" s="1"/>
  <c r="BA260" i="1363" s="1"/>
  <c r="BB260" i="1363" s="1"/>
  <c r="BC260" i="1363" s="1"/>
  <c r="BD260" i="1363" s="1"/>
  <c r="BE260" i="1363" s="1"/>
  <c r="BF260" i="1363" s="1"/>
  <c r="BG260" i="1363" s="1"/>
  <c r="BH260" i="1363" s="1"/>
  <c r="BI260" i="1363" s="1"/>
  <c r="BJ260" i="1363" s="1"/>
  <c r="BK260" i="1363" s="1"/>
  <c r="BL260" i="1363" s="1"/>
  <c r="BM260" i="1363" s="1"/>
  <c r="BN260" i="1363" s="1"/>
  <c r="BO260" i="1363" s="1"/>
  <c r="BP260" i="1363" s="1"/>
  <c r="BQ260" i="1363" s="1"/>
  <c r="BR260" i="1363" s="1"/>
  <c r="I260" i="1363"/>
  <c r="H260" i="1363"/>
  <c r="J259" i="1363"/>
  <c r="K259" i="1363" s="1"/>
  <c r="L259" i="1363" s="1"/>
  <c r="M259" i="1363" s="1"/>
  <c r="N259" i="1363" s="1"/>
  <c r="O259" i="1363" s="1"/>
  <c r="P259" i="1363" s="1"/>
  <c r="Q259" i="1363" s="1"/>
  <c r="R259" i="1363" s="1"/>
  <c r="S259" i="1363" s="1"/>
  <c r="T259" i="1363" s="1"/>
  <c r="U259" i="1363" s="1"/>
  <c r="V259" i="1363" s="1"/>
  <c r="W259" i="1363" s="1"/>
  <c r="X259" i="1363" s="1"/>
  <c r="Y259" i="1363" s="1"/>
  <c r="Z259" i="1363" s="1"/>
  <c r="AA259" i="1363" s="1"/>
  <c r="AB259" i="1363" s="1"/>
  <c r="AC259" i="1363" s="1"/>
  <c r="AD259" i="1363" s="1"/>
  <c r="AE259" i="1363" s="1"/>
  <c r="AF259" i="1363" s="1"/>
  <c r="AG259" i="1363" s="1"/>
  <c r="AH259" i="1363" s="1"/>
  <c r="AI259" i="1363" s="1"/>
  <c r="AJ259" i="1363" s="1"/>
  <c r="AK259" i="1363" s="1"/>
  <c r="AL259" i="1363" s="1"/>
  <c r="AM259" i="1363" s="1"/>
  <c r="AN259" i="1363" s="1"/>
  <c r="AO259" i="1363" s="1"/>
  <c r="AP259" i="1363" s="1"/>
  <c r="AQ259" i="1363" s="1"/>
  <c r="AR259" i="1363" s="1"/>
  <c r="AS259" i="1363" s="1"/>
  <c r="AT259" i="1363" s="1"/>
  <c r="AU259" i="1363" s="1"/>
  <c r="AV259" i="1363" s="1"/>
  <c r="AW259" i="1363" s="1"/>
  <c r="AX259" i="1363" s="1"/>
  <c r="AY259" i="1363" s="1"/>
  <c r="AZ259" i="1363" s="1"/>
  <c r="BA259" i="1363" s="1"/>
  <c r="BB259" i="1363" s="1"/>
  <c r="BC259" i="1363" s="1"/>
  <c r="BD259" i="1363" s="1"/>
  <c r="BE259" i="1363" s="1"/>
  <c r="BF259" i="1363" s="1"/>
  <c r="BG259" i="1363" s="1"/>
  <c r="BH259" i="1363" s="1"/>
  <c r="BI259" i="1363" s="1"/>
  <c r="BJ259" i="1363" s="1"/>
  <c r="BK259" i="1363" s="1"/>
  <c r="BL259" i="1363" s="1"/>
  <c r="BM259" i="1363" s="1"/>
  <c r="BN259" i="1363" s="1"/>
  <c r="BO259" i="1363" s="1"/>
  <c r="BP259" i="1363" s="1"/>
  <c r="BQ259" i="1363" s="1"/>
  <c r="BR259" i="1363" s="1"/>
  <c r="H259" i="1363"/>
  <c r="I259" i="1363" s="1"/>
  <c r="W258" i="1363"/>
  <c r="X258" i="1363" s="1"/>
  <c r="Y258" i="1363" s="1"/>
  <c r="Z258" i="1363" s="1"/>
  <c r="AA258" i="1363" s="1"/>
  <c r="AB258" i="1363" s="1"/>
  <c r="AC258" i="1363" s="1"/>
  <c r="AD258" i="1363" s="1"/>
  <c r="AE258" i="1363" s="1"/>
  <c r="AF258" i="1363" s="1"/>
  <c r="AG258" i="1363" s="1"/>
  <c r="AH258" i="1363" s="1"/>
  <c r="AI258" i="1363" s="1"/>
  <c r="AJ258" i="1363" s="1"/>
  <c r="AK258" i="1363" s="1"/>
  <c r="AL258" i="1363" s="1"/>
  <c r="AM258" i="1363" s="1"/>
  <c r="AN258" i="1363" s="1"/>
  <c r="AO258" i="1363" s="1"/>
  <c r="AP258" i="1363" s="1"/>
  <c r="AQ258" i="1363" s="1"/>
  <c r="AR258" i="1363" s="1"/>
  <c r="AS258" i="1363" s="1"/>
  <c r="AT258" i="1363" s="1"/>
  <c r="AU258" i="1363" s="1"/>
  <c r="AV258" i="1363" s="1"/>
  <c r="AW258" i="1363" s="1"/>
  <c r="AX258" i="1363" s="1"/>
  <c r="AY258" i="1363" s="1"/>
  <c r="AZ258" i="1363" s="1"/>
  <c r="BA258" i="1363" s="1"/>
  <c r="BB258" i="1363" s="1"/>
  <c r="BC258" i="1363" s="1"/>
  <c r="BD258" i="1363" s="1"/>
  <c r="BE258" i="1363" s="1"/>
  <c r="BF258" i="1363" s="1"/>
  <c r="BG258" i="1363" s="1"/>
  <c r="BH258" i="1363" s="1"/>
  <c r="BI258" i="1363" s="1"/>
  <c r="BJ258" i="1363" s="1"/>
  <c r="BK258" i="1363" s="1"/>
  <c r="BL258" i="1363" s="1"/>
  <c r="BM258" i="1363" s="1"/>
  <c r="BN258" i="1363" s="1"/>
  <c r="BO258" i="1363" s="1"/>
  <c r="BP258" i="1363" s="1"/>
  <c r="BQ258" i="1363" s="1"/>
  <c r="BR258" i="1363" s="1"/>
  <c r="J258" i="1363"/>
  <c r="K258" i="1363" s="1"/>
  <c r="L258" i="1363" s="1"/>
  <c r="M258" i="1363" s="1"/>
  <c r="N258" i="1363" s="1"/>
  <c r="O258" i="1363" s="1"/>
  <c r="P258" i="1363" s="1"/>
  <c r="Q258" i="1363" s="1"/>
  <c r="R258" i="1363" s="1"/>
  <c r="S258" i="1363" s="1"/>
  <c r="T258" i="1363" s="1"/>
  <c r="U258" i="1363" s="1"/>
  <c r="V258" i="1363" s="1"/>
  <c r="I258" i="1363"/>
  <c r="H258" i="1363"/>
  <c r="Q257" i="1363"/>
  <c r="R257" i="1363" s="1"/>
  <c r="S257" i="1363" s="1"/>
  <c r="T257" i="1363" s="1"/>
  <c r="U257" i="1363" s="1"/>
  <c r="V257" i="1363" s="1"/>
  <c r="W257" i="1363" s="1"/>
  <c r="X257" i="1363" s="1"/>
  <c r="Y257" i="1363" s="1"/>
  <c r="Z257" i="1363" s="1"/>
  <c r="AA257" i="1363" s="1"/>
  <c r="AB257" i="1363" s="1"/>
  <c r="AC257" i="1363" s="1"/>
  <c r="AD257" i="1363" s="1"/>
  <c r="AE257" i="1363" s="1"/>
  <c r="AF257" i="1363" s="1"/>
  <c r="AG257" i="1363" s="1"/>
  <c r="AH257" i="1363" s="1"/>
  <c r="AI257" i="1363" s="1"/>
  <c r="AJ257" i="1363" s="1"/>
  <c r="AK257" i="1363" s="1"/>
  <c r="AL257" i="1363" s="1"/>
  <c r="AM257" i="1363" s="1"/>
  <c r="AN257" i="1363" s="1"/>
  <c r="AO257" i="1363" s="1"/>
  <c r="AP257" i="1363" s="1"/>
  <c r="AQ257" i="1363" s="1"/>
  <c r="AR257" i="1363" s="1"/>
  <c r="AS257" i="1363" s="1"/>
  <c r="AT257" i="1363" s="1"/>
  <c r="AU257" i="1363" s="1"/>
  <c r="AV257" i="1363" s="1"/>
  <c r="AW257" i="1363" s="1"/>
  <c r="AX257" i="1363" s="1"/>
  <c r="AY257" i="1363" s="1"/>
  <c r="AZ257" i="1363" s="1"/>
  <c r="BA257" i="1363" s="1"/>
  <c r="BB257" i="1363" s="1"/>
  <c r="BC257" i="1363" s="1"/>
  <c r="BD257" i="1363" s="1"/>
  <c r="BE257" i="1363" s="1"/>
  <c r="BF257" i="1363" s="1"/>
  <c r="BG257" i="1363" s="1"/>
  <c r="BH257" i="1363" s="1"/>
  <c r="BI257" i="1363" s="1"/>
  <c r="BJ257" i="1363" s="1"/>
  <c r="BK257" i="1363" s="1"/>
  <c r="BL257" i="1363" s="1"/>
  <c r="BM257" i="1363" s="1"/>
  <c r="BN257" i="1363" s="1"/>
  <c r="BO257" i="1363" s="1"/>
  <c r="BP257" i="1363" s="1"/>
  <c r="BQ257" i="1363" s="1"/>
  <c r="BR257" i="1363" s="1"/>
  <c r="I257" i="1363"/>
  <c r="J257" i="1363" s="1"/>
  <c r="K257" i="1363" s="1"/>
  <c r="L257" i="1363" s="1"/>
  <c r="M257" i="1363" s="1"/>
  <c r="N257" i="1363" s="1"/>
  <c r="O257" i="1363" s="1"/>
  <c r="P257" i="1363" s="1"/>
  <c r="H257" i="1363"/>
  <c r="M256" i="1363"/>
  <c r="N256" i="1363" s="1"/>
  <c r="O256" i="1363" s="1"/>
  <c r="P256" i="1363" s="1"/>
  <c r="Q256" i="1363" s="1"/>
  <c r="R256" i="1363" s="1"/>
  <c r="S256" i="1363" s="1"/>
  <c r="T256" i="1363" s="1"/>
  <c r="U256" i="1363" s="1"/>
  <c r="V256" i="1363" s="1"/>
  <c r="W256" i="1363" s="1"/>
  <c r="X256" i="1363" s="1"/>
  <c r="Y256" i="1363" s="1"/>
  <c r="Z256" i="1363" s="1"/>
  <c r="AA256" i="1363" s="1"/>
  <c r="AB256" i="1363" s="1"/>
  <c r="AC256" i="1363" s="1"/>
  <c r="AD256" i="1363" s="1"/>
  <c r="AE256" i="1363" s="1"/>
  <c r="AF256" i="1363" s="1"/>
  <c r="AG256" i="1363" s="1"/>
  <c r="AH256" i="1363" s="1"/>
  <c r="AI256" i="1363" s="1"/>
  <c r="AJ256" i="1363" s="1"/>
  <c r="AK256" i="1363" s="1"/>
  <c r="AL256" i="1363" s="1"/>
  <c r="AM256" i="1363" s="1"/>
  <c r="AN256" i="1363" s="1"/>
  <c r="AO256" i="1363" s="1"/>
  <c r="AP256" i="1363" s="1"/>
  <c r="AQ256" i="1363" s="1"/>
  <c r="AR256" i="1363" s="1"/>
  <c r="AS256" i="1363" s="1"/>
  <c r="AT256" i="1363" s="1"/>
  <c r="AU256" i="1363" s="1"/>
  <c r="AV256" i="1363" s="1"/>
  <c r="AW256" i="1363" s="1"/>
  <c r="AX256" i="1363" s="1"/>
  <c r="AY256" i="1363" s="1"/>
  <c r="AZ256" i="1363" s="1"/>
  <c r="BA256" i="1363" s="1"/>
  <c r="BB256" i="1363" s="1"/>
  <c r="BC256" i="1363" s="1"/>
  <c r="BD256" i="1363" s="1"/>
  <c r="BE256" i="1363" s="1"/>
  <c r="BF256" i="1363" s="1"/>
  <c r="BG256" i="1363" s="1"/>
  <c r="BH256" i="1363" s="1"/>
  <c r="BI256" i="1363" s="1"/>
  <c r="BJ256" i="1363" s="1"/>
  <c r="BK256" i="1363" s="1"/>
  <c r="BL256" i="1363" s="1"/>
  <c r="BM256" i="1363" s="1"/>
  <c r="BN256" i="1363" s="1"/>
  <c r="BO256" i="1363" s="1"/>
  <c r="BP256" i="1363" s="1"/>
  <c r="BQ256" i="1363" s="1"/>
  <c r="BR256" i="1363" s="1"/>
  <c r="J256" i="1363"/>
  <c r="K256" i="1363" s="1"/>
  <c r="L256" i="1363" s="1"/>
  <c r="I256" i="1363"/>
  <c r="H256" i="1363"/>
  <c r="H255" i="1363"/>
  <c r="I255" i="1363" s="1"/>
  <c r="J255" i="1363" s="1"/>
  <c r="K255" i="1363" s="1"/>
  <c r="L255" i="1363" s="1"/>
  <c r="M255" i="1363" s="1"/>
  <c r="N255" i="1363" s="1"/>
  <c r="O255" i="1363" s="1"/>
  <c r="P255" i="1363" s="1"/>
  <c r="Q255" i="1363" s="1"/>
  <c r="R255" i="1363" s="1"/>
  <c r="S255" i="1363" s="1"/>
  <c r="T255" i="1363" s="1"/>
  <c r="U255" i="1363" s="1"/>
  <c r="V255" i="1363" s="1"/>
  <c r="W255" i="1363" s="1"/>
  <c r="X255" i="1363" s="1"/>
  <c r="Y255" i="1363" s="1"/>
  <c r="Z255" i="1363" s="1"/>
  <c r="AA255" i="1363" s="1"/>
  <c r="AB255" i="1363" s="1"/>
  <c r="AC255" i="1363" s="1"/>
  <c r="AD255" i="1363" s="1"/>
  <c r="AE255" i="1363" s="1"/>
  <c r="AF255" i="1363" s="1"/>
  <c r="AG255" i="1363" s="1"/>
  <c r="AH255" i="1363" s="1"/>
  <c r="AI255" i="1363" s="1"/>
  <c r="AJ255" i="1363" s="1"/>
  <c r="AK255" i="1363" s="1"/>
  <c r="AL255" i="1363" s="1"/>
  <c r="AM255" i="1363" s="1"/>
  <c r="AN255" i="1363" s="1"/>
  <c r="AO255" i="1363" s="1"/>
  <c r="AP255" i="1363" s="1"/>
  <c r="AQ255" i="1363" s="1"/>
  <c r="AR255" i="1363" s="1"/>
  <c r="AS255" i="1363" s="1"/>
  <c r="AT255" i="1363" s="1"/>
  <c r="AU255" i="1363" s="1"/>
  <c r="AV255" i="1363" s="1"/>
  <c r="AW255" i="1363" s="1"/>
  <c r="AX255" i="1363" s="1"/>
  <c r="AY255" i="1363" s="1"/>
  <c r="AZ255" i="1363" s="1"/>
  <c r="BA255" i="1363" s="1"/>
  <c r="BB255" i="1363" s="1"/>
  <c r="BC255" i="1363" s="1"/>
  <c r="BD255" i="1363" s="1"/>
  <c r="BE255" i="1363" s="1"/>
  <c r="BF255" i="1363" s="1"/>
  <c r="BG255" i="1363" s="1"/>
  <c r="BH255" i="1363" s="1"/>
  <c r="BI255" i="1363" s="1"/>
  <c r="BJ255" i="1363" s="1"/>
  <c r="BK255" i="1363" s="1"/>
  <c r="BL255" i="1363" s="1"/>
  <c r="BM255" i="1363" s="1"/>
  <c r="BN255" i="1363" s="1"/>
  <c r="BO255" i="1363" s="1"/>
  <c r="BP255" i="1363" s="1"/>
  <c r="BQ255" i="1363" s="1"/>
  <c r="BR255" i="1363" s="1"/>
  <c r="K254" i="1363"/>
  <c r="L254" i="1363" s="1"/>
  <c r="M254" i="1363" s="1"/>
  <c r="N254" i="1363" s="1"/>
  <c r="O254" i="1363" s="1"/>
  <c r="P254" i="1363" s="1"/>
  <c r="Q254" i="1363" s="1"/>
  <c r="R254" i="1363" s="1"/>
  <c r="S254" i="1363" s="1"/>
  <c r="T254" i="1363" s="1"/>
  <c r="U254" i="1363" s="1"/>
  <c r="V254" i="1363" s="1"/>
  <c r="W254" i="1363" s="1"/>
  <c r="X254" i="1363" s="1"/>
  <c r="Y254" i="1363" s="1"/>
  <c r="Z254" i="1363" s="1"/>
  <c r="AA254" i="1363" s="1"/>
  <c r="AB254" i="1363" s="1"/>
  <c r="AC254" i="1363" s="1"/>
  <c r="AD254" i="1363" s="1"/>
  <c r="AE254" i="1363" s="1"/>
  <c r="AF254" i="1363" s="1"/>
  <c r="AG254" i="1363" s="1"/>
  <c r="AH254" i="1363" s="1"/>
  <c r="AI254" i="1363" s="1"/>
  <c r="AJ254" i="1363" s="1"/>
  <c r="AK254" i="1363" s="1"/>
  <c r="AL254" i="1363" s="1"/>
  <c r="AM254" i="1363" s="1"/>
  <c r="AN254" i="1363" s="1"/>
  <c r="AO254" i="1363" s="1"/>
  <c r="AP254" i="1363" s="1"/>
  <c r="AQ254" i="1363" s="1"/>
  <c r="AR254" i="1363" s="1"/>
  <c r="AS254" i="1363" s="1"/>
  <c r="AT254" i="1363" s="1"/>
  <c r="AU254" i="1363" s="1"/>
  <c r="AV254" i="1363" s="1"/>
  <c r="AW254" i="1363" s="1"/>
  <c r="AX254" i="1363" s="1"/>
  <c r="AY254" i="1363" s="1"/>
  <c r="AZ254" i="1363" s="1"/>
  <c r="BA254" i="1363" s="1"/>
  <c r="BB254" i="1363" s="1"/>
  <c r="BC254" i="1363" s="1"/>
  <c r="BD254" i="1363" s="1"/>
  <c r="BE254" i="1363" s="1"/>
  <c r="BF254" i="1363" s="1"/>
  <c r="BG254" i="1363" s="1"/>
  <c r="BH254" i="1363" s="1"/>
  <c r="BI254" i="1363" s="1"/>
  <c r="BJ254" i="1363" s="1"/>
  <c r="BK254" i="1363" s="1"/>
  <c r="BL254" i="1363" s="1"/>
  <c r="BM254" i="1363" s="1"/>
  <c r="BN254" i="1363" s="1"/>
  <c r="BO254" i="1363" s="1"/>
  <c r="BP254" i="1363" s="1"/>
  <c r="BQ254" i="1363" s="1"/>
  <c r="BR254" i="1363" s="1"/>
  <c r="J254" i="1363"/>
  <c r="H254" i="1363"/>
  <c r="I254" i="1363" s="1"/>
  <c r="L253" i="1363"/>
  <c r="M253" i="1363" s="1"/>
  <c r="N253" i="1363" s="1"/>
  <c r="O253" i="1363" s="1"/>
  <c r="P253" i="1363" s="1"/>
  <c r="Q253" i="1363" s="1"/>
  <c r="R253" i="1363" s="1"/>
  <c r="S253" i="1363" s="1"/>
  <c r="T253" i="1363" s="1"/>
  <c r="U253" i="1363" s="1"/>
  <c r="V253" i="1363" s="1"/>
  <c r="W253" i="1363" s="1"/>
  <c r="X253" i="1363" s="1"/>
  <c r="Y253" i="1363" s="1"/>
  <c r="Z253" i="1363" s="1"/>
  <c r="AA253" i="1363" s="1"/>
  <c r="AB253" i="1363" s="1"/>
  <c r="AC253" i="1363" s="1"/>
  <c r="AD253" i="1363" s="1"/>
  <c r="AE253" i="1363" s="1"/>
  <c r="AF253" i="1363" s="1"/>
  <c r="AG253" i="1363" s="1"/>
  <c r="AH253" i="1363" s="1"/>
  <c r="AI253" i="1363" s="1"/>
  <c r="AJ253" i="1363" s="1"/>
  <c r="AK253" i="1363" s="1"/>
  <c r="AL253" i="1363" s="1"/>
  <c r="AM253" i="1363" s="1"/>
  <c r="AN253" i="1363" s="1"/>
  <c r="AO253" i="1363" s="1"/>
  <c r="AP253" i="1363" s="1"/>
  <c r="AQ253" i="1363" s="1"/>
  <c r="AR253" i="1363" s="1"/>
  <c r="AS253" i="1363" s="1"/>
  <c r="AT253" i="1363" s="1"/>
  <c r="AU253" i="1363" s="1"/>
  <c r="AV253" i="1363" s="1"/>
  <c r="AW253" i="1363" s="1"/>
  <c r="AX253" i="1363" s="1"/>
  <c r="AY253" i="1363" s="1"/>
  <c r="AZ253" i="1363" s="1"/>
  <c r="BA253" i="1363" s="1"/>
  <c r="BB253" i="1363" s="1"/>
  <c r="BC253" i="1363" s="1"/>
  <c r="BD253" i="1363" s="1"/>
  <c r="BE253" i="1363" s="1"/>
  <c r="BF253" i="1363" s="1"/>
  <c r="BG253" i="1363" s="1"/>
  <c r="BH253" i="1363" s="1"/>
  <c r="BI253" i="1363" s="1"/>
  <c r="BJ253" i="1363" s="1"/>
  <c r="BK253" i="1363" s="1"/>
  <c r="BL253" i="1363" s="1"/>
  <c r="BM253" i="1363" s="1"/>
  <c r="BN253" i="1363" s="1"/>
  <c r="BO253" i="1363" s="1"/>
  <c r="BP253" i="1363" s="1"/>
  <c r="BQ253" i="1363" s="1"/>
  <c r="BR253" i="1363" s="1"/>
  <c r="K253" i="1363"/>
  <c r="J253" i="1363"/>
  <c r="I253" i="1363"/>
  <c r="H253" i="1363"/>
  <c r="J252" i="1363"/>
  <c r="K252" i="1363" s="1"/>
  <c r="L252" i="1363" s="1"/>
  <c r="M252" i="1363" s="1"/>
  <c r="N252" i="1363" s="1"/>
  <c r="O252" i="1363" s="1"/>
  <c r="P252" i="1363" s="1"/>
  <c r="Q252" i="1363" s="1"/>
  <c r="R252" i="1363" s="1"/>
  <c r="S252" i="1363" s="1"/>
  <c r="T252" i="1363" s="1"/>
  <c r="U252" i="1363" s="1"/>
  <c r="V252" i="1363" s="1"/>
  <c r="W252" i="1363" s="1"/>
  <c r="X252" i="1363" s="1"/>
  <c r="Y252" i="1363" s="1"/>
  <c r="Z252" i="1363" s="1"/>
  <c r="AA252" i="1363" s="1"/>
  <c r="AB252" i="1363" s="1"/>
  <c r="AC252" i="1363" s="1"/>
  <c r="AD252" i="1363" s="1"/>
  <c r="AE252" i="1363" s="1"/>
  <c r="AF252" i="1363" s="1"/>
  <c r="AG252" i="1363" s="1"/>
  <c r="AH252" i="1363" s="1"/>
  <c r="AI252" i="1363" s="1"/>
  <c r="AJ252" i="1363" s="1"/>
  <c r="AK252" i="1363" s="1"/>
  <c r="AL252" i="1363" s="1"/>
  <c r="AM252" i="1363" s="1"/>
  <c r="AN252" i="1363" s="1"/>
  <c r="AO252" i="1363" s="1"/>
  <c r="AP252" i="1363" s="1"/>
  <c r="AQ252" i="1363" s="1"/>
  <c r="AR252" i="1363" s="1"/>
  <c r="AS252" i="1363" s="1"/>
  <c r="AT252" i="1363" s="1"/>
  <c r="AU252" i="1363" s="1"/>
  <c r="AV252" i="1363" s="1"/>
  <c r="AW252" i="1363" s="1"/>
  <c r="AX252" i="1363" s="1"/>
  <c r="AY252" i="1363" s="1"/>
  <c r="AZ252" i="1363" s="1"/>
  <c r="BA252" i="1363" s="1"/>
  <c r="BB252" i="1363" s="1"/>
  <c r="BC252" i="1363" s="1"/>
  <c r="BD252" i="1363" s="1"/>
  <c r="BE252" i="1363" s="1"/>
  <c r="BF252" i="1363" s="1"/>
  <c r="BG252" i="1363" s="1"/>
  <c r="BH252" i="1363" s="1"/>
  <c r="BI252" i="1363" s="1"/>
  <c r="BJ252" i="1363" s="1"/>
  <c r="BK252" i="1363" s="1"/>
  <c r="BL252" i="1363" s="1"/>
  <c r="BM252" i="1363" s="1"/>
  <c r="BN252" i="1363" s="1"/>
  <c r="BO252" i="1363" s="1"/>
  <c r="BP252" i="1363" s="1"/>
  <c r="BQ252" i="1363" s="1"/>
  <c r="BR252" i="1363" s="1"/>
  <c r="I252" i="1363"/>
  <c r="H252" i="1363"/>
  <c r="J251" i="1363"/>
  <c r="K251" i="1363" s="1"/>
  <c r="L251" i="1363" s="1"/>
  <c r="M251" i="1363" s="1"/>
  <c r="N251" i="1363" s="1"/>
  <c r="O251" i="1363" s="1"/>
  <c r="P251" i="1363" s="1"/>
  <c r="Q251" i="1363" s="1"/>
  <c r="R251" i="1363" s="1"/>
  <c r="S251" i="1363" s="1"/>
  <c r="T251" i="1363" s="1"/>
  <c r="U251" i="1363" s="1"/>
  <c r="V251" i="1363" s="1"/>
  <c r="W251" i="1363" s="1"/>
  <c r="X251" i="1363" s="1"/>
  <c r="Y251" i="1363" s="1"/>
  <c r="Z251" i="1363" s="1"/>
  <c r="AA251" i="1363" s="1"/>
  <c r="AB251" i="1363" s="1"/>
  <c r="AC251" i="1363" s="1"/>
  <c r="AD251" i="1363" s="1"/>
  <c r="AE251" i="1363" s="1"/>
  <c r="AF251" i="1363" s="1"/>
  <c r="AG251" i="1363" s="1"/>
  <c r="AH251" i="1363" s="1"/>
  <c r="AI251" i="1363" s="1"/>
  <c r="AJ251" i="1363" s="1"/>
  <c r="AK251" i="1363" s="1"/>
  <c r="AL251" i="1363" s="1"/>
  <c r="AM251" i="1363" s="1"/>
  <c r="AN251" i="1363" s="1"/>
  <c r="AO251" i="1363" s="1"/>
  <c r="AP251" i="1363" s="1"/>
  <c r="AQ251" i="1363" s="1"/>
  <c r="AR251" i="1363" s="1"/>
  <c r="AS251" i="1363" s="1"/>
  <c r="AT251" i="1363" s="1"/>
  <c r="AU251" i="1363" s="1"/>
  <c r="AV251" i="1363" s="1"/>
  <c r="AW251" i="1363" s="1"/>
  <c r="AX251" i="1363" s="1"/>
  <c r="AY251" i="1363" s="1"/>
  <c r="AZ251" i="1363" s="1"/>
  <c r="BA251" i="1363" s="1"/>
  <c r="BB251" i="1363" s="1"/>
  <c r="BC251" i="1363" s="1"/>
  <c r="BD251" i="1363" s="1"/>
  <c r="BE251" i="1363" s="1"/>
  <c r="BF251" i="1363" s="1"/>
  <c r="BG251" i="1363" s="1"/>
  <c r="BH251" i="1363" s="1"/>
  <c r="BI251" i="1363" s="1"/>
  <c r="BJ251" i="1363" s="1"/>
  <c r="BK251" i="1363" s="1"/>
  <c r="BL251" i="1363" s="1"/>
  <c r="BM251" i="1363" s="1"/>
  <c r="BN251" i="1363" s="1"/>
  <c r="BO251" i="1363" s="1"/>
  <c r="BP251" i="1363" s="1"/>
  <c r="BQ251" i="1363" s="1"/>
  <c r="BR251" i="1363" s="1"/>
  <c r="I251" i="1363"/>
  <c r="H251" i="1363"/>
  <c r="I250" i="1363"/>
  <c r="J250" i="1363" s="1"/>
  <c r="K250" i="1363" s="1"/>
  <c r="L250" i="1363" s="1"/>
  <c r="M250" i="1363" s="1"/>
  <c r="N250" i="1363" s="1"/>
  <c r="O250" i="1363" s="1"/>
  <c r="P250" i="1363" s="1"/>
  <c r="Q250" i="1363" s="1"/>
  <c r="R250" i="1363" s="1"/>
  <c r="S250" i="1363" s="1"/>
  <c r="T250" i="1363" s="1"/>
  <c r="U250" i="1363" s="1"/>
  <c r="V250" i="1363" s="1"/>
  <c r="W250" i="1363" s="1"/>
  <c r="X250" i="1363" s="1"/>
  <c r="Y250" i="1363" s="1"/>
  <c r="Z250" i="1363" s="1"/>
  <c r="AA250" i="1363" s="1"/>
  <c r="AB250" i="1363" s="1"/>
  <c r="AC250" i="1363" s="1"/>
  <c r="AD250" i="1363" s="1"/>
  <c r="AE250" i="1363" s="1"/>
  <c r="AF250" i="1363" s="1"/>
  <c r="AG250" i="1363" s="1"/>
  <c r="AH250" i="1363" s="1"/>
  <c r="AI250" i="1363" s="1"/>
  <c r="AJ250" i="1363" s="1"/>
  <c r="AK250" i="1363" s="1"/>
  <c r="AL250" i="1363" s="1"/>
  <c r="AM250" i="1363" s="1"/>
  <c r="AN250" i="1363" s="1"/>
  <c r="AO250" i="1363" s="1"/>
  <c r="AP250" i="1363" s="1"/>
  <c r="AQ250" i="1363" s="1"/>
  <c r="AR250" i="1363" s="1"/>
  <c r="AS250" i="1363" s="1"/>
  <c r="AT250" i="1363" s="1"/>
  <c r="AU250" i="1363" s="1"/>
  <c r="AV250" i="1363" s="1"/>
  <c r="AW250" i="1363" s="1"/>
  <c r="AX250" i="1363" s="1"/>
  <c r="AY250" i="1363" s="1"/>
  <c r="AZ250" i="1363" s="1"/>
  <c r="BA250" i="1363" s="1"/>
  <c r="BB250" i="1363" s="1"/>
  <c r="BC250" i="1363" s="1"/>
  <c r="BD250" i="1363" s="1"/>
  <c r="BE250" i="1363" s="1"/>
  <c r="BF250" i="1363" s="1"/>
  <c r="BG250" i="1363" s="1"/>
  <c r="BH250" i="1363" s="1"/>
  <c r="BI250" i="1363" s="1"/>
  <c r="BJ250" i="1363" s="1"/>
  <c r="BK250" i="1363" s="1"/>
  <c r="BL250" i="1363" s="1"/>
  <c r="BM250" i="1363" s="1"/>
  <c r="BN250" i="1363" s="1"/>
  <c r="BO250" i="1363" s="1"/>
  <c r="BP250" i="1363" s="1"/>
  <c r="BQ250" i="1363" s="1"/>
  <c r="BR250" i="1363" s="1"/>
  <c r="H250" i="1363"/>
  <c r="X249" i="1363"/>
  <c r="Y249" i="1363" s="1"/>
  <c r="Z249" i="1363" s="1"/>
  <c r="AA249" i="1363" s="1"/>
  <c r="AB249" i="1363" s="1"/>
  <c r="AC249" i="1363" s="1"/>
  <c r="AD249" i="1363" s="1"/>
  <c r="AE249" i="1363" s="1"/>
  <c r="AF249" i="1363" s="1"/>
  <c r="AG249" i="1363" s="1"/>
  <c r="AH249" i="1363" s="1"/>
  <c r="AI249" i="1363" s="1"/>
  <c r="AJ249" i="1363" s="1"/>
  <c r="AK249" i="1363" s="1"/>
  <c r="AL249" i="1363" s="1"/>
  <c r="AM249" i="1363" s="1"/>
  <c r="AN249" i="1363" s="1"/>
  <c r="AO249" i="1363" s="1"/>
  <c r="AP249" i="1363" s="1"/>
  <c r="AQ249" i="1363" s="1"/>
  <c r="AR249" i="1363" s="1"/>
  <c r="AS249" i="1363" s="1"/>
  <c r="AT249" i="1363" s="1"/>
  <c r="AU249" i="1363" s="1"/>
  <c r="AV249" i="1363" s="1"/>
  <c r="AW249" i="1363" s="1"/>
  <c r="AX249" i="1363" s="1"/>
  <c r="AY249" i="1363" s="1"/>
  <c r="AZ249" i="1363" s="1"/>
  <c r="BA249" i="1363" s="1"/>
  <c r="BB249" i="1363" s="1"/>
  <c r="BC249" i="1363" s="1"/>
  <c r="BD249" i="1363" s="1"/>
  <c r="BE249" i="1363" s="1"/>
  <c r="BF249" i="1363" s="1"/>
  <c r="BG249" i="1363" s="1"/>
  <c r="BH249" i="1363" s="1"/>
  <c r="BI249" i="1363" s="1"/>
  <c r="BJ249" i="1363" s="1"/>
  <c r="BK249" i="1363" s="1"/>
  <c r="BL249" i="1363" s="1"/>
  <c r="BM249" i="1363" s="1"/>
  <c r="BN249" i="1363" s="1"/>
  <c r="BO249" i="1363" s="1"/>
  <c r="BP249" i="1363" s="1"/>
  <c r="BQ249" i="1363" s="1"/>
  <c r="BR249" i="1363" s="1"/>
  <c r="H249" i="1363"/>
  <c r="I249" i="1363" s="1"/>
  <c r="J249" i="1363" s="1"/>
  <c r="K249" i="1363" s="1"/>
  <c r="L249" i="1363" s="1"/>
  <c r="M249" i="1363" s="1"/>
  <c r="N249" i="1363" s="1"/>
  <c r="O249" i="1363" s="1"/>
  <c r="P249" i="1363" s="1"/>
  <c r="Q249" i="1363" s="1"/>
  <c r="R249" i="1363" s="1"/>
  <c r="S249" i="1363" s="1"/>
  <c r="T249" i="1363" s="1"/>
  <c r="U249" i="1363" s="1"/>
  <c r="V249" i="1363" s="1"/>
  <c r="W249" i="1363" s="1"/>
  <c r="M248" i="1363"/>
  <c r="N248" i="1363" s="1"/>
  <c r="O248" i="1363" s="1"/>
  <c r="P248" i="1363" s="1"/>
  <c r="Q248" i="1363" s="1"/>
  <c r="R248" i="1363" s="1"/>
  <c r="S248" i="1363" s="1"/>
  <c r="T248" i="1363" s="1"/>
  <c r="U248" i="1363" s="1"/>
  <c r="V248" i="1363" s="1"/>
  <c r="W248" i="1363" s="1"/>
  <c r="X248" i="1363" s="1"/>
  <c r="Y248" i="1363" s="1"/>
  <c r="Z248" i="1363" s="1"/>
  <c r="AA248" i="1363" s="1"/>
  <c r="AB248" i="1363" s="1"/>
  <c r="AC248" i="1363" s="1"/>
  <c r="AD248" i="1363" s="1"/>
  <c r="AE248" i="1363" s="1"/>
  <c r="AF248" i="1363" s="1"/>
  <c r="AG248" i="1363" s="1"/>
  <c r="AH248" i="1363" s="1"/>
  <c r="AI248" i="1363" s="1"/>
  <c r="AJ248" i="1363" s="1"/>
  <c r="AK248" i="1363" s="1"/>
  <c r="AL248" i="1363" s="1"/>
  <c r="AM248" i="1363" s="1"/>
  <c r="AN248" i="1363" s="1"/>
  <c r="AO248" i="1363" s="1"/>
  <c r="AP248" i="1363" s="1"/>
  <c r="AQ248" i="1363" s="1"/>
  <c r="AR248" i="1363" s="1"/>
  <c r="AS248" i="1363" s="1"/>
  <c r="AT248" i="1363" s="1"/>
  <c r="AU248" i="1363" s="1"/>
  <c r="AV248" i="1363" s="1"/>
  <c r="AW248" i="1363" s="1"/>
  <c r="AX248" i="1363" s="1"/>
  <c r="AY248" i="1363" s="1"/>
  <c r="AZ248" i="1363" s="1"/>
  <c r="BA248" i="1363" s="1"/>
  <c r="BB248" i="1363" s="1"/>
  <c r="BC248" i="1363" s="1"/>
  <c r="BD248" i="1363" s="1"/>
  <c r="BE248" i="1363" s="1"/>
  <c r="BF248" i="1363" s="1"/>
  <c r="BG248" i="1363" s="1"/>
  <c r="BH248" i="1363" s="1"/>
  <c r="BI248" i="1363" s="1"/>
  <c r="BJ248" i="1363" s="1"/>
  <c r="BK248" i="1363" s="1"/>
  <c r="BL248" i="1363" s="1"/>
  <c r="BM248" i="1363" s="1"/>
  <c r="BN248" i="1363" s="1"/>
  <c r="BO248" i="1363" s="1"/>
  <c r="BP248" i="1363" s="1"/>
  <c r="BQ248" i="1363" s="1"/>
  <c r="BR248" i="1363" s="1"/>
  <c r="H248" i="1363"/>
  <c r="I248" i="1363" s="1"/>
  <c r="J248" i="1363" s="1"/>
  <c r="K248" i="1363" s="1"/>
  <c r="L248" i="1363" s="1"/>
  <c r="K247" i="1363"/>
  <c r="L247" i="1363" s="1"/>
  <c r="M247" i="1363" s="1"/>
  <c r="N247" i="1363" s="1"/>
  <c r="O247" i="1363" s="1"/>
  <c r="P247" i="1363" s="1"/>
  <c r="Q247" i="1363" s="1"/>
  <c r="R247" i="1363" s="1"/>
  <c r="S247" i="1363" s="1"/>
  <c r="T247" i="1363" s="1"/>
  <c r="U247" i="1363" s="1"/>
  <c r="V247" i="1363" s="1"/>
  <c r="W247" i="1363" s="1"/>
  <c r="X247" i="1363" s="1"/>
  <c r="Y247" i="1363" s="1"/>
  <c r="Z247" i="1363" s="1"/>
  <c r="AA247" i="1363" s="1"/>
  <c r="AB247" i="1363" s="1"/>
  <c r="AC247" i="1363" s="1"/>
  <c r="AD247" i="1363" s="1"/>
  <c r="AE247" i="1363" s="1"/>
  <c r="AF247" i="1363" s="1"/>
  <c r="AG247" i="1363" s="1"/>
  <c r="AH247" i="1363" s="1"/>
  <c r="AI247" i="1363" s="1"/>
  <c r="AJ247" i="1363" s="1"/>
  <c r="AK247" i="1363" s="1"/>
  <c r="AL247" i="1363" s="1"/>
  <c r="AM247" i="1363" s="1"/>
  <c r="AN247" i="1363" s="1"/>
  <c r="AO247" i="1363" s="1"/>
  <c r="AP247" i="1363" s="1"/>
  <c r="AQ247" i="1363" s="1"/>
  <c r="AR247" i="1363" s="1"/>
  <c r="AS247" i="1363" s="1"/>
  <c r="AT247" i="1363" s="1"/>
  <c r="AU247" i="1363" s="1"/>
  <c r="AV247" i="1363" s="1"/>
  <c r="AW247" i="1363" s="1"/>
  <c r="AX247" i="1363" s="1"/>
  <c r="AY247" i="1363" s="1"/>
  <c r="AZ247" i="1363" s="1"/>
  <c r="BA247" i="1363" s="1"/>
  <c r="BB247" i="1363" s="1"/>
  <c r="BC247" i="1363" s="1"/>
  <c r="BD247" i="1363" s="1"/>
  <c r="BE247" i="1363" s="1"/>
  <c r="BF247" i="1363" s="1"/>
  <c r="BG247" i="1363" s="1"/>
  <c r="BH247" i="1363" s="1"/>
  <c r="BI247" i="1363" s="1"/>
  <c r="BJ247" i="1363" s="1"/>
  <c r="BK247" i="1363" s="1"/>
  <c r="BL247" i="1363" s="1"/>
  <c r="BM247" i="1363" s="1"/>
  <c r="BN247" i="1363" s="1"/>
  <c r="BO247" i="1363" s="1"/>
  <c r="BP247" i="1363" s="1"/>
  <c r="BQ247" i="1363" s="1"/>
  <c r="BR247" i="1363" s="1"/>
  <c r="H247" i="1363"/>
  <c r="I247" i="1363" s="1"/>
  <c r="J247" i="1363" s="1"/>
  <c r="H246" i="1363"/>
  <c r="I246" i="1363" s="1"/>
  <c r="J246" i="1363" s="1"/>
  <c r="K246" i="1363" s="1"/>
  <c r="L246" i="1363" s="1"/>
  <c r="M246" i="1363" s="1"/>
  <c r="N246" i="1363" s="1"/>
  <c r="O246" i="1363" s="1"/>
  <c r="P246" i="1363" s="1"/>
  <c r="Q246" i="1363" s="1"/>
  <c r="R246" i="1363" s="1"/>
  <c r="S246" i="1363" s="1"/>
  <c r="T246" i="1363" s="1"/>
  <c r="U246" i="1363" s="1"/>
  <c r="V246" i="1363" s="1"/>
  <c r="W246" i="1363" s="1"/>
  <c r="X246" i="1363" s="1"/>
  <c r="Y246" i="1363" s="1"/>
  <c r="Z246" i="1363" s="1"/>
  <c r="AA246" i="1363" s="1"/>
  <c r="AB246" i="1363" s="1"/>
  <c r="AC246" i="1363" s="1"/>
  <c r="AD246" i="1363" s="1"/>
  <c r="AE246" i="1363" s="1"/>
  <c r="AF246" i="1363" s="1"/>
  <c r="AG246" i="1363" s="1"/>
  <c r="AH246" i="1363" s="1"/>
  <c r="AI246" i="1363" s="1"/>
  <c r="AJ246" i="1363" s="1"/>
  <c r="AK246" i="1363" s="1"/>
  <c r="AL246" i="1363" s="1"/>
  <c r="AM246" i="1363" s="1"/>
  <c r="AN246" i="1363" s="1"/>
  <c r="AO246" i="1363" s="1"/>
  <c r="AP246" i="1363" s="1"/>
  <c r="AQ246" i="1363" s="1"/>
  <c r="AR246" i="1363" s="1"/>
  <c r="AS246" i="1363" s="1"/>
  <c r="AT246" i="1363" s="1"/>
  <c r="AU246" i="1363" s="1"/>
  <c r="AV246" i="1363" s="1"/>
  <c r="AW246" i="1363" s="1"/>
  <c r="AX246" i="1363" s="1"/>
  <c r="AY246" i="1363" s="1"/>
  <c r="AZ246" i="1363" s="1"/>
  <c r="BA246" i="1363" s="1"/>
  <c r="BB246" i="1363" s="1"/>
  <c r="BC246" i="1363" s="1"/>
  <c r="BD246" i="1363" s="1"/>
  <c r="BE246" i="1363" s="1"/>
  <c r="BF246" i="1363" s="1"/>
  <c r="BG246" i="1363" s="1"/>
  <c r="BH246" i="1363" s="1"/>
  <c r="BI246" i="1363" s="1"/>
  <c r="BJ246" i="1363" s="1"/>
  <c r="BK246" i="1363" s="1"/>
  <c r="BL246" i="1363" s="1"/>
  <c r="BM246" i="1363" s="1"/>
  <c r="BN246" i="1363" s="1"/>
  <c r="BO246" i="1363" s="1"/>
  <c r="BP246" i="1363" s="1"/>
  <c r="BQ246" i="1363" s="1"/>
  <c r="BR246" i="1363" s="1"/>
  <c r="I245" i="1363"/>
  <c r="J245" i="1363" s="1"/>
  <c r="K245" i="1363" s="1"/>
  <c r="L245" i="1363" s="1"/>
  <c r="M245" i="1363" s="1"/>
  <c r="N245" i="1363" s="1"/>
  <c r="O245" i="1363" s="1"/>
  <c r="P245" i="1363" s="1"/>
  <c r="Q245" i="1363" s="1"/>
  <c r="R245" i="1363" s="1"/>
  <c r="S245" i="1363" s="1"/>
  <c r="T245" i="1363" s="1"/>
  <c r="U245" i="1363" s="1"/>
  <c r="V245" i="1363" s="1"/>
  <c r="W245" i="1363" s="1"/>
  <c r="X245" i="1363" s="1"/>
  <c r="Y245" i="1363" s="1"/>
  <c r="Z245" i="1363" s="1"/>
  <c r="AA245" i="1363" s="1"/>
  <c r="AB245" i="1363" s="1"/>
  <c r="AC245" i="1363" s="1"/>
  <c r="AD245" i="1363" s="1"/>
  <c r="AE245" i="1363" s="1"/>
  <c r="AF245" i="1363" s="1"/>
  <c r="AG245" i="1363" s="1"/>
  <c r="AH245" i="1363" s="1"/>
  <c r="AI245" i="1363" s="1"/>
  <c r="AJ245" i="1363" s="1"/>
  <c r="AK245" i="1363" s="1"/>
  <c r="AL245" i="1363" s="1"/>
  <c r="AM245" i="1363" s="1"/>
  <c r="AN245" i="1363" s="1"/>
  <c r="AO245" i="1363" s="1"/>
  <c r="AP245" i="1363" s="1"/>
  <c r="AQ245" i="1363" s="1"/>
  <c r="AR245" i="1363" s="1"/>
  <c r="AS245" i="1363" s="1"/>
  <c r="AT245" i="1363" s="1"/>
  <c r="AU245" i="1363" s="1"/>
  <c r="AV245" i="1363" s="1"/>
  <c r="AW245" i="1363" s="1"/>
  <c r="AX245" i="1363" s="1"/>
  <c r="AY245" i="1363" s="1"/>
  <c r="AZ245" i="1363" s="1"/>
  <c r="BA245" i="1363" s="1"/>
  <c r="BB245" i="1363" s="1"/>
  <c r="BC245" i="1363" s="1"/>
  <c r="BD245" i="1363" s="1"/>
  <c r="BE245" i="1363" s="1"/>
  <c r="BF245" i="1363" s="1"/>
  <c r="BG245" i="1363" s="1"/>
  <c r="BH245" i="1363" s="1"/>
  <c r="BI245" i="1363" s="1"/>
  <c r="BJ245" i="1363" s="1"/>
  <c r="BK245" i="1363" s="1"/>
  <c r="BL245" i="1363" s="1"/>
  <c r="BM245" i="1363" s="1"/>
  <c r="BN245" i="1363" s="1"/>
  <c r="BO245" i="1363" s="1"/>
  <c r="BP245" i="1363" s="1"/>
  <c r="BQ245" i="1363" s="1"/>
  <c r="BR245" i="1363" s="1"/>
  <c r="H245" i="1363"/>
  <c r="T244" i="1363"/>
  <c r="U244" i="1363" s="1"/>
  <c r="V244" i="1363" s="1"/>
  <c r="W244" i="1363" s="1"/>
  <c r="X244" i="1363" s="1"/>
  <c r="Y244" i="1363" s="1"/>
  <c r="Z244" i="1363" s="1"/>
  <c r="AA244" i="1363" s="1"/>
  <c r="AB244" i="1363" s="1"/>
  <c r="AC244" i="1363" s="1"/>
  <c r="AD244" i="1363" s="1"/>
  <c r="AE244" i="1363" s="1"/>
  <c r="AF244" i="1363" s="1"/>
  <c r="AG244" i="1363" s="1"/>
  <c r="AH244" i="1363" s="1"/>
  <c r="AI244" i="1363" s="1"/>
  <c r="AJ244" i="1363" s="1"/>
  <c r="AK244" i="1363" s="1"/>
  <c r="AL244" i="1363" s="1"/>
  <c r="AM244" i="1363" s="1"/>
  <c r="AN244" i="1363" s="1"/>
  <c r="AO244" i="1363" s="1"/>
  <c r="AP244" i="1363" s="1"/>
  <c r="AQ244" i="1363" s="1"/>
  <c r="AR244" i="1363" s="1"/>
  <c r="AS244" i="1363" s="1"/>
  <c r="AT244" i="1363" s="1"/>
  <c r="AU244" i="1363" s="1"/>
  <c r="AV244" i="1363" s="1"/>
  <c r="AW244" i="1363" s="1"/>
  <c r="AX244" i="1363" s="1"/>
  <c r="AY244" i="1363" s="1"/>
  <c r="AZ244" i="1363" s="1"/>
  <c r="BA244" i="1363" s="1"/>
  <c r="BB244" i="1363" s="1"/>
  <c r="BC244" i="1363" s="1"/>
  <c r="BD244" i="1363" s="1"/>
  <c r="BE244" i="1363" s="1"/>
  <c r="BF244" i="1363" s="1"/>
  <c r="BG244" i="1363" s="1"/>
  <c r="BH244" i="1363" s="1"/>
  <c r="BI244" i="1363" s="1"/>
  <c r="BJ244" i="1363" s="1"/>
  <c r="BK244" i="1363" s="1"/>
  <c r="BL244" i="1363" s="1"/>
  <c r="BM244" i="1363" s="1"/>
  <c r="BN244" i="1363" s="1"/>
  <c r="BO244" i="1363" s="1"/>
  <c r="BP244" i="1363" s="1"/>
  <c r="BQ244" i="1363" s="1"/>
  <c r="BR244" i="1363" s="1"/>
  <c r="I244" i="1363"/>
  <c r="J244" i="1363" s="1"/>
  <c r="K244" i="1363" s="1"/>
  <c r="L244" i="1363" s="1"/>
  <c r="M244" i="1363" s="1"/>
  <c r="N244" i="1363" s="1"/>
  <c r="O244" i="1363" s="1"/>
  <c r="P244" i="1363" s="1"/>
  <c r="Q244" i="1363" s="1"/>
  <c r="R244" i="1363" s="1"/>
  <c r="S244" i="1363" s="1"/>
  <c r="H244" i="1363"/>
  <c r="H236" i="1363"/>
  <c r="I236" i="1363" s="1"/>
  <c r="J236" i="1363" s="1"/>
  <c r="K236" i="1363" s="1"/>
  <c r="L236" i="1363" s="1"/>
  <c r="M236" i="1363" s="1"/>
  <c r="N236" i="1363" s="1"/>
  <c r="O236" i="1363" s="1"/>
  <c r="P236" i="1363" s="1"/>
  <c r="Q236" i="1363" s="1"/>
  <c r="R236" i="1363" s="1"/>
  <c r="S236" i="1363" s="1"/>
  <c r="T236" i="1363" s="1"/>
  <c r="U236" i="1363" s="1"/>
  <c r="V236" i="1363" s="1"/>
  <c r="W236" i="1363" s="1"/>
  <c r="X236" i="1363" s="1"/>
  <c r="Y236" i="1363" s="1"/>
  <c r="Z236" i="1363" s="1"/>
  <c r="AA236" i="1363" s="1"/>
  <c r="AB236" i="1363" s="1"/>
  <c r="AC236" i="1363" s="1"/>
  <c r="AD236" i="1363" s="1"/>
  <c r="AE236" i="1363" s="1"/>
  <c r="AF236" i="1363" s="1"/>
  <c r="AG236" i="1363" s="1"/>
  <c r="AH236" i="1363" s="1"/>
  <c r="AI236" i="1363" s="1"/>
  <c r="AJ236" i="1363" s="1"/>
  <c r="AK236" i="1363" s="1"/>
  <c r="AL236" i="1363" s="1"/>
  <c r="AM236" i="1363" s="1"/>
  <c r="AN236" i="1363" s="1"/>
  <c r="AO236" i="1363" s="1"/>
  <c r="AP236" i="1363" s="1"/>
  <c r="AQ236" i="1363" s="1"/>
  <c r="AR236" i="1363" s="1"/>
  <c r="AS236" i="1363" s="1"/>
  <c r="AT236" i="1363" s="1"/>
  <c r="AU236" i="1363" s="1"/>
  <c r="AV236" i="1363" s="1"/>
  <c r="AW236" i="1363" s="1"/>
  <c r="AX236" i="1363" s="1"/>
  <c r="AY236" i="1363" s="1"/>
  <c r="AZ236" i="1363" s="1"/>
  <c r="BA236" i="1363" s="1"/>
  <c r="BB236" i="1363" s="1"/>
  <c r="BC236" i="1363" s="1"/>
  <c r="BD236" i="1363" s="1"/>
  <c r="BE236" i="1363" s="1"/>
  <c r="BF236" i="1363" s="1"/>
  <c r="BG236" i="1363" s="1"/>
  <c r="BH236" i="1363" s="1"/>
  <c r="BI236" i="1363" s="1"/>
  <c r="BJ236" i="1363" s="1"/>
  <c r="BK236" i="1363" s="1"/>
  <c r="BL236" i="1363" s="1"/>
  <c r="BM236" i="1363" s="1"/>
  <c r="BN236" i="1363" s="1"/>
  <c r="BO236" i="1363" s="1"/>
  <c r="BP236" i="1363" s="1"/>
  <c r="BQ236" i="1363" s="1"/>
  <c r="BR236" i="1363" s="1"/>
  <c r="H235" i="1363"/>
  <c r="I235" i="1363" s="1"/>
  <c r="J235" i="1363" s="1"/>
  <c r="K235" i="1363" s="1"/>
  <c r="L235" i="1363" s="1"/>
  <c r="M235" i="1363" s="1"/>
  <c r="N235" i="1363" s="1"/>
  <c r="O235" i="1363" s="1"/>
  <c r="P235" i="1363" s="1"/>
  <c r="Q235" i="1363" s="1"/>
  <c r="R235" i="1363" s="1"/>
  <c r="S235" i="1363" s="1"/>
  <c r="T235" i="1363" s="1"/>
  <c r="U235" i="1363" s="1"/>
  <c r="V235" i="1363" s="1"/>
  <c r="W235" i="1363" s="1"/>
  <c r="X235" i="1363" s="1"/>
  <c r="Y235" i="1363" s="1"/>
  <c r="Z235" i="1363" s="1"/>
  <c r="AA235" i="1363" s="1"/>
  <c r="AB235" i="1363" s="1"/>
  <c r="AC235" i="1363" s="1"/>
  <c r="AD235" i="1363" s="1"/>
  <c r="AE235" i="1363" s="1"/>
  <c r="AF235" i="1363" s="1"/>
  <c r="AG235" i="1363" s="1"/>
  <c r="AH235" i="1363" s="1"/>
  <c r="AI235" i="1363" s="1"/>
  <c r="AJ235" i="1363" s="1"/>
  <c r="AK235" i="1363" s="1"/>
  <c r="AL235" i="1363" s="1"/>
  <c r="AM235" i="1363" s="1"/>
  <c r="AN235" i="1363" s="1"/>
  <c r="AO235" i="1363" s="1"/>
  <c r="AP235" i="1363" s="1"/>
  <c r="AQ235" i="1363" s="1"/>
  <c r="AR235" i="1363" s="1"/>
  <c r="AS235" i="1363" s="1"/>
  <c r="AT235" i="1363" s="1"/>
  <c r="AU235" i="1363" s="1"/>
  <c r="AV235" i="1363" s="1"/>
  <c r="AW235" i="1363" s="1"/>
  <c r="AX235" i="1363" s="1"/>
  <c r="AY235" i="1363" s="1"/>
  <c r="AZ235" i="1363" s="1"/>
  <c r="BA235" i="1363" s="1"/>
  <c r="BB235" i="1363" s="1"/>
  <c r="BC235" i="1363" s="1"/>
  <c r="BD235" i="1363" s="1"/>
  <c r="BE235" i="1363" s="1"/>
  <c r="BF235" i="1363" s="1"/>
  <c r="BG235" i="1363" s="1"/>
  <c r="BH235" i="1363" s="1"/>
  <c r="BI235" i="1363" s="1"/>
  <c r="BJ235" i="1363" s="1"/>
  <c r="BK235" i="1363" s="1"/>
  <c r="BL235" i="1363" s="1"/>
  <c r="BM235" i="1363" s="1"/>
  <c r="BN235" i="1363" s="1"/>
  <c r="BO235" i="1363" s="1"/>
  <c r="BP235" i="1363" s="1"/>
  <c r="BQ235" i="1363" s="1"/>
  <c r="BR235" i="1363" s="1"/>
  <c r="H234" i="1363"/>
  <c r="I234" i="1363" s="1"/>
  <c r="J234" i="1363" s="1"/>
  <c r="K234" i="1363" s="1"/>
  <c r="L234" i="1363" s="1"/>
  <c r="M234" i="1363" s="1"/>
  <c r="N234" i="1363" s="1"/>
  <c r="O234" i="1363" s="1"/>
  <c r="P234" i="1363" s="1"/>
  <c r="Q234" i="1363" s="1"/>
  <c r="R234" i="1363" s="1"/>
  <c r="S234" i="1363" s="1"/>
  <c r="T234" i="1363" s="1"/>
  <c r="U234" i="1363" s="1"/>
  <c r="V234" i="1363" s="1"/>
  <c r="W234" i="1363" s="1"/>
  <c r="X234" i="1363" s="1"/>
  <c r="Y234" i="1363" s="1"/>
  <c r="Z234" i="1363" s="1"/>
  <c r="AA234" i="1363" s="1"/>
  <c r="AB234" i="1363" s="1"/>
  <c r="AC234" i="1363" s="1"/>
  <c r="AD234" i="1363" s="1"/>
  <c r="AE234" i="1363" s="1"/>
  <c r="AF234" i="1363" s="1"/>
  <c r="AG234" i="1363" s="1"/>
  <c r="AH234" i="1363" s="1"/>
  <c r="AI234" i="1363" s="1"/>
  <c r="AJ234" i="1363" s="1"/>
  <c r="AK234" i="1363" s="1"/>
  <c r="AL234" i="1363" s="1"/>
  <c r="AM234" i="1363" s="1"/>
  <c r="AN234" i="1363" s="1"/>
  <c r="AO234" i="1363" s="1"/>
  <c r="AP234" i="1363" s="1"/>
  <c r="AQ234" i="1363" s="1"/>
  <c r="AR234" i="1363" s="1"/>
  <c r="AS234" i="1363" s="1"/>
  <c r="AT234" i="1363" s="1"/>
  <c r="AU234" i="1363" s="1"/>
  <c r="AV234" i="1363" s="1"/>
  <c r="AW234" i="1363" s="1"/>
  <c r="AX234" i="1363" s="1"/>
  <c r="AY234" i="1363" s="1"/>
  <c r="AZ234" i="1363" s="1"/>
  <c r="BA234" i="1363" s="1"/>
  <c r="BB234" i="1363" s="1"/>
  <c r="BC234" i="1363" s="1"/>
  <c r="BD234" i="1363" s="1"/>
  <c r="BE234" i="1363" s="1"/>
  <c r="BF234" i="1363" s="1"/>
  <c r="BG234" i="1363" s="1"/>
  <c r="BH234" i="1363" s="1"/>
  <c r="BI234" i="1363" s="1"/>
  <c r="BJ234" i="1363" s="1"/>
  <c r="BK234" i="1363" s="1"/>
  <c r="BL234" i="1363" s="1"/>
  <c r="BM234" i="1363" s="1"/>
  <c r="BN234" i="1363" s="1"/>
  <c r="BO234" i="1363" s="1"/>
  <c r="BP234" i="1363" s="1"/>
  <c r="BQ234" i="1363" s="1"/>
  <c r="BR234" i="1363" s="1"/>
  <c r="H233" i="1363"/>
  <c r="I233" i="1363" s="1"/>
  <c r="J233" i="1363" s="1"/>
  <c r="K233" i="1363" s="1"/>
  <c r="L233" i="1363" s="1"/>
  <c r="M233" i="1363" s="1"/>
  <c r="N233" i="1363" s="1"/>
  <c r="O233" i="1363" s="1"/>
  <c r="P233" i="1363" s="1"/>
  <c r="Q233" i="1363" s="1"/>
  <c r="R233" i="1363" s="1"/>
  <c r="S233" i="1363" s="1"/>
  <c r="T233" i="1363" s="1"/>
  <c r="U233" i="1363" s="1"/>
  <c r="V233" i="1363" s="1"/>
  <c r="W233" i="1363" s="1"/>
  <c r="X233" i="1363" s="1"/>
  <c r="Y233" i="1363" s="1"/>
  <c r="Z233" i="1363" s="1"/>
  <c r="AA233" i="1363" s="1"/>
  <c r="AB233" i="1363" s="1"/>
  <c r="AC233" i="1363" s="1"/>
  <c r="AD233" i="1363" s="1"/>
  <c r="AE233" i="1363" s="1"/>
  <c r="AF233" i="1363" s="1"/>
  <c r="AG233" i="1363" s="1"/>
  <c r="AH233" i="1363" s="1"/>
  <c r="AI233" i="1363" s="1"/>
  <c r="AJ233" i="1363" s="1"/>
  <c r="AK233" i="1363" s="1"/>
  <c r="AL233" i="1363" s="1"/>
  <c r="AM233" i="1363" s="1"/>
  <c r="AN233" i="1363" s="1"/>
  <c r="AO233" i="1363" s="1"/>
  <c r="AP233" i="1363" s="1"/>
  <c r="AQ233" i="1363" s="1"/>
  <c r="AR233" i="1363" s="1"/>
  <c r="AS233" i="1363" s="1"/>
  <c r="AT233" i="1363" s="1"/>
  <c r="AU233" i="1363" s="1"/>
  <c r="AV233" i="1363" s="1"/>
  <c r="AW233" i="1363" s="1"/>
  <c r="AX233" i="1363" s="1"/>
  <c r="AY233" i="1363" s="1"/>
  <c r="AZ233" i="1363" s="1"/>
  <c r="BA233" i="1363" s="1"/>
  <c r="BB233" i="1363" s="1"/>
  <c r="BC233" i="1363" s="1"/>
  <c r="BD233" i="1363" s="1"/>
  <c r="BE233" i="1363" s="1"/>
  <c r="BF233" i="1363" s="1"/>
  <c r="BG233" i="1363" s="1"/>
  <c r="BH233" i="1363" s="1"/>
  <c r="BI233" i="1363" s="1"/>
  <c r="BJ233" i="1363" s="1"/>
  <c r="BK233" i="1363" s="1"/>
  <c r="BL233" i="1363" s="1"/>
  <c r="BM233" i="1363" s="1"/>
  <c r="BN233" i="1363" s="1"/>
  <c r="BO233" i="1363" s="1"/>
  <c r="BP233" i="1363" s="1"/>
  <c r="BQ233" i="1363" s="1"/>
  <c r="BR233" i="1363" s="1"/>
  <c r="H232" i="1363"/>
  <c r="I232" i="1363" s="1"/>
  <c r="J232" i="1363" s="1"/>
  <c r="K232" i="1363" s="1"/>
  <c r="L232" i="1363" s="1"/>
  <c r="M232" i="1363" s="1"/>
  <c r="N232" i="1363" s="1"/>
  <c r="O232" i="1363" s="1"/>
  <c r="P232" i="1363" s="1"/>
  <c r="Q232" i="1363" s="1"/>
  <c r="R232" i="1363" s="1"/>
  <c r="S232" i="1363" s="1"/>
  <c r="T232" i="1363" s="1"/>
  <c r="U232" i="1363" s="1"/>
  <c r="V232" i="1363" s="1"/>
  <c r="W232" i="1363" s="1"/>
  <c r="X232" i="1363" s="1"/>
  <c r="Y232" i="1363" s="1"/>
  <c r="Z232" i="1363" s="1"/>
  <c r="AA232" i="1363" s="1"/>
  <c r="AB232" i="1363" s="1"/>
  <c r="AC232" i="1363" s="1"/>
  <c r="AD232" i="1363" s="1"/>
  <c r="AE232" i="1363" s="1"/>
  <c r="AF232" i="1363" s="1"/>
  <c r="AG232" i="1363" s="1"/>
  <c r="AH232" i="1363" s="1"/>
  <c r="AI232" i="1363" s="1"/>
  <c r="AJ232" i="1363" s="1"/>
  <c r="AK232" i="1363" s="1"/>
  <c r="AL232" i="1363" s="1"/>
  <c r="AM232" i="1363" s="1"/>
  <c r="AN232" i="1363" s="1"/>
  <c r="AO232" i="1363" s="1"/>
  <c r="AP232" i="1363" s="1"/>
  <c r="AQ232" i="1363" s="1"/>
  <c r="AR232" i="1363" s="1"/>
  <c r="AS232" i="1363" s="1"/>
  <c r="AT232" i="1363" s="1"/>
  <c r="AU232" i="1363" s="1"/>
  <c r="AV232" i="1363" s="1"/>
  <c r="AW232" i="1363" s="1"/>
  <c r="AX232" i="1363" s="1"/>
  <c r="AY232" i="1363" s="1"/>
  <c r="AZ232" i="1363" s="1"/>
  <c r="BA232" i="1363" s="1"/>
  <c r="BB232" i="1363" s="1"/>
  <c r="BC232" i="1363" s="1"/>
  <c r="BD232" i="1363" s="1"/>
  <c r="BE232" i="1363" s="1"/>
  <c r="BF232" i="1363" s="1"/>
  <c r="BG232" i="1363" s="1"/>
  <c r="BH232" i="1363" s="1"/>
  <c r="BI232" i="1363" s="1"/>
  <c r="BJ232" i="1363" s="1"/>
  <c r="BK232" i="1363" s="1"/>
  <c r="BL232" i="1363" s="1"/>
  <c r="BM232" i="1363" s="1"/>
  <c r="BN232" i="1363" s="1"/>
  <c r="BO232" i="1363" s="1"/>
  <c r="BP232" i="1363" s="1"/>
  <c r="BQ232" i="1363" s="1"/>
  <c r="BR232" i="1363" s="1"/>
  <c r="H231" i="1363"/>
  <c r="I231" i="1363" s="1"/>
  <c r="J231" i="1363" s="1"/>
  <c r="K231" i="1363" s="1"/>
  <c r="L231" i="1363" s="1"/>
  <c r="M231" i="1363" s="1"/>
  <c r="N231" i="1363" s="1"/>
  <c r="O231" i="1363" s="1"/>
  <c r="P231" i="1363" s="1"/>
  <c r="Q231" i="1363" s="1"/>
  <c r="R231" i="1363" s="1"/>
  <c r="S231" i="1363" s="1"/>
  <c r="T231" i="1363" s="1"/>
  <c r="U231" i="1363" s="1"/>
  <c r="V231" i="1363" s="1"/>
  <c r="W231" i="1363" s="1"/>
  <c r="X231" i="1363" s="1"/>
  <c r="Y231" i="1363" s="1"/>
  <c r="Z231" i="1363" s="1"/>
  <c r="AA231" i="1363" s="1"/>
  <c r="AB231" i="1363" s="1"/>
  <c r="AC231" i="1363" s="1"/>
  <c r="AD231" i="1363" s="1"/>
  <c r="AE231" i="1363" s="1"/>
  <c r="AF231" i="1363" s="1"/>
  <c r="AG231" i="1363" s="1"/>
  <c r="AH231" i="1363" s="1"/>
  <c r="AI231" i="1363" s="1"/>
  <c r="AJ231" i="1363" s="1"/>
  <c r="AK231" i="1363" s="1"/>
  <c r="AL231" i="1363" s="1"/>
  <c r="AM231" i="1363" s="1"/>
  <c r="AN231" i="1363" s="1"/>
  <c r="AO231" i="1363" s="1"/>
  <c r="AP231" i="1363" s="1"/>
  <c r="AQ231" i="1363" s="1"/>
  <c r="AR231" i="1363" s="1"/>
  <c r="AS231" i="1363" s="1"/>
  <c r="AT231" i="1363" s="1"/>
  <c r="AU231" i="1363" s="1"/>
  <c r="AV231" i="1363" s="1"/>
  <c r="AW231" i="1363" s="1"/>
  <c r="AX231" i="1363" s="1"/>
  <c r="AY231" i="1363" s="1"/>
  <c r="AZ231" i="1363" s="1"/>
  <c r="BA231" i="1363" s="1"/>
  <c r="BB231" i="1363" s="1"/>
  <c r="BC231" i="1363" s="1"/>
  <c r="BD231" i="1363" s="1"/>
  <c r="BE231" i="1363" s="1"/>
  <c r="BF231" i="1363" s="1"/>
  <c r="BG231" i="1363" s="1"/>
  <c r="BH231" i="1363" s="1"/>
  <c r="BI231" i="1363" s="1"/>
  <c r="BJ231" i="1363" s="1"/>
  <c r="BK231" i="1363" s="1"/>
  <c r="BL231" i="1363" s="1"/>
  <c r="BM231" i="1363" s="1"/>
  <c r="BN231" i="1363" s="1"/>
  <c r="BO231" i="1363" s="1"/>
  <c r="BP231" i="1363" s="1"/>
  <c r="BQ231" i="1363" s="1"/>
  <c r="BR231" i="1363" s="1"/>
  <c r="H221" i="1363"/>
  <c r="I221" i="1363" s="1"/>
  <c r="J221" i="1363" s="1"/>
  <c r="K221" i="1363" s="1"/>
  <c r="L221" i="1363" s="1"/>
  <c r="M221" i="1363" s="1"/>
  <c r="N221" i="1363" s="1"/>
  <c r="O221" i="1363" s="1"/>
  <c r="P221" i="1363" s="1"/>
  <c r="Q221" i="1363" s="1"/>
  <c r="R221" i="1363" s="1"/>
  <c r="S221" i="1363" s="1"/>
  <c r="T221" i="1363" s="1"/>
  <c r="U221" i="1363" s="1"/>
  <c r="V221" i="1363" s="1"/>
  <c r="H220" i="1363"/>
  <c r="I220" i="1363" s="1"/>
  <c r="J220" i="1363" s="1"/>
  <c r="K220" i="1363" s="1"/>
  <c r="L220" i="1363" s="1"/>
  <c r="M220" i="1363" s="1"/>
  <c r="N220" i="1363" s="1"/>
  <c r="O220" i="1363" s="1"/>
  <c r="P220" i="1363" s="1"/>
  <c r="Q220" i="1363" s="1"/>
  <c r="R220" i="1363" s="1"/>
  <c r="S220" i="1363" s="1"/>
  <c r="T220" i="1363" s="1"/>
  <c r="U220" i="1363" s="1"/>
  <c r="V220" i="1363" s="1"/>
  <c r="H219" i="1363"/>
  <c r="I219" i="1363" s="1"/>
  <c r="J219" i="1363" s="1"/>
  <c r="K219" i="1363" s="1"/>
  <c r="L219" i="1363" s="1"/>
  <c r="M219" i="1363" s="1"/>
  <c r="N219" i="1363" s="1"/>
  <c r="O219" i="1363" s="1"/>
  <c r="P219" i="1363" s="1"/>
  <c r="Q219" i="1363" s="1"/>
  <c r="R219" i="1363" s="1"/>
  <c r="S219" i="1363" s="1"/>
  <c r="T219" i="1363" s="1"/>
  <c r="U219" i="1363" s="1"/>
  <c r="V219" i="1363" s="1"/>
  <c r="W219" i="1363" s="1"/>
  <c r="X219" i="1363" s="1"/>
  <c r="Y219" i="1363" s="1"/>
  <c r="Z219" i="1363" s="1"/>
  <c r="AA219" i="1363" s="1"/>
  <c r="AB219" i="1363" s="1"/>
  <c r="AC219" i="1363" s="1"/>
  <c r="AD219" i="1363" s="1"/>
  <c r="AE219" i="1363" s="1"/>
  <c r="AF219" i="1363" s="1"/>
  <c r="AG219" i="1363" s="1"/>
  <c r="AH219" i="1363" s="1"/>
  <c r="AI219" i="1363" s="1"/>
  <c r="AJ219" i="1363" s="1"/>
  <c r="AK219" i="1363" s="1"/>
  <c r="AL219" i="1363" s="1"/>
  <c r="AM219" i="1363" s="1"/>
  <c r="AN219" i="1363" s="1"/>
  <c r="AO219" i="1363" s="1"/>
  <c r="AP219" i="1363" s="1"/>
  <c r="AQ219" i="1363" s="1"/>
  <c r="AR219" i="1363" s="1"/>
  <c r="AS219" i="1363" s="1"/>
  <c r="AT219" i="1363" s="1"/>
  <c r="AU219" i="1363" s="1"/>
  <c r="AV219" i="1363" s="1"/>
  <c r="AW219" i="1363" s="1"/>
  <c r="AX219" i="1363" s="1"/>
  <c r="AY219" i="1363" s="1"/>
  <c r="AZ219" i="1363" s="1"/>
  <c r="BA219" i="1363" s="1"/>
  <c r="BB219" i="1363" s="1"/>
  <c r="BC219" i="1363" s="1"/>
  <c r="BD219" i="1363" s="1"/>
  <c r="BE219" i="1363" s="1"/>
  <c r="BF219" i="1363" s="1"/>
  <c r="BG219" i="1363" s="1"/>
  <c r="BH219" i="1363" s="1"/>
  <c r="BI219" i="1363" s="1"/>
  <c r="BJ219" i="1363" s="1"/>
  <c r="BK219" i="1363" s="1"/>
  <c r="BL219" i="1363" s="1"/>
  <c r="BM219" i="1363" s="1"/>
  <c r="BN219" i="1363" s="1"/>
  <c r="BO219" i="1363" s="1"/>
  <c r="BP219" i="1363" s="1"/>
  <c r="BQ219" i="1363" s="1"/>
  <c r="BR219" i="1363" s="1"/>
  <c r="L218" i="1363"/>
  <c r="M218" i="1363" s="1"/>
  <c r="N218" i="1363" s="1"/>
  <c r="O218" i="1363" s="1"/>
  <c r="P218" i="1363" s="1"/>
  <c r="Q218" i="1363" s="1"/>
  <c r="R218" i="1363" s="1"/>
  <c r="S218" i="1363" s="1"/>
  <c r="T218" i="1363" s="1"/>
  <c r="U218" i="1363" s="1"/>
  <c r="V218" i="1363" s="1"/>
  <c r="W218" i="1363" s="1"/>
  <c r="X218" i="1363" s="1"/>
  <c r="Y218" i="1363" s="1"/>
  <c r="Z218" i="1363" s="1"/>
  <c r="AA218" i="1363" s="1"/>
  <c r="AB218" i="1363" s="1"/>
  <c r="AC218" i="1363" s="1"/>
  <c r="AD218" i="1363" s="1"/>
  <c r="AE218" i="1363" s="1"/>
  <c r="AF218" i="1363" s="1"/>
  <c r="AG218" i="1363" s="1"/>
  <c r="AH218" i="1363" s="1"/>
  <c r="AI218" i="1363" s="1"/>
  <c r="AJ218" i="1363" s="1"/>
  <c r="AK218" i="1363" s="1"/>
  <c r="AL218" i="1363" s="1"/>
  <c r="AM218" i="1363" s="1"/>
  <c r="AN218" i="1363" s="1"/>
  <c r="AO218" i="1363" s="1"/>
  <c r="AP218" i="1363" s="1"/>
  <c r="AQ218" i="1363" s="1"/>
  <c r="AR218" i="1363" s="1"/>
  <c r="AS218" i="1363" s="1"/>
  <c r="AT218" i="1363" s="1"/>
  <c r="AU218" i="1363" s="1"/>
  <c r="AV218" i="1363" s="1"/>
  <c r="AW218" i="1363" s="1"/>
  <c r="AX218" i="1363" s="1"/>
  <c r="AY218" i="1363" s="1"/>
  <c r="AZ218" i="1363" s="1"/>
  <c r="BA218" i="1363" s="1"/>
  <c r="BB218" i="1363" s="1"/>
  <c r="BC218" i="1363" s="1"/>
  <c r="BD218" i="1363" s="1"/>
  <c r="BE218" i="1363" s="1"/>
  <c r="BF218" i="1363" s="1"/>
  <c r="BG218" i="1363" s="1"/>
  <c r="BH218" i="1363" s="1"/>
  <c r="BI218" i="1363" s="1"/>
  <c r="BJ218" i="1363" s="1"/>
  <c r="BK218" i="1363" s="1"/>
  <c r="BL218" i="1363" s="1"/>
  <c r="BM218" i="1363" s="1"/>
  <c r="BN218" i="1363" s="1"/>
  <c r="BO218" i="1363" s="1"/>
  <c r="BP218" i="1363" s="1"/>
  <c r="BQ218" i="1363" s="1"/>
  <c r="BR218" i="1363" s="1"/>
  <c r="H218" i="1363"/>
  <c r="I218" i="1363" s="1"/>
  <c r="J218" i="1363" s="1"/>
  <c r="K218" i="1363" s="1"/>
  <c r="H217" i="1363"/>
  <c r="I217" i="1363" s="1"/>
  <c r="J217" i="1363" s="1"/>
  <c r="K217" i="1363" s="1"/>
  <c r="L217" i="1363" s="1"/>
  <c r="M217" i="1363" s="1"/>
  <c r="N217" i="1363" s="1"/>
  <c r="O217" i="1363" s="1"/>
  <c r="P217" i="1363" s="1"/>
  <c r="Q217" i="1363" s="1"/>
  <c r="R217" i="1363" s="1"/>
  <c r="S217" i="1363" s="1"/>
  <c r="T217" i="1363" s="1"/>
  <c r="U217" i="1363" s="1"/>
  <c r="V217" i="1363" s="1"/>
  <c r="W217" i="1363" s="1"/>
  <c r="X217" i="1363" s="1"/>
  <c r="Y217" i="1363" s="1"/>
  <c r="Z217" i="1363" s="1"/>
  <c r="AA217" i="1363" s="1"/>
  <c r="AB217" i="1363" s="1"/>
  <c r="AC217" i="1363" s="1"/>
  <c r="AD217" i="1363" s="1"/>
  <c r="AE217" i="1363" s="1"/>
  <c r="AF217" i="1363" s="1"/>
  <c r="AG217" i="1363" s="1"/>
  <c r="AH217" i="1363" s="1"/>
  <c r="AI217" i="1363" s="1"/>
  <c r="AJ217" i="1363" s="1"/>
  <c r="AK217" i="1363" s="1"/>
  <c r="AL217" i="1363" s="1"/>
  <c r="AM217" i="1363" s="1"/>
  <c r="AN217" i="1363" s="1"/>
  <c r="AO217" i="1363" s="1"/>
  <c r="AP217" i="1363" s="1"/>
  <c r="AQ217" i="1363" s="1"/>
  <c r="AR217" i="1363" s="1"/>
  <c r="AS217" i="1363" s="1"/>
  <c r="AT217" i="1363" s="1"/>
  <c r="AU217" i="1363" s="1"/>
  <c r="AV217" i="1363" s="1"/>
  <c r="AW217" i="1363" s="1"/>
  <c r="AX217" i="1363" s="1"/>
  <c r="AY217" i="1363" s="1"/>
  <c r="AZ217" i="1363" s="1"/>
  <c r="BA217" i="1363" s="1"/>
  <c r="BB217" i="1363" s="1"/>
  <c r="BC217" i="1363" s="1"/>
  <c r="BD217" i="1363" s="1"/>
  <c r="BE217" i="1363" s="1"/>
  <c r="BF217" i="1363" s="1"/>
  <c r="BG217" i="1363" s="1"/>
  <c r="BH217" i="1363" s="1"/>
  <c r="BI217" i="1363" s="1"/>
  <c r="BJ217" i="1363" s="1"/>
  <c r="BK217" i="1363" s="1"/>
  <c r="BL217" i="1363" s="1"/>
  <c r="BM217" i="1363" s="1"/>
  <c r="BN217" i="1363" s="1"/>
  <c r="BO217" i="1363" s="1"/>
  <c r="BP217" i="1363" s="1"/>
  <c r="BQ217" i="1363" s="1"/>
  <c r="BR217" i="1363" s="1"/>
  <c r="AX216" i="1363"/>
  <c r="AY216" i="1363" s="1"/>
  <c r="AZ216" i="1363" s="1"/>
  <c r="BA216" i="1363" s="1"/>
  <c r="BB216" i="1363" s="1"/>
  <c r="BC216" i="1363" s="1"/>
  <c r="BD216" i="1363" s="1"/>
  <c r="BE216" i="1363" s="1"/>
  <c r="BF216" i="1363" s="1"/>
  <c r="BG216" i="1363" s="1"/>
  <c r="BH216" i="1363" s="1"/>
  <c r="BI216" i="1363" s="1"/>
  <c r="BJ216" i="1363" s="1"/>
  <c r="BK216" i="1363" s="1"/>
  <c r="BL216" i="1363" s="1"/>
  <c r="BM216" i="1363" s="1"/>
  <c r="BN216" i="1363" s="1"/>
  <c r="BO216" i="1363" s="1"/>
  <c r="BP216" i="1363" s="1"/>
  <c r="BQ216" i="1363" s="1"/>
  <c r="BR216" i="1363" s="1"/>
  <c r="H216" i="1363"/>
  <c r="I216" i="1363" s="1"/>
  <c r="J216" i="1363" s="1"/>
  <c r="K216" i="1363" s="1"/>
  <c r="L216" i="1363" s="1"/>
  <c r="M216" i="1363" s="1"/>
  <c r="N216" i="1363" s="1"/>
  <c r="O216" i="1363" s="1"/>
  <c r="P216" i="1363" s="1"/>
  <c r="Q216" i="1363" s="1"/>
  <c r="R216" i="1363" s="1"/>
  <c r="S216" i="1363" s="1"/>
  <c r="T216" i="1363" s="1"/>
  <c r="U216" i="1363" s="1"/>
  <c r="V216" i="1363" s="1"/>
  <c r="W216" i="1363" s="1"/>
  <c r="X216" i="1363" s="1"/>
  <c r="Y216" i="1363" s="1"/>
  <c r="Z216" i="1363" s="1"/>
  <c r="AA216" i="1363" s="1"/>
  <c r="AB216" i="1363" s="1"/>
  <c r="AC216" i="1363" s="1"/>
  <c r="AD216" i="1363" s="1"/>
  <c r="AE216" i="1363" s="1"/>
  <c r="AF216" i="1363" s="1"/>
  <c r="AG216" i="1363" s="1"/>
  <c r="AH216" i="1363" s="1"/>
  <c r="AI216" i="1363" s="1"/>
  <c r="AJ216" i="1363" s="1"/>
  <c r="AK216" i="1363" s="1"/>
  <c r="AL216" i="1363" s="1"/>
  <c r="AM216" i="1363" s="1"/>
  <c r="AN216" i="1363" s="1"/>
  <c r="AO216" i="1363" s="1"/>
  <c r="AP216" i="1363" s="1"/>
  <c r="AQ216" i="1363" s="1"/>
  <c r="AR216" i="1363" s="1"/>
  <c r="AS216" i="1363" s="1"/>
  <c r="AT216" i="1363" s="1"/>
  <c r="AU216" i="1363" s="1"/>
  <c r="AV216" i="1363" s="1"/>
  <c r="AW216" i="1363" s="1"/>
  <c r="R215" i="1363"/>
  <c r="S215" i="1363" s="1"/>
  <c r="T215" i="1363" s="1"/>
  <c r="U215" i="1363" s="1"/>
  <c r="V215" i="1363" s="1"/>
  <c r="W215" i="1363" s="1"/>
  <c r="X215" i="1363" s="1"/>
  <c r="Y215" i="1363" s="1"/>
  <c r="Z215" i="1363" s="1"/>
  <c r="AA215" i="1363" s="1"/>
  <c r="AB215" i="1363" s="1"/>
  <c r="AC215" i="1363" s="1"/>
  <c r="AD215" i="1363" s="1"/>
  <c r="AE215" i="1363" s="1"/>
  <c r="AF215" i="1363" s="1"/>
  <c r="AG215" i="1363" s="1"/>
  <c r="AH215" i="1363" s="1"/>
  <c r="AI215" i="1363" s="1"/>
  <c r="AJ215" i="1363" s="1"/>
  <c r="AK215" i="1363" s="1"/>
  <c r="AL215" i="1363" s="1"/>
  <c r="AM215" i="1363" s="1"/>
  <c r="AN215" i="1363" s="1"/>
  <c r="AO215" i="1363" s="1"/>
  <c r="AP215" i="1363" s="1"/>
  <c r="AQ215" i="1363" s="1"/>
  <c r="AR215" i="1363" s="1"/>
  <c r="AS215" i="1363" s="1"/>
  <c r="AT215" i="1363" s="1"/>
  <c r="AU215" i="1363" s="1"/>
  <c r="AV215" i="1363" s="1"/>
  <c r="AW215" i="1363" s="1"/>
  <c r="AX215" i="1363" s="1"/>
  <c r="AY215" i="1363" s="1"/>
  <c r="AZ215" i="1363" s="1"/>
  <c r="BA215" i="1363" s="1"/>
  <c r="BB215" i="1363" s="1"/>
  <c r="BC215" i="1363" s="1"/>
  <c r="BD215" i="1363" s="1"/>
  <c r="BE215" i="1363" s="1"/>
  <c r="BF215" i="1363" s="1"/>
  <c r="BG215" i="1363" s="1"/>
  <c r="BH215" i="1363" s="1"/>
  <c r="BI215" i="1363" s="1"/>
  <c r="BJ215" i="1363" s="1"/>
  <c r="BK215" i="1363" s="1"/>
  <c r="BL215" i="1363" s="1"/>
  <c r="BM215" i="1363" s="1"/>
  <c r="BN215" i="1363" s="1"/>
  <c r="BO215" i="1363" s="1"/>
  <c r="BP215" i="1363" s="1"/>
  <c r="BQ215" i="1363" s="1"/>
  <c r="BR215" i="1363" s="1"/>
  <c r="I215" i="1363"/>
  <c r="J215" i="1363" s="1"/>
  <c r="K215" i="1363" s="1"/>
  <c r="L215" i="1363" s="1"/>
  <c r="M215" i="1363" s="1"/>
  <c r="N215" i="1363" s="1"/>
  <c r="O215" i="1363" s="1"/>
  <c r="P215" i="1363" s="1"/>
  <c r="Q215" i="1363" s="1"/>
  <c r="H215" i="1363"/>
  <c r="I214" i="1363"/>
  <c r="J214" i="1363" s="1"/>
  <c r="K214" i="1363" s="1"/>
  <c r="L214" i="1363" s="1"/>
  <c r="M214" i="1363" s="1"/>
  <c r="N214" i="1363" s="1"/>
  <c r="O214" i="1363" s="1"/>
  <c r="P214" i="1363" s="1"/>
  <c r="Q214" i="1363" s="1"/>
  <c r="R214" i="1363" s="1"/>
  <c r="S214" i="1363" s="1"/>
  <c r="T214" i="1363" s="1"/>
  <c r="U214" i="1363" s="1"/>
  <c r="V214" i="1363" s="1"/>
  <c r="W214" i="1363" s="1"/>
  <c r="X214" i="1363" s="1"/>
  <c r="Y214" i="1363" s="1"/>
  <c r="Z214" i="1363" s="1"/>
  <c r="AA214" i="1363" s="1"/>
  <c r="AB214" i="1363" s="1"/>
  <c r="AC214" i="1363" s="1"/>
  <c r="AD214" i="1363" s="1"/>
  <c r="AE214" i="1363" s="1"/>
  <c r="AF214" i="1363" s="1"/>
  <c r="AG214" i="1363" s="1"/>
  <c r="AH214" i="1363" s="1"/>
  <c r="AI214" i="1363" s="1"/>
  <c r="AJ214" i="1363" s="1"/>
  <c r="AK214" i="1363" s="1"/>
  <c r="AL214" i="1363" s="1"/>
  <c r="AM214" i="1363" s="1"/>
  <c r="AN214" i="1363" s="1"/>
  <c r="AO214" i="1363" s="1"/>
  <c r="AP214" i="1363" s="1"/>
  <c r="AQ214" i="1363" s="1"/>
  <c r="AR214" i="1363" s="1"/>
  <c r="AS214" i="1363" s="1"/>
  <c r="AT214" i="1363" s="1"/>
  <c r="AU214" i="1363" s="1"/>
  <c r="AV214" i="1363" s="1"/>
  <c r="AW214" i="1363" s="1"/>
  <c r="AX214" i="1363" s="1"/>
  <c r="AY214" i="1363" s="1"/>
  <c r="AZ214" i="1363" s="1"/>
  <c r="BA214" i="1363" s="1"/>
  <c r="BB214" i="1363" s="1"/>
  <c r="BC214" i="1363" s="1"/>
  <c r="BD214" i="1363" s="1"/>
  <c r="BE214" i="1363" s="1"/>
  <c r="BF214" i="1363" s="1"/>
  <c r="BG214" i="1363" s="1"/>
  <c r="BH214" i="1363" s="1"/>
  <c r="BI214" i="1363" s="1"/>
  <c r="BJ214" i="1363" s="1"/>
  <c r="BK214" i="1363" s="1"/>
  <c r="BL214" i="1363" s="1"/>
  <c r="BM214" i="1363" s="1"/>
  <c r="BN214" i="1363" s="1"/>
  <c r="BO214" i="1363" s="1"/>
  <c r="BP214" i="1363" s="1"/>
  <c r="BQ214" i="1363" s="1"/>
  <c r="BR214" i="1363" s="1"/>
  <c r="H214" i="1363"/>
  <c r="BC213" i="1363"/>
  <c r="BD213" i="1363" s="1"/>
  <c r="BE213" i="1363" s="1"/>
  <c r="BF213" i="1363" s="1"/>
  <c r="BG213" i="1363" s="1"/>
  <c r="BH213" i="1363" s="1"/>
  <c r="BI213" i="1363" s="1"/>
  <c r="BJ213" i="1363" s="1"/>
  <c r="BK213" i="1363" s="1"/>
  <c r="BL213" i="1363" s="1"/>
  <c r="BM213" i="1363" s="1"/>
  <c r="BN213" i="1363" s="1"/>
  <c r="BO213" i="1363" s="1"/>
  <c r="BP213" i="1363" s="1"/>
  <c r="BQ213" i="1363" s="1"/>
  <c r="BR213" i="1363" s="1"/>
  <c r="H213" i="1363"/>
  <c r="I213" i="1363" s="1"/>
  <c r="J213" i="1363" s="1"/>
  <c r="K213" i="1363" s="1"/>
  <c r="L213" i="1363" s="1"/>
  <c r="M213" i="1363" s="1"/>
  <c r="N213" i="1363" s="1"/>
  <c r="O213" i="1363" s="1"/>
  <c r="P213" i="1363" s="1"/>
  <c r="Q213" i="1363" s="1"/>
  <c r="R213" i="1363" s="1"/>
  <c r="S213" i="1363" s="1"/>
  <c r="T213" i="1363" s="1"/>
  <c r="U213" i="1363" s="1"/>
  <c r="V213" i="1363" s="1"/>
  <c r="W213" i="1363" s="1"/>
  <c r="X213" i="1363" s="1"/>
  <c r="Y213" i="1363" s="1"/>
  <c r="Z213" i="1363" s="1"/>
  <c r="AA213" i="1363" s="1"/>
  <c r="AB213" i="1363" s="1"/>
  <c r="AC213" i="1363" s="1"/>
  <c r="AD213" i="1363" s="1"/>
  <c r="AE213" i="1363" s="1"/>
  <c r="AF213" i="1363" s="1"/>
  <c r="AG213" i="1363" s="1"/>
  <c r="AH213" i="1363" s="1"/>
  <c r="AI213" i="1363" s="1"/>
  <c r="AJ213" i="1363" s="1"/>
  <c r="AK213" i="1363" s="1"/>
  <c r="AL213" i="1363" s="1"/>
  <c r="AM213" i="1363" s="1"/>
  <c r="AN213" i="1363" s="1"/>
  <c r="AO213" i="1363" s="1"/>
  <c r="AP213" i="1363" s="1"/>
  <c r="AQ213" i="1363" s="1"/>
  <c r="AR213" i="1363" s="1"/>
  <c r="AS213" i="1363" s="1"/>
  <c r="AT213" i="1363" s="1"/>
  <c r="AU213" i="1363" s="1"/>
  <c r="AV213" i="1363" s="1"/>
  <c r="AW213" i="1363" s="1"/>
  <c r="AX213" i="1363" s="1"/>
  <c r="AY213" i="1363" s="1"/>
  <c r="AZ213" i="1363" s="1"/>
  <c r="BA213" i="1363" s="1"/>
  <c r="BB213" i="1363" s="1"/>
  <c r="H212" i="1363"/>
  <c r="I212" i="1363" s="1"/>
  <c r="J212" i="1363" s="1"/>
  <c r="K212" i="1363" s="1"/>
  <c r="L212" i="1363" s="1"/>
  <c r="M212" i="1363" s="1"/>
  <c r="N212" i="1363" s="1"/>
  <c r="O212" i="1363" s="1"/>
  <c r="P212" i="1363" s="1"/>
  <c r="Q212" i="1363" s="1"/>
  <c r="R212" i="1363" s="1"/>
  <c r="S212" i="1363" s="1"/>
  <c r="T212" i="1363" s="1"/>
  <c r="U212" i="1363" s="1"/>
  <c r="V212" i="1363" s="1"/>
  <c r="W212" i="1363" s="1"/>
  <c r="X212" i="1363" s="1"/>
  <c r="Y212" i="1363" s="1"/>
  <c r="Z212" i="1363" s="1"/>
  <c r="AA212" i="1363" s="1"/>
  <c r="AB212" i="1363" s="1"/>
  <c r="AC212" i="1363" s="1"/>
  <c r="AD212" i="1363" s="1"/>
  <c r="AE212" i="1363" s="1"/>
  <c r="AF212" i="1363" s="1"/>
  <c r="AG212" i="1363" s="1"/>
  <c r="AH212" i="1363" s="1"/>
  <c r="AI212" i="1363" s="1"/>
  <c r="AJ212" i="1363" s="1"/>
  <c r="AK212" i="1363" s="1"/>
  <c r="AL212" i="1363" s="1"/>
  <c r="AM212" i="1363" s="1"/>
  <c r="AN212" i="1363" s="1"/>
  <c r="AO212" i="1363" s="1"/>
  <c r="AP212" i="1363" s="1"/>
  <c r="AQ212" i="1363" s="1"/>
  <c r="AR212" i="1363" s="1"/>
  <c r="AS212" i="1363" s="1"/>
  <c r="AT212" i="1363" s="1"/>
  <c r="AU212" i="1363" s="1"/>
  <c r="AV212" i="1363" s="1"/>
  <c r="AW212" i="1363" s="1"/>
  <c r="AX212" i="1363" s="1"/>
  <c r="AY212" i="1363" s="1"/>
  <c r="AZ212" i="1363" s="1"/>
  <c r="BA212" i="1363" s="1"/>
  <c r="BB212" i="1363" s="1"/>
  <c r="BC212" i="1363" s="1"/>
  <c r="BD212" i="1363" s="1"/>
  <c r="BE212" i="1363" s="1"/>
  <c r="BF212" i="1363" s="1"/>
  <c r="BG212" i="1363" s="1"/>
  <c r="BH212" i="1363" s="1"/>
  <c r="BI212" i="1363" s="1"/>
  <c r="BJ212" i="1363" s="1"/>
  <c r="BK212" i="1363" s="1"/>
  <c r="BL212" i="1363" s="1"/>
  <c r="BM212" i="1363" s="1"/>
  <c r="BN212" i="1363" s="1"/>
  <c r="BO212" i="1363" s="1"/>
  <c r="BP212" i="1363" s="1"/>
  <c r="BQ212" i="1363" s="1"/>
  <c r="BR212" i="1363" s="1"/>
  <c r="H211" i="1363"/>
  <c r="I211" i="1363" s="1"/>
  <c r="J211" i="1363" s="1"/>
  <c r="K211" i="1363" s="1"/>
  <c r="L211" i="1363" s="1"/>
  <c r="M211" i="1363" s="1"/>
  <c r="N211" i="1363" s="1"/>
  <c r="O211" i="1363" s="1"/>
  <c r="P211" i="1363" s="1"/>
  <c r="Q211" i="1363" s="1"/>
  <c r="R211" i="1363" s="1"/>
  <c r="S211" i="1363" s="1"/>
  <c r="T211" i="1363" s="1"/>
  <c r="U211" i="1363" s="1"/>
  <c r="V211" i="1363" s="1"/>
  <c r="W211" i="1363" s="1"/>
  <c r="X211" i="1363" s="1"/>
  <c r="Y211" i="1363" s="1"/>
  <c r="Z211" i="1363" s="1"/>
  <c r="AA211" i="1363" s="1"/>
  <c r="AB211" i="1363" s="1"/>
  <c r="AC211" i="1363" s="1"/>
  <c r="AD211" i="1363" s="1"/>
  <c r="AE211" i="1363" s="1"/>
  <c r="AF211" i="1363" s="1"/>
  <c r="AG211" i="1363" s="1"/>
  <c r="AH211" i="1363" s="1"/>
  <c r="AI211" i="1363" s="1"/>
  <c r="AJ211" i="1363" s="1"/>
  <c r="AK211" i="1363" s="1"/>
  <c r="AL211" i="1363" s="1"/>
  <c r="AM211" i="1363" s="1"/>
  <c r="AN211" i="1363" s="1"/>
  <c r="AO211" i="1363" s="1"/>
  <c r="AP211" i="1363" s="1"/>
  <c r="AQ211" i="1363" s="1"/>
  <c r="AR211" i="1363" s="1"/>
  <c r="AS211" i="1363" s="1"/>
  <c r="AT211" i="1363" s="1"/>
  <c r="AU211" i="1363" s="1"/>
  <c r="AV211" i="1363" s="1"/>
  <c r="AW211" i="1363" s="1"/>
  <c r="AX211" i="1363" s="1"/>
  <c r="AY211" i="1363" s="1"/>
  <c r="AZ211" i="1363" s="1"/>
  <c r="BA211" i="1363" s="1"/>
  <c r="BB211" i="1363" s="1"/>
  <c r="BC211" i="1363" s="1"/>
  <c r="BD211" i="1363" s="1"/>
  <c r="BE211" i="1363" s="1"/>
  <c r="BF211" i="1363" s="1"/>
  <c r="BG211" i="1363" s="1"/>
  <c r="BH211" i="1363" s="1"/>
  <c r="BI211" i="1363" s="1"/>
  <c r="BJ211" i="1363" s="1"/>
  <c r="BK211" i="1363" s="1"/>
  <c r="BL211" i="1363" s="1"/>
  <c r="BM211" i="1363" s="1"/>
  <c r="BN211" i="1363" s="1"/>
  <c r="BO211" i="1363" s="1"/>
  <c r="BP211" i="1363" s="1"/>
  <c r="BQ211" i="1363" s="1"/>
  <c r="BR211" i="1363" s="1"/>
  <c r="S210" i="1363"/>
  <c r="T210" i="1363" s="1"/>
  <c r="U210" i="1363" s="1"/>
  <c r="V210" i="1363" s="1"/>
  <c r="W210" i="1363" s="1"/>
  <c r="X210" i="1363" s="1"/>
  <c r="Y210" i="1363" s="1"/>
  <c r="Z210" i="1363" s="1"/>
  <c r="AA210" i="1363" s="1"/>
  <c r="AB210" i="1363" s="1"/>
  <c r="AC210" i="1363" s="1"/>
  <c r="AD210" i="1363" s="1"/>
  <c r="AE210" i="1363" s="1"/>
  <c r="AF210" i="1363" s="1"/>
  <c r="AG210" i="1363" s="1"/>
  <c r="AH210" i="1363" s="1"/>
  <c r="AI210" i="1363" s="1"/>
  <c r="AJ210" i="1363" s="1"/>
  <c r="AK210" i="1363" s="1"/>
  <c r="AL210" i="1363" s="1"/>
  <c r="AM210" i="1363" s="1"/>
  <c r="AN210" i="1363" s="1"/>
  <c r="AO210" i="1363" s="1"/>
  <c r="AP210" i="1363" s="1"/>
  <c r="AQ210" i="1363" s="1"/>
  <c r="AR210" i="1363" s="1"/>
  <c r="AS210" i="1363" s="1"/>
  <c r="AT210" i="1363" s="1"/>
  <c r="AU210" i="1363" s="1"/>
  <c r="AV210" i="1363" s="1"/>
  <c r="AW210" i="1363" s="1"/>
  <c r="AX210" i="1363" s="1"/>
  <c r="AY210" i="1363" s="1"/>
  <c r="AZ210" i="1363" s="1"/>
  <c r="BA210" i="1363" s="1"/>
  <c r="BB210" i="1363" s="1"/>
  <c r="BC210" i="1363" s="1"/>
  <c r="BD210" i="1363" s="1"/>
  <c r="BE210" i="1363" s="1"/>
  <c r="BF210" i="1363" s="1"/>
  <c r="BG210" i="1363" s="1"/>
  <c r="BH210" i="1363" s="1"/>
  <c r="BI210" i="1363" s="1"/>
  <c r="BJ210" i="1363" s="1"/>
  <c r="BK210" i="1363" s="1"/>
  <c r="BL210" i="1363" s="1"/>
  <c r="BM210" i="1363" s="1"/>
  <c r="BN210" i="1363" s="1"/>
  <c r="BO210" i="1363" s="1"/>
  <c r="BP210" i="1363" s="1"/>
  <c r="BQ210" i="1363" s="1"/>
  <c r="BR210" i="1363" s="1"/>
  <c r="H210" i="1363"/>
  <c r="I210" i="1363" s="1"/>
  <c r="J210" i="1363" s="1"/>
  <c r="K210" i="1363" s="1"/>
  <c r="L210" i="1363" s="1"/>
  <c r="M210" i="1363" s="1"/>
  <c r="N210" i="1363" s="1"/>
  <c r="O210" i="1363" s="1"/>
  <c r="P210" i="1363" s="1"/>
  <c r="Q210" i="1363" s="1"/>
  <c r="R210" i="1363" s="1"/>
  <c r="H209" i="1363"/>
  <c r="I209" i="1363" s="1"/>
  <c r="J209" i="1363" s="1"/>
  <c r="K209" i="1363" s="1"/>
  <c r="L209" i="1363" s="1"/>
  <c r="M209" i="1363" s="1"/>
  <c r="N209" i="1363" s="1"/>
  <c r="O209" i="1363" s="1"/>
  <c r="P209" i="1363" s="1"/>
  <c r="Q209" i="1363" s="1"/>
  <c r="R209" i="1363" s="1"/>
  <c r="S209" i="1363" s="1"/>
  <c r="T209" i="1363" s="1"/>
  <c r="U209" i="1363" s="1"/>
  <c r="V209" i="1363" s="1"/>
  <c r="W209" i="1363" s="1"/>
  <c r="X209" i="1363" s="1"/>
  <c r="Y209" i="1363" s="1"/>
  <c r="Z209" i="1363" s="1"/>
  <c r="AA209" i="1363" s="1"/>
  <c r="AB209" i="1363" s="1"/>
  <c r="AC209" i="1363" s="1"/>
  <c r="AD209" i="1363" s="1"/>
  <c r="AE209" i="1363" s="1"/>
  <c r="AF209" i="1363" s="1"/>
  <c r="AG209" i="1363" s="1"/>
  <c r="AH209" i="1363" s="1"/>
  <c r="AI209" i="1363" s="1"/>
  <c r="AJ209" i="1363" s="1"/>
  <c r="AK209" i="1363" s="1"/>
  <c r="AL209" i="1363" s="1"/>
  <c r="AM209" i="1363" s="1"/>
  <c r="AN209" i="1363" s="1"/>
  <c r="AO209" i="1363" s="1"/>
  <c r="AP209" i="1363" s="1"/>
  <c r="AQ209" i="1363" s="1"/>
  <c r="AR209" i="1363" s="1"/>
  <c r="AS209" i="1363" s="1"/>
  <c r="AT209" i="1363" s="1"/>
  <c r="AU209" i="1363" s="1"/>
  <c r="AV209" i="1363" s="1"/>
  <c r="AW209" i="1363" s="1"/>
  <c r="AX209" i="1363" s="1"/>
  <c r="AY209" i="1363" s="1"/>
  <c r="AZ209" i="1363" s="1"/>
  <c r="BA209" i="1363" s="1"/>
  <c r="BB209" i="1363" s="1"/>
  <c r="BC209" i="1363" s="1"/>
  <c r="BD209" i="1363" s="1"/>
  <c r="BE209" i="1363" s="1"/>
  <c r="BF209" i="1363" s="1"/>
  <c r="BG209" i="1363" s="1"/>
  <c r="BH209" i="1363" s="1"/>
  <c r="BI209" i="1363" s="1"/>
  <c r="BJ209" i="1363" s="1"/>
  <c r="BK209" i="1363" s="1"/>
  <c r="BL209" i="1363" s="1"/>
  <c r="BM209" i="1363" s="1"/>
  <c r="BN209" i="1363" s="1"/>
  <c r="BO209" i="1363" s="1"/>
  <c r="BP209" i="1363" s="1"/>
  <c r="BQ209" i="1363" s="1"/>
  <c r="BR209" i="1363" s="1"/>
  <c r="AO208" i="1363"/>
  <c r="AP208" i="1363" s="1"/>
  <c r="AQ208" i="1363" s="1"/>
  <c r="AR208" i="1363" s="1"/>
  <c r="AS208" i="1363" s="1"/>
  <c r="AT208" i="1363" s="1"/>
  <c r="AU208" i="1363" s="1"/>
  <c r="AV208" i="1363" s="1"/>
  <c r="AW208" i="1363" s="1"/>
  <c r="AX208" i="1363" s="1"/>
  <c r="AY208" i="1363" s="1"/>
  <c r="AZ208" i="1363" s="1"/>
  <c r="BA208" i="1363" s="1"/>
  <c r="BB208" i="1363" s="1"/>
  <c r="BC208" i="1363" s="1"/>
  <c r="BD208" i="1363" s="1"/>
  <c r="BE208" i="1363" s="1"/>
  <c r="BF208" i="1363" s="1"/>
  <c r="BG208" i="1363" s="1"/>
  <c r="BH208" i="1363" s="1"/>
  <c r="BI208" i="1363" s="1"/>
  <c r="BJ208" i="1363" s="1"/>
  <c r="BK208" i="1363" s="1"/>
  <c r="BL208" i="1363" s="1"/>
  <c r="BM208" i="1363" s="1"/>
  <c r="BN208" i="1363" s="1"/>
  <c r="BO208" i="1363" s="1"/>
  <c r="BP208" i="1363" s="1"/>
  <c r="BQ208" i="1363" s="1"/>
  <c r="BR208" i="1363" s="1"/>
  <c r="AD208" i="1363"/>
  <c r="AE208" i="1363" s="1"/>
  <c r="AF208" i="1363" s="1"/>
  <c r="AG208" i="1363" s="1"/>
  <c r="AH208" i="1363" s="1"/>
  <c r="AI208" i="1363" s="1"/>
  <c r="AJ208" i="1363" s="1"/>
  <c r="AK208" i="1363" s="1"/>
  <c r="AL208" i="1363" s="1"/>
  <c r="AM208" i="1363" s="1"/>
  <c r="AN208" i="1363" s="1"/>
  <c r="R208" i="1363"/>
  <c r="S208" i="1363" s="1"/>
  <c r="T208" i="1363" s="1"/>
  <c r="U208" i="1363" s="1"/>
  <c r="V208" i="1363" s="1"/>
  <c r="W208" i="1363" s="1"/>
  <c r="X208" i="1363" s="1"/>
  <c r="Y208" i="1363" s="1"/>
  <c r="Z208" i="1363" s="1"/>
  <c r="AA208" i="1363" s="1"/>
  <c r="AB208" i="1363" s="1"/>
  <c r="AC208" i="1363" s="1"/>
  <c r="I208" i="1363"/>
  <c r="J208" i="1363" s="1"/>
  <c r="K208" i="1363" s="1"/>
  <c r="L208" i="1363" s="1"/>
  <c r="M208" i="1363" s="1"/>
  <c r="N208" i="1363" s="1"/>
  <c r="O208" i="1363" s="1"/>
  <c r="P208" i="1363" s="1"/>
  <c r="Q208" i="1363" s="1"/>
  <c r="H208" i="1363"/>
  <c r="I207" i="1363"/>
  <c r="J207" i="1363" s="1"/>
  <c r="K207" i="1363" s="1"/>
  <c r="L207" i="1363" s="1"/>
  <c r="M207" i="1363" s="1"/>
  <c r="N207" i="1363" s="1"/>
  <c r="O207" i="1363" s="1"/>
  <c r="P207" i="1363" s="1"/>
  <c r="Q207" i="1363" s="1"/>
  <c r="R207" i="1363" s="1"/>
  <c r="S207" i="1363" s="1"/>
  <c r="T207" i="1363" s="1"/>
  <c r="U207" i="1363" s="1"/>
  <c r="V207" i="1363" s="1"/>
  <c r="W207" i="1363" s="1"/>
  <c r="X207" i="1363" s="1"/>
  <c r="Y207" i="1363" s="1"/>
  <c r="Z207" i="1363" s="1"/>
  <c r="AA207" i="1363" s="1"/>
  <c r="AB207" i="1363" s="1"/>
  <c r="AC207" i="1363" s="1"/>
  <c r="AD207" i="1363" s="1"/>
  <c r="AE207" i="1363" s="1"/>
  <c r="AF207" i="1363" s="1"/>
  <c r="AG207" i="1363" s="1"/>
  <c r="AH207" i="1363" s="1"/>
  <c r="AI207" i="1363" s="1"/>
  <c r="AJ207" i="1363" s="1"/>
  <c r="AK207" i="1363" s="1"/>
  <c r="AL207" i="1363" s="1"/>
  <c r="AM207" i="1363" s="1"/>
  <c r="AN207" i="1363" s="1"/>
  <c r="AO207" i="1363" s="1"/>
  <c r="AP207" i="1363" s="1"/>
  <c r="AQ207" i="1363" s="1"/>
  <c r="AR207" i="1363" s="1"/>
  <c r="AS207" i="1363" s="1"/>
  <c r="AT207" i="1363" s="1"/>
  <c r="AU207" i="1363" s="1"/>
  <c r="AV207" i="1363" s="1"/>
  <c r="AW207" i="1363" s="1"/>
  <c r="AX207" i="1363" s="1"/>
  <c r="AY207" i="1363" s="1"/>
  <c r="AZ207" i="1363" s="1"/>
  <c r="BA207" i="1363" s="1"/>
  <c r="BB207" i="1363" s="1"/>
  <c r="BC207" i="1363" s="1"/>
  <c r="BD207" i="1363" s="1"/>
  <c r="BE207" i="1363" s="1"/>
  <c r="BF207" i="1363" s="1"/>
  <c r="BG207" i="1363" s="1"/>
  <c r="BH207" i="1363" s="1"/>
  <c r="BI207" i="1363" s="1"/>
  <c r="BJ207" i="1363" s="1"/>
  <c r="BK207" i="1363" s="1"/>
  <c r="BL207" i="1363" s="1"/>
  <c r="BM207" i="1363" s="1"/>
  <c r="BN207" i="1363" s="1"/>
  <c r="BO207" i="1363" s="1"/>
  <c r="BP207" i="1363" s="1"/>
  <c r="BQ207" i="1363" s="1"/>
  <c r="BR207" i="1363" s="1"/>
  <c r="H207" i="1363"/>
  <c r="T206" i="1363"/>
  <c r="U206" i="1363" s="1"/>
  <c r="V206" i="1363" s="1"/>
  <c r="W206" i="1363" s="1"/>
  <c r="X206" i="1363" s="1"/>
  <c r="Y206" i="1363" s="1"/>
  <c r="Z206" i="1363" s="1"/>
  <c r="AA206" i="1363" s="1"/>
  <c r="AB206" i="1363" s="1"/>
  <c r="AC206" i="1363" s="1"/>
  <c r="AD206" i="1363" s="1"/>
  <c r="AE206" i="1363" s="1"/>
  <c r="AF206" i="1363" s="1"/>
  <c r="AG206" i="1363" s="1"/>
  <c r="AH206" i="1363" s="1"/>
  <c r="AI206" i="1363" s="1"/>
  <c r="AJ206" i="1363" s="1"/>
  <c r="AK206" i="1363" s="1"/>
  <c r="AL206" i="1363" s="1"/>
  <c r="AM206" i="1363" s="1"/>
  <c r="AN206" i="1363" s="1"/>
  <c r="AO206" i="1363" s="1"/>
  <c r="AP206" i="1363" s="1"/>
  <c r="AQ206" i="1363" s="1"/>
  <c r="AR206" i="1363" s="1"/>
  <c r="AS206" i="1363" s="1"/>
  <c r="AT206" i="1363" s="1"/>
  <c r="AU206" i="1363" s="1"/>
  <c r="AV206" i="1363" s="1"/>
  <c r="AW206" i="1363" s="1"/>
  <c r="AX206" i="1363" s="1"/>
  <c r="AY206" i="1363" s="1"/>
  <c r="AZ206" i="1363" s="1"/>
  <c r="BA206" i="1363" s="1"/>
  <c r="BB206" i="1363" s="1"/>
  <c r="BC206" i="1363" s="1"/>
  <c r="BD206" i="1363" s="1"/>
  <c r="BE206" i="1363" s="1"/>
  <c r="BF206" i="1363" s="1"/>
  <c r="BG206" i="1363" s="1"/>
  <c r="BH206" i="1363" s="1"/>
  <c r="BI206" i="1363" s="1"/>
  <c r="BJ206" i="1363" s="1"/>
  <c r="BK206" i="1363" s="1"/>
  <c r="BL206" i="1363" s="1"/>
  <c r="BM206" i="1363" s="1"/>
  <c r="BN206" i="1363" s="1"/>
  <c r="BO206" i="1363" s="1"/>
  <c r="BP206" i="1363" s="1"/>
  <c r="BQ206" i="1363" s="1"/>
  <c r="BR206" i="1363" s="1"/>
  <c r="H206" i="1363"/>
  <c r="I206" i="1363" s="1"/>
  <c r="J206" i="1363" s="1"/>
  <c r="K206" i="1363" s="1"/>
  <c r="L206" i="1363" s="1"/>
  <c r="M206" i="1363" s="1"/>
  <c r="N206" i="1363" s="1"/>
  <c r="O206" i="1363" s="1"/>
  <c r="P206" i="1363" s="1"/>
  <c r="Q206" i="1363" s="1"/>
  <c r="R206" i="1363" s="1"/>
  <c r="S206" i="1363" s="1"/>
  <c r="AM205" i="1363"/>
  <c r="AN205" i="1363" s="1"/>
  <c r="AO205" i="1363" s="1"/>
  <c r="AP205" i="1363" s="1"/>
  <c r="AQ205" i="1363" s="1"/>
  <c r="AR205" i="1363" s="1"/>
  <c r="AS205" i="1363" s="1"/>
  <c r="AT205" i="1363" s="1"/>
  <c r="AU205" i="1363" s="1"/>
  <c r="AV205" i="1363" s="1"/>
  <c r="AW205" i="1363" s="1"/>
  <c r="AX205" i="1363" s="1"/>
  <c r="AY205" i="1363" s="1"/>
  <c r="AZ205" i="1363" s="1"/>
  <c r="BA205" i="1363" s="1"/>
  <c r="BB205" i="1363" s="1"/>
  <c r="BC205" i="1363" s="1"/>
  <c r="BD205" i="1363" s="1"/>
  <c r="BE205" i="1363" s="1"/>
  <c r="BF205" i="1363" s="1"/>
  <c r="BG205" i="1363" s="1"/>
  <c r="BH205" i="1363" s="1"/>
  <c r="BI205" i="1363" s="1"/>
  <c r="BJ205" i="1363" s="1"/>
  <c r="BK205" i="1363" s="1"/>
  <c r="BL205" i="1363" s="1"/>
  <c r="BM205" i="1363" s="1"/>
  <c r="BN205" i="1363" s="1"/>
  <c r="BO205" i="1363" s="1"/>
  <c r="BP205" i="1363" s="1"/>
  <c r="BQ205" i="1363" s="1"/>
  <c r="BR205" i="1363" s="1"/>
  <c r="H205" i="1363"/>
  <c r="I205" i="1363" s="1"/>
  <c r="J205" i="1363" s="1"/>
  <c r="K205" i="1363" s="1"/>
  <c r="L205" i="1363" s="1"/>
  <c r="M205" i="1363" s="1"/>
  <c r="N205" i="1363" s="1"/>
  <c r="O205" i="1363" s="1"/>
  <c r="P205" i="1363" s="1"/>
  <c r="Q205" i="1363" s="1"/>
  <c r="R205" i="1363" s="1"/>
  <c r="S205" i="1363" s="1"/>
  <c r="T205" i="1363" s="1"/>
  <c r="U205" i="1363" s="1"/>
  <c r="V205" i="1363" s="1"/>
  <c r="W205" i="1363" s="1"/>
  <c r="X205" i="1363" s="1"/>
  <c r="Y205" i="1363" s="1"/>
  <c r="Z205" i="1363" s="1"/>
  <c r="AA205" i="1363" s="1"/>
  <c r="AB205" i="1363" s="1"/>
  <c r="AC205" i="1363" s="1"/>
  <c r="AD205" i="1363" s="1"/>
  <c r="AE205" i="1363" s="1"/>
  <c r="AF205" i="1363" s="1"/>
  <c r="AG205" i="1363" s="1"/>
  <c r="AH205" i="1363" s="1"/>
  <c r="AI205" i="1363" s="1"/>
  <c r="AJ205" i="1363" s="1"/>
  <c r="AK205" i="1363" s="1"/>
  <c r="AL205" i="1363" s="1"/>
  <c r="U204" i="1363"/>
  <c r="V204" i="1363" s="1"/>
  <c r="W204" i="1363" s="1"/>
  <c r="X204" i="1363" s="1"/>
  <c r="Y204" i="1363" s="1"/>
  <c r="Z204" i="1363" s="1"/>
  <c r="AA204" i="1363" s="1"/>
  <c r="AB204" i="1363" s="1"/>
  <c r="AC204" i="1363" s="1"/>
  <c r="AD204" i="1363" s="1"/>
  <c r="AE204" i="1363" s="1"/>
  <c r="AF204" i="1363" s="1"/>
  <c r="AG204" i="1363" s="1"/>
  <c r="AH204" i="1363" s="1"/>
  <c r="AI204" i="1363" s="1"/>
  <c r="AJ204" i="1363" s="1"/>
  <c r="AK204" i="1363" s="1"/>
  <c r="AL204" i="1363" s="1"/>
  <c r="AM204" i="1363" s="1"/>
  <c r="AN204" i="1363" s="1"/>
  <c r="AO204" i="1363" s="1"/>
  <c r="AP204" i="1363" s="1"/>
  <c r="AQ204" i="1363" s="1"/>
  <c r="AR204" i="1363" s="1"/>
  <c r="AS204" i="1363" s="1"/>
  <c r="AT204" i="1363" s="1"/>
  <c r="AU204" i="1363" s="1"/>
  <c r="AV204" i="1363" s="1"/>
  <c r="AW204" i="1363" s="1"/>
  <c r="AX204" i="1363" s="1"/>
  <c r="AY204" i="1363" s="1"/>
  <c r="AZ204" i="1363" s="1"/>
  <c r="BA204" i="1363" s="1"/>
  <c r="BB204" i="1363" s="1"/>
  <c r="BC204" i="1363" s="1"/>
  <c r="BD204" i="1363" s="1"/>
  <c r="BE204" i="1363" s="1"/>
  <c r="BF204" i="1363" s="1"/>
  <c r="BG204" i="1363" s="1"/>
  <c r="BH204" i="1363" s="1"/>
  <c r="BI204" i="1363" s="1"/>
  <c r="BJ204" i="1363" s="1"/>
  <c r="BK204" i="1363" s="1"/>
  <c r="BL204" i="1363" s="1"/>
  <c r="BM204" i="1363" s="1"/>
  <c r="BN204" i="1363" s="1"/>
  <c r="BO204" i="1363" s="1"/>
  <c r="BP204" i="1363" s="1"/>
  <c r="BQ204" i="1363" s="1"/>
  <c r="BR204" i="1363" s="1"/>
  <c r="J204" i="1363"/>
  <c r="K204" i="1363" s="1"/>
  <c r="L204" i="1363" s="1"/>
  <c r="M204" i="1363" s="1"/>
  <c r="N204" i="1363" s="1"/>
  <c r="O204" i="1363" s="1"/>
  <c r="P204" i="1363" s="1"/>
  <c r="Q204" i="1363" s="1"/>
  <c r="R204" i="1363" s="1"/>
  <c r="S204" i="1363" s="1"/>
  <c r="T204" i="1363" s="1"/>
  <c r="H204" i="1363"/>
  <c r="I204" i="1363" s="1"/>
  <c r="I203" i="1363"/>
  <c r="J203" i="1363" s="1"/>
  <c r="K203" i="1363" s="1"/>
  <c r="L203" i="1363" s="1"/>
  <c r="M203" i="1363" s="1"/>
  <c r="N203" i="1363" s="1"/>
  <c r="O203" i="1363" s="1"/>
  <c r="P203" i="1363" s="1"/>
  <c r="Q203" i="1363" s="1"/>
  <c r="R203" i="1363" s="1"/>
  <c r="S203" i="1363" s="1"/>
  <c r="T203" i="1363" s="1"/>
  <c r="U203" i="1363" s="1"/>
  <c r="V203" i="1363" s="1"/>
  <c r="W203" i="1363" s="1"/>
  <c r="X203" i="1363" s="1"/>
  <c r="Y203" i="1363" s="1"/>
  <c r="Z203" i="1363" s="1"/>
  <c r="AA203" i="1363" s="1"/>
  <c r="AB203" i="1363" s="1"/>
  <c r="AC203" i="1363" s="1"/>
  <c r="AD203" i="1363" s="1"/>
  <c r="AE203" i="1363" s="1"/>
  <c r="AF203" i="1363" s="1"/>
  <c r="AG203" i="1363" s="1"/>
  <c r="AH203" i="1363" s="1"/>
  <c r="AI203" i="1363" s="1"/>
  <c r="AJ203" i="1363" s="1"/>
  <c r="AK203" i="1363" s="1"/>
  <c r="AL203" i="1363" s="1"/>
  <c r="AM203" i="1363" s="1"/>
  <c r="AN203" i="1363" s="1"/>
  <c r="AO203" i="1363" s="1"/>
  <c r="AP203" i="1363" s="1"/>
  <c r="AQ203" i="1363" s="1"/>
  <c r="AR203" i="1363" s="1"/>
  <c r="AS203" i="1363" s="1"/>
  <c r="AT203" i="1363" s="1"/>
  <c r="AU203" i="1363" s="1"/>
  <c r="AV203" i="1363" s="1"/>
  <c r="AW203" i="1363" s="1"/>
  <c r="AX203" i="1363" s="1"/>
  <c r="AY203" i="1363" s="1"/>
  <c r="AZ203" i="1363" s="1"/>
  <c r="BA203" i="1363" s="1"/>
  <c r="BB203" i="1363" s="1"/>
  <c r="BC203" i="1363" s="1"/>
  <c r="BD203" i="1363" s="1"/>
  <c r="BE203" i="1363" s="1"/>
  <c r="BF203" i="1363" s="1"/>
  <c r="BG203" i="1363" s="1"/>
  <c r="BH203" i="1363" s="1"/>
  <c r="BI203" i="1363" s="1"/>
  <c r="BJ203" i="1363" s="1"/>
  <c r="BK203" i="1363" s="1"/>
  <c r="BL203" i="1363" s="1"/>
  <c r="BM203" i="1363" s="1"/>
  <c r="BN203" i="1363" s="1"/>
  <c r="BO203" i="1363" s="1"/>
  <c r="BP203" i="1363" s="1"/>
  <c r="BQ203" i="1363" s="1"/>
  <c r="BR203" i="1363" s="1"/>
  <c r="H203" i="1363"/>
  <c r="AD202" i="1363"/>
  <c r="AE202" i="1363" s="1"/>
  <c r="AF202" i="1363" s="1"/>
  <c r="AG202" i="1363" s="1"/>
  <c r="AH202" i="1363" s="1"/>
  <c r="AI202" i="1363" s="1"/>
  <c r="AJ202" i="1363" s="1"/>
  <c r="AK202" i="1363" s="1"/>
  <c r="AL202" i="1363" s="1"/>
  <c r="AM202" i="1363" s="1"/>
  <c r="AN202" i="1363" s="1"/>
  <c r="AO202" i="1363" s="1"/>
  <c r="AP202" i="1363" s="1"/>
  <c r="AQ202" i="1363" s="1"/>
  <c r="AR202" i="1363" s="1"/>
  <c r="AS202" i="1363" s="1"/>
  <c r="AT202" i="1363" s="1"/>
  <c r="AU202" i="1363" s="1"/>
  <c r="AV202" i="1363" s="1"/>
  <c r="AW202" i="1363" s="1"/>
  <c r="AX202" i="1363" s="1"/>
  <c r="AY202" i="1363" s="1"/>
  <c r="AZ202" i="1363" s="1"/>
  <c r="BA202" i="1363" s="1"/>
  <c r="BB202" i="1363" s="1"/>
  <c r="BC202" i="1363" s="1"/>
  <c r="BD202" i="1363" s="1"/>
  <c r="BE202" i="1363" s="1"/>
  <c r="BF202" i="1363" s="1"/>
  <c r="BG202" i="1363" s="1"/>
  <c r="BH202" i="1363" s="1"/>
  <c r="BI202" i="1363" s="1"/>
  <c r="BJ202" i="1363" s="1"/>
  <c r="BK202" i="1363" s="1"/>
  <c r="BL202" i="1363" s="1"/>
  <c r="BM202" i="1363" s="1"/>
  <c r="BN202" i="1363" s="1"/>
  <c r="BO202" i="1363" s="1"/>
  <c r="BP202" i="1363" s="1"/>
  <c r="BQ202" i="1363" s="1"/>
  <c r="BR202" i="1363" s="1"/>
  <c r="I202" i="1363"/>
  <c r="J202" i="1363" s="1"/>
  <c r="K202" i="1363" s="1"/>
  <c r="L202" i="1363" s="1"/>
  <c r="M202" i="1363" s="1"/>
  <c r="N202" i="1363" s="1"/>
  <c r="O202" i="1363" s="1"/>
  <c r="P202" i="1363" s="1"/>
  <c r="Q202" i="1363" s="1"/>
  <c r="R202" i="1363" s="1"/>
  <c r="S202" i="1363" s="1"/>
  <c r="T202" i="1363" s="1"/>
  <c r="U202" i="1363" s="1"/>
  <c r="V202" i="1363" s="1"/>
  <c r="W202" i="1363" s="1"/>
  <c r="X202" i="1363" s="1"/>
  <c r="Y202" i="1363" s="1"/>
  <c r="Z202" i="1363" s="1"/>
  <c r="AA202" i="1363" s="1"/>
  <c r="AB202" i="1363" s="1"/>
  <c r="AC202" i="1363" s="1"/>
  <c r="H202" i="1363"/>
  <c r="BL201" i="1363"/>
  <c r="BM201" i="1363" s="1"/>
  <c r="BN201" i="1363" s="1"/>
  <c r="BO201" i="1363" s="1"/>
  <c r="BP201" i="1363" s="1"/>
  <c r="BQ201" i="1363" s="1"/>
  <c r="BR201" i="1363" s="1"/>
  <c r="I201" i="1363"/>
  <c r="J201" i="1363" s="1"/>
  <c r="K201" i="1363" s="1"/>
  <c r="L201" i="1363" s="1"/>
  <c r="M201" i="1363" s="1"/>
  <c r="N201" i="1363" s="1"/>
  <c r="O201" i="1363" s="1"/>
  <c r="P201" i="1363" s="1"/>
  <c r="Q201" i="1363" s="1"/>
  <c r="R201" i="1363" s="1"/>
  <c r="S201" i="1363" s="1"/>
  <c r="T201" i="1363" s="1"/>
  <c r="U201" i="1363" s="1"/>
  <c r="V201" i="1363" s="1"/>
  <c r="W201" i="1363" s="1"/>
  <c r="X201" i="1363" s="1"/>
  <c r="Y201" i="1363" s="1"/>
  <c r="Z201" i="1363" s="1"/>
  <c r="AA201" i="1363" s="1"/>
  <c r="AB201" i="1363" s="1"/>
  <c r="AC201" i="1363" s="1"/>
  <c r="AD201" i="1363" s="1"/>
  <c r="AE201" i="1363" s="1"/>
  <c r="AF201" i="1363" s="1"/>
  <c r="AG201" i="1363" s="1"/>
  <c r="AH201" i="1363" s="1"/>
  <c r="AI201" i="1363" s="1"/>
  <c r="AJ201" i="1363" s="1"/>
  <c r="AK201" i="1363" s="1"/>
  <c r="AL201" i="1363" s="1"/>
  <c r="AM201" i="1363" s="1"/>
  <c r="AN201" i="1363" s="1"/>
  <c r="AO201" i="1363" s="1"/>
  <c r="AP201" i="1363" s="1"/>
  <c r="AQ201" i="1363" s="1"/>
  <c r="AR201" i="1363" s="1"/>
  <c r="AS201" i="1363" s="1"/>
  <c r="AT201" i="1363" s="1"/>
  <c r="AU201" i="1363" s="1"/>
  <c r="AV201" i="1363" s="1"/>
  <c r="AW201" i="1363" s="1"/>
  <c r="AX201" i="1363" s="1"/>
  <c r="AY201" i="1363" s="1"/>
  <c r="AZ201" i="1363" s="1"/>
  <c r="BA201" i="1363" s="1"/>
  <c r="BB201" i="1363" s="1"/>
  <c r="BC201" i="1363" s="1"/>
  <c r="BD201" i="1363" s="1"/>
  <c r="BE201" i="1363" s="1"/>
  <c r="BF201" i="1363" s="1"/>
  <c r="BG201" i="1363" s="1"/>
  <c r="BH201" i="1363" s="1"/>
  <c r="BI201" i="1363" s="1"/>
  <c r="BJ201" i="1363" s="1"/>
  <c r="BK201" i="1363" s="1"/>
  <c r="H201" i="1363"/>
  <c r="H200" i="1363"/>
  <c r="I200" i="1363" s="1"/>
  <c r="J200" i="1363" s="1"/>
  <c r="K200" i="1363" s="1"/>
  <c r="L200" i="1363" s="1"/>
  <c r="M200" i="1363" s="1"/>
  <c r="N200" i="1363" s="1"/>
  <c r="O200" i="1363" s="1"/>
  <c r="P200" i="1363" s="1"/>
  <c r="Q200" i="1363" s="1"/>
  <c r="R200" i="1363" s="1"/>
  <c r="S200" i="1363" s="1"/>
  <c r="T200" i="1363" s="1"/>
  <c r="U200" i="1363" s="1"/>
  <c r="V200" i="1363" s="1"/>
  <c r="W200" i="1363" s="1"/>
  <c r="X200" i="1363" s="1"/>
  <c r="Y200" i="1363" s="1"/>
  <c r="Z200" i="1363" s="1"/>
  <c r="AA200" i="1363" s="1"/>
  <c r="AB200" i="1363" s="1"/>
  <c r="AC200" i="1363" s="1"/>
  <c r="AD200" i="1363" s="1"/>
  <c r="AE200" i="1363" s="1"/>
  <c r="AF200" i="1363" s="1"/>
  <c r="AG200" i="1363" s="1"/>
  <c r="AH200" i="1363" s="1"/>
  <c r="AI200" i="1363" s="1"/>
  <c r="AJ200" i="1363" s="1"/>
  <c r="AK200" i="1363" s="1"/>
  <c r="AL200" i="1363" s="1"/>
  <c r="AM200" i="1363" s="1"/>
  <c r="AN200" i="1363" s="1"/>
  <c r="AO200" i="1363" s="1"/>
  <c r="AP200" i="1363" s="1"/>
  <c r="AQ200" i="1363" s="1"/>
  <c r="AR200" i="1363" s="1"/>
  <c r="AS200" i="1363" s="1"/>
  <c r="AT200" i="1363" s="1"/>
  <c r="AU200" i="1363" s="1"/>
  <c r="AV200" i="1363" s="1"/>
  <c r="AW200" i="1363" s="1"/>
  <c r="AX200" i="1363" s="1"/>
  <c r="AY200" i="1363" s="1"/>
  <c r="AZ200" i="1363" s="1"/>
  <c r="BA200" i="1363" s="1"/>
  <c r="BB200" i="1363" s="1"/>
  <c r="BC200" i="1363" s="1"/>
  <c r="BD200" i="1363" s="1"/>
  <c r="BE200" i="1363" s="1"/>
  <c r="BF200" i="1363" s="1"/>
  <c r="BG200" i="1363" s="1"/>
  <c r="BH200" i="1363" s="1"/>
  <c r="BI200" i="1363" s="1"/>
  <c r="BJ200" i="1363" s="1"/>
  <c r="BK200" i="1363" s="1"/>
  <c r="BL200" i="1363" s="1"/>
  <c r="BM200" i="1363" s="1"/>
  <c r="BN200" i="1363" s="1"/>
  <c r="BO200" i="1363" s="1"/>
  <c r="BP200" i="1363" s="1"/>
  <c r="BQ200" i="1363" s="1"/>
  <c r="BR200" i="1363" s="1"/>
  <c r="N199" i="1363"/>
  <c r="O199" i="1363" s="1"/>
  <c r="P199" i="1363" s="1"/>
  <c r="Q199" i="1363" s="1"/>
  <c r="R199" i="1363" s="1"/>
  <c r="S199" i="1363" s="1"/>
  <c r="T199" i="1363" s="1"/>
  <c r="U199" i="1363" s="1"/>
  <c r="V199" i="1363" s="1"/>
  <c r="W199" i="1363" s="1"/>
  <c r="X199" i="1363" s="1"/>
  <c r="Y199" i="1363" s="1"/>
  <c r="Z199" i="1363" s="1"/>
  <c r="AA199" i="1363" s="1"/>
  <c r="AB199" i="1363" s="1"/>
  <c r="AC199" i="1363" s="1"/>
  <c r="AD199" i="1363" s="1"/>
  <c r="AE199" i="1363" s="1"/>
  <c r="AF199" i="1363" s="1"/>
  <c r="AG199" i="1363" s="1"/>
  <c r="AH199" i="1363" s="1"/>
  <c r="AI199" i="1363" s="1"/>
  <c r="AJ199" i="1363" s="1"/>
  <c r="AK199" i="1363" s="1"/>
  <c r="AL199" i="1363" s="1"/>
  <c r="AM199" i="1363" s="1"/>
  <c r="AN199" i="1363" s="1"/>
  <c r="AO199" i="1363" s="1"/>
  <c r="AP199" i="1363" s="1"/>
  <c r="AQ199" i="1363" s="1"/>
  <c r="AR199" i="1363" s="1"/>
  <c r="AS199" i="1363" s="1"/>
  <c r="AT199" i="1363" s="1"/>
  <c r="AU199" i="1363" s="1"/>
  <c r="AV199" i="1363" s="1"/>
  <c r="AW199" i="1363" s="1"/>
  <c r="AX199" i="1363" s="1"/>
  <c r="AY199" i="1363" s="1"/>
  <c r="AZ199" i="1363" s="1"/>
  <c r="BA199" i="1363" s="1"/>
  <c r="BB199" i="1363" s="1"/>
  <c r="BC199" i="1363" s="1"/>
  <c r="BD199" i="1363" s="1"/>
  <c r="BE199" i="1363" s="1"/>
  <c r="BF199" i="1363" s="1"/>
  <c r="BG199" i="1363" s="1"/>
  <c r="BH199" i="1363" s="1"/>
  <c r="BI199" i="1363" s="1"/>
  <c r="BJ199" i="1363" s="1"/>
  <c r="BK199" i="1363" s="1"/>
  <c r="BL199" i="1363" s="1"/>
  <c r="BM199" i="1363" s="1"/>
  <c r="BN199" i="1363" s="1"/>
  <c r="BO199" i="1363" s="1"/>
  <c r="BP199" i="1363" s="1"/>
  <c r="BQ199" i="1363" s="1"/>
  <c r="BR199" i="1363" s="1"/>
  <c r="K199" i="1363"/>
  <c r="L199" i="1363" s="1"/>
  <c r="M199" i="1363" s="1"/>
  <c r="I199" i="1363"/>
  <c r="J199" i="1363" s="1"/>
  <c r="H199" i="1363"/>
  <c r="AT198" i="1363"/>
  <c r="AU198" i="1363" s="1"/>
  <c r="AV198" i="1363" s="1"/>
  <c r="AW198" i="1363" s="1"/>
  <c r="AX198" i="1363" s="1"/>
  <c r="AY198" i="1363" s="1"/>
  <c r="AZ198" i="1363" s="1"/>
  <c r="BA198" i="1363" s="1"/>
  <c r="BB198" i="1363" s="1"/>
  <c r="BC198" i="1363" s="1"/>
  <c r="BD198" i="1363" s="1"/>
  <c r="BE198" i="1363" s="1"/>
  <c r="BF198" i="1363" s="1"/>
  <c r="BG198" i="1363" s="1"/>
  <c r="BH198" i="1363" s="1"/>
  <c r="BI198" i="1363" s="1"/>
  <c r="BJ198" i="1363" s="1"/>
  <c r="BK198" i="1363" s="1"/>
  <c r="BL198" i="1363" s="1"/>
  <c r="BM198" i="1363" s="1"/>
  <c r="BN198" i="1363" s="1"/>
  <c r="BO198" i="1363" s="1"/>
  <c r="BP198" i="1363" s="1"/>
  <c r="BQ198" i="1363" s="1"/>
  <c r="BR198" i="1363" s="1"/>
  <c r="M198" i="1363"/>
  <c r="N198" i="1363" s="1"/>
  <c r="O198" i="1363" s="1"/>
  <c r="P198" i="1363" s="1"/>
  <c r="Q198" i="1363" s="1"/>
  <c r="R198" i="1363" s="1"/>
  <c r="S198" i="1363" s="1"/>
  <c r="T198" i="1363" s="1"/>
  <c r="U198" i="1363" s="1"/>
  <c r="V198" i="1363" s="1"/>
  <c r="W198" i="1363" s="1"/>
  <c r="X198" i="1363" s="1"/>
  <c r="Y198" i="1363" s="1"/>
  <c r="Z198" i="1363" s="1"/>
  <c r="AA198" i="1363" s="1"/>
  <c r="AB198" i="1363" s="1"/>
  <c r="AC198" i="1363" s="1"/>
  <c r="AD198" i="1363" s="1"/>
  <c r="AE198" i="1363" s="1"/>
  <c r="AF198" i="1363" s="1"/>
  <c r="AG198" i="1363" s="1"/>
  <c r="AH198" i="1363" s="1"/>
  <c r="AI198" i="1363" s="1"/>
  <c r="AJ198" i="1363" s="1"/>
  <c r="AK198" i="1363" s="1"/>
  <c r="AL198" i="1363" s="1"/>
  <c r="AM198" i="1363" s="1"/>
  <c r="AN198" i="1363" s="1"/>
  <c r="AO198" i="1363" s="1"/>
  <c r="AP198" i="1363" s="1"/>
  <c r="AQ198" i="1363" s="1"/>
  <c r="AR198" i="1363" s="1"/>
  <c r="AS198" i="1363" s="1"/>
  <c r="H198" i="1363"/>
  <c r="I198" i="1363" s="1"/>
  <c r="J198" i="1363" s="1"/>
  <c r="K198" i="1363" s="1"/>
  <c r="L198" i="1363" s="1"/>
  <c r="H197" i="1363"/>
  <c r="I197" i="1363" s="1"/>
  <c r="J197" i="1363" s="1"/>
  <c r="K197" i="1363" s="1"/>
  <c r="L197" i="1363" s="1"/>
  <c r="M197" i="1363" s="1"/>
  <c r="N197" i="1363" s="1"/>
  <c r="O197" i="1363" s="1"/>
  <c r="P197" i="1363" s="1"/>
  <c r="Q197" i="1363" s="1"/>
  <c r="R197" i="1363" s="1"/>
  <c r="S197" i="1363" s="1"/>
  <c r="T197" i="1363" s="1"/>
  <c r="U197" i="1363" s="1"/>
  <c r="V197" i="1363" s="1"/>
  <c r="T196" i="1363"/>
  <c r="U196" i="1363" s="1"/>
  <c r="V196" i="1363" s="1"/>
  <c r="W196" i="1363" s="1"/>
  <c r="X196" i="1363" s="1"/>
  <c r="Y196" i="1363" s="1"/>
  <c r="Z196" i="1363" s="1"/>
  <c r="AA196" i="1363" s="1"/>
  <c r="AB196" i="1363" s="1"/>
  <c r="AC196" i="1363" s="1"/>
  <c r="AD196" i="1363" s="1"/>
  <c r="AE196" i="1363" s="1"/>
  <c r="AF196" i="1363" s="1"/>
  <c r="AG196" i="1363" s="1"/>
  <c r="AH196" i="1363" s="1"/>
  <c r="AI196" i="1363" s="1"/>
  <c r="AJ196" i="1363" s="1"/>
  <c r="AK196" i="1363" s="1"/>
  <c r="AL196" i="1363" s="1"/>
  <c r="AM196" i="1363" s="1"/>
  <c r="AN196" i="1363" s="1"/>
  <c r="AO196" i="1363" s="1"/>
  <c r="AP196" i="1363" s="1"/>
  <c r="AQ196" i="1363" s="1"/>
  <c r="AR196" i="1363" s="1"/>
  <c r="AS196" i="1363" s="1"/>
  <c r="AT196" i="1363" s="1"/>
  <c r="AU196" i="1363" s="1"/>
  <c r="AV196" i="1363" s="1"/>
  <c r="AW196" i="1363" s="1"/>
  <c r="AX196" i="1363" s="1"/>
  <c r="AY196" i="1363" s="1"/>
  <c r="AZ196" i="1363" s="1"/>
  <c r="BA196" i="1363" s="1"/>
  <c r="BB196" i="1363" s="1"/>
  <c r="BC196" i="1363" s="1"/>
  <c r="BD196" i="1363" s="1"/>
  <c r="BE196" i="1363" s="1"/>
  <c r="BF196" i="1363" s="1"/>
  <c r="BG196" i="1363" s="1"/>
  <c r="BH196" i="1363" s="1"/>
  <c r="BI196" i="1363" s="1"/>
  <c r="BJ196" i="1363" s="1"/>
  <c r="BK196" i="1363" s="1"/>
  <c r="BL196" i="1363" s="1"/>
  <c r="BM196" i="1363" s="1"/>
  <c r="BN196" i="1363" s="1"/>
  <c r="BO196" i="1363" s="1"/>
  <c r="BP196" i="1363" s="1"/>
  <c r="BQ196" i="1363" s="1"/>
  <c r="BR196" i="1363" s="1"/>
  <c r="J196" i="1363"/>
  <c r="K196" i="1363" s="1"/>
  <c r="L196" i="1363" s="1"/>
  <c r="M196" i="1363" s="1"/>
  <c r="N196" i="1363" s="1"/>
  <c r="O196" i="1363" s="1"/>
  <c r="P196" i="1363" s="1"/>
  <c r="Q196" i="1363" s="1"/>
  <c r="R196" i="1363" s="1"/>
  <c r="S196" i="1363" s="1"/>
  <c r="I196" i="1363"/>
  <c r="H196" i="1363"/>
  <c r="I195" i="1363"/>
  <c r="J195" i="1363" s="1"/>
  <c r="K195" i="1363" s="1"/>
  <c r="L195" i="1363" s="1"/>
  <c r="M195" i="1363" s="1"/>
  <c r="N195" i="1363" s="1"/>
  <c r="O195" i="1363" s="1"/>
  <c r="P195" i="1363" s="1"/>
  <c r="Q195" i="1363" s="1"/>
  <c r="R195" i="1363" s="1"/>
  <c r="S195" i="1363" s="1"/>
  <c r="T195" i="1363" s="1"/>
  <c r="U195" i="1363" s="1"/>
  <c r="V195" i="1363" s="1"/>
  <c r="W195" i="1363" s="1"/>
  <c r="X195" i="1363" s="1"/>
  <c r="Y195" i="1363" s="1"/>
  <c r="Z195" i="1363" s="1"/>
  <c r="AA195" i="1363" s="1"/>
  <c r="AB195" i="1363" s="1"/>
  <c r="AC195" i="1363" s="1"/>
  <c r="AD195" i="1363" s="1"/>
  <c r="AE195" i="1363" s="1"/>
  <c r="AF195" i="1363" s="1"/>
  <c r="AG195" i="1363" s="1"/>
  <c r="AH195" i="1363" s="1"/>
  <c r="AI195" i="1363" s="1"/>
  <c r="AJ195" i="1363" s="1"/>
  <c r="AK195" i="1363" s="1"/>
  <c r="AL195" i="1363" s="1"/>
  <c r="AM195" i="1363" s="1"/>
  <c r="AN195" i="1363" s="1"/>
  <c r="AO195" i="1363" s="1"/>
  <c r="AP195" i="1363" s="1"/>
  <c r="AQ195" i="1363" s="1"/>
  <c r="AR195" i="1363" s="1"/>
  <c r="AS195" i="1363" s="1"/>
  <c r="AT195" i="1363" s="1"/>
  <c r="AU195" i="1363" s="1"/>
  <c r="AV195" i="1363" s="1"/>
  <c r="AW195" i="1363" s="1"/>
  <c r="AX195" i="1363" s="1"/>
  <c r="AY195" i="1363" s="1"/>
  <c r="AZ195" i="1363" s="1"/>
  <c r="BA195" i="1363" s="1"/>
  <c r="BB195" i="1363" s="1"/>
  <c r="BC195" i="1363" s="1"/>
  <c r="BD195" i="1363" s="1"/>
  <c r="BE195" i="1363" s="1"/>
  <c r="BF195" i="1363" s="1"/>
  <c r="BG195" i="1363" s="1"/>
  <c r="BH195" i="1363" s="1"/>
  <c r="BI195" i="1363" s="1"/>
  <c r="BJ195" i="1363" s="1"/>
  <c r="BK195" i="1363" s="1"/>
  <c r="BL195" i="1363" s="1"/>
  <c r="BM195" i="1363" s="1"/>
  <c r="BN195" i="1363" s="1"/>
  <c r="BO195" i="1363" s="1"/>
  <c r="BP195" i="1363" s="1"/>
  <c r="BQ195" i="1363" s="1"/>
  <c r="BR195" i="1363" s="1"/>
  <c r="H195" i="1363"/>
  <c r="AO194" i="1363"/>
  <c r="AP194" i="1363" s="1"/>
  <c r="AQ194" i="1363" s="1"/>
  <c r="AR194" i="1363" s="1"/>
  <c r="AS194" i="1363" s="1"/>
  <c r="AT194" i="1363" s="1"/>
  <c r="AU194" i="1363" s="1"/>
  <c r="AV194" i="1363" s="1"/>
  <c r="AW194" i="1363" s="1"/>
  <c r="AX194" i="1363" s="1"/>
  <c r="AY194" i="1363" s="1"/>
  <c r="AZ194" i="1363" s="1"/>
  <c r="BA194" i="1363" s="1"/>
  <c r="BB194" i="1363" s="1"/>
  <c r="BC194" i="1363" s="1"/>
  <c r="BD194" i="1363" s="1"/>
  <c r="BE194" i="1363" s="1"/>
  <c r="BF194" i="1363" s="1"/>
  <c r="BG194" i="1363" s="1"/>
  <c r="BH194" i="1363" s="1"/>
  <c r="BI194" i="1363" s="1"/>
  <c r="BJ194" i="1363" s="1"/>
  <c r="BK194" i="1363" s="1"/>
  <c r="BL194" i="1363" s="1"/>
  <c r="BM194" i="1363" s="1"/>
  <c r="BN194" i="1363" s="1"/>
  <c r="BO194" i="1363" s="1"/>
  <c r="BP194" i="1363" s="1"/>
  <c r="BQ194" i="1363" s="1"/>
  <c r="BR194" i="1363" s="1"/>
  <c r="I194" i="1363"/>
  <c r="J194" i="1363" s="1"/>
  <c r="K194" i="1363" s="1"/>
  <c r="L194" i="1363" s="1"/>
  <c r="M194" i="1363" s="1"/>
  <c r="N194" i="1363" s="1"/>
  <c r="O194" i="1363" s="1"/>
  <c r="P194" i="1363" s="1"/>
  <c r="Q194" i="1363" s="1"/>
  <c r="R194" i="1363" s="1"/>
  <c r="S194" i="1363" s="1"/>
  <c r="T194" i="1363" s="1"/>
  <c r="U194" i="1363" s="1"/>
  <c r="V194" i="1363" s="1"/>
  <c r="W194" i="1363" s="1"/>
  <c r="X194" i="1363" s="1"/>
  <c r="Y194" i="1363" s="1"/>
  <c r="Z194" i="1363" s="1"/>
  <c r="AA194" i="1363" s="1"/>
  <c r="AB194" i="1363" s="1"/>
  <c r="AC194" i="1363" s="1"/>
  <c r="AD194" i="1363" s="1"/>
  <c r="AE194" i="1363" s="1"/>
  <c r="AF194" i="1363" s="1"/>
  <c r="AG194" i="1363" s="1"/>
  <c r="AH194" i="1363" s="1"/>
  <c r="AI194" i="1363" s="1"/>
  <c r="AJ194" i="1363" s="1"/>
  <c r="AK194" i="1363" s="1"/>
  <c r="AL194" i="1363" s="1"/>
  <c r="AM194" i="1363" s="1"/>
  <c r="AN194" i="1363" s="1"/>
  <c r="H194" i="1363"/>
  <c r="I193" i="1363"/>
  <c r="J193" i="1363" s="1"/>
  <c r="K193" i="1363" s="1"/>
  <c r="L193" i="1363" s="1"/>
  <c r="M193" i="1363" s="1"/>
  <c r="N193" i="1363" s="1"/>
  <c r="O193" i="1363" s="1"/>
  <c r="P193" i="1363" s="1"/>
  <c r="Q193" i="1363" s="1"/>
  <c r="R193" i="1363" s="1"/>
  <c r="S193" i="1363" s="1"/>
  <c r="T193" i="1363" s="1"/>
  <c r="U193" i="1363" s="1"/>
  <c r="V193" i="1363" s="1"/>
  <c r="W193" i="1363" s="1"/>
  <c r="X193" i="1363" s="1"/>
  <c r="Y193" i="1363" s="1"/>
  <c r="Z193" i="1363" s="1"/>
  <c r="AA193" i="1363" s="1"/>
  <c r="AB193" i="1363" s="1"/>
  <c r="AC193" i="1363" s="1"/>
  <c r="AD193" i="1363" s="1"/>
  <c r="AE193" i="1363" s="1"/>
  <c r="AF193" i="1363" s="1"/>
  <c r="AG193" i="1363" s="1"/>
  <c r="AH193" i="1363" s="1"/>
  <c r="AI193" i="1363" s="1"/>
  <c r="AJ193" i="1363" s="1"/>
  <c r="AK193" i="1363" s="1"/>
  <c r="AL193" i="1363" s="1"/>
  <c r="AM193" i="1363" s="1"/>
  <c r="AN193" i="1363" s="1"/>
  <c r="AO193" i="1363" s="1"/>
  <c r="AP193" i="1363" s="1"/>
  <c r="AQ193" i="1363" s="1"/>
  <c r="AR193" i="1363" s="1"/>
  <c r="AS193" i="1363" s="1"/>
  <c r="AT193" i="1363" s="1"/>
  <c r="AU193" i="1363" s="1"/>
  <c r="AV193" i="1363" s="1"/>
  <c r="AW193" i="1363" s="1"/>
  <c r="AX193" i="1363" s="1"/>
  <c r="AY193" i="1363" s="1"/>
  <c r="AZ193" i="1363" s="1"/>
  <c r="BA193" i="1363" s="1"/>
  <c r="BB193" i="1363" s="1"/>
  <c r="BC193" i="1363" s="1"/>
  <c r="BD193" i="1363" s="1"/>
  <c r="BE193" i="1363" s="1"/>
  <c r="BF193" i="1363" s="1"/>
  <c r="BG193" i="1363" s="1"/>
  <c r="BH193" i="1363" s="1"/>
  <c r="BI193" i="1363" s="1"/>
  <c r="BJ193" i="1363" s="1"/>
  <c r="BK193" i="1363" s="1"/>
  <c r="BL193" i="1363" s="1"/>
  <c r="BM193" i="1363" s="1"/>
  <c r="BN193" i="1363" s="1"/>
  <c r="BO193" i="1363" s="1"/>
  <c r="BP193" i="1363" s="1"/>
  <c r="BQ193" i="1363" s="1"/>
  <c r="BR193" i="1363" s="1"/>
  <c r="H193" i="1363"/>
  <c r="P192" i="1363"/>
  <c r="Q192" i="1363" s="1"/>
  <c r="R192" i="1363" s="1"/>
  <c r="S192" i="1363" s="1"/>
  <c r="T192" i="1363" s="1"/>
  <c r="U192" i="1363" s="1"/>
  <c r="V192" i="1363" s="1"/>
  <c r="W192" i="1363" s="1"/>
  <c r="X192" i="1363" s="1"/>
  <c r="Y192" i="1363" s="1"/>
  <c r="Z192" i="1363" s="1"/>
  <c r="AA192" i="1363" s="1"/>
  <c r="AB192" i="1363" s="1"/>
  <c r="AC192" i="1363" s="1"/>
  <c r="AD192" i="1363" s="1"/>
  <c r="AE192" i="1363" s="1"/>
  <c r="AF192" i="1363" s="1"/>
  <c r="AG192" i="1363" s="1"/>
  <c r="AH192" i="1363" s="1"/>
  <c r="AI192" i="1363" s="1"/>
  <c r="AJ192" i="1363" s="1"/>
  <c r="AK192" i="1363" s="1"/>
  <c r="AL192" i="1363" s="1"/>
  <c r="AM192" i="1363" s="1"/>
  <c r="AN192" i="1363" s="1"/>
  <c r="AO192" i="1363" s="1"/>
  <c r="AP192" i="1363" s="1"/>
  <c r="AQ192" i="1363" s="1"/>
  <c r="AR192" i="1363" s="1"/>
  <c r="AS192" i="1363" s="1"/>
  <c r="AT192" i="1363" s="1"/>
  <c r="AU192" i="1363" s="1"/>
  <c r="AV192" i="1363" s="1"/>
  <c r="AW192" i="1363" s="1"/>
  <c r="AX192" i="1363" s="1"/>
  <c r="AY192" i="1363" s="1"/>
  <c r="AZ192" i="1363" s="1"/>
  <c r="BA192" i="1363" s="1"/>
  <c r="BB192" i="1363" s="1"/>
  <c r="BC192" i="1363" s="1"/>
  <c r="BD192" i="1363" s="1"/>
  <c r="BE192" i="1363" s="1"/>
  <c r="BF192" i="1363" s="1"/>
  <c r="BG192" i="1363" s="1"/>
  <c r="BH192" i="1363" s="1"/>
  <c r="BI192" i="1363" s="1"/>
  <c r="BJ192" i="1363" s="1"/>
  <c r="BK192" i="1363" s="1"/>
  <c r="BL192" i="1363" s="1"/>
  <c r="BM192" i="1363" s="1"/>
  <c r="BN192" i="1363" s="1"/>
  <c r="BO192" i="1363" s="1"/>
  <c r="BP192" i="1363" s="1"/>
  <c r="BQ192" i="1363" s="1"/>
  <c r="BR192" i="1363" s="1"/>
  <c r="H192" i="1363"/>
  <c r="I192" i="1363" s="1"/>
  <c r="J192" i="1363" s="1"/>
  <c r="K192" i="1363" s="1"/>
  <c r="L192" i="1363" s="1"/>
  <c r="M192" i="1363" s="1"/>
  <c r="N192" i="1363" s="1"/>
  <c r="O192" i="1363" s="1"/>
  <c r="K191" i="1363"/>
  <c r="L191" i="1363" s="1"/>
  <c r="M191" i="1363" s="1"/>
  <c r="N191" i="1363" s="1"/>
  <c r="O191" i="1363" s="1"/>
  <c r="P191" i="1363" s="1"/>
  <c r="Q191" i="1363" s="1"/>
  <c r="R191" i="1363" s="1"/>
  <c r="S191" i="1363" s="1"/>
  <c r="T191" i="1363" s="1"/>
  <c r="U191" i="1363" s="1"/>
  <c r="V191" i="1363" s="1"/>
  <c r="W191" i="1363" s="1"/>
  <c r="X191" i="1363" s="1"/>
  <c r="Y191" i="1363" s="1"/>
  <c r="Z191" i="1363" s="1"/>
  <c r="AA191" i="1363" s="1"/>
  <c r="AB191" i="1363" s="1"/>
  <c r="AC191" i="1363" s="1"/>
  <c r="AD191" i="1363" s="1"/>
  <c r="AE191" i="1363" s="1"/>
  <c r="AF191" i="1363" s="1"/>
  <c r="AG191" i="1363" s="1"/>
  <c r="AH191" i="1363" s="1"/>
  <c r="AI191" i="1363" s="1"/>
  <c r="AJ191" i="1363" s="1"/>
  <c r="AK191" i="1363" s="1"/>
  <c r="AL191" i="1363" s="1"/>
  <c r="AM191" i="1363" s="1"/>
  <c r="AN191" i="1363" s="1"/>
  <c r="AO191" i="1363" s="1"/>
  <c r="AP191" i="1363" s="1"/>
  <c r="AQ191" i="1363" s="1"/>
  <c r="AR191" i="1363" s="1"/>
  <c r="AS191" i="1363" s="1"/>
  <c r="AT191" i="1363" s="1"/>
  <c r="AU191" i="1363" s="1"/>
  <c r="AV191" i="1363" s="1"/>
  <c r="AW191" i="1363" s="1"/>
  <c r="AX191" i="1363" s="1"/>
  <c r="AY191" i="1363" s="1"/>
  <c r="AZ191" i="1363" s="1"/>
  <c r="BA191" i="1363" s="1"/>
  <c r="BB191" i="1363" s="1"/>
  <c r="BC191" i="1363" s="1"/>
  <c r="BD191" i="1363" s="1"/>
  <c r="BE191" i="1363" s="1"/>
  <c r="BF191" i="1363" s="1"/>
  <c r="BG191" i="1363" s="1"/>
  <c r="BH191" i="1363" s="1"/>
  <c r="BI191" i="1363" s="1"/>
  <c r="BJ191" i="1363" s="1"/>
  <c r="BK191" i="1363" s="1"/>
  <c r="BL191" i="1363" s="1"/>
  <c r="BM191" i="1363" s="1"/>
  <c r="BN191" i="1363" s="1"/>
  <c r="BO191" i="1363" s="1"/>
  <c r="BP191" i="1363" s="1"/>
  <c r="BQ191" i="1363" s="1"/>
  <c r="BR191" i="1363" s="1"/>
  <c r="J191" i="1363"/>
  <c r="H191" i="1363"/>
  <c r="I191" i="1363" s="1"/>
  <c r="W190" i="1363"/>
  <c r="X190" i="1363" s="1"/>
  <c r="Y190" i="1363" s="1"/>
  <c r="Z190" i="1363" s="1"/>
  <c r="AA190" i="1363" s="1"/>
  <c r="AB190" i="1363" s="1"/>
  <c r="AC190" i="1363" s="1"/>
  <c r="AD190" i="1363" s="1"/>
  <c r="AE190" i="1363" s="1"/>
  <c r="AF190" i="1363" s="1"/>
  <c r="AG190" i="1363" s="1"/>
  <c r="AH190" i="1363" s="1"/>
  <c r="AI190" i="1363" s="1"/>
  <c r="AJ190" i="1363" s="1"/>
  <c r="AK190" i="1363" s="1"/>
  <c r="AL190" i="1363" s="1"/>
  <c r="AM190" i="1363" s="1"/>
  <c r="AN190" i="1363" s="1"/>
  <c r="AO190" i="1363" s="1"/>
  <c r="AP190" i="1363" s="1"/>
  <c r="AQ190" i="1363" s="1"/>
  <c r="AR190" i="1363" s="1"/>
  <c r="AS190" i="1363" s="1"/>
  <c r="AT190" i="1363" s="1"/>
  <c r="AU190" i="1363" s="1"/>
  <c r="AV190" i="1363" s="1"/>
  <c r="AW190" i="1363" s="1"/>
  <c r="AX190" i="1363" s="1"/>
  <c r="AY190" i="1363" s="1"/>
  <c r="AZ190" i="1363" s="1"/>
  <c r="BA190" i="1363" s="1"/>
  <c r="BB190" i="1363" s="1"/>
  <c r="BC190" i="1363" s="1"/>
  <c r="BD190" i="1363" s="1"/>
  <c r="BE190" i="1363" s="1"/>
  <c r="BF190" i="1363" s="1"/>
  <c r="BG190" i="1363" s="1"/>
  <c r="BH190" i="1363" s="1"/>
  <c r="BI190" i="1363" s="1"/>
  <c r="BJ190" i="1363" s="1"/>
  <c r="BK190" i="1363" s="1"/>
  <c r="BL190" i="1363" s="1"/>
  <c r="BM190" i="1363" s="1"/>
  <c r="BN190" i="1363" s="1"/>
  <c r="BO190" i="1363" s="1"/>
  <c r="BP190" i="1363" s="1"/>
  <c r="BQ190" i="1363" s="1"/>
  <c r="BR190" i="1363" s="1"/>
  <c r="J190" i="1363"/>
  <c r="K190" i="1363" s="1"/>
  <c r="L190" i="1363" s="1"/>
  <c r="M190" i="1363" s="1"/>
  <c r="N190" i="1363" s="1"/>
  <c r="O190" i="1363" s="1"/>
  <c r="P190" i="1363" s="1"/>
  <c r="Q190" i="1363" s="1"/>
  <c r="R190" i="1363" s="1"/>
  <c r="S190" i="1363" s="1"/>
  <c r="T190" i="1363" s="1"/>
  <c r="U190" i="1363" s="1"/>
  <c r="V190" i="1363" s="1"/>
  <c r="I190" i="1363"/>
  <c r="H190" i="1363"/>
  <c r="BD189" i="1363"/>
  <c r="BE189" i="1363" s="1"/>
  <c r="BF189" i="1363" s="1"/>
  <c r="BG189" i="1363" s="1"/>
  <c r="BH189" i="1363" s="1"/>
  <c r="BI189" i="1363" s="1"/>
  <c r="BJ189" i="1363" s="1"/>
  <c r="BK189" i="1363" s="1"/>
  <c r="BL189" i="1363" s="1"/>
  <c r="BM189" i="1363" s="1"/>
  <c r="BN189" i="1363" s="1"/>
  <c r="BO189" i="1363" s="1"/>
  <c r="BP189" i="1363" s="1"/>
  <c r="BQ189" i="1363" s="1"/>
  <c r="BR189" i="1363" s="1"/>
  <c r="J189" i="1363"/>
  <c r="K189" i="1363" s="1"/>
  <c r="L189" i="1363" s="1"/>
  <c r="M189" i="1363" s="1"/>
  <c r="N189" i="1363" s="1"/>
  <c r="O189" i="1363" s="1"/>
  <c r="P189" i="1363" s="1"/>
  <c r="Q189" i="1363" s="1"/>
  <c r="R189" i="1363" s="1"/>
  <c r="S189" i="1363" s="1"/>
  <c r="T189" i="1363" s="1"/>
  <c r="U189" i="1363" s="1"/>
  <c r="V189" i="1363" s="1"/>
  <c r="W189" i="1363" s="1"/>
  <c r="X189" i="1363" s="1"/>
  <c r="Y189" i="1363" s="1"/>
  <c r="Z189" i="1363" s="1"/>
  <c r="AA189" i="1363" s="1"/>
  <c r="AB189" i="1363" s="1"/>
  <c r="AC189" i="1363" s="1"/>
  <c r="AD189" i="1363" s="1"/>
  <c r="AE189" i="1363" s="1"/>
  <c r="AF189" i="1363" s="1"/>
  <c r="AG189" i="1363" s="1"/>
  <c r="AH189" i="1363" s="1"/>
  <c r="AI189" i="1363" s="1"/>
  <c r="AJ189" i="1363" s="1"/>
  <c r="AK189" i="1363" s="1"/>
  <c r="AL189" i="1363" s="1"/>
  <c r="AM189" i="1363" s="1"/>
  <c r="AN189" i="1363" s="1"/>
  <c r="AO189" i="1363" s="1"/>
  <c r="AP189" i="1363" s="1"/>
  <c r="AQ189" i="1363" s="1"/>
  <c r="AR189" i="1363" s="1"/>
  <c r="AS189" i="1363" s="1"/>
  <c r="AT189" i="1363" s="1"/>
  <c r="AU189" i="1363" s="1"/>
  <c r="AV189" i="1363" s="1"/>
  <c r="AW189" i="1363" s="1"/>
  <c r="AX189" i="1363" s="1"/>
  <c r="AY189" i="1363" s="1"/>
  <c r="AZ189" i="1363" s="1"/>
  <c r="BA189" i="1363" s="1"/>
  <c r="BB189" i="1363" s="1"/>
  <c r="BC189" i="1363" s="1"/>
  <c r="I189" i="1363"/>
  <c r="H189" i="1363"/>
  <c r="M188" i="1363"/>
  <c r="N188" i="1363" s="1"/>
  <c r="O188" i="1363" s="1"/>
  <c r="P188" i="1363" s="1"/>
  <c r="Q188" i="1363" s="1"/>
  <c r="R188" i="1363" s="1"/>
  <c r="S188" i="1363" s="1"/>
  <c r="T188" i="1363" s="1"/>
  <c r="U188" i="1363" s="1"/>
  <c r="V188" i="1363" s="1"/>
  <c r="W188" i="1363" s="1"/>
  <c r="X188" i="1363" s="1"/>
  <c r="Y188" i="1363" s="1"/>
  <c r="Z188" i="1363" s="1"/>
  <c r="AA188" i="1363" s="1"/>
  <c r="AB188" i="1363" s="1"/>
  <c r="AC188" i="1363" s="1"/>
  <c r="AD188" i="1363" s="1"/>
  <c r="AE188" i="1363" s="1"/>
  <c r="AF188" i="1363" s="1"/>
  <c r="AG188" i="1363" s="1"/>
  <c r="AH188" i="1363" s="1"/>
  <c r="AI188" i="1363" s="1"/>
  <c r="AJ188" i="1363" s="1"/>
  <c r="AK188" i="1363" s="1"/>
  <c r="AL188" i="1363" s="1"/>
  <c r="AM188" i="1363" s="1"/>
  <c r="AN188" i="1363" s="1"/>
  <c r="AO188" i="1363" s="1"/>
  <c r="AP188" i="1363" s="1"/>
  <c r="AQ188" i="1363" s="1"/>
  <c r="AR188" i="1363" s="1"/>
  <c r="AS188" i="1363" s="1"/>
  <c r="AT188" i="1363" s="1"/>
  <c r="AU188" i="1363" s="1"/>
  <c r="AV188" i="1363" s="1"/>
  <c r="AW188" i="1363" s="1"/>
  <c r="AX188" i="1363" s="1"/>
  <c r="AY188" i="1363" s="1"/>
  <c r="AZ188" i="1363" s="1"/>
  <c r="BA188" i="1363" s="1"/>
  <c r="BB188" i="1363" s="1"/>
  <c r="BC188" i="1363" s="1"/>
  <c r="BD188" i="1363" s="1"/>
  <c r="BE188" i="1363" s="1"/>
  <c r="BF188" i="1363" s="1"/>
  <c r="BG188" i="1363" s="1"/>
  <c r="BH188" i="1363" s="1"/>
  <c r="BI188" i="1363" s="1"/>
  <c r="BJ188" i="1363" s="1"/>
  <c r="BK188" i="1363" s="1"/>
  <c r="BL188" i="1363" s="1"/>
  <c r="BM188" i="1363" s="1"/>
  <c r="BN188" i="1363" s="1"/>
  <c r="BO188" i="1363" s="1"/>
  <c r="BP188" i="1363" s="1"/>
  <c r="BQ188" i="1363" s="1"/>
  <c r="BR188" i="1363" s="1"/>
  <c r="H188" i="1363"/>
  <c r="I188" i="1363" s="1"/>
  <c r="J188" i="1363" s="1"/>
  <c r="K188" i="1363" s="1"/>
  <c r="L188" i="1363" s="1"/>
  <c r="H187" i="1363"/>
  <c r="I187" i="1363" s="1"/>
  <c r="J187" i="1363" s="1"/>
  <c r="K187" i="1363" s="1"/>
  <c r="L187" i="1363" s="1"/>
  <c r="M187" i="1363" s="1"/>
  <c r="N187" i="1363" s="1"/>
  <c r="O187" i="1363" s="1"/>
  <c r="P187" i="1363" s="1"/>
  <c r="Q187" i="1363" s="1"/>
  <c r="R187" i="1363" s="1"/>
  <c r="S187" i="1363" s="1"/>
  <c r="T187" i="1363" s="1"/>
  <c r="U187" i="1363" s="1"/>
  <c r="V187" i="1363" s="1"/>
  <c r="W187" i="1363" s="1"/>
  <c r="X187" i="1363" s="1"/>
  <c r="Y187" i="1363" s="1"/>
  <c r="Z187" i="1363" s="1"/>
  <c r="AA187" i="1363" s="1"/>
  <c r="AB187" i="1363" s="1"/>
  <c r="AC187" i="1363" s="1"/>
  <c r="AD187" i="1363" s="1"/>
  <c r="AE187" i="1363" s="1"/>
  <c r="AF187" i="1363" s="1"/>
  <c r="AG187" i="1363" s="1"/>
  <c r="AH187" i="1363" s="1"/>
  <c r="AI187" i="1363" s="1"/>
  <c r="AJ187" i="1363" s="1"/>
  <c r="AK187" i="1363" s="1"/>
  <c r="AL187" i="1363" s="1"/>
  <c r="AM187" i="1363" s="1"/>
  <c r="AN187" i="1363" s="1"/>
  <c r="AO187" i="1363" s="1"/>
  <c r="AP187" i="1363" s="1"/>
  <c r="AQ187" i="1363" s="1"/>
  <c r="AR187" i="1363" s="1"/>
  <c r="AS187" i="1363" s="1"/>
  <c r="AT187" i="1363" s="1"/>
  <c r="AU187" i="1363" s="1"/>
  <c r="AV187" i="1363" s="1"/>
  <c r="AW187" i="1363" s="1"/>
  <c r="AX187" i="1363" s="1"/>
  <c r="AY187" i="1363" s="1"/>
  <c r="AZ187" i="1363" s="1"/>
  <c r="BA187" i="1363" s="1"/>
  <c r="BB187" i="1363" s="1"/>
  <c r="BC187" i="1363" s="1"/>
  <c r="BD187" i="1363" s="1"/>
  <c r="BE187" i="1363" s="1"/>
  <c r="BF187" i="1363" s="1"/>
  <c r="BG187" i="1363" s="1"/>
  <c r="BH187" i="1363" s="1"/>
  <c r="BI187" i="1363" s="1"/>
  <c r="BJ187" i="1363" s="1"/>
  <c r="BK187" i="1363" s="1"/>
  <c r="BL187" i="1363" s="1"/>
  <c r="BM187" i="1363" s="1"/>
  <c r="BN187" i="1363" s="1"/>
  <c r="BO187" i="1363" s="1"/>
  <c r="BP187" i="1363" s="1"/>
  <c r="BQ187" i="1363" s="1"/>
  <c r="BR187" i="1363" s="1"/>
  <c r="O186" i="1363"/>
  <c r="P186" i="1363" s="1"/>
  <c r="Q186" i="1363" s="1"/>
  <c r="R186" i="1363" s="1"/>
  <c r="S186" i="1363" s="1"/>
  <c r="T186" i="1363" s="1"/>
  <c r="U186" i="1363" s="1"/>
  <c r="V186" i="1363" s="1"/>
  <c r="W186" i="1363" s="1"/>
  <c r="X186" i="1363" s="1"/>
  <c r="Y186" i="1363" s="1"/>
  <c r="Z186" i="1363" s="1"/>
  <c r="AA186" i="1363" s="1"/>
  <c r="AB186" i="1363" s="1"/>
  <c r="AC186" i="1363" s="1"/>
  <c r="AD186" i="1363" s="1"/>
  <c r="AE186" i="1363" s="1"/>
  <c r="AF186" i="1363" s="1"/>
  <c r="AG186" i="1363" s="1"/>
  <c r="AH186" i="1363" s="1"/>
  <c r="AI186" i="1363" s="1"/>
  <c r="AJ186" i="1363" s="1"/>
  <c r="AK186" i="1363" s="1"/>
  <c r="AL186" i="1363" s="1"/>
  <c r="AM186" i="1363" s="1"/>
  <c r="AN186" i="1363" s="1"/>
  <c r="AO186" i="1363" s="1"/>
  <c r="AP186" i="1363" s="1"/>
  <c r="AQ186" i="1363" s="1"/>
  <c r="AR186" i="1363" s="1"/>
  <c r="AS186" i="1363" s="1"/>
  <c r="AT186" i="1363" s="1"/>
  <c r="AU186" i="1363" s="1"/>
  <c r="AV186" i="1363" s="1"/>
  <c r="AW186" i="1363" s="1"/>
  <c r="AX186" i="1363" s="1"/>
  <c r="AY186" i="1363" s="1"/>
  <c r="AZ186" i="1363" s="1"/>
  <c r="BA186" i="1363" s="1"/>
  <c r="BB186" i="1363" s="1"/>
  <c r="BC186" i="1363" s="1"/>
  <c r="BD186" i="1363" s="1"/>
  <c r="BE186" i="1363" s="1"/>
  <c r="BF186" i="1363" s="1"/>
  <c r="BG186" i="1363" s="1"/>
  <c r="BH186" i="1363" s="1"/>
  <c r="BI186" i="1363" s="1"/>
  <c r="BJ186" i="1363" s="1"/>
  <c r="BK186" i="1363" s="1"/>
  <c r="BL186" i="1363" s="1"/>
  <c r="BM186" i="1363" s="1"/>
  <c r="BN186" i="1363" s="1"/>
  <c r="BO186" i="1363" s="1"/>
  <c r="BP186" i="1363" s="1"/>
  <c r="BQ186" i="1363" s="1"/>
  <c r="BR186" i="1363" s="1"/>
  <c r="H186" i="1363"/>
  <c r="I186" i="1363" s="1"/>
  <c r="J186" i="1363" s="1"/>
  <c r="K186" i="1363" s="1"/>
  <c r="L186" i="1363" s="1"/>
  <c r="M186" i="1363" s="1"/>
  <c r="N186" i="1363" s="1"/>
  <c r="AM185" i="1363"/>
  <c r="AN185" i="1363" s="1"/>
  <c r="AO185" i="1363" s="1"/>
  <c r="AP185" i="1363" s="1"/>
  <c r="AQ185" i="1363" s="1"/>
  <c r="AR185" i="1363" s="1"/>
  <c r="AS185" i="1363" s="1"/>
  <c r="AT185" i="1363" s="1"/>
  <c r="AU185" i="1363" s="1"/>
  <c r="AV185" i="1363" s="1"/>
  <c r="AW185" i="1363" s="1"/>
  <c r="AX185" i="1363" s="1"/>
  <c r="AY185" i="1363" s="1"/>
  <c r="AZ185" i="1363" s="1"/>
  <c r="BA185" i="1363" s="1"/>
  <c r="BB185" i="1363" s="1"/>
  <c r="BC185" i="1363" s="1"/>
  <c r="BD185" i="1363" s="1"/>
  <c r="BE185" i="1363" s="1"/>
  <c r="BF185" i="1363" s="1"/>
  <c r="BG185" i="1363" s="1"/>
  <c r="BH185" i="1363" s="1"/>
  <c r="BI185" i="1363" s="1"/>
  <c r="BJ185" i="1363" s="1"/>
  <c r="BK185" i="1363" s="1"/>
  <c r="BL185" i="1363" s="1"/>
  <c r="BM185" i="1363" s="1"/>
  <c r="BN185" i="1363" s="1"/>
  <c r="BO185" i="1363" s="1"/>
  <c r="BP185" i="1363" s="1"/>
  <c r="BQ185" i="1363" s="1"/>
  <c r="BR185" i="1363" s="1"/>
  <c r="Q185" i="1363"/>
  <c r="R185" i="1363" s="1"/>
  <c r="S185" i="1363" s="1"/>
  <c r="T185" i="1363" s="1"/>
  <c r="U185" i="1363" s="1"/>
  <c r="V185" i="1363" s="1"/>
  <c r="W185" i="1363" s="1"/>
  <c r="X185" i="1363" s="1"/>
  <c r="Y185" i="1363" s="1"/>
  <c r="Z185" i="1363" s="1"/>
  <c r="AA185" i="1363" s="1"/>
  <c r="AB185" i="1363" s="1"/>
  <c r="AC185" i="1363" s="1"/>
  <c r="AD185" i="1363" s="1"/>
  <c r="AE185" i="1363" s="1"/>
  <c r="AF185" i="1363" s="1"/>
  <c r="AG185" i="1363" s="1"/>
  <c r="AH185" i="1363" s="1"/>
  <c r="AI185" i="1363" s="1"/>
  <c r="AJ185" i="1363" s="1"/>
  <c r="AK185" i="1363" s="1"/>
  <c r="AL185" i="1363" s="1"/>
  <c r="N185" i="1363"/>
  <c r="O185" i="1363" s="1"/>
  <c r="P185" i="1363" s="1"/>
  <c r="I185" i="1363"/>
  <c r="J185" i="1363" s="1"/>
  <c r="K185" i="1363" s="1"/>
  <c r="L185" i="1363" s="1"/>
  <c r="M185" i="1363" s="1"/>
  <c r="H185" i="1363"/>
  <c r="H184" i="1363"/>
  <c r="I184" i="1363" s="1"/>
  <c r="J184" i="1363" s="1"/>
  <c r="K184" i="1363" s="1"/>
  <c r="L184" i="1363" s="1"/>
  <c r="M184" i="1363" s="1"/>
  <c r="N184" i="1363" s="1"/>
  <c r="O184" i="1363" s="1"/>
  <c r="P184" i="1363" s="1"/>
  <c r="Q184" i="1363" s="1"/>
  <c r="R184" i="1363" s="1"/>
  <c r="S184" i="1363" s="1"/>
  <c r="T184" i="1363" s="1"/>
  <c r="U184" i="1363" s="1"/>
  <c r="V184" i="1363" s="1"/>
  <c r="W184" i="1363" s="1"/>
  <c r="X184" i="1363" s="1"/>
  <c r="Y184" i="1363" s="1"/>
  <c r="Z184" i="1363" s="1"/>
  <c r="AA184" i="1363" s="1"/>
  <c r="AB184" i="1363" s="1"/>
  <c r="AC184" i="1363" s="1"/>
  <c r="AD184" i="1363" s="1"/>
  <c r="AE184" i="1363" s="1"/>
  <c r="AF184" i="1363" s="1"/>
  <c r="AG184" i="1363" s="1"/>
  <c r="AH184" i="1363" s="1"/>
  <c r="AI184" i="1363" s="1"/>
  <c r="AJ184" i="1363" s="1"/>
  <c r="AK184" i="1363" s="1"/>
  <c r="AL184" i="1363" s="1"/>
  <c r="AM184" i="1363" s="1"/>
  <c r="AN184" i="1363" s="1"/>
  <c r="AO184" i="1363" s="1"/>
  <c r="AP184" i="1363" s="1"/>
  <c r="AQ184" i="1363" s="1"/>
  <c r="AR184" i="1363" s="1"/>
  <c r="AS184" i="1363" s="1"/>
  <c r="AT184" i="1363" s="1"/>
  <c r="AU184" i="1363" s="1"/>
  <c r="AV184" i="1363" s="1"/>
  <c r="AW184" i="1363" s="1"/>
  <c r="AX184" i="1363" s="1"/>
  <c r="AY184" i="1363" s="1"/>
  <c r="AZ184" i="1363" s="1"/>
  <c r="BA184" i="1363" s="1"/>
  <c r="BB184" i="1363" s="1"/>
  <c r="BC184" i="1363" s="1"/>
  <c r="BD184" i="1363" s="1"/>
  <c r="BE184" i="1363" s="1"/>
  <c r="BF184" i="1363" s="1"/>
  <c r="BG184" i="1363" s="1"/>
  <c r="BH184" i="1363" s="1"/>
  <c r="BI184" i="1363" s="1"/>
  <c r="BJ184" i="1363" s="1"/>
  <c r="BK184" i="1363" s="1"/>
  <c r="BL184" i="1363" s="1"/>
  <c r="BM184" i="1363" s="1"/>
  <c r="BN184" i="1363" s="1"/>
  <c r="BO184" i="1363" s="1"/>
  <c r="BP184" i="1363" s="1"/>
  <c r="BQ184" i="1363" s="1"/>
  <c r="BR184" i="1363" s="1"/>
  <c r="BC183" i="1363"/>
  <c r="BD183" i="1363" s="1"/>
  <c r="BE183" i="1363" s="1"/>
  <c r="BF183" i="1363" s="1"/>
  <c r="BG183" i="1363" s="1"/>
  <c r="BH183" i="1363" s="1"/>
  <c r="BI183" i="1363" s="1"/>
  <c r="BJ183" i="1363" s="1"/>
  <c r="BK183" i="1363" s="1"/>
  <c r="BL183" i="1363" s="1"/>
  <c r="BM183" i="1363" s="1"/>
  <c r="BN183" i="1363" s="1"/>
  <c r="BO183" i="1363" s="1"/>
  <c r="BP183" i="1363" s="1"/>
  <c r="BQ183" i="1363" s="1"/>
  <c r="BR183" i="1363" s="1"/>
  <c r="AS183" i="1363"/>
  <c r="AT183" i="1363" s="1"/>
  <c r="AU183" i="1363" s="1"/>
  <c r="AV183" i="1363" s="1"/>
  <c r="AW183" i="1363" s="1"/>
  <c r="AX183" i="1363" s="1"/>
  <c r="AY183" i="1363" s="1"/>
  <c r="AZ183" i="1363" s="1"/>
  <c r="BA183" i="1363" s="1"/>
  <c r="BB183" i="1363" s="1"/>
  <c r="I183" i="1363"/>
  <c r="J183" i="1363" s="1"/>
  <c r="K183" i="1363" s="1"/>
  <c r="L183" i="1363" s="1"/>
  <c r="M183" i="1363" s="1"/>
  <c r="N183" i="1363" s="1"/>
  <c r="O183" i="1363" s="1"/>
  <c r="P183" i="1363" s="1"/>
  <c r="Q183" i="1363" s="1"/>
  <c r="R183" i="1363" s="1"/>
  <c r="S183" i="1363" s="1"/>
  <c r="T183" i="1363" s="1"/>
  <c r="U183" i="1363" s="1"/>
  <c r="V183" i="1363" s="1"/>
  <c r="W183" i="1363" s="1"/>
  <c r="X183" i="1363" s="1"/>
  <c r="Y183" i="1363" s="1"/>
  <c r="Z183" i="1363" s="1"/>
  <c r="AA183" i="1363" s="1"/>
  <c r="AB183" i="1363" s="1"/>
  <c r="AC183" i="1363" s="1"/>
  <c r="AD183" i="1363" s="1"/>
  <c r="AE183" i="1363" s="1"/>
  <c r="AF183" i="1363" s="1"/>
  <c r="AG183" i="1363" s="1"/>
  <c r="AH183" i="1363" s="1"/>
  <c r="AI183" i="1363" s="1"/>
  <c r="AJ183" i="1363" s="1"/>
  <c r="AK183" i="1363" s="1"/>
  <c r="AL183" i="1363" s="1"/>
  <c r="AM183" i="1363" s="1"/>
  <c r="AN183" i="1363" s="1"/>
  <c r="AO183" i="1363" s="1"/>
  <c r="AP183" i="1363" s="1"/>
  <c r="AQ183" i="1363" s="1"/>
  <c r="AR183" i="1363" s="1"/>
  <c r="H183" i="1363"/>
  <c r="N182" i="1363"/>
  <c r="O182" i="1363" s="1"/>
  <c r="P182" i="1363" s="1"/>
  <c r="Q182" i="1363" s="1"/>
  <c r="R182" i="1363" s="1"/>
  <c r="S182" i="1363" s="1"/>
  <c r="T182" i="1363" s="1"/>
  <c r="U182" i="1363" s="1"/>
  <c r="V182" i="1363" s="1"/>
  <c r="W182" i="1363" s="1"/>
  <c r="X182" i="1363" s="1"/>
  <c r="Y182" i="1363" s="1"/>
  <c r="Z182" i="1363" s="1"/>
  <c r="AA182" i="1363" s="1"/>
  <c r="AB182" i="1363" s="1"/>
  <c r="AC182" i="1363" s="1"/>
  <c r="AD182" i="1363" s="1"/>
  <c r="AE182" i="1363" s="1"/>
  <c r="AF182" i="1363" s="1"/>
  <c r="AG182" i="1363" s="1"/>
  <c r="AH182" i="1363" s="1"/>
  <c r="AI182" i="1363" s="1"/>
  <c r="AJ182" i="1363" s="1"/>
  <c r="AK182" i="1363" s="1"/>
  <c r="AL182" i="1363" s="1"/>
  <c r="AM182" i="1363" s="1"/>
  <c r="AN182" i="1363" s="1"/>
  <c r="AO182" i="1363" s="1"/>
  <c r="AP182" i="1363" s="1"/>
  <c r="AQ182" i="1363" s="1"/>
  <c r="AR182" i="1363" s="1"/>
  <c r="AS182" i="1363" s="1"/>
  <c r="AT182" i="1363" s="1"/>
  <c r="AU182" i="1363" s="1"/>
  <c r="AV182" i="1363" s="1"/>
  <c r="AW182" i="1363" s="1"/>
  <c r="AX182" i="1363" s="1"/>
  <c r="AY182" i="1363" s="1"/>
  <c r="AZ182" i="1363" s="1"/>
  <c r="BA182" i="1363" s="1"/>
  <c r="BB182" i="1363" s="1"/>
  <c r="BC182" i="1363" s="1"/>
  <c r="BD182" i="1363" s="1"/>
  <c r="BE182" i="1363" s="1"/>
  <c r="BF182" i="1363" s="1"/>
  <c r="BG182" i="1363" s="1"/>
  <c r="BH182" i="1363" s="1"/>
  <c r="BI182" i="1363" s="1"/>
  <c r="BJ182" i="1363" s="1"/>
  <c r="BK182" i="1363" s="1"/>
  <c r="BL182" i="1363" s="1"/>
  <c r="BM182" i="1363" s="1"/>
  <c r="BN182" i="1363" s="1"/>
  <c r="BO182" i="1363" s="1"/>
  <c r="BP182" i="1363" s="1"/>
  <c r="BQ182" i="1363" s="1"/>
  <c r="BR182" i="1363" s="1"/>
  <c r="H182" i="1363"/>
  <c r="I182" i="1363" s="1"/>
  <c r="J182" i="1363" s="1"/>
  <c r="K182" i="1363" s="1"/>
  <c r="L182" i="1363" s="1"/>
  <c r="M182" i="1363" s="1"/>
  <c r="H181" i="1363"/>
  <c r="I181" i="1363" s="1"/>
  <c r="J181" i="1363" s="1"/>
  <c r="K181" i="1363" s="1"/>
  <c r="L181" i="1363" s="1"/>
  <c r="M181" i="1363" s="1"/>
  <c r="N181" i="1363" s="1"/>
  <c r="O181" i="1363" s="1"/>
  <c r="P181" i="1363" s="1"/>
  <c r="Q181" i="1363" s="1"/>
  <c r="R181" i="1363" s="1"/>
  <c r="S181" i="1363" s="1"/>
  <c r="T181" i="1363" s="1"/>
  <c r="U181" i="1363" s="1"/>
  <c r="V181" i="1363" s="1"/>
  <c r="W181" i="1363" s="1"/>
  <c r="X181" i="1363" s="1"/>
  <c r="Y181" i="1363" s="1"/>
  <c r="Z181" i="1363" s="1"/>
  <c r="AA181" i="1363" s="1"/>
  <c r="AB181" i="1363" s="1"/>
  <c r="AC181" i="1363" s="1"/>
  <c r="AD181" i="1363" s="1"/>
  <c r="AE181" i="1363" s="1"/>
  <c r="AF181" i="1363" s="1"/>
  <c r="AG181" i="1363" s="1"/>
  <c r="AH181" i="1363" s="1"/>
  <c r="AI181" i="1363" s="1"/>
  <c r="AJ181" i="1363" s="1"/>
  <c r="AK181" i="1363" s="1"/>
  <c r="AL181" i="1363" s="1"/>
  <c r="AM181" i="1363" s="1"/>
  <c r="AN181" i="1363" s="1"/>
  <c r="AO181" i="1363" s="1"/>
  <c r="AP181" i="1363" s="1"/>
  <c r="AQ181" i="1363" s="1"/>
  <c r="AR181" i="1363" s="1"/>
  <c r="AS181" i="1363" s="1"/>
  <c r="AT181" i="1363" s="1"/>
  <c r="AU181" i="1363" s="1"/>
  <c r="AV181" i="1363" s="1"/>
  <c r="AW181" i="1363" s="1"/>
  <c r="AX181" i="1363" s="1"/>
  <c r="AY181" i="1363" s="1"/>
  <c r="AZ181" i="1363" s="1"/>
  <c r="H180" i="1363"/>
  <c r="I180" i="1363" s="1"/>
  <c r="J180" i="1363" s="1"/>
  <c r="K180" i="1363" s="1"/>
  <c r="L180" i="1363" s="1"/>
  <c r="M180" i="1363" s="1"/>
  <c r="N180" i="1363" s="1"/>
  <c r="O180" i="1363" s="1"/>
  <c r="P180" i="1363" s="1"/>
  <c r="Q180" i="1363" s="1"/>
  <c r="R180" i="1363" s="1"/>
  <c r="S180" i="1363" s="1"/>
  <c r="T180" i="1363" s="1"/>
  <c r="U180" i="1363" s="1"/>
  <c r="V180" i="1363" s="1"/>
  <c r="W180" i="1363" s="1"/>
  <c r="X180" i="1363" s="1"/>
  <c r="Y180" i="1363" s="1"/>
  <c r="Z180" i="1363" s="1"/>
  <c r="AA180" i="1363" s="1"/>
  <c r="AB180" i="1363" s="1"/>
  <c r="AC180" i="1363" s="1"/>
  <c r="AD180" i="1363" s="1"/>
  <c r="AE180" i="1363" s="1"/>
  <c r="AF180" i="1363" s="1"/>
  <c r="AG180" i="1363" s="1"/>
  <c r="AH180" i="1363" s="1"/>
  <c r="AI180" i="1363" s="1"/>
  <c r="AJ180" i="1363" s="1"/>
  <c r="AK180" i="1363" s="1"/>
  <c r="AL180" i="1363" s="1"/>
  <c r="AM180" i="1363" s="1"/>
  <c r="AN180" i="1363" s="1"/>
  <c r="AO180" i="1363" s="1"/>
  <c r="AP180" i="1363" s="1"/>
  <c r="AQ180" i="1363" s="1"/>
  <c r="AR180" i="1363" s="1"/>
  <c r="AS180" i="1363" s="1"/>
  <c r="AT180" i="1363" s="1"/>
  <c r="AU180" i="1363" s="1"/>
  <c r="AV180" i="1363" s="1"/>
  <c r="AW180" i="1363" s="1"/>
  <c r="AX180" i="1363" s="1"/>
  <c r="AY180" i="1363" s="1"/>
  <c r="AZ180" i="1363" s="1"/>
  <c r="BA180" i="1363" s="1"/>
  <c r="BB180" i="1363" s="1"/>
  <c r="BC180" i="1363" s="1"/>
  <c r="BD180" i="1363" s="1"/>
  <c r="BE180" i="1363" s="1"/>
  <c r="BF180" i="1363" s="1"/>
  <c r="BG180" i="1363" s="1"/>
  <c r="BH180" i="1363" s="1"/>
  <c r="BI180" i="1363" s="1"/>
  <c r="BJ180" i="1363" s="1"/>
  <c r="BK180" i="1363" s="1"/>
  <c r="BL180" i="1363" s="1"/>
  <c r="BM180" i="1363" s="1"/>
  <c r="BN180" i="1363" s="1"/>
  <c r="BO180" i="1363" s="1"/>
  <c r="BP180" i="1363" s="1"/>
  <c r="BQ180" i="1363" s="1"/>
  <c r="BR180" i="1363" s="1"/>
  <c r="H179" i="1363"/>
  <c r="I179" i="1363" s="1"/>
  <c r="J179" i="1363" s="1"/>
  <c r="K179" i="1363" s="1"/>
  <c r="L179" i="1363" s="1"/>
  <c r="M179" i="1363" s="1"/>
  <c r="N179" i="1363" s="1"/>
  <c r="O179" i="1363" s="1"/>
  <c r="P179" i="1363" s="1"/>
  <c r="Q179" i="1363" s="1"/>
  <c r="R179" i="1363" s="1"/>
  <c r="S179" i="1363" s="1"/>
  <c r="T179" i="1363" s="1"/>
  <c r="U179" i="1363" s="1"/>
  <c r="V179" i="1363" s="1"/>
  <c r="W179" i="1363" s="1"/>
  <c r="H178" i="1363"/>
  <c r="I178" i="1363" s="1"/>
  <c r="J178" i="1363" s="1"/>
  <c r="K178" i="1363" s="1"/>
  <c r="L178" i="1363" s="1"/>
  <c r="M178" i="1363" s="1"/>
  <c r="N178" i="1363" s="1"/>
  <c r="O178" i="1363" s="1"/>
  <c r="P178" i="1363" s="1"/>
  <c r="Q178" i="1363" s="1"/>
  <c r="R178" i="1363" s="1"/>
  <c r="S178" i="1363" s="1"/>
  <c r="T178" i="1363" s="1"/>
  <c r="U178" i="1363" s="1"/>
  <c r="V178" i="1363" s="1"/>
  <c r="W178" i="1363" s="1"/>
  <c r="X178" i="1363" s="1"/>
  <c r="Y178" i="1363" s="1"/>
  <c r="Z178" i="1363" s="1"/>
  <c r="AA178" i="1363" s="1"/>
  <c r="AB178" i="1363" s="1"/>
  <c r="AC178" i="1363" s="1"/>
  <c r="AD178" i="1363" s="1"/>
  <c r="AE178" i="1363" s="1"/>
  <c r="AF178" i="1363" s="1"/>
  <c r="AG178" i="1363" s="1"/>
  <c r="AH178" i="1363" s="1"/>
  <c r="AI178" i="1363" s="1"/>
  <c r="AJ178" i="1363" s="1"/>
  <c r="AK178" i="1363" s="1"/>
  <c r="AL178" i="1363" s="1"/>
  <c r="AM178" i="1363" s="1"/>
  <c r="AN178" i="1363" s="1"/>
  <c r="AO178" i="1363" s="1"/>
  <c r="AP178" i="1363" s="1"/>
  <c r="AQ178" i="1363" s="1"/>
  <c r="AR178" i="1363" s="1"/>
  <c r="AS178" i="1363" s="1"/>
  <c r="AT178" i="1363" s="1"/>
  <c r="AU178" i="1363" s="1"/>
  <c r="AV178" i="1363" s="1"/>
  <c r="AW178" i="1363" s="1"/>
  <c r="AX178" i="1363" s="1"/>
  <c r="AY178" i="1363" s="1"/>
  <c r="AZ178" i="1363" s="1"/>
  <c r="BA178" i="1363" s="1"/>
  <c r="BB178" i="1363" s="1"/>
  <c r="BC178" i="1363" s="1"/>
  <c r="BD178" i="1363" s="1"/>
  <c r="BE178" i="1363" s="1"/>
  <c r="BF178" i="1363" s="1"/>
  <c r="BG178" i="1363" s="1"/>
  <c r="BH178" i="1363" s="1"/>
  <c r="BI178" i="1363" s="1"/>
  <c r="BJ178" i="1363" s="1"/>
  <c r="BK178" i="1363" s="1"/>
  <c r="BL178" i="1363" s="1"/>
  <c r="BM178" i="1363" s="1"/>
  <c r="BN178" i="1363" s="1"/>
  <c r="BO178" i="1363" s="1"/>
  <c r="BP178" i="1363" s="1"/>
  <c r="BQ178" i="1363" s="1"/>
  <c r="BR178" i="1363" s="1"/>
  <c r="H177" i="1363"/>
  <c r="I177" i="1363" s="1"/>
  <c r="J177" i="1363" s="1"/>
  <c r="K177" i="1363" s="1"/>
  <c r="L177" i="1363" s="1"/>
  <c r="M177" i="1363" s="1"/>
  <c r="N177" i="1363" s="1"/>
  <c r="O177" i="1363" s="1"/>
  <c r="P177" i="1363" s="1"/>
  <c r="Q177" i="1363" s="1"/>
  <c r="R177" i="1363" s="1"/>
  <c r="S177" i="1363" s="1"/>
  <c r="T177" i="1363" s="1"/>
  <c r="U177" i="1363" s="1"/>
  <c r="V177" i="1363" s="1"/>
  <c r="W177" i="1363" s="1"/>
  <c r="X177" i="1363" s="1"/>
  <c r="Y177" i="1363" s="1"/>
  <c r="Z177" i="1363" s="1"/>
  <c r="AA177" i="1363" s="1"/>
  <c r="AB177" i="1363" s="1"/>
  <c r="AC177" i="1363" s="1"/>
  <c r="AD177" i="1363" s="1"/>
  <c r="AE177" i="1363" s="1"/>
  <c r="AF177" i="1363" s="1"/>
  <c r="AG177" i="1363" s="1"/>
  <c r="AH177" i="1363" s="1"/>
  <c r="AI177" i="1363" s="1"/>
  <c r="AJ177" i="1363" s="1"/>
  <c r="AK177" i="1363" s="1"/>
  <c r="H176" i="1363"/>
  <c r="I176" i="1363" s="1"/>
  <c r="J176" i="1363" s="1"/>
  <c r="K176" i="1363" s="1"/>
  <c r="L176" i="1363" s="1"/>
  <c r="M176" i="1363" s="1"/>
  <c r="N176" i="1363" s="1"/>
  <c r="O176" i="1363" s="1"/>
  <c r="P176" i="1363" s="1"/>
  <c r="Q176" i="1363" s="1"/>
  <c r="R176" i="1363" s="1"/>
  <c r="S176" i="1363" s="1"/>
  <c r="T176" i="1363" s="1"/>
  <c r="U176" i="1363" s="1"/>
  <c r="V176" i="1363" s="1"/>
  <c r="W176" i="1363" s="1"/>
  <c r="X176" i="1363" s="1"/>
  <c r="Y176" i="1363" s="1"/>
  <c r="Z176" i="1363" s="1"/>
  <c r="AA176" i="1363" s="1"/>
  <c r="AB176" i="1363" s="1"/>
  <c r="AC176" i="1363" s="1"/>
  <c r="AD176" i="1363" s="1"/>
  <c r="AE176" i="1363" s="1"/>
  <c r="AF176" i="1363" s="1"/>
  <c r="AG176" i="1363" s="1"/>
  <c r="AH176" i="1363" s="1"/>
  <c r="AI176" i="1363" s="1"/>
  <c r="AJ176" i="1363" s="1"/>
  <c r="AK176" i="1363" s="1"/>
  <c r="AL176" i="1363" s="1"/>
  <c r="AM176" i="1363" s="1"/>
  <c r="AN176" i="1363" s="1"/>
  <c r="AO176" i="1363" s="1"/>
  <c r="AP176" i="1363" s="1"/>
  <c r="AQ176" i="1363" s="1"/>
  <c r="AR176" i="1363" s="1"/>
  <c r="AS176" i="1363" s="1"/>
  <c r="AT176" i="1363" s="1"/>
  <c r="AU176" i="1363" s="1"/>
  <c r="AV176" i="1363" s="1"/>
  <c r="AW176" i="1363" s="1"/>
  <c r="AX176" i="1363" s="1"/>
  <c r="AY176" i="1363" s="1"/>
  <c r="AZ176" i="1363" s="1"/>
  <c r="BA176" i="1363" s="1"/>
  <c r="BB176" i="1363" s="1"/>
  <c r="BC176" i="1363" s="1"/>
  <c r="BD176" i="1363" s="1"/>
  <c r="BE176" i="1363" s="1"/>
  <c r="BF176" i="1363" s="1"/>
  <c r="BG176" i="1363" s="1"/>
  <c r="BH176" i="1363" s="1"/>
  <c r="BI176" i="1363" s="1"/>
  <c r="BJ176" i="1363" s="1"/>
  <c r="BK176" i="1363" s="1"/>
  <c r="BL176" i="1363" s="1"/>
  <c r="BM176" i="1363" s="1"/>
  <c r="BN176" i="1363" s="1"/>
  <c r="BO176" i="1363" s="1"/>
  <c r="BP176" i="1363" s="1"/>
  <c r="BQ176" i="1363" s="1"/>
  <c r="BR176" i="1363" s="1"/>
  <c r="I175" i="1363"/>
  <c r="J175" i="1363" s="1"/>
  <c r="K175" i="1363" s="1"/>
  <c r="L175" i="1363" s="1"/>
  <c r="M175" i="1363" s="1"/>
  <c r="N175" i="1363" s="1"/>
  <c r="O175" i="1363" s="1"/>
  <c r="P175" i="1363" s="1"/>
  <c r="Q175" i="1363" s="1"/>
  <c r="R175" i="1363" s="1"/>
  <c r="S175" i="1363" s="1"/>
  <c r="T175" i="1363" s="1"/>
  <c r="U175" i="1363" s="1"/>
  <c r="V175" i="1363" s="1"/>
  <c r="W175" i="1363" s="1"/>
  <c r="X175" i="1363" s="1"/>
  <c r="Y175" i="1363" s="1"/>
  <c r="Z175" i="1363" s="1"/>
  <c r="AA175" i="1363" s="1"/>
  <c r="AB175" i="1363" s="1"/>
  <c r="AC175" i="1363" s="1"/>
  <c r="AD175" i="1363" s="1"/>
  <c r="AE175" i="1363" s="1"/>
  <c r="AF175" i="1363" s="1"/>
  <c r="AG175" i="1363" s="1"/>
  <c r="AH175" i="1363" s="1"/>
  <c r="AI175" i="1363" s="1"/>
  <c r="AJ175" i="1363" s="1"/>
  <c r="H175" i="1363"/>
  <c r="H174" i="1363"/>
  <c r="I174" i="1363" s="1"/>
  <c r="J174" i="1363" s="1"/>
  <c r="K174" i="1363" s="1"/>
  <c r="L174" i="1363" s="1"/>
  <c r="M174" i="1363" s="1"/>
  <c r="N174" i="1363" s="1"/>
  <c r="O174" i="1363" s="1"/>
  <c r="P174" i="1363" s="1"/>
  <c r="Q174" i="1363" s="1"/>
  <c r="R174" i="1363" s="1"/>
  <c r="S174" i="1363" s="1"/>
  <c r="T174" i="1363" s="1"/>
  <c r="U174" i="1363" s="1"/>
  <c r="V174" i="1363" s="1"/>
  <c r="W174" i="1363" s="1"/>
  <c r="X174" i="1363" s="1"/>
  <c r="Y174" i="1363" s="1"/>
  <c r="Z174" i="1363" s="1"/>
  <c r="AA174" i="1363" s="1"/>
  <c r="AB174" i="1363" s="1"/>
  <c r="AC174" i="1363" s="1"/>
  <c r="AD174" i="1363" s="1"/>
  <c r="AE174" i="1363" s="1"/>
  <c r="AF174" i="1363" s="1"/>
  <c r="AG174" i="1363" s="1"/>
  <c r="AH174" i="1363" s="1"/>
  <c r="AI174" i="1363" s="1"/>
  <c r="AJ174" i="1363" s="1"/>
  <c r="AK174" i="1363" s="1"/>
  <c r="AL174" i="1363" s="1"/>
  <c r="AM174" i="1363" s="1"/>
  <c r="AN174" i="1363" s="1"/>
  <c r="AO174" i="1363" s="1"/>
  <c r="AP174" i="1363" s="1"/>
  <c r="AQ174" i="1363" s="1"/>
  <c r="AR174" i="1363" s="1"/>
  <c r="AS174" i="1363" s="1"/>
  <c r="AT174" i="1363" s="1"/>
  <c r="AU174" i="1363" s="1"/>
  <c r="AV174" i="1363" s="1"/>
  <c r="AW174" i="1363" s="1"/>
  <c r="AX174" i="1363" s="1"/>
  <c r="AY174" i="1363" s="1"/>
  <c r="AZ174" i="1363" s="1"/>
  <c r="BA174" i="1363" s="1"/>
  <c r="BB174" i="1363" s="1"/>
  <c r="BC174" i="1363" s="1"/>
  <c r="BD174" i="1363" s="1"/>
  <c r="BE174" i="1363" s="1"/>
  <c r="BF174" i="1363" s="1"/>
  <c r="BG174" i="1363" s="1"/>
  <c r="BH174" i="1363" s="1"/>
  <c r="BI174" i="1363" s="1"/>
  <c r="BJ174" i="1363" s="1"/>
  <c r="BK174" i="1363" s="1"/>
  <c r="BL174" i="1363" s="1"/>
  <c r="BM174" i="1363" s="1"/>
  <c r="BN174" i="1363" s="1"/>
  <c r="BO174" i="1363" s="1"/>
  <c r="BP174" i="1363" s="1"/>
  <c r="BQ174" i="1363" s="1"/>
  <c r="BR174" i="1363" s="1"/>
  <c r="H173" i="1363"/>
  <c r="I173" i="1363" s="1"/>
  <c r="J173" i="1363" s="1"/>
  <c r="K173" i="1363" s="1"/>
  <c r="L173" i="1363" s="1"/>
  <c r="M173" i="1363" s="1"/>
  <c r="N173" i="1363" s="1"/>
  <c r="O173" i="1363" s="1"/>
  <c r="P173" i="1363" s="1"/>
  <c r="Q173" i="1363" s="1"/>
  <c r="R173" i="1363" s="1"/>
  <c r="S173" i="1363" s="1"/>
  <c r="T173" i="1363" s="1"/>
  <c r="U173" i="1363" s="1"/>
  <c r="V173" i="1363" s="1"/>
  <c r="W173" i="1363" s="1"/>
  <c r="X173" i="1363" s="1"/>
  <c r="Y173" i="1363" s="1"/>
  <c r="Z173" i="1363" s="1"/>
  <c r="AA173" i="1363" s="1"/>
  <c r="AB173" i="1363" s="1"/>
  <c r="AC173" i="1363" s="1"/>
  <c r="AD173" i="1363" s="1"/>
  <c r="AE173" i="1363" s="1"/>
  <c r="AF173" i="1363" s="1"/>
  <c r="AG173" i="1363" s="1"/>
  <c r="AH173" i="1363" s="1"/>
  <c r="AI173" i="1363" s="1"/>
  <c r="AJ173" i="1363" s="1"/>
  <c r="AK173" i="1363" s="1"/>
  <c r="AL173" i="1363" s="1"/>
  <c r="AM173" i="1363" s="1"/>
  <c r="AN173" i="1363" s="1"/>
  <c r="AO173" i="1363" s="1"/>
  <c r="AP173" i="1363" s="1"/>
  <c r="AQ173" i="1363" s="1"/>
  <c r="AR173" i="1363" s="1"/>
  <c r="AS173" i="1363" s="1"/>
  <c r="AT173" i="1363" s="1"/>
  <c r="AU173" i="1363" s="1"/>
  <c r="AV173" i="1363" s="1"/>
  <c r="AW173" i="1363" s="1"/>
  <c r="AX173" i="1363" s="1"/>
  <c r="AY173" i="1363" s="1"/>
  <c r="AZ173" i="1363" s="1"/>
  <c r="BA173" i="1363" s="1"/>
  <c r="BB173" i="1363" s="1"/>
  <c r="BC173" i="1363" s="1"/>
  <c r="BD173" i="1363" s="1"/>
  <c r="BE173" i="1363" s="1"/>
  <c r="BF173" i="1363" s="1"/>
  <c r="BG173" i="1363" s="1"/>
  <c r="BH173" i="1363" s="1"/>
  <c r="BI173" i="1363" s="1"/>
  <c r="BJ173" i="1363" s="1"/>
  <c r="BK173" i="1363" s="1"/>
  <c r="BL173" i="1363" s="1"/>
  <c r="BM173" i="1363" s="1"/>
  <c r="BN173" i="1363" s="1"/>
  <c r="BO173" i="1363" s="1"/>
  <c r="BP173" i="1363" s="1"/>
  <c r="BQ173" i="1363" s="1"/>
  <c r="BR173" i="1363" s="1"/>
  <c r="H172" i="1363"/>
  <c r="I172" i="1363" s="1"/>
  <c r="J172" i="1363" s="1"/>
  <c r="K172" i="1363" s="1"/>
  <c r="L172" i="1363" s="1"/>
  <c r="M172" i="1363" s="1"/>
  <c r="N172" i="1363" s="1"/>
  <c r="O172" i="1363" s="1"/>
  <c r="P172" i="1363" s="1"/>
  <c r="Q172" i="1363" s="1"/>
  <c r="R172" i="1363" s="1"/>
  <c r="S172" i="1363" s="1"/>
  <c r="T172" i="1363" s="1"/>
  <c r="U172" i="1363" s="1"/>
  <c r="V172" i="1363" s="1"/>
  <c r="W172" i="1363" s="1"/>
  <c r="X172" i="1363" s="1"/>
  <c r="H171" i="1363"/>
  <c r="I171" i="1363" s="1"/>
  <c r="J171" i="1363" s="1"/>
  <c r="K171" i="1363" s="1"/>
  <c r="L171" i="1363" s="1"/>
  <c r="M171" i="1363" s="1"/>
  <c r="N171" i="1363" s="1"/>
  <c r="O171" i="1363" s="1"/>
  <c r="P171" i="1363" s="1"/>
  <c r="Q171" i="1363" s="1"/>
  <c r="R171" i="1363" s="1"/>
  <c r="S171" i="1363" s="1"/>
  <c r="T171" i="1363" s="1"/>
  <c r="U171" i="1363" s="1"/>
  <c r="V171" i="1363" s="1"/>
  <c r="I170" i="1363"/>
  <c r="J170" i="1363" s="1"/>
  <c r="K170" i="1363" s="1"/>
  <c r="L170" i="1363" s="1"/>
  <c r="M170" i="1363" s="1"/>
  <c r="N170" i="1363" s="1"/>
  <c r="O170" i="1363" s="1"/>
  <c r="P170" i="1363" s="1"/>
  <c r="Q170" i="1363" s="1"/>
  <c r="R170" i="1363" s="1"/>
  <c r="S170" i="1363" s="1"/>
  <c r="T170" i="1363" s="1"/>
  <c r="U170" i="1363" s="1"/>
  <c r="V170" i="1363" s="1"/>
  <c r="W170" i="1363" s="1"/>
  <c r="X170" i="1363" s="1"/>
  <c r="Y170" i="1363" s="1"/>
  <c r="Z170" i="1363" s="1"/>
  <c r="AA170" i="1363" s="1"/>
  <c r="AB170" i="1363" s="1"/>
  <c r="AC170" i="1363" s="1"/>
  <c r="AD170" i="1363" s="1"/>
  <c r="AE170" i="1363" s="1"/>
  <c r="AF170" i="1363" s="1"/>
  <c r="AG170" i="1363" s="1"/>
  <c r="AH170" i="1363" s="1"/>
  <c r="AI170" i="1363" s="1"/>
  <c r="AJ170" i="1363" s="1"/>
  <c r="AK170" i="1363" s="1"/>
  <c r="AL170" i="1363" s="1"/>
  <c r="AM170" i="1363" s="1"/>
  <c r="AN170" i="1363" s="1"/>
  <c r="AO170" i="1363" s="1"/>
  <c r="AP170" i="1363" s="1"/>
  <c r="AQ170" i="1363" s="1"/>
  <c r="AR170" i="1363" s="1"/>
  <c r="AS170" i="1363" s="1"/>
  <c r="AT170" i="1363" s="1"/>
  <c r="AU170" i="1363" s="1"/>
  <c r="H170" i="1363"/>
  <c r="H169" i="1363"/>
  <c r="I169" i="1363" s="1"/>
  <c r="J169" i="1363" s="1"/>
  <c r="K169" i="1363" s="1"/>
  <c r="L169" i="1363" s="1"/>
  <c r="M169" i="1363" s="1"/>
  <c r="N169" i="1363" s="1"/>
  <c r="O169" i="1363" s="1"/>
  <c r="P169" i="1363" s="1"/>
  <c r="Q169" i="1363" s="1"/>
  <c r="R169" i="1363" s="1"/>
  <c r="S169" i="1363" s="1"/>
  <c r="T169" i="1363" s="1"/>
  <c r="U169" i="1363" s="1"/>
  <c r="V169" i="1363" s="1"/>
  <c r="H168" i="1363"/>
  <c r="I168" i="1363" s="1"/>
  <c r="J168" i="1363" s="1"/>
  <c r="K168" i="1363" s="1"/>
  <c r="L168" i="1363" s="1"/>
  <c r="M168" i="1363" s="1"/>
  <c r="N168" i="1363" s="1"/>
  <c r="O168" i="1363" s="1"/>
  <c r="P168" i="1363" s="1"/>
  <c r="Q168" i="1363" s="1"/>
  <c r="R168" i="1363" s="1"/>
  <c r="S168" i="1363" s="1"/>
  <c r="T168" i="1363" s="1"/>
  <c r="U168" i="1363" s="1"/>
  <c r="V168" i="1363" s="1"/>
  <c r="W168" i="1363" s="1"/>
  <c r="X168" i="1363" s="1"/>
  <c r="Y168" i="1363" s="1"/>
  <c r="Z168" i="1363" s="1"/>
  <c r="AA168" i="1363" s="1"/>
  <c r="AB168" i="1363" s="1"/>
  <c r="AC168" i="1363" s="1"/>
  <c r="AD168" i="1363" s="1"/>
  <c r="AE168" i="1363" s="1"/>
  <c r="AF168" i="1363" s="1"/>
  <c r="AG168" i="1363" s="1"/>
  <c r="AH168" i="1363" s="1"/>
  <c r="AI168" i="1363" s="1"/>
  <c r="AJ168" i="1363" s="1"/>
  <c r="AK168" i="1363" s="1"/>
  <c r="AL168" i="1363" s="1"/>
  <c r="AM168" i="1363" s="1"/>
  <c r="AN168" i="1363" s="1"/>
  <c r="AO168" i="1363" s="1"/>
  <c r="AP168" i="1363" s="1"/>
  <c r="AQ168" i="1363" s="1"/>
  <c r="AR168" i="1363" s="1"/>
  <c r="AS168" i="1363" s="1"/>
  <c r="AT168" i="1363" s="1"/>
  <c r="AU168" i="1363" s="1"/>
  <c r="AV168" i="1363" s="1"/>
  <c r="AW168" i="1363" s="1"/>
  <c r="AX168" i="1363" s="1"/>
  <c r="AY168" i="1363" s="1"/>
  <c r="AZ168" i="1363" s="1"/>
  <c r="BA168" i="1363" s="1"/>
  <c r="BB168" i="1363" s="1"/>
  <c r="BC168" i="1363" s="1"/>
  <c r="BD168" i="1363" s="1"/>
  <c r="BE168" i="1363" s="1"/>
  <c r="BF168" i="1363" s="1"/>
  <c r="BG168" i="1363" s="1"/>
  <c r="BH168" i="1363" s="1"/>
  <c r="BI168" i="1363" s="1"/>
  <c r="BJ168" i="1363" s="1"/>
  <c r="BK168" i="1363" s="1"/>
  <c r="BL168" i="1363" s="1"/>
  <c r="BM168" i="1363" s="1"/>
  <c r="BN168" i="1363" s="1"/>
  <c r="BO168" i="1363" s="1"/>
  <c r="BP168" i="1363" s="1"/>
  <c r="BQ168" i="1363" s="1"/>
  <c r="BR168" i="1363" s="1"/>
  <c r="H167" i="1363"/>
  <c r="I167" i="1363" s="1"/>
  <c r="J167" i="1363" s="1"/>
  <c r="K167" i="1363" s="1"/>
  <c r="L167" i="1363" s="1"/>
  <c r="M167" i="1363" s="1"/>
  <c r="N167" i="1363" s="1"/>
  <c r="O167" i="1363" s="1"/>
  <c r="P167" i="1363" s="1"/>
  <c r="Q167" i="1363" s="1"/>
  <c r="R167" i="1363" s="1"/>
  <c r="S167" i="1363" s="1"/>
  <c r="T167" i="1363" s="1"/>
  <c r="U167" i="1363" s="1"/>
  <c r="V167" i="1363" s="1"/>
  <c r="W167" i="1363" s="1"/>
  <c r="X167" i="1363" s="1"/>
  <c r="Y167" i="1363" s="1"/>
  <c r="Z167" i="1363" s="1"/>
  <c r="AA167" i="1363" s="1"/>
  <c r="AB167" i="1363" s="1"/>
  <c r="AC167" i="1363" s="1"/>
  <c r="AD167" i="1363" s="1"/>
  <c r="AE167" i="1363" s="1"/>
  <c r="AF167" i="1363" s="1"/>
  <c r="AG167" i="1363" s="1"/>
  <c r="AH167" i="1363" s="1"/>
  <c r="AI167" i="1363" s="1"/>
  <c r="AJ167" i="1363" s="1"/>
  <c r="AK167" i="1363" s="1"/>
  <c r="AL167" i="1363" s="1"/>
  <c r="AM167" i="1363" s="1"/>
  <c r="AN167" i="1363" s="1"/>
  <c r="AO167" i="1363" s="1"/>
  <c r="AP167" i="1363" s="1"/>
  <c r="AQ167" i="1363" s="1"/>
  <c r="AR167" i="1363" s="1"/>
  <c r="AS167" i="1363" s="1"/>
  <c r="AT167" i="1363" s="1"/>
  <c r="AU167" i="1363" s="1"/>
  <c r="AV167" i="1363" s="1"/>
  <c r="AW167" i="1363" s="1"/>
  <c r="AX167" i="1363" s="1"/>
  <c r="AY167" i="1363" s="1"/>
  <c r="AZ167" i="1363" s="1"/>
  <c r="BA167" i="1363" s="1"/>
  <c r="BB167" i="1363" s="1"/>
  <c r="BC167" i="1363" s="1"/>
  <c r="BD167" i="1363" s="1"/>
  <c r="BE167" i="1363" s="1"/>
  <c r="BF167" i="1363" s="1"/>
  <c r="BG167" i="1363" s="1"/>
  <c r="BH167" i="1363" s="1"/>
  <c r="BI167" i="1363" s="1"/>
  <c r="BJ167" i="1363" s="1"/>
  <c r="BK167" i="1363" s="1"/>
  <c r="BL167" i="1363" s="1"/>
  <c r="BM167" i="1363" s="1"/>
  <c r="BN167" i="1363" s="1"/>
  <c r="BO167" i="1363" s="1"/>
  <c r="BP167" i="1363" s="1"/>
  <c r="BQ167" i="1363" s="1"/>
  <c r="BR167" i="1363" s="1"/>
  <c r="H166" i="1363"/>
  <c r="I166" i="1363" s="1"/>
  <c r="J166" i="1363" s="1"/>
  <c r="K166" i="1363" s="1"/>
  <c r="L166" i="1363" s="1"/>
  <c r="M166" i="1363" s="1"/>
  <c r="N166" i="1363" s="1"/>
  <c r="O166" i="1363" s="1"/>
  <c r="P166" i="1363" s="1"/>
  <c r="Q166" i="1363" s="1"/>
  <c r="R166" i="1363" s="1"/>
  <c r="S166" i="1363" s="1"/>
  <c r="T166" i="1363" s="1"/>
  <c r="U166" i="1363" s="1"/>
  <c r="V166" i="1363" s="1"/>
  <c r="J165" i="1363"/>
  <c r="K165" i="1363" s="1"/>
  <c r="L165" i="1363" s="1"/>
  <c r="M165" i="1363" s="1"/>
  <c r="N165" i="1363" s="1"/>
  <c r="O165" i="1363" s="1"/>
  <c r="P165" i="1363" s="1"/>
  <c r="Q165" i="1363" s="1"/>
  <c r="R165" i="1363" s="1"/>
  <c r="S165" i="1363" s="1"/>
  <c r="T165" i="1363" s="1"/>
  <c r="U165" i="1363" s="1"/>
  <c r="V165" i="1363" s="1"/>
  <c r="W165" i="1363" s="1"/>
  <c r="X165" i="1363" s="1"/>
  <c r="Y165" i="1363" s="1"/>
  <c r="Z165" i="1363" s="1"/>
  <c r="AA165" i="1363" s="1"/>
  <c r="AB165" i="1363" s="1"/>
  <c r="AC165" i="1363" s="1"/>
  <c r="AD165" i="1363" s="1"/>
  <c r="AE165" i="1363" s="1"/>
  <c r="AF165" i="1363" s="1"/>
  <c r="AG165" i="1363" s="1"/>
  <c r="AH165" i="1363" s="1"/>
  <c r="AI165" i="1363" s="1"/>
  <c r="AJ165" i="1363" s="1"/>
  <c r="AK165" i="1363" s="1"/>
  <c r="AL165" i="1363" s="1"/>
  <c r="AM165" i="1363" s="1"/>
  <c r="AN165" i="1363" s="1"/>
  <c r="AO165" i="1363" s="1"/>
  <c r="AP165" i="1363" s="1"/>
  <c r="AQ165" i="1363" s="1"/>
  <c r="AR165" i="1363" s="1"/>
  <c r="AS165" i="1363" s="1"/>
  <c r="AT165" i="1363" s="1"/>
  <c r="AU165" i="1363" s="1"/>
  <c r="AV165" i="1363" s="1"/>
  <c r="AW165" i="1363" s="1"/>
  <c r="AX165" i="1363" s="1"/>
  <c r="AY165" i="1363" s="1"/>
  <c r="AZ165" i="1363" s="1"/>
  <c r="BA165" i="1363" s="1"/>
  <c r="BB165" i="1363" s="1"/>
  <c r="BC165" i="1363" s="1"/>
  <c r="BD165" i="1363" s="1"/>
  <c r="BE165" i="1363" s="1"/>
  <c r="BF165" i="1363" s="1"/>
  <c r="BG165" i="1363" s="1"/>
  <c r="BH165" i="1363" s="1"/>
  <c r="BI165" i="1363" s="1"/>
  <c r="BJ165" i="1363" s="1"/>
  <c r="BK165" i="1363" s="1"/>
  <c r="BL165" i="1363" s="1"/>
  <c r="BM165" i="1363" s="1"/>
  <c r="BN165" i="1363" s="1"/>
  <c r="BO165" i="1363" s="1"/>
  <c r="BP165" i="1363" s="1"/>
  <c r="BQ165" i="1363" s="1"/>
  <c r="BR165" i="1363" s="1"/>
  <c r="H165" i="1363"/>
  <c r="I165" i="1363" s="1"/>
  <c r="H164" i="1363"/>
  <c r="I164" i="1363" s="1"/>
  <c r="J164" i="1363" s="1"/>
  <c r="K164" i="1363" s="1"/>
  <c r="L164" i="1363" s="1"/>
  <c r="M164" i="1363" s="1"/>
  <c r="N164" i="1363" s="1"/>
  <c r="O164" i="1363" s="1"/>
  <c r="P164" i="1363" s="1"/>
  <c r="Q164" i="1363" s="1"/>
  <c r="R164" i="1363" s="1"/>
  <c r="S164" i="1363" s="1"/>
  <c r="T164" i="1363" s="1"/>
  <c r="U164" i="1363" s="1"/>
  <c r="V164" i="1363" s="1"/>
  <c r="W164" i="1363" s="1"/>
  <c r="X164" i="1363" s="1"/>
  <c r="Y164" i="1363" s="1"/>
  <c r="Z164" i="1363" s="1"/>
  <c r="AA164" i="1363" s="1"/>
  <c r="AB164" i="1363" s="1"/>
  <c r="AC164" i="1363" s="1"/>
  <c r="AD164" i="1363" s="1"/>
  <c r="AE164" i="1363" s="1"/>
  <c r="AF164" i="1363" s="1"/>
  <c r="H163" i="1363"/>
  <c r="I163" i="1363" s="1"/>
  <c r="J163" i="1363" s="1"/>
  <c r="K163" i="1363" s="1"/>
  <c r="L163" i="1363" s="1"/>
  <c r="M163" i="1363" s="1"/>
  <c r="N163" i="1363" s="1"/>
  <c r="O163" i="1363" s="1"/>
  <c r="P163" i="1363" s="1"/>
  <c r="Q163" i="1363" s="1"/>
  <c r="R163" i="1363" s="1"/>
  <c r="S163" i="1363" s="1"/>
  <c r="T163" i="1363" s="1"/>
  <c r="U163" i="1363" s="1"/>
  <c r="V163" i="1363" s="1"/>
  <c r="H162" i="1363"/>
  <c r="I162" i="1363" s="1"/>
  <c r="J162" i="1363" s="1"/>
  <c r="K162" i="1363" s="1"/>
  <c r="L162" i="1363" s="1"/>
  <c r="M162" i="1363" s="1"/>
  <c r="N162" i="1363" s="1"/>
  <c r="O162" i="1363" s="1"/>
  <c r="P162" i="1363" s="1"/>
  <c r="Q162" i="1363" s="1"/>
  <c r="R162" i="1363" s="1"/>
  <c r="S162" i="1363" s="1"/>
  <c r="T162" i="1363" s="1"/>
  <c r="U162" i="1363" s="1"/>
  <c r="V162" i="1363" s="1"/>
  <c r="H161" i="1363"/>
  <c r="I161" i="1363" s="1"/>
  <c r="J161" i="1363" s="1"/>
  <c r="K161" i="1363" s="1"/>
  <c r="L161" i="1363" s="1"/>
  <c r="M161" i="1363" s="1"/>
  <c r="N161" i="1363" s="1"/>
  <c r="O161" i="1363" s="1"/>
  <c r="P161" i="1363" s="1"/>
  <c r="Q161" i="1363" s="1"/>
  <c r="R161" i="1363" s="1"/>
  <c r="S161" i="1363" s="1"/>
  <c r="T161" i="1363" s="1"/>
  <c r="U161" i="1363" s="1"/>
  <c r="V161" i="1363" s="1"/>
  <c r="W161" i="1363" s="1"/>
  <c r="X161" i="1363" s="1"/>
  <c r="Y161" i="1363" s="1"/>
  <c r="Z161" i="1363" s="1"/>
  <c r="AA161" i="1363" s="1"/>
  <c r="AB161" i="1363" s="1"/>
  <c r="AC161" i="1363" s="1"/>
  <c r="AD161" i="1363" s="1"/>
  <c r="AE161" i="1363" s="1"/>
  <c r="AF161" i="1363" s="1"/>
  <c r="AG161" i="1363" s="1"/>
  <c r="AH161" i="1363" s="1"/>
  <c r="AI161" i="1363" s="1"/>
  <c r="AJ161" i="1363" s="1"/>
  <c r="AK161" i="1363" s="1"/>
  <c r="AL161" i="1363" s="1"/>
  <c r="AM161" i="1363" s="1"/>
  <c r="AN161" i="1363" s="1"/>
  <c r="AO161" i="1363" s="1"/>
  <c r="AP161" i="1363" s="1"/>
  <c r="AQ161" i="1363" s="1"/>
  <c r="AR161" i="1363" s="1"/>
  <c r="AS161" i="1363" s="1"/>
  <c r="AT161" i="1363" s="1"/>
  <c r="AU161" i="1363" s="1"/>
  <c r="AV161" i="1363" s="1"/>
  <c r="AW161" i="1363" s="1"/>
  <c r="AX161" i="1363" s="1"/>
  <c r="AY161" i="1363" s="1"/>
  <c r="AZ161" i="1363" s="1"/>
  <c r="BA161" i="1363" s="1"/>
  <c r="BB161" i="1363" s="1"/>
  <c r="BC161" i="1363" s="1"/>
  <c r="BD161" i="1363" s="1"/>
  <c r="BE161" i="1363" s="1"/>
  <c r="BF161" i="1363" s="1"/>
  <c r="BG161" i="1363" s="1"/>
  <c r="BH161" i="1363" s="1"/>
  <c r="BI161" i="1363" s="1"/>
  <c r="BJ161" i="1363" s="1"/>
  <c r="H160" i="1363"/>
  <c r="I160" i="1363" s="1"/>
  <c r="J160" i="1363" s="1"/>
  <c r="K160" i="1363" s="1"/>
  <c r="L160" i="1363" s="1"/>
  <c r="M160" i="1363" s="1"/>
  <c r="N160" i="1363" s="1"/>
  <c r="O160" i="1363" s="1"/>
  <c r="P160" i="1363" s="1"/>
  <c r="Q160" i="1363" s="1"/>
  <c r="R160" i="1363" s="1"/>
  <c r="S160" i="1363" s="1"/>
  <c r="T160" i="1363" s="1"/>
  <c r="U160" i="1363" s="1"/>
  <c r="V160" i="1363" s="1"/>
  <c r="W160" i="1363" s="1"/>
  <c r="X160" i="1363" s="1"/>
  <c r="Y160" i="1363" s="1"/>
  <c r="Z160" i="1363" s="1"/>
  <c r="AA160" i="1363" s="1"/>
  <c r="AB160" i="1363" s="1"/>
  <c r="AC160" i="1363" s="1"/>
  <c r="AD160" i="1363" s="1"/>
  <c r="AE160" i="1363" s="1"/>
  <c r="AF160" i="1363" s="1"/>
  <c r="AG160" i="1363" s="1"/>
  <c r="AH160" i="1363" s="1"/>
  <c r="AI160" i="1363" s="1"/>
  <c r="AJ160" i="1363" s="1"/>
  <c r="I159" i="1363"/>
  <c r="J159" i="1363" s="1"/>
  <c r="K159" i="1363" s="1"/>
  <c r="L159" i="1363" s="1"/>
  <c r="M159" i="1363" s="1"/>
  <c r="N159" i="1363" s="1"/>
  <c r="O159" i="1363" s="1"/>
  <c r="P159" i="1363" s="1"/>
  <c r="Q159" i="1363" s="1"/>
  <c r="R159" i="1363" s="1"/>
  <c r="S159" i="1363" s="1"/>
  <c r="T159" i="1363" s="1"/>
  <c r="U159" i="1363" s="1"/>
  <c r="V159" i="1363" s="1"/>
  <c r="W159" i="1363" s="1"/>
  <c r="H159" i="1363"/>
  <c r="H158" i="1363"/>
  <c r="I158" i="1363" s="1"/>
  <c r="J158" i="1363" s="1"/>
  <c r="K158" i="1363" s="1"/>
  <c r="L158" i="1363" s="1"/>
  <c r="M158" i="1363" s="1"/>
  <c r="N158" i="1363" s="1"/>
  <c r="O158" i="1363" s="1"/>
  <c r="P158" i="1363" s="1"/>
  <c r="Q158" i="1363" s="1"/>
  <c r="R158" i="1363" s="1"/>
  <c r="S158" i="1363" s="1"/>
  <c r="T158" i="1363" s="1"/>
  <c r="U158" i="1363" s="1"/>
  <c r="V158" i="1363" s="1"/>
  <c r="W158" i="1363" s="1"/>
  <c r="X158" i="1363" s="1"/>
  <c r="Y158" i="1363" s="1"/>
  <c r="Z158" i="1363" s="1"/>
  <c r="H157" i="1363"/>
  <c r="I157" i="1363" s="1"/>
  <c r="J157" i="1363" s="1"/>
  <c r="K157" i="1363" s="1"/>
  <c r="L157" i="1363" s="1"/>
  <c r="M157" i="1363" s="1"/>
  <c r="N157" i="1363" s="1"/>
  <c r="O157" i="1363" s="1"/>
  <c r="P157" i="1363" s="1"/>
  <c r="Q157" i="1363" s="1"/>
  <c r="R157" i="1363" s="1"/>
  <c r="S157" i="1363" s="1"/>
  <c r="T157" i="1363" s="1"/>
  <c r="U157" i="1363" s="1"/>
  <c r="V157" i="1363" s="1"/>
  <c r="W157" i="1363" s="1"/>
  <c r="X157" i="1363" s="1"/>
  <c r="Y157" i="1363" s="1"/>
  <c r="Z157" i="1363" s="1"/>
  <c r="AA157" i="1363" s="1"/>
  <c r="AB157" i="1363" s="1"/>
  <c r="AC157" i="1363" s="1"/>
  <c r="AD157" i="1363" s="1"/>
  <c r="AE157" i="1363" s="1"/>
  <c r="AF157" i="1363" s="1"/>
  <c r="AG157" i="1363" s="1"/>
  <c r="AH157" i="1363" s="1"/>
  <c r="AI157" i="1363" s="1"/>
  <c r="AJ157" i="1363" s="1"/>
  <c r="AK157" i="1363" s="1"/>
  <c r="AL157" i="1363" s="1"/>
  <c r="AM157" i="1363" s="1"/>
  <c r="AN157" i="1363" s="1"/>
  <c r="AO157" i="1363" s="1"/>
  <c r="AP157" i="1363" s="1"/>
  <c r="AQ157" i="1363" s="1"/>
  <c r="AR157" i="1363" s="1"/>
  <c r="AS157" i="1363" s="1"/>
  <c r="AT157" i="1363" s="1"/>
  <c r="AU157" i="1363" s="1"/>
  <c r="AV157" i="1363" s="1"/>
  <c r="AW157" i="1363" s="1"/>
  <c r="AX157" i="1363" s="1"/>
  <c r="AY157" i="1363" s="1"/>
  <c r="AZ157" i="1363" s="1"/>
  <c r="BA157" i="1363" s="1"/>
  <c r="BB157" i="1363" s="1"/>
  <c r="BC157" i="1363" s="1"/>
  <c r="BD157" i="1363" s="1"/>
  <c r="BE157" i="1363" s="1"/>
  <c r="BF157" i="1363" s="1"/>
  <c r="BG157" i="1363" s="1"/>
  <c r="BH157" i="1363" s="1"/>
  <c r="BI157" i="1363" s="1"/>
  <c r="BJ157" i="1363" s="1"/>
  <c r="BK157" i="1363" s="1"/>
  <c r="BL157" i="1363" s="1"/>
  <c r="BM157" i="1363" s="1"/>
  <c r="BN157" i="1363" s="1"/>
  <c r="BO157" i="1363" s="1"/>
  <c r="BP157" i="1363" s="1"/>
  <c r="BQ157" i="1363" s="1"/>
  <c r="BR157" i="1363" s="1"/>
  <c r="H156" i="1363"/>
  <c r="I156" i="1363" s="1"/>
  <c r="J156" i="1363" s="1"/>
  <c r="K156" i="1363" s="1"/>
  <c r="L156" i="1363" s="1"/>
  <c r="M156" i="1363" s="1"/>
  <c r="N156" i="1363" s="1"/>
  <c r="O156" i="1363" s="1"/>
  <c r="P156" i="1363" s="1"/>
  <c r="Q156" i="1363" s="1"/>
  <c r="R156" i="1363" s="1"/>
  <c r="S156" i="1363" s="1"/>
  <c r="T156" i="1363" s="1"/>
  <c r="U156" i="1363" s="1"/>
  <c r="V156" i="1363" s="1"/>
  <c r="W156" i="1363" s="1"/>
  <c r="X156" i="1363" s="1"/>
  <c r="Y156" i="1363" s="1"/>
  <c r="Z156" i="1363" s="1"/>
  <c r="AA156" i="1363" s="1"/>
  <c r="AB156" i="1363" s="1"/>
  <c r="AC156" i="1363" s="1"/>
  <c r="AD156" i="1363" s="1"/>
  <c r="AE156" i="1363" s="1"/>
  <c r="AF156" i="1363" s="1"/>
  <c r="AG156" i="1363" s="1"/>
  <c r="AH156" i="1363" s="1"/>
  <c r="AI156" i="1363" s="1"/>
  <c r="AJ156" i="1363" s="1"/>
  <c r="AK156" i="1363" s="1"/>
  <c r="AL156" i="1363" s="1"/>
  <c r="AM156" i="1363" s="1"/>
  <c r="AN156" i="1363" s="1"/>
  <c r="AO156" i="1363" s="1"/>
  <c r="AP156" i="1363" s="1"/>
  <c r="AQ156" i="1363" s="1"/>
  <c r="AR156" i="1363" s="1"/>
  <c r="AS156" i="1363" s="1"/>
  <c r="AT156" i="1363" s="1"/>
  <c r="AU156" i="1363" s="1"/>
  <c r="AV156" i="1363" s="1"/>
  <c r="AW156" i="1363" s="1"/>
  <c r="AX156" i="1363" s="1"/>
  <c r="AY156" i="1363" s="1"/>
  <c r="AZ156" i="1363" s="1"/>
  <c r="BA156" i="1363" s="1"/>
  <c r="BB156" i="1363" s="1"/>
  <c r="BC156" i="1363" s="1"/>
  <c r="BD156" i="1363" s="1"/>
  <c r="BE156" i="1363" s="1"/>
  <c r="BF156" i="1363" s="1"/>
  <c r="BG156" i="1363" s="1"/>
  <c r="BH156" i="1363" s="1"/>
  <c r="BI156" i="1363" s="1"/>
  <c r="BJ156" i="1363" s="1"/>
  <c r="BK156" i="1363" s="1"/>
  <c r="BL156" i="1363" s="1"/>
  <c r="BM156" i="1363" s="1"/>
  <c r="BN156" i="1363" s="1"/>
  <c r="BO156" i="1363" s="1"/>
  <c r="BP156" i="1363" s="1"/>
  <c r="BQ156" i="1363" s="1"/>
  <c r="BR156" i="1363" s="1"/>
  <c r="H155" i="1363"/>
  <c r="I155" i="1363" s="1"/>
  <c r="J155" i="1363" s="1"/>
  <c r="K155" i="1363" s="1"/>
  <c r="L155" i="1363" s="1"/>
  <c r="M155" i="1363" s="1"/>
  <c r="N155" i="1363" s="1"/>
  <c r="O155" i="1363" s="1"/>
  <c r="P155" i="1363" s="1"/>
  <c r="Q155" i="1363" s="1"/>
  <c r="R155" i="1363" s="1"/>
  <c r="S155" i="1363" s="1"/>
  <c r="T155" i="1363" s="1"/>
  <c r="U155" i="1363" s="1"/>
  <c r="V155" i="1363" s="1"/>
  <c r="W155" i="1363" s="1"/>
  <c r="X155" i="1363" s="1"/>
  <c r="Y155" i="1363" s="1"/>
  <c r="Z155" i="1363" s="1"/>
  <c r="AA155" i="1363" s="1"/>
  <c r="AB155" i="1363" s="1"/>
  <c r="AC155" i="1363" s="1"/>
  <c r="AD155" i="1363" s="1"/>
  <c r="AE155" i="1363" s="1"/>
  <c r="AF155" i="1363" s="1"/>
  <c r="AG155" i="1363" s="1"/>
  <c r="AH155" i="1363" s="1"/>
  <c r="AI155" i="1363" s="1"/>
  <c r="AJ155" i="1363" s="1"/>
  <c r="AK155" i="1363" s="1"/>
  <c r="AL155" i="1363" s="1"/>
  <c r="AM155" i="1363" s="1"/>
  <c r="AN155" i="1363" s="1"/>
  <c r="AO155" i="1363" s="1"/>
  <c r="AP155" i="1363" s="1"/>
  <c r="AQ155" i="1363" s="1"/>
  <c r="AR155" i="1363" s="1"/>
  <c r="AS155" i="1363" s="1"/>
  <c r="AT155" i="1363" s="1"/>
  <c r="AU155" i="1363" s="1"/>
  <c r="AV155" i="1363" s="1"/>
  <c r="AW155" i="1363" s="1"/>
  <c r="AX155" i="1363" s="1"/>
  <c r="AY155" i="1363" s="1"/>
  <c r="AZ155" i="1363" s="1"/>
  <c r="BA155" i="1363" s="1"/>
  <c r="BB155" i="1363" s="1"/>
  <c r="BC155" i="1363" s="1"/>
  <c r="BD155" i="1363" s="1"/>
  <c r="BE155" i="1363" s="1"/>
  <c r="BF155" i="1363" s="1"/>
  <c r="BG155" i="1363" s="1"/>
  <c r="BH155" i="1363" s="1"/>
  <c r="BI155" i="1363" s="1"/>
  <c r="BJ155" i="1363" s="1"/>
  <c r="BK155" i="1363" s="1"/>
  <c r="BL155" i="1363" s="1"/>
  <c r="BM155" i="1363" s="1"/>
  <c r="BN155" i="1363" s="1"/>
  <c r="BO155" i="1363" s="1"/>
  <c r="BP155" i="1363" s="1"/>
  <c r="BQ155" i="1363" s="1"/>
  <c r="BR155" i="1363" s="1"/>
  <c r="H154" i="1363"/>
  <c r="I154" i="1363" s="1"/>
  <c r="J154" i="1363" s="1"/>
  <c r="K154" i="1363" s="1"/>
  <c r="L154" i="1363" s="1"/>
  <c r="M154" i="1363" s="1"/>
  <c r="N154" i="1363" s="1"/>
  <c r="O154" i="1363" s="1"/>
  <c r="P154" i="1363" s="1"/>
  <c r="Q154" i="1363" s="1"/>
  <c r="R154" i="1363" s="1"/>
  <c r="S154" i="1363" s="1"/>
  <c r="T154" i="1363" s="1"/>
  <c r="U154" i="1363" s="1"/>
  <c r="V154" i="1363" s="1"/>
  <c r="W154" i="1363" s="1"/>
  <c r="H153" i="1363"/>
  <c r="I153" i="1363" s="1"/>
  <c r="J153" i="1363" s="1"/>
  <c r="K153" i="1363" s="1"/>
  <c r="L153" i="1363" s="1"/>
  <c r="M153" i="1363" s="1"/>
  <c r="N153" i="1363" s="1"/>
  <c r="O153" i="1363" s="1"/>
  <c r="P153" i="1363" s="1"/>
  <c r="Q153" i="1363" s="1"/>
  <c r="R153" i="1363" s="1"/>
  <c r="S153" i="1363" s="1"/>
  <c r="T153" i="1363" s="1"/>
  <c r="U153" i="1363" s="1"/>
  <c r="V153" i="1363" s="1"/>
  <c r="W153" i="1363" s="1"/>
  <c r="X153" i="1363" s="1"/>
  <c r="Y153" i="1363" s="1"/>
  <c r="Z153" i="1363" s="1"/>
  <c r="AA153" i="1363" s="1"/>
  <c r="AB153" i="1363" s="1"/>
  <c r="AC153" i="1363" s="1"/>
  <c r="AD153" i="1363" s="1"/>
  <c r="AE153" i="1363" s="1"/>
  <c r="AF153" i="1363" s="1"/>
  <c r="AG153" i="1363" s="1"/>
  <c r="AH153" i="1363" s="1"/>
  <c r="AI153" i="1363" s="1"/>
  <c r="AJ153" i="1363" s="1"/>
  <c r="AK153" i="1363" s="1"/>
  <c r="AL153" i="1363" s="1"/>
  <c r="AM153" i="1363" s="1"/>
  <c r="AN153" i="1363" s="1"/>
  <c r="AO153" i="1363" s="1"/>
  <c r="AP153" i="1363" s="1"/>
  <c r="AQ153" i="1363" s="1"/>
  <c r="AR153" i="1363" s="1"/>
  <c r="AS153" i="1363" s="1"/>
  <c r="AT153" i="1363" s="1"/>
  <c r="AU153" i="1363" s="1"/>
  <c r="AV153" i="1363" s="1"/>
  <c r="AW153" i="1363" s="1"/>
  <c r="AX153" i="1363" s="1"/>
  <c r="AY153" i="1363" s="1"/>
  <c r="AZ153" i="1363" s="1"/>
  <c r="BA153" i="1363" s="1"/>
  <c r="BB153" i="1363" s="1"/>
  <c r="BC153" i="1363" s="1"/>
  <c r="BD153" i="1363" s="1"/>
  <c r="BE153" i="1363" s="1"/>
  <c r="BF153" i="1363" s="1"/>
  <c r="BG153" i="1363" s="1"/>
  <c r="BH153" i="1363" s="1"/>
  <c r="BI153" i="1363" s="1"/>
  <c r="BJ153" i="1363" s="1"/>
  <c r="BK153" i="1363" s="1"/>
  <c r="BL153" i="1363" s="1"/>
  <c r="BM153" i="1363" s="1"/>
  <c r="BN153" i="1363" s="1"/>
  <c r="BO153" i="1363" s="1"/>
  <c r="BP153" i="1363" s="1"/>
  <c r="BQ153" i="1363" s="1"/>
  <c r="BR153" i="1363" s="1"/>
  <c r="H152" i="1363"/>
  <c r="I152" i="1363" s="1"/>
  <c r="J152" i="1363" s="1"/>
  <c r="K152" i="1363" s="1"/>
  <c r="L152" i="1363" s="1"/>
  <c r="M152" i="1363" s="1"/>
  <c r="N152" i="1363" s="1"/>
  <c r="O152" i="1363" s="1"/>
  <c r="P152" i="1363" s="1"/>
  <c r="Q152" i="1363" s="1"/>
  <c r="R152" i="1363" s="1"/>
  <c r="S152" i="1363" s="1"/>
  <c r="T152" i="1363" s="1"/>
  <c r="U152" i="1363" s="1"/>
  <c r="V152" i="1363" s="1"/>
  <c r="W152" i="1363" s="1"/>
  <c r="X152" i="1363" s="1"/>
  <c r="Y152" i="1363" s="1"/>
  <c r="Z152" i="1363" s="1"/>
  <c r="AA152" i="1363" s="1"/>
  <c r="AB152" i="1363" s="1"/>
  <c r="AC152" i="1363" s="1"/>
  <c r="AD152" i="1363" s="1"/>
  <c r="AE152" i="1363" s="1"/>
  <c r="AF152" i="1363" s="1"/>
  <c r="AG152" i="1363" s="1"/>
  <c r="AH152" i="1363" s="1"/>
  <c r="AI152" i="1363" s="1"/>
  <c r="AJ152" i="1363" s="1"/>
  <c r="AK152" i="1363" s="1"/>
  <c r="AL152" i="1363" s="1"/>
  <c r="AM152" i="1363" s="1"/>
  <c r="AN152" i="1363" s="1"/>
  <c r="AO152" i="1363" s="1"/>
  <c r="AP152" i="1363" s="1"/>
  <c r="AQ152" i="1363" s="1"/>
  <c r="AR152" i="1363" s="1"/>
  <c r="AS152" i="1363" s="1"/>
  <c r="AT152" i="1363" s="1"/>
  <c r="AU152" i="1363" s="1"/>
  <c r="AV152" i="1363" s="1"/>
  <c r="AW152" i="1363" s="1"/>
  <c r="AX152" i="1363" s="1"/>
  <c r="AY152" i="1363" s="1"/>
  <c r="AZ152" i="1363" s="1"/>
  <c r="BA152" i="1363" s="1"/>
  <c r="BB152" i="1363" s="1"/>
  <c r="BC152" i="1363" s="1"/>
  <c r="BD152" i="1363" s="1"/>
  <c r="BE152" i="1363" s="1"/>
  <c r="BF152" i="1363" s="1"/>
  <c r="BG152" i="1363" s="1"/>
  <c r="BH152" i="1363" s="1"/>
  <c r="BI152" i="1363" s="1"/>
  <c r="BJ152" i="1363" s="1"/>
  <c r="BK152" i="1363" s="1"/>
  <c r="BL152" i="1363" s="1"/>
  <c r="BM152" i="1363" s="1"/>
  <c r="BN152" i="1363" s="1"/>
  <c r="BO152" i="1363" s="1"/>
  <c r="BP152" i="1363" s="1"/>
  <c r="BQ152" i="1363" s="1"/>
  <c r="BR152" i="1363" s="1"/>
  <c r="I151" i="1363"/>
  <c r="J151" i="1363" s="1"/>
  <c r="K151" i="1363" s="1"/>
  <c r="L151" i="1363" s="1"/>
  <c r="M151" i="1363" s="1"/>
  <c r="N151" i="1363" s="1"/>
  <c r="O151" i="1363" s="1"/>
  <c r="P151" i="1363" s="1"/>
  <c r="Q151" i="1363" s="1"/>
  <c r="R151" i="1363" s="1"/>
  <c r="S151" i="1363" s="1"/>
  <c r="T151" i="1363" s="1"/>
  <c r="U151" i="1363" s="1"/>
  <c r="V151" i="1363" s="1"/>
  <c r="W151" i="1363" s="1"/>
  <c r="X151" i="1363" s="1"/>
  <c r="Y151" i="1363" s="1"/>
  <c r="Z151" i="1363" s="1"/>
  <c r="AA151" i="1363" s="1"/>
  <c r="AB151" i="1363" s="1"/>
  <c r="H151" i="1363"/>
  <c r="I150" i="1363"/>
  <c r="J150" i="1363" s="1"/>
  <c r="K150" i="1363" s="1"/>
  <c r="L150" i="1363" s="1"/>
  <c r="M150" i="1363" s="1"/>
  <c r="N150" i="1363" s="1"/>
  <c r="O150" i="1363" s="1"/>
  <c r="P150" i="1363" s="1"/>
  <c r="Q150" i="1363" s="1"/>
  <c r="R150" i="1363" s="1"/>
  <c r="S150" i="1363" s="1"/>
  <c r="T150" i="1363" s="1"/>
  <c r="U150" i="1363" s="1"/>
  <c r="V150" i="1363" s="1"/>
  <c r="W150" i="1363" s="1"/>
  <c r="X150" i="1363" s="1"/>
  <c r="Y150" i="1363" s="1"/>
  <c r="Z150" i="1363" s="1"/>
  <c r="AA150" i="1363" s="1"/>
  <c r="AB150" i="1363" s="1"/>
  <c r="AC150" i="1363" s="1"/>
  <c r="AD150" i="1363" s="1"/>
  <c r="AE150" i="1363" s="1"/>
  <c r="AF150" i="1363" s="1"/>
  <c r="AG150" i="1363" s="1"/>
  <c r="AH150" i="1363" s="1"/>
  <c r="AI150" i="1363" s="1"/>
  <c r="AJ150" i="1363" s="1"/>
  <c r="AK150" i="1363" s="1"/>
  <c r="AL150" i="1363" s="1"/>
  <c r="AM150" i="1363" s="1"/>
  <c r="AN150" i="1363" s="1"/>
  <c r="AO150" i="1363" s="1"/>
  <c r="AP150" i="1363" s="1"/>
  <c r="H150" i="1363"/>
  <c r="H149" i="1363"/>
  <c r="I149" i="1363" s="1"/>
  <c r="J149" i="1363" s="1"/>
  <c r="K149" i="1363" s="1"/>
  <c r="L149" i="1363" s="1"/>
  <c r="M149" i="1363" s="1"/>
  <c r="N149" i="1363" s="1"/>
  <c r="O149" i="1363" s="1"/>
  <c r="P149" i="1363" s="1"/>
  <c r="Q149" i="1363" s="1"/>
  <c r="R149" i="1363" s="1"/>
  <c r="S149" i="1363" s="1"/>
  <c r="T149" i="1363" s="1"/>
  <c r="U149" i="1363" s="1"/>
  <c r="V149" i="1363" s="1"/>
  <c r="W149" i="1363" s="1"/>
  <c r="X149" i="1363" s="1"/>
  <c r="Y149" i="1363" s="1"/>
  <c r="Z149" i="1363" s="1"/>
  <c r="AA149" i="1363" s="1"/>
  <c r="AB149" i="1363" s="1"/>
  <c r="AC149" i="1363" s="1"/>
  <c r="AD149" i="1363" s="1"/>
  <c r="AE149" i="1363" s="1"/>
  <c r="AF149" i="1363" s="1"/>
  <c r="AG149" i="1363" s="1"/>
  <c r="AH149" i="1363" s="1"/>
  <c r="AI149" i="1363" s="1"/>
  <c r="AJ149" i="1363" s="1"/>
  <c r="AK149" i="1363" s="1"/>
  <c r="AL149" i="1363" s="1"/>
  <c r="AM149" i="1363" s="1"/>
  <c r="AN149" i="1363" s="1"/>
  <c r="AO149" i="1363" s="1"/>
  <c r="AP149" i="1363" s="1"/>
  <c r="AQ149" i="1363" s="1"/>
  <c r="AR149" i="1363" s="1"/>
  <c r="AS149" i="1363" s="1"/>
  <c r="AT149" i="1363" s="1"/>
  <c r="AU149" i="1363" s="1"/>
  <c r="AV149" i="1363" s="1"/>
  <c r="AW149" i="1363" s="1"/>
  <c r="AX149" i="1363" s="1"/>
  <c r="AY149" i="1363" s="1"/>
  <c r="AZ149" i="1363" s="1"/>
  <c r="BA149" i="1363" s="1"/>
  <c r="BB149" i="1363" s="1"/>
  <c r="BC149" i="1363" s="1"/>
  <c r="BD149" i="1363" s="1"/>
  <c r="BE149" i="1363" s="1"/>
  <c r="BF149" i="1363" s="1"/>
  <c r="BG149" i="1363" s="1"/>
  <c r="BH149" i="1363" s="1"/>
  <c r="BI149" i="1363" s="1"/>
  <c r="BJ149" i="1363" s="1"/>
  <c r="BK149" i="1363" s="1"/>
  <c r="BL149" i="1363" s="1"/>
  <c r="BM149" i="1363" s="1"/>
  <c r="BN149" i="1363" s="1"/>
  <c r="BO149" i="1363" s="1"/>
  <c r="BP149" i="1363" s="1"/>
  <c r="BQ149" i="1363" s="1"/>
  <c r="BR149" i="1363" s="1"/>
  <c r="H148" i="1363"/>
  <c r="I148" i="1363" s="1"/>
  <c r="J148" i="1363" s="1"/>
  <c r="K148" i="1363" s="1"/>
  <c r="L148" i="1363" s="1"/>
  <c r="M148" i="1363" s="1"/>
  <c r="N148" i="1363" s="1"/>
  <c r="O148" i="1363" s="1"/>
  <c r="P148" i="1363" s="1"/>
  <c r="Q148" i="1363" s="1"/>
  <c r="R148" i="1363" s="1"/>
  <c r="S148" i="1363" s="1"/>
  <c r="T148" i="1363" s="1"/>
  <c r="U148" i="1363" s="1"/>
  <c r="V148" i="1363" s="1"/>
  <c r="W148" i="1363" s="1"/>
  <c r="X148" i="1363" s="1"/>
  <c r="Y148" i="1363" s="1"/>
  <c r="Z148" i="1363" s="1"/>
  <c r="AA148" i="1363" s="1"/>
  <c r="AB148" i="1363" s="1"/>
  <c r="AC148" i="1363" s="1"/>
  <c r="AD148" i="1363" s="1"/>
  <c r="AE148" i="1363" s="1"/>
  <c r="AF148" i="1363" s="1"/>
  <c r="AG148" i="1363" s="1"/>
  <c r="AH148" i="1363" s="1"/>
  <c r="AI148" i="1363" s="1"/>
  <c r="AJ148" i="1363" s="1"/>
  <c r="AK148" i="1363" s="1"/>
  <c r="AL148" i="1363" s="1"/>
  <c r="AM148" i="1363" s="1"/>
  <c r="AN148" i="1363" s="1"/>
  <c r="AO148" i="1363" s="1"/>
  <c r="AP148" i="1363" s="1"/>
  <c r="AQ148" i="1363" s="1"/>
  <c r="AR148" i="1363" s="1"/>
  <c r="AS148" i="1363" s="1"/>
  <c r="AT148" i="1363" s="1"/>
  <c r="AU148" i="1363" s="1"/>
  <c r="AV148" i="1363" s="1"/>
  <c r="AW148" i="1363" s="1"/>
  <c r="AX148" i="1363" s="1"/>
  <c r="AY148" i="1363" s="1"/>
  <c r="H147" i="1363"/>
  <c r="I147" i="1363" s="1"/>
  <c r="J147" i="1363" s="1"/>
  <c r="K147" i="1363" s="1"/>
  <c r="L147" i="1363" s="1"/>
  <c r="M147" i="1363" s="1"/>
  <c r="N147" i="1363" s="1"/>
  <c r="O147" i="1363" s="1"/>
  <c r="P147" i="1363" s="1"/>
  <c r="Q147" i="1363" s="1"/>
  <c r="R147" i="1363" s="1"/>
  <c r="S147" i="1363" s="1"/>
  <c r="T147" i="1363" s="1"/>
  <c r="U147" i="1363" s="1"/>
  <c r="V147" i="1363" s="1"/>
  <c r="H146" i="1363"/>
  <c r="I146" i="1363" s="1"/>
  <c r="J146" i="1363" s="1"/>
  <c r="K146" i="1363" s="1"/>
  <c r="L146" i="1363" s="1"/>
  <c r="M146" i="1363" s="1"/>
  <c r="N146" i="1363" s="1"/>
  <c r="O146" i="1363" s="1"/>
  <c r="P146" i="1363" s="1"/>
  <c r="Q146" i="1363" s="1"/>
  <c r="R146" i="1363" s="1"/>
  <c r="S146" i="1363" s="1"/>
  <c r="T146" i="1363" s="1"/>
  <c r="U146" i="1363" s="1"/>
  <c r="V146" i="1363" s="1"/>
  <c r="W146" i="1363" s="1"/>
  <c r="X146" i="1363" s="1"/>
  <c r="Y146" i="1363" s="1"/>
  <c r="Z146" i="1363" s="1"/>
  <c r="AA146" i="1363" s="1"/>
  <c r="AB146" i="1363" s="1"/>
  <c r="AC146" i="1363" s="1"/>
  <c r="AD146" i="1363" s="1"/>
  <c r="AE146" i="1363" s="1"/>
  <c r="AF146" i="1363" s="1"/>
  <c r="AG146" i="1363" s="1"/>
  <c r="AH146" i="1363" s="1"/>
  <c r="AI146" i="1363" s="1"/>
  <c r="AJ146" i="1363" s="1"/>
  <c r="H145" i="1363"/>
  <c r="I145" i="1363" s="1"/>
  <c r="J145" i="1363" s="1"/>
  <c r="K145" i="1363" s="1"/>
  <c r="L145" i="1363" s="1"/>
  <c r="M145" i="1363" s="1"/>
  <c r="N145" i="1363" s="1"/>
  <c r="O145" i="1363" s="1"/>
  <c r="P145" i="1363" s="1"/>
  <c r="Q145" i="1363" s="1"/>
  <c r="R145" i="1363" s="1"/>
  <c r="S145" i="1363" s="1"/>
  <c r="T145" i="1363" s="1"/>
  <c r="U145" i="1363" s="1"/>
  <c r="V145" i="1363" s="1"/>
  <c r="W145" i="1363" s="1"/>
  <c r="X145" i="1363" s="1"/>
  <c r="Y145" i="1363" s="1"/>
  <c r="Z145" i="1363" s="1"/>
  <c r="AA145" i="1363" s="1"/>
  <c r="AB145" i="1363" s="1"/>
  <c r="AC145" i="1363" s="1"/>
  <c r="AD145" i="1363" s="1"/>
  <c r="AE145" i="1363" s="1"/>
  <c r="AF145" i="1363" s="1"/>
  <c r="AG145" i="1363" s="1"/>
  <c r="AH145" i="1363" s="1"/>
  <c r="AI145" i="1363" s="1"/>
  <c r="AJ145" i="1363" s="1"/>
  <c r="AK145" i="1363" s="1"/>
  <c r="AL145" i="1363" s="1"/>
  <c r="AM145" i="1363" s="1"/>
  <c r="AN145" i="1363" s="1"/>
  <c r="AO145" i="1363" s="1"/>
  <c r="AP145" i="1363" s="1"/>
  <c r="AQ145" i="1363" s="1"/>
  <c r="AR145" i="1363" s="1"/>
  <c r="AS145" i="1363" s="1"/>
  <c r="AT145" i="1363" s="1"/>
  <c r="AU145" i="1363" s="1"/>
  <c r="AV145" i="1363" s="1"/>
  <c r="AW145" i="1363" s="1"/>
  <c r="AX145" i="1363" s="1"/>
  <c r="AY145" i="1363" s="1"/>
  <c r="AZ145" i="1363" s="1"/>
  <c r="BA145" i="1363" s="1"/>
  <c r="K144" i="1363"/>
  <c r="L144" i="1363" s="1"/>
  <c r="M144" i="1363" s="1"/>
  <c r="N144" i="1363" s="1"/>
  <c r="O144" i="1363" s="1"/>
  <c r="P144" i="1363" s="1"/>
  <c r="Q144" i="1363" s="1"/>
  <c r="R144" i="1363" s="1"/>
  <c r="S144" i="1363" s="1"/>
  <c r="T144" i="1363" s="1"/>
  <c r="U144" i="1363" s="1"/>
  <c r="V144" i="1363" s="1"/>
  <c r="W144" i="1363" s="1"/>
  <c r="X144" i="1363" s="1"/>
  <c r="Y144" i="1363" s="1"/>
  <c r="Z144" i="1363" s="1"/>
  <c r="AA144" i="1363" s="1"/>
  <c r="AB144" i="1363" s="1"/>
  <c r="AC144" i="1363" s="1"/>
  <c r="AD144" i="1363" s="1"/>
  <c r="AE144" i="1363" s="1"/>
  <c r="AF144" i="1363" s="1"/>
  <c r="AG144" i="1363" s="1"/>
  <c r="AH144" i="1363" s="1"/>
  <c r="AI144" i="1363" s="1"/>
  <c r="AJ144" i="1363" s="1"/>
  <c r="AK144" i="1363" s="1"/>
  <c r="AL144" i="1363" s="1"/>
  <c r="AM144" i="1363" s="1"/>
  <c r="AN144" i="1363" s="1"/>
  <c r="AO144" i="1363" s="1"/>
  <c r="AP144" i="1363" s="1"/>
  <c r="AQ144" i="1363" s="1"/>
  <c r="AR144" i="1363" s="1"/>
  <c r="AS144" i="1363" s="1"/>
  <c r="AT144" i="1363" s="1"/>
  <c r="AU144" i="1363" s="1"/>
  <c r="AV144" i="1363" s="1"/>
  <c r="AW144" i="1363" s="1"/>
  <c r="AX144" i="1363" s="1"/>
  <c r="AY144" i="1363" s="1"/>
  <c r="AZ144" i="1363" s="1"/>
  <c r="BA144" i="1363" s="1"/>
  <c r="BB144" i="1363" s="1"/>
  <c r="BC144" i="1363" s="1"/>
  <c r="BD144" i="1363" s="1"/>
  <c r="BE144" i="1363" s="1"/>
  <c r="BF144" i="1363" s="1"/>
  <c r="BG144" i="1363" s="1"/>
  <c r="BH144" i="1363" s="1"/>
  <c r="BI144" i="1363" s="1"/>
  <c r="BJ144" i="1363" s="1"/>
  <c r="BK144" i="1363" s="1"/>
  <c r="BL144" i="1363" s="1"/>
  <c r="BM144" i="1363" s="1"/>
  <c r="BN144" i="1363" s="1"/>
  <c r="BO144" i="1363" s="1"/>
  <c r="BP144" i="1363" s="1"/>
  <c r="BQ144" i="1363" s="1"/>
  <c r="BR144" i="1363" s="1"/>
  <c r="H144" i="1363"/>
  <c r="I144" i="1363" s="1"/>
  <c r="J144" i="1363" s="1"/>
  <c r="H143" i="1363"/>
  <c r="I143" i="1363" s="1"/>
  <c r="J143" i="1363" s="1"/>
  <c r="K143" i="1363" s="1"/>
  <c r="L143" i="1363" s="1"/>
  <c r="M143" i="1363" s="1"/>
  <c r="N143" i="1363" s="1"/>
  <c r="O143" i="1363" s="1"/>
  <c r="P143" i="1363" s="1"/>
  <c r="Q143" i="1363" s="1"/>
  <c r="R143" i="1363" s="1"/>
  <c r="S143" i="1363" s="1"/>
  <c r="T143" i="1363" s="1"/>
  <c r="U143" i="1363" s="1"/>
  <c r="V143" i="1363" s="1"/>
  <c r="W143" i="1363" s="1"/>
  <c r="X143" i="1363" s="1"/>
  <c r="Y143" i="1363" s="1"/>
  <c r="Z143" i="1363" s="1"/>
  <c r="AA143" i="1363" s="1"/>
  <c r="AB143" i="1363" s="1"/>
  <c r="AC143" i="1363" s="1"/>
  <c r="AD143" i="1363" s="1"/>
  <c r="AE143" i="1363" s="1"/>
  <c r="AF143" i="1363" s="1"/>
  <c r="AG143" i="1363" s="1"/>
  <c r="H142" i="1363"/>
  <c r="I142" i="1363" s="1"/>
  <c r="J142" i="1363" s="1"/>
  <c r="K142" i="1363" s="1"/>
  <c r="L142" i="1363" s="1"/>
  <c r="M142" i="1363" s="1"/>
  <c r="N142" i="1363" s="1"/>
  <c r="O142" i="1363" s="1"/>
  <c r="P142" i="1363" s="1"/>
  <c r="Q142" i="1363" s="1"/>
  <c r="R142" i="1363" s="1"/>
  <c r="S142" i="1363" s="1"/>
  <c r="T142" i="1363" s="1"/>
  <c r="U142" i="1363" s="1"/>
  <c r="V142" i="1363" s="1"/>
  <c r="W142" i="1363" s="1"/>
  <c r="X142" i="1363" s="1"/>
  <c r="Y142" i="1363" s="1"/>
  <c r="Z142" i="1363" s="1"/>
  <c r="AA142" i="1363" s="1"/>
  <c r="AB142" i="1363" s="1"/>
  <c r="AC142" i="1363" s="1"/>
  <c r="AD142" i="1363" s="1"/>
  <c r="AE142" i="1363" s="1"/>
  <c r="AF142" i="1363" s="1"/>
  <c r="AG142" i="1363" s="1"/>
  <c r="AH142" i="1363" s="1"/>
  <c r="AI142" i="1363" s="1"/>
  <c r="AJ142" i="1363" s="1"/>
  <c r="AK142" i="1363" s="1"/>
  <c r="AL142" i="1363" s="1"/>
  <c r="AM142" i="1363" s="1"/>
  <c r="AN142" i="1363" s="1"/>
  <c r="AO142" i="1363" s="1"/>
  <c r="AP142" i="1363" s="1"/>
  <c r="AQ142" i="1363" s="1"/>
  <c r="AR142" i="1363" s="1"/>
  <c r="AS142" i="1363" s="1"/>
  <c r="AT142" i="1363" s="1"/>
  <c r="AU142" i="1363" s="1"/>
  <c r="AV142" i="1363" s="1"/>
  <c r="AW142" i="1363" s="1"/>
  <c r="AX142" i="1363" s="1"/>
  <c r="AY142" i="1363" s="1"/>
  <c r="AZ142" i="1363" s="1"/>
  <c r="BA142" i="1363" s="1"/>
  <c r="BB142" i="1363" s="1"/>
  <c r="BC142" i="1363" s="1"/>
  <c r="BD142" i="1363" s="1"/>
  <c r="BE142" i="1363" s="1"/>
  <c r="BF142" i="1363" s="1"/>
  <c r="BG142" i="1363" s="1"/>
  <c r="BH142" i="1363" s="1"/>
  <c r="BI142" i="1363" s="1"/>
  <c r="BJ142" i="1363" s="1"/>
  <c r="BK142" i="1363" s="1"/>
  <c r="BL142" i="1363" s="1"/>
  <c r="BM142" i="1363" s="1"/>
  <c r="BN142" i="1363" s="1"/>
  <c r="BO142" i="1363" s="1"/>
  <c r="BP142" i="1363" s="1"/>
  <c r="BQ142" i="1363" s="1"/>
  <c r="BR142" i="1363" s="1"/>
  <c r="H141" i="1363"/>
  <c r="I141" i="1363" s="1"/>
  <c r="J141" i="1363" s="1"/>
  <c r="K141" i="1363" s="1"/>
  <c r="L141" i="1363" s="1"/>
  <c r="M141" i="1363" s="1"/>
  <c r="N141" i="1363" s="1"/>
  <c r="O141" i="1363" s="1"/>
  <c r="P141" i="1363" s="1"/>
  <c r="Q141" i="1363" s="1"/>
  <c r="R141" i="1363" s="1"/>
  <c r="S141" i="1363" s="1"/>
  <c r="T141" i="1363" s="1"/>
  <c r="U141" i="1363" s="1"/>
  <c r="V141" i="1363" s="1"/>
  <c r="W141" i="1363" s="1"/>
  <c r="X141" i="1363" s="1"/>
  <c r="Y141" i="1363" s="1"/>
  <c r="I140" i="1363"/>
  <c r="J140" i="1363" s="1"/>
  <c r="K140" i="1363" s="1"/>
  <c r="L140" i="1363" s="1"/>
  <c r="M140" i="1363" s="1"/>
  <c r="N140" i="1363" s="1"/>
  <c r="O140" i="1363" s="1"/>
  <c r="P140" i="1363" s="1"/>
  <c r="Q140" i="1363" s="1"/>
  <c r="R140" i="1363" s="1"/>
  <c r="S140" i="1363" s="1"/>
  <c r="T140" i="1363" s="1"/>
  <c r="U140" i="1363" s="1"/>
  <c r="V140" i="1363" s="1"/>
  <c r="W140" i="1363" s="1"/>
  <c r="X140" i="1363" s="1"/>
  <c r="Y140" i="1363" s="1"/>
  <c r="Z140" i="1363" s="1"/>
  <c r="AA140" i="1363" s="1"/>
  <c r="AB140" i="1363" s="1"/>
  <c r="AC140" i="1363" s="1"/>
  <c r="AD140" i="1363" s="1"/>
  <c r="AE140" i="1363" s="1"/>
  <c r="AF140" i="1363" s="1"/>
  <c r="AG140" i="1363" s="1"/>
  <c r="AH140" i="1363" s="1"/>
  <c r="AI140" i="1363" s="1"/>
  <c r="AJ140" i="1363" s="1"/>
  <c r="AK140" i="1363" s="1"/>
  <c r="AL140" i="1363" s="1"/>
  <c r="AM140" i="1363" s="1"/>
  <c r="AN140" i="1363" s="1"/>
  <c r="AO140" i="1363" s="1"/>
  <c r="AP140" i="1363" s="1"/>
  <c r="AQ140" i="1363" s="1"/>
  <c r="AR140" i="1363" s="1"/>
  <c r="AS140" i="1363" s="1"/>
  <c r="AT140" i="1363" s="1"/>
  <c r="AU140" i="1363" s="1"/>
  <c r="AV140" i="1363" s="1"/>
  <c r="AW140" i="1363" s="1"/>
  <c r="AX140" i="1363" s="1"/>
  <c r="AY140" i="1363" s="1"/>
  <c r="AZ140" i="1363" s="1"/>
  <c r="BA140" i="1363" s="1"/>
  <c r="BB140" i="1363" s="1"/>
  <c r="BC140" i="1363" s="1"/>
  <c r="BD140" i="1363" s="1"/>
  <c r="BE140" i="1363" s="1"/>
  <c r="BF140" i="1363" s="1"/>
  <c r="BG140" i="1363" s="1"/>
  <c r="BH140" i="1363" s="1"/>
  <c r="BI140" i="1363" s="1"/>
  <c r="BJ140" i="1363" s="1"/>
  <c r="BK140" i="1363" s="1"/>
  <c r="BL140" i="1363" s="1"/>
  <c r="BM140" i="1363" s="1"/>
  <c r="BN140" i="1363" s="1"/>
  <c r="BO140" i="1363" s="1"/>
  <c r="BP140" i="1363" s="1"/>
  <c r="BQ140" i="1363" s="1"/>
  <c r="BR140" i="1363" s="1"/>
  <c r="H140" i="1363"/>
  <c r="H139" i="1363"/>
  <c r="I139" i="1363" s="1"/>
  <c r="J139" i="1363" s="1"/>
  <c r="K139" i="1363" s="1"/>
  <c r="L139" i="1363" s="1"/>
  <c r="M139" i="1363" s="1"/>
  <c r="N139" i="1363" s="1"/>
  <c r="O139" i="1363" s="1"/>
  <c r="P139" i="1363" s="1"/>
  <c r="Q139" i="1363" s="1"/>
  <c r="R139" i="1363" s="1"/>
  <c r="S139" i="1363" s="1"/>
  <c r="T139" i="1363" s="1"/>
  <c r="U139" i="1363" s="1"/>
  <c r="V139" i="1363" s="1"/>
  <c r="W139" i="1363" s="1"/>
  <c r="X139" i="1363" s="1"/>
  <c r="Y139" i="1363" s="1"/>
  <c r="I138" i="1363"/>
  <c r="J138" i="1363" s="1"/>
  <c r="K138" i="1363" s="1"/>
  <c r="L138" i="1363" s="1"/>
  <c r="M138" i="1363" s="1"/>
  <c r="N138" i="1363" s="1"/>
  <c r="O138" i="1363" s="1"/>
  <c r="P138" i="1363" s="1"/>
  <c r="Q138" i="1363" s="1"/>
  <c r="R138" i="1363" s="1"/>
  <c r="S138" i="1363" s="1"/>
  <c r="T138" i="1363" s="1"/>
  <c r="U138" i="1363" s="1"/>
  <c r="V138" i="1363" s="1"/>
  <c r="H138" i="1363"/>
  <c r="H137" i="1363"/>
  <c r="I137" i="1363" s="1"/>
  <c r="J137" i="1363" s="1"/>
  <c r="K137" i="1363" s="1"/>
  <c r="L137" i="1363" s="1"/>
  <c r="M137" i="1363" s="1"/>
  <c r="N137" i="1363" s="1"/>
  <c r="O137" i="1363" s="1"/>
  <c r="P137" i="1363" s="1"/>
  <c r="Q137" i="1363" s="1"/>
  <c r="R137" i="1363" s="1"/>
  <c r="S137" i="1363" s="1"/>
  <c r="T137" i="1363" s="1"/>
  <c r="U137" i="1363" s="1"/>
  <c r="V137" i="1363" s="1"/>
  <c r="W137" i="1363" s="1"/>
  <c r="X137" i="1363" s="1"/>
  <c r="Y137" i="1363" s="1"/>
  <c r="Z137" i="1363" s="1"/>
  <c r="AA137" i="1363" s="1"/>
  <c r="AB137" i="1363" s="1"/>
  <c r="AC137" i="1363" s="1"/>
  <c r="AD137" i="1363" s="1"/>
  <c r="AE137" i="1363" s="1"/>
  <c r="H136" i="1363"/>
  <c r="I136" i="1363" s="1"/>
  <c r="J136" i="1363" s="1"/>
  <c r="K136" i="1363" s="1"/>
  <c r="L136" i="1363" s="1"/>
  <c r="M136" i="1363" s="1"/>
  <c r="N136" i="1363" s="1"/>
  <c r="O136" i="1363" s="1"/>
  <c r="P136" i="1363" s="1"/>
  <c r="Q136" i="1363" s="1"/>
  <c r="R136" i="1363" s="1"/>
  <c r="S136" i="1363" s="1"/>
  <c r="T136" i="1363" s="1"/>
  <c r="U136" i="1363" s="1"/>
  <c r="V136" i="1363" s="1"/>
  <c r="H135" i="1363"/>
  <c r="I135" i="1363" s="1"/>
  <c r="J135" i="1363" s="1"/>
  <c r="K135" i="1363" s="1"/>
  <c r="L135" i="1363" s="1"/>
  <c r="M135" i="1363" s="1"/>
  <c r="N135" i="1363" s="1"/>
  <c r="O135" i="1363" s="1"/>
  <c r="P135" i="1363" s="1"/>
  <c r="Q135" i="1363" s="1"/>
  <c r="R135" i="1363" s="1"/>
  <c r="S135" i="1363" s="1"/>
  <c r="T135" i="1363" s="1"/>
  <c r="U135" i="1363" s="1"/>
  <c r="V135" i="1363" s="1"/>
  <c r="W135" i="1363" s="1"/>
  <c r="X135" i="1363" s="1"/>
  <c r="H134" i="1363"/>
  <c r="I134" i="1363" s="1"/>
  <c r="J134" i="1363" s="1"/>
  <c r="K134" i="1363" s="1"/>
  <c r="L134" i="1363" s="1"/>
  <c r="M134" i="1363" s="1"/>
  <c r="N134" i="1363" s="1"/>
  <c r="O134" i="1363" s="1"/>
  <c r="P134" i="1363" s="1"/>
  <c r="Q134" i="1363" s="1"/>
  <c r="R134" i="1363" s="1"/>
  <c r="S134" i="1363" s="1"/>
  <c r="T134" i="1363" s="1"/>
  <c r="U134" i="1363" s="1"/>
  <c r="V134" i="1363" s="1"/>
  <c r="W134" i="1363" s="1"/>
  <c r="X134" i="1363" s="1"/>
  <c r="Y134" i="1363" s="1"/>
  <c r="Z134" i="1363" s="1"/>
  <c r="AA134" i="1363" s="1"/>
  <c r="AB134" i="1363" s="1"/>
  <c r="AC134" i="1363" s="1"/>
  <c r="AD134" i="1363" s="1"/>
  <c r="AE134" i="1363" s="1"/>
  <c r="AF134" i="1363" s="1"/>
  <c r="AG134" i="1363" s="1"/>
  <c r="AH134" i="1363" s="1"/>
  <c r="AI134" i="1363" s="1"/>
  <c r="AJ134" i="1363" s="1"/>
  <c r="AK134" i="1363" s="1"/>
  <c r="AL134" i="1363" s="1"/>
  <c r="AM134" i="1363" s="1"/>
  <c r="AN134" i="1363" s="1"/>
  <c r="AO134" i="1363" s="1"/>
  <c r="AP134" i="1363" s="1"/>
  <c r="AQ134" i="1363" s="1"/>
  <c r="AR134" i="1363" s="1"/>
  <c r="AS134" i="1363" s="1"/>
  <c r="AT134" i="1363" s="1"/>
  <c r="AU134" i="1363" s="1"/>
  <c r="AV134" i="1363" s="1"/>
  <c r="AW134" i="1363" s="1"/>
  <c r="AX134" i="1363" s="1"/>
  <c r="AY134" i="1363" s="1"/>
  <c r="AZ134" i="1363" s="1"/>
  <c r="BA134" i="1363" s="1"/>
  <c r="BB134" i="1363" s="1"/>
  <c r="BC134" i="1363" s="1"/>
  <c r="BD134" i="1363" s="1"/>
  <c r="BE134" i="1363" s="1"/>
  <c r="BF134" i="1363" s="1"/>
  <c r="BG134" i="1363" s="1"/>
  <c r="BH134" i="1363" s="1"/>
  <c r="BI134" i="1363" s="1"/>
  <c r="BJ134" i="1363" s="1"/>
  <c r="BK134" i="1363" s="1"/>
  <c r="BL134" i="1363" s="1"/>
  <c r="BM134" i="1363" s="1"/>
  <c r="BN134" i="1363" s="1"/>
  <c r="BO134" i="1363" s="1"/>
  <c r="BP134" i="1363" s="1"/>
  <c r="BQ134" i="1363" s="1"/>
  <c r="BR134" i="1363" s="1"/>
  <c r="I133" i="1363"/>
  <c r="J133" i="1363" s="1"/>
  <c r="K133" i="1363" s="1"/>
  <c r="L133" i="1363" s="1"/>
  <c r="M133" i="1363" s="1"/>
  <c r="N133" i="1363" s="1"/>
  <c r="O133" i="1363" s="1"/>
  <c r="P133" i="1363" s="1"/>
  <c r="Q133" i="1363" s="1"/>
  <c r="R133" i="1363" s="1"/>
  <c r="S133" i="1363" s="1"/>
  <c r="T133" i="1363" s="1"/>
  <c r="U133" i="1363" s="1"/>
  <c r="V133" i="1363" s="1"/>
  <c r="H133" i="1363"/>
  <c r="H132" i="1363"/>
  <c r="I132" i="1363" s="1"/>
  <c r="J132" i="1363" s="1"/>
  <c r="K132" i="1363" s="1"/>
  <c r="L132" i="1363" s="1"/>
  <c r="M132" i="1363" s="1"/>
  <c r="N132" i="1363" s="1"/>
  <c r="O132" i="1363" s="1"/>
  <c r="P132" i="1363" s="1"/>
  <c r="Q132" i="1363" s="1"/>
  <c r="R132" i="1363" s="1"/>
  <c r="S132" i="1363" s="1"/>
  <c r="T132" i="1363" s="1"/>
  <c r="U132" i="1363" s="1"/>
  <c r="V132" i="1363" s="1"/>
  <c r="W132" i="1363" s="1"/>
  <c r="I131" i="1363"/>
  <c r="J131" i="1363" s="1"/>
  <c r="K131" i="1363" s="1"/>
  <c r="L131" i="1363" s="1"/>
  <c r="M131" i="1363" s="1"/>
  <c r="N131" i="1363" s="1"/>
  <c r="O131" i="1363" s="1"/>
  <c r="P131" i="1363" s="1"/>
  <c r="Q131" i="1363" s="1"/>
  <c r="R131" i="1363" s="1"/>
  <c r="S131" i="1363" s="1"/>
  <c r="T131" i="1363" s="1"/>
  <c r="U131" i="1363" s="1"/>
  <c r="V131" i="1363" s="1"/>
  <c r="W131" i="1363" s="1"/>
  <c r="X131" i="1363" s="1"/>
  <c r="Y131" i="1363" s="1"/>
  <c r="Z131" i="1363" s="1"/>
  <c r="AA131" i="1363" s="1"/>
  <c r="AB131" i="1363" s="1"/>
  <c r="AC131" i="1363" s="1"/>
  <c r="AD131" i="1363" s="1"/>
  <c r="AE131" i="1363" s="1"/>
  <c r="AF131" i="1363" s="1"/>
  <c r="AG131" i="1363" s="1"/>
  <c r="AH131" i="1363" s="1"/>
  <c r="AI131" i="1363" s="1"/>
  <c r="AJ131" i="1363" s="1"/>
  <c r="AK131" i="1363" s="1"/>
  <c r="AL131" i="1363" s="1"/>
  <c r="AM131" i="1363" s="1"/>
  <c r="AN131" i="1363" s="1"/>
  <c r="AO131" i="1363" s="1"/>
  <c r="AP131" i="1363" s="1"/>
  <c r="AQ131" i="1363" s="1"/>
  <c r="AR131" i="1363" s="1"/>
  <c r="AS131" i="1363" s="1"/>
  <c r="AT131" i="1363" s="1"/>
  <c r="AU131" i="1363" s="1"/>
  <c r="AV131" i="1363" s="1"/>
  <c r="AW131" i="1363" s="1"/>
  <c r="AX131" i="1363" s="1"/>
  <c r="AY131" i="1363" s="1"/>
  <c r="AZ131" i="1363" s="1"/>
  <c r="BA131" i="1363" s="1"/>
  <c r="BB131" i="1363" s="1"/>
  <c r="BC131" i="1363" s="1"/>
  <c r="BD131" i="1363" s="1"/>
  <c r="BE131" i="1363" s="1"/>
  <c r="BF131" i="1363" s="1"/>
  <c r="BG131" i="1363" s="1"/>
  <c r="BH131" i="1363" s="1"/>
  <c r="BI131" i="1363" s="1"/>
  <c r="BJ131" i="1363" s="1"/>
  <c r="BK131" i="1363" s="1"/>
  <c r="BL131" i="1363" s="1"/>
  <c r="BM131" i="1363" s="1"/>
  <c r="BN131" i="1363" s="1"/>
  <c r="BO131" i="1363" s="1"/>
  <c r="BP131" i="1363" s="1"/>
  <c r="BQ131" i="1363" s="1"/>
  <c r="BR131" i="1363" s="1"/>
  <c r="H131" i="1363"/>
  <c r="J130" i="1363"/>
  <c r="K130" i="1363" s="1"/>
  <c r="L130" i="1363" s="1"/>
  <c r="M130" i="1363" s="1"/>
  <c r="N130" i="1363" s="1"/>
  <c r="O130" i="1363" s="1"/>
  <c r="P130" i="1363" s="1"/>
  <c r="Q130" i="1363" s="1"/>
  <c r="R130" i="1363" s="1"/>
  <c r="S130" i="1363" s="1"/>
  <c r="T130" i="1363" s="1"/>
  <c r="U130" i="1363" s="1"/>
  <c r="V130" i="1363" s="1"/>
  <c r="W130" i="1363" s="1"/>
  <c r="X130" i="1363" s="1"/>
  <c r="Y130" i="1363" s="1"/>
  <c r="Z130" i="1363" s="1"/>
  <c r="AA130" i="1363" s="1"/>
  <c r="AB130" i="1363" s="1"/>
  <c r="AC130" i="1363" s="1"/>
  <c r="AD130" i="1363" s="1"/>
  <c r="AE130" i="1363" s="1"/>
  <c r="AF130" i="1363" s="1"/>
  <c r="AG130" i="1363" s="1"/>
  <c r="AH130" i="1363" s="1"/>
  <c r="AI130" i="1363" s="1"/>
  <c r="AJ130" i="1363" s="1"/>
  <c r="AK130" i="1363" s="1"/>
  <c r="AL130" i="1363" s="1"/>
  <c r="AM130" i="1363" s="1"/>
  <c r="AN130" i="1363" s="1"/>
  <c r="AO130" i="1363" s="1"/>
  <c r="AP130" i="1363" s="1"/>
  <c r="AQ130" i="1363" s="1"/>
  <c r="AR130" i="1363" s="1"/>
  <c r="AS130" i="1363" s="1"/>
  <c r="AT130" i="1363" s="1"/>
  <c r="AU130" i="1363" s="1"/>
  <c r="AV130" i="1363" s="1"/>
  <c r="AW130" i="1363" s="1"/>
  <c r="AX130" i="1363" s="1"/>
  <c r="AY130" i="1363" s="1"/>
  <c r="AZ130" i="1363" s="1"/>
  <c r="BA130" i="1363" s="1"/>
  <c r="BB130" i="1363" s="1"/>
  <c r="BC130" i="1363" s="1"/>
  <c r="BD130" i="1363" s="1"/>
  <c r="BE130" i="1363" s="1"/>
  <c r="BF130" i="1363" s="1"/>
  <c r="BG130" i="1363" s="1"/>
  <c r="BH130" i="1363" s="1"/>
  <c r="BI130" i="1363" s="1"/>
  <c r="BJ130" i="1363" s="1"/>
  <c r="BK130" i="1363" s="1"/>
  <c r="BL130" i="1363" s="1"/>
  <c r="BM130" i="1363" s="1"/>
  <c r="BN130" i="1363" s="1"/>
  <c r="BO130" i="1363" s="1"/>
  <c r="BP130" i="1363" s="1"/>
  <c r="BQ130" i="1363" s="1"/>
  <c r="BR130" i="1363" s="1"/>
  <c r="H130" i="1363"/>
  <c r="I130" i="1363" s="1"/>
  <c r="I129" i="1363"/>
  <c r="J129" i="1363" s="1"/>
  <c r="K129" i="1363" s="1"/>
  <c r="L129" i="1363" s="1"/>
  <c r="M129" i="1363" s="1"/>
  <c r="N129" i="1363" s="1"/>
  <c r="O129" i="1363" s="1"/>
  <c r="P129" i="1363" s="1"/>
  <c r="Q129" i="1363" s="1"/>
  <c r="R129" i="1363" s="1"/>
  <c r="S129" i="1363" s="1"/>
  <c r="T129" i="1363" s="1"/>
  <c r="U129" i="1363" s="1"/>
  <c r="V129" i="1363" s="1"/>
  <c r="W129" i="1363" s="1"/>
  <c r="H129" i="1363"/>
  <c r="H128" i="1363"/>
  <c r="I128" i="1363" s="1"/>
  <c r="J128" i="1363" s="1"/>
  <c r="K128" i="1363" s="1"/>
  <c r="L128" i="1363" s="1"/>
  <c r="M128" i="1363" s="1"/>
  <c r="N128" i="1363" s="1"/>
  <c r="O128" i="1363" s="1"/>
  <c r="P128" i="1363" s="1"/>
  <c r="Q128" i="1363" s="1"/>
  <c r="R128" i="1363" s="1"/>
  <c r="S128" i="1363" s="1"/>
  <c r="T128" i="1363" s="1"/>
  <c r="U128" i="1363" s="1"/>
  <c r="V128" i="1363" s="1"/>
  <c r="I127" i="1363"/>
  <c r="J127" i="1363" s="1"/>
  <c r="K127" i="1363" s="1"/>
  <c r="L127" i="1363" s="1"/>
  <c r="M127" i="1363" s="1"/>
  <c r="N127" i="1363" s="1"/>
  <c r="O127" i="1363" s="1"/>
  <c r="P127" i="1363" s="1"/>
  <c r="Q127" i="1363" s="1"/>
  <c r="R127" i="1363" s="1"/>
  <c r="S127" i="1363" s="1"/>
  <c r="T127" i="1363" s="1"/>
  <c r="U127" i="1363" s="1"/>
  <c r="V127" i="1363" s="1"/>
  <c r="H127" i="1363"/>
  <c r="H126" i="1363"/>
  <c r="I126" i="1363" s="1"/>
  <c r="J126" i="1363" s="1"/>
  <c r="K126" i="1363" s="1"/>
  <c r="L126" i="1363" s="1"/>
  <c r="M126" i="1363" s="1"/>
  <c r="N126" i="1363" s="1"/>
  <c r="O126" i="1363" s="1"/>
  <c r="P126" i="1363" s="1"/>
  <c r="Q126" i="1363" s="1"/>
  <c r="R126" i="1363" s="1"/>
  <c r="S126" i="1363" s="1"/>
  <c r="T126" i="1363" s="1"/>
  <c r="U126" i="1363" s="1"/>
  <c r="V126" i="1363" s="1"/>
  <c r="H125" i="1363"/>
  <c r="I125" i="1363" s="1"/>
  <c r="J125" i="1363" s="1"/>
  <c r="K125" i="1363" s="1"/>
  <c r="L125" i="1363" s="1"/>
  <c r="M125" i="1363" s="1"/>
  <c r="N125" i="1363" s="1"/>
  <c r="O125" i="1363" s="1"/>
  <c r="P125" i="1363" s="1"/>
  <c r="Q125" i="1363" s="1"/>
  <c r="R125" i="1363" s="1"/>
  <c r="S125" i="1363" s="1"/>
  <c r="T125" i="1363" s="1"/>
  <c r="U125" i="1363" s="1"/>
  <c r="V125" i="1363" s="1"/>
  <c r="J124" i="1363"/>
  <c r="K124" i="1363" s="1"/>
  <c r="L124" i="1363" s="1"/>
  <c r="M124" i="1363" s="1"/>
  <c r="N124" i="1363" s="1"/>
  <c r="O124" i="1363" s="1"/>
  <c r="P124" i="1363" s="1"/>
  <c r="Q124" i="1363" s="1"/>
  <c r="R124" i="1363" s="1"/>
  <c r="S124" i="1363" s="1"/>
  <c r="T124" i="1363" s="1"/>
  <c r="U124" i="1363" s="1"/>
  <c r="V124" i="1363" s="1"/>
  <c r="W124" i="1363" s="1"/>
  <c r="X124" i="1363" s="1"/>
  <c r="Y124" i="1363" s="1"/>
  <c r="Z124" i="1363" s="1"/>
  <c r="AA124" i="1363" s="1"/>
  <c r="AB124" i="1363" s="1"/>
  <c r="AC124" i="1363" s="1"/>
  <c r="AD124" i="1363" s="1"/>
  <c r="AE124" i="1363" s="1"/>
  <c r="AF124" i="1363" s="1"/>
  <c r="AG124" i="1363" s="1"/>
  <c r="AH124" i="1363" s="1"/>
  <c r="AI124" i="1363" s="1"/>
  <c r="AJ124" i="1363" s="1"/>
  <c r="AK124" i="1363" s="1"/>
  <c r="AL124" i="1363" s="1"/>
  <c r="AM124" i="1363" s="1"/>
  <c r="AN124" i="1363" s="1"/>
  <c r="AO124" i="1363" s="1"/>
  <c r="AP124" i="1363" s="1"/>
  <c r="AQ124" i="1363" s="1"/>
  <c r="AR124" i="1363" s="1"/>
  <c r="AS124" i="1363" s="1"/>
  <c r="AT124" i="1363" s="1"/>
  <c r="AU124" i="1363" s="1"/>
  <c r="AV124" i="1363" s="1"/>
  <c r="AW124" i="1363" s="1"/>
  <c r="AX124" i="1363" s="1"/>
  <c r="AY124" i="1363" s="1"/>
  <c r="AZ124" i="1363" s="1"/>
  <c r="BA124" i="1363" s="1"/>
  <c r="BB124" i="1363" s="1"/>
  <c r="BC124" i="1363" s="1"/>
  <c r="BD124" i="1363" s="1"/>
  <c r="BE124" i="1363" s="1"/>
  <c r="BF124" i="1363" s="1"/>
  <c r="BG124" i="1363" s="1"/>
  <c r="BH124" i="1363" s="1"/>
  <c r="BI124" i="1363" s="1"/>
  <c r="BJ124" i="1363" s="1"/>
  <c r="BK124" i="1363" s="1"/>
  <c r="BL124" i="1363" s="1"/>
  <c r="BM124" i="1363" s="1"/>
  <c r="BN124" i="1363" s="1"/>
  <c r="BO124" i="1363" s="1"/>
  <c r="BP124" i="1363" s="1"/>
  <c r="BQ124" i="1363" s="1"/>
  <c r="BR124" i="1363" s="1"/>
  <c r="H124" i="1363"/>
  <c r="I124" i="1363" s="1"/>
  <c r="H123" i="1363"/>
  <c r="I123" i="1363" s="1"/>
  <c r="J123" i="1363" s="1"/>
  <c r="K123" i="1363" s="1"/>
  <c r="L123" i="1363" s="1"/>
  <c r="M123" i="1363" s="1"/>
  <c r="N123" i="1363" s="1"/>
  <c r="O123" i="1363" s="1"/>
  <c r="P123" i="1363" s="1"/>
  <c r="Q123" i="1363" s="1"/>
  <c r="R123" i="1363" s="1"/>
  <c r="S123" i="1363" s="1"/>
  <c r="T123" i="1363" s="1"/>
  <c r="U123" i="1363" s="1"/>
  <c r="V123" i="1363" s="1"/>
  <c r="W123" i="1363" s="1"/>
  <c r="X123" i="1363" s="1"/>
  <c r="Y123" i="1363" s="1"/>
  <c r="Z123" i="1363" s="1"/>
  <c r="AA123" i="1363" s="1"/>
  <c r="AB123" i="1363" s="1"/>
  <c r="AC123" i="1363" s="1"/>
  <c r="AD123" i="1363" s="1"/>
  <c r="AE123" i="1363" s="1"/>
  <c r="AF123" i="1363" s="1"/>
  <c r="AG123" i="1363" s="1"/>
  <c r="AH123" i="1363" s="1"/>
  <c r="AI123" i="1363" s="1"/>
  <c r="AJ123" i="1363" s="1"/>
  <c r="AK123" i="1363" s="1"/>
  <c r="AL123" i="1363" s="1"/>
  <c r="AM123" i="1363" s="1"/>
  <c r="AN123" i="1363" s="1"/>
  <c r="AO123" i="1363" s="1"/>
  <c r="AP123" i="1363" s="1"/>
  <c r="AQ123" i="1363" s="1"/>
  <c r="AR123" i="1363" s="1"/>
  <c r="AS123" i="1363" s="1"/>
  <c r="AT123" i="1363" s="1"/>
  <c r="AU123" i="1363" s="1"/>
  <c r="AV123" i="1363" s="1"/>
  <c r="AW123" i="1363" s="1"/>
  <c r="AX123" i="1363" s="1"/>
  <c r="AY123" i="1363" s="1"/>
  <c r="AZ123" i="1363" s="1"/>
  <c r="BA123" i="1363" s="1"/>
  <c r="BB123" i="1363" s="1"/>
  <c r="BC123" i="1363" s="1"/>
  <c r="BD123" i="1363" s="1"/>
  <c r="BE123" i="1363" s="1"/>
  <c r="BF123" i="1363" s="1"/>
  <c r="BG123" i="1363" s="1"/>
  <c r="BH123" i="1363" s="1"/>
  <c r="BI123" i="1363" s="1"/>
  <c r="BJ123" i="1363" s="1"/>
  <c r="BK123" i="1363" s="1"/>
  <c r="BL123" i="1363" s="1"/>
  <c r="BM123" i="1363" s="1"/>
  <c r="BN123" i="1363" s="1"/>
  <c r="BO123" i="1363" s="1"/>
  <c r="BP123" i="1363" s="1"/>
  <c r="BQ123" i="1363" s="1"/>
  <c r="BR123" i="1363" s="1"/>
  <c r="J122" i="1363"/>
  <c r="K122" i="1363" s="1"/>
  <c r="L122" i="1363" s="1"/>
  <c r="M122" i="1363" s="1"/>
  <c r="N122" i="1363" s="1"/>
  <c r="O122" i="1363" s="1"/>
  <c r="P122" i="1363" s="1"/>
  <c r="Q122" i="1363" s="1"/>
  <c r="R122" i="1363" s="1"/>
  <c r="S122" i="1363" s="1"/>
  <c r="T122" i="1363" s="1"/>
  <c r="U122" i="1363" s="1"/>
  <c r="V122" i="1363" s="1"/>
  <c r="W122" i="1363" s="1"/>
  <c r="X122" i="1363" s="1"/>
  <c r="Y122" i="1363" s="1"/>
  <c r="Z122" i="1363" s="1"/>
  <c r="AA122" i="1363" s="1"/>
  <c r="AB122" i="1363" s="1"/>
  <c r="AC122" i="1363" s="1"/>
  <c r="AD122" i="1363" s="1"/>
  <c r="AE122" i="1363" s="1"/>
  <c r="AF122" i="1363" s="1"/>
  <c r="AG122" i="1363" s="1"/>
  <c r="AH122" i="1363" s="1"/>
  <c r="AI122" i="1363" s="1"/>
  <c r="AJ122" i="1363" s="1"/>
  <c r="AK122" i="1363" s="1"/>
  <c r="AL122" i="1363" s="1"/>
  <c r="AM122" i="1363" s="1"/>
  <c r="AN122" i="1363" s="1"/>
  <c r="AO122" i="1363" s="1"/>
  <c r="AP122" i="1363" s="1"/>
  <c r="AQ122" i="1363" s="1"/>
  <c r="AR122" i="1363" s="1"/>
  <c r="AS122" i="1363" s="1"/>
  <c r="AT122" i="1363" s="1"/>
  <c r="AU122" i="1363" s="1"/>
  <c r="AV122" i="1363" s="1"/>
  <c r="AW122" i="1363" s="1"/>
  <c r="AX122" i="1363" s="1"/>
  <c r="AY122" i="1363" s="1"/>
  <c r="AZ122" i="1363" s="1"/>
  <c r="BA122" i="1363" s="1"/>
  <c r="BB122" i="1363" s="1"/>
  <c r="BC122" i="1363" s="1"/>
  <c r="BD122" i="1363" s="1"/>
  <c r="BE122" i="1363" s="1"/>
  <c r="BF122" i="1363" s="1"/>
  <c r="BG122" i="1363" s="1"/>
  <c r="BH122" i="1363" s="1"/>
  <c r="BI122" i="1363" s="1"/>
  <c r="BJ122" i="1363" s="1"/>
  <c r="BK122" i="1363" s="1"/>
  <c r="BL122" i="1363" s="1"/>
  <c r="BM122" i="1363" s="1"/>
  <c r="H122" i="1363"/>
  <c r="I122" i="1363" s="1"/>
  <c r="K121" i="1363"/>
  <c r="L121" i="1363" s="1"/>
  <c r="M121" i="1363" s="1"/>
  <c r="N121" i="1363" s="1"/>
  <c r="O121" i="1363" s="1"/>
  <c r="P121" i="1363" s="1"/>
  <c r="Q121" i="1363" s="1"/>
  <c r="R121" i="1363" s="1"/>
  <c r="S121" i="1363" s="1"/>
  <c r="T121" i="1363" s="1"/>
  <c r="U121" i="1363" s="1"/>
  <c r="V121" i="1363" s="1"/>
  <c r="I121" i="1363"/>
  <c r="J121" i="1363" s="1"/>
  <c r="H121" i="1363"/>
  <c r="H120" i="1363"/>
  <c r="I120" i="1363" s="1"/>
  <c r="J120" i="1363" s="1"/>
  <c r="K120" i="1363" s="1"/>
  <c r="L120" i="1363" s="1"/>
  <c r="M120" i="1363" s="1"/>
  <c r="N120" i="1363" s="1"/>
  <c r="O120" i="1363" s="1"/>
  <c r="P120" i="1363" s="1"/>
  <c r="Q120" i="1363" s="1"/>
  <c r="R120" i="1363" s="1"/>
  <c r="S120" i="1363" s="1"/>
  <c r="T120" i="1363" s="1"/>
  <c r="U120" i="1363" s="1"/>
  <c r="V120" i="1363" s="1"/>
  <c r="W120" i="1363" s="1"/>
  <c r="X120" i="1363" s="1"/>
  <c r="Y120" i="1363" s="1"/>
  <c r="Z120" i="1363" s="1"/>
  <c r="AA120" i="1363" s="1"/>
  <c r="AB120" i="1363" s="1"/>
  <c r="AC120" i="1363" s="1"/>
  <c r="AD120" i="1363" s="1"/>
  <c r="AE120" i="1363" s="1"/>
  <c r="AF120" i="1363" s="1"/>
  <c r="AG120" i="1363" s="1"/>
  <c r="AH120" i="1363" s="1"/>
  <c r="AI120" i="1363" s="1"/>
  <c r="AJ120" i="1363" s="1"/>
  <c r="AK120" i="1363" s="1"/>
  <c r="AL120" i="1363" s="1"/>
  <c r="AM120" i="1363" s="1"/>
  <c r="AN120" i="1363" s="1"/>
  <c r="AO120" i="1363" s="1"/>
  <c r="AP120" i="1363" s="1"/>
  <c r="AQ120" i="1363" s="1"/>
  <c r="AR120" i="1363" s="1"/>
  <c r="AS120" i="1363" s="1"/>
  <c r="AT120" i="1363" s="1"/>
  <c r="AU120" i="1363" s="1"/>
  <c r="AV120" i="1363" s="1"/>
  <c r="AW120" i="1363" s="1"/>
  <c r="AX120" i="1363" s="1"/>
  <c r="AY120" i="1363" s="1"/>
  <c r="AZ120" i="1363" s="1"/>
  <c r="BA120" i="1363" s="1"/>
  <c r="BB120" i="1363" s="1"/>
  <c r="BC120" i="1363" s="1"/>
  <c r="BD120" i="1363" s="1"/>
  <c r="BE120" i="1363" s="1"/>
  <c r="BF120" i="1363" s="1"/>
  <c r="BG120" i="1363" s="1"/>
  <c r="BH120" i="1363" s="1"/>
  <c r="BI120" i="1363" s="1"/>
  <c r="BJ120" i="1363" s="1"/>
  <c r="BK120" i="1363" s="1"/>
  <c r="BL120" i="1363" s="1"/>
  <c r="BM120" i="1363" s="1"/>
  <c r="BN120" i="1363" s="1"/>
  <c r="BO120" i="1363" s="1"/>
  <c r="BP120" i="1363" s="1"/>
  <c r="BQ120" i="1363" s="1"/>
  <c r="BR120" i="1363" s="1"/>
  <c r="H119" i="1363"/>
  <c r="I119" i="1363" s="1"/>
  <c r="J119" i="1363" s="1"/>
  <c r="K119" i="1363" s="1"/>
  <c r="L119" i="1363" s="1"/>
  <c r="M119" i="1363" s="1"/>
  <c r="N119" i="1363" s="1"/>
  <c r="O119" i="1363" s="1"/>
  <c r="P119" i="1363" s="1"/>
  <c r="Q119" i="1363" s="1"/>
  <c r="R119" i="1363" s="1"/>
  <c r="S119" i="1363" s="1"/>
  <c r="T119" i="1363" s="1"/>
  <c r="U119" i="1363" s="1"/>
  <c r="V119" i="1363" s="1"/>
  <c r="W119" i="1363" s="1"/>
  <c r="X119" i="1363" s="1"/>
  <c r="Y119" i="1363" s="1"/>
  <c r="Z119" i="1363" s="1"/>
  <c r="AA119" i="1363" s="1"/>
  <c r="AB119" i="1363" s="1"/>
  <c r="AC119" i="1363" s="1"/>
  <c r="AD119" i="1363" s="1"/>
  <c r="AE119" i="1363" s="1"/>
  <c r="AF119" i="1363" s="1"/>
  <c r="AG119" i="1363" s="1"/>
  <c r="AH119" i="1363" s="1"/>
  <c r="AI119" i="1363" s="1"/>
  <c r="AJ119" i="1363" s="1"/>
  <c r="AK119" i="1363" s="1"/>
  <c r="AL119" i="1363" s="1"/>
  <c r="AM119" i="1363" s="1"/>
  <c r="AN119" i="1363" s="1"/>
  <c r="AO119" i="1363" s="1"/>
  <c r="AP119" i="1363" s="1"/>
  <c r="AQ119" i="1363" s="1"/>
  <c r="AR119" i="1363" s="1"/>
  <c r="AS119" i="1363" s="1"/>
  <c r="AT119" i="1363" s="1"/>
  <c r="AU119" i="1363" s="1"/>
  <c r="AV119" i="1363" s="1"/>
  <c r="AW119" i="1363" s="1"/>
  <c r="AX119" i="1363" s="1"/>
  <c r="AY119" i="1363" s="1"/>
  <c r="AZ119" i="1363" s="1"/>
  <c r="BA119" i="1363" s="1"/>
  <c r="BB119" i="1363" s="1"/>
  <c r="BC119" i="1363" s="1"/>
  <c r="BD119" i="1363" s="1"/>
  <c r="BE119" i="1363" s="1"/>
  <c r="BF119" i="1363" s="1"/>
  <c r="BG119" i="1363" s="1"/>
  <c r="BH119" i="1363" s="1"/>
  <c r="BI119" i="1363" s="1"/>
  <c r="BJ119" i="1363" s="1"/>
  <c r="BK119" i="1363" s="1"/>
  <c r="BL119" i="1363" s="1"/>
  <c r="BM119" i="1363" s="1"/>
  <c r="BN119" i="1363" s="1"/>
  <c r="BO119" i="1363" s="1"/>
  <c r="BP119" i="1363" s="1"/>
  <c r="BQ119" i="1363" s="1"/>
  <c r="BR119" i="1363" s="1"/>
  <c r="H118" i="1363"/>
  <c r="I118" i="1363" s="1"/>
  <c r="J118" i="1363" s="1"/>
  <c r="K118" i="1363" s="1"/>
  <c r="L118" i="1363" s="1"/>
  <c r="M118" i="1363" s="1"/>
  <c r="N118" i="1363" s="1"/>
  <c r="O118" i="1363" s="1"/>
  <c r="P118" i="1363" s="1"/>
  <c r="Q118" i="1363" s="1"/>
  <c r="R118" i="1363" s="1"/>
  <c r="S118" i="1363" s="1"/>
  <c r="T118" i="1363" s="1"/>
  <c r="U118" i="1363" s="1"/>
  <c r="V118" i="1363" s="1"/>
  <c r="W118" i="1363" s="1"/>
  <c r="X118" i="1363" s="1"/>
  <c r="Y118" i="1363" s="1"/>
  <c r="Z118" i="1363" s="1"/>
  <c r="AA118" i="1363" s="1"/>
  <c r="AB118" i="1363" s="1"/>
  <c r="AC118" i="1363" s="1"/>
  <c r="AD118" i="1363" s="1"/>
  <c r="AE118" i="1363" s="1"/>
  <c r="AF118" i="1363" s="1"/>
  <c r="AG118" i="1363" s="1"/>
  <c r="AH118" i="1363" s="1"/>
  <c r="AI118" i="1363" s="1"/>
  <c r="AJ118" i="1363" s="1"/>
  <c r="AK118" i="1363" s="1"/>
  <c r="AL118" i="1363" s="1"/>
  <c r="AM118" i="1363" s="1"/>
  <c r="AN118" i="1363" s="1"/>
  <c r="AO118" i="1363" s="1"/>
  <c r="AP118" i="1363" s="1"/>
  <c r="AQ118" i="1363" s="1"/>
  <c r="AR118" i="1363" s="1"/>
  <c r="AS118" i="1363" s="1"/>
  <c r="AT118" i="1363" s="1"/>
  <c r="AU118" i="1363" s="1"/>
  <c r="AV118" i="1363" s="1"/>
  <c r="AW118" i="1363" s="1"/>
  <c r="AX118" i="1363" s="1"/>
  <c r="AY118" i="1363" s="1"/>
  <c r="AZ118" i="1363" s="1"/>
  <c r="BA118" i="1363" s="1"/>
  <c r="BB118" i="1363" s="1"/>
  <c r="BC118" i="1363" s="1"/>
  <c r="BD118" i="1363" s="1"/>
  <c r="BE118" i="1363" s="1"/>
  <c r="BF118" i="1363" s="1"/>
  <c r="BG118" i="1363" s="1"/>
  <c r="BH118" i="1363" s="1"/>
  <c r="BI118" i="1363" s="1"/>
  <c r="BJ118" i="1363" s="1"/>
  <c r="BK118" i="1363" s="1"/>
  <c r="BL118" i="1363" s="1"/>
  <c r="BM118" i="1363" s="1"/>
  <c r="BN118" i="1363" s="1"/>
  <c r="BO118" i="1363" s="1"/>
  <c r="BP118" i="1363" s="1"/>
  <c r="BQ118" i="1363" s="1"/>
  <c r="BR118" i="1363" s="1"/>
  <c r="I117" i="1363"/>
  <c r="J117" i="1363" s="1"/>
  <c r="K117" i="1363" s="1"/>
  <c r="L117" i="1363" s="1"/>
  <c r="M117" i="1363" s="1"/>
  <c r="N117" i="1363" s="1"/>
  <c r="O117" i="1363" s="1"/>
  <c r="P117" i="1363" s="1"/>
  <c r="Q117" i="1363" s="1"/>
  <c r="R117" i="1363" s="1"/>
  <c r="S117" i="1363" s="1"/>
  <c r="T117" i="1363" s="1"/>
  <c r="U117" i="1363" s="1"/>
  <c r="V117" i="1363" s="1"/>
  <c r="H117" i="1363"/>
  <c r="H116" i="1363"/>
  <c r="I116" i="1363" s="1"/>
  <c r="J116" i="1363" s="1"/>
  <c r="K116" i="1363" s="1"/>
  <c r="L116" i="1363" s="1"/>
  <c r="M116" i="1363" s="1"/>
  <c r="N116" i="1363" s="1"/>
  <c r="O116" i="1363" s="1"/>
  <c r="P116" i="1363" s="1"/>
  <c r="Q116" i="1363" s="1"/>
  <c r="R116" i="1363" s="1"/>
  <c r="S116" i="1363" s="1"/>
  <c r="T116" i="1363" s="1"/>
  <c r="U116" i="1363" s="1"/>
  <c r="V116" i="1363" s="1"/>
  <c r="W116" i="1363" s="1"/>
  <c r="X116" i="1363" s="1"/>
  <c r="Y116" i="1363" s="1"/>
  <c r="Z116" i="1363" s="1"/>
  <c r="AA116" i="1363" s="1"/>
  <c r="AB116" i="1363" s="1"/>
  <c r="AC116" i="1363" s="1"/>
  <c r="AD116" i="1363" s="1"/>
  <c r="AE116" i="1363" s="1"/>
  <c r="AF116" i="1363" s="1"/>
  <c r="AG116" i="1363" s="1"/>
  <c r="AH116" i="1363" s="1"/>
  <c r="AI116" i="1363" s="1"/>
  <c r="AJ116" i="1363" s="1"/>
  <c r="AK116" i="1363" s="1"/>
  <c r="AL116" i="1363" s="1"/>
  <c r="AM116" i="1363" s="1"/>
  <c r="AN116" i="1363" s="1"/>
  <c r="AO116" i="1363" s="1"/>
  <c r="AP116" i="1363" s="1"/>
  <c r="AQ116" i="1363" s="1"/>
  <c r="AR116" i="1363" s="1"/>
  <c r="AS116" i="1363" s="1"/>
  <c r="AT116" i="1363" s="1"/>
  <c r="AU116" i="1363" s="1"/>
  <c r="AV116" i="1363" s="1"/>
  <c r="AW116" i="1363" s="1"/>
  <c r="AX116" i="1363" s="1"/>
  <c r="AY116" i="1363" s="1"/>
  <c r="AZ116" i="1363" s="1"/>
  <c r="BA116" i="1363" s="1"/>
  <c r="BB116" i="1363" s="1"/>
  <c r="BC116" i="1363" s="1"/>
  <c r="BD116" i="1363" s="1"/>
  <c r="BE116" i="1363" s="1"/>
  <c r="BF116" i="1363" s="1"/>
  <c r="BG116" i="1363" s="1"/>
  <c r="BH116" i="1363" s="1"/>
  <c r="BI116" i="1363" s="1"/>
  <c r="BJ116" i="1363" s="1"/>
  <c r="BK116" i="1363" s="1"/>
  <c r="BL116" i="1363" s="1"/>
  <c r="BM116" i="1363" s="1"/>
  <c r="BN116" i="1363" s="1"/>
  <c r="BO116" i="1363" s="1"/>
  <c r="BP116" i="1363" s="1"/>
  <c r="BQ116" i="1363" s="1"/>
  <c r="BR116" i="1363" s="1"/>
  <c r="H115" i="1363"/>
  <c r="I115" i="1363" s="1"/>
  <c r="J115" i="1363" s="1"/>
  <c r="K115" i="1363" s="1"/>
  <c r="L115" i="1363" s="1"/>
  <c r="M115" i="1363" s="1"/>
  <c r="N115" i="1363" s="1"/>
  <c r="O115" i="1363" s="1"/>
  <c r="P115" i="1363" s="1"/>
  <c r="Q115" i="1363" s="1"/>
  <c r="R115" i="1363" s="1"/>
  <c r="S115" i="1363" s="1"/>
  <c r="T115" i="1363" s="1"/>
  <c r="U115" i="1363" s="1"/>
  <c r="V115" i="1363" s="1"/>
  <c r="W115" i="1363" s="1"/>
  <c r="X115" i="1363" s="1"/>
  <c r="Y115" i="1363" s="1"/>
  <c r="Z115" i="1363" s="1"/>
  <c r="AA115" i="1363" s="1"/>
  <c r="AB115" i="1363" s="1"/>
  <c r="AC115" i="1363" s="1"/>
  <c r="AD115" i="1363" s="1"/>
  <c r="I114" i="1363"/>
  <c r="J114" i="1363" s="1"/>
  <c r="K114" i="1363" s="1"/>
  <c r="L114" i="1363" s="1"/>
  <c r="M114" i="1363" s="1"/>
  <c r="N114" i="1363" s="1"/>
  <c r="O114" i="1363" s="1"/>
  <c r="P114" i="1363" s="1"/>
  <c r="Q114" i="1363" s="1"/>
  <c r="R114" i="1363" s="1"/>
  <c r="S114" i="1363" s="1"/>
  <c r="T114" i="1363" s="1"/>
  <c r="U114" i="1363" s="1"/>
  <c r="V114" i="1363" s="1"/>
  <c r="W114" i="1363" s="1"/>
  <c r="X114" i="1363" s="1"/>
  <c r="Y114" i="1363" s="1"/>
  <c r="Z114" i="1363" s="1"/>
  <c r="AA114" i="1363" s="1"/>
  <c r="AB114" i="1363" s="1"/>
  <c r="AC114" i="1363" s="1"/>
  <c r="AD114" i="1363" s="1"/>
  <c r="AE114" i="1363" s="1"/>
  <c r="AF114" i="1363" s="1"/>
  <c r="AG114" i="1363" s="1"/>
  <c r="AH114" i="1363" s="1"/>
  <c r="AI114" i="1363" s="1"/>
  <c r="AJ114" i="1363" s="1"/>
  <c r="AK114" i="1363" s="1"/>
  <c r="AL114" i="1363" s="1"/>
  <c r="AM114" i="1363" s="1"/>
  <c r="AN114" i="1363" s="1"/>
  <c r="AO114" i="1363" s="1"/>
  <c r="AP114" i="1363" s="1"/>
  <c r="AQ114" i="1363" s="1"/>
  <c r="AR114" i="1363" s="1"/>
  <c r="AS114" i="1363" s="1"/>
  <c r="AT114" i="1363" s="1"/>
  <c r="AU114" i="1363" s="1"/>
  <c r="AV114" i="1363" s="1"/>
  <c r="AW114" i="1363" s="1"/>
  <c r="AX114" i="1363" s="1"/>
  <c r="AY114" i="1363" s="1"/>
  <c r="AZ114" i="1363" s="1"/>
  <c r="BA114" i="1363" s="1"/>
  <c r="BB114" i="1363" s="1"/>
  <c r="BC114" i="1363" s="1"/>
  <c r="BD114" i="1363" s="1"/>
  <c r="BE114" i="1363" s="1"/>
  <c r="BF114" i="1363" s="1"/>
  <c r="BG114" i="1363" s="1"/>
  <c r="BH114" i="1363" s="1"/>
  <c r="BI114" i="1363" s="1"/>
  <c r="BJ114" i="1363" s="1"/>
  <c r="BK114" i="1363" s="1"/>
  <c r="BL114" i="1363" s="1"/>
  <c r="BM114" i="1363" s="1"/>
  <c r="BN114" i="1363" s="1"/>
  <c r="BO114" i="1363" s="1"/>
  <c r="BP114" i="1363" s="1"/>
  <c r="BQ114" i="1363" s="1"/>
  <c r="BR114" i="1363" s="1"/>
  <c r="H114" i="1363"/>
  <c r="H113" i="1363"/>
  <c r="I113" i="1363" s="1"/>
  <c r="J113" i="1363" s="1"/>
  <c r="K113" i="1363" s="1"/>
  <c r="L113" i="1363" s="1"/>
  <c r="M113" i="1363" s="1"/>
  <c r="N113" i="1363" s="1"/>
  <c r="O113" i="1363" s="1"/>
  <c r="P113" i="1363" s="1"/>
  <c r="Q113" i="1363" s="1"/>
  <c r="R113" i="1363" s="1"/>
  <c r="S113" i="1363" s="1"/>
  <c r="T113" i="1363" s="1"/>
  <c r="U113" i="1363" s="1"/>
  <c r="V113" i="1363" s="1"/>
  <c r="W113" i="1363" s="1"/>
  <c r="X113" i="1363" s="1"/>
  <c r="Y113" i="1363" s="1"/>
  <c r="Z113" i="1363" s="1"/>
  <c r="AA113" i="1363" s="1"/>
  <c r="AB113" i="1363" s="1"/>
  <c r="AC113" i="1363" s="1"/>
  <c r="AD113" i="1363" s="1"/>
  <c r="AE113" i="1363" s="1"/>
  <c r="AF113" i="1363" s="1"/>
  <c r="AG113" i="1363" s="1"/>
  <c r="AH113" i="1363" s="1"/>
  <c r="AI113" i="1363" s="1"/>
  <c r="AJ113" i="1363" s="1"/>
  <c r="AK113" i="1363" s="1"/>
  <c r="AL113" i="1363" s="1"/>
  <c r="AM113" i="1363" s="1"/>
  <c r="AN113" i="1363" s="1"/>
  <c r="AO113" i="1363" s="1"/>
  <c r="AP113" i="1363" s="1"/>
  <c r="AQ113" i="1363" s="1"/>
  <c r="AR113" i="1363" s="1"/>
  <c r="AS113" i="1363" s="1"/>
  <c r="AT113" i="1363" s="1"/>
  <c r="AU113" i="1363" s="1"/>
  <c r="AV113" i="1363" s="1"/>
  <c r="AW113" i="1363" s="1"/>
  <c r="AX113" i="1363" s="1"/>
  <c r="AY113" i="1363" s="1"/>
  <c r="AZ113" i="1363" s="1"/>
  <c r="BA113" i="1363" s="1"/>
  <c r="BB113" i="1363" s="1"/>
  <c r="BC113" i="1363" s="1"/>
  <c r="BD113" i="1363" s="1"/>
  <c r="BE113" i="1363" s="1"/>
  <c r="BF113" i="1363" s="1"/>
  <c r="BG113" i="1363" s="1"/>
  <c r="BH113" i="1363" s="1"/>
  <c r="BI113" i="1363" s="1"/>
  <c r="BJ113" i="1363" s="1"/>
  <c r="BK113" i="1363" s="1"/>
  <c r="BL113" i="1363" s="1"/>
  <c r="BM113" i="1363" s="1"/>
  <c r="BN113" i="1363" s="1"/>
  <c r="BO113" i="1363" s="1"/>
  <c r="BP113" i="1363" s="1"/>
  <c r="BQ113" i="1363" s="1"/>
  <c r="BR113" i="1363" s="1"/>
  <c r="H112" i="1363"/>
  <c r="I112" i="1363" s="1"/>
  <c r="J112" i="1363" s="1"/>
  <c r="K112" i="1363" s="1"/>
  <c r="L112" i="1363" s="1"/>
  <c r="M112" i="1363" s="1"/>
  <c r="N112" i="1363" s="1"/>
  <c r="O112" i="1363" s="1"/>
  <c r="P112" i="1363" s="1"/>
  <c r="Q112" i="1363" s="1"/>
  <c r="R112" i="1363" s="1"/>
  <c r="S112" i="1363" s="1"/>
  <c r="T112" i="1363" s="1"/>
  <c r="U112" i="1363" s="1"/>
  <c r="V112" i="1363" s="1"/>
  <c r="W112" i="1363" s="1"/>
  <c r="X112" i="1363" s="1"/>
  <c r="Y112" i="1363" s="1"/>
  <c r="Z112" i="1363" s="1"/>
  <c r="AA112" i="1363" s="1"/>
  <c r="AB112" i="1363" s="1"/>
  <c r="AC112" i="1363" s="1"/>
  <c r="AD112" i="1363" s="1"/>
  <c r="AE112" i="1363" s="1"/>
  <c r="AF112" i="1363" s="1"/>
  <c r="AG112" i="1363" s="1"/>
  <c r="AH112" i="1363" s="1"/>
  <c r="AI112" i="1363" s="1"/>
  <c r="AJ112" i="1363" s="1"/>
  <c r="AK112" i="1363" s="1"/>
  <c r="AL112" i="1363" s="1"/>
  <c r="AM112" i="1363" s="1"/>
  <c r="AN112" i="1363" s="1"/>
  <c r="AO112" i="1363" s="1"/>
  <c r="AP112" i="1363" s="1"/>
  <c r="AQ112" i="1363" s="1"/>
  <c r="AR112" i="1363" s="1"/>
  <c r="AS112" i="1363" s="1"/>
  <c r="AT112" i="1363" s="1"/>
  <c r="AU112" i="1363" s="1"/>
  <c r="AV112" i="1363" s="1"/>
  <c r="AW112" i="1363" s="1"/>
  <c r="AX112" i="1363" s="1"/>
  <c r="AY112" i="1363" s="1"/>
  <c r="AZ112" i="1363" s="1"/>
  <c r="BA112" i="1363" s="1"/>
  <c r="BB112" i="1363" s="1"/>
  <c r="BC112" i="1363" s="1"/>
  <c r="BD112" i="1363" s="1"/>
  <c r="BE112" i="1363" s="1"/>
  <c r="BF112" i="1363" s="1"/>
  <c r="BG112" i="1363" s="1"/>
  <c r="BH112" i="1363" s="1"/>
  <c r="BI112" i="1363" s="1"/>
  <c r="BJ112" i="1363" s="1"/>
  <c r="BK112" i="1363" s="1"/>
  <c r="BL112" i="1363" s="1"/>
  <c r="BM112" i="1363" s="1"/>
  <c r="BN112" i="1363" s="1"/>
  <c r="BO112" i="1363" s="1"/>
  <c r="BP112" i="1363" s="1"/>
  <c r="BQ112" i="1363" s="1"/>
  <c r="BR112" i="1363" s="1"/>
  <c r="H111" i="1363"/>
  <c r="I111" i="1363" s="1"/>
  <c r="J111" i="1363" s="1"/>
  <c r="K111" i="1363" s="1"/>
  <c r="L111" i="1363" s="1"/>
  <c r="M111" i="1363" s="1"/>
  <c r="N111" i="1363" s="1"/>
  <c r="O111" i="1363" s="1"/>
  <c r="P111" i="1363" s="1"/>
  <c r="Q111" i="1363" s="1"/>
  <c r="R111" i="1363" s="1"/>
  <c r="S111" i="1363" s="1"/>
  <c r="T111" i="1363" s="1"/>
  <c r="U111" i="1363" s="1"/>
  <c r="V111" i="1363" s="1"/>
  <c r="W111" i="1363" s="1"/>
  <c r="X111" i="1363" s="1"/>
  <c r="Y111" i="1363" s="1"/>
  <c r="Z111" i="1363" s="1"/>
  <c r="AA111" i="1363" s="1"/>
  <c r="AB111" i="1363" s="1"/>
  <c r="AC111" i="1363" s="1"/>
  <c r="AD111" i="1363" s="1"/>
  <c r="AE111" i="1363" s="1"/>
  <c r="AF111" i="1363" s="1"/>
  <c r="AG111" i="1363" s="1"/>
  <c r="AH111" i="1363" s="1"/>
  <c r="AI111" i="1363" s="1"/>
  <c r="AJ111" i="1363" s="1"/>
  <c r="AK111" i="1363" s="1"/>
  <c r="AL111" i="1363" s="1"/>
  <c r="AM111" i="1363" s="1"/>
  <c r="AN111" i="1363" s="1"/>
  <c r="AO111" i="1363" s="1"/>
  <c r="AP111" i="1363" s="1"/>
  <c r="AQ111" i="1363" s="1"/>
  <c r="AR111" i="1363" s="1"/>
  <c r="AS111" i="1363" s="1"/>
  <c r="AT111" i="1363" s="1"/>
  <c r="AU111" i="1363" s="1"/>
  <c r="AV111" i="1363" s="1"/>
  <c r="AW111" i="1363" s="1"/>
  <c r="AX111" i="1363" s="1"/>
  <c r="AY111" i="1363" s="1"/>
  <c r="AZ111" i="1363" s="1"/>
  <c r="BA111" i="1363" s="1"/>
  <c r="BB111" i="1363" s="1"/>
  <c r="BC111" i="1363" s="1"/>
  <c r="BD111" i="1363" s="1"/>
  <c r="BE111" i="1363" s="1"/>
  <c r="BF111" i="1363" s="1"/>
  <c r="BG111" i="1363" s="1"/>
  <c r="BH111" i="1363" s="1"/>
  <c r="BI111" i="1363" s="1"/>
  <c r="BJ111" i="1363" s="1"/>
  <c r="BK111" i="1363" s="1"/>
  <c r="BL111" i="1363" s="1"/>
  <c r="BM111" i="1363" s="1"/>
  <c r="BN111" i="1363" s="1"/>
  <c r="BO111" i="1363" s="1"/>
  <c r="BP111" i="1363" s="1"/>
  <c r="BQ111" i="1363" s="1"/>
  <c r="BR111" i="1363" s="1"/>
  <c r="H110" i="1363"/>
  <c r="I110" i="1363" s="1"/>
  <c r="J110" i="1363" s="1"/>
  <c r="K110" i="1363" s="1"/>
  <c r="L110" i="1363" s="1"/>
  <c r="M110" i="1363" s="1"/>
  <c r="N110" i="1363" s="1"/>
  <c r="O110" i="1363" s="1"/>
  <c r="P110" i="1363" s="1"/>
  <c r="Q110" i="1363" s="1"/>
  <c r="R110" i="1363" s="1"/>
  <c r="S110" i="1363" s="1"/>
  <c r="T110" i="1363" s="1"/>
  <c r="U110" i="1363" s="1"/>
  <c r="V110" i="1363" s="1"/>
  <c r="W110" i="1363" s="1"/>
  <c r="X110" i="1363" s="1"/>
  <c r="Y110" i="1363" s="1"/>
  <c r="Z110" i="1363" s="1"/>
  <c r="AA110" i="1363" s="1"/>
  <c r="AB110" i="1363" s="1"/>
  <c r="AC110" i="1363" s="1"/>
  <c r="AD110" i="1363" s="1"/>
  <c r="AE110" i="1363" s="1"/>
  <c r="AF110" i="1363" s="1"/>
  <c r="AG110" i="1363" s="1"/>
  <c r="AH110" i="1363" s="1"/>
  <c r="AI110" i="1363" s="1"/>
  <c r="AJ110" i="1363" s="1"/>
  <c r="AK110" i="1363" s="1"/>
  <c r="AL110" i="1363" s="1"/>
  <c r="AM110" i="1363" s="1"/>
  <c r="AN110" i="1363" s="1"/>
  <c r="AO110" i="1363" s="1"/>
  <c r="AP110" i="1363" s="1"/>
  <c r="AQ110" i="1363" s="1"/>
  <c r="AR110" i="1363" s="1"/>
  <c r="AS110" i="1363" s="1"/>
  <c r="AT110" i="1363" s="1"/>
  <c r="AU110" i="1363" s="1"/>
  <c r="AV110" i="1363" s="1"/>
  <c r="AW110" i="1363" s="1"/>
  <c r="AX110" i="1363" s="1"/>
  <c r="AY110" i="1363" s="1"/>
  <c r="AZ110" i="1363" s="1"/>
  <c r="BA110" i="1363" s="1"/>
  <c r="BB110" i="1363" s="1"/>
  <c r="BC110" i="1363" s="1"/>
  <c r="H109" i="1363"/>
  <c r="I109" i="1363" s="1"/>
  <c r="J109" i="1363" s="1"/>
  <c r="K109" i="1363" s="1"/>
  <c r="L109" i="1363" s="1"/>
  <c r="M109" i="1363" s="1"/>
  <c r="N109" i="1363" s="1"/>
  <c r="O109" i="1363" s="1"/>
  <c r="P109" i="1363" s="1"/>
  <c r="Q109" i="1363" s="1"/>
  <c r="R109" i="1363" s="1"/>
  <c r="S109" i="1363" s="1"/>
  <c r="T109" i="1363" s="1"/>
  <c r="U109" i="1363" s="1"/>
  <c r="V109" i="1363" s="1"/>
  <c r="I108" i="1363"/>
  <c r="J108" i="1363" s="1"/>
  <c r="K108" i="1363" s="1"/>
  <c r="L108" i="1363" s="1"/>
  <c r="M108" i="1363" s="1"/>
  <c r="N108" i="1363" s="1"/>
  <c r="O108" i="1363" s="1"/>
  <c r="P108" i="1363" s="1"/>
  <c r="Q108" i="1363" s="1"/>
  <c r="R108" i="1363" s="1"/>
  <c r="S108" i="1363" s="1"/>
  <c r="T108" i="1363" s="1"/>
  <c r="U108" i="1363" s="1"/>
  <c r="V108" i="1363" s="1"/>
  <c r="H108" i="1363"/>
  <c r="J107" i="1363"/>
  <c r="K107" i="1363" s="1"/>
  <c r="L107" i="1363" s="1"/>
  <c r="M107" i="1363" s="1"/>
  <c r="N107" i="1363" s="1"/>
  <c r="O107" i="1363" s="1"/>
  <c r="P107" i="1363" s="1"/>
  <c r="Q107" i="1363" s="1"/>
  <c r="R107" i="1363" s="1"/>
  <c r="S107" i="1363" s="1"/>
  <c r="T107" i="1363" s="1"/>
  <c r="U107" i="1363" s="1"/>
  <c r="V107" i="1363" s="1"/>
  <c r="W107" i="1363" s="1"/>
  <c r="X107" i="1363" s="1"/>
  <c r="Y107" i="1363" s="1"/>
  <c r="Z107" i="1363" s="1"/>
  <c r="AA107" i="1363" s="1"/>
  <c r="AB107" i="1363" s="1"/>
  <c r="AC107" i="1363" s="1"/>
  <c r="AD107" i="1363" s="1"/>
  <c r="AE107" i="1363" s="1"/>
  <c r="AF107" i="1363" s="1"/>
  <c r="AG107" i="1363" s="1"/>
  <c r="H107" i="1363"/>
  <c r="I107" i="1363" s="1"/>
  <c r="I106" i="1363"/>
  <c r="J106" i="1363" s="1"/>
  <c r="K106" i="1363" s="1"/>
  <c r="L106" i="1363" s="1"/>
  <c r="M106" i="1363" s="1"/>
  <c r="N106" i="1363" s="1"/>
  <c r="O106" i="1363" s="1"/>
  <c r="P106" i="1363" s="1"/>
  <c r="Q106" i="1363" s="1"/>
  <c r="R106" i="1363" s="1"/>
  <c r="S106" i="1363" s="1"/>
  <c r="T106" i="1363" s="1"/>
  <c r="U106" i="1363" s="1"/>
  <c r="V106" i="1363" s="1"/>
  <c r="W106" i="1363" s="1"/>
  <c r="X106" i="1363" s="1"/>
  <c r="Y106" i="1363" s="1"/>
  <c r="Z106" i="1363" s="1"/>
  <c r="AA106" i="1363" s="1"/>
  <c r="AB106" i="1363" s="1"/>
  <c r="AC106" i="1363" s="1"/>
  <c r="AD106" i="1363" s="1"/>
  <c r="AE106" i="1363" s="1"/>
  <c r="AF106" i="1363" s="1"/>
  <c r="AG106" i="1363" s="1"/>
  <c r="AH106" i="1363" s="1"/>
  <c r="AI106" i="1363" s="1"/>
  <c r="AJ106" i="1363" s="1"/>
  <c r="AK106" i="1363" s="1"/>
  <c r="AL106" i="1363" s="1"/>
  <c r="AM106" i="1363" s="1"/>
  <c r="AN106" i="1363" s="1"/>
  <c r="AO106" i="1363" s="1"/>
  <c r="AP106" i="1363" s="1"/>
  <c r="AQ106" i="1363" s="1"/>
  <c r="AR106" i="1363" s="1"/>
  <c r="AS106" i="1363" s="1"/>
  <c r="AT106" i="1363" s="1"/>
  <c r="AU106" i="1363" s="1"/>
  <c r="AV106" i="1363" s="1"/>
  <c r="AW106" i="1363" s="1"/>
  <c r="AX106" i="1363" s="1"/>
  <c r="AY106" i="1363" s="1"/>
  <c r="AZ106" i="1363" s="1"/>
  <c r="BA106" i="1363" s="1"/>
  <c r="BB106" i="1363" s="1"/>
  <c r="BC106" i="1363" s="1"/>
  <c r="BD106" i="1363" s="1"/>
  <c r="BE106" i="1363" s="1"/>
  <c r="BF106" i="1363" s="1"/>
  <c r="BG106" i="1363" s="1"/>
  <c r="BH106" i="1363" s="1"/>
  <c r="BI106" i="1363" s="1"/>
  <c r="BJ106" i="1363" s="1"/>
  <c r="BK106" i="1363" s="1"/>
  <c r="BL106" i="1363" s="1"/>
  <c r="BM106" i="1363" s="1"/>
  <c r="BN106" i="1363" s="1"/>
  <c r="BO106" i="1363" s="1"/>
  <c r="BP106" i="1363" s="1"/>
  <c r="BQ106" i="1363" s="1"/>
  <c r="BR106" i="1363" s="1"/>
  <c r="H106" i="1363"/>
  <c r="H105" i="1363"/>
  <c r="I105" i="1363" s="1"/>
  <c r="J105" i="1363" s="1"/>
  <c r="K105" i="1363" s="1"/>
  <c r="L105" i="1363" s="1"/>
  <c r="M105" i="1363" s="1"/>
  <c r="N105" i="1363" s="1"/>
  <c r="O105" i="1363" s="1"/>
  <c r="P105" i="1363" s="1"/>
  <c r="Q105" i="1363" s="1"/>
  <c r="R105" i="1363" s="1"/>
  <c r="S105" i="1363" s="1"/>
  <c r="T105" i="1363" s="1"/>
  <c r="U105" i="1363" s="1"/>
  <c r="V105" i="1363" s="1"/>
  <c r="H104" i="1363"/>
  <c r="I104" i="1363" s="1"/>
  <c r="J104" i="1363" s="1"/>
  <c r="K104" i="1363" s="1"/>
  <c r="L104" i="1363" s="1"/>
  <c r="M104" i="1363" s="1"/>
  <c r="N104" i="1363" s="1"/>
  <c r="O104" i="1363" s="1"/>
  <c r="P104" i="1363" s="1"/>
  <c r="Q104" i="1363" s="1"/>
  <c r="R104" i="1363" s="1"/>
  <c r="S104" i="1363" s="1"/>
  <c r="T104" i="1363" s="1"/>
  <c r="U104" i="1363" s="1"/>
  <c r="V104" i="1363" s="1"/>
  <c r="I103" i="1363"/>
  <c r="J103" i="1363" s="1"/>
  <c r="K103" i="1363" s="1"/>
  <c r="L103" i="1363" s="1"/>
  <c r="M103" i="1363" s="1"/>
  <c r="N103" i="1363" s="1"/>
  <c r="O103" i="1363" s="1"/>
  <c r="P103" i="1363" s="1"/>
  <c r="Q103" i="1363" s="1"/>
  <c r="R103" i="1363" s="1"/>
  <c r="S103" i="1363" s="1"/>
  <c r="T103" i="1363" s="1"/>
  <c r="U103" i="1363" s="1"/>
  <c r="V103" i="1363" s="1"/>
  <c r="W103" i="1363" s="1"/>
  <c r="X103" i="1363" s="1"/>
  <c r="Y103" i="1363" s="1"/>
  <c r="Z103" i="1363" s="1"/>
  <c r="AA103" i="1363" s="1"/>
  <c r="AB103" i="1363" s="1"/>
  <c r="AC103" i="1363" s="1"/>
  <c r="AD103" i="1363" s="1"/>
  <c r="AE103" i="1363" s="1"/>
  <c r="AF103" i="1363" s="1"/>
  <c r="AG103" i="1363" s="1"/>
  <c r="AH103" i="1363" s="1"/>
  <c r="AI103" i="1363" s="1"/>
  <c r="AJ103" i="1363" s="1"/>
  <c r="AK103" i="1363" s="1"/>
  <c r="AL103" i="1363" s="1"/>
  <c r="AM103" i="1363" s="1"/>
  <c r="AN103" i="1363" s="1"/>
  <c r="AO103" i="1363" s="1"/>
  <c r="AP103" i="1363" s="1"/>
  <c r="AQ103" i="1363" s="1"/>
  <c r="AR103" i="1363" s="1"/>
  <c r="AS103" i="1363" s="1"/>
  <c r="AT103" i="1363" s="1"/>
  <c r="AU103" i="1363" s="1"/>
  <c r="AV103" i="1363" s="1"/>
  <c r="AW103" i="1363" s="1"/>
  <c r="AX103" i="1363" s="1"/>
  <c r="AY103" i="1363" s="1"/>
  <c r="AZ103" i="1363" s="1"/>
  <c r="BA103" i="1363" s="1"/>
  <c r="BB103" i="1363" s="1"/>
  <c r="BC103" i="1363" s="1"/>
  <c r="BD103" i="1363" s="1"/>
  <c r="BE103" i="1363" s="1"/>
  <c r="BF103" i="1363" s="1"/>
  <c r="BG103" i="1363" s="1"/>
  <c r="BH103" i="1363" s="1"/>
  <c r="BI103" i="1363" s="1"/>
  <c r="BJ103" i="1363" s="1"/>
  <c r="BK103" i="1363" s="1"/>
  <c r="BL103" i="1363" s="1"/>
  <c r="BM103" i="1363" s="1"/>
  <c r="BN103" i="1363" s="1"/>
  <c r="BO103" i="1363" s="1"/>
  <c r="BP103" i="1363" s="1"/>
  <c r="BQ103" i="1363" s="1"/>
  <c r="BR103" i="1363" s="1"/>
  <c r="H103" i="1363"/>
  <c r="H102" i="1363"/>
  <c r="I102" i="1363" s="1"/>
  <c r="J102" i="1363" s="1"/>
  <c r="K102" i="1363" s="1"/>
  <c r="L102" i="1363" s="1"/>
  <c r="M102" i="1363" s="1"/>
  <c r="N102" i="1363" s="1"/>
  <c r="O102" i="1363" s="1"/>
  <c r="P102" i="1363" s="1"/>
  <c r="Q102" i="1363" s="1"/>
  <c r="R102" i="1363" s="1"/>
  <c r="S102" i="1363" s="1"/>
  <c r="T102" i="1363" s="1"/>
  <c r="U102" i="1363" s="1"/>
  <c r="V102" i="1363" s="1"/>
  <c r="W102" i="1363" s="1"/>
  <c r="X102" i="1363" s="1"/>
  <c r="Y102" i="1363" s="1"/>
  <c r="Z102" i="1363" s="1"/>
  <c r="AA102" i="1363" s="1"/>
  <c r="AB102" i="1363" s="1"/>
  <c r="AC102" i="1363" s="1"/>
  <c r="AD102" i="1363" s="1"/>
  <c r="AE102" i="1363" s="1"/>
  <c r="AF102" i="1363" s="1"/>
  <c r="AG102" i="1363" s="1"/>
  <c r="AH102" i="1363" s="1"/>
  <c r="AI102" i="1363" s="1"/>
  <c r="AJ102" i="1363" s="1"/>
  <c r="AK102" i="1363" s="1"/>
  <c r="AL102" i="1363" s="1"/>
  <c r="AM102" i="1363" s="1"/>
  <c r="AN102" i="1363" s="1"/>
  <c r="AO102" i="1363" s="1"/>
  <c r="AP102" i="1363" s="1"/>
  <c r="AQ102" i="1363" s="1"/>
  <c r="AR102" i="1363" s="1"/>
  <c r="AS102" i="1363" s="1"/>
  <c r="AT102" i="1363" s="1"/>
  <c r="AU102" i="1363" s="1"/>
  <c r="AV102" i="1363" s="1"/>
  <c r="AW102" i="1363" s="1"/>
  <c r="AX102" i="1363" s="1"/>
  <c r="AY102" i="1363" s="1"/>
  <c r="AZ102" i="1363" s="1"/>
  <c r="BA102" i="1363" s="1"/>
  <c r="BB102" i="1363" s="1"/>
  <c r="BC102" i="1363" s="1"/>
  <c r="BD102" i="1363" s="1"/>
  <c r="BE102" i="1363" s="1"/>
  <c r="BF102" i="1363" s="1"/>
  <c r="BG102" i="1363" s="1"/>
  <c r="BH102" i="1363" s="1"/>
  <c r="BI102" i="1363" s="1"/>
  <c r="BJ102" i="1363" s="1"/>
  <c r="BK102" i="1363" s="1"/>
  <c r="BL102" i="1363" s="1"/>
  <c r="BM102" i="1363" s="1"/>
  <c r="BN102" i="1363" s="1"/>
  <c r="BO102" i="1363" s="1"/>
  <c r="BP102" i="1363" s="1"/>
  <c r="BQ102" i="1363" s="1"/>
  <c r="BR102" i="1363" s="1"/>
  <c r="H101" i="1363"/>
  <c r="I101" i="1363" s="1"/>
  <c r="J101" i="1363" s="1"/>
  <c r="K101" i="1363" s="1"/>
  <c r="L101" i="1363" s="1"/>
  <c r="M101" i="1363" s="1"/>
  <c r="N101" i="1363" s="1"/>
  <c r="O101" i="1363" s="1"/>
  <c r="P101" i="1363" s="1"/>
  <c r="Q101" i="1363" s="1"/>
  <c r="R101" i="1363" s="1"/>
  <c r="S101" i="1363" s="1"/>
  <c r="T101" i="1363" s="1"/>
  <c r="U101" i="1363" s="1"/>
  <c r="V101" i="1363" s="1"/>
  <c r="W101" i="1363" s="1"/>
  <c r="X101" i="1363" s="1"/>
  <c r="Y101" i="1363" s="1"/>
  <c r="Z101" i="1363" s="1"/>
  <c r="AA101" i="1363" s="1"/>
  <c r="AB101" i="1363" s="1"/>
  <c r="AC101" i="1363" s="1"/>
  <c r="AD101" i="1363" s="1"/>
  <c r="AE101" i="1363" s="1"/>
  <c r="AF101" i="1363" s="1"/>
  <c r="AG101" i="1363" s="1"/>
  <c r="AH101" i="1363" s="1"/>
  <c r="AI101" i="1363" s="1"/>
  <c r="AJ101" i="1363" s="1"/>
  <c r="AK101" i="1363" s="1"/>
  <c r="AL101" i="1363" s="1"/>
  <c r="AM101" i="1363" s="1"/>
  <c r="AN101" i="1363" s="1"/>
  <c r="AO101" i="1363" s="1"/>
  <c r="AP101" i="1363" s="1"/>
  <c r="AQ101" i="1363" s="1"/>
  <c r="H100" i="1363"/>
  <c r="I100" i="1363" s="1"/>
  <c r="J100" i="1363" s="1"/>
  <c r="K100" i="1363" s="1"/>
  <c r="L100" i="1363" s="1"/>
  <c r="M100" i="1363" s="1"/>
  <c r="N100" i="1363" s="1"/>
  <c r="O100" i="1363" s="1"/>
  <c r="P100" i="1363" s="1"/>
  <c r="Q100" i="1363" s="1"/>
  <c r="R100" i="1363" s="1"/>
  <c r="S100" i="1363" s="1"/>
  <c r="T100" i="1363" s="1"/>
  <c r="U100" i="1363" s="1"/>
  <c r="V100" i="1363" s="1"/>
  <c r="W100" i="1363" s="1"/>
  <c r="X100" i="1363" s="1"/>
  <c r="Y100" i="1363" s="1"/>
  <c r="Z100" i="1363" s="1"/>
  <c r="AA100" i="1363" s="1"/>
  <c r="AB100" i="1363" s="1"/>
  <c r="AC100" i="1363" s="1"/>
  <c r="AD100" i="1363" s="1"/>
  <c r="AE100" i="1363" s="1"/>
  <c r="AF100" i="1363" s="1"/>
  <c r="AG100" i="1363" s="1"/>
  <c r="AH100" i="1363" s="1"/>
  <c r="AI100" i="1363" s="1"/>
  <c r="AJ100" i="1363" s="1"/>
  <c r="AK100" i="1363" s="1"/>
  <c r="AL100" i="1363" s="1"/>
  <c r="AM100" i="1363" s="1"/>
  <c r="AN100" i="1363" s="1"/>
  <c r="AO100" i="1363" s="1"/>
  <c r="AP100" i="1363" s="1"/>
  <c r="AQ100" i="1363" s="1"/>
  <c r="AR100" i="1363" s="1"/>
  <c r="AS100" i="1363" s="1"/>
  <c r="AT100" i="1363" s="1"/>
  <c r="AU100" i="1363" s="1"/>
  <c r="AV100" i="1363" s="1"/>
  <c r="AW100" i="1363" s="1"/>
  <c r="AX100" i="1363" s="1"/>
  <c r="AY100" i="1363" s="1"/>
  <c r="AZ100" i="1363" s="1"/>
  <c r="BA100" i="1363" s="1"/>
  <c r="BB100" i="1363" s="1"/>
  <c r="BC100" i="1363" s="1"/>
  <c r="BD100" i="1363" s="1"/>
  <c r="BE100" i="1363" s="1"/>
  <c r="BF100" i="1363" s="1"/>
  <c r="BG100" i="1363" s="1"/>
  <c r="BH100" i="1363" s="1"/>
  <c r="BI100" i="1363" s="1"/>
  <c r="BJ100" i="1363" s="1"/>
  <c r="BK100" i="1363" s="1"/>
  <c r="BL100" i="1363" s="1"/>
  <c r="BM100" i="1363" s="1"/>
  <c r="BN100" i="1363" s="1"/>
  <c r="BO100" i="1363" s="1"/>
  <c r="BP100" i="1363" s="1"/>
  <c r="BQ100" i="1363" s="1"/>
  <c r="BR100" i="1363" s="1"/>
  <c r="H99" i="1363"/>
  <c r="I99" i="1363" s="1"/>
  <c r="J99" i="1363" s="1"/>
  <c r="K99" i="1363" s="1"/>
  <c r="L99" i="1363" s="1"/>
  <c r="M99" i="1363" s="1"/>
  <c r="N99" i="1363" s="1"/>
  <c r="O99" i="1363" s="1"/>
  <c r="P99" i="1363" s="1"/>
  <c r="Q99" i="1363" s="1"/>
  <c r="R99" i="1363" s="1"/>
  <c r="S99" i="1363" s="1"/>
  <c r="T99" i="1363" s="1"/>
  <c r="U99" i="1363" s="1"/>
  <c r="V99" i="1363" s="1"/>
  <c r="H98" i="1363"/>
  <c r="I98" i="1363" s="1"/>
  <c r="J98" i="1363" s="1"/>
  <c r="K98" i="1363" s="1"/>
  <c r="L98" i="1363" s="1"/>
  <c r="M98" i="1363" s="1"/>
  <c r="N98" i="1363" s="1"/>
  <c r="O98" i="1363" s="1"/>
  <c r="P98" i="1363" s="1"/>
  <c r="Q98" i="1363" s="1"/>
  <c r="R98" i="1363" s="1"/>
  <c r="S98" i="1363" s="1"/>
  <c r="T98" i="1363" s="1"/>
  <c r="U98" i="1363" s="1"/>
  <c r="V98" i="1363" s="1"/>
  <c r="W98" i="1363" s="1"/>
  <c r="X98" i="1363" s="1"/>
  <c r="Y98" i="1363" s="1"/>
  <c r="Z98" i="1363" s="1"/>
  <c r="AA98" i="1363" s="1"/>
  <c r="AB98" i="1363" s="1"/>
  <c r="AC98" i="1363" s="1"/>
  <c r="AD98" i="1363" s="1"/>
  <c r="AE98" i="1363" s="1"/>
  <c r="AF98" i="1363" s="1"/>
  <c r="AG98" i="1363" s="1"/>
  <c r="AH98" i="1363" s="1"/>
  <c r="AI98" i="1363" s="1"/>
  <c r="AJ98" i="1363" s="1"/>
  <c r="AK98" i="1363" s="1"/>
  <c r="AL98" i="1363" s="1"/>
  <c r="AM98" i="1363" s="1"/>
  <c r="AN98" i="1363" s="1"/>
  <c r="AO98" i="1363" s="1"/>
  <c r="AP98" i="1363" s="1"/>
  <c r="AQ98" i="1363" s="1"/>
  <c r="AR98" i="1363" s="1"/>
  <c r="AS98" i="1363" s="1"/>
  <c r="AT98" i="1363" s="1"/>
  <c r="AU98" i="1363" s="1"/>
  <c r="AV98" i="1363" s="1"/>
  <c r="AW98" i="1363" s="1"/>
  <c r="AX98" i="1363" s="1"/>
  <c r="AY98" i="1363" s="1"/>
  <c r="AZ98" i="1363" s="1"/>
  <c r="BA98" i="1363" s="1"/>
  <c r="BB98" i="1363" s="1"/>
  <c r="BC98" i="1363" s="1"/>
  <c r="BD98" i="1363" s="1"/>
  <c r="BE98" i="1363" s="1"/>
  <c r="BF98" i="1363" s="1"/>
  <c r="BG98" i="1363" s="1"/>
  <c r="BH98" i="1363" s="1"/>
  <c r="BI98" i="1363" s="1"/>
  <c r="BJ98" i="1363" s="1"/>
  <c r="BK98" i="1363" s="1"/>
  <c r="BL98" i="1363" s="1"/>
  <c r="BM98" i="1363" s="1"/>
  <c r="BN98" i="1363" s="1"/>
  <c r="BO98" i="1363" s="1"/>
  <c r="BP98" i="1363" s="1"/>
  <c r="BQ98" i="1363" s="1"/>
  <c r="BR98" i="1363" s="1"/>
  <c r="H97" i="1363"/>
  <c r="I97" i="1363" s="1"/>
  <c r="J97" i="1363" s="1"/>
  <c r="K97" i="1363" s="1"/>
  <c r="L97" i="1363" s="1"/>
  <c r="M97" i="1363" s="1"/>
  <c r="N97" i="1363" s="1"/>
  <c r="O97" i="1363" s="1"/>
  <c r="P97" i="1363" s="1"/>
  <c r="Q97" i="1363" s="1"/>
  <c r="R97" i="1363" s="1"/>
  <c r="S97" i="1363" s="1"/>
  <c r="T97" i="1363" s="1"/>
  <c r="U97" i="1363" s="1"/>
  <c r="V97" i="1363" s="1"/>
  <c r="H96" i="1363"/>
  <c r="I96" i="1363" s="1"/>
  <c r="J96" i="1363" s="1"/>
  <c r="K96" i="1363" s="1"/>
  <c r="L96" i="1363" s="1"/>
  <c r="M96" i="1363" s="1"/>
  <c r="N96" i="1363" s="1"/>
  <c r="O96" i="1363" s="1"/>
  <c r="P96" i="1363" s="1"/>
  <c r="Q96" i="1363" s="1"/>
  <c r="R96" i="1363" s="1"/>
  <c r="S96" i="1363" s="1"/>
  <c r="T96" i="1363" s="1"/>
  <c r="U96" i="1363" s="1"/>
  <c r="V96" i="1363" s="1"/>
  <c r="W96" i="1363" s="1"/>
  <c r="X96" i="1363" s="1"/>
  <c r="Y96" i="1363" s="1"/>
  <c r="Z96" i="1363" s="1"/>
  <c r="AA96" i="1363" s="1"/>
  <c r="AB96" i="1363" s="1"/>
  <c r="AC96" i="1363" s="1"/>
  <c r="AD96" i="1363" s="1"/>
  <c r="AE96" i="1363" s="1"/>
  <c r="AF96" i="1363" s="1"/>
  <c r="AG96" i="1363" s="1"/>
  <c r="AH96" i="1363" s="1"/>
  <c r="AI96" i="1363" s="1"/>
  <c r="AJ96" i="1363" s="1"/>
  <c r="AK96" i="1363" s="1"/>
  <c r="AL96" i="1363" s="1"/>
  <c r="AM96" i="1363" s="1"/>
  <c r="AN96" i="1363" s="1"/>
  <c r="AO96" i="1363" s="1"/>
  <c r="AP96" i="1363" s="1"/>
  <c r="AQ96" i="1363" s="1"/>
  <c r="AR96" i="1363" s="1"/>
  <c r="AS96" i="1363" s="1"/>
  <c r="AT96" i="1363" s="1"/>
  <c r="AU96" i="1363" s="1"/>
  <c r="AV96" i="1363" s="1"/>
  <c r="AW96" i="1363" s="1"/>
  <c r="AX96" i="1363" s="1"/>
  <c r="AY96" i="1363" s="1"/>
  <c r="AZ96" i="1363" s="1"/>
  <c r="BA96" i="1363" s="1"/>
  <c r="BB96" i="1363" s="1"/>
  <c r="BC96" i="1363" s="1"/>
  <c r="BD96" i="1363" s="1"/>
  <c r="BE96" i="1363" s="1"/>
  <c r="BF96" i="1363" s="1"/>
  <c r="BG96" i="1363" s="1"/>
  <c r="BH96" i="1363" s="1"/>
  <c r="BI96" i="1363" s="1"/>
  <c r="BJ96" i="1363" s="1"/>
  <c r="BK96" i="1363" s="1"/>
  <c r="BL96" i="1363" s="1"/>
  <c r="BM96" i="1363" s="1"/>
  <c r="BN96" i="1363" s="1"/>
  <c r="BO96" i="1363" s="1"/>
  <c r="BP96" i="1363" s="1"/>
  <c r="BQ96" i="1363" s="1"/>
  <c r="BR96" i="1363" s="1"/>
  <c r="I95" i="1363"/>
  <c r="J95" i="1363" s="1"/>
  <c r="K95" i="1363" s="1"/>
  <c r="L95" i="1363" s="1"/>
  <c r="M95" i="1363" s="1"/>
  <c r="N95" i="1363" s="1"/>
  <c r="O95" i="1363" s="1"/>
  <c r="P95" i="1363" s="1"/>
  <c r="Q95" i="1363" s="1"/>
  <c r="R95" i="1363" s="1"/>
  <c r="S95" i="1363" s="1"/>
  <c r="T95" i="1363" s="1"/>
  <c r="U95" i="1363" s="1"/>
  <c r="V95" i="1363" s="1"/>
  <c r="W95" i="1363" s="1"/>
  <c r="X95" i="1363" s="1"/>
  <c r="Y95" i="1363" s="1"/>
  <c r="Z95" i="1363" s="1"/>
  <c r="AA95" i="1363" s="1"/>
  <c r="AB95" i="1363" s="1"/>
  <c r="AC95" i="1363" s="1"/>
  <c r="AD95" i="1363" s="1"/>
  <c r="AE95" i="1363" s="1"/>
  <c r="AF95" i="1363" s="1"/>
  <c r="AG95" i="1363" s="1"/>
  <c r="AH95" i="1363" s="1"/>
  <c r="AI95" i="1363" s="1"/>
  <c r="AJ95" i="1363" s="1"/>
  <c r="AK95" i="1363" s="1"/>
  <c r="H95" i="1363"/>
  <c r="H94" i="1363"/>
  <c r="I94" i="1363" s="1"/>
  <c r="J94" i="1363" s="1"/>
  <c r="K94" i="1363" s="1"/>
  <c r="L94" i="1363" s="1"/>
  <c r="M94" i="1363" s="1"/>
  <c r="N94" i="1363" s="1"/>
  <c r="O94" i="1363" s="1"/>
  <c r="P94" i="1363" s="1"/>
  <c r="Q94" i="1363" s="1"/>
  <c r="R94" i="1363" s="1"/>
  <c r="S94" i="1363" s="1"/>
  <c r="T94" i="1363" s="1"/>
  <c r="U94" i="1363" s="1"/>
  <c r="V94" i="1363" s="1"/>
  <c r="I93" i="1363"/>
  <c r="J93" i="1363" s="1"/>
  <c r="K93" i="1363" s="1"/>
  <c r="L93" i="1363" s="1"/>
  <c r="M93" i="1363" s="1"/>
  <c r="N93" i="1363" s="1"/>
  <c r="O93" i="1363" s="1"/>
  <c r="P93" i="1363" s="1"/>
  <c r="Q93" i="1363" s="1"/>
  <c r="R93" i="1363" s="1"/>
  <c r="S93" i="1363" s="1"/>
  <c r="T93" i="1363" s="1"/>
  <c r="U93" i="1363" s="1"/>
  <c r="V93" i="1363" s="1"/>
  <c r="H93" i="1363"/>
  <c r="H92" i="1363"/>
  <c r="I92" i="1363" s="1"/>
  <c r="J92" i="1363" s="1"/>
  <c r="K92" i="1363" s="1"/>
  <c r="L92" i="1363" s="1"/>
  <c r="M92" i="1363" s="1"/>
  <c r="N92" i="1363" s="1"/>
  <c r="O92" i="1363" s="1"/>
  <c r="P92" i="1363" s="1"/>
  <c r="Q92" i="1363" s="1"/>
  <c r="R92" i="1363" s="1"/>
  <c r="S92" i="1363" s="1"/>
  <c r="T92" i="1363" s="1"/>
  <c r="U92" i="1363" s="1"/>
  <c r="V92" i="1363" s="1"/>
  <c r="H91" i="1363"/>
  <c r="I91" i="1363" s="1"/>
  <c r="J91" i="1363" s="1"/>
  <c r="K91" i="1363" s="1"/>
  <c r="L91" i="1363" s="1"/>
  <c r="M91" i="1363" s="1"/>
  <c r="N91" i="1363" s="1"/>
  <c r="O91" i="1363" s="1"/>
  <c r="P91" i="1363" s="1"/>
  <c r="Q91" i="1363" s="1"/>
  <c r="R91" i="1363" s="1"/>
  <c r="S91" i="1363" s="1"/>
  <c r="T91" i="1363" s="1"/>
  <c r="U91" i="1363" s="1"/>
  <c r="V91" i="1363" s="1"/>
  <c r="W91" i="1363" s="1"/>
  <c r="X91" i="1363" s="1"/>
  <c r="Y91" i="1363" s="1"/>
  <c r="Z91" i="1363" s="1"/>
  <c r="AA91" i="1363" s="1"/>
  <c r="AB91" i="1363" s="1"/>
  <c r="AC91" i="1363" s="1"/>
  <c r="AD91" i="1363" s="1"/>
  <c r="AE91" i="1363" s="1"/>
  <c r="AF91" i="1363" s="1"/>
  <c r="AG91" i="1363" s="1"/>
  <c r="AH91" i="1363" s="1"/>
  <c r="AI91" i="1363" s="1"/>
  <c r="AJ91" i="1363" s="1"/>
  <c r="AK91" i="1363" s="1"/>
  <c r="AL91" i="1363" s="1"/>
  <c r="AM91" i="1363" s="1"/>
  <c r="AN91" i="1363" s="1"/>
  <c r="AO91" i="1363" s="1"/>
  <c r="AP91" i="1363" s="1"/>
  <c r="AQ91" i="1363" s="1"/>
  <c r="AR91" i="1363" s="1"/>
  <c r="AS91" i="1363" s="1"/>
  <c r="AT91" i="1363" s="1"/>
  <c r="AU91" i="1363" s="1"/>
  <c r="AV91" i="1363" s="1"/>
  <c r="AW91" i="1363" s="1"/>
  <c r="AX91" i="1363" s="1"/>
  <c r="AY91" i="1363" s="1"/>
  <c r="AZ91" i="1363" s="1"/>
  <c r="BA91" i="1363" s="1"/>
  <c r="BB91" i="1363" s="1"/>
  <c r="BC91" i="1363" s="1"/>
  <c r="BD91" i="1363" s="1"/>
  <c r="BE91" i="1363" s="1"/>
  <c r="BF91" i="1363" s="1"/>
  <c r="BG91" i="1363" s="1"/>
  <c r="BH91" i="1363" s="1"/>
  <c r="BI91" i="1363" s="1"/>
  <c r="BJ91" i="1363" s="1"/>
  <c r="BK91" i="1363" s="1"/>
  <c r="BL91" i="1363" s="1"/>
  <c r="BM91" i="1363" s="1"/>
  <c r="BN91" i="1363" s="1"/>
  <c r="BO91" i="1363" s="1"/>
  <c r="BP91" i="1363" s="1"/>
  <c r="BQ91" i="1363" s="1"/>
  <c r="BR91" i="1363" s="1"/>
  <c r="L90" i="1363"/>
  <c r="M90" i="1363" s="1"/>
  <c r="N90" i="1363" s="1"/>
  <c r="O90" i="1363" s="1"/>
  <c r="P90" i="1363" s="1"/>
  <c r="Q90" i="1363" s="1"/>
  <c r="R90" i="1363" s="1"/>
  <c r="S90" i="1363" s="1"/>
  <c r="T90" i="1363" s="1"/>
  <c r="U90" i="1363" s="1"/>
  <c r="V90" i="1363" s="1"/>
  <c r="H90" i="1363"/>
  <c r="I90" i="1363" s="1"/>
  <c r="J90" i="1363" s="1"/>
  <c r="K90" i="1363" s="1"/>
  <c r="K89" i="1363"/>
  <c r="L89" i="1363" s="1"/>
  <c r="M89" i="1363" s="1"/>
  <c r="N89" i="1363" s="1"/>
  <c r="O89" i="1363" s="1"/>
  <c r="P89" i="1363" s="1"/>
  <c r="Q89" i="1363" s="1"/>
  <c r="R89" i="1363" s="1"/>
  <c r="S89" i="1363" s="1"/>
  <c r="T89" i="1363" s="1"/>
  <c r="U89" i="1363" s="1"/>
  <c r="V89" i="1363" s="1"/>
  <c r="H89" i="1363"/>
  <c r="I89" i="1363" s="1"/>
  <c r="J89" i="1363" s="1"/>
  <c r="H88" i="1363"/>
  <c r="I88" i="1363" s="1"/>
  <c r="J88" i="1363" s="1"/>
  <c r="K88" i="1363" s="1"/>
  <c r="L88" i="1363" s="1"/>
  <c r="M88" i="1363" s="1"/>
  <c r="N88" i="1363" s="1"/>
  <c r="O88" i="1363" s="1"/>
  <c r="P88" i="1363" s="1"/>
  <c r="Q88" i="1363" s="1"/>
  <c r="R88" i="1363" s="1"/>
  <c r="S88" i="1363" s="1"/>
  <c r="T88" i="1363" s="1"/>
  <c r="U88" i="1363" s="1"/>
  <c r="V88" i="1363" s="1"/>
  <c r="W88" i="1363" s="1"/>
  <c r="X88" i="1363" s="1"/>
  <c r="Y88" i="1363" s="1"/>
  <c r="Z88" i="1363" s="1"/>
  <c r="AA88" i="1363" s="1"/>
  <c r="AB88" i="1363" s="1"/>
  <c r="AC88" i="1363" s="1"/>
  <c r="AD88" i="1363" s="1"/>
  <c r="AE88" i="1363" s="1"/>
  <c r="AF88" i="1363" s="1"/>
  <c r="AG88" i="1363" s="1"/>
  <c r="AH88" i="1363" s="1"/>
  <c r="AI88" i="1363" s="1"/>
  <c r="AJ88" i="1363" s="1"/>
  <c r="AK88" i="1363" s="1"/>
  <c r="AL88" i="1363" s="1"/>
  <c r="AM88" i="1363" s="1"/>
  <c r="AN88" i="1363" s="1"/>
  <c r="AO88" i="1363" s="1"/>
  <c r="AP88" i="1363" s="1"/>
  <c r="AQ88" i="1363" s="1"/>
  <c r="AR88" i="1363" s="1"/>
  <c r="AS88" i="1363" s="1"/>
  <c r="AT88" i="1363" s="1"/>
  <c r="AU88" i="1363" s="1"/>
  <c r="AV88" i="1363" s="1"/>
  <c r="AW88" i="1363" s="1"/>
  <c r="AX88" i="1363" s="1"/>
  <c r="AY88" i="1363" s="1"/>
  <c r="AZ88" i="1363" s="1"/>
  <c r="BA88" i="1363" s="1"/>
  <c r="BB88" i="1363" s="1"/>
  <c r="BC88" i="1363" s="1"/>
  <c r="BD88" i="1363" s="1"/>
  <c r="BE88" i="1363" s="1"/>
  <c r="BF88" i="1363" s="1"/>
  <c r="BG88" i="1363" s="1"/>
  <c r="BH88" i="1363" s="1"/>
  <c r="BI88" i="1363" s="1"/>
  <c r="BJ88" i="1363" s="1"/>
  <c r="BK88" i="1363" s="1"/>
  <c r="BL88" i="1363" s="1"/>
  <c r="BM88" i="1363" s="1"/>
  <c r="BN88" i="1363" s="1"/>
  <c r="BO88" i="1363" s="1"/>
  <c r="BP88" i="1363" s="1"/>
  <c r="BQ88" i="1363" s="1"/>
  <c r="BR88" i="1363" s="1"/>
  <c r="H87" i="1363"/>
  <c r="I87" i="1363" s="1"/>
  <c r="J87" i="1363" s="1"/>
  <c r="K87" i="1363" s="1"/>
  <c r="L87" i="1363" s="1"/>
  <c r="M87" i="1363" s="1"/>
  <c r="N87" i="1363" s="1"/>
  <c r="O87" i="1363" s="1"/>
  <c r="P87" i="1363" s="1"/>
  <c r="Q87" i="1363" s="1"/>
  <c r="R87" i="1363" s="1"/>
  <c r="S87" i="1363" s="1"/>
  <c r="T87" i="1363" s="1"/>
  <c r="U87" i="1363" s="1"/>
  <c r="V87" i="1363" s="1"/>
  <c r="W87" i="1363" s="1"/>
  <c r="X87" i="1363" s="1"/>
  <c r="Y87" i="1363" s="1"/>
  <c r="Z87" i="1363" s="1"/>
  <c r="AA87" i="1363" s="1"/>
  <c r="AB87" i="1363" s="1"/>
  <c r="AC87" i="1363" s="1"/>
  <c r="AD87" i="1363" s="1"/>
  <c r="AE87" i="1363" s="1"/>
  <c r="AF87" i="1363" s="1"/>
  <c r="AG87" i="1363" s="1"/>
  <c r="AH87" i="1363" s="1"/>
  <c r="AI87" i="1363" s="1"/>
  <c r="AJ87" i="1363" s="1"/>
  <c r="AK87" i="1363" s="1"/>
  <c r="AL87" i="1363" s="1"/>
  <c r="AM87" i="1363" s="1"/>
  <c r="AN87" i="1363" s="1"/>
  <c r="AO87" i="1363" s="1"/>
  <c r="AP87" i="1363" s="1"/>
  <c r="AQ87" i="1363" s="1"/>
  <c r="AR87" i="1363" s="1"/>
  <c r="AS87" i="1363" s="1"/>
  <c r="AT87" i="1363" s="1"/>
  <c r="AU87" i="1363" s="1"/>
  <c r="AV87" i="1363" s="1"/>
  <c r="AW87" i="1363" s="1"/>
  <c r="AX87" i="1363" s="1"/>
  <c r="AY87" i="1363" s="1"/>
  <c r="AZ87" i="1363" s="1"/>
  <c r="BA87" i="1363" s="1"/>
  <c r="BB87" i="1363" s="1"/>
  <c r="BC87" i="1363" s="1"/>
  <c r="BD87" i="1363" s="1"/>
  <c r="BE87" i="1363" s="1"/>
  <c r="BF87" i="1363" s="1"/>
  <c r="BG87" i="1363" s="1"/>
  <c r="BH87" i="1363" s="1"/>
  <c r="BI87" i="1363" s="1"/>
  <c r="BJ87" i="1363" s="1"/>
  <c r="BK87" i="1363" s="1"/>
  <c r="BL87" i="1363" s="1"/>
  <c r="BM87" i="1363" s="1"/>
  <c r="BN87" i="1363" s="1"/>
  <c r="BO87" i="1363" s="1"/>
  <c r="BP87" i="1363" s="1"/>
  <c r="BQ87" i="1363" s="1"/>
  <c r="BR87" i="1363" s="1"/>
  <c r="H86" i="1363"/>
  <c r="I86" i="1363" s="1"/>
  <c r="J86" i="1363" s="1"/>
  <c r="K86" i="1363" s="1"/>
  <c r="L86" i="1363" s="1"/>
  <c r="M86" i="1363" s="1"/>
  <c r="N86" i="1363" s="1"/>
  <c r="O86" i="1363" s="1"/>
  <c r="P86" i="1363" s="1"/>
  <c r="Q86" i="1363" s="1"/>
  <c r="R86" i="1363" s="1"/>
  <c r="S86" i="1363" s="1"/>
  <c r="T86" i="1363" s="1"/>
  <c r="U86" i="1363" s="1"/>
  <c r="V86" i="1363" s="1"/>
  <c r="H85" i="1363"/>
  <c r="I85" i="1363" s="1"/>
  <c r="J85" i="1363" s="1"/>
  <c r="K85" i="1363" s="1"/>
  <c r="L85" i="1363" s="1"/>
  <c r="M85" i="1363" s="1"/>
  <c r="N85" i="1363" s="1"/>
  <c r="O85" i="1363" s="1"/>
  <c r="P85" i="1363" s="1"/>
  <c r="Q85" i="1363" s="1"/>
  <c r="R85" i="1363" s="1"/>
  <c r="S85" i="1363" s="1"/>
  <c r="T85" i="1363" s="1"/>
  <c r="U85" i="1363" s="1"/>
  <c r="V85" i="1363" s="1"/>
  <c r="W85" i="1363" s="1"/>
  <c r="X85" i="1363" s="1"/>
  <c r="Y85" i="1363" s="1"/>
  <c r="Z85" i="1363" s="1"/>
  <c r="AA85" i="1363" s="1"/>
  <c r="AB85" i="1363" s="1"/>
  <c r="AC85" i="1363" s="1"/>
  <c r="AD85" i="1363" s="1"/>
  <c r="AE85" i="1363" s="1"/>
  <c r="AF85" i="1363" s="1"/>
  <c r="AG85" i="1363" s="1"/>
  <c r="AH85" i="1363" s="1"/>
  <c r="AI85" i="1363" s="1"/>
  <c r="AJ85" i="1363" s="1"/>
  <c r="AK85" i="1363" s="1"/>
  <c r="AL85" i="1363" s="1"/>
  <c r="AM85" i="1363" s="1"/>
  <c r="AN85" i="1363" s="1"/>
  <c r="AO85" i="1363" s="1"/>
  <c r="AP85" i="1363" s="1"/>
  <c r="AQ85" i="1363" s="1"/>
  <c r="AR85" i="1363" s="1"/>
  <c r="AS85" i="1363" s="1"/>
  <c r="AT85" i="1363" s="1"/>
  <c r="AU85" i="1363" s="1"/>
  <c r="AV85" i="1363" s="1"/>
  <c r="AW85" i="1363" s="1"/>
  <c r="AX85" i="1363" s="1"/>
  <c r="AY85" i="1363" s="1"/>
  <c r="AZ85" i="1363" s="1"/>
  <c r="BA85" i="1363" s="1"/>
  <c r="BB85" i="1363" s="1"/>
  <c r="BC85" i="1363" s="1"/>
  <c r="BD85" i="1363" s="1"/>
  <c r="BE85" i="1363" s="1"/>
  <c r="BF85" i="1363" s="1"/>
  <c r="BG85" i="1363" s="1"/>
  <c r="BH85" i="1363" s="1"/>
  <c r="BI85" i="1363" s="1"/>
  <c r="BJ85" i="1363" s="1"/>
  <c r="BK85" i="1363" s="1"/>
  <c r="BL85" i="1363" s="1"/>
  <c r="BM85" i="1363" s="1"/>
  <c r="BN85" i="1363" s="1"/>
  <c r="BO85" i="1363" s="1"/>
  <c r="BP85" i="1363" s="1"/>
  <c r="BQ85" i="1363" s="1"/>
  <c r="BR85" i="1363" s="1"/>
  <c r="L84" i="1363"/>
  <c r="M84" i="1363" s="1"/>
  <c r="N84" i="1363" s="1"/>
  <c r="O84" i="1363" s="1"/>
  <c r="P84" i="1363" s="1"/>
  <c r="Q84" i="1363" s="1"/>
  <c r="R84" i="1363" s="1"/>
  <c r="S84" i="1363" s="1"/>
  <c r="T84" i="1363" s="1"/>
  <c r="U84" i="1363" s="1"/>
  <c r="V84" i="1363" s="1"/>
  <c r="W84" i="1363" s="1"/>
  <c r="H84" i="1363"/>
  <c r="I84" i="1363" s="1"/>
  <c r="J84" i="1363" s="1"/>
  <c r="K84" i="1363" s="1"/>
  <c r="H83" i="1363"/>
  <c r="I83" i="1363" s="1"/>
  <c r="J83" i="1363" s="1"/>
  <c r="K83" i="1363" s="1"/>
  <c r="L83" i="1363" s="1"/>
  <c r="M83" i="1363" s="1"/>
  <c r="N83" i="1363" s="1"/>
  <c r="O83" i="1363" s="1"/>
  <c r="P83" i="1363" s="1"/>
  <c r="Q83" i="1363" s="1"/>
  <c r="R83" i="1363" s="1"/>
  <c r="S83" i="1363" s="1"/>
  <c r="T83" i="1363" s="1"/>
  <c r="U83" i="1363" s="1"/>
  <c r="V83" i="1363" s="1"/>
  <c r="H82" i="1363"/>
  <c r="I82" i="1363" s="1"/>
  <c r="J82" i="1363" s="1"/>
  <c r="K82" i="1363" s="1"/>
  <c r="L82" i="1363" s="1"/>
  <c r="M82" i="1363" s="1"/>
  <c r="N82" i="1363" s="1"/>
  <c r="O82" i="1363" s="1"/>
  <c r="P82" i="1363" s="1"/>
  <c r="Q82" i="1363" s="1"/>
  <c r="R82" i="1363" s="1"/>
  <c r="S82" i="1363" s="1"/>
  <c r="T82" i="1363" s="1"/>
  <c r="U82" i="1363" s="1"/>
  <c r="V82" i="1363" s="1"/>
  <c r="W82" i="1363" s="1"/>
  <c r="X82" i="1363" s="1"/>
  <c r="Y82" i="1363" s="1"/>
  <c r="Z82" i="1363" s="1"/>
  <c r="AA82" i="1363" s="1"/>
  <c r="AB82" i="1363" s="1"/>
  <c r="AC82" i="1363" s="1"/>
  <c r="AD82" i="1363" s="1"/>
  <c r="AE82" i="1363" s="1"/>
  <c r="AF82" i="1363" s="1"/>
  <c r="AG82" i="1363" s="1"/>
  <c r="AH82" i="1363" s="1"/>
  <c r="AI82" i="1363" s="1"/>
  <c r="AJ82" i="1363" s="1"/>
  <c r="AK82" i="1363" s="1"/>
  <c r="AL82" i="1363" s="1"/>
  <c r="AM82" i="1363" s="1"/>
  <c r="AN82" i="1363" s="1"/>
  <c r="AO82" i="1363" s="1"/>
  <c r="AP82" i="1363" s="1"/>
  <c r="AQ82" i="1363" s="1"/>
  <c r="AR82" i="1363" s="1"/>
  <c r="AS82" i="1363" s="1"/>
  <c r="AT82" i="1363" s="1"/>
  <c r="AU82" i="1363" s="1"/>
  <c r="AV82" i="1363" s="1"/>
  <c r="AW82" i="1363" s="1"/>
  <c r="AX82" i="1363" s="1"/>
  <c r="AY82" i="1363" s="1"/>
  <c r="AZ82" i="1363" s="1"/>
  <c r="BA82" i="1363" s="1"/>
  <c r="BB82" i="1363" s="1"/>
  <c r="BC82" i="1363" s="1"/>
  <c r="BD82" i="1363" s="1"/>
  <c r="BE82" i="1363" s="1"/>
  <c r="BF82" i="1363" s="1"/>
  <c r="BG82" i="1363" s="1"/>
  <c r="BH82" i="1363" s="1"/>
  <c r="BI82" i="1363" s="1"/>
  <c r="BJ82" i="1363" s="1"/>
  <c r="BK82" i="1363" s="1"/>
  <c r="BL82" i="1363" s="1"/>
  <c r="BM82" i="1363" s="1"/>
  <c r="BN82" i="1363" s="1"/>
  <c r="BO82" i="1363" s="1"/>
  <c r="BP82" i="1363" s="1"/>
  <c r="BQ82" i="1363" s="1"/>
  <c r="BR82" i="1363" s="1"/>
  <c r="H81" i="1363"/>
  <c r="I81" i="1363" s="1"/>
  <c r="J81" i="1363" s="1"/>
  <c r="K81" i="1363" s="1"/>
  <c r="L81" i="1363" s="1"/>
  <c r="M81" i="1363" s="1"/>
  <c r="N81" i="1363" s="1"/>
  <c r="O81" i="1363" s="1"/>
  <c r="P81" i="1363" s="1"/>
  <c r="Q81" i="1363" s="1"/>
  <c r="R81" i="1363" s="1"/>
  <c r="S81" i="1363" s="1"/>
  <c r="T81" i="1363" s="1"/>
  <c r="U81" i="1363" s="1"/>
  <c r="V81" i="1363" s="1"/>
  <c r="W81" i="1363" s="1"/>
  <c r="X81" i="1363" s="1"/>
  <c r="Y81" i="1363" s="1"/>
  <c r="Z81" i="1363" s="1"/>
  <c r="AA81" i="1363" s="1"/>
  <c r="AB81" i="1363" s="1"/>
  <c r="AC81" i="1363" s="1"/>
  <c r="AD81" i="1363" s="1"/>
  <c r="AE81" i="1363" s="1"/>
  <c r="AF81" i="1363" s="1"/>
  <c r="AG81" i="1363" s="1"/>
  <c r="AH81" i="1363" s="1"/>
  <c r="AI81" i="1363" s="1"/>
  <c r="AJ81" i="1363" s="1"/>
  <c r="AK81" i="1363" s="1"/>
  <c r="AL81" i="1363" s="1"/>
  <c r="AM81" i="1363" s="1"/>
  <c r="AN81" i="1363" s="1"/>
  <c r="AO81" i="1363" s="1"/>
  <c r="AP81" i="1363" s="1"/>
  <c r="AQ81" i="1363" s="1"/>
  <c r="AR81" i="1363" s="1"/>
  <c r="AS81" i="1363" s="1"/>
  <c r="AT81" i="1363" s="1"/>
  <c r="AU81" i="1363" s="1"/>
  <c r="AV81" i="1363" s="1"/>
  <c r="H80" i="1363"/>
  <c r="I80" i="1363" s="1"/>
  <c r="J80" i="1363" s="1"/>
  <c r="K80" i="1363" s="1"/>
  <c r="L80" i="1363" s="1"/>
  <c r="M80" i="1363" s="1"/>
  <c r="N80" i="1363" s="1"/>
  <c r="O80" i="1363" s="1"/>
  <c r="P80" i="1363" s="1"/>
  <c r="Q80" i="1363" s="1"/>
  <c r="R80" i="1363" s="1"/>
  <c r="S80" i="1363" s="1"/>
  <c r="T80" i="1363" s="1"/>
  <c r="U80" i="1363" s="1"/>
  <c r="V80" i="1363" s="1"/>
  <c r="I79" i="1363"/>
  <c r="J79" i="1363" s="1"/>
  <c r="K79" i="1363" s="1"/>
  <c r="L79" i="1363" s="1"/>
  <c r="M79" i="1363" s="1"/>
  <c r="N79" i="1363" s="1"/>
  <c r="O79" i="1363" s="1"/>
  <c r="P79" i="1363" s="1"/>
  <c r="Q79" i="1363" s="1"/>
  <c r="R79" i="1363" s="1"/>
  <c r="S79" i="1363" s="1"/>
  <c r="T79" i="1363" s="1"/>
  <c r="U79" i="1363" s="1"/>
  <c r="V79" i="1363" s="1"/>
  <c r="H79" i="1363"/>
  <c r="H78" i="1363"/>
  <c r="I78" i="1363" s="1"/>
  <c r="J78" i="1363" s="1"/>
  <c r="K78" i="1363" s="1"/>
  <c r="L78" i="1363" s="1"/>
  <c r="M78" i="1363" s="1"/>
  <c r="N78" i="1363" s="1"/>
  <c r="O78" i="1363" s="1"/>
  <c r="P78" i="1363" s="1"/>
  <c r="Q78" i="1363" s="1"/>
  <c r="R78" i="1363" s="1"/>
  <c r="S78" i="1363" s="1"/>
  <c r="T78" i="1363" s="1"/>
  <c r="U78" i="1363" s="1"/>
  <c r="V78" i="1363" s="1"/>
  <c r="H77" i="1363"/>
  <c r="I77" i="1363" s="1"/>
  <c r="J77" i="1363" s="1"/>
  <c r="K77" i="1363" s="1"/>
  <c r="L77" i="1363" s="1"/>
  <c r="M77" i="1363" s="1"/>
  <c r="N77" i="1363" s="1"/>
  <c r="O77" i="1363" s="1"/>
  <c r="P77" i="1363" s="1"/>
  <c r="Q77" i="1363" s="1"/>
  <c r="R77" i="1363" s="1"/>
  <c r="S77" i="1363" s="1"/>
  <c r="T77" i="1363" s="1"/>
  <c r="U77" i="1363" s="1"/>
  <c r="V77" i="1363" s="1"/>
  <c r="W77" i="1363" s="1"/>
  <c r="X77" i="1363" s="1"/>
  <c r="Y77" i="1363" s="1"/>
  <c r="Z77" i="1363" s="1"/>
  <c r="AA77" i="1363" s="1"/>
  <c r="AB77" i="1363" s="1"/>
  <c r="AC77" i="1363" s="1"/>
  <c r="AD77" i="1363" s="1"/>
  <c r="AE77" i="1363" s="1"/>
  <c r="AF77" i="1363" s="1"/>
  <c r="AG77" i="1363" s="1"/>
  <c r="AH77" i="1363" s="1"/>
  <c r="AI77" i="1363" s="1"/>
  <c r="AJ77" i="1363" s="1"/>
  <c r="AK77" i="1363" s="1"/>
  <c r="AL77" i="1363" s="1"/>
  <c r="AM77" i="1363" s="1"/>
  <c r="AN77" i="1363" s="1"/>
  <c r="AO77" i="1363" s="1"/>
  <c r="AP77" i="1363" s="1"/>
  <c r="AQ77" i="1363" s="1"/>
  <c r="AR77" i="1363" s="1"/>
  <c r="AS77" i="1363" s="1"/>
  <c r="AT77" i="1363" s="1"/>
  <c r="AU77" i="1363" s="1"/>
  <c r="AV77" i="1363" s="1"/>
  <c r="AW77" i="1363" s="1"/>
  <c r="AX77" i="1363" s="1"/>
  <c r="AY77" i="1363" s="1"/>
  <c r="AZ77" i="1363" s="1"/>
  <c r="BA77" i="1363" s="1"/>
  <c r="BB77" i="1363" s="1"/>
  <c r="BC77" i="1363" s="1"/>
  <c r="BD77" i="1363" s="1"/>
  <c r="BE77" i="1363" s="1"/>
  <c r="BF77" i="1363" s="1"/>
  <c r="BG77" i="1363" s="1"/>
  <c r="BH77" i="1363" s="1"/>
  <c r="BI77" i="1363" s="1"/>
  <c r="BJ77" i="1363" s="1"/>
  <c r="BK77" i="1363" s="1"/>
  <c r="BL77" i="1363" s="1"/>
  <c r="BM77" i="1363" s="1"/>
  <c r="BN77" i="1363" s="1"/>
  <c r="BO77" i="1363" s="1"/>
  <c r="BP77" i="1363" s="1"/>
  <c r="BQ77" i="1363" s="1"/>
  <c r="BR77" i="1363" s="1"/>
  <c r="H76" i="1363"/>
  <c r="I76" i="1363" s="1"/>
  <c r="J76" i="1363" s="1"/>
  <c r="K76" i="1363" s="1"/>
  <c r="L76" i="1363" s="1"/>
  <c r="M76" i="1363" s="1"/>
  <c r="N76" i="1363" s="1"/>
  <c r="O76" i="1363" s="1"/>
  <c r="P76" i="1363" s="1"/>
  <c r="Q76" i="1363" s="1"/>
  <c r="R76" i="1363" s="1"/>
  <c r="S76" i="1363" s="1"/>
  <c r="T76" i="1363" s="1"/>
  <c r="U76" i="1363" s="1"/>
  <c r="V76" i="1363" s="1"/>
  <c r="W76" i="1363" s="1"/>
  <c r="X76" i="1363" s="1"/>
  <c r="Y76" i="1363" s="1"/>
  <c r="Z76" i="1363" s="1"/>
  <c r="AA76" i="1363" s="1"/>
  <c r="AB76" i="1363" s="1"/>
  <c r="AC76" i="1363" s="1"/>
  <c r="AD76" i="1363" s="1"/>
  <c r="AE76" i="1363" s="1"/>
  <c r="AF76" i="1363" s="1"/>
  <c r="AG76" i="1363" s="1"/>
  <c r="AH76" i="1363" s="1"/>
  <c r="AI76" i="1363" s="1"/>
  <c r="AJ76" i="1363" s="1"/>
  <c r="AK76" i="1363" s="1"/>
  <c r="AL76" i="1363" s="1"/>
  <c r="AM76" i="1363" s="1"/>
  <c r="AN76" i="1363" s="1"/>
  <c r="AO76" i="1363" s="1"/>
  <c r="AP76" i="1363" s="1"/>
  <c r="AQ76" i="1363" s="1"/>
  <c r="AR76" i="1363" s="1"/>
  <c r="AS76" i="1363" s="1"/>
  <c r="AT76" i="1363" s="1"/>
  <c r="AU76" i="1363" s="1"/>
  <c r="AV76" i="1363" s="1"/>
  <c r="AW76" i="1363" s="1"/>
  <c r="AX76" i="1363" s="1"/>
  <c r="AY76" i="1363" s="1"/>
  <c r="AZ76" i="1363" s="1"/>
  <c r="BA76" i="1363" s="1"/>
  <c r="BB76" i="1363" s="1"/>
  <c r="BC76" i="1363" s="1"/>
  <c r="BD76" i="1363" s="1"/>
  <c r="BE76" i="1363" s="1"/>
  <c r="BF76" i="1363" s="1"/>
  <c r="BG76" i="1363" s="1"/>
  <c r="BH76" i="1363" s="1"/>
  <c r="BI76" i="1363" s="1"/>
  <c r="BJ76" i="1363" s="1"/>
  <c r="BK76" i="1363" s="1"/>
  <c r="BL76" i="1363" s="1"/>
  <c r="BM76" i="1363" s="1"/>
  <c r="BN76" i="1363" s="1"/>
  <c r="BO76" i="1363" s="1"/>
  <c r="BP76" i="1363" s="1"/>
  <c r="BQ76" i="1363" s="1"/>
  <c r="BR76" i="1363" s="1"/>
  <c r="H75" i="1363"/>
  <c r="I75" i="1363" s="1"/>
  <c r="J75" i="1363" s="1"/>
  <c r="K75" i="1363" s="1"/>
  <c r="L75" i="1363" s="1"/>
  <c r="M75" i="1363" s="1"/>
  <c r="N75" i="1363" s="1"/>
  <c r="O75" i="1363" s="1"/>
  <c r="P75" i="1363" s="1"/>
  <c r="Q75" i="1363" s="1"/>
  <c r="R75" i="1363" s="1"/>
  <c r="S75" i="1363" s="1"/>
  <c r="T75" i="1363" s="1"/>
  <c r="U75" i="1363" s="1"/>
  <c r="V75" i="1363" s="1"/>
  <c r="W75" i="1363" s="1"/>
  <c r="X75" i="1363" s="1"/>
  <c r="Y75" i="1363" s="1"/>
  <c r="Z75" i="1363" s="1"/>
  <c r="AA75" i="1363" s="1"/>
  <c r="AB75" i="1363" s="1"/>
  <c r="AC75" i="1363" s="1"/>
  <c r="AD75" i="1363" s="1"/>
  <c r="AE75" i="1363" s="1"/>
  <c r="AF75" i="1363" s="1"/>
  <c r="AG75" i="1363" s="1"/>
  <c r="AH75" i="1363" s="1"/>
  <c r="AI75" i="1363" s="1"/>
  <c r="AJ75" i="1363" s="1"/>
  <c r="AK75" i="1363" s="1"/>
  <c r="AL75" i="1363" s="1"/>
  <c r="AM75" i="1363" s="1"/>
  <c r="AN75" i="1363" s="1"/>
  <c r="AO75" i="1363" s="1"/>
  <c r="AP75" i="1363" s="1"/>
  <c r="AQ75" i="1363" s="1"/>
  <c r="AR75" i="1363" s="1"/>
  <c r="AS75" i="1363" s="1"/>
  <c r="AT75" i="1363" s="1"/>
  <c r="AU75" i="1363" s="1"/>
  <c r="AV75" i="1363" s="1"/>
  <c r="AW75" i="1363" s="1"/>
  <c r="AX75" i="1363" s="1"/>
  <c r="AY75" i="1363" s="1"/>
  <c r="AZ75" i="1363" s="1"/>
  <c r="BA75" i="1363" s="1"/>
  <c r="BB75" i="1363" s="1"/>
  <c r="BC75" i="1363" s="1"/>
  <c r="BD75" i="1363" s="1"/>
  <c r="BE75" i="1363" s="1"/>
  <c r="BF75" i="1363" s="1"/>
  <c r="BG75" i="1363" s="1"/>
  <c r="BH75" i="1363" s="1"/>
  <c r="BI75" i="1363" s="1"/>
  <c r="BJ75" i="1363" s="1"/>
  <c r="BK75" i="1363" s="1"/>
  <c r="BL75" i="1363" s="1"/>
  <c r="BM75" i="1363" s="1"/>
  <c r="BN75" i="1363" s="1"/>
  <c r="BO75" i="1363" s="1"/>
  <c r="BP75" i="1363" s="1"/>
  <c r="BQ75" i="1363" s="1"/>
  <c r="BR75" i="1363" s="1"/>
  <c r="H74" i="1363"/>
  <c r="I74" i="1363" s="1"/>
  <c r="J74" i="1363" s="1"/>
  <c r="K74" i="1363" s="1"/>
  <c r="L74" i="1363" s="1"/>
  <c r="M74" i="1363" s="1"/>
  <c r="N74" i="1363" s="1"/>
  <c r="O74" i="1363" s="1"/>
  <c r="P74" i="1363" s="1"/>
  <c r="Q74" i="1363" s="1"/>
  <c r="R74" i="1363" s="1"/>
  <c r="S74" i="1363" s="1"/>
  <c r="T74" i="1363" s="1"/>
  <c r="U74" i="1363" s="1"/>
  <c r="V74" i="1363" s="1"/>
  <c r="H73" i="1363"/>
  <c r="I73" i="1363" s="1"/>
  <c r="J73" i="1363" s="1"/>
  <c r="K73" i="1363" s="1"/>
  <c r="L73" i="1363" s="1"/>
  <c r="M73" i="1363" s="1"/>
  <c r="N73" i="1363" s="1"/>
  <c r="O73" i="1363" s="1"/>
  <c r="P73" i="1363" s="1"/>
  <c r="Q73" i="1363" s="1"/>
  <c r="R73" i="1363" s="1"/>
  <c r="S73" i="1363" s="1"/>
  <c r="T73" i="1363" s="1"/>
  <c r="U73" i="1363" s="1"/>
  <c r="V73" i="1363" s="1"/>
  <c r="W73" i="1363" s="1"/>
  <c r="X73" i="1363" s="1"/>
  <c r="Y73" i="1363" s="1"/>
  <c r="Z73" i="1363" s="1"/>
  <c r="AA73" i="1363" s="1"/>
  <c r="AB73" i="1363" s="1"/>
  <c r="AC73" i="1363" s="1"/>
  <c r="AD73" i="1363" s="1"/>
  <c r="AE73" i="1363" s="1"/>
  <c r="AF73" i="1363" s="1"/>
  <c r="AG73" i="1363" s="1"/>
  <c r="AH73" i="1363" s="1"/>
  <c r="AI73" i="1363" s="1"/>
  <c r="AJ73" i="1363" s="1"/>
  <c r="AK73" i="1363" s="1"/>
  <c r="AL73" i="1363" s="1"/>
  <c r="AM73" i="1363" s="1"/>
  <c r="AN73" i="1363" s="1"/>
  <c r="AO73" i="1363" s="1"/>
  <c r="AP73" i="1363" s="1"/>
  <c r="AQ73" i="1363" s="1"/>
  <c r="AR73" i="1363" s="1"/>
  <c r="AS73" i="1363" s="1"/>
  <c r="AT73" i="1363" s="1"/>
  <c r="AU73" i="1363" s="1"/>
  <c r="AV73" i="1363" s="1"/>
  <c r="AW73" i="1363" s="1"/>
  <c r="AX73" i="1363" s="1"/>
  <c r="AY73" i="1363" s="1"/>
  <c r="AZ73" i="1363" s="1"/>
  <c r="BA73" i="1363" s="1"/>
  <c r="BB73" i="1363" s="1"/>
  <c r="BC73" i="1363" s="1"/>
  <c r="BD73" i="1363" s="1"/>
  <c r="BE73" i="1363" s="1"/>
  <c r="BF73" i="1363" s="1"/>
  <c r="BG73" i="1363" s="1"/>
  <c r="BH73" i="1363" s="1"/>
  <c r="BI73" i="1363" s="1"/>
  <c r="BJ73" i="1363" s="1"/>
  <c r="BK73" i="1363" s="1"/>
  <c r="BL73" i="1363" s="1"/>
  <c r="BM73" i="1363" s="1"/>
  <c r="BN73" i="1363" s="1"/>
  <c r="BO73" i="1363" s="1"/>
  <c r="BP73" i="1363" s="1"/>
  <c r="BQ73" i="1363" s="1"/>
  <c r="BR73" i="1363" s="1"/>
  <c r="H72" i="1363"/>
  <c r="I72" i="1363" s="1"/>
  <c r="J72" i="1363" s="1"/>
  <c r="K72" i="1363" s="1"/>
  <c r="L72" i="1363" s="1"/>
  <c r="M72" i="1363" s="1"/>
  <c r="N72" i="1363" s="1"/>
  <c r="O72" i="1363" s="1"/>
  <c r="P72" i="1363" s="1"/>
  <c r="Q72" i="1363" s="1"/>
  <c r="R72" i="1363" s="1"/>
  <c r="S72" i="1363" s="1"/>
  <c r="T72" i="1363" s="1"/>
  <c r="U72" i="1363" s="1"/>
  <c r="V72" i="1363" s="1"/>
  <c r="W72" i="1363" s="1"/>
  <c r="X72" i="1363" s="1"/>
  <c r="Y72" i="1363" s="1"/>
  <c r="Z72" i="1363" s="1"/>
  <c r="AA72" i="1363" s="1"/>
  <c r="AB72" i="1363" s="1"/>
  <c r="AC72" i="1363" s="1"/>
  <c r="AD72" i="1363" s="1"/>
  <c r="AE72" i="1363" s="1"/>
  <c r="AF72" i="1363" s="1"/>
  <c r="AG72" i="1363" s="1"/>
  <c r="AH72" i="1363" s="1"/>
  <c r="AI72" i="1363" s="1"/>
  <c r="AJ72" i="1363" s="1"/>
  <c r="AK72" i="1363" s="1"/>
  <c r="AL72" i="1363" s="1"/>
  <c r="AM72" i="1363" s="1"/>
  <c r="AN72" i="1363" s="1"/>
  <c r="AO72" i="1363" s="1"/>
  <c r="AP72" i="1363" s="1"/>
  <c r="AQ72" i="1363" s="1"/>
  <c r="AR72" i="1363" s="1"/>
  <c r="AS72" i="1363" s="1"/>
  <c r="AT72" i="1363" s="1"/>
  <c r="AU72" i="1363" s="1"/>
  <c r="AV72" i="1363" s="1"/>
  <c r="AW72" i="1363" s="1"/>
  <c r="AX72" i="1363" s="1"/>
  <c r="AY72" i="1363" s="1"/>
  <c r="AZ72" i="1363" s="1"/>
  <c r="BA72" i="1363" s="1"/>
  <c r="BB72" i="1363" s="1"/>
  <c r="BC72" i="1363" s="1"/>
  <c r="BD72" i="1363" s="1"/>
  <c r="BE72" i="1363" s="1"/>
  <c r="BF72" i="1363" s="1"/>
  <c r="BG72" i="1363" s="1"/>
  <c r="BH72" i="1363" s="1"/>
  <c r="BI72" i="1363" s="1"/>
  <c r="BJ72" i="1363" s="1"/>
  <c r="BK72" i="1363" s="1"/>
  <c r="BL72" i="1363" s="1"/>
  <c r="BM72" i="1363" s="1"/>
  <c r="BN72" i="1363" s="1"/>
  <c r="BO72" i="1363" s="1"/>
  <c r="BP72" i="1363" s="1"/>
  <c r="BQ72" i="1363" s="1"/>
  <c r="BR72" i="1363" s="1"/>
  <c r="I71" i="1363"/>
  <c r="J71" i="1363" s="1"/>
  <c r="K71" i="1363" s="1"/>
  <c r="L71" i="1363" s="1"/>
  <c r="M71" i="1363" s="1"/>
  <c r="N71" i="1363" s="1"/>
  <c r="O71" i="1363" s="1"/>
  <c r="P71" i="1363" s="1"/>
  <c r="Q71" i="1363" s="1"/>
  <c r="R71" i="1363" s="1"/>
  <c r="S71" i="1363" s="1"/>
  <c r="T71" i="1363" s="1"/>
  <c r="U71" i="1363" s="1"/>
  <c r="V71" i="1363" s="1"/>
  <c r="W71" i="1363" s="1"/>
  <c r="X71" i="1363" s="1"/>
  <c r="Y71" i="1363" s="1"/>
  <c r="Z71" i="1363" s="1"/>
  <c r="AA71" i="1363" s="1"/>
  <c r="AB71" i="1363" s="1"/>
  <c r="AC71" i="1363" s="1"/>
  <c r="AD71" i="1363" s="1"/>
  <c r="AE71" i="1363" s="1"/>
  <c r="AF71" i="1363" s="1"/>
  <c r="AG71" i="1363" s="1"/>
  <c r="AH71" i="1363" s="1"/>
  <c r="AI71" i="1363" s="1"/>
  <c r="AJ71" i="1363" s="1"/>
  <c r="AK71" i="1363" s="1"/>
  <c r="AL71" i="1363" s="1"/>
  <c r="AM71" i="1363" s="1"/>
  <c r="AN71" i="1363" s="1"/>
  <c r="AO71" i="1363" s="1"/>
  <c r="AP71" i="1363" s="1"/>
  <c r="AQ71" i="1363" s="1"/>
  <c r="AR71" i="1363" s="1"/>
  <c r="AS71" i="1363" s="1"/>
  <c r="AT71" i="1363" s="1"/>
  <c r="AU71" i="1363" s="1"/>
  <c r="AV71" i="1363" s="1"/>
  <c r="AW71" i="1363" s="1"/>
  <c r="AX71" i="1363" s="1"/>
  <c r="AY71" i="1363" s="1"/>
  <c r="AZ71" i="1363" s="1"/>
  <c r="BA71" i="1363" s="1"/>
  <c r="BB71" i="1363" s="1"/>
  <c r="BC71" i="1363" s="1"/>
  <c r="BD71" i="1363" s="1"/>
  <c r="BE71" i="1363" s="1"/>
  <c r="BF71" i="1363" s="1"/>
  <c r="BG71" i="1363" s="1"/>
  <c r="BH71" i="1363" s="1"/>
  <c r="BI71" i="1363" s="1"/>
  <c r="BJ71" i="1363" s="1"/>
  <c r="BK71" i="1363" s="1"/>
  <c r="BL71" i="1363" s="1"/>
  <c r="BM71" i="1363" s="1"/>
  <c r="BN71" i="1363" s="1"/>
  <c r="BO71" i="1363" s="1"/>
  <c r="BP71" i="1363" s="1"/>
  <c r="BQ71" i="1363" s="1"/>
  <c r="BR71" i="1363" s="1"/>
  <c r="H71" i="1363"/>
  <c r="J70" i="1363"/>
  <c r="K70" i="1363" s="1"/>
  <c r="L70" i="1363" s="1"/>
  <c r="M70" i="1363" s="1"/>
  <c r="N70" i="1363" s="1"/>
  <c r="O70" i="1363" s="1"/>
  <c r="P70" i="1363" s="1"/>
  <c r="Q70" i="1363" s="1"/>
  <c r="R70" i="1363" s="1"/>
  <c r="S70" i="1363" s="1"/>
  <c r="T70" i="1363" s="1"/>
  <c r="U70" i="1363" s="1"/>
  <c r="V70" i="1363" s="1"/>
  <c r="H70" i="1363"/>
  <c r="I70" i="1363" s="1"/>
  <c r="H69" i="1363"/>
  <c r="I69" i="1363" s="1"/>
  <c r="J69" i="1363" s="1"/>
  <c r="K69" i="1363" s="1"/>
  <c r="L69" i="1363" s="1"/>
  <c r="M69" i="1363" s="1"/>
  <c r="N69" i="1363" s="1"/>
  <c r="O69" i="1363" s="1"/>
  <c r="P69" i="1363" s="1"/>
  <c r="Q69" i="1363" s="1"/>
  <c r="R69" i="1363" s="1"/>
  <c r="S69" i="1363" s="1"/>
  <c r="T69" i="1363" s="1"/>
  <c r="U69" i="1363" s="1"/>
  <c r="V69" i="1363" s="1"/>
  <c r="W69" i="1363" s="1"/>
  <c r="I68" i="1363"/>
  <c r="J68" i="1363" s="1"/>
  <c r="K68" i="1363" s="1"/>
  <c r="L68" i="1363" s="1"/>
  <c r="M68" i="1363" s="1"/>
  <c r="N68" i="1363" s="1"/>
  <c r="O68" i="1363" s="1"/>
  <c r="P68" i="1363" s="1"/>
  <c r="Q68" i="1363" s="1"/>
  <c r="R68" i="1363" s="1"/>
  <c r="S68" i="1363" s="1"/>
  <c r="T68" i="1363" s="1"/>
  <c r="U68" i="1363" s="1"/>
  <c r="V68" i="1363" s="1"/>
  <c r="W68" i="1363" s="1"/>
  <c r="X68" i="1363" s="1"/>
  <c r="Y68" i="1363" s="1"/>
  <c r="Z68" i="1363" s="1"/>
  <c r="AA68" i="1363" s="1"/>
  <c r="AB68" i="1363" s="1"/>
  <c r="AC68" i="1363" s="1"/>
  <c r="AD68" i="1363" s="1"/>
  <c r="AE68" i="1363" s="1"/>
  <c r="AF68" i="1363" s="1"/>
  <c r="AG68" i="1363" s="1"/>
  <c r="AH68" i="1363" s="1"/>
  <c r="AI68" i="1363" s="1"/>
  <c r="AJ68" i="1363" s="1"/>
  <c r="AK68" i="1363" s="1"/>
  <c r="AL68" i="1363" s="1"/>
  <c r="AM68" i="1363" s="1"/>
  <c r="AN68" i="1363" s="1"/>
  <c r="AO68" i="1363" s="1"/>
  <c r="AP68" i="1363" s="1"/>
  <c r="AQ68" i="1363" s="1"/>
  <c r="AR68" i="1363" s="1"/>
  <c r="AS68" i="1363" s="1"/>
  <c r="AT68" i="1363" s="1"/>
  <c r="AU68" i="1363" s="1"/>
  <c r="AV68" i="1363" s="1"/>
  <c r="AW68" i="1363" s="1"/>
  <c r="AX68" i="1363" s="1"/>
  <c r="AY68" i="1363" s="1"/>
  <c r="AZ68" i="1363" s="1"/>
  <c r="BA68" i="1363" s="1"/>
  <c r="BB68" i="1363" s="1"/>
  <c r="BC68" i="1363" s="1"/>
  <c r="BD68" i="1363" s="1"/>
  <c r="BE68" i="1363" s="1"/>
  <c r="BF68" i="1363" s="1"/>
  <c r="BG68" i="1363" s="1"/>
  <c r="BH68" i="1363" s="1"/>
  <c r="BI68" i="1363" s="1"/>
  <c r="BJ68" i="1363" s="1"/>
  <c r="BK68" i="1363" s="1"/>
  <c r="BL68" i="1363" s="1"/>
  <c r="BM68" i="1363" s="1"/>
  <c r="BN68" i="1363" s="1"/>
  <c r="BO68" i="1363" s="1"/>
  <c r="BP68" i="1363" s="1"/>
  <c r="BQ68" i="1363" s="1"/>
  <c r="BR68" i="1363" s="1"/>
  <c r="H68" i="1363"/>
  <c r="L67" i="1363"/>
  <c r="M67" i="1363" s="1"/>
  <c r="N67" i="1363" s="1"/>
  <c r="O67" i="1363" s="1"/>
  <c r="P67" i="1363" s="1"/>
  <c r="Q67" i="1363" s="1"/>
  <c r="R67" i="1363" s="1"/>
  <c r="S67" i="1363" s="1"/>
  <c r="T67" i="1363" s="1"/>
  <c r="U67" i="1363" s="1"/>
  <c r="V67" i="1363" s="1"/>
  <c r="H67" i="1363"/>
  <c r="I67" i="1363" s="1"/>
  <c r="J67" i="1363" s="1"/>
  <c r="K67" i="1363" s="1"/>
  <c r="I66" i="1363"/>
  <c r="J66" i="1363" s="1"/>
  <c r="K66" i="1363" s="1"/>
  <c r="L66" i="1363" s="1"/>
  <c r="M66" i="1363" s="1"/>
  <c r="N66" i="1363" s="1"/>
  <c r="O66" i="1363" s="1"/>
  <c r="P66" i="1363" s="1"/>
  <c r="Q66" i="1363" s="1"/>
  <c r="R66" i="1363" s="1"/>
  <c r="S66" i="1363" s="1"/>
  <c r="T66" i="1363" s="1"/>
  <c r="U66" i="1363" s="1"/>
  <c r="V66" i="1363" s="1"/>
  <c r="H66" i="1363"/>
  <c r="H65" i="1363"/>
  <c r="I65" i="1363" s="1"/>
  <c r="J65" i="1363" s="1"/>
  <c r="K65" i="1363" s="1"/>
  <c r="L65" i="1363" s="1"/>
  <c r="M65" i="1363" s="1"/>
  <c r="N65" i="1363" s="1"/>
  <c r="O65" i="1363" s="1"/>
  <c r="P65" i="1363" s="1"/>
  <c r="Q65" i="1363" s="1"/>
  <c r="R65" i="1363" s="1"/>
  <c r="S65" i="1363" s="1"/>
  <c r="T65" i="1363" s="1"/>
  <c r="U65" i="1363" s="1"/>
  <c r="V65" i="1363" s="1"/>
  <c r="W65" i="1363" s="1"/>
  <c r="H64" i="1363"/>
  <c r="I64" i="1363" s="1"/>
  <c r="J64" i="1363" s="1"/>
  <c r="K64" i="1363" s="1"/>
  <c r="L64" i="1363" s="1"/>
  <c r="M64" i="1363" s="1"/>
  <c r="N64" i="1363" s="1"/>
  <c r="O64" i="1363" s="1"/>
  <c r="P64" i="1363" s="1"/>
  <c r="Q64" i="1363" s="1"/>
  <c r="R64" i="1363" s="1"/>
  <c r="S64" i="1363" s="1"/>
  <c r="T64" i="1363" s="1"/>
  <c r="U64" i="1363" s="1"/>
  <c r="V64" i="1363" s="1"/>
  <c r="W64" i="1363" s="1"/>
  <c r="X64" i="1363" s="1"/>
  <c r="Y64" i="1363" s="1"/>
  <c r="Z64" i="1363" s="1"/>
  <c r="AA64" i="1363" s="1"/>
  <c r="AB64" i="1363" s="1"/>
  <c r="AC64" i="1363" s="1"/>
  <c r="AD64" i="1363" s="1"/>
  <c r="AE64" i="1363" s="1"/>
  <c r="AF64" i="1363" s="1"/>
  <c r="AG64" i="1363" s="1"/>
  <c r="AH64" i="1363" s="1"/>
  <c r="AI64" i="1363" s="1"/>
  <c r="AJ64" i="1363" s="1"/>
  <c r="AK64" i="1363" s="1"/>
  <c r="AL64" i="1363" s="1"/>
  <c r="AM64" i="1363" s="1"/>
  <c r="AN64" i="1363" s="1"/>
  <c r="AO64" i="1363" s="1"/>
  <c r="AP64" i="1363" s="1"/>
  <c r="AQ64" i="1363" s="1"/>
  <c r="AR64" i="1363" s="1"/>
  <c r="AS64" i="1363" s="1"/>
  <c r="AT64" i="1363" s="1"/>
  <c r="AU64" i="1363" s="1"/>
  <c r="AV64" i="1363" s="1"/>
  <c r="AW64" i="1363" s="1"/>
  <c r="AX64" i="1363" s="1"/>
  <c r="AY64" i="1363" s="1"/>
  <c r="AZ64" i="1363" s="1"/>
  <c r="BA64" i="1363" s="1"/>
  <c r="BB64" i="1363" s="1"/>
  <c r="BC64" i="1363" s="1"/>
  <c r="BD64" i="1363" s="1"/>
  <c r="BE64" i="1363" s="1"/>
  <c r="BF64" i="1363" s="1"/>
  <c r="BG64" i="1363" s="1"/>
  <c r="BH64" i="1363" s="1"/>
  <c r="BI64" i="1363" s="1"/>
  <c r="BJ64" i="1363" s="1"/>
  <c r="BK64" i="1363" s="1"/>
  <c r="BL64" i="1363" s="1"/>
  <c r="BM64" i="1363" s="1"/>
  <c r="BN64" i="1363" s="1"/>
  <c r="BO64" i="1363" s="1"/>
  <c r="BP64" i="1363" s="1"/>
  <c r="BQ64" i="1363" s="1"/>
  <c r="BR64" i="1363" s="1"/>
  <c r="H63" i="1363"/>
  <c r="I63" i="1363" s="1"/>
  <c r="J63" i="1363" s="1"/>
  <c r="K63" i="1363" s="1"/>
  <c r="L63" i="1363" s="1"/>
  <c r="M63" i="1363" s="1"/>
  <c r="N63" i="1363" s="1"/>
  <c r="O63" i="1363" s="1"/>
  <c r="P63" i="1363" s="1"/>
  <c r="Q63" i="1363" s="1"/>
  <c r="R63" i="1363" s="1"/>
  <c r="S63" i="1363" s="1"/>
  <c r="T63" i="1363" s="1"/>
  <c r="U63" i="1363" s="1"/>
  <c r="V63" i="1363" s="1"/>
  <c r="W63" i="1363" s="1"/>
  <c r="X63" i="1363" s="1"/>
  <c r="Y63" i="1363" s="1"/>
  <c r="Z63" i="1363" s="1"/>
  <c r="AA63" i="1363" s="1"/>
  <c r="AB63" i="1363" s="1"/>
  <c r="AC63" i="1363" s="1"/>
  <c r="AD63" i="1363" s="1"/>
  <c r="AE63" i="1363" s="1"/>
  <c r="AF63" i="1363" s="1"/>
  <c r="AG63" i="1363" s="1"/>
  <c r="AH63" i="1363" s="1"/>
  <c r="AI63" i="1363" s="1"/>
  <c r="AJ63" i="1363" s="1"/>
  <c r="AK63" i="1363" s="1"/>
  <c r="AL63" i="1363" s="1"/>
  <c r="AM63" i="1363" s="1"/>
  <c r="AN63" i="1363" s="1"/>
  <c r="AO63" i="1363" s="1"/>
  <c r="AP63" i="1363" s="1"/>
  <c r="AQ63" i="1363" s="1"/>
  <c r="AR63" i="1363" s="1"/>
  <c r="AS63" i="1363" s="1"/>
  <c r="AT63" i="1363" s="1"/>
  <c r="AU63" i="1363" s="1"/>
  <c r="AV63" i="1363" s="1"/>
  <c r="AW63" i="1363" s="1"/>
  <c r="AX63" i="1363" s="1"/>
  <c r="AY63" i="1363" s="1"/>
  <c r="AZ63" i="1363" s="1"/>
  <c r="BA63" i="1363" s="1"/>
  <c r="BB63" i="1363" s="1"/>
  <c r="BC63" i="1363" s="1"/>
  <c r="BD63" i="1363" s="1"/>
  <c r="BE63" i="1363" s="1"/>
  <c r="BF63" i="1363" s="1"/>
  <c r="BG63" i="1363" s="1"/>
  <c r="BH63" i="1363" s="1"/>
  <c r="BI63" i="1363" s="1"/>
  <c r="BJ63" i="1363" s="1"/>
  <c r="BK63" i="1363" s="1"/>
  <c r="BL63" i="1363" s="1"/>
  <c r="BM63" i="1363" s="1"/>
  <c r="BN63" i="1363" s="1"/>
  <c r="BO63" i="1363" s="1"/>
  <c r="BP63" i="1363" s="1"/>
  <c r="BQ63" i="1363" s="1"/>
  <c r="BR63" i="1363" s="1"/>
  <c r="H62" i="1363"/>
  <c r="I62" i="1363" s="1"/>
  <c r="J62" i="1363" s="1"/>
  <c r="K62" i="1363" s="1"/>
  <c r="L62" i="1363" s="1"/>
  <c r="M62" i="1363" s="1"/>
  <c r="N62" i="1363" s="1"/>
  <c r="O62" i="1363" s="1"/>
  <c r="P62" i="1363" s="1"/>
  <c r="Q62" i="1363" s="1"/>
  <c r="R62" i="1363" s="1"/>
  <c r="S62" i="1363" s="1"/>
  <c r="T62" i="1363" s="1"/>
  <c r="U62" i="1363" s="1"/>
  <c r="V62" i="1363" s="1"/>
  <c r="W62" i="1363" s="1"/>
  <c r="X62" i="1363" s="1"/>
  <c r="Y62" i="1363" s="1"/>
  <c r="Z62" i="1363" s="1"/>
  <c r="AA62" i="1363" s="1"/>
  <c r="AB62" i="1363" s="1"/>
  <c r="AC62" i="1363" s="1"/>
  <c r="AD62" i="1363" s="1"/>
  <c r="AE62" i="1363" s="1"/>
  <c r="AF62" i="1363" s="1"/>
  <c r="AG62" i="1363" s="1"/>
  <c r="AH62" i="1363" s="1"/>
  <c r="AI62" i="1363" s="1"/>
  <c r="AJ62" i="1363" s="1"/>
  <c r="AK62" i="1363" s="1"/>
  <c r="AL62" i="1363" s="1"/>
  <c r="AM62" i="1363" s="1"/>
  <c r="AN62" i="1363" s="1"/>
  <c r="AO62" i="1363" s="1"/>
  <c r="AP62" i="1363" s="1"/>
  <c r="AQ62" i="1363" s="1"/>
  <c r="AR62" i="1363" s="1"/>
  <c r="AS62" i="1363" s="1"/>
  <c r="AT62" i="1363" s="1"/>
  <c r="AU62" i="1363" s="1"/>
  <c r="AV62" i="1363" s="1"/>
  <c r="AW62" i="1363" s="1"/>
  <c r="AX62" i="1363" s="1"/>
  <c r="AY62" i="1363" s="1"/>
  <c r="AZ62" i="1363" s="1"/>
  <c r="BA62" i="1363" s="1"/>
  <c r="BB62" i="1363" s="1"/>
  <c r="BC62" i="1363" s="1"/>
  <c r="BD62" i="1363" s="1"/>
  <c r="BE62" i="1363" s="1"/>
  <c r="BF62" i="1363" s="1"/>
  <c r="BG62" i="1363" s="1"/>
  <c r="BH62" i="1363" s="1"/>
  <c r="BI62" i="1363" s="1"/>
  <c r="BJ62" i="1363" s="1"/>
  <c r="BK62" i="1363" s="1"/>
  <c r="BL62" i="1363" s="1"/>
  <c r="BM62" i="1363" s="1"/>
  <c r="BN62" i="1363" s="1"/>
  <c r="BO62" i="1363" s="1"/>
  <c r="BP62" i="1363" s="1"/>
  <c r="BQ62" i="1363" s="1"/>
  <c r="BR62" i="1363" s="1"/>
  <c r="H61" i="1363"/>
  <c r="I61" i="1363" s="1"/>
  <c r="J61" i="1363" s="1"/>
  <c r="K61" i="1363" s="1"/>
  <c r="L61" i="1363" s="1"/>
  <c r="M61" i="1363" s="1"/>
  <c r="N61" i="1363" s="1"/>
  <c r="O61" i="1363" s="1"/>
  <c r="P61" i="1363" s="1"/>
  <c r="Q61" i="1363" s="1"/>
  <c r="R61" i="1363" s="1"/>
  <c r="S61" i="1363" s="1"/>
  <c r="T61" i="1363" s="1"/>
  <c r="U61" i="1363" s="1"/>
  <c r="V61" i="1363" s="1"/>
  <c r="H60" i="1363"/>
  <c r="I60" i="1363" s="1"/>
  <c r="J60" i="1363" s="1"/>
  <c r="K60" i="1363" s="1"/>
  <c r="L60" i="1363" s="1"/>
  <c r="M60" i="1363" s="1"/>
  <c r="N60" i="1363" s="1"/>
  <c r="O60" i="1363" s="1"/>
  <c r="P60" i="1363" s="1"/>
  <c r="Q60" i="1363" s="1"/>
  <c r="R60" i="1363" s="1"/>
  <c r="S60" i="1363" s="1"/>
  <c r="T60" i="1363" s="1"/>
  <c r="U60" i="1363" s="1"/>
  <c r="V60" i="1363" s="1"/>
  <c r="W60" i="1363" s="1"/>
  <c r="X60" i="1363" s="1"/>
  <c r="Y60" i="1363" s="1"/>
  <c r="Z60" i="1363" s="1"/>
  <c r="AA60" i="1363" s="1"/>
  <c r="AB60" i="1363" s="1"/>
  <c r="AC60" i="1363" s="1"/>
  <c r="AD60" i="1363" s="1"/>
  <c r="AE60" i="1363" s="1"/>
  <c r="AF60" i="1363" s="1"/>
  <c r="AG60" i="1363" s="1"/>
  <c r="AH60" i="1363" s="1"/>
  <c r="AI60" i="1363" s="1"/>
  <c r="AJ60" i="1363" s="1"/>
  <c r="AK60" i="1363" s="1"/>
  <c r="AL60" i="1363" s="1"/>
  <c r="AM60" i="1363" s="1"/>
  <c r="AN60" i="1363" s="1"/>
  <c r="AO60" i="1363" s="1"/>
  <c r="AP60" i="1363" s="1"/>
  <c r="AQ60" i="1363" s="1"/>
  <c r="AR60" i="1363" s="1"/>
  <c r="AS60" i="1363" s="1"/>
  <c r="AT60" i="1363" s="1"/>
  <c r="AU60" i="1363" s="1"/>
  <c r="AV60" i="1363" s="1"/>
  <c r="AW60" i="1363" s="1"/>
  <c r="AX60" i="1363" s="1"/>
  <c r="AY60" i="1363" s="1"/>
  <c r="AZ60" i="1363" s="1"/>
  <c r="BA60" i="1363" s="1"/>
  <c r="BB60" i="1363" s="1"/>
  <c r="BC60" i="1363" s="1"/>
  <c r="BD60" i="1363" s="1"/>
  <c r="BE60" i="1363" s="1"/>
  <c r="BF60" i="1363" s="1"/>
  <c r="BG60" i="1363" s="1"/>
  <c r="BH60" i="1363" s="1"/>
  <c r="BI60" i="1363" s="1"/>
  <c r="BJ60" i="1363" s="1"/>
  <c r="BK60" i="1363" s="1"/>
  <c r="BL60" i="1363" s="1"/>
  <c r="BM60" i="1363" s="1"/>
  <c r="BN60" i="1363" s="1"/>
  <c r="BO60" i="1363" s="1"/>
  <c r="BP60" i="1363" s="1"/>
  <c r="BQ60" i="1363" s="1"/>
  <c r="BR60" i="1363" s="1"/>
  <c r="H59" i="1363"/>
  <c r="I59" i="1363" s="1"/>
  <c r="J59" i="1363" s="1"/>
  <c r="K59" i="1363" s="1"/>
  <c r="L59" i="1363" s="1"/>
  <c r="M59" i="1363" s="1"/>
  <c r="N59" i="1363" s="1"/>
  <c r="O59" i="1363" s="1"/>
  <c r="P59" i="1363" s="1"/>
  <c r="Q59" i="1363" s="1"/>
  <c r="R59" i="1363" s="1"/>
  <c r="S59" i="1363" s="1"/>
  <c r="T59" i="1363" s="1"/>
  <c r="U59" i="1363" s="1"/>
  <c r="V59" i="1363" s="1"/>
  <c r="W59" i="1363" s="1"/>
  <c r="X59" i="1363" s="1"/>
  <c r="Y59" i="1363" s="1"/>
  <c r="Z59" i="1363" s="1"/>
  <c r="AA59" i="1363" s="1"/>
  <c r="AB59" i="1363" s="1"/>
  <c r="AC59" i="1363" s="1"/>
  <c r="AD59" i="1363" s="1"/>
  <c r="AE59" i="1363" s="1"/>
  <c r="AF59" i="1363" s="1"/>
  <c r="AG59" i="1363" s="1"/>
  <c r="AH59" i="1363" s="1"/>
  <c r="AI59" i="1363" s="1"/>
  <c r="AJ59" i="1363" s="1"/>
  <c r="AK59" i="1363" s="1"/>
  <c r="AL59" i="1363" s="1"/>
  <c r="AM59" i="1363" s="1"/>
  <c r="AN59" i="1363" s="1"/>
  <c r="AO59" i="1363" s="1"/>
  <c r="AP59" i="1363" s="1"/>
  <c r="AQ59" i="1363" s="1"/>
  <c r="AR59" i="1363" s="1"/>
  <c r="AS59" i="1363" s="1"/>
  <c r="AT59" i="1363" s="1"/>
  <c r="AU59" i="1363" s="1"/>
  <c r="AV59" i="1363" s="1"/>
  <c r="AW59" i="1363" s="1"/>
  <c r="AX59" i="1363" s="1"/>
  <c r="AY59" i="1363" s="1"/>
  <c r="AZ59" i="1363" s="1"/>
  <c r="BA59" i="1363" s="1"/>
  <c r="BB59" i="1363" s="1"/>
  <c r="BC59" i="1363" s="1"/>
  <c r="BD59" i="1363" s="1"/>
  <c r="BE59" i="1363" s="1"/>
  <c r="BF59" i="1363" s="1"/>
  <c r="BG59" i="1363" s="1"/>
  <c r="BH59" i="1363" s="1"/>
  <c r="BI59" i="1363" s="1"/>
  <c r="BJ59" i="1363" s="1"/>
  <c r="BK59" i="1363" s="1"/>
  <c r="BL59" i="1363" s="1"/>
  <c r="BM59" i="1363" s="1"/>
  <c r="BN59" i="1363" s="1"/>
  <c r="BO59" i="1363" s="1"/>
  <c r="BP59" i="1363" s="1"/>
  <c r="BQ59" i="1363" s="1"/>
  <c r="BR59" i="1363" s="1"/>
  <c r="H58" i="1363"/>
  <c r="I58" i="1363" s="1"/>
  <c r="J58" i="1363" s="1"/>
  <c r="K58" i="1363" s="1"/>
  <c r="L58" i="1363" s="1"/>
  <c r="M58" i="1363" s="1"/>
  <c r="N58" i="1363" s="1"/>
  <c r="O58" i="1363" s="1"/>
  <c r="P58" i="1363" s="1"/>
  <c r="Q58" i="1363" s="1"/>
  <c r="R58" i="1363" s="1"/>
  <c r="S58" i="1363" s="1"/>
  <c r="T58" i="1363" s="1"/>
  <c r="U58" i="1363" s="1"/>
  <c r="V58" i="1363" s="1"/>
  <c r="W58" i="1363" s="1"/>
  <c r="X58" i="1363" s="1"/>
  <c r="Y58" i="1363" s="1"/>
  <c r="Z58" i="1363" s="1"/>
  <c r="AA58" i="1363" s="1"/>
  <c r="AB58" i="1363" s="1"/>
  <c r="AC58" i="1363" s="1"/>
  <c r="AD58" i="1363" s="1"/>
  <c r="AE58" i="1363" s="1"/>
  <c r="AF58" i="1363" s="1"/>
  <c r="AG58" i="1363" s="1"/>
  <c r="AH58" i="1363" s="1"/>
  <c r="AI58" i="1363" s="1"/>
  <c r="AJ58" i="1363" s="1"/>
  <c r="AK58" i="1363" s="1"/>
  <c r="AL58" i="1363" s="1"/>
  <c r="AM58" i="1363" s="1"/>
  <c r="AN58" i="1363" s="1"/>
  <c r="AO58" i="1363" s="1"/>
  <c r="AP58" i="1363" s="1"/>
  <c r="AQ58" i="1363" s="1"/>
  <c r="AR58" i="1363" s="1"/>
  <c r="AS58" i="1363" s="1"/>
  <c r="AT58" i="1363" s="1"/>
  <c r="AU58" i="1363" s="1"/>
  <c r="AV58" i="1363" s="1"/>
  <c r="AW58" i="1363" s="1"/>
  <c r="AX58" i="1363" s="1"/>
  <c r="AY58" i="1363" s="1"/>
  <c r="AZ58" i="1363" s="1"/>
  <c r="BA58" i="1363" s="1"/>
  <c r="BB58" i="1363" s="1"/>
  <c r="BC58" i="1363" s="1"/>
  <c r="BD58" i="1363" s="1"/>
  <c r="BE58" i="1363" s="1"/>
  <c r="BF58" i="1363" s="1"/>
  <c r="BG58" i="1363" s="1"/>
  <c r="BH58" i="1363" s="1"/>
  <c r="BI58" i="1363" s="1"/>
  <c r="BJ58" i="1363" s="1"/>
  <c r="BK58" i="1363" s="1"/>
  <c r="BL58" i="1363" s="1"/>
  <c r="BM58" i="1363" s="1"/>
  <c r="BN58" i="1363" s="1"/>
  <c r="BO58" i="1363" s="1"/>
  <c r="BP58" i="1363" s="1"/>
  <c r="BQ58" i="1363" s="1"/>
  <c r="BR58" i="1363" s="1"/>
  <c r="H57" i="1363"/>
  <c r="I57" i="1363" s="1"/>
  <c r="J57" i="1363" s="1"/>
  <c r="K57" i="1363" s="1"/>
  <c r="L57" i="1363" s="1"/>
  <c r="M57" i="1363" s="1"/>
  <c r="N57" i="1363" s="1"/>
  <c r="O57" i="1363" s="1"/>
  <c r="P57" i="1363" s="1"/>
  <c r="Q57" i="1363" s="1"/>
  <c r="R57" i="1363" s="1"/>
  <c r="S57" i="1363" s="1"/>
  <c r="T57" i="1363" s="1"/>
  <c r="U57" i="1363" s="1"/>
  <c r="V57" i="1363" s="1"/>
  <c r="I56" i="1363"/>
  <c r="J56" i="1363" s="1"/>
  <c r="K56" i="1363" s="1"/>
  <c r="L56" i="1363" s="1"/>
  <c r="M56" i="1363" s="1"/>
  <c r="N56" i="1363" s="1"/>
  <c r="O56" i="1363" s="1"/>
  <c r="P56" i="1363" s="1"/>
  <c r="Q56" i="1363" s="1"/>
  <c r="R56" i="1363" s="1"/>
  <c r="S56" i="1363" s="1"/>
  <c r="T56" i="1363" s="1"/>
  <c r="U56" i="1363" s="1"/>
  <c r="V56" i="1363" s="1"/>
  <c r="W56" i="1363" s="1"/>
  <c r="H56" i="1363"/>
  <c r="H55" i="1363"/>
  <c r="I55" i="1363" s="1"/>
  <c r="J55" i="1363" s="1"/>
  <c r="K55" i="1363" s="1"/>
  <c r="L55" i="1363" s="1"/>
  <c r="M55" i="1363" s="1"/>
  <c r="N55" i="1363" s="1"/>
  <c r="O55" i="1363" s="1"/>
  <c r="P55" i="1363" s="1"/>
  <c r="Q55" i="1363" s="1"/>
  <c r="R55" i="1363" s="1"/>
  <c r="S55" i="1363" s="1"/>
  <c r="T55" i="1363" s="1"/>
  <c r="U55" i="1363" s="1"/>
  <c r="V55" i="1363" s="1"/>
  <c r="H54" i="1363"/>
  <c r="I54" i="1363" s="1"/>
  <c r="J54" i="1363" s="1"/>
  <c r="K54" i="1363" s="1"/>
  <c r="L54" i="1363" s="1"/>
  <c r="M54" i="1363" s="1"/>
  <c r="N54" i="1363" s="1"/>
  <c r="O54" i="1363" s="1"/>
  <c r="P54" i="1363" s="1"/>
  <c r="Q54" i="1363" s="1"/>
  <c r="R54" i="1363" s="1"/>
  <c r="S54" i="1363" s="1"/>
  <c r="T54" i="1363" s="1"/>
  <c r="U54" i="1363" s="1"/>
  <c r="V54" i="1363" s="1"/>
  <c r="H53" i="1363"/>
  <c r="I53" i="1363" s="1"/>
  <c r="J53" i="1363" s="1"/>
  <c r="K53" i="1363" s="1"/>
  <c r="L53" i="1363" s="1"/>
  <c r="M53" i="1363" s="1"/>
  <c r="N53" i="1363" s="1"/>
  <c r="O53" i="1363" s="1"/>
  <c r="P53" i="1363" s="1"/>
  <c r="Q53" i="1363" s="1"/>
  <c r="R53" i="1363" s="1"/>
  <c r="S53" i="1363" s="1"/>
  <c r="T53" i="1363" s="1"/>
  <c r="U53" i="1363" s="1"/>
  <c r="V53" i="1363" s="1"/>
  <c r="W53" i="1363" s="1"/>
  <c r="X53" i="1363" s="1"/>
  <c r="Y53" i="1363" s="1"/>
  <c r="Z53" i="1363" s="1"/>
  <c r="AA53" i="1363" s="1"/>
  <c r="AB53" i="1363" s="1"/>
  <c r="AC53" i="1363" s="1"/>
  <c r="AD53" i="1363" s="1"/>
  <c r="AE53" i="1363" s="1"/>
  <c r="AF53" i="1363" s="1"/>
  <c r="AG53" i="1363" s="1"/>
  <c r="AH53" i="1363" s="1"/>
  <c r="AI53" i="1363" s="1"/>
  <c r="AJ53" i="1363" s="1"/>
  <c r="AK53" i="1363" s="1"/>
  <c r="AL53" i="1363" s="1"/>
  <c r="AM53" i="1363" s="1"/>
  <c r="AN53" i="1363" s="1"/>
  <c r="AO53" i="1363" s="1"/>
  <c r="AP53" i="1363" s="1"/>
  <c r="AQ53" i="1363" s="1"/>
  <c r="AR53" i="1363" s="1"/>
  <c r="AS53" i="1363" s="1"/>
  <c r="AT53" i="1363" s="1"/>
  <c r="AU53" i="1363" s="1"/>
  <c r="AV53" i="1363" s="1"/>
  <c r="AW53" i="1363" s="1"/>
  <c r="AX53" i="1363" s="1"/>
  <c r="AY53" i="1363" s="1"/>
  <c r="AZ53" i="1363" s="1"/>
  <c r="BA53" i="1363" s="1"/>
  <c r="BB53" i="1363" s="1"/>
  <c r="BC53" i="1363" s="1"/>
  <c r="BD53" i="1363" s="1"/>
  <c r="BE53" i="1363" s="1"/>
  <c r="BF53" i="1363" s="1"/>
  <c r="BG53" i="1363" s="1"/>
  <c r="BH53" i="1363" s="1"/>
  <c r="BI53" i="1363" s="1"/>
  <c r="BJ53" i="1363" s="1"/>
  <c r="BK53" i="1363" s="1"/>
  <c r="BL53" i="1363" s="1"/>
  <c r="BM53" i="1363" s="1"/>
  <c r="BN53" i="1363" s="1"/>
  <c r="BO53" i="1363" s="1"/>
  <c r="BP53" i="1363" s="1"/>
  <c r="BQ53" i="1363" s="1"/>
  <c r="BR53" i="1363" s="1"/>
  <c r="H52" i="1363"/>
  <c r="I52" i="1363" s="1"/>
  <c r="J52" i="1363" s="1"/>
  <c r="K52" i="1363" s="1"/>
  <c r="L52" i="1363" s="1"/>
  <c r="M52" i="1363" s="1"/>
  <c r="N52" i="1363" s="1"/>
  <c r="O52" i="1363" s="1"/>
  <c r="P52" i="1363" s="1"/>
  <c r="Q52" i="1363" s="1"/>
  <c r="R52" i="1363" s="1"/>
  <c r="S52" i="1363" s="1"/>
  <c r="T52" i="1363" s="1"/>
  <c r="U52" i="1363" s="1"/>
  <c r="V52" i="1363" s="1"/>
  <c r="W52" i="1363" s="1"/>
  <c r="X52" i="1363" s="1"/>
  <c r="Y52" i="1363" s="1"/>
  <c r="Z52" i="1363" s="1"/>
  <c r="AA52" i="1363" s="1"/>
  <c r="AB52" i="1363" s="1"/>
  <c r="AC52" i="1363" s="1"/>
  <c r="AD52" i="1363" s="1"/>
  <c r="AE52" i="1363" s="1"/>
  <c r="AF52" i="1363" s="1"/>
  <c r="AG52" i="1363" s="1"/>
  <c r="AH52" i="1363" s="1"/>
  <c r="AI52" i="1363" s="1"/>
  <c r="AJ52" i="1363" s="1"/>
  <c r="AK52" i="1363" s="1"/>
  <c r="AL52" i="1363" s="1"/>
  <c r="AM52" i="1363" s="1"/>
  <c r="AN52" i="1363" s="1"/>
  <c r="AO52" i="1363" s="1"/>
  <c r="AP52" i="1363" s="1"/>
  <c r="AQ52" i="1363" s="1"/>
  <c r="AR52" i="1363" s="1"/>
  <c r="AS52" i="1363" s="1"/>
  <c r="AT52" i="1363" s="1"/>
  <c r="AU52" i="1363" s="1"/>
  <c r="AV52" i="1363" s="1"/>
  <c r="AW52" i="1363" s="1"/>
  <c r="AX52" i="1363" s="1"/>
  <c r="AY52" i="1363" s="1"/>
  <c r="AZ52" i="1363" s="1"/>
  <c r="BA52" i="1363" s="1"/>
  <c r="BB52" i="1363" s="1"/>
  <c r="BC52" i="1363" s="1"/>
  <c r="BD52" i="1363" s="1"/>
  <c r="BE52" i="1363" s="1"/>
  <c r="BF52" i="1363" s="1"/>
  <c r="BG52" i="1363" s="1"/>
  <c r="BH52" i="1363" s="1"/>
  <c r="BI52" i="1363" s="1"/>
  <c r="BJ52" i="1363" s="1"/>
  <c r="BK52" i="1363" s="1"/>
  <c r="BL52" i="1363" s="1"/>
  <c r="BM52" i="1363" s="1"/>
  <c r="BN52" i="1363" s="1"/>
  <c r="BO52" i="1363" s="1"/>
  <c r="BP52" i="1363" s="1"/>
  <c r="BQ52" i="1363" s="1"/>
  <c r="BR52" i="1363" s="1"/>
  <c r="H51" i="1363"/>
  <c r="I51" i="1363" s="1"/>
  <c r="J51" i="1363" s="1"/>
  <c r="K51" i="1363" s="1"/>
  <c r="L51" i="1363" s="1"/>
  <c r="M51" i="1363" s="1"/>
  <c r="N51" i="1363" s="1"/>
  <c r="O51" i="1363" s="1"/>
  <c r="P51" i="1363" s="1"/>
  <c r="Q51" i="1363" s="1"/>
  <c r="R51" i="1363" s="1"/>
  <c r="S51" i="1363" s="1"/>
  <c r="T51" i="1363" s="1"/>
  <c r="U51" i="1363" s="1"/>
  <c r="V51" i="1363" s="1"/>
  <c r="W51" i="1363" s="1"/>
  <c r="X51" i="1363" s="1"/>
  <c r="Y51" i="1363" s="1"/>
  <c r="Z51" i="1363" s="1"/>
  <c r="AA51" i="1363" s="1"/>
  <c r="AB51" i="1363" s="1"/>
  <c r="AC51" i="1363" s="1"/>
  <c r="AD51" i="1363" s="1"/>
  <c r="AE51" i="1363" s="1"/>
  <c r="AF51" i="1363" s="1"/>
  <c r="AG51" i="1363" s="1"/>
  <c r="AH51" i="1363" s="1"/>
  <c r="AI51" i="1363" s="1"/>
  <c r="AJ51" i="1363" s="1"/>
  <c r="AK51" i="1363" s="1"/>
  <c r="AL51" i="1363" s="1"/>
  <c r="AM51" i="1363" s="1"/>
  <c r="AN51" i="1363" s="1"/>
  <c r="AO51" i="1363" s="1"/>
  <c r="AP51" i="1363" s="1"/>
  <c r="AQ51" i="1363" s="1"/>
  <c r="AR51" i="1363" s="1"/>
  <c r="AS51" i="1363" s="1"/>
  <c r="AT51" i="1363" s="1"/>
  <c r="AU51" i="1363" s="1"/>
  <c r="AV51" i="1363" s="1"/>
  <c r="AW51" i="1363" s="1"/>
  <c r="AX51" i="1363" s="1"/>
  <c r="AY51" i="1363" s="1"/>
  <c r="AZ51" i="1363" s="1"/>
  <c r="BA51" i="1363" s="1"/>
  <c r="BB51" i="1363" s="1"/>
  <c r="BC51" i="1363" s="1"/>
  <c r="BD51" i="1363" s="1"/>
  <c r="BE51" i="1363" s="1"/>
  <c r="BF51" i="1363" s="1"/>
  <c r="BG51" i="1363" s="1"/>
  <c r="BH51" i="1363" s="1"/>
  <c r="BI51" i="1363" s="1"/>
  <c r="BJ51" i="1363" s="1"/>
  <c r="BK51" i="1363" s="1"/>
  <c r="BL51" i="1363" s="1"/>
  <c r="BM51" i="1363" s="1"/>
  <c r="BN51" i="1363" s="1"/>
  <c r="BO51" i="1363" s="1"/>
  <c r="BP51" i="1363" s="1"/>
  <c r="BQ51" i="1363" s="1"/>
  <c r="BR51" i="1363" s="1"/>
  <c r="H50" i="1363"/>
  <c r="I50" i="1363" s="1"/>
  <c r="J50" i="1363" s="1"/>
  <c r="K50" i="1363" s="1"/>
  <c r="L50" i="1363" s="1"/>
  <c r="M50" i="1363" s="1"/>
  <c r="N50" i="1363" s="1"/>
  <c r="O50" i="1363" s="1"/>
  <c r="P50" i="1363" s="1"/>
  <c r="Q50" i="1363" s="1"/>
  <c r="R50" i="1363" s="1"/>
  <c r="S50" i="1363" s="1"/>
  <c r="T50" i="1363" s="1"/>
  <c r="U50" i="1363" s="1"/>
  <c r="V50" i="1363" s="1"/>
  <c r="W50" i="1363" s="1"/>
  <c r="X50" i="1363" s="1"/>
  <c r="Y50" i="1363" s="1"/>
  <c r="Z50" i="1363" s="1"/>
  <c r="AA50" i="1363" s="1"/>
  <c r="AB50" i="1363" s="1"/>
  <c r="AC50" i="1363" s="1"/>
  <c r="AD50" i="1363" s="1"/>
  <c r="AE50" i="1363" s="1"/>
  <c r="AF50" i="1363" s="1"/>
  <c r="AG50" i="1363" s="1"/>
  <c r="AH50" i="1363" s="1"/>
  <c r="AI50" i="1363" s="1"/>
  <c r="AJ50" i="1363" s="1"/>
  <c r="AK50" i="1363" s="1"/>
  <c r="AL50" i="1363" s="1"/>
  <c r="AM50" i="1363" s="1"/>
  <c r="AN50" i="1363" s="1"/>
  <c r="AO50" i="1363" s="1"/>
  <c r="AP50" i="1363" s="1"/>
  <c r="AQ50" i="1363" s="1"/>
  <c r="AR50" i="1363" s="1"/>
  <c r="AS50" i="1363" s="1"/>
  <c r="AT50" i="1363" s="1"/>
  <c r="AU50" i="1363" s="1"/>
  <c r="AV50" i="1363" s="1"/>
  <c r="AW50" i="1363" s="1"/>
  <c r="AX50" i="1363" s="1"/>
  <c r="AY50" i="1363" s="1"/>
  <c r="AZ50" i="1363" s="1"/>
  <c r="BA50" i="1363" s="1"/>
  <c r="BB50" i="1363" s="1"/>
  <c r="BC50" i="1363" s="1"/>
  <c r="BD50" i="1363" s="1"/>
  <c r="BE50" i="1363" s="1"/>
  <c r="BF50" i="1363" s="1"/>
  <c r="BG50" i="1363" s="1"/>
  <c r="BH50" i="1363" s="1"/>
  <c r="BI50" i="1363" s="1"/>
  <c r="BJ50" i="1363" s="1"/>
  <c r="BK50" i="1363" s="1"/>
  <c r="BL50" i="1363" s="1"/>
  <c r="BM50" i="1363" s="1"/>
  <c r="BN50" i="1363" s="1"/>
  <c r="BO50" i="1363" s="1"/>
  <c r="BP50" i="1363" s="1"/>
  <c r="BQ50" i="1363" s="1"/>
  <c r="BR50" i="1363" s="1"/>
  <c r="H49" i="1363"/>
  <c r="I49" i="1363" s="1"/>
  <c r="J49" i="1363" s="1"/>
  <c r="K49" i="1363" s="1"/>
  <c r="L49" i="1363" s="1"/>
  <c r="M49" i="1363" s="1"/>
  <c r="N49" i="1363" s="1"/>
  <c r="O49" i="1363" s="1"/>
  <c r="P49" i="1363" s="1"/>
  <c r="Q49" i="1363" s="1"/>
  <c r="R49" i="1363" s="1"/>
  <c r="S49" i="1363" s="1"/>
  <c r="T49" i="1363" s="1"/>
  <c r="U49" i="1363" s="1"/>
  <c r="V49" i="1363" s="1"/>
  <c r="W49" i="1363" s="1"/>
  <c r="X49" i="1363" s="1"/>
  <c r="Y49" i="1363" s="1"/>
  <c r="Z49" i="1363" s="1"/>
  <c r="AA49" i="1363" s="1"/>
  <c r="AB49" i="1363" s="1"/>
  <c r="AC49" i="1363" s="1"/>
  <c r="AD49" i="1363" s="1"/>
  <c r="AE49" i="1363" s="1"/>
  <c r="AF49" i="1363" s="1"/>
  <c r="AG49" i="1363" s="1"/>
  <c r="AH49" i="1363" s="1"/>
  <c r="AI49" i="1363" s="1"/>
  <c r="AJ49" i="1363" s="1"/>
  <c r="AK49" i="1363" s="1"/>
  <c r="AL49" i="1363" s="1"/>
  <c r="AM49" i="1363" s="1"/>
  <c r="AN49" i="1363" s="1"/>
  <c r="AO49" i="1363" s="1"/>
  <c r="AP49" i="1363" s="1"/>
  <c r="AQ49" i="1363" s="1"/>
  <c r="AR49" i="1363" s="1"/>
  <c r="AS49" i="1363" s="1"/>
  <c r="AT49" i="1363" s="1"/>
  <c r="AU49" i="1363" s="1"/>
  <c r="AV49" i="1363" s="1"/>
  <c r="AW49" i="1363" s="1"/>
  <c r="AX49" i="1363" s="1"/>
  <c r="AY49" i="1363" s="1"/>
  <c r="AZ49" i="1363" s="1"/>
  <c r="BA49" i="1363" s="1"/>
  <c r="BB49" i="1363" s="1"/>
  <c r="BC49" i="1363" s="1"/>
  <c r="BD49" i="1363" s="1"/>
  <c r="BE49" i="1363" s="1"/>
  <c r="BF49" i="1363" s="1"/>
  <c r="BG49" i="1363" s="1"/>
  <c r="BH49" i="1363" s="1"/>
  <c r="BI49" i="1363" s="1"/>
  <c r="BJ49" i="1363" s="1"/>
  <c r="BK49" i="1363" s="1"/>
  <c r="BL49" i="1363" s="1"/>
  <c r="BM49" i="1363" s="1"/>
  <c r="BN49" i="1363" s="1"/>
  <c r="BO49" i="1363" s="1"/>
  <c r="BP49" i="1363" s="1"/>
  <c r="BQ49" i="1363" s="1"/>
  <c r="BR49" i="1363" s="1"/>
  <c r="H48" i="1363"/>
  <c r="I48" i="1363" s="1"/>
  <c r="J48" i="1363" s="1"/>
  <c r="K48" i="1363" s="1"/>
  <c r="L48" i="1363" s="1"/>
  <c r="M48" i="1363" s="1"/>
  <c r="N48" i="1363" s="1"/>
  <c r="O48" i="1363" s="1"/>
  <c r="P48" i="1363" s="1"/>
  <c r="Q48" i="1363" s="1"/>
  <c r="R48" i="1363" s="1"/>
  <c r="S48" i="1363" s="1"/>
  <c r="T48" i="1363" s="1"/>
  <c r="U48" i="1363" s="1"/>
  <c r="V48" i="1363" s="1"/>
  <c r="W48" i="1363" s="1"/>
  <c r="X48" i="1363" s="1"/>
  <c r="Y48" i="1363" s="1"/>
  <c r="Z48" i="1363" s="1"/>
  <c r="AA48" i="1363" s="1"/>
  <c r="AB48" i="1363" s="1"/>
  <c r="AC48" i="1363" s="1"/>
  <c r="AD48" i="1363" s="1"/>
  <c r="AE48" i="1363" s="1"/>
  <c r="AF48" i="1363" s="1"/>
  <c r="AG48" i="1363" s="1"/>
  <c r="AH48" i="1363" s="1"/>
  <c r="AI48" i="1363" s="1"/>
  <c r="AJ48" i="1363" s="1"/>
  <c r="AK48" i="1363" s="1"/>
  <c r="AL48" i="1363" s="1"/>
  <c r="AM48" i="1363" s="1"/>
  <c r="AN48" i="1363" s="1"/>
  <c r="AO48" i="1363" s="1"/>
  <c r="AP48" i="1363" s="1"/>
  <c r="AQ48" i="1363" s="1"/>
  <c r="AR48" i="1363" s="1"/>
  <c r="AS48" i="1363" s="1"/>
  <c r="AT48" i="1363" s="1"/>
  <c r="AU48" i="1363" s="1"/>
  <c r="AV48" i="1363" s="1"/>
  <c r="AW48" i="1363" s="1"/>
  <c r="AX48" i="1363" s="1"/>
  <c r="AY48" i="1363" s="1"/>
  <c r="AZ48" i="1363" s="1"/>
  <c r="BA48" i="1363" s="1"/>
  <c r="BB48" i="1363" s="1"/>
  <c r="BC48" i="1363" s="1"/>
  <c r="BD48" i="1363" s="1"/>
  <c r="BE48" i="1363" s="1"/>
  <c r="BF48" i="1363" s="1"/>
  <c r="BG48" i="1363" s="1"/>
  <c r="BH48" i="1363" s="1"/>
  <c r="BI48" i="1363" s="1"/>
  <c r="BJ48" i="1363" s="1"/>
  <c r="BK48" i="1363" s="1"/>
  <c r="BL48" i="1363" s="1"/>
  <c r="BM48" i="1363" s="1"/>
  <c r="BN48" i="1363" s="1"/>
  <c r="BO48" i="1363" s="1"/>
  <c r="BP48" i="1363" s="1"/>
  <c r="BQ48" i="1363" s="1"/>
  <c r="BR48" i="1363" s="1"/>
  <c r="H47" i="1363"/>
  <c r="I47" i="1363" s="1"/>
  <c r="J47" i="1363" s="1"/>
  <c r="K47" i="1363" s="1"/>
  <c r="L47" i="1363" s="1"/>
  <c r="M47" i="1363" s="1"/>
  <c r="N47" i="1363" s="1"/>
  <c r="O47" i="1363" s="1"/>
  <c r="P47" i="1363" s="1"/>
  <c r="Q47" i="1363" s="1"/>
  <c r="R47" i="1363" s="1"/>
  <c r="S47" i="1363" s="1"/>
  <c r="T47" i="1363" s="1"/>
  <c r="U47" i="1363" s="1"/>
  <c r="V47" i="1363" s="1"/>
  <c r="W47" i="1363" s="1"/>
  <c r="X47" i="1363" s="1"/>
  <c r="Y47" i="1363" s="1"/>
  <c r="Z47" i="1363" s="1"/>
  <c r="AA47" i="1363" s="1"/>
  <c r="AB47" i="1363" s="1"/>
  <c r="AC47" i="1363" s="1"/>
  <c r="AD47" i="1363" s="1"/>
  <c r="AE47" i="1363" s="1"/>
  <c r="AF47" i="1363" s="1"/>
  <c r="AG47" i="1363" s="1"/>
  <c r="AH47" i="1363" s="1"/>
  <c r="AI47" i="1363" s="1"/>
  <c r="AJ47" i="1363" s="1"/>
  <c r="AK47" i="1363" s="1"/>
  <c r="AL47" i="1363" s="1"/>
  <c r="AM47" i="1363" s="1"/>
  <c r="AN47" i="1363" s="1"/>
  <c r="AO47" i="1363" s="1"/>
  <c r="AP47" i="1363" s="1"/>
  <c r="AQ47" i="1363" s="1"/>
  <c r="AR47" i="1363" s="1"/>
  <c r="AS47" i="1363" s="1"/>
  <c r="AT47" i="1363" s="1"/>
  <c r="AU47" i="1363" s="1"/>
  <c r="AV47" i="1363" s="1"/>
  <c r="AW47" i="1363" s="1"/>
  <c r="AX47" i="1363" s="1"/>
  <c r="AY47" i="1363" s="1"/>
  <c r="AZ47" i="1363" s="1"/>
  <c r="BA47" i="1363" s="1"/>
  <c r="BB47" i="1363" s="1"/>
  <c r="BC47" i="1363" s="1"/>
  <c r="BD47" i="1363" s="1"/>
  <c r="BE47" i="1363" s="1"/>
  <c r="BF47" i="1363" s="1"/>
  <c r="BG47" i="1363" s="1"/>
  <c r="BH47" i="1363" s="1"/>
  <c r="BI47" i="1363" s="1"/>
  <c r="BJ47" i="1363" s="1"/>
  <c r="BK47" i="1363" s="1"/>
  <c r="BL47" i="1363" s="1"/>
  <c r="BM47" i="1363" s="1"/>
  <c r="BN47" i="1363" s="1"/>
  <c r="BO47" i="1363" s="1"/>
  <c r="BP47" i="1363" s="1"/>
  <c r="BQ47" i="1363" s="1"/>
  <c r="BR47" i="1363" s="1"/>
  <c r="H46" i="1363"/>
  <c r="I46" i="1363" s="1"/>
  <c r="J46" i="1363" s="1"/>
  <c r="K46" i="1363" s="1"/>
  <c r="L46" i="1363" s="1"/>
  <c r="M46" i="1363" s="1"/>
  <c r="N46" i="1363" s="1"/>
  <c r="O46" i="1363" s="1"/>
  <c r="P46" i="1363" s="1"/>
  <c r="Q46" i="1363" s="1"/>
  <c r="R46" i="1363" s="1"/>
  <c r="S46" i="1363" s="1"/>
  <c r="T46" i="1363" s="1"/>
  <c r="U46" i="1363" s="1"/>
  <c r="V46" i="1363" s="1"/>
  <c r="W46" i="1363" s="1"/>
  <c r="X46" i="1363" s="1"/>
  <c r="Y46" i="1363" s="1"/>
  <c r="Z46" i="1363" s="1"/>
  <c r="AA46" i="1363" s="1"/>
  <c r="AB46" i="1363" s="1"/>
  <c r="AC46" i="1363" s="1"/>
  <c r="AD46" i="1363" s="1"/>
  <c r="AE46" i="1363" s="1"/>
  <c r="AF46" i="1363" s="1"/>
  <c r="AG46" i="1363" s="1"/>
  <c r="AH46" i="1363" s="1"/>
  <c r="AI46" i="1363" s="1"/>
  <c r="AJ46" i="1363" s="1"/>
  <c r="AK46" i="1363" s="1"/>
  <c r="AL46" i="1363" s="1"/>
  <c r="AM46" i="1363" s="1"/>
  <c r="AN46" i="1363" s="1"/>
  <c r="AO46" i="1363" s="1"/>
  <c r="AP46" i="1363" s="1"/>
  <c r="AQ46" i="1363" s="1"/>
  <c r="AR46" i="1363" s="1"/>
  <c r="AS46" i="1363" s="1"/>
  <c r="AT46" i="1363" s="1"/>
  <c r="AU46" i="1363" s="1"/>
  <c r="AV46" i="1363" s="1"/>
  <c r="AW46" i="1363" s="1"/>
  <c r="AX46" i="1363" s="1"/>
  <c r="AY46" i="1363" s="1"/>
  <c r="AZ46" i="1363" s="1"/>
  <c r="BA46" i="1363" s="1"/>
  <c r="BB46" i="1363" s="1"/>
  <c r="BC46" i="1363" s="1"/>
  <c r="BD46" i="1363" s="1"/>
  <c r="BE46" i="1363" s="1"/>
  <c r="BF46" i="1363" s="1"/>
  <c r="BG46" i="1363" s="1"/>
  <c r="BH46" i="1363" s="1"/>
  <c r="BI46" i="1363" s="1"/>
  <c r="BJ46" i="1363" s="1"/>
  <c r="BK46" i="1363" s="1"/>
  <c r="BL46" i="1363" s="1"/>
  <c r="BM46" i="1363" s="1"/>
  <c r="BN46" i="1363" s="1"/>
  <c r="BO46" i="1363" s="1"/>
  <c r="BP46" i="1363" s="1"/>
  <c r="BQ46" i="1363" s="1"/>
  <c r="BR46" i="1363" s="1"/>
  <c r="H45" i="1363"/>
  <c r="I45" i="1363" s="1"/>
  <c r="J45" i="1363" s="1"/>
  <c r="K45" i="1363" s="1"/>
  <c r="L45" i="1363" s="1"/>
  <c r="M45" i="1363" s="1"/>
  <c r="N45" i="1363" s="1"/>
  <c r="O45" i="1363" s="1"/>
  <c r="P45" i="1363" s="1"/>
  <c r="Q45" i="1363" s="1"/>
  <c r="R45" i="1363" s="1"/>
  <c r="S45" i="1363" s="1"/>
  <c r="T45" i="1363" s="1"/>
  <c r="U45" i="1363" s="1"/>
  <c r="V45" i="1363" s="1"/>
  <c r="I44" i="1363"/>
  <c r="J44" i="1363" s="1"/>
  <c r="K44" i="1363" s="1"/>
  <c r="L44" i="1363" s="1"/>
  <c r="M44" i="1363" s="1"/>
  <c r="N44" i="1363" s="1"/>
  <c r="O44" i="1363" s="1"/>
  <c r="P44" i="1363" s="1"/>
  <c r="Q44" i="1363" s="1"/>
  <c r="R44" i="1363" s="1"/>
  <c r="S44" i="1363" s="1"/>
  <c r="T44" i="1363" s="1"/>
  <c r="U44" i="1363" s="1"/>
  <c r="V44" i="1363" s="1"/>
  <c r="H44" i="1363"/>
  <c r="J43" i="1363"/>
  <c r="K43" i="1363" s="1"/>
  <c r="L43" i="1363" s="1"/>
  <c r="M43" i="1363" s="1"/>
  <c r="N43" i="1363" s="1"/>
  <c r="O43" i="1363" s="1"/>
  <c r="P43" i="1363" s="1"/>
  <c r="Q43" i="1363" s="1"/>
  <c r="R43" i="1363" s="1"/>
  <c r="S43" i="1363" s="1"/>
  <c r="T43" i="1363" s="1"/>
  <c r="U43" i="1363" s="1"/>
  <c r="V43" i="1363" s="1"/>
  <c r="W43" i="1363" s="1"/>
  <c r="H43" i="1363"/>
  <c r="I43" i="1363" s="1"/>
  <c r="I42" i="1363"/>
  <c r="J42" i="1363" s="1"/>
  <c r="K42" i="1363" s="1"/>
  <c r="L42" i="1363" s="1"/>
  <c r="M42" i="1363" s="1"/>
  <c r="N42" i="1363" s="1"/>
  <c r="O42" i="1363" s="1"/>
  <c r="P42" i="1363" s="1"/>
  <c r="Q42" i="1363" s="1"/>
  <c r="R42" i="1363" s="1"/>
  <c r="S42" i="1363" s="1"/>
  <c r="T42" i="1363" s="1"/>
  <c r="U42" i="1363" s="1"/>
  <c r="V42" i="1363" s="1"/>
  <c r="H42" i="1363"/>
  <c r="J41" i="1363"/>
  <c r="K41" i="1363" s="1"/>
  <c r="L41" i="1363" s="1"/>
  <c r="M41" i="1363" s="1"/>
  <c r="N41" i="1363" s="1"/>
  <c r="O41" i="1363" s="1"/>
  <c r="P41" i="1363" s="1"/>
  <c r="Q41" i="1363" s="1"/>
  <c r="R41" i="1363" s="1"/>
  <c r="S41" i="1363" s="1"/>
  <c r="T41" i="1363" s="1"/>
  <c r="U41" i="1363" s="1"/>
  <c r="V41" i="1363" s="1"/>
  <c r="H41" i="1363"/>
  <c r="I41" i="1363" s="1"/>
  <c r="I40" i="1363"/>
  <c r="J40" i="1363" s="1"/>
  <c r="K40" i="1363" s="1"/>
  <c r="L40" i="1363" s="1"/>
  <c r="M40" i="1363" s="1"/>
  <c r="N40" i="1363" s="1"/>
  <c r="O40" i="1363" s="1"/>
  <c r="P40" i="1363" s="1"/>
  <c r="Q40" i="1363" s="1"/>
  <c r="R40" i="1363" s="1"/>
  <c r="S40" i="1363" s="1"/>
  <c r="T40" i="1363" s="1"/>
  <c r="U40" i="1363" s="1"/>
  <c r="V40" i="1363" s="1"/>
  <c r="H40" i="1363"/>
  <c r="L39" i="1363"/>
  <c r="M39" i="1363" s="1"/>
  <c r="N39" i="1363" s="1"/>
  <c r="O39" i="1363" s="1"/>
  <c r="P39" i="1363" s="1"/>
  <c r="Q39" i="1363" s="1"/>
  <c r="R39" i="1363" s="1"/>
  <c r="S39" i="1363" s="1"/>
  <c r="T39" i="1363" s="1"/>
  <c r="U39" i="1363" s="1"/>
  <c r="V39" i="1363" s="1"/>
  <c r="W39" i="1363" s="1"/>
  <c r="H39" i="1363"/>
  <c r="I39" i="1363" s="1"/>
  <c r="J39" i="1363" s="1"/>
  <c r="K39" i="1363" s="1"/>
  <c r="K38" i="1363"/>
  <c r="L38" i="1363" s="1"/>
  <c r="M38" i="1363" s="1"/>
  <c r="N38" i="1363" s="1"/>
  <c r="O38" i="1363" s="1"/>
  <c r="P38" i="1363" s="1"/>
  <c r="Q38" i="1363" s="1"/>
  <c r="R38" i="1363" s="1"/>
  <c r="S38" i="1363" s="1"/>
  <c r="T38" i="1363" s="1"/>
  <c r="U38" i="1363" s="1"/>
  <c r="V38" i="1363" s="1"/>
  <c r="H38" i="1363"/>
  <c r="I38" i="1363" s="1"/>
  <c r="J38" i="1363" s="1"/>
  <c r="I37" i="1363"/>
  <c r="J37" i="1363" s="1"/>
  <c r="K37" i="1363" s="1"/>
  <c r="L37" i="1363" s="1"/>
  <c r="M37" i="1363" s="1"/>
  <c r="N37" i="1363" s="1"/>
  <c r="O37" i="1363" s="1"/>
  <c r="P37" i="1363" s="1"/>
  <c r="Q37" i="1363" s="1"/>
  <c r="R37" i="1363" s="1"/>
  <c r="S37" i="1363" s="1"/>
  <c r="T37" i="1363" s="1"/>
  <c r="U37" i="1363" s="1"/>
  <c r="V37" i="1363" s="1"/>
  <c r="W37" i="1363" s="1"/>
  <c r="X37" i="1363" s="1"/>
  <c r="Y37" i="1363" s="1"/>
  <c r="Z37" i="1363" s="1"/>
  <c r="AA37" i="1363" s="1"/>
  <c r="AB37" i="1363" s="1"/>
  <c r="AC37" i="1363" s="1"/>
  <c r="AD37" i="1363" s="1"/>
  <c r="AE37" i="1363" s="1"/>
  <c r="AF37" i="1363" s="1"/>
  <c r="AG37" i="1363" s="1"/>
  <c r="AH37" i="1363" s="1"/>
  <c r="AI37" i="1363" s="1"/>
  <c r="AJ37" i="1363" s="1"/>
  <c r="AK37" i="1363" s="1"/>
  <c r="AL37" i="1363" s="1"/>
  <c r="AM37" i="1363" s="1"/>
  <c r="AN37" i="1363" s="1"/>
  <c r="AO37" i="1363" s="1"/>
  <c r="AP37" i="1363" s="1"/>
  <c r="AQ37" i="1363" s="1"/>
  <c r="AR37" i="1363" s="1"/>
  <c r="AS37" i="1363" s="1"/>
  <c r="AT37" i="1363" s="1"/>
  <c r="AU37" i="1363" s="1"/>
  <c r="AV37" i="1363" s="1"/>
  <c r="AW37" i="1363" s="1"/>
  <c r="AX37" i="1363" s="1"/>
  <c r="AY37" i="1363" s="1"/>
  <c r="AZ37" i="1363" s="1"/>
  <c r="BA37" i="1363" s="1"/>
  <c r="BB37" i="1363" s="1"/>
  <c r="BC37" i="1363" s="1"/>
  <c r="BD37" i="1363" s="1"/>
  <c r="BE37" i="1363" s="1"/>
  <c r="BF37" i="1363" s="1"/>
  <c r="BG37" i="1363" s="1"/>
  <c r="BH37" i="1363" s="1"/>
  <c r="BI37" i="1363" s="1"/>
  <c r="BJ37" i="1363" s="1"/>
  <c r="BK37" i="1363" s="1"/>
  <c r="BL37" i="1363" s="1"/>
  <c r="BM37" i="1363" s="1"/>
  <c r="BN37" i="1363" s="1"/>
  <c r="BO37" i="1363" s="1"/>
  <c r="BP37" i="1363" s="1"/>
  <c r="BQ37" i="1363" s="1"/>
  <c r="BR37" i="1363" s="1"/>
  <c r="H37" i="1363"/>
  <c r="H36" i="1363"/>
  <c r="I36" i="1363" s="1"/>
  <c r="J36" i="1363" s="1"/>
  <c r="K36" i="1363" s="1"/>
  <c r="L36" i="1363" s="1"/>
  <c r="M36" i="1363" s="1"/>
  <c r="N36" i="1363" s="1"/>
  <c r="O36" i="1363" s="1"/>
  <c r="P36" i="1363" s="1"/>
  <c r="Q36" i="1363" s="1"/>
  <c r="R36" i="1363" s="1"/>
  <c r="S36" i="1363" s="1"/>
  <c r="T36" i="1363" s="1"/>
  <c r="U36" i="1363" s="1"/>
  <c r="V36" i="1363" s="1"/>
  <c r="W36" i="1363" s="1"/>
  <c r="X36" i="1363" s="1"/>
  <c r="Y36" i="1363" s="1"/>
  <c r="Z36" i="1363" s="1"/>
  <c r="AA36" i="1363" s="1"/>
  <c r="AB36" i="1363" s="1"/>
  <c r="AC36" i="1363" s="1"/>
  <c r="AD36" i="1363" s="1"/>
  <c r="AE36" i="1363" s="1"/>
  <c r="AF36" i="1363" s="1"/>
  <c r="AG36" i="1363" s="1"/>
  <c r="AH36" i="1363" s="1"/>
  <c r="AI36" i="1363" s="1"/>
  <c r="AJ36" i="1363" s="1"/>
  <c r="AK36" i="1363" s="1"/>
  <c r="AL36" i="1363" s="1"/>
  <c r="AM36" i="1363" s="1"/>
  <c r="AN36" i="1363" s="1"/>
  <c r="AO36" i="1363" s="1"/>
  <c r="AP36" i="1363" s="1"/>
  <c r="AQ36" i="1363" s="1"/>
  <c r="AR36" i="1363" s="1"/>
  <c r="AS36" i="1363" s="1"/>
  <c r="AT36" i="1363" s="1"/>
  <c r="AU36" i="1363" s="1"/>
  <c r="AV36" i="1363" s="1"/>
  <c r="AW36" i="1363" s="1"/>
  <c r="AX36" i="1363" s="1"/>
  <c r="AY36" i="1363" s="1"/>
  <c r="AZ36" i="1363" s="1"/>
  <c r="BA36" i="1363" s="1"/>
  <c r="BB36" i="1363" s="1"/>
  <c r="BC36" i="1363" s="1"/>
  <c r="BD36" i="1363" s="1"/>
  <c r="BE36" i="1363" s="1"/>
  <c r="BF36" i="1363" s="1"/>
  <c r="BG36" i="1363" s="1"/>
  <c r="BH36" i="1363" s="1"/>
  <c r="BI36" i="1363" s="1"/>
  <c r="BJ36" i="1363" s="1"/>
  <c r="BK36" i="1363" s="1"/>
  <c r="BL36" i="1363" s="1"/>
  <c r="BM36" i="1363" s="1"/>
  <c r="BN36" i="1363" s="1"/>
  <c r="BO36" i="1363" s="1"/>
  <c r="BP36" i="1363" s="1"/>
  <c r="BQ36" i="1363" s="1"/>
  <c r="BR36" i="1363" s="1"/>
  <c r="H35" i="1363"/>
  <c r="I35" i="1363" s="1"/>
  <c r="J35" i="1363" s="1"/>
  <c r="K35" i="1363" s="1"/>
  <c r="L35" i="1363" s="1"/>
  <c r="M35" i="1363" s="1"/>
  <c r="N35" i="1363" s="1"/>
  <c r="O35" i="1363" s="1"/>
  <c r="P35" i="1363" s="1"/>
  <c r="Q35" i="1363" s="1"/>
  <c r="R35" i="1363" s="1"/>
  <c r="S35" i="1363" s="1"/>
  <c r="T35" i="1363" s="1"/>
  <c r="U35" i="1363" s="1"/>
  <c r="V35" i="1363" s="1"/>
  <c r="H34" i="1363"/>
  <c r="I34" i="1363" s="1"/>
  <c r="J34" i="1363" s="1"/>
  <c r="K34" i="1363" s="1"/>
  <c r="L34" i="1363" s="1"/>
  <c r="M34" i="1363" s="1"/>
  <c r="N34" i="1363" s="1"/>
  <c r="O34" i="1363" s="1"/>
  <c r="P34" i="1363" s="1"/>
  <c r="Q34" i="1363" s="1"/>
  <c r="R34" i="1363" s="1"/>
  <c r="S34" i="1363" s="1"/>
  <c r="T34" i="1363" s="1"/>
  <c r="U34" i="1363" s="1"/>
  <c r="V34" i="1363" s="1"/>
  <c r="W34" i="1363" s="1"/>
  <c r="X34" i="1363" s="1"/>
  <c r="Y34" i="1363" s="1"/>
  <c r="Z34" i="1363" s="1"/>
  <c r="AA34" i="1363" s="1"/>
  <c r="AB34" i="1363" s="1"/>
  <c r="AC34" i="1363" s="1"/>
  <c r="AD34" i="1363" s="1"/>
  <c r="AE34" i="1363" s="1"/>
  <c r="AF34" i="1363" s="1"/>
  <c r="AG34" i="1363" s="1"/>
  <c r="AH34" i="1363" s="1"/>
  <c r="AI34" i="1363" s="1"/>
  <c r="AJ34" i="1363" s="1"/>
  <c r="AK34" i="1363" s="1"/>
  <c r="AL34" i="1363" s="1"/>
  <c r="AM34" i="1363" s="1"/>
  <c r="AN34" i="1363" s="1"/>
  <c r="AO34" i="1363" s="1"/>
  <c r="AP34" i="1363" s="1"/>
  <c r="AQ34" i="1363" s="1"/>
  <c r="AR34" i="1363" s="1"/>
  <c r="AS34" i="1363" s="1"/>
  <c r="AT34" i="1363" s="1"/>
  <c r="AU34" i="1363" s="1"/>
  <c r="AV34" i="1363" s="1"/>
  <c r="AW34" i="1363" s="1"/>
  <c r="AX34" i="1363" s="1"/>
  <c r="AY34" i="1363" s="1"/>
  <c r="AZ34" i="1363" s="1"/>
  <c r="BA34" i="1363" s="1"/>
  <c r="BB34" i="1363" s="1"/>
  <c r="BC34" i="1363" s="1"/>
  <c r="BD34" i="1363" s="1"/>
  <c r="BE34" i="1363" s="1"/>
  <c r="BF34" i="1363" s="1"/>
  <c r="BG34" i="1363" s="1"/>
  <c r="BH34" i="1363" s="1"/>
  <c r="BI34" i="1363" s="1"/>
  <c r="BJ34" i="1363" s="1"/>
  <c r="BK34" i="1363" s="1"/>
  <c r="BL34" i="1363" s="1"/>
  <c r="BM34" i="1363" s="1"/>
  <c r="BN34" i="1363" s="1"/>
  <c r="BO34" i="1363" s="1"/>
  <c r="BP34" i="1363" s="1"/>
  <c r="BQ34" i="1363" s="1"/>
  <c r="BR34" i="1363" s="1"/>
  <c r="H33" i="1363"/>
  <c r="I33" i="1363" s="1"/>
  <c r="J33" i="1363" s="1"/>
  <c r="K33" i="1363" s="1"/>
  <c r="L33" i="1363" s="1"/>
  <c r="M33" i="1363" s="1"/>
  <c r="N33" i="1363" s="1"/>
  <c r="O33" i="1363" s="1"/>
  <c r="P33" i="1363" s="1"/>
  <c r="Q33" i="1363" s="1"/>
  <c r="R33" i="1363" s="1"/>
  <c r="S33" i="1363" s="1"/>
  <c r="T33" i="1363" s="1"/>
  <c r="U33" i="1363" s="1"/>
  <c r="V33" i="1363" s="1"/>
  <c r="H32" i="1363"/>
  <c r="I32" i="1363" s="1"/>
  <c r="J32" i="1363" s="1"/>
  <c r="K32" i="1363" s="1"/>
  <c r="L32" i="1363" s="1"/>
  <c r="M32" i="1363" s="1"/>
  <c r="N32" i="1363" s="1"/>
  <c r="O32" i="1363" s="1"/>
  <c r="P32" i="1363" s="1"/>
  <c r="Q32" i="1363" s="1"/>
  <c r="R32" i="1363" s="1"/>
  <c r="S32" i="1363" s="1"/>
  <c r="T32" i="1363" s="1"/>
  <c r="U32" i="1363" s="1"/>
  <c r="V32" i="1363" s="1"/>
  <c r="W32" i="1363" s="1"/>
  <c r="X32" i="1363" s="1"/>
  <c r="Y32" i="1363" s="1"/>
  <c r="Z32" i="1363" s="1"/>
  <c r="AA32" i="1363" s="1"/>
  <c r="AB32" i="1363" s="1"/>
  <c r="AC32" i="1363" s="1"/>
  <c r="AD32" i="1363" s="1"/>
  <c r="AE32" i="1363" s="1"/>
  <c r="AF32" i="1363" s="1"/>
  <c r="AG32" i="1363" s="1"/>
  <c r="AH32" i="1363" s="1"/>
  <c r="AI32" i="1363" s="1"/>
  <c r="AJ32" i="1363" s="1"/>
  <c r="AK32" i="1363" s="1"/>
  <c r="AL32" i="1363" s="1"/>
  <c r="AM32" i="1363" s="1"/>
  <c r="AN32" i="1363" s="1"/>
  <c r="AO32" i="1363" s="1"/>
  <c r="AP32" i="1363" s="1"/>
  <c r="AQ32" i="1363" s="1"/>
  <c r="AR32" i="1363" s="1"/>
  <c r="AS32" i="1363" s="1"/>
  <c r="AT32" i="1363" s="1"/>
  <c r="AU32" i="1363" s="1"/>
  <c r="AV32" i="1363" s="1"/>
  <c r="AW32" i="1363" s="1"/>
  <c r="AX32" i="1363" s="1"/>
  <c r="AY32" i="1363" s="1"/>
  <c r="AZ32" i="1363" s="1"/>
  <c r="BA32" i="1363" s="1"/>
  <c r="BB32" i="1363" s="1"/>
  <c r="BC32" i="1363" s="1"/>
  <c r="BD32" i="1363" s="1"/>
  <c r="BE32" i="1363" s="1"/>
  <c r="BF32" i="1363" s="1"/>
  <c r="BG32" i="1363" s="1"/>
  <c r="BH32" i="1363" s="1"/>
  <c r="BI32" i="1363" s="1"/>
  <c r="BJ32" i="1363" s="1"/>
  <c r="BK32" i="1363" s="1"/>
  <c r="BL32" i="1363" s="1"/>
  <c r="BM32" i="1363" s="1"/>
  <c r="BN32" i="1363" s="1"/>
  <c r="BO32" i="1363" s="1"/>
  <c r="BP32" i="1363" s="1"/>
  <c r="BQ32" i="1363" s="1"/>
  <c r="BR32" i="1363" s="1"/>
  <c r="H31" i="1363"/>
  <c r="I31" i="1363" s="1"/>
  <c r="J31" i="1363" s="1"/>
  <c r="K31" i="1363" s="1"/>
  <c r="L31" i="1363" s="1"/>
  <c r="M31" i="1363" s="1"/>
  <c r="N31" i="1363" s="1"/>
  <c r="O31" i="1363" s="1"/>
  <c r="P31" i="1363" s="1"/>
  <c r="Q31" i="1363" s="1"/>
  <c r="R31" i="1363" s="1"/>
  <c r="S31" i="1363" s="1"/>
  <c r="T31" i="1363" s="1"/>
  <c r="U31" i="1363" s="1"/>
  <c r="V31" i="1363" s="1"/>
  <c r="I30" i="1363"/>
  <c r="J30" i="1363" s="1"/>
  <c r="K30" i="1363" s="1"/>
  <c r="L30" i="1363" s="1"/>
  <c r="M30" i="1363" s="1"/>
  <c r="N30" i="1363" s="1"/>
  <c r="O30" i="1363" s="1"/>
  <c r="P30" i="1363" s="1"/>
  <c r="Q30" i="1363" s="1"/>
  <c r="R30" i="1363" s="1"/>
  <c r="S30" i="1363" s="1"/>
  <c r="T30" i="1363" s="1"/>
  <c r="U30" i="1363" s="1"/>
  <c r="V30" i="1363" s="1"/>
  <c r="H30" i="1363"/>
  <c r="H29" i="1363"/>
  <c r="I29" i="1363" s="1"/>
  <c r="J29" i="1363" s="1"/>
  <c r="K29" i="1363" s="1"/>
  <c r="L29" i="1363" s="1"/>
  <c r="M29" i="1363" s="1"/>
  <c r="N29" i="1363" s="1"/>
  <c r="O29" i="1363" s="1"/>
  <c r="P29" i="1363" s="1"/>
  <c r="Q29" i="1363" s="1"/>
  <c r="R29" i="1363" s="1"/>
  <c r="S29" i="1363" s="1"/>
  <c r="T29" i="1363" s="1"/>
  <c r="U29" i="1363" s="1"/>
  <c r="V29" i="1363" s="1"/>
  <c r="H28" i="1363"/>
  <c r="I28" i="1363" s="1"/>
  <c r="J28" i="1363" s="1"/>
  <c r="K28" i="1363" s="1"/>
  <c r="L28" i="1363" s="1"/>
  <c r="M28" i="1363" s="1"/>
  <c r="N28" i="1363" s="1"/>
  <c r="O28" i="1363" s="1"/>
  <c r="P28" i="1363" s="1"/>
  <c r="Q28" i="1363" s="1"/>
  <c r="R28" i="1363" s="1"/>
  <c r="S28" i="1363" s="1"/>
  <c r="T28" i="1363" s="1"/>
  <c r="U28" i="1363" s="1"/>
  <c r="V28" i="1363" s="1"/>
  <c r="W28" i="1363" s="1"/>
  <c r="X28" i="1363" s="1"/>
  <c r="Y28" i="1363" s="1"/>
  <c r="Z28" i="1363" s="1"/>
  <c r="AA28" i="1363" s="1"/>
  <c r="AB28" i="1363" s="1"/>
  <c r="AC28" i="1363" s="1"/>
  <c r="AD28" i="1363" s="1"/>
  <c r="AE28" i="1363" s="1"/>
  <c r="AF28" i="1363" s="1"/>
  <c r="AG28" i="1363" s="1"/>
  <c r="AH28" i="1363" s="1"/>
  <c r="AI28" i="1363" s="1"/>
  <c r="AJ28" i="1363" s="1"/>
  <c r="AK28" i="1363" s="1"/>
  <c r="AL28" i="1363" s="1"/>
  <c r="AM28" i="1363" s="1"/>
  <c r="AN28" i="1363" s="1"/>
  <c r="AO28" i="1363" s="1"/>
  <c r="AP28" i="1363" s="1"/>
  <c r="AQ28" i="1363" s="1"/>
  <c r="AR28" i="1363" s="1"/>
  <c r="AS28" i="1363" s="1"/>
  <c r="AT28" i="1363" s="1"/>
  <c r="AU28" i="1363" s="1"/>
  <c r="AV28" i="1363" s="1"/>
  <c r="AW28" i="1363" s="1"/>
  <c r="AX28" i="1363" s="1"/>
  <c r="AY28" i="1363" s="1"/>
  <c r="AZ28" i="1363" s="1"/>
  <c r="BA28" i="1363" s="1"/>
  <c r="BB28" i="1363" s="1"/>
  <c r="BC28" i="1363" s="1"/>
  <c r="BD28" i="1363" s="1"/>
  <c r="BE28" i="1363" s="1"/>
  <c r="BF28" i="1363" s="1"/>
  <c r="BG28" i="1363" s="1"/>
  <c r="BH28" i="1363" s="1"/>
  <c r="BI28" i="1363" s="1"/>
  <c r="BJ28" i="1363" s="1"/>
  <c r="BK28" i="1363" s="1"/>
  <c r="BL28" i="1363" s="1"/>
  <c r="BM28" i="1363" s="1"/>
  <c r="BN28" i="1363" s="1"/>
  <c r="BO28" i="1363" s="1"/>
  <c r="BP28" i="1363" s="1"/>
  <c r="BQ28" i="1363" s="1"/>
  <c r="BR28" i="1363" s="1"/>
  <c r="H27" i="1363"/>
  <c r="I27" i="1363" s="1"/>
  <c r="J27" i="1363" s="1"/>
  <c r="K27" i="1363" s="1"/>
  <c r="L27" i="1363" s="1"/>
  <c r="M27" i="1363" s="1"/>
  <c r="N27" i="1363" s="1"/>
  <c r="O27" i="1363" s="1"/>
  <c r="P27" i="1363" s="1"/>
  <c r="Q27" i="1363" s="1"/>
  <c r="R27" i="1363" s="1"/>
  <c r="S27" i="1363" s="1"/>
  <c r="T27" i="1363" s="1"/>
  <c r="U27" i="1363" s="1"/>
  <c r="V27" i="1363" s="1"/>
  <c r="I26" i="1363"/>
  <c r="J26" i="1363" s="1"/>
  <c r="K26" i="1363" s="1"/>
  <c r="L26" i="1363" s="1"/>
  <c r="M26" i="1363" s="1"/>
  <c r="N26" i="1363" s="1"/>
  <c r="O26" i="1363" s="1"/>
  <c r="P26" i="1363" s="1"/>
  <c r="Q26" i="1363" s="1"/>
  <c r="R26" i="1363" s="1"/>
  <c r="S26" i="1363" s="1"/>
  <c r="T26" i="1363" s="1"/>
  <c r="U26" i="1363" s="1"/>
  <c r="V26" i="1363" s="1"/>
  <c r="H26" i="1363"/>
  <c r="H25" i="1363"/>
  <c r="I25" i="1363" s="1"/>
  <c r="J25" i="1363" s="1"/>
  <c r="K25" i="1363" s="1"/>
  <c r="L25" i="1363" s="1"/>
  <c r="M25" i="1363" s="1"/>
  <c r="N25" i="1363" s="1"/>
  <c r="O25" i="1363" s="1"/>
  <c r="P25" i="1363" s="1"/>
  <c r="Q25" i="1363" s="1"/>
  <c r="R25" i="1363" s="1"/>
  <c r="S25" i="1363" s="1"/>
  <c r="T25" i="1363" s="1"/>
  <c r="U25" i="1363" s="1"/>
  <c r="V25" i="1363" s="1"/>
  <c r="H24" i="1363"/>
  <c r="I24" i="1363" s="1"/>
  <c r="J24" i="1363" s="1"/>
  <c r="K24" i="1363" s="1"/>
  <c r="L24" i="1363" s="1"/>
  <c r="M24" i="1363" s="1"/>
  <c r="N24" i="1363" s="1"/>
  <c r="O24" i="1363" s="1"/>
  <c r="P24" i="1363" s="1"/>
  <c r="Q24" i="1363" s="1"/>
  <c r="R24" i="1363" s="1"/>
  <c r="S24" i="1363" s="1"/>
  <c r="T24" i="1363" s="1"/>
  <c r="U24" i="1363" s="1"/>
  <c r="V24" i="1363" s="1"/>
  <c r="W24" i="1363" s="1"/>
  <c r="X24" i="1363" s="1"/>
  <c r="Y24" i="1363" s="1"/>
  <c r="Z24" i="1363" s="1"/>
  <c r="AA24" i="1363" s="1"/>
  <c r="AB24" i="1363" s="1"/>
  <c r="AC24" i="1363" s="1"/>
  <c r="AD24" i="1363" s="1"/>
  <c r="AE24" i="1363" s="1"/>
  <c r="AF24" i="1363" s="1"/>
  <c r="AG24" i="1363" s="1"/>
  <c r="AH24" i="1363" s="1"/>
  <c r="AI24" i="1363" s="1"/>
  <c r="AJ24" i="1363" s="1"/>
  <c r="AK24" i="1363" s="1"/>
  <c r="AL24" i="1363" s="1"/>
  <c r="AM24" i="1363" s="1"/>
  <c r="AN24" i="1363" s="1"/>
  <c r="AO24" i="1363" s="1"/>
  <c r="AP24" i="1363" s="1"/>
  <c r="AQ24" i="1363" s="1"/>
  <c r="AR24" i="1363" s="1"/>
  <c r="AS24" i="1363" s="1"/>
  <c r="AT24" i="1363" s="1"/>
  <c r="AU24" i="1363" s="1"/>
  <c r="AV24" i="1363" s="1"/>
  <c r="AW24" i="1363" s="1"/>
  <c r="AX24" i="1363" s="1"/>
  <c r="AY24" i="1363" s="1"/>
  <c r="AZ24" i="1363" s="1"/>
  <c r="BA24" i="1363" s="1"/>
  <c r="BB24" i="1363" s="1"/>
  <c r="BC24" i="1363" s="1"/>
  <c r="BD24" i="1363" s="1"/>
  <c r="BE24" i="1363" s="1"/>
  <c r="BF24" i="1363" s="1"/>
  <c r="BG24" i="1363" s="1"/>
  <c r="BH24" i="1363" s="1"/>
  <c r="BI24" i="1363" s="1"/>
  <c r="BJ24" i="1363" s="1"/>
  <c r="BK24" i="1363" s="1"/>
  <c r="BL24" i="1363" s="1"/>
  <c r="BM24" i="1363" s="1"/>
  <c r="BN24" i="1363" s="1"/>
  <c r="BO24" i="1363" s="1"/>
  <c r="BP24" i="1363" s="1"/>
  <c r="BQ24" i="1363" s="1"/>
  <c r="BR24" i="1363" s="1"/>
  <c r="H23" i="1363"/>
  <c r="I23" i="1363" s="1"/>
  <c r="J23" i="1363" s="1"/>
  <c r="K23" i="1363" s="1"/>
  <c r="L23" i="1363" s="1"/>
  <c r="M23" i="1363" s="1"/>
  <c r="N23" i="1363" s="1"/>
  <c r="O23" i="1363" s="1"/>
  <c r="P23" i="1363" s="1"/>
  <c r="Q23" i="1363" s="1"/>
  <c r="R23" i="1363" s="1"/>
  <c r="S23" i="1363" s="1"/>
  <c r="T23" i="1363" s="1"/>
  <c r="U23" i="1363" s="1"/>
  <c r="V23" i="1363" s="1"/>
  <c r="I22" i="1363"/>
  <c r="J22" i="1363" s="1"/>
  <c r="K22" i="1363" s="1"/>
  <c r="L22" i="1363" s="1"/>
  <c r="M22" i="1363" s="1"/>
  <c r="N22" i="1363" s="1"/>
  <c r="O22" i="1363" s="1"/>
  <c r="P22" i="1363" s="1"/>
  <c r="Q22" i="1363" s="1"/>
  <c r="R22" i="1363" s="1"/>
  <c r="S22" i="1363" s="1"/>
  <c r="T22" i="1363" s="1"/>
  <c r="U22" i="1363" s="1"/>
  <c r="V22" i="1363" s="1"/>
  <c r="W22" i="1363" s="1"/>
  <c r="H22" i="1363"/>
  <c r="H21" i="1363"/>
  <c r="I21" i="1363" s="1"/>
  <c r="J21" i="1363" s="1"/>
  <c r="K21" i="1363" s="1"/>
  <c r="L21" i="1363" s="1"/>
  <c r="M21" i="1363" s="1"/>
  <c r="N21" i="1363" s="1"/>
  <c r="O21" i="1363" s="1"/>
  <c r="P21" i="1363" s="1"/>
  <c r="Q21" i="1363" s="1"/>
  <c r="R21" i="1363" s="1"/>
  <c r="S21" i="1363" s="1"/>
  <c r="T21" i="1363" s="1"/>
  <c r="U21" i="1363" s="1"/>
  <c r="V21" i="1363" s="1"/>
  <c r="H20" i="1363"/>
  <c r="I20" i="1363" s="1"/>
  <c r="J20" i="1363" s="1"/>
  <c r="K20" i="1363" s="1"/>
  <c r="L20" i="1363" s="1"/>
  <c r="M20" i="1363" s="1"/>
  <c r="N20" i="1363" s="1"/>
  <c r="O20" i="1363" s="1"/>
  <c r="P20" i="1363" s="1"/>
  <c r="Q20" i="1363" s="1"/>
  <c r="R20" i="1363" s="1"/>
  <c r="S20" i="1363" s="1"/>
  <c r="T20" i="1363" s="1"/>
  <c r="U20" i="1363" s="1"/>
  <c r="V20" i="1363" s="1"/>
  <c r="W20" i="1363" s="1"/>
  <c r="X20" i="1363" s="1"/>
  <c r="Y20" i="1363" s="1"/>
  <c r="Z20" i="1363" s="1"/>
  <c r="AA20" i="1363" s="1"/>
  <c r="AB20" i="1363" s="1"/>
  <c r="AC20" i="1363" s="1"/>
  <c r="AD20" i="1363" s="1"/>
  <c r="AE20" i="1363" s="1"/>
  <c r="AF20" i="1363" s="1"/>
  <c r="AG20" i="1363" s="1"/>
  <c r="AH20" i="1363" s="1"/>
  <c r="AI20" i="1363" s="1"/>
  <c r="AJ20" i="1363" s="1"/>
  <c r="AK20" i="1363" s="1"/>
  <c r="AL20" i="1363" s="1"/>
  <c r="AM20" i="1363" s="1"/>
  <c r="AN20" i="1363" s="1"/>
  <c r="AO20" i="1363" s="1"/>
  <c r="AP20" i="1363" s="1"/>
  <c r="AQ20" i="1363" s="1"/>
  <c r="AR20" i="1363" s="1"/>
  <c r="AS20" i="1363" s="1"/>
  <c r="AT20" i="1363" s="1"/>
  <c r="AU20" i="1363" s="1"/>
  <c r="AV20" i="1363" s="1"/>
  <c r="AW20" i="1363" s="1"/>
  <c r="AX20" i="1363" s="1"/>
  <c r="AY20" i="1363" s="1"/>
  <c r="AZ20" i="1363" s="1"/>
  <c r="BA20" i="1363" s="1"/>
  <c r="BB20" i="1363" s="1"/>
  <c r="BC20" i="1363" s="1"/>
  <c r="BD20" i="1363" s="1"/>
  <c r="BE20" i="1363" s="1"/>
  <c r="BF20" i="1363" s="1"/>
  <c r="BG20" i="1363" s="1"/>
  <c r="BH20" i="1363" s="1"/>
  <c r="BI20" i="1363" s="1"/>
  <c r="BJ20" i="1363" s="1"/>
  <c r="BK20" i="1363" s="1"/>
  <c r="BL20" i="1363" s="1"/>
  <c r="BM20" i="1363" s="1"/>
  <c r="BN20" i="1363" s="1"/>
  <c r="BO20" i="1363" s="1"/>
  <c r="BP20" i="1363" s="1"/>
  <c r="BQ20" i="1363" s="1"/>
  <c r="BR20" i="1363" s="1"/>
  <c r="H19" i="1363"/>
  <c r="I19" i="1363" s="1"/>
  <c r="J19" i="1363" s="1"/>
  <c r="K19" i="1363" s="1"/>
  <c r="L19" i="1363" s="1"/>
  <c r="M19" i="1363" s="1"/>
  <c r="N19" i="1363" s="1"/>
  <c r="O19" i="1363" s="1"/>
  <c r="P19" i="1363" s="1"/>
  <c r="Q19" i="1363" s="1"/>
  <c r="R19" i="1363" s="1"/>
  <c r="S19" i="1363" s="1"/>
  <c r="T19" i="1363" s="1"/>
  <c r="U19" i="1363" s="1"/>
  <c r="V19" i="1363" s="1"/>
  <c r="I18" i="1363"/>
  <c r="J18" i="1363" s="1"/>
  <c r="K18" i="1363" s="1"/>
  <c r="L18" i="1363" s="1"/>
  <c r="M18" i="1363" s="1"/>
  <c r="N18" i="1363" s="1"/>
  <c r="O18" i="1363" s="1"/>
  <c r="P18" i="1363" s="1"/>
  <c r="Q18" i="1363" s="1"/>
  <c r="R18" i="1363" s="1"/>
  <c r="S18" i="1363" s="1"/>
  <c r="T18" i="1363" s="1"/>
  <c r="U18" i="1363" s="1"/>
  <c r="V18" i="1363" s="1"/>
  <c r="H18" i="1363"/>
  <c r="H17" i="1363"/>
  <c r="I17" i="1363" s="1"/>
  <c r="J17" i="1363" s="1"/>
  <c r="K17" i="1363" s="1"/>
  <c r="L17" i="1363" s="1"/>
  <c r="M17" i="1363" s="1"/>
  <c r="N17" i="1363" s="1"/>
  <c r="O17" i="1363" s="1"/>
  <c r="P17" i="1363" s="1"/>
  <c r="Q17" i="1363" s="1"/>
  <c r="R17" i="1363" s="1"/>
  <c r="S17" i="1363" s="1"/>
  <c r="T17" i="1363" s="1"/>
  <c r="U17" i="1363" s="1"/>
  <c r="V17" i="1363" s="1"/>
  <c r="W17" i="1363" s="1"/>
  <c r="H16" i="1363"/>
  <c r="I16" i="1363" s="1"/>
  <c r="J16" i="1363" s="1"/>
  <c r="K16" i="1363" s="1"/>
  <c r="L16" i="1363" s="1"/>
  <c r="M16" i="1363" s="1"/>
  <c r="N16" i="1363" s="1"/>
  <c r="O16" i="1363" s="1"/>
  <c r="P16" i="1363" s="1"/>
  <c r="Q16" i="1363" s="1"/>
  <c r="R16" i="1363" s="1"/>
  <c r="S16" i="1363" s="1"/>
  <c r="T16" i="1363" s="1"/>
  <c r="U16" i="1363" s="1"/>
  <c r="V16" i="1363" s="1"/>
  <c r="W16" i="1363" s="1"/>
  <c r="X16" i="1363" s="1"/>
  <c r="Y16" i="1363" s="1"/>
  <c r="Z16" i="1363" s="1"/>
  <c r="AA16" i="1363" s="1"/>
  <c r="AB16" i="1363" s="1"/>
  <c r="AC16" i="1363" s="1"/>
  <c r="AD16" i="1363" s="1"/>
  <c r="AE16" i="1363" s="1"/>
  <c r="AF16" i="1363" s="1"/>
  <c r="AG16" i="1363" s="1"/>
  <c r="AH16" i="1363" s="1"/>
  <c r="AI16" i="1363" s="1"/>
  <c r="AJ16" i="1363" s="1"/>
  <c r="AK16" i="1363" s="1"/>
  <c r="AL16" i="1363" s="1"/>
  <c r="AM16" i="1363" s="1"/>
  <c r="AN16" i="1363" s="1"/>
  <c r="AO16" i="1363" s="1"/>
  <c r="AP16" i="1363" s="1"/>
  <c r="AQ16" i="1363" s="1"/>
  <c r="AR16" i="1363" s="1"/>
  <c r="AS16" i="1363" s="1"/>
  <c r="AT16" i="1363" s="1"/>
  <c r="AU16" i="1363" s="1"/>
  <c r="AV16" i="1363" s="1"/>
  <c r="AW16" i="1363" s="1"/>
  <c r="AX16" i="1363" s="1"/>
  <c r="AY16" i="1363" s="1"/>
  <c r="AZ16" i="1363" s="1"/>
  <c r="BA16" i="1363" s="1"/>
  <c r="BB16" i="1363" s="1"/>
  <c r="BC16" i="1363" s="1"/>
  <c r="BD16" i="1363" s="1"/>
  <c r="BE16" i="1363" s="1"/>
  <c r="BF16" i="1363" s="1"/>
  <c r="BG16" i="1363" s="1"/>
  <c r="BH16" i="1363" s="1"/>
  <c r="BI16" i="1363" s="1"/>
  <c r="BJ16" i="1363" s="1"/>
  <c r="BK16" i="1363" s="1"/>
  <c r="BL16" i="1363" s="1"/>
  <c r="BM16" i="1363" s="1"/>
  <c r="BN16" i="1363" s="1"/>
  <c r="BO16" i="1363" s="1"/>
  <c r="BP16" i="1363" s="1"/>
  <c r="BQ16" i="1363" s="1"/>
  <c r="BR16" i="1363" s="1"/>
  <c r="H15" i="1363"/>
  <c r="I15" i="1363" s="1"/>
  <c r="J15" i="1363" s="1"/>
  <c r="K15" i="1363" s="1"/>
  <c r="L15" i="1363" s="1"/>
  <c r="M15" i="1363" s="1"/>
  <c r="N15" i="1363" s="1"/>
  <c r="O15" i="1363" s="1"/>
  <c r="P15" i="1363" s="1"/>
  <c r="Q15" i="1363" s="1"/>
  <c r="R15" i="1363" s="1"/>
  <c r="S15" i="1363" s="1"/>
  <c r="T15" i="1363" s="1"/>
  <c r="U15" i="1363" s="1"/>
  <c r="V15" i="1363" s="1"/>
  <c r="I14" i="1363"/>
  <c r="J14" i="1363" s="1"/>
  <c r="K14" i="1363" s="1"/>
  <c r="L14" i="1363" s="1"/>
  <c r="M14" i="1363" s="1"/>
  <c r="N14" i="1363" s="1"/>
  <c r="O14" i="1363" s="1"/>
  <c r="P14" i="1363" s="1"/>
  <c r="Q14" i="1363" s="1"/>
  <c r="R14" i="1363" s="1"/>
  <c r="S14" i="1363" s="1"/>
  <c r="T14" i="1363" s="1"/>
  <c r="U14" i="1363" s="1"/>
  <c r="V14" i="1363" s="1"/>
  <c r="H14" i="1363"/>
  <c r="H13" i="1363"/>
  <c r="I13" i="1363" s="1"/>
  <c r="J13" i="1363" s="1"/>
  <c r="K13" i="1363" s="1"/>
  <c r="L13" i="1363" s="1"/>
  <c r="M13" i="1363" s="1"/>
  <c r="N13" i="1363" s="1"/>
  <c r="O13" i="1363" s="1"/>
  <c r="P13" i="1363" s="1"/>
  <c r="Q13" i="1363" s="1"/>
  <c r="R13" i="1363" s="1"/>
  <c r="S13" i="1363" s="1"/>
  <c r="T13" i="1363" s="1"/>
  <c r="U13" i="1363" s="1"/>
  <c r="V13" i="1363" s="1"/>
  <c r="H12" i="1363"/>
  <c r="I12" i="1363" s="1"/>
  <c r="J12" i="1363" s="1"/>
  <c r="K12" i="1363" s="1"/>
  <c r="L12" i="1363" s="1"/>
  <c r="M12" i="1363" s="1"/>
  <c r="N12" i="1363" s="1"/>
  <c r="O12" i="1363" s="1"/>
  <c r="P12" i="1363" s="1"/>
  <c r="Q12" i="1363" s="1"/>
  <c r="R12" i="1363" s="1"/>
  <c r="S12" i="1363" s="1"/>
  <c r="T12" i="1363" s="1"/>
  <c r="U12" i="1363" s="1"/>
  <c r="V12" i="1363" s="1"/>
  <c r="W12" i="1363" s="1"/>
  <c r="X12" i="1363" s="1"/>
  <c r="Y12" i="1363" s="1"/>
  <c r="Z12" i="1363" s="1"/>
  <c r="AA12" i="1363" s="1"/>
  <c r="AB12" i="1363" s="1"/>
  <c r="AC12" i="1363" s="1"/>
  <c r="AD12" i="1363" s="1"/>
  <c r="AE12" i="1363" s="1"/>
  <c r="AF12" i="1363" s="1"/>
  <c r="AG12" i="1363" s="1"/>
  <c r="AH12" i="1363" s="1"/>
  <c r="AI12" i="1363" s="1"/>
  <c r="AJ12" i="1363" s="1"/>
  <c r="AK12" i="1363" s="1"/>
  <c r="AL12" i="1363" s="1"/>
  <c r="AM12" i="1363" s="1"/>
  <c r="AN12" i="1363" s="1"/>
  <c r="AO12" i="1363" s="1"/>
  <c r="AP12" i="1363" s="1"/>
  <c r="AQ12" i="1363" s="1"/>
  <c r="AR12" i="1363" s="1"/>
  <c r="AS12" i="1363" s="1"/>
  <c r="AT12" i="1363" s="1"/>
  <c r="AU12" i="1363" s="1"/>
  <c r="AV12" i="1363" s="1"/>
  <c r="AW12" i="1363" s="1"/>
  <c r="AX12" i="1363" s="1"/>
  <c r="AY12" i="1363" s="1"/>
  <c r="AZ12" i="1363" s="1"/>
  <c r="BA12" i="1363" s="1"/>
  <c r="BB12" i="1363" s="1"/>
  <c r="BC12" i="1363" s="1"/>
  <c r="BD12" i="1363" s="1"/>
  <c r="BE12" i="1363" s="1"/>
  <c r="BF12" i="1363" s="1"/>
  <c r="BG12" i="1363" s="1"/>
  <c r="BH12" i="1363" s="1"/>
  <c r="BI12" i="1363" s="1"/>
  <c r="BJ12" i="1363" s="1"/>
  <c r="BK12" i="1363" s="1"/>
  <c r="BL12" i="1363" s="1"/>
  <c r="BM12" i="1363" s="1"/>
  <c r="BN12" i="1363" s="1"/>
  <c r="BO12" i="1363" s="1"/>
  <c r="BP12" i="1363" s="1"/>
  <c r="BQ12" i="1363" s="1"/>
  <c r="BR12" i="1363" s="1"/>
  <c r="H11" i="1363"/>
  <c r="I11" i="1363" s="1"/>
  <c r="J11" i="1363" s="1"/>
  <c r="K11" i="1363" s="1"/>
  <c r="L11" i="1363" s="1"/>
  <c r="M11" i="1363" s="1"/>
  <c r="N11" i="1363" s="1"/>
  <c r="O11" i="1363" s="1"/>
  <c r="P11" i="1363" s="1"/>
  <c r="Q11" i="1363" s="1"/>
  <c r="R11" i="1363" s="1"/>
  <c r="S11" i="1363" s="1"/>
  <c r="T11" i="1363" s="1"/>
  <c r="U11" i="1363" s="1"/>
  <c r="V11" i="1363" s="1"/>
  <c r="I10" i="1363"/>
  <c r="J10" i="1363" s="1"/>
  <c r="K10" i="1363" s="1"/>
  <c r="L10" i="1363" s="1"/>
  <c r="M10" i="1363" s="1"/>
  <c r="N10" i="1363" s="1"/>
  <c r="O10" i="1363" s="1"/>
  <c r="P10" i="1363" s="1"/>
  <c r="Q10" i="1363" s="1"/>
  <c r="R10" i="1363" s="1"/>
  <c r="S10" i="1363" s="1"/>
  <c r="T10" i="1363" s="1"/>
  <c r="U10" i="1363" s="1"/>
  <c r="V10" i="1363" s="1"/>
  <c r="H10" i="1363"/>
  <c r="H9" i="1363"/>
  <c r="I9" i="1363" s="1"/>
  <c r="J9" i="1363" s="1"/>
  <c r="K9" i="1363" s="1"/>
  <c r="L9" i="1363" s="1"/>
  <c r="M9" i="1363" s="1"/>
  <c r="N9" i="1363" s="1"/>
  <c r="O9" i="1363" s="1"/>
  <c r="P9" i="1363" s="1"/>
  <c r="Q9" i="1363" s="1"/>
  <c r="R9" i="1363" s="1"/>
  <c r="S9" i="1363" s="1"/>
  <c r="T9" i="1363" s="1"/>
  <c r="U9" i="1363" s="1"/>
  <c r="V9" i="1363" s="1"/>
  <c r="H8" i="1363"/>
  <c r="I8" i="1363" s="1"/>
  <c r="J8" i="1363" s="1"/>
  <c r="K8" i="1363" s="1"/>
  <c r="L8" i="1363" s="1"/>
  <c r="M8" i="1363" s="1"/>
  <c r="N8" i="1363" s="1"/>
  <c r="O8" i="1363" s="1"/>
  <c r="P8" i="1363" s="1"/>
  <c r="Q8" i="1363" s="1"/>
  <c r="R8" i="1363" s="1"/>
  <c r="S8" i="1363" s="1"/>
  <c r="T8" i="1363" s="1"/>
  <c r="U8" i="1363" s="1"/>
  <c r="V8" i="1363" s="1"/>
  <c r="W8" i="1363" s="1"/>
  <c r="X8" i="1363" s="1"/>
  <c r="Y8" i="1363" s="1"/>
  <c r="Z8" i="1363" s="1"/>
  <c r="AA8" i="1363" s="1"/>
  <c r="AB8" i="1363" s="1"/>
  <c r="AC8" i="1363" s="1"/>
  <c r="AD8" i="1363" s="1"/>
  <c r="AE8" i="1363" s="1"/>
  <c r="AF8" i="1363" s="1"/>
  <c r="AG8" i="1363" s="1"/>
  <c r="AH8" i="1363" s="1"/>
  <c r="AI8" i="1363" s="1"/>
  <c r="AJ8" i="1363" s="1"/>
  <c r="AK8" i="1363" s="1"/>
  <c r="AL8" i="1363" s="1"/>
  <c r="AM8" i="1363" s="1"/>
  <c r="AN8" i="1363" s="1"/>
  <c r="AO8" i="1363" s="1"/>
  <c r="AP8" i="1363" s="1"/>
  <c r="AQ8" i="1363" s="1"/>
  <c r="AR8" i="1363" s="1"/>
  <c r="AS8" i="1363" s="1"/>
  <c r="AT8" i="1363" s="1"/>
  <c r="AU8" i="1363" s="1"/>
  <c r="AV8" i="1363" s="1"/>
  <c r="AW8" i="1363" s="1"/>
  <c r="AX8" i="1363" s="1"/>
  <c r="AY8" i="1363" s="1"/>
  <c r="AZ8" i="1363" s="1"/>
  <c r="BA8" i="1363" s="1"/>
  <c r="BB8" i="1363" s="1"/>
  <c r="BC8" i="1363" s="1"/>
  <c r="BD8" i="1363" s="1"/>
  <c r="BE8" i="1363" s="1"/>
  <c r="BF8" i="1363" s="1"/>
  <c r="BG8" i="1363" s="1"/>
  <c r="BH8" i="1363" s="1"/>
  <c r="BI8" i="1363" s="1"/>
  <c r="BJ8" i="1363" s="1"/>
  <c r="BK8" i="1363" s="1"/>
  <c r="BL8" i="1363" s="1"/>
  <c r="BM8" i="1363" s="1"/>
  <c r="BN8" i="1363" s="1"/>
  <c r="BO8" i="1363" s="1"/>
  <c r="BP8" i="1363" s="1"/>
  <c r="BQ8" i="1363" s="1"/>
  <c r="BR8" i="1363" s="1"/>
  <c r="H7" i="1363"/>
  <c r="I7" i="1363" s="1"/>
  <c r="J7" i="1363" s="1"/>
  <c r="K7" i="1363" s="1"/>
  <c r="L7" i="1363" s="1"/>
  <c r="M7" i="1363" s="1"/>
  <c r="N7" i="1363" s="1"/>
  <c r="O7" i="1363" s="1"/>
  <c r="P7" i="1363" s="1"/>
  <c r="Q7" i="1363" s="1"/>
  <c r="R7" i="1363" s="1"/>
  <c r="S7" i="1363" s="1"/>
  <c r="T7" i="1363" s="1"/>
  <c r="U7" i="1363" s="1"/>
  <c r="V7" i="1363" s="1"/>
  <c r="I6" i="1363"/>
  <c r="J6" i="1363" s="1"/>
  <c r="K6" i="1363" s="1"/>
  <c r="L6" i="1363" s="1"/>
  <c r="M6" i="1363" s="1"/>
  <c r="N6" i="1363" s="1"/>
  <c r="O6" i="1363" s="1"/>
  <c r="P6" i="1363" s="1"/>
  <c r="Q6" i="1363" s="1"/>
  <c r="R6" i="1363" s="1"/>
  <c r="S6" i="1363" s="1"/>
  <c r="T6" i="1363" s="1"/>
  <c r="U6" i="1363" s="1"/>
  <c r="V6" i="1363" s="1"/>
  <c r="W6" i="1363" s="1"/>
  <c r="H6" i="1363"/>
  <c r="H5" i="1363"/>
  <c r="I5" i="1363" s="1"/>
  <c r="J5" i="1363" s="1"/>
  <c r="K5" i="1363" s="1"/>
  <c r="L5" i="1363" s="1"/>
  <c r="M5" i="1363" s="1"/>
  <c r="N5" i="1363" s="1"/>
  <c r="O5" i="1363" s="1"/>
  <c r="P5" i="1363" s="1"/>
  <c r="Q5" i="1363" s="1"/>
  <c r="R5" i="1363" s="1"/>
  <c r="S5" i="1363" s="1"/>
  <c r="T5" i="1363" s="1"/>
  <c r="U5" i="1363" s="1"/>
  <c r="V5" i="1363" s="1"/>
  <c r="W5" i="1363" s="1"/>
  <c r="X5" i="1363" s="1"/>
  <c r="Y5" i="1363" s="1"/>
  <c r="Z5" i="1363" s="1"/>
  <c r="AA5" i="1363" s="1"/>
  <c r="AB5" i="1363" s="1"/>
  <c r="AC5" i="1363" s="1"/>
  <c r="AD5" i="1363" s="1"/>
  <c r="AE5" i="1363" s="1"/>
  <c r="AF5" i="1363" s="1"/>
  <c r="AG5" i="1363" s="1"/>
  <c r="AH5" i="1363" s="1"/>
  <c r="AI5" i="1363" s="1"/>
  <c r="AJ5" i="1363" s="1"/>
  <c r="AK5" i="1363" s="1"/>
  <c r="AL5" i="1363" s="1"/>
  <c r="AM5" i="1363" s="1"/>
  <c r="AN5" i="1363" s="1"/>
  <c r="AO5" i="1363" s="1"/>
  <c r="AP5" i="1363" s="1"/>
  <c r="AQ5" i="1363" s="1"/>
  <c r="AR5" i="1363" s="1"/>
  <c r="AS5" i="1363" s="1"/>
  <c r="AT5" i="1363" s="1"/>
  <c r="AU5" i="1363" s="1"/>
  <c r="AV5" i="1363" s="1"/>
  <c r="AW5" i="1363" s="1"/>
  <c r="AX5" i="1363" s="1"/>
  <c r="AY5" i="1363" s="1"/>
  <c r="AZ5" i="1363" s="1"/>
  <c r="BA5" i="1363" s="1"/>
  <c r="BB5" i="1363" s="1"/>
  <c r="BC5" i="1363" s="1"/>
  <c r="BD5" i="1363" s="1"/>
  <c r="BE5" i="1363" s="1"/>
  <c r="BF5" i="1363" s="1"/>
  <c r="BG5" i="1363" s="1"/>
  <c r="BH5" i="1363" s="1"/>
  <c r="BI5" i="1363" s="1"/>
  <c r="BJ5" i="1363" s="1"/>
  <c r="BK5" i="1363" s="1"/>
  <c r="BL5" i="1363" s="1"/>
  <c r="BM5" i="1363" s="1"/>
  <c r="BN5" i="1363" s="1"/>
  <c r="BO5" i="1363" s="1"/>
  <c r="BP5" i="1363" s="1"/>
  <c r="BQ5" i="1363" s="1"/>
  <c r="BR5" i="1363" s="1"/>
  <c r="BR336" i="1362"/>
  <c r="BQ336" i="1362"/>
  <c r="BP336" i="1362"/>
  <c r="BO336" i="1362"/>
  <c r="BN336" i="1362"/>
  <c r="BM336" i="1362"/>
  <c r="BL336" i="1362"/>
  <c r="BK336" i="1362"/>
  <c r="BJ336" i="1362"/>
  <c r="BI336" i="1362"/>
  <c r="BH336" i="1362"/>
  <c r="BG336" i="1362"/>
  <c r="BF336" i="1362"/>
  <c r="BE336" i="1362"/>
  <c r="BD336" i="1362"/>
  <c r="BC336" i="1362"/>
  <c r="BB336" i="1362"/>
  <c r="BA336" i="1362"/>
  <c r="AZ336" i="1362"/>
  <c r="AY336" i="1362"/>
  <c r="AX336" i="1362"/>
  <c r="AW336" i="1362"/>
  <c r="AV336" i="1362"/>
  <c r="AU336" i="1362"/>
  <c r="AT336" i="1362"/>
  <c r="AS336" i="1362"/>
  <c r="AR336" i="1362"/>
  <c r="AQ336" i="1362"/>
  <c r="AP336" i="1362"/>
  <c r="AO336" i="1362"/>
  <c r="AN336" i="1362"/>
  <c r="AM336" i="1362"/>
  <c r="AL336" i="1362"/>
  <c r="AK336" i="1362"/>
  <c r="AJ336" i="1362"/>
  <c r="AI336" i="1362"/>
  <c r="AH336" i="1362"/>
  <c r="AG336" i="1362"/>
  <c r="AF336" i="1362"/>
  <c r="AE336" i="1362"/>
  <c r="AD336" i="1362"/>
  <c r="AC336" i="1362"/>
  <c r="AB336" i="1362"/>
  <c r="AA336" i="1362"/>
  <c r="Z336" i="1362"/>
  <c r="Y336" i="1362"/>
  <c r="X336" i="1362"/>
  <c r="W336" i="1362"/>
  <c r="BR328" i="1362"/>
  <c r="BQ328" i="1362"/>
  <c r="BP328" i="1362"/>
  <c r="BO328" i="1362"/>
  <c r="BN328" i="1362"/>
  <c r="BM328" i="1362"/>
  <c r="BL328" i="1362"/>
  <c r="BK328" i="1362"/>
  <c r="BJ328" i="1362"/>
  <c r="BI328" i="1362"/>
  <c r="BH328" i="1362"/>
  <c r="BG328" i="1362"/>
  <c r="BF328" i="1362"/>
  <c r="BE328" i="1362"/>
  <c r="BD328" i="1362"/>
  <c r="BC328" i="1362"/>
  <c r="BB328" i="1362"/>
  <c r="BA328" i="1362"/>
  <c r="AZ328" i="1362"/>
  <c r="AY328" i="1362"/>
  <c r="AX328" i="1362"/>
  <c r="AW328" i="1362"/>
  <c r="AV328" i="1362"/>
  <c r="AU328" i="1362"/>
  <c r="AT328" i="1362"/>
  <c r="AS328" i="1362"/>
  <c r="AR328" i="1362"/>
  <c r="AQ328" i="1362"/>
  <c r="AP328" i="1362"/>
  <c r="AO328" i="1362"/>
  <c r="AN328" i="1362"/>
  <c r="AM328" i="1362"/>
  <c r="AL328" i="1362"/>
  <c r="AK328" i="1362"/>
  <c r="AJ328" i="1362"/>
  <c r="AI328" i="1362"/>
  <c r="AH328" i="1362"/>
  <c r="AG328" i="1362"/>
  <c r="AF328" i="1362"/>
  <c r="AE328" i="1362"/>
  <c r="AD328" i="1362"/>
  <c r="AC328" i="1362"/>
  <c r="AB328" i="1362"/>
  <c r="AA328" i="1362"/>
  <c r="Z328" i="1362"/>
  <c r="Y328" i="1362"/>
  <c r="X328" i="1362"/>
  <c r="W328" i="1362"/>
  <c r="V328" i="1362"/>
  <c r="U328" i="1362"/>
  <c r="T328" i="1362"/>
  <c r="S328" i="1362"/>
  <c r="BR327" i="1362"/>
  <c r="BQ327" i="1362"/>
  <c r="BP327" i="1362"/>
  <c r="BO327" i="1362"/>
  <c r="BN327" i="1362"/>
  <c r="BM327" i="1362"/>
  <c r="BL327" i="1362"/>
  <c r="BK327" i="1362"/>
  <c r="BJ327" i="1362"/>
  <c r="BI327" i="1362"/>
  <c r="BH327" i="1362"/>
  <c r="BG327" i="1362"/>
  <c r="BF327" i="1362"/>
  <c r="BE327" i="1362"/>
  <c r="BD327" i="1362"/>
  <c r="BC327" i="1362"/>
  <c r="BB327" i="1362"/>
  <c r="BA327" i="1362"/>
  <c r="AZ327" i="1362"/>
  <c r="AY327" i="1362"/>
  <c r="AX327" i="1362"/>
  <c r="AW327" i="1362"/>
  <c r="AV327" i="1362"/>
  <c r="AU327" i="1362"/>
  <c r="AT327" i="1362"/>
  <c r="AS327" i="1362"/>
  <c r="AR327" i="1362"/>
  <c r="AQ327" i="1362"/>
  <c r="AP327" i="1362"/>
  <c r="AO327" i="1362"/>
  <c r="AN327" i="1362"/>
  <c r="AM327" i="1362"/>
  <c r="AL327" i="1362"/>
  <c r="AK327" i="1362"/>
  <c r="AJ327" i="1362"/>
  <c r="AI327" i="1362"/>
  <c r="AH327" i="1362"/>
  <c r="AG327" i="1362"/>
  <c r="AF327" i="1362"/>
  <c r="AE327" i="1362"/>
  <c r="AD327" i="1362"/>
  <c r="AC327" i="1362"/>
  <c r="AB327" i="1362"/>
  <c r="AA327" i="1362"/>
  <c r="Z327" i="1362"/>
  <c r="Y327" i="1362"/>
  <c r="X327" i="1362"/>
  <c r="W327" i="1362"/>
  <c r="V327" i="1362"/>
  <c r="U327" i="1362"/>
  <c r="T327" i="1362"/>
  <c r="S327" i="1362"/>
  <c r="R328" i="1362"/>
  <c r="R327" i="1362"/>
  <c r="BR319" i="1362"/>
  <c r="BQ319" i="1362"/>
  <c r="BP319" i="1362"/>
  <c r="BO319" i="1362"/>
  <c r="BN319" i="1362"/>
  <c r="BM319" i="1362"/>
  <c r="BL319" i="1362"/>
  <c r="BK319" i="1362"/>
  <c r="BJ319" i="1362"/>
  <c r="BI319" i="1362"/>
  <c r="BH319" i="1362"/>
  <c r="BG319" i="1362"/>
  <c r="BF319" i="1362"/>
  <c r="BE319" i="1362"/>
  <c r="BD319" i="1362"/>
  <c r="BC319" i="1362"/>
  <c r="BB319" i="1362"/>
  <c r="BA319" i="1362"/>
  <c r="AZ319" i="1362"/>
  <c r="AY319" i="1362"/>
  <c r="AX319" i="1362"/>
  <c r="AW319" i="1362"/>
  <c r="AV319" i="1362"/>
  <c r="AU319" i="1362"/>
  <c r="AT319" i="1362"/>
  <c r="AS319" i="1362"/>
  <c r="AR319" i="1362"/>
  <c r="AQ319" i="1362"/>
  <c r="AP319" i="1362"/>
  <c r="AO319" i="1362"/>
  <c r="AN319" i="1362"/>
  <c r="AM319" i="1362"/>
  <c r="AL319" i="1362"/>
  <c r="AK319" i="1362"/>
  <c r="AJ319" i="1362"/>
  <c r="AI319" i="1362"/>
  <c r="AH319" i="1362"/>
  <c r="AG319" i="1362"/>
  <c r="AF319" i="1362"/>
  <c r="AE319" i="1362"/>
  <c r="AD319" i="1362"/>
  <c r="AC319" i="1362"/>
  <c r="AB319" i="1362"/>
  <c r="BR318" i="1362"/>
  <c r="BQ318" i="1362"/>
  <c r="BP318" i="1362"/>
  <c r="BO318" i="1362"/>
  <c r="BN318" i="1362"/>
  <c r="BM318" i="1362"/>
  <c r="BL318" i="1362"/>
  <c r="BK318" i="1362"/>
  <c r="BJ318" i="1362"/>
  <c r="BI318" i="1362"/>
  <c r="BH318" i="1362"/>
  <c r="BG318" i="1362"/>
  <c r="BF318" i="1362"/>
  <c r="BE318" i="1362"/>
  <c r="BD318" i="1362"/>
  <c r="BC318" i="1362"/>
  <c r="BB318" i="1362"/>
  <c r="BA318" i="1362"/>
  <c r="AZ318" i="1362"/>
  <c r="AY318" i="1362"/>
  <c r="AX318" i="1362"/>
  <c r="AW318" i="1362"/>
  <c r="AV318" i="1362"/>
  <c r="AU318" i="1362"/>
  <c r="AT318" i="1362"/>
  <c r="AS318" i="1362"/>
  <c r="AR318" i="1362"/>
  <c r="AQ318" i="1362"/>
  <c r="AP318" i="1362"/>
  <c r="AO318" i="1362"/>
  <c r="AN318" i="1362"/>
  <c r="AM318" i="1362"/>
  <c r="AL318" i="1362"/>
  <c r="AK318" i="1362"/>
  <c r="AJ318" i="1362"/>
  <c r="AI318" i="1362"/>
  <c r="AH318" i="1362"/>
  <c r="AG318" i="1362"/>
  <c r="AF318" i="1362"/>
  <c r="AE318" i="1362"/>
  <c r="AD318" i="1362"/>
  <c r="AC318" i="1362"/>
  <c r="AB318" i="1362"/>
  <c r="BR317" i="1362"/>
  <c r="BQ317" i="1362"/>
  <c r="BP317" i="1362"/>
  <c r="BO317" i="1362"/>
  <c r="BN317" i="1362"/>
  <c r="BM317" i="1362"/>
  <c r="BL317" i="1362"/>
  <c r="BK317" i="1362"/>
  <c r="BJ317" i="1362"/>
  <c r="BI317" i="1362"/>
  <c r="BH317" i="1362"/>
  <c r="BG317" i="1362"/>
  <c r="BF317" i="1362"/>
  <c r="BE317" i="1362"/>
  <c r="BD317" i="1362"/>
  <c r="BC317" i="1362"/>
  <c r="BB317" i="1362"/>
  <c r="BA317" i="1362"/>
  <c r="AZ317" i="1362"/>
  <c r="AY317" i="1362"/>
  <c r="AX317" i="1362"/>
  <c r="AW317" i="1362"/>
  <c r="AV317" i="1362"/>
  <c r="AU317" i="1362"/>
  <c r="AT317" i="1362"/>
  <c r="AS317" i="1362"/>
  <c r="AR317" i="1362"/>
  <c r="AQ317" i="1362"/>
  <c r="AP317" i="1362"/>
  <c r="AO317" i="1362"/>
  <c r="AN317" i="1362"/>
  <c r="AM317" i="1362"/>
  <c r="AL317" i="1362"/>
  <c r="AK317" i="1362"/>
  <c r="AJ317" i="1362"/>
  <c r="AI317" i="1362"/>
  <c r="AH317" i="1362"/>
  <c r="AG317" i="1362"/>
  <c r="AF317" i="1362"/>
  <c r="AE317" i="1362"/>
  <c r="AD317" i="1362"/>
  <c r="AC317" i="1362"/>
  <c r="AB317" i="1362"/>
  <c r="BR316" i="1362"/>
  <c r="BQ316" i="1362"/>
  <c r="BP316" i="1362"/>
  <c r="BO316" i="1362"/>
  <c r="BN316" i="1362"/>
  <c r="BM316" i="1362"/>
  <c r="BL316" i="1362"/>
  <c r="BK316" i="1362"/>
  <c r="BJ316" i="1362"/>
  <c r="BI316" i="1362"/>
  <c r="BH316" i="1362"/>
  <c r="BG316" i="1362"/>
  <c r="BF316" i="1362"/>
  <c r="BE316" i="1362"/>
  <c r="BD316" i="1362"/>
  <c r="BC316" i="1362"/>
  <c r="BB316" i="1362"/>
  <c r="BA316" i="1362"/>
  <c r="AZ316" i="1362"/>
  <c r="AY316" i="1362"/>
  <c r="AX316" i="1362"/>
  <c r="AW316" i="1362"/>
  <c r="AV316" i="1362"/>
  <c r="AU316" i="1362"/>
  <c r="AT316" i="1362"/>
  <c r="AS316" i="1362"/>
  <c r="AR316" i="1362"/>
  <c r="AQ316" i="1362"/>
  <c r="AP316" i="1362"/>
  <c r="AO316" i="1362"/>
  <c r="AN316" i="1362"/>
  <c r="AM316" i="1362"/>
  <c r="AL316" i="1362"/>
  <c r="AK316" i="1362"/>
  <c r="AJ316" i="1362"/>
  <c r="AI316" i="1362"/>
  <c r="AH316" i="1362"/>
  <c r="AG316" i="1362"/>
  <c r="AF316" i="1362"/>
  <c r="AE316" i="1362"/>
  <c r="AD316" i="1362"/>
  <c r="AC316" i="1362"/>
  <c r="AB316" i="1362"/>
  <c r="BR315" i="1362"/>
  <c r="BQ315" i="1362"/>
  <c r="BP315" i="1362"/>
  <c r="BO315" i="1362"/>
  <c r="BN315" i="1362"/>
  <c r="BM315" i="1362"/>
  <c r="BL315" i="1362"/>
  <c r="BK315" i="1362"/>
  <c r="BJ315" i="1362"/>
  <c r="BI315" i="1362"/>
  <c r="BH315" i="1362"/>
  <c r="BG315" i="1362"/>
  <c r="BF315" i="1362"/>
  <c r="BE315" i="1362"/>
  <c r="BD315" i="1362"/>
  <c r="BC315" i="1362"/>
  <c r="BB315" i="1362"/>
  <c r="BA315" i="1362"/>
  <c r="AZ315" i="1362"/>
  <c r="AY315" i="1362"/>
  <c r="AX315" i="1362"/>
  <c r="AW315" i="1362"/>
  <c r="AV315" i="1362"/>
  <c r="AU315" i="1362"/>
  <c r="AT315" i="1362"/>
  <c r="AS315" i="1362"/>
  <c r="AR315" i="1362"/>
  <c r="AQ315" i="1362"/>
  <c r="AP315" i="1362"/>
  <c r="AO315" i="1362"/>
  <c r="AN315" i="1362"/>
  <c r="AM315" i="1362"/>
  <c r="AL315" i="1362"/>
  <c r="AK315" i="1362"/>
  <c r="AJ315" i="1362"/>
  <c r="AI315" i="1362"/>
  <c r="AH315" i="1362"/>
  <c r="AG315" i="1362"/>
  <c r="AF315" i="1362"/>
  <c r="AE315" i="1362"/>
  <c r="AD315" i="1362"/>
  <c r="AC315" i="1362"/>
  <c r="AB315" i="1362"/>
  <c r="BR314" i="1362"/>
  <c r="BQ314" i="1362"/>
  <c r="BP314" i="1362"/>
  <c r="BO314" i="1362"/>
  <c r="BN314" i="1362"/>
  <c r="BM314" i="1362"/>
  <c r="BL314" i="1362"/>
  <c r="BK314" i="1362"/>
  <c r="BJ314" i="1362"/>
  <c r="BI314" i="1362"/>
  <c r="BH314" i="1362"/>
  <c r="BG314" i="1362"/>
  <c r="BF314" i="1362"/>
  <c r="BE314" i="1362"/>
  <c r="BD314" i="1362"/>
  <c r="BC314" i="1362"/>
  <c r="BB314" i="1362"/>
  <c r="BA314" i="1362"/>
  <c r="AZ314" i="1362"/>
  <c r="AY314" i="1362"/>
  <c r="AX314" i="1362"/>
  <c r="AW314" i="1362"/>
  <c r="AV314" i="1362"/>
  <c r="AU314" i="1362"/>
  <c r="AT314" i="1362"/>
  <c r="AS314" i="1362"/>
  <c r="AR314" i="1362"/>
  <c r="AQ314" i="1362"/>
  <c r="AP314" i="1362"/>
  <c r="AO314" i="1362"/>
  <c r="AN314" i="1362"/>
  <c r="AM314" i="1362"/>
  <c r="AL314" i="1362"/>
  <c r="AK314" i="1362"/>
  <c r="AJ314" i="1362"/>
  <c r="AI314" i="1362"/>
  <c r="AH314" i="1362"/>
  <c r="AG314" i="1362"/>
  <c r="AF314" i="1362"/>
  <c r="AE314" i="1362"/>
  <c r="AD314" i="1362"/>
  <c r="AC314" i="1362"/>
  <c r="AB314" i="1362"/>
  <c r="BR306" i="1362"/>
  <c r="BQ306" i="1362"/>
  <c r="BP306" i="1362"/>
  <c r="BO306" i="1362"/>
  <c r="BN306" i="1362"/>
  <c r="BM306" i="1362"/>
  <c r="BL306" i="1362"/>
  <c r="BK306" i="1362"/>
  <c r="BJ306" i="1362"/>
  <c r="BI306" i="1362"/>
  <c r="BH306" i="1362"/>
  <c r="BG306" i="1362"/>
  <c r="BF306" i="1362"/>
  <c r="BE306" i="1362"/>
  <c r="BD306" i="1362"/>
  <c r="BC306" i="1362"/>
  <c r="BB306" i="1362"/>
  <c r="BA306" i="1362"/>
  <c r="AZ306" i="1362"/>
  <c r="AY306" i="1362"/>
  <c r="AX306" i="1362"/>
  <c r="AW306" i="1362"/>
  <c r="AV306" i="1362"/>
  <c r="AU306" i="1362"/>
  <c r="AT306" i="1362"/>
  <c r="AS306" i="1362"/>
  <c r="AR306" i="1362"/>
  <c r="AQ306" i="1362"/>
  <c r="AP306" i="1362"/>
  <c r="AO306" i="1362"/>
  <c r="AN306" i="1362"/>
  <c r="AM306" i="1362"/>
  <c r="AL306" i="1362"/>
  <c r="BR305" i="1362"/>
  <c r="BQ305" i="1362"/>
  <c r="BP305" i="1362"/>
  <c r="BO305" i="1362"/>
  <c r="BN305" i="1362"/>
  <c r="BM305" i="1362"/>
  <c r="BL305" i="1362"/>
  <c r="BK305" i="1362"/>
  <c r="BJ305" i="1362"/>
  <c r="BI305" i="1362"/>
  <c r="BH305" i="1362"/>
  <c r="BG305" i="1362"/>
  <c r="BF305" i="1362"/>
  <c r="BE305" i="1362"/>
  <c r="BD305" i="1362"/>
  <c r="BC305" i="1362"/>
  <c r="BB305" i="1362"/>
  <c r="BA305" i="1362"/>
  <c r="AZ305" i="1362"/>
  <c r="AY305" i="1362"/>
  <c r="AX305" i="1362"/>
  <c r="AW305" i="1362"/>
  <c r="AV305" i="1362"/>
  <c r="AU305" i="1362"/>
  <c r="AT305" i="1362"/>
  <c r="AS305" i="1362"/>
  <c r="AR305" i="1362"/>
  <c r="AQ305" i="1362"/>
  <c r="AP305" i="1362"/>
  <c r="AO305" i="1362"/>
  <c r="AN305" i="1362"/>
  <c r="AM305" i="1362"/>
  <c r="AL305" i="1362"/>
  <c r="BR304" i="1362"/>
  <c r="BQ304" i="1362"/>
  <c r="BP304" i="1362"/>
  <c r="BO304" i="1362"/>
  <c r="BN304" i="1362"/>
  <c r="BM304" i="1362"/>
  <c r="BL304" i="1362"/>
  <c r="BK304" i="1362"/>
  <c r="BJ304" i="1362"/>
  <c r="BI304" i="1362"/>
  <c r="BH304" i="1362"/>
  <c r="BG304" i="1362"/>
  <c r="BF304" i="1362"/>
  <c r="BE304" i="1362"/>
  <c r="BD304" i="1362"/>
  <c r="BC304" i="1362"/>
  <c r="BB304" i="1362"/>
  <c r="BA304" i="1362"/>
  <c r="AZ304" i="1362"/>
  <c r="AY304" i="1362"/>
  <c r="AX304" i="1362"/>
  <c r="AW304" i="1362"/>
  <c r="AV304" i="1362"/>
  <c r="AU304" i="1362"/>
  <c r="AT304" i="1362"/>
  <c r="AS304" i="1362"/>
  <c r="AR304" i="1362"/>
  <c r="AQ304" i="1362"/>
  <c r="AP304" i="1362"/>
  <c r="AO304" i="1362"/>
  <c r="AN304" i="1362"/>
  <c r="AM304" i="1362"/>
  <c r="AL304" i="1362"/>
  <c r="BR296" i="1362"/>
  <c r="BQ296" i="1362"/>
  <c r="BP296" i="1362"/>
  <c r="BO296" i="1362"/>
  <c r="BN296" i="1362"/>
  <c r="BM296" i="1362"/>
  <c r="BL296" i="1362"/>
  <c r="BK296" i="1362"/>
  <c r="BJ296" i="1362"/>
  <c r="BI296" i="1362"/>
  <c r="BH296" i="1362"/>
  <c r="BG296" i="1362"/>
  <c r="BF296" i="1362"/>
  <c r="BE296" i="1362"/>
  <c r="BD296" i="1362"/>
  <c r="BC296" i="1362"/>
  <c r="BB296" i="1362"/>
  <c r="BA296" i="1362"/>
  <c r="AZ296" i="1362"/>
  <c r="AY296" i="1362"/>
  <c r="AX296" i="1362"/>
  <c r="AW296" i="1362"/>
  <c r="AV296" i="1362"/>
  <c r="AU296" i="1362"/>
  <c r="AT296" i="1362"/>
  <c r="AS296" i="1362"/>
  <c r="AR296" i="1362"/>
  <c r="AQ296" i="1362"/>
  <c r="AP296" i="1362"/>
  <c r="AO296" i="1362"/>
  <c r="AN296" i="1362"/>
  <c r="AM296" i="1362"/>
  <c r="AL296" i="1362"/>
  <c r="BR295" i="1362"/>
  <c r="BQ295" i="1362"/>
  <c r="BP295" i="1362"/>
  <c r="BO295" i="1362"/>
  <c r="BN295" i="1362"/>
  <c r="BM295" i="1362"/>
  <c r="BL295" i="1362"/>
  <c r="BK295" i="1362"/>
  <c r="BJ295" i="1362"/>
  <c r="BI295" i="1362"/>
  <c r="BH295" i="1362"/>
  <c r="BG295" i="1362"/>
  <c r="BF295" i="1362"/>
  <c r="BE295" i="1362"/>
  <c r="BD295" i="1362"/>
  <c r="BC295" i="1362"/>
  <c r="BB295" i="1362"/>
  <c r="BA295" i="1362"/>
  <c r="AZ295" i="1362"/>
  <c r="AY295" i="1362"/>
  <c r="AX295" i="1362"/>
  <c r="AW295" i="1362"/>
  <c r="AV295" i="1362"/>
  <c r="AU295" i="1362"/>
  <c r="AT295" i="1362"/>
  <c r="AS295" i="1362"/>
  <c r="AR295" i="1362"/>
  <c r="AQ295" i="1362"/>
  <c r="AP295" i="1362"/>
  <c r="AO295" i="1362"/>
  <c r="AN295" i="1362"/>
  <c r="AM295" i="1362"/>
  <c r="AL295" i="1362"/>
  <c r="BR294" i="1362"/>
  <c r="BQ294" i="1362"/>
  <c r="BP294" i="1362"/>
  <c r="BO294" i="1362"/>
  <c r="BN294" i="1362"/>
  <c r="BM294" i="1362"/>
  <c r="BL294" i="1362"/>
  <c r="BK294" i="1362"/>
  <c r="BJ294" i="1362"/>
  <c r="BI294" i="1362"/>
  <c r="BH294" i="1362"/>
  <c r="BG294" i="1362"/>
  <c r="BF294" i="1362"/>
  <c r="BE294" i="1362"/>
  <c r="BD294" i="1362"/>
  <c r="BC294" i="1362"/>
  <c r="BB294" i="1362"/>
  <c r="BA294" i="1362"/>
  <c r="AZ294" i="1362"/>
  <c r="AY294" i="1362"/>
  <c r="AX294" i="1362"/>
  <c r="AW294" i="1362"/>
  <c r="AV294" i="1362"/>
  <c r="AU294" i="1362"/>
  <c r="AT294" i="1362"/>
  <c r="AS294" i="1362"/>
  <c r="AR294" i="1362"/>
  <c r="AQ294" i="1362"/>
  <c r="AP294" i="1362"/>
  <c r="AO294" i="1362"/>
  <c r="AN294" i="1362"/>
  <c r="AM294" i="1362"/>
  <c r="AL294" i="1362"/>
  <c r="BR293" i="1362"/>
  <c r="BQ293" i="1362"/>
  <c r="BP293" i="1362"/>
  <c r="BO293" i="1362"/>
  <c r="BN293" i="1362"/>
  <c r="BM293" i="1362"/>
  <c r="BL293" i="1362"/>
  <c r="BK293" i="1362"/>
  <c r="BJ293" i="1362"/>
  <c r="BI293" i="1362"/>
  <c r="BH293" i="1362"/>
  <c r="BG293" i="1362"/>
  <c r="BF293" i="1362"/>
  <c r="BE293" i="1362"/>
  <c r="BD293" i="1362"/>
  <c r="BC293" i="1362"/>
  <c r="BB293" i="1362"/>
  <c r="BA293" i="1362"/>
  <c r="AZ293" i="1362"/>
  <c r="AY293" i="1362"/>
  <c r="AX293" i="1362"/>
  <c r="AW293" i="1362"/>
  <c r="AV293" i="1362"/>
  <c r="AU293" i="1362"/>
  <c r="AT293" i="1362"/>
  <c r="AS293" i="1362"/>
  <c r="AR293" i="1362"/>
  <c r="AQ293" i="1362"/>
  <c r="AP293" i="1362"/>
  <c r="AO293" i="1362"/>
  <c r="AN293" i="1362"/>
  <c r="AM293" i="1362"/>
  <c r="AL293" i="1362"/>
  <c r="BR292" i="1362"/>
  <c r="BQ292" i="1362"/>
  <c r="BP292" i="1362"/>
  <c r="BO292" i="1362"/>
  <c r="BN292" i="1362"/>
  <c r="BM292" i="1362"/>
  <c r="BL292" i="1362"/>
  <c r="BK292" i="1362"/>
  <c r="BJ292" i="1362"/>
  <c r="BI292" i="1362"/>
  <c r="BH292" i="1362"/>
  <c r="BG292" i="1362"/>
  <c r="BF292" i="1362"/>
  <c r="BE292" i="1362"/>
  <c r="BD292" i="1362"/>
  <c r="BC292" i="1362"/>
  <c r="BB292" i="1362"/>
  <c r="BA292" i="1362"/>
  <c r="AZ292" i="1362"/>
  <c r="AY292" i="1362"/>
  <c r="AX292" i="1362"/>
  <c r="AW292" i="1362"/>
  <c r="AV292" i="1362"/>
  <c r="AU292" i="1362"/>
  <c r="AT292" i="1362"/>
  <c r="AS292" i="1362"/>
  <c r="AR292" i="1362"/>
  <c r="AQ292" i="1362"/>
  <c r="AP292" i="1362"/>
  <c r="AO292" i="1362"/>
  <c r="AN292" i="1362"/>
  <c r="AM292" i="1362"/>
  <c r="AL292" i="1362"/>
  <c r="BR291" i="1362"/>
  <c r="BQ291" i="1362"/>
  <c r="BP291" i="1362"/>
  <c r="BO291" i="1362"/>
  <c r="BN291" i="1362"/>
  <c r="BM291" i="1362"/>
  <c r="BL291" i="1362"/>
  <c r="BK291" i="1362"/>
  <c r="BJ291" i="1362"/>
  <c r="BI291" i="1362"/>
  <c r="BH291" i="1362"/>
  <c r="BG291" i="1362"/>
  <c r="BF291" i="1362"/>
  <c r="BE291" i="1362"/>
  <c r="BD291" i="1362"/>
  <c r="BC291" i="1362"/>
  <c r="BB291" i="1362"/>
  <c r="BA291" i="1362"/>
  <c r="AZ291" i="1362"/>
  <c r="AY291" i="1362"/>
  <c r="AX291" i="1362"/>
  <c r="AW291" i="1362"/>
  <c r="AV291" i="1362"/>
  <c r="AU291" i="1362"/>
  <c r="AT291" i="1362"/>
  <c r="AS291" i="1362"/>
  <c r="AR291" i="1362"/>
  <c r="AQ291" i="1362"/>
  <c r="AP291" i="1362"/>
  <c r="AO291" i="1362"/>
  <c r="AN291" i="1362"/>
  <c r="AM291" i="1362"/>
  <c r="AL291" i="1362"/>
  <c r="BR290" i="1362"/>
  <c r="BQ290" i="1362"/>
  <c r="BP290" i="1362"/>
  <c r="BO290" i="1362"/>
  <c r="BN290" i="1362"/>
  <c r="BM290" i="1362"/>
  <c r="BL290" i="1362"/>
  <c r="BK290" i="1362"/>
  <c r="BJ290" i="1362"/>
  <c r="BI290" i="1362"/>
  <c r="BH290" i="1362"/>
  <c r="BG290" i="1362"/>
  <c r="BF290" i="1362"/>
  <c r="BE290" i="1362"/>
  <c r="BD290" i="1362"/>
  <c r="BC290" i="1362"/>
  <c r="BB290" i="1362"/>
  <c r="BA290" i="1362"/>
  <c r="AZ290" i="1362"/>
  <c r="AY290" i="1362"/>
  <c r="AX290" i="1362"/>
  <c r="AW290" i="1362"/>
  <c r="AV290" i="1362"/>
  <c r="AU290" i="1362"/>
  <c r="AT290" i="1362"/>
  <c r="AS290" i="1362"/>
  <c r="AR290" i="1362"/>
  <c r="AQ290" i="1362"/>
  <c r="AP290" i="1362"/>
  <c r="AO290" i="1362"/>
  <c r="AN290" i="1362"/>
  <c r="AM290" i="1362"/>
  <c r="AL290" i="1362"/>
  <c r="BR289" i="1362"/>
  <c r="BQ289" i="1362"/>
  <c r="BP289" i="1362"/>
  <c r="BO289" i="1362"/>
  <c r="BN289" i="1362"/>
  <c r="BM289" i="1362"/>
  <c r="BL289" i="1362"/>
  <c r="BK289" i="1362"/>
  <c r="BJ289" i="1362"/>
  <c r="BI289" i="1362"/>
  <c r="BH289" i="1362"/>
  <c r="BG289" i="1362"/>
  <c r="BF289" i="1362"/>
  <c r="BE289" i="1362"/>
  <c r="BD289" i="1362"/>
  <c r="BC289" i="1362"/>
  <c r="BB289" i="1362"/>
  <c r="BA289" i="1362"/>
  <c r="AZ289" i="1362"/>
  <c r="AY289" i="1362"/>
  <c r="AX289" i="1362"/>
  <c r="AW289" i="1362"/>
  <c r="AV289" i="1362"/>
  <c r="AU289" i="1362"/>
  <c r="AT289" i="1362"/>
  <c r="AS289" i="1362"/>
  <c r="AR289" i="1362"/>
  <c r="AQ289" i="1362"/>
  <c r="AP289" i="1362"/>
  <c r="AO289" i="1362"/>
  <c r="AN289" i="1362"/>
  <c r="AM289" i="1362"/>
  <c r="AL289" i="1362"/>
  <c r="BR288" i="1362"/>
  <c r="BQ288" i="1362"/>
  <c r="BP288" i="1362"/>
  <c r="BO288" i="1362"/>
  <c r="BN288" i="1362"/>
  <c r="BM288" i="1362"/>
  <c r="BL288" i="1362"/>
  <c r="BK288" i="1362"/>
  <c r="BJ288" i="1362"/>
  <c r="BI288" i="1362"/>
  <c r="BH288" i="1362"/>
  <c r="BG288" i="1362"/>
  <c r="BF288" i="1362"/>
  <c r="BE288" i="1362"/>
  <c r="BD288" i="1362"/>
  <c r="BC288" i="1362"/>
  <c r="BB288" i="1362"/>
  <c r="BA288" i="1362"/>
  <c r="AZ288" i="1362"/>
  <c r="AY288" i="1362"/>
  <c r="AX288" i="1362"/>
  <c r="AW288" i="1362"/>
  <c r="AV288" i="1362"/>
  <c r="AU288" i="1362"/>
  <c r="AT288" i="1362"/>
  <c r="AS288" i="1362"/>
  <c r="AR288" i="1362"/>
  <c r="AQ288" i="1362"/>
  <c r="AP288" i="1362"/>
  <c r="AO288" i="1362"/>
  <c r="AN288" i="1362"/>
  <c r="AM288" i="1362"/>
  <c r="AL288" i="1362"/>
  <c r="BR280" i="1362"/>
  <c r="BQ280" i="1362"/>
  <c r="BP280" i="1362"/>
  <c r="BO280" i="1362"/>
  <c r="BN280" i="1362"/>
  <c r="BM280" i="1362"/>
  <c r="BL280" i="1362"/>
  <c r="BK280" i="1362"/>
  <c r="BJ280" i="1362"/>
  <c r="BI280" i="1362"/>
  <c r="BH280" i="1362"/>
  <c r="BG280" i="1362"/>
  <c r="BF280" i="1362"/>
  <c r="BE280" i="1362"/>
  <c r="BD280" i="1362"/>
  <c r="BC280" i="1362"/>
  <c r="BB280" i="1362"/>
  <c r="BA280" i="1362"/>
  <c r="AZ280" i="1362"/>
  <c r="AY280" i="1362"/>
  <c r="AX280" i="1362"/>
  <c r="AW280" i="1362"/>
  <c r="AV280" i="1362"/>
  <c r="AU280" i="1362"/>
  <c r="AT280" i="1362"/>
  <c r="AS280" i="1362"/>
  <c r="AR280" i="1362"/>
  <c r="AQ280" i="1362"/>
  <c r="AP280" i="1362"/>
  <c r="AO280" i="1362"/>
  <c r="AN280" i="1362"/>
  <c r="AM280" i="1362"/>
  <c r="AL280" i="1362"/>
  <c r="BR279" i="1362"/>
  <c r="BQ279" i="1362"/>
  <c r="BP279" i="1362"/>
  <c r="BO279" i="1362"/>
  <c r="BN279" i="1362"/>
  <c r="BM279" i="1362"/>
  <c r="BL279" i="1362"/>
  <c r="BK279" i="1362"/>
  <c r="BJ279" i="1362"/>
  <c r="BI279" i="1362"/>
  <c r="BH279" i="1362"/>
  <c r="BG279" i="1362"/>
  <c r="BF279" i="1362"/>
  <c r="BE279" i="1362"/>
  <c r="BD279" i="1362"/>
  <c r="BC279" i="1362"/>
  <c r="BB279" i="1362"/>
  <c r="BA279" i="1362"/>
  <c r="AZ279" i="1362"/>
  <c r="AY279" i="1362"/>
  <c r="AX279" i="1362"/>
  <c r="AW279" i="1362"/>
  <c r="AV279" i="1362"/>
  <c r="AU279" i="1362"/>
  <c r="AT279" i="1362"/>
  <c r="AS279" i="1362"/>
  <c r="AR279" i="1362"/>
  <c r="AQ279" i="1362"/>
  <c r="AP279" i="1362"/>
  <c r="AO279" i="1362"/>
  <c r="AN279" i="1362"/>
  <c r="AM279" i="1362"/>
  <c r="AL279" i="1362"/>
  <c r="BR278" i="1362"/>
  <c r="BQ278" i="1362"/>
  <c r="BP278" i="1362"/>
  <c r="BO278" i="1362"/>
  <c r="BN278" i="1362"/>
  <c r="BM278" i="1362"/>
  <c r="BL278" i="1362"/>
  <c r="BK278" i="1362"/>
  <c r="BJ278" i="1362"/>
  <c r="BI278" i="1362"/>
  <c r="BH278" i="1362"/>
  <c r="BG278" i="1362"/>
  <c r="BF278" i="1362"/>
  <c r="BE278" i="1362"/>
  <c r="BD278" i="1362"/>
  <c r="BC278" i="1362"/>
  <c r="BB278" i="1362"/>
  <c r="BA278" i="1362"/>
  <c r="AZ278" i="1362"/>
  <c r="AY278" i="1362"/>
  <c r="AX278" i="1362"/>
  <c r="AW278" i="1362"/>
  <c r="AV278" i="1362"/>
  <c r="AU278" i="1362"/>
  <c r="AT278" i="1362"/>
  <c r="AS278" i="1362"/>
  <c r="AR278" i="1362"/>
  <c r="AQ278" i="1362"/>
  <c r="AP278" i="1362"/>
  <c r="AO278" i="1362"/>
  <c r="AN278" i="1362"/>
  <c r="AM278" i="1362"/>
  <c r="AL278" i="1362"/>
  <c r="BR277" i="1362"/>
  <c r="BQ277" i="1362"/>
  <c r="BP277" i="1362"/>
  <c r="BO277" i="1362"/>
  <c r="BN277" i="1362"/>
  <c r="BM277" i="1362"/>
  <c r="BL277" i="1362"/>
  <c r="BK277" i="1362"/>
  <c r="BJ277" i="1362"/>
  <c r="BI277" i="1362"/>
  <c r="BH277" i="1362"/>
  <c r="BG277" i="1362"/>
  <c r="BF277" i="1362"/>
  <c r="BE277" i="1362"/>
  <c r="BD277" i="1362"/>
  <c r="BC277" i="1362"/>
  <c r="BB277" i="1362"/>
  <c r="BA277" i="1362"/>
  <c r="AZ277" i="1362"/>
  <c r="AY277" i="1362"/>
  <c r="AX277" i="1362"/>
  <c r="AW277" i="1362"/>
  <c r="AV277" i="1362"/>
  <c r="AU277" i="1362"/>
  <c r="AT277" i="1362"/>
  <c r="AS277" i="1362"/>
  <c r="AR277" i="1362"/>
  <c r="AQ277" i="1362"/>
  <c r="AP277" i="1362"/>
  <c r="AO277" i="1362"/>
  <c r="AN277" i="1362"/>
  <c r="AM277" i="1362"/>
  <c r="AL277" i="1362"/>
  <c r="BR276" i="1362"/>
  <c r="BQ276" i="1362"/>
  <c r="BP276" i="1362"/>
  <c r="BO276" i="1362"/>
  <c r="BN276" i="1362"/>
  <c r="BM276" i="1362"/>
  <c r="BL276" i="1362"/>
  <c r="BK276" i="1362"/>
  <c r="BJ276" i="1362"/>
  <c r="BI276" i="1362"/>
  <c r="BH276" i="1362"/>
  <c r="BG276" i="1362"/>
  <c r="BF276" i="1362"/>
  <c r="BE276" i="1362"/>
  <c r="BD276" i="1362"/>
  <c r="BC276" i="1362"/>
  <c r="BB276" i="1362"/>
  <c r="BA276" i="1362"/>
  <c r="AZ276" i="1362"/>
  <c r="AY276" i="1362"/>
  <c r="AX276" i="1362"/>
  <c r="AW276" i="1362"/>
  <c r="AV276" i="1362"/>
  <c r="AU276" i="1362"/>
  <c r="AT276" i="1362"/>
  <c r="AS276" i="1362"/>
  <c r="AR276" i="1362"/>
  <c r="AQ276" i="1362"/>
  <c r="AP276" i="1362"/>
  <c r="AO276" i="1362"/>
  <c r="AN276" i="1362"/>
  <c r="AM276" i="1362"/>
  <c r="AL276" i="1362"/>
  <c r="BR275" i="1362"/>
  <c r="BQ275" i="1362"/>
  <c r="BP275" i="1362"/>
  <c r="BO275" i="1362"/>
  <c r="BN275" i="1362"/>
  <c r="BM275" i="1362"/>
  <c r="BL275" i="1362"/>
  <c r="BK275" i="1362"/>
  <c r="BJ275" i="1362"/>
  <c r="BI275" i="1362"/>
  <c r="BH275" i="1362"/>
  <c r="BG275" i="1362"/>
  <c r="BF275" i="1362"/>
  <c r="BE275" i="1362"/>
  <c r="BD275" i="1362"/>
  <c r="BC275" i="1362"/>
  <c r="BB275" i="1362"/>
  <c r="BA275" i="1362"/>
  <c r="AZ275" i="1362"/>
  <c r="AY275" i="1362"/>
  <c r="AX275" i="1362"/>
  <c r="AW275" i="1362"/>
  <c r="AV275" i="1362"/>
  <c r="AU275" i="1362"/>
  <c r="AT275" i="1362"/>
  <c r="AS275" i="1362"/>
  <c r="AR275" i="1362"/>
  <c r="AQ275" i="1362"/>
  <c r="AP275" i="1362"/>
  <c r="AO275" i="1362"/>
  <c r="AN275" i="1362"/>
  <c r="AM275" i="1362"/>
  <c r="AL275" i="1362"/>
  <c r="BR274" i="1362"/>
  <c r="BQ274" i="1362"/>
  <c r="BP274" i="1362"/>
  <c r="BO274" i="1362"/>
  <c r="BN274" i="1362"/>
  <c r="BM274" i="1362"/>
  <c r="BL274" i="1362"/>
  <c r="BK274" i="1362"/>
  <c r="BJ274" i="1362"/>
  <c r="BI274" i="1362"/>
  <c r="BH274" i="1362"/>
  <c r="BG274" i="1362"/>
  <c r="BF274" i="1362"/>
  <c r="BE274" i="1362"/>
  <c r="BD274" i="1362"/>
  <c r="BC274" i="1362"/>
  <c r="BB274" i="1362"/>
  <c r="BA274" i="1362"/>
  <c r="AZ274" i="1362"/>
  <c r="AY274" i="1362"/>
  <c r="AX274" i="1362"/>
  <c r="AW274" i="1362"/>
  <c r="AV274" i="1362"/>
  <c r="AU274" i="1362"/>
  <c r="AT274" i="1362"/>
  <c r="AS274" i="1362"/>
  <c r="AR274" i="1362"/>
  <c r="AQ274" i="1362"/>
  <c r="AP274" i="1362"/>
  <c r="AO274" i="1362"/>
  <c r="AN274" i="1362"/>
  <c r="AM274" i="1362"/>
  <c r="AL274" i="1362"/>
  <c r="BR273" i="1362"/>
  <c r="BQ273" i="1362"/>
  <c r="BP273" i="1362"/>
  <c r="BO273" i="1362"/>
  <c r="BN273" i="1362"/>
  <c r="BM273" i="1362"/>
  <c r="BL273" i="1362"/>
  <c r="BK273" i="1362"/>
  <c r="BJ273" i="1362"/>
  <c r="BI273" i="1362"/>
  <c r="BH273" i="1362"/>
  <c r="BG273" i="1362"/>
  <c r="BF273" i="1362"/>
  <c r="BE273" i="1362"/>
  <c r="BD273" i="1362"/>
  <c r="BC273" i="1362"/>
  <c r="BB273" i="1362"/>
  <c r="BA273" i="1362"/>
  <c r="AZ273" i="1362"/>
  <c r="AY273" i="1362"/>
  <c r="AX273" i="1362"/>
  <c r="AW273" i="1362"/>
  <c r="AV273" i="1362"/>
  <c r="AU273" i="1362"/>
  <c r="AT273" i="1362"/>
  <c r="AS273" i="1362"/>
  <c r="AR273" i="1362"/>
  <c r="AQ273" i="1362"/>
  <c r="AP273" i="1362"/>
  <c r="AO273" i="1362"/>
  <c r="AN273" i="1362"/>
  <c r="AM273" i="1362"/>
  <c r="AL273" i="1362"/>
  <c r="BR272" i="1362"/>
  <c r="BQ272" i="1362"/>
  <c r="BP272" i="1362"/>
  <c r="BO272" i="1362"/>
  <c r="BN272" i="1362"/>
  <c r="BM272" i="1362"/>
  <c r="BL272" i="1362"/>
  <c r="BK272" i="1362"/>
  <c r="BJ272" i="1362"/>
  <c r="BI272" i="1362"/>
  <c r="BH272" i="1362"/>
  <c r="BG272" i="1362"/>
  <c r="BF272" i="1362"/>
  <c r="BE272" i="1362"/>
  <c r="BD272" i="1362"/>
  <c r="BC272" i="1362"/>
  <c r="BB272" i="1362"/>
  <c r="BA272" i="1362"/>
  <c r="AZ272" i="1362"/>
  <c r="AY272" i="1362"/>
  <c r="AX272" i="1362"/>
  <c r="AW272" i="1362"/>
  <c r="AV272" i="1362"/>
  <c r="AU272" i="1362"/>
  <c r="AT272" i="1362"/>
  <c r="AS272" i="1362"/>
  <c r="AR272" i="1362"/>
  <c r="AQ272" i="1362"/>
  <c r="AP272" i="1362"/>
  <c r="AO272" i="1362"/>
  <c r="AN272" i="1362"/>
  <c r="AM272" i="1362"/>
  <c r="AL272" i="1362"/>
  <c r="BR271" i="1362"/>
  <c r="BQ271" i="1362"/>
  <c r="BP271" i="1362"/>
  <c r="BO271" i="1362"/>
  <c r="BN271" i="1362"/>
  <c r="BM271" i="1362"/>
  <c r="BL271" i="1362"/>
  <c r="BK271" i="1362"/>
  <c r="BJ271" i="1362"/>
  <c r="BI271" i="1362"/>
  <c r="BH271" i="1362"/>
  <c r="BG271" i="1362"/>
  <c r="BF271" i="1362"/>
  <c r="BE271" i="1362"/>
  <c r="BD271" i="1362"/>
  <c r="BC271" i="1362"/>
  <c r="BB271" i="1362"/>
  <c r="BA271" i="1362"/>
  <c r="AZ271" i="1362"/>
  <c r="AY271" i="1362"/>
  <c r="AX271" i="1362"/>
  <c r="AW271" i="1362"/>
  <c r="AV271" i="1362"/>
  <c r="AU271" i="1362"/>
  <c r="AT271" i="1362"/>
  <c r="AS271" i="1362"/>
  <c r="AR271" i="1362"/>
  <c r="AQ271" i="1362"/>
  <c r="AP271" i="1362"/>
  <c r="AO271" i="1362"/>
  <c r="AN271" i="1362"/>
  <c r="AM271" i="1362"/>
  <c r="AL271" i="1362"/>
  <c r="BR270" i="1362"/>
  <c r="BQ270" i="1362"/>
  <c r="BP270" i="1362"/>
  <c r="BO270" i="1362"/>
  <c r="BN270" i="1362"/>
  <c r="BM270" i="1362"/>
  <c r="BL270" i="1362"/>
  <c r="BK270" i="1362"/>
  <c r="BJ270" i="1362"/>
  <c r="BI270" i="1362"/>
  <c r="BH270" i="1362"/>
  <c r="BG270" i="1362"/>
  <c r="BF270" i="1362"/>
  <c r="BE270" i="1362"/>
  <c r="BD270" i="1362"/>
  <c r="BC270" i="1362"/>
  <c r="BB270" i="1362"/>
  <c r="BA270" i="1362"/>
  <c r="AZ270" i="1362"/>
  <c r="AY270" i="1362"/>
  <c r="AX270" i="1362"/>
  <c r="AW270" i="1362"/>
  <c r="AV270" i="1362"/>
  <c r="AU270" i="1362"/>
  <c r="AT270" i="1362"/>
  <c r="AS270" i="1362"/>
  <c r="AR270" i="1362"/>
  <c r="AQ270" i="1362"/>
  <c r="AP270" i="1362"/>
  <c r="AO270" i="1362"/>
  <c r="AN270" i="1362"/>
  <c r="AM270" i="1362"/>
  <c r="AL270" i="1362"/>
  <c r="BR269" i="1362"/>
  <c r="BQ269" i="1362"/>
  <c r="BP269" i="1362"/>
  <c r="BO269" i="1362"/>
  <c r="BN269" i="1362"/>
  <c r="BM269" i="1362"/>
  <c r="BL269" i="1362"/>
  <c r="BK269" i="1362"/>
  <c r="BJ269" i="1362"/>
  <c r="BI269" i="1362"/>
  <c r="BH269" i="1362"/>
  <c r="BG269" i="1362"/>
  <c r="BF269" i="1362"/>
  <c r="BE269" i="1362"/>
  <c r="BD269" i="1362"/>
  <c r="BC269" i="1362"/>
  <c r="BB269" i="1362"/>
  <c r="BA269" i="1362"/>
  <c r="AZ269" i="1362"/>
  <c r="AY269" i="1362"/>
  <c r="AX269" i="1362"/>
  <c r="AW269" i="1362"/>
  <c r="AV269" i="1362"/>
  <c r="AU269" i="1362"/>
  <c r="AT269" i="1362"/>
  <c r="AS269" i="1362"/>
  <c r="AR269" i="1362"/>
  <c r="AQ269" i="1362"/>
  <c r="AP269" i="1362"/>
  <c r="AO269" i="1362"/>
  <c r="AN269" i="1362"/>
  <c r="AM269" i="1362"/>
  <c r="AL269" i="1362"/>
  <c r="BR268" i="1362"/>
  <c r="BQ268" i="1362"/>
  <c r="BP268" i="1362"/>
  <c r="BO268" i="1362"/>
  <c r="BN268" i="1362"/>
  <c r="BM268" i="1362"/>
  <c r="BL268" i="1362"/>
  <c r="BK268" i="1362"/>
  <c r="BJ268" i="1362"/>
  <c r="BI268" i="1362"/>
  <c r="BH268" i="1362"/>
  <c r="BG268" i="1362"/>
  <c r="BF268" i="1362"/>
  <c r="BE268" i="1362"/>
  <c r="BD268" i="1362"/>
  <c r="BC268" i="1362"/>
  <c r="BB268" i="1362"/>
  <c r="BA268" i="1362"/>
  <c r="AZ268" i="1362"/>
  <c r="AY268" i="1362"/>
  <c r="AX268" i="1362"/>
  <c r="AW268" i="1362"/>
  <c r="AV268" i="1362"/>
  <c r="AU268" i="1362"/>
  <c r="AT268" i="1362"/>
  <c r="AS268" i="1362"/>
  <c r="AR268" i="1362"/>
  <c r="AQ268" i="1362"/>
  <c r="AP268" i="1362"/>
  <c r="AO268" i="1362"/>
  <c r="AN268" i="1362"/>
  <c r="AM268" i="1362"/>
  <c r="AL268" i="1362"/>
  <c r="BR267" i="1362"/>
  <c r="BQ267" i="1362"/>
  <c r="BP267" i="1362"/>
  <c r="BO267" i="1362"/>
  <c r="BN267" i="1362"/>
  <c r="BM267" i="1362"/>
  <c r="BL267" i="1362"/>
  <c r="BK267" i="1362"/>
  <c r="BJ267" i="1362"/>
  <c r="BI267" i="1362"/>
  <c r="BH267" i="1362"/>
  <c r="BG267" i="1362"/>
  <c r="BF267" i="1362"/>
  <c r="BE267" i="1362"/>
  <c r="BD267" i="1362"/>
  <c r="BC267" i="1362"/>
  <c r="BB267" i="1362"/>
  <c r="BA267" i="1362"/>
  <c r="AZ267" i="1362"/>
  <c r="AY267" i="1362"/>
  <c r="AX267" i="1362"/>
  <c r="AW267" i="1362"/>
  <c r="AV267" i="1362"/>
  <c r="AU267" i="1362"/>
  <c r="AT267" i="1362"/>
  <c r="AS267" i="1362"/>
  <c r="AR267" i="1362"/>
  <c r="AQ267" i="1362"/>
  <c r="AP267" i="1362"/>
  <c r="AO267" i="1362"/>
  <c r="AN267" i="1362"/>
  <c r="AM267" i="1362"/>
  <c r="AL267" i="1362"/>
  <c r="BR266" i="1362"/>
  <c r="BQ266" i="1362"/>
  <c r="BP266" i="1362"/>
  <c r="BO266" i="1362"/>
  <c r="BN266" i="1362"/>
  <c r="BM266" i="1362"/>
  <c r="BL266" i="1362"/>
  <c r="BK266" i="1362"/>
  <c r="BJ266" i="1362"/>
  <c r="BI266" i="1362"/>
  <c r="BH266" i="1362"/>
  <c r="BG266" i="1362"/>
  <c r="BF266" i="1362"/>
  <c r="BE266" i="1362"/>
  <c r="BD266" i="1362"/>
  <c r="BC266" i="1362"/>
  <c r="BB266" i="1362"/>
  <c r="BA266" i="1362"/>
  <c r="AZ266" i="1362"/>
  <c r="AY266" i="1362"/>
  <c r="AX266" i="1362"/>
  <c r="AW266" i="1362"/>
  <c r="AV266" i="1362"/>
  <c r="AU266" i="1362"/>
  <c r="AT266" i="1362"/>
  <c r="AS266" i="1362"/>
  <c r="AR266" i="1362"/>
  <c r="AQ266" i="1362"/>
  <c r="AP266" i="1362"/>
  <c r="AO266" i="1362"/>
  <c r="AN266" i="1362"/>
  <c r="AM266" i="1362"/>
  <c r="AL266" i="1362"/>
  <c r="BR265" i="1362"/>
  <c r="BQ265" i="1362"/>
  <c r="BP265" i="1362"/>
  <c r="BO265" i="1362"/>
  <c r="BN265" i="1362"/>
  <c r="BM265" i="1362"/>
  <c r="BL265" i="1362"/>
  <c r="BK265" i="1362"/>
  <c r="BJ265" i="1362"/>
  <c r="BI265" i="1362"/>
  <c r="BH265" i="1362"/>
  <c r="BG265" i="1362"/>
  <c r="BF265" i="1362"/>
  <c r="BE265" i="1362"/>
  <c r="BD265" i="1362"/>
  <c r="BC265" i="1362"/>
  <c r="BB265" i="1362"/>
  <c r="BA265" i="1362"/>
  <c r="AZ265" i="1362"/>
  <c r="AY265" i="1362"/>
  <c r="AX265" i="1362"/>
  <c r="AW265" i="1362"/>
  <c r="AV265" i="1362"/>
  <c r="AU265" i="1362"/>
  <c r="AT265" i="1362"/>
  <c r="AS265" i="1362"/>
  <c r="AR265" i="1362"/>
  <c r="AQ265" i="1362"/>
  <c r="AP265" i="1362"/>
  <c r="AO265" i="1362"/>
  <c r="AN265" i="1362"/>
  <c r="AM265" i="1362"/>
  <c r="AL265" i="1362"/>
  <c r="BR264" i="1362"/>
  <c r="BQ264" i="1362"/>
  <c r="BP264" i="1362"/>
  <c r="BO264" i="1362"/>
  <c r="BN264" i="1362"/>
  <c r="BM264" i="1362"/>
  <c r="BL264" i="1362"/>
  <c r="BK264" i="1362"/>
  <c r="BJ264" i="1362"/>
  <c r="BI264" i="1362"/>
  <c r="BH264" i="1362"/>
  <c r="BG264" i="1362"/>
  <c r="BF264" i="1362"/>
  <c r="BE264" i="1362"/>
  <c r="BD264" i="1362"/>
  <c r="BC264" i="1362"/>
  <c r="BB264" i="1362"/>
  <c r="BA264" i="1362"/>
  <c r="AZ264" i="1362"/>
  <c r="AY264" i="1362"/>
  <c r="AX264" i="1362"/>
  <c r="AW264" i="1362"/>
  <c r="AV264" i="1362"/>
  <c r="AU264" i="1362"/>
  <c r="AT264" i="1362"/>
  <c r="AS264" i="1362"/>
  <c r="AR264" i="1362"/>
  <c r="AQ264" i="1362"/>
  <c r="AP264" i="1362"/>
  <c r="AO264" i="1362"/>
  <c r="AN264" i="1362"/>
  <c r="AM264" i="1362"/>
  <c r="AL264" i="1362"/>
  <c r="BR263" i="1362"/>
  <c r="BQ263" i="1362"/>
  <c r="BP263" i="1362"/>
  <c r="BO263" i="1362"/>
  <c r="BN263" i="1362"/>
  <c r="BM263" i="1362"/>
  <c r="BL263" i="1362"/>
  <c r="BK263" i="1362"/>
  <c r="BJ263" i="1362"/>
  <c r="BI263" i="1362"/>
  <c r="BH263" i="1362"/>
  <c r="BG263" i="1362"/>
  <c r="BF263" i="1362"/>
  <c r="BE263" i="1362"/>
  <c r="BD263" i="1362"/>
  <c r="BC263" i="1362"/>
  <c r="BB263" i="1362"/>
  <c r="BA263" i="1362"/>
  <c r="AZ263" i="1362"/>
  <c r="AY263" i="1362"/>
  <c r="AX263" i="1362"/>
  <c r="AW263" i="1362"/>
  <c r="AV263" i="1362"/>
  <c r="AU263" i="1362"/>
  <c r="AT263" i="1362"/>
  <c r="AS263" i="1362"/>
  <c r="AR263" i="1362"/>
  <c r="AQ263" i="1362"/>
  <c r="AP263" i="1362"/>
  <c r="AO263" i="1362"/>
  <c r="AN263" i="1362"/>
  <c r="AM263" i="1362"/>
  <c r="AL263" i="1362"/>
  <c r="BR262" i="1362"/>
  <c r="BQ262" i="1362"/>
  <c r="BP262" i="1362"/>
  <c r="BO262" i="1362"/>
  <c r="BN262" i="1362"/>
  <c r="BM262" i="1362"/>
  <c r="BL262" i="1362"/>
  <c r="BK262" i="1362"/>
  <c r="BJ262" i="1362"/>
  <c r="BI262" i="1362"/>
  <c r="BH262" i="1362"/>
  <c r="BG262" i="1362"/>
  <c r="BF262" i="1362"/>
  <c r="BE262" i="1362"/>
  <c r="BD262" i="1362"/>
  <c r="BC262" i="1362"/>
  <c r="BB262" i="1362"/>
  <c r="BA262" i="1362"/>
  <c r="AZ262" i="1362"/>
  <c r="AY262" i="1362"/>
  <c r="AX262" i="1362"/>
  <c r="AW262" i="1362"/>
  <c r="AV262" i="1362"/>
  <c r="AU262" i="1362"/>
  <c r="AT262" i="1362"/>
  <c r="AS262" i="1362"/>
  <c r="AR262" i="1362"/>
  <c r="AQ262" i="1362"/>
  <c r="AP262" i="1362"/>
  <c r="AO262" i="1362"/>
  <c r="AN262" i="1362"/>
  <c r="AM262" i="1362"/>
  <c r="AL262" i="1362"/>
  <c r="BR261" i="1362"/>
  <c r="BQ261" i="1362"/>
  <c r="BP261" i="1362"/>
  <c r="BO261" i="1362"/>
  <c r="BN261" i="1362"/>
  <c r="BM261" i="1362"/>
  <c r="BL261" i="1362"/>
  <c r="BK261" i="1362"/>
  <c r="BJ261" i="1362"/>
  <c r="BI261" i="1362"/>
  <c r="BH261" i="1362"/>
  <c r="BG261" i="1362"/>
  <c r="BF261" i="1362"/>
  <c r="BE261" i="1362"/>
  <c r="BD261" i="1362"/>
  <c r="BC261" i="1362"/>
  <c r="BB261" i="1362"/>
  <c r="BA261" i="1362"/>
  <c r="AZ261" i="1362"/>
  <c r="AY261" i="1362"/>
  <c r="AX261" i="1362"/>
  <c r="AW261" i="1362"/>
  <c r="AV261" i="1362"/>
  <c r="AU261" i="1362"/>
  <c r="AT261" i="1362"/>
  <c r="AS261" i="1362"/>
  <c r="AR261" i="1362"/>
  <c r="AQ261" i="1362"/>
  <c r="AP261" i="1362"/>
  <c r="AO261" i="1362"/>
  <c r="AN261" i="1362"/>
  <c r="AM261" i="1362"/>
  <c r="AL261" i="1362"/>
  <c r="BR260" i="1362"/>
  <c r="BQ260" i="1362"/>
  <c r="BP260" i="1362"/>
  <c r="BO260" i="1362"/>
  <c r="BN260" i="1362"/>
  <c r="BM260" i="1362"/>
  <c r="BL260" i="1362"/>
  <c r="BK260" i="1362"/>
  <c r="BJ260" i="1362"/>
  <c r="BI260" i="1362"/>
  <c r="BH260" i="1362"/>
  <c r="BG260" i="1362"/>
  <c r="BF260" i="1362"/>
  <c r="BE260" i="1362"/>
  <c r="BD260" i="1362"/>
  <c r="BC260" i="1362"/>
  <c r="BB260" i="1362"/>
  <c r="BA260" i="1362"/>
  <c r="AZ260" i="1362"/>
  <c r="AY260" i="1362"/>
  <c r="AX260" i="1362"/>
  <c r="AW260" i="1362"/>
  <c r="AV260" i="1362"/>
  <c r="AU260" i="1362"/>
  <c r="AT260" i="1362"/>
  <c r="AS260" i="1362"/>
  <c r="AR260" i="1362"/>
  <c r="AQ260" i="1362"/>
  <c r="AP260" i="1362"/>
  <c r="AO260" i="1362"/>
  <c r="AN260" i="1362"/>
  <c r="AM260" i="1362"/>
  <c r="AL260" i="1362"/>
  <c r="BR259" i="1362"/>
  <c r="BQ259" i="1362"/>
  <c r="BP259" i="1362"/>
  <c r="BO259" i="1362"/>
  <c r="BN259" i="1362"/>
  <c r="BM259" i="1362"/>
  <c r="BL259" i="1362"/>
  <c r="BK259" i="1362"/>
  <c r="BJ259" i="1362"/>
  <c r="BI259" i="1362"/>
  <c r="BH259" i="1362"/>
  <c r="BG259" i="1362"/>
  <c r="BF259" i="1362"/>
  <c r="BE259" i="1362"/>
  <c r="BD259" i="1362"/>
  <c r="BC259" i="1362"/>
  <c r="BB259" i="1362"/>
  <c r="BA259" i="1362"/>
  <c r="AZ259" i="1362"/>
  <c r="AY259" i="1362"/>
  <c r="AX259" i="1362"/>
  <c r="AW259" i="1362"/>
  <c r="AV259" i="1362"/>
  <c r="AU259" i="1362"/>
  <c r="AT259" i="1362"/>
  <c r="AS259" i="1362"/>
  <c r="AR259" i="1362"/>
  <c r="AQ259" i="1362"/>
  <c r="AP259" i="1362"/>
  <c r="AO259" i="1362"/>
  <c r="AN259" i="1362"/>
  <c r="AM259" i="1362"/>
  <c r="AL259" i="1362"/>
  <c r="BR258" i="1362"/>
  <c r="BQ258" i="1362"/>
  <c r="BP258" i="1362"/>
  <c r="BO258" i="1362"/>
  <c r="BN258" i="1362"/>
  <c r="BM258" i="1362"/>
  <c r="BL258" i="1362"/>
  <c r="BK258" i="1362"/>
  <c r="BJ258" i="1362"/>
  <c r="BI258" i="1362"/>
  <c r="BH258" i="1362"/>
  <c r="BG258" i="1362"/>
  <c r="BF258" i="1362"/>
  <c r="BE258" i="1362"/>
  <c r="BD258" i="1362"/>
  <c r="BC258" i="1362"/>
  <c r="BB258" i="1362"/>
  <c r="BA258" i="1362"/>
  <c r="AZ258" i="1362"/>
  <c r="AY258" i="1362"/>
  <c r="AX258" i="1362"/>
  <c r="AW258" i="1362"/>
  <c r="AV258" i="1362"/>
  <c r="AU258" i="1362"/>
  <c r="AT258" i="1362"/>
  <c r="AS258" i="1362"/>
  <c r="AR258" i="1362"/>
  <c r="AQ258" i="1362"/>
  <c r="AP258" i="1362"/>
  <c r="AO258" i="1362"/>
  <c r="AN258" i="1362"/>
  <c r="AM258" i="1362"/>
  <c r="AL258" i="1362"/>
  <c r="BR257" i="1362"/>
  <c r="BQ257" i="1362"/>
  <c r="BP257" i="1362"/>
  <c r="BO257" i="1362"/>
  <c r="BN257" i="1362"/>
  <c r="BM257" i="1362"/>
  <c r="BL257" i="1362"/>
  <c r="BK257" i="1362"/>
  <c r="BJ257" i="1362"/>
  <c r="BI257" i="1362"/>
  <c r="BH257" i="1362"/>
  <c r="BG257" i="1362"/>
  <c r="BF257" i="1362"/>
  <c r="BE257" i="1362"/>
  <c r="BD257" i="1362"/>
  <c r="BC257" i="1362"/>
  <c r="BB257" i="1362"/>
  <c r="BA257" i="1362"/>
  <c r="AZ257" i="1362"/>
  <c r="AY257" i="1362"/>
  <c r="AX257" i="1362"/>
  <c r="AW257" i="1362"/>
  <c r="AV257" i="1362"/>
  <c r="AU257" i="1362"/>
  <c r="AT257" i="1362"/>
  <c r="AS257" i="1362"/>
  <c r="AR257" i="1362"/>
  <c r="AQ257" i="1362"/>
  <c r="AP257" i="1362"/>
  <c r="AO257" i="1362"/>
  <c r="AN257" i="1362"/>
  <c r="AM257" i="1362"/>
  <c r="AL257" i="1362"/>
  <c r="BR256" i="1362"/>
  <c r="BQ256" i="1362"/>
  <c r="BP256" i="1362"/>
  <c r="BO256" i="1362"/>
  <c r="BN256" i="1362"/>
  <c r="BM256" i="1362"/>
  <c r="BL256" i="1362"/>
  <c r="BK256" i="1362"/>
  <c r="BJ256" i="1362"/>
  <c r="BI256" i="1362"/>
  <c r="BH256" i="1362"/>
  <c r="BG256" i="1362"/>
  <c r="BF256" i="1362"/>
  <c r="BE256" i="1362"/>
  <c r="BD256" i="1362"/>
  <c r="BC256" i="1362"/>
  <c r="BB256" i="1362"/>
  <c r="BA256" i="1362"/>
  <c r="AZ256" i="1362"/>
  <c r="AY256" i="1362"/>
  <c r="AX256" i="1362"/>
  <c r="AW256" i="1362"/>
  <c r="AV256" i="1362"/>
  <c r="AU256" i="1362"/>
  <c r="AT256" i="1362"/>
  <c r="AS256" i="1362"/>
  <c r="AR256" i="1362"/>
  <c r="AQ256" i="1362"/>
  <c r="AP256" i="1362"/>
  <c r="AO256" i="1362"/>
  <c r="AN256" i="1362"/>
  <c r="AM256" i="1362"/>
  <c r="AL256" i="1362"/>
  <c r="BR255" i="1362"/>
  <c r="BQ255" i="1362"/>
  <c r="BP255" i="1362"/>
  <c r="BO255" i="1362"/>
  <c r="BN255" i="1362"/>
  <c r="BM255" i="1362"/>
  <c r="BL255" i="1362"/>
  <c r="BK255" i="1362"/>
  <c r="BJ255" i="1362"/>
  <c r="BI255" i="1362"/>
  <c r="BH255" i="1362"/>
  <c r="BG255" i="1362"/>
  <c r="BF255" i="1362"/>
  <c r="BE255" i="1362"/>
  <c r="BD255" i="1362"/>
  <c r="BC255" i="1362"/>
  <c r="BB255" i="1362"/>
  <c r="BA255" i="1362"/>
  <c r="AZ255" i="1362"/>
  <c r="AY255" i="1362"/>
  <c r="AX255" i="1362"/>
  <c r="AW255" i="1362"/>
  <c r="AV255" i="1362"/>
  <c r="AU255" i="1362"/>
  <c r="AT255" i="1362"/>
  <c r="AS255" i="1362"/>
  <c r="AR255" i="1362"/>
  <c r="AQ255" i="1362"/>
  <c r="AP255" i="1362"/>
  <c r="AO255" i="1362"/>
  <c r="AN255" i="1362"/>
  <c r="AM255" i="1362"/>
  <c r="AL255" i="1362"/>
  <c r="BR254" i="1362"/>
  <c r="BQ254" i="1362"/>
  <c r="BP254" i="1362"/>
  <c r="BO254" i="1362"/>
  <c r="BN254" i="1362"/>
  <c r="BM254" i="1362"/>
  <c r="BL254" i="1362"/>
  <c r="BK254" i="1362"/>
  <c r="BJ254" i="1362"/>
  <c r="BI254" i="1362"/>
  <c r="BH254" i="1362"/>
  <c r="BG254" i="1362"/>
  <c r="BF254" i="1362"/>
  <c r="BE254" i="1362"/>
  <c r="BD254" i="1362"/>
  <c r="BC254" i="1362"/>
  <c r="BB254" i="1362"/>
  <c r="BA254" i="1362"/>
  <c r="AZ254" i="1362"/>
  <c r="AY254" i="1362"/>
  <c r="AX254" i="1362"/>
  <c r="AW254" i="1362"/>
  <c r="AV254" i="1362"/>
  <c r="AU254" i="1362"/>
  <c r="AT254" i="1362"/>
  <c r="AS254" i="1362"/>
  <c r="AR254" i="1362"/>
  <c r="AQ254" i="1362"/>
  <c r="AP254" i="1362"/>
  <c r="AO254" i="1362"/>
  <c r="AN254" i="1362"/>
  <c r="AM254" i="1362"/>
  <c r="AL254" i="1362"/>
  <c r="BR253" i="1362"/>
  <c r="BQ253" i="1362"/>
  <c r="BP253" i="1362"/>
  <c r="BO253" i="1362"/>
  <c r="BN253" i="1362"/>
  <c r="BM253" i="1362"/>
  <c r="BL253" i="1362"/>
  <c r="BK253" i="1362"/>
  <c r="BJ253" i="1362"/>
  <c r="BI253" i="1362"/>
  <c r="BH253" i="1362"/>
  <c r="BG253" i="1362"/>
  <c r="BF253" i="1362"/>
  <c r="BE253" i="1362"/>
  <c r="BD253" i="1362"/>
  <c r="BC253" i="1362"/>
  <c r="BB253" i="1362"/>
  <c r="BA253" i="1362"/>
  <c r="AZ253" i="1362"/>
  <c r="AY253" i="1362"/>
  <c r="AX253" i="1362"/>
  <c r="AW253" i="1362"/>
  <c r="AV253" i="1362"/>
  <c r="AU253" i="1362"/>
  <c r="AT253" i="1362"/>
  <c r="AS253" i="1362"/>
  <c r="AR253" i="1362"/>
  <c r="AQ253" i="1362"/>
  <c r="AP253" i="1362"/>
  <c r="AO253" i="1362"/>
  <c r="AN253" i="1362"/>
  <c r="AM253" i="1362"/>
  <c r="AL253" i="1362"/>
  <c r="BR252" i="1362"/>
  <c r="BQ252" i="1362"/>
  <c r="BP252" i="1362"/>
  <c r="BO252" i="1362"/>
  <c r="BN252" i="1362"/>
  <c r="BM252" i="1362"/>
  <c r="BL252" i="1362"/>
  <c r="BK252" i="1362"/>
  <c r="BJ252" i="1362"/>
  <c r="BI252" i="1362"/>
  <c r="BH252" i="1362"/>
  <c r="BG252" i="1362"/>
  <c r="BF252" i="1362"/>
  <c r="BE252" i="1362"/>
  <c r="BD252" i="1362"/>
  <c r="BC252" i="1362"/>
  <c r="BB252" i="1362"/>
  <c r="BA252" i="1362"/>
  <c r="AZ252" i="1362"/>
  <c r="AY252" i="1362"/>
  <c r="AX252" i="1362"/>
  <c r="AW252" i="1362"/>
  <c r="AV252" i="1362"/>
  <c r="AU252" i="1362"/>
  <c r="AT252" i="1362"/>
  <c r="AS252" i="1362"/>
  <c r="AR252" i="1362"/>
  <c r="AQ252" i="1362"/>
  <c r="AP252" i="1362"/>
  <c r="AO252" i="1362"/>
  <c r="AN252" i="1362"/>
  <c r="AM252" i="1362"/>
  <c r="AL252" i="1362"/>
  <c r="BR251" i="1362"/>
  <c r="BQ251" i="1362"/>
  <c r="BP251" i="1362"/>
  <c r="BO251" i="1362"/>
  <c r="BN251" i="1362"/>
  <c r="BM251" i="1362"/>
  <c r="BL251" i="1362"/>
  <c r="BK251" i="1362"/>
  <c r="BJ251" i="1362"/>
  <c r="BI251" i="1362"/>
  <c r="BH251" i="1362"/>
  <c r="BG251" i="1362"/>
  <c r="BF251" i="1362"/>
  <c r="BE251" i="1362"/>
  <c r="BD251" i="1362"/>
  <c r="BC251" i="1362"/>
  <c r="BB251" i="1362"/>
  <c r="BA251" i="1362"/>
  <c r="AZ251" i="1362"/>
  <c r="AY251" i="1362"/>
  <c r="AX251" i="1362"/>
  <c r="AW251" i="1362"/>
  <c r="AV251" i="1362"/>
  <c r="AU251" i="1362"/>
  <c r="AT251" i="1362"/>
  <c r="AS251" i="1362"/>
  <c r="AR251" i="1362"/>
  <c r="AQ251" i="1362"/>
  <c r="AP251" i="1362"/>
  <c r="AO251" i="1362"/>
  <c r="AN251" i="1362"/>
  <c r="AM251" i="1362"/>
  <c r="AL251" i="1362"/>
  <c r="BR250" i="1362"/>
  <c r="BQ250" i="1362"/>
  <c r="BP250" i="1362"/>
  <c r="BO250" i="1362"/>
  <c r="BN250" i="1362"/>
  <c r="BM250" i="1362"/>
  <c r="BL250" i="1362"/>
  <c r="BK250" i="1362"/>
  <c r="BJ250" i="1362"/>
  <c r="BI250" i="1362"/>
  <c r="BH250" i="1362"/>
  <c r="BG250" i="1362"/>
  <c r="BF250" i="1362"/>
  <c r="BE250" i="1362"/>
  <c r="BD250" i="1362"/>
  <c r="BC250" i="1362"/>
  <c r="BB250" i="1362"/>
  <c r="BA250" i="1362"/>
  <c r="AZ250" i="1362"/>
  <c r="AY250" i="1362"/>
  <c r="AX250" i="1362"/>
  <c r="AW250" i="1362"/>
  <c r="AV250" i="1362"/>
  <c r="AU250" i="1362"/>
  <c r="AT250" i="1362"/>
  <c r="AS250" i="1362"/>
  <c r="AR250" i="1362"/>
  <c r="AQ250" i="1362"/>
  <c r="AP250" i="1362"/>
  <c r="AO250" i="1362"/>
  <c r="AN250" i="1362"/>
  <c r="AM250" i="1362"/>
  <c r="AL250" i="1362"/>
  <c r="BR249" i="1362"/>
  <c r="BQ249" i="1362"/>
  <c r="BP249" i="1362"/>
  <c r="BO249" i="1362"/>
  <c r="BN249" i="1362"/>
  <c r="BM249" i="1362"/>
  <c r="BL249" i="1362"/>
  <c r="BK249" i="1362"/>
  <c r="BJ249" i="1362"/>
  <c r="BI249" i="1362"/>
  <c r="BH249" i="1362"/>
  <c r="BG249" i="1362"/>
  <c r="BF249" i="1362"/>
  <c r="BE249" i="1362"/>
  <c r="BD249" i="1362"/>
  <c r="BC249" i="1362"/>
  <c r="BB249" i="1362"/>
  <c r="BA249" i="1362"/>
  <c r="AZ249" i="1362"/>
  <c r="AY249" i="1362"/>
  <c r="AX249" i="1362"/>
  <c r="AW249" i="1362"/>
  <c r="AV249" i="1362"/>
  <c r="AU249" i="1362"/>
  <c r="AT249" i="1362"/>
  <c r="AS249" i="1362"/>
  <c r="AR249" i="1362"/>
  <c r="AQ249" i="1362"/>
  <c r="AP249" i="1362"/>
  <c r="AO249" i="1362"/>
  <c r="AN249" i="1362"/>
  <c r="AM249" i="1362"/>
  <c r="AL249" i="1362"/>
  <c r="BR248" i="1362"/>
  <c r="BQ248" i="1362"/>
  <c r="BP248" i="1362"/>
  <c r="BO248" i="1362"/>
  <c r="BN248" i="1362"/>
  <c r="BM248" i="1362"/>
  <c r="BL248" i="1362"/>
  <c r="BK248" i="1362"/>
  <c r="BJ248" i="1362"/>
  <c r="BI248" i="1362"/>
  <c r="BH248" i="1362"/>
  <c r="BG248" i="1362"/>
  <c r="BF248" i="1362"/>
  <c r="BE248" i="1362"/>
  <c r="BD248" i="1362"/>
  <c r="BC248" i="1362"/>
  <c r="BB248" i="1362"/>
  <c r="BA248" i="1362"/>
  <c r="AZ248" i="1362"/>
  <c r="AY248" i="1362"/>
  <c r="AX248" i="1362"/>
  <c r="AW248" i="1362"/>
  <c r="AV248" i="1362"/>
  <c r="AU248" i="1362"/>
  <c r="AT248" i="1362"/>
  <c r="AS248" i="1362"/>
  <c r="AR248" i="1362"/>
  <c r="AQ248" i="1362"/>
  <c r="AP248" i="1362"/>
  <c r="AO248" i="1362"/>
  <c r="AN248" i="1362"/>
  <c r="AM248" i="1362"/>
  <c r="AL248" i="1362"/>
  <c r="BR247" i="1362"/>
  <c r="BQ247" i="1362"/>
  <c r="BP247" i="1362"/>
  <c r="BO247" i="1362"/>
  <c r="BN247" i="1362"/>
  <c r="BM247" i="1362"/>
  <c r="BL247" i="1362"/>
  <c r="BK247" i="1362"/>
  <c r="BJ247" i="1362"/>
  <c r="BI247" i="1362"/>
  <c r="BH247" i="1362"/>
  <c r="BG247" i="1362"/>
  <c r="BF247" i="1362"/>
  <c r="BE247" i="1362"/>
  <c r="BD247" i="1362"/>
  <c r="BC247" i="1362"/>
  <c r="BB247" i="1362"/>
  <c r="BA247" i="1362"/>
  <c r="AZ247" i="1362"/>
  <c r="AY247" i="1362"/>
  <c r="AX247" i="1362"/>
  <c r="AW247" i="1362"/>
  <c r="AV247" i="1362"/>
  <c r="AU247" i="1362"/>
  <c r="AT247" i="1362"/>
  <c r="AS247" i="1362"/>
  <c r="AR247" i="1362"/>
  <c r="AQ247" i="1362"/>
  <c r="AP247" i="1362"/>
  <c r="AO247" i="1362"/>
  <c r="AN247" i="1362"/>
  <c r="AM247" i="1362"/>
  <c r="AL247" i="1362"/>
  <c r="BR246" i="1362"/>
  <c r="BQ246" i="1362"/>
  <c r="BP246" i="1362"/>
  <c r="BO246" i="1362"/>
  <c r="BN246" i="1362"/>
  <c r="BM246" i="1362"/>
  <c r="BL246" i="1362"/>
  <c r="BK246" i="1362"/>
  <c r="BJ246" i="1362"/>
  <c r="BI246" i="1362"/>
  <c r="BH246" i="1362"/>
  <c r="BG246" i="1362"/>
  <c r="BF246" i="1362"/>
  <c r="BE246" i="1362"/>
  <c r="BD246" i="1362"/>
  <c r="BC246" i="1362"/>
  <c r="BB246" i="1362"/>
  <c r="BA246" i="1362"/>
  <c r="AZ246" i="1362"/>
  <c r="AY246" i="1362"/>
  <c r="AX246" i="1362"/>
  <c r="AW246" i="1362"/>
  <c r="AV246" i="1362"/>
  <c r="AU246" i="1362"/>
  <c r="AT246" i="1362"/>
  <c r="AS246" i="1362"/>
  <c r="AR246" i="1362"/>
  <c r="AQ246" i="1362"/>
  <c r="AP246" i="1362"/>
  <c r="AO246" i="1362"/>
  <c r="AN246" i="1362"/>
  <c r="AM246" i="1362"/>
  <c r="AL246" i="1362"/>
  <c r="BR245" i="1362"/>
  <c r="BQ245" i="1362"/>
  <c r="BP245" i="1362"/>
  <c r="BO245" i="1362"/>
  <c r="BN245" i="1362"/>
  <c r="BM245" i="1362"/>
  <c r="BL245" i="1362"/>
  <c r="BK245" i="1362"/>
  <c r="BJ245" i="1362"/>
  <c r="BI245" i="1362"/>
  <c r="BH245" i="1362"/>
  <c r="BG245" i="1362"/>
  <c r="BF245" i="1362"/>
  <c r="BE245" i="1362"/>
  <c r="BD245" i="1362"/>
  <c r="BC245" i="1362"/>
  <c r="BB245" i="1362"/>
  <c r="BA245" i="1362"/>
  <c r="AZ245" i="1362"/>
  <c r="AY245" i="1362"/>
  <c r="AX245" i="1362"/>
  <c r="AW245" i="1362"/>
  <c r="AV245" i="1362"/>
  <c r="AU245" i="1362"/>
  <c r="AT245" i="1362"/>
  <c r="AS245" i="1362"/>
  <c r="AR245" i="1362"/>
  <c r="AQ245" i="1362"/>
  <c r="AP245" i="1362"/>
  <c r="AO245" i="1362"/>
  <c r="AN245" i="1362"/>
  <c r="AM245" i="1362"/>
  <c r="AL245" i="1362"/>
  <c r="BR244" i="1362"/>
  <c r="BQ244" i="1362"/>
  <c r="BP244" i="1362"/>
  <c r="BO244" i="1362"/>
  <c r="BN244" i="1362"/>
  <c r="BM244" i="1362"/>
  <c r="BL244" i="1362"/>
  <c r="BK244" i="1362"/>
  <c r="BJ244" i="1362"/>
  <c r="BI244" i="1362"/>
  <c r="BH244" i="1362"/>
  <c r="BG244" i="1362"/>
  <c r="BF244" i="1362"/>
  <c r="BE244" i="1362"/>
  <c r="BD244" i="1362"/>
  <c r="BC244" i="1362"/>
  <c r="BB244" i="1362"/>
  <c r="BA244" i="1362"/>
  <c r="AZ244" i="1362"/>
  <c r="AY244" i="1362"/>
  <c r="AX244" i="1362"/>
  <c r="AW244" i="1362"/>
  <c r="AV244" i="1362"/>
  <c r="AU244" i="1362"/>
  <c r="AT244" i="1362"/>
  <c r="AS244" i="1362"/>
  <c r="AR244" i="1362"/>
  <c r="AQ244" i="1362"/>
  <c r="AP244" i="1362"/>
  <c r="AO244" i="1362"/>
  <c r="AN244" i="1362"/>
  <c r="AM244" i="1362"/>
  <c r="AL244" i="1362"/>
  <c r="BR236" i="1362"/>
  <c r="BQ236" i="1362"/>
  <c r="BP236" i="1362"/>
  <c r="BO236" i="1362"/>
  <c r="BN236" i="1362"/>
  <c r="BM236" i="1362"/>
  <c r="BL236" i="1362"/>
  <c r="BK236" i="1362"/>
  <c r="BJ236" i="1362"/>
  <c r="BI236" i="1362"/>
  <c r="BH236" i="1362"/>
  <c r="BG236" i="1362"/>
  <c r="BF236" i="1362"/>
  <c r="BE236" i="1362"/>
  <c r="BD236" i="1362"/>
  <c r="BC236" i="1362"/>
  <c r="BB236" i="1362"/>
  <c r="BA236" i="1362"/>
  <c r="AZ236" i="1362"/>
  <c r="AY236" i="1362"/>
  <c r="AX236" i="1362"/>
  <c r="AW236" i="1362"/>
  <c r="AV236" i="1362"/>
  <c r="AU236" i="1362"/>
  <c r="AT236" i="1362"/>
  <c r="AS236" i="1362"/>
  <c r="AR236" i="1362"/>
  <c r="AQ236" i="1362"/>
  <c r="AP236" i="1362"/>
  <c r="AO236" i="1362"/>
  <c r="AN236" i="1362"/>
  <c r="AM236" i="1362"/>
  <c r="AL236" i="1362"/>
  <c r="AK236" i="1362"/>
  <c r="AJ236" i="1362"/>
  <c r="AI236" i="1362"/>
  <c r="AH236" i="1362"/>
  <c r="AG236" i="1362"/>
  <c r="AF236" i="1362"/>
  <c r="AE236" i="1362"/>
  <c r="AD236" i="1362"/>
  <c r="AC236" i="1362"/>
  <c r="AB236" i="1362"/>
  <c r="AA236" i="1362"/>
  <c r="Z236" i="1362"/>
  <c r="Y236" i="1362"/>
  <c r="X236" i="1362"/>
  <c r="W236" i="1362"/>
  <c r="BR235" i="1362"/>
  <c r="BQ235" i="1362"/>
  <c r="BP235" i="1362"/>
  <c r="BO235" i="1362"/>
  <c r="BN235" i="1362"/>
  <c r="BM235" i="1362"/>
  <c r="BL235" i="1362"/>
  <c r="BK235" i="1362"/>
  <c r="BJ235" i="1362"/>
  <c r="BI235" i="1362"/>
  <c r="BH235" i="1362"/>
  <c r="BG235" i="1362"/>
  <c r="BF235" i="1362"/>
  <c r="BE235" i="1362"/>
  <c r="BD235" i="1362"/>
  <c r="BC235" i="1362"/>
  <c r="BB235" i="1362"/>
  <c r="BA235" i="1362"/>
  <c r="AZ235" i="1362"/>
  <c r="AY235" i="1362"/>
  <c r="AX235" i="1362"/>
  <c r="AW235" i="1362"/>
  <c r="AV235" i="1362"/>
  <c r="AU235" i="1362"/>
  <c r="AT235" i="1362"/>
  <c r="AS235" i="1362"/>
  <c r="AR235" i="1362"/>
  <c r="AQ235" i="1362"/>
  <c r="AP235" i="1362"/>
  <c r="AO235" i="1362"/>
  <c r="AN235" i="1362"/>
  <c r="AM235" i="1362"/>
  <c r="AL235" i="1362"/>
  <c r="AK235" i="1362"/>
  <c r="AJ235" i="1362"/>
  <c r="AI235" i="1362"/>
  <c r="AH235" i="1362"/>
  <c r="AG235" i="1362"/>
  <c r="AF235" i="1362"/>
  <c r="AE235" i="1362"/>
  <c r="AD235" i="1362"/>
  <c r="AC235" i="1362"/>
  <c r="AB235" i="1362"/>
  <c r="AA235" i="1362"/>
  <c r="Z235" i="1362"/>
  <c r="Y235" i="1362"/>
  <c r="X235" i="1362"/>
  <c r="W235" i="1362"/>
  <c r="BR234" i="1362"/>
  <c r="BQ234" i="1362"/>
  <c r="BP234" i="1362"/>
  <c r="BO234" i="1362"/>
  <c r="BN234" i="1362"/>
  <c r="BM234" i="1362"/>
  <c r="BL234" i="1362"/>
  <c r="BK234" i="1362"/>
  <c r="BJ234" i="1362"/>
  <c r="BI234" i="1362"/>
  <c r="BH234" i="1362"/>
  <c r="BG234" i="1362"/>
  <c r="BF234" i="1362"/>
  <c r="BE234" i="1362"/>
  <c r="BD234" i="1362"/>
  <c r="BC234" i="1362"/>
  <c r="BB234" i="1362"/>
  <c r="BA234" i="1362"/>
  <c r="AZ234" i="1362"/>
  <c r="AY234" i="1362"/>
  <c r="AX234" i="1362"/>
  <c r="AW234" i="1362"/>
  <c r="AV234" i="1362"/>
  <c r="AU234" i="1362"/>
  <c r="AT234" i="1362"/>
  <c r="AS234" i="1362"/>
  <c r="AR234" i="1362"/>
  <c r="AQ234" i="1362"/>
  <c r="AP234" i="1362"/>
  <c r="AO234" i="1362"/>
  <c r="AN234" i="1362"/>
  <c r="AM234" i="1362"/>
  <c r="AL234" i="1362"/>
  <c r="AK234" i="1362"/>
  <c r="AJ234" i="1362"/>
  <c r="AI234" i="1362"/>
  <c r="AH234" i="1362"/>
  <c r="AG234" i="1362"/>
  <c r="AF234" i="1362"/>
  <c r="AE234" i="1362"/>
  <c r="AD234" i="1362"/>
  <c r="AC234" i="1362"/>
  <c r="AB234" i="1362"/>
  <c r="AA234" i="1362"/>
  <c r="Z234" i="1362"/>
  <c r="Y234" i="1362"/>
  <c r="X234" i="1362"/>
  <c r="W234" i="1362"/>
  <c r="BR233" i="1362"/>
  <c r="BQ233" i="1362"/>
  <c r="BP233" i="1362"/>
  <c r="BO233" i="1362"/>
  <c r="BN233" i="1362"/>
  <c r="BM233" i="1362"/>
  <c r="BL233" i="1362"/>
  <c r="BK233" i="1362"/>
  <c r="BJ233" i="1362"/>
  <c r="BI233" i="1362"/>
  <c r="BH233" i="1362"/>
  <c r="BG233" i="1362"/>
  <c r="BF233" i="1362"/>
  <c r="BE233" i="1362"/>
  <c r="BD233" i="1362"/>
  <c r="BC233" i="1362"/>
  <c r="BB233" i="1362"/>
  <c r="BA233" i="1362"/>
  <c r="AZ233" i="1362"/>
  <c r="AY233" i="1362"/>
  <c r="AX233" i="1362"/>
  <c r="AW233" i="1362"/>
  <c r="AV233" i="1362"/>
  <c r="AU233" i="1362"/>
  <c r="AT233" i="1362"/>
  <c r="AS233" i="1362"/>
  <c r="AR233" i="1362"/>
  <c r="AQ233" i="1362"/>
  <c r="AP233" i="1362"/>
  <c r="AO233" i="1362"/>
  <c r="AN233" i="1362"/>
  <c r="AM233" i="1362"/>
  <c r="AL233" i="1362"/>
  <c r="AK233" i="1362"/>
  <c r="AJ233" i="1362"/>
  <c r="AI233" i="1362"/>
  <c r="AH233" i="1362"/>
  <c r="AG233" i="1362"/>
  <c r="AF233" i="1362"/>
  <c r="AE233" i="1362"/>
  <c r="AD233" i="1362"/>
  <c r="AC233" i="1362"/>
  <c r="AB233" i="1362"/>
  <c r="AA233" i="1362"/>
  <c r="Z233" i="1362"/>
  <c r="Y233" i="1362"/>
  <c r="X233" i="1362"/>
  <c r="W233" i="1362"/>
  <c r="BR232" i="1362"/>
  <c r="BQ232" i="1362"/>
  <c r="BP232" i="1362"/>
  <c r="BO232" i="1362"/>
  <c r="BN232" i="1362"/>
  <c r="BM232" i="1362"/>
  <c r="BL232" i="1362"/>
  <c r="BK232" i="1362"/>
  <c r="BJ232" i="1362"/>
  <c r="BI232" i="1362"/>
  <c r="BH232" i="1362"/>
  <c r="BG232" i="1362"/>
  <c r="BF232" i="1362"/>
  <c r="BE232" i="1362"/>
  <c r="BD232" i="1362"/>
  <c r="BC232" i="1362"/>
  <c r="BB232" i="1362"/>
  <c r="BA232" i="1362"/>
  <c r="AZ232" i="1362"/>
  <c r="AY232" i="1362"/>
  <c r="AX232" i="1362"/>
  <c r="AW232" i="1362"/>
  <c r="AV232" i="1362"/>
  <c r="AU232" i="1362"/>
  <c r="AT232" i="1362"/>
  <c r="AS232" i="1362"/>
  <c r="AR232" i="1362"/>
  <c r="AQ232" i="1362"/>
  <c r="AP232" i="1362"/>
  <c r="AO232" i="1362"/>
  <c r="AN232" i="1362"/>
  <c r="AM232" i="1362"/>
  <c r="AL232" i="1362"/>
  <c r="AK232" i="1362"/>
  <c r="AJ232" i="1362"/>
  <c r="AI232" i="1362"/>
  <c r="AH232" i="1362"/>
  <c r="AG232" i="1362"/>
  <c r="AF232" i="1362"/>
  <c r="AE232" i="1362"/>
  <c r="AD232" i="1362"/>
  <c r="AC232" i="1362"/>
  <c r="AB232" i="1362"/>
  <c r="AA232" i="1362"/>
  <c r="Z232" i="1362"/>
  <c r="Y232" i="1362"/>
  <c r="X232" i="1362"/>
  <c r="W232" i="1362"/>
  <c r="BR231" i="1362"/>
  <c r="BQ231" i="1362"/>
  <c r="BP231" i="1362"/>
  <c r="BO231" i="1362"/>
  <c r="BN231" i="1362"/>
  <c r="BM231" i="1362"/>
  <c r="BL231" i="1362"/>
  <c r="BK231" i="1362"/>
  <c r="BJ231" i="1362"/>
  <c r="BI231" i="1362"/>
  <c r="BH231" i="1362"/>
  <c r="BG231" i="1362"/>
  <c r="BF231" i="1362"/>
  <c r="BE231" i="1362"/>
  <c r="BD231" i="1362"/>
  <c r="BC231" i="1362"/>
  <c r="BB231" i="1362"/>
  <c r="BA231" i="1362"/>
  <c r="AZ231" i="1362"/>
  <c r="AY231" i="1362"/>
  <c r="AX231" i="1362"/>
  <c r="AW231" i="1362"/>
  <c r="AV231" i="1362"/>
  <c r="AU231" i="1362"/>
  <c r="AT231" i="1362"/>
  <c r="AS231" i="1362"/>
  <c r="AR231" i="1362"/>
  <c r="AQ231" i="1362"/>
  <c r="AP231" i="1362"/>
  <c r="AO231" i="1362"/>
  <c r="AN231" i="1362"/>
  <c r="AM231" i="1362"/>
  <c r="AL231" i="1362"/>
  <c r="AK231" i="1362"/>
  <c r="AJ231" i="1362"/>
  <c r="AI231" i="1362"/>
  <c r="AH231" i="1362"/>
  <c r="AG231" i="1362"/>
  <c r="AF231" i="1362"/>
  <c r="AE231" i="1362"/>
  <c r="AD231" i="1362"/>
  <c r="AC231" i="1362"/>
  <c r="AB231" i="1362"/>
  <c r="AA231" i="1362"/>
  <c r="Z231" i="1362"/>
  <c r="Y231" i="1362"/>
  <c r="X231" i="1362"/>
  <c r="W231" i="1362"/>
  <c r="BR221" i="1362"/>
  <c r="BQ221" i="1362"/>
  <c r="BP221" i="1362"/>
  <c r="BO221" i="1362"/>
  <c r="BN221" i="1362"/>
  <c r="BM221" i="1362"/>
  <c r="BL221" i="1362"/>
  <c r="BK221" i="1362"/>
  <c r="BJ221" i="1362"/>
  <c r="BI221" i="1362"/>
  <c r="BH221" i="1362"/>
  <c r="BG221" i="1362"/>
  <c r="BF221" i="1362"/>
  <c r="BE221" i="1362"/>
  <c r="BD221" i="1362"/>
  <c r="BC221" i="1362"/>
  <c r="BB221" i="1362"/>
  <c r="BA221" i="1362"/>
  <c r="AZ221" i="1362"/>
  <c r="AY221" i="1362"/>
  <c r="AX221" i="1362"/>
  <c r="AW221" i="1362"/>
  <c r="AV221" i="1362"/>
  <c r="AU221" i="1362"/>
  <c r="AT221" i="1362"/>
  <c r="AS221" i="1362"/>
  <c r="AR221" i="1362"/>
  <c r="AQ221" i="1362"/>
  <c r="AP221" i="1362"/>
  <c r="AO221" i="1362"/>
  <c r="AN221" i="1362"/>
  <c r="AM221" i="1362"/>
  <c r="AL221" i="1362"/>
  <c r="AK221" i="1362"/>
  <c r="AJ221" i="1362"/>
  <c r="AI221" i="1362"/>
  <c r="AH221" i="1362"/>
  <c r="AG221" i="1362"/>
  <c r="AF221" i="1362"/>
  <c r="AE221" i="1362"/>
  <c r="AD221" i="1362"/>
  <c r="AC221" i="1362"/>
  <c r="AB221" i="1362"/>
  <c r="AA221" i="1362"/>
  <c r="Z221" i="1362"/>
  <c r="Y221" i="1362"/>
  <c r="X221" i="1362"/>
  <c r="W221" i="1362"/>
  <c r="BR220" i="1362"/>
  <c r="BQ220" i="1362"/>
  <c r="BP220" i="1362"/>
  <c r="BO220" i="1362"/>
  <c r="BN220" i="1362"/>
  <c r="BM220" i="1362"/>
  <c r="BL220" i="1362"/>
  <c r="BK220" i="1362"/>
  <c r="BJ220" i="1362"/>
  <c r="BI220" i="1362"/>
  <c r="BH220" i="1362"/>
  <c r="BG220" i="1362"/>
  <c r="BF220" i="1362"/>
  <c r="BE220" i="1362"/>
  <c r="BD220" i="1362"/>
  <c r="BC220" i="1362"/>
  <c r="BB220" i="1362"/>
  <c r="BA220" i="1362"/>
  <c r="AZ220" i="1362"/>
  <c r="AY220" i="1362"/>
  <c r="AX220" i="1362"/>
  <c r="AW220" i="1362"/>
  <c r="AV220" i="1362"/>
  <c r="AU220" i="1362"/>
  <c r="AT220" i="1362"/>
  <c r="AS220" i="1362"/>
  <c r="AR220" i="1362"/>
  <c r="AQ220" i="1362"/>
  <c r="AP220" i="1362"/>
  <c r="AO220" i="1362"/>
  <c r="AN220" i="1362"/>
  <c r="AM220" i="1362"/>
  <c r="AL220" i="1362"/>
  <c r="AK220" i="1362"/>
  <c r="AJ220" i="1362"/>
  <c r="AI220" i="1362"/>
  <c r="AH220" i="1362"/>
  <c r="AG220" i="1362"/>
  <c r="AF220" i="1362"/>
  <c r="AE220" i="1362"/>
  <c r="AD220" i="1362"/>
  <c r="AC220" i="1362"/>
  <c r="AB220" i="1362"/>
  <c r="AA220" i="1362"/>
  <c r="Z220" i="1362"/>
  <c r="Y220" i="1362"/>
  <c r="X220" i="1362"/>
  <c r="W220" i="1362"/>
  <c r="BR219" i="1362"/>
  <c r="BQ219" i="1362"/>
  <c r="BP219" i="1362"/>
  <c r="BO219" i="1362"/>
  <c r="BN219" i="1362"/>
  <c r="BM219" i="1362"/>
  <c r="BL219" i="1362"/>
  <c r="BK219" i="1362"/>
  <c r="BJ219" i="1362"/>
  <c r="BI219" i="1362"/>
  <c r="BH219" i="1362"/>
  <c r="BG219" i="1362"/>
  <c r="BF219" i="1362"/>
  <c r="BE219" i="1362"/>
  <c r="BD219" i="1362"/>
  <c r="BC219" i="1362"/>
  <c r="BB219" i="1362"/>
  <c r="BA219" i="1362"/>
  <c r="AZ219" i="1362"/>
  <c r="AY219" i="1362"/>
  <c r="AX219" i="1362"/>
  <c r="AW219" i="1362"/>
  <c r="AV219" i="1362"/>
  <c r="AU219" i="1362"/>
  <c r="AT219" i="1362"/>
  <c r="AS219" i="1362"/>
  <c r="AR219" i="1362"/>
  <c r="AQ219" i="1362"/>
  <c r="AP219" i="1362"/>
  <c r="AO219" i="1362"/>
  <c r="AN219" i="1362"/>
  <c r="AM219" i="1362"/>
  <c r="AL219" i="1362"/>
  <c r="AK219" i="1362"/>
  <c r="AJ219" i="1362"/>
  <c r="AI219" i="1362"/>
  <c r="AH219" i="1362"/>
  <c r="AG219" i="1362"/>
  <c r="AF219" i="1362"/>
  <c r="AE219" i="1362"/>
  <c r="AD219" i="1362"/>
  <c r="AC219" i="1362"/>
  <c r="AB219" i="1362"/>
  <c r="AA219" i="1362"/>
  <c r="Z219" i="1362"/>
  <c r="Y219" i="1362"/>
  <c r="X219" i="1362"/>
  <c r="W219" i="1362"/>
  <c r="BR218" i="1362"/>
  <c r="BQ218" i="1362"/>
  <c r="BP218" i="1362"/>
  <c r="BO218" i="1362"/>
  <c r="BN218" i="1362"/>
  <c r="BM218" i="1362"/>
  <c r="BL218" i="1362"/>
  <c r="BK218" i="1362"/>
  <c r="BJ218" i="1362"/>
  <c r="BI218" i="1362"/>
  <c r="BH218" i="1362"/>
  <c r="BG218" i="1362"/>
  <c r="BF218" i="1362"/>
  <c r="BE218" i="1362"/>
  <c r="BD218" i="1362"/>
  <c r="BC218" i="1362"/>
  <c r="BB218" i="1362"/>
  <c r="BA218" i="1362"/>
  <c r="AZ218" i="1362"/>
  <c r="AY218" i="1362"/>
  <c r="AX218" i="1362"/>
  <c r="AW218" i="1362"/>
  <c r="AV218" i="1362"/>
  <c r="AU218" i="1362"/>
  <c r="AT218" i="1362"/>
  <c r="AS218" i="1362"/>
  <c r="AR218" i="1362"/>
  <c r="AQ218" i="1362"/>
  <c r="AP218" i="1362"/>
  <c r="AO218" i="1362"/>
  <c r="AN218" i="1362"/>
  <c r="AM218" i="1362"/>
  <c r="AL218" i="1362"/>
  <c r="AK218" i="1362"/>
  <c r="AJ218" i="1362"/>
  <c r="AI218" i="1362"/>
  <c r="AH218" i="1362"/>
  <c r="AG218" i="1362"/>
  <c r="AF218" i="1362"/>
  <c r="AE218" i="1362"/>
  <c r="AD218" i="1362"/>
  <c r="AC218" i="1362"/>
  <c r="AB218" i="1362"/>
  <c r="AA218" i="1362"/>
  <c r="Z218" i="1362"/>
  <c r="Y218" i="1362"/>
  <c r="X218" i="1362"/>
  <c r="W218" i="1362"/>
  <c r="BR217" i="1362"/>
  <c r="BQ217" i="1362"/>
  <c r="BP217" i="1362"/>
  <c r="BO217" i="1362"/>
  <c r="BN217" i="1362"/>
  <c r="BM217" i="1362"/>
  <c r="BL217" i="1362"/>
  <c r="BK217" i="1362"/>
  <c r="BJ217" i="1362"/>
  <c r="BI217" i="1362"/>
  <c r="BH217" i="1362"/>
  <c r="BG217" i="1362"/>
  <c r="BF217" i="1362"/>
  <c r="BE217" i="1362"/>
  <c r="BD217" i="1362"/>
  <c r="BC217" i="1362"/>
  <c r="BB217" i="1362"/>
  <c r="BA217" i="1362"/>
  <c r="AZ217" i="1362"/>
  <c r="AY217" i="1362"/>
  <c r="AX217" i="1362"/>
  <c r="AW217" i="1362"/>
  <c r="AV217" i="1362"/>
  <c r="AU217" i="1362"/>
  <c r="AT217" i="1362"/>
  <c r="AS217" i="1362"/>
  <c r="AR217" i="1362"/>
  <c r="AQ217" i="1362"/>
  <c r="AP217" i="1362"/>
  <c r="AO217" i="1362"/>
  <c r="AN217" i="1362"/>
  <c r="AM217" i="1362"/>
  <c r="AL217" i="1362"/>
  <c r="AK217" i="1362"/>
  <c r="AJ217" i="1362"/>
  <c r="AI217" i="1362"/>
  <c r="AH217" i="1362"/>
  <c r="AG217" i="1362"/>
  <c r="AF217" i="1362"/>
  <c r="AE217" i="1362"/>
  <c r="AD217" i="1362"/>
  <c r="AC217" i="1362"/>
  <c r="AB217" i="1362"/>
  <c r="AA217" i="1362"/>
  <c r="Z217" i="1362"/>
  <c r="Y217" i="1362"/>
  <c r="X217" i="1362"/>
  <c r="W217" i="1362"/>
  <c r="BR216" i="1362"/>
  <c r="BQ216" i="1362"/>
  <c r="BP216" i="1362"/>
  <c r="BO216" i="1362"/>
  <c r="BN216" i="1362"/>
  <c r="BM216" i="1362"/>
  <c r="BL216" i="1362"/>
  <c r="BK216" i="1362"/>
  <c r="BJ216" i="1362"/>
  <c r="BI216" i="1362"/>
  <c r="BH216" i="1362"/>
  <c r="BG216" i="1362"/>
  <c r="BF216" i="1362"/>
  <c r="BE216" i="1362"/>
  <c r="BD216" i="1362"/>
  <c r="BC216" i="1362"/>
  <c r="BB216" i="1362"/>
  <c r="BA216" i="1362"/>
  <c r="AZ216" i="1362"/>
  <c r="AY216" i="1362"/>
  <c r="AX216" i="1362"/>
  <c r="AW216" i="1362"/>
  <c r="AV216" i="1362"/>
  <c r="AU216" i="1362"/>
  <c r="AT216" i="1362"/>
  <c r="AS216" i="1362"/>
  <c r="AR216" i="1362"/>
  <c r="AQ216" i="1362"/>
  <c r="AP216" i="1362"/>
  <c r="AO216" i="1362"/>
  <c r="AN216" i="1362"/>
  <c r="AM216" i="1362"/>
  <c r="AL216" i="1362"/>
  <c r="AK216" i="1362"/>
  <c r="AJ216" i="1362"/>
  <c r="AI216" i="1362"/>
  <c r="AH216" i="1362"/>
  <c r="AG216" i="1362"/>
  <c r="AF216" i="1362"/>
  <c r="AE216" i="1362"/>
  <c r="AD216" i="1362"/>
  <c r="AC216" i="1362"/>
  <c r="AB216" i="1362"/>
  <c r="AA216" i="1362"/>
  <c r="Z216" i="1362"/>
  <c r="Y216" i="1362"/>
  <c r="X216" i="1362"/>
  <c r="W216" i="1362"/>
  <c r="BR215" i="1362"/>
  <c r="BQ215" i="1362"/>
  <c r="BP215" i="1362"/>
  <c r="BO215" i="1362"/>
  <c r="BN215" i="1362"/>
  <c r="BM215" i="1362"/>
  <c r="BL215" i="1362"/>
  <c r="BK215" i="1362"/>
  <c r="BJ215" i="1362"/>
  <c r="BI215" i="1362"/>
  <c r="BH215" i="1362"/>
  <c r="BG215" i="1362"/>
  <c r="BF215" i="1362"/>
  <c r="BE215" i="1362"/>
  <c r="BD215" i="1362"/>
  <c r="BC215" i="1362"/>
  <c r="BB215" i="1362"/>
  <c r="BA215" i="1362"/>
  <c r="AZ215" i="1362"/>
  <c r="AY215" i="1362"/>
  <c r="AX215" i="1362"/>
  <c r="AW215" i="1362"/>
  <c r="AV215" i="1362"/>
  <c r="AU215" i="1362"/>
  <c r="AT215" i="1362"/>
  <c r="AS215" i="1362"/>
  <c r="AR215" i="1362"/>
  <c r="AQ215" i="1362"/>
  <c r="AP215" i="1362"/>
  <c r="AO215" i="1362"/>
  <c r="AN215" i="1362"/>
  <c r="AM215" i="1362"/>
  <c r="AL215" i="1362"/>
  <c r="AK215" i="1362"/>
  <c r="AJ215" i="1362"/>
  <c r="AI215" i="1362"/>
  <c r="AH215" i="1362"/>
  <c r="AG215" i="1362"/>
  <c r="AF215" i="1362"/>
  <c r="AE215" i="1362"/>
  <c r="AD215" i="1362"/>
  <c r="AC215" i="1362"/>
  <c r="AB215" i="1362"/>
  <c r="AA215" i="1362"/>
  <c r="Z215" i="1362"/>
  <c r="Y215" i="1362"/>
  <c r="X215" i="1362"/>
  <c r="W215" i="1362"/>
  <c r="BR214" i="1362"/>
  <c r="BQ214" i="1362"/>
  <c r="BP214" i="1362"/>
  <c r="BO214" i="1362"/>
  <c r="BN214" i="1362"/>
  <c r="BM214" i="1362"/>
  <c r="BL214" i="1362"/>
  <c r="BK214" i="1362"/>
  <c r="BJ214" i="1362"/>
  <c r="BI214" i="1362"/>
  <c r="BH214" i="1362"/>
  <c r="BG214" i="1362"/>
  <c r="BF214" i="1362"/>
  <c r="BE214" i="1362"/>
  <c r="BD214" i="1362"/>
  <c r="BC214" i="1362"/>
  <c r="BB214" i="1362"/>
  <c r="BA214" i="1362"/>
  <c r="AZ214" i="1362"/>
  <c r="AY214" i="1362"/>
  <c r="AX214" i="1362"/>
  <c r="AW214" i="1362"/>
  <c r="AV214" i="1362"/>
  <c r="AU214" i="1362"/>
  <c r="AT214" i="1362"/>
  <c r="AS214" i="1362"/>
  <c r="AR214" i="1362"/>
  <c r="AQ214" i="1362"/>
  <c r="AP214" i="1362"/>
  <c r="AO214" i="1362"/>
  <c r="AN214" i="1362"/>
  <c r="AM214" i="1362"/>
  <c r="AL214" i="1362"/>
  <c r="AK214" i="1362"/>
  <c r="AJ214" i="1362"/>
  <c r="AI214" i="1362"/>
  <c r="AH214" i="1362"/>
  <c r="AG214" i="1362"/>
  <c r="AF214" i="1362"/>
  <c r="AE214" i="1362"/>
  <c r="AD214" i="1362"/>
  <c r="AC214" i="1362"/>
  <c r="AB214" i="1362"/>
  <c r="AA214" i="1362"/>
  <c r="Z214" i="1362"/>
  <c r="Y214" i="1362"/>
  <c r="X214" i="1362"/>
  <c r="W214" i="1362"/>
  <c r="BR213" i="1362"/>
  <c r="BQ213" i="1362"/>
  <c r="BP213" i="1362"/>
  <c r="BO213" i="1362"/>
  <c r="BN213" i="1362"/>
  <c r="BM213" i="1362"/>
  <c r="BL213" i="1362"/>
  <c r="BK213" i="1362"/>
  <c r="BJ213" i="1362"/>
  <c r="BI213" i="1362"/>
  <c r="BH213" i="1362"/>
  <c r="BG213" i="1362"/>
  <c r="BF213" i="1362"/>
  <c r="BE213" i="1362"/>
  <c r="BD213" i="1362"/>
  <c r="BC213" i="1362"/>
  <c r="BB213" i="1362"/>
  <c r="BA213" i="1362"/>
  <c r="AZ213" i="1362"/>
  <c r="AY213" i="1362"/>
  <c r="AX213" i="1362"/>
  <c r="AW213" i="1362"/>
  <c r="AV213" i="1362"/>
  <c r="AU213" i="1362"/>
  <c r="AT213" i="1362"/>
  <c r="AS213" i="1362"/>
  <c r="AR213" i="1362"/>
  <c r="AQ213" i="1362"/>
  <c r="AP213" i="1362"/>
  <c r="AO213" i="1362"/>
  <c r="AN213" i="1362"/>
  <c r="AM213" i="1362"/>
  <c r="AL213" i="1362"/>
  <c r="AK213" i="1362"/>
  <c r="AJ213" i="1362"/>
  <c r="AI213" i="1362"/>
  <c r="AH213" i="1362"/>
  <c r="AG213" i="1362"/>
  <c r="AF213" i="1362"/>
  <c r="AE213" i="1362"/>
  <c r="AD213" i="1362"/>
  <c r="AC213" i="1362"/>
  <c r="AB213" i="1362"/>
  <c r="AA213" i="1362"/>
  <c r="Z213" i="1362"/>
  <c r="Y213" i="1362"/>
  <c r="X213" i="1362"/>
  <c r="W213" i="1362"/>
  <c r="BR212" i="1362"/>
  <c r="BQ212" i="1362"/>
  <c r="BP212" i="1362"/>
  <c r="BO212" i="1362"/>
  <c r="BN212" i="1362"/>
  <c r="BM212" i="1362"/>
  <c r="BL212" i="1362"/>
  <c r="BK212" i="1362"/>
  <c r="BJ212" i="1362"/>
  <c r="BI212" i="1362"/>
  <c r="BH212" i="1362"/>
  <c r="BG212" i="1362"/>
  <c r="BF212" i="1362"/>
  <c r="BE212" i="1362"/>
  <c r="BD212" i="1362"/>
  <c r="BC212" i="1362"/>
  <c r="BB212" i="1362"/>
  <c r="BA212" i="1362"/>
  <c r="AZ212" i="1362"/>
  <c r="AY212" i="1362"/>
  <c r="AX212" i="1362"/>
  <c r="AW212" i="1362"/>
  <c r="AV212" i="1362"/>
  <c r="AU212" i="1362"/>
  <c r="AT212" i="1362"/>
  <c r="AS212" i="1362"/>
  <c r="AR212" i="1362"/>
  <c r="AQ212" i="1362"/>
  <c r="AP212" i="1362"/>
  <c r="AO212" i="1362"/>
  <c r="AN212" i="1362"/>
  <c r="AM212" i="1362"/>
  <c r="AL212" i="1362"/>
  <c r="AK212" i="1362"/>
  <c r="AJ212" i="1362"/>
  <c r="AI212" i="1362"/>
  <c r="AH212" i="1362"/>
  <c r="AG212" i="1362"/>
  <c r="AF212" i="1362"/>
  <c r="AE212" i="1362"/>
  <c r="AD212" i="1362"/>
  <c r="AC212" i="1362"/>
  <c r="AB212" i="1362"/>
  <c r="AA212" i="1362"/>
  <c r="Z212" i="1362"/>
  <c r="Y212" i="1362"/>
  <c r="X212" i="1362"/>
  <c r="W212" i="1362"/>
  <c r="BR211" i="1362"/>
  <c r="BQ211" i="1362"/>
  <c r="BP211" i="1362"/>
  <c r="BO211" i="1362"/>
  <c r="BN211" i="1362"/>
  <c r="BM211" i="1362"/>
  <c r="BL211" i="1362"/>
  <c r="BK211" i="1362"/>
  <c r="BJ211" i="1362"/>
  <c r="BI211" i="1362"/>
  <c r="BH211" i="1362"/>
  <c r="BG211" i="1362"/>
  <c r="BF211" i="1362"/>
  <c r="BE211" i="1362"/>
  <c r="BD211" i="1362"/>
  <c r="BC211" i="1362"/>
  <c r="BB211" i="1362"/>
  <c r="BA211" i="1362"/>
  <c r="AZ211" i="1362"/>
  <c r="AY211" i="1362"/>
  <c r="AX211" i="1362"/>
  <c r="AW211" i="1362"/>
  <c r="AV211" i="1362"/>
  <c r="AU211" i="1362"/>
  <c r="AT211" i="1362"/>
  <c r="AS211" i="1362"/>
  <c r="AR211" i="1362"/>
  <c r="AQ211" i="1362"/>
  <c r="AP211" i="1362"/>
  <c r="AO211" i="1362"/>
  <c r="AN211" i="1362"/>
  <c r="AM211" i="1362"/>
  <c r="AL211" i="1362"/>
  <c r="AK211" i="1362"/>
  <c r="AJ211" i="1362"/>
  <c r="AI211" i="1362"/>
  <c r="AH211" i="1362"/>
  <c r="AG211" i="1362"/>
  <c r="AF211" i="1362"/>
  <c r="AE211" i="1362"/>
  <c r="AD211" i="1362"/>
  <c r="AC211" i="1362"/>
  <c r="AB211" i="1362"/>
  <c r="AA211" i="1362"/>
  <c r="Z211" i="1362"/>
  <c r="Y211" i="1362"/>
  <c r="X211" i="1362"/>
  <c r="W211" i="1362"/>
  <c r="BR210" i="1362"/>
  <c r="BQ210" i="1362"/>
  <c r="BP210" i="1362"/>
  <c r="BO210" i="1362"/>
  <c r="BN210" i="1362"/>
  <c r="BM210" i="1362"/>
  <c r="BL210" i="1362"/>
  <c r="BK210" i="1362"/>
  <c r="BJ210" i="1362"/>
  <c r="BI210" i="1362"/>
  <c r="BH210" i="1362"/>
  <c r="BG210" i="1362"/>
  <c r="BF210" i="1362"/>
  <c r="BE210" i="1362"/>
  <c r="BD210" i="1362"/>
  <c r="BC210" i="1362"/>
  <c r="BB210" i="1362"/>
  <c r="BA210" i="1362"/>
  <c r="AZ210" i="1362"/>
  <c r="AY210" i="1362"/>
  <c r="AX210" i="1362"/>
  <c r="AW210" i="1362"/>
  <c r="AV210" i="1362"/>
  <c r="AU210" i="1362"/>
  <c r="AT210" i="1362"/>
  <c r="AS210" i="1362"/>
  <c r="AR210" i="1362"/>
  <c r="AQ210" i="1362"/>
  <c r="AP210" i="1362"/>
  <c r="AO210" i="1362"/>
  <c r="AN210" i="1362"/>
  <c r="AM210" i="1362"/>
  <c r="AL210" i="1362"/>
  <c r="AK210" i="1362"/>
  <c r="AJ210" i="1362"/>
  <c r="AI210" i="1362"/>
  <c r="AH210" i="1362"/>
  <c r="AG210" i="1362"/>
  <c r="AF210" i="1362"/>
  <c r="AE210" i="1362"/>
  <c r="AD210" i="1362"/>
  <c r="AC210" i="1362"/>
  <c r="AB210" i="1362"/>
  <c r="AA210" i="1362"/>
  <c r="Z210" i="1362"/>
  <c r="Y210" i="1362"/>
  <c r="X210" i="1362"/>
  <c r="W210" i="1362"/>
  <c r="BR209" i="1362"/>
  <c r="BQ209" i="1362"/>
  <c r="BP209" i="1362"/>
  <c r="BO209" i="1362"/>
  <c r="BN209" i="1362"/>
  <c r="BM209" i="1362"/>
  <c r="BL209" i="1362"/>
  <c r="BK209" i="1362"/>
  <c r="BJ209" i="1362"/>
  <c r="BI209" i="1362"/>
  <c r="BH209" i="1362"/>
  <c r="BG209" i="1362"/>
  <c r="BF209" i="1362"/>
  <c r="BE209" i="1362"/>
  <c r="BD209" i="1362"/>
  <c r="BC209" i="1362"/>
  <c r="BB209" i="1362"/>
  <c r="BA209" i="1362"/>
  <c r="AZ209" i="1362"/>
  <c r="AY209" i="1362"/>
  <c r="AX209" i="1362"/>
  <c r="AW209" i="1362"/>
  <c r="AV209" i="1362"/>
  <c r="AU209" i="1362"/>
  <c r="AT209" i="1362"/>
  <c r="AS209" i="1362"/>
  <c r="AR209" i="1362"/>
  <c r="AQ209" i="1362"/>
  <c r="AP209" i="1362"/>
  <c r="AO209" i="1362"/>
  <c r="AN209" i="1362"/>
  <c r="AM209" i="1362"/>
  <c r="AL209" i="1362"/>
  <c r="AK209" i="1362"/>
  <c r="AJ209" i="1362"/>
  <c r="AI209" i="1362"/>
  <c r="AH209" i="1362"/>
  <c r="AG209" i="1362"/>
  <c r="AF209" i="1362"/>
  <c r="AE209" i="1362"/>
  <c r="AD209" i="1362"/>
  <c r="AC209" i="1362"/>
  <c r="AB209" i="1362"/>
  <c r="AA209" i="1362"/>
  <c r="Z209" i="1362"/>
  <c r="Y209" i="1362"/>
  <c r="X209" i="1362"/>
  <c r="W209" i="1362"/>
  <c r="BR208" i="1362"/>
  <c r="BQ208" i="1362"/>
  <c r="BP208" i="1362"/>
  <c r="BO208" i="1362"/>
  <c r="BN208" i="1362"/>
  <c r="BM208" i="1362"/>
  <c r="BL208" i="1362"/>
  <c r="BK208" i="1362"/>
  <c r="BJ208" i="1362"/>
  <c r="BI208" i="1362"/>
  <c r="BH208" i="1362"/>
  <c r="BG208" i="1362"/>
  <c r="BF208" i="1362"/>
  <c r="BE208" i="1362"/>
  <c r="BD208" i="1362"/>
  <c r="BC208" i="1362"/>
  <c r="BB208" i="1362"/>
  <c r="BA208" i="1362"/>
  <c r="AZ208" i="1362"/>
  <c r="AY208" i="1362"/>
  <c r="AX208" i="1362"/>
  <c r="AW208" i="1362"/>
  <c r="AV208" i="1362"/>
  <c r="AU208" i="1362"/>
  <c r="AT208" i="1362"/>
  <c r="AS208" i="1362"/>
  <c r="AR208" i="1362"/>
  <c r="AQ208" i="1362"/>
  <c r="AP208" i="1362"/>
  <c r="AO208" i="1362"/>
  <c r="AN208" i="1362"/>
  <c r="AM208" i="1362"/>
  <c r="AL208" i="1362"/>
  <c r="AK208" i="1362"/>
  <c r="AJ208" i="1362"/>
  <c r="AI208" i="1362"/>
  <c r="AH208" i="1362"/>
  <c r="AG208" i="1362"/>
  <c r="AF208" i="1362"/>
  <c r="AE208" i="1362"/>
  <c r="AD208" i="1362"/>
  <c r="AC208" i="1362"/>
  <c r="AB208" i="1362"/>
  <c r="AA208" i="1362"/>
  <c r="Z208" i="1362"/>
  <c r="Y208" i="1362"/>
  <c r="X208" i="1362"/>
  <c r="W208" i="1362"/>
  <c r="BR207" i="1362"/>
  <c r="BQ207" i="1362"/>
  <c r="BP207" i="1362"/>
  <c r="BO207" i="1362"/>
  <c r="BN207" i="1362"/>
  <c r="BM207" i="1362"/>
  <c r="BL207" i="1362"/>
  <c r="BK207" i="1362"/>
  <c r="BJ207" i="1362"/>
  <c r="BI207" i="1362"/>
  <c r="BH207" i="1362"/>
  <c r="BG207" i="1362"/>
  <c r="BF207" i="1362"/>
  <c r="BE207" i="1362"/>
  <c r="BD207" i="1362"/>
  <c r="BC207" i="1362"/>
  <c r="BB207" i="1362"/>
  <c r="BA207" i="1362"/>
  <c r="AZ207" i="1362"/>
  <c r="AY207" i="1362"/>
  <c r="AX207" i="1362"/>
  <c r="AW207" i="1362"/>
  <c r="AV207" i="1362"/>
  <c r="AU207" i="1362"/>
  <c r="AT207" i="1362"/>
  <c r="AS207" i="1362"/>
  <c r="AR207" i="1362"/>
  <c r="AQ207" i="1362"/>
  <c r="AP207" i="1362"/>
  <c r="AO207" i="1362"/>
  <c r="AN207" i="1362"/>
  <c r="AM207" i="1362"/>
  <c r="AL207" i="1362"/>
  <c r="AK207" i="1362"/>
  <c r="AJ207" i="1362"/>
  <c r="AI207" i="1362"/>
  <c r="AH207" i="1362"/>
  <c r="AG207" i="1362"/>
  <c r="AF207" i="1362"/>
  <c r="AE207" i="1362"/>
  <c r="AD207" i="1362"/>
  <c r="AC207" i="1362"/>
  <c r="AB207" i="1362"/>
  <c r="AA207" i="1362"/>
  <c r="Z207" i="1362"/>
  <c r="Y207" i="1362"/>
  <c r="X207" i="1362"/>
  <c r="W207" i="1362"/>
  <c r="BR206" i="1362"/>
  <c r="BQ206" i="1362"/>
  <c r="BP206" i="1362"/>
  <c r="BO206" i="1362"/>
  <c r="BN206" i="1362"/>
  <c r="BM206" i="1362"/>
  <c r="BL206" i="1362"/>
  <c r="BK206" i="1362"/>
  <c r="BJ206" i="1362"/>
  <c r="BI206" i="1362"/>
  <c r="BH206" i="1362"/>
  <c r="BG206" i="1362"/>
  <c r="BF206" i="1362"/>
  <c r="BE206" i="1362"/>
  <c r="BD206" i="1362"/>
  <c r="BC206" i="1362"/>
  <c r="BB206" i="1362"/>
  <c r="BA206" i="1362"/>
  <c r="AZ206" i="1362"/>
  <c r="AY206" i="1362"/>
  <c r="AX206" i="1362"/>
  <c r="AW206" i="1362"/>
  <c r="AV206" i="1362"/>
  <c r="AU206" i="1362"/>
  <c r="AT206" i="1362"/>
  <c r="AS206" i="1362"/>
  <c r="AR206" i="1362"/>
  <c r="AQ206" i="1362"/>
  <c r="AP206" i="1362"/>
  <c r="AO206" i="1362"/>
  <c r="AN206" i="1362"/>
  <c r="AM206" i="1362"/>
  <c r="AL206" i="1362"/>
  <c r="AK206" i="1362"/>
  <c r="AJ206" i="1362"/>
  <c r="AI206" i="1362"/>
  <c r="AH206" i="1362"/>
  <c r="AG206" i="1362"/>
  <c r="AF206" i="1362"/>
  <c r="AE206" i="1362"/>
  <c r="AD206" i="1362"/>
  <c r="AC206" i="1362"/>
  <c r="AB206" i="1362"/>
  <c r="AA206" i="1362"/>
  <c r="Z206" i="1362"/>
  <c r="Y206" i="1362"/>
  <c r="X206" i="1362"/>
  <c r="W206" i="1362"/>
  <c r="BR205" i="1362"/>
  <c r="BQ205" i="1362"/>
  <c r="BP205" i="1362"/>
  <c r="BO205" i="1362"/>
  <c r="BN205" i="1362"/>
  <c r="BM205" i="1362"/>
  <c r="BL205" i="1362"/>
  <c r="BK205" i="1362"/>
  <c r="BJ205" i="1362"/>
  <c r="BI205" i="1362"/>
  <c r="BH205" i="1362"/>
  <c r="BG205" i="1362"/>
  <c r="BF205" i="1362"/>
  <c r="BE205" i="1362"/>
  <c r="BD205" i="1362"/>
  <c r="BC205" i="1362"/>
  <c r="BB205" i="1362"/>
  <c r="BA205" i="1362"/>
  <c r="AZ205" i="1362"/>
  <c r="AY205" i="1362"/>
  <c r="AX205" i="1362"/>
  <c r="AW205" i="1362"/>
  <c r="AV205" i="1362"/>
  <c r="AU205" i="1362"/>
  <c r="AT205" i="1362"/>
  <c r="AS205" i="1362"/>
  <c r="AR205" i="1362"/>
  <c r="AQ205" i="1362"/>
  <c r="AP205" i="1362"/>
  <c r="AO205" i="1362"/>
  <c r="AN205" i="1362"/>
  <c r="AM205" i="1362"/>
  <c r="AL205" i="1362"/>
  <c r="AK205" i="1362"/>
  <c r="AJ205" i="1362"/>
  <c r="AI205" i="1362"/>
  <c r="AH205" i="1362"/>
  <c r="AG205" i="1362"/>
  <c r="AF205" i="1362"/>
  <c r="AE205" i="1362"/>
  <c r="AD205" i="1362"/>
  <c r="AC205" i="1362"/>
  <c r="AB205" i="1362"/>
  <c r="AA205" i="1362"/>
  <c r="Z205" i="1362"/>
  <c r="Y205" i="1362"/>
  <c r="X205" i="1362"/>
  <c r="W205" i="1362"/>
  <c r="BR204" i="1362"/>
  <c r="BQ204" i="1362"/>
  <c r="BP204" i="1362"/>
  <c r="BO204" i="1362"/>
  <c r="BN204" i="1362"/>
  <c r="BM204" i="1362"/>
  <c r="BL204" i="1362"/>
  <c r="BK204" i="1362"/>
  <c r="BJ204" i="1362"/>
  <c r="BI204" i="1362"/>
  <c r="BH204" i="1362"/>
  <c r="BG204" i="1362"/>
  <c r="BF204" i="1362"/>
  <c r="BE204" i="1362"/>
  <c r="BD204" i="1362"/>
  <c r="BC204" i="1362"/>
  <c r="BB204" i="1362"/>
  <c r="BA204" i="1362"/>
  <c r="AZ204" i="1362"/>
  <c r="AY204" i="1362"/>
  <c r="AX204" i="1362"/>
  <c r="AW204" i="1362"/>
  <c r="AV204" i="1362"/>
  <c r="AU204" i="1362"/>
  <c r="AT204" i="1362"/>
  <c r="AS204" i="1362"/>
  <c r="AR204" i="1362"/>
  <c r="AQ204" i="1362"/>
  <c r="AP204" i="1362"/>
  <c r="AO204" i="1362"/>
  <c r="AN204" i="1362"/>
  <c r="AM204" i="1362"/>
  <c r="AL204" i="1362"/>
  <c r="AK204" i="1362"/>
  <c r="AJ204" i="1362"/>
  <c r="AI204" i="1362"/>
  <c r="AH204" i="1362"/>
  <c r="AG204" i="1362"/>
  <c r="AF204" i="1362"/>
  <c r="AE204" i="1362"/>
  <c r="AD204" i="1362"/>
  <c r="AC204" i="1362"/>
  <c r="AB204" i="1362"/>
  <c r="AA204" i="1362"/>
  <c r="Z204" i="1362"/>
  <c r="Y204" i="1362"/>
  <c r="X204" i="1362"/>
  <c r="W204" i="1362"/>
  <c r="BR203" i="1362"/>
  <c r="BQ203" i="1362"/>
  <c r="BP203" i="1362"/>
  <c r="BO203" i="1362"/>
  <c r="BN203" i="1362"/>
  <c r="BM203" i="1362"/>
  <c r="BL203" i="1362"/>
  <c r="BK203" i="1362"/>
  <c r="BJ203" i="1362"/>
  <c r="BI203" i="1362"/>
  <c r="BH203" i="1362"/>
  <c r="BG203" i="1362"/>
  <c r="BF203" i="1362"/>
  <c r="BE203" i="1362"/>
  <c r="BD203" i="1362"/>
  <c r="BC203" i="1362"/>
  <c r="BB203" i="1362"/>
  <c r="BA203" i="1362"/>
  <c r="AZ203" i="1362"/>
  <c r="AY203" i="1362"/>
  <c r="AX203" i="1362"/>
  <c r="AW203" i="1362"/>
  <c r="AV203" i="1362"/>
  <c r="AU203" i="1362"/>
  <c r="AT203" i="1362"/>
  <c r="AS203" i="1362"/>
  <c r="AR203" i="1362"/>
  <c r="AQ203" i="1362"/>
  <c r="AP203" i="1362"/>
  <c r="AO203" i="1362"/>
  <c r="AN203" i="1362"/>
  <c r="AM203" i="1362"/>
  <c r="AL203" i="1362"/>
  <c r="AK203" i="1362"/>
  <c r="AJ203" i="1362"/>
  <c r="AI203" i="1362"/>
  <c r="AH203" i="1362"/>
  <c r="AG203" i="1362"/>
  <c r="AF203" i="1362"/>
  <c r="AE203" i="1362"/>
  <c r="AD203" i="1362"/>
  <c r="AC203" i="1362"/>
  <c r="AB203" i="1362"/>
  <c r="AA203" i="1362"/>
  <c r="Z203" i="1362"/>
  <c r="Y203" i="1362"/>
  <c r="X203" i="1362"/>
  <c r="W203" i="1362"/>
  <c r="BR202" i="1362"/>
  <c r="BQ202" i="1362"/>
  <c r="BP202" i="1362"/>
  <c r="BO202" i="1362"/>
  <c r="BN202" i="1362"/>
  <c r="BM202" i="1362"/>
  <c r="BL202" i="1362"/>
  <c r="BK202" i="1362"/>
  <c r="BJ202" i="1362"/>
  <c r="BI202" i="1362"/>
  <c r="BH202" i="1362"/>
  <c r="BG202" i="1362"/>
  <c r="BF202" i="1362"/>
  <c r="BE202" i="1362"/>
  <c r="BD202" i="1362"/>
  <c r="BC202" i="1362"/>
  <c r="BB202" i="1362"/>
  <c r="BA202" i="1362"/>
  <c r="AZ202" i="1362"/>
  <c r="AY202" i="1362"/>
  <c r="AX202" i="1362"/>
  <c r="AW202" i="1362"/>
  <c r="AV202" i="1362"/>
  <c r="AU202" i="1362"/>
  <c r="AT202" i="1362"/>
  <c r="AS202" i="1362"/>
  <c r="AR202" i="1362"/>
  <c r="AQ202" i="1362"/>
  <c r="AP202" i="1362"/>
  <c r="AO202" i="1362"/>
  <c r="AN202" i="1362"/>
  <c r="AM202" i="1362"/>
  <c r="AL202" i="1362"/>
  <c r="AK202" i="1362"/>
  <c r="AJ202" i="1362"/>
  <c r="AI202" i="1362"/>
  <c r="AH202" i="1362"/>
  <c r="AG202" i="1362"/>
  <c r="AF202" i="1362"/>
  <c r="AE202" i="1362"/>
  <c r="AD202" i="1362"/>
  <c r="AC202" i="1362"/>
  <c r="AB202" i="1362"/>
  <c r="AA202" i="1362"/>
  <c r="Z202" i="1362"/>
  <c r="Y202" i="1362"/>
  <c r="X202" i="1362"/>
  <c r="W202" i="1362"/>
  <c r="BR201" i="1362"/>
  <c r="BQ201" i="1362"/>
  <c r="BP201" i="1362"/>
  <c r="BO201" i="1362"/>
  <c r="BN201" i="1362"/>
  <c r="BM201" i="1362"/>
  <c r="BL201" i="1362"/>
  <c r="BK201" i="1362"/>
  <c r="BJ201" i="1362"/>
  <c r="BI201" i="1362"/>
  <c r="BH201" i="1362"/>
  <c r="BG201" i="1362"/>
  <c r="BF201" i="1362"/>
  <c r="BE201" i="1362"/>
  <c r="BD201" i="1362"/>
  <c r="BC201" i="1362"/>
  <c r="BB201" i="1362"/>
  <c r="BA201" i="1362"/>
  <c r="AZ201" i="1362"/>
  <c r="AY201" i="1362"/>
  <c r="AX201" i="1362"/>
  <c r="AW201" i="1362"/>
  <c r="AV201" i="1362"/>
  <c r="AU201" i="1362"/>
  <c r="AT201" i="1362"/>
  <c r="AS201" i="1362"/>
  <c r="AR201" i="1362"/>
  <c r="AQ201" i="1362"/>
  <c r="AP201" i="1362"/>
  <c r="AO201" i="1362"/>
  <c r="AN201" i="1362"/>
  <c r="AM201" i="1362"/>
  <c r="AL201" i="1362"/>
  <c r="AK201" i="1362"/>
  <c r="AJ201" i="1362"/>
  <c r="AI201" i="1362"/>
  <c r="AH201" i="1362"/>
  <c r="AG201" i="1362"/>
  <c r="AF201" i="1362"/>
  <c r="AE201" i="1362"/>
  <c r="AD201" i="1362"/>
  <c r="AC201" i="1362"/>
  <c r="AB201" i="1362"/>
  <c r="AA201" i="1362"/>
  <c r="Z201" i="1362"/>
  <c r="Y201" i="1362"/>
  <c r="X201" i="1362"/>
  <c r="W201" i="1362"/>
  <c r="BR200" i="1362"/>
  <c r="BQ200" i="1362"/>
  <c r="BP200" i="1362"/>
  <c r="BO200" i="1362"/>
  <c r="BN200" i="1362"/>
  <c r="BM200" i="1362"/>
  <c r="BL200" i="1362"/>
  <c r="BK200" i="1362"/>
  <c r="BJ200" i="1362"/>
  <c r="BI200" i="1362"/>
  <c r="BH200" i="1362"/>
  <c r="BG200" i="1362"/>
  <c r="BF200" i="1362"/>
  <c r="BE200" i="1362"/>
  <c r="BD200" i="1362"/>
  <c r="BC200" i="1362"/>
  <c r="BB200" i="1362"/>
  <c r="BA200" i="1362"/>
  <c r="AZ200" i="1362"/>
  <c r="AY200" i="1362"/>
  <c r="AX200" i="1362"/>
  <c r="AW200" i="1362"/>
  <c r="AV200" i="1362"/>
  <c r="AU200" i="1362"/>
  <c r="AT200" i="1362"/>
  <c r="AS200" i="1362"/>
  <c r="AR200" i="1362"/>
  <c r="AQ200" i="1362"/>
  <c r="AP200" i="1362"/>
  <c r="AO200" i="1362"/>
  <c r="AN200" i="1362"/>
  <c r="AM200" i="1362"/>
  <c r="AL200" i="1362"/>
  <c r="AK200" i="1362"/>
  <c r="AJ200" i="1362"/>
  <c r="AI200" i="1362"/>
  <c r="AH200" i="1362"/>
  <c r="AG200" i="1362"/>
  <c r="AF200" i="1362"/>
  <c r="AE200" i="1362"/>
  <c r="AD200" i="1362"/>
  <c r="AC200" i="1362"/>
  <c r="AB200" i="1362"/>
  <c r="AA200" i="1362"/>
  <c r="Z200" i="1362"/>
  <c r="Y200" i="1362"/>
  <c r="X200" i="1362"/>
  <c r="W200" i="1362"/>
  <c r="BR199" i="1362"/>
  <c r="BQ199" i="1362"/>
  <c r="BP199" i="1362"/>
  <c r="BO199" i="1362"/>
  <c r="BN199" i="1362"/>
  <c r="BM199" i="1362"/>
  <c r="BL199" i="1362"/>
  <c r="BK199" i="1362"/>
  <c r="BJ199" i="1362"/>
  <c r="BI199" i="1362"/>
  <c r="BH199" i="1362"/>
  <c r="BG199" i="1362"/>
  <c r="BF199" i="1362"/>
  <c r="BE199" i="1362"/>
  <c r="BD199" i="1362"/>
  <c r="BC199" i="1362"/>
  <c r="BB199" i="1362"/>
  <c r="BA199" i="1362"/>
  <c r="AZ199" i="1362"/>
  <c r="AY199" i="1362"/>
  <c r="AX199" i="1362"/>
  <c r="AW199" i="1362"/>
  <c r="AV199" i="1362"/>
  <c r="AU199" i="1362"/>
  <c r="AT199" i="1362"/>
  <c r="AS199" i="1362"/>
  <c r="AR199" i="1362"/>
  <c r="AQ199" i="1362"/>
  <c r="AP199" i="1362"/>
  <c r="AO199" i="1362"/>
  <c r="AN199" i="1362"/>
  <c r="AM199" i="1362"/>
  <c r="AL199" i="1362"/>
  <c r="AK199" i="1362"/>
  <c r="AJ199" i="1362"/>
  <c r="AI199" i="1362"/>
  <c r="AH199" i="1362"/>
  <c r="AG199" i="1362"/>
  <c r="AF199" i="1362"/>
  <c r="AE199" i="1362"/>
  <c r="AD199" i="1362"/>
  <c r="AC199" i="1362"/>
  <c r="AB199" i="1362"/>
  <c r="AA199" i="1362"/>
  <c r="Z199" i="1362"/>
  <c r="Y199" i="1362"/>
  <c r="X199" i="1362"/>
  <c r="W199" i="1362"/>
  <c r="BR198" i="1362"/>
  <c r="BQ198" i="1362"/>
  <c r="BP198" i="1362"/>
  <c r="BO198" i="1362"/>
  <c r="BN198" i="1362"/>
  <c r="BM198" i="1362"/>
  <c r="BL198" i="1362"/>
  <c r="BK198" i="1362"/>
  <c r="BJ198" i="1362"/>
  <c r="BI198" i="1362"/>
  <c r="BH198" i="1362"/>
  <c r="BG198" i="1362"/>
  <c r="BF198" i="1362"/>
  <c r="BE198" i="1362"/>
  <c r="BD198" i="1362"/>
  <c r="BC198" i="1362"/>
  <c r="BB198" i="1362"/>
  <c r="BA198" i="1362"/>
  <c r="AZ198" i="1362"/>
  <c r="AY198" i="1362"/>
  <c r="AX198" i="1362"/>
  <c r="AW198" i="1362"/>
  <c r="AV198" i="1362"/>
  <c r="AU198" i="1362"/>
  <c r="AT198" i="1362"/>
  <c r="AS198" i="1362"/>
  <c r="AR198" i="1362"/>
  <c r="AQ198" i="1362"/>
  <c r="AP198" i="1362"/>
  <c r="AO198" i="1362"/>
  <c r="AN198" i="1362"/>
  <c r="AM198" i="1362"/>
  <c r="AL198" i="1362"/>
  <c r="AK198" i="1362"/>
  <c r="AJ198" i="1362"/>
  <c r="AI198" i="1362"/>
  <c r="AH198" i="1362"/>
  <c r="AG198" i="1362"/>
  <c r="AF198" i="1362"/>
  <c r="AE198" i="1362"/>
  <c r="AD198" i="1362"/>
  <c r="AC198" i="1362"/>
  <c r="AB198" i="1362"/>
  <c r="AA198" i="1362"/>
  <c r="Z198" i="1362"/>
  <c r="Y198" i="1362"/>
  <c r="X198" i="1362"/>
  <c r="W198" i="1362"/>
  <c r="BR197" i="1362"/>
  <c r="BQ197" i="1362"/>
  <c r="BP197" i="1362"/>
  <c r="BO197" i="1362"/>
  <c r="BN197" i="1362"/>
  <c r="BM197" i="1362"/>
  <c r="BL197" i="1362"/>
  <c r="BK197" i="1362"/>
  <c r="BJ197" i="1362"/>
  <c r="BI197" i="1362"/>
  <c r="BH197" i="1362"/>
  <c r="BG197" i="1362"/>
  <c r="BF197" i="1362"/>
  <c r="BE197" i="1362"/>
  <c r="BD197" i="1362"/>
  <c r="BC197" i="1362"/>
  <c r="BB197" i="1362"/>
  <c r="BA197" i="1362"/>
  <c r="AZ197" i="1362"/>
  <c r="AY197" i="1362"/>
  <c r="AX197" i="1362"/>
  <c r="AW197" i="1362"/>
  <c r="AV197" i="1362"/>
  <c r="AU197" i="1362"/>
  <c r="AT197" i="1362"/>
  <c r="AS197" i="1362"/>
  <c r="AR197" i="1362"/>
  <c r="AQ197" i="1362"/>
  <c r="AP197" i="1362"/>
  <c r="AO197" i="1362"/>
  <c r="AN197" i="1362"/>
  <c r="AM197" i="1362"/>
  <c r="AL197" i="1362"/>
  <c r="AK197" i="1362"/>
  <c r="AJ197" i="1362"/>
  <c r="AI197" i="1362"/>
  <c r="AH197" i="1362"/>
  <c r="AG197" i="1362"/>
  <c r="AF197" i="1362"/>
  <c r="AE197" i="1362"/>
  <c r="AD197" i="1362"/>
  <c r="AC197" i="1362"/>
  <c r="AB197" i="1362"/>
  <c r="AA197" i="1362"/>
  <c r="Z197" i="1362"/>
  <c r="Y197" i="1362"/>
  <c r="X197" i="1362"/>
  <c r="W197" i="1362"/>
  <c r="BR196" i="1362"/>
  <c r="BQ196" i="1362"/>
  <c r="BP196" i="1362"/>
  <c r="BO196" i="1362"/>
  <c r="BN196" i="1362"/>
  <c r="BM196" i="1362"/>
  <c r="BL196" i="1362"/>
  <c r="BK196" i="1362"/>
  <c r="BJ196" i="1362"/>
  <c r="BI196" i="1362"/>
  <c r="BH196" i="1362"/>
  <c r="BG196" i="1362"/>
  <c r="BF196" i="1362"/>
  <c r="BE196" i="1362"/>
  <c r="BD196" i="1362"/>
  <c r="BC196" i="1362"/>
  <c r="BB196" i="1362"/>
  <c r="BA196" i="1362"/>
  <c r="AZ196" i="1362"/>
  <c r="AY196" i="1362"/>
  <c r="AX196" i="1362"/>
  <c r="AW196" i="1362"/>
  <c r="AV196" i="1362"/>
  <c r="AU196" i="1362"/>
  <c r="AT196" i="1362"/>
  <c r="AS196" i="1362"/>
  <c r="AR196" i="1362"/>
  <c r="AQ196" i="1362"/>
  <c r="AP196" i="1362"/>
  <c r="AO196" i="1362"/>
  <c r="AN196" i="1362"/>
  <c r="AM196" i="1362"/>
  <c r="AL196" i="1362"/>
  <c r="AK196" i="1362"/>
  <c r="AJ196" i="1362"/>
  <c r="AI196" i="1362"/>
  <c r="AH196" i="1362"/>
  <c r="AG196" i="1362"/>
  <c r="AF196" i="1362"/>
  <c r="AE196" i="1362"/>
  <c r="AD196" i="1362"/>
  <c r="AC196" i="1362"/>
  <c r="AB196" i="1362"/>
  <c r="AA196" i="1362"/>
  <c r="Z196" i="1362"/>
  <c r="Y196" i="1362"/>
  <c r="X196" i="1362"/>
  <c r="W196" i="1362"/>
  <c r="BR195" i="1362"/>
  <c r="BQ195" i="1362"/>
  <c r="BP195" i="1362"/>
  <c r="BO195" i="1362"/>
  <c r="BN195" i="1362"/>
  <c r="BM195" i="1362"/>
  <c r="BL195" i="1362"/>
  <c r="BK195" i="1362"/>
  <c r="BJ195" i="1362"/>
  <c r="BI195" i="1362"/>
  <c r="BH195" i="1362"/>
  <c r="BG195" i="1362"/>
  <c r="BF195" i="1362"/>
  <c r="BE195" i="1362"/>
  <c r="BD195" i="1362"/>
  <c r="BC195" i="1362"/>
  <c r="BB195" i="1362"/>
  <c r="BA195" i="1362"/>
  <c r="AZ195" i="1362"/>
  <c r="AY195" i="1362"/>
  <c r="AX195" i="1362"/>
  <c r="AW195" i="1362"/>
  <c r="AV195" i="1362"/>
  <c r="AU195" i="1362"/>
  <c r="AT195" i="1362"/>
  <c r="AS195" i="1362"/>
  <c r="AR195" i="1362"/>
  <c r="AQ195" i="1362"/>
  <c r="AP195" i="1362"/>
  <c r="AO195" i="1362"/>
  <c r="AN195" i="1362"/>
  <c r="AM195" i="1362"/>
  <c r="AL195" i="1362"/>
  <c r="AK195" i="1362"/>
  <c r="AJ195" i="1362"/>
  <c r="AI195" i="1362"/>
  <c r="AH195" i="1362"/>
  <c r="AG195" i="1362"/>
  <c r="AF195" i="1362"/>
  <c r="AE195" i="1362"/>
  <c r="AD195" i="1362"/>
  <c r="AC195" i="1362"/>
  <c r="AB195" i="1362"/>
  <c r="AA195" i="1362"/>
  <c r="Z195" i="1362"/>
  <c r="Y195" i="1362"/>
  <c r="X195" i="1362"/>
  <c r="W195" i="1362"/>
  <c r="BR194" i="1362"/>
  <c r="BQ194" i="1362"/>
  <c r="BP194" i="1362"/>
  <c r="BO194" i="1362"/>
  <c r="BN194" i="1362"/>
  <c r="BM194" i="1362"/>
  <c r="BL194" i="1362"/>
  <c r="BK194" i="1362"/>
  <c r="BJ194" i="1362"/>
  <c r="BI194" i="1362"/>
  <c r="BH194" i="1362"/>
  <c r="BG194" i="1362"/>
  <c r="BF194" i="1362"/>
  <c r="BE194" i="1362"/>
  <c r="BD194" i="1362"/>
  <c r="BC194" i="1362"/>
  <c r="BB194" i="1362"/>
  <c r="BA194" i="1362"/>
  <c r="AZ194" i="1362"/>
  <c r="AY194" i="1362"/>
  <c r="AX194" i="1362"/>
  <c r="AW194" i="1362"/>
  <c r="AV194" i="1362"/>
  <c r="AU194" i="1362"/>
  <c r="AT194" i="1362"/>
  <c r="AS194" i="1362"/>
  <c r="AR194" i="1362"/>
  <c r="AQ194" i="1362"/>
  <c r="AP194" i="1362"/>
  <c r="AO194" i="1362"/>
  <c r="AN194" i="1362"/>
  <c r="AM194" i="1362"/>
  <c r="AL194" i="1362"/>
  <c r="AK194" i="1362"/>
  <c r="AJ194" i="1362"/>
  <c r="AI194" i="1362"/>
  <c r="AH194" i="1362"/>
  <c r="AG194" i="1362"/>
  <c r="AF194" i="1362"/>
  <c r="AE194" i="1362"/>
  <c r="AD194" i="1362"/>
  <c r="AC194" i="1362"/>
  <c r="AB194" i="1362"/>
  <c r="AA194" i="1362"/>
  <c r="Z194" i="1362"/>
  <c r="Y194" i="1362"/>
  <c r="X194" i="1362"/>
  <c r="W194" i="1362"/>
  <c r="BR193" i="1362"/>
  <c r="BQ193" i="1362"/>
  <c r="BP193" i="1362"/>
  <c r="BO193" i="1362"/>
  <c r="BN193" i="1362"/>
  <c r="BM193" i="1362"/>
  <c r="BL193" i="1362"/>
  <c r="BK193" i="1362"/>
  <c r="BJ193" i="1362"/>
  <c r="BI193" i="1362"/>
  <c r="BH193" i="1362"/>
  <c r="BG193" i="1362"/>
  <c r="BF193" i="1362"/>
  <c r="BE193" i="1362"/>
  <c r="BD193" i="1362"/>
  <c r="BC193" i="1362"/>
  <c r="BB193" i="1362"/>
  <c r="BA193" i="1362"/>
  <c r="AZ193" i="1362"/>
  <c r="AY193" i="1362"/>
  <c r="AX193" i="1362"/>
  <c r="AW193" i="1362"/>
  <c r="AV193" i="1362"/>
  <c r="AU193" i="1362"/>
  <c r="AT193" i="1362"/>
  <c r="AS193" i="1362"/>
  <c r="AR193" i="1362"/>
  <c r="AQ193" i="1362"/>
  <c r="AP193" i="1362"/>
  <c r="AO193" i="1362"/>
  <c r="AN193" i="1362"/>
  <c r="AM193" i="1362"/>
  <c r="AL193" i="1362"/>
  <c r="AK193" i="1362"/>
  <c r="AJ193" i="1362"/>
  <c r="AI193" i="1362"/>
  <c r="AH193" i="1362"/>
  <c r="AG193" i="1362"/>
  <c r="AF193" i="1362"/>
  <c r="AE193" i="1362"/>
  <c r="AD193" i="1362"/>
  <c r="AC193" i="1362"/>
  <c r="AB193" i="1362"/>
  <c r="AA193" i="1362"/>
  <c r="Z193" i="1362"/>
  <c r="Y193" i="1362"/>
  <c r="X193" i="1362"/>
  <c r="W193" i="1362"/>
  <c r="BR192" i="1362"/>
  <c r="BQ192" i="1362"/>
  <c r="BP192" i="1362"/>
  <c r="BO192" i="1362"/>
  <c r="BN192" i="1362"/>
  <c r="BM192" i="1362"/>
  <c r="BL192" i="1362"/>
  <c r="BK192" i="1362"/>
  <c r="BJ192" i="1362"/>
  <c r="BI192" i="1362"/>
  <c r="BH192" i="1362"/>
  <c r="BG192" i="1362"/>
  <c r="BF192" i="1362"/>
  <c r="BE192" i="1362"/>
  <c r="BD192" i="1362"/>
  <c r="BC192" i="1362"/>
  <c r="BB192" i="1362"/>
  <c r="BA192" i="1362"/>
  <c r="AZ192" i="1362"/>
  <c r="AY192" i="1362"/>
  <c r="AX192" i="1362"/>
  <c r="AW192" i="1362"/>
  <c r="AV192" i="1362"/>
  <c r="AU192" i="1362"/>
  <c r="AT192" i="1362"/>
  <c r="AS192" i="1362"/>
  <c r="AR192" i="1362"/>
  <c r="AQ192" i="1362"/>
  <c r="AP192" i="1362"/>
  <c r="AO192" i="1362"/>
  <c r="AN192" i="1362"/>
  <c r="AM192" i="1362"/>
  <c r="AL192" i="1362"/>
  <c r="AK192" i="1362"/>
  <c r="AJ192" i="1362"/>
  <c r="AI192" i="1362"/>
  <c r="AH192" i="1362"/>
  <c r="AG192" i="1362"/>
  <c r="AF192" i="1362"/>
  <c r="AE192" i="1362"/>
  <c r="AD192" i="1362"/>
  <c r="AC192" i="1362"/>
  <c r="AB192" i="1362"/>
  <c r="AA192" i="1362"/>
  <c r="Z192" i="1362"/>
  <c r="Y192" i="1362"/>
  <c r="X192" i="1362"/>
  <c r="W192" i="1362"/>
  <c r="BR191" i="1362"/>
  <c r="BQ191" i="1362"/>
  <c r="BP191" i="1362"/>
  <c r="BO191" i="1362"/>
  <c r="BN191" i="1362"/>
  <c r="BM191" i="1362"/>
  <c r="BL191" i="1362"/>
  <c r="BK191" i="1362"/>
  <c r="BJ191" i="1362"/>
  <c r="BI191" i="1362"/>
  <c r="BH191" i="1362"/>
  <c r="BG191" i="1362"/>
  <c r="BF191" i="1362"/>
  <c r="BE191" i="1362"/>
  <c r="BD191" i="1362"/>
  <c r="BC191" i="1362"/>
  <c r="BB191" i="1362"/>
  <c r="BA191" i="1362"/>
  <c r="AZ191" i="1362"/>
  <c r="AY191" i="1362"/>
  <c r="AX191" i="1362"/>
  <c r="AW191" i="1362"/>
  <c r="AV191" i="1362"/>
  <c r="AU191" i="1362"/>
  <c r="AT191" i="1362"/>
  <c r="AS191" i="1362"/>
  <c r="AR191" i="1362"/>
  <c r="AQ191" i="1362"/>
  <c r="AP191" i="1362"/>
  <c r="AO191" i="1362"/>
  <c r="AN191" i="1362"/>
  <c r="AM191" i="1362"/>
  <c r="AL191" i="1362"/>
  <c r="AK191" i="1362"/>
  <c r="AJ191" i="1362"/>
  <c r="AI191" i="1362"/>
  <c r="AH191" i="1362"/>
  <c r="AG191" i="1362"/>
  <c r="AF191" i="1362"/>
  <c r="AE191" i="1362"/>
  <c r="AD191" i="1362"/>
  <c r="AC191" i="1362"/>
  <c r="AB191" i="1362"/>
  <c r="AA191" i="1362"/>
  <c r="Z191" i="1362"/>
  <c r="Y191" i="1362"/>
  <c r="X191" i="1362"/>
  <c r="W191" i="1362"/>
  <c r="BR190" i="1362"/>
  <c r="BQ190" i="1362"/>
  <c r="BP190" i="1362"/>
  <c r="BO190" i="1362"/>
  <c r="BN190" i="1362"/>
  <c r="BM190" i="1362"/>
  <c r="BL190" i="1362"/>
  <c r="BK190" i="1362"/>
  <c r="BJ190" i="1362"/>
  <c r="BI190" i="1362"/>
  <c r="BH190" i="1362"/>
  <c r="BG190" i="1362"/>
  <c r="BF190" i="1362"/>
  <c r="BE190" i="1362"/>
  <c r="BD190" i="1362"/>
  <c r="BC190" i="1362"/>
  <c r="BB190" i="1362"/>
  <c r="BA190" i="1362"/>
  <c r="AZ190" i="1362"/>
  <c r="AY190" i="1362"/>
  <c r="AX190" i="1362"/>
  <c r="AW190" i="1362"/>
  <c r="AV190" i="1362"/>
  <c r="AU190" i="1362"/>
  <c r="AT190" i="1362"/>
  <c r="AS190" i="1362"/>
  <c r="AR190" i="1362"/>
  <c r="AQ190" i="1362"/>
  <c r="AP190" i="1362"/>
  <c r="AO190" i="1362"/>
  <c r="AN190" i="1362"/>
  <c r="AM190" i="1362"/>
  <c r="AL190" i="1362"/>
  <c r="AK190" i="1362"/>
  <c r="AJ190" i="1362"/>
  <c r="AI190" i="1362"/>
  <c r="AH190" i="1362"/>
  <c r="AG190" i="1362"/>
  <c r="AF190" i="1362"/>
  <c r="AE190" i="1362"/>
  <c r="AD190" i="1362"/>
  <c r="AC190" i="1362"/>
  <c r="AB190" i="1362"/>
  <c r="AA190" i="1362"/>
  <c r="Z190" i="1362"/>
  <c r="Y190" i="1362"/>
  <c r="X190" i="1362"/>
  <c r="W190" i="1362"/>
  <c r="BR189" i="1362"/>
  <c r="BQ189" i="1362"/>
  <c r="BP189" i="1362"/>
  <c r="BO189" i="1362"/>
  <c r="BN189" i="1362"/>
  <c r="BM189" i="1362"/>
  <c r="BL189" i="1362"/>
  <c r="BK189" i="1362"/>
  <c r="BJ189" i="1362"/>
  <c r="BI189" i="1362"/>
  <c r="BH189" i="1362"/>
  <c r="BG189" i="1362"/>
  <c r="BF189" i="1362"/>
  <c r="BE189" i="1362"/>
  <c r="BD189" i="1362"/>
  <c r="BC189" i="1362"/>
  <c r="BB189" i="1362"/>
  <c r="BA189" i="1362"/>
  <c r="AZ189" i="1362"/>
  <c r="AY189" i="1362"/>
  <c r="AX189" i="1362"/>
  <c r="AW189" i="1362"/>
  <c r="AV189" i="1362"/>
  <c r="AU189" i="1362"/>
  <c r="AT189" i="1362"/>
  <c r="AS189" i="1362"/>
  <c r="AR189" i="1362"/>
  <c r="AQ189" i="1362"/>
  <c r="AP189" i="1362"/>
  <c r="AO189" i="1362"/>
  <c r="AN189" i="1362"/>
  <c r="AM189" i="1362"/>
  <c r="AL189" i="1362"/>
  <c r="AK189" i="1362"/>
  <c r="AJ189" i="1362"/>
  <c r="AI189" i="1362"/>
  <c r="AH189" i="1362"/>
  <c r="AG189" i="1362"/>
  <c r="AF189" i="1362"/>
  <c r="AE189" i="1362"/>
  <c r="AD189" i="1362"/>
  <c r="AC189" i="1362"/>
  <c r="AB189" i="1362"/>
  <c r="AA189" i="1362"/>
  <c r="Z189" i="1362"/>
  <c r="Y189" i="1362"/>
  <c r="X189" i="1362"/>
  <c r="W189" i="1362"/>
  <c r="BR188" i="1362"/>
  <c r="BQ188" i="1362"/>
  <c r="BP188" i="1362"/>
  <c r="BO188" i="1362"/>
  <c r="BN188" i="1362"/>
  <c r="BM188" i="1362"/>
  <c r="BL188" i="1362"/>
  <c r="BK188" i="1362"/>
  <c r="BJ188" i="1362"/>
  <c r="BI188" i="1362"/>
  <c r="BH188" i="1362"/>
  <c r="BG188" i="1362"/>
  <c r="BF188" i="1362"/>
  <c r="BE188" i="1362"/>
  <c r="BD188" i="1362"/>
  <c r="BC188" i="1362"/>
  <c r="BB188" i="1362"/>
  <c r="BA188" i="1362"/>
  <c r="AZ188" i="1362"/>
  <c r="AY188" i="1362"/>
  <c r="AX188" i="1362"/>
  <c r="AW188" i="1362"/>
  <c r="AV188" i="1362"/>
  <c r="AU188" i="1362"/>
  <c r="AT188" i="1362"/>
  <c r="AS188" i="1362"/>
  <c r="AR188" i="1362"/>
  <c r="AQ188" i="1362"/>
  <c r="AP188" i="1362"/>
  <c r="AO188" i="1362"/>
  <c r="AN188" i="1362"/>
  <c r="AM188" i="1362"/>
  <c r="AL188" i="1362"/>
  <c r="AK188" i="1362"/>
  <c r="AJ188" i="1362"/>
  <c r="AI188" i="1362"/>
  <c r="AH188" i="1362"/>
  <c r="AG188" i="1362"/>
  <c r="AF188" i="1362"/>
  <c r="AE188" i="1362"/>
  <c r="AD188" i="1362"/>
  <c r="AC188" i="1362"/>
  <c r="AB188" i="1362"/>
  <c r="AA188" i="1362"/>
  <c r="Z188" i="1362"/>
  <c r="Y188" i="1362"/>
  <c r="X188" i="1362"/>
  <c r="W188" i="1362"/>
  <c r="BR187" i="1362"/>
  <c r="BQ187" i="1362"/>
  <c r="BP187" i="1362"/>
  <c r="BO187" i="1362"/>
  <c r="BN187" i="1362"/>
  <c r="BM187" i="1362"/>
  <c r="BL187" i="1362"/>
  <c r="BK187" i="1362"/>
  <c r="BJ187" i="1362"/>
  <c r="BI187" i="1362"/>
  <c r="BH187" i="1362"/>
  <c r="BG187" i="1362"/>
  <c r="BF187" i="1362"/>
  <c r="BE187" i="1362"/>
  <c r="BD187" i="1362"/>
  <c r="BC187" i="1362"/>
  <c r="BB187" i="1362"/>
  <c r="BA187" i="1362"/>
  <c r="AZ187" i="1362"/>
  <c r="AY187" i="1362"/>
  <c r="AX187" i="1362"/>
  <c r="AW187" i="1362"/>
  <c r="AV187" i="1362"/>
  <c r="AU187" i="1362"/>
  <c r="AT187" i="1362"/>
  <c r="AS187" i="1362"/>
  <c r="AR187" i="1362"/>
  <c r="AQ187" i="1362"/>
  <c r="AP187" i="1362"/>
  <c r="AO187" i="1362"/>
  <c r="AN187" i="1362"/>
  <c r="AM187" i="1362"/>
  <c r="AL187" i="1362"/>
  <c r="AK187" i="1362"/>
  <c r="AJ187" i="1362"/>
  <c r="AI187" i="1362"/>
  <c r="AH187" i="1362"/>
  <c r="AG187" i="1362"/>
  <c r="AF187" i="1362"/>
  <c r="AE187" i="1362"/>
  <c r="AD187" i="1362"/>
  <c r="AC187" i="1362"/>
  <c r="AB187" i="1362"/>
  <c r="AA187" i="1362"/>
  <c r="Z187" i="1362"/>
  <c r="Y187" i="1362"/>
  <c r="X187" i="1362"/>
  <c r="W187" i="1362"/>
  <c r="BR186" i="1362"/>
  <c r="BQ186" i="1362"/>
  <c r="BP186" i="1362"/>
  <c r="BO186" i="1362"/>
  <c r="BN186" i="1362"/>
  <c r="BM186" i="1362"/>
  <c r="BL186" i="1362"/>
  <c r="BK186" i="1362"/>
  <c r="BJ186" i="1362"/>
  <c r="BI186" i="1362"/>
  <c r="BH186" i="1362"/>
  <c r="BG186" i="1362"/>
  <c r="BF186" i="1362"/>
  <c r="BE186" i="1362"/>
  <c r="BD186" i="1362"/>
  <c r="BC186" i="1362"/>
  <c r="BB186" i="1362"/>
  <c r="BA186" i="1362"/>
  <c r="AZ186" i="1362"/>
  <c r="AY186" i="1362"/>
  <c r="AX186" i="1362"/>
  <c r="AW186" i="1362"/>
  <c r="AV186" i="1362"/>
  <c r="AU186" i="1362"/>
  <c r="AT186" i="1362"/>
  <c r="AS186" i="1362"/>
  <c r="AR186" i="1362"/>
  <c r="AQ186" i="1362"/>
  <c r="AP186" i="1362"/>
  <c r="AO186" i="1362"/>
  <c r="AN186" i="1362"/>
  <c r="AM186" i="1362"/>
  <c r="AL186" i="1362"/>
  <c r="AK186" i="1362"/>
  <c r="AJ186" i="1362"/>
  <c r="AI186" i="1362"/>
  <c r="AH186" i="1362"/>
  <c r="AG186" i="1362"/>
  <c r="AF186" i="1362"/>
  <c r="AE186" i="1362"/>
  <c r="AD186" i="1362"/>
  <c r="AC186" i="1362"/>
  <c r="AB186" i="1362"/>
  <c r="AA186" i="1362"/>
  <c r="Z186" i="1362"/>
  <c r="Y186" i="1362"/>
  <c r="X186" i="1362"/>
  <c r="W186" i="1362"/>
  <c r="BR185" i="1362"/>
  <c r="BQ185" i="1362"/>
  <c r="BP185" i="1362"/>
  <c r="BO185" i="1362"/>
  <c r="BN185" i="1362"/>
  <c r="BM185" i="1362"/>
  <c r="BL185" i="1362"/>
  <c r="BK185" i="1362"/>
  <c r="BJ185" i="1362"/>
  <c r="BI185" i="1362"/>
  <c r="BH185" i="1362"/>
  <c r="BG185" i="1362"/>
  <c r="BF185" i="1362"/>
  <c r="BE185" i="1362"/>
  <c r="BD185" i="1362"/>
  <c r="BC185" i="1362"/>
  <c r="BB185" i="1362"/>
  <c r="BA185" i="1362"/>
  <c r="AZ185" i="1362"/>
  <c r="AY185" i="1362"/>
  <c r="AX185" i="1362"/>
  <c r="AW185" i="1362"/>
  <c r="AV185" i="1362"/>
  <c r="AU185" i="1362"/>
  <c r="AT185" i="1362"/>
  <c r="AS185" i="1362"/>
  <c r="AR185" i="1362"/>
  <c r="AQ185" i="1362"/>
  <c r="AP185" i="1362"/>
  <c r="AO185" i="1362"/>
  <c r="AN185" i="1362"/>
  <c r="AM185" i="1362"/>
  <c r="AL185" i="1362"/>
  <c r="AK185" i="1362"/>
  <c r="AJ185" i="1362"/>
  <c r="AI185" i="1362"/>
  <c r="AH185" i="1362"/>
  <c r="AG185" i="1362"/>
  <c r="AF185" i="1362"/>
  <c r="AE185" i="1362"/>
  <c r="AD185" i="1362"/>
  <c r="AC185" i="1362"/>
  <c r="AB185" i="1362"/>
  <c r="AA185" i="1362"/>
  <c r="Z185" i="1362"/>
  <c r="Y185" i="1362"/>
  <c r="X185" i="1362"/>
  <c r="W185" i="1362"/>
  <c r="BR184" i="1362"/>
  <c r="BQ184" i="1362"/>
  <c r="BP184" i="1362"/>
  <c r="BO184" i="1362"/>
  <c r="BN184" i="1362"/>
  <c r="BM184" i="1362"/>
  <c r="BL184" i="1362"/>
  <c r="BK184" i="1362"/>
  <c r="BJ184" i="1362"/>
  <c r="BI184" i="1362"/>
  <c r="BH184" i="1362"/>
  <c r="BG184" i="1362"/>
  <c r="BF184" i="1362"/>
  <c r="BE184" i="1362"/>
  <c r="BD184" i="1362"/>
  <c r="BC184" i="1362"/>
  <c r="BB184" i="1362"/>
  <c r="BA184" i="1362"/>
  <c r="AZ184" i="1362"/>
  <c r="AY184" i="1362"/>
  <c r="AX184" i="1362"/>
  <c r="AW184" i="1362"/>
  <c r="AV184" i="1362"/>
  <c r="AU184" i="1362"/>
  <c r="AT184" i="1362"/>
  <c r="AS184" i="1362"/>
  <c r="AR184" i="1362"/>
  <c r="AQ184" i="1362"/>
  <c r="AP184" i="1362"/>
  <c r="AO184" i="1362"/>
  <c r="AN184" i="1362"/>
  <c r="AM184" i="1362"/>
  <c r="AL184" i="1362"/>
  <c r="AK184" i="1362"/>
  <c r="AJ184" i="1362"/>
  <c r="AI184" i="1362"/>
  <c r="AH184" i="1362"/>
  <c r="AG184" i="1362"/>
  <c r="AF184" i="1362"/>
  <c r="AE184" i="1362"/>
  <c r="AD184" i="1362"/>
  <c r="AC184" i="1362"/>
  <c r="AB184" i="1362"/>
  <c r="AA184" i="1362"/>
  <c r="Z184" i="1362"/>
  <c r="Y184" i="1362"/>
  <c r="X184" i="1362"/>
  <c r="W184" i="1362"/>
  <c r="BR183" i="1362"/>
  <c r="BQ183" i="1362"/>
  <c r="BP183" i="1362"/>
  <c r="BO183" i="1362"/>
  <c r="BN183" i="1362"/>
  <c r="BM183" i="1362"/>
  <c r="BL183" i="1362"/>
  <c r="BK183" i="1362"/>
  <c r="BJ183" i="1362"/>
  <c r="BI183" i="1362"/>
  <c r="BH183" i="1362"/>
  <c r="BG183" i="1362"/>
  <c r="BF183" i="1362"/>
  <c r="BE183" i="1362"/>
  <c r="BD183" i="1362"/>
  <c r="BC183" i="1362"/>
  <c r="BB183" i="1362"/>
  <c r="BA183" i="1362"/>
  <c r="AZ183" i="1362"/>
  <c r="AY183" i="1362"/>
  <c r="AX183" i="1362"/>
  <c r="AW183" i="1362"/>
  <c r="AV183" i="1362"/>
  <c r="AU183" i="1362"/>
  <c r="AT183" i="1362"/>
  <c r="AS183" i="1362"/>
  <c r="AR183" i="1362"/>
  <c r="AQ183" i="1362"/>
  <c r="AP183" i="1362"/>
  <c r="AO183" i="1362"/>
  <c r="AN183" i="1362"/>
  <c r="AM183" i="1362"/>
  <c r="AL183" i="1362"/>
  <c r="AK183" i="1362"/>
  <c r="AJ183" i="1362"/>
  <c r="AI183" i="1362"/>
  <c r="AH183" i="1362"/>
  <c r="AG183" i="1362"/>
  <c r="AF183" i="1362"/>
  <c r="AE183" i="1362"/>
  <c r="AD183" i="1362"/>
  <c r="AC183" i="1362"/>
  <c r="AB183" i="1362"/>
  <c r="AA183" i="1362"/>
  <c r="Z183" i="1362"/>
  <c r="Y183" i="1362"/>
  <c r="X183" i="1362"/>
  <c r="W183" i="1362"/>
  <c r="BR182" i="1362"/>
  <c r="BQ182" i="1362"/>
  <c r="BP182" i="1362"/>
  <c r="BO182" i="1362"/>
  <c r="BN182" i="1362"/>
  <c r="BM182" i="1362"/>
  <c r="BL182" i="1362"/>
  <c r="BK182" i="1362"/>
  <c r="BJ182" i="1362"/>
  <c r="BI182" i="1362"/>
  <c r="BH182" i="1362"/>
  <c r="BG182" i="1362"/>
  <c r="BF182" i="1362"/>
  <c r="BE182" i="1362"/>
  <c r="BD182" i="1362"/>
  <c r="BC182" i="1362"/>
  <c r="BB182" i="1362"/>
  <c r="BA182" i="1362"/>
  <c r="AZ182" i="1362"/>
  <c r="AY182" i="1362"/>
  <c r="AX182" i="1362"/>
  <c r="AW182" i="1362"/>
  <c r="AV182" i="1362"/>
  <c r="AU182" i="1362"/>
  <c r="AT182" i="1362"/>
  <c r="AS182" i="1362"/>
  <c r="AR182" i="1362"/>
  <c r="AQ182" i="1362"/>
  <c r="AP182" i="1362"/>
  <c r="AO182" i="1362"/>
  <c r="AN182" i="1362"/>
  <c r="AM182" i="1362"/>
  <c r="AL182" i="1362"/>
  <c r="AK182" i="1362"/>
  <c r="AJ182" i="1362"/>
  <c r="AI182" i="1362"/>
  <c r="AH182" i="1362"/>
  <c r="AG182" i="1362"/>
  <c r="AF182" i="1362"/>
  <c r="AE182" i="1362"/>
  <c r="AD182" i="1362"/>
  <c r="AC182" i="1362"/>
  <c r="AB182" i="1362"/>
  <c r="AA182" i="1362"/>
  <c r="Z182" i="1362"/>
  <c r="Y182" i="1362"/>
  <c r="X182" i="1362"/>
  <c r="W182" i="1362"/>
  <c r="BR181" i="1362"/>
  <c r="BQ181" i="1362"/>
  <c r="BP181" i="1362"/>
  <c r="BO181" i="1362"/>
  <c r="BN181" i="1362"/>
  <c r="BM181" i="1362"/>
  <c r="BL181" i="1362"/>
  <c r="BK181" i="1362"/>
  <c r="BJ181" i="1362"/>
  <c r="BI181" i="1362"/>
  <c r="BH181" i="1362"/>
  <c r="BG181" i="1362"/>
  <c r="BF181" i="1362"/>
  <c r="BE181" i="1362"/>
  <c r="BD181" i="1362"/>
  <c r="BC181" i="1362"/>
  <c r="BB181" i="1362"/>
  <c r="BA181" i="1362"/>
  <c r="BA181" i="1363" s="1"/>
  <c r="BB181" i="1363" s="1"/>
  <c r="AZ181" i="1362"/>
  <c r="AY181" i="1362"/>
  <c r="AX181" i="1362"/>
  <c r="AW181" i="1362"/>
  <c r="AV181" i="1362"/>
  <c r="AU181" i="1362"/>
  <c r="AT181" i="1362"/>
  <c r="AS181" i="1362"/>
  <c r="AR181" i="1362"/>
  <c r="AQ181" i="1362"/>
  <c r="AP181" i="1362"/>
  <c r="AO181" i="1362"/>
  <c r="AN181" i="1362"/>
  <c r="AM181" i="1362"/>
  <c r="AL181" i="1362"/>
  <c r="AK181" i="1362"/>
  <c r="AJ181" i="1362"/>
  <c r="AI181" i="1362"/>
  <c r="AH181" i="1362"/>
  <c r="AG181" i="1362"/>
  <c r="AF181" i="1362"/>
  <c r="AE181" i="1362"/>
  <c r="AD181" i="1362"/>
  <c r="AC181" i="1362"/>
  <c r="AB181" i="1362"/>
  <c r="AA181" i="1362"/>
  <c r="Z181" i="1362"/>
  <c r="Y181" i="1362"/>
  <c r="X181" i="1362"/>
  <c r="W181" i="1362"/>
  <c r="BR180" i="1362"/>
  <c r="BQ180" i="1362"/>
  <c r="BP180" i="1362"/>
  <c r="BO180" i="1362"/>
  <c r="BN180" i="1362"/>
  <c r="BM180" i="1362"/>
  <c r="BL180" i="1362"/>
  <c r="BK180" i="1362"/>
  <c r="BJ180" i="1362"/>
  <c r="BI180" i="1362"/>
  <c r="BH180" i="1362"/>
  <c r="BG180" i="1362"/>
  <c r="BF180" i="1362"/>
  <c r="BE180" i="1362"/>
  <c r="BD180" i="1362"/>
  <c r="BC180" i="1362"/>
  <c r="BB180" i="1362"/>
  <c r="BA180" i="1362"/>
  <c r="AZ180" i="1362"/>
  <c r="AY180" i="1362"/>
  <c r="AX180" i="1362"/>
  <c r="AW180" i="1362"/>
  <c r="AV180" i="1362"/>
  <c r="AU180" i="1362"/>
  <c r="AT180" i="1362"/>
  <c r="AS180" i="1362"/>
  <c r="AR180" i="1362"/>
  <c r="AQ180" i="1362"/>
  <c r="AP180" i="1362"/>
  <c r="AO180" i="1362"/>
  <c r="AN180" i="1362"/>
  <c r="AM180" i="1362"/>
  <c r="AL180" i="1362"/>
  <c r="AK180" i="1362"/>
  <c r="AJ180" i="1362"/>
  <c r="AI180" i="1362"/>
  <c r="AH180" i="1362"/>
  <c r="AG180" i="1362"/>
  <c r="AF180" i="1362"/>
  <c r="AE180" i="1362"/>
  <c r="AD180" i="1362"/>
  <c r="AC180" i="1362"/>
  <c r="AB180" i="1362"/>
  <c r="AA180" i="1362"/>
  <c r="Z180" i="1362"/>
  <c r="Y180" i="1362"/>
  <c r="X180" i="1362"/>
  <c r="W180" i="1362"/>
  <c r="BR179" i="1362"/>
  <c r="BQ179" i="1362"/>
  <c r="BP179" i="1362"/>
  <c r="BO179" i="1362"/>
  <c r="BN179" i="1362"/>
  <c r="BM179" i="1362"/>
  <c r="BL179" i="1362"/>
  <c r="BK179" i="1362"/>
  <c r="BJ179" i="1362"/>
  <c r="BI179" i="1362"/>
  <c r="BH179" i="1362"/>
  <c r="BG179" i="1362"/>
  <c r="BF179" i="1362"/>
  <c r="BE179" i="1362"/>
  <c r="BD179" i="1362"/>
  <c r="BC179" i="1362"/>
  <c r="BB179" i="1362"/>
  <c r="BA179" i="1362"/>
  <c r="AZ179" i="1362"/>
  <c r="AY179" i="1362"/>
  <c r="AX179" i="1362"/>
  <c r="AW179" i="1362"/>
  <c r="AV179" i="1362"/>
  <c r="AU179" i="1362"/>
  <c r="AT179" i="1362"/>
  <c r="AS179" i="1362"/>
  <c r="AR179" i="1362"/>
  <c r="AQ179" i="1362"/>
  <c r="AP179" i="1362"/>
  <c r="AO179" i="1362"/>
  <c r="AN179" i="1362"/>
  <c r="AM179" i="1362"/>
  <c r="AL179" i="1362"/>
  <c r="AK179" i="1362"/>
  <c r="AJ179" i="1362"/>
  <c r="AI179" i="1362"/>
  <c r="AH179" i="1362"/>
  <c r="AG179" i="1362"/>
  <c r="AF179" i="1362"/>
  <c r="AE179" i="1362"/>
  <c r="AD179" i="1362"/>
  <c r="AC179" i="1362"/>
  <c r="AB179" i="1362"/>
  <c r="AA179" i="1362"/>
  <c r="Z179" i="1362"/>
  <c r="Y179" i="1362"/>
  <c r="X179" i="1362"/>
  <c r="X179" i="1363" s="1"/>
  <c r="Y179" i="1363" s="1"/>
  <c r="Z179" i="1363" s="1"/>
  <c r="AA179" i="1363" s="1"/>
  <c r="AB179" i="1363" s="1"/>
  <c r="AC179" i="1363" s="1"/>
  <c r="AD179" i="1363" s="1"/>
  <c r="AE179" i="1363" s="1"/>
  <c r="AF179" i="1363" s="1"/>
  <c r="AG179" i="1363" s="1"/>
  <c r="AH179" i="1363" s="1"/>
  <c r="AI179" i="1363" s="1"/>
  <c r="AJ179" i="1363" s="1"/>
  <c r="AK179" i="1363" s="1"/>
  <c r="AL179" i="1363" s="1"/>
  <c r="AM179" i="1363" s="1"/>
  <c r="AN179" i="1363" s="1"/>
  <c r="AO179" i="1363" s="1"/>
  <c r="AP179" i="1363" s="1"/>
  <c r="AQ179" i="1363" s="1"/>
  <c r="AR179" i="1363" s="1"/>
  <c r="AS179" i="1363" s="1"/>
  <c r="AT179" i="1363" s="1"/>
  <c r="AU179" i="1363" s="1"/>
  <c r="AV179" i="1363" s="1"/>
  <c r="AW179" i="1363" s="1"/>
  <c r="AX179" i="1363" s="1"/>
  <c r="AY179" i="1363" s="1"/>
  <c r="AZ179" i="1363" s="1"/>
  <c r="BA179" i="1363" s="1"/>
  <c r="BB179" i="1363" s="1"/>
  <c r="BC179" i="1363" s="1"/>
  <c r="BD179" i="1363" s="1"/>
  <c r="BE179" i="1363" s="1"/>
  <c r="BF179" i="1363" s="1"/>
  <c r="BG179" i="1363" s="1"/>
  <c r="BH179" i="1363" s="1"/>
  <c r="BI179" i="1363" s="1"/>
  <c r="BJ179" i="1363" s="1"/>
  <c r="BK179" i="1363" s="1"/>
  <c r="BL179" i="1363" s="1"/>
  <c r="BM179" i="1363" s="1"/>
  <c r="BN179" i="1363" s="1"/>
  <c r="BO179" i="1363" s="1"/>
  <c r="BP179" i="1363" s="1"/>
  <c r="BQ179" i="1363" s="1"/>
  <c r="BR179" i="1363" s="1"/>
  <c r="W179" i="1362"/>
  <c r="BR178" i="1362"/>
  <c r="BQ178" i="1362"/>
  <c r="BP178" i="1362"/>
  <c r="BO178" i="1362"/>
  <c r="BN178" i="1362"/>
  <c r="BM178" i="1362"/>
  <c r="BL178" i="1362"/>
  <c r="BK178" i="1362"/>
  <c r="BJ178" i="1362"/>
  <c r="BI178" i="1362"/>
  <c r="BH178" i="1362"/>
  <c r="BG178" i="1362"/>
  <c r="BF178" i="1362"/>
  <c r="BE178" i="1362"/>
  <c r="BD178" i="1362"/>
  <c r="BC178" i="1362"/>
  <c r="BB178" i="1362"/>
  <c r="BA178" i="1362"/>
  <c r="AZ178" i="1362"/>
  <c r="AY178" i="1362"/>
  <c r="AX178" i="1362"/>
  <c r="AW178" i="1362"/>
  <c r="AV178" i="1362"/>
  <c r="AU178" i="1362"/>
  <c r="AT178" i="1362"/>
  <c r="AS178" i="1362"/>
  <c r="AR178" i="1362"/>
  <c r="AQ178" i="1362"/>
  <c r="AP178" i="1362"/>
  <c r="AO178" i="1362"/>
  <c r="AN178" i="1362"/>
  <c r="AM178" i="1362"/>
  <c r="AL178" i="1362"/>
  <c r="AK178" i="1362"/>
  <c r="AJ178" i="1362"/>
  <c r="AI178" i="1362"/>
  <c r="AH178" i="1362"/>
  <c r="AG178" i="1362"/>
  <c r="AF178" i="1362"/>
  <c r="AE178" i="1362"/>
  <c r="AD178" i="1362"/>
  <c r="AC178" i="1362"/>
  <c r="AB178" i="1362"/>
  <c r="AA178" i="1362"/>
  <c r="Z178" i="1362"/>
  <c r="Y178" i="1362"/>
  <c r="X178" i="1362"/>
  <c r="W178" i="1362"/>
  <c r="BR177" i="1362"/>
  <c r="BQ177" i="1362"/>
  <c r="BP177" i="1362"/>
  <c r="BO177" i="1362"/>
  <c r="BN177" i="1362"/>
  <c r="BM177" i="1362"/>
  <c r="BL177" i="1362"/>
  <c r="BK177" i="1362"/>
  <c r="BJ177" i="1362"/>
  <c r="BI177" i="1362"/>
  <c r="BH177" i="1362"/>
  <c r="BG177" i="1362"/>
  <c r="BF177" i="1362"/>
  <c r="BE177" i="1362"/>
  <c r="BD177" i="1362"/>
  <c r="BC177" i="1362"/>
  <c r="BB177" i="1362"/>
  <c r="BA177" i="1362"/>
  <c r="AZ177" i="1362"/>
  <c r="AY177" i="1362"/>
  <c r="AX177" i="1362"/>
  <c r="AW177" i="1362"/>
  <c r="AV177" i="1362"/>
  <c r="AU177" i="1362"/>
  <c r="AT177" i="1362"/>
  <c r="AS177" i="1362"/>
  <c r="AR177" i="1362"/>
  <c r="AQ177" i="1362"/>
  <c r="AP177" i="1362"/>
  <c r="AO177" i="1362"/>
  <c r="AN177" i="1362"/>
  <c r="AM177" i="1362"/>
  <c r="AL177" i="1362"/>
  <c r="AL177" i="1363" s="1"/>
  <c r="AM177" i="1363" s="1"/>
  <c r="AN177" i="1363" s="1"/>
  <c r="AO177" i="1363" s="1"/>
  <c r="AP177" i="1363" s="1"/>
  <c r="AQ177" i="1363" s="1"/>
  <c r="AR177" i="1363" s="1"/>
  <c r="AS177" i="1363" s="1"/>
  <c r="AT177" i="1363" s="1"/>
  <c r="AU177" i="1363" s="1"/>
  <c r="AV177" i="1363" s="1"/>
  <c r="AW177" i="1363" s="1"/>
  <c r="AX177" i="1363" s="1"/>
  <c r="AY177" i="1363" s="1"/>
  <c r="AZ177" i="1363" s="1"/>
  <c r="BA177" i="1363" s="1"/>
  <c r="BB177" i="1363" s="1"/>
  <c r="BC177" i="1363" s="1"/>
  <c r="BD177" i="1363" s="1"/>
  <c r="BE177" i="1363" s="1"/>
  <c r="BF177" i="1363" s="1"/>
  <c r="BG177" i="1363" s="1"/>
  <c r="BH177" i="1363" s="1"/>
  <c r="BI177" i="1363" s="1"/>
  <c r="BJ177" i="1363" s="1"/>
  <c r="BK177" i="1363" s="1"/>
  <c r="BL177" i="1363" s="1"/>
  <c r="BM177" i="1363" s="1"/>
  <c r="BN177" i="1363" s="1"/>
  <c r="BO177" i="1363" s="1"/>
  <c r="BP177" i="1363" s="1"/>
  <c r="BQ177" i="1363" s="1"/>
  <c r="BR177" i="1363" s="1"/>
  <c r="AK177" i="1362"/>
  <c r="AJ177" i="1362"/>
  <c r="AI177" i="1362"/>
  <c r="AH177" i="1362"/>
  <c r="AG177" i="1362"/>
  <c r="AF177" i="1362"/>
  <c r="AE177" i="1362"/>
  <c r="AD177" i="1362"/>
  <c r="AC177" i="1362"/>
  <c r="AB177" i="1362"/>
  <c r="AA177" i="1362"/>
  <c r="Z177" i="1362"/>
  <c r="Y177" i="1362"/>
  <c r="X177" i="1362"/>
  <c r="W177" i="1362"/>
  <c r="BR176" i="1362"/>
  <c r="BQ176" i="1362"/>
  <c r="BP176" i="1362"/>
  <c r="BO176" i="1362"/>
  <c r="BN176" i="1362"/>
  <c r="BM176" i="1362"/>
  <c r="BL176" i="1362"/>
  <c r="BK176" i="1362"/>
  <c r="BJ176" i="1362"/>
  <c r="BI176" i="1362"/>
  <c r="BH176" i="1362"/>
  <c r="BG176" i="1362"/>
  <c r="BF176" i="1362"/>
  <c r="BE176" i="1362"/>
  <c r="BD176" i="1362"/>
  <c r="BC176" i="1362"/>
  <c r="BB176" i="1362"/>
  <c r="BA176" i="1362"/>
  <c r="AZ176" i="1362"/>
  <c r="AY176" i="1362"/>
  <c r="AX176" i="1362"/>
  <c r="AW176" i="1362"/>
  <c r="AV176" i="1362"/>
  <c r="AU176" i="1362"/>
  <c r="AT176" i="1362"/>
  <c r="AS176" i="1362"/>
  <c r="AR176" i="1362"/>
  <c r="AQ176" i="1362"/>
  <c r="AP176" i="1362"/>
  <c r="AO176" i="1362"/>
  <c r="AN176" i="1362"/>
  <c r="AM176" i="1362"/>
  <c r="AL176" i="1362"/>
  <c r="AK176" i="1362"/>
  <c r="AJ176" i="1362"/>
  <c r="AI176" i="1362"/>
  <c r="AH176" i="1362"/>
  <c r="AG176" i="1362"/>
  <c r="AF176" i="1362"/>
  <c r="AE176" i="1362"/>
  <c r="AD176" i="1362"/>
  <c r="AC176" i="1362"/>
  <c r="AB176" i="1362"/>
  <c r="AA176" i="1362"/>
  <c r="Z176" i="1362"/>
  <c r="Y176" i="1362"/>
  <c r="X176" i="1362"/>
  <c r="W176" i="1362"/>
  <c r="BR175" i="1362"/>
  <c r="BQ175" i="1362"/>
  <c r="BP175" i="1362"/>
  <c r="BO175" i="1362"/>
  <c r="BN175" i="1362"/>
  <c r="BM175" i="1362"/>
  <c r="BL175" i="1362"/>
  <c r="BK175" i="1362"/>
  <c r="BJ175" i="1362"/>
  <c r="BI175" i="1362"/>
  <c r="BH175" i="1362"/>
  <c r="BG175" i="1362"/>
  <c r="BF175" i="1362"/>
  <c r="BE175" i="1362"/>
  <c r="BD175" i="1362"/>
  <c r="BC175" i="1362"/>
  <c r="BB175" i="1362"/>
  <c r="BA175" i="1362"/>
  <c r="AZ175" i="1362"/>
  <c r="AY175" i="1362"/>
  <c r="AX175" i="1362"/>
  <c r="AW175" i="1362"/>
  <c r="AV175" i="1362"/>
  <c r="AU175" i="1362"/>
  <c r="AT175" i="1362"/>
  <c r="AS175" i="1362"/>
  <c r="AR175" i="1362"/>
  <c r="AQ175" i="1362"/>
  <c r="AP175" i="1362"/>
  <c r="AO175" i="1362"/>
  <c r="AN175" i="1362"/>
  <c r="AM175" i="1362"/>
  <c r="AL175" i="1362"/>
  <c r="AK175" i="1362"/>
  <c r="AK175" i="1363" s="1"/>
  <c r="AL175" i="1363" s="1"/>
  <c r="AM175" i="1363" s="1"/>
  <c r="AN175" i="1363" s="1"/>
  <c r="AO175" i="1363" s="1"/>
  <c r="AP175" i="1363" s="1"/>
  <c r="AQ175" i="1363" s="1"/>
  <c r="AR175" i="1363" s="1"/>
  <c r="AS175" i="1363" s="1"/>
  <c r="AT175" i="1363" s="1"/>
  <c r="AU175" i="1363" s="1"/>
  <c r="AV175" i="1363" s="1"/>
  <c r="AW175" i="1363" s="1"/>
  <c r="AX175" i="1363" s="1"/>
  <c r="AY175" i="1363" s="1"/>
  <c r="AZ175" i="1363" s="1"/>
  <c r="BA175" i="1363" s="1"/>
  <c r="BB175" i="1363" s="1"/>
  <c r="BC175" i="1363" s="1"/>
  <c r="BD175" i="1363" s="1"/>
  <c r="BE175" i="1363" s="1"/>
  <c r="BF175" i="1363" s="1"/>
  <c r="BG175" i="1363" s="1"/>
  <c r="BH175" i="1363" s="1"/>
  <c r="BI175" i="1363" s="1"/>
  <c r="BJ175" i="1363" s="1"/>
  <c r="BK175" i="1363" s="1"/>
  <c r="BL175" i="1363" s="1"/>
  <c r="BM175" i="1363" s="1"/>
  <c r="BN175" i="1363" s="1"/>
  <c r="BO175" i="1363" s="1"/>
  <c r="BP175" i="1363" s="1"/>
  <c r="BQ175" i="1363" s="1"/>
  <c r="BR175" i="1363" s="1"/>
  <c r="AJ175" i="1362"/>
  <c r="AI175" i="1362"/>
  <c r="AH175" i="1362"/>
  <c r="AG175" i="1362"/>
  <c r="AF175" i="1362"/>
  <c r="AE175" i="1362"/>
  <c r="AD175" i="1362"/>
  <c r="AC175" i="1362"/>
  <c r="AB175" i="1362"/>
  <c r="AA175" i="1362"/>
  <c r="Z175" i="1362"/>
  <c r="Y175" i="1362"/>
  <c r="X175" i="1362"/>
  <c r="W175" i="1362"/>
  <c r="BR174" i="1362"/>
  <c r="BQ174" i="1362"/>
  <c r="BP174" i="1362"/>
  <c r="BO174" i="1362"/>
  <c r="BN174" i="1362"/>
  <c r="BM174" i="1362"/>
  <c r="BL174" i="1362"/>
  <c r="BK174" i="1362"/>
  <c r="BJ174" i="1362"/>
  <c r="BI174" i="1362"/>
  <c r="BH174" i="1362"/>
  <c r="BG174" i="1362"/>
  <c r="BF174" i="1362"/>
  <c r="BE174" i="1362"/>
  <c r="BD174" i="1362"/>
  <c r="BC174" i="1362"/>
  <c r="BB174" i="1362"/>
  <c r="BA174" i="1362"/>
  <c r="AZ174" i="1362"/>
  <c r="AY174" i="1362"/>
  <c r="AX174" i="1362"/>
  <c r="AW174" i="1362"/>
  <c r="AV174" i="1362"/>
  <c r="AU174" i="1362"/>
  <c r="AT174" i="1362"/>
  <c r="AS174" i="1362"/>
  <c r="AR174" i="1362"/>
  <c r="AQ174" i="1362"/>
  <c r="AP174" i="1362"/>
  <c r="AO174" i="1362"/>
  <c r="AN174" i="1362"/>
  <c r="AM174" i="1362"/>
  <c r="AL174" i="1362"/>
  <c r="AK174" i="1362"/>
  <c r="AJ174" i="1362"/>
  <c r="AI174" i="1362"/>
  <c r="AH174" i="1362"/>
  <c r="AG174" i="1362"/>
  <c r="AF174" i="1362"/>
  <c r="AE174" i="1362"/>
  <c r="AD174" i="1362"/>
  <c r="AC174" i="1362"/>
  <c r="AB174" i="1362"/>
  <c r="AA174" i="1362"/>
  <c r="Z174" i="1362"/>
  <c r="Y174" i="1362"/>
  <c r="X174" i="1362"/>
  <c r="W174" i="1362"/>
  <c r="BR173" i="1362"/>
  <c r="BQ173" i="1362"/>
  <c r="BP173" i="1362"/>
  <c r="BO173" i="1362"/>
  <c r="BN173" i="1362"/>
  <c r="BM173" i="1362"/>
  <c r="BL173" i="1362"/>
  <c r="BK173" i="1362"/>
  <c r="BJ173" i="1362"/>
  <c r="BI173" i="1362"/>
  <c r="BH173" i="1362"/>
  <c r="BG173" i="1362"/>
  <c r="BF173" i="1362"/>
  <c r="BE173" i="1362"/>
  <c r="BD173" i="1362"/>
  <c r="BC173" i="1362"/>
  <c r="BB173" i="1362"/>
  <c r="BA173" i="1362"/>
  <c r="AZ173" i="1362"/>
  <c r="AY173" i="1362"/>
  <c r="AX173" i="1362"/>
  <c r="AW173" i="1362"/>
  <c r="AV173" i="1362"/>
  <c r="AU173" i="1362"/>
  <c r="AT173" i="1362"/>
  <c r="AS173" i="1362"/>
  <c r="AR173" i="1362"/>
  <c r="AQ173" i="1362"/>
  <c r="AP173" i="1362"/>
  <c r="AO173" i="1362"/>
  <c r="AN173" i="1362"/>
  <c r="AM173" i="1362"/>
  <c r="AL173" i="1362"/>
  <c r="AK173" i="1362"/>
  <c r="AJ173" i="1362"/>
  <c r="AI173" i="1362"/>
  <c r="AH173" i="1362"/>
  <c r="AG173" i="1362"/>
  <c r="AF173" i="1362"/>
  <c r="AE173" i="1362"/>
  <c r="AD173" i="1362"/>
  <c r="AC173" i="1362"/>
  <c r="AB173" i="1362"/>
  <c r="AA173" i="1362"/>
  <c r="Z173" i="1362"/>
  <c r="Y173" i="1362"/>
  <c r="X173" i="1362"/>
  <c r="W173" i="1362"/>
  <c r="BR172" i="1362"/>
  <c r="BQ172" i="1362"/>
  <c r="BP172" i="1362"/>
  <c r="BO172" i="1362"/>
  <c r="BN172" i="1362"/>
  <c r="BM172" i="1362"/>
  <c r="BL172" i="1362"/>
  <c r="BK172" i="1362"/>
  <c r="BJ172" i="1362"/>
  <c r="BI172" i="1362"/>
  <c r="BH172" i="1362"/>
  <c r="BG172" i="1362"/>
  <c r="BF172" i="1362"/>
  <c r="BE172" i="1362"/>
  <c r="BD172" i="1362"/>
  <c r="BC172" i="1362"/>
  <c r="BB172" i="1362"/>
  <c r="BA172" i="1362"/>
  <c r="AZ172" i="1362"/>
  <c r="AY172" i="1362"/>
  <c r="AX172" i="1362"/>
  <c r="AW172" i="1362"/>
  <c r="AV172" i="1362"/>
  <c r="AU172" i="1362"/>
  <c r="AT172" i="1362"/>
  <c r="AS172" i="1362"/>
  <c r="AR172" i="1362"/>
  <c r="AQ172" i="1362"/>
  <c r="AP172" i="1362"/>
  <c r="AO172" i="1362"/>
  <c r="AN172" i="1362"/>
  <c r="AM172" i="1362"/>
  <c r="AL172" i="1362"/>
  <c r="AK172" i="1362"/>
  <c r="AJ172" i="1362"/>
  <c r="AI172" i="1362"/>
  <c r="AH172" i="1362"/>
  <c r="AG172" i="1362"/>
  <c r="AF172" i="1362"/>
  <c r="AE172" i="1362"/>
  <c r="AD172" i="1362"/>
  <c r="AC172" i="1362"/>
  <c r="AB172" i="1362"/>
  <c r="AA172" i="1362"/>
  <c r="Z172" i="1362"/>
  <c r="Y172" i="1362"/>
  <c r="Y172" i="1363" s="1"/>
  <c r="Z172" i="1363" s="1"/>
  <c r="AA172" i="1363" s="1"/>
  <c r="AB172" i="1363" s="1"/>
  <c r="AC172" i="1363" s="1"/>
  <c r="AD172" i="1363" s="1"/>
  <c r="AE172" i="1363" s="1"/>
  <c r="AF172" i="1363" s="1"/>
  <c r="AG172" i="1363" s="1"/>
  <c r="AH172" i="1363" s="1"/>
  <c r="AI172" i="1363" s="1"/>
  <c r="AJ172" i="1363" s="1"/>
  <c r="AK172" i="1363" s="1"/>
  <c r="AL172" i="1363" s="1"/>
  <c r="AM172" i="1363" s="1"/>
  <c r="AN172" i="1363" s="1"/>
  <c r="AO172" i="1363" s="1"/>
  <c r="AP172" i="1363" s="1"/>
  <c r="AQ172" i="1363" s="1"/>
  <c r="AR172" i="1363" s="1"/>
  <c r="AS172" i="1363" s="1"/>
  <c r="AT172" i="1363" s="1"/>
  <c r="AU172" i="1363" s="1"/>
  <c r="AV172" i="1363" s="1"/>
  <c r="AW172" i="1363" s="1"/>
  <c r="AX172" i="1363" s="1"/>
  <c r="AY172" i="1363" s="1"/>
  <c r="AZ172" i="1363" s="1"/>
  <c r="BA172" i="1363" s="1"/>
  <c r="BB172" i="1363" s="1"/>
  <c r="BC172" i="1363" s="1"/>
  <c r="BD172" i="1363" s="1"/>
  <c r="BE172" i="1363" s="1"/>
  <c r="BF172" i="1363" s="1"/>
  <c r="BG172" i="1363" s="1"/>
  <c r="BH172" i="1363" s="1"/>
  <c r="BI172" i="1363" s="1"/>
  <c r="BJ172" i="1363" s="1"/>
  <c r="BK172" i="1363" s="1"/>
  <c r="BL172" i="1363" s="1"/>
  <c r="BM172" i="1363" s="1"/>
  <c r="BN172" i="1363" s="1"/>
  <c r="BO172" i="1363" s="1"/>
  <c r="BP172" i="1363" s="1"/>
  <c r="BQ172" i="1363" s="1"/>
  <c r="BR172" i="1363" s="1"/>
  <c r="X172" i="1362"/>
  <c r="W172" i="1362"/>
  <c r="BR171" i="1362"/>
  <c r="BQ171" i="1362"/>
  <c r="BP171" i="1362"/>
  <c r="BO171" i="1362"/>
  <c r="BN171" i="1362"/>
  <c r="BM171" i="1362"/>
  <c r="BL171" i="1362"/>
  <c r="BK171" i="1362"/>
  <c r="BJ171" i="1362"/>
  <c r="BI171" i="1362"/>
  <c r="BH171" i="1362"/>
  <c r="BG171" i="1362"/>
  <c r="BF171" i="1362"/>
  <c r="BE171" i="1362"/>
  <c r="BD171" i="1362"/>
  <c r="BC171" i="1362"/>
  <c r="BB171" i="1362"/>
  <c r="BA171" i="1362"/>
  <c r="AZ171" i="1362"/>
  <c r="AY171" i="1362"/>
  <c r="AX171" i="1362"/>
  <c r="AW171" i="1362"/>
  <c r="AV171" i="1362"/>
  <c r="AU171" i="1362"/>
  <c r="AT171" i="1362"/>
  <c r="AS171" i="1362"/>
  <c r="AR171" i="1362"/>
  <c r="AQ171" i="1362"/>
  <c r="AP171" i="1362"/>
  <c r="AO171" i="1362"/>
  <c r="AN171" i="1362"/>
  <c r="AM171" i="1362"/>
  <c r="AL171" i="1362"/>
  <c r="AK171" i="1362"/>
  <c r="AJ171" i="1362"/>
  <c r="AI171" i="1362"/>
  <c r="AH171" i="1362"/>
  <c r="AG171" i="1362"/>
  <c r="AF171" i="1362"/>
  <c r="AE171" i="1362"/>
  <c r="AD171" i="1362"/>
  <c r="AC171" i="1362"/>
  <c r="AB171" i="1362"/>
  <c r="AA171" i="1362"/>
  <c r="Z171" i="1362"/>
  <c r="Y171" i="1362"/>
  <c r="X171" i="1362"/>
  <c r="W171" i="1362"/>
  <c r="BR170" i="1362"/>
  <c r="BQ170" i="1362"/>
  <c r="BP170" i="1362"/>
  <c r="BO170" i="1362"/>
  <c r="BN170" i="1362"/>
  <c r="BM170" i="1362"/>
  <c r="BL170" i="1362"/>
  <c r="BK170" i="1362"/>
  <c r="BJ170" i="1362"/>
  <c r="BI170" i="1362"/>
  <c r="BH170" i="1362"/>
  <c r="BG170" i="1362"/>
  <c r="BF170" i="1362"/>
  <c r="BE170" i="1362"/>
  <c r="BD170" i="1362"/>
  <c r="BC170" i="1362"/>
  <c r="BB170" i="1362"/>
  <c r="BA170" i="1362"/>
  <c r="AZ170" i="1362"/>
  <c r="AY170" i="1362"/>
  <c r="AX170" i="1362"/>
  <c r="AW170" i="1362"/>
  <c r="AV170" i="1362"/>
  <c r="AV170" i="1363" s="1"/>
  <c r="AW170" i="1363" s="1"/>
  <c r="AX170" i="1363" s="1"/>
  <c r="AY170" i="1363" s="1"/>
  <c r="AZ170" i="1363" s="1"/>
  <c r="BA170" i="1363" s="1"/>
  <c r="BB170" i="1363" s="1"/>
  <c r="BC170" i="1363" s="1"/>
  <c r="BD170" i="1363" s="1"/>
  <c r="BE170" i="1363" s="1"/>
  <c r="BF170" i="1363" s="1"/>
  <c r="BG170" i="1363" s="1"/>
  <c r="BH170" i="1363" s="1"/>
  <c r="BI170" i="1363" s="1"/>
  <c r="BJ170" i="1363" s="1"/>
  <c r="BK170" i="1363" s="1"/>
  <c r="BL170" i="1363" s="1"/>
  <c r="BM170" i="1363" s="1"/>
  <c r="BN170" i="1363" s="1"/>
  <c r="BO170" i="1363" s="1"/>
  <c r="BP170" i="1363" s="1"/>
  <c r="BQ170" i="1363" s="1"/>
  <c r="BR170" i="1363" s="1"/>
  <c r="AU170" i="1362"/>
  <c r="AT170" i="1362"/>
  <c r="AS170" i="1362"/>
  <c r="AR170" i="1362"/>
  <c r="AQ170" i="1362"/>
  <c r="AP170" i="1362"/>
  <c r="AO170" i="1362"/>
  <c r="AN170" i="1362"/>
  <c r="AM170" i="1362"/>
  <c r="AL170" i="1362"/>
  <c r="AK170" i="1362"/>
  <c r="AJ170" i="1362"/>
  <c r="AI170" i="1362"/>
  <c r="AH170" i="1362"/>
  <c r="AG170" i="1362"/>
  <c r="AF170" i="1362"/>
  <c r="AE170" i="1362"/>
  <c r="AD170" i="1362"/>
  <c r="AC170" i="1362"/>
  <c r="AB170" i="1362"/>
  <c r="AA170" i="1362"/>
  <c r="Z170" i="1362"/>
  <c r="Y170" i="1362"/>
  <c r="X170" i="1362"/>
  <c r="W170" i="1362"/>
  <c r="BR169" i="1362"/>
  <c r="BQ169" i="1362"/>
  <c r="BP169" i="1362"/>
  <c r="BO169" i="1362"/>
  <c r="BN169" i="1362"/>
  <c r="BM169" i="1362"/>
  <c r="BL169" i="1362"/>
  <c r="BK169" i="1362"/>
  <c r="BJ169" i="1362"/>
  <c r="BI169" i="1362"/>
  <c r="BH169" i="1362"/>
  <c r="BG169" i="1362"/>
  <c r="BF169" i="1362"/>
  <c r="BE169" i="1362"/>
  <c r="BD169" i="1362"/>
  <c r="BC169" i="1362"/>
  <c r="BB169" i="1362"/>
  <c r="BA169" i="1362"/>
  <c r="AZ169" i="1362"/>
  <c r="AY169" i="1362"/>
  <c r="AX169" i="1362"/>
  <c r="AW169" i="1362"/>
  <c r="AV169" i="1362"/>
  <c r="AU169" i="1362"/>
  <c r="AT169" i="1362"/>
  <c r="AS169" i="1362"/>
  <c r="AR169" i="1362"/>
  <c r="AQ169" i="1362"/>
  <c r="AP169" i="1362"/>
  <c r="AO169" i="1362"/>
  <c r="AN169" i="1362"/>
  <c r="AM169" i="1362"/>
  <c r="AL169" i="1362"/>
  <c r="AK169" i="1362"/>
  <c r="AJ169" i="1362"/>
  <c r="AI169" i="1362"/>
  <c r="AH169" i="1362"/>
  <c r="AG169" i="1362"/>
  <c r="AF169" i="1362"/>
  <c r="AE169" i="1362"/>
  <c r="AD169" i="1362"/>
  <c r="AC169" i="1362"/>
  <c r="AB169" i="1362"/>
  <c r="AA169" i="1362"/>
  <c r="Z169" i="1362"/>
  <c r="Y169" i="1362"/>
  <c r="X169" i="1362"/>
  <c r="W169" i="1362"/>
  <c r="BR168" i="1362"/>
  <c r="BQ168" i="1362"/>
  <c r="BP168" i="1362"/>
  <c r="BO168" i="1362"/>
  <c r="BN168" i="1362"/>
  <c r="BM168" i="1362"/>
  <c r="BL168" i="1362"/>
  <c r="BK168" i="1362"/>
  <c r="BJ168" i="1362"/>
  <c r="BI168" i="1362"/>
  <c r="BH168" i="1362"/>
  <c r="BG168" i="1362"/>
  <c r="BF168" i="1362"/>
  <c r="BE168" i="1362"/>
  <c r="BD168" i="1362"/>
  <c r="BC168" i="1362"/>
  <c r="BB168" i="1362"/>
  <c r="BA168" i="1362"/>
  <c r="AZ168" i="1362"/>
  <c r="AY168" i="1362"/>
  <c r="AX168" i="1362"/>
  <c r="AW168" i="1362"/>
  <c r="AV168" i="1362"/>
  <c r="AU168" i="1362"/>
  <c r="AT168" i="1362"/>
  <c r="AS168" i="1362"/>
  <c r="AR168" i="1362"/>
  <c r="AQ168" i="1362"/>
  <c r="AP168" i="1362"/>
  <c r="AO168" i="1362"/>
  <c r="AN168" i="1362"/>
  <c r="AM168" i="1362"/>
  <c r="AL168" i="1362"/>
  <c r="AK168" i="1362"/>
  <c r="AJ168" i="1362"/>
  <c r="AI168" i="1362"/>
  <c r="AH168" i="1362"/>
  <c r="AG168" i="1362"/>
  <c r="AF168" i="1362"/>
  <c r="AE168" i="1362"/>
  <c r="AD168" i="1362"/>
  <c r="AC168" i="1362"/>
  <c r="AB168" i="1362"/>
  <c r="AA168" i="1362"/>
  <c r="Z168" i="1362"/>
  <c r="Y168" i="1362"/>
  <c r="X168" i="1362"/>
  <c r="W168" i="1362"/>
  <c r="BR167" i="1362"/>
  <c r="BQ167" i="1362"/>
  <c r="BP167" i="1362"/>
  <c r="BO167" i="1362"/>
  <c r="BN167" i="1362"/>
  <c r="BM167" i="1362"/>
  <c r="BL167" i="1362"/>
  <c r="BK167" i="1362"/>
  <c r="BJ167" i="1362"/>
  <c r="BI167" i="1362"/>
  <c r="BH167" i="1362"/>
  <c r="BG167" i="1362"/>
  <c r="BF167" i="1362"/>
  <c r="BE167" i="1362"/>
  <c r="BD167" i="1362"/>
  <c r="BC167" i="1362"/>
  <c r="BB167" i="1362"/>
  <c r="BA167" i="1362"/>
  <c r="AZ167" i="1362"/>
  <c r="AY167" i="1362"/>
  <c r="AX167" i="1362"/>
  <c r="AW167" i="1362"/>
  <c r="AV167" i="1362"/>
  <c r="AU167" i="1362"/>
  <c r="AT167" i="1362"/>
  <c r="AS167" i="1362"/>
  <c r="AR167" i="1362"/>
  <c r="AQ167" i="1362"/>
  <c r="AP167" i="1362"/>
  <c r="AO167" i="1362"/>
  <c r="AN167" i="1362"/>
  <c r="AM167" i="1362"/>
  <c r="AL167" i="1362"/>
  <c r="AK167" i="1362"/>
  <c r="AJ167" i="1362"/>
  <c r="AI167" i="1362"/>
  <c r="AH167" i="1362"/>
  <c r="AG167" i="1362"/>
  <c r="AF167" i="1362"/>
  <c r="AE167" i="1362"/>
  <c r="AD167" i="1362"/>
  <c r="AC167" i="1362"/>
  <c r="AB167" i="1362"/>
  <c r="AA167" i="1362"/>
  <c r="Z167" i="1362"/>
  <c r="Y167" i="1362"/>
  <c r="X167" i="1362"/>
  <c r="W167" i="1362"/>
  <c r="BR166" i="1362"/>
  <c r="BQ166" i="1362"/>
  <c r="BP166" i="1362"/>
  <c r="BO166" i="1362"/>
  <c r="BN166" i="1362"/>
  <c r="BM166" i="1362"/>
  <c r="BL166" i="1362"/>
  <c r="BK166" i="1362"/>
  <c r="BJ166" i="1362"/>
  <c r="BI166" i="1362"/>
  <c r="BH166" i="1362"/>
  <c r="BG166" i="1362"/>
  <c r="BF166" i="1362"/>
  <c r="BE166" i="1362"/>
  <c r="BD166" i="1362"/>
  <c r="BC166" i="1362"/>
  <c r="BB166" i="1362"/>
  <c r="BA166" i="1362"/>
  <c r="AZ166" i="1362"/>
  <c r="AY166" i="1362"/>
  <c r="AX166" i="1362"/>
  <c r="AW166" i="1362"/>
  <c r="AV166" i="1362"/>
  <c r="AU166" i="1362"/>
  <c r="AT166" i="1362"/>
  <c r="AS166" i="1362"/>
  <c r="AR166" i="1362"/>
  <c r="AQ166" i="1362"/>
  <c r="AP166" i="1362"/>
  <c r="AO166" i="1362"/>
  <c r="AN166" i="1362"/>
  <c r="AM166" i="1362"/>
  <c r="AL166" i="1362"/>
  <c r="AK166" i="1362"/>
  <c r="AJ166" i="1362"/>
  <c r="AI166" i="1362"/>
  <c r="AH166" i="1362"/>
  <c r="AG166" i="1362"/>
  <c r="AF166" i="1362"/>
  <c r="AE166" i="1362"/>
  <c r="AD166" i="1362"/>
  <c r="AC166" i="1362"/>
  <c r="AB166" i="1362"/>
  <c r="AA166" i="1362"/>
  <c r="Z166" i="1362"/>
  <c r="Y166" i="1362"/>
  <c r="X166" i="1362"/>
  <c r="W166" i="1362"/>
  <c r="BR165" i="1362"/>
  <c r="BQ165" i="1362"/>
  <c r="BP165" i="1362"/>
  <c r="BO165" i="1362"/>
  <c r="BN165" i="1362"/>
  <c r="BM165" i="1362"/>
  <c r="BL165" i="1362"/>
  <c r="BK165" i="1362"/>
  <c r="BJ165" i="1362"/>
  <c r="BI165" i="1362"/>
  <c r="BH165" i="1362"/>
  <c r="BG165" i="1362"/>
  <c r="BF165" i="1362"/>
  <c r="BE165" i="1362"/>
  <c r="BD165" i="1362"/>
  <c r="BC165" i="1362"/>
  <c r="BB165" i="1362"/>
  <c r="BA165" i="1362"/>
  <c r="AZ165" i="1362"/>
  <c r="AY165" i="1362"/>
  <c r="AX165" i="1362"/>
  <c r="AW165" i="1362"/>
  <c r="AV165" i="1362"/>
  <c r="AU165" i="1362"/>
  <c r="AT165" i="1362"/>
  <c r="AS165" i="1362"/>
  <c r="AR165" i="1362"/>
  <c r="AQ165" i="1362"/>
  <c r="AP165" i="1362"/>
  <c r="AO165" i="1362"/>
  <c r="AN165" i="1362"/>
  <c r="AM165" i="1362"/>
  <c r="AL165" i="1362"/>
  <c r="AK165" i="1362"/>
  <c r="AJ165" i="1362"/>
  <c r="AI165" i="1362"/>
  <c r="AH165" i="1362"/>
  <c r="AG165" i="1362"/>
  <c r="AF165" i="1362"/>
  <c r="AE165" i="1362"/>
  <c r="AD165" i="1362"/>
  <c r="AC165" i="1362"/>
  <c r="AB165" i="1362"/>
  <c r="AA165" i="1362"/>
  <c r="Z165" i="1362"/>
  <c r="Y165" i="1362"/>
  <c r="X165" i="1362"/>
  <c r="W165" i="1362"/>
  <c r="BR164" i="1362"/>
  <c r="BQ164" i="1362"/>
  <c r="BP164" i="1362"/>
  <c r="BO164" i="1362"/>
  <c r="BN164" i="1362"/>
  <c r="BM164" i="1362"/>
  <c r="BL164" i="1362"/>
  <c r="BK164" i="1362"/>
  <c r="BJ164" i="1362"/>
  <c r="BI164" i="1362"/>
  <c r="BH164" i="1362"/>
  <c r="BG164" i="1362"/>
  <c r="BF164" i="1362"/>
  <c r="BE164" i="1362"/>
  <c r="BD164" i="1362"/>
  <c r="BC164" i="1362"/>
  <c r="BB164" i="1362"/>
  <c r="BA164" i="1362"/>
  <c r="AZ164" i="1362"/>
  <c r="AY164" i="1362"/>
  <c r="AX164" i="1362"/>
  <c r="AW164" i="1362"/>
  <c r="AV164" i="1362"/>
  <c r="AU164" i="1362"/>
  <c r="AT164" i="1362"/>
  <c r="AS164" i="1362"/>
  <c r="AR164" i="1362"/>
  <c r="AQ164" i="1362"/>
  <c r="AP164" i="1362"/>
  <c r="AO164" i="1362"/>
  <c r="AN164" i="1362"/>
  <c r="AM164" i="1362"/>
  <c r="AL164" i="1362"/>
  <c r="AK164" i="1362"/>
  <c r="AJ164" i="1362"/>
  <c r="AI164" i="1362"/>
  <c r="AH164" i="1362"/>
  <c r="AG164" i="1362"/>
  <c r="AG164" i="1363" s="1"/>
  <c r="AH164" i="1363" s="1"/>
  <c r="AI164" i="1363" s="1"/>
  <c r="AJ164" i="1363" s="1"/>
  <c r="AK164" i="1363" s="1"/>
  <c r="AL164" i="1363" s="1"/>
  <c r="AM164" i="1363" s="1"/>
  <c r="AN164" i="1363" s="1"/>
  <c r="AO164" i="1363" s="1"/>
  <c r="AP164" i="1363" s="1"/>
  <c r="AQ164" i="1363" s="1"/>
  <c r="AR164" i="1363" s="1"/>
  <c r="AS164" i="1363" s="1"/>
  <c r="AT164" i="1363" s="1"/>
  <c r="AU164" i="1363" s="1"/>
  <c r="AV164" i="1363" s="1"/>
  <c r="AW164" i="1363" s="1"/>
  <c r="AX164" i="1363" s="1"/>
  <c r="AY164" i="1363" s="1"/>
  <c r="AZ164" i="1363" s="1"/>
  <c r="BA164" i="1363" s="1"/>
  <c r="BB164" i="1363" s="1"/>
  <c r="BC164" i="1363" s="1"/>
  <c r="BD164" i="1363" s="1"/>
  <c r="BE164" i="1363" s="1"/>
  <c r="BF164" i="1363" s="1"/>
  <c r="BG164" i="1363" s="1"/>
  <c r="BH164" i="1363" s="1"/>
  <c r="BI164" i="1363" s="1"/>
  <c r="BJ164" i="1363" s="1"/>
  <c r="BK164" i="1363" s="1"/>
  <c r="BL164" i="1363" s="1"/>
  <c r="BM164" i="1363" s="1"/>
  <c r="BN164" i="1363" s="1"/>
  <c r="BO164" i="1363" s="1"/>
  <c r="BP164" i="1363" s="1"/>
  <c r="BQ164" i="1363" s="1"/>
  <c r="BR164" i="1363" s="1"/>
  <c r="AF164" i="1362"/>
  <c r="AE164" i="1362"/>
  <c r="AD164" i="1362"/>
  <c r="AC164" i="1362"/>
  <c r="AB164" i="1362"/>
  <c r="AA164" i="1362"/>
  <c r="Z164" i="1362"/>
  <c r="Y164" i="1362"/>
  <c r="X164" i="1362"/>
  <c r="W164" i="1362"/>
  <c r="BR163" i="1362"/>
  <c r="BQ163" i="1362"/>
  <c r="BP163" i="1362"/>
  <c r="BO163" i="1362"/>
  <c r="BN163" i="1362"/>
  <c r="BM163" i="1362"/>
  <c r="BL163" i="1362"/>
  <c r="BK163" i="1362"/>
  <c r="BJ163" i="1362"/>
  <c r="BI163" i="1362"/>
  <c r="BH163" i="1362"/>
  <c r="BG163" i="1362"/>
  <c r="BF163" i="1362"/>
  <c r="BE163" i="1362"/>
  <c r="BD163" i="1362"/>
  <c r="BC163" i="1362"/>
  <c r="BB163" i="1362"/>
  <c r="BA163" i="1362"/>
  <c r="AZ163" i="1362"/>
  <c r="AY163" i="1362"/>
  <c r="AX163" i="1362"/>
  <c r="AW163" i="1362"/>
  <c r="AV163" i="1362"/>
  <c r="AU163" i="1362"/>
  <c r="AT163" i="1362"/>
  <c r="AS163" i="1362"/>
  <c r="AR163" i="1362"/>
  <c r="AQ163" i="1362"/>
  <c r="AP163" i="1362"/>
  <c r="AO163" i="1362"/>
  <c r="AN163" i="1362"/>
  <c r="AM163" i="1362"/>
  <c r="AL163" i="1362"/>
  <c r="AK163" i="1362"/>
  <c r="AJ163" i="1362"/>
  <c r="AI163" i="1362"/>
  <c r="AH163" i="1362"/>
  <c r="AG163" i="1362"/>
  <c r="AF163" i="1362"/>
  <c r="AE163" i="1362"/>
  <c r="AD163" i="1362"/>
  <c r="AC163" i="1362"/>
  <c r="AB163" i="1362"/>
  <c r="AA163" i="1362"/>
  <c r="Z163" i="1362"/>
  <c r="Y163" i="1362"/>
  <c r="X163" i="1362"/>
  <c r="W163" i="1362"/>
  <c r="BR162" i="1362"/>
  <c r="BQ162" i="1362"/>
  <c r="BP162" i="1362"/>
  <c r="BO162" i="1362"/>
  <c r="BN162" i="1362"/>
  <c r="BM162" i="1362"/>
  <c r="BL162" i="1362"/>
  <c r="BK162" i="1362"/>
  <c r="BJ162" i="1362"/>
  <c r="BI162" i="1362"/>
  <c r="BH162" i="1362"/>
  <c r="BG162" i="1362"/>
  <c r="BF162" i="1362"/>
  <c r="BE162" i="1362"/>
  <c r="BD162" i="1362"/>
  <c r="BC162" i="1362"/>
  <c r="BB162" i="1362"/>
  <c r="BA162" i="1362"/>
  <c r="AZ162" i="1362"/>
  <c r="AY162" i="1362"/>
  <c r="AX162" i="1362"/>
  <c r="AW162" i="1362"/>
  <c r="AV162" i="1362"/>
  <c r="AU162" i="1362"/>
  <c r="AT162" i="1362"/>
  <c r="AS162" i="1362"/>
  <c r="AR162" i="1362"/>
  <c r="AQ162" i="1362"/>
  <c r="AP162" i="1362"/>
  <c r="AO162" i="1362"/>
  <c r="AN162" i="1362"/>
  <c r="AM162" i="1362"/>
  <c r="AL162" i="1362"/>
  <c r="AK162" i="1362"/>
  <c r="AJ162" i="1362"/>
  <c r="AI162" i="1362"/>
  <c r="AH162" i="1362"/>
  <c r="AG162" i="1362"/>
  <c r="AF162" i="1362"/>
  <c r="AE162" i="1362"/>
  <c r="AD162" i="1362"/>
  <c r="AC162" i="1362"/>
  <c r="AB162" i="1362"/>
  <c r="AA162" i="1362"/>
  <c r="Z162" i="1362"/>
  <c r="Y162" i="1362"/>
  <c r="X162" i="1362"/>
  <c r="W162" i="1362"/>
  <c r="W162" i="1363" s="1"/>
  <c r="X162" i="1363" s="1"/>
  <c r="Y162" i="1363" s="1"/>
  <c r="Z162" i="1363" s="1"/>
  <c r="AA162" i="1363" s="1"/>
  <c r="AB162" i="1363" s="1"/>
  <c r="AC162" i="1363" s="1"/>
  <c r="AD162" i="1363" s="1"/>
  <c r="AE162" i="1363" s="1"/>
  <c r="AF162" i="1363" s="1"/>
  <c r="AG162" i="1363" s="1"/>
  <c r="AH162" i="1363" s="1"/>
  <c r="AI162" i="1363" s="1"/>
  <c r="AJ162" i="1363" s="1"/>
  <c r="AK162" i="1363" s="1"/>
  <c r="AL162" i="1363" s="1"/>
  <c r="AM162" i="1363" s="1"/>
  <c r="AN162" i="1363" s="1"/>
  <c r="AO162" i="1363" s="1"/>
  <c r="AP162" i="1363" s="1"/>
  <c r="AQ162" i="1363" s="1"/>
  <c r="AR162" i="1363" s="1"/>
  <c r="AS162" i="1363" s="1"/>
  <c r="AT162" i="1363" s="1"/>
  <c r="AU162" i="1363" s="1"/>
  <c r="AV162" i="1363" s="1"/>
  <c r="AW162" i="1363" s="1"/>
  <c r="AX162" i="1363" s="1"/>
  <c r="AY162" i="1363" s="1"/>
  <c r="AZ162" i="1363" s="1"/>
  <c r="BA162" i="1363" s="1"/>
  <c r="BB162" i="1363" s="1"/>
  <c r="BC162" i="1363" s="1"/>
  <c r="BD162" i="1363" s="1"/>
  <c r="BE162" i="1363" s="1"/>
  <c r="BF162" i="1363" s="1"/>
  <c r="BG162" i="1363" s="1"/>
  <c r="BH162" i="1363" s="1"/>
  <c r="BI162" i="1363" s="1"/>
  <c r="BJ162" i="1363" s="1"/>
  <c r="BK162" i="1363" s="1"/>
  <c r="BL162" i="1363" s="1"/>
  <c r="BM162" i="1363" s="1"/>
  <c r="BN162" i="1363" s="1"/>
  <c r="BO162" i="1363" s="1"/>
  <c r="BP162" i="1363" s="1"/>
  <c r="BQ162" i="1363" s="1"/>
  <c r="BR162" i="1363" s="1"/>
  <c r="BR161" i="1362"/>
  <c r="BQ161" i="1362"/>
  <c r="BP161" i="1362"/>
  <c r="BO161" i="1362"/>
  <c r="BN161" i="1362"/>
  <c r="BM161" i="1362"/>
  <c r="BL161" i="1362"/>
  <c r="BK161" i="1362"/>
  <c r="BK161" i="1363" s="1"/>
  <c r="BL161" i="1363" s="1"/>
  <c r="BM161" i="1363" s="1"/>
  <c r="BN161" i="1363" s="1"/>
  <c r="BO161" i="1363" s="1"/>
  <c r="BP161" i="1363" s="1"/>
  <c r="BQ161" i="1363" s="1"/>
  <c r="BR161" i="1363" s="1"/>
  <c r="BJ161" i="1362"/>
  <c r="BI161" i="1362"/>
  <c r="BH161" i="1362"/>
  <c r="BG161" i="1362"/>
  <c r="BF161" i="1362"/>
  <c r="BE161" i="1362"/>
  <c r="BD161" i="1362"/>
  <c r="BC161" i="1362"/>
  <c r="BB161" i="1362"/>
  <c r="BA161" i="1362"/>
  <c r="AZ161" i="1362"/>
  <c r="AY161" i="1362"/>
  <c r="AX161" i="1362"/>
  <c r="AW161" i="1362"/>
  <c r="AV161" i="1362"/>
  <c r="AU161" i="1362"/>
  <c r="AT161" i="1362"/>
  <c r="AS161" i="1362"/>
  <c r="AR161" i="1362"/>
  <c r="AQ161" i="1362"/>
  <c r="AP161" i="1362"/>
  <c r="AO161" i="1362"/>
  <c r="AN161" i="1362"/>
  <c r="AM161" i="1362"/>
  <c r="AL161" i="1362"/>
  <c r="AK161" i="1362"/>
  <c r="AJ161" i="1362"/>
  <c r="AI161" i="1362"/>
  <c r="AH161" i="1362"/>
  <c r="AG161" i="1362"/>
  <c r="AF161" i="1362"/>
  <c r="AE161" i="1362"/>
  <c r="AD161" i="1362"/>
  <c r="AC161" i="1362"/>
  <c r="AB161" i="1362"/>
  <c r="AA161" i="1362"/>
  <c r="Z161" i="1362"/>
  <c r="Y161" i="1362"/>
  <c r="X161" i="1362"/>
  <c r="W161" i="1362"/>
  <c r="BR160" i="1362"/>
  <c r="BQ160" i="1362"/>
  <c r="BP160" i="1362"/>
  <c r="BO160" i="1362"/>
  <c r="BN160" i="1362"/>
  <c r="BM160" i="1362"/>
  <c r="BL160" i="1362"/>
  <c r="BK160" i="1362"/>
  <c r="BJ160" i="1362"/>
  <c r="BI160" i="1362"/>
  <c r="BH160" i="1362"/>
  <c r="BG160" i="1362"/>
  <c r="BF160" i="1362"/>
  <c r="BE160" i="1362"/>
  <c r="BD160" i="1362"/>
  <c r="BC160" i="1362"/>
  <c r="BB160" i="1362"/>
  <c r="BA160" i="1362"/>
  <c r="AZ160" i="1362"/>
  <c r="AY160" i="1362"/>
  <c r="AX160" i="1362"/>
  <c r="AW160" i="1362"/>
  <c r="AV160" i="1362"/>
  <c r="AU160" i="1362"/>
  <c r="AT160" i="1362"/>
  <c r="AS160" i="1362"/>
  <c r="AR160" i="1362"/>
  <c r="AQ160" i="1362"/>
  <c r="AP160" i="1362"/>
  <c r="AO160" i="1362"/>
  <c r="AN160" i="1362"/>
  <c r="AM160" i="1362"/>
  <c r="AL160" i="1362"/>
  <c r="AK160" i="1362"/>
  <c r="AK160" i="1363" s="1"/>
  <c r="AL160" i="1363" s="1"/>
  <c r="AM160" i="1363" s="1"/>
  <c r="AN160" i="1363" s="1"/>
  <c r="AO160" i="1363" s="1"/>
  <c r="AP160" i="1363" s="1"/>
  <c r="AQ160" i="1363" s="1"/>
  <c r="AR160" i="1363" s="1"/>
  <c r="AS160" i="1363" s="1"/>
  <c r="AT160" i="1363" s="1"/>
  <c r="AU160" i="1363" s="1"/>
  <c r="AV160" i="1363" s="1"/>
  <c r="AW160" i="1363" s="1"/>
  <c r="AX160" i="1363" s="1"/>
  <c r="AY160" i="1363" s="1"/>
  <c r="AZ160" i="1363" s="1"/>
  <c r="BA160" i="1363" s="1"/>
  <c r="BB160" i="1363" s="1"/>
  <c r="BC160" i="1363" s="1"/>
  <c r="BD160" i="1363" s="1"/>
  <c r="BE160" i="1363" s="1"/>
  <c r="BF160" i="1363" s="1"/>
  <c r="BG160" i="1363" s="1"/>
  <c r="BH160" i="1363" s="1"/>
  <c r="BI160" i="1363" s="1"/>
  <c r="BJ160" i="1363" s="1"/>
  <c r="BK160" i="1363" s="1"/>
  <c r="BL160" i="1363" s="1"/>
  <c r="BM160" i="1363" s="1"/>
  <c r="BN160" i="1363" s="1"/>
  <c r="BO160" i="1363" s="1"/>
  <c r="BP160" i="1363" s="1"/>
  <c r="BQ160" i="1363" s="1"/>
  <c r="BR160" i="1363" s="1"/>
  <c r="AJ160" i="1362"/>
  <c r="AI160" i="1362"/>
  <c r="AH160" i="1362"/>
  <c r="AG160" i="1362"/>
  <c r="AF160" i="1362"/>
  <c r="AE160" i="1362"/>
  <c r="AD160" i="1362"/>
  <c r="AC160" i="1362"/>
  <c r="AB160" i="1362"/>
  <c r="AA160" i="1362"/>
  <c r="Z160" i="1362"/>
  <c r="Y160" i="1362"/>
  <c r="X160" i="1362"/>
  <c r="W160" i="1362"/>
  <c r="BR159" i="1362"/>
  <c r="BQ159" i="1362"/>
  <c r="BP159" i="1362"/>
  <c r="BO159" i="1362"/>
  <c r="BN159" i="1362"/>
  <c r="BM159" i="1362"/>
  <c r="BL159" i="1362"/>
  <c r="BK159" i="1362"/>
  <c r="BJ159" i="1362"/>
  <c r="BI159" i="1362"/>
  <c r="BH159" i="1362"/>
  <c r="BG159" i="1362"/>
  <c r="BF159" i="1362"/>
  <c r="BE159" i="1362"/>
  <c r="BD159" i="1362"/>
  <c r="BC159" i="1362"/>
  <c r="BB159" i="1362"/>
  <c r="BA159" i="1362"/>
  <c r="AZ159" i="1362"/>
  <c r="AY159" i="1362"/>
  <c r="AX159" i="1362"/>
  <c r="AW159" i="1362"/>
  <c r="AV159" i="1362"/>
  <c r="AU159" i="1362"/>
  <c r="AT159" i="1362"/>
  <c r="AS159" i="1362"/>
  <c r="AR159" i="1362"/>
  <c r="AQ159" i="1362"/>
  <c r="AP159" i="1362"/>
  <c r="AO159" i="1362"/>
  <c r="AN159" i="1362"/>
  <c r="AM159" i="1362"/>
  <c r="AL159" i="1362"/>
  <c r="AK159" i="1362"/>
  <c r="AJ159" i="1362"/>
  <c r="AI159" i="1362"/>
  <c r="AH159" i="1362"/>
  <c r="AG159" i="1362"/>
  <c r="AF159" i="1362"/>
  <c r="AE159" i="1362"/>
  <c r="AD159" i="1362"/>
  <c r="AC159" i="1362"/>
  <c r="AB159" i="1362"/>
  <c r="AA159" i="1362"/>
  <c r="Z159" i="1362"/>
  <c r="Y159" i="1362"/>
  <c r="X159" i="1362"/>
  <c r="W159" i="1362"/>
  <c r="BR158" i="1362"/>
  <c r="BQ158" i="1362"/>
  <c r="BP158" i="1362"/>
  <c r="BO158" i="1362"/>
  <c r="BN158" i="1362"/>
  <c r="BM158" i="1362"/>
  <c r="BL158" i="1362"/>
  <c r="BK158" i="1362"/>
  <c r="BJ158" i="1362"/>
  <c r="BI158" i="1362"/>
  <c r="BH158" i="1362"/>
  <c r="BG158" i="1362"/>
  <c r="BF158" i="1362"/>
  <c r="BE158" i="1362"/>
  <c r="BD158" i="1362"/>
  <c r="BC158" i="1362"/>
  <c r="BB158" i="1362"/>
  <c r="BA158" i="1362"/>
  <c r="AZ158" i="1362"/>
  <c r="AY158" i="1362"/>
  <c r="AX158" i="1362"/>
  <c r="AW158" i="1362"/>
  <c r="AV158" i="1362"/>
  <c r="AU158" i="1362"/>
  <c r="AT158" i="1362"/>
  <c r="AS158" i="1362"/>
  <c r="AR158" i="1362"/>
  <c r="AQ158" i="1362"/>
  <c r="AP158" i="1362"/>
  <c r="AO158" i="1362"/>
  <c r="AN158" i="1362"/>
  <c r="AM158" i="1362"/>
  <c r="AL158" i="1362"/>
  <c r="AK158" i="1362"/>
  <c r="AJ158" i="1362"/>
  <c r="AI158" i="1362"/>
  <c r="AH158" i="1362"/>
  <c r="AG158" i="1362"/>
  <c r="AF158" i="1362"/>
  <c r="AE158" i="1362"/>
  <c r="AD158" i="1362"/>
  <c r="AC158" i="1362"/>
  <c r="AB158" i="1362"/>
  <c r="AA158" i="1362"/>
  <c r="AA158" i="1363" s="1"/>
  <c r="AB158" i="1363" s="1"/>
  <c r="AC158" i="1363" s="1"/>
  <c r="AD158" i="1363" s="1"/>
  <c r="AE158" i="1363" s="1"/>
  <c r="AF158" i="1363" s="1"/>
  <c r="AG158" i="1363" s="1"/>
  <c r="AH158" i="1363" s="1"/>
  <c r="AI158" i="1363" s="1"/>
  <c r="AJ158" i="1363" s="1"/>
  <c r="AK158" i="1363" s="1"/>
  <c r="AL158" i="1363" s="1"/>
  <c r="AM158" i="1363" s="1"/>
  <c r="AN158" i="1363" s="1"/>
  <c r="AO158" i="1363" s="1"/>
  <c r="AP158" i="1363" s="1"/>
  <c r="AQ158" i="1363" s="1"/>
  <c r="AR158" i="1363" s="1"/>
  <c r="AS158" i="1363" s="1"/>
  <c r="AT158" i="1363" s="1"/>
  <c r="AU158" i="1363" s="1"/>
  <c r="AV158" i="1363" s="1"/>
  <c r="AW158" i="1363" s="1"/>
  <c r="AX158" i="1363" s="1"/>
  <c r="AY158" i="1363" s="1"/>
  <c r="AZ158" i="1363" s="1"/>
  <c r="BA158" i="1363" s="1"/>
  <c r="BB158" i="1363" s="1"/>
  <c r="BC158" i="1363" s="1"/>
  <c r="BD158" i="1363" s="1"/>
  <c r="BE158" i="1363" s="1"/>
  <c r="BF158" i="1363" s="1"/>
  <c r="BG158" i="1363" s="1"/>
  <c r="BH158" i="1363" s="1"/>
  <c r="BI158" i="1363" s="1"/>
  <c r="BJ158" i="1363" s="1"/>
  <c r="BK158" i="1363" s="1"/>
  <c r="BL158" i="1363" s="1"/>
  <c r="BM158" i="1363" s="1"/>
  <c r="BN158" i="1363" s="1"/>
  <c r="BO158" i="1363" s="1"/>
  <c r="BP158" i="1363" s="1"/>
  <c r="BQ158" i="1363" s="1"/>
  <c r="BR158" i="1363" s="1"/>
  <c r="Z158" i="1362"/>
  <c r="Y158" i="1362"/>
  <c r="X158" i="1362"/>
  <c r="W158" i="1362"/>
  <c r="BR157" i="1362"/>
  <c r="BQ157" i="1362"/>
  <c r="BP157" i="1362"/>
  <c r="BO157" i="1362"/>
  <c r="BN157" i="1362"/>
  <c r="BM157" i="1362"/>
  <c r="BL157" i="1362"/>
  <c r="BK157" i="1362"/>
  <c r="BJ157" i="1362"/>
  <c r="BI157" i="1362"/>
  <c r="BH157" i="1362"/>
  <c r="BG157" i="1362"/>
  <c r="BF157" i="1362"/>
  <c r="BE157" i="1362"/>
  <c r="BD157" i="1362"/>
  <c r="BC157" i="1362"/>
  <c r="BB157" i="1362"/>
  <c r="BA157" i="1362"/>
  <c r="AZ157" i="1362"/>
  <c r="AY157" i="1362"/>
  <c r="AX157" i="1362"/>
  <c r="AW157" i="1362"/>
  <c r="AV157" i="1362"/>
  <c r="AU157" i="1362"/>
  <c r="AT157" i="1362"/>
  <c r="AS157" i="1362"/>
  <c r="AR157" i="1362"/>
  <c r="AQ157" i="1362"/>
  <c r="AP157" i="1362"/>
  <c r="AO157" i="1362"/>
  <c r="AN157" i="1362"/>
  <c r="AM157" i="1362"/>
  <c r="AL157" i="1362"/>
  <c r="AK157" i="1362"/>
  <c r="AJ157" i="1362"/>
  <c r="AI157" i="1362"/>
  <c r="AH157" i="1362"/>
  <c r="AG157" i="1362"/>
  <c r="AF157" i="1362"/>
  <c r="AE157" i="1362"/>
  <c r="AD157" i="1362"/>
  <c r="AC157" i="1362"/>
  <c r="AB157" i="1362"/>
  <c r="AA157" i="1362"/>
  <c r="Z157" i="1362"/>
  <c r="Y157" i="1362"/>
  <c r="X157" i="1362"/>
  <c r="W157" i="1362"/>
  <c r="BR156" i="1362"/>
  <c r="BQ156" i="1362"/>
  <c r="BP156" i="1362"/>
  <c r="BO156" i="1362"/>
  <c r="BN156" i="1362"/>
  <c r="BM156" i="1362"/>
  <c r="BL156" i="1362"/>
  <c r="BK156" i="1362"/>
  <c r="BJ156" i="1362"/>
  <c r="BI156" i="1362"/>
  <c r="BH156" i="1362"/>
  <c r="BG156" i="1362"/>
  <c r="BF156" i="1362"/>
  <c r="BE156" i="1362"/>
  <c r="BD156" i="1362"/>
  <c r="BC156" i="1362"/>
  <c r="BB156" i="1362"/>
  <c r="BA156" i="1362"/>
  <c r="AZ156" i="1362"/>
  <c r="AY156" i="1362"/>
  <c r="AX156" i="1362"/>
  <c r="AW156" i="1362"/>
  <c r="AV156" i="1362"/>
  <c r="AU156" i="1362"/>
  <c r="AT156" i="1362"/>
  <c r="AS156" i="1362"/>
  <c r="AR156" i="1362"/>
  <c r="AQ156" i="1362"/>
  <c r="AP156" i="1362"/>
  <c r="AO156" i="1362"/>
  <c r="AN156" i="1362"/>
  <c r="AM156" i="1362"/>
  <c r="AL156" i="1362"/>
  <c r="AK156" i="1362"/>
  <c r="AJ156" i="1362"/>
  <c r="AI156" i="1362"/>
  <c r="AH156" i="1362"/>
  <c r="AG156" i="1362"/>
  <c r="AF156" i="1362"/>
  <c r="AE156" i="1362"/>
  <c r="AD156" i="1362"/>
  <c r="AC156" i="1362"/>
  <c r="AB156" i="1362"/>
  <c r="AA156" i="1362"/>
  <c r="Z156" i="1362"/>
  <c r="Y156" i="1362"/>
  <c r="X156" i="1362"/>
  <c r="W156" i="1362"/>
  <c r="BR155" i="1362"/>
  <c r="BQ155" i="1362"/>
  <c r="BP155" i="1362"/>
  <c r="BO155" i="1362"/>
  <c r="BN155" i="1362"/>
  <c r="BM155" i="1362"/>
  <c r="BL155" i="1362"/>
  <c r="BK155" i="1362"/>
  <c r="BJ155" i="1362"/>
  <c r="BI155" i="1362"/>
  <c r="BH155" i="1362"/>
  <c r="BG155" i="1362"/>
  <c r="BF155" i="1362"/>
  <c r="BE155" i="1362"/>
  <c r="BD155" i="1362"/>
  <c r="BC155" i="1362"/>
  <c r="BB155" i="1362"/>
  <c r="BA155" i="1362"/>
  <c r="AZ155" i="1362"/>
  <c r="AY155" i="1362"/>
  <c r="AX155" i="1362"/>
  <c r="AW155" i="1362"/>
  <c r="AV155" i="1362"/>
  <c r="AU155" i="1362"/>
  <c r="AT155" i="1362"/>
  <c r="AS155" i="1362"/>
  <c r="AR155" i="1362"/>
  <c r="AQ155" i="1362"/>
  <c r="AP155" i="1362"/>
  <c r="AO155" i="1362"/>
  <c r="AN155" i="1362"/>
  <c r="AM155" i="1362"/>
  <c r="AL155" i="1362"/>
  <c r="AK155" i="1362"/>
  <c r="AJ155" i="1362"/>
  <c r="AI155" i="1362"/>
  <c r="AH155" i="1362"/>
  <c r="AG155" i="1362"/>
  <c r="AF155" i="1362"/>
  <c r="AE155" i="1362"/>
  <c r="AD155" i="1362"/>
  <c r="AC155" i="1362"/>
  <c r="AB155" i="1362"/>
  <c r="AA155" i="1362"/>
  <c r="Z155" i="1362"/>
  <c r="Y155" i="1362"/>
  <c r="X155" i="1362"/>
  <c r="W155" i="1362"/>
  <c r="BR154" i="1362"/>
  <c r="BQ154" i="1362"/>
  <c r="BP154" i="1362"/>
  <c r="BO154" i="1362"/>
  <c r="BN154" i="1362"/>
  <c r="BM154" i="1362"/>
  <c r="BL154" i="1362"/>
  <c r="BK154" i="1362"/>
  <c r="BJ154" i="1362"/>
  <c r="BI154" i="1362"/>
  <c r="BH154" i="1362"/>
  <c r="BG154" i="1362"/>
  <c r="BF154" i="1362"/>
  <c r="BE154" i="1362"/>
  <c r="BD154" i="1362"/>
  <c r="BC154" i="1362"/>
  <c r="BB154" i="1362"/>
  <c r="BA154" i="1362"/>
  <c r="AZ154" i="1362"/>
  <c r="AY154" i="1362"/>
  <c r="AX154" i="1362"/>
  <c r="AW154" i="1362"/>
  <c r="AV154" i="1362"/>
  <c r="AU154" i="1362"/>
  <c r="AT154" i="1362"/>
  <c r="AS154" i="1362"/>
  <c r="AR154" i="1362"/>
  <c r="AQ154" i="1362"/>
  <c r="AP154" i="1362"/>
  <c r="AO154" i="1362"/>
  <c r="AN154" i="1362"/>
  <c r="AM154" i="1362"/>
  <c r="AL154" i="1362"/>
  <c r="AK154" i="1362"/>
  <c r="AJ154" i="1362"/>
  <c r="AI154" i="1362"/>
  <c r="AH154" i="1362"/>
  <c r="AG154" i="1362"/>
  <c r="AF154" i="1362"/>
  <c r="AE154" i="1362"/>
  <c r="AD154" i="1362"/>
  <c r="AC154" i="1362"/>
  <c r="AB154" i="1362"/>
  <c r="AA154" i="1362"/>
  <c r="Z154" i="1362"/>
  <c r="Y154" i="1362"/>
  <c r="X154" i="1362"/>
  <c r="W154" i="1362"/>
  <c r="BR153" i="1362"/>
  <c r="BQ153" i="1362"/>
  <c r="BP153" i="1362"/>
  <c r="BO153" i="1362"/>
  <c r="BN153" i="1362"/>
  <c r="BM153" i="1362"/>
  <c r="BL153" i="1362"/>
  <c r="BK153" i="1362"/>
  <c r="BJ153" i="1362"/>
  <c r="BI153" i="1362"/>
  <c r="BH153" i="1362"/>
  <c r="BG153" i="1362"/>
  <c r="BF153" i="1362"/>
  <c r="BE153" i="1362"/>
  <c r="BD153" i="1362"/>
  <c r="BC153" i="1362"/>
  <c r="BB153" i="1362"/>
  <c r="BA153" i="1362"/>
  <c r="AZ153" i="1362"/>
  <c r="AY153" i="1362"/>
  <c r="AX153" i="1362"/>
  <c r="AW153" i="1362"/>
  <c r="AV153" i="1362"/>
  <c r="AU153" i="1362"/>
  <c r="AT153" i="1362"/>
  <c r="AS153" i="1362"/>
  <c r="AR153" i="1362"/>
  <c r="AQ153" i="1362"/>
  <c r="AP153" i="1362"/>
  <c r="AO153" i="1362"/>
  <c r="AN153" i="1362"/>
  <c r="AM153" i="1362"/>
  <c r="AL153" i="1362"/>
  <c r="AK153" i="1362"/>
  <c r="AJ153" i="1362"/>
  <c r="AI153" i="1362"/>
  <c r="AH153" i="1362"/>
  <c r="AG153" i="1362"/>
  <c r="AF153" i="1362"/>
  <c r="AE153" i="1362"/>
  <c r="AD153" i="1362"/>
  <c r="AC153" i="1362"/>
  <c r="AB153" i="1362"/>
  <c r="AA153" i="1362"/>
  <c r="Z153" i="1362"/>
  <c r="Y153" i="1362"/>
  <c r="X153" i="1362"/>
  <c r="W153" i="1362"/>
  <c r="BR152" i="1362"/>
  <c r="BQ152" i="1362"/>
  <c r="BP152" i="1362"/>
  <c r="BO152" i="1362"/>
  <c r="BN152" i="1362"/>
  <c r="BM152" i="1362"/>
  <c r="BL152" i="1362"/>
  <c r="BK152" i="1362"/>
  <c r="BJ152" i="1362"/>
  <c r="BI152" i="1362"/>
  <c r="BH152" i="1362"/>
  <c r="BG152" i="1362"/>
  <c r="BF152" i="1362"/>
  <c r="BE152" i="1362"/>
  <c r="BD152" i="1362"/>
  <c r="BC152" i="1362"/>
  <c r="BB152" i="1362"/>
  <c r="BA152" i="1362"/>
  <c r="AZ152" i="1362"/>
  <c r="AY152" i="1362"/>
  <c r="AX152" i="1362"/>
  <c r="AW152" i="1362"/>
  <c r="AV152" i="1362"/>
  <c r="AU152" i="1362"/>
  <c r="AT152" i="1362"/>
  <c r="AS152" i="1362"/>
  <c r="AR152" i="1362"/>
  <c r="AQ152" i="1362"/>
  <c r="AP152" i="1362"/>
  <c r="AO152" i="1362"/>
  <c r="AN152" i="1362"/>
  <c r="AM152" i="1362"/>
  <c r="AL152" i="1362"/>
  <c r="AK152" i="1362"/>
  <c r="AJ152" i="1362"/>
  <c r="AI152" i="1362"/>
  <c r="AH152" i="1362"/>
  <c r="AG152" i="1362"/>
  <c r="AF152" i="1362"/>
  <c r="AE152" i="1362"/>
  <c r="AD152" i="1362"/>
  <c r="AC152" i="1362"/>
  <c r="AB152" i="1362"/>
  <c r="AA152" i="1362"/>
  <c r="Z152" i="1362"/>
  <c r="Y152" i="1362"/>
  <c r="X152" i="1362"/>
  <c r="W152" i="1362"/>
  <c r="BR151" i="1362"/>
  <c r="BQ151" i="1362"/>
  <c r="BP151" i="1362"/>
  <c r="BO151" i="1362"/>
  <c r="BN151" i="1362"/>
  <c r="BM151" i="1362"/>
  <c r="BL151" i="1362"/>
  <c r="BK151" i="1362"/>
  <c r="BJ151" i="1362"/>
  <c r="BI151" i="1362"/>
  <c r="BH151" i="1362"/>
  <c r="BG151" i="1362"/>
  <c r="BF151" i="1362"/>
  <c r="BE151" i="1362"/>
  <c r="BD151" i="1362"/>
  <c r="BC151" i="1362"/>
  <c r="BB151" i="1362"/>
  <c r="BA151" i="1362"/>
  <c r="AZ151" i="1362"/>
  <c r="AY151" i="1362"/>
  <c r="AX151" i="1362"/>
  <c r="AW151" i="1362"/>
  <c r="AV151" i="1362"/>
  <c r="AU151" i="1362"/>
  <c r="AT151" i="1362"/>
  <c r="AS151" i="1362"/>
  <c r="AR151" i="1362"/>
  <c r="AQ151" i="1362"/>
  <c r="AP151" i="1362"/>
  <c r="AO151" i="1362"/>
  <c r="AN151" i="1362"/>
  <c r="AM151" i="1362"/>
  <c r="AL151" i="1362"/>
  <c r="AK151" i="1362"/>
  <c r="AJ151" i="1362"/>
  <c r="AI151" i="1362"/>
  <c r="AH151" i="1362"/>
  <c r="AG151" i="1362"/>
  <c r="AF151" i="1362"/>
  <c r="AE151" i="1362"/>
  <c r="AD151" i="1362"/>
  <c r="AC151" i="1362"/>
  <c r="AC151" i="1363" s="1"/>
  <c r="AD151" i="1363" s="1"/>
  <c r="AE151" i="1363" s="1"/>
  <c r="AF151" i="1363" s="1"/>
  <c r="AG151" i="1363" s="1"/>
  <c r="AH151" i="1363" s="1"/>
  <c r="AI151" i="1363" s="1"/>
  <c r="AJ151" i="1363" s="1"/>
  <c r="AK151" i="1363" s="1"/>
  <c r="AL151" i="1363" s="1"/>
  <c r="AM151" i="1363" s="1"/>
  <c r="AN151" i="1363" s="1"/>
  <c r="AO151" i="1363" s="1"/>
  <c r="AP151" i="1363" s="1"/>
  <c r="AQ151" i="1363" s="1"/>
  <c r="AR151" i="1363" s="1"/>
  <c r="AS151" i="1363" s="1"/>
  <c r="AT151" i="1363" s="1"/>
  <c r="AU151" i="1363" s="1"/>
  <c r="AV151" i="1363" s="1"/>
  <c r="AW151" i="1363" s="1"/>
  <c r="AX151" i="1363" s="1"/>
  <c r="AY151" i="1363" s="1"/>
  <c r="AZ151" i="1363" s="1"/>
  <c r="BA151" i="1363" s="1"/>
  <c r="BB151" i="1363" s="1"/>
  <c r="BC151" i="1363" s="1"/>
  <c r="BD151" i="1363" s="1"/>
  <c r="BE151" i="1363" s="1"/>
  <c r="BF151" i="1363" s="1"/>
  <c r="BG151" i="1363" s="1"/>
  <c r="BH151" i="1363" s="1"/>
  <c r="BI151" i="1363" s="1"/>
  <c r="BJ151" i="1363" s="1"/>
  <c r="BK151" i="1363" s="1"/>
  <c r="BL151" i="1363" s="1"/>
  <c r="BM151" i="1363" s="1"/>
  <c r="BN151" i="1363" s="1"/>
  <c r="BO151" i="1363" s="1"/>
  <c r="BP151" i="1363" s="1"/>
  <c r="BQ151" i="1363" s="1"/>
  <c r="BR151" i="1363" s="1"/>
  <c r="AB151" i="1362"/>
  <c r="AA151" i="1362"/>
  <c r="Z151" i="1362"/>
  <c r="Y151" i="1362"/>
  <c r="X151" i="1362"/>
  <c r="W151" i="1362"/>
  <c r="BR150" i="1362"/>
  <c r="BQ150" i="1362"/>
  <c r="BP150" i="1362"/>
  <c r="BO150" i="1362"/>
  <c r="BN150" i="1362"/>
  <c r="BM150" i="1362"/>
  <c r="BL150" i="1362"/>
  <c r="BK150" i="1362"/>
  <c r="BJ150" i="1362"/>
  <c r="BI150" i="1362"/>
  <c r="BH150" i="1362"/>
  <c r="BG150" i="1362"/>
  <c r="BF150" i="1362"/>
  <c r="BE150" i="1362"/>
  <c r="BD150" i="1362"/>
  <c r="BC150" i="1362"/>
  <c r="BB150" i="1362"/>
  <c r="BA150" i="1362"/>
  <c r="AZ150" i="1362"/>
  <c r="AY150" i="1362"/>
  <c r="AX150" i="1362"/>
  <c r="AW150" i="1362"/>
  <c r="AV150" i="1362"/>
  <c r="AU150" i="1362"/>
  <c r="AT150" i="1362"/>
  <c r="AS150" i="1362"/>
  <c r="AR150" i="1362"/>
  <c r="AQ150" i="1362"/>
  <c r="AQ150" i="1363" s="1"/>
  <c r="AR150" i="1363" s="1"/>
  <c r="AS150" i="1363" s="1"/>
  <c r="AT150" i="1363" s="1"/>
  <c r="AU150" i="1363" s="1"/>
  <c r="AV150" i="1363" s="1"/>
  <c r="AW150" i="1363" s="1"/>
  <c r="AX150" i="1363" s="1"/>
  <c r="AY150" i="1363" s="1"/>
  <c r="AZ150" i="1363" s="1"/>
  <c r="BA150" i="1363" s="1"/>
  <c r="BB150" i="1363" s="1"/>
  <c r="BC150" i="1363" s="1"/>
  <c r="BD150" i="1363" s="1"/>
  <c r="BE150" i="1363" s="1"/>
  <c r="BF150" i="1363" s="1"/>
  <c r="BG150" i="1363" s="1"/>
  <c r="BH150" i="1363" s="1"/>
  <c r="BI150" i="1363" s="1"/>
  <c r="BJ150" i="1363" s="1"/>
  <c r="BK150" i="1363" s="1"/>
  <c r="BL150" i="1363" s="1"/>
  <c r="BM150" i="1363" s="1"/>
  <c r="BN150" i="1363" s="1"/>
  <c r="BO150" i="1363" s="1"/>
  <c r="BP150" i="1363" s="1"/>
  <c r="BQ150" i="1363" s="1"/>
  <c r="BR150" i="1363" s="1"/>
  <c r="AP150" i="1362"/>
  <c r="AO150" i="1362"/>
  <c r="AN150" i="1362"/>
  <c r="AM150" i="1362"/>
  <c r="AL150" i="1362"/>
  <c r="AK150" i="1362"/>
  <c r="AJ150" i="1362"/>
  <c r="AI150" i="1362"/>
  <c r="AH150" i="1362"/>
  <c r="AG150" i="1362"/>
  <c r="AF150" i="1362"/>
  <c r="AE150" i="1362"/>
  <c r="AD150" i="1362"/>
  <c r="AC150" i="1362"/>
  <c r="AB150" i="1362"/>
  <c r="AA150" i="1362"/>
  <c r="Z150" i="1362"/>
  <c r="Y150" i="1362"/>
  <c r="X150" i="1362"/>
  <c r="W150" i="1362"/>
  <c r="BR149" i="1362"/>
  <c r="BQ149" i="1362"/>
  <c r="BP149" i="1362"/>
  <c r="BO149" i="1362"/>
  <c r="BN149" i="1362"/>
  <c r="BM149" i="1362"/>
  <c r="BL149" i="1362"/>
  <c r="BK149" i="1362"/>
  <c r="BJ149" i="1362"/>
  <c r="BI149" i="1362"/>
  <c r="BH149" i="1362"/>
  <c r="BG149" i="1362"/>
  <c r="BF149" i="1362"/>
  <c r="BE149" i="1362"/>
  <c r="BD149" i="1362"/>
  <c r="BC149" i="1362"/>
  <c r="BB149" i="1362"/>
  <c r="BA149" i="1362"/>
  <c r="AZ149" i="1362"/>
  <c r="AY149" i="1362"/>
  <c r="AX149" i="1362"/>
  <c r="AW149" i="1362"/>
  <c r="AV149" i="1362"/>
  <c r="AU149" i="1362"/>
  <c r="AT149" i="1362"/>
  <c r="AS149" i="1362"/>
  <c r="AR149" i="1362"/>
  <c r="AQ149" i="1362"/>
  <c r="AP149" i="1362"/>
  <c r="AO149" i="1362"/>
  <c r="AN149" i="1362"/>
  <c r="AM149" i="1362"/>
  <c r="AL149" i="1362"/>
  <c r="AK149" i="1362"/>
  <c r="AJ149" i="1362"/>
  <c r="AI149" i="1362"/>
  <c r="AH149" i="1362"/>
  <c r="AG149" i="1362"/>
  <c r="AF149" i="1362"/>
  <c r="AE149" i="1362"/>
  <c r="AD149" i="1362"/>
  <c r="AC149" i="1362"/>
  <c r="AB149" i="1362"/>
  <c r="AA149" i="1362"/>
  <c r="Z149" i="1362"/>
  <c r="Y149" i="1362"/>
  <c r="X149" i="1362"/>
  <c r="W149" i="1362"/>
  <c r="BR148" i="1362"/>
  <c r="BQ148" i="1362"/>
  <c r="BP148" i="1362"/>
  <c r="BO148" i="1362"/>
  <c r="BN148" i="1362"/>
  <c r="BM148" i="1362"/>
  <c r="BL148" i="1362"/>
  <c r="BK148" i="1362"/>
  <c r="BJ148" i="1362"/>
  <c r="BI148" i="1362"/>
  <c r="BH148" i="1362"/>
  <c r="BG148" i="1362"/>
  <c r="BF148" i="1362"/>
  <c r="BE148" i="1362"/>
  <c r="BD148" i="1362"/>
  <c r="BC148" i="1362"/>
  <c r="BB148" i="1362"/>
  <c r="BA148" i="1362"/>
  <c r="AZ148" i="1362"/>
  <c r="AZ148" i="1363" s="1"/>
  <c r="BA148" i="1363" s="1"/>
  <c r="BB148" i="1363" s="1"/>
  <c r="BC148" i="1363" s="1"/>
  <c r="BD148" i="1363" s="1"/>
  <c r="BE148" i="1363" s="1"/>
  <c r="BF148" i="1363" s="1"/>
  <c r="BG148" i="1363" s="1"/>
  <c r="BH148" i="1363" s="1"/>
  <c r="BI148" i="1363" s="1"/>
  <c r="BJ148" i="1363" s="1"/>
  <c r="BK148" i="1363" s="1"/>
  <c r="BL148" i="1363" s="1"/>
  <c r="BM148" i="1363" s="1"/>
  <c r="BN148" i="1363" s="1"/>
  <c r="BO148" i="1363" s="1"/>
  <c r="BP148" i="1363" s="1"/>
  <c r="BQ148" i="1363" s="1"/>
  <c r="BR148" i="1363" s="1"/>
  <c r="AY148" i="1362"/>
  <c r="AX148" i="1362"/>
  <c r="AW148" i="1362"/>
  <c r="AV148" i="1362"/>
  <c r="AU148" i="1362"/>
  <c r="AT148" i="1362"/>
  <c r="AS148" i="1362"/>
  <c r="AR148" i="1362"/>
  <c r="AQ148" i="1362"/>
  <c r="AP148" i="1362"/>
  <c r="AO148" i="1362"/>
  <c r="AN148" i="1362"/>
  <c r="AM148" i="1362"/>
  <c r="AL148" i="1362"/>
  <c r="AK148" i="1362"/>
  <c r="AJ148" i="1362"/>
  <c r="AI148" i="1362"/>
  <c r="AH148" i="1362"/>
  <c r="AG148" i="1362"/>
  <c r="AF148" i="1362"/>
  <c r="AE148" i="1362"/>
  <c r="AD148" i="1362"/>
  <c r="AC148" i="1362"/>
  <c r="AB148" i="1362"/>
  <c r="AA148" i="1362"/>
  <c r="Z148" i="1362"/>
  <c r="Y148" i="1362"/>
  <c r="X148" i="1362"/>
  <c r="W148" i="1362"/>
  <c r="BR147" i="1362"/>
  <c r="BQ147" i="1362"/>
  <c r="BP147" i="1362"/>
  <c r="BO147" i="1362"/>
  <c r="BN147" i="1362"/>
  <c r="BM147" i="1362"/>
  <c r="BL147" i="1362"/>
  <c r="BK147" i="1362"/>
  <c r="BJ147" i="1362"/>
  <c r="BI147" i="1362"/>
  <c r="BH147" i="1362"/>
  <c r="BG147" i="1362"/>
  <c r="BF147" i="1362"/>
  <c r="BE147" i="1362"/>
  <c r="BD147" i="1362"/>
  <c r="BC147" i="1362"/>
  <c r="BB147" i="1362"/>
  <c r="BA147" i="1362"/>
  <c r="AZ147" i="1362"/>
  <c r="AY147" i="1362"/>
  <c r="AX147" i="1362"/>
  <c r="AW147" i="1362"/>
  <c r="AV147" i="1362"/>
  <c r="AU147" i="1362"/>
  <c r="AT147" i="1362"/>
  <c r="AS147" i="1362"/>
  <c r="AR147" i="1362"/>
  <c r="AQ147" i="1362"/>
  <c r="AP147" i="1362"/>
  <c r="AO147" i="1362"/>
  <c r="AN147" i="1362"/>
  <c r="AM147" i="1362"/>
  <c r="AL147" i="1362"/>
  <c r="AK147" i="1362"/>
  <c r="AJ147" i="1362"/>
  <c r="AI147" i="1362"/>
  <c r="AH147" i="1362"/>
  <c r="AG147" i="1362"/>
  <c r="AF147" i="1362"/>
  <c r="AE147" i="1362"/>
  <c r="AD147" i="1362"/>
  <c r="AC147" i="1362"/>
  <c r="AB147" i="1362"/>
  <c r="AA147" i="1362"/>
  <c r="Z147" i="1362"/>
  <c r="Y147" i="1362"/>
  <c r="X147" i="1362"/>
  <c r="W147" i="1362"/>
  <c r="BR146" i="1362"/>
  <c r="BQ146" i="1362"/>
  <c r="BP146" i="1362"/>
  <c r="BO146" i="1362"/>
  <c r="BN146" i="1362"/>
  <c r="BM146" i="1362"/>
  <c r="BL146" i="1362"/>
  <c r="BK146" i="1362"/>
  <c r="BJ146" i="1362"/>
  <c r="BI146" i="1362"/>
  <c r="BH146" i="1362"/>
  <c r="BG146" i="1362"/>
  <c r="BF146" i="1362"/>
  <c r="BE146" i="1362"/>
  <c r="BD146" i="1362"/>
  <c r="BC146" i="1362"/>
  <c r="BB146" i="1362"/>
  <c r="BA146" i="1362"/>
  <c r="AZ146" i="1362"/>
  <c r="AY146" i="1362"/>
  <c r="AX146" i="1362"/>
  <c r="AW146" i="1362"/>
  <c r="AV146" i="1362"/>
  <c r="AU146" i="1362"/>
  <c r="AT146" i="1362"/>
  <c r="AS146" i="1362"/>
  <c r="AR146" i="1362"/>
  <c r="AQ146" i="1362"/>
  <c r="AP146" i="1362"/>
  <c r="AO146" i="1362"/>
  <c r="AN146" i="1362"/>
  <c r="AM146" i="1362"/>
  <c r="AL146" i="1362"/>
  <c r="AK146" i="1362"/>
  <c r="AK146" i="1363" s="1"/>
  <c r="AL146" i="1363" s="1"/>
  <c r="AM146" i="1363" s="1"/>
  <c r="AN146" i="1363" s="1"/>
  <c r="AO146" i="1363" s="1"/>
  <c r="AP146" i="1363" s="1"/>
  <c r="AQ146" i="1363" s="1"/>
  <c r="AR146" i="1363" s="1"/>
  <c r="AS146" i="1363" s="1"/>
  <c r="AT146" i="1363" s="1"/>
  <c r="AU146" i="1363" s="1"/>
  <c r="AV146" i="1363" s="1"/>
  <c r="AW146" i="1363" s="1"/>
  <c r="AX146" i="1363" s="1"/>
  <c r="AY146" i="1363" s="1"/>
  <c r="AZ146" i="1363" s="1"/>
  <c r="BA146" i="1363" s="1"/>
  <c r="BB146" i="1363" s="1"/>
  <c r="BC146" i="1363" s="1"/>
  <c r="BD146" i="1363" s="1"/>
  <c r="BE146" i="1363" s="1"/>
  <c r="BF146" i="1363" s="1"/>
  <c r="BG146" i="1363" s="1"/>
  <c r="BH146" i="1363" s="1"/>
  <c r="BI146" i="1363" s="1"/>
  <c r="BJ146" i="1363" s="1"/>
  <c r="BK146" i="1363" s="1"/>
  <c r="BL146" i="1363" s="1"/>
  <c r="BM146" i="1363" s="1"/>
  <c r="BN146" i="1363" s="1"/>
  <c r="BO146" i="1363" s="1"/>
  <c r="BP146" i="1363" s="1"/>
  <c r="BQ146" i="1363" s="1"/>
  <c r="BR146" i="1363" s="1"/>
  <c r="AJ146" i="1362"/>
  <c r="AI146" i="1362"/>
  <c r="AH146" i="1362"/>
  <c r="AG146" i="1362"/>
  <c r="AF146" i="1362"/>
  <c r="AE146" i="1362"/>
  <c r="AD146" i="1362"/>
  <c r="AC146" i="1362"/>
  <c r="AB146" i="1362"/>
  <c r="AA146" i="1362"/>
  <c r="Z146" i="1362"/>
  <c r="Y146" i="1362"/>
  <c r="X146" i="1362"/>
  <c r="W146" i="1362"/>
  <c r="BR145" i="1362"/>
  <c r="BQ145" i="1362"/>
  <c r="BP145" i="1362"/>
  <c r="BO145" i="1362"/>
  <c r="BN145" i="1362"/>
  <c r="BM145" i="1362"/>
  <c r="BL145" i="1362"/>
  <c r="BK145" i="1362"/>
  <c r="BJ145" i="1362"/>
  <c r="BI145" i="1362"/>
  <c r="BH145" i="1362"/>
  <c r="BG145" i="1362"/>
  <c r="BF145" i="1362"/>
  <c r="BE145" i="1362"/>
  <c r="BD145" i="1362"/>
  <c r="BC145" i="1362"/>
  <c r="BB145" i="1362"/>
  <c r="BB145" i="1363" s="1"/>
  <c r="BC145" i="1363" s="1"/>
  <c r="BD145" i="1363" s="1"/>
  <c r="BE145" i="1363" s="1"/>
  <c r="BF145" i="1363" s="1"/>
  <c r="BG145" i="1363" s="1"/>
  <c r="BH145" i="1363" s="1"/>
  <c r="BI145" i="1363" s="1"/>
  <c r="BJ145" i="1363" s="1"/>
  <c r="BK145" i="1363" s="1"/>
  <c r="BL145" i="1363" s="1"/>
  <c r="BM145" i="1363" s="1"/>
  <c r="BN145" i="1363" s="1"/>
  <c r="BO145" i="1363" s="1"/>
  <c r="BP145" i="1363" s="1"/>
  <c r="BQ145" i="1363" s="1"/>
  <c r="BR145" i="1363" s="1"/>
  <c r="BA145" i="1362"/>
  <c r="AZ145" i="1362"/>
  <c r="AY145" i="1362"/>
  <c r="AX145" i="1362"/>
  <c r="AW145" i="1362"/>
  <c r="AV145" i="1362"/>
  <c r="AU145" i="1362"/>
  <c r="AT145" i="1362"/>
  <c r="AS145" i="1362"/>
  <c r="AR145" i="1362"/>
  <c r="AQ145" i="1362"/>
  <c r="AP145" i="1362"/>
  <c r="AO145" i="1362"/>
  <c r="AN145" i="1362"/>
  <c r="AM145" i="1362"/>
  <c r="AL145" i="1362"/>
  <c r="AK145" i="1362"/>
  <c r="AJ145" i="1362"/>
  <c r="AI145" i="1362"/>
  <c r="AH145" i="1362"/>
  <c r="AG145" i="1362"/>
  <c r="AF145" i="1362"/>
  <c r="AE145" i="1362"/>
  <c r="AD145" i="1362"/>
  <c r="AC145" i="1362"/>
  <c r="AB145" i="1362"/>
  <c r="AA145" i="1362"/>
  <c r="Z145" i="1362"/>
  <c r="Y145" i="1362"/>
  <c r="X145" i="1362"/>
  <c r="W145" i="1362"/>
  <c r="BR144" i="1362"/>
  <c r="BQ144" i="1362"/>
  <c r="BP144" i="1362"/>
  <c r="BO144" i="1362"/>
  <c r="BN144" i="1362"/>
  <c r="BM144" i="1362"/>
  <c r="BL144" i="1362"/>
  <c r="BK144" i="1362"/>
  <c r="BJ144" i="1362"/>
  <c r="BI144" i="1362"/>
  <c r="BH144" i="1362"/>
  <c r="BG144" i="1362"/>
  <c r="BF144" i="1362"/>
  <c r="BE144" i="1362"/>
  <c r="BD144" i="1362"/>
  <c r="BC144" i="1362"/>
  <c r="BB144" i="1362"/>
  <c r="BA144" i="1362"/>
  <c r="AZ144" i="1362"/>
  <c r="AY144" i="1362"/>
  <c r="AX144" i="1362"/>
  <c r="AW144" i="1362"/>
  <c r="AV144" i="1362"/>
  <c r="AU144" i="1362"/>
  <c r="AT144" i="1362"/>
  <c r="AS144" i="1362"/>
  <c r="AR144" i="1362"/>
  <c r="AQ144" i="1362"/>
  <c r="AP144" i="1362"/>
  <c r="AO144" i="1362"/>
  <c r="AN144" i="1362"/>
  <c r="AM144" i="1362"/>
  <c r="AL144" i="1362"/>
  <c r="AK144" i="1362"/>
  <c r="AJ144" i="1362"/>
  <c r="AI144" i="1362"/>
  <c r="AH144" i="1362"/>
  <c r="AG144" i="1362"/>
  <c r="AF144" i="1362"/>
  <c r="AE144" i="1362"/>
  <c r="AD144" i="1362"/>
  <c r="AC144" i="1362"/>
  <c r="AB144" i="1362"/>
  <c r="AA144" i="1362"/>
  <c r="Z144" i="1362"/>
  <c r="Y144" i="1362"/>
  <c r="X144" i="1362"/>
  <c r="W144" i="1362"/>
  <c r="BR143" i="1362"/>
  <c r="BQ143" i="1362"/>
  <c r="BP143" i="1362"/>
  <c r="BO143" i="1362"/>
  <c r="BN143" i="1362"/>
  <c r="BM143" i="1362"/>
  <c r="BL143" i="1362"/>
  <c r="BK143" i="1362"/>
  <c r="BJ143" i="1362"/>
  <c r="BI143" i="1362"/>
  <c r="BH143" i="1362"/>
  <c r="BG143" i="1362"/>
  <c r="BF143" i="1362"/>
  <c r="BE143" i="1362"/>
  <c r="BD143" i="1362"/>
  <c r="BC143" i="1362"/>
  <c r="BB143" i="1362"/>
  <c r="BA143" i="1362"/>
  <c r="AZ143" i="1362"/>
  <c r="AY143" i="1362"/>
  <c r="AX143" i="1362"/>
  <c r="AW143" i="1362"/>
  <c r="AV143" i="1362"/>
  <c r="AU143" i="1362"/>
  <c r="AT143" i="1362"/>
  <c r="AS143" i="1362"/>
  <c r="AR143" i="1362"/>
  <c r="AQ143" i="1362"/>
  <c r="AP143" i="1362"/>
  <c r="AO143" i="1362"/>
  <c r="AN143" i="1362"/>
  <c r="AM143" i="1362"/>
  <c r="AL143" i="1362"/>
  <c r="AK143" i="1362"/>
  <c r="AJ143" i="1362"/>
  <c r="AI143" i="1362"/>
  <c r="AH143" i="1362"/>
  <c r="AH143" i="1363" s="1"/>
  <c r="AI143" i="1363" s="1"/>
  <c r="AJ143" i="1363" s="1"/>
  <c r="AK143" i="1363" s="1"/>
  <c r="AL143" i="1363" s="1"/>
  <c r="AM143" i="1363" s="1"/>
  <c r="AN143" i="1363" s="1"/>
  <c r="AO143" i="1363" s="1"/>
  <c r="AP143" i="1363" s="1"/>
  <c r="AQ143" i="1363" s="1"/>
  <c r="AR143" i="1363" s="1"/>
  <c r="AS143" i="1363" s="1"/>
  <c r="AT143" i="1363" s="1"/>
  <c r="AU143" i="1363" s="1"/>
  <c r="AV143" i="1363" s="1"/>
  <c r="AW143" i="1363" s="1"/>
  <c r="AX143" i="1363" s="1"/>
  <c r="AY143" i="1363" s="1"/>
  <c r="AZ143" i="1363" s="1"/>
  <c r="BA143" i="1363" s="1"/>
  <c r="BB143" i="1363" s="1"/>
  <c r="BC143" i="1363" s="1"/>
  <c r="BD143" i="1363" s="1"/>
  <c r="BE143" i="1363" s="1"/>
  <c r="BF143" i="1363" s="1"/>
  <c r="BG143" i="1363" s="1"/>
  <c r="BH143" i="1363" s="1"/>
  <c r="BI143" i="1363" s="1"/>
  <c r="BJ143" i="1363" s="1"/>
  <c r="BK143" i="1363" s="1"/>
  <c r="BL143" i="1363" s="1"/>
  <c r="BM143" i="1363" s="1"/>
  <c r="BN143" i="1363" s="1"/>
  <c r="BO143" i="1363" s="1"/>
  <c r="BP143" i="1363" s="1"/>
  <c r="BQ143" i="1363" s="1"/>
  <c r="BR143" i="1363" s="1"/>
  <c r="AG143" i="1362"/>
  <c r="AF143" i="1362"/>
  <c r="AE143" i="1362"/>
  <c r="AD143" i="1362"/>
  <c r="AC143" i="1362"/>
  <c r="AB143" i="1362"/>
  <c r="AA143" i="1362"/>
  <c r="Z143" i="1362"/>
  <c r="Y143" i="1362"/>
  <c r="X143" i="1362"/>
  <c r="W143" i="1362"/>
  <c r="BR142" i="1362"/>
  <c r="BQ142" i="1362"/>
  <c r="BP142" i="1362"/>
  <c r="BO142" i="1362"/>
  <c r="BN142" i="1362"/>
  <c r="BM142" i="1362"/>
  <c r="BL142" i="1362"/>
  <c r="BK142" i="1362"/>
  <c r="BJ142" i="1362"/>
  <c r="BI142" i="1362"/>
  <c r="BH142" i="1362"/>
  <c r="BG142" i="1362"/>
  <c r="BF142" i="1362"/>
  <c r="BE142" i="1362"/>
  <c r="BD142" i="1362"/>
  <c r="BC142" i="1362"/>
  <c r="BB142" i="1362"/>
  <c r="BA142" i="1362"/>
  <c r="AZ142" i="1362"/>
  <c r="AY142" i="1362"/>
  <c r="AX142" i="1362"/>
  <c r="AW142" i="1362"/>
  <c r="AV142" i="1362"/>
  <c r="AU142" i="1362"/>
  <c r="AT142" i="1362"/>
  <c r="AS142" i="1362"/>
  <c r="AR142" i="1362"/>
  <c r="AQ142" i="1362"/>
  <c r="AP142" i="1362"/>
  <c r="AO142" i="1362"/>
  <c r="AN142" i="1362"/>
  <c r="AM142" i="1362"/>
  <c r="AL142" i="1362"/>
  <c r="AK142" i="1362"/>
  <c r="AJ142" i="1362"/>
  <c r="AI142" i="1362"/>
  <c r="AH142" i="1362"/>
  <c r="AG142" i="1362"/>
  <c r="AF142" i="1362"/>
  <c r="AE142" i="1362"/>
  <c r="AD142" i="1362"/>
  <c r="AC142" i="1362"/>
  <c r="AB142" i="1362"/>
  <c r="AA142" i="1362"/>
  <c r="Z142" i="1362"/>
  <c r="Y142" i="1362"/>
  <c r="X142" i="1362"/>
  <c r="W142" i="1362"/>
  <c r="BR141" i="1362"/>
  <c r="BQ141" i="1362"/>
  <c r="BP141" i="1362"/>
  <c r="BO141" i="1362"/>
  <c r="BN141" i="1362"/>
  <c r="BM141" i="1362"/>
  <c r="BL141" i="1362"/>
  <c r="BK141" i="1362"/>
  <c r="BJ141" i="1362"/>
  <c r="BI141" i="1362"/>
  <c r="BH141" i="1362"/>
  <c r="BG141" i="1362"/>
  <c r="BF141" i="1362"/>
  <c r="BE141" i="1362"/>
  <c r="BD141" i="1362"/>
  <c r="BC141" i="1362"/>
  <c r="BB141" i="1362"/>
  <c r="BA141" i="1362"/>
  <c r="AZ141" i="1362"/>
  <c r="AY141" i="1362"/>
  <c r="AX141" i="1362"/>
  <c r="AW141" i="1362"/>
  <c r="AV141" i="1362"/>
  <c r="AU141" i="1362"/>
  <c r="AT141" i="1362"/>
  <c r="AS141" i="1362"/>
  <c r="AR141" i="1362"/>
  <c r="AQ141" i="1362"/>
  <c r="AP141" i="1362"/>
  <c r="AO141" i="1362"/>
  <c r="AN141" i="1362"/>
  <c r="AM141" i="1362"/>
  <c r="AL141" i="1362"/>
  <c r="AK141" i="1362"/>
  <c r="AJ141" i="1362"/>
  <c r="AI141" i="1362"/>
  <c r="AH141" i="1362"/>
  <c r="AG141" i="1362"/>
  <c r="AF141" i="1362"/>
  <c r="AE141" i="1362"/>
  <c r="AD141" i="1362"/>
  <c r="AC141" i="1362"/>
  <c r="AB141" i="1362"/>
  <c r="AA141" i="1362"/>
  <c r="Z141" i="1362"/>
  <c r="Z141" i="1363" s="1"/>
  <c r="AA141" i="1363" s="1"/>
  <c r="AB141" i="1363" s="1"/>
  <c r="AC141" i="1363" s="1"/>
  <c r="AD141" i="1363" s="1"/>
  <c r="AE141" i="1363" s="1"/>
  <c r="AF141" i="1363" s="1"/>
  <c r="AG141" i="1363" s="1"/>
  <c r="AH141" i="1363" s="1"/>
  <c r="AI141" i="1363" s="1"/>
  <c r="AJ141" i="1363" s="1"/>
  <c r="AK141" i="1363" s="1"/>
  <c r="AL141" i="1363" s="1"/>
  <c r="AM141" i="1363" s="1"/>
  <c r="AN141" i="1363" s="1"/>
  <c r="AO141" i="1363" s="1"/>
  <c r="AP141" i="1363" s="1"/>
  <c r="AQ141" i="1363" s="1"/>
  <c r="AR141" i="1363" s="1"/>
  <c r="AS141" i="1363" s="1"/>
  <c r="AT141" i="1363" s="1"/>
  <c r="AU141" i="1363" s="1"/>
  <c r="AV141" i="1363" s="1"/>
  <c r="AW141" i="1363" s="1"/>
  <c r="AX141" i="1363" s="1"/>
  <c r="AY141" i="1363" s="1"/>
  <c r="AZ141" i="1363" s="1"/>
  <c r="BA141" i="1363" s="1"/>
  <c r="BB141" i="1363" s="1"/>
  <c r="BC141" i="1363" s="1"/>
  <c r="BD141" i="1363" s="1"/>
  <c r="BE141" i="1363" s="1"/>
  <c r="BF141" i="1363" s="1"/>
  <c r="BG141" i="1363" s="1"/>
  <c r="BH141" i="1363" s="1"/>
  <c r="BI141" i="1363" s="1"/>
  <c r="BJ141" i="1363" s="1"/>
  <c r="BK141" i="1363" s="1"/>
  <c r="BL141" i="1363" s="1"/>
  <c r="BM141" i="1363" s="1"/>
  <c r="BN141" i="1363" s="1"/>
  <c r="BO141" i="1363" s="1"/>
  <c r="BP141" i="1363" s="1"/>
  <c r="BQ141" i="1363" s="1"/>
  <c r="BR141" i="1363" s="1"/>
  <c r="Y141" i="1362"/>
  <c r="X141" i="1362"/>
  <c r="W141" i="1362"/>
  <c r="BR140" i="1362"/>
  <c r="BQ140" i="1362"/>
  <c r="BP140" i="1362"/>
  <c r="BO140" i="1362"/>
  <c r="BN140" i="1362"/>
  <c r="BM140" i="1362"/>
  <c r="BL140" i="1362"/>
  <c r="BK140" i="1362"/>
  <c r="BJ140" i="1362"/>
  <c r="BI140" i="1362"/>
  <c r="BH140" i="1362"/>
  <c r="BG140" i="1362"/>
  <c r="BF140" i="1362"/>
  <c r="BE140" i="1362"/>
  <c r="BD140" i="1362"/>
  <c r="BC140" i="1362"/>
  <c r="BB140" i="1362"/>
  <c r="BA140" i="1362"/>
  <c r="AZ140" i="1362"/>
  <c r="AY140" i="1362"/>
  <c r="AX140" i="1362"/>
  <c r="AW140" i="1362"/>
  <c r="AV140" i="1362"/>
  <c r="AU140" i="1362"/>
  <c r="AT140" i="1362"/>
  <c r="AS140" i="1362"/>
  <c r="AR140" i="1362"/>
  <c r="AQ140" i="1362"/>
  <c r="AP140" i="1362"/>
  <c r="AO140" i="1362"/>
  <c r="AN140" i="1362"/>
  <c r="AM140" i="1362"/>
  <c r="AL140" i="1362"/>
  <c r="AK140" i="1362"/>
  <c r="AJ140" i="1362"/>
  <c r="AI140" i="1362"/>
  <c r="AH140" i="1362"/>
  <c r="AG140" i="1362"/>
  <c r="AF140" i="1362"/>
  <c r="AE140" i="1362"/>
  <c r="AD140" i="1362"/>
  <c r="AC140" i="1362"/>
  <c r="AB140" i="1362"/>
  <c r="AA140" i="1362"/>
  <c r="Z140" i="1362"/>
  <c r="Y140" i="1362"/>
  <c r="X140" i="1362"/>
  <c r="W140" i="1362"/>
  <c r="BR139" i="1362"/>
  <c r="BQ139" i="1362"/>
  <c r="BP139" i="1362"/>
  <c r="BO139" i="1362"/>
  <c r="BN139" i="1362"/>
  <c r="BM139" i="1362"/>
  <c r="BL139" i="1362"/>
  <c r="BK139" i="1362"/>
  <c r="BJ139" i="1362"/>
  <c r="BI139" i="1362"/>
  <c r="BH139" i="1362"/>
  <c r="BG139" i="1362"/>
  <c r="BF139" i="1362"/>
  <c r="BE139" i="1362"/>
  <c r="BD139" i="1362"/>
  <c r="BC139" i="1362"/>
  <c r="BB139" i="1362"/>
  <c r="BA139" i="1362"/>
  <c r="AZ139" i="1362"/>
  <c r="AY139" i="1362"/>
  <c r="AX139" i="1362"/>
  <c r="AW139" i="1362"/>
  <c r="AV139" i="1362"/>
  <c r="AU139" i="1362"/>
  <c r="AT139" i="1362"/>
  <c r="AS139" i="1362"/>
  <c r="AR139" i="1362"/>
  <c r="AQ139" i="1362"/>
  <c r="AP139" i="1362"/>
  <c r="AO139" i="1362"/>
  <c r="AN139" i="1362"/>
  <c r="AM139" i="1362"/>
  <c r="AL139" i="1362"/>
  <c r="AK139" i="1362"/>
  <c r="AJ139" i="1362"/>
  <c r="AI139" i="1362"/>
  <c r="AH139" i="1362"/>
  <c r="AG139" i="1362"/>
  <c r="AF139" i="1362"/>
  <c r="AE139" i="1362"/>
  <c r="AD139" i="1362"/>
  <c r="AC139" i="1362"/>
  <c r="AB139" i="1362"/>
  <c r="AA139" i="1362"/>
  <c r="Z139" i="1362"/>
  <c r="Z139" i="1363" s="1"/>
  <c r="AA139" i="1363" s="1"/>
  <c r="AB139" i="1363" s="1"/>
  <c r="AC139" i="1363" s="1"/>
  <c r="AD139" i="1363" s="1"/>
  <c r="AE139" i="1363" s="1"/>
  <c r="AF139" i="1363" s="1"/>
  <c r="AG139" i="1363" s="1"/>
  <c r="AH139" i="1363" s="1"/>
  <c r="AI139" i="1363" s="1"/>
  <c r="AJ139" i="1363" s="1"/>
  <c r="AK139" i="1363" s="1"/>
  <c r="AL139" i="1363" s="1"/>
  <c r="AM139" i="1363" s="1"/>
  <c r="AN139" i="1363" s="1"/>
  <c r="AO139" i="1363" s="1"/>
  <c r="AP139" i="1363" s="1"/>
  <c r="AQ139" i="1363" s="1"/>
  <c r="AR139" i="1363" s="1"/>
  <c r="AS139" i="1363" s="1"/>
  <c r="AT139" i="1363" s="1"/>
  <c r="AU139" i="1363" s="1"/>
  <c r="AV139" i="1363" s="1"/>
  <c r="AW139" i="1363" s="1"/>
  <c r="AX139" i="1363" s="1"/>
  <c r="AY139" i="1363" s="1"/>
  <c r="AZ139" i="1363" s="1"/>
  <c r="BA139" i="1363" s="1"/>
  <c r="BB139" i="1363" s="1"/>
  <c r="BC139" i="1363" s="1"/>
  <c r="BD139" i="1363" s="1"/>
  <c r="BE139" i="1363" s="1"/>
  <c r="BF139" i="1363" s="1"/>
  <c r="BG139" i="1363" s="1"/>
  <c r="BH139" i="1363" s="1"/>
  <c r="BI139" i="1363" s="1"/>
  <c r="BJ139" i="1363" s="1"/>
  <c r="BK139" i="1363" s="1"/>
  <c r="BL139" i="1363" s="1"/>
  <c r="BM139" i="1363" s="1"/>
  <c r="BN139" i="1363" s="1"/>
  <c r="BO139" i="1363" s="1"/>
  <c r="BP139" i="1363" s="1"/>
  <c r="BQ139" i="1363" s="1"/>
  <c r="BR139" i="1363" s="1"/>
  <c r="Y139" i="1362"/>
  <c r="X139" i="1362"/>
  <c r="W139" i="1362"/>
  <c r="BR138" i="1362"/>
  <c r="BQ138" i="1362"/>
  <c r="BP138" i="1362"/>
  <c r="BO138" i="1362"/>
  <c r="BN138" i="1362"/>
  <c r="BM138" i="1362"/>
  <c r="BL138" i="1362"/>
  <c r="BK138" i="1362"/>
  <c r="BJ138" i="1362"/>
  <c r="BI138" i="1362"/>
  <c r="BH138" i="1362"/>
  <c r="BG138" i="1362"/>
  <c r="BF138" i="1362"/>
  <c r="BE138" i="1362"/>
  <c r="BD138" i="1362"/>
  <c r="BC138" i="1362"/>
  <c r="BB138" i="1362"/>
  <c r="BA138" i="1362"/>
  <c r="AZ138" i="1362"/>
  <c r="AY138" i="1362"/>
  <c r="AX138" i="1362"/>
  <c r="AW138" i="1362"/>
  <c r="AV138" i="1362"/>
  <c r="AU138" i="1362"/>
  <c r="AT138" i="1362"/>
  <c r="AS138" i="1362"/>
  <c r="AR138" i="1362"/>
  <c r="AQ138" i="1362"/>
  <c r="AP138" i="1362"/>
  <c r="AO138" i="1362"/>
  <c r="AN138" i="1362"/>
  <c r="AM138" i="1362"/>
  <c r="AL138" i="1362"/>
  <c r="AK138" i="1362"/>
  <c r="AJ138" i="1362"/>
  <c r="AI138" i="1362"/>
  <c r="AH138" i="1362"/>
  <c r="AG138" i="1362"/>
  <c r="AF138" i="1362"/>
  <c r="AE138" i="1362"/>
  <c r="AD138" i="1362"/>
  <c r="AC138" i="1362"/>
  <c r="AB138" i="1362"/>
  <c r="AA138" i="1362"/>
  <c r="Z138" i="1362"/>
  <c r="Y138" i="1362"/>
  <c r="X138" i="1362"/>
  <c r="W138" i="1362"/>
  <c r="BR137" i="1362"/>
  <c r="BQ137" i="1362"/>
  <c r="BP137" i="1362"/>
  <c r="BO137" i="1362"/>
  <c r="BN137" i="1362"/>
  <c r="BM137" i="1362"/>
  <c r="BL137" i="1362"/>
  <c r="BK137" i="1362"/>
  <c r="BJ137" i="1362"/>
  <c r="BI137" i="1362"/>
  <c r="BH137" i="1362"/>
  <c r="BG137" i="1362"/>
  <c r="BF137" i="1362"/>
  <c r="BE137" i="1362"/>
  <c r="BD137" i="1362"/>
  <c r="BC137" i="1362"/>
  <c r="BB137" i="1362"/>
  <c r="BA137" i="1362"/>
  <c r="AZ137" i="1362"/>
  <c r="AY137" i="1362"/>
  <c r="AX137" i="1362"/>
  <c r="AW137" i="1362"/>
  <c r="AV137" i="1362"/>
  <c r="AU137" i="1362"/>
  <c r="AT137" i="1362"/>
  <c r="AS137" i="1362"/>
  <c r="AR137" i="1362"/>
  <c r="AQ137" i="1362"/>
  <c r="AP137" i="1362"/>
  <c r="AO137" i="1362"/>
  <c r="AN137" i="1362"/>
  <c r="AM137" i="1362"/>
  <c r="AL137" i="1362"/>
  <c r="AK137" i="1362"/>
  <c r="AJ137" i="1362"/>
  <c r="AI137" i="1362"/>
  <c r="AH137" i="1362"/>
  <c r="AG137" i="1362"/>
  <c r="AF137" i="1362"/>
  <c r="AF137" i="1363" s="1"/>
  <c r="AG137" i="1363" s="1"/>
  <c r="AH137" i="1363" s="1"/>
  <c r="AI137" i="1363" s="1"/>
  <c r="AJ137" i="1363" s="1"/>
  <c r="AK137" i="1363" s="1"/>
  <c r="AL137" i="1363" s="1"/>
  <c r="AM137" i="1363" s="1"/>
  <c r="AN137" i="1363" s="1"/>
  <c r="AO137" i="1363" s="1"/>
  <c r="AP137" i="1363" s="1"/>
  <c r="AQ137" i="1363" s="1"/>
  <c r="AR137" i="1363" s="1"/>
  <c r="AS137" i="1363" s="1"/>
  <c r="AT137" i="1363" s="1"/>
  <c r="AU137" i="1363" s="1"/>
  <c r="AV137" i="1363" s="1"/>
  <c r="AW137" i="1363" s="1"/>
  <c r="AX137" i="1363" s="1"/>
  <c r="AY137" i="1363" s="1"/>
  <c r="AZ137" i="1363" s="1"/>
  <c r="BA137" i="1363" s="1"/>
  <c r="BB137" i="1363" s="1"/>
  <c r="BC137" i="1363" s="1"/>
  <c r="BD137" i="1363" s="1"/>
  <c r="BE137" i="1363" s="1"/>
  <c r="BF137" i="1363" s="1"/>
  <c r="BG137" i="1363" s="1"/>
  <c r="BH137" i="1363" s="1"/>
  <c r="BI137" i="1363" s="1"/>
  <c r="BJ137" i="1363" s="1"/>
  <c r="BK137" i="1363" s="1"/>
  <c r="BL137" i="1363" s="1"/>
  <c r="BM137" i="1363" s="1"/>
  <c r="BN137" i="1363" s="1"/>
  <c r="BO137" i="1363" s="1"/>
  <c r="BP137" i="1363" s="1"/>
  <c r="BQ137" i="1363" s="1"/>
  <c r="BR137" i="1363" s="1"/>
  <c r="AE137" i="1362"/>
  <c r="AD137" i="1362"/>
  <c r="AC137" i="1362"/>
  <c r="AB137" i="1362"/>
  <c r="AA137" i="1362"/>
  <c r="Z137" i="1362"/>
  <c r="Y137" i="1362"/>
  <c r="X137" i="1362"/>
  <c r="W137" i="1362"/>
  <c r="BR136" i="1362"/>
  <c r="BQ136" i="1362"/>
  <c r="BP136" i="1362"/>
  <c r="BO136" i="1362"/>
  <c r="BN136" i="1362"/>
  <c r="BM136" i="1362"/>
  <c r="BL136" i="1362"/>
  <c r="BK136" i="1362"/>
  <c r="BJ136" i="1362"/>
  <c r="BI136" i="1362"/>
  <c r="BH136" i="1362"/>
  <c r="BG136" i="1362"/>
  <c r="BF136" i="1362"/>
  <c r="BE136" i="1362"/>
  <c r="BD136" i="1362"/>
  <c r="BC136" i="1362"/>
  <c r="BB136" i="1362"/>
  <c r="BA136" i="1362"/>
  <c r="AZ136" i="1362"/>
  <c r="AY136" i="1362"/>
  <c r="AX136" i="1362"/>
  <c r="AW136" i="1362"/>
  <c r="AV136" i="1362"/>
  <c r="AU136" i="1362"/>
  <c r="AT136" i="1362"/>
  <c r="AS136" i="1362"/>
  <c r="AR136" i="1362"/>
  <c r="AQ136" i="1362"/>
  <c r="AP136" i="1362"/>
  <c r="AO136" i="1362"/>
  <c r="AN136" i="1362"/>
  <c r="AM136" i="1362"/>
  <c r="AL136" i="1362"/>
  <c r="AK136" i="1362"/>
  <c r="AJ136" i="1362"/>
  <c r="AI136" i="1362"/>
  <c r="AH136" i="1362"/>
  <c r="AG136" i="1362"/>
  <c r="AF136" i="1362"/>
  <c r="AE136" i="1362"/>
  <c r="AD136" i="1362"/>
  <c r="AC136" i="1362"/>
  <c r="AB136" i="1362"/>
  <c r="AA136" i="1362"/>
  <c r="Z136" i="1362"/>
  <c r="Y136" i="1362"/>
  <c r="X136" i="1362"/>
  <c r="W136" i="1362"/>
  <c r="BR135" i="1362"/>
  <c r="BQ135" i="1362"/>
  <c r="BP135" i="1362"/>
  <c r="BO135" i="1362"/>
  <c r="BN135" i="1362"/>
  <c r="BM135" i="1362"/>
  <c r="BL135" i="1362"/>
  <c r="BK135" i="1362"/>
  <c r="BJ135" i="1362"/>
  <c r="BI135" i="1362"/>
  <c r="BH135" i="1362"/>
  <c r="BG135" i="1362"/>
  <c r="BF135" i="1362"/>
  <c r="BE135" i="1362"/>
  <c r="BD135" i="1362"/>
  <c r="BC135" i="1362"/>
  <c r="BB135" i="1362"/>
  <c r="BA135" i="1362"/>
  <c r="AZ135" i="1362"/>
  <c r="AY135" i="1362"/>
  <c r="AX135" i="1362"/>
  <c r="AW135" i="1362"/>
  <c r="AV135" i="1362"/>
  <c r="AU135" i="1362"/>
  <c r="AT135" i="1362"/>
  <c r="AS135" i="1362"/>
  <c r="AR135" i="1362"/>
  <c r="AQ135" i="1362"/>
  <c r="AP135" i="1362"/>
  <c r="AO135" i="1362"/>
  <c r="AN135" i="1362"/>
  <c r="AM135" i="1362"/>
  <c r="AL135" i="1362"/>
  <c r="AK135" i="1362"/>
  <c r="AJ135" i="1362"/>
  <c r="AI135" i="1362"/>
  <c r="AH135" i="1362"/>
  <c r="AG135" i="1362"/>
  <c r="AF135" i="1362"/>
  <c r="AE135" i="1362"/>
  <c r="AD135" i="1362"/>
  <c r="AC135" i="1362"/>
  <c r="AB135" i="1362"/>
  <c r="AA135" i="1362"/>
  <c r="Z135" i="1362"/>
  <c r="Y135" i="1362"/>
  <c r="Y135" i="1363" s="1"/>
  <c r="Z135" i="1363" s="1"/>
  <c r="AA135" i="1363" s="1"/>
  <c r="AB135" i="1363" s="1"/>
  <c r="AC135" i="1363" s="1"/>
  <c r="AD135" i="1363" s="1"/>
  <c r="AE135" i="1363" s="1"/>
  <c r="AF135" i="1363" s="1"/>
  <c r="AG135" i="1363" s="1"/>
  <c r="AH135" i="1363" s="1"/>
  <c r="AI135" i="1363" s="1"/>
  <c r="AJ135" i="1363" s="1"/>
  <c r="AK135" i="1363" s="1"/>
  <c r="AL135" i="1363" s="1"/>
  <c r="AM135" i="1363" s="1"/>
  <c r="AN135" i="1363" s="1"/>
  <c r="AO135" i="1363" s="1"/>
  <c r="AP135" i="1363" s="1"/>
  <c r="AQ135" i="1363" s="1"/>
  <c r="AR135" i="1363" s="1"/>
  <c r="AS135" i="1363" s="1"/>
  <c r="AT135" i="1363" s="1"/>
  <c r="AU135" i="1363" s="1"/>
  <c r="AV135" i="1363" s="1"/>
  <c r="AW135" i="1363" s="1"/>
  <c r="AX135" i="1363" s="1"/>
  <c r="AY135" i="1363" s="1"/>
  <c r="AZ135" i="1363" s="1"/>
  <c r="BA135" i="1363" s="1"/>
  <c r="BB135" i="1363" s="1"/>
  <c r="BC135" i="1363" s="1"/>
  <c r="BD135" i="1363" s="1"/>
  <c r="BE135" i="1363" s="1"/>
  <c r="BF135" i="1363" s="1"/>
  <c r="BG135" i="1363" s="1"/>
  <c r="BH135" i="1363" s="1"/>
  <c r="BI135" i="1363" s="1"/>
  <c r="BJ135" i="1363" s="1"/>
  <c r="BK135" i="1363" s="1"/>
  <c r="BL135" i="1363" s="1"/>
  <c r="BM135" i="1363" s="1"/>
  <c r="BN135" i="1363" s="1"/>
  <c r="BO135" i="1363" s="1"/>
  <c r="BP135" i="1363" s="1"/>
  <c r="BQ135" i="1363" s="1"/>
  <c r="BR135" i="1363" s="1"/>
  <c r="X135" i="1362"/>
  <c r="W135" i="1362"/>
  <c r="BR134" i="1362"/>
  <c r="BQ134" i="1362"/>
  <c r="BP134" i="1362"/>
  <c r="BO134" i="1362"/>
  <c r="BN134" i="1362"/>
  <c r="BM134" i="1362"/>
  <c r="BL134" i="1362"/>
  <c r="BK134" i="1362"/>
  <c r="BJ134" i="1362"/>
  <c r="BI134" i="1362"/>
  <c r="BH134" i="1362"/>
  <c r="BG134" i="1362"/>
  <c r="BF134" i="1362"/>
  <c r="BE134" i="1362"/>
  <c r="BD134" i="1362"/>
  <c r="BC134" i="1362"/>
  <c r="BB134" i="1362"/>
  <c r="BA134" i="1362"/>
  <c r="AZ134" i="1362"/>
  <c r="AY134" i="1362"/>
  <c r="AX134" i="1362"/>
  <c r="AW134" i="1362"/>
  <c r="AV134" i="1362"/>
  <c r="AU134" i="1362"/>
  <c r="AT134" i="1362"/>
  <c r="AS134" i="1362"/>
  <c r="AR134" i="1362"/>
  <c r="AQ134" i="1362"/>
  <c r="AP134" i="1362"/>
  <c r="AO134" i="1362"/>
  <c r="AN134" i="1362"/>
  <c r="AM134" i="1362"/>
  <c r="AL134" i="1362"/>
  <c r="AK134" i="1362"/>
  <c r="AJ134" i="1362"/>
  <c r="AI134" i="1362"/>
  <c r="AH134" i="1362"/>
  <c r="AG134" i="1362"/>
  <c r="AF134" i="1362"/>
  <c r="AE134" i="1362"/>
  <c r="AD134" i="1362"/>
  <c r="AC134" i="1362"/>
  <c r="AB134" i="1362"/>
  <c r="AA134" i="1362"/>
  <c r="Z134" i="1362"/>
  <c r="Y134" i="1362"/>
  <c r="X134" i="1362"/>
  <c r="W134" i="1362"/>
  <c r="BR133" i="1362"/>
  <c r="BQ133" i="1362"/>
  <c r="BP133" i="1362"/>
  <c r="BO133" i="1362"/>
  <c r="BN133" i="1362"/>
  <c r="BM133" i="1362"/>
  <c r="BL133" i="1362"/>
  <c r="BK133" i="1362"/>
  <c r="BJ133" i="1362"/>
  <c r="BI133" i="1362"/>
  <c r="BH133" i="1362"/>
  <c r="BG133" i="1362"/>
  <c r="BF133" i="1362"/>
  <c r="BE133" i="1362"/>
  <c r="BD133" i="1362"/>
  <c r="BC133" i="1362"/>
  <c r="BB133" i="1362"/>
  <c r="BA133" i="1362"/>
  <c r="AZ133" i="1362"/>
  <c r="AY133" i="1362"/>
  <c r="AX133" i="1362"/>
  <c r="AW133" i="1362"/>
  <c r="AV133" i="1362"/>
  <c r="AU133" i="1362"/>
  <c r="AT133" i="1362"/>
  <c r="AS133" i="1362"/>
  <c r="AR133" i="1362"/>
  <c r="AQ133" i="1362"/>
  <c r="AP133" i="1362"/>
  <c r="AO133" i="1362"/>
  <c r="AN133" i="1362"/>
  <c r="AM133" i="1362"/>
  <c r="AL133" i="1362"/>
  <c r="AK133" i="1362"/>
  <c r="AJ133" i="1362"/>
  <c r="AI133" i="1362"/>
  <c r="AH133" i="1362"/>
  <c r="AG133" i="1362"/>
  <c r="AF133" i="1362"/>
  <c r="AE133" i="1362"/>
  <c r="AD133" i="1362"/>
  <c r="AC133" i="1362"/>
  <c r="AB133" i="1362"/>
  <c r="AA133" i="1362"/>
  <c r="Z133" i="1362"/>
  <c r="Y133" i="1362"/>
  <c r="X133" i="1362"/>
  <c r="W133" i="1362"/>
  <c r="BR132" i="1362"/>
  <c r="BQ132" i="1362"/>
  <c r="BP132" i="1362"/>
  <c r="BO132" i="1362"/>
  <c r="BN132" i="1362"/>
  <c r="BM132" i="1362"/>
  <c r="BL132" i="1362"/>
  <c r="BK132" i="1362"/>
  <c r="BJ132" i="1362"/>
  <c r="BI132" i="1362"/>
  <c r="BH132" i="1362"/>
  <c r="BG132" i="1362"/>
  <c r="BF132" i="1362"/>
  <c r="BE132" i="1362"/>
  <c r="BD132" i="1362"/>
  <c r="BC132" i="1362"/>
  <c r="BB132" i="1362"/>
  <c r="BA132" i="1362"/>
  <c r="AZ132" i="1362"/>
  <c r="AY132" i="1362"/>
  <c r="AX132" i="1362"/>
  <c r="AW132" i="1362"/>
  <c r="AV132" i="1362"/>
  <c r="AU132" i="1362"/>
  <c r="AT132" i="1362"/>
  <c r="AS132" i="1362"/>
  <c r="AR132" i="1362"/>
  <c r="AQ132" i="1362"/>
  <c r="AP132" i="1362"/>
  <c r="AO132" i="1362"/>
  <c r="AN132" i="1362"/>
  <c r="AM132" i="1362"/>
  <c r="AL132" i="1362"/>
  <c r="AK132" i="1362"/>
  <c r="AJ132" i="1362"/>
  <c r="AI132" i="1362"/>
  <c r="AH132" i="1362"/>
  <c r="AG132" i="1362"/>
  <c r="AF132" i="1362"/>
  <c r="AE132" i="1362"/>
  <c r="AD132" i="1362"/>
  <c r="AC132" i="1362"/>
  <c r="AB132" i="1362"/>
  <c r="AA132" i="1362"/>
  <c r="Z132" i="1362"/>
  <c r="Y132" i="1362"/>
  <c r="X132" i="1362"/>
  <c r="W132" i="1362"/>
  <c r="BR131" i="1362"/>
  <c r="BQ131" i="1362"/>
  <c r="BP131" i="1362"/>
  <c r="BO131" i="1362"/>
  <c r="BN131" i="1362"/>
  <c r="BM131" i="1362"/>
  <c r="BL131" i="1362"/>
  <c r="BK131" i="1362"/>
  <c r="BJ131" i="1362"/>
  <c r="BI131" i="1362"/>
  <c r="BH131" i="1362"/>
  <c r="BG131" i="1362"/>
  <c r="BF131" i="1362"/>
  <c r="BE131" i="1362"/>
  <c r="BD131" i="1362"/>
  <c r="BC131" i="1362"/>
  <c r="BB131" i="1362"/>
  <c r="BA131" i="1362"/>
  <c r="AZ131" i="1362"/>
  <c r="AY131" i="1362"/>
  <c r="AX131" i="1362"/>
  <c r="AW131" i="1362"/>
  <c r="AV131" i="1362"/>
  <c r="AU131" i="1362"/>
  <c r="AT131" i="1362"/>
  <c r="AS131" i="1362"/>
  <c r="AR131" i="1362"/>
  <c r="AQ131" i="1362"/>
  <c r="AP131" i="1362"/>
  <c r="AO131" i="1362"/>
  <c r="AN131" i="1362"/>
  <c r="AM131" i="1362"/>
  <c r="AL131" i="1362"/>
  <c r="AK131" i="1362"/>
  <c r="AJ131" i="1362"/>
  <c r="AI131" i="1362"/>
  <c r="AH131" i="1362"/>
  <c r="AG131" i="1362"/>
  <c r="AF131" i="1362"/>
  <c r="AE131" i="1362"/>
  <c r="AD131" i="1362"/>
  <c r="AC131" i="1362"/>
  <c r="AB131" i="1362"/>
  <c r="AA131" i="1362"/>
  <c r="Z131" i="1362"/>
  <c r="Y131" i="1362"/>
  <c r="X131" i="1362"/>
  <c r="W131" i="1362"/>
  <c r="BR130" i="1362"/>
  <c r="BQ130" i="1362"/>
  <c r="BP130" i="1362"/>
  <c r="BO130" i="1362"/>
  <c r="BN130" i="1362"/>
  <c r="BM130" i="1362"/>
  <c r="BL130" i="1362"/>
  <c r="BK130" i="1362"/>
  <c r="BJ130" i="1362"/>
  <c r="BI130" i="1362"/>
  <c r="BH130" i="1362"/>
  <c r="BG130" i="1362"/>
  <c r="BF130" i="1362"/>
  <c r="BE130" i="1362"/>
  <c r="BD130" i="1362"/>
  <c r="BC130" i="1362"/>
  <c r="BB130" i="1362"/>
  <c r="BA130" i="1362"/>
  <c r="AZ130" i="1362"/>
  <c r="AY130" i="1362"/>
  <c r="AX130" i="1362"/>
  <c r="AW130" i="1362"/>
  <c r="AV130" i="1362"/>
  <c r="AU130" i="1362"/>
  <c r="AT130" i="1362"/>
  <c r="AS130" i="1362"/>
  <c r="AR130" i="1362"/>
  <c r="AQ130" i="1362"/>
  <c r="AP130" i="1362"/>
  <c r="AO130" i="1362"/>
  <c r="AN130" i="1362"/>
  <c r="AM130" i="1362"/>
  <c r="AL130" i="1362"/>
  <c r="AK130" i="1362"/>
  <c r="AJ130" i="1362"/>
  <c r="AI130" i="1362"/>
  <c r="AH130" i="1362"/>
  <c r="AG130" i="1362"/>
  <c r="AF130" i="1362"/>
  <c r="AE130" i="1362"/>
  <c r="AD130" i="1362"/>
  <c r="AC130" i="1362"/>
  <c r="AB130" i="1362"/>
  <c r="AA130" i="1362"/>
  <c r="Z130" i="1362"/>
  <c r="Y130" i="1362"/>
  <c r="X130" i="1362"/>
  <c r="W130" i="1362"/>
  <c r="BR129" i="1362"/>
  <c r="BQ129" i="1362"/>
  <c r="BP129" i="1362"/>
  <c r="BO129" i="1362"/>
  <c r="BN129" i="1362"/>
  <c r="BM129" i="1362"/>
  <c r="BL129" i="1362"/>
  <c r="BK129" i="1362"/>
  <c r="BJ129" i="1362"/>
  <c r="BI129" i="1362"/>
  <c r="BH129" i="1362"/>
  <c r="BG129" i="1362"/>
  <c r="BF129" i="1362"/>
  <c r="BE129" i="1362"/>
  <c r="BD129" i="1362"/>
  <c r="BC129" i="1362"/>
  <c r="BB129" i="1362"/>
  <c r="BA129" i="1362"/>
  <c r="AZ129" i="1362"/>
  <c r="AY129" i="1362"/>
  <c r="AX129" i="1362"/>
  <c r="AW129" i="1362"/>
  <c r="AV129" i="1362"/>
  <c r="AU129" i="1362"/>
  <c r="AT129" i="1362"/>
  <c r="AS129" i="1362"/>
  <c r="AR129" i="1362"/>
  <c r="AQ129" i="1362"/>
  <c r="AP129" i="1362"/>
  <c r="AO129" i="1362"/>
  <c r="AN129" i="1362"/>
  <c r="AM129" i="1362"/>
  <c r="AL129" i="1362"/>
  <c r="AK129" i="1362"/>
  <c r="AJ129" i="1362"/>
  <c r="AI129" i="1362"/>
  <c r="AH129" i="1362"/>
  <c r="AG129" i="1362"/>
  <c r="AF129" i="1362"/>
  <c r="AE129" i="1362"/>
  <c r="AD129" i="1362"/>
  <c r="AC129" i="1362"/>
  <c r="AB129" i="1362"/>
  <c r="AA129" i="1362"/>
  <c r="Z129" i="1362"/>
  <c r="Y129" i="1362"/>
  <c r="X129" i="1362"/>
  <c r="W129" i="1362"/>
  <c r="BR128" i="1362"/>
  <c r="BQ128" i="1362"/>
  <c r="BP128" i="1362"/>
  <c r="BO128" i="1362"/>
  <c r="BN128" i="1362"/>
  <c r="BM128" i="1362"/>
  <c r="BL128" i="1362"/>
  <c r="BK128" i="1362"/>
  <c r="BJ128" i="1362"/>
  <c r="BI128" i="1362"/>
  <c r="BH128" i="1362"/>
  <c r="BG128" i="1362"/>
  <c r="BF128" i="1362"/>
  <c r="BE128" i="1362"/>
  <c r="BD128" i="1362"/>
  <c r="BC128" i="1362"/>
  <c r="BB128" i="1362"/>
  <c r="BA128" i="1362"/>
  <c r="AZ128" i="1362"/>
  <c r="AY128" i="1362"/>
  <c r="AX128" i="1362"/>
  <c r="AW128" i="1362"/>
  <c r="AV128" i="1362"/>
  <c r="AU128" i="1362"/>
  <c r="AT128" i="1362"/>
  <c r="AS128" i="1362"/>
  <c r="AR128" i="1362"/>
  <c r="AQ128" i="1362"/>
  <c r="AP128" i="1362"/>
  <c r="AO128" i="1362"/>
  <c r="AN128" i="1362"/>
  <c r="AM128" i="1362"/>
  <c r="AL128" i="1362"/>
  <c r="AK128" i="1362"/>
  <c r="AJ128" i="1362"/>
  <c r="AI128" i="1362"/>
  <c r="AH128" i="1362"/>
  <c r="AG128" i="1362"/>
  <c r="AF128" i="1362"/>
  <c r="AE128" i="1362"/>
  <c r="AD128" i="1362"/>
  <c r="AC128" i="1362"/>
  <c r="AB128" i="1362"/>
  <c r="AA128" i="1362"/>
  <c r="Z128" i="1362"/>
  <c r="Y128" i="1362"/>
  <c r="X128" i="1362"/>
  <c r="W128" i="1362"/>
  <c r="BR127" i="1362"/>
  <c r="BQ127" i="1362"/>
  <c r="BP127" i="1362"/>
  <c r="BO127" i="1362"/>
  <c r="BN127" i="1362"/>
  <c r="BM127" i="1362"/>
  <c r="BL127" i="1362"/>
  <c r="BK127" i="1362"/>
  <c r="BJ127" i="1362"/>
  <c r="BI127" i="1362"/>
  <c r="BH127" i="1362"/>
  <c r="BG127" i="1362"/>
  <c r="BF127" i="1362"/>
  <c r="BE127" i="1362"/>
  <c r="BD127" i="1362"/>
  <c r="BC127" i="1362"/>
  <c r="BB127" i="1362"/>
  <c r="BA127" i="1362"/>
  <c r="AZ127" i="1362"/>
  <c r="AY127" i="1362"/>
  <c r="AX127" i="1362"/>
  <c r="AW127" i="1362"/>
  <c r="AV127" i="1362"/>
  <c r="AU127" i="1362"/>
  <c r="AT127" i="1362"/>
  <c r="AS127" i="1362"/>
  <c r="AR127" i="1362"/>
  <c r="AQ127" i="1362"/>
  <c r="AP127" i="1362"/>
  <c r="AO127" i="1362"/>
  <c r="AN127" i="1362"/>
  <c r="AM127" i="1362"/>
  <c r="AL127" i="1362"/>
  <c r="AK127" i="1362"/>
  <c r="AJ127" i="1362"/>
  <c r="AI127" i="1362"/>
  <c r="AH127" i="1362"/>
  <c r="AG127" i="1362"/>
  <c r="AF127" i="1362"/>
  <c r="AE127" i="1362"/>
  <c r="AD127" i="1362"/>
  <c r="AC127" i="1362"/>
  <c r="AB127" i="1362"/>
  <c r="AA127" i="1362"/>
  <c r="Z127" i="1362"/>
  <c r="Y127" i="1362"/>
  <c r="X127" i="1362"/>
  <c r="W127" i="1362"/>
  <c r="BR126" i="1362"/>
  <c r="BQ126" i="1362"/>
  <c r="BP126" i="1362"/>
  <c r="BO126" i="1362"/>
  <c r="BN126" i="1362"/>
  <c r="BM126" i="1362"/>
  <c r="BL126" i="1362"/>
  <c r="BK126" i="1362"/>
  <c r="BJ126" i="1362"/>
  <c r="BI126" i="1362"/>
  <c r="BH126" i="1362"/>
  <c r="BG126" i="1362"/>
  <c r="BF126" i="1362"/>
  <c r="BE126" i="1362"/>
  <c r="BD126" i="1362"/>
  <c r="BC126" i="1362"/>
  <c r="BB126" i="1362"/>
  <c r="BA126" i="1362"/>
  <c r="AZ126" i="1362"/>
  <c r="AY126" i="1362"/>
  <c r="AX126" i="1362"/>
  <c r="AW126" i="1362"/>
  <c r="AV126" i="1362"/>
  <c r="AU126" i="1362"/>
  <c r="AT126" i="1362"/>
  <c r="AS126" i="1362"/>
  <c r="AR126" i="1362"/>
  <c r="AQ126" i="1362"/>
  <c r="AP126" i="1362"/>
  <c r="AO126" i="1362"/>
  <c r="AN126" i="1362"/>
  <c r="AM126" i="1362"/>
  <c r="AL126" i="1362"/>
  <c r="AK126" i="1362"/>
  <c r="AJ126" i="1362"/>
  <c r="AI126" i="1362"/>
  <c r="AH126" i="1362"/>
  <c r="AG126" i="1362"/>
  <c r="AF126" i="1362"/>
  <c r="AE126" i="1362"/>
  <c r="AD126" i="1362"/>
  <c r="AC126" i="1362"/>
  <c r="AB126" i="1362"/>
  <c r="AA126" i="1362"/>
  <c r="Z126" i="1362"/>
  <c r="Y126" i="1362"/>
  <c r="X126" i="1362"/>
  <c r="W126" i="1362"/>
  <c r="BR125" i="1362"/>
  <c r="BQ125" i="1362"/>
  <c r="BP125" i="1362"/>
  <c r="BO125" i="1362"/>
  <c r="BN125" i="1362"/>
  <c r="BM125" i="1362"/>
  <c r="BL125" i="1362"/>
  <c r="BK125" i="1362"/>
  <c r="BJ125" i="1362"/>
  <c r="BI125" i="1362"/>
  <c r="BH125" i="1362"/>
  <c r="BG125" i="1362"/>
  <c r="BF125" i="1362"/>
  <c r="BE125" i="1362"/>
  <c r="BD125" i="1362"/>
  <c r="BC125" i="1362"/>
  <c r="BB125" i="1362"/>
  <c r="BA125" i="1362"/>
  <c r="AZ125" i="1362"/>
  <c r="AY125" i="1362"/>
  <c r="AX125" i="1362"/>
  <c r="AW125" i="1362"/>
  <c r="AV125" i="1362"/>
  <c r="AU125" i="1362"/>
  <c r="AT125" i="1362"/>
  <c r="AS125" i="1362"/>
  <c r="AR125" i="1362"/>
  <c r="AQ125" i="1362"/>
  <c r="AP125" i="1362"/>
  <c r="AO125" i="1362"/>
  <c r="AN125" i="1362"/>
  <c r="AM125" i="1362"/>
  <c r="AL125" i="1362"/>
  <c r="AK125" i="1362"/>
  <c r="AJ125" i="1362"/>
  <c r="AI125" i="1362"/>
  <c r="AH125" i="1362"/>
  <c r="AG125" i="1362"/>
  <c r="AF125" i="1362"/>
  <c r="AE125" i="1362"/>
  <c r="AD125" i="1362"/>
  <c r="AC125" i="1362"/>
  <c r="AB125" i="1362"/>
  <c r="AA125" i="1362"/>
  <c r="Z125" i="1362"/>
  <c r="Y125" i="1362"/>
  <c r="X125" i="1362"/>
  <c r="W125" i="1362"/>
  <c r="BR124" i="1362"/>
  <c r="BQ124" i="1362"/>
  <c r="BP124" i="1362"/>
  <c r="BO124" i="1362"/>
  <c r="BN124" i="1362"/>
  <c r="BM124" i="1362"/>
  <c r="BL124" i="1362"/>
  <c r="BK124" i="1362"/>
  <c r="BJ124" i="1362"/>
  <c r="BI124" i="1362"/>
  <c r="BH124" i="1362"/>
  <c r="BG124" i="1362"/>
  <c r="BF124" i="1362"/>
  <c r="BE124" i="1362"/>
  <c r="BD124" i="1362"/>
  <c r="BC124" i="1362"/>
  <c r="BB124" i="1362"/>
  <c r="BA124" i="1362"/>
  <c r="AZ124" i="1362"/>
  <c r="AY124" i="1362"/>
  <c r="AX124" i="1362"/>
  <c r="AW124" i="1362"/>
  <c r="AV124" i="1362"/>
  <c r="AU124" i="1362"/>
  <c r="AT124" i="1362"/>
  <c r="AS124" i="1362"/>
  <c r="AR124" i="1362"/>
  <c r="AQ124" i="1362"/>
  <c r="AP124" i="1362"/>
  <c r="AO124" i="1362"/>
  <c r="AN124" i="1362"/>
  <c r="AM124" i="1362"/>
  <c r="AL124" i="1362"/>
  <c r="AK124" i="1362"/>
  <c r="AJ124" i="1362"/>
  <c r="AI124" i="1362"/>
  <c r="AH124" i="1362"/>
  <c r="AG124" i="1362"/>
  <c r="AF124" i="1362"/>
  <c r="AE124" i="1362"/>
  <c r="AD124" i="1362"/>
  <c r="AC124" i="1362"/>
  <c r="AB124" i="1362"/>
  <c r="AA124" i="1362"/>
  <c r="Z124" i="1362"/>
  <c r="Y124" i="1362"/>
  <c r="X124" i="1362"/>
  <c r="W124" i="1362"/>
  <c r="BR123" i="1362"/>
  <c r="BQ123" i="1362"/>
  <c r="BP123" i="1362"/>
  <c r="BO123" i="1362"/>
  <c r="BN123" i="1362"/>
  <c r="BM123" i="1362"/>
  <c r="BL123" i="1362"/>
  <c r="BK123" i="1362"/>
  <c r="BJ123" i="1362"/>
  <c r="BI123" i="1362"/>
  <c r="BH123" i="1362"/>
  <c r="BG123" i="1362"/>
  <c r="BF123" i="1362"/>
  <c r="BE123" i="1362"/>
  <c r="BD123" i="1362"/>
  <c r="BC123" i="1362"/>
  <c r="BB123" i="1362"/>
  <c r="BA123" i="1362"/>
  <c r="AZ123" i="1362"/>
  <c r="AY123" i="1362"/>
  <c r="AX123" i="1362"/>
  <c r="AW123" i="1362"/>
  <c r="AV123" i="1362"/>
  <c r="AU123" i="1362"/>
  <c r="AT123" i="1362"/>
  <c r="AS123" i="1362"/>
  <c r="AR123" i="1362"/>
  <c r="AQ123" i="1362"/>
  <c r="AP123" i="1362"/>
  <c r="AO123" i="1362"/>
  <c r="AN123" i="1362"/>
  <c r="AM123" i="1362"/>
  <c r="AL123" i="1362"/>
  <c r="AK123" i="1362"/>
  <c r="AJ123" i="1362"/>
  <c r="AI123" i="1362"/>
  <c r="AH123" i="1362"/>
  <c r="AG123" i="1362"/>
  <c r="AF123" i="1362"/>
  <c r="AE123" i="1362"/>
  <c r="AD123" i="1362"/>
  <c r="AC123" i="1362"/>
  <c r="AB123" i="1362"/>
  <c r="AA123" i="1362"/>
  <c r="Z123" i="1362"/>
  <c r="Y123" i="1362"/>
  <c r="X123" i="1362"/>
  <c r="W123" i="1362"/>
  <c r="BR122" i="1362"/>
  <c r="BQ122" i="1362"/>
  <c r="BP122" i="1362"/>
  <c r="BO122" i="1362"/>
  <c r="BN122" i="1362"/>
  <c r="BN122" i="1363" s="1"/>
  <c r="BO122" i="1363" s="1"/>
  <c r="BP122" i="1363" s="1"/>
  <c r="BQ122" i="1363" s="1"/>
  <c r="BR122" i="1363" s="1"/>
  <c r="BM122" i="1362"/>
  <c r="BL122" i="1362"/>
  <c r="BK122" i="1362"/>
  <c r="BJ122" i="1362"/>
  <c r="BI122" i="1362"/>
  <c r="BH122" i="1362"/>
  <c r="BG122" i="1362"/>
  <c r="BF122" i="1362"/>
  <c r="BE122" i="1362"/>
  <c r="BD122" i="1362"/>
  <c r="BC122" i="1362"/>
  <c r="BB122" i="1362"/>
  <c r="BA122" i="1362"/>
  <c r="AZ122" i="1362"/>
  <c r="AY122" i="1362"/>
  <c r="AX122" i="1362"/>
  <c r="AW122" i="1362"/>
  <c r="AV122" i="1362"/>
  <c r="AU122" i="1362"/>
  <c r="AT122" i="1362"/>
  <c r="AS122" i="1362"/>
  <c r="AR122" i="1362"/>
  <c r="AQ122" i="1362"/>
  <c r="AP122" i="1362"/>
  <c r="AO122" i="1362"/>
  <c r="AN122" i="1362"/>
  <c r="AM122" i="1362"/>
  <c r="AL122" i="1362"/>
  <c r="AK122" i="1362"/>
  <c r="AJ122" i="1362"/>
  <c r="AI122" i="1362"/>
  <c r="AH122" i="1362"/>
  <c r="AG122" i="1362"/>
  <c r="AF122" i="1362"/>
  <c r="AE122" i="1362"/>
  <c r="AD122" i="1362"/>
  <c r="AC122" i="1362"/>
  <c r="AB122" i="1362"/>
  <c r="AA122" i="1362"/>
  <c r="Z122" i="1362"/>
  <c r="Y122" i="1362"/>
  <c r="X122" i="1362"/>
  <c r="W122" i="1362"/>
  <c r="BR121" i="1362"/>
  <c r="BQ121" i="1362"/>
  <c r="BP121" i="1362"/>
  <c r="BO121" i="1362"/>
  <c r="BN121" i="1362"/>
  <c r="BM121" i="1362"/>
  <c r="BL121" i="1362"/>
  <c r="BK121" i="1362"/>
  <c r="BJ121" i="1362"/>
  <c r="BI121" i="1362"/>
  <c r="BH121" i="1362"/>
  <c r="BG121" i="1362"/>
  <c r="BF121" i="1362"/>
  <c r="BE121" i="1362"/>
  <c r="BD121" i="1362"/>
  <c r="BC121" i="1362"/>
  <c r="BB121" i="1362"/>
  <c r="BA121" i="1362"/>
  <c r="AZ121" i="1362"/>
  <c r="AY121" i="1362"/>
  <c r="AX121" i="1362"/>
  <c r="AW121" i="1362"/>
  <c r="AV121" i="1362"/>
  <c r="AU121" i="1362"/>
  <c r="AT121" i="1362"/>
  <c r="AS121" i="1362"/>
  <c r="AR121" i="1362"/>
  <c r="AQ121" i="1362"/>
  <c r="AP121" i="1362"/>
  <c r="AO121" i="1362"/>
  <c r="AN121" i="1362"/>
  <c r="AM121" i="1362"/>
  <c r="AL121" i="1362"/>
  <c r="AK121" i="1362"/>
  <c r="AJ121" i="1362"/>
  <c r="AI121" i="1362"/>
  <c r="AH121" i="1362"/>
  <c r="AG121" i="1362"/>
  <c r="AF121" i="1362"/>
  <c r="AE121" i="1362"/>
  <c r="AD121" i="1362"/>
  <c r="AC121" i="1362"/>
  <c r="AB121" i="1362"/>
  <c r="AA121" i="1362"/>
  <c r="Z121" i="1362"/>
  <c r="Y121" i="1362"/>
  <c r="X121" i="1362"/>
  <c r="W121" i="1362"/>
  <c r="BR120" i="1362"/>
  <c r="BQ120" i="1362"/>
  <c r="BP120" i="1362"/>
  <c r="BO120" i="1362"/>
  <c r="BN120" i="1362"/>
  <c r="BM120" i="1362"/>
  <c r="BL120" i="1362"/>
  <c r="BK120" i="1362"/>
  <c r="BJ120" i="1362"/>
  <c r="BI120" i="1362"/>
  <c r="BH120" i="1362"/>
  <c r="BG120" i="1362"/>
  <c r="BF120" i="1362"/>
  <c r="BE120" i="1362"/>
  <c r="BD120" i="1362"/>
  <c r="BC120" i="1362"/>
  <c r="BB120" i="1362"/>
  <c r="BA120" i="1362"/>
  <c r="AZ120" i="1362"/>
  <c r="AY120" i="1362"/>
  <c r="AX120" i="1362"/>
  <c r="AW120" i="1362"/>
  <c r="AV120" i="1362"/>
  <c r="AU120" i="1362"/>
  <c r="AT120" i="1362"/>
  <c r="AS120" i="1362"/>
  <c r="AR120" i="1362"/>
  <c r="AQ120" i="1362"/>
  <c r="AP120" i="1362"/>
  <c r="AO120" i="1362"/>
  <c r="AN120" i="1362"/>
  <c r="AM120" i="1362"/>
  <c r="AL120" i="1362"/>
  <c r="AK120" i="1362"/>
  <c r="AJ120" i="1362"/>
  <c r="AI120" i="1362"/>
  <c r="AH120" i="1362"/>
  <c r="AG120" i="1362"/>
  <c r="AF120" i="1362"/>
  <c r="AE120" i="1362"/>
  <c r="AD120" i="1362"/>
  <c r="AC120" i="1362"/>
  <c r="AB120" i="1362"/>
  <c r="AA120" i="1362"/>
  <c r="Z120" i="1362"/>
  <c r="Y120" i="1362"/>
  <c r="X120" i="1362"/>
  <c r="W120" i="1362"/>
  <c r="BR119" i="1362"/>
  <c r="BQ119" i="1362"/>
  <c r="BP119" i="1362"/>
  <c r="BO119" i="1362"/>
  <c r="BN119" i="1362"/>
  <c r="BM119" i="1362"/>
  <c r="BL119" i="1362"/>
  <c r="BK119" i="1362"/>
  <c r="BJ119" i="1362"/>
  <c r="BI119" i="1362"/>
  <c r="BH119" i="1362"/>
  <c r="BG119" i="1362"/>
  <c r="BF119" i="1362"/>
  <c r="BE119" i="1362"/>
  <c r="BD119" i="1362"/>
  <c r="BC119" i="1362"/>
  <c r="BB119" i="1362"/>
  <c r="BA119" i="1362"/>
  <c r="AZ119" i="1362"/>
  <c r="AY119" i="1362"/>
  <c r="AX119" i="1362"/>
  <c r="AW119" i="1362"/>
  <c r="AV119" i="1362"/>
  <c r="AU119" i="1362"/>
  <c r="AT119" i="1362"/>
  <c r="AS119" i="1362"/>
  <c r="AR119" i="1362"/>
  <c r="AQ119" i="1362"/>
  <c r="AP119" i="1362"/>
  <c r="AO119" i="1362"/>
  <c r="AN119" i="1362"/>
  <c r="AM119" i="1362"/>
  <c r="AL119" i="1362"/>
  <c r="AK119" i="1362"/>
  <c r="AJ119" i="1362"/>
  <c r="AI119" i="1362"/>
  <c r="AH119" i="1362"/>
  <c r="AG119" i="1362"/>
  <c r="AF119" i="1362"/>
  <c r="AE119" i="1362"/>
  <c r="AD119" i="1362"/>
  <c r="AC119" i="1362"/>
  <c r="AB119" i="1362"/>
  <c r="AA119" i="1362"/>
  <c r="Z119" i="1362"/>
  <c r="Y119" i="1362"/>
  <c r="X119" i="1362"/>
  <c r="W119" i="1362"/>
  <c r="BR118" i="1362"/>
  <c r="BQ118" i="1362"/>
  <c r="BP118" i="1362"/>
  <c r="BO118" i="1362"/>
  <c r="BN118" i="1362"/>
  <c r="BM118" i="1362"/>
  <c r="BL118" i="1362"/>
  <c r="BK118" i="1362"/>
  <c r="BJ118" i="1362"/>
  <c r="BI118" i="1362"/>
  <c r="BH118" i="1362"/>
  <c r="BG118" i="1362"/>
  <c r="BF118" i="1362"/>
  <c r="BE118" i="1362"/>
  <c r="BD118" i="1362"/>
  <c r="BC118" i="1362"/>
  <c r="BB118" i="1362"/>
  <c r="BA118" i="1362"/>
  <c r="AZ118" i="1362"/>
  <c r="AY118" i="1362"/>
  <c r="AX118" i="1362"/>
  <c r="AW118" i="1362"/>
  <c r="AV118" i="1362"/>
  <c r="AU118" i="1362"/>
  <c r="AT118" i="1362"/>
  <c r="AS118" i="1362"/>
  <c r="AR118" i="1362"/>
  <c r="AQ118" i="1362"/>
  <c r="AP118" i="1362"/>
  <c r="AO118" i="1362"/>
  <c r="AN118" i="1362"/>
  <c r="AM118" i="1362"/>
  <c r="AL118" i="1362"/>
  <c r="AK118" i="1362"/>
  <c r="AJ118" i="1362"/>
  <c r="AI118" i="1362"/>
  <c r="AH118" i="1362"/>
  <c r="AG118" i="1362"/>
  <c r="AF118" i="1362"/>
  <c r="AE118" i="1362"/>
  <c r="AD118" i="1362"/>
  <c r="AC118" i="1362"/>
  <c r="AB118" i="1362"/>
  <c r="AA118" i="1362"/>
  <c r="Z118" i="1362"/>
  <c r="Y118" i="1362"/>
  <c r="X118" i="1362"/>
  <c r="W118" i="1362"/>
  <c r="BR117" i="1362"/>
  <c r="BQ117" i="1362"/>
  <c r="BP117" i="1362"/>
  <c r="BO117" i="1362"/>
  <c r="BN117" i="1362"/>
  <c r="BM117" i="1362"/>
  <c r="BL117" i="1362"/>
  <c r="BK117" i="1362"/>
  <c r="BJ117" i="1362"/>
  <c r="BI117" i="1362"/>
  <c r="BH117" i="1362"/>
  <c r="BG117" i="1362"/>
  <c r="BF117" i="1362"/>
  <c r="BE117" i="1362"/>
  <c r="BD117" i="1362"/>
  <c r="BC117" i="1362"/>
  <c r="BB117" i="1362"/>
  <c r="BA117" i="1362"/>
  <c r="AZ117" i="1362"/>
  <c r="AY117" i="1362"/>
  <c r="AX117" i="1362"/>
  <c r="AW117" i="1362"/>
  <c r="AV117" i="1362"/>
  <c r="AU117" i="1362"/>
  <c r="AT117" i="1362"/>
  <c r="AS117" i="1362"/>
  <c r="AR117" i="1362"/>
  <c r="AQ117" i="1362"/>
  <c r="AP117" i="1362"/>
  <c r="AO117" i="1362"/>
  <c r="AN117" i="1362"/>
  <c r="AM117" i="1362"/>
  <c r="AL117" i="1362"/>
  <c r="AK117" i="1362"/>
  <c r="AJ117" i="1362"/>
  <c r="AI117" i="1362"/>
  <c r="AH117" i="1362"/>
  <c r="AG117" i="1362"/>
  <c r="AF117" i="1362"/>
  <c r="AE117" i="1362"/>
  <c r="AD117" i="1362"/>
  <c r="AC117" i="1362"/>
  <c r="AB117" i="1362"/>
  <c r="AA117" i="1362"/>
  <c r="Z117" i="1362"/>
  <c r="Y117" i="1362"/>
  <c r="X117" i="1362"/>
  <c r="W117" i="1362"/>
  <c r="BR116" i="1362"/>
  <c r="BQ116" i="1362"/>
  <c r="BP116" i="1362"/>
  <c r="BO116" i="1362"/>
  <c r="BN116" i="1362"/>
  <c r="BM116" i="1362"/>
  <c r="BL116" i="1362"/>
  <c r="BK116" i="1362"/>
  <c r="BJ116" i="1362"/>
  <c r="BI116" i="1362"/>
  <c r="BH116" i="1362"/>
  <c r="BG116" i="1362"/>
  <c r="BF116" i="1362"/>
  <c r="BE116" i="1362"/>
  <c r="BD116" i="1362"/>
  <c r="BC116" i="1362"/>
  <c r="BB116" i="1362"/>
  <c r="BA116" i="1362"/>
  <c r="AZ116" i="1362"/>
  <c r="AY116" i="1362"/>
  <c r="AX116" i="1362"/>
  <c r="AW116" i="1362"/>
  <c r="AV116" i="1362"/>
  <c r="AU116" i="1362"/>
  <c r="AT116" i="1362"/>
  <c r="AS116" i="1362"/>
  <c r="AR116" i="1362"/>
  <c r="AQ116" i="1362"/>
  <c r="AP116" i="1362"/>
  <c r="AO116" i="1362"/>
  <c r="AN116" i="1362"/>
  <c r="AM116" i="1362"/>
  <c r="AL116" i="1362"/>
  <c r="AK116" i="1362"/>
  <c r="AJ116" i="1362"/>
  <c r="AI116" i="1362"/>
  <c r="AH116" i="1362"/>
  <c r="AG116" i="1362"/>
  <c r="AF116" i="1362"/>
  <c r="AE116" i="1362"/>
  <c r="AD116" i="1362"/>
  <c r="AC116" i="1362"/>
  <c r="AB116" i="1362"/>
  <c r="AA116" i="1362"/>
  <c r="Z116" i="1362"/>
  <c r="Y116" i="1362"/>
  <c r="X116" i="1362"/>
  <c r="W116" i="1362"/>
  <c r="BR115" i="1362"/>
  <c r="BQ115" i="1362"/>
  <c r="BP115" i="1362"/>
  <c r="BO115" i="1362"/>
  <c r="BN115" i="1362"/>
  <c r="BM115" i="1362"/>
  <c r="BL115" i="1362"/>
  <c r="BK115" i="1362"/>
  <c r="BJ115" i="1362"/>
  <c r="BI115" i="1362"/>
  <c r="BH115" i="1362"/>
  <c r="BG115" i="1362"/>
  <c r="BF115" i="1362"/>
  <c r="BE115" i="1362"/>
  <c r="BD115" i="1362"/>
  <c r="BC115" i="1362"/>
  <c r="BB115" i="1362"/>
  <c r="BA115" i="1362"/>
  <c r="BA115" i="1363" s="1"/>
  <c r="BB115" i="1363" s="1"/>
  <c r="BC115" i="1363" s="1"/>
  <c r="BD115" i="1363" s="1"/>
  <c r="BE115" i="1363" s="1"/>
  <c r="BF115" i="1363" s="1"/>
  <c r="BG115" i="1363" s="1"/>
  <c r="BH115" i="1363" s="1"/>
  <c r="BI115" i="1363" s="1"/>
  <c r="BJ115" i="1363" s="1"/>
  <c r="BK115" i="1363" s="1"/>
  <c r="BL115" i="1363" s="1"/>
  <c r="BM115" i="1363" s="1"/>
  <c r="BN115" i="1363" s="1"/>
  <c r="BO115" i="1363" s="1"/>
  <c r="BP115" i="1363" s="1"/>
  <c r="BQ115" i="1363" s="1"/>
  <c r="BR115" i="1363" s="1"/>
  <c r="AZ115" i="1362"/>
  <c r="AY115" i="1362"/>
  <c r="AX115" i="1362"/>
  <c r="AW115" i="1362"/>
  <c r="AV115" i="1362"/>
  <c r="AU115" i="1362"/>
  <c r="AT115" i="1362"/>
  <c r="AS115" i="1362"/>
  <c r="AR115" i="1362"/>
  <c r="AQ115" i="1362"/>
  <c r="AP115" i="1362"/>
  <c r="AO115" i="1362"/>
  <c r="AN115" i="1362"/>
  <c r="AM115" i="1362"/>
  <c r="AL115" i="1362"/>
  <c r="AK115" i="1362"/>
  <c r="AJ115" i="1362"/>
  <c r="AI115" i="1362"/>
  <c r="AH115" i="1362"/>
  <c r="AG115" i="1362"/>
  <c r="AF115" i="1362"/>
  <c r="AE115" i="1362"/>
  <c r="AE115" i="1363" s="1"/>
  <c r="AF115" i="1363" s="1"/>
  <c r="AG115" i="1363" s="1"/>
  <c r="AH115" i="1363" s="1"/>
  <c r="AI115" i="1363" s="1"/>
  <c r="AJ115" i="1363" s="1"/>
  <c r="AK115" i="1363" s="1"/>
  <c r="AL115" i="1363" s="1"/>
  <c r="AM115" i="1363" s="1"/>
  <c r="AN115" i="1363" s="1"/>
  <c r="AO115" i="1363" s="1"/>
  <c r="AP115" i="1363" s="1"/>
  <c r="AQ115" i="1363" s="1"/>
  <c r="AR115" i="1363" s="1"/>
  <c r="AS115" i="1363" s="1"/>
  <c r="AT115" i="1363" s="1"/>
  <c r="AU115" i="1363" s="1"/>
  <c r="AV115" i="1363" s="1"/>
  <c r="AW115" i="1363" s="1"/>
  <c r="AX115" i="1363" s="1"/>
  <c r="AY115" i="1363" s="1"/>
  <c r="AZ115" i="1363" s="1"/>
  <c r="AD115" i="1362"/>
  <c r="AC115" i="1362"/>
  <c r="AB115" i="1362"/>
  <c r="AA115" i="1362"/>
  <c r="Z115" i="1362"/>
  <c r="Y115" i="1362"/>
  <c r="X115" i="1362"/>
  <c r="W115" i="1362"/>
  <c r="BR114" i="1362"/>
  <c r="BQ114" i="1362"/>
  <c r="BP114" i="1362"/>
  <c r="BO114" i="1362"/>
  <c r="BN114" i="1362"/>
  <c r="BM114" i="1362"/>
  <c r="BL114" i="1362"/>
  <c r="BK114" i="1362"/>
  <c r="BJ114" i="1362"/>
  <c r="BI114" i="1362"/>
  <c r="BH114" i="1362"/>
  <c r="BG114" i="1362"/>
  <c r="BF114" i="1362"/>
  <c r="BE114" i="1362"/>
  <c r="BD114" i="1362"/>
  <c r="BC114" i="1362"/>
  <c r="BB114" i="1362"/>
  <c r="BA114" i="1362"/>
  <c r="AZ114" i="1362"/>
  <c r="AY114" i="1362"/>
  <c r="AX114" i="1362"/>
  <c r="AW114" i="1362"/>
  <c r="AV114" i="1362"/>
  <c r="AU114" i="1362"/>
  <c r="AT114" i="1362"/>
  <c r="AS114" i="1362"/>
  <c r="AR114" i="1362"/>
  <c r="AQ114" i="1362"/>
  <c r="AP114" i="1362"/>
  <c r="AO114" i="1362"/>
  <c r="AN114" i="1362"/>
  <c r="AM114" i="1362"/>
  <c r="AL114" i="1362"/>
  <c r="AK114" i="1362"/>
  <c r="AJ114" i="1362"/>
  <c r="AI114" i="1362"/>
  <c r="AH114" i="1362"/>
  <c r="AG114" i="1362"/>
  <c r="AF114" i="1362"/>
  <c r="AE114" i="1362"/>
  <c r="AD114" i="1362"/>
  <c r="AC114" i="1362"/>
  <c r="AB114" i="1362"/>
  <c r="AA114" i="1362"/>
  <c r="Z114" i="1362"/>
  <c r="Y114" i="1362"/>
  <c r="X114" i="1362"/>
  <c r="W114" i="1362"/>
  <c r="BR113" i="1362"/>
  <c r="BQ113" i="1362"/>
  <c r="BP113" i="1362"/>
  <c r="BO113" i="1362"/>
  <c r="BN113" i="1362"/>
  <c r="BM113" i="1362"/>
  <c r="BL113" i="1362"/>
  <c r="BK113" i="1362"/>
  <c r="BJ113" i="1362"/>
  <c r="BI113" i="1362"/>
  <c r="BH113" i="1362"/>
  <c r="BG113" i="1362"/>
  <c r="BF113" i="1362"/>
  <c r="BE113" i="1362"/>
  <c r="BD113" i="1362"/>
  <c r="BC113" i="1362"/>
  <c r="BB113" i="1362"/>
  <c r="BA113" i="1362"/>
  <c r="AZ113" i="1362"/>
  <c r="AY113" i="1362"/>
  <c r="AX113" i="1362"/>
  <c r="AW113" i="1362"/>
  <c r="AV113" i="1362"/>
  <c r="AU113" i="1362"/>
  <c r="AT113" i="1362"/>
  <c r="AS113" i="1362"/>
  <c r="AR113" i="1362"/>
  <c r="AQ113" i="1362"/>
  <c r="AP113" i="1362"/>
  <c r="AO113" i="1362"/>
  <c r="AN113" i="1362"/>
  <c r="AM113" i="1362"/>
  <c r="AL113" i="1362"/>
  <c r="AK113" i="1362"/>
  <c r="AJ113" i="1362"/>
  <c r="AI113" i="1362"/>
  <c r="AH113" i="1362"/>
  <c r="AG113" i="1362"/>
  <c r="AF113" i="1362"/>
  <c r="AE113" i="1362"/>
  <c r="AD113" i="1362"/>
  <c r="AC113" i="1362"/>
  <c r="AB113" i="1362"/>
  <c r="AA113" i="1362"/>
  <c r="Z113" i="1362"/>
  <c r="Y113" i="1362"/>
  <c r="X113" i="1362"/>
  <c r="W113" i="1362"/>
  <c r="BR112" i="1362"/>
  <c r="BQ112" i="1362"/>
  <c r="BP112" i="1362"/>
  <c r="BO112" i="1362"/>
  <c r="BN112" i="1362"/>
  <c r="BM112" i="1362"/>
  <c r="BL112" i="1362"/>
  <c r="BK112" i="1362"/>
  <c r="BJ112" i="1362"/>
  <c r="BI112" i="1362"/>
  <c r="BH112" i="1362"/>
  <c r="BG112" i="1362"/>
  <c r="BF112" i="1362"/>
  <c r="BE112" i="1362"/>
  <c r="BD112" i="1362"/>
  <c r="BC112" i="1362"/>
  <c r="BB112" i="1362"/>
  <c r="BA112" i="1362"/>
  <c r="AZ112" i="1362"/>
  <c r="AY112" i="1362"/>
  <c r="AX112" i="1362"/>
  <c r="AW112" i="1362"/>
  <c r="AV112" i="1362"/>
  <c r="AU112" i="1362"/>
  <c r="AT112" i="1362"/>
  <c r="AS112" i="1362"/>
  <c r="AR112" i="1362"/>
  <c r="AQ112" i="1362"/>
  <c r="AP112" i="1362"/>
  <c r="AO112" i="1362"/>
  <c r="AN112" i="1362"/>
  <c r="AM112" i="1362"/>
  <c r="AL112" i="1362"/>
  <c r="AK112" i="1362"/>
  <c r="AJ112" i="1362"/>
  <c r="AI112" i="1362"/>
  <c r="AH112" i="1362"/>
  <c r="AG112" i="1362"/>
  <c r="AF112" i="1362"/>
  <c r="AE112" i="1362"/>
  <c r="AD112" i="1362"/>
  <c r="AC112" i="1362"/>
  <c r="AB112" i="1362"/>
  <c r="AA112" i="1362"/>
  <c r="Z112" i="1362"/>
  <c r="Y112" i="1362"/>
  <c r="X112" i="1362"/>
  <c r="W112" i="1362"/>
  <c r="BR111" i="1362"/>
  <c r="BQ111" i="1362"/>
  <c r="BP111" i="1362"/>
  <c r="BO111" i="1362"/>
  <c r="BN111" i="1362"/>
  <c r="BM111" i="1362"/>
  <c r="BL111" i="1362"/>
  <c r="BK111" i="1362"/>
  <c r="BJ111" i="1362"/>
  <c r="BI111" i="1362"/>
  <c r="BH111" i="1362"/>
  <c r="BG111" i="1362"/>
  <c r="BF111" i="1362"/>
  <c r="BE111" i="1362"/>
  <c r="BD111" i="1362"/>
  <c r="BC111" i="1362"/>
  <c r="BB111" i="1362"/>
  <c r="BA111" i="1362"/>
  <c r="AZ111" i="1362"/>
  <c r="AY111" i="1362"/>
  <c r="AX111" i="1362"/>
  <c r="AW111" i="1362"/>
  <c r="AV111" i="1362"/>
  <c r="AU111" i="1362"/>
  <c r="AT111" i="1362"/>
  <c r="AS111" i="1362"/>
  <c r="AR111" i="1362"/>
  <c r="AQ111" i="1362"/>
  <c r="AP111" i="1362"/>
  <c r="AO111" i="1362"/>
  <c r="AN111" i="1362"/>
  <c r="AM111" i="1362"/>
  <c r="AL111" i="1362"/>
  <c r="AK111" i="1362"/>
  <c r="AJ111" i="1362"/>
  <c r="AI111" i="1362"/>
  <c r="AH111" i="1362"/>
  <c r="AG111" i="1362"/>
  <c r="AF111" i="1362"/>
  <c r="AE111" i="1362"/>
  <c r="AD111" i="1362"/>
  <c r="AC111" i="1362"/>
  <c r="AB111" i="1362"/>
  <c r="AA111" i="1362"/>
  <c r="Z111" i="1362"/>
  <c r="Y111" i="1362"/>
  <c r="X111" i="1362"/>
  <c r="W111" i="1362"/>
  <c r="BR110" i="1362"/>
  <c r="BQ110" i="1362"/>
  <c r="BP110" i="1362"/>
  <c r="BO110" i="1362"/>
  <c r="BN110" i="1362"/>
  <c r="BM110" i="1362"/>
  <c r="BL110" i="1362"/>
  <c r="BK110" i="1362"/>
  <c r="BJ110" i="1362"/>
  <c r="BI110" i="1362"/>
  <c r="BH110" i="1362"/>
  <c r="BG110" i="1362"/>
  <c r="BF110" i="1362"/>
  <c r="BE110" i="1362"/>
  <c r="BD110" i="1362"/>
  <c r="BD110" i="1363" s="1"/>
  <c r="BE110" i="1363" s="1"/>
  <c r="BF110" i="1363" s="1"/>
  <c r="BG110" i="1363" s="1"/>
  <c r="BH110" i="1363" s="1"/>
  <c r="BI110" i="1363" s="1"/>
  <c r="BJ110" i="1363" s="1"/>
  <c r="BK110" i="1363" s="1"/>
  <c r="BL110" i="1363" s="1"/>
  <c r="BM110" i="1363" s="1"/>
  <c r="BN110" i="1363" s="1"/>
  <c r="BO110" i="1363" s="1"/>
  <c r="BP110" i="1363" s="1"/>
  <c r="BQ110" i="1363" s="1"/>
  <c r="BR110" i="1363" s="1"/>
  <c r="BC110" i="1362"/>
  <c r="BB110" i="1362"/>
  <c r="BA110" i="1362"/>
  <c r="AZ110" i="1362"/>
  <c r="AY110" i="1362"/>
  <c r="AX110" i="1362"/>
  <c r="AW110" i="1362"/>
  <c r="AV110" i="1362"/>
  <c r="AU110" i="1362"/>
  <c r="AT110" i="1362"/>
  <c r="AS110" i="1362"/>
  <c r="AR110" i="1362"/>
  <c r="AQ110" i="1362"/>
  <c r="AP110" i="1362"/>
  <c r="AO110" i="1362"/>
  <c r="AN110" i="1362"/>
  <c r="AM110" i="1362"/>
  <c r="AL110" i="1362"/>
  <c r="AK110" i="1362"/>
  <c r="AJ110" i="1362"/>
  <c r="AI110" i="1362"/>
  <c r="AH110" i="1362"/>
  <c r="AG110" i="1362"/>
  <c r="AF110" i="1362"/>
  <c r="AE110" i="1362"/>
  <c r="AD110" i="1362"/>
  <c r="AC110" i="1362"/>
  <c r="AB110" i="1362"/>
  <c r="AA110" i="1362"/>
  <c r="Z110" i="1362"/>
  <c r="Y110" i="1362"/>
  <c r="X110" i="1362"/>
  <c r="W110" i="1362"/>
  <c r="BR109" i="1362"/>
  <c r="BQ109" i="1362"/>
  <c r="BP109" i="1362"/>
  <c r="BO109" i="1362"/>
  <c r="BN109" i="1362"/>
  <c r="BM109" i="1362"/>
  <c r="BL109" i="1362"/>
  <c r="BK109" i="1362"/>
  <c r="BJ109" i="1362"/>
  <c r="BI109" i="1362"/>
  <c r="BH109" i="1362"/>
  <c r="BG109" i="1362"/>
  <c r="BF109" i="1362"/>
  <c r="BE109" i="1362"/>
  <c r="BD109" i="1362"/>
  <c r="BC109" i="1362"/>
  <c r="BB109" i="1362"/>
  <c r="BA109" i="1362"/>
  <c r="AZ109" i="1362"/>
  <c r="AY109" i="1362"/>
  <c r="AX109" i="1362"/>
  <c r="AW109" i="1362"/>
  <c r="AV109" i="1362"/>
  <c r="AU109" i="1362"/>
  <c r="AT109" i="1362"/>
  <c r="AS109" i="1362"/>
  <c r="AR109" i="1362"/>
  <c r="AQ109" i="1362"/>
  <c r="AP109" i="1362"/>
  <c r="AO109" i="1362"/>
  <c r="AN109" i="1362"/>
  <c r="AM109" i="1362"/>
  <c r="AL109" i="1362"/>
  <c r="AK109" i="1362"/>
  <c r="AJ109" i="1362"/>
  <c r="AI109" i="1362"/>
  <c r="AH109" i="1362"/>
  <c r="AG109" i="1362"/>
  <c r="AF109" i="1362"/>
  <c r="AE109" i="1362"/>
  <c r="AD109" i="1362"/>
  <c r="AC109" i="1362"/>
  <c r="AB109" i="1362"/>
  <c r="AA109" i="1362"/>
  <c r="Z109" i="1362"/>
  <c r="Y109" i="1362"/>
  <c r="X109" i="1362"/>
  <c r="W109" i="1362"/>
  <c r="BR108" i="1362"/>
  <c r="BQ108" i="1362"/>
  <c r="BP108" i="1362"/>
  <c r="BO108" i="1362"/>
  <c r="BN108" i="1362"/>
  <c r="BM108" i="1362"/>
  <c r="BL108" i="1362"/>
  <c r="BK108" i="1362"/>
  <c r="BJ108" i="1362"/>
  <c r="BI108" i="1362"/>
  <c r="BH108" i="1362"/>
  <c r="BG108" i="1362"/>
  <c r="BF108" i="1362"/>
  <c r="BE108" i="1362"/>
  <c r="BD108" i="1362"/>
  <c r="BC108" i="1362"/>
  <c r="BB108" i="1362"/>
  <c r="BA108" i="1362"/>
  <c r="AZ108" i="1362"/>
  <c r="AY108" i="1362"/>
  <c r="AX108" i="1362"/>
  <c r="AW108" i="1362"/>
  <c r="AV108" i="1362"/>
  <c r="AU108" i="1362"/>
  <c r="AT108" i="1362"/>
  <c r="AS108" i="1362"/>
  <c r="AR108" i="1362"/>
  <c r="AQ108" i="1362"/>
  <c r="AP108" i="1362"/>
  <c r="AO108" i="1362"/>
  <c r="AN108" i="1362"/>
  <c r="AM108" i="1362"/>
  <c r="AL108" i="1362"/>
  <c r="AK108" i="1362"/>
  <c r="AJ108" i="1362"/>
  <c r="AI108" i="1362"/>
  <c r="AH108" i="1362"/>
  <c r="AG108" i="1362"/>
  <c r="AF108" i="1362"/>
  <c r="AE108" i="1362"/>
  <c r="AD108" i="1362"/>
  <c r="AC108" i="1362"/>
  <c r="AB108" i="1362"/>
  <c r="AA108" i="1362"/>
  <c r="Z108" i="1362"/>
  <c r="Y108" i="1362"/>
  <c r="X108" i="1362"/>
  <c r="W108" i="1362"/>
  <c r="BR107" i="1362"/>
  <c r="BQ107" i="1362"/>
  <c r="BP107" i="1362"/>
  <c r="BO107" i="1362"/>
  <c r="BN107" i="1362"/>
  <c r="BM107" i="1362"/>
  <c r="BL107" i="1362"/>
  <c r="BK107" i="1362"/>
  <c r="BJ107" i="1362"/>
  <c r="BI107" i="1362"/>
  <c r="BH107" i="1362"/>
  <c r="BG107" i="1362"/>
  <c r="BF107" i="1362"/>
  <c r="BE107" i="1362"/>
  <c r="BD107" i="1362"/>
  <c r="BC107" i="1362"/>
  <c r="BB107" i="1362"/>
  <c r="BA107" i="1362"/>
  <c r="AZ107" i="1362"/>
  <c r="AY107" i="1362"/>
  <c r="AX107" i="1362"/>
  <c r="AW107" i="1362"/>
  <c r="AV107" i="1362"/>
  <c r="AU107" i="1362"/>
  <c r="AT107" i="1362"/>
  <c r="AS107" i="1362"/>
  <c r="AR107" i="1362"/>
  <c r="AQ107" i="1362"/>
  <c r="AP107" i="1362"/>
  <c r="AO107" i="1362"/>
  <c r="AN107" i="1362"/>
  <c r="AM107" i="1362"/>
  <c r="AL107" i="1362"/>
  <c r="AK107" i="1362"/>
  <c r="AJ107" i="1362"/>
  <c r="AI107" i="1362"/>
  <c r="AH107" i="1362"/>
  <c r="AH107" i="1363" s="1"/>
  <c r="AI107" i="1363" s="1"/>
  <c r="AJ107" i="1363" s="1"/>
  <c r="AK107" i="1363" s="1"/>
  <c r="AL107" i="1363" s="1"/>
  <c r="AM107" i="1363" s="1"/>
  <c r="AN107" i="1363" s="1"/>
  <c r="AO107" i="1363" s="1"/>
  <c r="AP107" i="1363" s="1"/>
  <c r="AQ107" i="1363" s="1"/>
  <c r="AR107" i="1363" s="1"/>
  <c r="AS107" i="1363" s="1"/>
  <c r="AT107" i="1363" s="1"/>
  <c r="AU107" i="1363" s="1"/>
  <c r="AV107" i="1363" s="1"/>
  <c r="AW107" i="1363" s="1"/>
  <c r="AX107" i="1363" s="1"/>
  <c r="AY107" i="1363" s="1"/>
  <c r="AZ107" i="1363" s="1"/>
  <c r="BA107" i="1363" s="1"/>
  <c r="BB107" i="1363" s="1"/>
  <c r="BC107" i="1363" s="1"/>
  <c r="BD107" i="1363" s="1"/>
  <c r="BE107" i="1363" s="1"/>
  <c r="BF107" i="1363" s="1"/>
  <c r="BG107" i="1363" s="1"/>
  <c r="BH107" i="1363" s="1"/>
  <c r="BI107" i="1363" s="1"/>
  <c r="BJ107" i="1363" s="1"/>
  <c r="BK107" i="1363" s="1"/>
  <c r="BL107" i="1363" s="1"/>
  <c r="BM107" i="1363" s="1"/>
  <c r="BN107" i="1363" s="1"/>
  <c r="BO107" i="1363" s="1"/>
  <c r="BP107" i="1363" s="1"/>
  <c r="BQ107" i="1363" s="1"/>
  <c r="BR107" i="1363" s="1"/>
  <c r="AG107" i="1362"/>
  <c r="AF107" i="1362"/>
  <c r="AE107" i="1362"/>
  <c r="AD107" i="1362"/>
  <c r="AC107" i="1362"/>
  <c r="AB107" i="1362"/>
  <c r="AA107" i="1362"/>
  <c r="Z107" i="1362"/>
  <c r="Y107" i="1362"/>
  <c r="X107" i="1362"/>
  <c r="W107" i="1362"/>
  <c r="BR106" i="1362"/>
  <c r="BQ106" i="1362"/>
  <c r="BP106" i="1362"/>
  <c r="BO106" i="1362"/>
  <c r="BN106" i="1362"/>
  <c r="BM106" i="1362"/>
  <c r="BL106" i="1362"/>
  <c r="BK106" i="1362"/>
  <c r="BJ106" i="1362"/>
  <c r="BI106" i="1362"/>
  <c r="BH106" i="1362"/>
  <c r="BG106" i="1362"/>
  <c r="BF106" i="1362"/>
  <c r="BE106" i="1362"/>
  <c r="BD106" i="1362"/>
  <c r="BC106" i="1362"/>
  <c r="BB106" i="1362"/>
  <c r="BA106" i="1362"/>
  <c r="AZ106" i="1362"/>
  <c r="AY106" i="1362"/>
  <c r="AX106" i="1362"/>
  <c r="AW106" i="1362"/>
  <c r="AV106" i="1362"/>
  <c r="AU106" i="1362"/>
  <c r="AT106" i="1362"/>
  <c r="AS106" i="1362"/>
  <c r="AR106" i="1362"/>
  <c r="AQ106" i="1362"/>
  <c r="AP106" i="1362"/>
  <c r="AO106" i="1362"/>
  <c r="AN106" i="1362"/>
  <c r="AM106" i="1362"/>
  <c r="AL106" i="1362"/>
  <c r="AK106" i="1362"/>
  <c r="AJ106" i="1362"/>
  <c r="AI106" i="1362"/>
  <c r="AH106" i="1362"/>
  <c r="AG106" i="1362"/>
  <c r="AF106" i="1362"/>
  <c r="AE106" i="1362"/>
  <c r="AD106" i="1362"/>
  <c r="AC106" i="1362"/>
  <c r="AB106" i="1362"/>
  <c r="AA106" i="1362"/>
  <c r="Z106" i="1362"/>
  <c r="Y106" i="1362"/>
  <c r="X106" i="1362"/>
  <c r="W106" i="1362"/>
  <c r="BR105" i="1362"/>
  <c r="BQ105" i="1362"/>
  <c r="BP105" i="1362"/>
  <c r="BO105" i="1362"/>
  <c r="BN105" i="1362"/>
  <c r="BM105" i="1362"/>
  <c r="BL105" i="1362"/>
  <c r="BK105" i="1362"/>
  <c r="BJ105" i="1362"/>
  <c r="BI105" i="1362"/>
  <c r="BH105" i="1362"/>
  <c r="BG105" i="1362"/>
  <c r="BF105" i="1362"/>
  <c r="BE105" i="1362"/>
  <c r="BD105" i="1362"/>
  <c r="BC105" i="1362"/>
  <c r="BB105" i="1362"/>
  <c r="BA105" i="1362"/>
  <c r="AZ105" i="1362"/>
  <c r="AY105" i="1362"/>
  <c r="AX105" i="1362"/>
  <c r="AW105" i="1362"/>
  <c r="AV105" i="1362"/>
  <c r="AU105" i="1362"/>
  <c r="AT105" i="1362"/>
  <c r="AS105" i="1362"/>
  <c r="AR105" i="1362"/>
  <c r="AQ105" i="1362"/>
  <c r="AP105" i="1362"/>
  <c r="AO105" i="1362"/>
  <c r="AN105" i="1362"/>
  <c r="AM105" i="1362"/>
  <c r="AL105" i="1362"/>
  <c r="AK105" i="1362"/>
  <c r="AJ105" i="1362"/>
  <c r="AI105" i="1362"/>
  <c r="AH105" i="1362"/>
  <c r="AG105" i="1362"/>
  <c r="AF105" i="1362"/>
  <c r="AE105" i="1362"/>
  <c r="AD105" i="1362"/>
  <c r="AC105" i="1362"/>
  <c r="AB105" i="1362"/>
  <c r="AA105" i="1362"/>
  <c r="Z105" i="1362"/>
  <c r="Y105" i="1362"/>
  <c r="X105" i="1362"/>
  <c r="W105" i="1362"/>
  <c r="BR104" i="1362"/>
  <c r="BQ104" i="1362"/>
  <c r="BP104" i="1362"/>
  <c r="BO104" i="1362"/>
  <c r="BN104" i="1362"/>
  <c r="BM104" i="1362"/>
  <c r="BL104" i="1362"/>
  <c r="BK104" i="1362"/>
  <c r="BJ104" i="1362"/>
  <c r="BI104" i="1362"/>
  <c r="BH104" i="1362"/>
  <c r="BG104" i="1362"/>
  <c r="BF104" i="1362"/>
  <c r="BE104" i="1362"/>
  <c r="BD104" i="1362"/>
  <c r="BC104" i="1362"/>
  <c r="BB104" i="1362"/>
  <c r="BA104" i="1362"/>
  <c r="AZ104" i="1362"/>
  <c r="AY104" i="1362"/>
  <c r="AX104" i="1362"/>
  <c r="AW104" i="1362"/>
  <c r="AV104" i="1362"/>
  <c r="AU104" i="1362"/>
  <c r="AT104" i="1362"/>
  <c r="AS104" i="1362"/>
  <c r="AR104" i="1362"/>
  <c r="AQ104" i="1362"/>
  <c r="AP104" i="1362"/>
  <c r="AO104" i="1362"/>
  <c r="AN104" i="1362"/>
  <c r="AM104" i="1362"/>
  <c r="AL104" i="1362"/>
  <c r="AK104" i="1362"/>
  <c r="AJ104" i="1362"/>
  <c r="AI104" i="1362"/>
  <c r="AH104" i="1362"/>
  <c r="AG104" i="1362"/>
  <c r="AF104" i="1362"/>
  <c r="AE104" i="1362"/>
  <c r="AD104" i="1362"/>
  <c r="AC104" i="1362"/>
  <c r="AB104" i="1362"/>
  <c r="AA104" i="1362"/>
  <c r="Z104" i="1362"/>
  <c r="Y104" i="1362"/>
  <c r="X104" i="1362"/>
  <c r="W104" i="1362"/>
  <c r="W104" i="1363" s="1"/>
  <c r="X104" i="1363" s="1"/>
  <c r="Y104" i="1363" s="1"/>
  <c r="Z104" i="1363" s="1"/>
  <c r="AA104" i="1363" s="1"/>
  <c r="AB104" i="1363" s="1"/>
  <c r="AC104" i="1363" s="1"/>
  <c r="AD104" i="1363" s="1"/>
  <c r="AE104" i="1363" s="1"/>
  <c r="AF104" i="1363" s="1"/>
  <c r="AG104" i="1363" s="1"/>
  <c r="AH104" i="1363" s="1"/>
  <c r="AI104" i="1363" s="1"/>
  <c r="AJ104" i="1363" s="1"/>
  <c r="AK104" i="1363" s="1"/>
  <c r="AL104" i="1363" s="1"/>
  <c r="AM104" i="1363" s="1"/>
  <c r="AN104" i="1363" s="1"/>
  <c r="AO104" i="1363" s="1"/>
  <c r="AP104" i="1363" s="1"/>
  <c r="AQ104" i="1363" s="1"/>
  <c r="AR104" i="1363" s="1"/>
  <c r="AS104" i="1363" s="1"/>
  <c r="AT104" i="1363" s="1"/>
  <c r="AU104" i="1363" s="1"/>
  <c r="AV104" i="1363" s="1"/>
  <c r="AW104" i="1363" s="1"/>
  <c r="AX104" i="1363" s="1"/>
  <c r="AY104" i="1363" s="1"/>
  <c r="AZ104" i="1363" s="1"/>
  <c r="BA104" i="1363" s="1"/>
  <c r="BB104" i="1363" s="1"/>
  <c r="BC104" i="1363" s="1"/>
  <c r="BD104" i="1363" s="1"/>
  <c r="BE104" i="1363" s="1"/>
  <c r="BF104" i="1363" s="1"/>
  <c r="BG104" i="1363" s="1"/>
  <c r="BH104" i="1363" s="1"/>
  <c r="BI104" i="1363" s="1"/>
  <c r="BJ104" i="1363" s="1"/>
  <c r="BK104" i="1363" s="1"/>
  <c r="BL104" i="1363" s="1"/>
  <c r="BM104" i="1363" s="1"/>
  <c r="BN104" i="1363" s="1"/>
  <c r="BO104" i="1363" s="1"/>
  <c r="BP104" i="1363" s="1"/>
  <c r="BQ104" i="1363" s="1"/>
  <c r="BR104" i="1363" s="1"/>
  <c r="BR103" i="1362"/>
  <c r="BQ103" i="1362"/>
  <c r="BP103" i="1362"/>
  <c r="BO103" i="1362"/>
  <c r="BN103" i="1362"/>
  <c r="BM103" i="1362"/>
  <c r="BL103" i="1362"/>
  <c r="BK103" i="1362"/>
  <c r="BJ103" i="1362"/>
  <c r="BI103" i="1362"/>
  <c r="BH103" i="1362"/>
  <c r="BG103" i="1362"/>
  <c r="BF103" i="1362"/>
  <c r="BE103" i="1362"/>
  <c r="BD103" i="1362"/>
  <c r="BC103" i="1362"/>
  <c r="BB103" i="1362"/>
  <c r="BA103" i="1362"/>
  <c r="AZ103" i="1362"/>
  <c r="AY103" i="1362"/>
  <c r="AX103" i="1362"/>
  <c r="AW103" i="1362"/>
  <c r="AV103" i="1362"/>
  <c r="AU103" i="1362"/>
  <c r="AT103" i="1362"/>
  <c r="AS103" i="1362"/>
  <c r="AR103" i="1362"/>
  <c r="AQ103" i="1362"/>
  <c r="AP103" i="1362"/>
  <c r="AO103" i="1362"/>
  <c r="AN103" i="1362"/>
  <c r="AM103" i="1362"/>
  <c r="AL103" i="1362"/>
  <c r="AK103" i="1362"/>
  <c r="AJ103" i="1362"/>
  <c r="AI103" i="1362"/>
  <c r="AH103" i="1362"/>
  <c r="AG103" i="1362"/>
  <c r="AF103" i="1362"/>
  <c r="AE103" i="1362"/>
  <c r="AD103" i="1362"/>
  <c r="AC103" i="1362"/>
  <c r="AB103" i="1362"/>
  <c r="AA103" i="1362"/>
  <c r="Z103" i="1362"/>
  <c r="Y103" i="1362"/>
  <c r="X103" i="1362"/>
  <c r="W103" i="1362"/>
  <c r="BR102" i="1362"/>
  <c r="BQ102" i="1362"/>
  <c r="BP102" i="1362"/>
  <c r="BO102" i="1362"/>
  <c r="BN102" i="1362"/>
  <c r="BM102" i="1362"/>
  <c r="BL102" i="1362"/>
  <c r="BK102" i="1362"/>
  <c r="BJ102" i="1362"/>
  <c r="BI102" i="1362"/>
  <c r="BH102" i="1362"/>
  <c r="BG102" i="1362"/>
  <c r="BF102" i="1362"/>
  <c r="BE102" i="1362"/>
  <c r="BD102" i="1362"/>
  <c r="BC102" i="1362"/>
  <c r="BB102" i="1362"/>
  <c r="BA102" i="1362"/>
  <c r="AZ102" i="1362"/>
  <c r="AY102" i="1362"/>
  <c r="AX102" i="1362"/>
  <c r="AW102" i="1362"/>
  <c r="AV102" i="1362"/>
  <c r="AU102" i="1362"/>
  <c r="AT102" i="1362"/>
  <c r="AS102" i="1362"/>
  <c r="AR102" i="1362"/>
  <c r="AQ102" i="1362"/>
  <c r="AP102" i="1362"/>
  <c r="AO102" i="1362"/>
  <c r="AN102" i="1362"/>
  <c r="AM102" i="1362"/>
  <c r="AL102" i="1362"/>
  <c r="AK102" i="1362"/>
  <c r="AJ102" i="1362"/>
  <c r="AI102" i="1362"/>
  <c r="AH102" i="1362"/>
  <c r="AG102" i="1362"/>
  <c r="AF102" i="1362"/>
  <c r="AE102" i="1362"/>
  <c r="AD102" i="1362"/>
  <c r="AC102" i="1362"/>
  <c r="AB102" i="1362"/>
  <c r="AA102" i="1362"/>
  <c r="Z102" i="1362"/>
  <c r="Y102" i="1362"/>
  <c r="X102" i="1362"/>
  <c r="W102" i="1362"/>
  <c r="BR101" i="1362"/>
  <c r="BQ101" i="1362"/>
  <c r="BP101" i="1362"/>
  <c r="BO101" i="1362"/>
  <c r="BN101" i="1362"/>
  <c r="BM101" i="1362"/>
  <c r="BL101" i="1362"/>
  <c r="BK101" i="1362"/>
  <c r="BJ101" i="1362"/>
  <c r="BI101" i="1362"/>
  <c r="BH101" i="1362"/>
  <c r="BG101" i="1362"/>
  <c r="BF101" i="1362"/>
  <c r="BE101" i="1362"/>
  <c r="BD101" i="1362"/>
  <c r="BC101" i="1362"/>
  <c r="BB101" i="1362"/>
  <c r="BA101" i="1362"/>
  <c r="AZ101" i="1362"/>
  <c r="AY101" i="1362"/>
  <c r="AX101" i="1362"/>
  <c r="AW101" i="1362"/>
  <c r="AV101" i="1362"/>
  <c r="AU101" i="1362"/>
  <c r="AT101" i="1362"/>
  <c r="AS101" i="1362"/>
  <c r="AR101" i="1362"/>
  <c r="AR101" i="1363" s="1"/>
  <c r="AS101" i="1363" s="1"/>
  <c r="AT101" i="1363" s="1"/>
  <c r="AU101" i="1363" s="1"/>
  <c r="AV101" i="1363" s="1"/>
  <c r="AW101" i="1363" s="1"/>
  <c r="AX101" i="1363" s="1"/>
  <c r="AY101" i="1363" s="1"/>
  <c r="AZ101" i="1363" s="1"/>
  <c r="BA101" i="1363" s="1"/>
  <c r="BB101" i="1363" s="1"/>
  <c r="BC101" i="1363" s="1"/>
  <c r="BD101" i="1363" s="1"/>
  <c r="BE101" i="1363" s="1"/>
  <c r="BF101" i="1363" s="1"/>
  <c r="BG101" i="1363" s="1"/>
  <c r="BH101" i="1363" s="1"/>
  <c r="BI101" i="1363" s="1"/>
  <c r="BJ101" i="1363" s="1"/>
  <c r="BK101" i="1363" s="1"/>
  <c r="BL101" i="1363" s="1"/>
  <c r="BM101" i="1363" s="1"/>
  <c r="BN101" i="1363" s="1"/>
  <c r="BO101" i="1363" s="1"/>
  <c r="BP101" i="1363" s="1"/>
  <c r="BQ101" i="1363" s="1"/>
  <c r="BR101" i="1363" s="1"/>
  <c r="AQ101" i="1362"/>
  <c r="AP101" i="1362"/>
  <c r="AO101" i="1362"/>
  <c r="AN101" i="1362"/>
  <c r="AM101" i="1362"/>
  <c r="AL101" i="1362"/>
  <c r="AK101" i="1362"/>
  <c r="AJ101" i="1362"/>
  <c r="AI101" i="1362"/>
  <c r="AH101" i="1362"/>
  <c r="AG101" i="1362"/>
  <c r="AF101" i="1362"/>
  <c r="AE101" i="1362"/>
  <c r="AD101" i="1362"/>
  <c r="AC101" i="1362"/>
  <c r="AB101" i="1362"/>
  <c r="AA101" i="1362"/>
  <c r="Z101" i="1362"/>
  <c r="Y101" i="1362"/>
  <c r="X101" i="1362"/>
  <c r="W101" i="1362"/>
  <c r="BR100" i="1362"/>
  <c r="BQ100" i="1362"/>
  <c r="BP100" i="1362"/>
  <c r="BO100" i="1362"/>
  <c r="BN100" i="1362"/>
  <c r="BM100" i="1362"/>
  <c r="BL100" i="1362"/>
  <c r="BK100" i="1362"/>
  <c r="BJ100" i="1362"/>
  <c r="BI100" i="1362"/>
  <c r="BH100" i="1362"/>
  <c r="BG100" i="1362"/>
  <c r="BF100" i="1362"/>
  <c r="BE100" i="1362"/>
  <c r="BD100" i="1362"/>
  <c r="BC100" i="1362"/>
  <c r="BB100" i="1362"/>
  <c r="BA100" i="1362"/>
  <c r="AZ100" i="1362"/>
  <c r="AY100" i="1362"/>
  <c r="AX100" i="1362"/>
  <c r="AW100" i="1362"/>
  <c r="AV100" i="1362"/>
  <c r="AU100" i="1362"/>
  <c r="AT100" i="1362"/>
  <c r="AS100" i="1362"/>
  <c r="AR100" i="1362"/>
  <c r="AQ100" i="1362"/>
  <c r="AP100" i="1362"/>
  <c r="AO100" i="1362"/>
  <c r="AN100" i="1362"/>
  <c r="AM100" i="1362"/>
  <c r="AL100" i="1362"/>
  <c r="AK100" i="1362"/>
  <c r="AJ100" i="1362"/>
  <c r="AI100" i="1362"/>
  <c r="AH100" i="1362"/>
  <c r="AG100" i="1362"/>
  <c r="AF100" i="1362"/>
  <c r="AE100" i="1362"/>
  <c r="AD100" i="1362"/>
  <c r="AC100" i="1362"/>
  <c r="AB100" i="1362"/>
  <c r="AA100" i="1362"/>
  <c r="Z100" i="1362"/>
  <c r="Y100" i="1362"/>
  <c r="X100" i="1362"/>
  <c r="W100" i="1362"/>
  <c r="BR99" i="1362"/>
  <c r="BQ99" i="1362"/>
  <c r="BP99" i="1362"/>
  <c r="BO99" i="1362"/>
  <c r="BN99" i="1362"/>
  <c r="BM99" i="1362"/>
  <c r="BL99" i="1362"/>
  <c r="BK99" i="1362"/>
  <c r="BJ99" i="1362"/>
  <c r="BI99" i="1362"/>
  <c r="BH99" i="1362"/>
  <c r="BG99" i="1362"/>
  <c r="BF99" i="1362"/>
  <c r="BE99" i="1362"/>
  <c r="BD99" i="1362"/>
  <c r="BC99" i="1362"/>
  <c r="BB99" i="1362"/>
  <c r="BA99" i="1362"/>
  <c r="AZ99" i="1362"/>
  <c r="AY99" i="1362"/>
  <c r="AX99" i="1362"/>
  <c r="AW99" i="1362"/>
  <c r="AV99" i="1362"/>
  <c r="AU99" i="1362"/>
  <c r="AT99" i="1362"/>
  <c r="AS99" i="1362"/>
  <c r="AR99" i="1362"/>
  <c r="AQ99" i="1362"/>
  <c r="AP99" i="1362"/>
  <c r="AO99" i="1362"/>
  <c r="AN99" i="1362"/>
  <c r="AM99" i="1362"/>
  <c r="AL99" i="1362"/>
  <c r="AK99" i="1362"/>
  <c r="AJ99" i="1362"/>
  <c r="AI99" i="1362"/>
  <c r="AH99" i="1362"/>
  <c r="AG99" i="1362"/>
  <c r="AF99" i="1362"/>
  <c r="AE99" i="1362"/>
  <c r="AD99" i="1362"/>
  <c r="AC99" i="1362"/>
  <c r="AB99" i="1362"/>
  <c r="AA99" i="1362"/>
  <c r="Z99" i="1362"/>
  <c r="Y99" i="1362"/>
  <c r="X99" i="1362"/>
  <c r="W99" i="1362"/>
  <c r="BR98" i="1362"/>
  <c r="BQ98" i="1362"/>
  <c r="BP98" i="1362"/>
  <c r="BO98" i="1362"/>
  <c r="BN98" i="1362"/>
  <c r="BM98" i="1362"/>
  <c r="BL98" i="1362"/>
  <c r="BK98" i="1362"/>
  <c r="BJ98" i="1362"/>
  <c r="BI98" i="1362"/>
  <c r="BH98" i="1362"/>
  <c r="BG98" i="1362"/>
  <c r="BF98" i="1362"/>
  <c r="BE98" i="1362"/>
  <c r="BD98" i="1362"/>
  <c r="BC98" i="1362"/>
  <c r="BB98" i="1362"/>
  <c r="BA98" i="1362"/>
  <c r="AZ98" i="1362"/>
  <c r="AY98" i="1362"/>
  <c r="AX98" i="1362"/>
  <c r="AW98" i="1362"/>
  <c r="AV98" i="1362"/>
  <c r="AU98" i="1362"/>
  <c r="AT98" i="1362"/>
  <c r="AS98" i="1362"/>
  <c r="AR98" i="1362"/>
  <c r="AQ98" i="1362"/>
  <c r="AP98" i="1362"/>
  <c r="AO98" i="1362"/>
  <c r="AN98" i="1362"/>
  <c r="AM98" i="1362"/>
  <c r="AL98" i="1362"/>
  <c r="AK98" i="1362"/>
  <c r="AJ98" i="1362"/>
  <c r="AI98" i="1362"/>
  <c r="AH98" i="1362"/>
  <c r="AG98" i="1362"/>
  <c r="AF98" i="1362"/>
  <c r="AE98" i="1362"/>
  <c r="AD98" i="1362"/>
  <c r="AC98" i="1362"/>
  <c r="AB98" i="1362"/>
  <c r="AA98" i="1362"/>
  <c r="Z98" i="1362"/>
  <c r="Y98" i="1362"/>
  <c r="X98" i="1362"/>
  <c r="W98" i="1362"/>
  <c r="BR97" i="1362"/>
  <c r="BQ97" i="1362"/>
  <c r="BP97" i="1362"/>
  <c r="BO97" i="1362"/>
  <c r="BN97" i="1362"/>
  <c r="BM97" i="1362"/>
  <c r="BL97" i="1362"/>
  <c r="BK97" i="1362"/>
  <c r="BJ97" i="1362"/>
  <c r="BI97" i="1362"/>
  <c r="BH97" i="1362"/>
  <c r="BG97" i="1362"/>
  <c r="BF97" i="1362"/>
  <c r="BE97" i="1362"/>
  <c r="BD97" i="1362"/>
  <c r="BC97" i="1362"/>
  <c r="BB97" i="1362"/>
  <c r="BA97" i="1362"/>
  <c r="AZ97" i="1362"/>
  <c r="AY97" i="1362"/>
  <c r="AX97" i="1362"/>
  <c r="AW97" i="1362"/>
  <c r="AV97" i="1362"/>
  <c r="AU97" i="1362"/>
  <c r="AT97" i="1362"/>
  <c r="AS97" i="1362"/>
  <c r="AR97" i="1362"/>
  <c r="AQ97" i="1362"/>
  <c r="AP97" i="1362"/>
  <c r="AO97" i="1362"/>
  <c r="AN97" i="1362"/>
  <c r="AM97" i="1362"/>
  <c r="AL97" i="1362"/>
  <c r="AK97" i="1362"/>
  <c r="AJ97" i="1362"/>
  <c r="AI97" i="1362"/>
  <c r="AH97" i="1362"/>
  <c r="AG97" i="1362"/>
  <c r="AF97" i="1362"/>
  <c r="AE97" i="1362"/>
  <c r="AD97" i="1362"/>
  <c r="AC97" i="1362"/>
  <c r="AB97" i="1362"/>
  <c r="AA97" i="1362"/>
  <c r="Z97" i="1362"/>
  <c r="Y97" i="1362"/>
  <c r="X97" i="1362"/>
  <c r="W97" i="1362"/>
  <c r="BR96" i="1362"/>
  <c r="BQ96" i="1362"/>
  <c r="BP96" i="1362"/>
  <c r="BO96" i="1362"/>
  <c r="BN96" i="1362"/>
  <c r="BM96" i="1362"/>
  <c r="BL96" i="1362"/>
  <c r="BK96" i="1362"/>
  <c r="BJ96" i="1362"/>
  <c r="BI96" i="1362"/>
  <c r="BH96" i="1362"/>
  <c r="BG96" i="1362"/>
  <c r="BF96" i="1362"/>
  <c r="BE96" i="1362"/>
  <c r="BD96" i="1362"/>
  <c r="BC96" i="1362"/>
  <c r="BB96" i="1362"/>
  <c r="BA96" i="1362"/>
  <c r="AZ96" i="1362"/>
  <c r="AY96" i="1362"/>
  <c r="AX96" i="1362"/>
  <c r="AW96" i="1362"/>
  <c r="AV96" i="1362"/>
  <c r="AU96" i="1362"/>
  <c r="AT96" i="1362"/>
  <c r="AS96" i="1362"/>
  <c r="AR96" i="1362"/>
  <c r="AQ96" i="1362"/>
  <c r="AP96" i="1362"/>
  <c r="AO96" i="1362"/>
  <c r="AN96" i="1362"/>
  <c r="AM96" i="1362"/>
  <c r="AL96" i="1362"/>
  <c r="AK96" i="1362"/>
  <c r="AJ96" i="1362"/>
  <c r="AI96" i="1362"/>
  <c r="AH96" i="1362"/>
  <c r="AG96" i="1362"/>
  <c r="AF96" i="1362"/>
  <c r="AE96" i="1362"/>
  <c r="AD96" i="1362"/>
  <c r="AC96" i="1362"/>
  <c r="AB96" i="1362"/>
  <c r="AA96" i="1362"/>
  <c r="Z96" i="1362"/>
  <c r="Y96" i="1362"/>
  <c r="X96" i="1362"/>
  <c r="W96" i="1362"/>
  <c r="BR95" i="1362"/>
  <c r="BQ95" i="1362"/>
  <c r="BP95" i="1362"/>
  <c r="BO95" i="1362"/>
  <c r="BN95" i="1362"/>
  <c r="BM95" i="1362"/>
  <c r="BL95" i="1362"/>
  <c r="BK95" i="1362"/>
  <c r="BJ95" i="1362"/>
  <c r="BI95" i="1362"/>
  <c r="BH95" i="1362"/>
  <c r="BG95" i="1362"/>
  <c r="BF95" i="1362"/>
  <c r="BE95" i="1362"/>
  <c r="BD95" i="1362"/>
  <c r="BC95" i="1362"/>
  <c r="BB95" i="1362"/>
  <c r="BA95" i="1362"/>
  <c r="AZ95" i="1362"/>
  <c r="AY95" i="1362"/>
  <c r="AX95" i="1362"/>
  <c r="AW95" i="1362"/>
  <c r="AV95" i="1362"/>
  <c r="AU95" i="1362"/>
  <c r="AT95" i="1362"/>
  <c r="AS95" i="1362"/>
  <c r="AR95" i="1362"/>
  <c r="AQ95" i="1362"/>
  <c r="AP95" i="1362"/>
  <c r="AO95" i="1362"/>
  <c r="AN95" i="1362"/>
  <c r="AM95" i="1362"/>
  <c r="AL95" i="1362"/>
  <c r="AL95" i="1363" s="1"/>
  <c r="AM95" i="1363" s="1"/>
  <c r="AN95" i="1363" s="1"/>
  <c r="AO95" i="1363" s="1"/>
  <c r="AP95" i="1363" s="1"/>
  <c r="AQ95" i="1363" s="1"/>
  <c r="AR95" i="1363" s="1"/>
  <c r="AS95" i="1363" s="1"/>
  <c r="AT95" i="1363" s="1"/>
  <c r="AU95" i="1363" s="1"/>
  <c r="AV95" i="1363" s="1"/>
  <c r="AW95" i="1363" s="1"/>
  <c r="AX95" i="1363" s="1"/>
  <c r="AY95" i="1363" s="1"/>
  <c r="AZ95" i="1363" s="1"/>
  <c r="BA95" i="1363" s="1"/>
  <c r="BB95" i="1363" s="1"/>
  <c r="BC95" i="1363" s="1"/>
  <c r="BD95" i="1363" s="1"/>
  <c r="BE95" i="1363" s="1"/>
  <c r="BF95" i="1363" s="1"/>
  <c r="BG95" i="1363" s="1"/>
  <c r="BH95" i="1363" s="1"/>
  <c r="BI95" i="1363" s="1"/>
  <c r="BJ95" i="1363" s="1"/>
  <c r="BK95" i="1363" s="1"/>
  <c r="BL95" i="1363" s="1"/>
  <c r="BM95" i="1363" s="1"/>
  <c r="BN95" i="1363" s="1"/>
  <c r="BO95" i="1363" s="1"/>
  <c r="BP95" i="1363" s="1"/>
  <c r="BQ95" i="1363" s="1"/>
  <c r="BR95" i="1363" s="1"/>
  <c r="AK95" i="1362"/>
  <c r="AJ95" i="1362"/>
  <c r="AI95" i="1362"/>
  <c r="AH95" i="1362"/>
  <c r="AG95" i="1362"/>
  <c r="AF95" i="1362"/>
  <c r="AE95" i="1362"/>
  <c r="AD95" i="1362"/>
  <c r="AC95" i="1362"/>
  <c r="AB95" i="1362"/>
  <c r="AA95" i="1362"/>
  <c r="Z95" i="1362"/>
  <c r="Y95" i="1362"/>
  <c r="X95" i="1362"/>
  <c r="W95" i="1362"/>
  <c r="BR94" i="1362"/>
  <c r="BQ94" i="1362"/>
  <c r="BP94" i="1362"/>
  <c r="BO94" i="1362"/>
  <c r="BN94" i="1362"/>
  <c r="BM94" i="1362"/>
  <c r="BL94" i="1362"/>
  <c r="BK94" i="1362"/>
  <c r="BJ94" i="1362"/>
  <c r="BI94" i="1362"/>
  <c r="BH94" i="1362"/>
  <c r="BG94" i="1362"/>
  <c r="BF94" i="1362"/>
  <c r="BE94" i="1362"/>
  <c r="BD94" i="1362"/>
  <c r="BC94" i="1362"/>
  <c r="BB94" i="1362"/>
  <c r="BA94" i="1362"/>
  <c r="AZ94" i="1362"/>
  <c r="AY94" i="1362"/>
  <c r="AX94" i="1362"/>
  <c r="AW94" i="1362"/>
  <c r="AV94" i="1362"/>
  <c r="AU94" i="1362"/>
  <c r="AT94" i="1362"/>
  <c r="AS94" i="1362"/>
  <c r="AR94" i="1362"/>
  <c r="AQ94" i="1362"/>
  <c r="AP94" i="1362"/>
  <c r="AO94" i="1362"/>
  <c r="AN94" i="1362"/>
  <c r="AM94" i="1362"/>
  <c r="AL94" i="1362"/>
  <c r="AK94" i="1362"/>
  <c r="AJ94" i="1362"/>
  <c r="AI94" i="1362"/>
  <c r="AH94" i="1362"/>
  <c r="AG94" i="1362"/>
  <c r="AF94" i="1362"/>
  <c r="AE94" i="1362"/>
  <c r="AD94" i="1362"/>
  <c r="AC94" i="1362"/>
  <c r="AB94" i="1362"/>
  <c r="AA94" i="1362"/>
  <c r="Z94" i="1362"/>
  <c r="Y94" i="1362"/>
  <c r="X94" i="1362"/>
  <c r="W94" i="1362"/>
  <c r="BR93" i="1362"/>
  <c r="BQ93" i="1362"/>
  <c r="BP93" i="1362"/>
  <c r="BO93" i="1362"/>
  <c r="BN93" i="1362"/>
  <c r="BM93" i="1362"/>
  <c r="BL93" i="1362"/>
  <c r="BK93" i="1362"/>
  <c r="BJ93" i="1362"/>
  <c r="BI93" i="1362"/>
  <c r="BH93" i="1362"/>
  <c r="BG93" i="1362"/>
  <c r="BF93" i="1362"/>
  <c r="BE93" i="1362"/>
  <c r="BD93" i="1362"/>
  <c r="BC93" i="1362"/>
  <c r="BB93" i="1362"/>
  <c r="BA93" i="1362"/>
  <c r="AZ93" i="1362"/>
  <c r="AY93" i="1362"/>
  <c r="AX93" i="1362"/>
  <c r="AW93" i="1362"/>
  <c r="AV93" i="1362"/>
  <c r="AU93" i="1362"/>
  <c r="AT93" i="1362"/>
  <c r="AS93" i="1362"/>
  <c r="AR93" i="1362"/>
  <c r="AQ93" i="1362"/>
  <c r="AP93" i="1362"/>
  <c r="AO93" i="1362"/>
  <c r="AN93" i="1362"/>
  <c r="AM93" i="1362"/>
  <c r="AL93" i="1362"/>
  <c r="AK93" i="1362"/>
  <c r="AJ93" i="1362"/>
  <c r="AI93" i="1362"/>
  <c r="AH93" i="1362"/>
  <c r="AG93" i="1362"/>
  <c r="AF93" i="1362"/>
  <c r="AE93" i="1362"/>
  <c r="AD93" i="1362"/>
  <c r="AC93" i="1362"/>
  <c r="AB93" i="1362"/>
  <c r="AA93" i="1362"/>
  <c r="Z93" i="1362"/>
  <c r="Y93" i="1362"/>
  <c r="X93" i="1362"/>
  <c r="W93" i="1362"/>
  <c r="BR92" i="1362"/>
  <c r="BQ92" i="1362"/>
  <c r="BP92" i="1362"/>
  <c r="BO92" i="1362"/>
  <c r="BN92" i="1362"/>
  <c r="BM92" i="1362"/>
  <c r="BL92" i="1362"/>
  <c r="BK92" i="1362"/>
  <c r="BJ92" i="1362"/>
  <c r="BI92" i="1362"/>
  <c r="BH92" i="1362"/>
  <c r="BG92" i="1362"/>
  <c r="BF92" i="1362"/>
  <c r="BE92" i="1362"/>
  <c r="BD92" i="1362"/>
  <c r="BC92" i="1362"/>
  <c r="BB92" i="1362"/>
  <c r="BA92" i="1362"/>
  <c r="AZ92" i="1362"/>
  <c r="AY92" i="1362"/>
  <c r="AX92" i="1362"/>
  <c r="AW92" i="1362"/>
  <c r="AV92" i="1362"/>
  <c r="AU92" i="1362"/>
  <c r="AT92" i="1362"/>
  <c r="AS92" i="1362"/>
  <c r="AR92" i="1362"/>
  <c r="AQ92" i="1362"/>
  <c r="AP92" i="1362"/>
  <c r="AO92" i="1362"/>
  <c r="AN92" i="1362"/>
  <c r="AM92" i="1362"/>
  <c r="AL92" i="1362"/>
  <c r="AK92" i="1362"/>
  <c r="AJ92" i="1362"/>
  <c r="AI92" i="1362"/>
  <c r="AH92" i="1362"/>
  <c r="AG92" i="1362"/>
  <c r="AF92" i="1362"/>
  <c r="AE92" i="1362"/>
  <c r="AD92" i="1362"/>
  <c r="AC92" i="1362"/>
  <c r="AB92" i="1362"/>
  <c r="AA92" i="1362"/>
  <c r="Z92" i="1362"/>
  <c r="Y92" i="1362"/>
  <c r="X92" i="1362"/>
  <c r="W92" i="1362"/>
  <c r="BR91" i="1362"/>
  <c r="BQ91" i="1362"/>
  <c r="BP91" i="1362"/>
  <c r="BO91" i="1362"/>
  <c r="BN91" i="1362"/>
  <c r="BM91" i="1362"/>
  <c r="BL91" i="1362"/>
  <c r="BK91" i="1362"/>
  <c r="BJ91" i="1362"/>
  <c r="BI91" i="1362"/>
  <c r="BH91" i="1362"/>
  <c r="BG91" i="1362"/>
  <c r="BF91" i="1362"/>
  <c r="BE91" i="1362"/>
  <c r="BD91" i="1362"/>
  <c r="BC91" i="1362"/>
  <c r="BB91" i="1362"/>
  <c r="BA91" i="1362"/>
  <c r="AZ91" i="1362"/>
  <c r="AY91" i="1362"/>
  <c r="AX91" i="1362"/>
  <c r="AW91" i="1362"/>
  <c r="AV91" i="1362"/>
  <c r="AU91" i="1362"/>
  <c r="AT91" i="1362"/>
  <c r="AS91" i="1362"/>
  <c r="AR91" i="1362"/>
  <c r="AQ91" i="1362"/>
  <c r="AP91" i="1362"/>
  <c r="AO91" i="1362"/>
  <c r="AN91" i="1362"/>
  <c r="AM91" i="1362"/>
  <c r="AL91" i="1362"/>
  <c r="AK91" i="1362"/>
  <c r="AJ91" i="1362"/>
  <c r="AI91" i="1362"/>
  <c r="AH91" i="1362"/>
  <c r="AG91" i="1362"/>
  <c r="AF91" i="1362"/>
  <c r="AE91" i="1362"/>
  <c r="AD91" i="1362"/>
  <c r="AC91" i="1362"/>
  <c r="AB91" i="1362"/>
  <c r="AA91" i="1362"/>
  <c r="Z91" i="1362"/>
  <c r="Y91" i="1362"/>
  <c r="X91" i="1362"/>
  <c r="W91" i="1362"/>
  <c r="BR90" i="1362"/>
  <c r="BQ90" i="1362"/>
  <c r="BP90" i="1362"/>
  <c r="BO90" i="1362"/>
  <c r="BN90" i="1362"/>
  <c r="BM90" i="1362"/>
  <c r="BL90" i="1362"/>
  <c r="BK90" i="1362"/>
  <c r="BJ90" i="1362"/>
  <c r="BI90" i="1362"/>
  <c r="BH90" i="1362"/>
  <c r="BG90" i="1362"/>
  <c r="BF90" i="1362"/>
  <c r="BE90" i="1362"/>
  <c r="BD90" i="1362"/>
  <c r="BC90" i="1362"/>
  <c r="BB90" i="1362"/>
  <c r="BA90" i="1362"/>
  <c r="AZ90" i="1362"/>
  <c r="AY90" i="1362"/>
  <c r="AX90" i="1362"/>
  <c r="AW90" i="1362"/>
  <c r="AV90" i="1362"/>
  <c r="AU90" i="1362"/>
  <c r="AT90" i="1362"/>
  <c r="AS90" i="1362"/>
  <c r="AR90" i="1362"/>
  <c r="AQ90" i="1362"/>
  <c r="AP90" i="1362"/>
  <c r="AO90" i="1362"/>
  <c r="AN90" i="1362"/>
  <c r="AM90" i="1362"/>
  <c r="AL90" i="1362"/>
  <c r="AK90" i="1362"/>
  <c r="AJ90" i="1362"/>
  <c r="AI90" i="1362"/>
  <c r="AH90" i="1362"/>
  <c r="AG90" i="1362"/>
  <c r="AF90" i="1362"/>
  <c r="AE90" i="1362"/>
  <c r="AD90" i="1362"/>
  <c r="AC90" i="1362"/>
  <c r="AB90" i="1362"/>
  <c r="AA90" i="1362"/>
  <c r="Z90" i="1362"/>
  <c r="Y90" i="1362"/>
  <c r="X90" i="1362"/>
  <c r="W90" i="1362"/>
  <c r="BR89" i="1362"/>
  <c r="BQ89" i="1362"/>
  <c r="BP89" i="1362"/>
  <c r="BO89" i="1362"/>
  <c r="BN89" i="1362"/>
  <c r="BM89" i="1362"/>
  <c r="BL89" i="1362"/>
  <c r="BK89" i="1362"/>
  <c r="BJ89" i="1362"/>
  <c r="BI89" i="1362"/>
  <c r="BH89" i="1362"/>
  <c r="BG89" i="1362"/>
  <c r="BF89" i="1362"/>
  <c r="BE89" i="1362"/>
  <c r="BD89" i="1362"/>
  <c r="BC89" i="1362"/>
  <c r="BB89" i="1362"/>
  <c r="BA89" i="1362"/>
  <c r="AZ89" i="1362"/>
  <c r="AY89" i="1362"/>
  <c r="AX89" i="1362"/>
  <c r="AW89" i="1362"/>
  <c r="AV89" i="1362"/>
  <c r="AU89" i="1362"/>
  <c r="AT89" i="1362"/>
  <c r="AS89" i="1362"/>
  <c r="AR89" i="1362"/>
  <c r="AQ89" i="1362"/>
  <c r="AP89" i="1362"/>
  <c r="AO89" i="1362"/>
  <c r="AN89" i="1362"/>
  <c r="AM89" i="1362"/>
  <c r="AL89" i="1362"/>
  <c r="AK89" i="1362"/>
  <c r="AJ89" i="1362"/>
  <c r="AI89" i="1362"/>
  <c r="AH89" i="1362"/>
  <c r="AG89" i="1362"/>
  <c r="AF89" i="1362"/>
  <c r="AE89" i="1362"/>
  <c r="AD89" i="1362"/>
  <c r="AC89" i="1362"/>
  <c r="AB89" i="1362"/>
  <c r="AA89" i="1362"/>
  <c r="Z89" i="1362"/>
  <c r="Y89" i="1362"/>
  <c r="X89" i="1362"/>
  <c r="W89" i="1362"/>
  <c r="BR88" i="1362"/>
  <c r="BQ88" i="1362"/>
  <c r="BP88" i="1362"/>
  <c r="BO88" i="1362"/>
  <c r="BN88" i="1362"/>
  <c r="BM88" i="1362"/>
  <c r="BL88" i="1362"/>
  <c r="BK88" i="1362"/>
  <c r="BJ88" i="1362"/>
  <c r="BI88" i="1362"/>
  <c r="BH88" i="1362"/>
  <c r="BG88" i="1362"/>
  <c r="BF88" i="1362"/>
  <c r="BE88" i="1362"/>
  <c r="BD88" i="1362"/>
  <c r="BC88" i="1362"/>
  <c r="BB88" i="1362"/>
  <c r="BA88" i="1362"/>
  <c r="AZ88" i="1362"/>
  <c r="AY88" i="1362"/>
  <c r="AX88" i="1362"/>
  <c r="AW88" i="1362"/>
  <c r="AV88" i="1362"/>
  <c r="AU88" i="1362"/>
  <c r="AT88" i="1362"/>
  <c r="AS88" i="1362"/>
  <c r="AR88" i="1362"/>
  <c r="AQ88" i="1362"/>
  <c r="AP88" i="1362"/>
  <c r="AO88" i="1362"/>
  <c r="AN88" i="1362"/>
  <c r="AM88" i="1362"/>
  <c r="AL88" i="1362"/>
  <c r="AK88" i="1362"/>
  <c r="AJ88" i="1362"/>
  <c r="AI88" i="1362"/>
  <c r="AH88" i="1362"/>
  <c r="AG88" i="1362"/>
  <c r="AF88" i="1362"/>
  <c r="AE88" i="1362"/>
  <c r="AD88" i="1362"/>
  <c r="AC88" i="1362"/>
  <c r="AB88" i="1362"/>
  <c r="AA88" i="1362"/>
  <c r="Z88" i="1362"/>
  <c r="Y88" i="1362"/>
  <c r="X88" i="1362"/>
  <c r="W88" i="1362"/>
  <c r="BR87" i="1362"/>
  <c r="BQ87" i="1362"/>
  <c r="BP87" i="1362"/>
  <c r="BO87" i="1362"/>
  <c r="BN87" i="1362"/>
  <c r="BM87" i="1362"/>
  <c r="BL87" i="1362"/>
  <c r="BK87" i="1362"/>
  <c r="BJ87" i="1362"/>
  <c r="BI87" i="1362"/>
  <c r="BH87" i="1362"/>
  <c r="BG87" i="1362"/>
  <c r="BF87" i="1362"/>
  <c r="BE87" i="1362"/>
  <c r="BD87" i="1362"/>
  <c r="BC87" i="1362"/>
  <c r="BB87" i="1362"/>
  <c r="BA87" i="1362"/>
  <c r="AZ87" i="1362"/>
  <c r="AY87" i="1362"/>
  <c r="AX87" i="1362"/>
  <c r="AW87" i="1362"/>
  <c r="AV87" i="1362"/>
  <c r="AU87" i="1362"/>
  <c r="AT87" i="1362"/>
  <c r="AS87" i="1362"/>
  <c r="AR87" i="1362"/>
  <c r="AQ87" i="1362"/>
  <c r="AP87" i="1362"/>
  <c r="AO87" i="1362"/>
  <c r="AN87" i="1362"/>
  <c r="AM87" i="1362"/>
  <c r="AL87" i="1362"/>
  <c r="AK87" i="1362"/>
  <c r="AJ87" i="1362"/>
  <c r="AI87" i="1362"/>
  <c r="AH87" i="1362"/>
  <c r="AG87" i="1362"/>
  <c r="AF87" i="1362"/>
  <c r="AE87" i="1362"/>
  <c r="AD87" i="1362"/>
  <c r="AC87" i="1362"/>
  <c r="AB87" i="1362"/>
  <c r="AA87" i="1362"/>
  <c r="Z87" i="1362"/>
  <c r="Y87" i="1362"/>
  <c r="X87" i="1362"/>
  <c r="W87" i="1362"/>
  <c r="BR86" i="1362"/>
  <c r="BQ86" i="1362"/>
  <c r="BP86" i="1362"/>
  <c r="BO86" i="1362"/>
  <c r="BN86" i="1362"/>
  <c r="BM86" i="1362"/>
  <c r="BL86" i="1362"/>
  <c r="BK86" i="1362"/>
  <c r="BJ86" i="1362"/>
  <c r="BI86" i="1362"/>
  <c r="BH86" i="1362"/>
  <c r="BG86" i="1362"/>
  <c r="BF86" i="1362"/>
  <c r="BE86" i="1362"/>
  <c r="BD86" i="1362"/>
  <c r="BC86" i="1362"/>
  <c r="BB86" i="1362"/>
  <c r="BA86" i="1362"/>
  <c r="AZ86" i="1362"/>
  <c r="AY86" i="1362"/>
  <c r="AX86" i="1362"/>
  <c r="AW86" i="1362"/>
  <c r="AV86" i="1362"/>
  <c r="AU86" i="1362"/>
  <c r="AT86" i="1362"/>
  <c r="AS86" i="1362"/>
  <c r="AR86" i="1362"/>
  <c r="AQ86" i="1362"/>
  <c r="AP86" i="1362"/>
  <c r="AO86" i="1362"/>
  <c r="AN86" i="1362"/>
  <c r="AM86" i="1362"/>
  <c r="AL86" i="1362"/>
  <c r="AK86" i="1362"/>
  <c r="AJ86" i="1362"/>
  <c r="AI86" i="1362"/>
  <c r="AH86" i="1362"/>
  <c r="AG86" i="1362"/>
  <c r="AF86" i="1362"/>
  <c r="AE86" i="1362"/>
  <c r="AD86" i="1362"/>
  <c r="AC86" i="1362"/>
  <c r="AB86" i="1362"/>
  <c r="AA86" i="1362"/>
  <c r="Z86" i="1362"/>
  <c r="Y86" i="1362"/>
  <c r="X86" i="1362"/>
  <c r="W86" i="1362"/>
  <c r="BR85" i="1362"/>
  <c r="BQ85" i="1362"/>
  <c r="BP85" i="1362"/>
  <c r="BO85" i="1362"/>
  <c r="BN85" i="1362"/>
  <c r="BM85" i="1362"/>
  <c r="BL85" i="1362"/>
  <c r="BK85" i="1362"/>
  <c r="BJ85" i="1362"/>
  <c r="BI85" i="1362"/>
  <c r="BH85" i="1362"/>
  <c r="BG85" i="1362"/>
  <c r="BF85" i="1362"/>
  <c r="BE85" i="1362"/>
  <c r="BD85" i="1362"/>
  <c r="BC85" i="1362"/>
  <c r="BB85" i="1362"/>
  <c r="BA85" i="1362"/>
  <c r="AZ85" i="1362"/>
  <c r="AY85" i="1362"/>
  <c r="AX85" i="1362"/>
  <c r="AW85" i="1362"/>
  <c r="AV85" i="1362"/>
  <c r="AU85" i="1362"/>
  <c r="AT85" i="1362"/>
  <c r="AS85" i="1362"/>
  <c r="AR85" i="1362"/>
  <c r="AQ85" i="1362"/>
  <c r="AP85" i="1362"/>
  <c r="AO85" i="1362"/>
  <c r="AN85" i="1362"/>
  <c r="AM85" i="1362"/>
  <c r="AL85" i="1362"/>
  <c r="AK85" i="1362"/>
  <c r="AJ85" i="1362"/>
  <c r="AI85" i="1362"/>
  <c r="AH85" i="1362"/>
  <c r="AG85" i="1362"/>
  <c r="AF85" i="1362"/>
  <c r="AE85" i="1362"/>
  <c r="AD85" i="1362"/>
  <c r="AC85" i="1362"/>
  <c r="AB85" i="1362"/>
  <c r="AA85" i="1362"/>
  <c r="Z85" i="1362"/>
  <c r="Y85" i="1362"/>
  <c r="X85" i="1362"/>
  <c r="W85" i="1362"/>
  <c r="BR84" i="1362"/>
  <c r="BQ84" i="1362"/>
  <c r="BP84" i="1362"/>
  <c r="BO84" i="1362"/>
  <c r="BN84" i="1362"/>
  <c r="BM84" i="1362"/>
  <c r="BL84" i="1362"/>
  <c r="BK84" i="1362"/>
  <c r="BJ84" i="1362"/>
  <c r="BI84" i="1362"/>
  <c r="BH84" i="1362"/>
  <c r="BG84" i="1362"/>
  <c r="BF84" i="1362"/>
  <c r="BE84" i="1362"/>
  <c r="BD84" i="1362"/>
  <c r="BC84" i="1362"/>
  <c r="BB84" i="1362"/>
  <c r="BA84" i="1362"/>
  <c r="AZ84" i="1362"/>
  <c r="AY84" i="1362"/>
  <c r="AX84" i="1362"/>
  <c r="AW84" i="1362"/>
  <c r="AV84" i="1362"/>
  <c r="AU84" i="1362"/>
  <c r="AT84" i="1362"/>
  <c r="AS84" i="1362"/>
  <c r="AR84" i="1362"/>
  <c r="AQ84" i="1362"/>
  <c r="AP84" i="1362"/>
  <c r="AO84" i="1362"/>
  <c r="AN84" i="1362"/>
  <c r="AM84" i="1362"/>
  <c r="AL84" i="1362"/>
  <c r="AK84" i="1362"/>
  <c r="AJ84" i="1362"/>
  <c r="AI84" i="1362"/>
  <c r="AH84" i="1362"/>
  <c r="AG84" i="1362"/>
  <c r="AF84" i="1362"/>
  <c r="AE84" i="1362"/>
  <c r="AD84" i="1362"/>
  <c r="AC84" i="1362"/>
  <c r="AB84" i="1362"/>
  <c r="AA84" i="1362"/>
  <c r="Z84" i="1362"/>
  <c r="Y84" i="1362"/>
  <c r="X84" i="1362"/>
  <c r="W84" i="1362"/>
  <c r="BR83" i="1362"/>
  <c r="BQ83" i="1362"/>
  <c r="BP83" i="1362"/>
  <c r="BO83" i="1362"/>
  <c r="BN83" i="1362"/>
  <c r="BM83" i="1362"/>
  <c r="BL83" i="1362"/>
  <c r="BK83" i="1362"/>
  <c r="BJ83" i="1362"/>
  <c r="BI83" i="1362"/>
  <c r="BH83" i="1362"/>
  <c r="BG83" i="1362"/>
  <c r="BF83" i="1362"/>
  <c r="BE83" i="1362"/>
  <c r="BD83" i="1362"/>
  <c r="BC83" i="1362"/>
  <c r="BB83" i="1362"/>
  <c r="BA83" i="1362"/>
  <c r="AZ83" i="1362"/>
  <c r="AY83" i="1362"/>
  <c r="AX83" i="1362"/>
  <c r="AW83" i="1362"/>
  <c r="AV83" i="1362"/>
  <c r="AU83" i="1362"/>
  <c r="AT83" i="1362"/>
  <c r="AS83" i="1362"/>
  <c r="AR83" i="1362"/>
  <c r="AQ83" i="1362"/>
  <c r="AP83" i="1362"/>
  <c r="AO83" i="1362"/>
  <c r="AN83" i="1362"/>
  <c r="AM83" i="1362"/>
  <c r="AL83" i="1362"/>
  <c r="AK83" i="1362"/>
  <c r="AJ83" i="1362"/>
  <c r="AI83" i="1362"/>
  <c r="AH83" i="1362"/>
  <c r="AG83" i="1362"/>
  <c r="AF83" i="1362"/>
  <c r="AE83" i="1362"/>
  <c r="AD83" i="1362"/>
  <c r="AC83" i="1362"/>
  <c r="AB83" i="1362"/>
  <c r="AA83" i="1362"/>
  <c r="Z83" i="1362"/>
  <c r="Y83" i="1362"/>
  <c r="X83" i="1362"/>
  <c r="W83" i="1362"/>
  <c r="BR82" i="1362"/>
  <c r="BQ82" i="1362"/>
  <c r="BP82" i="1362"/>
  <c r="BO82" i="1362"/>
  <c r="BN82" i="1362"/>
  <c r="BM82" i="1362"/>
  <c r="BL82" i="1362"/>
  <c r="BK82" i="1362"/>
  <c r="BJ82" i="1362"/>
  <c r="BI82" i="1362"/>
  <c r="BH82" i="1362"/>
  <c r="BG82" i="1362"/>
  <c r="BF82" i="1362"/>
  <c r="BE82" i="1362"/>
  <c r="BD82" i="1362"/>
  <c r="BC82" i="1362"/>
  <c r="BB82" i="1362"/>
  <c r="BA82" i="1362"/>
  <c r="AZ82" i="1362"/>
  <c r="AY82" i="1362"/>
  <c r="AX82" i="1362"/>
  <c r="AW82" i="1362"/>
  <c r="AV82" i="1362"/>
  <c r="AU82" i="1362"/>
  <c r="AT82" i="1362"/>
  <c r="AS82" i="1362"/>
  <c r="AR82" i="1362"/>
  <c r="AQ82" i="1362"/>
  <c r="AP82" i="1362"/>
  <c r="AO82" i="1362"/>
  <c r="AN82" i="1362"/>
  <c r="AM82" i="1362"/>
  <c r="AL82" i="1362"/>
  <c r="AK82" i="1362"/>
  <c r="AJ82" i="1362"/>
  <c r="AI82" i="1362"/>
  <c r="AH82" i="1362"/>
  <c r="AG82" i="1362"/>
  <c r="AF82" i="1362"/>
  <c r="AE82" i="1362"/>
  <c r="AD82" i="1362"/>
  <c r="AC82" i="1362"/>
  <c r="AB82" i="1362"/>
  <c r="AA82" i="1362"/>
  <c r="Z82" i="1362"/>
  <c r="Y82" i="1362"/>
  <c r="X82" i="1362"/>
  <c r="W82" i="1362"/>
  <c r="BR81" i="1362"/>
  <c r="BQ81" i="1362"/>
  <c r="BP81" i="1362"/>
  <c r="BO81" i="1362"/>
  <c r="BN81" i="1362"/>
  <c r="BM81" i="1362"/>
  <c r="BL81" i="1362"/>
  <c r="BK81" i="1362"/>
  <c r="BJ81" i="1362"/>
  <c r="BI81" i="1362"/>
  <c r="BH81" i="1362"/>
  <c r="BG81" i="1362"/>
  <c r="BF81" i="1362"/>
  <c r="BE81" i="1362"/>
  <c r="BD81" i="1362"/>
  <c r="BC81" i="1362"/>
  <c r="BB81" i="1362"/>
  <c r="BA81" i="1362"/>
  <c r="AZ81" i="1362"/>
  <c r="AY81" i="1362"/>
  <c r="AX81" i="1362"/>
  <c r="AW81" i="1362"/>
  <c r="AW81" i="1363" s="1"/>
  <c r="AX81" i="1363" s="1"/>
  <c r="AY81" i="1363" s="1"/>
  <c r="AZ81" i="1363" s="1"/>
  <c r="BA81" i="1363" s="1"/>
  <c r="BB81" i="1363" s="1"/>
  <c r="BC81" i="1363" s="1"/>
  <c r="BD81" i="1363" s="1"/>
  <c r="BE81" i="1363" s="1"/>
  <c r="BF81" i="1363" s="1"/>
  <c r="BG81" i="1363" s="1"/>
  <c r="BH81" i="1363" s="1"/>
  <c r="BI81" i="1363" s="1"/>
  <c r="BJ81" i="1363" s="1"/>
  <c r="BK81" i="1363" s="1"/>
  <c r="BL81" i="1363" s="1"/>
  <c r="BM81" i="1363" s="1"/>
  <c r="BN81" i="1363" s="1"/>
  <c r="BO81" i="1363" s="1"/>
  <c r="BP81" i="1363" s="1"/>
  <c r="BQ81" i="1363" s="1"/>
  <c r="BR81" i="1363" s="1"/>
  <c r="AV81" i="1362"/>
  <c r="AU81" i="1362"/>
  <c r="AT81" i="1362"/>
  <c r="AS81" i="1362"/>
  <c r="AR81" i="1362"/>
  <c r="AQ81" i="1362"/>
  <c r="AP81" i="1362"/>
  <c r="AO81" i="1362"/>
  <c r="AN81" i="1362"/>
  <c r="AM81" i="1362"/>
  <c r="AL81" i="1362"/>
  <c r="AK81" i="1362"/>
  <c r="AJ81" i="1362"/>
  <c r="AI81" i="1362"/>
  <c r="AH81" i="1362"/>
  <c r="AG81" i="1362"/>
  <c r="AF81" i="1362"/>
  <c r="AE81" i="1362"/>
  <c r="AD81" i="1362"/>
  <c r="AC81" i="1362"/>
  <c r="AB81" i="1362"/>
  <c r="AA81" i="1362"/>
  <c r="Z81" i="1362"/>
  <c r="Y81" i="1362"/>
  <c r="X81" i="1362"/>
  <c r="W81" i="1362"/>
  <c r="BR80" i="1362"/>
  <c r="BQ80" i="1362"/>
  <c r="BP80" i="1362"/>
  <c r="BO80" i="1362"/>
  <c r="BN80" i="1362"/>
  <c r="BM80" i="1362"/>
  <c r="BL80" i="1362"/>
  <c r="BK80" i="1362"/>
  <c r="BJ80" i="1362"/>
  <c r="BI80" i="1362"/>
  <c r="BH80" i="1362"/>
  <c r="BG80" i="1362"/>
  <c r="BF80" i="1362"/>
  <c r="BE80" i="1362"/>
  <c r="BD80" i="1362"/>
  <c r="BC80" i="1362"/>
  <c r="BB80" i="1362"/>
  <c r="BA80" i="1362"/>
  <c r="AZ80" i="1362"/>
  <c r="AY80" i="1362"/>
  <c r="AX80" i="1362"/>
  <c r="AW80" i="1362"/>
  <c r="AV80" i="1362"/>
  <c r="AU80" i="1362"/>
  <c r="AT80" i="1362"/>
  <c r="AS80" i="1362"/>
  <c r="AR80" i="1362"/>
  <c r="AQ80" i="1362"/>
  <c r="AP80" i="1362"/>
  <c r="AO80" i="1362"/>
  <c r="AN80" i="1362"/>
  <c r="AM80" i="1362"/>
  <c r="AL80" i="1362"/>
  <c r="AK80" i="1362"/>
  <c r="AJ80" i="1362"/>
  <c r="AI80" i="1362"/>
  <c r="AH80" i="1362"/>
  <c r="AG80" i="1362"/>
  <c r="AF80" i="1362"/>
  <c r="AE80" i="1362"/>
  <c r="AD80" i="1362"/>
  <c r="AC80" i="1362"/>
  <c r="AB80" i="1362"/>
  <c r="AA80" i="1362"/>
  <c r="Z80" i="1362"/>
  <c r="Y80" i="1362"/>
  <c r="X80" i="1362"/>
  <c r="W80" i="1362"/>
  <c r="BR79" i="1362"/>
  <c r="BQ79" i="1362"/>
  <c r="BP79" i="1362"/>
  <c r="BO79" i="1362"/>
  <c r="BN79" i="1362"/>
  <c r="BM79" i="1362"/>
  <c r="BL79" i="1362"/>
  <c r="BK79" i="1362"/>
  <c r="BJ79" i="1362"/>
  <c r="BI79" i="1362"/>
  <c r="BH79" i="1362"/>
  <c r="BG79" i="1362"/>
  <c r="BF79" i="1362"/>
  <c r="BE79" i="1362"/>
  <c r="BD79" i="1362"/>
  <c r="BC79" i="1362"/>
  <c r="BB79" i="1362"/>
  <c r="BA79" i="1362"/>
  <c r="AZ79" i="1362"/>
  <c r="AY79" i="1362"/>
  <c r="AX79" i="1362"/>
  <c r="AW79" i="1362"/>
  <c r="AV79" i="1362"/>
  <c r="AU79" i="1362"/>
  <c r="AT79" i="1362"/>
  <c r="AS79" i="1362"/>
  <c r="AR79" i="1362"/>
  <c r="AQ79" i="1362"/>
  <c r="AP79" i="1362"/>
  <c r="AO79" i="1362"/>
  <c r="AN79" i="1362"/>
  <c r="AM79" i="1362"/>
  <c r="AL79" i="1362"/>
  <c r="AK79" i="1362"/>
  <c r="AJ79" i="1362"/>
  <c r="AI79" i="1362"/>
  <c r="AH79" i="1362"/>
  <c r="AG79" i="1362"/>
  <c r="AF79" i="1362"/>
  <c r="AE79" i="1362"/>
  <c r="AD79" i="1362"/>
  <c r="AC79" i="1362"/>
  <c r="AB79" i="1362"/>
  <c r="AA79" i="1362"/>
  <c r="Z79" i="1362"/>
  <c r="Y79" i="1362"/>
  <c r="X79" i="1362"/>
  <c r="W79" i="1362"/>
  <c r="BR78" i="1362"/>
  <c r="BQ78" i="1362"/>
  <c r="BP78" i="1362"/>
  <c r="BO78" i="1362"/>
  <c r="BN78" i="1362"/>
  <c r="BM78" i="1362"/>
  <c r="BL78" i="1362"/>
  <c r="BK78" i="1362"/>
  <c r="BJ78" i="1362"/>
  <c r="BI78" i="1362"/>
  <c r="BH78" i="1362"/>
  <c r="BG78" i="1362"/>
  <c r="BF78" i="1362"/>
  <c r="BE78" i="1362"/>
  <c r="BD78" i="1362"/>
  <c r="BC78" i="1362"/>
  <c r="BB78" i="1362"/>
  <c r="BA78" i="1362"/>
  <c r="AZ78" i="1362"/>
  <c r="AY78" i="1362"/>
  <c r="AX78" i="1362"/>
  <c r="AW78" i="1362"/>
  <c r="AV78" i="1362"/>
  <c r="AU78" i="1362"/>
  <c r="AT78" i="1362"/>
  <c r="AS78" i="1362"/>
  <c r="AR78" i="1362"/>
  <c r="AQ78" i="1362"/>
  <c r="AP78" i="1362"/>
  <c r="AO78" i="1362"/>
  <c r="AN78" i="1362"/>
  <c r="AM78" i="1362"/>
  <c r="AL78" i="1362"/>
  <c r="AK78" i="1362"/>
  <c r="AJ78" i="1362"/>
  <c r="AI78" i="1362"/>
  <c r="AH78" i="1362"/>
  <c r="AG78" i="1362"/>
  <c r="AF78" i="1362"/>
  <c r="AE78" i="1362"/>
  <c r="AD78" i="1362"/>
  <c r="AC78" i="1362"/>
  <c r="AB78" i="1362"/>
  <c r="AA78" i="1362"/>
  <c r="Z78" i="1362"/>
  <c r="Y78" i="1362"/>
  <c r="X78" i="1362"/>
  <c r="W78" i="1362"/>
  <c r="BR77" i="1362"/>
  <c r="BQ77" i="1362"/>
  <c r="BP77" i="1362"/>
  <c r="BO77" i="1362"/>
  <c r="BN77" i="1362"/>
  <c r="BM77" i="1362"/>
  <c r="BL77" i="1362"/>
  <c r="BK77" i="1362"/>
  <c r="BJ77" i="1362"/>
  <c r="BI77" i="1362"/>
  <c r="BH77" i="1362"/>
  <c r="BG77" i="1362"/>
  <c r="BF77" i="1362"/>
  <c r="BE77" i="1362"/>
  <c r="BD77" i="1362"/>
  <c r="BC77" i="1362"/>
  <c r="BB77" i="1362"/>
  <c r="BA77" i="1362"/>
  <c r="AZ77" i="1362"/>
  <c r="AY77" i="1362"/>
  <c r="AX77" i="1362"/>
  <c r="AW77" i="1362"/>
  <c r="AV77" i="1362"/>
  <c r="AU77" i="1362"/>
  <c r="AT77" i="1362"/>
  <c r="AS77" i="1362"/>
  <c r="AR77" i="1362"/>
  <c r="AQ77" i="1362"/>
  <c r="AP77" i="1362"/>
  <c r="AO77" i="1362"/>
  <c r="AN77" i="1362"/>
  <c r="AM77" i="1362"/>
  <c r="AL77" i="1362"/>
  <c r="AK77" i="1362"/>
  <c r="AJ77" i="1362"/>
  <c r="AI77" i="1362"/>
  <c r="AH77" i="1362"/>
  <c r="AG77" i="1362"/>
  <c r="AF77" i="1362"/>
  <c r="AE77" i="1362"/>
  <c r="AD77" i="1362"/>
  <c r="AC77" i="1362"/>
  <c r="AB77" i="1362"/>
  <c r="AA77" i="1362"/>
  <c r="Z77" i="1362"/>
  <c r="Y77" i="1362"/>
  <c r="X77" i="1362"/>
  <c r="W77" i="1362"/>
  <c r="BR76" i="1362"/>
  <c r="BQ76" i="1362"/>
  <c r="BP76" i="1362"/>
  <c r="BO76" i="1362"/>
  <c r="BN76" i="1362"/>
  <c r="BM76" i="1362"/>
  <c r="BL76" i="1362"/>
  <c r="BK76" i="1362"/>
  <c r="BJ76" i="1362"/>
  <c r="BI76" i="1362"/>
  <c r="BH76" i="1362"/>
  <c r="BG76" i="1362"/>
  <c r="BF76" i="1362"/>
  <c r="BE76" i="1362"/>
  <c r="BD76" i="1362"/>
  <c r="BC76" i="1362"/>
  <c r="BB76" i="1362"/>
  <c r="BA76" i="1362"/>
  <c r="AZ76" i="1362"/>
  <c r="AY76" i="1362"/>
  <c r="AX76" i="1362"/>
  <c r="AW76" i="1362"/>
  <c r="AV76" i="1362"/>
  <c r="AU76" i="1362"/>
  <c r="AT76" i="1362"/>
  <c r="AS76" i="1362"/>
  <c r="AR76" i="1362"/>
  <c r="AQ76" i="1362"/>
  <c r="AP76" i="1362"/>
  <c r="AO76" i="1362"/>
  <c r="AN76" i="1362"/>
  <c r="AM76" i="1362"/>
  <c r="AL76" i="1362"/>
  <c r="AK76" i="1362"/>
  <c r="AJ76" i="1362"/>
  <c r="AI76" i="1362"/>
  <c r="AH76" i="1362"/>
  <c r="AG76" i="1362"/>
  <c r="AF76" i="1362"/>
  <c r="AE76" i="1362"/>
  <c r="AD76" i="1362"/>
  <c r="AC76" i="1362"/>
  <c r="AB76" i="1362"/>
  <c r="AA76" i="1362"/>
  <c r="Z76" i="1362"/>
  <c r="Y76" i="1362"/>
  <c r="X76" i="1362"/>
  <c r="W76" i="1362"/>
  <c r="BR75" i="1362"/>
  <c r="BQ75" i="1362"/>
  <c r="BP75" i="1362"/>
  <c r="BO75" i="1362"/>
  <c r="BN75" i="1362"/>
  <c r="BM75" i="1362"/>
  <c r="BL75" i="1362"/>
  <c r="BK75" i="1362"/>
  <c r="BJ75" i="1362"/>
  <c r="BI75" i="1362"/>
  <c r="BH75" i="1362"/>
  <c r="BG75" i="1362"/>
  <c r="BF75" i="1362"/>
  <c r="BE75" i="1362"/>
  <c r="BD75" i="1362"/>
  <c r="BC75" i="1362"/>
  <c r="BB75" i="1362"/>
  <c r="BA75" i="1362"/>
  <c r="AZ75" i="1362"/>
  <c r="AY75" i="1362"/>
  <c r="AX75" i="1362"/>
  <c r="AW75" i="1362"/>
  <c r="AV75" i="1362"/>
  <c r="AU75" i="1362"/>
  <c r="AT75" i="1362"/>
  <c r="AS75" i="1362"/>
  <c r="AR75" i="1362"/>
  <c r="AQ75" i="1362"/>
  <c r="AP75" i="1362"/>
  <c r="AO75" i="1362"/>
  <c r="AN75" i="1362"/>
  <c r="AM75" i="1362"/>
  <c r="AL75" i="1362"/>
  <c r="AK75" i="1362"/>
  <c r="AJ75" i="1362"/>
  <c r="AI75" i="1362"/>
  <c r="AH75" i="1362"/>
  <c r="AG75" i="1362"/>
  <c r="AF75" i="1362"/>
  <c r="AE75" i="1362"/>
  <c r="AD75" i="1362"/>
  <c r="AC75" i="1362"/>
  <c r="AB75" i="1362"/>
  <c r="AA75" i="1362"/>
  <c r="Z75" i="1362"/>
  <c r="Y75" i="1362"/>
  <c r="X75" i="1362"/>
  <c r="W75" i="1362"/>
  <c r="BR74" i="1362"/>
  <c r="BQ74" i="1362"/>
  <c r="BP74" i="1362"/>
  <c r="BO74" i="1362"/>
  <c r="BN74" i="1362"/>
  <c r="BM74" i="1362"/>
  <c r="BL74" i="1362"/>
  <c r="BK74" i="1362"/>
  <c r="BJ74" i="1362"/>
  <c r="BI74" i="1362"/>
  <c r="BH74" i="1362"/>
  <c r="BG74" i="1362"/>
  <c r="BF74" i="1362"/>
  <c r="BE74" i="1362"/>
  <c r="BD74" i="1362"/>
  <c r="BC74" i="1362"/>
  <c r="BB74" i="1362"/>
  <c r="BA74" i="1362"/>
  <c r="AZ74" i="1362"/>
  <c r="AY74" i="1362"/>
  <c r="AX74" i="1362"/>
  <c r="AW74" i="1362"/>
  <c r="AV74" i="1362"/>
  <c r="AU74" i="1362"/>
  <c r="AT74" i="1362"/>
  <c r="AS74" i="1362"/>
  <c r="AR74" i="1362"/>
  <c r="AQ74" i="1362"/>
  <c r="AP74" i="1362"/>
  <c r="AO74" i="1362"/>
  <c r="AN74" i="1362"/>
  <c r="AM74" i="1362"/>
  <c r="AL74" i="1362"/>
  <c r="AK74" i="1362"/>
  <c r="AJ74" i="1362"/>
  <c r="AI74" i="1362"/>
  <c r="AH74" i="1362"/>
  <c r="AG74" i="1362"/>
  <c r="AF74" i="1362"/>
  <c r="AE74" i="1362"/>
  <c r="AD74" i="1362"/>
  <c r="AC74" i="1362"/>
  <c r="AB74" i="1362"/>
  <c r="AA74" i="1362"/>
  <c r="Z74" i="1362"/>
  <c r="Y74" i="1362"/>
  <c r="X74" i="1362"/>
  <c r="W74" i="1362"/>
  <c r="BR73" i="1362"/>
  <c r="BQ73" i="1362"/>
  <c r="BP73" i="1362"/>
  <c r="BO73" i="1362"/>
  <c r="BN73" i="1362"/>
  <c r="BM73" i="1362"/>
  <c r="BL73" i="1362"/>
  <c r="BK73" i="1362"/>
  <c r="BJ73" i="1362"/>
  <c r="BI73" i="1362"/>
  <c r="BH73" i="1362"/>
  <c r="BG73" i="1362"/>
  <c r="BF73" i="1362"/>
  <c r="BE73" i="1362"/>
  <c r="BD73" i="1362"/>
  <c r="BC73" i="1362"/>
  <c r="BB73" i="1362"/>
  <c r="BA73" i="1362"/>
  <c r="AZ73" i="1362"/>
  <c r="AY73" i="1362"/>
  <c r="AX73" i="1362"/>
  <c r="AW73" i="1362"/>
  <c r="AV73" i="1362"/>
  <c r="AU73" i="1362"/>
  <c r="AT73" i="1362"/>
  <c r="AS73" i="1362"/>
  <c r="AR73" i="1362"/>
  <c r="AQ73" i="1362"/>
  <c r="AP73" i="1362"/>
  <c r="AO73" i="1362"/>
  <c r="AN73" i="1362"/>
  <c r="AM73" i="1362"/>
  <c r="AL73" i="1362"/>
  <c r="AK73" i="1362"/>
  <c r="AJ73" i="1362"/>
  <c r="AI73" i="1362"/>
  <c r="AH73" i="1362"/>
  <c r="AG73" i="1362"/>
  <c r="AF73" i="1362"/>
  <c r="AE73" i="1362"/>
  <c r="AD73" i="1362"/>
  <c r="AC73" i="1362"/>
  <c r="AB73" i="1362"/>
  <c r="AA73" i="1362"/>
  <c r="Z73" i="1362"/>
  <c r="Y73" i="1362"/>
  <c r="X73" i="1362"/>
  <c r="W73" i="1362"/>
  <c r="BR72" i="1362"/>
  <c r="BQ72" i="1362"/>
  <c r="BP72" i="1362"/>
  <c r="BO72" i="1362"/>
  <c r="BN72" i="1362"/>
  <c r="BM72" i="1362"/>
  <c r="BL72" i="1362"/>
  <c r="BK72" i="1362"/>
  <c r="BJ72" i="1362"/>
  <c r="BI72" i="1362"/>
  <c r="BH72" i="1362"/>
  <c r="BG72" i="1362"/>
  <c r="BF72" i="1362"/>
  <c r="BE72" i="1362"/>
  <c r="BD72" i="1362"/>
  <c r="BC72" i="1362"/>
  <c r="BB72" i="1362"/>
  <c r="BA72" i="1362"/>
  <c r="AZ72" i="1362"/>
  <c r="AY72" i="1362"/>
  <c r="AX72" i="1362"/>
  <c r="AW72" i="1362"/>
  <c r="AV72" i="1362"/>
  <c r="AU72" i="1362"/>
  <c r="AT72" i="1362"/>
  <c r="AS72" i="1362"/>
  <c r="AR72" i="1362"/>
  <c r="AQ72" i="1362"/>
  <c r="AP72" i="1362"/>
  <c r="AO72" i="1362"/>
  <c r="AN72" i="1362"/>
  <c r="AM72" i="1362"/>
  <c r="AL72" i="1362"/>
  <c r="AK72" i="1362"/>
  <c r="AJ72" i="1362"/>
  <c r="AI72" i="1362"/>
  <c r="AH72" i="1362"/>
  <c r="AG72" i="1362"/>
  <c r="AF72" i="1362"/>
  <c r="AE72" i="1362"/>
  <c r="AD72" i="1362"/>
  <c r="AC72" i="1362"/>
  <c r="AB72" i="1362"/>
  <c r="AA72" i="1362"/>
  <c r="Z72" i="1362"/>
  <c r="Y72" i="1362"/>
  <c r="X72" i="1362"/>
  <c r="W72" i="1362"/>
  <c r="BR71" i="1362"/>
  <c r="BQ71" i="1362"/>
  <c r="BP71" i="1362"/>
  <c r="BO71" i="1362"/>
  <c r="BN71" i="1362"/>
  <c r="BM71" i="1362"/>
  <c r="BL71" i="1362"/>
  <c r="BK71" i="1362"/>
  <c r="BJ71" i="1362"/>
  <c r="BI71" i="1362"/>
  <c r="BH71" i="1362"/>
  <c r="BG71" i="1362"/>
  <c r="BF71" i="1362"/>
  <c r="BE71" i="1362"/>
  <c r="BD71" i="1362"/>
  <c r="BC71" i="1362"/>
  <c r="BB71" i="1362"/>
  <c r="BA71" i="1362"/>
  <c r="AZ71" i="1362"/>
  <c r="AY71" i="1362"/>
  <c r="AX71" i="1362"/>
  <c r="AW71" i="1362"/>
  <c r="AV71" i="1362"/>
  <c r="AU71" i="1362"/>
  <c r="AT71" i="1362"/>
  <c r="AS71" i="1362"/>
  <c r="AR71" i="1362"/>
  <c r="AQ71" i="1362"/>
  <c r="AP71" i="1362"/>
  <c r="AO71" i="1362"/>
  <c r="AN71" i="1362"/>
  <c r="AM71" i="1362"/>
  <c r="AL71" i="1362"/>
  <c r="AK71" i="1362"/>
  <c r="AJ71" i="1362"/>
  <c r="AI71" i="1362"/>
  <c r="AH71" i="1362"/>
  <c r="AG71" i="1362"/>
  <c r="AF71" i="1362"/>
  <c r="AE71" i="1362"/>
  <c r="AD71" i="1362"/>
  <c r="AC71" i="1362"/>
  <c r="AB71" i="1362"/>
  <c r="AA71" i="1362"/>
  <c r="Z71" i="1362"/>
  <c r="Y71" i="1362"/>
  <c r="X71" i="1362"/>
  <c r="W71" i="1362"/>
  <c r="BR70" i="1362"/>
  <c r="BQ70" i="1362"/>
  <c r="BP70" i="1362"/>
  <c r="BO70" i="1362"/>
  <c r="BN70" i="1362"/>
  <c r="BM70" i="1362"/>
  <c r="BL70" i="1362"/>
  <c r="BK70" i="1362"/>
  <c r="BJ70" i="1362"/>
  <c r="BI70" i="1362"/>
  <c r="BH70" i="1362"/>
  <c r="BG70" i="1362"/>
  <c r="BF70" i="1362"/>
  <c r="BE70" i="1362"/>
  <c r="BD70" i="1362"/>
  <c r="BC70" i="1362"/>
  <c r="BB70" i="1362"/>
  <c r="BA70" i="1362"/>
  <c r="AZ70" i="1362"/>
  <c r="AY70" i="1362"/>
  <c r="AX70" i="1362"/>
  <c r="AW70" i="1362"/>
  <c r="AV70" i="1362"/>
  <c r="AU70" i="1362"/>
  <c r="AT70" i="1362"/>
  <c r="AS70" i="1362"/>
  <c r="AR70" i="1362"/>
  <c r="AQ70" i="1362"/>
  <c r="AP70" i="1362"/>
  <c r="AO70" i="1362"/>
  <c r="AN70" i="1362"/>
  <c r="AM70" i="1362"/>
  <c r="AL70" i="1362"/>
  <c r="AK70" i="1362"/>
  <c r="AJ70" i="1362"/>
  <c r="AI70" i="1362"/>
  <c r="AH70" i="1362"/>
  <c r="AG70" i="1362"/>
  <c r="AF70" i="1362"/>
  <c r="AE70" i="1362"/>
  <c r="AD70" i="1362"/>
  <c r="AC70" i="1362"/>
  <c r="AB70" i="1362"/>
  <c r="AA70" i="1362"/>
  <c r="Z70" i="1362"/>
  <c r="Y70" i="1362"/>
  <c r="X70" i="1362"/>
  <c r="W70" i="1362"/>
  <c r="BR69" i="1362"/>
  <c r="BQ69" i="1362"/>
  <c r="BP69" i="1362"/>
  <c r="BO69" i="1362"/>
  <c r="BN69" i="1362"/>
  <c r="BM69" i="1362"/>
  <c r="BL69" i="1362"/>
  <c r="BK69" i="1362"/>
  <c r="BJ69" i="1362"/>
  <c r="BI69" i="1362"/>
  <c r="BH69" i="1362"/>
  <c r="BG69" i="1362"/>
  <c r="BF69" i="1362"/>
  <c r="BE69" i="1362"/>
  <c r="BD69" i="1362"/>
  <c r="BC69" i="1362"/>
  <c r="BB69" i="1362"/>
  <c r="BA69" i="1362"/>
  <c r="AZ69" i="1362"/>
  <c r="AY69" i="1362"/>
  <c r="AX69" i="1362"/>
  <c r="AW69" i="1362"/>
  <c r="AV69" i="1362"/>
  <c r="AU69" i="1362"/>
  <c r="AT69" i="1362"/>
  <c r="AS69" i="1362"/>
  <c r="AR69" i="1362"/>
  <c r="AQ69" i="1362"/>
  <c r="AP69" i="1362"/>
  <c r="AO69" i="1362"/>
  <c r="AN69" i="1362"/>
  <c r="AM69" i="1362"/>
  <c r="AL69" i="1362"/>
  <c r="AK69" i="1362"/>
  <c r="AJ69" i="1362"/>
  <c r="AI69" i="1362"/>
  <c r="AH69" i="1362"/>
  <c r="AG69" i="1362"/>
  <c r="AF69" i="1362"/>
  <c r="AE69" i="1362"/>
  <c r="AD69" i="1362"/>
  <c r="AC69" i="1362"/>
  <c r="AB69" i="1362"/>
  <c r="AA69" i="1362"/>
  <c r="Z69" i="1362"/>
  <c r="Y69" i="1362"/>
  <c r="X69" i="1362"/>
  <c r="W69" i="1362"/>
  <c r="BR68" i="1362"/>
  <c r="BQ68" i="1362"/>
  <c r="BP68" i="1362"/>
  <c r="BO68" i="1362"/>
  <c r="BN68" i="1362"/>
  <c r="BM68" i="1362"/>
  <c r="BL68" i="1362"/>
  <c r="BK68" i="1362"/>
  <c r="BJ68" i="1362"/>
  <c r="BI68" i="1362"/>
  <c r="BH68" i="1362"/>
  <c r="BG68" i="1362"/>
  <c r="BF68" i="1362"/>
  <c r="BE68" i="1362"/>
  <c r="BD68" i="1362"/>
  <c r="BC68" i="1362"/>
  <c r="BB68" i="1362"/>
  <c r="BA68" i="1362"/>
  <c r="AZ68" i="1362"/>
  <c r="AY68" i="1362"/>
  <c r="AX68" i="1362"/>
  <c r="AW68" i="1362"/>
  <c r="AV68" i="1362"/>
  <c r="AU68" i="1362"/>
  <c r="AT68" i="1362"/>
  <c r="AS68" i="1362"/>
  <c r="AR68" i="1362"/>
  <c r="AQ68" i="1362"/>
  <c r="AP68" i="1362"/>
  <c r="AO68" i="1362"/>
  <c r="AN68" i="1362"/>
  <c r="AM68" i="1362"/>
  <c r="AL68" i="1362"/>
  <c r="AK68" i="1362"/>
  <c r="AJ68" i="1362"/>
  <c r="AI68" i="1362"/>
  <c r="AH68" i="1362"/>
  <c r="AG68" i="1362"/>
  <c r="AF68" i="1362"/>
  <c r="AE68" i="1362"/>
  <c r="AD68" i="1362"/>
  <c r="AC68" i="1362"/>
  <c r="AB68" i="1362"/>
  <c r="AA68" i="1362"/>
  <c r="Z68" i="1362"/>
  <c r="Y68" i="1362"/>
  <c r="X68" i="1362"/>
  <c r="W68" i="1362"/>
  <c r="BR67" i="1362"/>
  <c r="BQ67" i="1362"/>
  <c r="BP67" i="1362"/>
  <c r="BO67" i="1362"/>
  <c r="BN67" i="1362"/>
  <c r="BM67" i="1362"/>
  <c r="BL67" i="1362"/>
  <c r="BK67" i="1362"/>
  <c r="BJ67" i="1362"/>
  <c r="BI67" i="1362"/>
  <c r="BH67" i="1362"/>
  <c r="BG67" i="1362"/>
  <c r="BF67" i="1362"/>
  <c r="BE67" i="1362"/>
  <c r="BD67" i="1362"/>
  <c r="BC67" i="1362"/>
  <c r="BB67" i="1362"/>
  <c r="BA67" i="1362"/>
  <c r="AZ67" i="1362"/>
  <c r="AY67" i="1362"/>
  <c r="AX67" i="1362"/>
  <c r="AW67" i="1362"/>
  <c r="AV67" i="1362"/>
  <c r="AU67" i="1362"/>
  <c r="AT67" i="1362"/>
  <c r="AS67" i="1362"/>
  <c r="AR67" i="1362"/>
  <c r="AQ67" i="1362"/>
  <c r="AP67" i="1362"/>
  <c r="AO67" i="1362"/>
  <c r="AN67" i="1362"/>
  <c r="AM67" i="1362"/>
  <c r="AL67" i="1362"/>
  <c r="AK67" i="1362"/>
  <c r="AJ67" i="1362"/>
  <c r="AI67" i="1362"/>
  <c r="AH67" i="1362"/>
  <c r="AG67" i="1362"/>
  <c r="AF67" i="1362"/>
  <c r="AE67" i="1362"/>
  <c r="AD67" i="1362"/>
  <c r="AC67" i="1362"/>
  <c r="AB67" i="1362"/>
  <c r="AA67" i="1362"/>
  <c r="Z67" i="1362"/>
  <c r="Y67" i="1362"/>
  <c r="X67" i="1362"/>
  <c r="W67" i="1362"/>
  <c r="BR66" i="1362"/>
  <c r="BQ66" i="1362"/>
  <c r="BP66" i="1362"/>
  <c r="BO66" i="1362"/>
  <c r="BN66" i="1362"/>
  <c r="BM66" i="1362"/>
  <c r="BL66" i="1362"/>
  <c r="BK66" i="1362"/>
  <c r="BJ66" i="1362"/>
  <c r="BI66" i="1362"/>
  <c r="BH66" i="1362"/>
  <c r="BG66" i="1362"/>
  <c r="BF66" i="1362"/>
  <c r="BE66" i="1362"/>
  <c r="BD66" i="1362"/>
  <c r="BC66" i="1362"/>
  <c r="BB66" i="1362"/>
  <c r="BA66" i="1362"/>
  <c r="AZ66" i="1362"/>
  <c r="AY66" i="1362"/>
  <c r="AX66" i="1362"/>
  <c r="AW66" i="1362"/>
  <c r="AV66" i="1362"/>
  <c r="AU66" i="1362"/>
  <c r="AT66" i="1362"/>
  <c r="AS66" i="1362"/>
  <c r="AR66" i="1362"/>
  <c r="AQ66" i="1362"/>
  <c r="AP66" i="1362"/>
  <c r="AO66" i="1362"/>
  <c r="AN66" i="1362"/>
  <c r="AM66" i="1362"/>
  <c r="AL66" i="1362"/>
  <c r="AK66" i="1362"/>
  <c r="AJ66" i="1362"/>
  <c r="AI66" i="1362"/>
  <c r="AH66" i="1362"/>
  <c r="AG66" i="1362"/>
  <c r="AF66" i="1362"/>
  <c r="AE66" i="1362"/>
  <c r="AD66" i="1362"/>
  <c r="AC66" i="1362"/>
  <c r="AB66" i="1362"/>
  <c r="AA66" i="1362"/>
  <c r="Z66" i="1362"/>
  <c r="Y66" i="1362"/>
  <c r="X66" i="1362"/>
  <c r="W66" i="1362"/>
  <c r="BR65" i="1362"/>
  <c r="BQ65" i="1362"/>
  <c r="BP65" i="1362"/>
  <c r="BO65" i="1362"/>
  <c r="BN65" i="1362"/>
  <c r="BM65" i="1362"/>
  <c r="BL65" i="1362"/>
  <c r="BK65" i="1362"/>
  <c r="BJ65" i="1362"/>
  <c r="BI65" i="1362"/>
  <c r="BH65" i="1362"/>
  <c r="BG65" i="1362"/>
  <c r="BF65" i="1362"/>
  <c r="BE65" i="1362"/>
  <c r="BD65" i="1362"/>
  <c r="BC65" i="1362"/>
  <c r="BB65" i="1362"/>
  <c r="BA65" i="1362"/>
  <c r="AZ65" i="1362"/>
  <c r="AY65" i="1362"/>
  <c r="AX65" i="1362"/>
  <c r="AW65" i="1362"/>
  <c r="AV65" i="1362"/>
  <c r="AU65" i="1362"/>
  <c r="AT65" i="1362"/>
  <c r="AS65" i="1362"/>
  <c r="AR65" i="1362"/>
  <c r="AQ65" i="1362"/>
  <c r="AP65" i="1362"/>
  <c r="AO65" i="1362"/>
  <c r="AN65" i="1362"/>
  <c r="AM65" i="1362"/>
  <c r="AL65" i="1362"/>
  <c r="AK65" i="1362"/>
  <c r="AJ65" i="1362"/>
  <c r="AI65" i="1362"/>
  <c r="AH65" i="1362"/>
  <c r="AG65" i="1362"/>
  <c r="AF65" i="1362"/>
  <c r="AE65" i="1362"/>
  <c r="AD65" i="1362"/>
  <c r="AC65" i="1362"/>
  <c r="AB65" i="1362"/>
  <c r="AA65" i="1362"/>
  <c r="Z65" i="1362"/>
  <c r="Y65" i="1362"/>
  <c r="X65" i="1362"/>
  <c r="W65" i="1362"/>
  <c r="BR64" i="1362"/>
  <c r="BQ64" i="1362"/>
  <c r="BP64" i="1362"/>
  <c r="BO64" i="1362"/>
  <c r="BN64" i="1362"/>
  <c r="BM64" i="1362"/>
  <c r="BL64" i="1362"/>
  <c r="BK64" i="1362"/>
  <c r="BJ64" i="1362"/>
  <c r="BI64" i="1362"/>
  <c r="BH64" i="1362"/>
  <c r="BG64" i="1362"/>
  <c r="BF64" i="1362"/>
  <c r="BE64" i="1362"/>
  <c r="BD64" i="1362"/>
  <c r="BC64" i="1362"/>
  <c r="BB64" i="1362"/>
  <c r="BA64" i="1362"/>
  <c r="AZ64" i="1362"/>
  <c r="AY64" i="1362"/>
  <c r="AX64" i="1362"/>
  <c r="AW64" i="1362"/>
  <c r="AV64" i="1362"/>
  <c r="AU64" i="1362"/>
  <c r="AT64" i="1362"/>
  <c r="AS64" i="1362"/>
  <c r="AR64" i="1362"/>
  <c r="AQ64" i="1362"/>
  <c r="AP64" i="1362"/>
  <c r="AO64" i="1362"/>
  <c r="AN64" i="1362"/>
  <c r="AM64" i="1362"/>
  <c r="AL64" i="1362"/>
  <c r="AK64" i="1362"/>
  <c r="AJ64" i="1362"/>
  <c r="AI64" i="1362"/>
  <c r="AH64" i="1362"/>
  <c r="AG64" i="1362"/>
  <c r="AF64" i="1362"/>
  <c r="AE64" i="1362"/>
  <c r="AD64" i="1362"/>
  <c r="AC64" i="1362"/>
  <c r="AB64" i="1362"/>
  <c r="AA64" i="1362"/>
  <c r="Z64" i="1362"/>
  <c r="Y64" i="1362"/>
  <c r="X64" i="1362"/>
  <c r="W64" i="1362"/>
  <c r="BR63" i="1362"/>
  <c r="BQ63" i="1362"/>
  <c r="BP63" i="1362"/>
  <c r="BO63" i="1362"/>
  <c r="BN63" i="1362"/>
  <c r="BM63" i="1362"/>
  <c r="BL63" i="1362"/>
  <c r="BK63" i="1362"/>
  <c r="BJ63" i="1362"/>
  <c r="BI63" i="1362"/>
  <c r="BH63" i="1362"/>
  <c r="BG63" i="1362"/>
  <c r="BF63" i="1362"/>
  <c r="BE63" i="1362"/>
  <c r="BD63" i="1362"/>
  <c r="BC63" i="1362"/>
  <c r="BB63" i="1362"/>
  <c r="BA63" i="1362"/>
  <c r="AZ63" i="1362"/>
  <c r="AY63" i="1362"/>
  <c r="AX63" i="1362"/>
  <c r="AW63" i="1362"/>
  <c r="AV63" i="1362"/>
  <c r="AU63" i="1362"/>
  <c r="AT63" i="1362"/>
  <c r="AS63" i="1362"/>
  <c r="AR63" i="1362"/>
  <c r="AQ63" i="1362"/>
  <c r="AP63" i="1362"/>
  <c r="AO63" i="1362"/>
  <c r="AN63" i="1362"/>
  <c r="AM63" i="1362"/>
  <c r="AL63" i="1362"/>
  <c r="AK63" i="1362"/>
  <c r="AJ63" i="1362"/>
  <c r="AI63" i="1362"/>
  <c r="AH63" i="1362"/>
  <c r="AG63" i="1362"/>
  <c r="AF63" i="1362"/>
  <c r="AE63" i="1362"/>
  <c r="AD63" i="1362"/>
  <c r="AC63" i="1362"/>
  <c r="AB63" i="1362"/>
  <c r="AA63" i="1362"/>
  <c r="Z63" i="1362"/>
  <c r="Y63" i="1362"/>
  <c r="X63" i="1362"/>
  <c r="W63" i="1362"/>
  <c r="BR62" i="1362"/>
  <c r="BQ62" i="1362"/>
  <c r="BP62" i="1362"/>
  <c r="BO62" i="1362"/>
  <c r="BN62" i="1362"/>
  <c r="BM62" i="1362"/>
  <c r="BL62" i="1362"/>
  <c r="BK62" i="1362"/>
  <c r="BJ62" i="1362"/>
  <c r="BI62" i="1362"/>
  <c r="BH62" i="1362"/>
  <c r="BG62" i="1362"/>
  <c r="BF62" i="1362"/>
  <c r="BE62" i="1362"/>
  <c r="BD62" i="1362"/>
  <c r="BC62" i="1362"/>
  <c r="BB62" i="1362"/>
  <c r="BA62" i="1362"/>
  <c r="AZ62" i="1362"/>
  <c r="AY62" i="1362"/>
  <c r="AX62" i="1362"/>
  <c r="AW62" i="1362"/>
  <c r="AV62" i="1362"/>
  <c r="AU62" i="1362"/>
  <c r="AT62" i="1362"/>
  <c r="AS62" i="1362"/>
  <c r="AR62" i="1362"/>
  <c r="AQ62" i="1362"/>
  <c r="AP62" i="1362"/>
  <c r="AO62" i="1362"/>
  <c r="AN62" i="1362"/>
  <c r="AM62" i="1362"/>
  <c r="AL62" i="1362"/>
  <c r="AK62" i="1362"/>
  <c r="AJ62" i="1362"/>
  <c r="AI62" i="1362"/>
  <c r="AH62" i="1362"/>
  <c r="AG62" i="1362"/>
  <c r="AF62" i="1362"/>
  <c r="AE62" i="1362"/>
  <c r="AD62" i="1362"/>
  <c r="AC62" i="1362"/>
  <c r="AB62" i="1362"/>
  <c r="AA62" i="1362"/>
  <c r="Z62" i="1362"/>
  <c r="Y62" i="1362"/>
  <c r="X62" i="1362"/>
  <c r="W62" i="1362"/>
  <c r="BR61" i="1362"/>
  <c r="BQ61" i="1362"/>
  <c r="BP61" i="1362"/>
  <c r="BO61" i="1362"/>
  <c r="BN61" i="1362"/>
  <c r="BM61" i="1362"/>
  <c r="BL61" i="1362"/>
  <c r="BK61" i="1362"/>
  <c r="BJ61" i="1362"/>
  <c r="BI61" i="1362"/>
  <c r="BH61" i="1362"/>
  <c r="BG61" i="1362"/>
  <c r="BF61" i="1362"/>
  <c r="BE61" i="1362"/>
  <c r="BD61" i="1362"/>
  <c r="BC61" i="1362"/>
  <c r="BB61" i="1362"/>
  <c r="BA61" i="1362"/>
  <c r="AZ61" i="1362"/>
  <c r="AY61" i="1362"/>
  <c r="AX61" i="1362"/>
  <c r="AW61" i="1362"/>
  <c r="AV61" i="1362"/>
  <c r="AU61" i="1362"/>
  <c r="AT61" i="1362"/>
  <c r="AS61" i="1362"/>
  <c r="AR61" i="1362"/>
  <c r="AQ61" i="1362"/>
  <c r="AP61" i="1362"/>
  <c r="AO61" i="1362"/>
  <c r="AN61" i="1362"/>
  <c r="AM61" i="1362"/>
  <c r="AL61" i="1362"/>
  <c r="AK61" i="1362"/>
  <c r="AJ61" i="1362"/>
  <c r="AI61" i="1362"/>
  <c r="AH61" i="1362"/>
  <c r="AG61" i="1362"/>
  <c r="AF61" i="1362"/>
  <c r="AE61" i="1362"/>
  <c r="AD61" i="1362"/>
  <c r="AC61" i="1362"/>
  <c r="AB61" i="1362"/>
  <c r="AA61" i="1362"/>
  <c r="Z61" i="1362"/>
  <c r="Y61" i="1362"/>
  <c r="X61" i="1362"/>
  <c r="W61" i="1362"/>
  <c r="BR60" i="1362"/>
  <c r="BQ60" i="1362"/>
  <c r="BP60" i="1362"/>
  <c r="BO60" i="1362"/>
  <c r="BN60" i="1362"/>
  <c r="BM60" i="1362"/>
  <c r="BL60" i="1362"/>
  <c r="BK60" i="1362"/>
  <c r="BJ60" i="1362"/>
  <c r="BI60" i="1362"/>
  <c r="BH60" i="1362"/>
  <c r="BG60" i="1362"/>
  <c r="BF60" i="1362"/>
  <c r="BE60" i="1362"/>
  <c r="BD60" i="1362"/>
  <c r="BC60" i="1362"/>
  <c r="BB60" i="1362"/>
  <c r="BA60" i="1362"/>
  <c r="AZ60" i="1362"/>
  <c r="AY60" i="1362"/>
  <c r="AX60" i="1362"/>
  <c r="AW60" i="1362"/>
  <c r="AV60" i="1362"/>
  <c r="AU60" i="1362"/>
  <c r="AT60" i="1362"/>
  <c r="AS60" i="1362"/>
  <c r="AR60" i="1362"/>
  <c r="AQ60" i="1362"/>
  <c r="AP60" i="1362"/>
  <c r="AO60" i="1362"/>
  <c r="AN60" i="1362"/>
  <c r="AM60" i="1362"/>
  <c r="AL60" i="1362"/>
  <c r="AK60" i="1362"/>
  <c r="AJ60" i="1362"/>
  <c r="AI60" i="1362"/>
  <c r="AH60" i="1362"/>
  <c r="AG60" i="1362"/>
  <c r="AF60" i="1362"/>
  <c r="AE60" i="1362"/>
  <c r="AD60" i="1362"/>
  <c r="AC60" i="1362"/>
  <c r="AB60" i="1362"/>
  <c r="AA60" i="1362"/>
  <c r="Z60" i="1362"/>
  <c r="Y60" i="1362"/>
  <c r="X60" i="1362"/>
  <c r="W60" i="1362"/>
  <c r="BR59" i="1362"/>
  <c r="BQ59" i="1362"/>
  <c r="BP59" i="1362"/>
  <c r="BO59" i="1362"/>
  <c r="BN59" i="1362"/>
  <c r="BM59" i="1362"/>
  <c r="BL59" i="1362"/>
  <c r="BK59" i="1362"/>
  <c r="BJ59" i="1362"/>
  <c r="BI59" i="1362"/>
  <c r="BH59" i="1362"/>
  <c r="BG59" i="1362"/>
  <c r="BF59" i="1362"/>
  <c r="BE59" i="1362"/>
  <c r="BD59" i="1362"/>
  <c r="BC59" i="1362"/>
  <c r="BB59" i="1362"/>
  <c r="BA59" i="1362"/>
  <c r="AZ59" i="1362"/>
  <c r="AY59" i="1362"/>
  <c r="AX59" i="1362"/>
  <c r="AW59" i="1362"/>
  <c r="AV59" i="1362"/>
  <c r="AU59" i="1362"/>
  <c r="AT59" i="1362"/>
  <c r="AS59" i="1362"/>
  <c r="AR59" i="1362"/>
  <c r="AQ59" i="1362"/>
  <c r="AP59" i="1362"/>
  <c r="AO59" i="1362"/>
  <c r="AN59" i="1362"/>
  <c r="AM59" i="1362"/>
  <c r="AL59" i="1362"/>
  <c r="AK59" i="1362"/>
  <c r="AJ59" i="1362"/>
  <c r="AI59" i="1362"/>
  <c r="AH59" i="1362"/>
  <c r="AG59" i="1362"/>
  <c r="AF59" i="1362"/>
  <c r="AE59" i="1362"/>
  <c r="AD59" i="1362"/>
  <c r="AC59" i="1362"/>
  <c r="AB59" i="1362"/>
  <c r="AA59" i="1362"/>
  <c r="Z59" i="1362"/>
  <c r="Y59" i="1362"/>
  <c r="X59" i="1362"/>
  <c r="W59" i="1362"/>
  <c r="BR58" i="1362"/>
  <c r="BQ58" i="1362"/>
  <c r="BP58" i="1362"/>
  <c r="BO58" i="1362"/>
  <c r="BN58" i="1362"/>
  <c r="BM58" i="1362"/>
  <c r="BL58" i="1362"/>
  <c r="BK58" i="1362"/>
  <c r="BJ58" i="1362"/>
  <c r="BI58" i="1362"/>
  <c r="BH58" i="1362"/>
  <c r="BG58" i="1362"/>
  <c r="BF58" i="1362"/>
  <c r="BE58" i="1362"/>
  <c r="BD58" i="1362"/>
  <c r="BC58" i="1362"/>
  <c r="BB58" i="1362"/>
  <c r="BA58" i="1362"/>
  <c r="AZ58" i="1362"/>
  <c r="AY58" i="1362"/>
  <c r="AX58" i="1362"/>
  <c r="AW58" i="1362"/>
  <c r="AV58" i="1362"/>
  <c r="AU58" i="1362"/>
  <c r="AT58" i="1362"/>
  <c r="AS58" i="1362"/>
  <c r="AR58" i="1362"/>
  <c r="AQ58" i="1362"/>
  <c r="AP58" i="1362"/>
  <c r="AO58" i="1362"/>
  <c r="AN58" i="1362"/>
  <c r="AM58" i="1362"/>
  <c r="AL58" i="1362"/>
  <c r="AK58" i="1362"/>
  <c r="AJ58" i="1362"/>
  <c r="AI58" i="1362"/>
  <c r="AH58" i="1362"/>
  <c r="AG58" i="1362"/>
  <c r="AF58" i="1362"/>
  <c r="AE58" i="1362"/>
  <c r="AD58" i="1362"/>
  <c r="AC58" i="1362"/>
  <c r="AB58" i="1362"/>
  <c r="AA58" i="1362"/>
  <c r="Z58" i="1362"/>
  <c r="Y58" i="1362"/>
  <c r="X58" i="1362"/>
  <c r="W58" i="1362"/>
  <c r="BR57" i="1362"/>
  <c r="BQ57" i="1362"/>
  <c r="BP57" i="1362"/>
  <c r="BO57" i="1362"/>
  <c r="BN57" i="1362"/>
  <c r="BM57" i="1362"/>
  <c r="BL57" i="1362"/>
  <c r="BK57" i="1362"/>
  <c r="BJ57" i="1362"/>
  <c r="BI57" i="1362"/>
  <c r="BH57" i="1362"/>
  <c r="BG57" i="1362"/>
  <c r="BF57" i="1362"/>
  <c r="BE57" i="1362"/>
  <c r="BD57" i="1362"/>
  <c r="BC57" i="1362"/>
  <c r="BB57" i="1362"/>
  <c r="BA57" i="1362"/>
  <c r="AZ57" i="1362"/>
  <c r="AY57" i="1362"/>
  <c r="AX57" i="1362"/>
  <c r="AW57" i="1362"/>
  <c r="AV57" i="1362"/>
  <c r="AU57" i="1362"/>
  <c r="AT57" i="1362"/>
  <c r="AS57" i="1362"/>
  <c r="AR57" i="1362"/>
  <c r="AQ57" i="1362"/>
  <c r="AP57" i="1362"/>
  <c r="AO57" i="1362"/>
  <c r="AN57" i="1362"/>
  <c r="AM57" i="1362"/>
  <c r="AL57" i="1362"/>
  <c r="AK57" i="1362"/>
  <c r="AJ57" i="1362"/>
  <c r="AI57" i="1362"/>
  <c r="AH57" i="1362"/>
  <c r="AG57" i="1362"/>
  <c r="AF57" i="1362"/>
  <c r="AE57" i="1362"/>
  <c r="AD57" i="1362"/>
  <c r="AC57" i="1362"/>
  <c r="AB57" i="1362"/>
  <c r="AA57" i="1362"/>
  <c r="Z57" i="1362"/>
  <c r="Y57" i="1362"/>
  <c r="X57" i="1362"/>
  <c r="W57" i="1362"/>
  <c r="BR56" i="1362"/>
  <c r="BQ56" i="1362"/>
  <c r="BP56" i="1362"/>
  <c r="BO56" i="1362"/>
  <c r="BN56" i="1362"/>
  <c r="BM56" i="1362"/>
  <c r="BL56" i="1362"/>
  <c r="BK56" i="1362"/>
  <c r="BJ56" i="1362"/>
  <c r="BI56" i="1362"/>
  <c r="BH56" i="1362"/>
  <c r="BG56" i="1362"/>
  <c r="BF56" i="1362"/>
  <c r="BE56" i="1362"/>
  <c r="BD56" i="1362"/>
  <c r="BC56" i="1362"/>
  <c r="BB56" i="1362"/>
  <c r="BA56" i="1362"/>
  <c r="AZ56" i="1362"/>
  <c r="AY56" i="1362"/>
  <c r="AX56" i="1362"/>
  <c r="AW56" i="1362"/>
  <c r="AV56" i="1362"/>
  <c r="AU56" i="1362"/>
  <c r="AT56" i="1362"/>
  <c r="AS56" i="1362"/>
  <c r="AR56" i="1362"/>
  <c r="AQ56" i="1362"/>
  <c r="AP56" i="1362"/>
  <c r="AO56" i="1362"/>
  <c r="AN56" i="1362"/>
  <c r="AM56" i="1362"/>
  <c r="AL56" i="1362"/>
  <c r="AK56" i="1362"/>
  <c r="AJ56" i="1362"/>
  <c r="AI56" i="1362"/>
  <c r="AH56" i="1362"/>
  <c r="AG56" i="1362"/>
  <c r="AF56" i="1362"/>
  <c r="AE56" i="1362"/>
  <c r="AD56" i="1362"/>
  <c r="AC56" i="1362"/>
  <c r="AB56" i="1362"/>
  <c r="AA56" i="1362"/>
  <c r="Z56" i="1362"/>
  <c r="Y56" i="1362"/>
  <c r="X56" i="1362"/>
  <c r="W56" i="1362"/>
  <c r="BR55" i="1362"/>
  <c r="BQ55" i="1362"/>
  <c r="BP55" i="1362"/>
  <c r="BO55" i="1362"/>
  <c r="BN55" i="1362"/>
  <c r="BM55" i="1362"/>
  <c r="BL55" i="1362"/>
  <c r="BK55" i="1362"/>
  <c r="BJ55" i="1362"/>
  <c r="BI55" i="1362"/>
  <c r="BH55" i="1362"/>
  <c r="BG55" i="1362"/>
  <c r="BF55" i="1362"/>
  <c r="BE55" i="1362"/>
  <c r="BD55" i="1362"/>
  <c r="BC55" i="1362"/>
  <c r="BB55" i="1362"/>
  <c r="BA55" i="1362"/>
  <c r="AZ55" i="1362"/>
  <c r="AY55" i="1362"/>
  <c r="AX55" i="1362"/>
  <c r="AW55" i="1362"/>
  <c r="AV55" i="1362"/>
  <c r="AU55" i="1362"/>
  <c r="AT55" i="1362"/>
  <c r="AS55" i="1362"/>
  <c r="AR55" i="1362"/>
  <c r="AQ55" i="1362"/>
  <c r="AP55" i="1362"/>
  <c r="AO55" i="1362"/>
  <c r="AN55" i="1362"/>
  <c r="AM55" i="1362"/>
  <c r="AL55" i="1362"/>
  <c r="AK55" i="1362"/>
  <c r="AJ55" i="1362"/>
  <c r="AI55" i="1362"/>
  <c r="AH55" i="1362"/>
  <c r="AG55" i="1362"/>
  <c r="AF55" i="1362"/>
  <c r="AE55" i="1362"/>
  <c r="AD55" i="1362"/>
  <c r="AC55" i="1362"/>
  <c r="AB55" i="1362"/>
  <c r="AA55" i="1362"/>
  <c r="Z55" i="1362"/>
  <c r="Y55" i="1362"/>
  <c r="X55" i="1362"/>
  <c r="W55" i="1362"/>
  <c r="BR54" i="1362"/>
  <c r="BQ54" i="1362"/>
  <c r="BP54" i="1362"/>
  <c r="BO54" i="1362"/>
  <c r="BN54" i="1362"/>
  <c r="BM54" i="1362"/>
  <c r="BL54" i="1362"/>
  <c r="BK54" i="1362"/>
  <c r="BJ54" i="1362"/>
  <c r="BI54" i="1362"/>
  <c r="BH54" i="1362"/>
  <c r="BG54" i="1362"/>
  <c r="BF54" i="1362"/>
  <c r="BE54" i="1362"/>
  <c r="BD54" i="1362"/>
  <c r="BC54" i="1362"/>
  <c r="BB54" i="1362"/>
  <c r="BA54" i="1362"/>
  <c r="AZ54" i="1362"/>
  <c r="AY54" i="1362"/>
  <c r="AX54" i="1362"/>
  <c r="AW54" i="1362"/>
  <c r="AV54" i="1362"/>
  <c r="AU54" i="1362"/>
  <c r="AT54" i="1362"/>
  <c r="AS54" i="1362"/>
  <c r="AR54" i="1362"/>
  <c r="AQ54" i="1362"/>
  <c r="AP54" i="1362"/>
  <c r="AO54" i="1362"/>
  <c r="AN54" i="1362"/>
  <c r="AM54" i="1362"/>
  <c r="AL54" i="1362"/>
  <c r="AK54" i="1362"/>
  <c r="AJ54" i="1362"/>
  <c r="AI54" i="1362"/>
  <c r="AH54" i="1362"/>
  <c r="AG54" i="1362"/>
  <c r="AF54" i="1362"/>
  <c r="AE54" i="1362"/>
  <c r="AD54" i="1362"/>
  <c r="AC54" i="1362"/>
  <c r="AB54" i="1362"/>
  <c r="AA54" i="1362"/>
  <c r="Z54" i="1362"/>
  <c r="Y54" i="1362"/>
  <c r="X54" i="1362"/>
  <c r="W54" i="1362"/>
  <c r="BR53" i="1362"/>
  <c r="BQ53" i="1362"/>
  <c r="BP53" i="1362"/>
  <c r="BO53" i="1362"/>
  <c r="BN53" i="1362"/>
  <c r="BM53" i="1362"/>
  <c r="BL53" i="1362"/>
  <c r="BK53" i="1362"/>
  <c r="BJ53" i="1362"/>
  <c r="BI53" i="1362"/>
  <c r="BH53" i="1362"/>
  <c r="BG53" i="1362"/>
  <c r="BF53" i="1362"/>
  <c r="BE53" i="1362"/>
  <c r="BD53" i="1362"/>
  <c r="BC53" i="1362"/>
  <c r="BB53" i="1362"/>
  <c r="BA53" i="1362"/>
  <c r="AZ53" i="1362"/>
  <c r="AY53" i="1362"/>
  <c r="AX53" i="1362"/>
  <c r="AW53" i="1362"/>
  <c r="AV53" i="1362"/>
  <c r="AU53" i="1362"/>
  <c r="AT53" i="1362"/>
  <c r="AS53" i="1362"/>
  <c r="AR53" i="1362"/>
  <c r="AQ53" i="1362"/>
  <c r="AP53" i="1362"/>
  <c r="AO53" i="1362"/>
  <c r="AN53" i="1362"/>
  <c r="AM53" i="1362"/>
  <c r="AL53" i="1362"/>
  <c r="AK53" i="1362"/>
  <c r="AJ53" i="1362"/>
  <c r="AI53" i="1362"/>
  <c r="AH53" i="1362"/>
  <c r="AG53" i="1362"/>
  <c r="AF53" i="1362"/>
  <c r="AE53" i="1362"/>
  <c r="AD53" i="1362"/>
  <c r="AC53" i="1362"/>
  <c r="AB53" i="1362"/>
  <c r="AA53" i="1362"/>
  <c r="Z53" i="1362"/>
  <c r="Y53" i="1362"/>
  <c r="X53" i="1362"/>
  <c r="W53" i="1362"/>
  <c r="BR52" i="1362"/>
  <c r="BQ52" i="1362"/>
  <c r="BP52" i="1362"/>
  <c r="BO52" i="1362"/>
  <c r="BN52" i="1362"/>
  <c r="BM52" i="1362"/>
  <c r="BL52" i="1362"/>
  <c r="BK52" i="1362"/>
  <c r="BJ52" i="1362"/>
  <c r="BI52" i="1362"/>
  <c r="BH52" i="1362"/>
  <c r="BG52" i="1362"/>
  <c r="BF52" i="1362"/>
  <c r="BE52" i="1362"/>
  <c r="BD52" i="1362"/>
  <c r="BC52" i="1362"/>
  <c r="BB52" i="1362"/>
  <c r="BA52" i="1362"/>
  <c r="AZ52" i="1362"/>
  <c r="AY52" i="1362"/>
  <c r="AX52" i="1362"/>
  <c r="AW52" i="1362"/>
  <c r="AV52" i="1362"/>
  <c r="AU52" i="1362"/>
  <c r="AT52" i="1362"/>
  <c r="AS52" i="1362"/>
  <c r="AR52" i="1362"/>
  <c r="AQ52" i="1362"/>
  <c r="AP52" i="1362"/>
  <c r="AO52" i="1362"/>
  <c r="AN52" i="1362"/>
  <c r="AM52" i="1362"/>
  <c r="AL52" i="1362"/>
  <c r="AK52" i="1362"/>
  <c r="AJ52" i="1362"/>
  <c r="AI52" i="1362"/>
  <c r="AH52" i="1362"/>
  <c r="AG52" i="1362"/>
  <c r="AF52" i="1362"/>
  <c r="AE52" i="1362"/>
  <c r="AD52" i="1362"/>
  <c r="AC52" i="1362"/>
  <c r="AB52" i="1362"/>
  <c r="AA52" i="1362"/>
  <c r="Z52" i="1362"/>
  <c r="Y52" i="1362"/>
  <c r="X52" i="1362"/>
  <c r="W52" i="1362"/>
  <c r="BR51" i="1362"/>
  <c r="BQ51" i="1362"/>
  <c r="BP51" i="1362"/>
  <c r="BO51" i="1362"/>
  <c r="BN51" i="1362"/>
  <c r="BM51" i="1362"/>
  <c r="BL51" i="1362"/>
  <c r="BK51" i="1362"/>
  <c r="BJ51" i="1362"/>
  <c r="BI51" i="1362"/>
  <c r="BH51" i="1362"/>
  <c r="BG51" i="1362"/>
  <c r="BF51" i="1362"/>
  <c r="BE51" i="1362"/>
  <c r="BD51" i="1362"/>
  <c r="BC51" i="1362"/>
  <c r="BB51" i="1362"/>
  <c r="BA51" i="1362"/>
  <c r="AZ51" i="1362"/>
  <c r="AY51" i="1362"/>
  <c r="AX51" i="1362"/>
  <c r="AW51" i="1362"/>
  <c r="AV51" i="1362"/>
  <c r="AU51" i="1362"/>
  <c r="AT51" i="1362"/>
  <c r="AS51" i="1362"/>
  <c r="AR51" i="1362"/>
  <c r="AQ51" i="1362"/>
  <c r="AP51" i="1362"/>
  <c r="AO51" i="1362"/>
  <c r="AN51" i="1362"/>
  <c r="AM51" i="1362"/>
  <c r="AL51" i="1362"/>
  <c r="AK51" i="1362"/>
  <c r="AJ51" i="1362"/>
  <c r="AI51" i="1362"/>
  <c r="AH51" i="1362"/>
  <c r="AG51" i="1362"/>
  <c r="AF51" i="1362"/>
  <c r="AE51" i="1362"/>
  <c r="AD51" i="1362"/>
  <c r="AC51" i="1362"/>
  <c r="AB51" i="1362"/>
  <c r="AA51" i="1362"/>
  <c r="Z51" i="1362"/>
  <c r="Y51" i="1362"/>
  <c r="X51" i="1362"/>
  <c r="W51" i="1362"/>
  <c r="BR50" i="1362"/>
  <c r="BQ50" i="1362"/>
  <c r="BP50" i="1362"/>
  <c r="BO50" i="1362"/>
  <c r="BN50" i="1362"/>
  <c r="BM50" i="1362"/>
  <c r="BL50" i="1362"/>
  <c r="BK50" i="1362"/>
  <c r="BJ50" i="1362"/>
  <c r="BI50" i="1362"/>
  <c r="BH50" i="1362"/>
  <c r="BG50" i="1362"/>
  <c r="BF50" i="1362"/>
  <c r="BE50" i="1362"/>
  <c r="BD50" i="1362"/>
  <c r="BC50" i="1362"/>
  <c r="BB50" i="1362"/>
  <c r="BA50" i="1362"/>
  <c r="AZ50" i="1362"/>
  <c r="AY50" i="1362"/>
  <c r="AX50" i="1362"/>
  <c r="AW50" i="1362"/>
  <c r="AV50" i="1362"/>
  <c r="AU50" i="1362"/>
  <c r="AT50" i="1362"/>
  <c r="AS50" i="1362"/>
  <c r="AR50" i="1362"/>
  <c r="AQ50" i="1362"/>
  <c r="AP50" i="1362"/>
  <c r="AO50" i="1362"/>
  <c r="AN50" i="1362"/>
  <c r="AM50" i="1362"/>
  <c r="AL50" i="1362"/>
  <c r="AK50" i="1362"/>
  <c r="AJ50" i="1362"/>
  <c r="AI50" i="1362"/>
  <c r="AH50" i="1362"/>
  <c r="AG50" i="1362"/>
  <c r="AF50" i="1362"/>
  <c r="AE50" i="1362"/>
  <c r="AD50" i="1362"/>
  <c r="AC50" i="1362"/>
  <c r="AB50" i="1362"/>
  <c r="AA50" i="1362"/>
  <c r="Z50" i="1362"/>
  <c r="Y50" i="1362"/>
  <c r="X50" i="1362"/>
  <c r="W50" i="1362"/>
  <c r="BR49" i="1362"/>
  <c r="BQ49" i="1362"/>
  <c r="BP49" i="1362"/>
  <c r="BO49" i="1362"/>
  <c r="BN49" i="1362"/>
  <c r="BM49" i="1362"/>
  <c r="BL49" i="1362"/>
  <c r="BK49" i="1362"/>
  <c r="BJ49" i="1362"/>
  <c r="BI49" i="1362"/>
  <c r="BH49" i="1362"/>
  <c r="BG49" i="1362"/>
  <c r="BF49" i="1362"/>
  <c r="BE49" i="1362"/>
  <c r="BD49" i="1362"/>
  <c r="BC49" i="1362"/>
  <c r="BB49" i="1362"/>
  <c r="BA49" i="1362"/>
  <c r="AZ49" i="1362"/>
  <c r="AY49" i="1362"/>
  <c r="AX49" i="1362"/>
  <c r="AW49" i="1362"/>
  <c r="AV49" i="1362"/>
  <c r="AU49" i="1362"/>
  <c r="AT49" i="1362"/>
  <c r="AS49" i="1362"/>
  <c r="AR49" i="1362"/>
  <c r="AQ49" i="1362"/>
  <c r="AP49" i="1362"/>
  <c r="AO49" i="1362"/>
  <c r="AN49" i="1362"/>
  <c r="AM49" i="1362"/>
  <c r="AL49" i="1362"/>
  <c r="AK49" i="1362"/>
  <c r="AJ49" i="1362"/>
  <c r="AI49" i="1362"/>
  <c r="AH49" i="1362"/>
  <c r="AG49" i="1362"/>
  <c r="AF49" i="1362"/>
  <c r="AE49" i="1362"/>
  <c r="AD49" i="1362"/>
  <c r="AC49" i="1362"/>
  <c r="AB49" i="1362"/>
  <c r="AA49" i="1362"/>
  <c r="Z49" i="1362"/>
  <c r="Y49" i="1362"/>
  <c r="X49" i="1362"/>
  <c r="W49" i="1362"/>
  <c r="BR48" i="1362"/>
  <c r="BQ48" i="1362"/>
  <c r="BP48" i="1362"/>
  <c r="BO48" i="1362"/>
  <c r="BN48" i="1362"/>
  <c r="BM48" i="1362"/>
  <c r="BL48" i="1362"/>
  <c r="BK48" i="1362"/>
  <c r="BJ48" i="1362"/>
  <c r="BI48" i="1362"/>
  <c r="BH48" i="1362"/>
  <c r="BG48" i="1362"/>
  <c r="BF48" i="1362"/>
  <c r="BE48" i="1362"/>
  <c r="BD48" i="1362"/>
  <c r="BC48" i="1362"/>
  <c r="BB48" i="1362"/>
  <c r="BA48" i="1362"/>
  <c r="AZ48" i="1362"/>
  <c r="AY48" i="1362"/>
  <c r="AX48" i="1362"/>
  <c r="AW48" i="1362"/>
  <c r="AV48" i="1362"/>
  <c r="AU48" i="1362"/>
  <c r="AT48" i="1362"/>
  <c r="AS48" i="1362"/>
  <c r="AR48" i="1362"/>
  <c r="AQ48" i="1362"/>
  <c r="AP48" i="1362"/>
  <c r="AO48" i="1362"/>
  <c r="AN48" i="1362"/>
  <c r="AM48" i="1362"/>
  <c r="AL48" i="1362"/>
  <c r="AK48" i="1362"/>
  <c r="AJ48" i="1362"/>
  <c r="AI48" i="1362"/>
  <c r="AH48" i="1362"/>
  <c r="AG48" i="1362"/>
  <c r="AF48" i="1362"/>
  <c r="AE48" i="1362"/>
  <c r="AD48" i="1362"/>
  <c r="AC48" i="1362"/>
  <c r="AB48" i="1362"/>
  <c r="AA48" i="1362"/>
  <c r="Z48" i="1362"/>
  <c r="Y48" i="1362"/>
  <c r="X48" i="1362"/>
  <c r="W48" i="1362"/>
  <c r="BR47" i="1362"/>
  <c r="BQ47" i="1362"/>
  <c r="BP47" i="1362"/>
  <c r="BO47" i="1362"/>
  <c r="BN47" i="1362"/>
  <c r="BM47" i="1362"/>
  <c r="BL47" i="1362"/>
  <c r="BK47" i="1362"/>
  <c r="BJ47" i="1362"/>
  <c r="BI47" i="1362"/>
  <c r="BH47" i="1362"/>
  <c r="BG47" i="1362"/>
  <c r="BF47" i="1362"/>
  <c r="BE47" i="1362"/>
  <c r="BD47" i="1362"/>
  <c r="BC47" i="1362"/>
  <c r="BB47" i="1362"/>
  <c r="BA47" i="1362"/>
  <c r="AZ47" i="1362"/>
  <c r="AY47" i="1362"/>
  <c r="AX47" i="1362"/>
  <c r="AW47" i="1362"/>
  <c r="AV47" i="1362"/>
  <c r="AU47" i="1362"/>
  <c r="AT47" i="1362"/>
  <c r="AS47" i="1362"/>
  <c r="AR47" i="1362"/>
  <c r="AQ47" i="1362"/>
  <c r="AP47" i="1362"/>
  <c r="AO47" i="1362"/>
  <c r="AN47" i="1362"/>
  <c r="AM47" i="1362"/>
  <c r="AL47" i="1362"/>
  <c r="AK47" i="1362"/>
  <c r="AJ47" i="1362"/>
  <c r="AI47" i="1362"/>
  <c r="AH47" i="1362"/>
  <c r="AG47" i="1362"/>
  <c r="AF47" i="1362"/>
  <c r="AE47" i="1362"/>
  <c r="AD47" i="1362"/>
  <c r="AC47" i="1362"/>
  <c r="AB47" i="1362"/>
  <c r="AA47" i="1362"/>
  <c r="Z47" i="1362"/>
  <c r="Y47" i="1362"/>
  <c r="X47" i="1362"/>
  <c r="W47" i="1362"/>
  <c r="BR46" i="1362"/>
  <c r="BQ46" i="1362"/>
  <c r="BP46" i="1362"/>
  <c r="BO46" i="1362"/>
  <c r="BN46" i="1362"/>
  <c r="BM46" i="1362"/>
  <c r="BL46" i="1362"/>
  <c r="BK46" i="1362"/>
  <c r="BJ46" i="1362"/>
  <c r="BI46" i="1362"/>
  <c r="BH46" i="1362"/>
  <c r="BG46" i="1362"/>
  <c r="BF46" i="1362"/>
  <c r="BE46" i="1362"/>
  <c r="BD46" i="1362"/>
  <c r="BC46" i="1362"/>
  <c r="BB46" i="1362"/>
  <c r="BA46" i="1362"/>
  <c r="AZ46" i="1362"/>
  <c r="AY46" i="1362"/>
  <c r="AX46" i="1362"/>
  <c r="AW46" i="1362"/>
  <c r="AV46" i="1362"/>
  <c r="AU46" i="1362"/>
  <c r="AT46" i="1362"/>
  <c r="AS46" i="1362"/>
  <c r="AR46" i="1362"/>
  <c r="AQ46" i="1362"/>
  <c r="AP46" i="1362"/>
  <c r="AO46" i="1362"/>
  <c r="AN46" i="1362"/>
  <c r="AM46" i="1362"/>
  <c r="AL46" i="1362"/>
  <c r="AK46" i="1362"/>
  <c r="AJ46" i="1362"/>
  <c r="AI46" i="1362"/>
  <c r="AH46" i="1362"/>
  <c r="AG46" i="1362"/>
  <c r="AF46" i="1362"/>
  <c r="AE46" i="1362"/>
  <c r="AD46" i="1362"/>
  <c r="AC46" i="1362"/>
  <c r="AB46" i="1362"/>
  <c r="AA46" i="1362"/>
  <c r="Z46" i="1362"/>
  <c r="Y46" i="1362"/>
  <c r="X46" i="1362"/>
  <c r="W46" i="1362"/>
  <c r="BR45" i="1362"/>
  <c r="BQ45" i="1362"/>
  <c r="BP45" i="1362"/>
  <c r="BO45" i="1362"/>
  <c r="BN45" i="1362"/>
  <c r="BM45" i="1362"/>
  <c r="BL45" i="1362"/>
  <c r="BK45" i="1362"/>
  <c r="BJ45" i="1362"/>
  <c r="BI45" i="1362"/>
  <c r="BH45" i="1362"/>
  <c r="BG45" i="1362"/>
  <c r="BF45" i="1362"/>
  <c r="BE45" i="1362"/>
  <c r="BD45" i="1362"/>
  <c r="BC45" i="1362"/>
  <c r="BB45" i="1362"/>
  <c r="BA45" i="1362"/>
  <c r="AZ45" i="1362"/>
  <c r="AY45" i="1362"/>
  <c r="AX45" i="1362"/>
  <c r="AW45" i="1362"/>
  <c r="AV45" i="1362"/>
  <c r="AU45" i="1362"/>
  <c r="AT45" i="1362"/>
  <c r="AS45" i="1362"/>
  <c r="AR45" i="1362"/>
  <c r="AQ45" i="1362"/>
  <c r="AP45" i="1362"/>
  <c r="AO45" i="1362"/>
  <c r="AN45" i="1362"/>
  <c r="AM45" i="1362"/>
  <c r="AL45" i="1362"/>
  <c r="AK45" i="1362"/>
  <c r="AJ45" i="1362"/>
  <c r="AI45" i="1362"/>
  <c r="AH45" i="1362"/>
  <c r="AG45" i="1362"/>
  <c r="AF45" i="1362"/>
  <c r="AE45" i="1362"/>
  <c r="AD45" i="1362"/>
  <c r="AC45" i="1362"/>
  <c r="AB45" i="1362"/>
  <c r="AA45" i="1362"/>
  <c r="Z45" i="1362"/>
  <c r="Y45" i="1362"/>
  <c r="X45" i="1362"/>
  <c r="W45" i="1362"/>
  <c r="BR44" i="1362"/>
  <c r="BQ44" i="1362"/>
  <c r="BP44" i="1362"/>
  <c r="BO44" i="1362"/>
  <c r="BN44" i="1362"/>
  <c r="BM44" i="1362"/>
  <c r="BL44" i="1362"/>
  <c r="BK44" i="1362"/>
  <c r="BJ44" i="1362"/>
  <c r="BI44" i="1362"/>
  <c r="BH44" i="1362"/>
  <c r="BG44" i="1362"/>
  <c r="BF44" i="1362"/>
  <c r="BE44" i="1362"/>
  <c r="BD44" i="1362"/>
  <c r="BC44" i="1362"/>
  <c r="BB44" i="1362"/>
  <c r="BA44" i="1362"/>
  <c r="AZ44" i="1362"/>
  <c r="AY44" i="1362"/>
  <c r="AX44" i="1362"/>
  <c r="AW44" i="1362"/>
  <c r="AV44" i="1362"/>
  <c r="AU44" i="1362"/>
  <c r="AT44" i="1362"/>
  <c r="AS44" i="1362"/>
  <c r="AR44" i="1362"/>
  <c r="AQ44" i="1362"/>
  <c r="AP44" i="1362"/>
  <c r="AO44" i="1362"/>
  <c r="AN44" i="1362"/>
  <c r="AM44" i="1362"/>
  <c r="AL44" i="1362"/>
  <c r="AK44" i="1362"/>
  <c r="AJ44" i="1362"/>
  <c r="AI44" i="1362"/>
  <c r="AH44" i="1362"/>
  <c r="AG44" i="1362"/>
  <c r="AF44" i="1362"/>
  <c r="AE44" i="1362"/>
  <c r="AD44" i="1362"/>
  <c r="AC44" i="1362"/>
  <c r="AB44" i="1362"/>
  <c r="AA44" i="1362"/>
  <c r="Z44" i="1362"/>
  <c r="Y44" i="1362"/>
  <c r="X44" i="1362"/>
  <c r="W44" i="1362"/>
  <c r="BR43" i="1362"/>
  <c r="BQ43" i="1362"/>
  <c r="BP43" i="1362"/>
  <c r="BO43" i="1362"/>
  <c r="BN43" i="1362"/>
  <c r="BM43" i="1362"/>
  <c r="BL43" i="1362"/>
  <c r="BK43" i="1362"/>
  <c r="BJ43" i="1362"/>
  <c r="BI43" i="1362"/>
  <c r="BH43" i="1362"/>
  <c r="BG43" i="1362"/>
  <c r="BF43" i="1362"/>
  <c r="BE43" i="1362"/>
  <c r="BD43" i="1362"/>
  <c r="BC43" i="1362"/>
  <c r="BB43" i="1362"/>
  <c r="BA43" i="1362"/>
  <c r="AZ43" i="1362"/>
  <c r="AY43" i="1362"/>
  <c r="AX43" i="1362"/>
  <c r="AW43" i="1362"/>
  <c r="AV43" i="1362"/>
  <c r="AU43" i="1362"/>
  <c r="AT43" i="1362"/>
  <c r="AS43" i="1362"/>
  <c r="AR43" i="1362"/>
  <c r="AQ43" i="1362"/>
  <c r="AP43" i="1362"/>
  <c r="AO43" i="1362"/>
  <c r="AN43" i="1362"/>
  <c r="AM43" i="1362"/>
  <c r="AL43" i="1362"/>
  <c r="AK43" i="1362"/>
  <c r="AJ43" i="1362"/>
  <c r="AI43" i="1362"/>
  <c r="AH43" i="1362"/>
  <c r="AG43" i="1362"/>
  <c r="AF43" i="1362"/>
  <c r="AE43" i="1362"/>
  <c r="AD43" i="1362"/>
  <c r="AC43" i="1362"/>
  <c r="AB43" i="1362"/>
  <c r="AA43" i="1362"/>
  <c r="Z43" i="1362"/>
  <c r="Y43" i="1362"/>
  <c r="X43" i="1362"/>
  <c r="W43" i="1362"/>
  <c r="BR42" i="1362"/>
  <c r="BQ42" i="1362"/>
  <c r="BP42" i="1362"/>
  <c r="BO42" i="1362"/>
  <c r="BN42" i="1362"/>
  <c r="BM42" i="1362"/>
  <c r="BL42" i="1362"/>
  <c r="BK42" i="1362"/>
  <c r="BJ42" i="1362"/>
  <c r="BI42" i="1362"/>
  <c r="BH42" i="1362"/>
  <c r="BG42" i="1362"/>
  <c r="BF42" i="1362"/>
  <c r="BE42" i="1362"/>
  <c r="BD42" i="1362"/>
  <c r="BC42" i="1362"/>
  <c r="BB42" i="1362"/>
  <c r="BA42" i="1362"/>
  <c r="AZ42" i="1362"/>
  <c r="AY42" i="1362"/>
  <c r="AX42" i="1362"/>
  <c r="AW42" i="1362"/>
  <c r="AV42" i="1362"/>
  <c r="AU42" i="1362"/>
  <c r="AT42" i="1362"/>
  <c r="AS42" i="1362"/>
  <c r="AR42" i="1362"/>
  <c r="AQ42" i="1362"/>
  <c r="AP42" i="1362"/>
  <c r="AO42" i="1362"/>
  <c r="AN42" i="1362"/>
  <c r="AM42" i="1362"/>
  <c r="AL42" i="1362"/>
  <c r="AK42" i="1362"/>
  <c r="AJ42" i="1362"/>
  <c r="AI42" i="1362"/>
  <c r="AH42" i="1362"/>
  <c r="AG42" i="1362"/>
  <c r="AF42" i="1362"/>
  <c r="AE42" i="1362"/>
  <c r="AD42" i="1362"/>
  <c r="AC42" i="1362"/>
  <c r="AB42" i="1362"/>
  <c r="AA42" i="1362"/>
  <c r="Z42" i="1362"/>
  <c r="Y42" i="1362"/>
  <c r="X42" i="1362"/>
  <c r="W42" i="1362"/>
  <c r="BR41" i="1362"/>
  <c r="BQ41" i="1362"/>
  <c r="BP41" i="1362"/>
  <c r="BO41" i="1362"/>
  <c r="BN41" i="1362"/>
  <c r="BM41" i="1362"/>
  <c r="BL41" i="1362"/>
  <c r="BK41" i="1362"/>
  <c r="BJ41" i="1362"/>
  <c r="BI41" i="1362"/>
  <c r="BH41" i="1362"/>
  <c r="BG41" i="1362"/>
  <c r="BF41" i="1362"/>
  <c r="BE41" i="1362"/>
  <c r="BD41" i="1362"/>
  <c r="BC41" i="1362"/>
  <c r="BB41" i="1362"/>
  <c r="BA41" i="1362"/>
  <c r="AZ41" i="1362"/>
  <c r="AY41" i="1362"/>
  <c r="AX41" i="1362"/>
  <c r="AW41" i="1362"/>
  <c r="AV41" i="1362"/>
  <c r="AU41" i="1362"/>
  <c r="AT41" i="1362"/>
  <c r="AS41" i="1362"/>
  <c r="AR41" i="1362"/>
  <c r="AQ41" i="1362"/>
  <c r="AP41" i="1362"/>
  <c r="AO41" i="1362"/>
  <c r="AN41" i="1362"/>
  <c r="AM41" i="1362"/>
  <c r="AL41" i="1362"/>
  <c r="AK41" i="1362"/>
  <c r="AJ41" i="1362"/>
  <c r="AI41" i="1362"/>
  <c r="AH41" i="1362"/>
  <c r="AG41" i="1362"/>
  <c r="AF41" i="1362"/>
  <c r="AE41" i="1362"/>
  <c r="AD41" i="1362"/>
  <c r="AC41" i="1362"/>
  <c r="AB41" i="1362"/>
  <c r="AA41" i="1362"/>
  <c r="Z41" i="1362"/>
  <c r="Y41" i="1362"/>
  <c r="X41" i="1362"/>
  <c r="W41" i="1362"/>
  <c r="BR40" i="1362"/>
  <c r="BQ40" i="1362"/>
  <c r="BP40" i="1362"/>
  <c r="BO40" i="1362"/>
  <c r="BN40" i="1362"/>
  <c r="BM40" i="1362"/>
  <c r="BL40" i="1362"/>
  <c r="BK40" i="1362"/>
  <c r="BJ40" i="1362"/>
  <c r="BI40" i="1362"/>
  <c r="BH40" i="1362"/>
  <c r="BG40" i="1362"/>
  <c r="BF40" i="1362"/>
  <c r="BE40" i="1362"/>
  <c r="BD40" i="1362"/>
  <c r="BC40" i="1362"/>
  <c r="BB40" i="1362"/>
  <c r="BA40" i="1362"/>
  <c r="AZ40" i="1362"/>
  <c r="AY40" i="1362"/>
  <c r="AX40" i="1362"/>
  <c r="AW40" i="1362"/>
  <c r="AV40" i="1362"/>
  <c r="AU40" i="1362"/>
  <c r="AT40" i="1362"/>
  <c r="AS40" i="1362"/>
  <c r="AR40" i="1362"/>
  <c r="AQ40" i="1362"/>
  <c r="AP40" i="1362"/>
  <c r="AO40" i="1362"/>
  <c r="AN40" i="1362"/>
  <c r="AM40" i="1362"/>
  <c r="AL40" i="1362"/>
  <c r="AK40" i="1362"/>
  <c r="AJ40" i="1362"/>
  <c r="AI40" i="1362"/>
  <c r="AH40" i="1362"/>
  <c r="AG40" i="1362"/>
  <c r="AF40" i="1362"/>
  <c r="AE40" i="1362"/>
  <c r="AD40" i="1362"/>
  <c r="AC40" i="1362"/>
  <c r="AB40" i="1362"/>
  <c r="AA40" i="1362"/>
  <c r="Z40" i="1362"/>
  <c r="Y40" i="1362"/>
  <c r="X40" i="1362"/>
  <c r="W40" i="1362"/>
  <c r="BR39" i="1362"/>
  <c r="BQ39" i="1362"/>
  <c r="BP39" i="1362"/>
  <c r="BO39" i="1362"/>
  <c r="BN39" i="1362"/>
  <c r="BM39" i="1362"/>
  <c r="BL39" i="1362"/>
  <c r="BK39" i="1362"/>
  <c r="BJ39" i="1362"/>
  <c r="BI39" i="1362"/>
  <c r="BH39" i="1362"/>
  <c r="BG39" i="1362"/>
  <c r="BF39" i="1362"/>
  <c r="BE39" i="1362"/>
  <c r="BD39" i="1362"/>
  <c r="BC39" i="1362"/>
  <c r="BB39" i="1362"/>
  <c r="BA39" i="1362"/>
  <c r="AZ39" i="1362"/>
  <c r="AY39" i="1362"/>
  <c r="AX39" i="1362"/>
  <c r="AW39" i="1362"/>
  <c r="AV39" i="1362"/>
  <c r="AU39" i="1362"/>
  <c r="AT39" i="1362"/>
  <c r="AS39" i="1362"/>
  <c r="AR39" i="1362"/>
  <c r="AQ39" i="1362"/>
  <c r="AP39" i="1362"/>
  <c r="AO39" i="1362"/>
  <c r="AN39" i="1362"/>
  <c r="AM39" i="1362"/>
  <c r="AL39" i="1362"/>
  <c r="AK39" i="1362"/>
  <c r="AJ39" i="1362"/>
  <c r="AI39" i="1362"/>
  <c r="AH39" i="1362"/>
  <c r="AG39" i="1362"/>
  <c r="AF39" i="1362"/>
  <c r="AE39" i="1362"/>
  <c r="AD39" i="1362"/>
  <c r="AC39" i="1362"/>
  <c r="AB39" i="1362"/>
  <c r="AA39" i="1362"/>
  <c r="Z39" i="1362"/>
  <c r="Y39" i="1362"/>
  <c r="X39" i="1362"/>
  <c r="W39" i="1362"/>
  <c r="BR38" i="1362"/>
  <c r="BQ38" i="1362"/>
  <c r="BP38" i="1362"/>
  <c r="BO38" i="1362"/>
  <c r="BN38" i="1362"/>
  <c r="BM38" i="1362"/>
  <c r="BL38" i="1362"/>
  <c r="BK38" i="1362"/>
  <c r="BJ38" i="1362"/>
  <c r="BI38" i="1362"/>
  <c r="BH38" i="1362"/>
  <c r="BG38" i="1362"/>
  <c r="BF38" i="1362"/>
  <c r="BE38" i="1362"/>
  <c r="BD38" i="1362"/>
  <c r="BC38" i="1362"/>
  <c r="BB38" i="1362"/>
  <c r="BA38" i="1362"/>
  <c r="AZ38" i="1362"/>
  <c r="AY38" i="1362"/>
  <c r="AX38" i="1362"/>
  <c r="AW38" i="1362"/>
  <c r="AV38" i="1362"/>
  <c r="AU38" i="1362"/>
  <c r="AT38" i="1362"/>
  <c r="AS38" i="1362"/>
  <c r="AR38" i="1362"/>
  <c r="AQ38" i="1362"/>
  <c r="AP38" i="1362"/>
  <c r="AO38" i="1362"/>
  <c r="AN38" i="1362"/>
  <c r="AM38" i="1362"/>
  <c r="AL38" i="1362"/>
  <c r="AK38" i="1362"/>
  <c r="AJ38" i="1362"/>
  <c r="AI38" i="1362"/>
  <c r="AH38" i="1362"/>
  <c r="AG38" i="1362"/>
  <c r="AF38" i="1362"/>
  <c r="AE38" i="1362"/>
  <c r="AD38" i="1362"/>
  <c r="AC38" i="1362"/>
  <c r="AB38" i="1362"/>
  <c r="AA38" i="1362"/>
  <c r="Z38" i="1362"/>
  <c r="Y38" i="1362"/>
  <c r="X38" i="1362"/>
  <c r="W38" i="1362"/>
  <c r="BR37" i="1362"/>
  <c r="BQ37" i="1362"/>
  <c r="BP37" i="1362"/>
  <c r="BO37" i="1362"/>
  <c r="BN37" i="1362"/>
  <c r="BM37" i="1362"/>
  <c r="BL37" i="1362"/>
  <c r="BK37" i="1362"/>
  <c r="BJ37" i="1362"/>
  <c r="BI37" i="1362"/>
  <c r="BH37" i="1362"/>
  <c r="BG37" i="1362"/>
  <c r="BF37" i="1362"/>
  <c r="BE37" i="1362"/>
  <c r="BD37" i="1362"/>
  <c r="BC37" i="1362"/>
  <c r="BB37" i="1362"/>
  <c r="BA37" i="1362"/>
  <c r="AZ37" i="1362"/>
  <c r="AY37" i="1362"/>
  <c r="AX37" i="1362"/>
  <c r="AW37" i="1362"/>
  <c r="AV37" i="1362"/>
  <c r="AU37" i="1362"/>
  <c r="AT37" i="1362"/>
  <c r="AS37" i="1362"/>
  <c r="AR37" i="1362"/>
  <c r="AQ37" i="1362"/>
  <c r="AP37" i="1362"/>
  <c r="AO37" i="1362"/>
  <c r="AN37" i="1362"/>
  <c r="AM37" i="1362"/>
  <c r="AL37" i="1362"/>
  <c r="AK37" i="1362"/>
  <c r="AJ37" i="1362"/>
  <c r="AI37" i="1362"/>
  <c r="AH37" i="1362"/>
  <c r="AG37" i="1362"/>
  <c r="AF37" i="1362"/>
  <c r="AE37" i="1362"/>
  <c r="AD37" i="1362"/>
  <c r="AC37" i="1362"/>
  <c r="AB37" i="1362"/>
  <c r="AA37" i="1362"/>
  <c r="Z37" i="1362"/>
  <c r="Y37" i="1362"/>
  <c r="X37" i="1362"/>
  <c r="W37" i="1362"/>
  <c r="BR36" i="1362"/>
  <c r="BQ36" i="1362"/>
  <c r="BP36" i="1362"/>
  <c r="BO36" i="1362"/>
  <c r="BN36" i="1362"/>
  <c r="BM36" i="1362"/>
  <c r="BL36" i="1362"/>
  <c r="BK36" i="1362"/>
  <c r="BJ36" i="1362"/>
  <c r="BI36" i="1362"/>
  <c r="BH36" i="1362"/>
  <c r="BG36" i="1362"/>
  <c r="BF36" i="1362"/>
  <c r="BE36" i="1362"/>
  <c r="BD36" i="1362"/>
  <c r="BC36" i="1362"/>
  <c r="BB36" i="1362"/>
  <c r="BA36" i="1362"/>
  <c r="AZ36" i="1362"/>
  <c r="AY36" i="1362"/>
  <c r="AX36" i="1362"/>
  <c r="AW36" i="1362"/>
  <c r="AV36" i="1362"/>
  <c r="AU36" i="1362"/>
  <c r="AT36" i="1362"/>
  <c r="AS36" i="1362"/>
  <c r="AR36" i="1362"/>
  <c r="AQ36" i="1362"/>
  <c r="AP36" i="1362"/>
  <c r="AO36" i="1362"/>
  <c r="AN36" i="1362"/>
  <c r="AM36" i="1362"/>
  <c r="AL36" i="1362"/>
  <c r="AK36" i="1362"/>
  <c r="AJ36" i="1362"/>
  <c r="AI36" i="1362"/>
  <c r="AH36" i="1362"/>
  <c r="AG36" i="1362"/>
  <c r="AF36" i="1362"/>
  <c r="AE36" i="1362"/>
  <c r="AD36" i="1362"/>
  <c r="AC36" i="1362"/>
  <c r="AB36" i="1362"/>
  <c r="AA36" i="1362"/>
  <c r="Z36" i="1362"/>
  <c r="Y36" i="1362"/>
  <c r="X36" i="1362"/>
  <c r="W36" i="1362"/>
  <c r="BR35" i="1362"/>
  <c r="BQ35" i="1362"/>
  <c r="BP35" i="1362"/>
  <c r="BO35" i="1362"/>
  <c r="BN35" i="1362"/>
  <c r="BM35" i="1362"/>
  <c r="BL35" i="1362"/>
  <c r="BK35" i="1362"/>
  <c r="BJ35" i="1362"/>
  <c r="BI35" i="1362"/>
  <c r="BH35" i="1362"/>
  <c r="BG35" i="1362"/>
  <c r="BF35" i="1362"/>
  <c r="BE35" i="1362"/>
  <c r="BD35" i="1362"/>
  <c r="BC35" i="1362"/>
  <c r="BB35" i="1362"/>
  <c r="BA35" i="1362"/>
  <c r="AZ35" i="1362"/>
  <c r="AY35" i="1362"/>
  <c r="AX35" i="1362"/>
  <c r="AW35" i="1362"/>
  <c r="AV35" i="1362"/>
  <c r="AU35" i="1362"/>
  <c r="AT35" i="1362"/>
  <c r="AS35" i="1362"/>
  <c r="AR35" i="1362"/>
  <c r="AQ35" i="1362"/>
  <c r="AP35" i="1362"/>
  <c r="AO35" i="1362"/>
  <c r="AN35" i="1362"/>
  <c r="AM35" i="1362"/>
  <c r="AL35" i="1362"/>
  <c r="AK35" i="1362"/>
  <c r="AJ35" i="1362"/>
  <c r="AI35" i="1362"/>
  <c r="AH35" i="1362"/>
  <c r="AG35" i="1362"/>
  <c r="AF35" i="1362"/>
  <c r="AE35" i="1362"/>
  <c r="AD35" i="1362"/>
  <c r="AC35" i="1362"/>
  <c r="AB35" i="1362"/>
  <c r="AA35" i="1362"/>
  <c r="Z35" i="1362"/>
  <c r="Y35" i="1362"/>
  <c r="X35" i="1362"/>
  <c r="W35" i="1362"/>
  <c r="BR34" i="1362"/>
  <c r="BQ34" i="1362"/>
  <c r="BP34" i="1362"/>
  <c r="BO34" i="1362"/>
  <c r="BN34" i="1362"/>
  <c r="BM34" i="1362"/>
  <c r="BL34" i="1362"/>
  <c r="BK34" i="1362"/>
  <c r="BJ34" i="1362"/>
  <c r="BI34" i="1362"/>
  <c r="BH34" i="1362"/>
  <c r="BG34" i="1362"/>
  <c r="BF34" i="1362"/>
  <c r="BE34" i="1362"/>
  <c r="BD34" i="1362"/>
  <c r="BC34" i="1362"/>
  <c r="BB34" i="1362"/>
  <c r="BA34" i="1362"/>
  <c r="AZ34" i="1362"/>
  <c r="AY34" i="1362"/>
  <c r="AX34" i="1362"/>
  <c r="AW34" i="1362"/>
  <c r="AV34" i="1362"/>
  <c r="AU34" i="1362"/>
  <c r="AT34" i="1362"/>
  <c r="AS34" i="1362"/>
  <c r="AR34" i="1362"/>
  <c r="AQ34" i="1362"/>
  <c r="AP34" i="1362"/>
  <c r="AO34" i="1362"/>
  <c r="AN34" i="1362"/>
  <c r="AM34" i="1362"/>
  <c r="AL34" i="1362"/>
  <c r="AK34" i="1362"/>
  <c r="AJ34" i="1362"/>
  <c r="AI34" i="1362"/>
  <c r="AH34" i="1362"/>
  <c r="AG34" i="1362"/>
  <c r="AF34" i="1362"/>
  <c r="AE34" i="1362"/>
  <c r="AD34" i="1362"/>
  <c r="AC34" i="1362"/>
  <c r="AB34" i="1362"/>
  <c r="AA34" i="1362"/>
  <c r="Z34" i="1362"/>
  <c r="Y34" i="1362"/>
  <c r="X34" i="1362"/>
  <c r="W34" i="1362"/>
  <c r="BR33" i="1362"/>
  <c r="BQ33" i="1362"/>
  <c r="BP33" i="1362"/>
  <c r="BO33" i="1362"/>
  <c r="BN33" i="1362"/>
  <c r="BM33" i="1362"/>
  <c r="BL33" i="1362"/>
  <c r="BK33" i="1362"/>
  <c r="BJ33" i="1362"/>
  <c r="BI33" i="1362"/>
  <c r="BH33" i="1362"/>
  <c r="BG33" i="1362"/>
  <c r="BF33" i="1362"/>
  <c r="BE33" i="1362"/>
  <c r="BD33" i="1362"/>
  <c r="BC33" i="1362"/>
  <c r="BB33" i="1362"/>
  <c r="BA33" i="1362"/>
  <c r="AZ33" i="1362"/>
  <c r="AY33" i="1362"/>
  <c r="AX33" i="1362"/>
  <c r="AW33" i="1362"/>
  <c r="AV33" i="1362"/>
  <c r="AU33" i="1362"/>
  <c r="AT33" i="1362"/>
  <c r="AS33" i="1362"/>
  <c r="AR33" i="1362"/>
  <c r="AQ33" i="1362"/>
  <c r="AP33" i="1362"/>
  <c r="AO33" i="1362"/>
  <c r="AN33" i="1362"/>
  <c r="AM33" i="1362"/>
  <c r="AL33" i="1362"/>
  <c r="AK33" i="1362"/>
  <c r="AJ33" i="1362"/>
  <c r="AI33" i="1362"/>
  <c r="AH33" i="1362"/>
  <c r="AG33" i="1362"/>
  <c r="AF33" i="1362"/>
  <c r="AE33" i="1362"/>
  <c r="AD33" i="1362"/>
  <c r="AC33" i="1362"/>
  <c r="AB33" i="1362"/>
  <c r="AA33" i="1362"/>
  <c r="Z33" i="1362"/>
  <c r="Y33" i="1362"/>
  <c r="X33" i="1362"/>
  <c r="W33" i="1362"/>
  <c r="BR32" i="1362"/>
  <c r="BQ32" i="1362"/>
  <c r="BP32" i="1362"/>
  <c r="BO32" i="1362"/>
  <c r="BN32" i="1362"/>
  <c r="BM32" i="1362"/>
  <c r="BL32" i="1362"/>
  <c r="BK32" i="1362"/>
  <c r="BJ32" i="1362"/>
  <c r="BI32" i="1362"/>
  <c r="BH32" i="1362"/>
  <c r="BG32" i="1362"/>
  <c r="BF32" i="1362"/>
  <c r="BE32" i="1362"/>
  <c r="BD32" i="1362"/>
  <c r="BC32" i="1362"/>
  <c r="BB32" i="1362"/>
  <c r="BA32" i="1362"/>
  <c r="AZ32" i="1362"/>
  <c r="AY32" i="1362"/>
  <c r="AX32" i="1362"/>
  <c r="AW32" i="1362"/>
  <c r="AV32" i="1362"/>
  <c r="AU32" i="1362"/>
  <c r="AT32" i="1362"/>
  <c r="AS32" i="1362"/>
  <c r="AR32" i="1362"/>
  <c r="AQ32" i="1362"/>
  <c r="AP32" i="1362"/>
  <c r="AO32" i="1362"/>
  <c r="AN32" i="1362"/>
  <c r="AM32" i="1362"/>
  <c r="AL32" i="1362"/>
  <c r="AK32" i="1362"/>
  <c r="AJ32" i="1362"/>
  <c r="AI32" i="1362"/>
  <c r="AH32" i="1362"/>
  <c r="AG32" i="1362"/>
  <c r="AF32" i="1362"/>
  <c r="AE32" i="1362"/>
  <c r="AD32" i="1362"/>
  <c r="AC32" i="1362"/>
  <c r="AB32" i="1362"/>
  <c r="AA32" i="1362"/>
  <c r="Z32" i="1362"/>
  <c r="Y32" i="1362"/>
  <c r="X32" i="1362"/>
  <c r="W32" i="1362"/>
  <c r="BR31" i="1362"/>
  <c r="BQ31" i="1362"/>
  <c r="BP31" i="1362"/>
  <c r="BO31" i="1362"/>
  <c r="BN31" i="1362"/>
  <c r="BM31" i="1362"/>
  <c r="BL31" i="1362"/>
  <c r="BK31" i="1362"/>
  <c r="BJ31" i="1362"/>
  <c r="BI31" i="1362"/>
  <c r="BH31" i="1362"/>
  <c r="BG31" i="1362"/>
  <c r="BF31" i="1362"/>
  <c r="BE31" i="1362"/>
  <c r="BD31" i="1362"/>
  <c r="BC31" i="1362"/>
  <c r="BB31" i="1362"/>
  <c r="BA31" i="1362"/>
  <c r="AZ31" i="1362"/>
  <c r="AY31" i="1362"/>
  <c r="AX31" i="1362"/>
  <c r="AW31" i="1362"/>
  <c r="AV31" i="1362"/>
  <c r="AU31" i="1362"/>
  <c r="AT31" i="1362"/>
  <c r="AS31" i="1362"/>
  <c r="AR31" i="1362"/>
  <c r="AQ31" i="1362"/>
  <c r="AP31" i="1362"/>
  <c r="AO31" i="1362"/>
  <c r="AN31" i="1362"/>
  <c r="AM31" i="1362"/>
  <c r="AL31" i="1362"/>
  <c r="AK31" i="1362"/>
  <c r="AJ31" i="1362"/>
  <c r="AI31" i="1362"/>
  <c r="AH31" i="1362"/>
  <c r="AG31" i="1362"/>
  <c r="AF31" i="1362"/>
  <c r="AE31" i="1362"/>
  <c r="AD31" i="1362"/>
  <c r="AC31" i="1362"/>
  <c r="AB31" i="1362"/>
  <c r="AA31" i="1362"/>
  <c r="Z31" i="1362"/>
  <c r="Y31" i="1362"/>
  <c r="X31" i="1362"/>
  <c r="W31" i="1362"/>
  <c r="BR30" i="1362"/>
  <c r="BQ30" i="1362"/>
  <c r="BP30" i="1362"/>
  <c r="BO30" i="1362"/>
  <c r="BN30" i="1362"/>
  <c r="BM30" i="1362"/>
  <c r="BL30" i="1362"/>
  <c r="BK30" i="1362"/>
  <c r="BJ30" i="1362"/>
  <c r="BI30" i="1362"/>
  <c r="BH30" i="1362"/>
  <c r="BG30" i="1362"/>
  <c r="BF30" i="1362"/>
  <c r="BE30" i="1362"/>
  <c r="BD30" i="1362"/>
  <c r="BC30" i="1362"/>
  <c r="BB30" i="1362"/>
  <c r="BA30" i="1362"/>
  <c r="AZ30" i="1362"/>
  <c r="AY30" i="1362"/>
  <c r="AX30" i="1362"/>
  <c r="AW30" i="1362"/>
  <c r="AV30" i="1362"/>
  <c r="AU30" i="1362"/>
  <c r="AT30" i="1362"/>
  <c r="AS30" i="1362"/>
  <c r="AR30" i="1362"/>
  <c r="AQ30" i="1362"/>
  <c r="AP30" i="1362"/>
  <c r="AO30" i="1362"/>
  <c r="AN30" i="1362"/>
  <c r="AM30" i="1362"/>
  <c r="AL30" i="1362"/>
  <c r="AK30" i="1362"/>
  <c r="AJ30" i="1362"/>
  <c r="AI30" i="1362"/>
  <c r="AH30" i="1362"/>
  <c r="AG30" i="1362"/>
  <c r="AF30" i="1362"/>
  <c r="AE30" i="1362"/>
  <c r="AD30" i="1362"/>
  <c r="AC30" i="1362"/>
  <c r="AB30" i="1362"/>
  <c r="AA30" i="1362"/>
  <c r="Z30" i="1362"/>
  <c r="Y30" i="1362"/>
  <c r="X30" i="1362"/>
  <c r="W30" i="1362"/>
  <c r="BR29" i="1362"/>
  <c r="BQ29" i="1362"/>
  <c r="BP29" i="1362"/>
  <c r="BO29" i="1362"/>
  <c r="BN29" i="1362"/>
  <c r="BM29" i="1362"/>
  <c r="BL29" i="1362"/>
  <c r="BK29" i="1362"/>
  <c r="BJ29" i="1362"/>
  <c r="BI29" i="1362"/>
  <c r="BH29" i="1362"/>
  <c r="BG29" i="1362"/>
  <c r="BF29" i="1362"/>
  <c r="BE29" i="1362"/>
  <c r="BD29" i="1362"/>
  <c r="BC29" i="1362"/>
  <c r="BB29" i="1362"/>
  <c r="BA29" i="1362"/>
  <c r="AZ29" i="1362"/>
  <c r="AY29" i="1362"/>
  <c r="AX29" i="1362"/>
  <c r="AW29" i="1362"/>
  <c r="AV29" i="1362"/>
  <c r="AU29" i="1362"/>
  <c r="AT29" i="1362"/>
  <c r="AS29" i="1362"/>
  <c r="AR29" i="1362"/>
  <c r="AQ29" i="1362"/>
  <c r="AP29" i="1362"/>
  <c r="AO29" i="1362"/>
  <c r="AN29" i="1362"/>
  <c r="AM29" i="1362"/>
  <c r="AL29" i="1362"/>
  <c r="AK29" i="1362"/>
  <c r="AJ29" i="1362"/>
  <c r="AI29" i="1362"/>
  <c r="AH29" i="1362"/>
  <c r="AG29" i="1362"/>
  <c r="AF29" i="1362"/>
  <c r="AE29" i="1362"/>
  <c r="AD29" i="1362"/>
  <c r="AC29" i="1362"/>
  <c r="AB29" i="1362"/>
  <c r="AA29" i="1362"/>
  <c r="Z29" i="1362"/>
  <c r="Y29" i="1362"/>
  <c r="X29" i="1362"/>
  <c r="W29" i="1362"/>
  <c r="BR28" i="1362"/>
  <c r="BQ28" i="1362"/>
  <c r="BP28" i="1362"/>
  <c r="BO28" i="1362"/>
  <c r="BN28" i="1362"/>
  <c r="BM28" i="1362"/>
  <c r="BL28" i="1362"/>
  <c r="BK28" i="1362"/>
  <c r="BJ28" i="1362"/>
  <c r="BI28" i="1362"/>
  <c r="BH28" i="1362"/>
  <c r="BG28" i="1362"/>
  <c r="BF28" i="1362"/>
  <c r="BE28" i="1362"/>
  <c r="BD28" i="1362"/>
  <c r="BC28" i="1362"/>
  <c r="BB28" i="1362"/>
  <c r="BA28" i="1362"/>
  <c r="AZ28" i="1362"/>
  <c r="AY28" i="1362"/>
  <c r="AX28" i="1362"/>
  <c r="AW28" i="1362"/>
  <c r="AV28" i="1362"/>
  <c r="AU28" i="1362"/>
  <c r="AT28" i="1362"/>
  <c r="AS28" i="1362"/>
  <c r="AR28" i="1362"/>
  <c r="AQ28" i="1362"/>
  <c r="AP28" i="1362"/>
  <c r="AO28" i="1362"/>
  <c r="AN28" i="1362"/>
  <c r="AM28" i="1362"/>
  <c r="AL28" i="1362"/>
  <c r="AK28" i="1362"/>
  <c r="AJ28" i="1362"/>
  <c r="AI28" i="1362"/>
  <c r="AH28" i="1362"/>
  <c r="AG28" i="1362"/>
  <c r="AF28" i="1362"/>
  <c r="AE28" i="1362"/>
  <c r="AD28" i="1362"/>
  <c r="AC28" i="1362"/>
  <c r="AB28" i="1362"/>
  <c r="AA28" i="1362"/>
  <c r="Z28" i="1362"/>
  <c r="Y28" i="1362"/>
  <c r="X28" i="1362"/>
  <c r="W28" i="1362"/>
  <c r="BR27" i="1362"/>
  <c r="BQ27" i="1362"/>
  <c r="BP27" i="1362"/>
  <c r="BO27" i="1362"/>
  <c r="BN27" i="1362"/>
  <c r="BM27" i="1362"/>
  <c r="BL27" i="1362"/>
  <c r="BK27" i="1362"/>
  <c r="BJ27" i="1362"/>
  <c r="BI27" i="1362"/>
  <c r="BH27" i="1362"/>
  <c r="BG27" i="1362"/>
  <c r="BF27" i="1362"/>
  <c r="BE27" i="1362"/>
  <c r="BD27" i="1362"/>
  <c r="BC27" i="1362"/>
  <c r="BB27" i="1362"/>
  <c r="BA27" i="1362"/>
  <c r="AZ27" i="1362"/>
  <c r="AY27" i="1362"/>
  <c r="AX27" i="1362"/>
  <c r="AW27" i="1362"/>
  <c r="AV27" i="1362"/>
  <c r="AU27" i="1362"/>
  <c r="AT27" i="1362"/>
  <c r="AS27" i="1362"/>
  <c r="AR27" i="1362"/>
  <c r="AQ27" i="1362"/>
  <c r="AP27" i="1362"/>
  <c r="AO27" i="1362"/>
  <c r="AN27" i="1362"/>
  <c r="AM27" i="1362"/>
  <c r="AL27" i="1362"/>
  <c r="AK27" i="1362"/>
  <c r="AJ27" i="1362"/>
  <c r="AI27" i="1362"/>
  <c r="AH27" i="1362"/>
  <c r="AG27" i="1362"/>
  <c r="AF27" i="1362"/>
  <c r="AE27" i="1362"/>
  <c r="AD27" i="1362"/>
  <c r="AC27" i="1362"/>
  <c r="AB27" i="1362"/>
  <c r="AA27" i="1362"/>
  <c r="Z27" i="1362"/>
  <c r="Y27" i="1362"/>
  <c r="X27" i="1362"/>
  <c r="W27" i="1362"/>
  <c r="BR26" i="1362"/>
  <c r="BQ26" i="1362"/>
  <c r="BP26" i="1362"/>
  <c r="BO26" i="1362"/>
  <c r="BN26" i="1362"/>
  <c r="BM26" i="1362"/>
  <c r="BL26" i="1362"/>
  <c r="BK26" i="1362"/>
  <c r="BJ26" i="1362"/>
  <c r="BI26" i="1362"/>
  <c r="BH26" i="1362"/>
  <c r="BG26" i="1362"/>
  <c r="BF26" i="1362"/>
  <c r="BE26" i="1362"/>
  <c r="BD26" i="1362"/>
  <c r="BC26" i="1362"/>
  <c r="BB26" i="1362"/>
  <c r="BA26" i="1362"/>
  <c r="AZ26" i="1362"/>
  <c r="AY26" i="1362"/>
  <c r="AX26" i="1362"/>
  <c r="AW26" i="1362"/>
  <c r="AV26" i="1362"/>
  <c r="AU26" i="1362"/>
  <c r="AT26" i="1362"/>
  <c r="AS26" i="1362"/>
  <c r="AR26" i="1362"/>
  <c r="AQ26" i="1362"/>
  <c r="AP26" i="1362"/>
  <c r="AO26" i="1362"/>
  <c r="AN26" i="1362"/>
  <c r="AM26" i="1362"/>
  <c r="AL26" i="1362"/>
  <c r="AK26" i="1362"/>
  <c r="AJ26" i="1362"/>
  <c r="AI26" i="1362"/>
  <c r="AH26" i="1362"/>
  <c r="AG26" i="1362"/>
  <c r="AF26" i="1362"/>
  <c r="AE26" i="1362"/>
  <c r="AD26" i="1362"/>
  <c r="AC26" i="1362"/>
  <c r="AB26" i="1362"/>
  <c r="AA26" i="1362"/>
  <c r="Z26" i="1362"/>
  <c r="Y26" i="1362"/>
  <c r="X26" i="1362"/>
  <c r="W26" i="1362"/>
  <c r="BR25" i="1362"/>
  <c r="BQ25" i="1362"/>
  <c r="BP25" i="1362"/>
  <c r="BO25" i="1362"/>
  <c r="BN25" i="1362"/>
  <c r="BM25" i="1362"/>
  <c r="BL25" i="1362"/>
  <c r="BK25" i="1362"/>
  <c r="BJ25" i="1362"/>
  <c r="BI25" i="1362"/>
  <c r="BH25" i="1362"/>
  <c r="BG25" i="1362"/>
  <c r="BF25" i="1362"/>
  <c r="BE25" i="1362"/>
  <c r="BD25" i="1362"/>
  <c r="BC25" i="1362"/>
  <c r="BB25" i="1362"/>
  <c r="BA25" i="1362"/>
  <c r="AZ25" i="1362"/>
  <c r="AY25" i="1362"/>
  <c r="AX25" i="1362"/>
  <c r="AW25" i="1362"/>
  <c r="AV25" i="1362"/>
  <c r="AU25" i="1362"/>
  <c r="AT25" i="1362"/>
  <c r="AS25" i="1362"/>
  <c r="AR25" i="1362"/>
  <c r="AQ25" i="1362"/>
  <c r="AP25" i="1362"/>
  <c r="AO25" i="1362"/>
  <c r="AN25" i="1362"/>
  <c r="AM25" i="1362"/>
  <c r="AL25" i="1362"/>
  <c r="AK25" i="1362"/>
  <c r="AJ25" i="1362"/>
  <c r="AI25" i="1362"/>
  <c r="AH25" i="1362"/>
  <c r="AG25" i="1362"/>
  <c r="AF25" i="1362"/>
  <c r="AE25" i="1362"/>
  <c r="AD25" i="1362"/>
  <c r="AC25" i="1362"/>
  <c r="AB25" i="1362"/>
  <c r="AA25" i="1362"/>
  <c r="Z25" i="1362"/>
  <c r="Y25" i="1362"/>
  <c r="X25" i="1362"/>
  <c r="W25" i="1362"/>
  <c r="BR24" i="1362"/>
  <c r="BQ24" i="1362"/>
  <c r="BP24" i="1362"/>
  <c r="BO24" i="1362"/>
  <c r="BN24" i="1362"/>
  <c r="BM24" i="1362"/>
  <c r="BL24" i="1362"/>
  <c r="BK24" i="1362"/>
  <c r="BJ24" i="1362"/>
  <c r="BI24" i="1362"/>
  <c r="BH24" i="1362"/>
  <c r="BG24" i="1362"/>
  <c r="BF24" i="1362"/>
  <c r="BE24" i="1362"/>
  <c r="BD24" i="1362"/>
  <c r="BC24" i="1362"/>
  <c r="BB24" i="1362"/>
  <c r="BA24" i="1362"/>
  <c r="AZ24" i="1362"/>
  <c r="AY24" i="1362"/>
  <c r="AX24" i="1362"/>
  <c r="AW24" i="1362"/>
  <c r="AV24" i="1362"/>
  <c r="AU24" i="1362"/>
  <c r="AT24" i="1362"/>
  <c r="AS24" i="1362"/>
  <c r="AR24" i="1362"/>
  <c r="AQ24" i="1362"/>
  <c r="AP24" i="1362"/>
  <c r="AO24" i="1362"/>
  <c r="AN24" i="1362"/>
  <c r="AM24" i="1362"/>
  <c r="AL24" i="1362"/>
  <c r="AK24" i="1362"/>
  <c r="AJ24" i="1362"/>
  <c r="AI24" i="1362"/>
  <c r="AH24" i="1362"/>
  <c r="AG24" i="1362"/>
  <c r="AF24" i="1362"/>
  <c r="AE24" i="1362"/>
  <c r="AD24" i="1362"/>
  <c r="AC24" i="1362"/>
  <c r="AB24" i="1362"/>
  <c r="AA24" i="1362"/>
  <c r="Z24" i="1362"/>
  <c r="Y24" i="1362"/>
  <c r="X24" i="1362"/>
  <c r="W24" i="1362"/>
  <c r="BR23" i="1362"/>
  <c r="BQ23" i="1362"/>
  <c r="BP23" i="1362"/>
  <c r="BO23" i="1362"/>
  <c r="BN23" i="1362"/>
  <c r="BM23" i="1362"/>
  <c r="BL23" i="1362"/>
  <c r="BK23" i="1362"/>
  <c r="BJ23" i="1362"/>
  <c r="BI23" i="1362"/>
  <c r="BH23" i="1362"/>
  <c r="BG23" i="1362"/>
  <c r="BF23" i="1362"/>
  <c r="BE23" i="1362"/>
  <c r="BD23" i="1362"/>
  <c r="BC23" i="1362"/>
  <c r="BB23" i="1362"/>
  <c r="BA23" i="1362"/>
  <c r="AZ23" i="1362"/>
  <c r="AY23" i="1362"/>
  <c r="AX23" i="1362"/>
  <c r="AW23" i="1362"/>
  <c r="AV23" i="1362"/>
  <c r="AU23" i="1362"/>
  <c r="AT23" i="1362"/>
  <c r="AS23" i="1362"/>
  <c r="AR23" i="1362"/>
  <c r="AQ23" i="1362"/>
  <c r="AP23" i="1362"/>
  <c r="AO23" i="1362"/>
  <c r="AN23" i="1362"/>
  <c r="AM23" i="1362"/>
  <c r="AL23" i="1362"/>
  <c r="AK23" i="1362"/>
  <c r="AJ23" i="1362"/>
  <c r="AI23" i="1362"/>
  <c r="AH23" i="1362"/>
  <c r="AG23" i="1362"/>
  <c r="AF23" i="1362"/>
  <c r="AE23" i="1362"/>
  <c r="AD23" i="1362"/>
  <c r="AC23" i="1362"/>
  <c r="AB23" i="1362"/>
  <c r="AA23" i="1362"/>
  <c r="Z23" i="1362"/>
  <c r="Y23" i="1362"/>
  <c r="X23" i="1362"/>
  <c r="W23" i="1362"/>
  <c r="BR22" i="1362"/>
  <c r="BQ22" i="1362"/>
  <c r="BP22" i="1362"/>
  <c r="BO22" i="1362"/>
  <c r="BN22" i="1362"/>
  <c r="BM22" i="1362"/>
  <c r="BL22" i="1362"/>
  <c r="BK22" i="1362"/>
  <c r="BJ22" i="1362"/>
  <c r="BI22" i="1362"/>
  <c r="BH22" i="1362"/>
  <c r="BG22" i="1362"/>
  <c r="BF22" i="1362"/>
  <c r="BE22" i="1362"/>
  <c r="BD22" i="1362"/>
  <c r="BC22" i="1362"/>
  <c r="BB22" i="1362"/>
  <c r="BA22" i="1362"/>
  <c r="AZ22" i="1362"/>
  <c r="AY22" i="1362"/>
  <c r="AX22" i="1362"/>
  <c r="AW22" i="1362"/>
  <c r="AV22" i="1362"/>
  <c r="AU22" i="1362"/>
  <c r="AT22" i="1362"/>
  <c r="AS22" i="1362"/>
  <c r="AR22" i="1362"/>
  <c r="AQ22" i="1362"/>
  <c r="AP22" i="1362"/>
  <c r="AO22" i="1362"/>
  <c r="AN22" i="1362"/>
  <c r="AM22" i="1362"/>
  <c r="AL22" i="1362"/>
  <c r="AK22" i="1362"/>
  <c r="AJ22" i="1362"/>
  <c r="AI22" i="1362"/>
  <c r="AH22" i="1362"/>
  <c r="AG22" i="1362"/>
  <c r="AF22" i="1362"/>
  <c r="AE22" i="1362"/>
  <c r="AD22" i="1362"/>
  <c r="AC22" i="1362"/>
  <c r="AB22" i="1362"/>
  <c r="AA22" i="1362"/>
  <c r="Z22" i="1362"/>
  <c r="Y22" i="1362"/>
  <c r="X22" i="1362"/>
  <c r="W22" i="1362"/>
  <c r="BR21" i="1362"/>
  <c r="BQ21" i="1362"/>
  <c r="BP21" i="1362"/>
  <c r="BO21" i="1362"/>
  <c r="BN21" i="1362"/>
  <c r="BM21" i="1362"/>
  <c r="BL21" i="1362"/>
  <c r="BK21" i="1362"/>
  <c r="BJ21" i="1362"/>
  <c r="BI21" i="1362"/>
  <c r="BH21" i="1362"/>
  <c r="BG21" i="1362"/>
  <c r="BF21" i="1362"/>
  <c r="BE21" i="1362"/>
  <c r="BD21" i="1362"/>
  <c r="BC21" i="1362"/>
  <c r="BB21" i="1362"/>
  <c r="BA21" i="1362"/>
  <c r="AZ21" i="1362"/>
  <c r="AY21" i="1362"/>
  <c r="AX21" i="1362"/>
  <c r="AW21" i="1362"/>
  <c r="AV21" i="1362"/>
  <c r="AU21" i="1362"/>
  <c r="AT21" i="1362"/>
  <c r="AS21" i="1362"/>
  <c r="AR21" i="1362"/>
  <c r="AQ21" i="1362"/>
  <c r="AP21" i="1362"/>
  <c r="AO21" i="1362"/>
  <c r="AN21" i="1362"/>
  <c r="AM21" i="1362"/>
  <c r="AL21" i="1362"/>
  <c r="AK21" i="1362"/>
  <c r="AJ21" i="1362"/>
  <c r="AI21" i="1362"/>
  <c r="AH21" i="1362"/>
  <c r="AG21" i="1362"/>
  <c r="AF21" i="1362"/>
  <c r="AE21" i="1362"/>
  <c r="AD21" i="1362"/>
  <c r="AC21" i="1362"/>
  <c r="AB21" i="1362"/>
  <c r="AA21" i="1362"/>
  <c r="Z21" i="1362"/>
  <c r="Y21" i="1362"/>
  <c r="X21" i="1362"/>
  <c r="W21" i="1362"/>
  <c r="BR20" i="1362"/>
  <c r="BQ20" i="1362"/>
  <c r="BP20" i="1362"/>
  <c r="BO20" i="1362"/>
  <c r="BN20" i="1362"/>
  <c r="BM20" i="1362"/>
  <c r="BL20" i="1362"/>
  <c r="BK20" i="1362"/>
  <c r="BJ20" i="1362"/>
  <c r="BI20" i="1362"/>
  <c r="BH20" i="1362"/>
  <c r="BG20" i="1362"/>
  <c r="BF20" i="1362"/>
  <c r="BE20" i="1362"/>
  <c r="BD20" i="1362"/>
  <c r="BC20" i="1362"/>
  <c r="BB20" i="1362"/>
  <c r="BA20" i="1362"/>
  <c r="AZ20" i="1362"/>
  <c r="AY20" i="1362"/>
  <c r="AX20" i="1362"/>
  <c r="AW20" i="1362"/>
  <c r="AV20" i="1362"/>
  <c r="AU20" i="1362"/>
  <c r="AT20" i="1362"/>
  <c r="AS20" i="1362"/>
  <c r="AR20" i="1362"/>
  <c r="AQ20" i="1362"/>
  <c r="AP20" i="1362"/>
  <c r="AO20" i="1362"/>
  <c r="AN20" i="1362"/>
  <c r="AM20" i="1362"/>
  <c r="AL20" i="1362"/>
  <c r="AK20" i="1362"/>
  <c r="AJ20" i="1362"/>
  <c r="AI20" i="1362"/>
  <c r="AH20" i="1362"/>
  <c r="AG20" i="1362"/>
  <c r="AF20" i="1362"/>
  <c r="AE20" i="1362"/>
  <c r="AD20" i="1362"/>
  <c r="AC20" i="1362"/>
  <c r="AB20" i="1362"/>
  <c r="AA20" i="1362"/>
  <c r="Z20" i="1362"/>
  <c r="Y20" i="1362"/>
  <c r="X20" i="1362"/>
  <c r="W20" i="1362"/>
  <c r="BR19" i="1362"/>
  <c r="BQ19" i="1362"/>
  <c r="BP19" i="1362"/>
  <c r="BO19" i="1362"/>
  <c r="BN19" i="1362"/>
  <c r="BM19" i="1362"/>
  <c r="BL19" i="1362"/>
  <c r="BK19" i="1362"/>
  <c r="BJ19" i="1362"/>
  <c r="BI19" i="1362"/>
  <c r="BH19" i="1362"/>
  <c r="BG19" i="1362"/>
  <c r="BF19" i="1362"/>
  <c r="BE19" i="1362"/>
  <c r="BD19" i="1362"/>
  <c r="BC19" i="1362"/>
  <c r="BB19" i="1362"/>
  <c r="BA19" i="1362"/>
  <c r="AZ19" i="1362"/>
  <c r="AY19" i="1362"/>
  <c r="AX19" i="1362"/>
  <c r="AW19" i="1362"/>
  <c r="AV19" i="1362"/>
  <c r="AU19" i="1362"/>
  <c r="AT19" i="1362"/>
  <c r="AS19" i="1362"/>
  <c r="AR19" i="1362"/>
  <c r="AQ19" i="1362"/>
  <c r="AP19" i="1362"/>
  <c r="AO19" i="1362"/>
  <c r="AN19" i="1362"/>
  <c r="AM19" i="1362"/>
  <c r="AL19" i="1362"/>
  <c r="AK19" i="1362"/>
  <c r="AJ19" i="1362"/>
  <c r="AI19" i="1362"/>
  <c r="AH19" i="1362"/>
  <c r="AG19" i="1362"/>
  <c r="AF19" i="1362"/>
  <c r="AE19" i="1362"/>
  <c r="AD19" i="1362"/>
  <c r="AC19" i="1362"/>
  <c r="AB19" i="1362"/>
  <c r="AA19" i="1362"/>
  <c r="Z19" i="1362"/>
  <c r="Y19" i="1362"/>
  <c r="X19" i="1362"/>
  <c r="W19" i="1362"/>
  <c r="BR18" i="1362"/>
  <c r="BQ18" i="1362"/>
  <c r="BP18" i="1362"/>
  <c r="BO18" i="1362"/>
  <c r="BN18" i="1362"/>
  <c r="BM18" i="1362"/>
  <c r="BL18" i="1362"/>
  <c r="BK18" i="1362"/>
  <c r="BJ18" i="1362"/>
  <c r="BI18" i="1362"/>
  <c r="BH18" i="1362"/>
  <c r="BG18" i="1362"/>
  <c r="BF18" i="1362"/>
  <c r="BE18" i="1362"/>
  <c r="BD18" i="1362"/>
  <c r="BC18" i="1362"/>
  <c r="BB18" i="1362"/>
  <c r="BA18" i="1362"/>
  <c r="AZ18" i="1362"/>
  <c r="AY18" i="1362"/>
  <c r="AX18" i="1362"/>
  <c r="AW18" i="1362"/>
  <c r="AV18" i="1362"/>
  <c r="AU18" i="1362"/>
  <c r="AT18" i="1362"/>
  <c r="AS18" i="1362"/>
  <c r="AR18" i="1362"/>
  <c r="AQ18" i="1362"/>
  <c r="AP18" i="1362"/>
  <c r="AO18" i="1362"/>
  <c r="AN18" i="1362"/>
  <c r="AM18" i="1362"/>
  <c r="AL18" i="1362"/>
  <c r="AK18" i="1362"/>
  <c r="AJ18" i="1362"/>
  <c r="AI18" i="1362"/>
  <c r="AH18" i="1362"/>
  <c r="AG18" i="1362"/>
  <c r="AF18" i="1362"/>
  <c r="AE18" i="1362"/>
  <c r="AD18" i="1362"/>
  <c r="AC18" i="1362"/>
  <c r="AB18" i="1362"/>
  <c r="AA18" i="1362"/>
  <c r="Z18" i="1362"/>
  <c r="Y18" i="1362"/>
  <c r="X18" i="1362"/>
  <c r="W18" i="1362"/>
  <c r="BR17" i="1362"/>
  <c r="BQ17" i="1362"/>
  <c r="BP17" i="1362"/>
  <c r="BO17" i="1362"/>
  <c r="BN17" i="1362"/>
  <c r="BM17" i="1362"/>
  <c r="BL17" i="1362"/>
  <c r="BK17" i="1362"/>
  <c r="BJ17" i="1362"/>
  <c r="BI17" i="1362"/>
  <c r="BH17" i="1362"/>
  <c r="BG17" i="1362"/>
  <c r="BF17" i="1362"/>
  <c r="BE17" i="1362"/>
  <c r="BD17" i="1362"/>
  <c r="BC17" i="1362"/>
  <c r="BB17" i="1362"/>
  <c r="BA17" i="1362"/>
  <c r="AZ17" i="1362"/>
  <c r="AY17" i="1362"/>
  <c r="AX17" i="1362"/>
  <c r="AW17" i="1362"/>
  <c r="AV17" i="1362"/>
  <c r="AU17" i="1362"/>
  <c r="AT17" i="1362"/>
  <c r="AS17" i="1362"/>
  <c r="AR17" i="1362"/>
  <c r="AQ17" i="1362"/>
  <c r="AP17" i="1362"/>
  <c r="AO17" i="1362"/>
  <c r="AN17" i="1362"/>
  <c r="AM17" i="1362"/>
  <c r="AL17" i="1362"/>
  <c r="AK17" i="1362"/>
  <c r="AJ17" i="1362"/>
  <c r="AI17" i="1362"/>
  <c r="AH17" i="1362"/>
  <c r="AG17" i="1362"/>
  <c r="AF17" i="1362"/>
  <c r="AE17" i="1362"/>
  <c r="AD17" i="1362"/>
  <c r="AC17" i="1362"/>
  <c r="AB17" i="1362"/>
  <c r="AA17" i="1362"/>
  <c r="Z17" i="1362"/>
  <c r="Y17" i="1362"/>
  <c r="X17" i="1362"/>
  <c r="W17" i="1362"/>
  <c r="BR16" i="1362"/>
  <c r="BQ16" i="1362"/>
  <c r="BP16" i="1362"/>
  <c r="BO16" i="1362"/>
  <c r="BN16" i="1362"/>
  <c r="BM16" i="1362"/>
  <c r="BL16" i="1362"/>
  <c r="BK16" i="1362"/>
  <c r="BJ16" i="1362"/>
  <c r="BI16" i="1362"/>
  <c r="BH16" i="1362"/>
  <c r="BG16" i="1362"/>
  <c r="BF16" i="1362"/>
  <c r="BE16" i="1362"/>
  <c r="BD16" i="1362"/>
  <c r="BC16" i="1362"/>
  <c r="BB16" i="1362"/>
  <c r="BA16" i="1362"/>
  <c r="AZ16" i="1362"/>
  <c r="AY16" i="1362"/>
  <c r="AX16" i="1362"/>
  <c r="AW16" i="1362"/>
  <c r="AV16" i="1362"/>
  <c r="AU16" i="1362"/>
  <c r="AT16" i="1362"/>
  <c r="AS16" i="1362"/>
  <c r="AR16" i="1362"/>
  <c r="AQ16" i="1362"/>
  <c r="AP16" i="1362"/>
  <c r="AO16" i="1362"/>
  <c r="AN16" i="1362"/>
  <c r="AM16" i="1362"/>
  <c r="AL16" i="1362"/>
  <c r="AK16" i="1362"/>
  <c r="AJ16" i="1362"/>
  <c r="AI16" i="1362"/>
  <c r="AH16" i="1362"/>
  <c r="AG16" i="1362"/>
  <c r="AF16" i="1362"/>
  <c r="AE16" i="1362"/>
  <c r="AD16" i="1362"/>
  <c r="AC16" i="1362"/>
  <c r="AB16" i="1362"/>
  <c r="AA16" i="1362"/>
  <c r="Z16" i="1362"/>
  <c r="Y16" i="1362"/>
  <c r="X16" i="1362"/>
  <c r="W16" i="1362"/>
  <c r="BR15" i="1362"/>
  <c r="BQ15" i="1362"/>
  <c r="BP15" i="1362"/>
  <c r="BO15" i="1362"/>
  <c r="BN15" i="1362"/>
  <c r="BM15" i="1362"/>
  <c r="BL15" i="1362"/>
  <c r="BK15" i="1362"/>
  <c r="BJ15" i="1362"/>
  <c r="BI15" i="1362"/>
  <c r="BH15" i="1362"/>
  <c r="BG15" i="1362"/>
  <c r="BF15" i="1362"/>
  <c r="BE15" i="1362"/>
  <c r="BD15" i="1362"/>
  <c r="BC15" i="1362"/>
  <c r="BB15" i="1362"/>
  <c r="BA15" i="1362"/>
  <c r="AZ15" i="1362"/>
  <c r="AY15" i="1362"/>
  <c r="AX15" i="1362"/>
  <c r="AW15" i="1362"/>
  <c r="AV15" i="1362"/>
  <c r="AU15" i="1362"/>
  <c r="AT15" i="1362"/>
  <c r="AS15" i="1362"/>
  <c r="AR15" i="1362"/>
  <c r="AQ15" i="1362"/>
  <c r="AP15" i="1362"/>
  <c r="AO15" i="1362"/>
  <c r="AN15" i="1362"/>
  <c r="AM15" i="1362"/>
  <c r="AL15" i="1362"/>
  <c r="AK15" i="1362"/>
  <c r="AJ15" i="1362"/>
  <c r="AI15" i="1362"/>
  <c r="AH15" i="1362"/>
  <c r="AG15" i="1362"/>
  <c r="AF15" i="1362"/>
  <c r="AE15" i="1362"/>
  <c r="AD15" i="1362"/>
  <c r="AC15" i="1362"/>
  <c r="AB15" i="1362"/>
  <c r="AA15" i="1362"/>
  <c r="Z15" i="1362"/>
  <c r="Y15" i="1362"/>
  <c r="X15" i="1362"/>
  <c r="W15" i="1362"/>
  <c r="BR14" i="1362"/>
  <c r="BQ14" i="1362"/>
  <c r="BP14" i="1362"/>
  <c r="BO14" i="1362"/>
  <c r="BN14" i="1362"/>
  <c r="BM14" i="1362"/>
  <c r="BL14" i="1362"/>
  <c r="BK14" i="1362"/>
  <c r="BJ14" i="1362"/>
  <c r="BI14" i="1362"/>
  <c r="BH14" i="1362"/>
  <c r="BG14" i="1362"/>
  <c r="BF14" i="1362"/>
  <c r="BE14" i="1362"/>
  <c r="BD14" i="1362"/>
  <c r="BC14" i="1362"/>
  <c r="BB14" i="1362"/>
  <c r="BA14" i="1362"/>
  <c r="AZ14" i="1362"/>
  <c r="AY14" i="1362"/>
  <c r="AX14" i="1362"/>
  <c r="AW14" i="1362"/>
  <c r="AV14" i="1362"/>
  <c r="AU14" i="1362"/>
  <c r="AT14" i="1362"/>
  <c r="AS14" i="1362"/>
  <c r="AR14" i="1362"/>
  <c r="AQ14" i="1362"/>
  <c r="AP14" i="1362"/>
  <c r="AO14" i="1362"/>
  <c r="AN14" i="1362"/>
  <c r="AM14" i="1362"/>
  <c r="AL14" i="1362"/>
  <c r="AK14" i="1362"/>
  <c r="AJ14" i="1362"/>
  <c r="AI14" i="1362"/>
  <c r="AH14" i="1362"/>
  <c r="AG14" i="1362"/>
  <c r="AF14" i="1362"/>
  <c r="AE14" i="1362"/>
  <c r="AD14" i="1362"/>
  <c r="AC14" i="1362"/>
  <c r="AB14" i="1362"/>
  <c r="AA14" i="1362"/>
  <c r="Z14" i="1362"/>
  <c r="Y14" i="1362"/>
  <c r="X14" i="1362"/>
  <c r="W14" i="1362"/>
  <c r="BR13" i="1362"/>
  <c r="BQ13" i="1362"/>
  <c r="BP13" i="1362"/>
  <c r="BO13" i="1362"/>
  <c r="BN13" i="1362"/>
  <c r="BM13" i="1362"/>
  <c r="BL13" i="1362"/>
  <c r="BK13" i="1362"/>
  <c r="BJ13" i="1362"/>
  <c r="BI13" i="1362"/>
  <c r="BH13" i="1362"/>
  <c r="BG13" i="1362"/>
  <c r="BF13" i="1362"/>
  <c r="BE13" i="1362"/>
  <c r="BD13" i="1362"/>
  <c r="BC13" i="1362"/>
  <c r="BB13" i="1362"/>
  <c r="BA13" i="1362"/>
  <c r="AZ13" i="1362"/>
  <c r="AY13" i="1362"/>
  <c r="AX13" i="1362"/>
  <c r="AW13" i="1362"/>
  <c r="AV13" i="1362"/>
  <c r="AU13" i="1362"/>
  <c r="AT13" i="1362"/>
  <c r="AS13" i="1362"/>
  <c r="AR13" i="1362"/>
  <c r="AQ13" i="1362"/>
  <c r="AP13" i="1362"/>
  <c r="AO13" i="1362"/>
  <c r="AN13" i="1362"/>
  <c r="AM13" i="1362"/>
  <c r="AL13" i="1362"/>
  <c r="AK13" i="1362"/>
  <c r="AJ13" i="1362"/>
  <c r="AI13" i="1362"/>
  <c r="AH13" i="1362"/>
  <c r="AG13" i="1362"/>
  <c r="AF13" i="1362"/>
  <c r="AE13" i="1362"/>
  <c r="AD13" i="1362"/>
  <c r="AC13" i="1362"/>
  <c r="AB13" i="1362"/>
  <c r="AA13" i="1362"/>
  <c r="Z13" i="1362"/>
  <c r="Y13" i="1362"/>
  <c r="X13" i="1362"/>
  <c r="W13" i="1362"/>
  <c r="BR12" i="1362"/>
  <c r="BQ12" i="1362"/>
  <c r="BP12" i="1362"/>
  <c r="BO12" i="1362"/>
  <c r="BN12" i="1362"/>
  <c r="BM12" i="1362"/>
  <c r="BL12" i="1362"/>
  <c r="BK12" i="1362"/>
  <c r="BJ12" i="1362"/>
  <c r="BI12" i="1362"/>
  <c r="BH12" i="1362"/>
  <c r="BG12" i="1362"/>
  <c r="BF12" i="1362"/>
  <c r="BE12" i="1362"/>
  <c r="BD12" i="1362"/>
  <c r="BC12" i="1362"/>
  <c r="BB12" i="1362"/>
  <c r="BA12" i="1362"/>
  <c r="AZ12" i="1362"/>
  <c r="AY12" i="1362"/>
  <c r="AX12" i="1362"/>
  <c r="AW12" i="1362"/>
  <c r="AV12" i="1362"/>
  <c r="AU12" i="1362"/>
  <c r="AT12" i="1362"/>
  <c r="AS12" i="1362"/>
  <c r="AR12" i="1362"/>
  <c r="AQ12" i="1362"/>
  <c r="AP12" i="1362"/>
  <c r="AO12" i="1362"/>
  <c r="AN12" i="1362"/>
  <c r="AM12" i="1362"/>
  <c r="AL12" i="1362"/>
  <c r="AK12" i="1362"/>
  <c r="AJ12" i="1362"/>
  <c r="AI12" i="1362"/>
  <c r="AH12" i="1362"/>
  <c r="AG12" i="1362"/>
  <c r="AF12" i="1362"/>
  <c r="AE12" i="1362"/>
  <c r="AD12" i="1362"/>
  <c r="AC12" i="1362"/>
  <c r="AB12" i="1362"/>
  <c r="AA12" i="1362"/>
  <c r="Z12" i="1362"/>
  <c r="Y12" i="1362"/>
  <c r="X12" i="1362"/>
  <c r="W12" i="1362"/>
  <c r="BR11" i="1362"/>
  <c r="BQ11" i="1362"/>
  <c r="BP11" i="1362"/>
  <c r="BO11" i="1362"/>
  <c r="BN11" i="1362"/>
  <c r="BM11" i="1362"/>
  <c r="BL11" i="1362"/>
  <c r="BK11" i="1362"/>
  <c r="BJ11" i="1362"/>
  <c r="BI11" i="1362"/>
  <c r="BH11" i="1362"/>
  <c r="BG11" i="1362"/>
  <c r="BF11" i="1362"/>
  <c r="BE11" i="1362"/>
  <c r="BD11" i="1362"/>
  <c r="BC11" i="1362"/>
  <c r="BB11" i="1362"/>
  <c r="BA11" i="1362"/>
  <c r="AZ11" i="1362"/>
  <c r="AY11" i="1362"/>
  <c r="AX11" i="1362"/>
  <c r="AW11" i="1362"/>
  <c r="AV11" i="1362"/>
  <c r="AU11" i="1362"/>
  <c r="AT11" i="1362"/>
  <c r="AS11" i="1362"/>
  <c r="AR11" i="1362"/>
  <c r="AQ11" i="1362"/>
  <c r="AP11" i="1362"/>
  <c r="AO11" i="1362"/>
  <c r="AN11" i="1362"/>
  <c r="AM11" i="1362"/>
  <c r="AL11" i="1362"/>
  <c r="AK11" i="1362"/>
  <c r="AJ11" i="1362"/>
  <c r="AI11" i="1362"/>
  <c r="AH11" i="1362"/>
  <c r="AG11" i="1362"/>
  <c r="AF11" i="1362"/>
  <c r="AE11" i="1362"/>
  <c r="AD11" i="1362"/>
  <c r="AC11" i="1362"/>
  <c r="AB11" i="1362"/>
  <c r="AA11" i="1362"/>
  <c r="Z11" i="1362"/>
  <c r="Y11" i="1362"/>
  <c r="X11" i="1362"/>
  <c r="W11" i="1362"/>
  <c r="BR10" i="1362"/>
  <c r="BQ10" i="1362"/>
  <c r="BP10" i="1362"/>
  <c r="BO10" i="1362"/>
  <c r="BN10" i="1362"/>
  <c r="BM10" i="1362"/>
  <c r="BL10" i="1362"/>
  <c r="BK10" i="1362"/>
  <c r="BJ10" i="1362"/>
  <c r="BI10" i="1362"/>
  <c r="BH10" i="1362"/>
  <c r="BG10" i="1362"/>
  <c r="BF10" i="1362"/>
  <c r="BE10" i="1362"/>
  <c r="BD10" i="1362"/>
  <c r="BC10" i="1362"/>
  <c r="BB10" i="1362"/>
  <c r="BA10" i="1362"/>
  <c r="AZ10" i="1362"/>
  <c r="AY10" i="1362"/>
  <c r="AX10" i="1362"/>
  <c r="AW10" i="1362"/>
  <c r="AV10" i="1362"/>
  <c r="AU10" i="1362"/>
  <c r="AT10" i="1362"/>
  <c r="AS10" i="1362"/>
  <c r="AR10" i="1362"/>
  <c r="AQ10" i="1362"/>
  <c r="AP10" i="1362"/>
  <c r="AO10" i="1362"/>
  <c r="AN10" i="1362"/>
  <c r="AM10" i="1362"/>
  <c r="AL10" i="1362"/>
  <c r="AK10" i="1362"/>
  <c r="AJ10" i="1362"/>
  <c r="AI10" i="1362"/>
  <c r="AH10" i="1362"/>
  <c r="AG10" i="1362"/>
  <c r="AF10" i="1362"/>
  <c r="AE10" i="1362"/>
  <c r="AD10" i="1362"/>
  <c r="AC10" i="1362"/>
  <c r="AB10" i="1362"/>
  <c r="AA10" i="1362"/>
  <c r="Z10" i="1362"/>
  <c r="Y10" i="1362"/>
  <c r="X10" i="1362"/>
  <c r="W10" i="1362"/>
  <c r="BR9" i="1362"/>
  <c r="BQ9" i="1362"/>
  <c r="BP9" i="1362"/>
  <c r="BO9" i="1362"/>
  <c r="BN9" i="1362"/>
  <c r="BM9" i="1362"/>
  <c r="BL9" i="1362"/>
  <c r="BK9" i="1362"/>
  <c r="BJ9" i="1362"/>
  <c r="BI9" i="1362"/>
  <c r="BH9" i="1362"/>
  <c r="BG9" i="1362"/>
  <c r="BF9" i="1362"/>
  <c r="BE9" i="1362"/>
  <c r="BD9" i="1362"/>
  <c r="BC9" i="1362"/>
  <c r="BB9" i="1362"/>
  <c r="BA9" i="1362"/>
  <c r="AZ9" i="1362"/>
  <c r="AY9" i="1362"/>
  <c r="AX9" i="1362"/>
  <c r="AW9" i="1362"/>
  <c r="AV9" i="1362"/>
  <c r="AU9" i="1362"/>
  <c r="AT9" i="1362"/>
  <c r="AS9" i="1362"/>
  <c r="AR9" i="1362"/>
  <c r="AQ9" i="1362"/>
  <c r="AP9" i="1362"/>
  <c r="AO9" i="1362"/>
  <c r="AN9" i="1362"/>
  <c r="AM9" i="1362"/>
  <c r="AL9" i="1362"/>
  <c r="AK9" i="1362"/>
  <c r="AJ9" i="1362"/>
  <c r="AI9" i="1362"/>
  <c r="AH9" i="1362"/>
  <c r="AG9" i="1362"/>
  <c r="AF9" i="1362"/>
  <c r="AE9" i="1362"/>
  <c r="AD9" i="1362"/>
  <c r="AC9" i="1362"/>
  <c r="AB9" i="1362"/>
  <c r="AA9" i="1362"/>
  <c r="Z9" i="1362"/>
  <c r="Y9" i="1362"/>
  <c r="X9" i="1362"/>
  <c r="W9" i="1362"/>
  <c r="BR8" i="1362"/>
  <c r="BQ8" i="1362"/>
  <c r="BP8" i="1362"/>
  <c r="BO8" i="1362"/>
  <c r="BN8" i="1362"/>
  <c r="BM8" i="1362"/>
  <c r="BL8" i="1362"/>
  <c r="BK8" i="1362"/>
  <c r="BJ8" i="1362"/>
  <c r="BI8" i="1362"/>
  <c r="BH8" i="1362"/>
  <c r="BG8" i="1362"/>
  <c r="BF8" i="1362"/>
  <c r="BE8" i="1362"/>
  <c r="BD8" i="1362"/>
  <c r="BC8" i="1362"/>
  <c r="BB8" i="1362"/>
  <c r="BA8" i="1362"/>
  <c r="AZ8" i="1362"/>
  <c r="AY8" i="1362"/>
  <c r="AX8" i="1362"/>
  <c r="AW8" i="1362"/>
  <c r="AV8" i="1362"/>
  <c r="AU8" i="1362"/>
  <c r="AT8" i="1362"/>
  <c r="AS8" i="1362"/>
  <c r="AR8" i="1362"/>
  <c r="AQ8" i="1362"/>
  <c r="AP8" i="1362"/>
  <c r="AO8" i="1362"/>
  <c r="AN8" i="1362"/>
  <c r="AM8" i="1362"/>
  <c r="AL8" i="1362"/>
  <c r="AK8" i="1362"/>
  <c r="AJ8" i="1362"/>
  <c r="AI8" i="1362"/>
  <c r="AH8" i="1362"/>
  <c r="AG8" i="1362"/>
  <c r="AF8" i="1362"/>
  <c r="AE8" i="1362"/>
  <c r="AD8" i="1362"/>
  <c r="AC8" i="1362"/>
  <c r="AB8" i="1362"/>
  <c r="AA8" i="1362"/>
  <c r="Z8" i="1362"/>
  <c r="Y8" i="1362"/>
  <c r="X8" i="1362"/>
  <c r="W8" i="1362"/>
  <c r="BR7" i="1362"/>
  <c r="BQ7" i="1362"/>
  <c r="BP7" i="1362"/>
  <c r="BO7" i="1362"/>
  <c r="BN7" i="1362"/>
  <c r="BM7" i="1362"/>
  <c r="BL7" i="1362"/>
  <c r="BK7" i="1362"/>
  <c r="BJ7" i="1362"/>
  <c r="BI7" i="1362"/>
  <c r="BH7" i="1362"/>
  <c r="BG7" i="1362"/>
  <c r="BF7" i="1362"/>
  <c r="BE7" i="1362"/>
  <c r="BD7" i="1362"/>
  <c r="BC7" i="1362"/>
  <c r="BB7" i="1362"/>
  <c r="BA7" i="1362"/>
  <c r="AZ7" i="1362"/>
  <c r="AY7" i="1362"/>
  <c r="AX7" i="1362"/>
  <c r="AW7" i="1362"/>
  <c r="AV7" i="1362"/>
  <c r="AU7" i="1362"/>
  <c r="AT7" i="1362"/>
  <c r="AS7" i="1362"/>
  <c r="AR7" i="1362"/>
  <c r="AQ7" i="1362"/>
  <c r="AP7" i="1362"/>
  <c r="AO7" i="1362"/>
  <c r="AN7" i="1362"/>
  <c r="AM7" i="1362"/>
  <c r="AL7" i="1362"/>
  <c r="AK7" i="1362"/>
  <c r="AJ7" i="1362"/>
  <c r="AI7" i="1362"/>
  <c r="AH7" i="1362"/>
  <c r="AG7" i="1362"/>
  <c r="AF7" i="1362"/>
  <c r="AE7" i="1362"/>
  <c r="AD7" i="1362"/>
  <c r="AC7" i="1362"/>
  <c r="AB7" i="1362"/>
  <c r="AA7" i="1362"/>
  <c r="Z7" i="1362"/>
  <c r="Y7" i="1362"/>
  <c r="X7" i="1362"/>
  <c r="W7" i="1362"/>
  <c r="BR6" i="1362"/>
  <c r="BQ6" i="1362"/>
  <c r="BP6" i="1362"/>
  <c r="BO6" i="1362"/>
  <c r="BN6" i="1362"/>
  <c r="BM6" i="1362"/>
  <c r="BL6" i="1362"/>
  <c r="BK6" i="1362"/>
  <c r="BJ6" i="1362"/>
  <c r="BI6" i="1362"/>
  <c r="BH6" i="1362"/>
  <c r="BG6" i="1362"/>
  <c r="BF6" i="1362"/>
  <c r="BE6" i="1362"/>
  <c r="BD6" i="1362"/>
  <c r="BC6" i="1362"/>
  <c r="BB6" i="1362"/>
  <c r="BA6" i="1362"/>
  <c r="AZ6" i="1362"/>
  <c r="AY6" i="1362"/>
  <c r="AX6" i="1362"/>
  <c r="AW6" i="1362"/>
  <c r="AV6" i="1362"/>
  <c r="AU6" i="1362"/>
  <c r="AT6" i="1362"/>
  <c r="AS6" i="1362"/>
  <c r="AR6" i="1362"/>
  <c r="AQ6" i="1362"/>
  <c r="AP6" i="1362"/>
  <c r="AO6" i="1362"/>
  <c r="AN6" i="1362"/>
  <c r="AM6" i="1362"/>
  <c r="AL6" i="1362"/>
  <c r="AK6" i="1362"/>
  <c r="AJ6" i="1362"/>
  <c r="AI6" i="1362"/>
  <c r="AH6" i="1362"/>
  <c r="AG6" i="1362"/>
  <c r="AF6" i="1362"/>
  <c r="AE6" i="1362"/>
  <c r="AD6" i="1362"/>
  <c r="AC6" i="1362"/>
  <c r="AB6" i="1362"/>
  <c r="AA6" i="1362"/>
  <c r="Z6" i="1362"/>
  <c r="Y6" i="1362"/>
  <c r="X6" i="1362"/>
  <c r="W6" i="1362"/>
  <c r="BR5" i="1362"/>
  <c r="BQ5" i="1362"/>
  <c r="BP5" i="1362"/>
  <c r="BO5" i="1362"/>
  <c r="BN5" i="1362"/>
  <c r="BM5" i="1362"/>
  <c r="BL5" i="1362"/>
  <c r="BK5" i="1362"/>
  <c r="BJ5" i="1362"/>
  <c r="BI5" i="1362"/>
  <c r="BH5" i="1362"/>
  <c r="BG5" i="1362"/>
  <c r="BF5" i="1362"/>
  <c r="BE5" i="1362"/>
  <c r="BD5" i="1362"/>
  <c r="BC5" i="1362"/>
  <c r="BB5" i="1362"/>
  <c r="BA5" i="1362"/>
  <c r="AZ5" i="1362"/>
  <c r="AY5" i="1362"/>
  <c r="AX5" i="1362"/>
  <c r="AW5" i="1362"/>
  <c r="AV5" i="1362"/>
  <c r="AU5" i="1362"/>
  <c r="AT5" i="1362"/>
  <c r="AS5" i="1362"/>
  <c r="AR5" i="1362"/>
  <c r="AQ5" i="1362"/>
  <c r="AP5" i="1362"/>
  <c r="AO5" i="1362"/>
  <c r="AN5" i="1362"/>
  <c r="AM5" i="1362"/>
  <c r="AL5" i="1362"/>
  <c r="AK5" i="1362"/>
  <c r="AJ5" i="1362"/>
  <c r="AI5" i="1362"/>
  <c r="AH5" i="1362"/>
  <c r="AG5" i="1362"/>
  <c r="AF5" i="1362"/>
  <c r="AE5" i="1362"/>
  <c r="AD5" i="1362"/>
  <c r="AC5" i="1362"/>
  <c r="AB5" i="1362"/>
  <c r="AA5" i="1362"/>
  <c r="Z5" i="1362"/>
  <c r="Y5" i="1362"/>
  <c r="X5" i="1362"/>
  <c r="W5" i="1362"/>
  <c r="C353" i="1429"/>
  <c r="AK338" i="1429"/>
  <c r="AJ338" i="1429"/>
  <c r="AI338" i="1429"/>
  <c r="AH338" i="1429"/>
  <c r="AG338" i="1429"/>
  <c r="AF338" i="1429"/>
  <c r="AE338" i="1429"/>
  <c r="AD338" i="1429"/>
  <c r="AC338" i="1429"/>
  <c r="AB338" i="1429"/>
  <c r="AA338" i="1429"/>
  <c r="Z338" i="1429"/>
  <c r="Y338" i="1429"/>
  <c r="X338" i="1429"/>
  <c r="W338" i="1429"/>
  <c r="V338" i="1429"/>
  <c r="U338" i="1429"/>
  <c r="T338" i="1429"/>
  <c r="S338" i="1429"/>
  <c r="R338" i="1429"/>
  <c r="Q338" i="1429"/>
  <c r="P338" i="1429"/>
  <c r="O338" i="1429"/>
  <c r="N338" i="1429"/>
  <c r="M338" i="1429"/>
  <c r="L338" i="1429"/>
  <c r="K338" i="1429"/>
  <c r="J338" i="1429"/>
  <c r="I338" i="1429"/>
  <c r="H338" i="1429"/>
  <c r="D359" i="1429" s="1"/>
  <c r="G338" i="1429"/>
  <c r="E336" i="1429"/>
  <c r="C336" i="1429"/>
  <c r="C335" i="1429"/>
  <c r="C359" i="1429" s="1"/>
  <c r="AK329" i="1429"/>
  <c r="AJ329" i="1429"/>
  <c r="AI329" i="1429"/>
  <c r="AH329" i="1429"/>
  <c r="AG329" i="1429"/>
  <c r="AF329" i="1429"/>
  <c r="AE329" i="1429"/>
  <c r="AD329" i="1429"/>
  <c r="AC329" i="1429"/>
  <c r="AB329" i="1429"/>
  <c r="AA329" i="1429"/>
  <c r="Z329" i="1429"/>
  <c r="Y329" i="1429"/>
  <c r="X329" i="1429"/>
  <c r="W329" i="1429"/>
  <c r="V329" i="1429"/>
  <c r="U329" i="1429"/>
  <c r="T329" i="1429"/>
  <c r="S329" i="1429"/>
  <c r="R329" i="1429"/>
  <c r="Q329" i="1429"/>
  <c r="P329" i="1429"/>
  <c r="O329" i="1429"/>
  <c r="N329" i="1429"/>
  <c r="M329" i="1429"/>
  <c r="L329" i="1429"/>
  <c r="K329" i="1429"/>
  <c r="J329" i="1429"/>
  <c r="I329" i="1429"/>
  <c r="D358" i="1429" s="1"/>
  <c r="H329" i="1429"/>
  <c r="G329" i="1429"/>
  <c r="F328" i="1429"/>
  <c r="E328" i="1429"/>
  <c r="C328" i="1429"/>
  <c r="F327" i="1429"/>
  <c r="E327" i="1429"/>
  <c r="C327" i="1429"/>
  <c r="C326" i="1429"/>
  <c r="C358" i="1429" s="1"/>
  <c r="AK320" i="1429"/>
  <c r="AJ320" i="1429"/>
  <c r="AI320" i="1429"/>
  <c r="AH320" i="1429"/>
  <c r="AG320" i="1429"/>
  <c r="AF320" i="1429"/>
  <c r="AE320" i="1429"/>
  <c r="AD320" i="1429"/>
  <c r="AC320" i="1429"/>
  <c r="AB320" i="1429"/>
  <c r="AA320" i="1429"/>
  <c r="Z320" i="1429"/>
  <c r="Y320" i="1429"/>
  <c r="X320" i="1429"/>
  <c r="W320" i="1429"/>
  <c r="V320" i="1429"/>
  <c r="U320" i="1429"/>
  <c r="T320" i="1429"/>
  <c r="S320" i="1429"/>
  <c r="R320" i="1429"/>
  <c r="Q320" i="1429"/>
  <c r="P320" i="1429"/>
  <c r="O320" i="1429"/>
  <c r="N320" i="1429"/>
  <c r="M320" i="1429"/>
  <c r="L320" i="1429"/>
  <c r="K320" i="1429"/>
  <c r="J320" i="1429"/>
  <c r="I320" i="1429"/>
  <c r="H320" i="1429"/>
  <c r="D357" i="1429" s="1"/>
  <c r="G320" i="1429"/>
  <c r="F319" i="1429"/>
  <c r="E319" i="1429"/>
  <c r="C319" i="1429"/>
  <c r="F318" i="1429"/>
  <c r="E318" i="1429"/>
  <c r="C318" i="1429"/>
  <c r="F317" i="1429"/>
  <c r="E317" i="1429"/>
  <c r="C317" i="1429"/>
  <c r="F316" i="1429"/>
  <c r="E316" i="1429"/>
  <c r="C316" i="1429"/>
  <c r="F315" i="1429"/>
  <c r="E315" i="1429"/>
  <c r="C315" i="1429"/>
  <c r="F314" i="1429"/>
  <c r="E314" i="1429"/>
  <c r="C314" i="1429"/>
  <c r="C313" i="1429"/>
  <c r="C357" i="1429" s="1"/>
  <c r="AK307" i="1429"/>
  <c r="AJ307" i="1429"/>
  <c r="AI307" i="1429"/>
  <c r="AH307" i="1429"/>
  <c r="AG307" i="1429"/>
  <c r="AF307" i="1429"/>
  <c r="AE307" i="1429"/>
  <c r="AD307" i="1429"/>
  <c r="AC307" i="1429"/>
  <c r="AB307" i="1429"/>
  <c r="AA307" i="1429"/>
  <c r="Z307" i="1429"/>
  <c r="Y307" i="1429"/>
  <c r="X307" i="1429"/>
  <c r="W307" i="1429"/>
  <c r="V307" i="1429"/>
  <c r="U307" i="1429"/>
  <c r="T307" i="1429"/>
  <c r="S307" i="1429"/>
  <c r="R307" i="1429"/>
  <c r="Q307" i="1429"/>
  <c r="P307" i="1429"/>
  <c r="O307" i="1429"/>
  <c r="N307" i="1429"/>
  <c r="M307" i="1429"/>
  <c r="L307" i="1429"/>
  <c r="K307" i="1429"/>
  <c r="J307" i="1429"/>
  <c r="I307" i="1429"/>
  <c r="H307" i="1429"/>
  <c r="D356" i="1429" s="1"/>
  <c r="G307" i="1429"/>
  <c r="F306" i="1429"/>
  <c r="E306" i="1429"/>
  <c r="C306" i="1429"/>
  <c r="F305" i="1429"/>
  <c r="E305" i="1429"/>
  <c r="C305" i="1429"/>
  <c r="F304" i="1429"/>
  <c r="E304" i="1429"/>
  <c r="C304" i="1429"/>
  <c r="C303" i="1429"/>
  <c r="C356" i="1429" s="1"/>
  <c r="AK297" i="1429"/>
  <c r="AJ297" i="1429"/>
  <c r="AI297" i="1429"/>
  <c r="AH297" i="1429"/>
  <c r="AG297" i="1429"/>
  <c r="AF297" i="1429"/>
  <c r="AE297" i="1429"/>
  <c r="AD297" i="1429"/>
  <c r="AC297" i="1429"/>
  <c r="AB297" i="1429"/>
  <c r="AA297" i="1429"/>
  <c r="Z297" i="1429"/>
  <c r="Y297" i="1429"/>
  <c r="X297" i="1429"/>
  <c r="W297" i="1429"/>
  <c r="V297" i="1429"/>
  <c r="U297" i="1429"/>
  <c r="T297" i="1429"/>
  <c r="S297" i="1429"/>
  <c r="R297" i="1429"/>
  <c r="Q297" i="1429"/>
  <c r="P297" i="1429"/>
  <c r="O297" i="1429"/>
  <c r="N297" i="1429"/>
  <c r="M297" i="1429"/>
  <c r="L297" i="1429"/>
  <c r="K297" i="1429"/>
  <c r="J297" i="1429"/>
  <c r="I297" i="1429"/>
  <c r="H297" i="1429"/>
  <c r="D355" i="1429" s="1"/>
  <c r="G297" i="1429"/>
  <c r="F296" i="1429"/>
  <c r="E296" i="1429"/>
  <c r="C296" i="1429"/>
  <c r="F295" i="1429"/>
  <c r="E295" i="1429"/>
  <c r="C295" i="1429"/>
  <c r="F294" i="1429"/>
  <c r="E294" i="1429"/>
  <c r="C294" i="1429"/>
  <c r="F293" i="1429"/>
  <c r="E293" i="1429"/>
  <c r="C293" i="1429"/>
  <c r="F292" i="1429"/>
  <c r="E292" i="1429"/>
  <c r="C292" i="1429"/>
  <c r="F291" i="1429"/>
  <c r="E291" i="1429"/>
  <c r="C291" i="1429"/>
  <c r="F290" i="1429"/>
  <c r="E290" i="1429"/>
  <c r="C290" i="1429"/>
  <c r="F289" i="1429"/>
  <c r="E289" i="1429"/>
  <c r="C289" i="1429"/>
  <c r="F288" i="1429"/>
  <c r="E288" i="1429"/>
  <c r="C288" i="1429"/>
  <c r="C287" i="1429"/>
  <c r="C355" i="1429" s="1"/>
  <c r="AK281" i="1429"/>
  <c r="AJ281" i="1429"/>
  <c r="AI281" i="1429"/>
  <c r="AH281" i="1429"/>
  <c r="AG281" i="1429"/>
  <c r="AF281" i="1429"/>
  <c r="AE281" i="1429"/>
  <c r="AD281" i="1429"/>
  <c r="AC281" i="1429"/>
  <c r="AB281" i="1429"/>
  <c r="AA281" i="1429"/>
  <c r="Z281" i="1429"/>
  <c r="Y281" i="1429"/>
  <c r="X281" i="1429"/>
  <c r="W281" i="1429"/>
  <c r="V281" i="1429"/>
  <c r="U281" i="1429"/>
  <c r="T281" i="1429"/>
  <c r="S281" i="1429"/>
  <c r="R281" i="1429"/>
  <c r="Q281" i="1429"/>
  <c r="P281" i="1429"/>
  <c r="O281" i="1429"/>
  <c r="N281" i="1429"/>
  <c r="M281" i="1429"/>
  <c r="L281" i="1429"/>
  <c r="K281" i="1429"/>
  <c r="J281" i="1429"/>
  <c r="I281" i="1429"/>
  <c r="H281" i="1429"/>
  <c r="D354" i="1429" s="1"/>
  <c r="G281" i="1429"/>
  <c r="F280" i="1429"/>
  <c r="E280" i="1429"/>
  <c r="C280" i="1429"/>
  <c r="F279" i="1429"/>
  <c r="E279" i="1429"/>
  <c r="C279" i="1429"/>
  <c r="F278" i="1429"/>
  <c r="E278" i="1429"/>
  <c r="C278" i="1429"/>
  <c r="F277" i="1429"/>
  <c r="E277" i="1429"/>
  <c r="C277" i="1429"/>
  <c r="F276" i="1429"/>
  <c r="E276" i="1429"/>
  <c r="C276" i="1429"/>
  <c r="F275" i="1429"/>
  <c r="E275" i="1429"/>
  <c r="C275" i="1429"/>
  <c r="F274" i="1429"/>
  <c r="E274" i="1429"/>
  <c r="C274" i="1429"/>
  <c r="F273" i="1429"/>
  <c r="E273" i="1429"/>
  <c r="C273" i="1429"/>
  <c r="F272" i="1429"/>
  <c r="E272" i="1429"/>
  <c r="C272" i="1429"/>
  <c r="F271" i="1429"/>
  <c r="E271" i="1429"/>
  <c r="C271" i="1429"/>
  <c r="F270" i="1429"/>
  <c r="E270" i="1429"/>
  <c r="C270" i="1429"/>
  <c r="F269" i="1429"/>
  <c r="E269" i="1429"/>
  <c r="C269" i="1429"/>
  <c r="F268" i="1429"/>
  <c r="E268" i="1429"/>
  <c r="C268" i="1429"/>
  <c r="F267" i="1429"/>
  <c r="E267" i="1429"/>
  <c r="C267" i="1429"/>
  <c r="F266" i="1429"/>
  <c r="E266" i="1429"/>
  <c r="C266" i="1429"/>
  <c r="F265" i="1429"/>
  <c r="E265" i="1429"/>
  <c r="C265" i="1429"/>
  <c r="F264" i="1429"/>
  <c r="E264" i="1429"/>
  <c r="C264" i="1429"/>
  <c r="F263" i="1429"/>
  <c r="E263" i="1429"/>
  <c r="C263" i="1429"/>
  <c r="F262" i="1429"/>
  <c r="E262" i="1429"/>
  <c r="C262" i="1429"/>
  <c r="F261" i="1429"/>
  <c r="E261" i="1429"/>
  <c r="C261" i="1429"/>
  <c r="F260" i="1429"/>
  <c r="E260" i="1429"/>
  <c r="C260" i="1429"/>
  <c r="F259" i="1429"/>
  <c r="E259" i="1429"/>
  <c r="C259" i="1429"/>
  <c r="F258" i="1429"/>
  <c r="E258" i="1429"/>
  <c r="C258" i="1429"/>
  <c r="F257" i="1429"/>
  <c r="E257" i="1429"/>
  <c r="C257" i="1429"/>
  <c r="F256" i="1429"/>
  <c r="E256" i="1429"/>
  <c r="C256" i="1429"/>
  <c r="F255" i="1429"/>
  <c r="E255" i="1429"/>
  <c r="C255" i="1429"/>
  <c r="F254" i="1429"/>
  <c r="E254" i="1429"/>
  <c r="C254" i="1429"/>
  <c r="F253" i="1429"/>
  <c r="E253" i="1429"/>
  <c r="C253" i="1429"/>
  <c r="F252" i="1429"/>
  <c r="E252" i="1429"/>
  <c r="C252" i="1429"/>
  <c r="F251" i="1429"/>
  <c r="E251" i="1429"/>
  <c r="C251" i="1429"/>
  <c r="F250" i="1429"/>
  <c r="E250" i="1429"/>
  <c r="C250" i="1429"/>
  <c r="F249" i="1429"/>
  <c r="E249" i="1429"/>
  <c r="C249" i="1429"/>
  <c r="F248" i="1429"/>
  <c r="E248" i="1429"/>
  <c r="C248" i="1429"/>
  <c r="F247" i="1429"/>
  <c r="E247" i="1429"/>
  <c r="C247" i="1429"/>
  <c r="F246" i="1429"/>
  <c r="E246" i="1429"/>
  <c r="C246" i="1429"/>
  <c r="F245" i="1429"/>
  <c r="E245" i="1429"/>
  <c r="C245" i="1429"/>
  <c r="F244" i="1429"/>
  <c r="E244" i="1429"/>
  <c r="C244" i="1429"/>
  <c r="C243" i="1429"/>
  <c r="C354" i="1429" s="1"/>
  <c r="AK237" i="1429"/>
  <c r="AJ237" i="1429"/>
  <c r="AI237" i="1429"/>
  <c r="AH237" i="1429"/>
  <c r="AG237" i="1429"/>
  <c r="AF237" i="1429"/>
  <c r="AE237" i="1429"/>
  <c r="AD237" i="1429"/>
  <c r="AC237" i="1429"/>
  <c r="AB237" i="1429"/>
  <c r="AA237" i="1429"/>
  <c r="Z237" i="1429"/>
  <c r="Y237" i="1429"/>
  <c r="X237" i="1429"/>
  <c r="W237" i="1429"/>
  <c r="V237" i="1429"/>
  <c r="U237" i="1429"/>
  <c r="T237" i="1429"/>
  <c r="S237" i="1429"/>
  <c r="R237" i="1429"/>
  <c r="Q237" i="1429"/>
  <c r="P237" i="1429"/>
  <c r="O237" i="1429"/>
  <c r="N237" i="1429"/>
  <c r="M237" i="1429"/>
  <c r="L237" i="1429"/>
  <c r="K237" i="1429"/>
  <c r="J237" i="1429"/>
  <c r="I237" i="1429"/>
  <c r="H237" i="1429"/>
  <c r="D353" i="1429" s="1"/>
  <c r="G237" i="1429"/>
  <c r="F236" i="1429"/>
  <c r="E236" i="1429"/>
  <c r="C236" i="1429"/>
  <c r="F235" i="1429"/>
  <c r="E235" i="1429"/>
  <c r="C235" i="1429"/>
  <c r="F234" i="1429"/>
  <c r="E234" i="1429"/>
  <c r="C234" i="1429"/>
  <c r="F233" i="1429"/>
  <c r="E233" i="1429"/>
  <c r="C233" i="1429"/>
  <c r="F232" i="1429"/>
  <c r="E232" i="1429"/>
  <c r="C232" i="1429"/>
  <c r="F231" i="1429"/>
  <c r="E231" i="1429"/>
  <c r="C231" i="1429"/>
  <c r="C230" i="1429"/>
  <c r="AK224" i="1429"/>
  <c r="AJ224" i="1429"/>
  <c r="AI224" i="1429"/>
  <c r="AH224" i="1429"/>
  <c r="AG224" i="1429"/>
  <c r="AF224" i="1429"/>
  <c r="AE224" i="1429"/>
  <c r="AD224" i="1429"/>
  <c r="AC224" i="1429"/>
  <c r="AB224" i="1429"/>
  <c r="AA224" i="1429"/>
  <c r="Z224" i="1429"/>
  <c r="Y224" i="1429"/>
  <c r="X224" i="1429"/>
  <c r="V224" i="1429"/>
  <c r="U224" i="1429"/>
  <c r="T224" i="1429"/>
  <c r="S224" i="1429"/>
  <c r="R224" i="1429"/>
  <c r="Q224" i="1429"/>
  <c r="P224" i="1429"/>
  <c r="O224" i="1429"/>
  <c r="N224" i="1429"/>
  <c r="M224" i="1429"/>
  <c r="L224" i="1429"/>
  <c r="K224" i="1429"/>
  <c r="J224" i="1429"/>
  <c r="I224" i="1429"/>
  <c r="G224" i="1429"/>
  <c r="E221" i="1429"/>
  <c r="D221" i="1429"/>
  <c r="C221" i="1429"/>
  <c r="E220" i="1429"/>
  <c r="D220" i="1429"/>
  <c r="C220" i="1429"/>
  <c r="E219" i="1429"/>
  <c r="D219" i="1429"/>
  <c r="C219" i="1429"/>
  <c r="E218" i="1429"/>
  <c r="D218" i="1429"/>
  <c r="C218" i="1429"/>
  <c r="E217" i="1429"/>
  <c r="D217" i="1429"/>
  <c r="C217" i="1429"/>
  <c r="E216" i="1429"/>
  <c r="D216" i="1429"/>
  <c r="C216" i="1429"/>
  <c r="E215" i="1429"/>
  <c r="D215" i="1429"/>
  <c r="C215" i="1429"/>
  <c r="E214" i="1429"/>
  <c r="D214" i="1429"/>
  <c r="C214" i="1429"/>
  <c r="E213" i="1429"/>
  <c r="D213" i="1429"/>
  <c r="C213" i="1429"/>
  <c r="E212" i="1429"/>
  <c r="D212" i="1429"/>
  <c r="C212" i="1429"/>
  <c r="E211" i="1429"/>
  <c r="D211" i="1429"/>
  <c r="C211" i="1429"/>
  <c r="E210" i="1429"/>
  <c r="D210" i="1429"/>
  <c r="C210" i="1429"/>
  <c r="E209" i="1429"/>
  <c r="D209" i="1429"/>
  <c r="C209" i="1429"/>
  <c r="E208" i="1429"/>
  <c r="D208" i="1429"/>
  <c r="C208" i="1429"/>
  <c r="E207" i="1429"/>
  <c r="D207" i="1429"/>
  <c r="C207" i="1429"/>
  <c r="E206" i="1429"/>
  <c r="D206" i="1429"/>
  <c r="C206" i="1429"/>
  <c r="E205" i="1429"/>
  <c r="D205" i="1429"/>
  <c r="C205" i="1429"/>
  <c r="E204" i="1429"/>
  <c r="D204" i="1429"/>
  <c r="C204" i="1429"/>
  <c r="E203" i="1429"/>
  <c r="D203" i="1429"/>
  <c r="C203" i="1429"/>
  <c r="E202" i="1429"/>
  <c r="D202" i="1429"/>
  <c r="C202" i="1429"/>
  <c r="E201" i="1429"/>
  <c r="D201" i="1429"/>
  <c r="C201" i="1429"/>
  <c r="E200" i="1429"/>
  <c r="D200" i="1429"/>
  <c r="C200" i="1429"/>
  <c r="E199" i="1429"/>
  <c r="D199" i="1429"/>
  <c r="C199" i="1429"/>
  <c r="E198" i="1429"/>
  <c r="D198" i="1429"/>
  <c r="C198" i="1429"/>
  <c r="E197" i="1429"/>
  <c r="D197" i="1429"/>
  <c r="C197" i="1429"/>
  <c r="E196" i="1429"/>
  <c r="D196" i="1429"/>
  <c r="C196" i="1429"/>
  <c r="E195" i="1429"/>
  <c r="D195" i="1429"/>
  <c r="C195" i="1429"/>
  <c r="E194" i="1429"/>
  <c r="D194" i="1429"/>
  <c r="C194" i="1429"/>
  <c r="E193" i="1429"/>
  <c r="D193" i="1429"/>
  <c r="C193" i="1429"/>
  <c r="E192" i="1429"/>
  <c r="D192" i="1429"/>
  <c r="C192" i="1429"/>
  <c r="E191" i="1429"/>
  <c r="D191" i="1429"/>
  <c r="C191" i="1429"/>
  <c r="E190" i="1429"/>
  <c r="D190" i="1429"/>
  <c r="C190" i="1429"/>
  <c r="E189" i="1429"/>
  <c r="D189" i="1429"/>
  <c r="C189" i="1429"/>
  <c r="E188" i="1429"/>
  <c r="D188" i="1429"/>
  <c r="C188" i="1429"/>
  <c r="E187" i="1429"/>
  <c r="D187" i="1429"/>
  <c r="C187" i="1429"/>
  <c r="E186" i="1429"/>
  <c r="D186" i="1429"/>
  <c r="C186" i="1429"/>
  <c r="E185" i="1429"/>
  <c r="D185" i="1429"/>
  <c r="C185" i="1429"/>
  <c r="E184" i="1429"/>
  <c r="D184" i="1429"/>
  <c r="C184" i="1429"/>
  <c r="E183" i="1429"/>
  <c r="D183" i="1429"/>
  <c r="C183" i="1429"/>
  <c r="E182" i="1429"/>
  <c r="D182" i="1429"/>
  <c r="C182" i="1429"/>
  <c r="W181" i="1429"/>
  <c r="F181" i="1429"/>
  <c r="E181" i="1429"/>
  <c r="D181" i="1429"/>
  <c r="C181" i="1429"/>
  <c r="W180" i="1429"/>
  <c r="F180" i="1429"/>
  <c r="E180" i="1429"/>
  <c r="D180" i="1429"/>
  <c r="C180" i="1429"/>
  <c r="W179" i="1429"/>
  <c r="F179" i="1429"/>
  <c r="E179" i="1429"/>
  <c r="D179" i="1429"/>
  <c r="C179" i="1429"/>
  <c r="W178" i="1429"/>
  <c r="F178" i="1429"/>
  <c r="E178" i="1429"/>
  <c r="D178" i="1429"/>
  <c r="C178" i="1429"/>
  <c r="W177" i="1429"/>
  <c r="F177" i="1429"/>
  <c r="E177" i="1429"/>
  <c r="D177" i="1429"/>
  <c r="C177" i="1429"/>
  <c r="W176" i="1429"/>
  <c r="F176" i="1429"/>
  <c r="E176" i="1429"/>
  <c r="D176" i="1429"/>
  <c r="C176" i="1429"/>
  <c r="W175" i="1429"/>
  <c r="F175" i="1429"/>
  <c r="E175" i="1429"/>
  <c r="D175" i="1429"/>
  <c r="C175" i="1429"/>
  <c r="F174" i="1429"/>
  <c r="E174" i="1429"/>
  <c r="D174" i="1429"/>
  <c r="C174" i="1429"/>
  <c r="F173" i="1429"/>
  <c r="E173" i="1429"/>
  <c r="D173" i="1429"/>
  <c r="C173" i="1429"/>
  <c r="F172" i="1429"/>
  <c r="E172" i="1429"/>
  <c r="D172" i="1429"/>
  <c r="C172" i="1429"/>
  <c r="W171" i="1429"/>
  <c r="F171" i="1429"/>
  <c r="E171" i="1429"/>
  <c r="D171" i="1429"/>
  <c r="C171" i="1429"/>
  <c r="F170" i="1429"/>
  <c r="E170" i="1429"/>
  <c r="D170" i="1429"/>
  <c r="C170" i="1429"/>
  <c r="F169" i="1429"/>
  <c r="E169" i="1429"/>
  <c r="D169" i="1429"/>
  <c r="C169" i="1429"/>
  <c r="W168" i="1429"/>
  <c r="F168" i="1429"/>
  <c r="E168" i="1429"/>
  <c r="D168" i="1429"/>
  <c r="C168" i="1429"/>
  <c r="W167" i="1429"/>
  <c r="F167" i="1429"/>
  <c r="E167" i="1429"/>
  <c r="D167" i="1429"/>
  <c r="C167" i="1429"/>
  <c r="F166" i="1429"/>
  <c r="E166" i="1429"/>
  <c r="D166" i="1429"/>
  <c r="C166" i="1429"/>
  <c r="F165" i="1429"/>
  <c r="E165" i="1429"/>
  <c r="D165" i="1429"/>
  <c r="C165" i="1429"/>
  <c r="W164" i="1429"/>
  <c r="F164" i="1429"/>
  <c r="E164" i="1429"/>
  <c r="D164" i="1429"/>
  <c r="C164" i="1429"/>
  <c r="F163" i="1429"/>
  <c r="E163" i="1429"/>
  <c r="D163" i="1429"/>
  <c r="C163" i="1429"/>
  <c r="W162" i="1429"/>
  <c r="F162" i="1429"/>
  <c r="E162" i="1429"/>
  <c r="D162" i="1429"/>
  <c r="C162" i="1429"/>
  <c r="W161" i="1429"/>
  <c r="F161" i="1429"/>
  <c r="E161" i="1429"/>
  <c r="D161" i="1429"/>
  <c r="C161" i="1429"/>
  <c r="W160" i="1429"/>
  <c r="F160" i="1429"/>
  <c r="E160" i="1429"/>
  <c r="D160" i="1429"/>
  <c r="C160" i="1429"/>
  <c r="W159" i="1429"/>
  <c r="F159" i="1429"/>
  <c r="E159" i="1429"/>
  <c r="D159" i="1429"/>
  <c r="C159" i="1429"/>
  <c r="W158" i="1429"/>
  <c r="F158" i="1429"/>
  <c r="E158" i="1429"/>
  <c r="D158" i="1429"/>
  <c r="C158" i="1429"/>
  <c r="W157" i="1429"/>
  <c r="F157" i="1429"/>
  <c r="E157" i="1429"/>
  <c r="D157" i="1429"/>
  <c r="C157" i="1429"/>
  <c r="W156" i="1429"/>
  <c r="F156" i="1429"/>
  <c r="E156" i="1429"/>
  <c r="D156" i="1429"/>
  <c r="C156" i="1429"/>
  <c r="F155" i="1429"/>
  <c r="E155" i="1429"/>
  <c r="D155" i="1429"/>
  <c r="C155" i="1429"/>
  <c r="F154" i="1429"/>
  <c r="E154" i="1429"/>
  <c r="D154" i="1429"/>
  <c r="C154" i="1429"/>
  <c r="W153" i="1429"/>
  <c r="F153" i="1429"/>
  <c r="E153" i="1429"/>
  <c r="D153" i="1429"/>
  <c r="C153" i="1429"/>
  <c r="W152" i="1429"/>
  <c r="F152" i="1429"/>
  <c r="E152" i="1429"/>
  <c r="D152" i="1429"/>
  <c r="C152" i="1429"/>
  <c r="W151" i="1429"/>
  <c r="F151" i="1429"/>
  <c r="E151" i="1429"/>
  <c r="D151" i="1429"/>
  <c r="C151" i="1429"/>
  <c r="W150" i="1429"/>
  <c r="F150" i="1429"/>
  <c r="E150" i="1429"/>
  <c r="D150" i="1429"/>
  <c r="C150" i="1429"/>
  <c r="F149" i="1429"/>
  <c r="E149" i="1429"/>
  <c r="D149" i="1429"/>
  <c r="C149" i="1429"/>
  <c r="W148" i="1429"/>
  <c r="F148" i="1429"/>
  <c r="E148" i="1429"/>
  <c r="D148" i="1429"/>
  <c r="C148" i="1429"/>
  <c r="W147" i="1429"/>
  <c r="F147" i="1429"/>
  <c r="E147" i="1429"/>
  <c r="D147" i="1429"/>
  <c r="C147" i="1429"/>
  <c r="W146" i="1429"/>
  <c r="F146" i="1429"/>
  <c r="E146" i="1429"/>
  <c r="D146" i="1429"/>
  <c r="C146" i="1429"/>
  <c r="W145" i="1429"/>
  <c r="F145" i="1429"/>
  <c r="E145" i="1429"/>
  <c r="D145" i="1429"/>
  <c r="C145" i="1429"/>
  <c r="F144" i="1429"/>
  <c r="E144" i="1429"/>
  <c r="D144" i="1429"/>
  <c r="C144" i="1429"/>
  <c r="W143" i="1429"/>
  <c r="F143" i="1429"/>
  <c r="E143" i="1429"/>
  <c r="D143" i="1429"/>
  <c r="C143" i="1429"/>
  <c r="W142" i="1429"/>
  <c r="F142" i="1429"/>
  <c r="E142" i="1429"/>
  <c r="D142" i="1429"/>
  <c r="C142" i="1429"/>
  <c r="W141" i="1429"/>
  <c r="F141" i="1429"/>
  <c r="E141" i="1429"/>
  <c r="D141" i="1429"/>
  <c r="C141" i="1429"/>
  <c r="W140" i="1429"/>
  <c r="F140" i="1429"/>
  <c r="E140" i="1429"/>
  <c r="D140" i="1429"/>
  <c r="C140" i="1429"/>
  <c r="W139" i="1429"/>
  <c r="F139" i="1429"/>
  <c r="E139" i="1429"/>
  <c r="D139" i="1429"/>
  <c r="C139" i="1429"/>
  <c r="F138" i="1429"/>
  <c r="E138" i="1429"/>
  <c r="D138" i="1429"/>
  <c r="C138" i="1429"/>
  <c r="F137" i="1429"/>
  <c r="E137" i="1429"/>
  <c r="D137" i="1429"/>
  <c r="C137" i="1429"/>
  <c r="W136" i="1429"/>
  <c r="F136" i="1429"/>
  <c r="E136" i="1429"/>
  <c r="D136" i="1429"/>
  <c r="C136" i="1429"/>
  <c r="W135" i="1429"/>
  <c r="F135" i="1429"/>
  <c r="E135" i="1429"/>
  <c r="D135" i="1429"/>
  <c r="C135" i="1429"/>
  <c r="W134" i="1429"/>
  <c r="F134" i="1429"/>
  <c r="E134" i="1429"/>
  <c r="D134" i="1429"/>
  <c r="C134" i="1429"/>
  <c r="F133" i="1429"/>
  <c r="E133" i="1429"/>
  <c r="D133" i="1429"/>
  <c r="C133" i="1429"/>
  <c r="W132" i="1429"/>
  <c r="F132" i="1429"/>
  <c r="E132" i="1429"/>
  <c r="D132" i="1429"/>
  <c r="C132" i="1429"/>
  <c r="W131" i="1429"/>
  <c r="F131" i="1429"/>
  <c r="E131" i="1429"/>
  <c r="D131" i="1429"/>
  <c r="C131" i="1429"/>
  <c r="W130" i="1429"/>
  <c r="F130" i="1429"/>
  <c r="E130" i="1429"/>
  <c r="D130" i="1429"/>
  <c r="C130" i="1429"/>
  <c r="F129" i="1429"/>
  <c r="E129" i="1429"/>
  <c r="D129" i="1429"/>
  <c r="C129" i="1429"/>
  <c r="W128" i="1429"/>
  <c r="F128" i="1429"/>
  <c r="E128" i="1429"/>
  <c r="D128" i="1429"/>
  <c r="C128" i="1429"/>
  <c r="F127" i="1429"/>
  <c r="E127" i="1429"/>
  <c r="D127" i="1429"/>
  <c r="C127" i="1429"/>
  <c r="W126" i="1429"/>
  <c r="F126" i="1429"/>
  <c r="E126" i="1429"/>
  <c r="D126" i="1429"/>
  <c r="C126" i="1429"/>
  <c r="W125" i="1429"/>
  <c r="F125" i="1429"/>
  <c r="E125" i="1429"/>
  <c r="D125" i="1429"/>
  <c r="C125" i="1429"/>
  <c r="W124" i="1429"/>
  <c r="F124" i="1429"/>
  <c r="E124" i="1429"/>
  <c r="D124" i="1429"/>
  <c r="C124" i="1429"/>
  <c r="W123" i="1429"/>
  <c r="F123" i="1429"/>
  <c r="E123" i="1429"/>
  <c r="D123" i="1429"/>
  <c r="C123" i="1429"/>
  <c r="F122" i="1429"/>
  <c r="E122" i="1429"/>
  <c r="D122" i="1429"/>
  <c r="C122" i="1429"/>
  <c r="F121" i="1429"/>
  <c r="E121" i="1429"/>
  <c r="D121" i="1429"/>
  <c r="C121" i="1429"/>
  <c r="F120" i="1429"/>
  <c r="E120" i="1429"/>
  <c r="D120" i="1429"/>
  <c r="C120" i="1429"/>
  <c r="F119" i="1429"/>
  <c r="E119" i="1429"/>
  <c r="D119" i="1429"/>
  <c r="C119" i="1429"/>
  <c r="W118" i="1429"/>
  <c r="F118" i="1429"/>
  <c r="E118" i="1429"/>
  <c r="D118" i="1429"/>
  <c r="C118" i="1429"/>
  <c r="W117" i="1429"/>
  <c r="F117" i="1429"/>
  <c r="E117" i="1429"/>
  <c r="D117" i="1429"/>
  <c r="C117" i="1429"/>
  <c r="F116" i="1429"/>
  <c r="E116" i="1429"/>
  <c r="D116" i="1429"/>
  <c r="C116" i="1429"/>
  <c r="W115" i="1429"/>
  <c r="F115" i="1429"/>
  <c r="E115" i="1429"/>
  <c r="D115" i="1429"/>
  <c r="C115" i="1429"/>
  <c r="F114" i="1429"/>
  <c r="E114" i="1429"/>
  <c r="D114" i="1429"/>
  <c r="C114" i="1429"/>
  <c r="W113" i="1429"/>
  <c r="F113" i="1429"/>
  <c r="E113" i="1429"/>
  <c r="D113" i="1429"/>
  <c r="C113" i="1429"/>
  <c r="W112" i="1429"/>
  <c r="F112" i="1429"/>
  <c r="E112" i="1429"/>
  <c r="D112" i="1429"/>
  <c r="C112" i="1429"/>
  <c r="W111" i="1429"/>
  <c r="F111" i="1429"/>
  <c r="E111" i="1429"/>
  <c r="D111" i="1429"/>
  <c r="C111" i="1429"/>
  <c r="W110" i="1429"/>
  <c r="F110" i="1429"/>
  <c r="E110" i="1429"/>
  <c r="D110" i="1429"/>
  <c r="C110" i="1429"/>
  <c r="F109" i="1429"/>
  <c r="E109" i="1429"/>
  <c r="D109" i="1429"/>
  <c r="C109" i="1429"/>
  <c r="F108" i="1429"/>
  <c r="E108" i="1429"/>
  <c r="D108" i="1429"/>
  <c r="C108" i="1429"/>
  <c r="F107" i="1429"/>
  <c r="E107" i="1429"/>
  <c r="D107" i="1429"/>
  <c r="C107" i="1429"/>
  <c r="F106" i="1429"/>
  <c r="E106" i="1429"/>
  <c r="D106" i="1429"/>
  <c r="C106" i="1429"/>
  <c r="F105" i="1429"/>
  <c r="E105" i="1429"/>
  <c r="D105" i="1429"/>
  <c r="C105" i="1429"/>
  <c r="W104" i="1429"/>
  <c r="F104" i="1429"/>
  <c r="E104" i="1429"/>
  <c r="D104" i="1429"/>
  <c r="C104" i="1429"/>
  <c r="W103" i="1429"/>
  <c r="F103" i="1429"/>
  <c r="E103" i="1429"/>
  <c r="D103" i="1429"/>
  <c r="C103" i="1429"/>
  <c r="F102" i="1429"/>
  <c r="E102" i="1429"/>
  <c r="D102" i="1429"/>
  <c r="C102" i="1429"/>
  <c r="F101" i="1429"/>
  <c r="E101" i="1429"/>
  <c r="D101" i="1429"/>
  <c r="C101" i="1429"/>
  <c r="W100" i="1429"/>
  <c r="F100" i="1429"/>
  <c r="E100" i="1429"/>
  <c r="D100" i="1429"/>
  <c r="C100" i="1429"/>
  <c r="F99" i="1429"/>
  <c r="E99" i="1429"/>
  <c r="D99" i="1429"/>
  <c r="C99" i="1429"/>
  <c r="F98" i="1429"/>
  <c r="E98" i="1429"/>
  <c r="D98" i="1429"/>
  <c r="C98" i="1429"/>
  <c r="F97" i="1429"/>
  <c r="E97" i="1429"/>
  <c r="D97" i="1429"/>
  <c r="C97" i="1429"/>
  <c r="F96" i="1429"/>
  <c r="E96" i="1429"/>
  <c r="D96" i="1429"/>
  <c r="C96" i="1429"/>
  <c r="F95" i="1429"/>
  <c r="E95" i="1429"/>
  <c r="D95" i="1429"/>
  <c r="C95" i="1429"/>
  <c r="F94" i="1429"/>
  <c r="E94" i="1429"/>
  <c r="D94" i="1429"/>
  <c r="C94" i="1429"/>
  <c r="W93" i="1429"/>
  <c r="F93" i="1429"/>
  <c r="E93" i="1429"/>
  <c r="D93" i="1429"/>
  <c r="C93" i="1429"/>
  <c r="W92" i="1429"/>
  <c r="F92" i="1429"/>
  <c r="E92" i="1429"/>
  <c r="D92" i="1429"/>
  <c r="C92" i="1429"/>
  <c r="W91" i="1429"/>
  <c r="F91" i="1429"/>
  <c r="E91" i="1429"/>
  <c r="D91" i="1429"/>
  <c r="C91" i="1429"/>
  <c r="F90" i="1429"/>
  <c r="E90" i="1429"/>
  <c r="D90" i="1429"/>
  <c r="C90" i="1429"/>
  <c r="W89" i="1429"/>
  <c r="F89" i="1429"/>
  <c r="E89" i="1429"/>
  <c r="D89" i="1429"/>
  <c r="C89" i="1429"/>
  <c r="W88" i="1429"/>
  <c r="F88" i="1429"/>
  <c r="E88" i="1429"/>
  <c r="D88" i="1429"/>
  <c r="C88" i="1429"/>
  <c r="W87" i="1429"/>
  <c r="F87" i="1429"/>
  <c r="E87" i="1429"/>
  <c r="D87" i="1429"/>
  <c r="C87" i="1429"/>
  <c r="F86" i="1429"/>
  <c r="E86" i="1429"/>
  <c r="D86" i="1429"/>
  <c r="C86" i="1429"/>
  <c r="F85" i="1429"/>
  <c r="E85" i="1429"/>
  <c r="D85" i="1429"/>
  <c r="C85" i="1429"/>
  <c r="W84" i="1429"/>
  <c r="F84" i="1429"/>
  <c r="E84" i="1429"/>
  <c r="D84" i="1429"/>
  <c r="C84" i="1429"/>
  <c r="W83" i="1429"/>
  <c r="F83" i="1429"/>
  <c r="E83" i="1429"/>
  <c r="D83" i="1429"/>
  <c r="C83" i="1429"/>
  <c r="W82" i="1429"/>
  <c r="F82" i="1429"/>
  <c r="E82" i="1429"/>
  <c r="D82" i="1429"/>
  <c r="C82" i="1429"/>
  <c r="W81" i="1429"/>
  <c r="F81" i="1429"/>
  <c r="E81" i="1429"/>
  <c r="D81" i="1429"/>
  <c r="C81" i="1429"/>
  <c r="W80" i="1429"/>
  <c r="F80" i="1429"/>
  <c r="E80" i="1429"/>
  <c r="D80" i="1429"/>
  <c r="C80" i="1429"/>
  <c r="W79" i="1429"/>
  <c r="F79" i="1429"/>
  <c r="E79" i="1429"/>
  <c r="D79" i="1429"/>
  <c r="C79" i="1429"/>
  <c r="W78" i="1429"/>
  <c r="F78" i="1429"/>
  <c r="E78" i="1429"/>
  <c r="D78" i="1429"/>
  <c r="C78" i="1429"/>
  <c r="W77" i="1429"/>
  <c r="F77" i="1429"/>
  <c r="E77" i="1429"/>
  <c r="D77" i="1429"/>
  <c r="C77" i="1429"/>
  <c r="W76" i="1429"/>
  <c r="F76" i="1429"/>
  <c r="E76" i="1429"/>
  <c r="D76" i="1429"/>
  <c r="C76" i="1429"/>
  <c r="W75" i="1429"/>
  <c r="F75" i="1429"/>
  <c r="E75" i="1429"/>
  <c r="D75" i="1429"/>
  <c r="C75" i="1429"/>
  <c r="F74" i="1429"/>
  <c r="E74" i="1429"/>
  <c r="D74" i="1429"/>
  <c r="C74" i="1429"/>
  <c r="W73" i="1429"/>
  <c r="F73" i="1429"/>
  <c r="E73" i="1429"/>
  <c r="D73" i="1429"/>
  <c r="C73" i="1429"/>
  <c r="F72" i="1429"/>
  <c r="E72" i="1429"/>
  <c r="D72" i="1429"/>
  <c r="C72" i="1429"/>
  <c r="F71" i="1429"/>
  <c r="E71" i="1429"/>
  <c r="D71" i="1429"/>
  <c r="C71" i="1429"/>
  <c r="F70" i="1429"/>
  <c r="E70" i="1429"/>
  <c r="D70" i="1429"/>
  <c r="C70" i="1429"/>
  <c r="F69" i="1429"/>
  <c r="E69" i="1429"/>
  <c r="D69" i="1429"/>
  <c r="C69" i="1429"/>
  <c r="W68" i="1429"/>
  <c r="F68" i="1429"/>
  <c r="E68" i="1429"/>
  <c r="D68" i="1429"/>
  <c r="C68" i="1429"/>
  <c r="F67" i="1429"/>
  <c r="E67" i="1429"/>
  <c r="D67" i="1429"/>
  <c r="C67" i="1429"/>
  <c r="F66" i="1429"/>
  <c r="E66" i="1429"/>
  <c r="D66" i="1429"/>
  <c r="C66" i="1429"/>
  <c r="F65" i="1429"/>
  <c r="E65" i="1429"/>
  <c r="D65" i="1429"/>
  <c r="C65" i="1429"/>
  <c r="F64" i="1429"/>
  <c r="E64" i="1429"/>
  <c r="D64" i="1429"/>
  <c r="C64" i="1429"/>
  <c r="W63" i="1429"/>
  <c r="F63" i="1429"/>
  <c r="E63" i="1429"/>
  <c r="D63" i="1429"/>
  <c r="C63" i="1429"/>
  <c r="W62" i="1429"/>
  <c r="F62" i="1429"/>
  <c r="E62" i="1429"/>
  <c r="D62" i="1429"/>
  <c r="C62" i="1429"/>
  <c r="W61" i="1429"/>
  <c r="F61" i="1429"/>
  <c r="E61" i="1429"/>
  <c r="D61" i="1429"/>
  <c r="C61" i="1429"/>
  <c r="F60" i="1429"/>
  <c r="E60" i="1429"/>
  <c r="D60" i="1429"/>
  <c r="C60" i="1429"/>
  <c r="F59" i="1429"/>
  <c r="E59" i="1429"/>
  <c r="D59" i="1429"/>
  <c r="C59" i="1429"/>
  <c r="F58" i="1429"/>
  <c r="E58" i="1429"/>
  <c r="D58" i="1429"/>
  <c r="C58" i="1429"/>
  <c r="F57" i="1429"/>
  <c r="E57" i="1429"/>
  <c r="D57" i="1429"/>
  <c r="C57" i="1429"/>
  <c r="F56" i="1429"/>
  <c r="E56" i="1429"/>
  <c r="D56" i="1429"/>
  <c r="C56" i="1429"/>
  <c r="W55" i="1429"/>
  <c r="F55" i="1429"/>
  <c r="E55" i="1429"/>
  <c r="D55" i="1429"/>
  <c r="C55" i="1429"/>
  <c r="W54" i="1429"/>
  <c r="F54" i="1429"/>
  <c r="E54" i="1429"/>
  <c r="D54" i="1429"/>
  <c r="C54" i="1429"/>
  <c r="W53" i="1429"/>
  <c r="F53" i="1429"/>
  <c r="E53" i="1429"/>
  <c r="D53" i="1429"/>
  <c r="C53" i="1429"/>
  <c r="W52" i="1429"/>
  <c r="F52" i="1429"/>
  <c r="E52" i="1429"/>
  <c r="D52" i="1429"/>
  <c r="C52" i="1429"/>
  <c r="W51" i="1429"/>
  <c r="F51" i="1429"/>
  <c r="E51" i="1429"/>
  <c r="D51" i="1429"/>
  <c r="C51" i="1429"/>
  <c r="F50" i="1429"/>
  <c r="E50" i="1429"/>
  <c r="D50" i="1429"/>
  <c r="C50" i="1429"/>
  <c r="F49" i="1429"/>
  <c r="E49" i="1429"/>
  <c r="D49" i="1429"/>
  <c r="C49" i="1429"/>
  <c r="F48" i="1429"/>
  <c r="E48" i="1429"/>
  <c r="D48" i="1429"/>
  <c r="C48" i="1429"/>
  <c r="F47" i="1429"/>
  <c r="E47" i="1429"/>
  <c r="D47" i="1429"/>
  <c r="C47" i="1429"/>
  <c r="F46" i="1429"/>
  <c r="E46" i="1429"/>
  <c r="D46" i="1429"/>
  <c r="C46" i="1429"/>
  <c r="F45" i="1429"/>
  <c r="E45" i="1429"/>
  <c r="D45" i="1429"/>
  <c r="C45" i="1429"/>
  <c r="F44" i="1429"/>
  <c r="E44" i="1429"/>
  <c r="D44" i="1429"/>
  <c r="C44" i="1429"/>
  <c r="W43" i="1429"/>
  <c r="F43" i="1429"/>
  <c r="E43" i="1429"/>
  <c r="D43" i="1429"/>
  <c r="C43" i="1429"/>
  <c r="W42" i="1429"/>
  <c r="F42" i="1429"/>
  <c r="E42" i="1429"/>
  <c r="D42" i="1429"/>
  <c r="C42" i="1429"/>
  <c r="W41" i="1429"/>
  <c r="F41" i="1429"/>
  <c r="E41" i="1429"/>
  <c r="D41" i="1429"/>
  <c r="C41" i="1429"/>
  <c r="W40" i="1429"/>
  <c r="F40" i="1429"/>
  <c r="E40" i="1429"/>
  <c r="D40" i="1429"/>
  <c r="C40" i="1429"/>
  <c r="W39" i="1429"/>
  <c r="F39" i="1429"/>
  <c r="E39" i="1429"/>
  <c r="D39" i="1429"/>
  <c r="C39" i="1429"/>
  <c r="W38" i="1429"/>
  <c r="F38" i="1429"/>
  <c r="E38" i="1429"/>
  <c r="D38" i="1429"/>
  <c r="C38" i="1429"/>
  <c r="W37" i="1429"/>
  <c r="F37" i="1429"/>
  <c r="E37" i="1429"/>
  <c r="D37" i="1429"/>
  <c r="C37" i="1429"/>
  <c r="W36" i="1429"/>
  <c r="F36" i="1429"/>
  <c r="E36" i="1429"/>
  <c r="D36" i="1429"/>
  <c r="C36" i="1429"/>
  <c r="W35" i="1429"/>
  <c r="F35" i="1429"/>
  <c r="E35" i="1429"/>
  <c r="D35" i="1429"/>
  <c r="C35" i="1429"/>
  <c r="W34" i="1429"/>
  <c r="F34" i="1429"/>
  <c r="E34" i="1429"/>
  <c r="D34" i="1429"/>
  <c r="C34" i="1429"/>
  <c r="W33" i="1429"/>
  <c r="F33" i="1429"/>
  <c r="E33" i="1429"/>
  <c r="D33" i="1429"/>
  <c r="C33" i="1429"/>
  <c r="W32" i="1429"/>
  <c r="F32" i="1429"/>
  <c r="E32" i="1429"/>
  <c r="D32" i="1429"/>
  <c r="C32" i="1429"/>
  <c r="W31" i="1429"/>
  <c r="F31" i="1429"/>
  <c r="E31" i="1429"/>
  <c r="D31" i="1429"/>
  <c r="C31" i="1429"/>
  <c r="W30" i="1429"/>
  <c r="F30" i="1429"/>
  <c r="E30" i="1429"/>
  <c r="D30" i="1429"/>
  <c r="C30" i="1429"/>
  <c r="F29" i="1429"/>
  <c r="E29" i="1429"/>
  <c r="D29" i="1429"/>
  <c r="C29" i="1429"/>
  <c r="F28" i="1429"/>
  <c r="E28" i="1429"/>
  <c r="D28" i="1429"/>
  <c r="C28" i="1429"/>
  <c r="F27" i="1429"/>
  <c r="E27" i="1429"/>
  <c r="D27" i="1429"/>
  <c r="C27" i="1429"/>
  <c r="F26" i="1429"/>
  <c r="E26" i="1429"/>
  <c r="D26" i="1429"/>
  <c r="C26" i="1429"/>
  <c r="F25" i="1429"/>
  <c r="E25" i="1429"/>
  <c r="D25" i="1429"/>
  <c r="C25" i="1429"/>
  <c r="F24" i="1429"/>
  <c r="E24" i="1429"/>
  <c r="D24" i="1429"/>
  <c r="C24" i="1429"/>
  <c r="W23" i="1429"/>
  <c r="F23" i="1429"/>
  <c r="E23" i="1429"/>
  <c r="D23" i="1429"/>
  <c r="C23" i="1429"/>
  <c r="W22" i="1429"/>
  <c r="F22" i="1429"/>
  <c r="E22" i="1429"/>
  <c r="D22" i="1429"/>
  <c r="C22" i="1429"/>
  <c r="F21" i="1429"/>
  <c r="E21" i="1429"/>
  <c r="D21" i="1429"/>
  <c r="C21" i="1429"/>
  <c r="F20" i="1429"/>
  <c r="E20" i="1429"/>
  <c r="D20" i="1429"/>
  <c r="C20" i="1429"/>
  <c r="W19" i="1429"/>
  <c r="F19" i="1429"/>
  <c r="E19" i="1429"/>
  <c r="D19" i="1429"/>
  <c r="C19" i="1429"/>
  <c r="F18" i="1429"/>
  <c r="E18" i="1429"/>
  <c r="D18" i="1429"/>
  <c r="C18" i="1429"/>
  <c r="F17" i="1429"/>
  <c r="E17" i="1429"/>
  <c r="D17" i="1429"/>
  <c r="C17" i="1429"/>
  <c r="F16" i="1429"/>
  <c r="E16" i="1429"/>
  <c r="D16" i="1429"/>
  <c r="C16" i="1429"/>
  <c r="F15" i="1429"/>
  <c r="E15" i="1429"/>
  <c r="D15" i="1429"/>
  <c r="C15" i="1429"/>
  <c r="W14" i="1429"/>
  <c r="F14" i="1429"/>
  <c r="E14" i="1429"/>
  <c r="D14" i="1429"/>
  <c r="C14" i="1429"/>
  <c r="W13" i="1429"/>
  <c r="F13" i="1429"/>
  <c r="E13" i="1429"/>
  <c r="D13" i="1429"/>
  <c r="C13" i="1429"/>
  <c r="W12" i="1429"/>
  <c r="F12" i="1429"/>
  <c r="E12" i="1429"/>
  <c r="D12" i="1429"/>
  <c r="C12" i="1429"/>
  <c r="W11" i="1429"/>
  <c r="F11" i="1429"/>
  <c r="E11" i="1429"/>
  <c r="D11" i="1429"/>
  <c r="C11" i="1429"/>
  <c r="W10" i="1429"/>
  <c r="F10" i="1429"/>
  <c r="E10" i="1429"/>
  <c r="D10" i="1429"/>
  <c r="C10" i="1429"/>
  <c r="F9" i="1429"/>
  <c r="E9" i="1429"/>
  <c r="D9" i="1429"/>
  <c r="C9" i="1429"/>
  <c r="H224" i="1429"/>
  <c r="F8" i="1429"/>
  <c r="E8" i="1429"/>
  <c r="D8" i="1429"/>
  <c r="C8" i="1429"/>
  <c r="W7" i="1429"/>
  <c r="F7" i="1429"/>
  <c r="E7" i="1429"/>
  <c r="D7" i="1429"/>
  <c r="C7" i="1429"/>
  <c r="W6" i="1429"/>
  <c r="F6" i="1429"/>
  <c r="E6" i="1429"/>
  <c r="D6" i="1429"/>
  <c r="C6" i="1429"/>
  <c r="W5" i="1429"/>
  <c r="F5" i="1429"/>
  <c r="E5" i="1429"/>
  <c r="D5" i="1429"/>
  <c r="C5" i="1429"/>
  <c r="C4" i="1429"/>
  <c r="C352" i="1429" s="1"/>
  <c r="J3" i="1429"/>
  <c r="K3" i="1429" s="1"/>
  <c r="L3" i="1429" s="1"/>
  <c r="M3" i="1429" s="1"/>
  <c r="N3" i="1429" s="1"/>
  <c r="O3" i="1429" s="1"/>
  <c r="P3" i="1429" s="1"/>
  <c r="Q3" i="1429" s="1"/>
  <c r="R3" i="1429" s="1"/>
  <c r="S3" i="1429" s="1"/>
  <c r="T3" i="1429" s="1"/>
  <c r="U3" i="1429" s="1"/>
  <c r="V3" i="1429" s="1"/>
  <c r="W3" i="1429" s="1"/>
  <c r="X3" i="1429" s="1"/>
  <c r="Y3" i="1429" s="1"/>
  <c r="Z3" i="1429" s="1"/>
  <c r="AA3" i="1429" s="1"/>
  <c r="AB3" i="1429" s="1"/>
  <c r="AC3" i="1429" s="1"/>
  <c r="AD3" i="1429" s="1"/>
  <c r="AE3" i="1429" s="1"/>
  <c r="AF3" i="1429" s="1"/>
  <c r="AG3" i="1429" s="1"/>
  <c r="AH3" i="1429" s="1"/>
  <c r="AI3" i="1429" s="1"/>
  <c r="AJ3" i="1429" s="1"/>
  <c r="AK3" i="1429" s="1"/>
  <c r="I3" i="1429"/>
  <c r="J2" i="1429"/>
  <c r="K2" i="1429" s="1"/>
  <c r="L2" i="1429" s="1"/>
  <c r="M2" i="1429" s="1"/>
  <c r="N2" i="1429" s="1"/>
  <c r="O2" i="1429" s="1"/>
  <c r="P2" i="1429" s="1"/>
  <c r="Q2" i="1429" s="1"/>
  <c r="R2" i="1429" s="1"/>
  <c r="S2" i="1429" s="1"/>
  <c r="T2" i="1429" s="1"/>
  <c r="U2" i="1429" s="1"/>
  <c r="V2" i="1429" s="1"/>
  <c r="W2" i="1429" s="1"/>
  <c r="X2" i="1429" s="1"/>
  <c r="Y2" i="1429" s="1"/>
  <c r="Z2" i="1429" s="1"/>
  <c r="AA2" i="1429" s="1"/>
  <c r="AB2" i="1429" s="1"/>
  <c r="AC2" i="1429" s="1"/>
  <c r="AD2" i="1429" s="1"/>
  <c r="AE2" i="1429" s="1"/>
  <c r="AF2" i="1429" s="1"/>
  <c r="AG2" i="1429" s="1"/>
  <c r="AH2" i="1429" s="1"/>
  <c r="AI2" i="1429" s="1"/>
  <c r="AJ2" i="1429" s="1"/>
  <c r="AK2" i="1429" s="1"/>
  <c r="I2" i="1429"/>
  <c r="X197" i="1361"/>
  <c r="AM197" i="1380" s="1"/>
  <c r="U197" i="1361"/>
  <c r="AJ197" i="1380" s="1"/>
  <c r="R197" i="1361"/>
  <c r="AG197" i="1380" s="1"/>
  <c r="Q197" i="1361"/>
  <c r="AF197" i="1380" s="1"/>
  <c r="J36" i="1421"/>
  <c r="I42" i="1421"/>
  <c r="I41" i="1421"/>
  <c r="I40" i="1421"/>
  <c r="I39" i="1421"/>
  <c r="I38" i="1421"/>
  <c r="I36" i="1421"/>
  <c r="I37" i="1421"/>
  <c r="H42" i="1421"/>
  <c r="H40" i="1421"/>
  <c r="H38" i="1421"/>
  <c r="H37" i="1421"/>
  <c r="F37" i="1421"/>
  <c r="F36" i="1421"/>
  <c r="F40" i="1421"/>
  <c r="F42" i="1421"/>
  <c r="F41" i="1421"/>
  <c r="F39" i="1421"/>
  <c r="E37" i="1421"/>
  <c r="J37" i="1421" s="1"/>
  <c r="E36" i="1421"/>
  <c r="E38" i="1421"/>
  <c r="J38" i="1421" s="1"/>
  <c r="E42" i="1421"/>
  <c r="J42" i="1421" s="1"/>
  <c r="E41" i="1421"/>
  <c r="J41" i="1421" s="1"/>
  <c r="E40" i="1421"/>
  <c r="J40" i="1421" s="1"/>
  <c r="E39" i="1421"/>
  <c r="J39" i="1421" s="1"/>
  <c r="F38" i="1421"/>
  <c r="F30" i="1448" l="1"/>
  <c r="F34" i="1448" s="1"/>
  <c r="F11" i="1448"/>
  <c r="F33" i="1448"/>
  <c r="F25" i="1448"/>
  <c r="F32" i="1448"/>
  <c r="F9" i="1448"/>
  <c r="C36" i="1448"/>
  <c r="D21" i="1448"/>
  <c r="D26" i="1448" s="1"/>
  <c r="E18" i="1448"/>
  <c r="AE330" i="1430"/>
  <c r="I199" i="1365"/>
  <c r="J199" i="1365" s="1"/>
  <c r="K199" i="1365" s="1"/>
  <c r="L199" i="1365" s="1"/>
  <c r="M199" i="1365" s="1"/>
  <c r="N199" i="1365" s="1"/>
  <c r="O199" i="1365" s="1"/>
  <c r="P199" i="1365" s="1"/>
  <c r="Q199" i="1365" s="1"/>
  <c r="R199" i="1365" s="1"/>
  <c r="S199" i="1365" s="1"/>
  <c r="T199" i="1365" s="1"/>
  <c r="U199" i="1365" s="1"/>
  <c r="V199" i="1365" s="1"/>
  <c r="W199" i="1365" s="1"/>
  <c r="X199" i="1365" s="1"/>
  <c r="Y199" i="1365" s="1"/>
  <c r="Z199" i="1365" s="1"/>
  <c r="AA199" i="1365" s="1"/>
  <c r="AB199" i="1365" s="1"/>
  <c r="AC199" i="1365" s="1"/>
  <c r="AD199" i="1365" s="1"/>
  <c r="AE199" i="1365" s="1"/>
  <c r="AF199" i="1365" s="1"/>
  <c r="AG199" i="1365" s="1"/>
  <c r="AH199" i="1365" s="1"/>
  <c r="AI199" i="1365" s="1"/>
  <c r="AJ199" i="1365" s="1"/>
  <c r="AK199" i="1365" s="1"/>
  <c r="W220" i="1363"/>
  <c r="X220" i="1363" s="1"/>
  <c r="Y220" i="1363" s="1"/>
  <c r="Z220" i="1363" s="1"/>
  <c r="AA220" i="1363" s="1"/>
  <c r="AB220" i="1363" s="1"/>
  <c r="AC220" i="1363" s="1"/>
  <c r="AD220" i="1363" s="1"/>
  <c r="AE220" i="1363" s="1"/>
  <c r="AF220" i="1363" s="1"/>
  <c r="AG220" i="1363" s="1"/>
  <c r="AH220" i="1363" s="1"/>
  <c r="AI220" i="1363" s="1"/>
  <c r="AJ220" i="1363" s="1"/>
  <c r="AK220" i="1363" s="1"/>
  <c r="AL220" i="1363" s="1"/>
  <c r="AM220" i="1363" s="1"/>
  <c r="AN220" i="1363" s="1"/>
  <c r="AO220" i="1363" s="1"/>
  <c r="AP220" i="1363" s="1"/>
  <c r="AQ220" i="1363" s="1"/>
  <c r="AR220" i="1363" s="1"/>
  <c r="AS220" i="1363" s="1"/>
  <c r="AT220" i="1363" s="1"/>
  <c r="AU220" i="1363" s="1"/>
  <c r="AV220" i="1363" s="1"/>
  <c r="AW220" i="1363" s="1"/>
  <c r="AX220" i="1363" s="1"/>
  <c r="AY220" i="1363" s="1"/>
  <c r="AZ220" i="1363" s="1"/>
  <c r="BA220" i="1363" s="1"/>
  <c r="BB220" i="1363" s="1"/>
  <c r="BC220" i="1363" s="1"/>
  <c r="BD220" i="1363" s="1"/>
  <c r="BE220" i="1363" s="1"/>
  <c r="BF220" i="1363" s="1"/>
  <c r="BG220" i="1363" s="1"/>
  <c r="BH220" i="1363" s="1"/>
  <c r="BI220" i="1363" s="1"/>
  <c r="BJ220" i="1363" s="1"/>
  <c r="BK220" i="1363" s="1"/>
  <c r="BL220" i="1363" s="1"/>
  <c r="BM220" i="1363" s="1"/>
  <c r="BN220" i="1363" s="1"/>
  <c r="BO220" i="1363" s="1"/>
  <c r="BP220" i="1363" s="1"/>
  <c r="BQ220" i="1363" s="1"/>
  <c r="BR220" i="1363" s="1"/>
  <c r="W221" i="1363"/>
  <c r="X221" i="1363" s="1"/>
  <c r="Y221" i="1363" s="1"/>
  <c r="Z221" i="1363" s="1"/>
  <c r="AA221" i="1363" s="1"/>
  <c r="AB221" i="1363" s="1"/>
  <c r="AC221" i="1363" s="1"/>
  <c r="AD221" i="1363" s="1"/>
  <c r="AE221" i="1363" s="1"/>
  <c r="AF221" i="1363" s="1"/>
  <c r="AG221" i="1363" s="1"/>
  <c r="AH221" i="1363" s="1"/>
  <c r="AI221" i="1363" s="1"/>
  <c r="AJ221" i="1363" s="1"/>
  <c r="AK221" i="1363" s="1"/>
  <c r="AL221" i="1363" s="1"/>
  <c r="AM221" i="1363" s="1"/>
  <c r="AN221" i="1363" s="1"/>
  <c r="AO221" i="1363" s="1"/>
  <c r="AP221" i="1363" s="1"/>
  <c r="AQ221" i="1363" s="1"/>
  <c r="AR221" i="1363" s="1"/>
  <c r="AS221" i="1363" s="1"/>
  <c r="AT221" i="1363" s="1"/>
  <c r="AU221" i="1363" s="1"/>
  <c r="AV221" i="1363" s="1"/>
  <c r="AW221" i="1363" s="1"/>
  <c r="AX221" i="1363" s="1"/>
  <c r="AY221" i="1363" s="1"/>
  <c r="AZ221" i="1363" s="1"/>
  <c r="BA221" i="1363" s="1"/>
  <c r="BB221" i="1363" s="1"/>
  <c r="BC221" i="1363" s="1"/>
  <c r="BD221" i="1363" s="1"/>
  <c r="BE221" i="1363" s="1"/>
  <c r="BF221" i="1363" s="1"/>
  <c r="BG221" i="1363" s="1"/>
  <c r="BH221" i="1363" s="1"/>
  <c r="BI221" i="1363" s="1"/>
  <c r="BJ221" i="1363" s="1"/>
  <c r="BK221" i="1363" s="1"/>
  <c r="BL221" i="1363" s="1"/>
  <c r="BM221" i="1363" s="1"/>
  <c r="BN221" i="1363" s="1"/>
  <c r="BO221" i="1363" s="1"/>
  <c r="BP221" i="1363" s="1"/>
  <c r="BQ221" i="1363" s="1"/>
  <c r="BR221" i="1363" s="1"/>
  <c r="BC181" i="1363"/>
  <c r="BD181" i="1363" s="1"/>
  <c r="BE181" i="1363" s="1"/>
  <c r="BF181" i="1363" s="1"/>
  <c r="BG181" i="1363" s="1"/>
  <c r="BH181" i="1363" s="1"/>
  <c r="BI181" i="1363" s="1"/>
  <c r="BJ181" i="1363" s="1"/>
  <c r="BK181" i="1363" s="1"/>
  <c r="BL181" i="1363" s="1"/>
  <c r="BM181" i="1363" s="1"/>
  <c r="BN181" i="1363" s="1"/>
  <c r="BO181" i="1363" s="1"/>
  <c r="BP181" i="1363" s="1"/>
  <c r="BQ181" i="1363" s="1"/>
  <c r="BR181" i="1363" s="1"/>
  <c r="AB84" i="1363"/>
  <c r="AC84" i="1363" s="1"/>
  <c r="AD84" i="1363" s="1"/>
  <c r="AE84" i="1363" s="1"/>
  <c r="AF84" i="1363" s="1"/>
  <c r="AG84" i="1363" s="1"/>
  <c r="AH84" i="1363" s="1"/>
  <c r="AI84" i="1363" s="1"/>
  <c r="AJ84" i="1363" s="1"/>
  <c r="AK84" i="1363" s="1"/>
  <c r="AL84" i="1363" s="1"/>
  <c r="AM84" i="1363" s="1"/>
  <c r="AN84" i="1363" s="1"/>
  <c r="AO84" i="1363" s="1"/>
  <c r="AP84" i="1363" s="1"/>
  <c r="AQ84" i="1363" s="1"/>
  <c r="AR84" i="1363" s="1"/>
  <c r="AS84" i="1363" s="1"/>
  <c r="AT84" i="1363" s="1"/>
  <c r="AU84" i="1363" s="1"/>
  <c r="AV84" i="1363" s="1"/>
  <c r="AW84" i="1363" s="1"/>
  <c r="AX84" i="1363" s="1"/>
  <c r="AY84" i="1363" s="1"/>
  <c r="AZ84" i="1363" s="1"/>
  <c r="BA84" i="1363" s="1"/>
  <c r="BB84" i="1363" s="1"/>
  <c r="BC84" i="1363" s="1"/>
  <c r="BD84" i="1363" s="1"/>
  <c r="BE84" i="1363" s="1"/>
  <c r="BF84" i="1363" s="1"/>
  <c r="BG84" i="1363" s="1"/>
  <c r="BH84" i="1363" s="1"/>
  <c r="BI84" i="1363" s="1"/>
  <c r="BJ84" i="1363" s="1"/>
  <c r="BK84" i="1363" s="1"/>
  <c r="BL84" i="1363" s="1"/>
  <c r="BM84" i="1363" s="1"/>
  <c r="BN84" i="1363" s="1"/>
  <c r="BO84" i="1363" s="1"/>
  <c r="BP84" i="1363" s="1"/>
  <c r="BQ84" i="1363" s="1"/>
  <c r="BR84" i="1363" s="1"/>
  <c r="X22" i="1363"/>
  <c r="Y22" i="1363" s="1"/>
  <c r="Z22" i="1363" s="1"/>
  <c r="AA22" i="1363" s="1"/>
  <c r="AB22" i="1363" s="1"/>
  <c r="AC22" i="1363" s="1"/>
  <c r="AD22" i="1363" s="1"/>
  <c r="AE22" i="1363" s="1"/>
  <c r="AF22" i="1363" s="1"/>
  <c r="AG22" i="1363" s="1"/>
  <c r="AH22" i="1363" s="1"/>
  <c r="AI22" i="1363" s="1"/>
  <c r="AJ22" i="1363" s="1"/>
  <c r="AK22" i="1363" s="1"/>
  <c r="AL22" i="1363" s="1"/>
  <c r="AM22" i="1363" s="1"/>
  <c r="AN22" i="1363" s="1"/>
  <c r="AO22" i="1363" s="1"/>
  <c r="AP22" i="1363" s="1"/>
  <c r="AQ22" i="1363" s="1"/>
  <c r="AR22" i="1363" s="1"/>
  <c r="AS22" i="1363" s="1"/>
  <c r="AT22" i="1363" s="1"/>
  <c r="AU22" i="1363" s="1"/>
  <c r="AV22" i="1363" s="1"/>
  <c r="AW22" i="1363" s="1"/>
  <c r="AX22" i="1363" s="1"/>
  <c r="AY22" i="1363" s="1"/>
  <c r="AZ22" i="1363" s="1"/>
  <c r="BA22" i="1363" s="1"/>
  <c r="BB22" i="1363" s="1"/>
  <c r="BC22" i="1363" s="1"/>
  <c r="BD22" i="1363" s="1"/>
  <c r="BE22" i="1363" s="1"/>
  <c r="BF22" i="1363" s="1"/>
  <c r="BG22" i="1363" s="1"/>
  <c r="BH22" i="1363" s="1"/>
  <c r="BI22" i="1363" s="1"/>
  <c r="BJ22" i="1363" s="1"/>
  <c r="BK22" i="1363" s="1"/>
  <c r="BL22" i="1363" s="1"/>
  <c r="BM22" i="1363" s="1"/>
  <c r="BN22" i="1363" s="1"/>
  <c r="BO22" i="1363" s="1"/>
  <c r="BP22" i="1363" s="1"/>
  <c r="BQ22" i="1363" s="1"/>
  <c r="BR22" i="1363" s="1"/>
  <c r="X56" i="1363"/>
  <c r="Y56" i="1363" s="1"/>
  <c r="Z56" i="1363" s="1"/>
  <c r="AA56" i="1363" s="1"/>
  <c r="AB56" i="1363" s="1"/>
  <c r="AC56" i="1363" s="1"/>
  <c r="AD56" i="1363" s="1"/>
  <c r="AE56" i="1363" s="1"/>
  <c r="AF56" i="1363" s="1"/>
  <c r="AG56" i="1363" s="1"/>
  <c r="AH56" i="1363" s="1"/>
  <c r="AI56" i="1363" s="1"/>
  <c r="AJ56" i="1363" s="1"/>
  <c r="AK56" i="1363" s="1"/>
  <c r="AL56" i="1363" s="1"/>
  <c r="AM56" i="1363" s="1"/>
  <c r="AN56" i="1363" s="1"/>
  <c r="AO56" i="1363" s="1"/>
  <c r="AP56" i="1363" s="1"/>
  <c r="AQ56" i="1363" s="1"/>
  <c r="AR56" i="1363" s="1"/>
  <c r="AS56" i="1363" s="1"/>
  <c r="AT56" i="1363" s="1"/>
  <c r="AU56" i="1363" s="1"/>
  <c r="AV56" i="1363" s="1"/>
  <c r="AW56" i="1363" s="1"/>
  <c r="AX56" i="1363" s="1"/>
  <c r="AY56" i="1363" s="1"/>
  <c r="AZ56" i="1363" s="1"/>
  <c r="BA56" i="1363" s="1"/>
  <c r="BB56" i="1363" s="1"/>
  <c r="BC56" i="1363" s="1"/>
  <c r="BD56" i="1363" s="1"/>
  <c r="BE56" i="1363" s="1"/>
  <c r="BF56" i="1363" s="1"/>
  <c r="BG56" i="1363" s="1"/>
  <c r="BH56" i="1363" s="1"/>
  <c r="BI56" i="1363" s="1"/>
  <c r="BJ56" i="1363" s="1"/>
  <c r="BK56" i="1363" s="1"/>
  <c r="BL56" i="1363" s="1"/>
  <c r="BM56" i="1363" s="1"/>
  <c r="BN56" i="1363" s="1"/>
  <c r="BO56" i="1363" s="1"/>
  <c r="BP56" i="1363" s="1"/>
  <c r="BQ56" i="1363" s="1"/>
  <c r="BR56" i="1363" s="1"/>
  <c r="X65" i="1363"/>
  <c r="Y65" i="1363" s="1"/>
  <c r="Z65" i="1363" s="1"/>
  <c r="AA65" i="1363" s="1"/>
  <c r="AB65" i="1363" s="1"/>
  <c r="AC65" i="1363" s="1"/>
  <c r="AD65" i="1363" s="1"/>
  <c r="AE65" i="1363" s="1"/>
  <c r="AF65" i="1363" s="1"/>
  <c r="AG65" i="1363" s="1"/>
  <c r="AH65" i="1363" s="1"/>
  <c r="AI65" i="1363" s="1"/>
  <c r="AJ65" i="1363" s="1"/>
  <c r="AK65" i="1363" s="1"/>
  <c r="AL65" i="1363" s="1"/>
  <c r="AM65" i="1363" s="1"/>
  <c r="AN65" i="1363" s="1"/>
  <c r="AO65" i="1363" s="1"/>
  <c r="AP65" i="1363" s="1"/>
  <c r="AQ65" i="1363" s="1"/>
  <c r="AR65" i="1363" s="1"/>
  <c r="AS65" i="1363" s="1"/>
  <c r="AT65" i="1363" s="1"/>
  <c r="AU65" i="1363" s="1"/>
  <c r="AV65" i="1363" s="1"/>
  <c r="AW65" i="1363" s="1"/>
  <c r="AX65" i="1363" s="1"/>
  <c r="AY65" i="1363" s="1"/>
  <c r="AZ65" i="1363" s="1"/>
  <c r="BA65" i="1363" s="1"/>
  <c r="BB65" i="1363" s="1"/>
  <c r="BC65" i="1363" s="1"/>
  <c r="BD65" i="1363" s="1"/>
  <c r="BE65" i="1363" s="1"/>
  <c r="BF65" i="1363" s="1"/>
  <c r="BG65" i="1363" s="1"/>
  <c r="BH65" i="1363" s="1"/>
  <c r="BI65" i="1363" s="1"/>
  <c r="BJ65" i="1363" s="1"/>
  <c r="BK65" i="1363" s="1"/>
  <c r="BL65" i="1363" s="1"/>
  <c r="BM65" i="1363" s="1"/>
  <c r="BN65" i="1363" s="1"/>
  <c r="BO65" i="1363" s="1"/>
  <c r="BP65" i="1363" s="1"/>
  <c r="BQ65" i="1363" s="1"/>
  <c r="BR65" i="1363" s="1"/>
  <c r="X69" i="1363"/>
  <c r="Y69" i="1363" s="1"/>
  <c r="Z69" i="1363" s="1"/>
  <c r="AA69" i="1363" s="1"/>
  <c r="AB69" i="1363" s="1"/>
  <c r="AC69" i="1363" s="1"/>
  <c r="AD69" i="1363" s="1"/>
  <c r="AE69" i="1363" s="1"/>
  <c r="AF69" i="1363" s="1"/>
  <c r="AG69" i="1363" s="1"/>
  <c r="AH69" i="1363" s="1"/>
  <c r="AI69" i="1363" s="1"/>
  <c r="AJ69" i="1363" s="1"/>
  <c r="AK69" i="1363" s="1"/>
  <c r="AL69" i="1363" s="1"/>
  <c r="AM69" i="1363" s="1"/>
  <c r="AN69" i="1363" s="1"/>
  <c r="AO69" i="1363" s="1"/>
  <c r="AP69" i="1363" s="1"/>
  <c r="AQ69" i="1363" s="1"/>
  <c r="AR69" i="1363" s="1"/>
  <c r="AS69" i="1363" s="1"/>
  <c r="AT69" i="1363" s="1"/>
  <c r="AU69" i="1363" s="1"/>
  <c r="AV69" i="1363" s="1"/>
  <c r="AW69" i="1363" s="1"/>
  <c r="AX69" i="1363" s="1"/>
  <c r="AY69" i="1363" s="1"/>
  <c r="AZ69" i="1363" s="1"/>
  <c r="BA69" i="1363" s="1"/>
  <c r="BB69" i="1363" s="1"/>
  <c r="BC69" i="1363" s="1"/>
  <c r="BD69" i="1363" s="1"/>
  <c r="BE69" i="1363" s="1"/>
  <c r="BF69" i="1363" s="1"/>
  <c r="BG69" i="1363" s="1"/>
  <c r="BH69" i="1363" s="1"/>
  <c r="BI69" i="1363" s="1"/>
  <c r="BJ69" i="1363" s="1"/>
  <c r="BK69" i="1363" s="1"/>
  <c r="BL69" i="1363" s="1"/>
  <c r="BM69" i="1363" s="1"/>
  <c r="BN69" i="1363" s="1"/>
  <c r="BO69" i="1363" s="1"/>
  <c r="BP69" i="1363" s="1"/>
  <c r="BQ69" i="1363" s="1"/>
  <c r="BR69" i="1363" s="1"/>
  <c r="X84" i="1363"/>
  <c r="Y84" i="1363" s="1"/>
  <c r="Z84" i="1363" s="1"/>
  <c r="AA84" i="1363" s="1"/>
  <c r="X129" i="1363"/>
  <c r="Y129" i="1363" s="1"/>
  <c r="Z129" i="1363" s="1"/>
  <c r="AA129" i="1363" s="1"/>
  <c r="AB129" i="1363" s="1"/>
  <c r="AC129" i="1363" s="1"/>
  <c r="AD129" i="1363" s="1"/>
  <c r="AE129" i="1363" s="1"/>
  <c r="AF129" i="1363" s="1"/>
  <c r="AG129" i="1363" s="1"/>
  <c r="AH129" i="1363" s="1"/>
  <c r="AI129" i="1363" s="1"/>
  <c r="AJ129" i="1363" s="1"/>
  <c r="AK129" i="1363" s="1"/>
  <c r="AL129" i="1363" s="1"/>
  <c r="AM129" i="1363" s="1"/>
  <c r="AN129" i="1363" s="1"/>
  <c r="AO129" i="1363" s="1"/>
  <c r="AP129" i="1363" s="1"/>
  <c r="AQ129" i="1363" s="1"/>
  <c r="AR129" i="1363" s="1"/>
  <c r="AS129" i="1363" s="1"/>
  <c r="AT129" i="1363" s="1"/>
  <c r="AU129" i="1363" s="1"/>
  <c r="AV129" i="1363" s="1"/>
  <c r="AW129" i="1363" s="1"/>
  <c r="AX129" i="1363" s="1"/>
  <c r="AY129" i="1363" s="1"/>
  <c r="AZ129" i="1363" s="1"/>
  <c r="BA129" i="1363" s="1"/>
  <c r="BB129" i="1363" s="1"/>
  <c r="BC129" i="1363" s="1"/>
  <c r="BD129" i="1363" s="1"/>
  <c r="BE129" i="1363" s="1"/>
  <c r="BF129" i="1363" s="1"/>
  <c r="BG129" i="1363" s="1"/>
  <c r="BH129" i="1363" s="1"/>
  <c r="BI129" i="1363" s="1"/>
  <c r="BJ129" i="1363" s="1"/>
  <c r="BK129" i="1363" s="1"/>
  <c r="BL129" i="1363" s="1"/>
  <c r="BM129" i="1363" s="1"/>
  <c r="BN129" i="1363" s="1"/>
  <c r="BO129" i="1363" s="1"/>
  <c r="BP129" i="1363" s="1"/>
  <c r="BQ129" i="1363" s="1"/>
  <c r="BR129" i="1363" s="1"/>
  <c r="X132" i="1363"/>
  <c r="Y132" i="1363" s="1"/>
  <c r="Z132" i="1363" s="1"/>
  <c r="AA132" i="1363" s="1"/>
  <c r="AB132" i="1363" s="1"/>
  <c r="AC132" i="1363" s="1"/>
  <c r="AD132" i="1363" s="1"/>
  <c r="AE132" i="1363" s="1"/>
  <c r="AF132" i="1363" s="1"/>
  <c r="AG132" i="1363" s="1"/>
  <c r="AH132" i="1363" s="1"/>
  <c r="AI132" i="1363" s="1"/>
  <c r="AJ132" i="1363" s="1"/>
  <c r="AK132" i="1363" s="1"/>
  <c r="AL132" i="1363" s="1"/>
  <c r="AM132" i="1363" s="1"/>
  <c r="AN132" i="1363" s="1"/>
  <c r="AO132" i="1363" s="1"/>
  <c r="AP132" i="1363" s="1"/>
  <c r="AQ132" i="1363" s="1"/>
  <c r="AR132" i="1363" s="1"/>
  <c r="AS132" i="1363" s="1"/>
  <c r="AT132" i="1363" s="1"/>
  <c r="AU132" i="1363" s="1"/>
  <c r="AV132" i="1363" s="1"/>
  <c r="AW132" i="1363" s="1"/>
  <c r="AX132" i="1363" s="1"/>
  <c r="AY132" i="1363" s="1"/>
  <c r="AZ132" i="1363" s="1"/>
  <c r="BA132" i="1363" s="1"/>
  <c r="BB132" i="1363" s="1"/>
  <c r="BC132" i="1363" s="1"/>
  <c r="BD132" i="1363" s="1"/>
  <c r="BE132" i="1363" s="1"/>
  <c r="BF132" i="1363" s="1"/>
  <c r="BG132" i="1363" s="1"/>
  <c r="BH132" i="1363" s="1"/>
  <c r="BI132" i="1363" s="1"/>
  <c r="BJ132" i="1363" s="1"/>
  <c r="BK132" i="1363" s="1"/>
  <c r="BL132" i="1363" s="1"/>
  <c r="BM132" i="1363" s="1"/>
  <c r="BN132" i="1363" s="1"/>
  <c r="BO132" i="1363" s="1"/>
  <c r="BP132" i="1363" s="1"/>
  <c r="BQ132" i="1363" s="1"/>
  <c r="BR132" i="1363" s="1"/>
  <c r="X154" i="1363"/>
  <c r="Y154" i="1363" s="1"/>
  <c r="Z154" i="1363" s="1"/>
  <c r="AA154" i="1363" s="1"/>
  <c r="AB154" i="1363" s="1"/>
  <c r="AC154" i="1363" s="1"/>
  <c r="AD154" i="1363" s="1"/>
  <c r="AE154" i="1363" s="1"/>
  <c r="AF154" i="1363" s="1"/>
  <c r="AG154" i="1363" s="1"/>
  <c r="AH154" i="1363" s="1"/>
  <c r="AI154" i="1363" s="1"/>
  <c r="AJ154" i="1363" s="1"/>
  <c r="AK154" i="1363" s="1"/>
  <c r="AL154" i="1363" s="1"/>
  <c r="AM154" i="1363" s="1"/>
  <c r="AN154" i="1363" s="1"/>
  <c r="AO154" i="1363" s="1"/>
  <c r="AP154" i="1363" s="1"/>
  <c r="AQ154" i="1363" s="1"/>
  <c r="AR154" i="1363" s="1"/>
  <c r="AS154" i="1363" s="1"/>
  <c r="AT154" i="1363" s="1"/>
  <c r="AU154" i="1363" s="1"/>
  <c r="AV154" i="1363" s="1"/>
  <c r="AW154" i="1363" s="1"/>
  <c r="AX154" i="1363" s="1"/>
  <c r="AY154" i="1363" s="1"/>
  <c r="AZ154" i="1363" s="1"/>
  <c r="BA154" i="1363" s="1"/>
  <c r="BB154" i="1363" s="1"/>
  <c r="BC154" i="1363" s="1"/>
  <c r="BD154" i="1363" s="1"/>
  <c r="BE154" i="1363" s="1"/>
  <c r="BF154" i="1363" s="1"/>
  <c r="BG154" i="1363" s="1"/>
  <c r="BH154" i="1363" s="1"/>
  <c r="BI154" i="1363" s="1"/>
  <c r="BJ154" i="1363" s="1"/>
  <c r="BK154" i="1363" s="1"/>
  <c r="BL154" i="1363" s="1"/>
  <c r="BM154" i="1363" s="1"/>
  <c r="BN154" i="1363" s="1"/>
  <c r="BO154" i="1363" s="1"/>
  <c r="BP154" i="1363" s="1"/>
  <c r="BQ154" i="1363" s="1"/>
  <c r="BR154" i="1363" s="1"/>
  <c r="X159" i="1363"/>
  <c r="Y159" i="1363" s="1"/>
  <c r="Z159" i="1363" s="1"/>
  <c r="AA159" i="1363" s="1"/>
  <c r="AB159" i="1363" s="1"/>
  <c r="AC159" i="1363" s="1"/>
  <c r="AD159" i="1363" s="1"/>
  <c r="AE159" i="1363" s="1"/>
  <c r="AF159" i="1363" s="1"/>
  <c r="AG159" i="1363" s="1"/>
  <c r="AH159" i="1363" s="1"/>
  <c r="AI159" i="1363" s="1"/>
  <c r="AJ159" i="1363" s="1"/>
  <c r="AK159" i="1363" s="1"/>
  <c r="AL159" i="1363" s="1"/>
  <c r="AM159" i="1363" s="1"/>
  <c r="AN159" i="1363" s="1"/>
  <c r="AO159" i="1363" s="1"/>
  <c r="AP159" i="1363" s="1"/>
  <c r="AQ159" i="1363" s="1"/>
  <c r="AR159" i="1363" s="1"/>
  <c r="AS159" i="1363" s="1"/>
  <c r="AT159" i="1363" s="1"/>
  <c r="AU159" i="1363" s="1"/>
  <c r="AV159" i="1363" s="1"/>
  <c r="AW159" i="1363" s="1"/>
  <c r="AX159" i="1363" s="1"/>
  <c r="AY159" i="1363" s="1"/>
  <c r="AZ159" i="1363" s="1"/>
  <c r="BA159" i="1363" s="1"/>
  <c r="BB159" i="1363" s="1"/>
  <c r="BC159" i="1363" s="1"/>
  <c r="BD159" i="1363" s="1"/>
  <c r="BE159" i="1363" s="1"/>
  <c r="BF159" i="1363" s="1"/>
  <c r="BG159" i="1363" s="1"/>
  <c r="BH159" i="1363" s="1"/>
  <c r="BI159" i="1363" s="1"/>
  <c r="BJ159" i="1363" s="1"/>
  <c r="BK159" i="1363" s="1"/>
  <c r="BL159" i="1363" s="1"/>
  <c r="BM159" i="1363" s="1"/>
  <c r="BN159" i="1363" s="1"/>
  <c r="BO159" i="1363" s="1"/>
  <c r="BP159" i="1363" s="1"/>
  <c r="BQ159" i="1363" s="1"/>
  <c r="BR159" i="1363" s="1"/>
  <c r="W7" i="1363"/>
  <c r="X7" i="1363" s="1"/>
  <c r="Y7" i="1363" s="1"/>
  <c r="Z7" i="1363" s="1"/>
  <c r="AA7" i="1363" s="1"/>
  <c r="AB7" i="1363" s="1"/>
  <c r="AC7" i="1363" s="1"/>
  <c r="AD7" i="1363" s="1"/>
  <c r="AE7" i="1363" s="1"/>
  <c r="AF7" i="1363" s="1"/>
  <c r="AG7" i="1363" s="1"/>
  <c r="AH7" i="1363" s="1"/>
  <c r="AI7" i="1363" s="1"/>
  <c r="AJ7" i="1363" s="1"/>
  <c r="AK7" i="1363" s="1"/>
  <c r="AL7" i="1363" s="1"/>
  <c r="AM7" i="1363" s="1"/>
  <c r="AN7" i="1363" s="1"/>
  <c r="AO7" i="1363" s="1"/>
  <c r="AP7" i="1363" s="1"/>
  <c r="AQ7" i="1363" s="1"/>
  <c r="AR7" i="1363" s="1"/>
  <c r="AS7" i="1363" s="1"/>
  <c r="AT7" i="1363" s="1"/>
  <c r="AU7" i="1363" s="1"/>
  <c r="AV7" i="1363" s="1"/>
  <c r="AW7" i="1363" s="1"/>
  <c r="AX7" i="1363" s="1"/>
  <c r="AY7" i="1363" s="1"/>
  <c r="AZ7" i="1363" s="1"/>
  <c r="BA7" i="1363" s="1"/>
  <c r="BB7" i="1363" s="1"/>
  <c r="BC7" i="1363" s="1"/>
  <c r="BD7" i="1363" s="1"/>
  <c r="BE7" i="1363" s="1"/>
  <c r="BF7" i="1363" s="1"/>
  <c r="BG7" i="1363" s="1"/>
  <c r="BH7" i="1363" s="1"/>
  <c r="BI7" i="1363" s="1"/>
  <c r="BJ7" i="1363" s="1"/>
  <c r="BK7" i="1363" s="1"/>
  <c r="BL7" i="1363" s="1"/>
  <c r="BM7" i="1363" s="1"/>
  <c r="BN7" i="1363" s="1"/>
  <c r="BO7" i="1363" s="1"/>
  <c r="BP7" i="1363" s="1"/>
  <c r="BQ7" i="1363" s="1"/>
  <c r="BR7" i="1363" s="1"/>
  <c r="W23" i="1363"/>
  <c r="X23" i="1363" s="1"/>
  <c r="Y23" i="1363" s="1"/>
  <c r="Z23" i="1363" s="1"/>
  <c r="AA23" i="1363" s="1"/>
  <c r="AB23" i="1363" s="1"/>
  <c r="AC23" i="1363" s="1"/>
  <c r="AD23" i="1363" s="1"/>
  <c r="AE23" i="1363" s="1"/>
  <c r="AF23" i="1363" s="1"/>
  <c r="AG23" i="1363" s="1"/>
  <c r="AH23" i="1363" s="1"/>
  <c r="AI23" i="1363" s="1"/>
  <c r="AJ23" i="1363" s="1"/>
  <c r="AK23" i="1363" s="1"/>
  <c r="AL23" i="1363" s="1"/>
  <c r="AM23" i="1363" s="1"/>
  <c r="AN23" i="1363" s="1"/>
  <c r="AO23" i="1363" s="1"/>
  <c r="AP23" i="1363" s="1"/>
  <c r="AQ23" i="1363" s="1"/>
  <c r="AR23" i="1363" s="1"/>
  <c r="AS23" i="1363" s="1"/>
  <c r="AT23" i="1363" s="1"/>
  <c r="AU23" i="1363" s="1"/>
  <c r="AV23" i="1363" s="1"/>
  <c r="AW23" i="1363" s="1"/>
  <c r="AX23" i="1363" s="1"/>
  <c r="AY23" i="1363" s="1"/>
  <c r="AZ23" i="1363" s="1"/>
  <c r="BA23" i="1363" s="1"/>
  <c r="BB23" i="1363" s="1"/>
  <c r="BC23" i="1363" s="1"/>
  <c r="BD23" i="1363" s="1"/>
  <c r="BE23" i="1363" s="1"/>
  <c r="BF23" i="1363" s="1"/>
  <c r="BG23" i="1363" s="1"/>
  <c r="BH23" i="1363" s="1"/>
  <c r="BI23" i="1363" s="1"/>
  <c r="BJ23" i="1363" s="1"/>
  <c r="BK23" i="1363" s="1"/>
  <c r="BL23" i="1363" s="1"/>
  <c r="BM23" i="1363" s="1"/>
  <c r="BN23" i="1363" s="1"/>
  <c r="BO23" i="1363" s="1"/>
  <c r="BP23" i="1363" s="1"/>
  <c r="BQ23" i="1363" s="1"/>
  <c r="BR23" i="1363" s="1"/>
  <c r="W33" i="1363"/>
  <c r="X33" i="1363" s="1"/>
  <c r="Y33" i="1363" s="1"/>
  <c r="Z33" i="1363" s="1"/>
  <c r="AA33" i="1363" s="1"/>
  <c r="AB33" i="1363" s="1"/>
  <c r="AC33" i="1363" s="1"/>
  <c r="AD33" i="1363" s="1"/>
  <c r="AE33" i="1363" s="1"/>
  <c r="AF33" i="1363" s="1"/>
  <c r="AG33" i="1363" s="1"/>
  <c r="AH33" i="1363" s="1"/>
  <c r="AI33" i="1363" s="1"/>
  <c r="AJ33" i="1363" s="1"/>
  <c r="AK33" i="1363" s="1"/>
  <c r="AL33" i="1363" s="1"/>
  <c r="AM33" i="1363" s="1"/>
  <c r="AN33" i="1363" s="1"/>
  <c r="AO33" i="1363" s="1"/>
  <c r="AP33" i="1363" s="1"/>
  <c r="AQ33" i="1363" s="1"/>
  <c r="AR33" i="1363" s="1"/>
  <c r="AS33" i="1363" s="1"/>
  <c r="AT33" i="1363" s="1"/>
  <c r="AU33" i="1363" s="1"/>
  <c r="AV33" i="1363" s="1"/>
  <c r="AW33" i="1363" s="1"/>
  <c r="AX33" i="1363" s="1"/>
  <c r="AY33" i="1363" s="1"/>
  <c r="AZ33" i="1363" s="1"/>
  <c r="BA33" i="1363" s="1"/>
  <c r="BB33" i="1363" s="1"/>
  <c r="BC33" i="1363" s="1"/>
  <c r="BD33" i="1363" s="1"/>
  <c r="BE33" i="1363" s="1"/>
  <c r="BF33" i="1363" s="1"/>
  <c r="BG33" i="1363" s="1"/>
  <c r="BH33" i="1363" s="1"/>
  <c r="BI33" i="1363" s="1"/>
  <c r="BJ33" i="1363" s="1"/>
  <c r="BK33" i="1363" s="1"/>
  <c r="BL33" i="1363" s="1"/>
  <c r="BM33" i="1363" s="1"/>
  <c r="BN33" i="1363" s="1"/>
  <c r="BO33" i="1363" s="1"/>
  <c r="BP33" i="1363" s="1"/>
  <c r="BQ33" i="1363" s="1"/>
  <c r="BR33" i="1363" s="1"/>
  <c r="W57" i="1363"/>
  <c r="X57" i="1363" s="1"/>
  <c r="Y57" i="1363" s="1"/>
  <c r="Z57" i="1363" s="1"/>
  <c r="AA57" i="1363" s="1"/>
  <c r="AB57" i="1363" s="1"/>
  <c r="AC57" i="1363" s="1"/>
  <c r="AD57" i="1363" s="1"/>
  <c r="AE57" i="1363" s="1"/>
  <c r="AF57" i="1363" s="1"/>
  <c r="AG57" i="1363" s="1"/>
  <c r="AH57" i="1363" s="1"/>
  <c r="AI57" i="1363" s="1"/>
  <c r="AJ57" i="1363" s="1"/>
  <c r="AK57" i="1363" s="1"/>
  <c r="AL57" i="1363" s="1"/>
  <c r="AM57" i="1363" s="1"/>
  <c r="AN57" i="1363" s="1"/>
  <c r="AO57" i="1363" s="1"/>
  <c r="AP57" i="1363" s="1"/>
  <c r="AQ57" i="1363" s="1"/>
  <c r="AR57" i="1363" s="1"/>
  <c r="AS57" i="1363" s="1"/>
  <c r="AT57" i="1363" s="1"/>
  <c r="AU57" i="1363" s="1"/>
  <c r="AV57" i="1363" s="1"/>
  <c r="AW57" i="1363" s="1"/>
  <c r="AX57" i="1363" s="1"/>
  <c r="AY57" i="1363" s="1"/>
  <c r="AZ57" i="1363" s="1"/>
  <c r="BA57" i="1363" s="1"/>
  <c r="BB57" i="1363" s="1"/>
  <c r="BC57" i="1363" s="1"/>
  <c r="BD57" i="1363" s="1"/>
  <c r="BE57" i="1363" s="1"/>
  <c r="BF57" i="1363" s="1"/>
  <c r="BG57" i="1363" s="1"/>
  <c r="BH57" i="1363" s="1"/>
  <c r="BI57" i="1363" s="1"/>
  <c r="BJ57" i="1363" s="1"/>
  <c r="BK57" i="1363" s="1"/>
  <c r="BL57" i="1363" s="1"/>
  <c r="BM57" i="1363" s="1"/>
  <c r="BN57" i="1363" s="1"/>
  <c r="BO57" i="1363" s="1"/>
  <c r="BP57" i="1363" s="1"/>
  <c r="BQ57" i="1363" s="1"/>
  <c r="BR57" i="1363" s="1"/>
  <c r="W61" i="1363"/>
  <c r="X61" i="1363" s="1"/>
  <c r="Y61" i="1363" s="1"/>
  <c r="Z61" i="1363" s="1"/>
  <c r="AA61" i="1363" s="1"/>
  <c r="AB61" i="1363" s="1"/>
  <c r="AC61" i="1363" s="1"/>
  <c r="AD61" i="1363" s="1"/>
  <c r="AE61" i="1363" s="1"/>
  <c r="AF61" i="1363" s="1"/>
  <c r="AG61" i="1363" s="1"/>
  <c r="AH61" i="1363" s="1"/>
  <c r="AI61" i="1363" s="1"/>
  <c r="AJ61" i="1363" s="1"/>
  <c r="AK61" i="1363" s="1"/>
  <c r="AL61" i="1363" s="1"/>
  <c r="AM61" i="1363" s="1"/>
  <c r="AN61" i="1363" s="1"/>
  <c r="AO61" i="1363" s="1"/>
  <c r="AP61" i="1363" s="1"/>
  <c r="AQ61" i="1363" s="1"/>
  <c r="AR61" i="1363" s="1"/>
  <c r="AS61" i="1363" s="1"/>
  <c r="AT61" i="1363" s="1"/>
  <c r="AU61" i="1363" s="1"/>
  <c r="AV61" i="1363" s="1"/>
  <c r="AW61" i="1363" s="1"/>
  <c r="AX61" i="1363" s="1"/>
  <c r="AY61" i="1363" s="1"/>
  <c r="AZ61" i="1363" s="1"/>
  <c r="BA61" i="1363" s="1"/>
  <c r="BB61" i="1363" s="1"/>
  <c r="BC61" i="1363" s="1"/>
  <c r="BD61" i="1363" s="1"/>
  <c r="BE61" i="1363" s="1"/>
  <c r="BF61" i="1363" s="1"/>
  <c r="BG61" i="1363" s="1"/>
  <c r="BH61" i="1363" s="1"/>
  <c r="BI61" i="1363" s="1"/>
  <c r="BJ61" i="1363" s="1"/>
  <c r="BK61" i="1363" s="1"/>
  <c r="BL61" i="1363" s="1"/>
  <c r="BM61" i="1363" s="1"/>
  <c r="BN61" i="1363" s="1"/>
  <c r="BO61" i="1363" s="1"/>
  <c r="BP61" i="1363" s="1"/>
  <c r="BQ61" i="1363" s="1"/>
  <c r="BR61" i="1363" s="1"/>
  <c r="X17" i="1363"/>
  <c r="Y17" i="1363" s="1"/>
  <c r="Z17" i="1363" s="1"/>
  <c r="AA17" i="1363" s="1"/>
  <c r="AB17" i="1363" s="1"/>
  <c r="AC17" i="1363" s="1"/>
  <c r="AD17" i="1363" s="1"/>
  <c r="AE17" i="1363" s="1"/>
  <c r="AF17" i="1363" s="1"/>
  <c r="AG17" i="1363" s="1"/>
  <c r="AH17" i="1363" s="1"/>
  <c r="AI17" i="1363" s="1"/>
  <c r="AJ17" i="1363" s="1"/>
  <c r="AK17" i="1363" s="1"/>
  <c r="AL17" i="1363" s="1"/>
  <c r="AM17" i="1363" s="1"/>
  <c r="AN17" i="1363" s="1"/>
  <c r="AO17" i="1363" s="1"/>
  <c r="AP17" i="1363" s="1"/>
  <c r="AQ17" i="1363" s="1"/>
  <c r="AR17" i="1363" s="1"/>
  <c r="AS17" i="1363" s="1"/>
  <c r="AT17" i="1363" s="1"/>
  <c r="AU17" i="1363" s="1"/>
  <c r="AV17" i="1363" s="1"/>
  <c r="AW17" i="1363" s="1"/>
  <c r="AX17" i="1363" s="1"/>
  <c r="AY17" i="1363" s="1"/>
  <c r="AZ17" i="1363" s="1"/>
  <c r="BA17" i="1363" s="1"/>
  <c r="BB17" i="1363" s="1"/>
  <c r="BC17" i="1363" s="1"/>
  <c r="BD17" i="1363" s="1"/>
  <c r="BE17" i="1363" s="1"/>
  <c r="BF17" i="1363" s="1"/>
  <c r="BG17" i="1363" s="1"/>
  <c r="BH17" i="1363" s="1"/>
  <c r="BI17" i="1363" s="1"/>
  <c r="BJ17" i="1363" s="1"/>
  <c r="BK17" i="1363" s="1"/>
  <c r="BL17" i="1363" s="1"/>
  <c r="BM17" i="1363" s="1"/>
  <c r="BN17" i="1363" s="1"/>
  <c r="BO17" i="1363" s="1"/>
  <c r="BP17" i="1363" s="1"/>
  <c r="BQ17" i="1363" s="1"/>
  <c r="BR17" i="1363" s="1"/>
  <c r="W13" i="1363"/>
  <c r="X13" i="1363" s="1"/>
  <c r="Y13" i="1363" s="1"/>
  <c r="Z13" i="1363" s="1"/>
  <c r="AA13" i="1363" s="1"/>
  <c r="AB13" i="1363" s="1"/>
  <c r="AC13" i="1363" s="1"/>
  <c r="AD13" i="1363" s="1"/>
  <c r="AE13" i="1363" s="1"/>
  <c r="AF13" i="1363" s="1"/>
  <c r="AG13" i="1363" s="1"/>
  <c r="AH13" i="1363" s="1"/>
  <c r="AI13" i="1363" s="1"/>
  <c r="AJ13" i="1363" s="1"/>
  <c r="AK13" i="1363" s="1"/>
  <c r="AL13" i="1363" s="1"/>
  <c r="AM13" i="1363" s="1"/>
  <c r="AN13" i="1363" s="1"/>
  <c r="AO13" i="1363" s="1"/>
  <c r="AP13" i="1363" s="1"/>
  <c r="AQ13" i="1363" s="1"/>
  <c r="AR13" i="1363" s="1"/>
  <c r="AS13" i="1363" s="1"/>
  <c r="AT13" i="1363" s="1"/>
  <c r="AU13" i="1363" s="1"/>
  <c r="AV13" i="1363" s="1"/>
  <c r="AW13" i="1363" s="1"/>
  <c r="AX13" i="1363" s="1"/>
  <c r="AY13" i="1363" s="1"/>
  <c r="AZ13" i="1363" s="1"/>
  <c r="BA13" i="1363" s="1"/>
  <c r="BB13" i="1363" s="1"/>
  <c r="BC13" i="1363" s="1"/>
  <c r="BD13" i="1363" s="1"/>
  <c r="BE13" i="1363" s="1"/>
  <c r="BF13" i="1363" s="1"/>
  <c r="BG13" i="1363" s="1"/>
  <c r="BH13" i="1363" s="1"/>
  <c r="BI13" i="1363" s="1"/>
  <c r="BJ13" i="1363" s="1"/>
  <c r="BK13" i="1363" s="1"/>
  <c r="BL13" i="1363" s="1"/>
  <c r="BM13" i="1363" s="1"/>
  <c r="BN13" i="1363" s="1"/>
  <c r="BO13" i="1363" s="1"/>
  <c r="BP13" i="1363" s="1"/>
  <c r="BQ13" i="1363" s="1"/>
  <c r="BR13" i="1363" s="1"/>
  <c r="W18" i="1363"/>
  <c r="X18" i="1363" s="1"/>
  <c r="Y18" i="1363" s="1"/>
  <c r="Z18" i="1363" s="1"/>
  <c r="AA18" i="1363" s="1"/>
  <c r="AB18" i="1363" s="1"/>
  <c r="AC18" i="1363" s="1"/>
  <c r="AD18" i="1363" s="1"/>
  <c r="AE18" i="1363" s="1"/>
  <c r="AF18" i="1363" s="1"/>
  <c r="AG18" i="1363" s="1"/>
  <c r="AH18" i="1363" s="1"/>
  <c r="AI18" i="1363" s="1"/>
  <c r="AJ18" i="1363" s="1"/>
  <c r="AK18" i="1363" s="1"/>
  <c r="AL18" i="1363" s="1"/>
  <c r="AM18" i="1363" s="1"/>
  <c r="AN18" i="1363" s="1"/>
  <c r="AO18" i="1363" s="1"/>
  <c r="AP18" i="1363" s="1"/>
  <c r="AQ18" i="1363" s="1"/>
  <c r="AR18" i="1363" s="1"/>
  <c r="AS18" i="1363" s="1"/>
  <c r="AT18" i="1363" s="1"/>
  <c r="AU18" i="1363" s="1"/>
  <c r="AV18" i="1363" s="1"/>
  <c r="AW18" i="1363" s="1"/>
  <c r="AX18" i="1363" s="1"/>
  <c r="AY18" i="1363" s="1"/>
  <c r="AZ18" i="1363" s="1"/>
  <c r="BA18" i="1363" s="1"/>
  <c r="BB18" i="1363" s="1"/>
  <c r="BC18" i="1363" s="1"/>
  <c r="BD18" i="1363" s="1"/>
  <c r="BE18" i="1363" s="1"/>
  <c r="BF18" i="1363" s="1"/>
  <c r="BG18" i="1363" s="1"/>
  <c r="BH18" i="1363" s="1"/>
  <c r="BI18" i="1363" s="1"/>
  <c r="BJ18" i="1363" s="1"/>
  <c r="BK18" i="1363" s="1"/>
  <c r="BL18" i="1363" s="1"/>
  <c r="BM18" i="1363" s="1"/>
  <c r="BN18" i="1363" s="1"/>
  <c r="BO18" i="1363" s="1"/>
  <c r="BP18" i="1363" s="1"/>
  <c r="BQ18" i="1363" s="1"/>
  <c r="BR18" i="1363" s="1"/>
  <c r="W29" i="1363"/>
  <c r="X29" i="1363" s="1"/>
  <c r="Y29" i="1363" s="1"/>
  <c r="Z29" i="1363" s="1"/>
  <c r="AA29" i="1363" s="1"/>
  <c r="AB29" i="1363" s="1"/>
  <c r="AC29" i="1363" s="1"/>
  <c r="AD29" i="1363" s="1"/>
  <c r="AE29" i="1363" s="1"/>
  <c r="AF29" i="1363" s="1"/>
  <c r="AG29" i="1363" s="1"/>
  <c r="AH29" i="1363" s="1"/>
  <c r="AI29" i="1363" s="1"/>
  <c r="AJ29" i="1363" s="1"/>
  <c r="AK29" i="1363" s="1"/>
  <c r="AL29" i="1363" s="1"/>
  <c r="AM29" i="1363" s="1"/>
  <c r="AN29" i="1363" s="1"/>
  <c r="AO29" i="1363" s="1"/>
  <c r="AP29" i="1363" s="1"/>
  <c r="AQ29" i="1363" s="1"/>
  <c r="AR29" i="1363" s="1"/>
  <c r="AS29" i="1363" s="1"/>
  <c r="AT29" i="1363" s="1"/>
  <c r="AU29" i="1363" s="1"/>
  <c r="AV29" i="1363" s="1"/>
  <c r="AW29" i="1363" s="1"/>
  <c r="AX29" i="1363" s="1"/>
  <c r="AY29" i="1363" s="1"/>
  <c r="AZ29" i="1363" s="1"/>
  <c r="BA29" i="1363" s="1"/>
  <c r="BB29" i="1363" s="1"/>
  <c r="BC29" i="1363" s="1"/>
  <c r="BD29" i="1363" s="1"/>
  <c r="BE29" i="1363" s="1"/>
  <c r="BF29" i="1363" s="1"/>
  <c r="BG29" i="1363" s="1"/>
  <c r="BH29" i="1363" s="1"/>
  <c r="BI29" i="1363" s="1"/>
  <c r="BJ29" i="1363" s="1"/>
  <c r="BK29" i="1363" s="1"/>
  <c r="BL29" i="1363" s="1"/>
  <c r="BM29" i="1363" s="1"/>
  <c r="BN29" i="1363" s="1"/>
  <c r="BO29" i="1363" s="1"/>
  <c r="BP29" i="1363" s="1"/>
  <c r="BQ29" i="1363" s="1"/>
  <c r="BR29" i="1363" s="1"/>
  <c r="W40" i="1363"/>
  <c r="X40" i="1363" s="1"/>
  <c r="Y40" i="1363" s="1"/>
  <c r="Z40" i="1363" s="1"/>
  <c r="AA40" i="1363" s="1"/>
  <c r="AB40" i="1363" s="1"/>
  <c r="AC40" i="1363" s="1"/>
  <c r="AD40" i="1363" s="1"/>
  <c r="AE40" i="1363" s="1"/>
  <c r="AF40" i="1363" s="1"/>
  <c r="AG40" i="1363" s="1"/>
  <c r="AH40" i="1363" s="1"/>
  <c r="AI40" i="1363" s="1"/>
  <c r="AJ40" i="1363" s="1"/>
  <c r="AK40" i="1363" s="1"/>
  <c r="AL40" i="1363" s="1"/>
  <c r="AM40" i="1363" s="1"/>
  <c r="AN40" i="1363" s="1"/>
  <c r="AO40" i="1363" s="1"/>
  <c r="AP40" i="1363" s="1"/>
  <c r="AQ40" i="1363" s="1"/>
  <c r="AR40" i="1363" s="1"/>
  <c r="AS40" i="1363" s="1"/>
  <c r="AT40" i="1363" s="1"/>
  <c r="AU40" i="1363" s="1"/>
  <c r="AV40" i="1363" s="1"/>
  <c r="AW40" i="1363" s="1"/>
  <c r="AX40" i="1363" s="1"/>
  <c r="AY40" i="1363" s="1"/>
  <c r="AZ40" i="1363" s="1"/>
  <c r="BA40" i="1363" s="1"/>
  <c r="BB40" i="1363" s="1"/>
  <c r="BC40" i="1363" s="1"/>
  <c r="BD40" i="1363" s="1"/>
  <c r="BE40" i="1363" s="1"/>
  <c r="BF40" i="1363" s="1"/>
  <c r="BG40" i="1363" s="1"/>
  <c r="BH40" i="1363" s="1"/>
  <c r="BI40" i="1363" s="1"/>
  <c r="BJ40" i="1363" s="1"/>
  <c r="BK40" i="1363" s="1"/>
  <c r="BL40" i="1363" s="1"/>
  <c r="BM40" i="1363" s="1"/>
  <c r="BN40" i="1363" s="1"/>
  <c r="BO40" i="1363" s="1"/>
  <c r="BP40" i="1363" s="1"/>
  <c r="BQ40" i="1363" s="1"/>
  <c r="BR40" i="1363" s="1"/>
  <c r="W44" i="1363"/>
  <c r="X44" i="1363" s="1"/>
  <c r="Y44" i="1363" s="1"/>
  <c r="Z44" i="1363" s="1"/>
  <c r="AA44" i="1363" s="1"/>
  <c r="AB44" i="1363" s="1"/>
  <c r="AC44" i="1363" s="1"/>
  <c r="AD44" i="1363" s="1"/>
  <c r="AE44" i="1363" s="1"/>
  <c r="AF44" i="1363" s="1"/>
  <c r="AG44" i="1363" s="1"/>
  <c r="AH44" i="1363" s="1"/>
  <c r="AI44" i="1363" s="1"/>
  <c r="AJ44" i="1363" s="1"/>
  <c r="AK44" i="1363" s="1"/>
  <c r="AL44" i="1363" s="1"/>
  <c r="AM44" i="1363" s="1"/>
  <c r="AN44" i="1363" s="1"/>
  <c r="AO44" i="1363" s="1"/>
  <c r="AP44" i="1363" s="1"/>
  <c r="AQ44" i="1363" s="1"/>
  <c r="AR44" i="1363" s="1"/>
  <c r="AS44" i="1363" s="1"/>
  <c r="AT44" i="1363" s="1"/>
  <c r="AU44" i="1363" s="1"/>
  <c r="AV44" i="1363" s="1"/>
  <c r="AW44" i="1363" s="1"/>
  <c r="AX44" i="1363" s="1"/>
  <c r="AY44" i="1363" s="1"/>
  <c r="AZ44" i="1363" s="1"/>
  <c r="BA44" i="1363" s="1"/>
  <c r="BB44" i="1363" s="1"/>
  <c r="BC44" i="1363" s="1"/>
  <c r="BD44" i="1363" s="1"/>
  <c r="BE44" i="1363" s="1"/>
  <c r="BF44" i="1363" s="1"/>
  <c r="BG44" i="1363" s="1"/>
  <c r="BH44" i="1363" s="1"/>
  <c r="BI44" i="1363" s="1"/>
  <c r="BJ44" i="1363" s="1"/>
  <c r="BK44" i="1363" s="1"/>
  <c r="BL44" i="1363" s="1"/>
  <c r="BM44" i="1363" s="1"/>
  <c r="BN44" i="1363" s="1"/>
  <c r="BO44" i="1363" s="1"/>
  <c r="BP44" i="1363" s="1"/>
  <c r="BQ44" i="1363" s="1"/>
  <c r="BR44" i="1363" s="1"/>
  <c r="W66" i="1363"/>
  <c r="X66" i="1363" s="1"/>
  <c r="Y66" i="1363" s="1"/>
  <c r="Z66" i="1363" s="1"/>
  <c r="AA66" i="1363" s="1"/>
  <c r="AB66" i="1363" s="1"/>
  <c r="AC66" i="1363" s="1"/>
  <c r="AD66" i="1363" s="1"/>
  <c r="AE66" i="1363" s="1"/>
  <c r="AF66" i="1363" s="1"/>
  <c r="AG66" i="1363" s="1"/>
  <c r="AH66" i="1363" s="1"/>
  <c r="AI66" i="1363" s="1"/>
  <c r="AJ66" i="1363" s="1"/>
  <c r="AK66" i="1363" s="1"/>
  <c r="AL66" i="1363" s="1"/>
  <c r="AM66" i="1363" s="1"/>
  <c r="AN66" i="1363" s="1"/>
  <c r="AO66" i="1363" s="1"/>
  <c r="AP66" i="1363" s="1"/>
  <c r="AQ66" i="1363" s="1"/>
  <c r="AR66" i="1363" s="1"/>
  <c r="AS66" i="1363" s="1"/>
  <c r="AT66" i="1363" s="1"/>
  <c r="AU66" i="1363" s="1"/>
  <c r="AV66" i="1363" s="1"/>
  <c r="AW66" i="1363" s="1"/>
  <c r="AX66" i="1363" s="1"/>
  <c r="AY66" i="1363" s="1"/>
  <c r="AZ66" i="1363" s="1"/>
  <c r="BA66" i="1363" s="1"/>
  <c r="BB66" i="1363" s="1"/>
  <c r="BC66" i="1363" s="1"/>
  <c r="BD66" i="1363" s="1"/>
  <c r="BE66" i="1363" s="1"/>
  <c r="BF66" i="1363" s="1"/>
  <c r="BG66" i="1363" s="1"/>
  <c r="BH66" i="1363" s="1"/>
  <c r="BI66" i="1363" s="1"/>
  <c r="BJ66" i="1363" s="1"/>
  <c r="BK66" i="1363" s="1"/>
  <c r="BL66" i="1363" s="1"/>
  <c r="BM66" i="1363" s="1"/>
  <c r="BN66" i="1363" s="1"/>
  <c r="BO66" i="1363" s="1"/>
  <c r="BP66" i="1363" s="1"/>
  <c r="BQ66" i="1363" s="1"/>
  <c r="BR66" i="1363" s="1"/>
  <c r="W70" i="1363"/>
  <c r="X70" i="1363" s="1"/>
  <c r="Y70" i="1363" s="1"/>
  <c r="Z70" i="1363" s="1"/>
  <c r="AA70" i="1363" s="1"/>
  <c r="AB70" i="1363" s="1"/>
  <c r="AC70" i="1363" s="1"/>
  <c r="AD70" i="1363" s="1"/>
  <c r="AE70" i="1363" s="1"/>
  <c r="AF70" i="1363" s="1"/>
  <c r="AG70" i="1363" s="1"/>
  <c r="AH70" i="1363" s="1"/>
  <c r="AI70" i="1363" s="1"/>
  <c r="AJ70" i="1363" s="1"/>
  <c r="AK70" i="1363" s="1"/>
  <c r="AL70" i="1363" s="1"/>
  <c r="AM70" i="1363" s="1"/>
  <c r="AN70" i="1363" s="1"/>
  <c r="AO70" i="1363" s="1"/>
  <c r="AP70" i="1363" s="1"/>
  <c r="AQ70" i="1363" s="1"/>
  <c r="AR70" i="1363" s="1"/>
  <c r="AS70" i="1363" s="1"/>
  <c r="AT70" i="1363" s="1"/>
  <c r="AU70" i="1363" s="1"/>
  <c r="AV70" i="1363" s="1"/>
  <c r="AW70" i="1363" s="1"/>
  <c r="AX70" i="1363" s="1"/>
  <c r="AY70" i="1363" s="1"/>
  <c r="AZ70" i="1363" s="1"/>
  <c r="BA70" i="1363" s="1"/>
  <c r="BB70" i="1363" s="1"/>
  <c r="BC70" i="1363" s="1"/>
  <c r="BD70" i="1363" s="1"/>
  <c r="BE70" i="1363" s="1"/>
  <c r="BF70" i="1363" s="1"/>
  <c r="BG70" i="1363" s="1"/>
  <c r="BH70" i="1363" s="1"/>
  <c r="BI70" i="1363" s="1"/>
  <c r="BJ70" i="1363" s="1"/>
  <c r="BK70" i="1363" s="1"/>
  <c r="BL70" i="1363" s="1"/>
  <c r="BM70" i="1363" s="1"/>
  <c r="BN70" i="1363" s="1"/>
  <c r="BO70" i="1363" s="1"/>
  <c r="BP70" i="1363" s="1"/>
  <c r="BQ70" i="1363" s="1"/>
  <c r="BR70" i="1363" s="1"/>
  <c r="W78" i="1363"/>
  <c r="X78" i="1363" s="1"/>
  <c r="Y78" i="1363" s="1"/>
  <c r="Z78" i="1363" s="1"/>
  <c r="AA78" i="1363" s="1"/>
  <c r="AB78" i="1363" s="1"/>
  <c r="AC78" i="1363" s="1"/>
  <c r="AD78" i="1363" s="1"/>
  <c r="AE78" i="1363" s="1"/>
  <c r="AF78" i="1363" s="1"/>
  <c r="AG78" i="1363" s="1"/>
  <c r="AH78" i="1363" s="1"/>
  <c r="AI78" i="1363" s="1"/>
  <c r="AJ78" i="1363" s="1"/>
  <c r="AK78" i="1363" s="1"/>
  <c r="AL78" i="1363" s="1"/>
  <c r="AM78" i="1363" s="1"/>
  <c r="AN78" i="1363" s="1"/>
  <c r="AO78" i="1363" s="1"/>
  <c r="AP78" i="1363" s="1"/>
  <c r="AQ78" i="1363" s="1"/>
  <c r="AR78" i="1363" s="1"/>
  <c r="AS78" i="1363" s="1"/>
  <c r="AT78" i="1363" s="1"/>
  <c r="AU78" i="1363" s="1"/>
  <c r="AV78" i="1363" s="1"/>
  <c r="AW78" i="1363" s="1"/>
  <c r="AX78" i="1363" s="1"/>
  <c r="AY78" i="1363" s="1"/>
  <c r="AZ78" i="1363" s="1"/>
  <c r="BA78" i="1363" s="1"/>
  <c r="BB78" i="1363" s="1"/>
  <c r="BC78" i="1363" s="1"/>
  <c r="BD78" i="1363" s="1"/>
  <c r="BE78" i="1363" s="1"/>
  <c r="BF78" i="1363" s="1"/>
  <c r="BG78" i="1363" s="1"/>
  <c r="BH78" i="1363" s="1"/>
  <c r="BI78" i="1363" s="1"/>
  <c r="BJ78" i="1363" s="1"/>
  <c r="BK78" i="1363" s="1"/>
  <c r="BL78" i="1363" s="1"/>
  <c r="BM78" i="1363" s="1"/>
  <c r="BN78" i="1363" s="1"/>
  <c r="BO78" i="1363" s="1"/>
  <c r="BP78" i="1363" s="1"/>
  <c r="BQ78" i="1363" s="1"/>
  <c r="BR78" i="1363" s="1"/>
  <c r="W92" i="1363"/>
  <c r="X92" i="1363" s="1"/>
  <c r="Y92" i="1363" s="1"/>
  <c r="Z92" i="1363" s="1"/>
  <c r="AA92" i="1363" s="1"/>
  <c r="AB92" i="1363" s="1"/>
  <c r="AC92" i="1363" s="1"/>
  <c r="AD92" i="1363" s="1"/>
  <c r="AE92" i="1363" s="1"/>
  <c r="AF92" i="1363" s="1"/>
  <c r="AG92" i="1363" s="1"/>
  <c r="AH92" i="1363" s="1"/>
  <c r="AI92" i="1363" s="1"/>
  <c r="AJ92" i="1363" s="1"/>
  <c r="AK92" i="1363" s="1"/>
  <c r="AL92" i="1363" s="1"/>
  <c r="AM92" i="1363" s="1"/>
  <c r="AN92" i="1363" s="1"/>
  <c r="AO92" i="1363" s="1"/>
  <c r="AP92" i="1363" s="1"/>
  <c r="AQ92" i="1363" s="1"/>
  <c r="AR92" i="1363" s="1"/>
  <c r="AS92" i="1363" s="1"/>
  <c r="AT92" i="1363" s="1"/>
  <c r="AU92" i="1363" s="1"/>
  <c r="AV92" i="1363" s="1"/>
  <c r="AW92" i="1363" s="1"/>
  <c r="AX92" i="1363" s="1"/>
  <c r="AY92" i="1363" s="1"/>
  <c r="AZ92" i="1363" s="1"/>
  <c r="BA92" i="1363" s="1"/>
  <c r="BB92" i="1363" s="1"/>
  <c r="BC92" i="1363" s="1"/>
  <c r="BD92" i="1363" s="1"/>
  <c r="BE92" i="1363" s="1"/>
  <c r="BF92" i="1363" s="1"/>
  <c r="BG92" i="1363" s="1"/>
  <c r="BH92" i="1363" s="1"/>
  <c r="BI92" i="1363" s="1"/>
  <c r="BJ92" i="1363" s="1"/>
  <c r="BK92" i="1363" s="1"/>
  <c r="BL92" i="1363" s="1"/>
  <c r="BM92" i="1363" s="1"/>
  <c r="BN92" i="1363" s="1"/>
  <c r="BO92" i="1363" s="1"/>
  <c r="BP92" i="1363" s="1"/>
  <c r="BQ92" i="1363" s="1"/>
  <c r="BR92" i="1363" s="1"/>
  <c r="W99" i="1363"/>
  <c r="X99" i="1363" s="1"/>
  <c r="Y99" i="1363" s="1"/>
  <c r="Z99" i="1363" s="1"/>
  <c r="AA99" i="1363" s="1"/>
  <c r="AB99" i="1363" s="1"/>
  <c r="AC99" i="1363" s="1"/>
  <c r="AD99" i="1363" s="1"/>
  <c r="AE99" i="1363" s="1"/>
  <c r="AF99" i="1363" s="1"/>
  <c r="AG99" i="1363" s="1"/>
  <c r="AH99" i="1363" s="1"/>
  <c r="AI99" i="1363" s="1"/>
  <c r="AJ99" i="1363" s="1"/>
  <c r="AK99" i="1363" s="1"/>
  <c r="AL99" i="1363" s="1"/>
  <c r="AM99" i="1363" s="1"/>
  <c r="AN99" i="1363" s="1"/>
  <c r="AO99" i="1363" s="1"/>
  <c r="AP99" i="1363" s="1"/>
  <c r="AQ99" i="1363" s="1"/>
  <c r="AR99" i="1363" s="1"/>
  <c r="AS99" i="1363" s="1"/>
  <c r="AT99" i="1363" s="1"/>
  <c r="AU99" i="1363" s="1"/>
  <c r="AV99" i="1363" s="1"/>
  <c r="AW99" i="1363" s="1"/>
  <c r="AX99" i="1363" s="1"/>
  <c r="AY99" i="1363" s="1"/>
  <c r="AZ99" i="1363" s="1"/>
  <c r="BA99" i="1363" s="1"/>
  <c r="BB99" i="1363" s="1"/>
  <c r="BC99" i="1363" s="1"/>
  <c r="BD99" i="1363" s="1"/>
  <c r="BE99" i="1363" s="1"/>
  <c r="BF99" i="1363" s="1"/>
  <c r="BG99" i="1363" s="1"/>
  <c r="BH99" i="1363" s="1"/>
  <c r="BI99" i="1363" s="1"/>
  <c r="BJ99" i="1363" s="1"/>
  <c r="BK99" i="1363" s="1"/>
  <c r="BL99" i="1363" s="1"/>
  <c r="BM99" i="1363" s="1"/>
  <c r="BN99" i="1363" s="1"/>
  <c r="BO99" i="1363" s="1"/>
  <c r="BP99" i="1363" s="1"/>
  <c r="BQ99" i="1363" s="1"/>
  <c r="BR99" i="1363" s="1"/>
  <c r="W117" i="1363"/>
  <c r="X117" i="1363" s="1"/>
  <c r="Y117" i="1363" s="1"/>
  <c r="Z117" i="1363" s="1"/>
  <c r="AA117" i="1363" s="1"/>
  <c r="AB117" i="1363" s="1"/>
  <c r="AC117" i="1363" s="1"/>
  <c r="AD117" i="1363" s="1"/>
  <c r="AE117" i="1363" s="1"/>
  <c r="AF117" i="1363" s="1"/>
  <c r="AG117" i="1363" s="1"/>
  <c r="AH117" i="1363" s="1"/>
  <c r="AI117" i="1363" s="1"/>
  <c r="AJ117" i="1363" s="1"/>
  <c r="AK117" i="1363" s="1"/>
  <c r="AL117" i="1363" s="1"/>
  <c r="AM117" i="1363" s="1"/>
  <c r="AN117" i="1363" s="1"/>
  <c r="AO117" i="1363" s="1"/>
  <c r="AP117" i="1363" s="1"/>
  <c r="AQ117" i="1363" s="1"/>
  <c r="AR117" i="1363" s="1"/>
  <c r="AS117" i="1363" s="1"/>
  <c r="AT117" i="1363" s="1"/>
  <c r="AU117" i="1363" s="1"/>
  <c r="AV117" i="1363" s="1"/>
  <c r="AW117" i="1363" s="1"/>
  <c r="AX117" i="1363" s="1"/>
  <c r="AY117" i="1363" s="1"/>
  <c r="AZ117" i="1363" s="1"/>
  <c r="BA117" i="1363" s="1"/>
  <c r="BB117" i="1363" s="1"/>
  <c r="BC117" i="1363" s="1"/>
  <c r="BD117" i="1363" s="1"/>
  <c r="BE117" i="1363" s="1"/>
  <c r="BF117" i="1363" s="1"/>
  <c r="BG117" i="1363" s="1"/>
  <c r="BH117" i="1363" s="1"/>
  <c r="BI117" i="1363" s="1"/>
  <c r="BJ117" i="1363" s="1"/>
  <c r="BK117" i="1363" s="1"/>
  <c r="BL117" i="1363" s="1"/>
  <c r="BM117" i="1363" s="1"/>
  <c r="BN117" i="1363" s="1"/>
  <c r="BO117" i="1363" s="1"/>
  <c r="BP117" i="1363" s="1"/>
  <c r="BQ117" i="1363" s="1"/>
  <c r="BR117" i="1363" s="1"/>
  <c r="W125" i="1363"/>
  <c r="X125" i="1363" s="1"/>
  <c r="Y125" i="1363" s="1"/>
  <c r="Z125" i="1363" s="1"/>
  <c r="AA125" i="1363" s="1"/>
  <c r="AB125" i="1363" s="1"/>
  <c r="AC125" i="1363" s="1"/>
  <c r="AD125" i="1363" s="1"/>
  <c r="AE125" i="1363" s="1"/>
  <c r="AF125" i="1363" s="1"/>
  <c r="AG125" i="1363" s="1"/>
  <c r="AH125" i="1363" s="1"/>
  <c r="AI125" i="1363" s="1"/>
  <c r="AJ125" i="1363" s="1"/>
  <c r="AK125" i="1363" s="1"/>
  <c r="AL125" i="1363" s="1"/>
  <c r="AM125" i="1363" s="1"/>
  <c r="AN125" i="1363" s="1"/>
  <c r="AO125" i="1363" s="1"/>
  <c r="AP125" i="1363" s="1"/>
  <c r="AQ125" i="1363" s="1"/>
  <c r="AR125" i="1363" s="1"/>
  <c r="AS125" i="1363" s="1"/>
  <c r="AT125" i="1363" s="1"/>
  <c r="AU125" i="1363" s="1"/>
  <c r="AV125" i="1363" s="1"/>
  <c r="AW125" i="1363" s="1"/>
  <c r="AX125" i="1363" s="1"/>
  <c r="AY125" i="1363" s="1"/>
  <c r="AZ125" i="1363" s="1"/>
  <c r="BA125" i="1363" s="1"/>
  <c r="BB125" i="1363" s="1"/>
  <c r="BC125" i="1363" s="1"/>
  <c r="BD125" i="1363" s="1"/>
  <c r="BE125" i="1363" s="1"/>
  <c r="BF125" i="1363" s="1"/>
  <c r="BG125" i="1363" s="1"/>
  <c r="BH125" i="1363" s="1"/>
  <c r="BI125" i="1363" s="1"/>
  <c r="BJ125" i="1363" s="1"/>
  <c r="BK125" i="1363" s="1"/>
  <c r="BL125" i="1363" s="1"/>
  <c r="BM125" i="1363" s="1"/>
  <c r="BN125" i="1363" s="1"/>
  <c r="BO125" i="1363" s="1"/>
  <c r="BP125" i="1363" s="1"/>
  <c r="BQ125" i="1363" s="1"/>
  <c r="BR125" i="1363" s="1"/>
  <c r="W133" i="1363"/>
  <c r="X133" i="1363" s="1"/>
  <c r="Y133" i="1363" s="1"/>
  <c r="Z133" i="1363" s="1"/>
  <c r="AA133" i="1363" s="1"/>
  <c r="AB133" i="1363" s="1"/>
  <c r="AC133" i="1363" s="1"/>
  <c r="AD133" i="1363" s="1"/>
  <c r="AE133" i="1363" s="1"/>
  <c r="AF133" i="1363" s="1"/>
  <c r="AG133" i="1363" s="1"/>
  <c r="AH133" i="1363" s="1"/>
  <c r="AI133" i="1363" s="1"/>
  <c r="AJ133" i="1363" s="1"/>
  <c r="AK133" i="1363" s="1"/>
  <c r="AL133" i="1363" s="1"/>
  <c r="AM133" i="1363" s="1"/>
  <c r="AN133" i="1363" s="1"/>
  <c r="AO133" i="1363" s="1"/>
  <c r="AP133" i="1363" s="1"/>
  <c r="AQ133" i="1363" s="1"/>
  <c r="AR133" i="1363" s="1"/>
  <c r="AS133" i="1363" s="1"/>
  <c r="AT133" i="1363" s="1"/>
  <c r="AU133" i="1363" s="1"/>
  <c r="AV133" i="1363" s="1"/>
  <c r="AW133" i="1363" s="1"/>
  <c r="AX133" i="1363" s="1"/>
  <c r="AY133" i="1363" s="1"/>
  <c r="AZ133" i="1363" s="1"/>
  <c r="BA133" i="1363" s="1"/>
  <c r="BB133" i="1363" s="1"/>
  <c r="BC133" i="1363" s="1"/>
  <c r="BD133" i="1363" s="1"/>
  <c r="BE133" i="1363" s="1"/>
  <c r="BF133" i="1363" s="1"/>
  <c r="BG133" i="1363" s="1"/>
  <c r="BH133" i="1363" s="1"/>
  <c r="BI133" i="1363" s="1"/>
  <c r="BJ133" i="1363" s="1"/>
  <c r="BK133" i="1363" s="1"/>
  <c r="BL133" i="1363" s="1"/>
  <c r="BM133" i="1363" s="1"/>
  <c r="BN133" i="1363" s="1"/>
  <c r="BO133" i="1363" s="1"/>
  <c r="BP133" i="1363" s="1"/>
  <c r="BQ133" i="1363" s="1"/>
  <c r="BR133" i="1363" s="1"/>
  <c r="W138" i="1363"/>
  <c r="X138" i="1363" s="1"/>
  <c r="Y138" i="1363" s="1"/>
  <c r="Z138" i="1363" s="1"/>
  <c r="AA138" i="1363" s="1"/>
  <c r="AB138" i="1363" s="1"/>
  <c r="AC138" i="1363" s="1"/>
  <c r="AD138" i="1363" s="1"/>
  <c r="AE138" i="1363" s="1"/>
  <c r="AF138" i="1363" s="1"/>
  <c r="AG138" i="1363" s="1"/>
  <c r="AH138" i="1363" s="1"/>
  <c r="AI138" i="1363" s="1"/>
  <c r="AJ138" i="1363" s="1"/>
  <c r="AK138" i="1363" s="1"/>
  <c r="AL138" i="1363" s="1"/>
  <c r="AM138" i="1363" s="1"/>
  <c r="AN138" i="1363" s="1"/>
  <c r="AO138" i="1363" s="1"/>
  <c r="AP138" i="1363" s="1"/>
  <c r="AQ138" i="1363" s="1"/>
  <c r="AR138" i="1363" s="1"/>
  <c r="AS138" i="1363" s="1"/>
  <c r="AT138" i="1363" s="1"/>
  <c r="AU138" i="1363" s="1"/>
  <c r="AV138" i="1363" s="1"/>
  <c r="AW138" i="1363" s="1"/>
  <c r="AX138" i="1363" s="1"/>
  <c r="AY138" i="1363" s="1"/>
  <c r="AZ138" i="1363" s="1"/>
  <c r="BA138" i="1363" s="1"/>
  <c r="BB138" i="1363" s="1"/>
  <c r="BC138" i="1363" s="1"/>
  <c r="BD138" i="1363" s="1"/>
  <c r="BE138" i="1363" s="1"/>
  <c r="BF138" i="1363" s="1"/>
  <c r="BG138" i="1363" s="1"/>
  <c r="BH138" i="1363" s="1"/>
  <c r="BI138" i="1363" s="1"/>
  <c r="BJ138" i="1363" s="1"/>
  <c r="BK138" i="1363" s="1"/>
  <c r="BL138" i="1363" s="1"/>
  <c r="BM138" i="1363" s="1"/>
  <c r="BN138" i="1363" s="1"/>
  <c r="BO138" i="1363" s="1"/>
  <c r="BP138" i="1363" s="1"/>
  <c r="BQ138" i="1363" s="1"/>
  <c r="BR138" i="1363" s="1"/>
  <c r="W147" i="1363"/>
  <c r="X147" i="1363" s="1"/>
  <c r="Y147" i="1363" s="1"/>
  <c r="Z147" i="1363" s="1"/>
  <c r="AA147" i="1363" s="1"/>
  <c r="AB147" i="1363" s="1"/>
  <c r="AC147" i="1363" s="1"/>
  <c r="AD147" i="1363" s="1"/>
  <c r="AE147" i="1363" s="1"/>
  <c r="AF147" i="1363" s="1"/>
  <c r="AG147" i="1363" s="1"/>
  <c r="AH147" i="1363" s="1"/>
  <c r="AI147" i="1363" s="1"/>
  <c r="AJ147" i="1363" s="1"/>
  <c r="AK147" i="1363" s="1"/>
  <c r="AL147" i="1363" s="1"/>
  <c r="AM147" i="1363" s="1"/>
  <c r="AN147" i="1363" s="1"/>
  <c r="AO147" i="1363" s="1"/>
  <c r="AP147" i="1363" s="1"/>
  <c r="AQ147" i="1363" s="1"/>
  <c r="AR147" i="1363" s="1"/>
  <c r="AS147" i="1363" s="1"/>
  <c r="AT147" i="1363" s="1"/>
  <c r="AU147" i="1363" s="1"/>
  <c r="AV147" i="1363" s="1"/>
  <c r="AW147" i="1363" s="1"/>
  <c r="AX147" i="1363" s="1"/>
  <c r="AY147" i="1363" s="1"/>
  <c r="AZ147" i="1363" s="1"/>
  <c r="BA147" i="1363" s="1"/>
  <c r="BB147" i="1363" s="1"/>
  <c r="BC147" i="1363" s="1"/>
  <c r="BD147" i="1363" s="1"/>
  <c r="BE147" i="1363" s="1"/>
  <c r="BF147" i="1363" s="1"/>
  <c r="BG147" i="1363" s="1"/>
  <c r="BH147" i="1363" s="1"/>
  <c r="BI147" i="1363" s="1"/>
  <c r="BJ147" i="1363" s="1"/>
  <c r="BK147" i="1363" s="1"/>
  <c r="BL147" i="1363" s="1"/>
  <c r="BM147" i="1363" s="1"/>
  <c r="BN147" i="1363" s="1"/>
  <c r="BO147" i="1363" s="1"/>
  <c r="BP147" i="1363" s="1"/>
  <c r="BQ147" i="1363" s="1"/>
  <c r="BR147" i="1363" s="1"/>
  <c r="X6" i="1363"/>
  <c r="Y6" i="1363" s="1"/>
  <c r="Z6" i="1363" s="1"/>
  <c r="AA6" i="1363" s="1"/>
  <c r="AB6" i="1363" s="1"/>
  <c r="AC6" i="1363" s="1"/>
  <c r="AD6" i="1363" s="1"/>
  <c r="AE6" i="1363" s="1"/>
  <c r="AF6" i="1363" s="1"/>
  <c r="AG6" i="1363" s="1"/>
  <c r="AH6" i="1363" s="1"/>
  <c r="AI6" i="1363" s="1"/>
  <c r="AJ6" i="1363" s="1"/>
  <c r="AK6" i="1363" s="1"/>
  <c r="AL6" i="1363" s="1"/>
  <c r="AM6" i="1363" s="1"/>
  <c r="AN6" i="1363" s="1"/>
  <c r="AO6" i="1363" s="1"/>
  <c r="AP6" i="1363" s="1"/>
  <c r="AQ6" i="1363" s="1"/>
  <c r="AR6" i="1363" s="1"/>
  <c r="AS6" i="1363" s="1"/>
  <c r="AT6" i="1363" s="1"/>
  <c r="AU6" i="1363" s="1"/>
  <c r="AV6" i="1363" s="1"/>
  <c r="AW6" i="1363" s="1"/>
  <c r="AX6" i="1363" s="1"/>
  <c r="AY6" i="1363" s="1"/>
  <c r="AZ6" i="1363" s="1"/>
  <c r="BA6" i="1363" s="1"/>
  <c r="BB6" i="1363" s="1"/>
  <c r="BC6" i="1363" s="1"/>
  <c r="BD6" i="1363" s="1"/>
  <c r="BE6" i="1363" s="1"/>
  <c r="BF6" i="1363" s="1"/>
  <c r="BG6" i="1363" s="1"/>
  <c r="BH6" i="1363" s="1"/>
  <c r="BI6" i="1363" s="1"/>
  <c r="BJ6" i="1363" s="1"/>
  <c r="BK6" i="1363" s="1"/>
  <c r="BL6" i="1363" s="1"/>
  <c r="BM6" i="1363" s="1"/>
  <c r="BN6" i="1363" s="1"/>
  <c r="BO6" i="1363" s="1"/>
  <c r="BP6" i="1363" s="1"/>
  <c r="BQ6" i="1363" s="1"/>
  <c r="BR6" i="1363" s="1"/>
  <c r="W19" i="1363"/>
  <c r="X19" i="1363" s="1"/>
  <c r="Y19" i="1363" s="1"/>
  <c r="Z19" i="1363" s="1"/>
  <c r="AA19" i="1363" s="1"/>
  <c r="AB19" i="1363" s="1"/>
  <c r="AC19" i="1363" s="1"/>
  <c r="AD19" i="1363" s="1"/>
  <c r="AE19" i="1363" s="1"/>
  <c r="AF19" i="1363" s="1"/>
  <c r="AG19" i="1363" s="1"/>
  <c r="AH19" i="1363" s="1"/>
  <c r="AI19" i="1363" s="1"/>
  <c r="AJ19" i="1363" s="1"/>
  <c r="AK19" i="1363" s="1"/>
  <c r="AL19" i="1363" s="1"/>
  <c r="AM19" i="1363" s="1"/>
  <c r="AN19" i="1363" s="1"/>
  <c r="AO19" i="1363" s="1"/>
  <c r="AP19" i="1363" s="1"/>
  <c r="AQ19" i="1363" s="1"/>
  <c r="AR19" i="1363" s="1"/>
  <c r="AS19" i="1363" s="1"/>
  <c r="AT19" i="1363" s="1"/>
  <c r="AU19" i="1363" s="1"/>
  <c r="AV19" i="1363" s="1"/>
  <c r="AW19" i="1363" s="1"/>
  <c r="AX19" i="1363" s="1"/>
  <c r="AY19" i="1363" s="1"/>
  <c r="AZ19" i="1363" s="1"/>
  <c r="BA19" i="1363" s="1"/>
  <c r="BB19" i="1363" s="1"/>
  <c r="BC19" i="1363" s="1"/>
  <c r="BD19" i="1363" s="1"/>
  <c r="BE19" i="1363" s="1"/>
  <c r="BF19" i="1363" s="1"/>
  <c r="BG19" i="1363" s="1"/>
  <c r="BH19" i="1363" s="1"/>
  <c r="BI19" i="1363" s="1"/>
  <c r="BJ19" i="1363" s="1"/>
  <c r="BK19" i="1363" s="1"/>
  <c r="BL19" i="1363" s="1"/>
  <c r="BM19" i="1363" s="1"/>
  <c r="BN19" i="1363" s="1"/>
  <c r="BO19" i="1363" s="1"/>
  <c r="BP19" i="1363" s="1"/>
  <c r="BQ19" i="1363" s="1"/>
  <c r="BR19" i="1363" s="1"/>
  <c r="W45" i="1363"/>
  <c r="X45" i="1363" s="1"/>
  <c r="Y45" i="1363" s="1"/>
  <c r="Z45" i="1363" s="1"/>
  <c r="AA45" i="1363" s="1"/>
  <c r="AB45" i="1363" s="1"/>
  <c r="AC45" i="1363" s="1"/>
  <c r="AD45" i="1363" s="1"/>
  <c r="AE45" i="1363" s="1"/>
  <c r="AF45" i="1363" s="1"/>
  <c r="AG45" i="1363" s="1"/>
  <c r="AH45" i="1363" s="1"/>
  <c r="AI45" i="1363" s="1"/>
  <c r="AJ45" i="1363" s="1"/>
  <c r="AK45" i="1363" s="1"/>
  <c r="AL45" i="1363" s="1"/>
  <c r="AM45" i="1363" s="1"/>
  <c r="AN45" i="1363" s="1"/>
  <c r="AO45" i="1363" s="1"/>
  <c r="AP45" i="1363" s="1"/>
  <c r="AQ45" i="1363" s="1"/>
  <c r="AR45" i="1363" s="1"/>
  <c r="AS45" i="1363" s="1"/>
  <c r="AT45" i="1363" s="1"/>
  <c r="AU45" i="1363" s="1"/>
  <c r="AV45" i="1363" s="1"/>
  <c r="AW45" i="1363" s="1"/>
  <c r="AX45" i="1363" s="1"/>
  <c r="AY45" i="1363" s="1"/>
  <c r="AZ45" i="1363" s="1"/>
  <c r="BA45" i="1363" s="1"/>
  <c r="BB45" i="1363" s="1"/>
  <c r="BC45" i="1363" s="1"/>
  <c r="BD45" i="1363" s="1"/>
  <c r="BE45" i="1363" s="1"/>
  <c r="BF45" i="1363" s="1"/>
  <c r="BG45" i="1363" s="1"/>
  <c r="BH45" i="1363" s="1"/>
  <c r="BI45" i="1363" s="1"/>
  <c r="BJ45" i="1363" s="1"/>
  <c r="BK45" i="1363" s="1"/>
  <c r="BL45" i="1363" s="1"/>
  <c r="BM45" i="1363" s="1"/>
  <c r="BN45" i="1363" s="1"/>
  <c r="BO45" i="1363" s="1"/>
  <c r="BP45" i="1363" s="1"/>
  <c r="BQ45" i="1363" s="1"/>
  <c r="BR45" i="1363" s="1"/>
  <c r="W74" i="1363"/>
  <c r="X74" i="1363" s="1"/>
  <c r="Y74" i="1363" s="1"/>
  <c r="Z74" i="1363" s="1"/>
  <c r="AA74" i="1363" s="1"/>
  <c r="AB74" i="1363" s="1"/>
  <c r="AC74" i="1363" s="1"/>
  <c r="AD74" i="1363" s="1"/>
  <c r="AE74" i="1363" s="1"/>
  <c r="AF74" i="1363" s="1"/>
  <c r="AG74" i="1363" s="1"/>
  <c r="AH74" i="1363" s="1"/>
  <c r="AI74" i="1363" s="1"/>
  <c r="AJ74" i="1363" s="1"/>
  <c r="AK74" i="1363" s="1"/>
  <c r="AL74" i="1363" s="1"/>
  <c r="AM74" i="1363" s="1"/>
  <c r="AN74" i="1363" s="1"/>
  <c r="AO74" i="1363" s="1"/>
  <c r="AP74" i="1363" s="1"/>
  <c r="AQ74" i="1363" s="1"/>
  <c r="AR74" i="1363" s="1"/>
  <c r="AS74" i="1363" s="1"/>
  <c r="AT74" i="1363" s="1"/>
  <c r="AU74" i="1363" s="1"/>
  <c r="AV74" i="1363" s="1"/>
  <c r="AW74" i="1363" s="1"/>
  <c r="AX74" i="1363" s="1"/>
  <c r="AY74" i="1363" s="1"/>
  <c r="AZ74" i="1363" s="1"/>
  <c r="BA74" i="1363" s="1"/>
  <c r="BB74" i="1363" s="1"/>
  <c r="BC74" i="1363" s="1"/>
  <c r="BD74" i="1363" s="1"/>
  <c r="BE74" i="1363" s="1"/>
  <c r="BF74" i="1363" s="1"/>
  <c r="BG74" i="1363" s="1"/>
  <c r="BH74" i="1363" s="1"/>
  <c r="BI74" i="1363" s="1"/>
  <c r="BJ74" i="1363" s="1"/>
  <c r="BK74" i="1363" s="1"/>
  <c r="BL74" i="1363" s="1"/>
  <c r="BM74" i="1363" s="1"/>
  <c r="BN74" i="1363" s="1"/>
  <c r="BO74" i="1363" s="1"/>
  <c r="BP74" i="1363" s="1"/>
  <c r="BQ74" i="1363" s="1"/>
  <c r="BR74" i="1363" s="1"/>
  <c r="W126" i="1363"/>
  <c r="X126" i="1363" s="1"/>
  <c r="Y126" i="1363" s="1"/>
  <c r="Z126" i="1363" s="1"/>
  <c r="AA126" i="1363" s="1"/>
  <c r="AB126" i="1363" s="1"/>
  <c r="AC126" i="1363" s="1"/>
  <c r="AD126" i="1363" s="1"/>
  <c r="AE126" i="1363" s="1"/>
  <c r="AF126" i="1363" s="1"/>
  <c r="AG126" i="1363" s="1"/>
  <c r="AH126" i="1363" s="1"/>
  <c r="AI126" i="1363" s="1"/>
  <c r="AJ126" i="1363" s="1"/>
  <c r="AK126" i="1363" s="1"/>
  <c r="AL126" i="1363" s="1"/>
  <c r="AM126" i="1363" s="1"/>
  <c r="AN126" i="1363" s="1"/>
  <c r="AO126" i="1363" s="1"/>
  <c r="AP126" i="1363" s="1"/>
  <c r="AQ126" i="1363" s="1"/>
  <c r="AR126" i="1363" s="1"/>
  <c r="AS126" i="1363" s="1"/>
  <c r="AT126" i="1363" s="1"/>
  <c r="AU126" i="1363" s="1"/>
  <c r="AV126" i="1363" s="1"/>
  <c r="AW126" i="1363" s="1"/>
  <c r="AX126" i="1363" s="1"/>
  <c r="AY126" i="1363" s="1"/>
  <c r="AZ126" i="1363" s="1"/>
  <c r="BA126" i="1363" s="1"/>
  <c r="BB126" i="1363" s="1"/>
  <c r="BC126" i="1363" s="1"/>
  <c r="BD126" i="1363" s="1"/>
  <c r="BE126" i="1363" s="1"/>
  <c r="BF126" i="1363" s="1"/>
  <c r="BG126" i="1363" s="1"/>
  <c r="BH126" i="1363" s="1"/>
  <c r="BI126" i="1363" s="1"/>
  <c r="BJ126" i="1363" s="1"/>
  <c r="BK126" i="1363" s="1"/>
  <c r="BL126" i="1363" s="1"/>
  <c r="BM126" i="1363" s="1"/>
  <c r="BN126" i="1363" s="1"/>
  <c r="BO126" i="1363" s="1"/>
  <c r="BP126" i="1363" s="1"/>
  <c r="BQ126" i="1363" s="1"/>
  <c r="BR126" i="1363" s="1"/>
  <c r="W163" i="1363"/>
  <c r="X163" i="1363" s="1"/>
  <c r="Y163" i="1363" s="1"/>
  <c r="Z163" i="1363" s="1"/>
  <c r="AA163" i="1363" s="1"/>
  <c r="AB163" i="1363" s="1"/>
  <c r="AC163" i="1363" s="1"/>
  <c r="AD163" i="1363" s="1"/>
  <c r="AE163" i="1363" s="1"/>
  <c r="AF163" i="1363" s="1"/>
  <c r="AG163" i="1363" s="1"/>
  <c r="AH163" i="1363" s="1"/>
  <c r="AI163" i="1363" s="1"/>
  <c r="AJ163" i="1363" s="1"/>
  <c r="AK163" i="1363" s="1"/>
  <c r="AL163" i="1363" s="1"/>
  <c r="AM163" i="1363" s="1"/>
  <c r="AN163" i="1363" s="1"/>
  <c r="AO163" i="1363" s="1"/>
  <c r="AP163" i="1363" s="1"/>
  <c r="AQ163" i="1363" s="1"/>
  <c r="AR163" i="1363" s="1"/>
  <c r="AS163" i="1363" s="1"/>
  <c r="AT163" i="1363" s="1"/>
  <c r="AU163" i="1363" s="1"/>
  <c r="AV163" i="1363" s="1"/>
  <c r="AW163" i="1363" s="1"/>
  <c r="AX163" i="1363" s="1"/>
  <c r="AY163" i="1363" s="1"/>
  <c r="AZ163" i="1363" s="1"/>
  <c r="BA163" i="1363" s="1"/>
  <c r="BB163" i="1363" s="1"/>
  <c r="BC163" i="1363" s="1"/>
  <c r="BD163" i="1363" s="1"/>
  <c r="BE163" i="1363" s="1"/>
  <c r="BF163" i="1363" s="1"/>
  <c r="BG163" i="1363" s="1"/>
  <c r="BH163" i="1363" s="1"/>
  <c r="BI163" i="1363" s="1"/>
  <c r="BJ163" i="1363" s="1"/>
  <c r="BK163" i="1363" s="1"/>
  <c r="BL163" i="1363" s="1"/>
  <c r="BM163" i="1363" s="1"/>
  <c r="BN163" i="1363" s="1"/>
  <c r="BO163" i="1363" s="1"/>
  <c r="BP163" i="1363" s="1"/>
  <c r="BQ163" i="1363" s="1"/>
  <c r="BR163" i="1363" s="1"/>
  <c r="W171" i="1363"/>
  <c r="X171" i="1363" s="1"/>
  <c r="Y171" i="1363" s="1"/>
  <c r="Z171" i="1363" s="1"/>
  <c r="AA171" i="1363" s="1"/>
  <c r="AB171" i="1363" s="1"/>
  <c r="AC171" i="1363" s="1"/>
  <c r="AD171" i="1363" s="1"/>
  <c r="AE171" i="1363" s="1"/>
  <c r="AF171" i="1363" s="1"/>
  <c r="AG171" i="1363" s="1"/>
  <c r="AH171" i="1363" s="1"/>
  <c r="AI171" i="1363" s="1"/>
  <c r="AJ171" i="1363" s="1"/>
  <c r="AK171" i="1363" s="1"/>
  <c r="AL171" i="1363" s="1"/>
  <c r="AM171" i="1363" s="1"/>
  <c r="AN171" i="1363" s="1"/>
  <c r="AO171" i="1363" s="1"/>
  <c r="AP171" i="1363" s="1"/>
  <c r="AQ171" i="1363" s="1"/>
  <c r="AR171" i="1363" s="1"/>
  <c r="AS171" i="1363" s="1"/>
  <c r="AT171" i="1363" s="1"/>
  <c r="AU171" i="1363" s="1"/>
  <c r="AV171" i="1363" s="1"/>
  <c r="AW171" i="1363" s="1"/>
  <c r="AX171" i="1363" s="1"/>
  <c r="AY171" i="1363" s="1"/>
  <c r="AZ171" i="1363" s="1"/>
  <c r="BA171" i="1363" s="1"/>
  <c r="BB171" i="1363" s="1"/>
  <c r="BC171" i="1363" s="1"/>
  <c r="BD171" i="1363" s="1"/>
  <c r="BE171" i="1363" s="1"/>
  <c r="BF171" i="1363" s="1"/>
  <c r="BG171" i="1363" s="1"/>
  <c r="BH171" i="1363" s="1"/>
  <c r="BI171" i="1363" s="1"/>
  <c r="BJ171" i="1363" s="1"/>
  <c r="BK171" i="1363" s="1"/>
  <c r="BL171" i="1363" s="1"/>
  <c r="BM171" i="1363" s="1"/>
  <c r="BN171" i="1363" s="1"/>
  <c r="BO171" i="1363" s="1"/>
  <c r="BP171" i="1363" s="1"/>
  <c r="BQ171" i="1363" s="1"/>
  <c r="BR171" i="1363" s="1"/>
  <c r="X43" i="1363"/>
  <c r="Y43" i="1363" s="1"/>
  <c r="Z43" i="1363" s="1"/>
  <c r="AA43" i="1363" s="1"/>
  <c r="AB43" i="1363" s="1"/>
  <c r="AC43" i="1363" s="1"/>
  <c r="AD43" i="1363" s="1"/>
  <c r="AE43" i="1363" s="1"/>
  <c r="AF43" i="1363" s="1"/>
  <c r="AG43" i="1363" s="1"/>
  <c r="AH43" i="1363" s="1"/>
  <c r="AI43" i="1363" s="1"/>
  <c r="AJ43" i="1363" s="1"/>
  <c r="AK43" i="1363" s="1"/>
  <c r="AL43" i="1363" s="1"/>
  <c r="AM43" i="1363" s="1"/>
  <c r="AN43" i="1363" s="1"/>
  <c r="AO43" i="1363" s="1"/>
  <c r="AP43" i="1363" s="1"/>
  <c r="AQ43" i="1363" s="1"/>
  <c r="AR43" i="1363" s="1"/>
  <c r="AS43" i="1363" s="1"/>
  <c r="AT43" i="1363" s="1"/>
  <c r="AU43" i="1363" s="1"/>
  <c r="AV43" i="1363" s="1"/>
  <c r="AW43" i="1363" s="1"/>
  <c r="AX43" i="1363" s="1"/>
  <c r="AY43" i="1363" s="1"/>
  <c r="AZ43" i="1363" s="1"/>
  <c r="BA43" i="1363" s="1"/>
  <c r="BB43" i="1363" s="1"/>
  <c r="BC43" i="1363" s="1"/>
  <c r="BD43" i="1363" s="1"/>
  <c r="BE43" i="1363" s="1"/>
  <c r="BF43" i="1363" s="1"/>
  <c r="BG43" i="1363" s="1"/>
  <c r="BH43" i="1363" s="1"/>
  <c r="BI43" i="1363" s="1"/>
  <c r="BJ43" i="1363" s="1"/>
  <c r="BK43" i="1363" s="1"/>
  <c r="BL43" i="1363" s="1"/>
  <c r="BM43" i="1363" s="1"/>
  <c r="BN43" i="1363" s="1"/>
  <c r="BO43" i="1363" s="1"/>
  <c r="BP43" i="1363" s="1"/>
  <c r="BQ43" i="1363" s="1"/>
  <c r="BR43" i="1363" s="1"/>
  <c r="W9" i="1363"/>
  <c r="X9" i="1363" s="1"/>
  <c r="Y9" i="1363" s="1"/>
  <c r="Z9" i="1363" s="1"/>
  <c r="AA9" i="1363" s="1"/>
  <c r="AB9" i="1363" s="1"/>
  <c r="AC9" i="1363" s="1"/>
  <c r="AD9" i="1363" s="1"/>
  <c r="AE9" i="1363" s="1"/>
  <c r="AF9" i="1363" s="1"/>
  <c r="AG9" i="1363" s="1"/>
  <c r="AH9" i="1363" s="1"/>
  <c r="AI9" i="1363" s="1"/>
  <c r="AJ9" i="1363" s="1"/>
  <c r="AK9" i="1363" s="1"/>
  <c r="AL9" i="1363" s="1"/>
  <c r="AM9" i="1363" s="1"/>
  <c r="AN9" i="1363" s="1"/>
  <c r="AO9" i="1363" s="1"/>
  <c r="AP9" i="1363" s="1"/>
  <c r="AQ9" i="1363" s="1"/>
  <c r="AR9" i="1363" s="1"/>
  <c r="AS9" i="1363" s="1"/>
  <c r="AT9" i="1363" s="1"/>
  <c r="AU9" i="1363" s="1"/>
  <c r="AV9" i="1363" s="1"/>
  <c r="AW9" i="1363" s="1"/>
  <c r="AX9" i="1363" s="1"/>
  <c r="AY9" i="1363" s="1"/>
  <c r="AZ9" i="1363" s="1"/>
  <c r="BA9" i="1363" s="1"/>
  <c r="BB9" i="1363" s="1"/>
  <c r="BC9" i="1363" s="1"/>
  <c r="BD9" i="1363" s="1"/>
  <c r="BE9" i="1363" s="1"/>
  <c r="BF9" i="1363" s="1"/>
  <c r="BG9" i="1363" s="1"/>
  <c r="BH9" i="1363" s="1"/>
  <c r="BI9" i="1363" s="1"/>
  <c r="BJ9" i="1363" s="1"/>
  <c r="BK9" i="1363" s="1"/>
  <c r="BL9" i="1363" s="1"/>
  <c r="BM9" i="1363" s="1"/>
  <c r="BN9" i="1363" s="1"/>
  <c r="BO9" i="1363" s="1"/>
  <c r="BP9" i="1363" s="1"/>
  <c r="BQ9" i="1363" s="1"/>
  <c r="BR9" i="1363" s="1"/>
  <c r="W14" i="1363"/>
  <c r="X14" i="1363" s="1"/>
  <c r="Y14" i="1363" s="1"/>
  <c r="Z14" i="1363" s="1"/>
  <c r="AA14" i="1363" s="1"/>
  <c r="AB14" i="1363" s="1"/>
  <c r="AC14" i="1363" s="1"/>
  <c r="AD14" i="1363" s="1"/>
  <c r="AE14" i="1363" s="1"/>
  <c r="AF14" i="1363" s="1"/>
  <c r="AG14" i="1363" s="1"/>
  <c r="AH14" i="1363" s="1"/>
  <c r="AI14" i="1363" s="1"/>
  <c r="AJ14" i="1363" s="1"/>
  <c r="AK14" i="1363" s="1"/>
  <c r="AL14" i="1363" s="1"/>
  <c r="AM14" i="1363" s="1"/>
  <c r="AN14" i="1363" s="1"/>
  <c r="AO14" i="1363" s="1"/>
  <c r="AP14" i="1363" s="1"/>
  <c r="AQ14" i="1363" s="1"/>
  <c r="AR14" i="1363" s="1"/>
  <c r="AS14" i="1363" s="1"/>
  <c r="AT14" i="1363" s="1"/>
  <c r="AU14" i="1363" s="1"/>
  <c r="AV14" i="1363" s="1"/>
  <c r="AW14" i="1363" s="1"/>
  <c r="AX14" i="1363" s="1"/>
  <c r="AY14" i="1363" s="1"/>
  <c r="AZ14" i="1363" s="1"/>
  <c r="BA14" i="1363" s="1"/>
  <c r="BB14" i="1363" s="1"/>
  <c r="BC14" i="1363" s="1"/>
  <c r="BD14" i="1363" s="1"/>
  <c r="BE14" i="1363" s="1"/>
  <c r="BF14" i="1363" s="1"/>
  <c r="BG14" i="1363" s="1"/>
  <c r="BH14" i="1363" s="1"/>
  <c r="BI14" i="1363" s="1"/>
  <c r="BJ14" i="1363" s="1"/>
  <c r="BK14" i="1363" s="1"/>
  <c r="BL14" i="1363" s="1"/>
  <c r="BM14" i="1363" s="1"/>
  <c r="BN14" i="1363" s="1"/>
  <c r="BO14" i="1363" s="1"/>
  <c r="BP14" i="1363" s="1"/>
  <c r="BQ14" i="1363" s="1"/>
  <c r="BR14" i="1363" s="1"/>
  <c r="W25" i="1363"/>
  <c r="X25" i="1363" s="1"/>
  <c r="Y25" i="1363" s="1"/>
  <c r="Z25" i="1363" s="1"/>
  <c r="AA25" i="1363" s="1"/>
  <c r="AB25" i="1363" s="1"/>
  <c r="AC25" i="1363" s="1"/>
  <c r="AD25" i="1363" s="1"/>
  <c r="AE25" i="1363" s="1"/>
  <c r="AF25" i="1363" s="1"/>
  <c r="AG25" i="1363" s="1"/>
  <c r="AH25" i="1363" s="1"/>
  <c r="AI25" i="1363" s="1"/>
  <c r="AJ25" i="1363" s="1"/>
  <c r="AK25" i="1363" s="1"/>
  <c r="AL25" i="1363" s="1"/>
  <c r="AM25" i="1363" s="1"/>
  <c r="AN25" i="1363" s="1"/>
  <c r="AO25" i="1363" s="1"/>
  <c r="AP25" i="1363" s="1"/>
  <c r="AQ25" i="1363" s="1"/>
  <c r="AR25" i="1363" s="1"/>
  <c r="AS25" i="1363" s="1"/>
  <c r="AT25" i="1363" s="1"/>
  <c r="AU25" i="1363" s="1"/>
  <c r="AV25" i="1363" s="1"/>
  <c r="AW25" i="1363" s="1"/>
  <c r="AX25" i="1363" s="1"/>
  <c r="AY25" i="1363" s="1"/>
  <c r="AZ25" i="1363" s="1"/>
  <c r="BA25" i="1363" s="1"/>
  <c r="BB25" i="1363" s="1"/>
  <c r="BC25" i="1363" s="1"/>
  <c r="BD25" i="1363" s="1"/>
  <c r="BE25" i="1363" s="1"/>
  <c r="BF25" i="1363" s="1"/>
  <c r="BG25" i="1363" s="1"/>
  <c r="BH25" i="1363" s="1"/>
  <c r="BI25" i="1363" s="1"/>
  <c r="BJ25" i="1363" s="1"/>
  <c r="BK25" i="1363" s="1"/>
  <c r="BL25" i="1363" s="1"/>
  <c r="BM25" i="1363" s="1"/>
  <c r="BN25" i="1363" s="1"/>
  <c r="BO25" i="1363" s="1"/>
  <c r="BP25" i="1363" s="1"/>
  <c r="BQ25" i="1363" s="1"/>
  <c r="BR25" i="1363" s="1"/>
  <c r="W30" i="1363"/>
  <c r="X30" i="1363" s="1"/>
  <c r="Y30" i="1363" s="1"/>
  <c r="Z30" i="1363" s="1"/>
  <c r="AA30" i="1363" s="1"/>
  <c r="AB30" i="1363" s="1"/>
  <c r="AC30" i="1363" s="1"/>
  <c r="AD30" i="1363" s="1"/>
  <c r="AE30" i="1363" s="1"/>
  <c r="AF30" i="1363" s="1"/>
  <c r="AG30" i="1363" s="1"/>
  <c r="AH30" i="1363" s="1"/>
  <c r="AI30" i="1363" s="1"/>
  <c r="AJ30" i="1363" s="1"/>
  <c r="AK30" i="1363" s="1"/>
  <c r="AL30" i="1363" s="1"/>
  <c r="AM30" i="1363" s="1"/>
  <c r="AN30" i="1363" s="1"/>
  <c r="AO30" i="1363" s="1"/>
  <c r="AP30" i="1363" s="1"/>
  <c r="AQ30" i="1363" s="1"/>
  <c r="AR30" i="1363" s="1"/>
  <c r="AS30" i="1363" s="1"/>
  <c r="AT30" i="1363" s="1"/>
  <c r="AU30" i="1363" s="1"/>
  <c r="AV30" i="1363" s="1"/>
  <c r="AW30" i="1363" s="1"/>
  <c r="AX30" i="1363" s="1"/>
  <c r="AY30" i="1363" s="1"/>
  <c r="AZ30" i="1363" s="1"/>
  <c r="BA30" i="1363" s="1"/>
  <c r="BB30" i="1363" s="1"/>
  <c r="BC30" i="1363" s="1"/>
  <c r="BD30" i="1363" s="1"/>
  <c r="BE30" i="1363" s="1"/>
  <c r="BF30" i="1363" s="1"/>
  <c r="BG30" i="1363" s="1"/>
  <c r="BH30" i="1363" s="1"/>
  <c r="BI30" i="1363" s="1"/>
  <c r="BJ30" i="1363" s="1"/>
  <c r="BK30" i="1363" s="1"/>
  <c r="BL30" i="1363" s="1"/>
  <c r="BM30" i="1363" s="1"/>
  <c r="BN30" i="1363" s="1"/>
  <c r="BO30" i="1363" s="1"/>
  <c r="BP30" i="1363" s="1"/>
  <c r="BQ30" i="1363" s="1"/>
  <c r="BR30" i="1363" s="1"/>
  <c r="W41" i="1363"/>
  <c r="X41" i="1363" s="1"/>
  <c r="Y41" i="1363" s="1"/>
  <c r="Z41" i="1363" s="1"/>
  <c r="AA41" i="1363" s="1"/>
  <c r="AB41" i="1363" s="1"/>
  <c r="AC41" i="1363" s="1"/>
  <c r="AD41" i="1363" s="1"/>
  <c r="AE41" i="1363" s="1"/>
  <c r="AF41" i="1363" s="1"/>
  <c r="AG41" i="1363" s="1"/>
  <c r="AH41" i="1363" s="1"/>
  <c r="AI41" i="1363" s="1"/>
  <c r="AJ41" i="1363" s="1"/>
  <c r="AK41" i="1363" s="1"/>
  <c r="AL41" i="1363" s="1"/>
  <c r="AM41" i="1363" s="1"/>
  <c r="AN41" i="1363" s="1"/>
  <c r="AO41" i="1363" s="1"/>
  <c r="AP41" i="1363" s="1"/>
  <c r="AQ41" i="1363" s="1"/>
  <c r="AR41" i="1363" s="1"/>
  <c r="AS41" i="1363" s="1"/>
  <c r="AT41" i="1363" s="1"/>
  <c r="AU41" i="1363" s="1"/>
  <c r="AV41" i="1363" s="1"/>
  <c r="AW41" i="1363" s="1"/>
  <c r="AX41" i="1363" s="1"/>
  <c r="AY41" i="1363" s="1"/>
  <c r="AZ41" i="1363" s="1"/>
  <c r="BA41" i="1363" s="1"/>
  <c r="BB41" i="1363" s="1"/>
  <c r="BC41" i="1363" s="1"/>
  <c r="BD41" i="1363" s="1"/>
  <c r="BE41" i="1363" s="1"/>
  <c r="BF41" i="1363" s="1"/>
  <c r="BG41" i="1363" s="1"/>
  <c r="BH41" i="1363" s="1"/>
  <c r="BI41" i="1363" s="1"/>
  <c r="BJ41" i="1363" s="1"/>
  <c r="BK41" i="1363" s="1"/>
  <c r="BL41" i="1363" s="1"/>
  <c r="BM41" i="1363" s="1"/>
  <c r="BN41" i="1363" s="1"/>
  <c r="BO41" i="1363" s="1"/>
  <c r="BP41" i="1363" s="1"/>
  <c r="BQ41" i="1363" s="1"/>
  <c r="BR41" i="1363" s="1"/>
  <c r="W67" i="1363"/>
  <c r="X67" i="1363" s="1"/>
  <c r="Y67" i="1363" s="1"/>
  <c r="Z67" i="1363" s="1"/>
  <c r="AA67" i="1363" s="1"/>
  <c r="AB67" i="1363" s="1"/>
  <c r="AC67" i="1363" s="1"/>
  <c r="AD67" i="1363" s="1"/>
  <c r="AE67" i="1363" s="1"/>
  <c r="AF67" i="1363" s="1"/>
  <c r="AG67" i="1363" s="1"/>
  <c r="AH67" i="1363" s="1"/>
  <c r="AI67" i="1363" s="1"/>
  <c r="AJ67" i="1363" s="1"/>
  <c r="AK67" i="1363" s="1"/>
  <c r="AL67" i="1363" s="1"/>
  <c r="AM67" i="1363" s="1"/>
  <c r="AN67" i="1363" s="1"/>
  <c r="AO67" i="1363" s="1"/>
  <c r="AP67" i="1363" s="1"/>
  <c r="AQ67" i="1363" s="1"/>
  <c r="AR67" i="1363" s="1"/>
  <c r="AS67" i="1363" s="1"/>
  <c r="AT67" i="1363" s="1"/>
  <c r="AU67" i="1363" s="1"/>
  <c r="AV67" i="1363" s="1"/>
  <c r="AW67" i="1363" s="1"/>
  <c r="AX67" i="1363" s="1"/>
  <c r="AY67" i="1363" s="1"/>
  <c r="AZ67" i="1363" s="1"/>
  <c r="BA67" i="1363" s="1"/>
  <c r="BB67" i="1363" s="1"/>
  <c r="BC67" i="1363" s="1"/>
  <c r="BD67" i="1363" s="1"/>
  <c r="BE67" i="1363" s="1"/>
  <c r="BF67" i="1363" s="1"/>
  <c r="BG67" i="1363" s="1"/>
  <c r="BH67" i="1363" s="1"/>
  <c r="BI67" i="1363" s="1"/>
  <c r="BJ67" i="1363" s="1"/>
  <c r="BK67" i="1363" s="1"/>
  <c r="BL67" i="1363" s="1"/>
  <c r="BM67" i="1363" s="1"/>
  <c r="BN67" i="1363" s="1"/>
  <c r="BO67" i="1363" s="1"/>
  <c r="BP67" i="1363" s="1"/>
  <c r="BQ67" i="1363" s="1"/>
  <c r="BR67" i="1363" s="1"/>
  <c r="W79" i="1363"/>
  <c r="X79" i="1363" s="1"/>
  <c r="Y79" i="1363" s="1"/>
  <c r="Z79" i="1363" s="1"/>
  <c r="AA79" i="1363" s="1"/>
  <c r="AB79" i="1363" s="1"/>
  <c r="AC79" i="1363" s="1"/>
  <c r="AD79" i="1363" s="1"/>
  <c r="AE79" i="1363" s="1"/>
  <c r="AF79" i="1363" s="1"/>
  <c r="AG79" i="1363" s="1"/>
  <c r="AH79" i="1363" s="1"/>
  <c r="AI79" i="1363" s="1"/>
  <c r="AJ79" i="1363" s="1"/>
  <c r="AK79" i="1363" s="1"/>
  <c r="AL79" i="1363" s="1"/>
  <c r="AM79" i="1363" s="1"/>
  <c r="AN79" i="1363" s="1"/>
  <c r="AO79" i="1363" s="1"/>
  <c r="AP79" i="1363" s="1"/>
  <c r="AQ79" i="1363" s="1"/>
  <c r="AR79" i="1363" s="1"/>
  <c r="AS79" i="1363" s="1"/>
  <c r="AT79" i="1363" s="1"/>
  <c r="AU79" i="1363" s="1"/>
  <c r="AV79" i="1363" s="1"/>
  <c r="AW79" i="1363" s="1"/>
  <c r="AX79" i="1363" s="1"/>
  <c r="AY79" i="1363" s="1"/>
  <c r="AZ79" i="1363" s="1"/>
  <c r="BA79" i="1363" s="1"/>
  <c r="BB79" i="1363" s="1"/>
  <c r="BC79" i="1363" s="1"/>
  <c r="BD79" i="1363" s="1"/>
  <c r="BE79" i="1363" s="1"/>
  <c r="BF79" i="1363" s="1"/>
  <c r="BG79" i="1363" s="1"/>
  <c r="BH79" i="1363" s="1"/>
  <c r="BI79" i="1363" s="1"/>
  <c r="BJ79" i="1363" s="1"/>
  <c r="BK79" i="1363" s="1"/>
  <c r="BL79" i="1363" s="1"/>
  <c r="BM79" i="1363" s="1"/>
  <c r="BN79" i="1363" s="1"/>
  <c r="BO79" i="1363" s="1"/>
  <c r="BP79" i="1363" s="1"/>
  <c r="BQ79" i="1363" s="1"/>
  <c r="BR79" i="1363" s="1"/>
  <c r="W89" i="1363"/>
  <c r="X89" i="1363" s="1"/>
  <c r="Y89" i="1363" s="1"/>
  <c r="Z89" i="1363" s="1"/>
  <c r="AA89" i="1363" s="1"/>
  <c r="AB89" i="1363" s="1"/>
  <c r="AC89" i="1363" s="1"/>
  <c r="AD89" i="1363" s="1"/>
  <c r="AE89" i="1363" s="1"/>
  <c r="AF89" i="1363" s="1"/>
  <c r="AG89" i="1363" s="1"/>
  <c r="AH89" i="1363" s="1"/>
  <c r="AI89" i="1363" s="1"/>
  <c r="AJ89" i="1363" s="1"/>
  <c r="AK89" i="1363" s="1"/>
  <c r="AL89" i="1363" s="1"/>
  <c r="AM89" i="1363" s="1"/>
  <c r="AN89" i="1363" s="1"/>
  <c r="AO89" i="1363" s="1"/>
  <c r="AP89" i="1363" s="1"/>
  <c r="AQ89" i="1363" s="1"/>
  <c r="AR89" i="1363" s="1"/>
  <c r="AS89" i="1363" s="1"/>
  <c r="AT89" i="1363" s="1"/>
  <c r="AU89" i="1363" s="1"/>
  <c r="AV89" i="1363" s="1"/>
  <c r="AW89" i="1363" s="1"/>
  <c r="AX89" i="1363" s="1"/>
  <c r="AY89" i="1363" s="1"/>
  <c r="AZ89" i="1363" s="1"/>
  <c r="BA89" i="1363" s="1"/>
  <c r="BB89" i="1363" s="1"/>
  <c r="BC89" i="1363" s="1"/>
  <c r="BD89" i="1363" s="1"/>
  <c r="BE89" i="1363" s="1"/>
  <c r="BF89" i="1363" s="1"/>
  <c r="BG89" i="1363" s="1"/>
  <c r="BH89" i="1363" s="1"/>
  <c r="BI89" i="1363" s="1"/>
  <c r="BJ89" i="1363" s="1"/>
  <c r="BK89" i="1363" s="1"/>
  <c r="BL89" i="1363" s="1"/>
  <c r="BM89" i="1363" s="1"/>
  <c r="BN89" i="1363" s="1"/>
  <c r="BO89" i="1363" s="1"/>
  <c r="BP89" i="1363" s="1"/>
  <c r="BQ89" i="1363" s="1"/>
  <c r="BR89" i="1363" s="1"/>
  <c r="W93" i="1363"/>
  <c r="X93" i="1363" s="1"/>
  <c r="Y93" i="1363" s="1"/>
  <c r="Z93" i="1363" s="1"/>
  <c r="AA93" i="1363" s="1"/>
  <c r="AB93" i="1363" s="1"/>
  <c r="AC93" i="1363" s="1"/>
  <c r="AD93" i="1363" s="1"/>
  <c r="AE93" i="1363" s="1"/>
  <c r="AF93" i="1363" s="1"/>
  <c r="AG93" i="1363" s="1"/>
  <c r="AH93" i="1363" s="1"/>
  <c r="AI93" i="1363" s="1"/>
  <c r="AJ93" i="1363" s="1"/>
  <c r="AK93" i="1363" s="1"/>
  <c r="AL93" i="1363" s="1"/>
  <c r="AM93" i="1363" s="1"/>
  <c r="AN93" i="1363" s="1"/>
  <c r="AO93" i="1363" s="1"/>
  <c r="AP93" i="1363" s="1"/>
  <c r="AQ93" i="1363" s="1"/>
  <c r="AR93" i="1363" s="1"/>
  <c r="AS93" i="1363" s="1"/>
  <c r="AT93" i="1363" s="1"/>
  <c r="AU93" i="1363" s="1"/>
  <c r="AV93" i="1363" s="1"/>
  <c r="AW93" i="1363" s="1"/>
  <c r="AX93" i="1363" s="1"/>
  <c r="AY93" i="1363" s="1"/>
  <c r="AZ93" i="1363" s="1"/>
  <c r="BA93" i="1363" s="1"/>
  <c r="BB93" i="1363" s="1"/>
  <c r="BC93" i="1363" s="1"/>
  <c r="BD93" i="1363" s="1"/>
  <c r="BE93" i="1363" s="1"/>
  <c r="BF93" i="1363" s="1"/>
  <c r="BG93" i="1363" s="1"/>
  <c r="BH93" i="1363" s="1"/>
  <c r="BI93" i="1363" s="1"/>
  <c r="BJ93" i="1363" s="1"/>
  <c r="BK93" i="1363" s="1"/>
  <c r="BL93" i="1363" s="1"/>
  <c r="BM93" i="1363" s="1"/>
  <c r="BN93" i="1363" s="1"/>
  <c r="BO93" i="1363" s="1"/>
  <c r="BP93" i="1363" s="1"/>
  <c r="BQ93" i="1363" s="1"/>
  <c r="BR93" i="1363" s="1"/>
  <c r="W105" i="1363"/>
  <c r="X105" i="1363" s="1"/>
  <c r="Y105" i="1363" s="1"/>
  <c r="Z105" i="1363" s="1"/>
  <c r="AA105" i="1363" s="1"/>
  <c r="AB105" i="1363" s="1"/>
  <c r="AC105" i="1363" s="1"/>
  <c r="AD105" i="1363" s="1"/>
  <c r="AE105" i="1363" s="1"/>
  <c r="AF105" i="1363" s="1"/>
  <c r="AG105" i="1363" s="1"/>
  <c r="AH105" i="1363" s="1"/>
  <c r="AI105" i="1363" s="1"/>
  <c r="AJ105" i="1363" s="1"/>
  <c r="AK105" i="1363" s="1"/>
  <c r="AL105" i="1363" s="1"/>
  <c r="AM105" i="1363" s="1"/>
  <c r="AN105" i="1363" s="1"/>
  <c r="AO105" i="1363" s="1"/>
  <c r="AP105" i="1363" s="1"/>
  <c r="AQ105" i="1363" s="1"/>
  <c r="AR105" i="1363" s="1"/>
  <c r="AS105" i="1363" s="1"/>
  <c r="AT105" i="1363" s="1"/>
  <c r="AU105" i="1363" s="1"/>
  <c r="AV105" i="1363" s="1"/>
  <c r="AW105" i="1363" s="1"/>
  <c r="AX105" i="1363" s="1"/>
  <c r="AY105" i="1363" s="1"/>
  <c r="AZ105" i="1363" s="1"/>
  <c r="BA105" i="1363" s="1"/>
  <c r="BB105" i="1363" s="1"/>
  <c r="BC105" i="1363" s="1"/>
  <c r="BD105" i="1363" s="1"/>
  <c r="BE105" i="1363" s="1"/>
  <c r="BF105" i="1363" s="1"/>
  <c r="BG105" i="1363" s="1"/>
  <c r="BH105" i="1363" s="1"/>
  <c r="BI105" i="1363" s="1"/>
  <c r="BJ105" i="1363" s="1"/>
  <c r="BK105" i="1363" s="1"/>
  <c r="BL105" i="1363" s="1"/>
  <c r="BM105" i="1363" s="1"/>
  <c r="BN105" i="1363" s="1"/>
  <c r="BO105" i="1363" s="1"/>
  <c r="BP105" i="1363" s="1"/>
  <c r="BQ105" i="1363" s="1"/>
  <c r="BR105" i="1363" s="1"/>
  <c r="W169" i="1363"/>
  <c r="X169" i="1363" s="1"/>
  <c r="Y169" i="1363" s="1"/>
  <c r="Z169" i="1363" s="1"/>
  <c r="AA169" i="1363" s="1"/>
  <c r="AB169" i="1363" s="1"/>
  <c r="AC169" i="1363" s="1"/>
  <c r="AD169" i="1363" s="1"/>
  <c r="AE169" i="1363" s="1"/>
  <c r="AF169" i="1363" s="1"/>
  <c r="AG169" i="1363" s="1"/>
  <c r="AH169" i="1363" s="1"/>
  <c r="AI169" i="1363" s="1"/>
  <c r="AJ169" i="1363" s="1"/>
  <c r="AK169" i="1363" s="1"/>
  <c r="AL169" i="1363" s="1"/>
  <c r="AM169" i="1363" s="1"/>
  <c r="AN169" i="1363" s="1"/>
  <c r="AO169" i="1363" s="1"/>
  <c r="AP169" i="1363" s="1"/>
  <c r="AQ169" i="1363" s="1"/>
  <c r="AR169" i="1363" s="1"/>
  <c r="AS169" i="1363" s="1"/>
  <c r="AT169" i="1363" s="1"/>
  <c r="AU169" i="1363" s="1"/>
  <c r="AV169" i="1363" s="1"/>
  <c r="AW169" i="1363" s="1"/>
  <c r="AX169" i="1363" s="1"/>
  <c r="AY169" i="1363" s="1"/>
  <c r="AZ169" i="1363" s="1"/>
  <c r="BA169" i="1363" s="1"/>
  <c r="BB169" i="1363" s="1"/>
  <c r="BC169" i="1363" s="1"/>
  <c r="BD169" i="1363" s="1"/>
  <c r="BE169" i="1363" s="1"/>
  <c r="BF169" i="1363" s="1"/>
  <c r="BG169" i="1363" s="1"/>
  <c r="BH169" i="1363" s="1"/>
  <c r="BI169" i="1363" s="1"/>
  <c r="BJ169" i="1363" s="1"/>
  <c r="BK169" i="1363" s="1"/>
  <c r="BL169" i="1363" s="1"/>
  <c r="BM169" i="1363" s="1"/>
  <c r="BN169" i="1363" s="1"/>
  <c r="BO169" i="1363" s="1"/>
  <c r="BP169" i="1363" s="1"/>
  <c r="BQ169" i="1363" s="1"/>
  <c r="BR169" i="1363" s="1"/>
  <c r="W15" i="1363"/>
  <c r="X15" i="1363" s="1"/>
  <c r="Y15" i="1363" s="1"/>
  <c r="Z15" i="1363" s="1"/>
  <c r="AA15" i="1363" s="1"/>
  <c r="AB15" i="1363" s="1"/>
  <c r="AC15" i="1363" s="1"/>
  <c r="AD15" i="1363" s="1"/>
  <c r="AE15" i="1363" s="1"/>
  <c r="AF15" i="1363" s="1"/>
  <c r="AG15" i="1363" s="1"/>
  <c r="AH15" i="1363" s="1"/>
  <c r="AI15" i="1363" s="1"/>
  <c r="AJ15" i="1363" s="1"/>
  <c r="AK15" i="1363" s="1"/>
  <c r="AL15" i="1363" s="1"/>
  <c r="AM15" i="1363" s="1"/>
  <c r="AN15" i="1363" s="1"/>
  <c r="AO15" i="1363" s="1"/>
  <c r="AP15" i="1363" s="1"/>
  <c r="AQ15" i="1363" s="1"/>
  <c r="AR15" i="1363" s="1"/>
  <c r="AS15" i="1363" s="1"/>
  <c r="AT15" i="1363" s="1"/>
  <c r="AU15" i="1363" s="1"/>
  <c r="AV15" i="1363" s="1"/>
  <c r="AW15" i="1363" s="1"/>
  <c r="AX15" i="1363" s="1"/>
  <c r="AY15" i="1363" s="1"/>
  <c r="AZ15" i="1363" s="1"/>
  <c r="BA15" i="1363" s="1"/>
  <c r="BB15" i="1363" s="1"/>
  <c r="BC15" i="1363" s="1"/>
  <c r="BD15" i="1363" s="1"/>
  <c r="BE15" i="1363" s="1"/>
  <c r="BF15" i="1363" s="1"/>
  <c r="BG15" i="1363" s="1"/>
  <c r="BH15" i="1363" s="1"/>
  <c r="BI15" i="1363" s="1"/>
  <c r="BJ15" i="1363" s="1"/>
  <c r="BK15" i="1363" s="1"/>
  <c r="BL15" i="1363" s="1"/>
  <c r="BM15" i="1363" s="1"/>
  <c r="BN15" i="1363" s="1"/>
  <c r="BO15" i="1363" s="1"/>
  <c r="BP15" i="1363" s="1"/>
  <c r="BQ15" i="1363" s="1"/>
  <c r="BR15" i="1363" s="1"/>
  <c r="W31" i="1363"/>
  <c r="X31" i="1363" s="1"/>
  <c r="Y31" i="1363" s="1"/>
  <c r="Z31" i="1363" s="1"/>
  <c r="AA31" i="1363" s="1"/>
  <c r="AB31" i="1363" s="1"/>
  <c r="AC31" i="1363" s="1"/>
  <c r="AD31" i="1363" s="1"/>
  <c r="AE31" i="1363" s="1"/>
  <c r="AF31" i="1363" s="1"/>
  <c r="AG31" i="1363" s="1"/>
  <c r="AH31" i="1363" s="1"/>
  <c r="AI31" i="1363" s="1"/>
  <c r="AJ31" i="1363" s="1"/>
  <c r="AK31" i="1363" s="1"/>
  <c r="AL31" i="1363" s="1"/>
  <c r="AM31" i="1363" s="1"/>
  <c r="AN31" i="1363" s="1"/>
  <c r="AO31" i="1363" s="1"/>
  <c r="AP31" i="1363" s="1"/>
  <c r="AQ31" i="1363" s="1"/>
  <c r="AR31" i="1363" s="1"/>
  <c r="AS31" i="1363" s="1"/>
  <c r="AT31" i="1363" s="1"/>
  <c r="AU31" i="1363" s="1"/>
  <c r="AV31" i="1363" s="1"/>
  <c r="AW31" i="1363" s="1"/>
  <c r="AX31" i="1363" s="1"/>
  <c r="AY31" i="1363" s="1"/>
  <c r="AZ31" i="1363" s="1"/>
  <c r="BA31" i="1363" s="1"/>
  <c r="BB31" i="1363" s="1"/>
  <c r="BC31" i="1363" s="1"/>
  <c r="BD31" i="1363" s="1"/>
  <c r="BE31" i="1363" s="1"/>
  <c r="BF31" i="1363" s="1"/>
  <c r="BG31" i="1363" s="1"/>
  <c r="BH31" i="1363" s="1"/>
  <c r="BI31" i="1363" s="1"/>
  <c r="BJ31" i="1363" s="1"/>
  <c r="BK31" i="1363" s="1"/>
  <c r="BL31" i="1363" s="1"/>
  <c r="BM31" i="1363" s="1"/>
  <c r="BN31" i="1363" s="1"/>
  <c r="BO31" i="1363" s="1"/>
  <c r="BP31" i="1363" s="1"/>
  <c r="BQ31" i="1363" s="1"/>
  <c r="BR31" i="1363" s="1"/>
  <c r="W35" i="1363"/>
  <c r="X35" i="1363" s="1"/>
  <c r="Y35" i="1363" s="1"/>
  <c r="Z35" i="1363" s="1"/>
  <c r="AA35" i="1363" s="1"/>
  <c r="AB35" i="1363" s="1"/>
  <c r="AC35" i="1363" s="1"/>
  <c r="AD35" i="1363" s="1"/>
  <c r="AE35" i="1363" s="1"/>
  <c r="AF35" i="1363" s="1"/>
  <c r="AG35" i="1363" s="1"/>
  <c r="AH35" i="1363" s="1"/>
  <c r="AI35" i="1363" s="1"/>
  <c r="AJ35" i="1363" s="1"/>
  <c r="AK35" i="1363" s="1"/>
  <c r="AL35" i="1363" s="1"/>
  <c r="AM35" i="1363" s="1"/>
  <c r="AN35" i="1363" s="1"/>
  <c r="AO35" i="1363" s="1"/>
  <c r="AP35" i="1363" s="1"/>
  <c r="AQ35" i="1363" s="1"/>
  <c r="AR35" i="1363" s="1"/>
  <c r="AS35" i="1363" s="1"/>
  <c r="AT35" i="1363" s="1"/>
  <c r="AU35" i="1363" s="1"/>
  <c r="AV35" i="1363" s="1"/>
  <c r="AW35" i="1363" s="1"/>
  <c r="AX35" i="1363" s="1"/>
  <c r="AY35" i="1363" s="1"/>
  <c r="AZ35" i="1363" s="1"/>
  <c r="BA35" i="1363" s="1"/>
  <c r="BB35" i="1363" s="1"/>
  <c r="BC35" i="1363" s="1"/>
  <c r="BD35" i="1363" s="1"/>
  <c r="BE35" i="1363" s="1"/>
  <c r="BF35" i="1363" s="1"/>
  <c r="BG35" i="1363" s="1"/>
  <c r="BH35" i="1363" s="1"/>
  <c r="BI35" i="1363" s="1"/>
  <c r="BJ35" i="1363" s="1"/>
  <c r="BK35" i="1363" s="1"/>
  <c r="BL35" i="1363" s="1"/>
  <c r="BM35" i="1363" s="1"/>
  <c r="BN35" i="1363" s="1"/>
  <c r="BO35" i="1363" s="1"/>
  <c r="BP35" i="1363" s="1"/>
  <c r="BQ35" i="1363" s="1"/>
  <c r="BR35" i="1363" s="1"/>
  <c r="W54" i="1363"/>
  <c r="X54" i="1363" s="1"/>
  <c r="Y54" i="1363" s="1"/>
  <c r="Z54" i="1363" s="1"/>
  <c r="AA54" i="1363" s="1"/>
  <c r="AB54" i="1363" s="1"/>
  <c r="AC54" i="1363" s="1"/>
  <c r="AD54" i="1363" s="1"/>
  <c r="AE54" i="1363" s="1"/>
  <c r="AF54" i="1363" s="1"/>
  <c r="AG54" i="1363" s="1"/>
  <c r="AH54" i="1363" s="1"/>
  <c r="AI54" i="1363" s="1"/>
  <c r="AJ54" i="1363" s="1"/>
  <c r="AK54" i="1363" s="1"/>
  <c r="AL54" i="1363" s="1"/>
  <c r="AM54" i="1363" s="1"/>
  <c r="AN54" i="1363" s="1"/>
  <c r="AO54" i="1363" s="1"/>
  <c r="AP54" i="1363" s="1"/>
  <c r="AQ54" i="1363" s="1"/>
  <c r="AR54" i="1363" s="1"/>
  <c r="AS54" i="1363" s="1"/>
  <c r="AT54" i="1363" s="1"/>
  <c r="AU54" i="1363" s="1"/>
  <c r="AV54" i="1363" s="1"/>
  <c r="AW54" i="1363" s="1"/>
  <c r="AX54" i="1363" s="1"/>
  <c r="AY54" i="1363" s="1"/>
  <c r="AZ54" i="1363" s="1"/>
  <c r="BA54" i="1363" s="1"/>
  <c r="BB54" i="1363" s="1"/>
  <c r="BC54" i="1363" s="1"/>
  <c r="BD54" i="1363" s="1"/>
  <c r="BE54" i="1363" s="1"/>
  <c r="BF54" i="1363" s="1"/>
  <c r="BG54" i="1363" s="1"/>
  <c r="BH54" i="1363" s="1"/>
  <c r="BI54" i="1363" s="1"/>
  <c r="BJ54" i="1363" s="1"/>
  <c r="BK54" i="1363" s="1"/>
  <c r="BL54" i="1363" s="1"/>
  <c r="BM54" i="1363" s="1"/>
  <c r="BN54" i="1363" s="1"/>
  <c r="BO54" i="1363" s="1"/>
  <c r="BP54" i="1363" s="1"/>
  <c r="BQ54" i="1363" s="1"/>
  <c r="BR54" i="1363" s="1"/>
  <c r="W86" i="1363"/>
  <c r="X86" i="1363" s="1"/>
  <c r="Y86" i="1363" s="1"/>
  <c r="Z86" i="1363" s="1"/>
  <c r="AA86" i="1363" s="1"/>
  <c r="AB86" i="1363" s="1"/>
  <c r="AC86" i="1363" s="1"/>
  <c r="AD86" i="1363" s="1"/>
  <c r="AE86" i="1363" s="1"/>
  <c r="AF86" i="1363" s="1"/>
  <c r="AG86" i="1363" s="1"/>
  <c r="AH86" i="1363" s="1"/>
  <c r="AI86" i="1363" s="1"/>
  <c r="AJ86" i="1363" s="1"/>
  <c r="AK86" i="1363" s="1"/>
  <c r="AL86" i="1363" s="1"/>
  <c r="AM86" i="1363" s="1"/>
  <c r="AN86" i="1363" s="1"/>
  <c r="AO86" i="1363" s="1"/>
  <c r="AP86" i="1363" s="1"/>
  <c r="AQ86" i="1363" s="1"/>
  <c r="AR86" i="1363" s="1"/>
  <c r="AS86" i="1363" s="1"/>
  <c r="AT86" i="1363" s="1"/>
  <c r="AU86" i="1363" s="1"/>
  <c r="AV86" i="1363" s="1"/>
  <c r="AW86" i="1363" s="1"/>
  <c r="AX86" i="1363" s="1"/>
  <c r="AY86" i="1363" s="1"/>
  <c r="AZ86" i="1363" s="1"/>
  <c r="BA86" i="1363" s="1"/>
  <c r="BB86" i="1363" s="1"/>
  <c r="BC86" i="1363" s="1"/>
  <c r="BD86" i="1363" s="1"/>
  <c r="BE86" i="1363" s="1"/>
  <c r="BF86" i="1363" s="1"/>
  <c r="BG86" i="1363" s="1"/>
  <c r="BH86" i="1363" s="1"/>
  <c r="BI86" i="1363" s="1"/>
  <c r="BJ86" i="1363" s="1"/>
  <c r="BK86" i="1363" s="1"/>
  <c r="BL86" i="1363" s="1"/>
  <c r="BM86" i="1363" s="1"/>
  <c r="BN86" i="1363" s="1"/>
  <c r="BO86" i="1363" s="1"/>
  <c r="BP86" i="1363" s="1"/>
  <c r="BQ86" i="1363" s="1"/>
  <c r="BR86" i="1363" s="1"/>
  <c r="W94" i="1363"/>
  <c r="X94" i="1363" s="1"/>
  <c r="Y94" i="1363" s="1"/>
  <c r="Z94" i="1363" s="1"/>
  <c r="AA94" i="1363" s="1"/>
  <c r="AB94" i="1363" s="1"/>
  <c r="AC94" i="1363" s="1"/>
  <c r="AD94" i="1363" s="1"/>
  <c r="AE94" i="1363" s="1"/>
  <c r="AF94" i="1363" s="1"/>
  <c r="AG94" i="1363" s="1"/>
  <c r="AH94" i="1363" s="1"/>
  <c r="AI94" i="1363" s="1"/>
  <c r="AJ94" i="1363" s="1"/>
  <c r="AK94" i="1363" s="1"/>
  <c r="AL94" i="1363" s="1"/>
  <c r="AM94" i="1363" s="1"/>
  <c r="AN94" i="1363" s="1"/>
  <c r="AO94" i="1363" s="1"/>
  <c r="AP94" i="1363" s="1"/>
  <c r="AQ94" i="1363" s="1"/>
  <c r="AR94" i="1363" s="1"/>
  <c r="AS94" i="1363" s="1"/>
  <c r="AT94" i="1363" s="1"/>
  <c r="AU94" i="1363" s="1"/>
  <c r="AV94" i="1363" s="1"/>
  <c r="AW94" i="1363" s="1"/>
  <c r="AX94" i="1363" s="1"/>
  <c r="AY94" i="1363" s="1"/>
  <c r="AZ94" i="1363" s="1"/>
  <c r="BA94" i="1363" s="1"/>
  <c r="BB94" i="1363" s="1"/>
  <c r="BC94" i="1363" s="1"/>
  <c r="BD94" i="1363" s="1"/>
  <c r="BE94" i="1363" s="1"/>
  <c r="BF94" i="1363" s="1"/>
  <c r="BG94" i="1363" s="1"/>
  <c r="BH94" i="1363" s="1"/>
  <c r="BI94" i="1363" s="1"/>
  <c r="BJ94" i="1363" s="1"/>
  <c r="BK94" i="1363" s="1"/>
  <c r="BL94" i="1363" s="1"/>
  <c r="BM94" i="1363" s="1"/>
  <c r="BN94" i="1363" s="1"/>
  <c r="BO94" i="1363" s="1"/>
  <c r="BP94" i="1363" s="1"/>
  <c r="BQ94" i="1363" s="1"/>
  <c r="BR94" i="1363" s="1"/>
  <c r="W127" i="1363"/>
  <c r="X127" i="1363" s="1"/>
  <c r="Y127" i="1363" s="1"/>
  <c r="Z127" i="1363" s="1"/>
  <c r="AA127" i="1363" s="1"/>
  <c r="AB127" i="1363" s="1"/>
  <c r="AC127" i="1363" s="1"/>
  <c r="AD127" i="1363" s="1"/>
  <c r="AE127" i="1363" s="1"/>
  <c r="AF127" i="1363" s="1"/>
  <c r="AG127" i="1363" s="1"/>
  <c r="AH127" i="1363" s="1"/>
  <c r="AI127" i="1363" s="1"/>
  <c r="AJ127" i="1363" s="1"/>
  <c r="AK127" i="1363" s="1"/>
  <c r="AL127" i="1363" s="1"/>
  <c r="AM127" i="1363" s="1"/>
  <c r="AN127" i="1363" s="1"/>
  <c r="AO127" i="1363" s="1"/>
  <c r="AP127" i="1363" s="1"/>
  <c r="AQ127" i="1363" s="1"/>
  <c r="AR127" i="1363" s="1"/>
  <c r="AS127" i="1363" s="1"/>
  <c r="AT127" i="1363" s="1"/>
  <c r="AU127" i="1363" s="1"/>
  <c r="AV127" i="1363" s="1"/>
  <c r="AW127" i="1363" s="1"/>
  <c r="AX127" i="1363" s="1"/>
  <c r="AY127" i="1363" s="1"/>
  <c r="AZ127" i="1363" s="1"/>
  <c r="BA127" i="1363" s="1"/>
  <c r="BB127" i="1363" s="1"/>
  <c r="BC127" i="1363" s="1"/>
  <c r="BD127" i="1363" s="1"/>
  <c r="BE127" i="1363" s="1"/>
  <c r="BF127" i="1363" s="1"/>
  <c r="BG127" i="1363" s="1"/>
  <c r="BH127" i="1363" s="1"/>
  <c r="BI127" i="1363" s="1"/>
  <c r="BJ127" i="1363" s="1"/>
  <c r="BK127" i="1363" s="1"/>
  <c r="BL127" i="1363" s="1"/>
  <c r="BM127" i="1363" s="1"/>
  <c r="BN127" i="1363" s="1"/>
  <c r="BO127" i="1363" s="1"/>
  <c r="BP127" i="1363" s="1"/>
  <c r="BQ127" i="1363" s="1"/>
  <c r="BR127" i="1363" s="1"/>
  <c r="W136" i="1363"/>
  <c r="X136" i="1363" s="1"/>
  <c r="Y136" i="1363" s="1"/>
  <c r="Z136" i="1363" s="1"/>
  <c r="AA136" i="1363" s="1"/>
  <c r="AB136" i="1363" s="1"/>
  <c r="AC136" i="1363" s="1"/>
  <c r="AD136" i="1363" s="1"/>
  <c r="AE136" i="1363" s="1"/>
  <c r="AF136" i="1363" s="1"/>
  <c r="AG136" i="1363" s="1"/>
  <c r="AH136" i="1363" s="1"/>
  <c r="AI136" i="1363" s="1"/>
  <c r="AJ136" i="1363" s="1"/>
  <c r="AK136" i="1363" s="1"/>
  <c r="AL136" i="1363" s="1"/>
  <c r="AM136" i="1363" s="1"/>
  <c r="AN136" i="1363" s="1"/>
  <c r="AO136" i="1363" s="1"/>
  <c r="AP136" i="1363" s="1"/>
  <c r="AQ136" i="1363" s="1"/>
  <c r="AR136" i="1363" s="1"/>
  <c r="AS136" i="1363" s="1"/>
  <c r="AT136" i="1363" s="1"/>
  <c r="AU136" i="1363" s="1"/>
  <c r="AV136" i="1363" s="1"/>
  <c r="AW136" i="1363" s="1"/>
  <c r="AX136" i="1363" s="1"/>
  <c r="AY136" i="1363" s="1"/>
  <c r="AZ136" i="1363" s="1"/>
  <c r="BA136" i="1363" s="1"/>
  <c r="BB136" i="1363" s="1"/>
  <c r="BC136" i="1363" s="1"/>
  <c r="BD136" i="1363" s="1"/>
  <c r="BE136" i="1363" s="1"/>
  <c r="BF136" i="1363" s="1"/>
  <c r="BG136" i="1363" s="1"/>
  <c r="BH136" i="1363" s="1"/>
  <c r="BI136" i="1363" s="1"/>
  <c r="BJ136" i="1363" s="1"/>
  <c r="BK136" i="1363" s="1"/>
  <c r="BL136" i="1363" s="1"/>
  <c r="BM136" i="1363" s="1"/>
  <c r="BN136" i="1363" s="1"/>
  <c r="BO136" i="1363" s="1"/>
  <c r="BP136" i="1363" s="1"/>
  <c r="BQ136" i="1363" s="1"/>
  <c r="BR136" i="1363" s="1"/>
  <c r="W166" i="1363"/>
  <c r="X166" i="1363" s="1"/>
  <c r="Y166" i="1363" s="1"/>
  <c r="Z166" i="1363" s="1"/>
  <c r="AA166" i="1363" s="1"/>
  <c r="AB166" i="1363" s="1"/>
  <c r="AC166" i="1363" s="1"/>
  <c r="AD166" i="1363" s="1"/>
  <c r="AE166" i="1363" s="1"/>
  <c r="AF166" i="1363" s="1"/>
  <c r="AG166" i="1363" s="1"/>
  <c r="AH166" i="1363" s="1"/>
  <c r="AI166" i="1363" s="1"/>
  <c r="AJ166" i="1363" s="1"/>
  <c r="AK166" i="1363" s="1"/>
  <c r="AL166" i="1363" s="1"/>
  <c r="AM166" i="1363" s="1"/>
  <c r="AN166" i="1363" s="1"/>
  <c r="AO166" i="1363" s="1"/>
  <c r="AP166" i="1363" s="1"/>
  <c r="AQ166" i="1363" s="1"/>
  <c r="AR166" i="1363" s="1"/>
  <c r="AS166" i="1363" s="1"/>
  <c r="AT166" i="1363" s="1"/>
  <c r="AU166" i="1363" s="1"/>
  <c r="AV166" i="1363" s="1"/>
  <c r="AW166" i="1363" s="1"/>
  <c r="AX166" i="1363" s="1"/>
  <c r="AY166" i="1363" s="1"/>
  <c r="AZ166" i="1363" s="1"/>
  <c r="BA166" i="1363" s="1"/>
  <c r="BB166" i="1363" s="1"/>
  <c r="BC166" i="1363" s="1"/>
  <c r="BD166" i="1363" s="1"/>
  <c r="BE166" i="1363" s="1"/>
  <c r="BF166" i="1363" s="1"/>
  <c r="BG166" i="1363" s="1"/>
  <c r="BH166" i="1363" s="1"/>
  <c r="BI166" i="1363" s="1"/>
  <c r="BJ166" i="1363" s="1"/>
  <c r="BK166" i="1363" s="1"/>
  <c r="BL166" i="1363" s="1"/>
  <c r="BM166" i="1363" s="1"/>
  <c r="BN166" i="1363" s="1"/>
  <c r="BO166" i="1363" s="1"/>
  <c r="BP166" i="1363" s="1"/>
  <c r="BQ166" i="1363" s="1"/>
  <c r="BR166" i="1363" s="1"/>
  <c r="W10" i="1363"/>
  <c r="X10" i="1363" s="1"/>
  <c r="Y10" i="1363" s="1"/>
  <c r="Z10" i="1363" s="1"/>
  <c r="AA10" i="1363" s="1"/>
  <c r="AB10" i="1363" s="1"/>
  <c r="AC10" i="1363" s="1"/>
  <c r="AD10" i="1363" s="1"/>
  <c r="AE10" i="1363" s="1"/>
  <c r="AF10" i="1363" s="1"/>
  <c r="AG10" i="1363" s="1"/>
  <c r="AH10" i="1363" s="1"/>
  <c r="AI10" i="1363" s="1"/>
  <c r="AJ10" i="1363" s="1"/>
  <c r="AK10" i="1363" s="1"/>
  <c r="AL10" i="1363" s="1"/>
  <c r="AM10" i="1363" s="1"/>
  <c r="AN10" i="1363" s="1"/>
  <c r="AO10" i="1363" s="1"/>
  <c r="AP10" i="1363" s="1"/>
  <c r="AQ10" i="1363" s="1"/>
  <c r="AR10" i="1363" s="1"/>
  <c r="AS10" i="1363" s="1"/>
  <c r="AT10" i="1363" s="1"/>
  <c r="AU10" i="1363" s="1"/>
  <c r="AV10" i="1363" s="1"/>
  <c r="AW10" i="1363" s="1"/>
  <c r="AX10" i="1363" s="1"/>
  <c r="AY10" i="1363" s="1"/>
  <c r="AZ10" i="1363" s="1"/>
  <c r="BA10" i="1363" s="1"/>
  <c r="BB10" i="1363" s="1"/>
  <c r="BC10" i="1363" s="1"/>
  <c r="BD10" i="1363" s="1"/>
  <c r="BE10" i="1363" s="1"/>
  <c r="BF10" i="1363" s="1"/>
  <c r="BG10" i="1363" s="1"/>
  <c r="BH10" i="1363" s="1"/>
  <c r="BI10" i="1363" s="1"/>
  <c r="BJ10" i="1363" s="1"/>
  <c r="BK10" i="1363" s="1"/>
  <c r="BL10" i="1363" s="1"/>
  <c r="BM10" i="1363" s="1"/>
  <c r="BN10" i="1363" s="1"/>
  <c r="BO10" i="1363" s="1"/>
  <c r="BP10" i="1363" s="1"/>
  <c r="BQ10" i="1363" s="1"/>
  <c r="BR10" i="1363" s="1"/>
  <c r="W21" i="1363"/>
  <c r="X21" i="1363" s="1"/>
  <c r="Y21" i="1363" s="1"/>
  <c r="Z21" i="1363" s="1"/>
  <c r="AA21" i="1363" s="1"/>
  <c r="AB21" i="1363" s="1"/>
  <c r="AC21" i="1363" s="1"/>
  <c r="AD21" i="1363" s="1"/>
  <c r="AE21" i="1363" s="1"/>
  <c r="AF21" i="1363" s="1"/>
  <c r="AG21" i="1363" s="1"/>
  <c r="AH21" i="1363" s="1"/>
  <c r="AI21" i="1363" s="1"/>
  <c r="AJ21" i="1363" s="1"/>
  <c r="AK21" i="1363" s="1"/>
  <c r="AL21" i="1363" s="1"/>
  <c r="AM21" i="1363" s="1"/>
  <c r="AN21" i="1363" s="1"/>
  <c r="AO21" i="1363" s="1"/>
  <c r="AP21" i="1363" s="1"/>
  <c r="AQ21" i="1363" s="1"/>
  <c r="AR21" i="1363" s="1"/>
  <c r="AS21" i="1363" s="1"/>
  <c r="AT21" i="1363" s="1"/>
  <c r="AU21" i="1363" s="1"/>
  <c r="AV21" i="1363" s="1"/>
  <c r="AW21" i="1363" s="1"/>
  <c r="AX21" i="1363" s="1"/>
  <c r="AY21" i="1363" s="1"/>
  <c r="AZ21" i="1363" s="1"/>
  <c r="BA21" i="1363" s="1"/>
  <c r="BB21" i="1363" s="1"/>
  <c r="BC21" i="1363" s="1"/>
  <c r="BD21" i="1363" s="1"/>
  <c r="BE21" i="1363" s="1"/>
  <c r="BF21" i="1363" s="1"/>
  <c r="BG21" i="1363" s="1"/>
  <c r="BH21" i="1363" s="1"/>
  <c r="BI21" i="1363" s="1"/>
  <c r="BJ21" i="1363" s="1"/>
  <c r="BK21" i="1363" s="1"/>
  <c r="BL21" i="1363" s="1"/>
  <c r="BM21" i="1363" s="1"/>
  <c r="BN21" i="1363" s="1"/>
  <c r="BO21" i="1363" s="1"/>
  <c r="BP21" i="1363" s="1"/>
  <c r="BQ21" i="1363" s="1"/>
  <c r="BR21" i="1363" s="1"/>
  <c r="W26" i="1363"/>
  <c r="X26" i="1363" s="1"/>
  <c r="Y26" i="1363" s="1"/>
  <c r="Z26" i="1363" s="1"/>
  <c r="AA26" i="1363" s="1"/>
  <c r="AB26" i="1363" s="1"/>
  <c r="AC26" i="1363" s="1"/>
  <c r="AD26" i="1363" s="1"/>
  <c r="AE26" i="1363" s="1"/>
  <c r="AF26" i="1363" s="1"/>
  <c r="AG26" i="1363" s="1"/>
  <c r="AH26" i="1363" s="1"/>
  <c r="AI26" i="1363" s="1"/>
  <c r="AJ26" i="1363" s="1"/>
  <c r="AK26" i="1363" s="1"/>
  <c r="AL26" i="1363" s="1"/>
  <c r="AM26" i="1363" s="1"/>
  <c r="AN26" i="1363" s="1"/>
  <c r="AO26" i="1363" s="1"/>
  <c r="AP26" i="1363" s="1"/>
  <c r="AQ26" i="1363" s="1"/>
  <c r="AR26" i="1363" s="1"/>
  <c r="AS26" i="1363" s="1"/>
  <c r="AT26" i="1363" s="1"/>
  <c r="AU26" i="1363" s="1"/>
  <c r="AV26" i="1363" s="1"/>
  <c r="AW26" i="1363" s="1"/>
  <c r="AX26" i="1363" s="1"/>
  <c r="AY26" i="1363" s="1"/>
  <c r="AZ26" i="1363" s="1"/>
  <c r="BA26" i="1363" s="1"/>
  <c r="BB26" i="1363" s="1"/>
  <c r="BC26" i="1363" s="1"/>
  <c r="BD26" i="1363" s="1"/>
  <c r="BE26" i="1363" s="1"/>
  <c r="BF26" i="1363" s="1"/>
  <c r="BG26" i="1363" s="1"/>
  <c r="BH26" i="1363" s="1"/>
  <c r="BI26" i="1363" s="1"/>
  <c r="BJ26" i="1363" s="1"/>
  <c r="BK26" i="1363" s="1"/>
  <c r="BL26" i="1363" s="1"/>
  <c r="BM26" i="1363" s="1"/>
  <c r="BN26" i="1363" s="1"/>
  <c r="BO26" i="1363" s="1"/>
  <c r="BP26" i="1363" s="1"/>
  <c r="BQ26" i="1363" s="1"/>
  <c r="BR26" i="1363" s="1"/>
  <c r="W38" i="1363"/>
  <c r="X38" i="1363" s="1"/>
  <c r="Y38" i="1363" s="1"/>
  <c r="Z38" i="1363" s="1"/>
  <c r="AA38" i="1363" s="1"/>
  <c r="AB38" i="1363" s="1"/>
  <c r="AC38" i="1363" s="1"/>
  <c r="AD38" i="1363" s="1"/>
  <c r="AE38" i="1363" s="1"/>
  <c r="AF38" i="1363" s="1"/>
  <c r="AG38" i="1363" s="1"/>
  <c r="AH38" i="1363" s="1"/>
  <c r="AI38" i="1363" s="1"/>
  <c r="AJ38" i="1363" s="1"/>
  <c r="AK38" i="1363" s="1"/>
  <c r="AL38" i="1363" s="1"/>
  <c r="AM38" i="1363" s="1"/>
  <c r="AN38" i="1363" s="1"/>
  <c r="AO38" i="1363" s="1"/>
  <c r="AP38" i="1363" s="1"/>
  <c r="AQ38" i="1363" s="1"/>
  <c r="AR38" i="1363" s="1"/>
  <c r="AS38" i="1363" s="1"/>
  <c r="AT38" i="1363" s="1"/>
  <c r="AU38" i="1363" s="1"/>
  <c r="AV38" i="1363" s="1"/>
  <c r="AW38" i="1363" s="1"/>
  <c r="AX38" i="1363" s="1"/>
  <c r="AY38" i="1363" s="1"/>
  <c r="AZ38" i="1363" s="1"/>
  <c r="BA38" i="1363" s="1"/>
  <c r="BB38" i="1363" s="1"/>
  <c r="BC38" i="1363" s="1"/>
  <c r="BD38" i="1363" s="1"/>
  <c r="BE38" i="1363" s="1"/>
  <c r="BF38" i="1363" s="1"/>
  <c r="BG38" i="1363" s="1"/>
  <c r="BH38" i="1363" s="1"/>
  <c r="BI38" i="1363" s="1"/>
  <c r="BJ38" i="1363" s="1"/>
  <c r="BK38" i="1363" s="1"/>
  <c r="BL38" i="1363" s="1"/>
  <c r="BM38" i="1363" s="1"/>
  <c r="BN38" i="1363" s="1"/>
  <c r="BO38" i="1363" s="1"/>
  <c r="BP38" i="1363" s="1"/>
  <c r="BQ38" i="1363" s="1"/>
  <c r="BR38" i="1363" s="1"/>
  <c r="W42" i="1363"/>
  <c r="X42" i="1363" s="1"/>
  <c r="Y42" i="1363" s="1"/>
  <c r="Z42" i="1363" s="1"/>
  <c r="AA42" i="1363" s="1"/>
  <c r="AB42" i="1363" s="1"/>
  <c r="AC42" i="1363" s="1"/>
  <c r="AD42" i="1363" s="1"/>
  <c r="AE42" i="1363" s="1"/>
  <c r="AF42" i="1363" s="1"/>
  <c r="AG42" i="1363" s="1"/>
  <c r="AH42" i="1363" s="1"/>
  <c r="AI42" i="1363" s="1"/>
  <c r="AJ42" i="1363" s="1"/>
  <c r="AK42" i="1363" s="1"/>
  <c r="AL42" i="1363" s="1"/>
  <c r="AM42" i="1363" s="1"/>
  <c r="AN42" i="1363" s="1"/>
  <c r="AO42" i="1363" s="1"/>
  <c r="AP42" i="1363" s="1"/>
  <c r="AQ42" i="1363" s="1"/>
  <c r="AR42" i="1363" s="1"/>
  <c r="AS42" i="1363" s="1"/>
  <c r="AT42" i="1363" s="1"/>
  <c r="AU42" i="1363" s="1"/>
  <c r="AV42" i="1363" s="1"/>
  <c r="AW42" i="1363" s="1"/>
  <c r="AX42" i="1363" s="1"/>
  <c r="AY42" i="1363" s="1"/>
  <c r="AZ42" i="1363" s="1"/>
  <c r="BA42" i="1363" s="1"/>
  <c r="BB42" i="1363" s="1"/>
  <c r="BC42" i="1363" s="1"/>
  <c r="BD42" i="1363" s="1"/>
  <c r="BE42" i="1363" s="1"/>
  <c r="BF42" i="1363" s="1"/>
  <c r="BG42" i="1363" s="1"/>
  <c r="BH42" i="1363" s="1"/>
  <c r="BI42" i="1363" s="1"/>
  <c r="BJ42" i="1363" s="1"/>
  <c r="BK42" i="1363" s="1"/>
  <c r="BL42" i="1363" s="1"/>
  <c r="BM42" i="1363" s="1"/>
  <c r="BN42" i="1363" s="1"/>
  <c r="BO42" i="1363" s="1"/>
  <c r="BP42" i="1363" s="1"/>
  <c r="BQ42" i="1363" s="1"/>
  <c r="BR42" i="1363" s="1"/>
  <c r="W55" i="1363"/>
  <c r="X55" i="1363" s="1"/>
  <c r="Y55" i="1363" s="1"/>
  <c r="Z55" i="1363" s="1"/>
  <c r="AA55" i="1363" s="1"/>
  <c r="AB55" i="1363" s="1"/>
  <c r="AC55" i="1363" s="1"/>
  <c r="AD55" i="1363" s="1"/>
  <c r="AE55" i="1363" s="1"/>
  <c r="AF55" i="1363" s="1"/>
  <c r="AG55" i="1363" s="1"/>
  <c r="AH55" i="1363" s="1"/>
  <c r="AI55" i="1363" s="1"/>
  <c r="AJ55" i="1363" s="1"/>
  <c r="AK55" i="1363" s="1"/>
  <c r="AL55" i="1363" s="1"/>
  <c r="AM55" i="1363" s="1"/>
  <c r="AN55" i="1363" s="1"/>
  <c r="AO55" i="1363" s="1"/>
  <c r="AP55" i="1363" s="1"/>
  <c r="AQ55" i="1363" s="1"/>
  <c r="AR55" i="1363" s="1"/>
  <c r="AS55" i="1363" s="1"/>
  <c r="AT55" i="1363" s="1"/>
  <c r="AU55" i="1363" s="1"/>
  <c r="AV55" i="1363" s="1"/>
  <c r="AW55" i="1363" s="1"/>
  <c r="AX55" i="1363" s="1"/>
  <c r="AY55" i="1363" s="1"/>
  <c r="AZ55" i="1363" s="1"/>
  <c r="BA55" i="1363" s="1"/>
  <c r="BB55" i="1363" s="1"/>
  <c r="BC55" i="1363" s="1"/>
  <c r="BD55" i="1363" s="1"/>
  <c r="BE55" i="1363" s="1"/>
  <c r="BF55" i="1363" s="1"/>
  <c r="BG55" i="1363" s="1"/>
  <c r="BH55" i="1363" s="1"/>
  <c r="BI55" i="1363" s="1"/>
  <c r="BJ55" i="1363" s="1"/>
  <c r="BK55" i="1363" s="1"/>
  <c r="BL55" i="1363" s="1"/>
  <c r="BM55" i="1363" s="1"/>
  <c r="BN55" i="1363" s="1"/>
  <c r="BO55" i="1363" s="1"/>
  <c r="BP55" i="1363" s="1"/>
  <c r="BQ55" i="1363" s="1"/>
  <c r="BR55" i="1363" s="1"/>
  <c r="W80" i="1363"/>
  <c r="X80" i="1363" s="1"/>
  <c r="Y80" i="1363" s="1"/>
  <c r="Z80" i="1363" s="1"/>
  <c r="AA80" i="1363" s="1"/>
  <c r="AB80" i="1363" s="1"/>
  <c r="AC80" i="1363" s="1"/>
  <c r="AD80" i="1363" s="1"/>
  <c r="AE80" i="1363" s="1"/>
  <c r="AF80" i="1363" s="1"/>
  <c r="AG80" i="1363" s="1"/>
  <c r="AH80" i="1363" s="1"/>
  <c r="AI80" i="1363" s="1"/>
  <c r="AJ80" i="1363" s="1"/>
  <c r="AK80" i="1363" s="1"/>
  <c r="AL80" i="1363" s="1"/>
  <c r="AM80" i="1363" s="1"/>
  <c r="AN80" i="1363" s="1"/>
  <c r="AO80" i="1363" s="1"/>
  <c r="AP80" i="1363" s="1"/>
  <c r="AQ80" i="1363" s="1"/>
  <c r="AR80" i="1363" s="1"/>
  <c r="AS80" i="1363" s="1"/>
  <c r="AT80" i="1363" s="1"/>
  <c r="AU80" i="1363" s="1"/>
  <c r="AV80" i="1363" s="1"/>
  <c r="AW80" i="1363" s="1"/>
  <c r="AX80" i="1363" s="1"/>
  <c r="AY80" i="1363" s="1"/>
  <c r="AZ80" i="1363" s="1"/>
  <c r="BA80" i="1363" s="1"/>
  <c r="BB80" i="1363" s="1"/>
  <c r="BC80" i="1363" s="1"/>
  <c r="BD80" i="1363" s="1"/>
  <c r="BE80" i="1363" s="1"/>
  <c r="BF80" i="1363" s="1"/>
  <c r="BG80" i="1363" s="1"/>
  <c r="BH80" i="1363" s="1"/>
  <c r="BI80" i="1363" s="1"/>
  <c r="BJ80" i="1363" s="1"/>
  <c r="BK80" i="1363" s="1"/>
  <c r="BL80" i="1363" s="1"/>
  <c r="BM80" i="1363" s="1"/>
  <c r="BN80" i="1363" s="1"/>
  <c r="BO80" i="1363" s="1"/>
  <c r="BP80" i="1363" s="1"/>
  <c r="BQ80" i="1363" s="1"/>
  <c r="BR80" i="1363" s="1"/>
  <c r="W83" i="1363"/>
  <c r="X83" i="1363" s="1"/>
  <c r="Y83" i="1363" s="1"/>
  <c r="Z83" i="1363" s="1"/>
  <c r="AA83" i="1363" s="1"/>
  <c r="AB83" i="1363" s="1"/>
  <c r="AC83" i="1363" s="1"/>
  <c r="AD83" i="1363" s="1"/>
  <c r="AE83" i="1363" s="1"/>
  <c r="AF83" i="1363" s="1"/>
  <c r="AG83" i="1363" s="1"/>
  <c r="AH83" i="1363" s="1"/>
  <c r="AI83" i="1363" s="1"/>
  <c r="AJ83" i="1363" s="1"/>
  <c r="AK83" i="1363" s="1"/>
  <c r="AL83" i="1363" s="1"/>
  <c r="AM83" i="1363" s="1"/>
  <c r="AN83" i="1363" s="1"/>
  <c r="AO83" i="1363" s="1"/>
  <c r="AP83" i="1363" s="1"/>
  <c r="AQ83" i="1363" s="1"/>
  <c r="AR83" i="1363" s="1"/>
  <c r="AS83" i="1363" s="1"/>
  <c r="AT83" i="1363" s="1"/>
  <c r="AU83" i="1363" s="1"/>
  <c r="AV83" i="1363" s="1"/>
  <c r="AW83" i="1363" s="1"/>
  <c r="AX83" i="1363" s="1"/>
  <c r="AY83" i="1363" s="1"/>
  <c r="AZ83" i="1363" s="1"/>
  <c r="BA83" i="1363" s="1"/>
  <c r="BB83" i="1363" s="1"/>
  <c r="BC83" i="1363" s="1"/>
  <c r="BD83" i="1363" s="1"/>
  <c r="BE83" i="1363" s="1"/>
  <c r="BF83" i="1363" s="1"/>
  <c r="BG83" i="1363" s="1"/>
  <c r="BH83" i="1363" s="1"/>
  <c r="BI83" i="1363" s="1"/>
  <c r="BJ83" i="1363" s="1"/>
  <c r="BK83" i="1363" s="1"/>
  <c r="BL83" i="1363" s="1"/>
  <c r="BM83" i="1363" s="1"/>
  <c r="BN83" i="1363" s="1"/>
  <c r="BO83" i="1363" s="1"/>
  <c r="BP83" i="1363" s="1"/>
  <c r="BQ83" i="1363" s="1"/>
  <c r="BR83" i="1363" s="1"/>
  <c r="W90" i="1363"/>
  <c r="X90" i="1363" s="1"/>
  <c r="Y90" i="1363" s="1"/>
  <c r="Z90" i="1363" s="1"/>
  <c r="AA90" i="1363" s="1"/>
  <c r="AB90" i="1363" s="1"/>
  <c r="AC90" i="1363" s="1"/>
  <c r="AD90" i="1363" s="1"/>
  <c r="AE90" i="1363" s="1"/>
  <c r="AF90" i="1363" s="1"/>
  <c r="AG90" i="1363" s="1"/>
  <c r="AH90" i="1363" s="1"/>
  <c r="AI90" i="1363" s="1"/>
  <c r="AJ90" i="1363" s="1"/>
  <c r="AK90" i="1363" s="1"/>
  <c r="AL90" i="1363" s="1"/>
  <c r="AM90" i="1363" s="1"/>
  <c r="AN90" i="1363" s="1"/>
  <c r="AO90" i="1363" s="1"/>
  <c r="AP90" i="1363" s="1"/>
  <c r="AQ90" i="1363" s="1"/>
  <c r="AR90" i="1363" s="1"/>
  <c r="AS90" i="1363" s="1"/>
  <c r="AT90" i="1363" s="1"/>
  <c r="AU90" i="1363" s="1"/>
  <c r="AV90" i="1363" s="1"/>
  <c r="AW90" i="1363" s="1"/>
  <c r="AX90" i="1363" s="1"/>
  <c r="AY90" i="1363" s="1"/>
  <c r="AZ90" i="1363" s="1"/>
  <c r="BA90" i="1363" s="1"/>
  <c r="BB90" i="1363" s="1"/>
  <c r="BC90" i="1363" s="1"/>
  <c r="BD90" i="1363" s="1"/>
  <c r="BE90" i="1363" s="1"/>
  <c r="BF90" i="1363" s="1"/>
  <c r="BG90" i="1363" s="1"/>
  <c r="BH90" i="1363" s="1"/>
  <c r="BI90" i="1363" s="1"/>
  <c r="BJ90" i="1363" s="1"/>
  <c r="BK90" i="1363" s="1"/>
  <c r="BL90" i="1363" s="1"/>
  <c r="BM90" i="1363" s="1"/>
  <c r="BN90" i="1363" s="1"/>
  <c r="BO90" i="1363" s="1"/>
  <c r="BP90" i="1363" s="1"/>
  <c r="BQ90" i="1363" s="1"/>
  <c r="BR90" i="1363" s="1"/>
  <c r="W108" i="1363"/>
  <c r="X108" i="1363" s="1"/>
  <c r="Y108" i="1363" s="1"/>
  <c r="Z108" i="1363" s="1"/>
  <c r="AA108" i="1363" s="1"/>
  <c r="AB108" i="1363" s="1"/>
  <c r="AC108" i="1363" s="1"/>
  <c r="AD108" i="1363" s="1"/>
  <c r="AE108" i="1363" s="1"/>
  <c r="AF108" i="1363" s="1"/>
  <c r="AG108" i="1363" s="1"/>
  <c r="AH108" i="1363" s="1"/>
  <c r="AI108" i="1363" s="1"/>
  <c r="AJ108" i="1363" s="1"/>
  <c r="AK108" i="1363" s="1"/>
  <c r="AL108" i="1363" s="1"/>
  <c r="AM108" i="1363" s="1"/>
  <c r="AN108" i="1363" s="1"/>
  <c r="AO108" i="1363" s="1"/>
  <c r="AP108" i="1363" s="1"/>
  <c r="AQ108" i="1363" s="1"/>
  <c r="AR108" i="1363" s="1"/>
  <c r="AS108" i="1363" s="1"/>
  <c r="AT108" i="1363" s="1"/>
  <c r="AU108" i="1363" s="1"/>
  <c r="AV108" i="1363" s="1"/>
  <c r="AW108" i="1363" s="1"/>
  <c r="AX108" i="1363" s="1"/>
  <c r="AY108" i="1363" s="1"/>
  <c r="AZ108" i="1363" s="1"/>
  <c r="BA108" i="1363" s="1"/>
  <c r="BB108" i="1363" s="1"/>
  <c r="BC108" i="1363" s="1"/>
  <c r="BD108" i="1363" s="1"/>
  <c r="BE108" i="1363" s="1"/>
  <c r="BF108" i="1363" s="1"/>
  <c r="BG108" i="1363" s="1"/>
  <c r="BH108" i="1363" s="1"/>
  <c r="BI108" i="1363" s="1"/>
  <c r="BJ108" i="1363" s="1"/>
  <c r="BK108" i="1363" s="1"/>
  <c r="BL108" i="1363" s="1"/>
  <c r="BM108" i="1363" s="1"/>
  <c r="BN108" i="1363" s="1"/>
  <c r="BO108" i="1363" s="1"/>
  <c r="BP108" i="1363" s="1"/>
  <c r="BQ108" i="1363" s="1"/>
  <c r="BR108" i="1363" s="1"/>
  <c r="W121" i="1363"/>
  <c r="X121" i="1363" s="1"/>
  <c r="Y121" i="1363" s="1"/>
  <c r="Z121" i="1363" s="1"/>
  <c r="AA121" i="1363" s="1"/>
  <c r="AB121" i="1363" s="1"/>
  <c r="AC121" i="1363" s="1"/>
  <c r="AD121" i="1363" s="1"/>
  <c r="AE121" i="1363" s="1"/>
  <c r="AF121" i="1363" s="1"/>
  <c r="AG121" i="1363" s="1"/>
  <c r="AH121" i="1363" s="1"/>
  <c r="AI121" i="1363" s="1"/>
  <c r="AJ121" i="1363" s="1"/>
  <c r="AK121" i="1363" s="1"/>
  <c r="AL121" i="1363" s="1"/>
  <c r="AM121" i="1363" s="1"/>
  <c r="AN121" i="1363" s="1"/>
  <c r="AO121" i="1363" s="1"/>
  <c r="AP121" i="1363" s="1"/>
  <c r="AQ121" i="1363" s="1"/>
  <c r="AR121" i="1363" s="1"/>
  <c r="AS121" i="1363" s="1"/>
  <c r="AT121" i="1363" s="1"/>
  <c r="AU121" i="1363" s="1"/>
  <c r="AV121" i="1363" s="1"/>
  <c r="AW121" i="1363" s="1"/>
  <c r="AX121" i="1363" s="1"/>
  <c r="AY121" i="1363" s="1"/>
  <c r="AZ121" i="1363" s="1"/>
  <c r="BA121" i="1363" s="1"/>
  <c r="BB121" i="1363" s="1"/>
  <c r="BC121" i="1363" s="1"/>
  <c r="BD121" i="1363" s="1"/>
  <c r="BE121" i="1363" s="1"/>
  <c r="BF121" i="1363" s="1"/>
  <c r="BG121" i="1363" s="1"/>
  <c r="BH121" i="1363" s="1"/>
  <c r="BI121" i="1363" s="1"/>
  <c r="BJ121" i="1363" s="1"/>
  <c r="BK121" i="1363" s="1"/>
  <c r="BL121" i="1363" s="1"/>
  <c r="BM121" i="1363" s="1"/>
  <c r="BN121" i="1363" s="1"/>
  <c r="BO121" i="1363" s="1"/>
  <c r="BP121" i="1363" s="1"/>
  <c r="BQ121" i="1363" s="1"/>
  <c r="BR121" i="1363" s="1"/>
  <c r="W128" i="1363"/>
  <c r="X128" i="1363" s="1"/>
  <c r="Y128" i="1363" s="1"/>
  <c r="Z128" i="1363" s="1"/>
  <c r="AA128" i="1363" s="1"/>
  <c r="AB128" i="1363" s="1"/>
  <c r="AC128" i="1363" s="1"/>
  <c r="AD128" i="1363" s="1"/>
  <c r="AE128" i="1363" s="1"/>
  <c r="AF128" i="1363" s="1"/>
  <c r="AG128" i="1363" s="1"/>
  <c r="AH128" i="1363" s="1"/>
  <c r="AI128" i="1363" s="1"/>
  <c r="AJ128" i="1363" s="1"/>
  <c r="AK128" i="1363" s="1"/>
  <c r="AL128" i="1363" s="1"/>
  <c r="AM128" i="1363" s="1"/>
  <c r="AN128" i="1363" s="1"/>
  <c r="AO128" i="1363" s="1"/>
  <c r="AP128" i="1363" s="1"/>
  <c r="AQ128" i="1363" s="1"/>
  <c r="AR128" i="1363" s="1"/>
  <c r="AS128" i="1363" s="1"/>
  <c r="AT128" i="1363" s="1"/>
  <c r="AU128" i="1363" s="1"/>
  <c r="AV128" i="1363" s="1"/>
  <c r="AW128" i="1363" s="1"/>
  <c r="AX128" i="1363" s="1"/>
  <c r="AY128" i="1363" s="1"/>
  <c r="AZ128" i="1363" s="1"/>
  <c r="BA128" i="1363" s="1"/>
  <c r="BB128" i="1363" s="1"/>
  <c r="BC128" i="1363" s="1"/>
  <c r="BD128" i="1363" s="1"/>
  <c r="BE128" i="1363" s="1"/>
  <c r="BF128" i="1363" s="1"/>
  <c r="BG128" i="1363" s="1"/>
  <c r="BH128" i="1363" s="1"/>
  <c r="BI128" i="1363" s="1"/>
  <c r="BJ128" i="1363" s="1"/>
  <c r="BK128" i="1363" s="1"/>
  <c r="BL128" i="1363" s="1"/>
  <c r="BM128" i="1363" s="1"/>
  <c r="BN128" i="1363" s="1"/>
  <c r="BO128" i="1363" s="1"/>
  <c r="BP128" i="1363" s="1"/>
  <c r="BQ128" i="1363" s="1"/>
  <c r="BR128" i="1363" s="1"/>
  <c r="X39" i="1363"/>
  <c r="Y39" i="1363" s="1"/>
  <c r="Z39" i="1363" s="1"/>
  <c r="AA39" i="1363" s="1"/>
  <c r="AB39" i="1363" s="1"/>
  <c r="AC39" i="1363" s="1"/>
  <c r="AD39" i="1363" s="1"/>
  <c r="AE39" i="1363" s="1"/>
  <c r="AF39" i="1363" s="1"/>
  <c r="AG39" i="1363" s="1"/>
  <c r="AH39" i="1363" s="1"/>
  <c r="AI39" i="1363" s="1"/>
  <c r="AJ39" i="1363" s="1"/>
  <c r="AK39" i="1363" s="1"/>
  <c r="AL39" i="1363" s="1"/>
  <c r="AM39" i="1363" s="1"/>
  <c r="AN39" i="1363" s="1"/>
  <c r="AO39" i="1363" s="1"/>
  <c r="AP39" i="1363" s="1"/>
  <c r="AQ39" i="1363" s="1"/>
  <c r="AR39" i="1363" s="1"/>
  <c r="AS39" i="1363" s="1"/>
  <c r="AT39" i="1363" s="1"/>
  <c r="AU39" i="1363" s="1"/>
  <c r="AV39" i="1363" s="1"/>
  <c r="AW39" i="1363" s="1"/>
  <c r="AX39" i="1363" s="1"/>
  <c r="AY39" i="1363" s="1"/>
  <c r="AZ39" i="1363" s="1"/>
  <c r="BA39" i="1363" s="1"/>
  <c r="BB39" i="1363" s="1"/>
  <c r="BC39" i="1363" s="1"/>
  <c r="BD39" i="1363" s="1"/>
  <c r="BE39" i="1363" s="1"/>
  <c r="BF39" i="1363" s="1"/>
  <c r="BG39" i="1363" s="1"/>
  <c r="BH39" i="1363" s="1"/>
  <c r="BI39" i="1363" s="1"/>
  <c r="BJ39" i="1363" s="1"/>
  <c r="BK39" i="1363" s="1"/>
  <c r="BL39" i="1363" s="1"/>
  <c r="BM39" i="1363" s="1"/>
  <c r="BN39" i="1363" s="1"/>
  <c r="BO39" i="1363" s="1"/>
  <c r="BP39" i="1363" s="1"/>
  <c r="BQ39" i="1363" s="1"/>
  <c r="BR39" i="1363" s="1"/>
  <c r="W11" i="1363"/>
  <c r="X11" i="1363" s="1"/>
  <c r="Y11" i="1363" s="1"/>
  <c r="Z11" i="1363" s="1"/>
  <c r="AA11" i="1363" s="1"/>
  <c r="AB11" i="1363" s="1"/>
  <c r="AC11" i="1363" s="1"/>
  <c r="AD11" i="1363" s="1"/>
  <c r="AE11" i="1363" s="1"/>
  <c r="AF11" i="1363" s="1"/>
  <c r="AG11" i="1363" s="1"/>
  <c r="AH11" i="1363" s="1"/>
  <c r="AI11" i="1363" s="1"/>
  <c r="AJ11" i="1363" s="1"/>
  <c r="AK11" i="1363" s="1"/>
  <c r="AL11" i="1363" s="1"/>
  <c r="AM11" i="1363" s="1"/>
  <c r="AN11" i="1363" s="1"/>
  <c r="AO11" i="1363" s="1"/>
  <c r="AP11" i="1363" s="1"/>
  <c r="AQ11" i="1363" s="1"/>
  <c r="AR11" i="1363" s="1"/>
  <c r="AS11" i="1363" s="1"/>
  <c r="AT11" i="1363" s="1"/>
  <c r="AU11" i="1363" s="1"/>
  <c r="AV11" i="1363" s="1"/>
  <c r="AW11" i="1363" s="1"/>
  <c r="AX11" i="1363" s="1"/>
  <c r="AY11" i="1363" s="1"/>
  <c r="AZ11" i="1363" s="1"/>
  <c r="BA11" i="1363" s="1"/>
  <c r="BB11" i="1363" s="1"/>
  <c r="BC11" i="1363" s="1"/>
  <c r="BD11" i="1363" s="1"/>
  <c r="BE11" i="1363" s="1"/>
  <c r="BF11" i="1363" s="1"/>
  <c r="BG11" i="1363" s="1"/>
  <c r="BH11" i="1363" s="1"/>
  <c r="BI11" i="1363" s="1"/>
  <c r="BJ11" i="1363" s="1"/>
  <c r="BK11" i="1363" s="1"/>
  <c r="BL11" i="1363" s="1"/>
  <c r="BM11" i="1363" s="1"/>
  <c r="BN11" i="1363" s="1"/>
  <c r="BO11" i="1363" s="1"/>
  <c r="BP11" i="1363" s="1"/>
  <c r="BQ11" i="1363" s="1"/>
  <c r="BR11" i="1363" s="1"/>
  <c r="W27" i="1363"/>
  <c r="X27" i="1363" s="1"/>
  <c r="Y27" i="1363" s="1"/>
  <c r="Z27" i="1363" s="1"/>
  <c r="AA27" i="1363" s="1"/>
  <c r="AB27" i="1363" s="1"/>
  <c r="AC27" i="1363" s="1"/>
  <c r="AD27" i="1363" s="1"/>
  <c r="AE27" i="1363" s="1"/>
  <c r="AF27" i="1363" s="1"/>
  <c r="AG27" i="1363" s="1"/>
  <c r="AH27" i="1363" s="1"/>
  <c r="AI27" i="1363" s="1"/>
  <c r="AJ27" i="1363" s="1"/>
  <c r="AK27" i="1363" s="1"/>
  <c r="AL27" i="1363" s="1"/>
  <c r="AM27" i="1363" s="1"/>
  <c r="AN27" i="1363" s="1"/>
  <c r="AO27" i="1363" s="1"/>
  <c r="AP27" i="1363" s="1"/>
  <c r="AQ27" i="1363" s="1"/>
  <c r="AR27" i="1363" s="1"/>
  <c r="AS27" i="1363" s="1"/>
  <c r="AT27" i="1363" s="1"/>
  <c r="AU27" i="1363" s="1"/>
  <c r="AV27" i="1363" s="1"/>
  <c r="AW27" i="1363" s="1"/>
  <c r="AX27" i="1363" s="1"/>
  <c r="AY27" i="1363" s="1"/>
  <c r="AZ27" i="1363" s="1"/>
  <c r="BA27" i="1363" s="1"/>
  <c r="BB27" i="1363" s="1"/>
  <c r="BC27" i="1363" s="1"/>
  <c r="BD27" i="1363" s="1"/>
  <c r="BE27" i="1363" s="1"/>
  <c r="BF27" i="1363" s="1"/>
  <c r="BG27" i="1363" s="1"/>
  <c r="BH27" i="1363" s="1"/>
  <c r="BI27" i="1363" s="1"/>
  <c r="BJ27" i="1363" s="1"/>
  <c r="BK27" i="1363" s="1"/>
  <c r="BL27" i="1363" s="1"/>
  <c r="BM27" i="1363" s="1"/>
  <c r="BN27" i="1363" s="1"/>
  <c r="BO27" i="1363" s="1"/>
  <c r="BP27" i="1363" s="1"/>
  <c r="BQ27" i="1363" s="1"/>
  <c r="BR27" i="1363" s="1"/>
  <c r="W97" i="1363"/>
  <c r="X97" i="1363" s="1"/>
  <c r="Y97" i="1363" s="1"/>
  <c r="Z97" i="1363" s="1"/>
  <c r="AA97" i="1363" s="1"/>
  <c r="AB97" i="1363" s="1"/>
  <c r="AC97" i="1363" s="1"/>
  <c r="AD97" i="1363" s="1"/>
  <c r="AE97" i="1363" s="1"/>
  <c r="AF97" i="1363" s="1"/>
  <c r="AG97" i="1363" s="1"/>
  <c r="AH97" i="1363" s="1"/>
  <c r="AI97" i="1363" s="1"/>
  <c r="AJ97" i="1363" s="1"/>
  <c r="AK97" i="1363" s="1"/>
  <c r="AL97" i="1363" s="1"/>
  <c r="AM97" i="1363" s="1"/>
  <c r="AN97" i="1363" s="1"/>
  <c r="AO97" i="1363" s="1"/>
  <c r="AP97" i="1363" s="1"/>
  <c r="AQ97" i="1363" s="1"/>
  <c r="AR97" i="1363" s="1"/>
  <c r="AS97" i="1363" s="1"/>
  <c r="AT97" i="1363" s="1"/>
  <c r="AU97" i="1363" s="1"/>
  <c r="AV97" i="1363" s="1"/>
  <c r="AW97" i="1363" s="1"/>
  <c r="AX97" i="1363" s="1"/>
  <c r="AY97" i="1363" s="1"/>
  <c r="AZ97" i="1363" s="1"/>
  <c r="BA97" i="1363" s="1"/>
  <c r="BB97" i="1363" s="1"/>
  <c r="BC97" i="1363" s="1"/>
  <c r="BD97" i="1363" s="1"/>
  <c r="BE97" i="1363" s="1"/>
  <c r="BF97" i="1363" s="1"/>
  <c r="BG97" i="1363" s="1"/>
  <c r="BH97" i="1363" s="1"/>
  <c r="BI97" i="1363" s="1"/>
  <c r="BJ97" i="1363" s="1"/>
  <c r="BK97" i="1363" s="1"/>
  <c r="BL97" i="1363" s="1"/>
  <c r="BM97" i="1363" s="1"/>
  <c r="BN97" i="1363" s="1"/>
  <c r="BO97" i="1363" s="1"/>
  <c r="BP97" i="1363" s="1"/>
  <c r="BQ97" i="1363" s="1"/>
  <c r="BR97" i="1363" s="1"/>
  <c r="W109" i="1363"/>
  <c r="X109" i="1363" s="1"/>
  <c r="Y109" i="1363" s="1"/>
  <c r="Z109" i="1363" s="1"/>
  <c r="AA109" i="1363" s="1"/>
  <c r="AB109" i="1363" s="1"/>
  <c r="AC109" i="1363" s="1"/>
  <c r="AD109" i="1363" s="1"/>
  <c r="AE109" i="1363" s="1"/>
  <c r="AF109" i="1363" s="1"/>
  <c r="AG109" i="1363" s="1"/>
  <c r="AH109" i="1363" s="1"/>
  <c r="AI109" i="1363" s="1"/>
  <c r="AJ109" i="1363" s="1"/>
  <c r="AK109" i="1363" s="1"/>
  <c r="AL109" i="1363" s="1"/>
  <c r="AM109" i="1363" s="1"/>
  <c r="AN109" i="1363" s="1"/>
  <c r="AO109" i="1363" s="1"/>
  <c r="AP109" i="1363" s="1"/>
  <c r="AQ109" i="1363" s="1"/>
  <c r="AR109" i="1363" s="1"/>
  <c r="AS109" i="1363" s="1"/>
  <c r="AT109" i="1363" s="1"/>
  <c r="AU109" i="1363" s="1"/>
  <c r="AV109" i="1363" s="1"/>
  <c r="AW109" i="1363" s="1"/>
  <c r="AX109" i="1363" s="1"/>
  <c r="AY109" i="1363" s="1"/>
  <c r="AZ109" i="1363" s="1"/>
  <c r="BA109" i="1363" s="1"/>
  <c r="BB109" i="1363" s="1"/>
  <c r="BC109" i="1363" s="1"/>
  <c r="BD109" i="1363" s="1"/>
  <c r="BE109" i="1363" s="1"/>
  <c r="BF109" i="1363" s="1"/>
  <c r="BG109" i="1363" s="1"/>
  <c r="BH109" i="1363" s="1"/>
  <c r="BI109" i="1363" s="1"/>
  <c r="BJ109" i="1363" s="1"/>
  <c r="BK109" i="1363" s="1"/>
  <c r="BL109" i="1363" s="1"/>
  <c r="BM109" i="1363" s="1"/>
  <c r="BN109" i="1363" s="1"/>
  <c r="BO109" i="1363" s="1"/>
  <c r="BP109" i="1363" s="1"/>
  <c r="BQ109" i="1363" s="1"/>
  <c r="BR109" i="1363" s="1"/>
  <c r="W5" i="1365"/>
  <c r="AA224" i="1431"/>
  <c r="AD330" i="1431"/>
  <c r="B5" i="1442"/>
  <c r="C5" i="1442" s="1"/>
  <c r="D5" i="1442" s="1"/>
  <c r="E5" i="1442" s="1"/>
  <c r="F5" i="1442" s="1"/>
  <c r="G5" i="1442" s="1"/>
  <c r="H5" i="1442" s="1"/>
  <c r="I5" i="1442" s="1"/>
  <c r="J5" i="1442" s="1"/>
  <c r="K5" i="1442" s="1"/>
  <c r="L5" i="1442" s="1"/>
  <c r="M5" i="1442" s="1"/>
  <c r="N5" i="1442" s="1"/>
  <c r="O5" i="1442" s="1"/>
  <c r="P5" i="1442" s="1"/>
  <c r="Q5" i="1442" s="1"/>
  <c r="R5" i="1442" s="1"/>
  <c r="S5" i="1442" s="1"/>
  <c r="T5" i="1442" s="1"/>
  <c r="U5" i="1442" s="1"/>
  <c r="V5" i="1442" s="1"/>
  <c r="W5" i="1442" s="1"/>
  <c r="X5" i="1442" s="1"/>
  <c r="Y5" i="1442" s="1"/>
  <c r="Z5" i="1442" s="1"/>
  <c r="AA5" i="1442" s="1"/>
  <c r="AB5" i="1442" s="1"/>
  <c r="AC5" i="1442" s="1"/>
  <c r="AD5" i="1442" s="1"/>
  <c r="AE5" i="1442" s="1"/>
  <c r="AF5" i="1442" s="1"/>
  <c r="C9" i="1437"/>
  <c r="D9" i="1437" s="1"/>
  <c r="E9" i="1437" s="1"/>
  <c r="C9" i="1433"/>
  <c r="D9" i="1433" s="1"/>
  <c r="E9" i="1433" s="1"/>
  <c r="C9" i="1444"/>
  <c r="D9" i="1444" s="1"/>
  <c r="C9" i="1442"/>
  <c r="D9" i="1442" s="1"/>
  <c r="D20" i="1442"/>
  <c r="E20" i="1442" s="1"/>
  <c r="F20" i="1442" s="1"/>
  <c r="G20" i="1442" s="1"/>
  <c r="H20" i="1442" s="1"/>
  <c r="I20" i="1442" s="1"/>
  <c r="J20" i="1442" s="1"/>
  <c r="K20" i="1442" s="1"/>
  <c r="L20" i="1442" s="1"/>
  <c r="M20" i="1442" s="1"/>
  <c r="N20" i="1442" s="1"/>
  <c r="O20" i="1442" s="1"/>
  <c r="P20" i="1442" s="1"/>
  <c r="Q20" i="1442" s="1"/>
  <c r="B3" i="1443" a="1"/>
  <c r="G31" i="1443"/>
  <c r="G23" i="1443"/>
  <c r="G15" i="1443"/>
  <c r="G7" i="1443"/>
  <c r="G30" i="1443"/>
  <c r="G22" i="1443"/>
  <c r="G14" i="1443"/>
  <c r="G6" i="1443"/>
  <c r="G29" i="1443"/>
  <c r="G21" i="1443"/>
  <c r="G13" i="1443"/>
  <c r="G5" i="1443"/>
  <c r="G28" i="1443"/>
  <c r="G20" i="1443"/>
  <c r="G12" i="1443"/>
  <c r="G4" i="1443"/>
  <c r="G27" i="1443"/>
  <c r="G19" i="1443"/>
  <c r="G11" i="1443"/>
  <c r="G3" i="1443"/>
  <c r="G25" i="1443"/>
  <c r="G17" i="1443"/>
  <c r="G9" i="1443"/>
  <c r="G32" i="1443"/>
  <c r="G24" i="1443"/>
  <c r="G16" i="1443"/>
  <c r="G8" i="1443"/>
  <c r="G10" i="1443"/>
  <c r="G33" i="1443"/>
  <c r="G18" i="1443"/>
  <c r="G26" i="1443"/>
  <c r="B3" i="1445" a="1"/>
  <c r="C20" i="1444"/>
  <c r="B5" i="1444"/>
  <c r="C5" i="1444" s="1"/>
  <c r="D5" i="1444" s="1"/>
  <c r="E5" i="1444" s="1"/>
  <c r="F5" i="1444" s="1"/>
  <c r="G5" i="1444" s="1"/>
  <c r="H5" i="1444" s="1"/>
  <c r="I5" i="1444" s="1"/>
  <c r="J5" i="1444" s="1"/>
  <c r="K5" i="1444" s="1"/>
  <c r="L5" i="1444" s="1"/>
  <c r="M5" i="1444" s="1"/>
  <c r="N5" i="1444" s="1"/>
  <c r="O5" i="1444" s="1"/>
  <c r="P5" i="1444" s="1"/>
  <c r="Q5" i="1444" s="1"/>
  <c r="R5" i="1444" s="1"/>
  <c r="S5" i="1444" s="1"/>
  <c r="T5" i="1444" s="1"/>
  <c r="U5" i="1444" s="1"/>
  <c r="V5" i="1444" s="1"/>
  <c r="W5" i="1444" s="1"/>
  <c r="X5" i="1444" s="1"/>
  <c r="Y5" i="1444" s="1"/>
  <c r="Z5" i="1444" s="1"/>
  <c r="AA5" i="1444" s="1"/>
  <c r="AB5" i="1444" s="1"/>
  <c r="AC5" i="1444" s="1"/>
  <c r="AD5" i="1444" s="1"/>
  <c r="AE5" i="1444" s="1"/>
  <c r="AF5" i="1444" s="1"/>
  <c r="E12" i="1441"/>
  <c r="B14" i="1441"/>
  <c r="B22" i="1441"/>
  <c r="B27" i="1441"/>
  <c r="B48" i="1441"/>
  <c r="B52" i="1441"/>
  <c r="B56" i="1441"/>
  <c r="B60" i="1441"/>
  <c r="B64" i="1441"/>
  <c r="B68" i="1441"/>
  <c r="B96" i="1441"/>
  <c r="B100" i="1441"/>
  <c r="B104" i="1441"/>
  <c r="B128" i="1441"/>
  <c r="B124" i="1441"/>
  <c r="B120" i="1441"/>
  <c r="B119" i="1441"/>
  <c r="B115" i="1441"/>
  <c r="B111" i="1441"/>
  <c r="B106" i="1441"/>
  <c r="B102" i="1441"/>
  <c r="B98" i="1441"/>
  <c r="B93" i="1441"/>
  <c r="B89" i="1441"/>
  <c r="B85" i="1441"/>
  <c r="B80" i="1441"/>
  <c r="B76" i="1441"/>
  <c r="B72" i="1441"/>
  <c r="B71" i="1441"/>
  <c r="B67" i="1441"/>
  <c r="B63" i="1441"/>
  <c r="B58" i="1441"/>
  <c r="B54" i="1441"/>
  <c r="B50" i="1441"/>
  <c r="B45" i="1441"/>
  <c r="B41" i="1441"/>
  <c r="B37" i="1441"/>
  <c r="B32" i="1441"/>
  <c r="B28" i="1441"/>
  <c r="B24" i="1441"/>
  <c r="B129" i="1441"/>
  <c r="B125" i="1441"/>
  <c r="B121" i="1441"/>
  <c r="B116" i="1441"/>
  <c r="B112" i="1441"/>
  <c r="B131" i="1441"/>
  <c r="B127" i="1441"/>
  <c r="B123" i="1441"/>
  <c r="B118" i="1441"/>
  <c r="B114" i="1441"/>
  <c r="B110" i="1441"/>
  <c r="B105" i="1441"/>
  <c r="B101" i="1441"/>
  <c r="B97" i="1441"/>
  <c r="B92" i="1441"/>
  <c r="B88" i="1441"/>
  <c r="B84" i="1441"/>
  <c r="B83" i="1441"/>
  <c r="B79" i="1441"/>
  <c r="B75" i="1441"/>
  <c r="B70" i="1441"/>
  <c r="B66" i="1441"/>
  <c r="B62" i="1441"/>
  <c r="B57" i="1441"/>
  <c r="B53" i="1441"/>
  <c r="B49" i="1441"/>
  <c r="B44" i="1441"/>
  <c r="B40" i="1441"/>
  <c r="B19" i="1441"/>
  <c r="B34" i="1441"/>
  <c r="B113" i="1441"/>
  <c r="B13" i="1441"/>
  <c r="B16" i="1441"/>
  <c r="B31" i="1441"/>
  <c r="B61" i="1441"/>
  <c r="B65" i="1441"/>
  <c r="B69" i="1441"/>
  <c r="B73" i="1441"/>
  <c r="B77" i="1441"/>
  <c r="B81" i="1441"/>
  <c r="B109" i="1441"/>
  <c r="B130" i="1441"/>
  <c r="B21" i="1441"/>
  <c r="B25" i="1441"/>
  <c r="B74" i="1441"/>
  <c r="B78" i="1441"/>
  <c r="B82" i="1441"/>
  <c r="B86" i="1441"/>
  <c r="B90" i="1441"/>
  <c r="B94" i="1441"/>
  <c r="B126" i="1441"/>
  <c r="B20" i="1441"/>
  <c r="B39" i="1441"/>
  <c r="B43" i="1441"/>
  <c r="B47" i="1441"/>
  <c r="B51" i="1441"/>
  <c r="B55" i="1441"/>
  <c r="B59" i="1441"/>
  <c r="B87" i="1441"/>
  <c r="B91" i="1441"/>
  <c r="B95" i="1441"/>
  <c r="B99" i="1441"/>
  <c r="B103" i="1441"/>
  <c r="B107" i="1441"/>
  <c r="B122" i="1441"/>
  <c r="C9" i="1439"/>
  <c r="D9" i="1439" s="1"/>
  <c r="D20" i="1439"/>
  <c r="E20" i="1439" s="1"/>
  <c r="F20" i="1439" s="1"/>
  <c r="G20" i="1439" s="1"/>
  <c r="H20" i="1439" s="1"/>
  <c r="I20" i="1439" s="1"/>
  <c r="J20" i="1439" s="1"/>
  <c r="K20" i="1439" s="1"/>
  <c r="L20" i="1439" s="1"/>
  <c r="B3" i="1440" a="1"/>
  <c r="B5" i="1439"/>
  <c r="C5" i="1439" s="1"/>
  <c r="D5" i="1439" s="1"/>
  <c r="E5" i="1439" s="1"/>
  <c r="F5" i="1439" s="1"/>
  <c r="G5" i="1439" s="1"/>
  <c r="H5" i="1439" s="1"/>
  <c r="I5" i="1439" s="1"/>
  <c r="J5" i="1439" s="1"/>
  <c r="K5" i="1439" s="1"/>
  <c r="L5" i="1439" s="1"/>
  <c r="M5" i="1439" s="1"/>
  <c r="N5" i="1439" s="1"/>
  <c r="O5" i="1439" s="1"/>
  <c r="P5" i="1439" s="1"/>
  <c r="Q5" i="1439" s="1"/>
  <c r="R5" i="1439" s="1"/>
  <c r="S5" i="1439" s="1"/>
  <c r="T5" i="1439" s="1"/>
  <c r="U5" i="1439" s="1"/>
  <c r="V5" i="1439" s="1"/>
  <c r="W5" i="1439" s="1"/>
  <c r="X5" i="1439" s="1"/>
  <c r="Y5" i="1439" s="1"/>
  <c r="Z5" i="1439" s="1"/>
  <c r="AA5" i="1439" s="1"/>
  <c r="AB5" i="1439" s="1"/>
  <c r="AC5" i="1439" s="1"/>
  <c r="AD5" i="1439" s="1"/>
  <c r="AE5" i="1439" s="1"/>
  <c r="AF5" i="1439" s="1"/>
  <c r="G14" i="1438"/>
  <c r="G25" i="1438"/>
  <c r="G15" i="1438"/>
  <c r="G29" i="1438"/>
  <c r="G5" i="1438"/>
  <c r="G16" i="1438"/>
  <c r="G30" i="1438"/>
  <c r="G6" i="1438"/>
  <c r="G17" i="1438"/>
  <c r="G31" i="1438"/>
  <c r="G7" i="1438"/>
  <c r="G21" i="1438"/>
  <c r="G32" i="1438"/>
  <c r="B3" i="1438" a="1"/>
  <c r="C20" i="1437"/>
  <c r="B5" i="1437"/>
  <c r="C5" i="1437" s="1"/>
  <c r="D5" i="1437" s="1"/>
  <c r="E5" i="1437" s="1"/>
  <c r="F5" i="1437" s="1"/>
  <c r="G5" i="1437" s="1"/>
  <c r="H5" i="1437" s="1"/>
  <c r="I5" i="1437" s="1"/>
  <c r="J5" i="1437" s="1"/>
  <c r="K5" i="1437" s="1"/>
  <c r="L5" i="1437" s="1"/>
  <c r="M5" i="1437" s="1"/>
  <c r="N5" i="1437" s="1"/>
  <c r="O5" i="1437" s="1"/>
  <c r="P5" i="1437" s="1"/>
  <c r="Q5" i="1437" s="1"/>
  <c r="R5" i="1437" s="1"/>
  <c r="S5" i="1437" s="1"/>
  <c r="T5" i="1437" s="1"/>
  <c r="U5" i="1437" s="1"/>
  <c r="V5" i="1437" s="1"/>
  <c r="W5" i="1437" s="1"/>
  <c r="X5" i="1437" s="1"/>
  <c r="Y5" i="1437" s="1"/>
  <c r="Z5" i="1437" s="1"/>
  <c r="AA5" i="1437" s="1"/>
  <c r="AB5" i="1437" s="1"/>
  <c r="AC5" i="1437" s="1"/>
  <c r="AD5" i="1437" s="1"/>
  <c r="AE5" i="1437" s="1"/>
  <c r="AF5" i="1437" s="1"/>
  <c r="G10" i="1438"/>
  <c r="G18" i="1438"/>
  <c r="G26" i="1438"/>
  <c r="G3" i="1438"/>
  <c r="G11" i="1438"/>
  <c r="G19" i="1438"/>
  <c r="G27" i="1438"/>
  <c r="G4" i="1438"/>
  <c r="G12" i="1438"/>
  <c r="G20" i="1438"/>
  <c r="D20" i="1435"/>
  <c r="E20" i="1435" s="1"/>
  <c r="F20" i="1435" s="1"/>
  <c r="G20" i="1435" s="1"/>
  <c r="H20" i="1435" s="1"/>
  <c r="I20" i="1435" s="1"/>
  <c r="J20" i="1435" s="1"/>
  <c r="K20" i="1435" s="1"/>
  <c r="L20" i="1435" s="1"/>
  <c r="M20" i="1435" s="1"/>
  <c r="N20" i="1435" s="1"/>
  <c r="O20" i="1435" s="1"/>
  <c r="P20" i="1435" s="1"/>
  <c r="Q20" i="1435" s="1"/>
  <c r="R20" i="1435" s="1"/>
  <c r="S20" i="1435" s="1"/>
  <c r="T20" i="1435" s="1"/>
  <c r="U20" i="1435" s="1"/>
  <c r="V20" i="1435" s="1"/>
  <c r="C9" i="1435"/>
  <c r="B5" i="1435"/>
  <c r="C5" i="1435" s="1"/>
  <c r="D5" i="1435" s="1"/>
  <c r="E5" i="1435" s="1"/>
  <c r="F5" i="1435" s="1"/>
  <c r="G5" i="1435" s="1"/>
  <c r="H5" i="1435" s="1"/>
  <c r="I5" i="1435" s="1"/>
  <c r="J5" i="1435" s="1"/>
  <c r="K5" i="1435" s="1"/>
  <c r="L5" i="1435" s="1"/>
  <c r="M5" i="1435" s="1"/>
  <c r="N5" i="1435" s="1"/>
  <c r="O5" i="1435" s="1"/>
  <c r="P5" i="1435" s="1"/>
  <c r="Q5" i="1435" s="1"/>
  <c r="R5" i="1435" s="1"/>
  <c r="S5" i="1435" s="1"/>
  <c r="T5" i="1435" s="1"/>
  <c r="U5" i="1435" s="1"/>
  <c r="V5" i="1435" s="1"/>
  <c r="W5" i="1435" s="1"/>
  <c r="X5" i="1435" s="1"/>
  <c r="Y5" i="1435" s="1"/>
  <c r="Z5" i="1435" s="1"/>
  <c r="AA5" i="1435" s="1"/>
  <c r="AB5" i="1435" s="1"/>
  <c r="AC5" i="1435" s="1"/>
  <c r="AD5" i="1435" s="1"/>
  <c r="AE5" i="1435" s="1"/>
  <c r="AF5" i="1435" s="1"/>
  <c r="B3" i="1436" a="1"/>
  <c r="G6" i="1436"/>
  <c r="G14" i="1436"/>
  <c r="G22" i="1436"/>
  <c r="G30" i="1436"/>
  <c r="G7" i="1436"/>
  <c r="G15" i="1436"/>
  <c r="G23" i="1436"/>
  <c r="G31" i="1436"/>
  <c r="G8" i="1436"/>
  <c r="G16" i="1436"/>
  <c r="G24" i="1436"/>
  <c r="G32" i="1436"/>
  <c r="G9" i="1436"/>
  <c r="G17" i="1436"/>
  <c r="G25" i="1436"/>
  <c r="G10" i="1436"/>
  <c r="G18" i="1436"/>
  <c r="G26" i="1436"/>
  <c r="G3" i="1436"/>
  <c r="G11" i="1436"/>
  <c r="G19" i="1436"/>
  <c r="G27" i="1436"/>
  <c r="G4" i="1436"/>
  <c r="G12" i="1436"/>
  <c r="G20" i="1436"/>
  <c r="G28" i="1436"/>
  <c r="G5" i="1436"/>
  <c r="G13" i="1436"/>
  <c r="G21" i="1436"/>
  <c r="D20" i="1433"/>
  <c r="E20" i="1433" s="1"/>
  <c r="F20" i="1433" s="1"/>
  <c r="G20" i="1433" s="1"/>
  <c r="H20" i="1433" s="1"/>
  <c r="I20" i="1433" s="1"/>
  <c r="J20" i="1433" s="1"/>
  <c r="K20" i="1433" s="1"/>
  <c r="L20" i="1433" s="1"/>
  <c r="M20" i="1433" s="1"/>
  <c r="N20" i="1433" s="1"/>
  <c r="O20" i="1433" s="1"/>
  <c r="P20" i="1433" s="1"/>
  <c r="Q20" i="1433" s="1"/>
  <c r="R20" i="1433" s="1"/>
  <c r="S20" i="1433" s="1"/>
  <c r="T20" i="1433" s="1"/>
  <c r="U20" i="1433" s="1"/>
  <c r="V20" i="1433" s="1"/>
  <c r="W20" i="1433" s="1"/>
  <c r="X20" i="1433" s="1"/>
  <c r="Y20" i="1433" s="1"/>
  <c r="Z20" i="1433" s="1"/>
  <c r="AA20" i="1433" s="1"/>
  <c r="B3" i="1434" a="1"/>
  <c r="B5" i="1433"/>
  <c r="C5" i="1433" s="1"/>
  <c r="D5" i="1433" s="1"/>
  <c r="E5" i="1433" s="1"/>
  <c r="F5" i="1433" s="1"/>
  <c r="G5" i="1433" s="1"/>
  <c r="H5" i="1433" s="1"/>
  <c r="I5" i="1433" s="1"/>
  <c r="J5" i="1433" s="1"/>
  <c r="K5" i="1433" s="1"/>
  <c r="L5" i="1433" s="1"/>
  <c r="M5" i="1433" s="1"/>
  <c r="N5" i="1433" s="1"/>
  <c r="O5" i="1433" s="1"/>
  <c r="P5" i="1433" s="1"/>
  <c r="Q5" i="1433" s="1"/>
  <c r="R5" i="1433" s="1"/>
  <c r="S5" i="1433" s="1"/>
  <c r="T5" i="1433" s="1"/>
  <c r="U5" i="1433" s="1"/>
  <c r="V5" i="1433" s="1"/>
  <c r="W5" i="1433" s="1"/>
  <c r="X5" i="1433" s="1"/>
  <c r="Y5" i="1433" s="1"/>
  <c r="Z5" i="1433" s="1"/>
  <c r="AA5" i="1433" s="1"/>
  <c r="AB5" i="1433" s="1"/>
  <c r="AC5" i="1433" s="1"/>
  <c r="AD5" i="1433" s="1"/>
  <c r="AE5" i="1433" s="1"/>
  <c r="AF5" i="1433" s="1"/>
  <c r="P308" i="1429"/>
  <c r="AJ321" i="1430"/>
  <c r="AK238" i="1430"/>
  <c r="AK308" i="1430"/>
  <c r="AJ308" i="1430"/>
  <c r="AE330" i="1431"/>
  <c r="AD330" i="1429"/>
  <c r="AE282" i="1430"/>
  <c r="AK308" i="1431"/>
  <c r="AE308" i="1429"/>
  <c r="AC238" i="1430"/>
  <c r="AK238" i="1431"/>
  <c r="W197" i="1363"/>
  <c r="X197" i="1363" s="1"/>
  <c r="Y197" i="1363" s="1"/>
  <c r="Z197" i="1363" s="1"/>
  <c r="AA197" i="1363" s="1"/>
  <c r="AB197" i="1363" s="1"/>
  <c r="AC197" i="1363" s="1"/>
  <c r="AD197" i="1363" s="1"/>
  <c r="AE197" i="1363" s="1"/>
  <c r="AF197" i="1363" s="1"/>
  <c r="AG197" i="1363" s="1"/>
  <c r="AH197" i="1363" s="1"/>
  <c r="AI197" i="1363" s="1"/>
  <c r="AJ197" i="1363" s="1"/>
  <c r="AK197" i="1363" s="1"/>
  <c r="AL197" i="1363" s="1"/>
  <c r="AM197" i="1363" s="1"/>
  <c r="AN197" i="1363" s="1"/>
  <c r="AO197" i="1363" s="1"/>
  <c r="AP197" i="1363" s="1"/>
  <c r="AQ197" i="1363" s="1"/>
  <c r="AR197" i="1363" s="1"/>
  <c r="AS197" i="1363" s="1"/>
  <c r="AT197" i="1363" s="1"/>
  <c r="AU197" i="1363" s="1"/>
  <c r="AV197" i="1363" s="1"/>
  <c r="AW197" i="1363" s="1"/>
  <c r="AX197" i="1363" s="1"/>
  <c r="AY197" i="1363" s="1"/>
  <c r="AZ197" i="1363" s="1"/>
  <c r="BA197" i="1363" s="1"/>
  <c r="BB197" i="1363" s="1"/>
  <c r="BC197" i="1363" s="1"/>
  <c r="BD197" i="1363" s="1"/>
  <c r="BE197" i="1363" s="1"/>
  <c r="BF197" i="1363" s="1"/>
  <c r="BG197" i="1363" s="1"/>
  <c r="BH197" i="1363" s="1"/>
  <c r="BI197" i="1363" s="1"/>
  <c r="BJ197" i="1363" s="1"/>
  <c r="BK197" i="1363" s="1"/>
  <c r="BL197" i="1363" s="1"/>
  <c r="BM197" i="1363" s="1"/>
  <c r="BN197" i="1363" s="1"/>
  <c r="BO197" i="1363" s="1"/>
  <c r="BP197" i="1363" s="1"/>
  <c r="BQ197" i="1363" s="1"/>
  <c r="BR197" i="1363" s="1"/>
  <c r="AH282" i="1429"/>
  <c r="AK298" i="1429"/>
  <c r="AJ321" i="1429"/>
  <c r="R330" i="1429"/>
  <c r="AJ238" i="1430"/>
  <c r="U238" i="1430"/>
  <c r="AC308" i="1430"/>
  <c r="AE282" i="1429"/>
  <c r="AF298" i="1429"/>
  <c r="H308" i="1429"/>
  <c r="Y330" i="1429"/>
  <c r="AE238" i="1431"/>
  <c r="AE308" i="1431"/>
  <c r="AK308" i="1429"/>
  <c r="X308" i="1429"/>
  <c r="AH330" i="1429"/>
  <c r="AK298" i="1430"/>
  <c r="AF308" i="1430"/>
  <c r="AK298" i="1431"/>
  <c r="Z330" i="1429"/>
  <c r="AF308" i="1429"/>
  <c r="AE282" i="1431"/>
  <c r="AF308" i="1431"/>
  <c r="AE330" i="1429"/>
  <c r="I330" i="1429"/>
  <c r="AJ298" i="1430"/>
  <c r="AI321" i="1430"/>
  <c r="J330" i="1429"/>
  <c r="AE238" i="1430"/>
  <c r="AD282" i="1430"/>
  <c r="M308" i="1430"/>
  <c r="AK238" i="1429"/>
  <c r="AG282" i="1429"/>
  <c r="AE321" i="1429"/>
  <c r="Q330" i="1429"/>
  <c r="M238" i="1430"/>
  <c r="U308" i="1430"/>
  <c r="AK330" i="1430"/>
  <c r="AJ321" i="1431"/>
  <c r="N196" i="1365"/>
  <c r="O196" i="1365" s="1"/>
  <c r="P196" i="1365" s="1"/>
  <c r="Q196" i="1365" s="1"/>
  <c r="R196" i="1365" s="1"/>
  <c r="S196" i="1365" s="1"/>
  <c r="T196" i="1365" s="1"/>
  <c r="U196" i="1365" s="1"/>
  <c r="V196" i="1365" s="1"/>
  <c r="W196" i="1365" s="1"/>
  <c r="X196" i="1365" s="1"/>
  <c r="Y196" i="1365" s="1"/>
  <c r="Z196" i="1365" s="1"/>
  <c r="AA196" i="1365" s="1"/>
  <c r="AB196" i="1365" s="1"/>
  <c r="AC196" i="1365" s="1"/>
  <c r="AD196" i="1365" s="1"/>
  <c r="AE196" i="1365" s="1"/>
  <c r="AF196" i="1365" s="1"/>
  <c r="AG196" i="1365" s="1"/>
  <c r="AH196" i="1365" s="1"/>
  <c r="AI196" i="1365" s="1"/>
  <c r="AJ196" i="1365" s="1"/>
  <c r="AK196" i="1365" s="1"/>
  <c r="I197" i="1365"/>
  <c r="I203" i="1365"/>
  <c r="J203" i="1365" s="1"/>
  <c r="K203" i="1365" s="1"/>
  <c r="L203" i="1365" s="1"/>
  <c r="M203" i="1365" s="1"/>
  <c r="N203" i="1365" s="1"/>
  <c r="O203" i="1365" s="1"/>
  <c r="P203" i="1365" s="1"/>
  <c r="Q203" i="1365" s="1"/>
  <c r="R203" i="1365" s="1"/>
  <c r="S203" i="1365" s="1"/>
  <c r="T203" i="1365" s="1"/>
  <c r="U203" i="1365" s="1"/>
  <c r="V203" i="1365" s="1"/>
  <c r="W203" i="1365" s="1"/>
  <c r="X203" i="1365" s="1"/>
  <c r="Y203" i="1365" s="1"/>
  <c r="Z203" i="1365" s="1"/>
  <c r="AA203" i="1365" s="1"/>
  <c r="AB203" i="1365" s="1"/>
  <c r="AC203" i="1365" s="1"/>
  <c r="AD203" i="1365" s="1"/>
  <c r="AE203" i="1365" s="1"/>
  <c r="AF203" i="1365" s="1"/>
  <c r="AG203" i="1365" s="1"/>
  <c r="AH203" i="1365" s="1"/>
  <c r="AI203" i="1365" s="1"/>
  <c r="AJ203" i="1365" s="1"/>
  <c r="AK203" i="1365" s="1"/>
  <c r="I208" i="1365"/>
  <c r="J208" i="1365" s="1"/>
  <c r="K208" i="1365" s="1"/>
  <c r="L208" i="1365" s="1"/>
  <c r="M208" i="1365" s="1"/>
  <c r="N208" i="1365" s="1"/>
  <c r="O208" i="1365" s="1"/>
  <c r="P208" i="1365" s="1"/>
  <c r="Q208" i="1365" s="1"/>
  <c r="R208" i="1365" s="1"/>
  <c r="S208" i="1365" s="1"/>
  <c r="T208" i="1365" s="1"/>
  <c r="U208" i="1365" s="1"/>
  <c r="V208" i="1365" s="1"/>
  <c r="W208" i="1365" s="1"/>
  <c r="X208" i="1365" s="1"/>
  <c r="Y208" i="1365" s="1"/>
  <c r="Z208" i="1365" s="1"/>
  <c r="AA208" i="1365" s="1"/>
  <c r="AB208" i="1365" s="1"/>
  <c r="AC208" i="1365" s="1"/>
  <c r="AD208" i="1365" s="1"/>
  <c r="AE208" i="1365" s="1"/>
  <c r="AF208" i="1365" s="1"/>
  <c r="AG208" i="1365" s="1"/>
  <c r="AH208" i="1365" s="1"/>
  <c r="AI208" i="1365" s="1"/>
  <c r="AJ208" i="1365" s="1"/>
  <c r="AK208" i="1365" s="1"/>
  <c r="I213" i="1365"/>
  <c r="J213" i="1365" s="1"/>
  <c r="K213" i="1365" s="1"/>
  <c r="L213" i="1365" s="1"/>
  <c r="M213" i="1365" s="1"/>
  <c r="N213" i="1365" s="1"/>
  <c r="O213" i="1365" s="1"/>
  <c r="P213" i="1365" s="1"/>
  <c r="Q213" i="1365" s="1"/>
  <c r="R213" i="1365" s="1"/>
  <c r="S213" i="1365" s="1"/>
  <c r="T213" i="1365" s="1"/>
  <c r="U213" i="1365" s="1"/>
  <c r="V213" i="1365" s="1"/>
  <c r="W213" i="1365" s="1"/>
  <c r="X213" i="1365" s="1"/>
  <c r="Y213" i="1365" s="1"/>
  <c r="Z213" i="1365" s="1"/>
  <c r="AA213" i="1365" s="1"/>
  <c r="AB213" i="1365" s="1"/>
  <c r="AC213" i="1365" s="1"/>
  <c r="AD213" i="1365" s="1"/>
  <c r="AE213" i="1365" s="1"/>
  <c r="AF213" i="1365" s="1"/>
  <c r="AG213" i="1365" s="1"/>
  <c r="AH213" i="1365" s="1"/>
  <c r="AI213" i="1365" s="1"/>
  <c r="AJ213" i="1365" s="1"/>
  <c r="AK213" i="1365" s="1"/>
  <c r="I220" i="1365"/>
  <c r="J220" i="1365" s="1"/>
  <c r="K220" i="1365" s="1"/>
  <c r="L220" i="1365" s="1"/>
  <c r="M220" i="1365" s="1"/>
  <c r="N220" i="1365" s="1"/>
  <c r="O220" i="1365" s="1"/>
  <c r="P220" i="1365" s="1"/>
  <c r="Q220" i="1365" s="1"/>
  <c r="R220" i="1365" s="1"/>
  <c r="S220" i="1365" s="1"/>
  <c r="T220" i="1365" s="1"/>
  <c r="U220" i="1365" s="1"/>
  <c r="V220" i="1365" s="1"/>
  <c r="I198" i="1365"/>
  <c r="J198" i="1365" s="1"/>
  <c r="K198" i="1365" s="1"/>
  <c r="L198" i="1365" s="1"/>
  <c r="M198" i="1365" s="1"/>
  <c r="N198" i="1365" s="1"/>
  <c r="O198" i="1365" s="1"/>
  <c r="P198" i="1365" s="1"/>
  <c r="Q198" i="1365" s="1"/>
  <c r="R198" i="1365" s="1"/>
  <c r="S198" i="1365" s="1"/>
  <c r="T198" i="1365" s="1"/>
  <c r="U198" i="1365" s="1"/>
  <c r="V198" i="1365" s="1"/>
  <c r="W198" i="1365" s="1"/>
  <c r="X198" i="1365" s="1"/>
  <c r="Y198" i="1365" s="1"/>
  <c r="Z198" i="1365" s="1"/>
  <c r="AA198" i="1365" s="1"/>
  <c r="AB198" i="1365" s="1"/>
  <c r="AC198" i="1365" s="1"/>
  <c r="AD198" i="1365" s="1"/>
  <c r="AE198" i="1365" s="1"/>
  <c r="AF198" i="1365" s="1"/>
  <c r="AG198" i="1365" s="1"/>
  <c r="AH198" i="1365" s="1"/>
  <c r="AI198" i="1365" s="1"/>
  <c r="AJ198" i="1365" s="1"/>
  <c r="AK198" i="1365" s="1"/>
  <c r="I204" i="1365"/>
  <c r="J204" i="1365" s="1"/>
  <c r="K204" i="1365" s="1"/>
  <c r="L204" i="1365" s="1"/>
  <c r="M204" i="1365" s="1"/>
  <c r="N204" i="1365" s="1"/>
  <c r="O204" i="1365" s="1"/>
  <c r="P204" i="1365" s="1"/>
  <c r="Q204" i="1365" s="1"/>
  <c r="R204" i="1365" s="1"/>
  <c r="S204" i="1365" s="1"/>
  <c r="T204" i="1365" s="1"/>
  <c r="U204" i="1365" s="1"/>
  <c r="V204" i="1365" s="1"/>
  <c r="W204" i="1365" s="1"/>
  <c r="X204" i="1365" s="1"/>
  <c r="Y204" i="1365" s="1"/>
  <c r="Z204" i="1365" s="1"/>
  <c r="AA204" i="1365" s="1"/>
  <c r="AB204" i="1365" s="1"/>
  <c r="AC204" i="1365" s="1"/>
  <c r="AD204" i="1365" s="1"/>
  <c r="AE204" i="1365" s="1"/>
  <c r="AF204" i="1365" s="1"/>
  <c r="AG204" i="1365" s="1"/>
  <c r="AH204" i="1365" s="1"/>
  <c r="AI204" i="1365" s="1"/>
  <c r="AJ204" i="1365" s="1"/>
  <c r="AK204" i="1365" s="1"/>
  <c r="I214" i="1365"/>
  <c r="J214" i="1365" s="1"/>
  <c r="K214" i="1365" s="1"/>
  <c r="L214" i="1365" s="1"/>
  <c r="M214" i="1365" s="1"/>
  <c r="N214" i="1365" s="1"/>
  <c r="O214" i="1365" s="1"/>
  <c r="P214" i="1365" s="1"/>
  <c r="Q214" i="1365" s="1"/>
  <c r="R214" i="1365" s="1"/>
  <c r="S214" i="1365" s="1"/>
  <c r="T214" i="1365" s="1"/>
  <c r="U214" i="1365" s="1"/>
  <c r="V214" i="1365" s="1"/>
  <c r="W214" i="1365" s="1"/>
  <c r="X214" i="1365" s="1"/>
  <c r="Y214" i="1365" s="1"/>
  <c r="Z214" i="1365" s="1"/>
  <c r="AA214" i="1365" s="1"/>
  <c r="AB214" i="1365" s="1"/>
  <c r="AC214" i="1365" s="1"/>
  <c r="AD214" i="1365" s="1"/>
  <c r="AE214" i="1365" s="1"/>
  <c r="AF214" i="1365" s="1"/>
  <c r="AG214" i="1365" s="1"/>
  <c r="AH214" i="1365" s="1"/>
  <c r="AI214" i="1365" s="1"/>
  <c r="AJ214" i="1365" s="1"/>
  <c r="AK214" i="1365" s="1"/>
  <c r="O219" i="1365"/>
  <c r="P219" i="1365" s="1"/>
  <c r="Q219" i="1365" s="1"/>
  <c r="R219" i="1365" s="1"/>
  <c r="S219" i="1365" s="1"/>
  <c r="T219" i="1365" s="1"/>
  <c r="U219" i="1365" s="1"/>
  <c r="V219" i="1365" s="1"/>
  <c r="I209" i="1365"/>
  <c r="J209" i="1365" s="1"/>
  <c r="K209" i="1365" s="1"/>
  <c r="L209" i="1365" s="1"/>
  <c r="M209" i="1365" s="1"/>
  <c r="N209" i="1365" s="1"/>
  <c r="O209" i="1365" s="1"/>
  <c r="P209" i="1365" s="1"/>
  <c r="Q209" i="1365" s="1"/>
  <c r="R209" i="1365" s="1"/>
  <c r="S209" i="1365" s="1"/>
  <c r="T209" i="1365" s="1"/>
  <c r="U209" i="1365" s="1"/>
  <c r="V209" i="1365" s="1"/>
  <c r="W209" i="1365" s="1"/>
  <c r="X209" i="1365" s="1"/>
  <c r="Y209" i="1365" s="1"/>
  <c r="Z209" i="1365" s="1"/>
  <c r="AA209" i="1365" s="1"/>
  <c r="AB209" i="1365" s="1"/>
  <c r="AC209" i="1365" s="1"/>
  <c r="AD209" i="1365" s="1"/>
  <c r="AE209" i="1365" s="1"/>
  <c r="AF209" i="1365" s="1"/>
  <c r="AG209" i="1365" s="1"/>
  <c r="AH209" i="1365" s="1"/>
  <c r="AI209" i="1365" s="1"/>
  <c r="AJ209" i="1365" s="1"/>
  <c r="AK209" i="1365" s="1"/>
  <c r="I221" i="1365"/>
  <c r="J221" i="1365" s="1"/>
  <c r="K221" i="1365" s="1"/>
  <c r="L221" i="1365" s="1"/>
  <c r="M221" i="1365" s="1"/>
  <c r="N221" i="1365" s="1"/>
  <c r="O221" i="1365" s="1"/>
  <c r="P221" i="1365" s="1"/>
  <c r="Q221" i="1365" s="1"/>
  <c r="R221" i="1365" s="1"/>
  <c r="S221" i="1365" s="1"/>
  <c r="T221" i="1365" s="1"/>
  <c r="U221" i="1365" s="1"/>
  <c r="V221" i="1365" s="1"/>
  <c r="M202" i="1365"/>
  <c r="N202" i="1365" s="1"/>
  <c r="O202" i="1365" s="1"/>
  <c r="P202" i="1365" s="1"/>
  <c r="Q202" i="1365" s="1"/>
  <c r="R202" i="1365" s="1"/>
  <c r="S202" i="1365" s="1"/>
  <c r="T202" i="1365" s="1"/>
  <c r="U202" i="1365" s="1"/>
  <c r="V202" i="1365" s="1"/>
  <c r="W202" i="1365" s="1"/>
  <c r="X202" i="1365" s="1"/>
  <c r="Y202" i="1365" s="1"/>
  <c r="Z202" i="1365" s="1"/>
  <c r="AA202" i="1365" s="1"/>
  <c r="AB202" i="1365" s="1"/>
  <c r="AC202" i="1365" s="1"/>
  <c r="AD202" i="1365" s="1"/>
  <c r="AE202" i="1365" s="1"/>
  <c r="AF202" i="1365" s="1"/>
  <c r="AG202" i="1365" s="1"/>
  <c r="AH202" i="1365" s="1"/>
  <c r="AI202" i="1365" s="1"/>
  <c r="AJ202" i="1365" s="1"/>
  <c r="AK202" i="1365" s="1"/>
  <c r="I205" i="1365"/>
  <c r="J205" i="1365" s="1"/>
  <c r="K205" i="1365" s="1"/>
  <c r="L205" i="1365" s="1"/>
  <c r="M205" i="1365" s="1"/>
  <c r="N205" i="1365" s="1"/>
  <c r="O205" i="1365" s="1"/>
  <c r="P205" i="1365" s="1"/>
  <c r="Q205" i="1365" s="1"/>
  <c r="R205" i="1365" s="1"/>
  <c r="S205" i="1365" s="1"/>
  <c r="T205" i="1365" s="1"/>
  <c r="U205" i="1365" s="1"/>
  <c r="V205" i="1365" s="1"/>
  <c r="W205" i="1365" s="1"/>
  <c r="X205" i="1365" s="1"/>
  <c r="Y205" i="1365" s="1"/>
  <c r="Z205" i="1365" s="1"/>
  <c r="AA205" i="1365" s="1"/>
  <c r="AB205" i="1365" s="1"/>
  <c r="AC205" i="1365" s="1"/>
  <c r="AD205" i="1365" s="1"/>
  <c r="AE205" i="1365" s="1"/>
  <c r="AF205" i="1365" s="1"/>
  <c r="AG205" i="1365" s="1"/>
  <c r="AH205" i="1365" s="1"/>
  <c r="AI205" i="1365" s="1"/>
  <c r="AJ205" i="1365" s="1"/>
  <c r="AK205" i="1365" s="1"/>
  <c r="I210" i="1365"/>
  <c r="J210" i="1365" s="1"/>
  <c r="K210" i="1365" s="1"/>
  <c r="L210" i="1365" s="1"/>
  <c r="M210" i="1365" s="1"/>
  <c r="N210" i="1365" s="1"/>
  <c r="O210" i="1365" s="1"/>
  <c r="P210" i="1365" s="1"/>
  <c r="Q210" i="1365" s="1"/>
  <c r="R210" i="1365" s="1"/>
  <c r="S210" i="1365" s="1"/>
  <c r="T210" i="1365" s="1"/>
  <c r="U210" i="1365" s="1"/>
  <c r="V210" i="1365" s="1"/>
  <c r="W210" i="1365" s="1"/>
  <c r="X210" i="1365" s="1"/>
  <c r="Y210" i="1365" s="1"/>
  <c r="Z210" i="1365" s="1"/>
  <c r="AA210" i="1365" s="1"/>
  <c r="AB210" i="1365" s="1"/>
  <c r="AC210" i="1365" s="1"/>
  <c r="AD210" i="1365" s="1"/>
  <c r="AE210" i="1365" s="1"/>
  <c r="AF210" i="1365" s="1"/>
  <c r="AG210" i="1365" s="1"/>
  <c r="AH210" i="1365" s="1"/>
  <c r="AI210" i="1365" s="1"/>
  <c r="AJ210" i="1365" s="1"/>
  <c r="AK210" i="1365" s="1"/>
  <c r="I215" i="1365"/>
  <c r="J215" i="1365" s="1"/>
  <c r="K215" i="1365" s="1"/>
  <c r="L215" i="1365" s="1"/>
  <c r="M215" i="1365" s="1"/>
  <c r="N215" i="1365" s="1"/>
  <c r="O215" i="1365" s="1"/>
  <c r="P215" i="1365" s="1"/>
  <c r="Q215" i="1365" s="1"/>
  <c r="R215" i="1365" s="1"/>
  <c r="S215" i="1365" s="1"/>
  <c r="T215" i="1365" s="1"/>
  <c r="U215" i="1365" s="1"/>
  <c r="V215" i="1365" s="1"/>
  <c r="W215" i="1365" s="1"/>
  <c r="X215" i="1365" s="1"/>
  <c r="Y215" i="1365" s="1"/>
  <c r="Z215" i="1365" s="1"/>
  <c r="AA215" i="1365" s="1"/>
  <c r="AB215" i="1365" s="1"/>
  <c r="AC215" i="1365" s="1"/>
  <c r="AD215" i="1365" s="1"/>
  <c r="AE215" i="1365" s="1"/>
  <c r="AF215" i="1365" s="1"/>
  <c r="AG215" i="1365" s="1"/>
  <c r="AH215" i="1365" s="1"/>
  <c r="AI215" i="1365" s="1"/>
  <c r="AJ215" i="1365" s="1"/>
  <c r="AK215" i="1365" s="1"/>
  <c r="I194" i="1365"/>
  <c r="J194" i="1365" s="1"/>
  <c r="K194" i="1365" s="1"/>
  <c r="L194" i="1365" s="1"/>
  <c r="M194" i="1365" s="1"/>
  <c r="N194" i="1365" s="1"/>
  <c r="O194" i="1365" s="1"/>
  <c r="P194" i="1365" s="1"/>
  <c r="Q194" i="1365" s="1"/>
  <c r="R194" i="1365" s="1"/>
  <c r="S194" i="1365" s="1"/>
  <c r="T194" i="1365" s="1"/>
  <c r="U194" i="1365" s="1"/>
  <c r="V194" i="1365" s="1"/>
  <c r="W194" i="1365" s="1"/>
  <c r="X194" i="1365" s="1"/>
  <c r="Y194" i="1365" s="1"/>
  <c r="Z194" i="1365" s="1"/>
  <c r="AA194" i="1365" s="1"/>
  <c r="AB194" i="1365" s="1"/>
  <c r="AC194" i="1365" s="1"/>
  <c r="AD194" i="1365" s="1"/>
  <c r="AE194" i="1365" s="1"/>
  <c r="AF194" i="1365" s="1"/>
  <c r="AG194" i="1365" s="1"/>
  <c r="AH194" i="1365" s="1"/>
  <c r="AI194" i="1365" s="1"/>
  <c r="AJ194" i="1365" s="1"/>
  <c r="AK194" i="1365" s="1"/>
  <c r="I200" i="1365"/>
  <c r="J200" i="1365" s="1"/>
  <c r="K200" i="1365" s="1"/>
  <c r="L200" i="1365" s="1"/>
  <c r="M200" i="1365" s="1"/>
  <c r="N200" i="1365" s="1"/>
  <c r="O200" i="1365" s="1"/>
  <c r="P200" i="1365" s="1"/>
  <c r="Q200" i="1365" s="1"/>
  <c r="R200" i="1365" s="1"/>
  <c r="S200" i="1365" s="1"/>
  <c r="T200" i="1365" s="1"/>
  <c r="U200" i="1365" s="1"/>
  <c r="V200" i="1365" s="1"/>
  <c r="W200" i="1365" s="1"/>
  <c r="X200" i="1365" s="1"/>
  <c r="Y200" i="1365" s="1"/>
  <c r="Z200" i="1365" s="1"/>
  <c r="AA200" i="1365" s="1"/>
  <c r="AB200" i="1365" s="1"/>
  <c r="AC200" i="1365" s="1"/>
  <c r="AD200" i="1365" s="1"/>
  <c r="AE200" i="1365" s="1"/>
  <c r="AF200" i="1365" s="1"/>
  <c r="AG200" i="1365" s="1"/>
  <c r="AH200" i="1365" s="1"/>
  <c r="AI200" i="1365" s="1"/>
  <c r="AJ200" i="1365" s="1"/>
  <c r="AK200" i="1365" s="1"/>
  <c r="I211" i="1365"/>
  <c r="J211" i="1365" s="1"/>
  <c r="K211" i="1365" s="1"/>
  <c r="L211" i="1365" s="1"/>
  <c r="M211" i="1365" s="1"/>
  <c r="N211" i="1365" s="1"/>
  <c r="O211" i="1365" s="1"/>
  <c r="P211" i="1365" s="1"/>
  <c r="Q211" i="1365" s="1"/>
  <c r="R211" i="1365" s="1"/>
  <c r="S211" i="1365" s="1"/>
  <c r="T211" i="1365" s="1"/>
  <c r="U211" i="1365" s="1"/>
  <c r="V211" i="1365" s="1"/>
  <c r="W211" i="1365" s="1"/>
  <c r="X211" i="1365" s="1"/>
  <c r="Y211" i="1365" s="1"/>
  <c r="Z211" i="1365" s="1"/>
  <c r="AA211" i="1365" s="1"/>
  <c r="AB211" i="1365" s="1"/>
  <c r="AC211" i="1365" s="1"/>
  <c r="AD211" i="1365" s="1"/>
  <c r="AE211" i="1365" s="1"/>
  <c r="AF211" i="1365" s="1"/>
  <c r="AG211" i="1365" s="1"/>
  <c r="AH211" i="1365" s="1"/>
  <c r="AI211" i="1365" s="1"/>
  <c r="AJ211" i="1365" s="1"/>
  <c r="AK211" i="1365" s="1"/>
  <c r="I216" i="1365"/>
  <c r="J216" i="1365" s="1"/>
  <c r="K216" i="1365" s="1"/>
  <c r="L216" i="1365" s="1"/>
  <c r="M216" i="1365" s="1"/>
  <c r="N216" i="1365" s="1"/>
  <c r="O216" i="1365" s="1"/>
  <c r="P216" i="1365" s="1"/>
  <c r="Q216" i="1365" s="1"/>
  <c r="R216" i="1365" s="1"/>
  <c r="S216" i="1365" s="1"/>
  <c r="T216" i="1365" s="1"/>
  <c r="U216" i="1365" s="1"/>
  <c r="V216" i="1365" s="1"/>
  <c r="W216" i="1365" s="1"/>
  <c r="X216" i="1365" s="1"/>
  <c r="Y216" i="1365" s="1"/>
  <c r="Z216" i="1365" s="1"/>
  <c r="AA216" i="1365" s="1"/>
  <c r="AB216" i="1365" s="1"/>
  <c r="AC216" i="1365" s="1"/>
  <c r="AD216" i="1365" s="1"/>
  <c r="AE216" i="1365" s="1"/>
  <c r="AF216" i="1365" s="1"/>
  <c r="AG216" i="1365" s="1"/>
  <c r="AH216" i="1365" s="1"/>
  <c r="AI216" i="1365" s="1"/>
  <c r="AJ216" i="1365" s="1"/>
  <c r="AK216" i="1365" s="1"/>
  <c r="I201" i="1365"/>
  <c r="J201" i="1365" s="1"/>
  <c r="K201" i="1365" s="1"/>
  <c r="L201" i="1365" s="1"/>
  <c r="M201" i="1365" s="1"/>
  <c r="N201" i="1365" s="1"/>
  <c r="O201" i="1365" s="1"/>
  <c r="P201" i="1365" s="1"/>
  <c r="Q201" i="1365" s="1"/>
  <c r="R201" i="1365" s="1"/>
  <c r="S201" i="1365" s="1"/>
  <c r="T201" i="1365" s="1"/>
  <c r="U201" i="1365" s="1"/>
  <c r="V201" i="1365" s="1"/>
  <c r="W201" i="1365" s="1"/>
  <c r="X201" i="1365" s="1"/>
  <c r="Y201" i="1365" s="1"/>
  <c r="Z201" i="1365" s="1"/>
  <c r="AA201" i="1365" s="1"/>
  <c r="AB201" i="1365" s="1"/>
  <c r="AC201" i="1365" s="1"/>
  <c r="AD201" i="1365" s="1"/>
  <c r="AE201" i="1365" s="1"/>
  <c r="AF201" i="1365" s="1"/>
  <c r="AG201" i="1365" s="1"/>
  <c r="AH201" i="1365" s="1"/>
  <c r="AI201" i="1365" s="1"/>
  <c r="AJ201" i="1365" s="1"/>
  <c r="AK201" i="1365" s="1"/>
  <c r="I206" i="1365"/>
  <c r="J206" i="1365" s="1"/>
  <c r="K206" i="1365" s="1"/>
  <c r="L206" i="1365" s="1"/>
  <c r="M206" i="1365" s="1"/>
  <c r="N206" i="1365" s="1"/>
  <c r="O206" i="1365" s="1"/>
  <c r="P206" i="1365" s="1"/>
  <c r="Q206" i="1365" s="1"/>
  <c r="R206" i="1365" s="1"/>
  <c r="S206" i="1365" s="1"/>
  <c r="T206" i="1365" s="1"/>
  <c r="U206" i="1365" s="1"/>
  <c r="V206" i="1365" s="1"/>
  <c r="W206" i="1365" s="1"/>
  <c r="X206" i="1365" s="1"/>
  <c r="Y206" i="1365" s="1"/>
  <c r="Z206" i="1365" s="1"/>
  <c r="AA206" i="1365" s="1"/>
  <c r="AB206" i="1365" s="1"/>
  <c r="AC206" i="1365" s="1"/>
  <c r="AD206" i="1365" s="1"/>
  <c r="AE206" i="1365" s="1"/>
  <c r="AF206" i="1365" s="1"/>
  <c r="AG206" i="1365" s="1"/>
  <c r="AH206" i="1365" s="1"/>
  <c r="AI206" i="1365" s="1"/>
  <c r="AJ206" i="1365" s="1"/>
  <c r="AK206" i="1365" s="1"/>
  <c r="I212" i="1365"/>
  <c r="J212" i="1365" s="1"/>
  <c r="K212" i="1365" s="1"/>
  <c r="L212" i="1365" s="1"/>
  <c r="M212" i="1365" s="1"/>
  <c r="N212" i="1365" s="1"/>
  <c r="O212" i="1365" s="1"/>
  <c r="P212" i="1365" s="1"/>
  <c r="Q212" i="1365" s="1"/>
  <c r="R212" i="1365" s="1"/>
  <c r="S212" i="1365" s="1"/>
  <c r="T212" i="1365" s="1"/>
  <c r="U212" i="1365" s="1"/>
  <c r="V212" i="1365" s="1"/>
  <c r="W212" i="1365" s="1"/>
  <c r="X212" i="1365" s="1"/>
  <c r="Y212" i="1365" s="1"/>
  <c r="Z212" i="1365" s="1"/>
  <c r="AA212" i="1365" s="1"/>
  <c r="AB212" i="1365" s="1"/>
  <c r="AC212" i="1365" s="1"/>
  <c r="AD212" i="1365" s="1"/>
  <c r="AE212" i="1365" s="1"/>
  <c r="AF212" i="1365" s="1"/>
  <c r="AG212" i="1365" s="1"/>
  <c r="AH212" i="1365" s="1"/>
  <c r="AI212" i="1365" s="1"/>
  <c r="AJ212" i="1365" s="1"/>
  <c r="AK212" i="1365" s="1"/>
  <c r="I217" i="1365"/>
  <c r="J217" i="1365" s="1"/>
  <c r="K217" i="1365" s="1"/>
  <c r="L217" i="1365" s="1"/>
  <c r="M217" i="1365" s="1"/>
  <c r="N217" i="1365" s="1"/>
  <c r="O217" i="1365" s="1"/>
  <c r="P217" i="1365" s="1"/>
  <c r="Q217" i="1365" s="1"/>
  <c r="R217" i="1365" s="1"/>
  <c r="S217" i="1365" s="1"/>
  <c r="T217" i="1365" s="1"/>
  <c r="U217" i="1365" s="1"/>
  <c r="V217" i="1365" s="1"/>
  <c r="W217" i="1365" s="1"/>
  <c r="X217" i="1365" s="1"/>
  <c r="Y217" i="1365" s="1"/>
  <c r="Z217" i="1365" s="1"/>
  <c r="AA217" i="1365" s="1"/>
  <c r="AB217" i="1365" s="1"/>
  <c r="AC217" i="1365" s="1"/>
  <c r="AD217" i="1365" s="1"/>
  <c r="AE217" i="1365" s="1"/>
  <c r="AF217" i="1365" s="1"/>
  <c r="AG217" i="1365" s="1"/>
  <c r="AH217" i="1365" s="1"/>
  <c r="AI217" i="1365" s="1"/>
  <c r="AJ217" i="1365" s="1"/>
  <c r="AK217" i="1365" s="1"/>
  <c r="I207" i="1365"/>
  <c r="J207" i="1365" s="1"/>
  <c r="K207" i="1365" s="1"/>
  <c r="L207" i="1365" s="1"/>
  <c r="M207" i="1365" s="1"/>
  <c r="N207" i="1365" s="1"/>
  <c r="O207" i="1365" s="1"/>
  <c r="P207" i="1365" s="1"/>
  <c r="Q207" i="1365" s="1"/>
  <c r="R207" i="1365" s="1"/>
  <c r="S207" i="1365" s="1"/>
  <c r="T207" i="1365" s="1"/>
  <c r="U207" i="1365" s="1"/>
  <c r="V207" i="1365" s="1"/>
  <c r="W207" i="1365" s="1"/>
  <c r="X207" i="1365" s="1"/>
  <c r="Y207" i="1365" s="1"/>
  <c r="Z207" i="1365" s="1"/>
  <c r="AA207" i="1365" s="1"/>
  <c r="AB207" i="1365" s="1"/>
  <c r="AC207" i="1365" s="1"/>
  <c r="AD207" i="1365" s="1"/>
  <c r="AE207" i="1365" s="1"/>
  <c r="AF207" i="1365" s="1"/>
  <c r="AG207" i="1365" s="1"/>
  <c r="AH207" i="1365" s="1"/>
  <c r="AI207" i="1365" s="1"/>
  <c r="AJ207" i="1365" s="1"/>
  <c r="AK207" i="1365" s="1"/>
  <c r="I218" i="1365"/>
  <c r="J218" i="1365" s="1"/>
  <c r="K218" i="1365" s="1"/>
  <c r="L218" i="1365" s="1"/>
  <c r="M218" i="1365" s="1"/>
  <c r="N218" i="1365" s="1"/>
  <c r="O218" i="1365" s="1"/>
  <c r="P218" i="1365" s="1"/>
  <c r="Q218" i="1365" s="1"/>
  <c r="R218" i="1365" s="1"/>
  <c r="S218" i="1365" s="1"/>
  <c r="T218" i="1365" s="1"/>
  <c r="U218" i="1365" s="1"/>
  <c r="V218" i="1365" s="1"/>
  <c r="W218" i="1365" s="1"/>
  <c r="X218" i="1365" s="1"/>
  <c r="Y218" i="1365" s="1"/>
  <c r="Z218" i="1365" s="1"/>
  <c r="AA218" i="1365" s="1"/>
  <c r="AB218" i="1365" s="1"/>
  <c r="AC218" i="1365" s="1"/>
  <c r="AD218" i="1365" s="1"/>
  <c r="AE218" i="1365" s="1"/>
  <c r="AF218" i="1365" s="1"/>
  <c r="AG218" i="1365" s="1"/>
  <c r="AH218" i="1365" s="1"/>
  <c r="AI218" i="1365" s="1"/>
  <c r="AJ218" i="1365" s="1"/>
  <c r="AK218" i="1365" s="1"/>
  <c r="W224" i="1431"/>
  <c r="AG224" i="1431"/>
  <c r="Y224" i="1431"/>
  <c r="AH224" i="1431"/>
  <c r="Z224" i="1431"/>
  <c r="AI224" i="1431"/>
  <c r="X224" i="1431"/>
  <c r="AF224" i="1431"/>
  <c r="N238" i="1431"/>
  <c r="V238" i="1431"/>
  <c r="AD238" i="1431"/>
  <c r="H282" i="1431"/>
  <c r="P282" i="1431"/>
  <c r="X282" i="1431"/>
  <c r="AF282" i="1431"/>
  <c r="N298" i="1431"/>
  <c r="V298" i="1431"/>
  <c r="AD298" i="1431"/>
  <c r="N308" i="1431"/>
  <c r="V308" i="1431"/>
  <c r="AD308" i="1431"/>
  <c r="M321" i="1431"/>
  <c r="U321" i="1431"/>
  <c r="AC321" i="1431"/>
  <c r="AK321" i="1431"/>
  <c r="H330" i="1431"/>
  <c r="P330" i="1431"/>
  <c r="X330" i="1431"/>
  <c r="AF330" i="1431"/>
  <c r="G238" i="1431"/>
  <c r="O238" i="1431"/>
  <c r="W238" i="1431"/>
  <c r="I282" i="1431"/>
  <c r="Q282" i="1431"/>
  <c r="Y282" i="1431"/>
  <c r="AG282" i="1431"/>
  <c r="G298" i="1431"/>
  <c r="O298" i="1431"/>
  <c r="W298" i="1431"/>
  <c r="AE298" i="1431"/>
  <c r="G308" i="1431"/>
  <c r="O308" i="1431"/>
  <c r="W308" i="1431"/>
  <c r="N321" i="1431"/>
  <c r="V321" i="1431"/>
  <c r="AD321" i="1431"/>
  <c r="I330" i="1431"/>
  <c r="Q330" i="1431"/>
  <c r="Y330" i="1431"/>
  <c r="AG330" i="1431"/>
  <c r="H238" i="1431"/>
  <c r="P238" i="1431"/>
  <c r="X238" i="1431"/>
  <c r="AF238" i="1431"/>
  <c r="J282" i="1431"/>
  <c r="R282" i="1431"/>
  <c r="Z282" i="1431"/>
  <c r="AH282" i="1431"/>
  <c r="H298" i="1431"/>
  <c r="P298" i="1431"/>
  <c r="X298" i="1431"/>
  <c r="AF298" i="1431"/>
  <c r="H308" i="1431"/>
  <c r="P308" i="1431"/>
  <c r="X308" i="1431"/>
  <c r="G321" i="1431"/>
  <c r="O321" i="1431"/>
  <c r="W321" i="1431"/>
  <c r="AE321" i="1431"/>
  <c r="J330" i="1431"/>
  <c r="R330" i="1431"/>
  <c r="Z330" i="1431"/>
  <c r="AH330" i="1431"/>
  <c r="I238" i="1431"/>
  <c r="Q238" i="1431"/>
  <c r="Y238" i="1431"/>
  <c r="AG238" i="1431"/>
  <c r="K282" i="1431"/>
  <c r="S282" i="1431"/>
  <c r="AA282" i="1431"/>
  <c r="AI282" i="1431"/>
  <c r="I298" i="1431"/>
  <c r="Q298" i="1431"/>
  <c r="Y298" i="1431"/>
  <c r="AG298" i="1431"/>
  <c r="I308" i="1431"/>
  <c r="Q308" i="1431"/>
  <c r="Y308" i="1431"/>
  <c r="AG308" i="1431"/>
  <c r="H321" i="1431"/>
  <c r="P321" i="1431"/>
  <c r="X321" i="1431"/>
  <c r="AF321" i="1431"/>
  <c r="K330" i="1431"/>
  <c r="S330" i="1431"/>
  <c r="AA330" i="1431"/>
  <c r="AI330" i="1431"/>
  <c r="J238" i="1431"/>
  <c r="R238" i="1431"/>
  <c r="Z238" i="1431"/>
  <c r="AH238" i="1431"/>
  <c r="L282" i="1431"/>
  <c r="T282" i="1431"/>
  <c r="AB282" i="1431"/>
  <c r="AJ282" i="1431"/>
  <c r="J298" i="1431"/>
  <c r="R298" i="1431"/>
  <c r="Z298" i="1431"/>
  <c r="AH298" i="1431"/>
  <c r="J308" i="1431"/>
  <c r="R308" i="1431"/>
  <c r="Z308" i="1431"/>
  <c r="AH308" i="1431"/>
  <c r="I321" i="1431"/>
  <c r="Q321" i="1431"/>
  <c r="Y321" i="1431"/>
  <c r="AG321" i="1431"/>
  <c r="L330" i="1431"/>
  <c r="T330" i="1431"/>
  <c r="AB330" i="1431"/>
  <c r="AJ330" i="1431"/>
  <c r="K238" i="1431"/>
  <c r="S238" i="1431"/>
  <c r="AA238" i="1431"/>
  <c r="AI238" i="1431"/>
  <c r="M282" i="1431"/>
  <c r="U282" i="1431"/>
  <c r="AC282" i="1431"/>
  <c r="AK282" i="1431"/>
  <c r="K298" i="1431"/>
  <c r="S298" i="1431"/>
  <c r="AA298" i="1431"/>
  <c r="AI298" i="1431"/>
  <c r="K308" i="1431"/>
  <c r="S308" i="1431"/>
  <c r="AA308" i="1431"/>
  <c r="AI308" i="1431"/>
  <c r="J321" i="1431"/>
  <c r="R321" i="1431"/>
  <c r="Z321" i="1431"/>
  <c r="AH321" i="1431"/>
  <c r="M330" i="1431"/>
  <c r="U330" i="1431"/>
  <c r="AC330" i="1431"/>
  <c r="AK330" i="1431"/>
  <c r="L238" i="1431"/>
  <c r="T238" i="1431"/>
  <c r="AB238" i="1431"/>
  <c r="AJ238" i="1431"/>
  <c r="N282" i="1431"/>
  <c r="V282" i="1431"/>
  <c r="AD282" i="1431"/>
  <c r="L298" i="1431"/>
  <c r="T298" i="1431"/>
  <c r="AB298" i="1431"/>
  <c r="AJ298" i="1431"/>
  <c r="L308" i="1431"/>
  <c r="T308" i="1431"/>
  <c r="AB308" i="1431"/>
  <c r="AJ308" i="1431"/>
  <c r="K321" i="1431"/>
  <c r="S321" i="1431"/>
  <c r="AA321" i="1431"/>
  <c r="AI321" i="1431"/>
  <c r="N330" i="1431"/>
  <c r="V330" i="1431"/>
  <c r="M238" i="1431"/>
  <c r="U238" i="1431"/>
  <c r="AC238" i="1431"/>
  <c r="G282" i="1431"/>
  <c r="O282" i="1431"/>
  <c r="W282" i="1431"/>
  <c r="M298" i="1431"/>
  <c r="U298" i="1431"/>
  <c r="AC298" i="1431"/>
  <c r="M308" i="1431"/>
  <c r="U308" i="1431"/>
  <c r="AC308" i="1431"/>
  <c r="L321" i="1431"/>
  <c r="T321" i="1431"/>
  <c r="AB321" i="1431"/>
  <c r="G330" i="1431"/>
  <c r="O330" i="1431"/>
  <c r="W330" i="1431"/>
  <c r="W224" i="1429"/>
  <c r="W199" i="1356" s="1"/>
  <c r="D352" i="1430"/>
  <c r="C47" i="214" s="1"/>
  <c r="D47" i="214" s="1"/>
  <c r="N238" i="1430"/>
  <c r="V238" i="1430"/>
  <c r="AD238" i="1430"/>
  <c r="H282" i="1430"/>
  <c r="P282" i="1430"/>
  <c r="X282" i="1430"/>
  <c r="AF282" i="1430"/>
  <c r="N298" i="1430"/>
  <c r="V298" i="1430"/>
  <c r="AD298" i="1430"/>
  <c r="N308" i="1430"/>
  <c r="V308" i="1430"/>
  <c r="AD308" i="1430"/>
  <c r="M321" i="1430"/>
  <c r="U321" i="1430"/>
  <c r="AC321" i="1430"/>
  <c r="AK321" i="1430"/>
  <c r="H330" i="1430"/>
  <c r="P330" i="1430"/>
  <c r="X330" i="1430"/>
  <c r="AF330" i="1430"/>
  <c r="G238" i="1430"/>
  <c r="O238" i="1430"/>
  <c r="W238" i="1430"/>
  <c r="I282" i="1430"/>
  <c r="Q282" i="1430"/>
  <c r="Y282" i="1430"/>
  <c r="AG282" i="1430"/>
  <c r="G298" i="1430"/>
  <c r="O298" i="1430"/>
  <c r="W298" i="1430"/>
  <c r="AE298" i="1430"/>
  <c r="G308" i="1430"/>
  <c r="O308" i="1430"/>
  <c r="W308" i="1430"/>
  <c r="AE308" i="1430"/>
  <c r="N321" i="1430"/>
  <c r="V321" i="1430"/>
  <c r="AD321" i="1430"/>
  <c r="I330" i="1430"/>
  <c r="Q330" i="1430"/>
  <c r="Y330" i="1430"/>
  <c r="AG330" i="1430"/>
  <c r="H238" i="1430"/>
  <c r="P238" i="1430"/>
  <c r="X238" i="1430"/>
  <c r="AF238" i="1430"/>
  <c r="J282" i="1430"/>
  <c r="R282" i="1430"/>
  <c r="Z282" i="1430"/>
  <c r="AH282" i="1430"/>
  <c r="H298" i="1430"/>
  <c r="P298" i="1430"/>
  <c r="X298" i="1430"/>
  <c r="AF298" i="1430"/>
  <c r="H308" i="1430"/>
  <c r="P308" i="1430"/>
  <c r="X308" i="1430"/>
  <c r="G321" i="1430"/>
  <c r="O321" i="1430"/>
  <c r="W321" i="1430"/>
  <c r="AE321" i="1430"/>
  <c r="J330" i="1430"/>
  <c r="R330" i="1430"/>
  <c r="Z330" i="1430"/>
  <c r="AH330" i="1430"/>
  <c r="I238" i="1430"/>
  <c r="Q238" i="1430"/>
  <c r="Y238" i="1430"/>
  <c r="AG238" i="1430"/>
  <c r="K282" i="1430"/>
  <c r="S282" i="1430"/>
  <c r="AA282" i="1430"/>
  <c r="AI282" i="1430"/>
  <c r="I298" i="1430"/>
  <c r="Q298" i="1430"/>
  <c r="Y298" i="1430"/>
  <c r="AG298" i="1430"/>
  <c r="I308" i="1430"/>
  <c r="Q308" i="1430"/>
  <c r="Y308" i="1430"/>
  <c r="AG308" i="1430"/>
  <c r="H321" i="1430"/>
  <c r="P321" i="1430"/>
  <c r="X321" i="1430"/>
  <c r="AF321" i="1430"/>
  <c r="K330" i="1430"/>
  <c r="S330" i="1430"/>
  <c r="AA330" i="1430"/>
  <c r="AI330" i="1430"/>
  <c r="J238" i="1430"/>
  <c r="R238" i="1430"/>
  <c r="Z238" i="1430"/>
  <c r="AH238" i="1430"/>
  <c r="L282" i="1430"/>
  <c r="T282" i="1430"/>
  <c r="AB282" i="1430"/>
  <c r="AJ282" i="1430"/>
  <c r="J298" i="1430"/>
  <c r="R298" i="1430"/>
  <c r="Z298" i="1430"/>
  <c r="AH298" i="1430"/>
  <c r="J308" i="1430"/>
  <c r="R308" i="1430"/>
  <c r="Z308" i="1430"/>
  <c r="AH308" i="1430"/>
  <c r="I321" i="1430"/>
  <c r="Q321" i="1430"/>
  <c r="Y321" i="1430"/>
  <c r="AG321" i="1430"/>
  <c r="L330" i="1430"/>
  <c r="T330" i="1430"/>
  <c r="AB330" i="1430"/>
  <c r="AJ330" i="1430"/>
  <c r="K238" i="1430"/>
  <c r="S238" i="1430"/>
  <c r="AA238" i="1430"/>
  <c r="AI238" i="1430"/>
  <c r="M282" i="1430"/>
  <c r="U282" i="1430"/>
  <c r="AC282" i="1430"/>
  <c r="AK282" i="1430"/>
  <c r="K298" i="1430"/>
  <c r="S298" i="1430"/>
  <c r="AA298" i="1430"/>
  <c r="AI298" i="1430"/>
  <c r="K308" i="1430"/>
  <c r="S308" i="1430"/>
  <c r="AA308" i="1430"/>
  <c r="AI308" i="1430"/>
  <c r="J321" i="1430"/>
  <c r="R321" i="1430"/>
  <c r="Z321" i="1430"/>
  <c r="AH321" i="1430"/>
  <c r="M330" i="1430"/>
  <c r="U330" i="1430"/>
  <c r="AC330" i="1430"/>
  <c r="L238" i="1430"/>
  <c r="T238" i="1430"/>
  <c r="AB238" i="1430"/>
  <c r="N282" i="1430"/>
  <c r="V282" i="1430"/>
  <c r="L298" i="1430"/>
  <c r="T298" i="1430"/>
  <c r="AB298" i="1430"/>
  <c r="L308" i="1430"/>
  <c r="T308" i="1430"/>
  <c r="AB308" i="1430"/>
  <c r="K321" i="1430"/>
  <c r="S321" i="1430"/>
  <c r="AA321" i="1430"/>
  <c r="N330" i="1430"/>
  <c r="V330" i="1430"/>
  <c r="AD330" i="1430"/>
  <c r="G282" i="1430"/>
  <c r="O282" i="1430"/>
  <c r="W282" i="1430"/>
  <c r="M298" i="1430"/>
  <c r="U298" i="1430"/>
  <c r="AC298" i="1430"/>
  <c r="L321" i="1430"/>
  <c r="T321" i="1430"/>
  <c r="AB321" i="1430"/>
  <c r="G330" i="1430"/>
  <c r="O330" i="1430"/>
  <c r="W330" i="1430"/>
  <c r="N238" i="1429"/>
  <c r="V238" i="1429"/>
  <c r="AD238" i="1429"/>
  <c r="H282" i="1429"/>
  <c r="P282" i="1429"/>
  <c r="X282" i="1429"/>
  <c r="AF282" i="1429"/>
  <c r="N298" i="1429"/>
  <c r="V298" i="1429"/>
  <c r="AD298" i="1429"/>
  <c r="N308" i="1429"/>
  <c r="V308" i="1429"/>
  <c r="AD308" i="1429"/>
  <c r="M321" i="1429"/>
  <c r="U321" i="1429"/>
  <c r="AC321" i="1429"/>
  <c r="AK321" i="1429"/>
  <c r="H330" i="1429"/>
  <c r="P330" i="1429"/>
  <c r="X330" i="1429"/>
  <c r="AF330" i="1429"/>
  <c r="G238" i="1429"/>
  <c r="O238" i="1429"/>
  <c r="W238" i="1429"/>
  <c r="AE238" i="1429"/>
  <c r="I282" i="1429"/>
  <c r="Q282" i="1429"/>
  <c r="Y282" i="1429"/>
  <c r="G298" i="1429"/>
  <c r="O298" i="1429"/>
  <c r="W298" i="1429"/>
  <c r="AE298" i="1429"/>
  <c r="G308" i="1429"/>
  <c r="O308" i="1429"/>
  <c r="W308" i="1429"/>
  <c r="N321" i="1429"/>
  <c r="V321" i="1429"/>
  <c r="AD321" i="1429"/>
  <c r="AG330" i="1429"/>
  <c r="H238" i="1429"/>
  <c r="P238" i="1429"/>
  <c r="X238" i="1429"/>
  <c r="AF238" i="1429"/>
  <c r="J282" i="1429"/>
  <c r="R282" i="1429"/>
  <c r="Z282" i="1429"/>
  <c r="H298" i="1429"/>
  <c r="P298" i="1429"/>
  <c r="X298" i="1429"/>
  <c r="G321" i="1429"/>
  <c r="O321" i="1429"/>
  <c r="W321" i="1429"/>
  <c r="I238" i="1429"/>
  <c r="Q238" i="1429"/>
  <c r="Y238" i="1429"/>
  <c r="AG238" i="1429"/>
  <c r="K282" i="1429"/>
  <c r="S282" i="1429"/>
  <c r="AA282" i="1429"/>
  <c r="AI282" i="1429"/>
  <c r="I298" i="1429"/>
  <c r="Q298" i="1429"/>
  <c r="Y298" i="1429"/>
  <c r="AG298" i="1429"/>
  <c r="I308" i="1429"/>
  <c r="Q308" i="1429"/>
  <c r="Y308" i="1429"/>
  <c r="AG308" i="1429"/>
  <c r="H321" i="1429"/>
  <c r="P321" i="1429"/>
  <c r="X321" i="1429"/>
  <c r="AF321" i="1429"/>
  <c r="K330" i="1429"/>
  <c r="S330" i="1429"/>
  <c r="AA330" i="1429"/>
  <c r="AI330" i="1429"/>
  <c r="J238" i="1429"/>
  <c r="R238" i="1429"/>
  <c r="Z238" i="1429"/>
  <c r="AH238" i="1429"/>
  <c r="L282" i="1429"/>
  <c r="T282" i="1429"/>
  <c r="AB282" i="1429"/>
  <c r="AJ282" i="1429"/>
  <c r="J298" i="1429"/>
  <c r="R298" i="1429"/>
  <c r="Z298" i="1429"/>
  <c r="AH298" i="1429"/>
  <c r="J308" i="1429"/>
  <c r="R308" i="1429"/>
  <c r="Z308" i="1429"/>
  <c r="AH308" i="1429"/>
  <c r="I321" i="1429"/>
  <c r="Q321" i="1429"/>
  <c r="Y321" i="1429"/>
  <c r="AG321" i="1429"/>
  <c r="L330" i="1429"/>
  <c r="T330" i="1429"/>
  <c r="AB330" i="1429"/>
  <c r="AJ330" i="1429"/>
  <c r="K238" i="1429"/>
  <c r="S238" i="1429"/>
  <c r="AA238" i="1429"/>
  <c r="AI238" i="1429"/>
  <c r="M282" i="1429"/>
  <c r="U282" i="1429"/>
  <c r="AC282" i="1429"/>
  <c r="AK282" i="1429"/>
  <c r="K298" i="1429"/>
  <c r="S298" i="1429"/>
  <c r="AA298" i="1429"/>
  <c r="AI298" i="1429"/>
  <c r="K308" i="1429"/>
  <c r="S308" i="1429"/>
  <c r="AA308" i="1429"/>
  <c r="AI308" i="1429"/>
  <c r="J321" i="1429"/>
  <c r="R321" i="1429"/>
  <c r="Z321" i="1429"/>
  <c r="AH321" i="1429"/>
  <c r="M330" i="1429"/>
  <c r="U330" i="1429"/>
  <c r="AC330" i="1429"/>
  <c r="AK330" i="1429"/>
  <c r="L238" i="1429"/>
  <c r="T238" i="1429"/>
  <c r="AB238" i="1429"/>
  <c r="AJ238" i="1429"/>
  <c r="N282" i="1429"/>
  <c r="V282" i="1429"/>
  <c r="AD282" i="1429"/>
  <c r="L298" i="1429"/>
  <c r="T298" i="1429"/>
  <c r="AB298" i="1429"/>
  <c r="AJ298" i="1429"/>
  <c r="L308" i="1429"/>
  <c r="T308" i="1429"/>
  <c r="AB308" i="1429"/>
  <c r="AJ308" i="1429"/>
  <c r="K321" i="1429"/>
  <c r="S321" i="1429"/>
  <c r="AA321" i="1429"/>
  <c r="AI321" i="1429"/>
  <c r="N330" i="1429"/>
  <c r="V330" i="1429"/>
  <c r="M238" i="1429"/>
  <c r="U238" i="1429"/>
  <c r="AC238" i="1429"/>
  <c r="G282" i="1429"/>
  <c r="O282" i="1429"/>
  <c r="W282" i="1429"/>
  <c r="M298" i="1429"/>
  <c r="U298" i="1429"/>
  <c r="AC298" i="1429"/>
  <c r="M308" i="1429"/>
  <c r="U308" i="1429"/>
  <c r="AC308" i="1429"/>
  <c r="L321" i="1429"/>
  <c r="T321" i="1429"/>
  <c r="AB321" i="1429"/>
  <c r="G330" i="1429"/>
  <c r="O330" i="1429"/>
  <c r="W330" i="1429"/>
  <c r="G36" i="1421"/>
  <c r="G39" i="1421"/>
  <c r="G42" i="1421"/>
  <c r="G41" i="1421"/>
  <c r="G40" i="1421"/>
  <c r="G38" i="1421"/>
  <c r="G37" i="1421"/>
  <c r="N136" i="1420"/>
  <c r="M136" i="1420"/>
  <c r="L136" i="1420"/>
  <c r="K136" i="1420"/>
  <c r="J136" i="1420"/>
  <c r="I136" i="1420"/>
  <c r="H136" i="1420"/>
  <c r="G136" i="1420"/>
  <c r="F136" i="1420"/>
  <c r="E136" i="1420"/>
  <c r="D136" i="1420"/>
  <c r="C136" i="1420"/>
  <c r="N116" i="1420"/>
  <c r="M116" i="1420"/>
  <c r="L116" i="1420"/>
  <c r="L140" i="1420" s="1"/>
  <c r="K116" i="1420"/>
  <c r="K140" i="1420" s="1"/>
  <c r="J116" i="1420"/>
  <c r="I116" i="1420"/>
  <c r="H116" i="1420"/>
  <c r="G116" i="1420"/>
  <c r="F116" i="1420"/>
  <c r="F140" i="1420" s="1"/>
  <c r="E116" i="1420"/>
  <c r="E140" i="1420" s="1"/>
  <c r="D116" i="1420"/>
  <c r="D140" i="1420" s="1"/>
  <c r="C116" i="1420"/>
  <c r="C140" i="1420" s="1"/>
  <c r="N96" i="1420"/>
  <c r="M96" i="1420"/>
  <c r="M139" i="1420" s="1"/>
  <c r="L96" i="1420"/>
  <c r="L139" i="1420" s="1"/>
  <c r="K96" i="1420"/>
  <c r="K139" i="1420" s="1"/>
  <c r="J96" i="1420"/>
  <c r="J139" i="1420" s="1"/>
  <c r="I96" i="1420"/>
  <c r="H96" i="1420"/>
  <c r="H139" i="1420" s="1"/>
  <c r="G96" i="1420"/>
  <c r="G139" i="1420" s="1"/>
  <c r="F96" i="1420"/>
  <c r="F139" i="1420" s="1"/>
  <c r="E96" i="1420"/>
  <c r="E139" i="1420" s="1"/>
  <c r="D96" i="1420"/>
  <c r="D139" i="1420" s="1"/>
  <c r="C96" i="1420"/>
  <c r="C139" i="1420" s="1"/>
  <c r="N68" i="1420"/>
  <c r="M68" i="1420"/>
  <c r="L68" i="1420"/>
  <c r="K68" i="1420"/>
  <c r="J68" i="1420"/>
  <c r="I68" i="1420"/>
  <c r="H68" i="1420"/>
  <c r="G68" i="1420"/>
  <c r="F68" i="1420"/>
  <c r="E68" i="1420"/>
  <c r="D68" i="1420"/>
  <c r="C68" i="1420"/>
  <c r="N48" i="1420"/>
  <c r="M48" i="1420"/>
  <c r="L48" i="1420"/>
  <c r="K48" i="1420"/>
  <c r="J48" i="1420"/>
  <c r="I48" i="1420"/>
  <c r="I72" i="1420" s="1"/>
  <c r="H48" i="1420"/>
  <c r="H72" i="1420" s="1"/>
  <c r="G48" i="1420"/>
  <c r="F48" i="1420"/>
  <c r="E48" i="1420"/>
  <c r="D48" i="1420"/>
  <c r="C48" i="1420"/>
  <c r="A121" i="1420"/>
  <c r="A122" i="1420" s="1"/>
  <c r="A123" i="1420" s="1"/>
  <c r="A124" i="1420" s="1"/>
  <c r="A125" i="1420" s="1"/>
  <c r="A126" i="1420" s="1"/>
  <c r="A127" i="1420" s="1"/>
  <c r="A128" i="1420" s="1"/>
  <c r="A129" i="1420" s="1"/>
  <c r="A130" i="1420" s="1"/>
  <c r="A131" i="1420" s="1"/>
  <c r="A132" i="1420" s="1"/>
  <c r="A133" i="1420" s="1"/>
  <c r="A134" i="1420" s="1"/>
  <c r="A135" i="1420" s="1"/>
  <c r="N28" i="1420"/>
  <c r="N71" i="1420" s="1"/>
  <c r="M28" i="1420"/>
  <c r="M71" i="1420" s="1"/>
  <c r="L28" i="1420"/>
  <c r="L71" i="1420" s="1"/>
  <c r="K28" i="1420"/>
  <c r="K71" i="1420" s="1"/>
  <c r="J28" i="1420"/>
  <c r="J71" i="1420" s="1"/>
  <c r="I28" i="1420"/>
  <c r="I71" i="1420" s="1"/>
  <c r="H28" i="1420"/>
  <c r="H71" i="1420" s="1"/>
  <c r="E30" i="1421" s="1"/>
  <c r="G28" i="1420"/>
  <c r="G71" i="1420" s="1"/>
  <c r="E29" i="1421" s="1"/>
  <c r="F28" i="1420"/>
  <c r="F71" i="1420" s="1"/>
  <c r="E28" i="1421" s="1"/>
  <c r="E28" i="1420"/>
  <c r="E71" i="1420" s="1"/>
  <c r="D28" i="1420"/>
  <c r="D71" i="1420" s="1"/>
  <c r="E26" i="1421" s="1"/>
  <c r="C28" i="1420"/>
  <c r="C71" i="1420" s="1"/>
  <c r="A101" i="1420"/>
  <c r="A102" i="1420" s="1"/>
  <c r="A103" i="1420" s="1"/>
  <c r="A104" i="1420" s="1"/>
  <c r="A105" i="1420" s="1"/>
  <c r="A106" i="1420" s="1"/>
  <c r="A107" i="1420" s="1"/>
  <c r="A108" i="1420" s="1"/>
  <c r="A109" i="1420" s="1"/>
  <c r="A110" i="1420" s="1"/>
  <c r="A111" i="1420" s="1"/>
  <c r="A112" i="1420" s="1"/>
  <c r="A113" i="1420" s="1"/>
  <c r="A114" i="1420" s="1"/>
  <c r="A115" i="1420" s="1"/>
  <c r="A81" i="1420"/>
  <c r="A82" i="1420" s="1"/>
  <c r="A83" i="1420" s="1"/>
  <c r="A84" i="1420" s="1"/>
  <c r="A85" i="1420" s="1"/>
  <c r="A86" i="1420" s="1"/>
  <c r="A87" i="1420" s="1"/>
  <c r="A88" i="1420" s="1"/>
  <c r="A89" i="1420" s="1"/>
  <c r="A90" i="1420" s="1"/>
  <c r="A91" i="1420" s="1"/>
  <c r="A92" i="1420" s="1"/>
  <c r="A93" i="1420" s="1"/>
  <c r="A94" i="1420" s="1"/>
  <c r="A95" i="1420" s="1"/>
  <c r="A53" i="1420"/>
  <c r="A54" i="1420" s="1"/>
  <c r="A55" i="1420" s="1"/>
  <c r="A56" i="1420" s="1"/>
  <c r="A57" i="1420" s="1"/>
  <c r="A58" i="1420" s="1"/>
  <c r="A59" i="1420" s="1"/>
  <c r="A60" i="1420" s="1"/>
  <c r="A61" i="1420" s="1"/>
  <c r="A62" i="1420" s="1"/>
  <c r="A63" i="1420" s="1"/>
  <c r="A64" i="1420" s="1"/>
  <c r="A65" i="1420" s="1"/>
  <c r="A66" i="1420" s="1"/>
  <c r="A67" i="1420" s="1"/>
  <c r="A33" i="1420"/>
  <c r="A34" i="1420" s="1"/>
  <c r="A35" i="1420" s="1"/>
  <c r="A36" i="1420" s="1"/>
  <c r="A37" i="1420" s="1"/>
  <c r="A38" i="1420" s="1"/>
  <c r="A39" i="1420" s="1"/>
  <c r="A40" i="1420" s="1"/>
  <c r="A41" i="1420" s="1"/>
  <c r="A42" i="1420" s="1"/>
  <c r="A43" i="1420" s="1"/>
  <c r="A44" i="1420" s="1"/>
  <c r="A45" i="1420" s="1"/>
  <c r="A46" i="1420" s="1"/>
  <c r="A47" i="1420" s="1"/>
  <c r="A13" i="1420"/>
  <c r="A14" i="1420" s="1"/>
  <c r="A15" i="1420" s="1"/>
  <c r="A16" i="1420" s="1"/>
  <c r="A17" i="1420" s="1"/>
  <c r="A18" i="1420" s="1"/>
  <c r="A19" i="1420" s="1"/>
  <c r="A20" i="1420" s="1"/>
  <c r="A21" i="1420" s="1"/>
  <c r="A22" i="1420" s="1"/>
  <c r="A23" i="1420" s="1"/>
  <c r="A24" i="1420" s="1"/>
  <c r="A25" i="1420" s="1"/>
  <c r="A26" i="1420" s="1"/>
  <c r="A27" i="1420" s="1"/>
  <c r="D30" i="1421"/>
  <c r="D29" i="1421"/>
  <c r="D28" i="1421"/>
  <c r="D27" i="1421"/>
  <c r="D26" i="1421"/>
  <c r="D25" i="1421"/>
  <c r="F18" i="1448" l="1"/>
  <c r="E21" i="1448"/>
  <c r="E26" i="1448" s="1"/>
  <c r="D36" i="1448"/>
  <c r="D38" i="1448" s="1"/>
  <c r="G32" i="1448"/>
  <c r="G33" i="1448"/>
  <c r="G25" i="1448"/>
  <c r="G9" i="1448"/>
  <c r="G30" i="1448"/>
  <c r="G11" i="1448"/>
  <c r="C38" i="1448"/>
  <c r="C72" i="1420"/>
  <c r="C73" i="1420" s="1"/>
  <c r="M140" i="1420"/>
  <c r="D352" i="1431"/>
  <c r="E47" i="214"/>
  <c r="AG20" i="1435"/>
  <c r="D20" i="1419" s="1"/>
  <c r="AG20" i="1433"/>
  <c r="C20" i="1419" s="1"/>
  <c r="B32" i="1445"/>
  <c r="B24" i="1445"/>
  <c r="B16" i="1445"/>
  <c r="B8" i="1445"/>
  <c r="B31" i="1445"/>
  <c r="B23" i="1445"/>
  <c r="B15" i="1445"/>
  <c r="B7" i="1445"/>
  <c r="B30" i="1445"/>
  <c r="B22" i="1445"/>
  <c r="B14" i="1445"/>
  <c r="B6" i="1445"/>
  <c r="B29" i="1445"/>
  <c r="B21" i="1445"/>
  <c r="B13" i="1445"/>
  <c r="B5" i="1445"/>
  <c r="B28" i="1445"/>
  <c r="B20" i="1445"/>
  <c r="B12" i="1445"/>
  <c r="B4" i="1445"/>
  <c r="B26" i="1445"/>
  <c r="B18" i="1445"/>
  <c r="B10" i="1445"/>
  <c r="B27" i="1445"/>
  <c r="B25" i="1445"/>
  <c r="B19" i="1445"/>
  <c r="B17" i="1445"/>
  <c r="B11" i="1445"/>
  <c r="B3" i="1445"/>
  <c r="B9" i="1445"/>
  <c r="E9" i="1444"/>
  <c r="B26" i="1443"/>
  <c r="B18" i="1443"/>
  <c r="B10" i="1443"/>
  <c r="B25" i="1443"/>
  <c r="B17" i="1443"/>
  <c r="B9" i="1443"/>
  <c r="B32" i="1443"/>
  <c r="B24" i="1443"/>
  <c r="B16" i="1443"/>
  <c r="B8" i="1443"/>
  <c r="B31" i="1443"/>
  <c r="B23" i="1443"/>
  <c r="B15" i="1443"/>
  <c r="B7" i="1443"/>
  <c r="B30" i="1443"/>
  <c r="B22" i="1443"/>
  <c r="B14" i="1443"/>
  <c r="B6" i="1443"/>
  <c r="B28" i="1443"/>
  <c r="B20" i="1443"/>
  <c r="B12" i="1443"/>
  <c r="B4" i="1443"/>
  <c r="B27" i="1443"/>
  <c r="B19" i="1443"/>
  <c r="B11" i="1443"/>
  <c r="B3" i="1443"/>
  <c r="B13" i="1443"/>
  <c r="B29" i="1443"/>
  <c r="B21" i="1443"/>
  <c r="B5" i="1443"/>
  <c r="D20" i="1444"/>
  <c r="E20" i="1444" s="1"/>
  <c r="F20" i="1444" s="1"/>
  <c r="G20" i="1444" s="1"/>
  <c r="H20" i="1444" s="1"/>
  <c r="I20" i="1444" s="1"/>
  <c r="J20" i="1444" s="1"/>
  <c r="K20" i="1444" s="1"/>
  <c r="L20" i="1444" s="1"/>
  <c r="AG20" i="1442"/>
  <c r="E9" i="1442"/>
  <c r="C13" i="1441"/>
  <c r="B133" i="1441"/>
  <c r="E13" i="1441"/>
  <c r="D13" i="1441"/>
  <c r="E9" i="1439"/>
  <c r="AG20" i="1439"/>
  <c r="F20" i="1419" s="1"/>
  <c r="B32" i="1440"/>
  <c r="B24" i="1440"/>
  <c r="B16" i="1440"/>
  <c r="B8" i="1440"/>
  <c r="B31" i="1440"/>
  <c r="B23" i="1440"/>
  <c r="B15" i="1440"/>
  <c r="B7" i="1440"/>
  <c r="B30" i="1440"/>
  <c r="B22" i="1440"/>
  <c r="B14" i="1440"/>
  <c r="B6" i="1440"/>
  <c r="B29" i="1440"/>
  <c r="B21" i="1440"/>
  <c r="B13" i="1440"/>
  <c r="B5" i="1440"/>
  <c r="B28" i="1440"/>
  <c r="B20" i="1440"/>
  <c r="B12" i="1440"/>
  <c r="B4" i="1440"/>
  <c r="B26" i="1440"/>
  <c r="B18" i="1440"/>
  <c r="B10" i="1440"/>
  <c r="B25" i="1440"/>
  <c r="B17" i="1440"/>
  <c r="B9" i="1440"/>
  <c r="B27" i="1440"/>
  <c r="B19" i="1440"/>
  <c r="B11" i="1440"/>
  <c r="B3" i="1440"/>
  <c r="D20" i="1437"/>
  <c r="E20" i="1437" s="1"/>
  <c r="F20" i="1437" s="1"/>
  <c r="G20" i="1437" s="1"/>
  <c r="H20" i="1437" s="1"/>
  <c r="I20" i="1437" s="1"/>
  <c r="J20" i="1437" s="1"/>
  <c r="K20" i="1437" s="1"/>
  <c r="L20" i="1437" s="1"/>
  <c r="M20" i="1437" s="1"/>
  <c r="N20" i="1437" s="1"/>
  <c r="O20" i="1437" s="1"/>
  <c r="P20" i="1437" s="1"/>
  <c r="Q20" i="1437" s="1"/>
  <c r="G33" i="1438"/>
  <c r="B32" i="1438"/>
  <c r="B24" i="1438"/>
  <c r="B16" i="1438"/>
  <c r="B8" i="1438"/>
  <c r="B31" i="1438"/>
  <c r="B23" i="1438"/>
  <c r="B15" i="1438"/>
  <c r="B7" i="1438"/>
  <c r="B30" i="1438"/>
  <c r="B22" i="1438"/>
  <c r="B14" i="1438"/>
  <c r="B6" i="1438"/>
  <c r="B29" i="1438"/>
  <c r="B21" i="1438"/>
  <c r="B13" i="1438"/>
  <c r="B5" i="1438"/>
  <c r="B28" i="1438"/>
  <c r="B20" i="1438"/>
  <c r="B12" i="1438"/>
  <c r="B4" i="1438"/>
  <c r="B26" i="1438"/>
  <c r="B18" i="1438"/>
  <c r="B10" i="1438"/>
  <c r="B11" i="1438"/>
  <c r="B9" i="1438"/>
  <c r="B25" i="1438"/>
  <c r="B3" i="1438"/>
  <c r="B27" i="1438"/>
  <c r="B19" i="1438"/>
  <c r="B17" i="1438"/>
  <c r="F9" i="1437"/>
  <c r="G33" i="1436"/>
  <c r="D9" i="1435"/>
  <c r="B32" i="1436"/>
  <c r="B24" i="1436"/>
  <c r="B16" i="1436"/>
  <c r="B8" i="1436"/>
  <c r="B31" i="1436"/>
  <c r="B23" i="1436"/>
  <c r="B15" i="1436"/>
  <c r="B7" i="1436"/>
  <c r="B30" i="1436"/>
  <c r="B22" i="1436"/>
  <c r="B14" i="1436"/>
  <c r="B6" i="1436"/>
  <c r="B29" i="1436"/>
  <c r="B21" i="1436"/>
  <c r="B13" i="1436"/>
  <c r="B5" i="1436"/>
  <c r="B28" i="1436"/>
  <c r="B20" i="1436"/>
  <c r="B12" i="1436"/>
  <c r="B4" i="1436"/>
  <c r="B27" i="1436"/>
  <c r="B19" i="1436"/>
  <c r="B11" i="1436"/>
  <c r="B3" i="1436"/>
  <c r="B26" i="1436"/>
  <c r="B18" i="1436"/>
  <c r="B10" i="1436"/>
  <c r="B25" i="1436"/>
  <c r="B17" i="1436"/>
  <c r="B9" i="1436"/>
  <c r="B32" i="1434"/>
  <c r="B24" i="1434"/>
  <c r="B16" i="1434"/>
  <c r="B8" i="1434"/>
  <c r="B31" i="1434"/>
  <c r="B23" i="1434"/>
  <c r="B15" i="1434"/>
  <c r="B7" i="1434"/>
  <c r="B30" i="1434"/>
  <c r="B22" i="1434"/>
  <c r="B14" i="1434"/>
  <c r="B6" i="1434"/>
  <c r="B29" i="1434"/>
  <c r="B21" i="1434"/>
  <c r="B13" i="1434"/>
  <c r="B5" i="1434"/>
  <c r="B28" i="1434"/>
  <c r="B20" i="1434"/>
  <c r="B12" i="1434"/>
  <c r="B4" i="1434"/>
  <c r="B27" i="1434"/>
  <c r="B19" i="1434"/>
  <c r="B11" i="1434"/>
  <c r="B3" i="1434"/>
  <c r="B26" i="1434"/>
  <c r="B18" i="1434"/>
  <c r="B10" i="1434"/>
  <c r="B25" i="1434"/>
  <c r="B17" i="1434"/>
  <c r="B9" i="1434"/>
  <c r="F9" i="1433"/>
  <c r="E356" i="1429"/>
  <c r="E355" i="1431"/>
  <c r="E353" i="1431"/>
  <c r="E358" i="1431"/>
  <c r="E357" i="1431"/>
  <c r="E356" i="1431"/>
  <c r="E354" i="1431"/>
  <c r="D352" i="1429"/>
  <c r="E356" i="1430"/>
  <c r="E354" i="1430"/>
  <c r="E357" i="1430"/>
  <c r="E358" i="1430"/>
  <c r="E355" i="1430"/>
  <c r="E353" i="1430"/>
  <c r="E358" i="1429"/>
  <c r="E354" i="1429"/>
  <c r="E357" i="1429"/>
  <c r="E353" i="1429"/>
  <c r="E355" i="1429"/>
  <c r="G43" i="1421"/>
  <c r="J140" i="1420"/>
  <c r="J72" i="1420"/>
  <c r="J73" i="1420" s="1"/>
  <c r="F28" i="1421"/>
  <c r="F29" i="1421"/>
  <c r="G140" i="1420"/>
  <c r="K72" i="1420"/>
  <c r="K73" i="1420" s="1"/>
  <c r="H140" i="1420"/>
  <c r="D72" i="1420"/>
  <c r="L72" i="1420"/>
  <c r="L73" i="1420" s="1"/>
  <c r="E72" i="1420"/>
  <c r="E73" i="1420" s="1"/>
  <c r="M72" i="1420"/>
  <c r="M73" i="1420" s="1"/>
  <c r="F72" i="1420"/>
  <c r="F73" i="1420" s="1"/>
  <c r="N72" i="1420"/>
  <c r="G72" i="1420"/>
  <c r="G73" i="1420" s="1"/>
  <c r="E25" i="1421"/>
  <c r="F25" i="1421" s="1"/>
  <c r="E27" i="1421"/>
  <c r="F27" i="1421" s="1"/>
  <c r="H73" i="1420"/>
  <c r="F26" i="1421"/>
  <c r="F30" i="1421"/>
  <c r="C6" i="214"/>
  <c r="AG19" i="1369"/>
  <c r="B19" i="1419" s="1"/>
  <c r="D41" i="1448" l="1"/>
  <c r="D42" i="1448" s="1"/>
  <c r="D44" i="1448" s="1"/>
  <c r="E45" i="1448" s="1"/>
  <c r="E36" i="1448"/>
  <c r="H33" i="1448"/>
  <c r="H25" i="1448"/>
  <c r="H30" i="1448"/>
  <c r="H34" i="1448" s="1"/>
  <c r="H11" i="1448"/>
  <c r="H32" i="1448"/>
  <c r="H9" i="1448"/>
  <c r="C41" i="1448"/>
  <c r="C42" i="1448" s="1"/>
  <c r="G34" i="1448"/>
  <c r="F21" i="1448"/>
  <c r="F26" i="1448" s="1"/>
  <c r="G18" i="1448"/>
  <c r="F47" i="214"/>
  <c r="AG20" i="1437"/>
  <c r="E20" i="1419" s="1"/>
  <c r="AA7" i="1444"/>
  <c r="S7" i="1444"/>
  <c r="K7" i="1444"/>
  <c r="C7" i="1444"/>
  <c r="AE7" i="1442"/>
  <c r="W7" i="1442"/>
  <c r="O7" i="1442"/>
  <c r="G7" i="1442"/>
  <c r="Z7" i="1439"/>
  <c r="R7" i="1439"/>
  <c r="J7" i="1439"/>
  <c r="B7" i="1439"/>
  <c r="C18" i="1439" s="1"/>
  <c r="AC7" i="1437"/>
  <c r="U7" i="1437"/>
  <c r="M7" i="1437"/>
  <c r="E7" i="1437"/>
  <c r="AE7" i="1435"/>
  <c r="W7" i="1435"/>
  <c r="O7" i="1435"/>
  <c r="G7" i="1435"/>
  <c r="AB7" i="1433"/>
  <c r="T7" i="1433"/>
  <c r="L7" i="1433"/>
  <c r="D7" i="1433"/>
  <c r="Z7" i="1444"/>
  <c r="R7" i="1444"/>
  <c r="J7" i="1444"/>
  <c r="B7" i="1444"/>
  <c r="C18" i="1444" s="1"/>
  <c r="AD7" i="1442"/>
  <c r="V7" i="1442"/>
  <c r="N7" i="1442"/>
  <c r="F7" i="1442"/>
  <c r="Y7" i="1439"/>
  <c r="Q7" i="1439"/>
  <c r="I7" i="1439"/>
  <c r="AB7" i="1437"/>
  <c r="T7" i="1437"/>
  <c r="L7" i="1437"/>
  <c r="D7" i="1437"/>
  <c r="AD7" i="1435"/>
  <c r="V7" i="1435"/>
  <c r="N7" i="1435"/>
  <c r="F7" i="1435"/>
  <c r="AA7" i="1433"/>
  <c r="S7" i="1433"/>
  <c r="K7" i="1433"/>
  <c r="C7" i="1433"/>
  <c r="Y7" i="1444"/>
  <c r="Q7" i="1444"/>
  <c r="I7" i="1444"/>
  <c r="AC7" i="1442"/>
  <c r="U7" i="1442"/>
  <c r="M7" i="1442"/>
  <c r="E7" i="1442"/>
  <c r="AF7" i="1439"/>
  <c r="X7" i="1439"/>
  <c r="P7" i="1439"/>
  <c r="H7" i="1439"/>
  <c r="AA7" i="1437"/>
  <c r="S7" i="1437"/>
  <c r="K7" i="1437"/>
  <c r="C7" i="1437"/>
  <c r="AC7" i="1435"/>
  <c r="U7" i="1435"/>
  <c r="M7" i="1435"/>
  <c r="E7" i="1435"/>
  <c r="Z7" i="1433"/>
  <c r="R7" i="1433"/>
  <c r="J7" i="1433"/>
  <c r="B7" i="1433"/>
  <c r="C18" i="1433" s="1"/>
  <c r="AF7" i="1444"/>
  <c r="X7" i="1444"/>
  <c r="P7" i="1444"/>
  <c r="H7" i="1444"/>
  <c r="AB7" i="1442"/>
  <c r="T7" i="1442"/>
  <c r="L7" i="1442"/>
  <c r="D7" i="1442"/>
  <c r="AE7" i="1439"/>
  <c r="W7" i="1439"/>
  <c r="O7" i="1439"/>
  <c r="G7" i="1439"/>
  <c r="Z7" i="1437"/>
  <c r="R7" i="1437"/>
  <c r="J7" i="1437"/>
  <c r="B7" i="1437"/>
  <c r="C18" i="1437" s="1"/>
  <c r="AB7" i="1435"/>
  <c r="T7" i="1435"/>
  <c r="L7" i="1435"/>
  <c r="D7" i="1435"/>
  <c r="Y7" i="1433"/>
  <c r="Q7" i="1433"/>
  <c r="I7" i="1433"/>
  <c r="AE7" i="1444"/>
  <c r="W7" i="1444"/>
  <c r="O7" i="1444"/>
  <c r="G7" i="1444"/>
  <c r="AA7" i="1442"/>
  <c r="S7" i="1442"/>
  <c r="K7" i="1442"/>
  <c r="C7" i="1442"/>
  <c r="AD7" i="1439"/>
  <c r="V7" i="1439"/>
  <c r="N7" i="1439"/>
  <c r="F7" i="1439"/>
  <c r="Y7" i="1437"/>
  <c r="Q7" i="1437"/>
  <c r="I7" i="1437"/>
  <c r="AA7" i="1435"/>
  <c r="S7" i="1435"/>
  <c r="K7" i="1435"/>
  <c r="C7" i="1435"/>
  <c r="AF7" i="1433"/>
  <c r="X7" i="1433"/>
  <c r="P7" i="1433"/>
  <c r="H7" i="1433"/>
  <c r="AD7" i="1444"/>
  <c r="V7" i="1444"/>
  <c r="N7" i="1444"/>
  <c r="F7" i="1444"/>
  <c r="Z7" i="1442"/>
  <c r="R7" i="1442"/>
  <c r="J7" i="1442"/>
  <c r="B7" i="1442"/>
  <c r="C18" i="1442" s="1"/>
  <c r="AC7" i="1439"/>
  <c r="U7" i="1439"/>
  <c r="M7" i="1439"/>
  <c r="E7" i="1439"/>
  <c r="AF7" i="1437"/>
  <c r="X7" i="1437"/>
  <c r="P7" i="1437"/>
  <c r="H7" i="1437"/>
  <c r="Z7" i="1435"/>
  <c r="R7" i="1435"/>
  <c r="J7" i="1435"/>
  <c r="B7" i="1435"/>
  <c r="C18" i="1435" s="1"/>
  <c r="AE7" i="1433"/>
  <c r="W7" i="1433"/>
  <c r="O7" i="1433"/>
  <c r="G7" i="1433"/>
  <c r="AC7" i="1444"/>
  <c r="U7" i="1444"/>
  <c r="M7" i="1444"/>
  <c r="E7" i="1444"/>
  <c r="Y7" i="1442"/>
  <c r="Q7" i="1442"/>
  <c r="I7" i="1442"/>
  <c r="AB7" i="1439"/>
  <c r="T7" i="1439"/>
  <c r="L7" i="1439"/>
  <c r="D7" i="1439"/>
  <c r="AE7" i="1437"/>
  <c r="W7" i="1437"/>
  <c r="O7" i="1437"/>
  <c r="G7" i="1437"/>
  <c r="Y7" i="1435"/>
  <c r="Q7" i="1435"/>
  <c r="I7" i="1435"/>
  <c r="AD7" i="1433"/>
  <c r="V7" i="1433"/>
  <c r="N7" i="1433"/>
  <c r="F7" i="1433"/>
  <c r="AB7" i="1444"/>
  <c r="T7" i="1444"/>
  <c r="L7" i="1444"/>
  <c r="D7" i="1444"/>
  <c r="AF7" i="1442"/>
  <c r="X7" i="1442"/>
  <c r="P7" i="1442"/>
  <c r="H7" i="1442"/>
  <c r="AA7" i="1439"/>
  <c r="S7" i="1439"/>
  <c r="K7" i="1439"/>
  <c r="C7" i="1439"/>
  <c r="AD7" i="1437"/>
  <c r="V7" i="1437"/>
  <c r="N7" i="1437"/>
  <c r="F7" i="1437"/>
  <c r="AF7" i="1435"/>
  <c r="X7" i="1435"/>
  <c r="P7" i="1435"/>
  <c r="H7" i="1435"/>
  <c r="AC7" i="1433"/>
  <c r="U7" i="1433"/>
  <c r="M7" i="1433"/>
  <c r="E7" i="1433"/>
  <c r="F9" i="1444"/>
  <c r="AG20" i="1444"/>
  <c r="F9" i="1442"/>
  <c r="D14" i="1441"/>
  <c r="C14" i="1441" s="1"/>
  <c r="F9" i="1439"/>
  <c r="G9" i="1437"/>
  <c r="E9" i="1435"/>
  <c r="G9" i="1433"/>
  <c r="D73" i="1420"/>
  <c r="E31" i="1421"/>
  <c r="F31" i="1421" s="1"/>
  <c r="F32" i="1421" s="1"/>
  <c r="G46" i="1421" s="1"/>
  <c r="G47" i="1421" s="1"/>
  <c r="K6" i="1414"/>
  <c r="K7" i="1414"/>
  <c r="K8" i="1414"/>
  <c r="K9" i="1414"/>
  <c r="K10" i="1414"/>
  <c r="K11" i="1414"/>
  <c r="K12" i="1414"/>
  <c r="K13" i="1414"/>
  <c r="K14" i="1414"/>
  <c r="K15" i="1414"/>
  <c r="K16" i="1414"/>
  <c r="K17" i="1414"/>
  <c r="K18" i="1414"/>
  <c r="K5" i="1414"/>
  <c r="I6" i="1414"/>
  <c r="I7" i="1414" s="1"/>
  <c r="I8" i="1414" s="1"/>
  <c r="I9" i="1414" s="1"/>
  <c r="I10" i="1414" s="1"/>
  <c r="I11" i="1414" s="1"/>
  <c r="I12" i="1414" s="1"/>
  <c r="I13" i="1414" s="1"/>
  <c r="I14" i="1414" s="1"/>
  <c r="I15" i="1414" s="1"/>
  <c r="I16" i="1414" s="1"/>
  <c r="I17" i="1414" s="1"/>
  <c r="I18" i="1414" s="1"/>
  <c r="H7" i="1414"/>
  <c r="H8" i="1414" s="1"/>
  <c r="H9" i="1414" s="1"/>
  <c r="H10" i="1414" s="1"/>
  <c r="H11" i="1414" s="1"/>
  <c r="H12" i="1414" s="1"/>
  <c r="H13" i="1414" s="1"/>
  <c r="H14" i="1414" s="1"/>
  <c r="H15" i="1414" s="1"/>
  <c r="H16" i="1414" s="1"/>
  <c r="H17" i="1414" s="1"/>
  <c r="H18" i="1414" s="1"/>
  <c r="H6" i="1414"/>
  <c r="L2" i="1365"/>
  <c r="M2" i="1365"/>
  <c r="N2" i="1365"/>
  <c r="O2" i="1365"/>
  <c r="P2" i="1365"/>
  <c r="Q2" i="1365"/>
  <c r="R2" i="1365"/>
  <c r="S2" i="1365"/>
  <c r="T2" i="1365"/>
  <c r="U2" i="1365"/>
  <c r="V2" i="1365"/>
  <c r="W2" i="1365"/>
  <c r="X2" i="1365"/>
  <c r="Y2" i="1365"/>
  <c r="Z2" i="1365"/>
  <c r="AA2" i="1365"/>
  <c r="AB2" i="1365"/>
  <c r="AC2" i="1365"/>
  <c r="AD2" i="1365"/>
  <c r="AE2" i="1365"/>
  <c r="AF2" i="1365"/>
  <c r="AG2" i="1365"/>
  <c r="AH2" i="1365"/>
  <c r="AI2" i="1365"/>
  <c r="AJ2" i="1365"/>
  <c r="AK2" i="1365"/>
  <c r="I2" i="1365"/>
  <c r="J2" i="1365"/>
  <c r="K2" i="1365"/>
  <c r="H2" i="1365"/>
  <c r="H17" i="1353"/>
  <c r="C44" i="1448" l="1"/>
  <c r="G21" i="1448"/>
  <c r="G26" i="1448" s="1"/>
  <c r="H18" i="1448"/>
  <c r="F36" i="1448"/>
  <c r="F38" i="1448" s="1"/>
  <c r="E38" i="1448"/>
  <c r="I30" i="1448"/>
  <c r="I32" i="1448"/>
  <c r="I33" i="1448"/>
  <c r="I25" i="1448"/>
  <c r="I11" i="1448"/>
  <c r="I9" i="1448"/>
  <c r="G47" i="214"/>
  <c r="C21" i="1435"/>
  <c r="D18" i="1435"/>
  <c r="D18" i="1433"/>
  <c r="C21" i="1433"/>
  <c r="C21" i="1437"/>
  <c r="D18" i="1437"/>
  <c r="D18" i="1442"/>
  <c r="C21" i="1442"/>
  <c r="D18" i="1444"/>
  <c r="C21" i="1444"/>
  <c r="D18" i="1439"/>
  <c r="C21" i="1439"/>
  <c r="G9" i="1444"/>
  <c r="G9" i="1442"/>
  <c r="E14" i="1441"/>
  <c r="G9" i="1439"/>
  <c r="H9" i="1437"/>
  <c r="F9" i="1435"/>
  <c r="H9" i="1433"/>
  <c r="I19" i="1414"/>
  <c r="J197" i="1358"/>
  <c r="J197" i="1361" s="1"/>
  <c r="AG17" i="1369"/>
  <c r="B17" i="1419" s="1"/>
  <c r="H353" i="1365"/>
  <c r="G224" i="1353"/>
  <c r="G338" i="1310"/>
  <c r="G329" i="1310"/>
  <c r="G320" i="1310"/>
  <c r="G307" i="1310"/>
  <c r="G297" i="1310"/>
  <c r="G281" i="1310"/>
  <c r="G237" i="1310"/>
  <c r="G224" i="1310"/>
  <c r="W220" i="1355"/>
  <c r="W220" i="1361" s="1"/>
  <c r="H15" i="1353"/>
  <c r="H9" i="1353"/>
  <c r="H8" i="1353"/>
  <c r="AK336" i="1355"/>
  <c r="AJ336" i="1355"/>
  <c r="AI336" i="1355"/>
  <c r="AH336" i="1355"/>
  <c r="AG336" i="1355"/>
  <c r="AF336" i="1355"/>
  <c r="AE336" i="1355"/>
  <c r="AD336" i="1355"/>
  <c r="AC336" i="1355"/>
  <c r="AB336" i="1355"/>
  <c r="AA336" i="1355"/>
  <c r="Z336" i="1355"/>
  <c r="Y336" i="1355"/>
  <c r="X336" i="1355"/>
  <c r="W336" i="1355"/>
  <c r="AK221" i="1355"/>
  <c r="AK221" i="1361" s="1"/>
  <c r="AZ221" i="1380" s="1"/>
  <c r="AJ221" i="1355"/>
  <c r="AJ221" i="1361" s="1"/>
  <c r="AY221" i="1380" s="1"/>
  <c r="AI221" i="1355"/>
  <c r="AI221" i="1361" s="1"/>
  <c r="AX221" i="1380" s="1"/>
  <c r="AH221" i="1355"/>
  <c r="AH221" i="1361" s="1"/>
  <c r="AW221" i="1380" s="1"/>
  <c r="AG221" i="1355"/>
  <c r="AG221" i="1361" s="1"/>
  <c r="AV221" i="1380" s="1"/>
  <c r="AF221" i="1355"/>
  <c r="AF221" i="1361" s="1"/>
  <c r="AU221" i="1380" s="1"/>
  <c r="AE221" i="1355"/>
  <c r="AE221" i="1361" s="1"/>
  <c r="AT221" i="1380" s="1"/>
  <c r="AD221" i="1355"/>
  <c r="AD221" i="1361" s="1"/>
  <c r="AS221" i="1380" s="1"/>
  <c r="AC221" i="1355"/>
  <c r="AC221" i="1361" s="1"/>
  <c r="AR221" i="1380" s="1"/>
  <c r="AB221" i="1355"/>
  <c r="AB221" i="1361" s="1"/>
  <c r="AQ221" i="1380" s="1"/>
  <c r="AA221" i="1355"/>
  <c r="AA221" i="1361" s="1"/>
  <c r="AP221" i="1380" s="1"/>
  <c r="Z221" i="1355"/>
  <c r="Z221" i="1361" s="1"/>
  <c r="AO221" i="1380" s="1"/>
  <c r="Y221" i="1355"/>
  <c r="Y221" i="1361" s="1"/>
  <c r="AN221" i="1380" s="1"/>
  <c r="X221" i="1355"/>
  <c r="X221" i="1361" s="1"/>
  <c r="AM221" i="1380" s="1"/>
  <c r="W221" i="1355"/>
  <c r="W221" i="1361" s="1"/>
  <c r="AK220" i="1355"/>
  <c r="AK220" i="1361" s="1"/>
  <c r="AZ220" i="1380" s="1"/>
  <c r="AJ220" i="1355"/>
  <c r="AJ220" i="1361" s="1"/>
  <c r="AY220" i="1380" s="1"/>
  <c r="AI220" i="1355"/>
  <c r="AI220" i="1361" s="1"/>
  <c r="AX220" i="1380" s="1"/>
  <c r="AH220" i="1355"/>
  <c r="AH220" i="1361" s="1"/>
  <c r="AW220" i="1380" s="1"/>
  <c r="AG220" i="1355"/>
  <c r="AG220" i="1361" s="1"/>
  <c r="AV220" i="1380" s="1"/>
  <c r="AF220" i="1355"/>
  <c r="AF220" i="1361" s="1"/>
  <c r="AU220" i="1380" s="1"/>
  <c r="AE220" i="1355"/>
  <c r="AE220" i="1361" s="1"/>
  <c r="AT220" i="1380" s="1"/>
  <c r="AD220" i="1355"/>
  <c r="AD220" i="1361" s="1"/>
  <c r="AS220" i="1380" s="1"/>
  <c r="AC220" i="1355"/>
  <c r="AC220" i="1361" s="1"/>
  <c r="AR220" i="1380" s="1"/>
  <c r="AB220" i="1355"/>
  <c r="AB220" i="1361" s="1"/>
  <c r="AQ220" i="1380" s="1"/>
  <c r="AA220" i="1355"/>
  <c r="AA220" i="1361" s="1"/>
  <c r="AP220" i="1380" s="1"/>
  <c r="Z220" i="1355"/>
  <c r="Z220" i="1361" s="1"/>
  <c r="AO220" i="1380" s="1"/>
  <c r="Y220" i="1355"/>
  <c r="Y220" i="1361" s="1"/>
  <c r="AN220" i="1380" s="1"/>
  <c r="X220" i="1355"/>
  <c r="X220" i="1361" s="1"/>
  <c r="AM220" i="1380" s="1"/>
  <c r="AK219" i="1355"/>
  <c r="AK219" i="1361" s="1"/>
  <c r="AZ219" i="1380" s="1"/>
  <c r="AJ219" i="1355"/>
  <c r="AJ219" i="1361" s="1"/>
  <c r="AY219" i="1380" s="1"/>
  <c r="AI219" i="1355"/>
  <c r="AI219" i="1361" s="1"/>
  <c r="AX219" i="1380" s="1"/>
  <c r="AH219" i="1355"/>
  <c r="AH219" i="1361" s="1"/>
  <c r="AW219" i="1380" s="1"/>
  <c r="AG219" i="1355"/>
  <c r="AG219" i="1361" s="1"/>
  <c r="AV219" i="1380" s="1"/>
  <c r="AF219" i="1355"/>
  <c r="AF219" i="1361" s="1"/>
  <c r="AU219" i="1380" s="1"/>
  <c r="AE219" i="1355"/>
  <c r="AE219" i="1361" s="1"/>
  <c r="AT219" i="1380" s="1"/>
  <c r="AD219" i="1355"/>
  <c r="AD219" i="1361" s="1"/>
  <c r="AS219" i="1380" s="1"/>
  <c r="AC219" i="1355"/>
  <c r="AC219" i="1361" s="1"/>
  <c r="AR219" i="1380" s="1"/>
  <c r="AB219" i="1355"/>
  <c r="AB219" i="1361" s="1"/>
  <c r="AQ219" i="1380" s="1"/>
  <c r="AA219" i="1355"/>
  <c r="AA219" i="1361" s="1"/>
  <c r="AP219" i="1380" s="1"/>
  <c r="Z219" i="1355"/>
  <c r="Z219" i="1361" s="1"/>
  <c r="AO219" i="1380" s="1"/>
  <c r="Y219" i="1355"/>
  <c r="Y219" i="1361" s="1"/>
  <c r="AN219" i="1380" s="1"/>
  <c r="X219" i="1355"/>
  <c r="X219" i="1361" s="1"/>
  <c r="AM219" i="1380" s="1"/>
  <c r="W219" i="1355"/>
  <c r="W219" i="1361" s="1"/>
  <c r="AK218" i="1355"/>
  <c r="AJ218" i="1355"/>
  <c r="AI218" i="1355"/>
  <c r="AH218" i="1355"/>
  <c r="AG218" i="1355"/>
  <c r="AF218" i="1355"/>
  <c r="AE218" i="1355"/>
  <c r="AD218" i="1355"/>
  <c r="AC218" i="1355"/>
  <c r="AB218" i="1355"/>
  <c r="AA218" i="1355"/>
  <c r="Z218" i="1355"/>
  <c r="Y218" i="1355"/>
  <c r="X218" i="1355"/>
  <c r="W218" i="1355"/>
  <c r="AK217" i="1355"/>
  <c r="AJ217" i="1355"/>
  <c r="AI217" i="1355"/>
  <c r="AH217" i="1355"/>
  <c r="AG217" i="1355"/>
  <c r="AF217" i="1355"/>
  <c r="AE217" i="1355"/>
  <c r="AD217" i="1355"/>
  <c r="AC217" i="1355"/>
  <c r="AB217" i="1355"/>
  <c r="AA217" i="1355"/>
  <c r="Z217" i="1355"/>
  <c r="Y217" i="1355"/>
  <c r="X217" i="1355"/>
  <c r="W217" i="1355"/>
  <c r="AK216" i="1355"/>
  <c r="AJ216" i="1355"/>
  <c r="AI216" i="1355"/>
  <c r="AH216" i="1355"/>
  <c r="AG216" i="1355"/>
  <c r="AF216" i="1355"/>
  <c r="AE216" i="1355"/>
  <c r="AD216" i="1355"/>
  <c r="AC216" i="1355"/>
  <c r="AB216" i="1355"/>
  <c r="AA216" i="1355"/>
  <c r="Z216" i="1355"/>
  <c r="Y216" i="1355"/>
  <c r="X216" i="1355"/>
  <c r="W216" i="1355"/>
  <c r="AK215" i="1355"/>
  <c r="AJ215" i="1355"/>
  <c r="AI215" i="1355"/>
  <c r="AH215" i="1355"/>
  <c r="AG215" i="1355"/>
  <c r="AF215" i="1355"/>
  <c r="AE215" i="1355"/>
  <c r="AD215" i="1355"/>
  <c r="AC215" i="1355"/>
  <c r="AB215" i="1355"/>
  <c r="AA215" i="1355"/>
  <c r="Z215" i="1355"/>
  <c r="Y215" i="1355"/>
  <c r="X215" i="1355"/>
  <c r="W215" i="1355"/>
  <c r="AK214" i="1355"/>
  <c r="AJ214" i="1355"/>
  <c r="AI214" i="1355"/>
  <c r="AH214" i="1355"/>
  <c r="AG214" i="1355"/>
  <c r="AF214" i="1355"/>
  <c r="AE214" i="1355"/>
  <c r="AD214" i="1355"/>
  <c r="AC214" i="1355"/>
  <c r="AB214" i="1355"/>
  <c r="AA214" i="1355"/>
  <c r="Z214" i="1355"/>
  <c r="Y214" i="1355"/>
  <c r="X214" i="1355"/>
  <c r="W214" i="1355"/>
  <c r="AK213" i="1355"/>
  <c r="AJ213" i="1355"/>
  <c r="AI213" i="1355"/>
  <c r="AH213" i="1355"/>
  <c r="AG213" i="1355"/>
  <c r="AF213" i="1355"/>
  <c r="AE213" i="1355"/>
  <c r="AD213" i="1355"/>
  <c r="AC213" i="1355"/>
  <c r="AB213" i="1355"/>
  <c r="AA213" i="1355"/>
  <c r="Z213" i="1355"/>
  <c r="Y213" i="1355"/>
  <c r="X213" i="1355"/>
  <c r="W213" i="1355"/>
  <c r="AK212" i="1355"/>
  <c r="AJ212" i="1355"/>
  <c r="AI212" i="1355"/>
  <c r="AH212" i="1355"/>
  <c r="AG212" i="1355"/>
  <c r="AF212" i="1355"/>
  <c r="AE212" i="1355"/>
  <c r="AD212" i="1355"/>
  <c r="AC212" i="1355"/>
  <c r="AB212" i="1355"/>
  <c r="AA212" i="1355"/>
  <c r="Z212" i="1355"/>
  <c r="Y212" i="1355"/>
  <c r="X212" i="1355"/>
  <c r="W212" i="1355"/>
  <c r="AK211" i="1355"/>
  <c r="AJ211" i="1355"/>
  <c r="AI211" i="1355"/>
  <c r="AH211" i="1355"/>
  <c r="AG211" i="1355"/>
  <c r="AF211" i="1355"/>
  <c r="AE211" i="1355"/>
  <c r="AD211" i="1355"/>
  <c r="AC211" i="1355"/>
  <c r="AB211" i="1355"/>
  <c r="AA211" i="1355"/>
  <c r="Z211" i="1355"/>
  <c r="Y211" i="1355"/>
  <c r="X211" i="1355"/>
  <c r="W211" i="1355"/>
  <c r="AK210" i="1355"/>
  <c r="AJ210" i="1355"/>
  <c r="AI210" i="1355"/>
  <c r="AH210" i="1355"/>
  <c r="AG210" i="1355"/>
  <c r="AF210" i="1355"/>
  <c r="AE210" i="1355"/>
  <c r="AD210" i="1355"/>
  <c r="AC210" i="1355"/>
  <c r="AB210" i="1355"/>
  <c r="AA210" i="1355"/>
  <c r="Z210" i="1355"/>
  <c r="Y210" i="1355"/>
  <c r="X210" i="1355"/>
  <c r="W210" i="1355"/>
  <c r="AK209" i="1355"/>
  <c r="AJ209" i="1355"/>
  <c r="AI209" i="1355"/>
  <c r="AH209" i="1355"/>
  <c r="AG209" i="1355"/>
  <c r="AF209" i="1355"/>
  <c r="AE209" i="1355"/>
  <c r="AD209" i="1355"/>
  <c r="AC209" i="1355"/>
  <c r="AB209" i="1355"/>
  <c r="AA209" i="1355"/>
  <c r="Z209" i="1355"/>
  <c r="Y209" i="1355"/>
  <c r="X209" i="1355"/>
  <c r="W209" i="1355"/>
  <c r="AK208" i="1355"/>
  <c r="AJ208" i="1355"/>
  <c r="AI208" i="1355"/>
  <c r="AH208" i="1355"/>
  <c r="AG208" i="1355"/>
  <c r="AF208" i="1355"/>
  <c r="AE208" i="1355"/>
  <c r="AD208" i="1355"/>
  <c r="AC208" i="1355"/>
  <c r="AB208" i="1355"/>
  <c r="AA208" i="1355"/>
  <c r="Z208" i="1355"/>
  <c r="Y208" i="1355"/>
  <c r="X208" i="1355"/>
  <c r="W208" i="1355"/>
  <c r="AK207" i="1355"/>
  <c r="AJ207" i="1355"/>
  <c r="AI207" i="1355"/>
  <c r="AH207" i="1355"/>
  <c r="AG207" i="1355"/>
  <c r="AF207" i="1355"/>
  <c r="AE207" i="1355"/>
  <c r="AD207" i="1355"/>
  <c r="AC207" i="1355"/>
  <c r="AB207" i="1355"/>
  <c r="AA207" i="1355"/>
  <c r="Z207" i="1355"/>
  <c r="Y207" i="1355"/>
  <c r="X207" i="1355"/>
  <c r="W207" i="1355"/>
  <c r="AK206" i="1355"/>
  <c r="AJ206" i="1355"/>
  <c r="AI206" i="1355"/>
  <c r="AH206" i="1355"/>
  <c r="AG206" i="1355"/>
  <c r="AF206" i="1355"/>
  <c r="AE206" i="1355"/>
  <c r="AD206" i="1355"/>
  <c r="AC206" i="1355"/>
  <c r="AB206" i="1355"/>
  <c r="AA206" i="1355"/>
  <c r="Z206" i="1355"/>
  <c r="Y206" i="1355"/>
  <c r="X206" i="1355"/>
  <c r="W206" i="1355"/>
  <c r="AK205" i="1355"/>
  <c r="AJ205" i="1355"/>
  <c r="AI205" i="1355"/>
  <c r="AH205" i="1355"/>
  <c r="AG205" i="1355"/>
  <c r="AF205" i="1355"/>
  <c r="AE205" i="1355"/>
  <c r="AD205" i="1355"/>
  <c r="AC205" i="1355"/>
  <c r="AB205" i="1355"/>
  <c r="AA205" i="1355"/>
  <c r="Z205" i="1355"/>
  <c r="Y205" i="1355"/>
  <c r="X205" i="1355"/>
  <c r="W205" i="1355"/>
  <c r="AK204" i="1355"/>
  <c r="AJ204" i="1355"/>
  <c r="AI204" i="1355"/>
  <c r="AH204" i="1355"/>
  <c r="AG204" i="1355"/>
  <c r="AF204" i="1355"/>
  <c r="AE204" i="1355"/>
  <c r="AD204" i="1355"/>
  <c r="AC204" i="1355"/>
  <c r="AB204" i="1355"/>
  <c r="AA204" i="1355"/>
  <c r="Z204" i="1355"/>
  <c r="Y204" i="1355"/>
  <c r="X204" i="1355"/>
  <c r="W204" i="1355"/>
  <c r="AK203" i="1355"/>
  <c r="AJ203" i="1355"/>
  <c r="AI203" i="1355"/>
  <c r="AH203" i="1355"/>
  <c r="AG203" i="1355"/>
  <c r="AF203" i="1355"/>
  <c r="AE203" i="1355"/>
  <c r="AD203" i="1355"/>
  <c r="AC203" i="1355"/>
  <c r="AB203" i="1355"/>
  <c r="AA203" i="1355"/>
  <c r="Z203" i="1355"/>
  <c r="Y203" i="1355"/>
  <c r="X203" i="1355"/>
  <c r="W203" i="1355"/>
  <c r="AK202" i="1355"/>
  <c r="AJ202" i="1355"/>
  <c r="AI202" i="1355"/>
  <c r="AH202" i="1355"/>
  <c r="AG202" i="1355"/>
  <c r="AF202" i="1355"/>
  <c r="AE202" i="1355"/>
  <c r="AD202" i="1355"/>
  <c r="AC202" i="1355"/>
  <c r="AB202" i="1355"/>
  <c r="AA202" i="1355"/>
  <c r="Z202" i="1355"/>
  <c r="Y202" i="1355"/>
  <c r="X202" i="1355"/>
  <c r="W202" i="1355"/>
  <c r="AK201" i="1355"/>
  <c r="AJ201" i="1355"/>
  <c r="AI201" i="1355"/>
  <c r="AH201" i="1355"/>
  <c r="AG201" i="1355"/>
  <c r="AF201" i="1355"/>
  <c r="AE201" i="1355"/>
  <c r="AD201" i="1355"/>
  <c r="AC201" i="1355"/>
  <c r="AB201" i="1355"/>
  <c r="AA201" i="1355"/>
  <c r="Z201" i="1355"/>
  <c r="Y201" i="1355"/>
  <c r="X201" i="1355"/>
  <c r="W201" i="1355"/>
  <c r="AK200" i="1355"/>
  <c r="AJ200" i="1355"/>
  <c r="AI200" i="1355"/>
  <c r="AH200" i="1355"/>
  <c r="AG200" i="1355"/>
  <c r="AF200" i="1355"/>
  <c r="AE200" i="1355"/>
  <c r="AD200" i="1355"/>
  <c r="AC200" i="1355"/>
  <c r="AB200" i="1355"/>
  <c r="AA200" i="1355"/>
  <c r="Z200" i="1355"/>
  <c r="Y200" i="1355"/>
  <c r="X200" i="1355"/>
  <c r="W200" i="1355"/>
  <c r="AK199" i="1355"/>
  <c r="AJ199" i="1355"/>
  <c r="AI199" i="1355"/>
  <c r="AH199" i="1355"/>
  <c r="AG199" i="1355"/>
  <c r="AF199" i="1355"/>
  <c r="AE199" i="1355"/>
  <c r="AD199" i="1355"/>
  <c r="AC199" i="1355"/>
  <c r="AB199" i="1355"/>
  <c r="AA199" i="1355"/>
  <c r="Z199" i="1355"/>
  <c r="Y199" i="1355"/>
  <c r="X199" i="1355"/>
  <c r="W199" i="1355"/>
  <c r="AK198" i="1355"/>
  <c r="AJ198" i="1355"/>
  <c r="AI198" i="1355"/>
  <c r="AH198" i="1355"/>
  <c r="AG198" i="1355"/>
  <c r="AF198" i="1355"/>
  <c r="AE198" i="1355"/>
  <c r="AD198" i="1355"/>
  <c r="AC198" i="1355"/>
  <c r="AB198" i="1355"/>
  <c r="AA198" i="1355"/>
  <c r="Z198" i="1355"/>
  <c r="Y198" i="1355"/>
  <c r="X198" i="1355"/>
  <c r="W198" i="1355"/>
  <c r="AK197" i="1355"/>
  <c r="AJ197" i="1355"/>
  <c r="AI197" i="1355"/>
  <c r="AH197" i="1355"/>
  <c r="AG197" i="1355"/>
  <c r="AF197" i="1355"/>
  <c r="AE197" i="1355"/>
  <c r="AD197" i="1355"/>
  <c r="AC197" i="1355"/>
  <c r="AB197" i="1355"/>
  <c r="AA197" i="1355"/>
  <c r="Z197" i="1355"/>
  <c r="Y197" i="1355"/>
  <c r="X197" i="1355"/>
  <c r="W197" i="1355"/>
  <c r="W197" i="1361" s="1"/>
  <c r="AL197" i="1380" s="1"/>
  <c r="AK196" i="1355"/>
  <c r="AJ196" i="1355"/>
  <c r="AI196" i="1355"/>
  <c r="AH196" i="1355"/>
  <c r="AG196" i="1355"/>
  <c r="AF196" i="1355"/>
  <c r="AE196" i="1355"/>
  <c r="AD196" i="1355"/>
  <c r="AC196" i="1355"/>
  <c r="AB196" i="1355"/>
  <c r="AA196" i="1355"/>
  <c r="Z196" i="1355"/>
  <c r="Y196" i="1355"/>
  <c r="X196" i="1355"/>
  <c r="W196" i="1355"/>
  <c r="AK195" i="1355"/>
  <c r="AJ195" i="1355"/>
  <c r="AI195" i="1355"/>
  <c r="AH195" i="1355"/>
  <c r="AG195" i="1355"/>
  <c r="AF195" i="1355"/>
  <c r="AE195" i="1355"/>
  <c r="AD195" i="1355"/>
  <c r="AC195" i="1355"/>
  <c r="AB195" i="1355"/>
  <c r="AA195" i="1355"/>
  <c r="Z195" i="1355"/>
  <c r="Y195" i="1355"/>
  <c r="X195" i="1355"/>
  <c r="W195" i="1355"/>
  <c r="AK194" i="1355"/>
  <c r="AJ194" i="1355"/>
  <c r="AI194" i="1355"/>
  <c r="AH194" i="1355"/>
  <c r="AG194" i="1355"/>
  <c r="AF194" i="1355"/>
  <c r="AE194" i="1355"/>
  <c r="AD194" i="1355"/>
  <c r="AC194" i="1355"/>
  <c r="AB194" i="1355"/>
  <c r="AA194" i="1355"/>
  <c r="Z194" i="1355"/>
  <c r="Y194" i="1355"/>
  <c r="X194" i="1355"/>
  <c r="W194" i="1355"/>
  <c r="AK193" i="1355"/>
  <c r="AJ193" i="1355"/>
  <c r="AI193" i="1355"/>
  <c r="AH193" i="1355"/>
  <c r="AG193" i="1355"/>
  <c r="AF193" i="1355"/>
  <c r="AE193" i="1355"/>
  <c r="AD193" i="1355"/>
  <c r="AC193" i="1355"/>
  <c r="AB193" i="1355"/>
  <c r="AA193" i="1355"/>
  <c r="Z193" i="1355"/>
  <c r="Y193" i="1355"/>
  <c r="X193" i="1355"/>
  <c r="W193" i="1355"/>
  <c r="AK192" i="1355"/>
  <c r="AJ192" i="1355"/>
  <c r="AI192" i="1355"/>
  <c r="AH192" i="1355"/>
  <c r="AG192" i="1355"/>
  <c r="AF192" i="1355"/>
  <c r="AE192" i="1355"/>
  <c r="AD192" i="1355"/>
  <c r="AC192" i="1355"/>
  <c r="AB192" i="1355"/>
  <c r="AA192" i="1355"/>
  <c r="Z192" i="1355"/>
  <c r="Y192" i="1355"/>
  <c r="X192" i="1355"/>
  <c r="W192" i="1355"/>
  <c r="AK191" i="1355"/>
  <c r="AJ191" i="1355"/>
  <c r="AI191" i="1355"/>
  <c r="AH191" i="1355"/>
  <c r="AG191" i="1355"/>
  <c r="AF191" i="1355"/>
  <c r="AE191" i="1355"/>
  <c r="AD191" i="1355"/>
  <c r="AC191" i="1355"/>
  <c r="AB191" i="1355"/>
  <c r="AA191" i="1355"/>
  <c r="Z191" i="1355"/>
  <c r="Y191" i="1355"/>
  <c r="X191" i="1355"/>
  <c r="W191" i="1355"/>
  <c r="AK190" i="1355"/>
  <c r="AJ190" i="1355"/>
  <c r="AI190" i="1355"/>
  <c r="AH190" i="1355"/>
  <c r="AG190" i="1355"/>
  <c r="AF190" i="1355"/>
  <c r="AE190" i="1355"/>
  <c r="AD190" i="1355"/>
  <c r="AC190" i="1355"/>
  <c r="AB190" i="1355"/>
  <c r="AA190" i="1355"/>
  <c r="Z190" i="1355"/>
  <c r="Y190" i="1355"/>
  <c r="X190" i="1355"/>
  <c r="W190" i="1355"/>
  <c r="AK189" i="1355"/>
  <c r="AJ189" i="1355"/>
  <c r="AI189" i="1355"/>
  <c r="AH189" i="1355"/>
  <c r="AG189" i="1355"/>
  <c r="AF189" i="1355"/>
  <c r="AE189" i="1355"/>
  <c r="AD189" i="1355"/>
  <c r="AC189" i="1355"/>
  <c r="AB189" i="1355"/>
  <c r="AA189" i="1355"/>
  <c r="Z189" i="1355"/>
  <c r="Y189" i="1355"/>
  <c r="X189" i="1355"/>
  <c r="W189" i="1355"/>
  <c r="AK188" i="1355"/>
  <c r="AJ188" i="1355"/>
  <c r="AI188" i="1355"/>
  <c r="AH188" i="1355"/>
  <c r="AG188" i="1355"/>
  <c r="AF188" i="1355"/>
  <c r="AE188" i="1355"/>
  <c r="AD188" i="1355"/>
  <c r="AC188" i="1355"/>
  <c r="AB188" i="1355"/>
  <c r="AA188" i="1355"/>
  <c r="Z188" i="1355"/>
  <c r="Y188" i="1355"/>
  <c r="X188" i="1355"/>
  <c r="W188" i="1355"/>
  <c r="AK187" i="1355"/>
  <c r="AJ187" i="1355"/>
  <c r="AI187" i="1355"/>
  <c r="AH187" i="1355"/>
  <c r="AG187" i="1355"/>
  <c r="AF187" i="1355"/>
  <c r="AE187" i="1355"/>
  <c r="AD187" i="1355"/>
  <c r="AC187" i="1355"/>
  <c r="AB187" i="1355"/>
  <c r="AA187" i="1355"/>
  <c r="Z187" i="1355"/>
  <c r="Y187" i="1355"/>
  <c r="X187" i="1355"/>
  <c r="W187" i="1355"/>
  <c r="AK186" i="1355"/>
  <c r="AJ186" i="1355"/>
  <c r="AI186" i="1355"/>
  <c r="AH186" i="1355"/>
  <c r="AG186" i="1355"/>
  <c r="AF186" i="1355"/>
  <c r="AE186" i="1355"/>
  <c r="AD186" i="1355"/>
  <c r="AC186" i="1355"/>
  <c r="AB186" i="1355"/>
  <c r="AA186" i="1355"/>
  <c r="Z186" i="1355"/>
  <c r="Y186" i="1355"/>
  <c r="X186" i="1355"/>
  <c r="W186" i="1355"/>
  <c r="AK185" i="1355"/>
  <c r="AJ185" i="1355"/>
  <c r="AI185" i="1355"/>
  <c r="AH185" i="1355"/>
  <c r="AG185" i="1355"/>
  <c r="AF185" i="1355"/>
  <c r="AE185" i="1355"/>
  <c r="AD185" i="1355"/>
  <c r="AC185" i="1355"/>
  <c r="AB185" i="1355"/>
  <c r="AA185" i="1355"/>
  <c r="Z185" i="1355"/>
  <c r="Y185" i="1355"/>
  <c r="X185" i="1355"/>
  <c r="W185" i="1355"/>
  <c r="AK184" i="1355"/>
  <c r="AJ184" i="1355"/>
  <c r="AI184" i="1355"/>
  <c r="AH184" i="1355"/>
  <c r="AG184" i="1355"/>
  <c r="AF184" i="1355"/>
  <c r="AE184" i="1355"/>
  <c r="AD184" i="1355"/>
  <c r="AC184" i="1355"/>
  <c r="AB184" i="1355"/>
  <c r="AA184" i="1355"/>
  <c r="Z184" i="1355"/>
  <c r="Y184" i="1355"/>
  <c r="X184" i="1355"/>
  <c r="W184" i="1355"/>
  <c r="AK183" i="1355"/>
  <c r="AJ183" i="1355"/>
  <c r="AI183" i="1355"/>
  <c r="AH183" i="1355"/>
  <c r="AG183" i="1355"/>
  <c r="AF183" i="1355"/>
  <c r="AE183" i="1355"/>
  <c r="AD183" i="1355"/>
  <c r="AC183" i="1355"/>
  <c r="AB183" i="1355"/>
  <c r="AA183" i="1355"/>
  <c r="Z183" i="1355"/>
  <c r="Y183" i="1355"/>
  <c r="X183" i="1355"/>
  <c r="W183" i="1355"/>
  <c r="AK182" i="1355"/>
  <c r="AJ182" i="1355"/>
  <c r="AI182" i="1355"/>
  <c r="AH182" i="1355"/>
  <c r="AG182" i="1355"/>
  <c r="AF182" i="1355"/>
  <c r="AE182" i="1355"/>
  <c r="AD182" i="1355"/>
  <c r="AC182" i="1355"/>
  <c r="AB182" i="1355"/>
  <c r="AA182" i="1355"/>
  <c r="Z182" i="1355"/>
  <c r="Y182" i="1355"/>
  <c r="X182" i="1355"/>
  <c r="W182" i="1355"/>
  <c r="AK181" i="1355"/>
  <c r="AK181" i="1361" s="1"/>
  <c r="AZ181" i="1380" s="1"/>
  <c r="AJ181" i="1355"/>
  <c r="AJ181" i="1361" s="1"/>
  <c r="AY181" i="1380" s="1"/>
  <c r="AI181" i="1355"/>
  <c r="AI181" i="1361" s="1"/>
  <c r="AX181" i="1380" s="1"/>
  <c r="AH181" i="1355"/>
  <c r="AH181" i="1361" s="1"/>
  <c r="AW181" i="1380" s="1"/>
  <c r="AG181" i="1355"/>
  <c r="AG181" i="1361" s="1"/>
  <c r="AV181" i="1380" s="1"/>
  <c r="AF181" i="1355"/>
  <c r="AF181" i="1361" s="1"/>
  <c r="AU181" i="1380" s="1"/>
  <c r="AE181" i="1355"/>
  <c r="AE181" i="1361" s="1"/>
  <c r="AT181" i="1380" s="1"/>
  <c r="AD181" i="1355"/>
  <c r="AD181" i="1361" s="1"/>
  <c r="AS181" i="1380" s="1"/>
  <c r="AC181" i="1355"/>
  <c r="AC181" i="1361" s="1"/>
  <c r="AR181" i="1380" s="1"/>
  <c r="AB181" i="1355"/>
  <c r="AB181" i="1361" s="1"/>
  <c r="AQ181" i="1380" s="1"/>
  <c r="AA181" i="1355"/>
  <c r="AA181" i="1361" s="1"/>
  <c r="AP181" i="1380" s="1"/>
  <c r="Z181" i="1355"/>
  <c r="Z181" i="1361" s="1"/>
  <c r="AO181" i="1380" s="1"/>
  <c r="Y181" i="1355"/>
  <c r="Y181" i="1361" s="1"/>
  <c r="AN181" i="1380" s="1"/>
  <c r="X181" i="1355"/>
  <c r="X181" i="1361" s="1"/>
  <c r="AM181" i="1380" s="1"/>
  <c r="W181" i="1355"/>
  <c r="W181" i="1361" s="1"/>
  <c r="AK180" i="1355"/>
  <c r="AK180" i="1361" s="1"/>
  <c r="AZ180" i="1380" s="1"/>
  <c r="AJ180" i="1355"/>
  <c r="AJ180" i="1361" s="1"/>
  <c r="AY180" i="1380" s="1"/>
  <c r="AI180" i="1355"/>
  <c r="AI180" i="1361" s="1"/>
  <c r="AX180" i="1380" s="1"/>
  <c r="AH180" i="1355"/>
  <c r="AH180" i="1361" s="1"/>
  <c r="AW180" i="1380" s="1"/>
  <c r="AG180" i="1355"/>
  <c r="AG180" i="1361" s="1"/>
  <c r="AV180" i="1380" s="1"/>
  <c r="AF180" i="1355"/>
  <c r="AF180" i="1361" s="1"/>
  <c r="AU180" i="1380" s="1"/>
  <c r="AE180" i="1355"/>
  <c r="AE180" i="1361" s="1"/>
  <c r="AT180" i="1380" s="1"/>
  <c r="AD180" i="1355"/>
  <c r="AD180" i="1361" s="1"/>
  <c r="AS180" i="1380" s="1"/>
  <c r="AC180" i="1355"/>
  <c r="AC180" i="1361" s="1"/>
  <c r="AR180" i="1380" s="1"/>
  <c r="AB180" i="1355"/>
  <c r="AB180" i="1361" s="1"/>
  <c r="AQ180" i="1380" s="1"/>
  <c r="AA180" i="1355"/>
  <c r="AA180" i="1361" s="1"/>
  <c r="AP180" i="1380" s="1"/>
  <c r="Z180" i="1355"/>
  <c r="Z180" i="1361" s="1"/>
  <c r="AO180" i="1380" s="1"/>
  <c r="Y180" i="1355"/>
  <c r="Y180" i="1361" s="1"/>
  <c r="AN180" i="1380" s="1"/>
  <c r="X180" i="1355"/>
  <c r="X180" i="1361" s="1"/>
  <c r="AM180" i="1380" s="1"/>
  <c r="W180" i="1355"/>
  <c r="W180" i="1361" s="1"/>
  <c r="AK179" i="1355"/>
  <c r="AK179" i="1361" s="1"/>
  <c r="AZ179" i="1380" s="1"/>
  <c r="AJ179" i="1355"/>
  <c r="AJ179" i="1361" s="1"/>
  <c r="AY179" i="1380" s="1"/>
  <c r="AI179" i="1355"/>
  <c r="AI179" i="1361" s="1"/>
  <c r="AX179" i="1380" s="1"/>
  <c r="AH179" i="1355"/>
  <c r="AH179" i="1361" s="1"/>
  <c r="AW179" i="1380" s="1"/>
  <c r="AG179" i="1355"/>
  <c r="AG179" i="1361" s="1"/>
  <c r="AV179" i="1380" s="1"/>
  <c r="AF179" i="1355"/>
  <c r="AF179" i="1361" s="1"/>
  <c r="AU179" i="1380" s="1"/>
  <c r="AE179" i="1355"/>
  <c r="AE179" i="1361" s="1"/>
  <c r="AT179" i="1380" s="1"/>
  <c r="AD179" i="1355"/>
  <c r="AD179" i="1361" s="1"/>
  <c r="AS179" i="1380" s="1"/>
  <c r="AC179" i="1355"/>
  <c r="AC179" i="1361" s="1"/>
  <c r="AR179" i="1380" s="1"/>
  <c r="AB179" i="1355"/>
  <c r="AB179" i="1361" s="1"/>
  <c r="AQ179" i="1380" s="1"/>
  <c r="AA179" i="1355"/>
  <c r="AA179" i="1361" s="1"/>
  <c r="AP179" i="1380" s="1"/>
  <c r="Z179" i="1355"/>
  <c r="Z179" i="1361" s="1"/>
  <c r="AO179" i="1380" s="1"/>
  <c r="Y179" i="1355"/>
  <c r="Y179" i="1361" s="1"/>
  <c r="AN179" i="1380" s="1"/>
  <c r="X179" i="1355"/>
  <c r="X179" i="1361" s="1"/>
  <c r="AM179" i="1380" s="1"/>
  <c r="W179" i="1355"/>
  <c r="W179" i="1361" s="1"/>
  <c r="AK178" i="1355"/>
  <c r="AK178" i="1361" s="1"/>
  <c r="AZ178" i="1380" s="1"/>
  <c r="AJ178" i="1355"/>
  <c r="AJ178" i="1361" s="1"/>
  <c r="AY178" i="1380" s="1"/>
  <c r="AI178" i="1355"/>
  <c r="AI178" i="1361" s="1"/>
  <c r="AX178" i="1380" s="1"/>
  <c r="AH178" i="1355"/>
  <c r="AH178" i="1361" s="1"/>
  <c r="AW178" i="1380" s="1"/>
  <c r="AG178" i="1355"/>
  <c r="AG178" i="1361" s="1"/>
  <c r="AV178" i="1380" s="1"/>
  <c r="AF178" i="1355"/>
  <c r="AF178" i="1361" s="1"/>
  <c r="AU178" i="1380" s="1"/>
  <c r="AE178" i="1355"/>
  <c r="AE178" i="1361" s="1"/>
  <c r="AT178" i="1380" s="1"/>
  <c r="AD178" i="1355"/>
  <c r="AD178" i="1361" s="1"/>
  <c r="AS178" i="1380" s="1"/>
  <c r="AC178" i="1355"/>
  <c r="AC178" i="1361" s="1"/>
  <c r="AR178" i="1380" s="1"/>
  <c r="AB178" i="1355"/>
  <c r="AB178" i="1361" s="1"/>
  <c r="AQ178" i="1380" s="1"/>
  <c r="AA178" i="1355"/>
  <c r="AA178" i="1361" s="1"/>
  <c r="AP178" i="1380" s="1"/>
  <c r="Z178" i="1355"/>
  <c r="Z178" i="1361" s="1"/>
  <c r="AO178" i="1380" s="1"/>
  <c r="Y178" i="1355"/>
  <c r="Y178" i="1361" s="1"/>
  <c r="AN178" i="1380" s="1"/>
  <c r="X178" i="1355"/>
  <c r="X178" i="1361" s="1"/>
  <c r="AM178" i="1380" s="1"/>
  <c r="W178" i="1355"/>
  <c r="W178" i="1361" s="1"/>
  <c r="AK177" i="1355"/>
  <c r="AK177" i="1361" s="1"/>
  <c r="AZ177" i="1380" s="1"/>
  <c r="AJ177" i="1355"/>
  <c r="AJ177" i="1361" s="1"/>
  <c r="AY177" i="1380" s="1"/>
  <c r="AI177" i="1355"/>
  <c r="AI177" i="1361" s="1"/>
  <c r="AX177" i="1380" s="1"/>
  <c r="AH177" i="1355"/>
  <c r="AH177" i="1361" s="1"/>
  <c r="AW177" i="1380" s="1"/>
  <c r="AG177" i="1355"/>
  <c r="AG177" i="1361" s="1"/>
  <c r="AV177" i="1380" s="1"/>
  <c r="AF177" i="1355"/>
  <c r="AF177" i="1361" s="1"/>
  <c r="AU177" i="1380" s="1"/>
  <c r="AE177" i="1355"/>
  <c r="AE177" i="1361" s="1"/>
  <c r="AT177" i="1380" s="1"/>
  <c r="AD177" i="1355"/>
  <c r="AD177" i="1361" s="1"/>
  <c r="AS177" i="1380" s="1"/>
  <c r="AC177" i="1355"/>
  <c r="AC177" i="1361" s="1"/>
  <c r="AR177" i="1380" s="1"/>
  <c r="AB177" i="1355"/>
  <c r="AB177" i="1361" s="1"/>
  <c r="AQ177" i="1380" s="1"/>
  <c r="AA177" i="1355"/>
  <c r="AA177" i="1361" s="1"/>
  <c r="AP177" i="1380" s="1"/>
  <c r="Z177" i="1355"/>
  <c r="Z177" i="1361" s="1"/>
  <c r="AO177" i="1380" s="1"/>
  <c r="Y177" i="1355"/>
  <c r="Y177" i="1361" s="1"/>
  <c r="AN177" i="1380" s="1"/>
  <c r="X177" i="1355"/>
  <c r="X177" i="1361" s="1"/>
  <c r="AM177" i="1380" s="1"/>
  <c r="W177" i="1355"/>
  <c r="W177" i="1361" s="1"/>
  <c r="AK176" i="1355"/>
  <c r="AK176" i="1361" s="1"/>
  <c r="AZ176" i="1380" s="1"/>
  <c r="AJ176" i="1355"/>
  <c r="AJ176" i="1361" s="1"/>
  <c r="AY176" i="1380" s="1"/>
  <c r="AI176" i="1355"/>
  <c r="AI176" i="1361" s="1"/>
  <c r="AX176" i="1380" s="1"/>
  <c r="AH176" i="1355"/>
  <c r="AH176" i="1361" s="1"/>
  <c r="AW176" i="1380" s="1"/>
  <c r="AG176" i="1355"/>
  <c r="AG176" i="1361" s="1"/>
  <c r="AV176" i="1380" s="1"/>
  <c r="AF176" i="1355"/>
  <c r="AF176" i="1361" s="1"/>
  <c r="AU176" i="1380" s="1"/>
  <c r="AE176" i="1355"/>
  <c r="AE176" i="1361" s="1"/>
  <c r="AT176" i="1380" s="1"/>
  <c r="AD176" i="1355"/>
  <c r="AD176" i="1361" s="1"/>
  <c r="AS176" i="1380" s="1"/>
  <c r="AC176" i="1355"/>
  <c r="AC176" i="1361" s="1"/>
  <c r="AR176" i="1380" s="1"/>
  <c r="AB176" i="1355"/>
  <c r="AB176" i="1361" s="1"/>
  <c r="AQ176" i="1380" s="1"/>
  <c r="AA176" i="1355"/>
  <c r="AA176" i="1361" s="1"/>
  <c r="AP176" i="1380" s="1"/>
  <c r="Z176" i="1355"/>
  <c r="Z176" i="1361" s="1"/>
  <c r="AO176" i="1380" s="1"/>
  <c r="Y176" i="1355"/>
  <c r="Y176" i="1361" s="1"/>
  <c r="AN176" i="1380" s="1"/>
  <c r="X176" i="1355"/>
  <c r="X176" i="1361" s="1"/>
  <c r="AM176" i="1380" s="1"/>
  <c r="W176" i="1355"/>
  <c r="W176" i="1361" s="1"/>
  <c r="AK175" i="1355"/>
  <c r="AK175" i="1361" s="1"/>
  <c r="AZ175" i="1380" s="1"/>
  <c r="AJ175" i="1355"/>
  <c r="AJ175" i="1361" s="1"/>
  <c r="AY175" i="1380" s="1"/>
  <c r="AI175" i="1355"/>
  <c r="AI175" i="1361" s="1"/>
  <c r="AX175" i="1380" s="1"/>
  <c r="AH175" i="1355"/>
  <c r="AH175" i="1361" s="1"/>
  <c r="AW175" i="1380" s="1"/>
  <c r="AG175" i="1355"/>
  <c r="AG175" i="1361" s="1"/>
  <c r="AV175" i="1380" s="1"/>
  <c r="AF175" i="1355"/>
  <c r="AF175" i="1361" s="1"/>
  <c r="AU175" i="1380" s="1"/>
  <c r="AE175" i="1355"/>
  <c r="AE175" i="1361" s="1"/>
  <c r="AT175" i="1380" s="1"/>
  <c r="AD175" i="1355"/>
  <c r="AD175" i="1361" s="1"/>
  <c r="AS175" i="1380" s="1"/>
  <c r="AC175" i="1355"/>
  <c r="AC175" i="1361" s="1"/>
  <c r="AR175" i="1380" s="1"/>
  <c r="AB175" i="1355"/>
  <c r="AB175" i="1361" s="1"/>
  <c r="AQ175" i="1380" s="1"/>
  <c r="AA175" i="1355"/>
  <c r="AA175" i="1361" s="1"/>
  <c r="AP175" i="1380" s="1"/>
  <c r="Z175" i="1355"/>
  <c r="Z175" i="1361" s="1"/>
  <c r="AO175" i="1380" s="1"/>
  <c r="Y175" i="1355"/>
  <c r="Y175" i="1361" s="1"/>
  <c r="AN175" i="1380" s="1"/>
  <c r="X175" i="1355"/>
  <c r="X175" i="1361" s="1"/>
  <c r="AM175" i="1380" s="1"/>
  <c r="W175" i="1355"/>
  <c r="W175" i="1361" s="1"/>
  <c r="AK174" i="1355"/>
  <c r="AK174" i="1361" s="1"/>
  <c r="AZ174" i="1380" s="1"/>
  <c r="AJ174" i="1355"/>
  <c r="AJ174" i="1361" s="1"/>
  <c r="AY174" i="1380" s="1"/>
  <c r="AI174" i="1355"/>
  <c r="AI174" i="1361" s="1"/>
  <c r="AX174" i="1380" s="1"/>
  <c r="AH174" i="1355"/>
  <c r="AH174" i="1361" s="1"/>
  <c r="AW174" i="1380" s="1"/>
  <c r="AG174" i="1355"/>
  <c r="AG174" i="1361" s="1"/>
  <c r="AV174" i="1380" s="1"/>
  <c r="AF174" i="1355"/>
  <c r="AF174" i="1361" s="1"/>
  <c r="AU174" i="1380" s="1"/>
  <c r="AE174" i="1355"/>
  <c r="AE174" i="1361" s="1"/>
  <c r="AT174" i="1380" s="1"/>
  <c r="AD174" i="1355"/>
  <c r="AD174" i="1361" s="1"/>
  <c r="AS174" i="1380" s="1"/>
  <c r="AC174" i="1355"/>
  <c r="AC174" i="1361" s="1"/>
  <c r="AR174" i="1380" s="1"/>
  <c r="AB174" i="1355"/>
  <c r="AB174" i="1361" s="1"/>
  <c r="AQ174" i="1380" s="1"/>
  <c r="AA174" i="1355"/>
  <c r="AA174" i="1361" s="1"/>
  <c r="AP174" i="1380" s="1"/>
  <c r="Z174" i="1355"/>
  <c r="Z174" i="1361" s="1"/>
  <c r="AO174" i="1380" s="1"/>
  <c r="Y174" i="1355"/>
  <c r="Y174" i="1361" s="1"/>
  <c r="AN174" i="1380" s="1"/>
  <c r="X174" i="1355"/>
  <c r="X174" i="1361" s="1"/>
  <c r="AM174" i="1380" s="1"/>
  <c r="W174" i="1355"/>
  <c r="W174" i="1361" s="1"/>
  <c r="AL174" i="1380" s="1"/>
  <c r="AK173" i="1355"/>
  <c r="AK173" i="1361" s="1"/>
  <c r="AZ173" i="1380" s="1"/>
  <c r="AJ173" i="1355"/>
  <c r="AJ173" i="1361" s="1"/>
  <c r="AY173" i="1380" s="1"/>
  <c r="AI173" i="1355"/>
  <c r="AI173" i="1361" s="1"/>
  <c r="AX173" i="1380" s="1"/>
  <c r="AH173" i="1355"/>
  <c r="AH173" i="1361" s="1"/>
  <c r="AW173" i="1380" s="1"/>
  <c r="AG173" i="1355"/>
  <c r="AG173" i="1361" s="1"/>
  <c r="AV173" i="1380" s="1"/>
  <c r="AF173" i="1355"/>
  <c r="AF173" i="1361" s="1"/>
  <c r="AU173" i="1380" s="1"/>
  <c r="AE173" i="1355"/>
  <c r="AE173" i="1361" s="1"/>
  <c r="AT173" i="1380" s="1"/>
  <c r="AD173" i="1355"/>
  <c r="AD173" i="1361" s="1"/>
  <c r="AS173" i="1380" s="1"/>
  <c r="AC173" i="1355"/>
  <c r="AC173" i="1361" s="1"/>
  <c r="AR173" i="1380" s="1"/>
  <c r="AB173" i="1355"/>
  <c r="AB173" i="1361" s="1"/>
  <c r="AQ173" i="1380" s="1"/>
  <c r="AA173" i="1355"/>
  <c r="AA173" i="1361" s="1"/>
  <c r="AP173" i="1380" s="1"/>
  <c r="Z173" i="1355"/>
  <c r="Z173" i="1361" s="1"/>
  <c r="AO173" i="1380" s="1"/>
  <c r="Y173" i="1355"/>
  <c r="Y173" i="1361" s="1"/>
  <c r="AN173" i="1380" s="1"/>
  <c r="X173" i="1355"/>
  <c r="X173" i="1361" s="1"/>
  <c r="AM173" i="1380" s="1"/>
  <c r="W173" i="1355"/>
  <c r="W173" i="1361" s="1"/>
  <c r="AL173" i="1380" s="1"/>
  <c r="AK172" i="1355"/>
  <c r="AK172" i="1361" s="1"/>
  <c r="AZ172" i="1380" s="1"/>
  <c r="AJ172" i="1355"/>
  <c r="AJ172" i="1361" s="1"/>
  <c r="AY172" i="1380" s="1"/>
  <c r="AI172" i="1355"/>
  <c r="AI172" i="1361" s="1"/>
  <c r="AX172" i="1380" s="1"/>
  <c r="AH172" i="1355"/>
  <c r="AH172" i="1361" s="1"/>
  <c r="AW172" i="1380" s="1"/>
  <c r="AG172" i="1355"/>
  <c r="AG172" i="1361" s="1"/>
  <c r="AV172" i="1380" s="1"/>
  <c r="AF172" i="1355"/>
  <c r="AF172" i="1361" s="1"/>
  <c r="AU172" i="1380" s="1"/>
  <c r="AE172" i="1355"/>
  <c r="AE172" i="1361" s="1"/>
  <c r="AT172" i="1380" s="1"/>
  <c r="AD172" i="1355"/>
  <c r="AD172" i="1361" s="1"/>
  <c r="AS172" i="1380" s="1"/>
  <c r="AC172" i="1355"/>
  <c r="AC172" i="1361" s="1"/>
  <c r="AR172" i="1380" s="1"/>
  <c r="AB172" i="1355"/>
  <c r="AB172" i="1361" s="1"/>
  <c r="AQ172" i="1380" s="1"/>
  <c r="AA172" i="1355"/>
  <c r="AA172" i="1361" s="1"/>
  <c r="AP172" i="1380" s="1"/>
  <c r="Z172" i="1355"/>
  <c r="Z172" i="1361" s="1"/>
  <c r="AO172" i="1380" s="1"/>
  <c r="Y172" i="1355"/>
  <c r="Y172" i="1361" s="1"/>
  <c r="AN172" i="1380" s="1"/>
  <c r="X172" i="1355"/>
  <c r="X172" i="1361" s="1"/>
  <c r="AM172" i="1380" s="1"/>
  <c r="W172" i="1355"/>
  <c r="W172" i="1361" s="1"/>
  <c r="AL172" i="1380" s="1"/>
  <c r="AK171" i="1355"/>
  <c r="AK171" i="1361" s="1"/>
  <c r="AZ171" i="1380" s="1"/>
  <c r="AJ171" i="1355"/>
  <c r="AJ171" i="1361" s="1"/>
  <c r="AY171" i="1380" s="1"/>
  <c r="AI171" i="1355"/>
  <c r="AI171" i="1361" s="1"/>
  <c r="AX171" i="1380" s="1"/>
  <c r="AH171" i="1355"/>
  <c r="AH171" i="1361" s="1"/>
  <c r="AW171" i="1380" s="1"/>
  <c r="AG171" i="1355"/>
  <c r="AG171" i="1361" s="1"/>
  <c r="AV171" i="1380" s="1"/>
  <c r="AF171" i="1355"/>
  <c r="AF171" i="1361" s="1"/>
  <c r="AU171" i="1380" s="1"/>
  <c r="AE171" i="1355"/>
  <c r="AE171" i="1361" s="1"/>
  <c r="AT171" i="1380" s="1"/>
  <c r="AD171" i="1355"/>
  <c r="AD171" i="1361" s="1"/>
  <c r="AS171" i="1380" s="1"/>
  <c r="AC171" i="1355"/>
  <c r="AC171" i="1361" s="1"/>
  <c r="AR171" i="1380" s="1"/>
  <c r="AB171" i="1355"/>
  <c r="AB171" i="1361" s="1"/>
  <c r="AQ171" i="1380" s="1"/>
  <c r="AA171" i="1355"/>
  <c r="AA171" i="1361" s="1"/>
  <c r="AP171" i="1380" s="1"/>
  <c r="Z171" i="1355"/>
  <c r="Z171" i="1361" s="1"/>
  <c r="AO171" i="1380" s="1"/>
  <c r="Y171" i="1355"/>
  <c r="Y171" i="1361" s="1"/>
  <c r="AN171" i="1380" s="1"/>
  <c r="X171" i="1355"/>
  <c r="X171" i="1361" s="1"/>
  <c r="AM171" i="1380" s="1"/>
  <c r="W171" i="1355"/>
  <c r="W171" i="1361" s="1"/>
  <c r="AK170" i="1355"/>
  <c r="AK170" i="1361" s="1"/>
  <c r="AZ170" i="1380" s="1"/>
  <c r="AJ170" i="1355"/>
  <c r="AJ170" i="1361" s="1"/>
  <c r="AY170" i="1380" s="1"/>
  <c r="AI170" i="1355"/>
  <c r="AI170" i="1361" s="1"/>
  <c r="AX170" i="1380" s="1"/>
  <c r="AH170" i="1355"/>
  <c r="AH170" i="1361" s="1"/>
  <c r="AW170" i="1380" s="1"/>
  <c r="AG170" i="1355"/>
  <c r="AG170" i="1361" s="1"/>
  <c r="AV170" i="1380" s="1"/>
  <c r="AF170" i="1355"/>
  <c r="AF170" i="1361" s="1"/>
  <c r="AU170" i="1380" s="1"/>
  <c r="AE170" i="1355"/>
  <c r="AE170" i="1361" s="1"/>
  <c r="AT170" i="1380" s="1"/>
  <c r="AD170" i="1355"/>
  <c r="AD170" i="1361" s="1"/>
  <c r="AS170" i="1380" s="1"/>
  <c r="AC170" i="1355"/>
  <c r="AC170" i="1361" s="1"/>
  <c r="AR170" i="1380" s="1"/>
  <c r="AB170" i="1355"/>
  <c r="AB170" i="1361" s="1"/>
  <c r="AQ170" i="1380" s="1"/>
  <c r="AA170" i="1355"/>
  <c r="AA170" i="1361" s="1"/>
  <c r="AP170" i="1380" s="1"/>
  <c r="Z170" i="1355"/>
  <c r="Z170" i="1361" s="1"/>
  <c r="AO170" i="1380" s="1"/>
  <c r="Y170" i="1355"/>
  <c r="Y170" i="1361" s="1"/>
  <c r="AN170" i="1380" s="1"/>
  <c r="X170" i="1355"/>
  <c r="X170" i="1361" s="1"/>
  <c r="AM170" i="1380" s="1"/>
  <c r="W170" i="1355"/>
  <c r="W170" i="1361" s="1"/>
  <c r="AL170" i="1380" s="1"/>
  <c r="AK169" i="1355"/>
  <c r="AK169" i="1361" s="1"/>
  <c r="AZ169" i="1380" s="1"/>
  <c r="AJ169" i="1355"/>
  <c r="AJ169" i="1361" s="1"/>
  <c r="AY169" i="1380" s="1"/>
  <c r="AI169" i="1355"/>
  <c r="AI169" i="1361" s="1"/>
  <c r="AX169" i="1380" s="1"/>
  <c r="AH169" i="1355"/>
  <c r="AH169" i="1361" s="1"/>
  <c r="AW169" i="1380" s="1"/>
  <c r="AG169" i="1355"/>
  <c r="AG169" i="1361" s="1"/>
  <c r="AV169" i="1380" s="1"/>
  <c r="AF169" i="1355"/>
  <c r="AF169" i="1361" s="1"/>
  <c r="AU169" i="1380" s="1"/>
  <c r="AE169" i="1355"/>
  <c r="AE169" i="1361" s="1"/>
  <c r="AT169" i="1380" s="1"/>
  <c r="AD169" i="1355"/>
  <c r="AD169" i="1361" s="1"/>
  <c r="AS169" i="1380" s="1"/>
  <c r="AC169" i="1355"/>
  <c r="AC169" i="1361" s="1"/>
  <c r="AR169" i="1380" s="1"/>
  <c r="AB169" i="1355"/>
  <c r="AB169" i="1361" s="1"/>
  <c r="AQ169" i="1380" s="1"/>
  <c r="AA169" i="1355"/>
  <c r="AA169" i="1361" s="1"/>
  <c r="AP169" i="1380" s="1"/>
  <c r="Z169" i="1355"/>
  <c r="Z169" i="1361" s="1"/>
  <c r="AO169" i="1380" s="1"/>
  <c r="Y169" i="1355"/>
  <c r="Y169" i="1361" s="1"/>
  <c r="AN169" i="1380" s="1"/>
  <c r="X169" i="1355"/>
  <c r="X169" i="1361" s="1"/>
  <c r="AM169" i="1380" s="1"/>
  <c r="W169" i="1355"/>
  <c r="W169" i="1361" s="1"/>
  <c r="AL169" i="1380" s="1"/>
  <c r="AK168" i="1355"/>
  <c r="AK168" i="1361" s="1"/>
  <c r="AZ168" i="1380" s="1"/>
  <c r="AJ168" i="1355"/>
  <c r="AJ168" i="1361" s="1"/>
  <c r="AY168" i="1380" s="1"/>
  <c r="AI168" i="1355"/>
  <c r="AI168" i="1361" s="1"/>
  <c r="AX168" i="1380" s="1"/>
  <c r="AH168" i="1355"/>
  <c r="AH168" i="1361" s="1"/>
  <c r="AW168" i="1380" s="1"/>
  <c r="AG168" i="1355"/>
  <c r="AG168" i="1361" s="1"/>
  <c r="AV168" i="1380" s="1"/>
  <c r="AF168" i="1355"/>
  <c r="AF168" i="1361" s="1"/>
  <c r="AU168" i="1380" s="1"/>
  <c r="AE168" i="1355"/>
  <c r="AE168" i="1361" s="1"/>
  <c r="AT168" i="1380" s="1"/>
  <c r="AD168" i="1355"/>
  <c r="AD168" i="1361" s="1"/>
  <c r="AS168" i="1380" s="1"/>
  <c r="AC168" i="1355"/>
  <c r="AC168" i="1361" s="1"/>
  <c r="AR168" i="1380" s="1"/>
  <c r="AB168" i="1355"/>
  <c r="AB168" i="1361" s="1"/>
  <c r="AQ168" i="1380" s="1"/>
  <c r="AA168" i="1355"/>
  <c r="AA168" i="1361" s="1"/>
  <c r="AP168" i="1380" s="1"/>
  <c r="Z168" i="1355"/>
  <c r="Z168" i="1361" s="1"/>
  <c r="AO168" i="1380" s="1"/>
  <c r="Y168" i="1355"/>
  <c r="Y168" i="1361" s="1"/>
  <c r="AN168" i="1380" s="1"/>
  <c r="X168" i="1355"/>
  <c r="X168" i="1361" s="1"/>
  <c r="AM168" i="1380" s="1"/>
  <c r="W168" i="1355"/>
  <c r="W168" i="1361" s="1"/>
  <c r="AK167" i="1355"/>
  <c r="AK167" i="1361" s="1"/>
  <c r="AZ167" i="1380" s="1"/>
  <c r="AJ167" i="1355"/>
  <c r="AJ167" i="1361" s="1"/>
  <c r="AY167" i="1380" s="1"/>
  <c r="AI167" i="1355"/>
  <c r="AI167" i="1361" s="1"/>
  <c r="AX167" i="1380" s="1"/>
  <c r="AH167" i="1355"/>
  <c r="AH167" i="1361" s="1"/>
  <c r="AW167" i="1380" s="1"/>
  <c r="AG167" i="1355"/>
  <c r="AG167" i="1361" s="1"/>
  <c r="AV167" i="1380" s="1"/>
  <c r="AF167" i="1355"/>
  <c r="AF167" i="1361" s="1"/>
  <c r="AU167" i="1380" s="1"/>
  <c r="AE167" i="1355"/>
  <c r="AE167" i="1361" s="1"/>
  <c r="AT167" i="1380" s="1"/>
  <c r="AD167" i="1355"/>
  <c r="AD167" i="1361" s="1"/>
  <c r="AS167" i="1380" s="1"/>
  <c r="AC167" i="1355"/>
  <c r="AC167" i="1361" s="1"/>
  <c r="AR167" i="1380" s="1"/>
  <c r="AB167" i="1355"/>
  <c r="AB167" i="1361" s="1"/>
  <c r="AQ167" i="1380" s="1"/>
  <c r="AA167" i="1355"/>
  <c r="AA167" i="1361" s="1"/>
  <c r="AP167" i="1380" s="1"/>
  <c r="Z167" i="1355"/>
  <c r="Z167" i="1361" s="1"/>
  <c r="AO167" i="1380" s="1"/>
  <c r="Y167" i="1355"/>
  <c r="Y167" i="1361" s="1"/>
  <c r="AN167" i="1380" s="1"/>
  <c r="X167" i="1355"/>
  <c r="X167" i="1361" s="1"/>
  <c r="AM167" i="1380" s="1"/>
  <c r="W167" i="1355"/>
  <c r="W167" i="1361" s="1"/>
  <c r="AK166" i="1355"/>
  <c r="AK166" i="1361" s="1"/>
  <c r="AZ166" i="1380" s="1"/>
  <c r="AJ166" i="1355"/>
  <c r="AJ166" i="1361" s="1"/>
  <c r="AY166" i="1380" s="1"/>
  <c r="AI166" i="1355"/>
  <c r="AI166" i="1361" s="1"/>
  <c r="AX166" i="1380" s="1"/>
  <c r="AH166" i="1355"/>
  <c r="AH166" i="1361" s="1"/>
  <c r="AW166" i="1380" s="1"/>
  <c r="AG166" i="1355"/>
  <c r="AG166" i="1361" s="1"/>
  <c r="AV166" i="1380" s="1"/>
  <c r="AF166" i="1355"/>
  <c r="AF166" i="1361" s="1"/>
  <c r="AU166" i="1380" s="1"/>
  <c r="AE166" i="1355"/>
  <c r="AE166" i="1361" s="1"/>
  <c r="AT166" i="1380" s="1"/>
  <c r="AD166" i="1355"/>
  <c r="AD166" i="1361" s="1"/>
  <c r="AS166" i="1380" s="1"/>
  <c r="AC166" i="1355"/>
  <c r="AC166" i="1361" s="1"/>
  <c r="AR166" i="1380" s="1"/>
  <c r="AB166" i="1355"/>
  <c r="AB166" i="1361" s="1"/>
  <c r="AQ166" i="1380" s="1"/>
  <c r="AA166" i="1355"/>
  <c r="AA166" i="1361" s="1"/>
  <c r="AP166" i="1380" s="1"/>
  <c r="Z166" i="1355"/>
  <c r="Z166" i="1361" s="1"/>
  <c r="AO166" i="1380" s="1"/>
  <c r="Y166" i="1355"/>
  <c r="Y166" i="1361" s="1"/>
  <c r="AN166" i="1380" s="1"/>
  <c r="X166" i="1355"/>
  <c r="X166" i="1361" s="1"/>
  <c r="AM166" i="1380" s="1"/>
  <c r="W166" i="1355"/>
  <c r="W166" i="1361" s="1"/>
  <c r="AL166" i="1380" s="1"/>
  <c r="AK165" i="1355"/>
  <c r="AK165" i="1361" s="1"/>
  <c r="AZ165" i="1380" s="1"/>
  <c r="AJ165" i="1355"/>
  <c r="AJ165" i="1361" s="1"/>
  <c r="AY165" i="1380" s="1"/>
  <c r="AI165" i="1355"/>
  <c r="AI165" i="1361" s="1"/>
  <c r="AX165" i="1380" s="1"/>
  <c r="AH165" i="1355"/>
  <c r="AH165" i="1361" s="1"/>
  <c r="AW165" i="1380" s="1"/>
  <c r="AG165" i="1355"/>
  <c r="AG165" i="1361" s="1"/>
  <c r="AV165" i="1380" s="1"/>
  <c r="AF165" i="1355"/>
  <c r="AF165" i="1361" s="1"/>
  <c r="AU165" i="1380" s="1"/>
  <c r="AE165" i="1355"/>
  <c r="AE165" i="1361" s="1"/>
  <c r="AT165" i="1380" s="1"/>
  <c r="AD165" i="1355"/>
  <c r="AD165" i="1361" s="1"/>
  <c r="AS165" i="1380" s="1"/>
  <c r="AC165" i="1355"/>
  <c r="AC165" i="1361" s="1"/>
  <c r="AR165" i="1380" s="1"/>
  <c r="AB165" i="1355"/>
  <c r="AB165" i="1361" s="1"/>
  <c r="AQ165" i="1380" s="1"/>
  <c r="AA165" i="1355"/>
  <c r="AA165" i="1361" s="1"/>
  <c r="AP165" i="1380" s="1"/>
  <c r="Z165" i="1355"/>
  <c r="Z165" i="1361" s="1"/>
  <c r="AO165" i="1380" s="1"/>
  <c r="Y165" i="1355"/>
  <c r="Y165" i="1361" s="1"/>
  <c r="AN165" i="1380" s="1"/>
  <c r="X165" i="1355"/>
  <c r="X165" i="1361" s="1"/>
  <c r="AM165" i="1380" s="1"/>
  <c r="W165" i="1355"/>
  <c r="W165" i="1361" s="1"/>
  <c r="AL165" i="1380" s="1"/>
  <c r="AK164" i="1355"/>
  <c r="AK164" i="1361" s="1"/>
  <c r="AZ164" i="1380" s="1"/>
  <c r="AJ164" i="1355"/>
  <c r="AJ164" i="1361" s="1"/>
  <c r="AY164" i="1380" s="1"/>
  <c r="AI164" i="1355"/>
  <c r="AI164" i="1361" s="1"/>
  <c r="AX164" i="1380" s="1"/>
  <c r="AH164" i="1355"/>
  <c r="AH164" i="1361" s="1"/>
  <c r="AW164" i="1380" s="1"/>
  <c r="AG164" i="1355"/>
  <c r="AG164" i="1361" s="1"/>
  <c r="AV164" i="1380" s="1"/>
  <c r="AF164" i="1355"/>
  <c r="AF164" i="1361" s="1"/>
  <c r="AU164" i="1380" s="1"/>
  <c r="AE164" i="1355"/>
  <c r="AE164" i="1361" s="1"/>
  <c r="AT164" i="1380" s="1"/>
  <c r="AD164" i="1355"/>
  <c r="AD164" i="1361" s="1"/>
  <c r="AS164" i="1380" s="1"/>
  <c r="AC164" i="1355"/>
  <c r="AC164" i="1361" s="1"/>
  <c r="AR164" i="1380" s="1"/>
  <c r="AB164" i="1355"/>
  <c r="AB164" i="1361" s="1"/>
  <c r="AQ164" i="1380" s="1"/>
  <c r="AA164" i="1355"/>
  <c r="AA164" i="1361" s="1"/>
  <c r="AP164" i="1380" s="1"/>
  <c r="Z164" i="1355"/>
  <c r="Z164" i="1361" s="1"/>
  <c r="AO164" i="1380" s="1"/>
  <c r="Y164" i="1355"/>
  <c r="Y164" i="1361" s="1"/>
  <c r="AN164" i="1380" s="1"/>
  <c r="X164" i="1355"/>
  <c r="X164" i="1361" s="1"/>
  <c r="AM164" i="1380" s="1"/>
  <c r="W164" i="1355"/>
  <c r="W164" i="1361" s="1"/>
  <c r="AK163" i="1355"/>
  <c r="AK163" i="1361" s="1"/>
  <c r="AZ163" i="1380" s="1"/>
  <c r="AJ163" i="1355"/>
  <c r="AJ163" i="1361" s="1"/>
  <c r="AY163" i="1380" s="1"/>
  <c r="AI163" i="1355"/>
  <c r="AI163" i="1361" s="1"/>
  <c r="AX163" i="1380" s="1"/>
  <c r="AH163" i="1355"/>
  <c r="AH163" i="1361" s="1"/>
  <c r="AW163" i="1380" s="1"/>
  <c r="AG163" i="1355"/>
  <c r="AG163" i="1361" s="1"/>
  <c r="AV163" i="1380" s="1"/>
  <c r="AF163" i="1355"/>
  <c r="AF163" i="1361" s="1"/>
  <c r="AU163" i="1380" s="1"/>
  <c r="AE163" i="1355"/>
  <c r="AE163" i="1361" s="1"/>
  <c r="AT163" i="1380" s="1"/>
  <c r="AD163" i="1355"/>
  <c r="AD163" i="1361" s="1"/>
  <c r="AS163" i="1380" s="1"/>
  <c r="AC163" i="1355"/>
  <c r="AC163" i="1361" s="1"/>
  <c r="AR163" i="1380" s="1"/>
  <c r="AB163" i="1355"/>
  <c r="AB163" i="1361" s="1"/>
  <c r="AQ163" i="1380" s="1"/>
  <c r="AA163" i="1355"/>
  <c r="AA163" i="1361" s="1"/>
  <c r="AP163" i="1380" s="1"/>
  <c r="Z163" i="1355"/>
  <c r="Z163" i="1361" s="1"/>
  <c r="AO163" i="1380" s="1"/>
  <c r="Y163" i="1355"/>
  <c r="Y163" i="1361" s="1"/>
  <c r="AN163" i="1380" s="1"/>
  <c r="X163" i="1355"/>
  <c r="X163" i="1361" s="1"/>
  <c r="AM163" i="1380" s="1"/>
  <c r="W163" i="1355"/>
  <c r="W163" i="1361" s="1"/>
  <c r="AL163" i="1380" s="1"/>
  <c r="AK162" i="1355"/>
  <c r="AK162" i="1361" s="1"/>
  <c r="AZ162" i="1380" s="1"/>
  <c r="AJ162" i="1355"/>
  <c r="AJ162" i="1361" s="1"/>
  <c r="AY162" i="1380" s="1"/>
  <c r="AI162" i="1355"/>
  <c r="AI162" i="1361" s="1"/>
  <c r="AX162" i="1380" s="1"/>
  <c r="AH162" i="1355"/>
  <c r="AH162" i="1361" s="1"/>
  <c r="AW162" i="1380" s="1"/>
  <c r="AG162" i="1355"/>
  <c r="AG162" i="1361" s="1"/>
  <c r="AV162" i="1380" s="1"/>
  <c r="AF162" i="1355"/>
  <c r="AF162" i="1361" s="1"/>
  <c r="AU162" i="1380" s="1"/>
  <c r="AE162" i="1355"/>
  <c r="AE162" i="1361" s="1"/>
  <c r="AT162" i="1380" s="1"/>
  <c r="AD162" i="1355"/>
  <c r="AD162" i="1361" s="1"/>
  <c r="AS162" i="1380" s="1"/>
  <c r="AC162" i="1355"/>
  <c r="AC162" i="1361" s="1"/>
  <c r="AR162" i="1380" s="1"/>
  <c r="AB162" i="1355"/>
  <c r="AB162" i="1361" s="1"/>
  <c r="AQ162" i="1380" s="1"/>
  <c r="AA162" i="1355"/>
  <c r="AA162" i="1361" s="1"/>
  <c r="AP162" i="1380" s="1"/>
  <c r="Z162" i="1355"/>
  <c r="Z162" i="1361" s="1"/>
  <c r="AO162" i="1380" s="1"/>
  <c r="Y162" i="1355"/>
  <c r="Y162" i="1361" s="1"/>
  <c r="AN162" i="1380" s="1"/>
  <c r="X162" i="1355"/>
  <c r="X162" i="1361" s="1"/>
  <c r="AM162" i="1380" s="1"/>
  <c r="W162" i="1355"/>
  <c r="W162" i="1361" s="1"/>
  <c r="AK161" i="1355"/>
  <c r="AK161" i="1361" s="1"/>
  <c r="AZ161" i="1380" s="1"/>
  <c r="AJ161" i="1355"/>
  <c r="AJ161" i="1361" s="1"/>
  <c r="AY161" i="1380" s="1"/>
  <c r="AI161" i="1355"/>
  <c r="AI161" i="1361" s="1"/>
  <c r="AX161" i="1380" s="1"/>
  <c r="AH161" i="1355"/>
  <c r="AH161" i="1361" s="1"/>
  <c r="AW161" i="1380" s="1"/>
  <c r="AG161" i="1355"/>
  <c r="AG161" i="1361" s="1"/>
  <c r="AV161" i="1380" s="1"/>
  <c r="AF161" i="1355"/>
  <c r="AF161" i="1361" s="1"/>
  <c r="AU161" i="1380" s="1"/>
  <c r="AE161" i="1355"/>
  <c r="AE161" i="1361" s="1"/>
  <c r="AT161" i="1380" s="1"/>
  <c r="AD161" i="1355"/>
  <c r="AD161" i="1361" s="1"/>
  <c r="AS161" i="1380" s="1"/>
  <c r="AC161" i="1355"/>
  <c r="AC161" i="1361" s="1"/>
  <c r="AR161" i="1380" s="1"/>
  <c r="AB161" i="1355"/>
  <c r="AB161" i="1361" s="1"/>
  <c r="AQ161" i="1380" s="1"/>
  <c r="AA161" i="1355"/>
  <c r="AA161" i="1361" s="1"/>
  <c r="AP161" i="1380" s="1"/>
  <c r="Z161" i="1355"/>
  <c r="Z161" i="1361" s="1"/>
  <c r="AO161" i="1380" s="1"/>
  <c r="Y161" i="1355"/>
  <c r="Y161" i="1361" s="1"/>
  <c r="AN161" i="1380" s="1"/>
  <c r="X161" i="1355"/>
  <c r="X161" i="1361" s="1"/>
  <c r="AM161" i="1380" s="1"/>
  <c r="W161" i="1355"/>
  <c r="W161" i="1361" s="1"/>
  <c r="AK160" i="1355"/>
  <c r="AK160" i="1361" s="1"/>
  <c r="AZ160" i="1380" s="1"/>
  <c r="AJ160" i="1355"/>
  <c r="AJ160" i="1361" s="1"/>
  <c r="AY160" i="1380" s="1"/>
  <c r="AI160" i="1355"/>
  <c r="AI160" i="1361" s="1"/>
  <c r="AX160" i="1380" s="1"/>
  <c r="AH160" i="1355"/>
  <c r="AH160" i="1361" s="1"/>
  <c r="AW160" i="1380" s="1"/>
  <c r="AG160" i="1355"/>
  <c r="AG160" i="1361" s="1"/>
  <c r="AV160" i="1380" s="1"/>
  <c r="AF160" i="1355"/>
  <c r="AF160" i="1361" s="1"/>
  <c r="AU160" i="1380" s="1"/>
  <c r="AE160" i="1355"/>
  <c r="AE160" i="1361" s="1"/>
  <c r="AT160" i="1380" s="1"/>
  <c r="AD160" i="1355"/>
  <c r="AD160" i="1361" s="1"/>
  <c r="AS160" i="1380" s="1"/>
  <c r="AC160" i="1355"/>
  <c r="AC160" i="1361" s="1"/>
  <c r="AR160" i="1380" s="1"/>
  <c r="AB160" i="1355"/>
  <c r="AB160" i="1361" s="1"/>
  <c r="AQ160" i="1380" s="1"/>
  <c r="AA160" i="1355"/>
  <c r="AA160" i="1361" s="1"/>
  <c r="AP160" i="1380" s="1"/>
  <c r="Z160" i="1355"/>
  <c r="Z160" i="1361" s="1"/>
  <c r="AO160" i="1380" s="1"/>
  <c r="Y160" i="1355"/>
  <c r="Y160" i="1361" s="1"/>
  <c r="AN160" i="1380" s="1"/>
  <c r="X160" i="1355"/>
  <c r="X160" i="1361" s="1"/>
  <c r="AM160" i="1380" s="1"/>
  <c r="W160" i="1355"/>
  <c r="W160" i="1361" s="1"/>
  <c r="AK159" i="1355"/>
  <c r="AK159" i="1361" s="1"/>
  <c r="AZ159" i="1380" s="1"/>
  <c r="AJ159" i="1355"/>
  <c r="AJ159" i="1361" s="1"/>
  <c r="AY159" i="1380" s="1"/>
  <c r="AI159" i="1355"/>
  <c r="AI159" i="1361" s="1"/>
  <c r="AX159" i="1380" s="1"/>
  <c r="AH159" i="1355"/>
  <c r="AH159" i="1361" s="1"/>
  <c r="AW159" i="1380" s="1"/>
  <c r="AG159" i="1355"/>
  <c r="AG159" i="1361" s="1"/>
  <c r="AV159" i="1380" s="1"/>
  <c r="AF159" i="1355"/>
  <c r="AF159" i="1361" s="1"/>
  <c r="AU159" i="1380" s="1"/>
  <c r="AE159" i="1355"/>
  <c r="AE159" i="1361" s="1"/>
  <c r="AT159" i="1380" s="1"/>
  <c r="AD159" i="1355"/>
  <c r="AD159" i="1361" s="1"/>
  <c r="AS159" i="1380" s="1"/>
  <c r="AC159" i="1355"/>
  <c r="AC159" i="1361" s="1"/>
  <c r="AR159" i="1380" s="1"/>
  <c r="AB159" i="1355"/>
  <c r="AB159" i="1361" s="1"/>
  <c r="AQ159" i="1380" s="1"/>
  <c r="AA159" i="1355"/>
  <c r="AA159" i="1361" s="1"/>
  <c r="AP159" i="1380" s="1"/>
  <c r="Z159" i="1355"/>
  <c r="Z159" i="1361" s="1"/>
  <c r="AO159" i="1380" s="1"/>
  <c r="Y159" i="1355"/>
  <c r="Y159" i="1361" s="1"/>
  <c r="AN159" i="1380" s="1"/>
  <c r="X159" i="1355"/>
  <c r="X159" i="1361" s="1"/>
  <c r="AM159" i="1380" s="1"/>
  <c r="W159" i="1355"/>
  <c r="W159" i="1361" s="1"/>
  <c r="AK158" i="1355"/>
  <c r="AK158" i="1361" s="1"/>
  <c r="AZ158" i="1380" s="1"/>
  <c r="AJ158" i="1355"/>
  <c r="AJ158" i="1361" s="1"/>
  <c r="AY158" i="1380" s="1"/>
  <c r="AI158" i="1355"/>
  <c r="AI158" i="1361" s="1"/>
  <c r="AX158" i="1380" s="1"/>
  <c r="AH158" i="1355"/>
  <c r="AH158" i="1361" s="1"/>
  <c r="AW158" i="1380" s="1"/>
  <c r="AG158" i="1355"/>
  <c r="AG158" i="1361" s="1"/>
  <c r="AV158" i="1380" s="1"/>
  <c r="AF158" i="1355"/>
  <c r="AF158" i="1361" s="1"/>
  <c r="AU158" i="1380" s="1"/>
  <c r="AE158" i="1355"/>
  <c r="AE158" i="1361" s="1"/>
  <c r="AT158" i="1380" s="1"/>
  <c r="AD158" i="1355"/>
  <c r="AD158" i="1361" s="1"/>
  <c r="AS158" i="1380" s="1"/>
  <c r="AC158" i="1355"/>
  <c r="AC158" i="1361" s="1"/>
  <c r="AR158" i="1380" s="1"/>
  <c r="AB158" i="1355"/>
  <c r="AB158" i="1361" s="1"/>
  <c r="AQ158" i="1380" s="1"/>
  <c r="AA158" i="1355"/>
  <c r="AA158" i="1361" s="1"/>
  <c r="AP158" i="1380" s="1"/>
  <c r="Z158" i="1355"/>
  <c r="Z158" i="1361" s="1"/>
  <c r="AO158" i="1380" s="1"/>
  <c r="Y158" i="1355"/>
  <c r="Y158" i="1361" s="1"/>
  <c r="AN158" i="1380" s="1"/>
  <c r="X158" i="1355"/>
  <c r="X158" i="1361" s="1"/>
  <c r="AM158" i="1380" s="1"/>
  <c r="W158" i="1355"/>
  <c r="W158" i="1361" s="1"/>
  <c r="AK157" i="1355"/>
  <c r="AK157" i="1361" s="1"/>
  <c r="AZ157" i="1380" s="1"/>
  <c r="AJ157" i="1355"/>
  <c r="AJ157" i="1361" s="1"/>
  <c r="AY157" i="1380" s="1"/>
  <c r="AI157" i="1355"/>
  <c r="AI157" i="1361" s="1"/>
  <c r="AX157" i="1380" s="1"/>
  <c r="AH157" i="1355"/>
  <c r="AH157" i="1361" s="1"/>
  <c r="AW157" i="1380" s="1"/>
  <c r="AG157" i="1355"/>
  <c r="AG157" i="1361" s="1"/>
  <c r="AV157" i="1380" s="1"/>
  <c r="AF157" i="1355"/>
  <c r="AF157" i="1361" s="1"/>
  <c r="AU157" i="1380" s="1"/>
  <c r="AE157" i="1355"/>
  <c r="AE157" i="1361" s="1"/>
  <c r="AT157" i="1380" s="1"/>
  <c r="AD157" i="1355"/>
  <c r="AD157" i="1361" s="1"/>
  <c r="AS157" i="1380" s="1"/>
  <c r="AC157" i="1355"/>
  <c r="AC157" i="1361" s="1"/>
  <c r="AR157" i="1380" s="1"/>
  <c r="AB157" i="1355"/>
  <c r="AB157" i="1361" s="1"/>
  <c r="AQ157" i="1380" s="1"/>
  <c r="AA157" i="1355"/>
  <c r="AA157" i="1361" s="1"/>
  <c r="AP157" i="1380" s="1"/>
  <c r="Z157" i="1355"/>
  <c r="Z157" i="1361" s="1"/>
  <c r="AO157" i="1380" s="1"/>
  <c r="Y157" i="1355"/>
  <c r="Y157" i="1361" s="1"/>
  <c r="AN157" i="1380" s="1"/>
  <c r="X157" i="1355"/>
  <c r="X157" i="1361" s="1"/>
  <c r="AM157" i="1380" s="1"/>
  <c r="W157" i="1355"/>
  <c r="W157" i="1361" s="1"/>
  <c r="AK156" i="1355"/>
  <c r="AK156" i="1361" s="1"/>
  <c r="AZ156" i="1380" s="1"/>
  <c r="AJ156" i="1355"/>
  <c r="AJ156" i="1361" s="1"/>
  <c r="AY156" i="1380" s="1"/>
  <c r="AI156" i="1355"/>
  <c r="AI156" i="1361" s="1"/>
  <c r="AX156" i="1380" s="1"/>
  <c r="AH156" i="1355"/>
  <c r="AH156" i="1361" s="1"/>
  <c r="AW156" i="1380" s="1"/>
  <c r="AG156" i="1355"/>
  <c r="AG156" i="1361" s="1"/>
  <c r="AV156" i="1380" s="1"/>
  <c r="AF156" i="1355"/>
  <c r="AF156" i="1361" s="1"/>
  <c r="AU156" i="1380" s="1"/>
  <c r="AE156" i="1355"/>
  <c r="AE156" i="1361" s="1"/>
  <c r="AT156" i="1380" s="1"/>
  <c r="AD156" i="1355"/>
  <c r="AD156" i="1361" s="1"/>
  <c r="AS156" i="1380" s="1"/>
  <c r="AC156" i="1355"/>
  <c r="AC156" i="1361" s="1"/>
  <c r="AR156" i="1380" s="1"/>
  <c r="AB156" i="1355"/>
  <c r="AB156" i="1361" s="1"/>
  <c r="AQ156" i="1380" s="1"/>
  <c r="AA156" i="1355"/>
  <c r="AA156" i="1361" s="1"/>
  <c r="AP156" i="1380" s="1"/>
  <c r="Z156" i="1355"/>
  <c r="Z156" i="1361" s="1"/>
  <c r="AO156" i="1380" s="1"/>
  <c r="Y156" i="1355"/>
  <c r="Y156" i="1361" s="1"/>
  <c r="AN156" i="1380" s="1"/>
  <c r="X156" i="1355"/>
  <c r="X156" i="1361" s="1"/>
  <c r="AM156" i="1380" s="1"/>
  <c r="W156" i="1355"/>
  <c r="W156" i="1361" s="1"/>
  <c r="AK155" i="1355"/>
  <c r="AK155" i="1361" s="1"/>
  <c r="AZ155" i="1380" s="1"/>
  <c r="AJ155" i="1355"/>
  <c r="AJ155" i="1361" s="1"/>
  <c r="AY155" i="1380" s="1"/>
  <c r="AI155" i="1355"/>
  <c r="AI155" i="1361" s="1"/>
  <c r="AX155" i="1380" s="1"/>
  <c r="AH155" i="1355"/>
  <c r="AH155" i="1361" s="1"/>
  <c r="AW155" i="1380" s="1"/>
  <c r="AG155" i="1355"/>
  <c r="AG155" i="1361" s="1"/>
  <c r="AV155" i="1380" s="1"/>
  <c r="AF155" i="1355"/>
  <c r="AF155" i="1361" s="1"/>
  <c r="AU155" i="1380" s="1"/>
  <c r="AE155" i="1355"/>
  <c r="AE155" i="1361" s="1"/>
  <c r="AT155" i="1380" s="1"/>
  <c r="AD155" i="1355"/>
  <c r="AD155" i="1361" s="1"/>
  <c r="AS155" i="1380" s="1"/>
  <c r="AC155" i="1355"/>
  <c r="AC155" i="1361" s="1"/>
  <c r="AR155" i="1380" s="1"/>
  <c r="AB155" i="1355"/>
  <c r="AB155" i="1361" s="1"/>
  <c r="AQ155" i="1380" s="1"/>
  <c r="AA155" i="1355"/>
  <c r="AA155" i="1361" s="1"/>
  <c r="AP155" i="1380" s="1"/>
  <c r="Z155" i="1355"/>
  <c r="Z155" i="1361" s="1"/>
  <c r="AO155" i="1380" s="1"/>
  <c r="Y155" i="1355"/>
  <c r="Y155" i="1361" s="1"/>
  <c r="AN155" i="1380" s="1"/>
  <c r="X155" i="1355"/>
  <c r="X155" i="1361" s="1"/>
  <c r="AM155" i="1380" s="1"/>
  <c r="W155" i="1355"/>
  <c r="W155" i="1361" s="1"/>
  <c r="AL155" i="1380" s="1"/>
  <c r="AK154" i="1355"/>
  <c r="AK154" i="1361" s="1"/>
  <c r="AZ154" i="1380" s="1"/>
  <c r="AJ154" i="1355"/>
  <c r="AJ154" i="1361" s="1"/>
  <c r="AY154" i="1380" s="1"/>
  <c r="AI154" i="1355"/>
  <c r="AI154" i="1361" s="1"/>
  <c r="AX154" i="1380" s="1"/>
  <c r="AH154" i="1355"/>
  <c r="AH154" i="1361" s="1"/>
  <c r="AW154" i="1380" s="1"/>
  <c r="AG154" i="1355"/>
  <c r="AG154" i="1361" s="1"/>
  <c r="AV154" i="1380" s="1"/>
  <c r="AF154" i="1355"/>
  <c r="AF154" i="1361" s="1"/>
  <c r="AU154" i="1380" s="1"/>
  <c r="AE154" i="1355"/>
  <c r="AE154" i="1361" s="1"/>
  <c r="AT154" i="1380" s="1"/>
  <c r="AD154" i="1355"/>
  <c r="AD154" i="1361" s="1"/>
  <c r="AS154" i="1380" s="1"/>
  <c r="AC154" i="1355"/>
  <c r="AC154" i="1361" s="1"/>
  <c r="AR154" i="1380" s="1"/>
  <c r="AB154" i="1355"/>
  <c r="AB154" i="1361" s="1"/>
  <c r="AQ154" i="1380" s="1"/>
  <c r="AA154" i="1355"/>
  <c r="AA154" i="1361" s="1"/>
  <c r="AP154" i="1380" s="1"/>
  <c r="Z154" i="1355"/>
  <c r="Z154" i="1361" s="1"/>
  <c r="AO154" i="1380" s="1"/>
  <c r="Y154" i="1355"/>
  <c r="Y154" i="1361" s="1"/>
  <c r="AN154" i="1380" s="1"/>
  <c r="X154" i="1355"/>
  <c r="X154" i="1361" s="1"/>
  <c r="AM154" i="1380" s="1"/>
  <c r="W154" i="1355"/>
  <c r="W154" i="1361" s="1"/>
  <c r="AL154" i="1380" s="1"/>
  <c r="AK153" i="1355"/>
  <c r="AK153" i="1361" s="1"/>
  <c r="AZ153" i="1380" s="1"/>
  <c r="AJ153" i="1355"/>
  <c r="AJ153" i="1361" s="1"/>
  <c r="AY153" i="1380" s="1"/>
  <c r="AI153" i="1355"/>
  <c r="AI153" i="1361" s="1"/>
  <c r="AX153" i="1380" s="1"/>
  <c r="AH153" i="1355"/>
  <c r="AH153" i="1361" s="1"/>
  <c r="AW153" i="1380" s="1"/>
  <c r="AG153" i="1355"/>
  <c r="AG153" i="1361" s="1"/>
  <c r="AV153" i="1380" s="1"/>
  <c r="AF153" i="1355"/>
  <c r="AF153" i="1361" s="1"/>
  <c r="AU153" i="1380" s="1"/>
  <c r="AE153" i="1355"/>
  <c r="AE153" i="1361" s="1"/>
  <c r="AT153" i="1380" s="1"/>
  <c r="AD153" i="1355"/>
  <c r="AD153" i="1361" s="1"/>
  <c r="AS153" i="1380" s="1"/>
  <c r="AC153" i="1355"/>
  <c r="AC153" i="1361" s="1"/>
  <c r="AR153" i="1380" s="1"/>
  <c r="AB153" i="1355"/>
  <c r="AB153" i="1361" s="1"/>
  <c r="AQ153" i="1380" s="1"/>
  <c r="AA153" i="1355"/>
  <c r="AA153" i="1361" s="1"/>
  <c r="AP153" i="1380" s="1"/>
  <c r="Z153" i="1355"/>
  <c r="Z153" i="1361" s="1"/>
  <c r="AO153" i="1380" s="1"/>
  <c r="Y153" i="1355"/>
  <c r="Y153" i="1361" s="1"/>
  <c r="AN153" i="1380" s="1"/>
  <c r="X153" i="1355"/>
  <c r="X153" i="1361" s="1"/>
  <c r="AM153" i="1380" s="1"/>
  <c r="W153" i="1355"/>
  <c r="W153" i="1361" s="1"/>
  <c r="AK152" i="1355"/>
  <c r="AK152" i="1361" s="1"/>
  <c r="AZ152" i="1380" s="1"/>
  <c r="AJ152" i="1355"/>
  <c r="AJ152" i="1361" s="1"/>
  <c r="AY152" i="1380" s="1"/>
  <c r="AI152" i="1355"/>
  <c r="AI152" i="1361" s="1"/>
  <c r="AX152" i="1380" s="1"/>
  <c r="AH152" i="1355"/>
  <c r="AH152" i="1361" s="1"/>
  <c r="AW152" i="1380" s="1"/>
  <c r="AG152" i="1355"/>
  <c r="AG152" i="1361" s="1"/>
  <c r="AV152" i="1380" s="1"/>
  <c r="AF152" i="1355"/>
  <c r="AF152" i="1361" s="1"/>
  <c r="AU152" i="1380" s="1"/>
  <c r="AE152" i="1355"/>
  <c r="AE152" i="1361" s="1"/>
  <c r="AT152" i="1380" s="1"/>
  <c r="AD152" i="1355"/>
  <c r="AD152" i="1361" s="1"/>
  <c r="AS152" i="1380" s="1"/>
  <c r="AC152" i="1355"/>
  <c r="AC152" i="1361" s="1"/>
  <c r="AR152" i="1380" s="1"/>
  <c r="AB152" i="1355"/>
  <c r="AB152" i="1361" s="1"/>
  <c r="AQ152" i="1380" s="1"/>
  <c r="AA152" i="1355"/>
  <c r="AA152" i="1361" s="1"/>
  <c r="AP152" i="1380" s="1"/>
  <c r="Z152" i="1355"/>
  <c r="Z152" i="1361" s="1"/>
  <c r="AO152" i="1380" s="1"/>
  <c r="Y152" i="1355"/>
  <c r="Y152" i="1361" s="1"/>
  <c r="AN152" i="1380" s="1"/>
  <c r="X152" i="1355"/>
  <c r="X152" i="1361" s="1"/>
  <c r="AM152" i="1380" s="1"/>
  <c r="W152" i="1355"/>
  <c r="W152" i="1361" s="1"/>
  <c r="AK151" i="1355"/>
  <c r="AK151" i="1361" s="1"/>
  <c r="AZ151" i="1380" s="1"/>
  <c r="AJ151" i="1355"/>
  <c r="AJ151" i="1361" s="1"/>
  <c r="AY151" i="1380" s="1"/>
  <c r="AI151" i="1355"/>
  <c r="AI151" i="1361" s="1"/>
  <c r="AX151" i="1380" s="1"/>
  <c r="AH151" i="1355"/>
  <c r="AH151" i="1361" s="1"/>
  <c r="AW151" i="1380" s="1"/>
  <c r="AG151" i="1355"/>
  <c r="AG151" i="1361" s="1"/>
  <c r="AV151" i="1380" s="1"/>
  <c r="AF151" i="1355"/>
  <c r="AF151" i="1361" s="1"/>
  <c r="AU151" i="1380" s="1"/>
  <c r="AE151" i="1355"/>
  <c r="AE151" i="1361" s="1"/>
  <c r="AT151" i="1380" s="1"/>
  <c r="AD151" i="1355"/>
  <c r="AD151" i="1361" s="1"/>
  <c r="AS151" i="1380" s="1"/>
  <c r="AC151" i="1355"/>
  <c r="AC151" i="1361" s="1"/>
  <c r="AR151" i="1380" s="1"/>
  <c r="AB151" i="1355"/>
  <c r="AB151" i="1361" s="1"/>
  <c r="AQ151" i="1380" s="1"/>
  <c r="AA151" i="1355"/>
  <c r="AA151" i="1361" s="1"/>
  <c r="AP151" i="1380" s="1"/>
  <c r="Z151" i="1355"/>
  <c r="Z151" i="1361" s="1"/>
  <c r="AO151" i="1380" s="1"/>
  <c r="Y151" i="1355"/>
  <c r="Y151" i="1361" s="1"/>
  <c r="AN151" i="1380" s="1"/>
  <c r="X151" i="1355"/>
  <c r="X151" i="1361" s="1"/>
  <c r="AM151" i="1380" s="1"/>
  <c r="W151" i="1355"/>
  <c r="W151" i="1361" s="1"/>
  <c r="AK150" i="1355"/>
  <c r="AK150" i="1361" s="1"/>
  <c r="AZ150" i="1380" s="1"/>
  <c r="AJ150" i="1355"/>
  <c r="AJ150" i="1361" s="1"/>
  <c r="AY150" i="1380" s="1"/>
  <c r="AI150" i="1355"/>
  <c r="AI150" i="1361" s="1"/>
  <c r="AX150" i="1380" s="1"/>
  <c r="AH150" i="1355"/>
  <c r="AH150" i="1361" s="1"/>
  <c r="AW150" i="1380" s="1"/>
  <c r="AG150" i="1355"/>
  <c r="AG150" i="1361" s="1"/>
  <c r="AV150" i="1380" s="1"/>
  <c r="AF150" i="1355"/>
  <c r="AF150" i="1361" s="1"/>
  <c r="AU150" i="1380" s="1"/>
  <c r="AE150" i="1355"/>
  <c r="AE150" i="1361" s="1"/>
  <c r="AT150" i="1380" s="1"/>
  <c r="AD150" i="1355"/>
  <c r="AD150" i="1361" s="1"/>
  <c r="AS150" i="1380" s="1"/>
  <c r="AC150" i="1355"/>
  <c r="AC150" i="1361" s="1"/>
  <c r="AR150" i="1380" s="1"/>
  <c r="AB150" i="1355"/>
  <c r="AB150" i="1361" s="1"/>
  <c r="AQ150" i="1380" s="1"/>
  <c r="AA150" i="1355"/>
  <c r="AA150" i="1361" s="1"/>
  <c r="AP150" i="1380" s="1"/>
  <c r="Z150" i="1355"/>
  <c r="Z150" i="1361" s="1"/>
  <c r="AO150" i="1380" s="1"/>
  <c r="Y150" i="1355"/>
  <c r="Y150" i="1361" s="1"/>
  <c r="AN150" i="1380" s="1"/>
  <c r="X150" i="1355"/>
  <c r="X150" i="1361" s="1"/>
  <c r="AM150" i="1380" s="1"/>
  <c r="W150" i="1355"/>
  <c r="W150" i="1361" s="1"/>
  <c r="AK149" i="1355"/>
  <c r="AK149" i="1361" s="1"/>
  <c r="AZ149" i="1380" s="1"/>
  <c r="AJ149" i="1355"/>
  <c r="AJ149" i="1361" s="1"/>
  <c r="AY149" i="1380" s="1"/>
  <c r="AI149" i="1355"/>
  <c r="AI149" i="1361" s="1"/>
  <c r="AX149" i="1380" s="1"/>
  <c r="AH149" i="1355"/>
  <c r="AH149" i="1361" s="1"/>
  <c r="AW149" i="1380" s="1"/>
  <c r="AG149" i="1355"/>
  <c r="AG149" i="1361" s="1"/>
  <c r="AV149" i="1380" s="1"/>
  <c r="AF149" i="1355"/>
  <c r="AF149" i="1361" s="1"/>
  <c r="AU149" i="1380" s="1"/>
  <c r="AE149" i="1355"/>
  <c r="AE149" i="1361" s="1"/>
  <c r="AT149" i="1380" s="1"/>
  <c r="AD149" i="1355"/>
  <c r="AD149" i="1361" s="1"/>
  <c r="AS149" i="1380" s="1"/>
  <c r="AC149" i="1355"/>
  <c r="AC149" i="1361" s="1"/>
  <c r="AR149" i="1380" s="1"/>
  <c r="AB149" i="1355"/>
  <c r="AB149" i="1361" s="1"/>
  <c r="AQ149" i="1380" s="1"/>
  <c r="AA149" i="1355"/>
  <c r="AA149" i="1361" s="1"/>
  <c r="AP149" i="1380" s="1"/>
  <c r="Z149" i="1355"/>
  <c r="Z149" i="1361" s="1"/>
  <c r="AO149" i="1380" s="1"/>
  <c r="Y149" i="1355"/>
  <c r="Y149" i="1361" s="1"/>
  <c r="AN149" i="1380" s="1"/>
  <c r="X149" i="1355"/>
  <c r="X149" i="1361" s="1"/>
  <c r="AM149" i="1380" s="1"/>
  <c r="W149" i="1355"/>
  <c r="W149" i="1361" s="1"/>
  <c r="AL149" i="1380" s="1"/>
  <c r="AK148" i="1355"/>
  <c r="AK148" i="1361" s="1"/>
  <c r="AZ148" i="1380" s="1"/>
  <c r="AJ148" i="1355"/>
  <c r="AJ148" i="1361" s="1"/>
  <c r="AY148" i="1380" s="1"/>
  <c r="AI148" i="1355"/>
  <c r="AI148" i="1361" s="1"/>
  <c r="AX148" i="1380" s="1"/>
  <c r="AH148" i="1355"/>
  <c r="AH148" i="1361" s="1"/>
  <c r="AW148" i="1380" s="1"/>
  <c r="AG148" i="1355"/>
  <c r="AG148" i="1361" s="1"/>
  <c r="AV148" i="1380" s="1"/>
  <c r="AF148" i="1355"/>
  <c r="AF148" i="1361" s="1"/>
  <c r="AU148" i="1380" s="1"/>
  <c r="AE148" i="1355"/>
  <c r="AE148" i="1361" s="1"/>
  <c r="AT148" i="1380" s="1"/>
  <c r="AD148" i="1355"/>
  <c r="AD148" i="1361" s="1"/>
  <c r="AS148" i="1380" s="1"/>
  <c r="AC148" i="1355"/>
  <c r="AC148" i="1361" s="1"/>
  <c r="AR148" i="1380" s="1"/>
  <c r="AB148" i="1355"/>
  <c r="AB148" i="1361" s="1"/>
  <c r="AQ148" i="1380" s="1"/>
  <c r="AA148" i="1355"/>
  <c r="AA148" i="1361" s="1"/>
  <c r="AP148" i="1380" s="1"/>
  <c r="Z148" i="1355"/>
  <c r="Z148" i="1361" s="1"/>
  <c r="AO148" i="1380" s="1"/>
  <c r="Y148" i="1355"/>
  <c r="Y148" i="1361" s="1"/>
  <c r="AN148" i="1380" s="1"/>
  <c r="X148" i="1355"/>
  <c r="X148" i="1361" s="1"/>
  <c r="AM148" i="1380" s="1"/>
  <c r="W148" i="1355"/>
  <c r="W148" i="1361" s="1"/>
  <c r="AK147" i="1355"/>
  <c r="AK147" i="1361" s="1"/>
  <c r="AZ147" i="1380" s="1"/>
  <c r="AJ147" i="1355"/>
  <c r="AJ147" i="1361" s="1"/>
  <c r="AY147" i="1380" s="1"/>
  <c r="AI147" i="1355"/>
  <c r="AI147" i="1361" s="1"/>
  <c r="AX147" i="1380" s="1"/>
  <c r="AH147" i="1355"/>
  <c r="AH147" i="1361" s="1"/>
  <c r="AW147" i="1380" s="1"/>
  <c r="AG147" i="1355"/>
  <c r="AG147" i="1361" s="1"/>
  <c r="AV147" i="1380" s="1"/>
  <c r="AF147" i="1355"/>
  <c r="AF147" i="1361" s="1"/>
  <c r="AU147" i="1380" s="1"/>
  <c r="AE147" i="1355"/>
  <c r="AE147" i="1361" s="1"/>
  <c r="AT147" i="1380" s="1"/>
  <c r="AD147" i="1355"/>
  <c r="AD147" i="1361" s="1"/>
  <c r="AS147" i="1380" s="1"/>
  <c r="AC147" i="1355"/>
  <c r="AC147" i="1361" s="1"/>
  <c r="AR147" i="1380" s="1"/>
  <c r="AB147" i="1355"/>
  <c r="AB147" i="1361" s="1"/>
  <c r="AQ147" i="1380" s="1"/>
  <c r="AA147" i="1355"/>
  <c r="AA147" i="1361" s="1"/>
  <c r="AP147" i="1380" s="1"/>
  <c r="Z147" i="1355"/>
  <c r="Z147" i="1361" s="1"/>
  <c r="AO147" i="1380" s="1"/>
  <c r="Y147" i="1355"/>
  <c r="Y147" i="1361" s="1"/>
  <c r="AN147" i="1380" s="1"/>
  <c r="X147" i="1355"/>
  <c r="X147" i="1361" s="1"/>
  <c r="AM147" i="1380" s="1"/>
  <c r="W147" i="1355"/>
  <c r="W147" i="1361" s="1"/>
  <c r="AK146" i="1355"/>
  <c r="AK146" i="1361" s="1"/>
  <c r="AZ146" i="1380" s="1"/>
  <c r="AJ146" i="1355"/>
  <c r="AJ146" i="1361" s="1"/>
  <c r="AY146" i="1380" s="1"/>
  <c r="AI146" i="1355"/>
  <c r="AI146" i="1361" s="1"/>
  <c r="AX146" i="1380" s="1"/>
  <c r="AH146" i="1355"/>
  <c r="AH146" i="1361" s="1"/>
  <c r="AW146" i="1380" s="1"/>
  <c r="AG146" i="1355"/>
  <c r="AG146" i="1361" s="1"/>
  <c r="AV146" i="1380" s="1"/>
  <c r="AF146" i="1355"/>
  <c r="AF146" i="1361" s="1"/>
  <c r="AU146" i="1380" s="1"/>
  <c r="AE146" i="1355"/>
  <c r="AE146" i="1361" s="1"/>
  <c r="AT146" i="1380" s="1"/>
  <c r="AD146" i="1355"/>
  <c r="AD146" i="1361" s="1"/>
  <c r="AS146" i="1380" s="1"/>
  <c r="AC146" i="1355"/>
  <c r="AC146" i="1361" s="1"/>
  <c r="AR146" i="1380" s="1"/>
  <c r="AB146" i="1355"/>
  <c r="AB146" i="1361" s="1"/>
  <c r="AQ146" i="1380" s="1"/>
  <c r="AA146" i="1355"/>
  <c r="AA146" i="1361" s="1"/>
  <c r="AP146" i="1380" s="1"/>
  <c r="Z146" i="1355"/>
  <c r="Z146" i="1361" s="1"/>
  <c r="AO146" i="1380" s="1"/>
  <c r="Y146" i="1355"/>
  <c r="Y146" i="1361" s="1"/>
  <c r="AN146" i="1380" s="1"/>
  <c r="X146" i="1355"/>
  <c r="X146" i="1361" s="1"/>
  <c r="AM146" i="1380" s="1"/>
  <c r="W146" i="1355"/>
  <c r="W146" i="1361" s="1"/>
  <c r="AK145" i="1355"/>
  <c r="AK145" i="1361" s="1"/>
  <c r="AZ145" i="1380" s="1"/>
  <c r="AJ145" i="1355"/>
  <c r="AJ145" i="1361" s="1"/>
  <c r="AY145" i="1380" s="1"/>
  <c r="AI145" i="1355"/>
  <c r="AI145" i="1361" s="1"/>
  <c r="AX145" i="1380" s="1"/>
  <c r="AH145" i="1355"/>
  <c r="AH145" i="1361" s="1"/>
  <c r="AW145" i="1380" s="1"/>
  <c r="AG145" i="1355"/>
  <c r="AG145" i="1361" s="1"/>
  <c r="AV145" i="1380" s="1"/>
  <c r="AF145" i="1355"/>
  <c r="AF145" i="1361" s="1"/>
  <c r="AU145" i="1380" s="1"/>
  <c r="AE145" i="1355"/>
  <c r="AE145" i="1361" s="1"/>
  <c r="AT145" i="1380" s="1"/>
  <c r="AD145" i="1355"/>
  <c r="AD145" i="1361" s="1"/>
  <c r="AS145" i="1380" s="1"/>
  <c r="AC145" i="1355"/>
  <c r="AC145" i="1361" s="1"/>
  <c r="AR145" i="1380" s="1"/>
  <c r="AB145" i="1355"/>
  <c r="AB145" i="1361" s="1"/>
  <c r="AQ145" i="1380" s="1"/>
  <c r="AA145" i="1355"/>
  <c r="AA145" i="1361" s="1"/>
  <c r="AP145" i="1380" s="1"/>
  <c r="Z145" i="1355"/>
  <c r="Z145" i="1361" s="1"/>
  <c r="AO145" i="1380" s="1"/>
  <c r="Y145" i="1355"/>
  <c r="Y145" i="1361" s="1"/>
  <c r="AN145" i="1380" s="1"/>
  <c r="X145" i="1355"/>
  <c r="X145" i="1361" s="1"/>
  <c r="AM145" i="1380" s="1"/>
  <c r="W145" i="1355"/>
  <c r="W145" i="1361" s="1"/>
  <c r="AK144" i="1355"/>
  <c r="AK144" i="1361" s="1"/>
  <c r="AZ144" i="1380" s="1"/>
  <c r="AJ144" i="1355"/>
  <c r="AJ144" i="1361" s="1"/>
  <c r="AY144" i="1380" s="1"/>
  <c r="AI144" i="1355"/>
  <c r="AI144" i="1361" s="1"/>
  <c r="AX144" i="1380" s="1"/>
  <c r="AH144" i="1355"/>
  <c r="AH144" i="1361" s="1"/>
  <c r="AW144" i="1380" s="1"/>
  <c r="AG144" i="1355"/>
  <c r="AG144" i="1361" s="1"/>
  <c r="AV144" i="1380" s="1"/>
  <c r="AF144" i="1355"/>
  <c r="AF144" i="1361" s="1"/>
  <c r="AU144" i="1380" s="1"/>
  <c r="AE144" i="1355"/>
  <c r="AE144" i="1361" s="1"/>
  <c r="AT144" i="1380" s="1"/>
  <c r="AD144" i="1355"/>
  <c r="AD144" i="1361" s="1"/>
  <c r="AS144" i="1380" s="1"/>
  <c r="AC144" i="1355"/>
  <c r="AC144" i="1361" s="1"/>
  <c r="AR144" i="1380" s="1"/>
  <c r="AB144" i="1355"/>
  <c r="AB144" i="1361" s="1"/>
  <c r="AQ144" i="1380" s="1"/>
  <c r="AA144" i="1355"/>
  <c r="AA144" i="1361" s="1"/>
  <c r="AP144" i="1380" s="1"/>
  <c r="Z144" i="1355"/>
  <c r="Z144" i="1361" s="1"/>
  <c r="AO144" i="1380" s="1"/>
  <c r="Y144" i="1355"/>
  <c r="Y144" i="1361" s="1"/>
  <c r="AN144" i="1380" s="1"/>
  <c r="X144" i="1355"/>
  <c r="X144" i="1361" s="1"/>
  <c r="AM144" i="1380" s="1"/>
  <c r="W144" i="1355"/>
  <c r="W144" i="1361" s="1"/>
  <c r="AL144" i="1380" s="1"/>
  <c r="AK143" i="1355"/>
  <c r="AK143" i="1361" s="1"/>
  <c r="AZ143" i="1380" s="1"/>
  <c r="AJ143" i="1355"/>
  <c r="AJ143" i="1361" s="1"/>
  <c r="AY143" i="1380" s="1"/>
  <c r="AI143" i="1355"/>
  <c r="AI143" i="1361" s="1"/>
  <c r="AX143" i="1380" s="1"/>
  <c r="AH143" i="1355"/>
  <c r="AH143" i="1361" s="1"/>
  <c r="AW143" i="1380" s="1"/>
  <c r="AG143" i="1355"/>
  <c r="AG143" i="1361" s="1"/>
  <c r="AV143" i="1380" s="1"/>
  <c r="AF143" i="1355"/>
  <c r="AF143" i="1361" s="1"/>
  <c r="AU143" i="1380" s="1"/>
  <c r="AE143" i="1355"/>
  <c r="AE143" i="1361" s="1"/>
  <c r="AT143" i="1380" s="1"/>
  <c r="AD143" i="1355"/>
  <c r="AD143" i="1361" s="1"/>
  <c r="AS143" i="1380" s="1"/>
  <c r="AC143" i="1355"/>
  <c r="AC143" i="1361" s="1"/>
  <c r="AR143" i="1380" s="1"/>
  <c r="AB143" i="1355"/>
  <c r="AB143" i="1361" s="1"/>
  <c r="AQ143" i="1380" s="1"/>
  <c r="AA143" i="1355"/>
  <c r="AA143" i="1361" s="1"/>
  <c r="AP143" i="1380" s="1"/>
  <c r="Z143" i="1355"/>
  <c r="Z143" i="1361" s="1"/>
  <c r="AO143" i="1380" s="1"/>
  <c r="Y143" i="1355"/>
  <c r="Y143" i="1361" s="1"/>
  <c r="AN143" i="1380" s="1"/>
  <c r="X143" i="1355"/>
  <c r="X143" i="1361" s="1"/>
  <c r="AM143" i="1380" s="1"/>
  <c r="W143" i="1355"/>
  <c r="W143" i="1361" s="1"/>
  <c r="AK142" i="1355"/>
  <c r="AK142" i="1361" s="1"/>
  <c r="AZ142" i="1380" s="1"/>
  <c r="AJ142" i="1355"/>
  <c r="AJ142" i="1361" s="1"/>
  <c r="AY142" i="1380" s="1"/>
  <c r="AI142" i="1355"/>
  <c r="AI142" i="1361" s="1"/>
  <c r="AX142" i="1380" s="1"/>
  <c r="AH142" i="1355"/>
  <c r="AH142" i="1361" s="1"/>
  <c r="AW142" i="1380" s="1"/>
  <c r="AG142" i="1355"/>
  <c r="AG142" i="1361" s="1"/>
  <c r="AV142" i="1380" s="1"/>
  <c r="AF142" i="1355"/>
  <c r="AF142" i="1361" s="1"/>
  <c r="AU142" i="1380" s="1"/>
  <c r="AE142" i="1355"/>
  <c r="AE142" i="1361" s="1"/>
  <c r="AT142" i="1380" s="1"/>
  <c r="AD142" i="1355"/>
  <c r="AD142" i="1361" s="1"/>
  <c r="AS142" i="1380" s="1"/>
  <c r="AC142" i="1355"/>
  <c r="AC142" i="1361" s="1"/>
  <c r="AR142" i="1380" s="1"/>
  <c r="AB142" i="1355"/>
  <c r="AB142" i="1361" s="1"/>
  <c r="AQ142" i="1380" s="1"/>
  <c r="AA142" i="1355"/>
  <c r="AA142" i="1361" s="1"/>
  <c r="AP142" i="1380" s="1"/>
  <c r="Z142" i="1355"/>
  <c r="Z142" i="1361" s="1"/>
  <c r="AO142" i="1380" s="1"/>
  <c r="Y142" i="1355"/>
  <c r="Y142" i="1361" s="1"/>
  <c r="AN142" i="1380" s="1"/>
  <c r="X142" i="1355"/>
  <c r="X142" i="1361" s="1"/>
  <c r="AM142" i="1380" s="1"/>
  <c r="W142" i="1355"/>
  <c r="W142" i="1361" s="1"/>
  <c r="AK141" i="1355"/>
  <c r="AK141" i="1361" s="1"/>
  <c r="AZ141" i="1380" s="1"/>
  <c r="AJ141" i="1355"/>
  <c r="AJ141" i="1361" s="1"/>
  <c r="AY141" i="1380" s="1"/>
  <c r="AI141" i="1355"/>
  <c r="AI141" i="1361" s="1"/>
  <c r="AX141" i="1380" s="1"/>
  <c r="AH141" i="1355"/>
  <c r="AH141" i="1361" s="1"/>
  <c r="AW141" i="1380" s="1"/>
  <c r="AG141" i="1355"/>
  <c r="AG141" i="1361" s="1"/>
  <c r="AV141" i="1380" s="1"/>
  <c r="AF141" i="1355"/>
  <c r="AF141" i="1361" s="1"/>
  <c r="AU141" i="1380" s="1"/>
  <c r="AE141" i="1355"/>
  <c r="AE141" i="1361" s="1"/>
  <c r="AT141" i="1380" s="1"/>
  <c r="AD141" i="1355"/>
  <c r="AD141" i="1361" s="1"/>
  <c r="AS141" i="1380" s="1"/>
  <c r="AC141" i="1355"/>
  <c r="AC141" i="1361" s="1"/>
  <c r="AR141" i="1380" s="1"/>
  <c r="AB141" i="1355"/>
  <c r="AB141" i="1361" s="1"/>
  <c r="AQ141" i="1380" s="1"/>
  <c r="AA141" i="1355"/>
  <c r="AA141" i="1361" s="1"/>
  <c r="AP141" i="1380" s="1"/>
  <c r="Z141" i="1355"/>
  <c r="Z141" i="1361" s="1"/>
  <c r="AO141" i="1380" s="1"/>
  <c r="Y141" i="1355"/>
  <c r="Y141" i="1361" s="1"/>
  <c r="AN141" i="1380" s="1"/>
  <c r="X141" i="1355"/>
  <c r="X141" i="1361" s="1"/>
  <c r="AM141" i="1380" s="1"/>
  <c r="W141" i="1355"/>
  <c r="W141" i="1361" s="1"/>
  <c r="AK140" i="1355"/>
  <c r="AK140" i="1361" s="1"/>
  <c r="AZ140" i="1380" s="1"/>
  <c r="AJ140" i="1355"/>
  <c r="AJ140" i="1361" s="1"/>
  <c r="AY140" i="1380" s="1"/>
  <c r="AI140" i="1355"/>
  <c r="AI140" i="1361" s="1"/>
  <c r="AX140" i="1380" s="1"/>
  <c r="AH140" i="1355"/>
  <c r="AH140" i="1361" s="1"/>
  <c r="AW140" i="1380" s="1"/>
  <c r="AG140" i="1355"/>
  <c r="AG140" i="1361" s="1"/>
  <c r="AV140" i="1380" s="1"/>
  <c r="AF140" i="1355"/>
  <c r="AF140" i="1361" s="1"/>
  <c r="AU140" i="1380" s="1"/>
  <c r="AE140" i="1355"/>
  <c r="AE140" i="1361" s="1"/>
  <c r="AT140" i="1380" s="1"/>
  <c r="AD140" i="1355"/>
  <c r="AD140" i="1361" s="1"/>
  <c r="AS140" i="1380" s="1"/>
  <c r="AC140" i="1355"/>
  <c r="AC140" i="1361" s="1"/>
  <c r="AR140" i="1380" s="1"/>
  <c r="AB140" i="1355"/>
  <c r="AB140" i="1361" s="1"/>
  <c r="AQ140" i="1380" s="1"/>
  <c r="AA140" i="1355"/>
  <c r="AA140" i="1361" s="1"/>
  <c r="AP140" i="1380" s="1"/>
  <c r="Z140" i="1355"/>
  <c r="Z140" i="1361" s="1"/>
  <c r="AO140" i="1380" s="1"/>
  <c r="Y140" i="1355"/>
  <c r="Y140" i="1361" s="1"/>
  <c r="AN140" i="1380" s="1"/>
  <c r="X140" i="1355"/>
  <c r="X140" i="1361" s="1"/>
  <c r="AM140" i="1380" s="1"/>
  <c r="W140" i="1355"/>
  <c r="W140" i="1361" s="1"/>
  <c r="AK139" i="1355"/>
  <c r="AK139" i="1361" s="1"/>
  <c r="AZ139" i="1380" s="1"/>
  <c r="AJ139" i="1355"/>
  <c r="AJ139" i="1361" s="1"/>
  <c r="AY139" i="1380" s="1"/>
  <c r="AI139" i="1355"/>
  <c r="AI139" i="1361" s="1"/>
  <c r="AX139" i="1380" s="1"/>
  <c r="AH139" i="1355"/>
  <c r="AH139" i="1361" s="1"/>
  <c r="AW139" i="1380" s="1"/>
  <c r="AG139" i="1355"/>
  <c r="AG139" i="1361" s="1"/>
  <c r="AV139" i="1380" s="1"/>
  <c r="AF139" i="1355"/>
  <c r="AF139" i="1361" s="1"/>
  <c r="AU139" i="1380" s="1"/>
  <c r="AE139" i="1355"/>
  <c r="AE139" i="1361" s="1"/>
  <c r="AT139" i="1380" s="1"/>
  <c r="AD139" i="1355"/>
  <c r="AD139" i="1361" s="1"/>
  <c r="AS139" i="1380" s="1"/>
  <c r="AC139" i="1355"/>
  <c r="AC139" i="1361" s="1"/>
  <c r="AR139" i="1380" s="1"/>
  <c r="AB139" i="1355"/>
  <c r="AB139" i="1361" s="1"/>
  <c r="AQ139" i="1380" s="1"/>
  <c r="AA139" i="1355"/>
  <c r="AA139" i="1361" s="1"/>
  <c r="AP139" i="1380" s="1"/>
  <c r="Z139" i="1355"/>
  <c r="Z139" i="1361" s="1"/>
  <c r="AO139" i="1380" s="1"/>
  <c r="Y139" i="1355"/>
  <c r="Y139" i="1361" s="1"/>
  <c r="AN139" i="1380" s="1"/>
  <c r="X139" i="1355"/>
  <c r="X139" i="1361" s="1"/>
  <c r="AM139" i="1380" s="1"/>
  <c r="W139" i="1355"/>
  <c r="W139" i="1361" s="1"/>
  <c r="AK138" i="1355"/>
  <c r="AK138" i="1361" s="1"/>
  <c r="AZ138" i="1380" s="1"/>
  <c r="AJ138" i="1355"/>
  <c r="AJ138" i="1361" s="1"/>
  <c r="AY138" i="1380" s="1"/>
  <c r="AI138" i="1355"/>
  <c r="AI138" i="1361" s="1"/>
  <c r="AX138" i="1380" s="1"/>
  <c r="AH138" i="1355"/>
  <c r="AH138" i="1361" s="1"/>
  <c r="AW138" i="1380" s="1"/>
  <c r="AG138" i="1355"/>
  <c r="AG138" i="1361" s="1"/>
  <c r="AV138" i="1380" s="1"/>
  <c r="AF138" i="1355"/>
  <c r="AF138" i="1361" s="1"/>
  <c r="AU138" i="1380" s="1"/>
  <c r="AE138" i="1355"/>
  <c r="AE138" i="1361" s="1"/>
  <c r="AT138" i="1380" s="1"/>
  <c r="AD138" i="1355"/>
  <c r="AD138" i="1361" s="1"/>
  <c r="AS138" i="1380" s="1"/>
  <c r="AC138" i="1355"/>
  <c r="AC138" i="1361" s="1"/>
  <c r="AR138" i="1380" s="1"/>
  <c r="AB138" i="1355"/>
  <c r="AB138" i="1361" s="1"/>
  <c r="AQ138" i="1380" s="1"/>
  <c r="AA138" i="1355"/>
  <c r="AA138" i="1361" s="1"/>
  <c r="AP138" i="1380" s="1"/>
  <c r="Z138" i="1355"/>
  <c r="Z138" i="1361" s="1"/>
  <c r="AO138" i="1380" s="1"/>
  <c r="Y138" i="1355"/>
  <c r="Y138" i="1361" s="1"/>
  <c r="AN138" i="1380" s="1"/>
  <c r="X138" i="1355"/>
  <c r="X138" i="1361" s="1"/>
  <c r="AM138" i="1380" s="1"/>
  <c r="W138" i="1355"/>
  <c r="W138" i="1361" s="1"/>
  <c r="AL138" i="1380" s="1"/>
  <c r="AK137" i="1355"/>
  <c r="AK137" i="1361" s="1"/>
  <c r="AZ137" i="1380" s="1"/>
  <c r="AJ137" i="1355"/>
  <c r="AJ137" i="1361" s="1"/>
  <c r="AY137" i="1380" s="1"/>
  <c r="AI137" i="1355"/>
  <c r="AI137" i="1361" s="1"/>
  <c r="AX137" i="1380" s="1"/>
  <c r="AH137" i="1355"/>
  <c r="AH137" i="1361" s="1"/>
  <c r="AW137" i="1380" s="1"/>
  <c r="AG137" i="1355"/>
  <c r="AG137" i="1361" s="1"/>
  <c r="AV137" i="1380" s="1"/>
  <c r="AF137" i="1355"/>
  <c r="AF137" i="1361" s="1"/>
  <c r="AU137" i="1380" s="1"/>
  <c r="AE137" i="1355"/>
  <c r="AE137" i="1361" s="1"/>
  <c r="AT137" i="1380" s="1"/>
  <c r="AD137" i="1355"/>
  <c r="AD137" i="1361" s="1"/>
  <c r="AS137" i="1380" s="1"/>
  <c r="AC137" i="1355"/>
  <c r="AC137" i="1361" s="1"/>
  <c r="AR137" i="1380" s="1"/>
  <c r="AB137" i="1355"/>
  <c r="AB137" i="1361" s="1"/>
  <c r="AQ137" i="1380" s="1"/>
  <c r="AA137" i="1355"/>
  <c r="AA137" i="1361" s="1"/>
  <c r="AP137" i="1380" s="1"/>
  <c r="Z137" i="1355"/>
  <c r="Z137" i="1361" s="1"/>
  <c r="AO137" i="1380" s="1"/>
  <c r="Y137" i="1355"/>
  <c r="Y137" i="1361" s="1"/>
  <c r="AN137" i="1380" s="1"/>
  <c r="X137" i="1355"/>
  <c r="X137" i="1361" s="1"/>
  <c r="AM137" i="1380" s="1"/>
  <c r="W137" i="1355"/>
  <c r="W137" i="1361" s="1"/>
  <c r="AL137" i="1380" s="1"/>
  <c r="AK136" i="1355"/>
  <c r="AK136" i="1361" s="1"/>
  <c r="AZ136" i="1380" s="1"/>
  <c r="AJ136" i="1355"/>
  <c r="AJ136" i="1361" s="1"/>
  <c r="AY136" i="1380" s="1"/>
  <c r="AI136" i="1355"/>
  <c r="AI136" i="1361" s="1"/>
  <c r="AX136" i="1380" s="1"/>
  <c r="AH136" i="1355"/>
  <c r="AH136" i="1361" s="1"/>
  <c r="AW136" i="1380" s="1"/>
  <c r="AG136" i="1355"/>
  <c r="AG136" i="1361" s="1"/>
  <c r="AV136" i="1380" s="1"/>
  <c r="AF136" i="1355"/>
  <c r="AF136" i="1361" s="1"/>
  <c r="AU136" i="1380" s="1"/>
  <c r="AE136" i="1355"/>
  <c r="AE136" i="1361" s="1"/>
  <c r="AT136" i="1380" s="1"/>
  <c r="AD136" i="1355"/>
  <c r="AD136" i="1361" s="1"/>
  <c r="AS136" i="1380" s="1"/>
  <c r="AC136" i="1355"/>
  <c r="AC136" i="1361" s="1"/>
  <c r="AR136" i="1380" s="1"/>
  <c r="AB136" i="1355"/>
  <c r="AB136" i="1361" s="1"/>
  <c r="AQ136" i="1380" s="1"/>
  <c r="AA136" i="1355"/>
  <c r="AA136" i="1361" s="1"/>
  <c r="AP136" i="1380" s="1"/>
  <c r="Z136" i="1355"/>
  <c r="Z136" i="1361" s="1"/>
  <c r="AO136" i="1380" s="1"/>
  <c r="Y136" i="1355"/>
  <c r="Y136" i="1361" s="1"/>
  <c r="AN136" i="1380" s="1"/>
  <c r="X136" i="1355"/>
  <c r="X136" i="1361" s="1"/>
  <c r="AM136" i="1380" s="1"/>
  <c r="W136" i="1355"/>
  <c r="W136" i="1361" s="1"/>
  <c r="AK135" i="1355"/>
  <c r="AK135" i="1361" s="1"/>
  <c r="AZ135" i="1380" s="1"/>
  <c r="AJ135" i="1355"/>
  <c r="AJ135" i="1361" s="1"/>
  <c r="AY135" i="1380" s="1"/>
  <c r="AI135" i="1355"/>
  <c r="AI135" i="1361" s="1"/>
  <c r="AX135" i="1380" s="1"/>
  <c r="AH135" i="1355"/>
  <c r="AH135" i="1361" s="1"/>
  <c r="AW135" i="1380" s="1"/>
  <c r="AG135" i="1355"/>
  <c r="AG135" i="1361" s="1"/>
  <c r="AV135" i="1380" s="1"/>
  <c r="AF135" i="1355"/>
  <c r="AF135" i="1361" s="1"/>
  <c r="AU135" i="1380" s="1"/>
  <c r="AE135" i="1355"/>
  <c r="AE135" i="1361" s="1"/>
  <c r="AT135" i="1380" s="1"/>
  <c r="AD135" i="1355"/>
  <c r="AD135" i="1361" s="1"/>
  <c r="AS135" i="1380" s="1"/>
  <c r="AC135" i="1355"/>
  <c r="AC135" i="1361" s="1"/>
  <c r="AR135" i="1380" s="1"/>
  <c r="AB135" i="1355"/>
  <c r="AB135" i="1361" s="1"/>
  <c r="AQ135" i="1380" s="1"/>
  <c r="AA135" i="1355"/>
  <c r="AA135" i="1361" s="1"/>
  <c r="AP135" i="1380" s="1"/>
  <c r="Z135" i="1355"/>
  <c r="Z135" i="1361" s="1"/>
  <c r="AO135" i="1380" s="1"/>
  <c r="Y135" i="1355"/>
  <c r="Y135" i="1361" s="1"/>
  <c r="AN135" i="1380" s="1"/>
  <c r="X135" i="1355"/>
  <c r="X135" i="1361" s="1"/>
  <c r="AM135" i="1380" s="1"/>
  <c r="W135" i="1355"/>
  <c r="W135" i="1361" s="1"/>
  <c r="AK134" i="1355"/>
  <c r="AK134" i="1361" s="1"/>
  <c r="AZ134" i="1380" s="1"/>
  <c r="AJ134" i="1355"/>
  <c r="AJ134" i="1361" s="1"/>
  <c r="AY134" i="1380" s="1"/>
  <c r="AI134" i="1355"/>
  <c r="AI134" i="1361" s="1"/>
  <c r="AX134" i="1380" s="1"/>
  <c r="AH134" i="1355"/>
  <c r="AH134" i="1361" s="1"/>
  <c r="AW134" i="1380" s="1"/>
  <c r="AG134" i="1355"/>
  <c r="AG134" i="1361" s="1"/>
  <c r="AV134" i="1380" s="1"/>
  <c r="AF134" i="1355"/>
  <c r="AF134" i="1361" s="1"/>
  <c r="AU134" i="1380" s="1"/>
  <c r="AE134" i="1355"/>
  <c r="AE134" i="1361" s="1"/>
  <c r="AT134" i="1380" s="1"/>
  <c r="AD134" i="1355"/>
  <c r="AD134" i="1361" s="1"/>
  <c r="AS134" i="1380" s="1"/>
  <c r="AC134" i="1355"/>
  <c r="AC134" i="1361" s="1"/>
  <c r="AR134" i="1380" s="1"/>
  <c r="AB134" i="1355"/>
  <c r="AB134" i="1361" s="1"/>
  <c r="AQ134" i="1380" s="1"/>
  <c r="AA134" i="1355"/>
  <c r="AA134" i="1361" s="1"/>
  <c r="AP134" i="1380" s="1"/>
  <c r="Z134" i="1355"/>
  <c r="Z134" i="1361" s="1"/>
  <c r="AO134" i="1380" s="1"/>
  <c r="Y134" i="1355"/>
  <c r="Y134" i="1361" s="1"/>
  <c r="AN134" i="1380" s="1"/>
  <c r="X134" i="1355"/>
  <c r="X134" i="1361" s="1"/>
  <c r="AM134" i="1380" s="1"/>
  <c r="W134" i="1355"/>
  <c r="W134" i="1361" s="1"/>
  <c r="AK133" i="1355"/>
  <c r="AK133" i="1361" s="1"/>
  <c r="AZ133" i="1380" s="1"/>
  <c r="AJ133" i="1355"/>
  <c r="AJ133" i="1361" s="1"/>
  <c r="AY133" i="1380" s="1"/>
  <c r="AI133" i="1355"/>
  <c r="AI133" i="1361" s="1"/>
  <c r="AX133" i="1380" s="1"/>
  <c r="AH133" i="1355"/>
  <c r="AH133" i="1361" s="1"/>
  <c r="AW133" i="1380" s="1"/>
  <c r="AG133" i="1355"/>
  <c r="AG133" i="1361" s="1"/>
  <c r="AV133" i="1380" s="1"/>
  <c r="AF133" i="1355"/>
  <c r="AF133" i="1361" s="1"/>
  <c r="AU133" i="1380" s="1"/>
  <c r="AE133" i="1355"/>
  <c r="AE133" i="1361" s="1"/>
  <c r="AT133" i="1380" s="1"/>
  <c r="AD133" i="1355"/>
  <c r="AD133" i="1361" s="1"/>
  <c r="AS133" i="1380" s="1"/>
  <c r="AC133" i="1355"/>
  <c r="AC133" i="1361" s="1"/>
  <c r="AR133" i="1380" s="1"/>
  <c r="AB133" i="1355"/>
  <c r="AB133" i="1361" s="1"/>
  <c r="AQ133" i="1380" s="1"/>
  <c r="AA133" i="1355"/>
  <c r="AA133" i="1361" s="1"/>
  <c r="AP133" i="1380" s="1"/>
  <c r="Z133" i="1355"/>
  <c r="Z133" i="1361" s="1"/>
  <c r="AO133" i="1380" s="1"/>
  <c r="Y133" i="1355"/>
  <c r="Y133" i="1361" s="1"/>
  <c r="AN133" i="1380" s="1"/>
  <c r="X133" i="1355"/>
  <c r="X133" i="1361" s="1"/>
  <c r="AM133" i="1380" s="1"/>
  <c r="W133" i="1355"/>
  <c r="W133" i="1361" s="1"/>
  <c r="AL133" i="1380" s="1"/>
  <c r="AK132" i="1355"/>
  <c r="AK132" i="1361" s="1"/>
  <c r="AZ132" i="1380" s="1"/>
  <c r="AJ132" i="1355"/>
  <c r="AJ132" i="1361" s="1"/>
  <c r="AY132" i="1380" s="1"/>
  <c r="AI132" i="1355"/>
  <c r="AI132" i="1361" s="1"/>
  <c r="AX132" i="1380" s="1"/>
  <c r="AH132" i="1355"/>
  <c r="AH132" i="1361" s="1"/>
  <c r="AW132" i="1380" s="1"/>
  <c r="AG132" i="1355"/>
  <c r="AG132" i="1361" s="1"/>
  <c r="AV132" i="1380" s="1"/>
  <c r="AF132" i="1355"/>
  <c r="AF132" i="1361" s="1"/>
  <c r="AU132" i="1380" s="1"/>
  <c r="AE132" i="1355"/>
  <c r="AE132" i="1361" s="1"/>
  <c r="AT132" i="1380" s="1"/>
  <c r="AD132" i="1355"/>
  <c r="AD132" i="1361" s="1"/>
  <c r="AS132" i="1380" s="1"/>
  <c r="AC132" i="1355"/>
  <c r="AC132" i="1361" s="1"/>
  <c r="AR132" i="1380" s="1"/>
  <c r="AB132" i="1355"/>
  <c r="AB132" i="1361" s="1"/>
  <c r="AQ132" i="1380" s="1"/>
  <c r="AA132" i="1355"/>
  <c r="AA132" i="1361" s="1"/>
  <c r="AP132" i="1380" s="1"/>
  <c r="Z132" i="1355"/>
  <c r="Z132" i="1361" s="1"/>
  <c r="AO132" i="1380" s="1"/>
  <c r="Y132" i="1355"/>
  <c r="Y132" i="1361" s="1"/>
  <c r="AN132" i="1380" s="1"/>
  <c r="X132" i="1355"/>
  <c r="X132" i="1361" s="1"/>
  <c r="AM132" i="1380" s="1"/>
  <c r="W132" i="1355"/>
  <c r="W132" i="1361" s="1"/>
  <c r="AK131" i="1355"/>
  <c r="AK131" i="1361" s="1"/>
  <c r="AZ131" i="1380" s="1"/>
  <c r="AJ131" i="1355"/>
  <c r="AJ131" i="1361" s="1"/>
  <c r="AY131" i="1380" s="1"/>
  <c r="AI131" i="1355"/>
  <c r="AI131" i="1361" s="1"/>
  <c r="AX131" i="1380" s="1"/>
  <c r="AH131" i="1355"/>
  <c r="AH131" i="1361" s="1"/>
  <c r="AW131" i="1380" s="1"/>
  <c r="AG131" i="1355"/>
  <c r="AG131" i="1361" s="1"/>
  <c r="AV131" i="1380" s="1"/>
  <c r="AF131" i="1355"/>
  <c r="AF131" i="1361" s="1"/>
  <c r="AU131" i="1380" s="1"/>
  <c r="AE131" i="1355"/>
  <c r="AE131" i="1361" s="1"/>
  <c r="AT131" i="1380" s="1"/>
  <c r="AD131" i="1355"/>
  <c r="AD131" i="1361" s="1"/>
  <c r="AS131" i="1380" s="1"/>
  <c r="AC131" i="1355"/>
  <c r="AC131" i="1361" s="1"/>
  <c r="AR131" i="1380" s="1"/>
  <c r="AB131" i="1355"/>
  <c r="AB131" i="1361" s="1"/>
  <c r="AQ131" i="1380" s="1"/>
  <c r="AA131" i="1355"/>
  <c r="AA131" i="1361" s="1"/>
  <c r="AP131" i="1380" s="1"/>
  <c r="Z131" i="1355"/>
  <c r="Z131" i="1361" s="1"/>
  <c r="AO131" i="1380" s="1"/>
  <c r="Y131" i="1355"/>
  <c r="Y131" i="1361" s="1"/>
  <c r="AN131" i="1380" s="1"/>
  <c r="X131" i="1355"/>
  <c r="X131" i="1361" s="1"/>
  <c r="AM131" i="1380" s="1"/>
  <c r="W131" i="1355"/>
  <c r="W131" i="1361" s="1"/>
  <c r="AK130" i="1355"/>
  <c r="AK130" i="1361" s="1"/>
  <c r="AZ130" i="1380" s="1"/>
  <c r="AJ130" i="1355"/>
  <c r="AJ130" i="1361" s="1"/>
  <c r="AY130" i="1380" s="1"/>
  <c r="AI130" i="1355"/>
  <c r="AI130" i="1361" s="1"/>
  <c r="AX130" i="1380" s="1"/>
  <c r="AH130" i="1355"/>
  <c r="AH130" i="1361" s="1"/>
  <c r="AW130" i="1380" s="1"/>
  <c r="AG130" i="1355"/>
  <c r="AG130" i="1361" s="1"/>
  <c r="AV130" i="1380" s="1"/>
  <c r="AF130" i="1355"/>
  <c r="AF130" i="1361" s="1"/>
  <c r="AU130" i="1380" s="1"/>
  <c r="AE130" i="1355"/>
  <c r="AE130" i="1361" s="1"/>
  <c r="AT130" i="1380" s="1"/>
  <c r="AD130" i="1355"/>
  <c r="AD130" i="1361" s="1"/>
  <c r="AS130" i="1380" s="1"/>
  <c r="AC130" i="1355"/>
  <c r="AC130" i="1361" s="1"/>
  <c r="AR130" i="1380" s="1"/>
  <c r="AB130" i="1355"/>
  <c r="AB130" i="1361" s="1"/>
  <c r="AQ130" i="1380" s="1"/>
  <c r="AA130" i="1355"/>
  <c r="AA130" i="1361" s="1"/>
  <c r="AP130" i="1380" s="1"/>
  <c r="Z130" i="1355"/>
  <c r="Z130" i="1361" s="1"/>
  <c r="AO130" i="1380" s="1"/>
  <c r="Y130" i="1355"/>
  <c r="Y130" i="1361" s="1"/>
  <c r="AN130" i="1380" s="1"/>
  <c r="X130" i="1355"/>
  <c r="X130" i="1361" s="1"/>
  <c r="AM130" i="1380" s="1"/>
  <c r="W130" i="1355"/>
  <c r="W130" i="1361" s="1"/>
  <c r="AK129" i="1355"/>
  <c r="AK129" i="1361" s="1"/>
  <c r="AZ129" i="1380" s="1"/>
  <c r="AJ129" i="1355"/>
  <c r="AJ129" i="1361" s="1"/>
  <c r="AY129" i="1380" s="1"/>
  <c r="AI129" i="1355"/>
  <c r="AI129" i="1361" s="1"/>
  <c r="AX129" i="1380" s="1"/>
  <c r="AH129" i="1355"/>
  <c r="AH129" i="1361" s="1"/>
  <c r="AW129" i="1380" s="1"/>
  <c r="AG129" i="1355"/>
  <c r="AG129" i="1361" s="1"/>
  <c r="AV129" i="1380" s="1"/>
  <c r="AF129" i="1355"/>
  <c r="AF129" i="1361" s="1"/>
  <c r="AU129" i="1380" s="1"/>
  <c r="AE129" i="1355"/>
  <c r="AE129" i="1361" s="1"/>
  <c r="AT129" i="1380" s="1"/>
  <c r="AD129" i="1355"/>
  <c r="AD129" i="1361" s="1"/>
  <c r="AS129" i="1380" s="1"/>
  <c r="AC129" i="1355"/>
  <c r="AC129" i="1361" s="1"/>
  <c r="AR129" i="1380" s="1"/>
  <c r="AB129" i="1355"/>
  <c r="AB129" i="1361" s="1"/>
  <c r="AQ129" i="1380" s="1"/>
  <c r="AA129" i="1355"/>
  <c r="AA129" i="1361" s="1"/>
  <c r="AP129" i="1380" s="1"/>
  <c r="Z129" i="1355"/>
  <c r="Z129" i="1361" s="1"/>
  <c r="AO129" i="1380" s="1"/>
  <c r="Y129" i="1355"/>
  <c r="Y129" i="1361" s="1"/>
  <c r="AN129" i="1380" s="1"/>
  <c r="X129" i="1355"/>
  <c r="X129" i="1361" s="1"/>
  <c r="AM129" i="1380" s="1"/>
  <c r="W129" i="1355"/>
  <c r="W129" i="1361" s="1"/>
  <c r="AL129" i="1380" s="1"/>
  <c r="AK128" i="1355"/>
  <c r="AK128" i="1361" s="1"/>
  <c r="AZ128" i="1380" s="1"/>
  <c r="AJ128" i="1355"/>
  <c r="AJ128" i="1361" s="1"/>
  <c r="AY128" i="1380" s="1"/>
  <c r="AI128" i="1355"/>
  <c r="AI128" i="1361" s="1"/>
  <c r="AX128" i="1380" s="1"/>
  <c r="AH128" i="1355"/>
  <c r="AH128" i="1361" s="1"/>
  <c r="AW128" i="1380" s="1"/>
  <c r="AG128" i="1355"/>
  <c r="AG128" i="1361" s="1"/>
  <c r="AV128" i="1380" s="1"/>
  <c r="AF128" i="1355"/>
  <c r="AF128" i="1361" s="1"/>
  <c r="AU128" i="1380" s="1"/>
  <c r="AE128" i="1355"/>
  <c r="AE128" i="1361" s="1"/>
  <c r="AT128" i="1380" s="1"/>
  <c r="AD128" i="1355"/>
  <c r="AD128" i="1361" s="1"/>
  <c r="AS128" i="1380" s="1"/>
  <c r="AC128" i="1355"/>
  <c r="AC128" i="1361" s="1"/>
  <c r="AR128" i="1380" s="1"/>
  <c r="AB128" i="1355"/>
  <c r="AB128" i="1361" s="1"/>
  <c r="AQ128" i="1380" s="1"/>
  <c r="AA128" i="1355"/>
  <c r="AA128" i="1361" s="1"/>
  <c r="AP128" i="1380" s="1"/>
  <c r="Z128" i="1355"/>
  <c r="Z128" i="1361" s="1"/>
  <c r="AO128" i="1380" s="1"/>
  <c r="Y128" i="1355"/>
  <c r="Y128" i="1361" s="1"/>
  <c r="AN128" i="1380" s="1"/>
  <c r="X128" i="1355"/>
  <c r="X128" i="1361" s="1"/>
  <c r="AM128" i="1380" s="1"/>
  <c r="W128" i="1355"/>
  <c r="W128" i="1361" s="1"/>
  <c r="AK127" i="1355"/>
  <c r="AK127" i="1361" s="1"/>
  <c r="AZ127" i="1380" s="1"/>
  <c r="AJ127" i="1355"/>
  <c r="AJ127" i="1361" s="1"/>
  <c r="AY127" i="1380" s="1"/>
  <c r="AI127" i="1355"/>
  <c r="AI127" i="1361" s="1"/>
  <c r="AX127" i="1380" s="1"/>
  <c r="AH127" i="1355"/>
  <c r="AH127" i="1361" s="1"/>
  <c r="AW127" i="1380" s="1"/>
  <c r="AG127" i="1355"/>
  <c r="AG127" i="1361" s="1"/>
  <c r="AV127" i="1380" s="1"/>
  <c r="AF127" i="1355"/>
  <c r="AF127" i="1361" s="1"/>
  <c r="AU127" i="1380" s="1"/>
  <c r="AE127" i="1355"/>
  <c r="AE127" i="1361" s="1"/>
  <c r="AT127" i="1380" s="1"/>
  <c r="AD127" i="1355"/>
  <c r="AD127" i="1361" s="1"/>
  <c r="AS127" i="1380" s="1"/>
  <c r="AC127" i="1355"/>
  <c r="AC127" i="1361" s="1"/>
  <c r="AR127" i="1380" s="1"/>
  <c r="AB127" i="1355"/>
  <c r="AB127" i="1361" s="1"/>
  <c r="AQ127" i="1380" s="1"/>
  <c r="AA127" i="1355"/>
  <c r="AA127" i="1361" s="1"/>
  <c r="AP127" i="1380" s="1"/>
  <c r="Z127" i="1355"/>
  <c r="Z127" i="1361" s="1"/>
  <c r="AO127" i="1380" s="1"/>
  <c r="Y127" i="1355"/>
  <c r="Y127" i="1361" s="1"/>
  <c r="AN127" i="1380" s="1"/>
  <c r="X127" i="1355"/>
  <c r="X127" i="1361" s="1"/>
  <c r="AM127" i="1380" s="1"/>
  <c r="W127" i="1355"/>
  <c r="W127" i="1361" s="1"/>
  <c r="AL127" i="1380" s="1"/>
  <c r="AK126" i="1355"/>
  <c r="AK126" i="1361" s="1"/>
  <c r="AZ126" i="1380" s="1"/>
  <c r="AJ126" i="1355"/>
  <c r="AJ126" i="1361" s="1"/>
  <c r="AY126" i="1380" s="1"/>
  <c r="AI126" i="1355"/>
  <c r="AI126" i="1361" s="1"/>
  <c r="AX126" i="1380" s="1"/>
  <c r="AH126" i="1355"/>
  <c r="AH126" i="1361" s="1"/>
  <c r="AW126" i="1380" s="1"/>
  <c r="AG126" i="1355"/>
  <c r="AG126" i="1361" s="1"/>
  <c r="AV126" i="1380" s="1"/>
  <c r="AF126" i="1355"/>
  <c r="AF126" i="1361" s="1"/>
  <c r="AU126" i="1380" s="1"/>
  <c r="AE126" i="1355"/>
  <c r="AE126" i="1361" s="1"/>
  <c r="AT126" i="1380" s="1"/>
  <c r="AD126" i="1355"/>
  <c r="AD126" i="1361" s="1"/>
  <c r="AS126" i="1380" s="1"/>
  <c r="AC126" i="1355"/>
  <c r="AC126" i="1361" s="1"/>
  <c r="AR126" i="1380" s="1"/>
  <c r="AB126" i="1355"/>
  <c r="AB126" i="1361" s="1"/>
  <c r="AQ126" i="1380" s="1"/>
  <c r="AA126" i="1355"/>
  <c r="AA126" i="1361" s="1"/>
  <c r="AP126" i="1380" s="1"/>
  <c r="Z126" i="1355"/>
  <c r="Z126" i="1361" s="1"/>
  <c r="AO126" i="1380" s="1"/>
  <c r="Y126" i="1355"/>
  <c r="Y126" i="1361" s="1"/>
  <c r="AN126" i="1380" s="1"/>
  <c r="X126" i="1355"/>
  <c r="X126" i="1361" s="1"/>
  <c r="AM126" i="1380" s="1"/>
  <c r="W126" i="1355"/>
  <c r="W126" i="1361" s="1"/>
  <c r="AK125" i="1355"/>
  <c r="AK125" i="1361" s="1"/>
  <c r="AZ125" i="1380" s="1"/>
  <c r="AJ125" i="1355"/>
  <c r="AJ125" i="1361" s="1"/>
  <c r="AY125" i="1380" s="1"/>
  <c r="AI125" i="1355"/>
  <c r="AI125" i="1361" s="1"/>
  <c r="AX125" i="1380" s="1"/>
  <c r="AH125" i="1355"/>
  <c r="AH125" i="1361" s="1"/>
  <c r="AW125" i="1380" s="1"/>
  <c r="AG125" i="1355"/>
  <c r="AG125" i="1361" s="1"/>
  <c r="AV125" i="1380" s="1"/>
  <c r="AF125" i="1355"/>
  <c r="AF125" i="1361" s="1"/>
  <c r="AU125" i="1380" s="1"/>
  <c r="AE125" i="1355"/>
  <c r="AE125" i="1361" s="1"/>
  <c r="AT125" i="1380" s="1"/>
  <c r="AD125" i="1355"/>
  <c r="AD125" i="1361" s="1"/>
  <c r="AS125" i="1380" s="1"/>
  <c r="AC125" i="1355"/>
  <c r="AC125" i="1361" s="1"/>
  <c r="AR125" i="1380" s="1"/>
  <c r="AB125" i="1355"/>
  <c r="AB125" i="1361" s="1"/>
  <c r="AQ125" i="1380" s="1"/>
  <c r="AA125" i="1355"/>
  <c r="AA125" i="1361" s="1"/>
  <c r="AP125" i="1380" s="1"/>
  <c r="Z125" i="1355"/>
  <c r="Z125" i="1361" s="1"/>
  <c r="AO125" i="1380" s="1"/>
  <c r="Y125" i="1355"/>
  <c r="Y125" i="1361" s="1"/>
  <c r="AN125" i="1380" s="1"/>
  <c r="X125" i="1355"/>
  <c r="X125" i="1361" s="1"/>
  <c r="AM125" i="1380" s="1"/>
  <c r="W125" i="1355"/>
  <c r="W125" i="1361" s="1"/>
  <c r="AK124" i="1355"/>
  <c r="AK124" i="1361" s="1"/>
  <c r="AZ124" i="1380" s="1"/>
  <c r="AJ124" i="1355"/>
  <c r="AJ124" i="1361" s="1"/>
  <c r="AY124" i="1380" s="1"/>
  <c r="AI124" i="1355"/>
  <c r="AI124" i="1361" s="1"/>
  <c r="AX124" i="1380" s="1"/>
  <c r="AH124" i="1355"/>
  <c r="AH124" i="1361" s="1"/>
  <c r="AW124" i="1380" s="1"/>
  <c r="AG124" i="1355"/>
  <c r="AG124" i="1361" s="1"/>
  <c r="AV124" i="1380" s="1"/>
  <c r="AF124" i="1355"/>
  <c r="AF124" i="1361" s="1"/>
  <c r="AU124" i="1380" s="1"/>
  <c r="AE124" i="1355"/>
  <c r="AE124" i="1361" s="1"/>
  <c r="AT124" i="1380" s="1"/>
  <c r="AD124" i="1355"/>
  <c r="AD124" i="1361" s="1"/>
  <c r="AS124" i="1380" s="1"/>
  <c r="AC124" i="1355"/>
  <c r="AC124" i="1361" s="1"/>
  <c r="AR124" i="1380" s="1"/>
  <c r="AB124" i="1355"/>
  <c r="AB124" i="1361" s="1"/>
  <c r="AQ124" i="1380" s="1"/>
  <c r="AA124" i="1355"/>
  <c r="AA124" i="1361" s="1"/>
  <c r="AP124" i="1380" s="1"/>
  <c r="Z124" i="1355"/>
  <c r="Z124" i="1361" s="1"/>
  <c r="AO124" i="1380" s="1"/>
  <c r="Y124" i="1355"/>
  <c r="Y124" i="1361" s="1"/>
  <c r="AN124" i="1380" s="1"/>
  <c r="X124" i="1355"/>
  <c r="X124" i="1361" s="1"/>
  <c r="AM124" i="1380" s="1"/>
  <c r="W124" i="1355"/>
  <c r="W124" i="1361" s="1"/>
  <c r="AK123" i="1355"/>
  <c r="AK123" i="1361" s="1"/>
  <c r="AZ123" i="1380" s="1"/>
  <c r="AJ123" i="1355"/>
  <c r="AJ123" i="1361" s="1"/>
  <c r="AY123" i="1380" s="1"/>
  <c r="AI123" i="1355"/>
  <c r="AI123" i="1361" s="1"/>
  <c r="AX123" i="1380" s="1"/>
  <c r="AH123" i="1355"/>
  <c r="AH123" i="1361" s="1"/>
  <c r="AW123" i="1380" s="1"/>
  <c r="AG123" i="1355"/>
  <c r="AG123" i="1361" s="1"/>
  <c r="AV123" i="1380" s="1"/>
  <c r="AF123" i="1355"/>
  <c r="AF123" i="1361" s="1"/>
  <c r="AU123" i="1380" s="1"/>
  <c r="AE123" i="1355"/>
  <c r="AE123" i="1361" s="1"/>
  <c r="AT123" i="1380" s="1"/>
  <c r="AD123" i="1355"/>
  <c r="AD123" i="1361" s="1"/>
  <c r="AS123" i="1380" s="1"/>
  <c r="AC123" i="1355"/>
  <c r="AC123" i="1361" s="1"/>
  <c r="AR123" i="1380" s="1"/>
  <c r="AB123" i="1355"/>
  <c r="AB123" i="1361" s="1"/>
  <c r="AQ123" i="1380" s="1"/>
  <c r="AA123" i="1355"/>
  <c r="AA123" i="1361" s="1"/>
  <c r="AP123" i="1380" s="1"/>
  <c r="Z123" i="1355"/>
  <c r="Z123" i="1361" s="1"/>
  <c r="AO123" i="1380" s="1"/>
  <c r="Y123" i="1355"/>
  <c r="Y123" i="1361" s="1"/>
  <c r="AN123" i="1380" s="1"/>
  <c r="X123" i="1355"/>
  <c r="X123" i="1361" s="1"/>
  <c r="AM123" i="1380" s="1"/>
  <c r="W123" i="1355"/>
  <c r="W123" i="1361" s="1"/>
  <c r="AK122" i="1355"/>
  <c r="AK122" i="1361" s="1"/>
  <c r="AZ122" i="1380" s="1"/>
  <c r="AJ122" i="1355"/>
  <c r="AJ122" i="1361" s="1"/>
  <c r="AY122" i="1380" s="1"/>
  <c r="AI122" i="1355"/>
  <c r="AI122" i="1361" s="1"/>
  <c r="AX122" i="1380" s="1"/>
  <c r="AH122" i="1355"/>
  <c r="AH122" i="1361" s="1"/>
  <c r="AW122" i="1380" s="1"/>
  <c r="AG122" i="1355"/>
  <c r="AG122" i="1361" s="1"/>
  <c r="AV122" i="1380" s="1"/>
  <c r="AF122" i="1355"/>
  <c r="AF122" i="1361" s="1"/>
  <c r="AU122" i="1380" s="1"/>
  <c r="AE122" i="1355"/>
  <c r="AE122" i="1361" s="1"/>
  <c r="AT122" i="1380" s="1"/>
  <c r="AD122" i="1355"/>
  <c r="AD122" i="1361" s="1"/>
  <c r="AS122" i="1380" s="1"/>
  <c r="AC122" i="1355"/>
  <c r="AC122" i="1361" s="1"/>
  <c r="AR122" i="1380" s="1"/>
  <c r="AB122" i="1355"/>
  <c r="AB122" i="1361" s="1"/>
  <c r="AQ122" i="1380" s="1"/>
  <c r="AA122" i="1355"/>
  <c r="AA122" i="1361" s="1"/>
  <c r="AP122" i="1380" s="1"/>
  <c r="Z122" i="1355"/>
  <c r="Z122" i="1361" s="1"/>
  <c r="AO122" i="1380" s="1"/>
  <c r="Y122" i="1355"/>
  <c r="Y122" i="1361" s="1"/>
  <c r="AN122" i="1380" s="1"/>
  <c r="X122" i="1355"/>
  <c r="X122" i="1361" s="1"/>
  <c r="AM122" i="1380" s="1"/>
  <c r="W122" i="1355"/>
  <c r="W122" i="1361" s="1"/>
  <c r="AL122" i="1380" s="1"/>
  <c r="AK121" i="1355"/>
  <c r="AK121" i="1361" s="1"/>
  <c r="AZ121" i="1380" s="1"/>
  <c r="AJ121" i="1355"/>
  <c r="AJ121" i="1361" s="1"/>
  <c r="AY121" i="1380" s="1"/>
  <c r="AI121" i="1355"/>
  <c r="AI121" i="1361" s="1"/>
  <c r="AX121" i="1380" s="1"/>
  <c r="AH121" i="1355"/>
  <c r="AH121" i="1361" s="1"/>
  <c r="AW121" i="1380" s="1"/>
  <c r="AG121" i="1355"/>
  <c r="AG121" i="1361" s="1"/>
  <c r="AV121" i="1380" s="1"/>
  <c r="AF121" i="1355"/>
  <c r="AF121" i="1361" s="1"/>
  <c r="AU121" i="1380" s="1"/>
  <c r="AE121" i="1355"/>
  <c r="AE121" i="1361" s="1"/>
  <c r="AT121" i="1380" s="1"/>
  <c r="AD121" i="1355"/>
  <c r="AD121" i="1361" s="1"/>
  <c r="AS121" i="1380" s="1"/>
  <c r="AC121" i="1355"/>
  <c r="AC121" i="1361" s="1"/>
  <c r="AR121" i="1380" s="1"/>
  <c r="AB121" i="1355"/>
  <c r="AB121" i="1361" s="1"/>
  <c r="AQ121" i="1380" s="1"/>
  <c r="AA121" i="1355"/>
  <c r="AA121" i="1361" s="1"/>
  <c r="AP121" i="1380" s="1"/>
  <c r="Z121" i="1355"/>
  <c r="Z121" i="1361" s="1"/>
  <c r="AO121" i="1380" s="1"/>
  <c r="Y121" i="1355"/>
  <c r="Y121" i="1361" s="1"/>
  <c r="AN121" i="1380" s="1"/>
  <c r="X121" i="1355"/>
  <c r="X121" i="1361" s="1"/>
  <c r="AM121" i="1380" s="1"/>
  <c r="W121" i="1355"/>
  <c r="W121" i="1361" s="1"/>
  <c r="AL121" i="1380" s="1"/>
  <c r="AK120" i="1355"/>
  <c r="AK120" i="1361" s="1"/>
  <c r="AZ120" i="1380" s="1"/>
  <c r="AJ120" i="1355"/>
  <c r="AJ120" i="1361" s="1"/>
  <c r="AY120" i="1380" s="1"/>
  <c r="AI120" i="1355"/>
  <c r="AI120" i="1361" s="1"/>
  <c r="AX120" i="1380" s="1"/>
  <c r="AH120" i="1355"/>
  <c r="AH120" i="1361" s="1"/>
  <c r="AW120" i="1380" s="1"/>
  <c r="AG120" i="1355"/>
  <c r="AG120" i="1361" s="1"/>
  <c r="AV120" i="1380" s="1"/>
  <c r="AF120" i="1355"/>
  <c r="AF120" i="1361" s="1"/>
  <c r="AU120" i="1380" s="1"/>
  <c r="AE120" i="1355"/>
  <c r="AE120" i="1361" s="1"/>
  <c r="AT120" i="1380" s="1"/>
  <c r="AD120" i="1355"/>
  <c r="AD120" i="1361" s="1"/>
  <c r="AS120" i="1380" s="1"/>
  <c r="AC120" i="1355"/>
  <c r="AC120" i="1361" s="1"/>
  <c r="AR120" i="1380" s="1"/>
  <c r="AB120" i="1355"/>
  <c r="AB120" i="1361" s="1"/>
  <c r="AQ120" i="1380" s="1"/>
  <c r="AA120" i="1355"/>
  <c r="AA120" i="1361" s="1"/>
  <c r="AP120" i="1380" s="1"/>
  <c r="Z120" i="1355"/>
  <c r="Z120" i="1361" s="1"/>
  <c r="AO120" i="1380" s="1"/>
  <c r="Y120" i="1355"/>
  <c r="Y120" i="1361" s="1"/>
  <c r="AN120" i="1380" s="1"/>
  <c r="X120" i="1355"/>
  <c r="X120" i="1361" s="1"/>
  <c r="AM120" i="1380" s="1"/>
  <c r="W120" i="1355"/>
  <c r="W120" i="1361" s="1"/>
  <c r="AL120" i="1380" s="1"/>
  <c r="AK119" i="1355"/>
  <c r="AK119" i="1361" s="1"/>
  <c r="AZ119" i="1380" s="1"/>
  <c r="AJ119" i="1355"/>
  <c r="AJ119" i="1361" s="1"/>
  <c r="AY119" i="1380" s="1"/>
  <c r="AI119" i="1355"/>
  <c r="AI119" i="1361" s="1"/>
  <c r="AX119" i="1380" s="1"/>
  <c r="AH119" i="1355"/>
  <c r="AH119" i="1361" s="1"/>
  <c r="AW119" i="1380" s="1"/>
  <c r="AG119" i="1355"/>
  <c r="AG119" i="1361" s="1"/>
  <c r="AV119" i="1380" s="1"/>
  <c r="AF119" i="1355"/>
  <c r="AF119" i="1361" s="1"/>
  <c r="AU119" i="1380" s="1"/>
  <c r="AE119" i="1355"/>
  <c r="AE119" i="1361" s="1"/>
  <c r="AT119" i="1380" s="1"/>
  <c r="AD119" i="1355"/>
  <c r="AD119" i="1361" s="1"/>
  <c r="AS119" i="1380" s="1"/>
  <c r="AC119" i="1355"/>
  <c r="AC119" i="1361" s="1"/>
  <c r="AR119" i="1380" s="1"/>
  <c r="AB119" i="1355"/>
  <c r="AB119" i="1361" s="1"/>
  <c r="AQ119" i="1380" s="1"/>
  <c r="AA119" i="1355"/>
  <c r="AA119" i="1361" s="1"/>
  <c r="AP119" i="1380" s="1"/>
  <c r="Z119" i="1355"/>
  <c r="Z119" i="1361" s="1"/>
  <c r="AO119" i="1380" s="1"/>
  <c r="Y119" i="1355"/>
  <c r="Y119" i="1361" s="1"/>
  <c r="AN119" i="1380" s="1"/>
  <c r="X119" i="1355"/>
  <c r="X119" i="1361" s="1"/>
  <c r="AM119" i="1380" s="1"/>
  <c r="W119" i="1355"/>
  <c r="W119" i="1361" s="1"/>
  <c r="AL119" i="1380" s="1"/>
  <c r="AK118" i="1355"/>
  <c r="AK118" i="1361" s="1"/>
  <c r="AZ118" i="1380" s="1"/>
  <c r="AJ118" i="1355"/>
  <c r="AJ118" i="1361" s="1"/>
  <c r="AY118" i="1380" s="1"/>
  <c r="AI118" i="1355"/>
  <c r="AI118" i="1361" s="1"/>
  <c r="AX118" i="1380" s="1"/>
  <c r="AH118" i="1355"/>
  <c r="AH118" i="1361" s="1"/>
  <c r="AW118" i="1380" s="1"/>
  <c r="AG118" i="1355"/>
  <c r="AG118" i="1361" s="1"/>
  <c r="AV118" i="1380" s="1"/>
  <c r="AF118" i="1355"/>
  <c r="AF118" i="1361" s="1"/>
  <c r="AU118" i="1380" s="1"/>
  <c r="AE118" i="1355"/>
  <c r="AE118" i="1361" s="1"/>
  <c r="AT118" i="1380" s="1"/>
  <c r="AD118" i="1355"/>
  <c r="AD118" i="1361" s="1"/>
  <c r="AS118" i="1380" s="1"/>
  <c r="AC118" i="1355"/>
  <c r="AC118" i="1361" s="1"/>
  <c r="AR118" i="1380" s="1"/>
  <c r="AB118" i="1355"/>
  <c r="AB118" i="1361" s="1"/>
  <c r="AQ118" i="1380" s="1"/>
  <c r="AA118" i="1355"/>
  <c r="AA118" i="1361" s="1"/>
  <c r="AP118" i="1380" s="1"/>
  <c r="Z118" i="1355"/>
  <c r="Z118" i="1361" s="1"/>
  <c r="AO118" i="1380" s="1"/>
  <c r="Y118" i="1355"/>
  <c r="Y118" i="1361" s="1"/>
  <c r="AN118" i="1380" s="1"/>
  <c r="X118" i="1355"/>
  <c r="X118" i="1361" s="1"/>
  <c r="AM118" i="1380" s="1"/>
  <c r="W118" i="1355"/>
  <c r="W118" i="1361" s="1"/>
  <c r="AK117" i="1355"/>
  <c r="AK117" i="1361" s="1"/>
  <c r="AZ117" i="1380" s="1"/>
  <c r="AJ117" i="1355"/>
  <c r="AJ117" i="1361" s="1"/>
  <c r="AY117" i="1380" s="1"/>
  <c r="AI117" i="1355"/>
  <c r="AI117" i="1361" s="1"/>
  <c r="AX117" i="1380" s="1"/>
  <c r="AH117" i="1355"/>
  <c r="AH117" i="1361" s="1"/>
  <c r="AW117" i="1380" s="1"/>
  <c r="AG117" i="1355"/>
  <c r="AG117" i="1361" s="1"/>
  <c r="AV117" i="1380" s="1"/>
  <c r="AF117" i="1355"/>
  <c r="AF117" i="1361" s="1"/>
  <c r="AU117" i="1380" s="1"/>
  <c r="AE117" i="1355"/>
  <c r="AE117" i="1361" s="1"/>
  <c r="AT117" i="1380" s="1"/>
  <c r="AD117" i="1355"/>
  <c r="AD117" i="1361" s="1"/>
  <c r="AS117" i="1380" s="1"/>
  <c r="AC117" i="1355"/>
  <c r="AC117" i="1361" s="1"/>
  <c r="AR117" i="1380" s="1"/>
  <c r="AB117" i="1355"/>
  <c r="AB117" i="1361" s="1"/>
  <c r="AQ117" i="1380" s="1"/>
  <c r="AA117" i="1355"/>
  <c r="AA117" i="1361" s="1"/>
  <c r="AP117" i="1380" s="1"/>
  <c r="Z117" i="1355"/>
  <c r="Z117" i="1361" s="1"/>
  <c r="AO117" i="1380" s="1"/>
  <c r="Y117" i="1355"/>
  <c r="Y117" i="1361" s="1"/>
  <c r="AN117" i="1380" s="1"/>
  <c r="X117" i="1355"/>
  <c r="X117" i="1361" s="1"/>
  <c r="AM117" i="1380" s="1"/>
  <c r="W117" i="1355"/>
  <c r="W117" i="1361" s="1"/>
  <c r="AK116" i="1355"/>
  <c r="AK116" i="1361" s="1"/>
  <c r="AZ116" i="1380" s="1"/>
  <c r="AJ116" i="1355"/>
  <c r="AJ116" i="1361" s="1"/>
  <c r="AY116" i="1380" s="1"/>
  <c r="AI116" i="1355"/>
  <c r="AI116" i="1361" s="1"/>
  <c r="AX116" i="1380" s="1"/>
  <c r="AH116" i="1355"/>
  <c r="AH116" i="1361" s="1"/>
  <c r="AW116" i="1380" s="1"/>
  <c r="AG116" i="1355"/>
  <c r="AG116" i="1361" s="1"/>
  <c r="AV116" i="1380" s="1"/>
  <c r="AF116" i="1355"/>
  <c r="AF116" i="1361" s="1"/>
  <c r="AU116" i="1380" s="1"/>
  <c r="AE116" i="1355"/>
  <c r="AE116" i="1361" s="1"/>
  <c r="AT116" i="1380" s="1"/>
  <c r="AD116" i="1355"/>
  <c r="AD116" i="1361" s="1"/>
  <c r="AS116" i="1380" s="1"/>
  <c r="AC116" i="1355"/>
  <c r="AC116" i="1361" s="1"/>
  <c r="AR116" i="1380" s="1"/>
  <c r="AB116" i="1355"/>
  <c r="AB116" i="1361" s="1"/>
  <c r="AQ116" i="1380" s="1"/>
  <c r="AA116" i="1355"/>
  <c r="AA116" i="1361" s="1"/>
  <c r="AP116" i="1380" s="1"/>
  <c r="Z116" i="1355"/>
  <c r="Z116" i="1361" s="1"/>
  <c r="AO116" i="1380" s="1"/>
  <c r="Y116" i="1355"/>
  <c r="Y116" i="1361" s="1"/>
  <c r="AN116" i="1380" s="1"/>
  <c r="X116" i="1355"/>
  <c r="X116" i="1361" s="1"/>
  <c r="AM116" i="1380" s="1"/>
  <c r="W116" i="1355"/>
  <c r="W116" i="1361" s="1"/>
  <c r="AL116" i="1380" s="1"/>
  <c r="AK115" i="1355"/>
  <c r="AK115" i="1361" s="1"/>
  <c r="AZ115" i="1380" s="1"/>
  <c r="AJ115" i="1355"/>
  <c r="AJ115" i="1361" s="1"/>
  <c r="AY115" i="1380" s="1"/>
  <c r="AI115" i="1355"/>
  <c r="AI115" i="1361" s="1"/>
  <c r="AX115" i="1380" s="1"/>
  <c r="AH115" i="1355"/>
  <c r="AH115" i="1361" s="1"/>
  <c r="AW115" i="1380" s="1"/>
  <c r="AG115" i="1355"/>
  <c r="AG115" i="1361" s="1"/>
  <c r="AV115" i="1380" s="1"/>
  <c r="AF115" i="1355"/>
  <c r="AF115" i="1361" s="1"/>
  <c r="AU115" i="1380" s="1"/>
  <c r="AE115" i="1355"/>
  <c r="AE115" i="1361" s="1"/>
  <c r="AT115" i="1380" s="1"/>
  <c r="AD115" i="1355"/>
  <c r="AD115" i="1361" s="1"/>
  <c r="AS115" i="1380" s="1"/>
  <c r="AC115" i="1355"/>
  <c r="AC115" i="1361" s="1"/>
  <c r="AR115" i="1380" s="1"/>
  <c r="AB115" i="1355"/>
  <c r="AB115" i="1361" s="1"/>
  <c r="AQ115" i="1380" s="1"/>
  <c r="AA115" i="1355"/>
  <c r="AA115" i="1361" s="1"/>
  <c r="AP115" i="1380" s="1"/>
  <c r="Z115" i="1355"/>
  <c r="Z115" i="1361" s="1"/>
  <c r="AO115" i="1380" s="1"/>
  <c r="Y115" i="1355"/>
  <c r="Y115" i="1361" s="1"/>
  <c r="AN115" i="1380" s="1"/>
  <c r="X115" i="1355"/>
  <c r="X115" i="1361" s="1"/>
  <c r="AM115" i="1380" s="1"/>
  <c r="W115" i="1355"/>
  <c r="W115" i="1361" s="1"/>
  <c r="AK114" i="1355"/>
  <c r="AK114" i="1361" s="1"/>
  <c r="AZ114" i="1380" s="1"/>
  <c r="AJ114" i="1355"/>
  <c r="AJ114" i="1361" s="1"/>
  <c r="AY114" i="1380" s="1"/>
  <c r="AI114" i="1355"/>
  <c r="AI114" i="1361" s="1"/>
  <c r="AX114" i="1380" s="1"/>
  <c r="AH114" i="1355"/>
  <c r="AH114" i="1361" s="1"/>
  <c r="AW114" i="1380" s="1"/>
  <c r="AG114" i="1355"/>
  <c r="AG114" i="1361" s="1"/>
  <c r="AV114" i="1380" s="1"/>
  <c r="AF114" i="1355"/>
  <c r="AF114" i="1361" s="1"/>
  <c r="AU114" i="1380" s="1"/>
  <c r="AE114" i="1355"/>
  <c r="AE114" i="1361" s="1"/>
  <c r="AT114" i="1380" s="1"/>
  <c r="AD114" i="1355"/>
  <c r="AD114" i="1361" s="1"/>
  <c r="AS114" i="1380" s="1"/>
  <c r="AC114" i="1355"/>
  <c r="AC114" i="1361" s="1"/>
  <c r="AR114" i="1380" s="1"/>
  <c r="AB114" i="1355"/>
  <c r="AB114" i="1361" s="1"/>
  <c r="AQ114" i="1380" s="1"/>
  <c r="AA114" i="1355"/>
  <c r="AA114" i="1361" s="1"/>
  <c r="AP114" i="1380" s="1"/>
  <c r="Z114" i="1355"/>
  <c r="Z114" i="1361" s="1"/>
  <c r="AO114" i="1380" s="1"/>
  <c r="Y114" i="1355"/>
  <c r="Y114" i="1361" s="1"/>
  <c r="AN114" i="1380" s="1"/>
  <c r="X114" i="1355"/>
  <c r="X114" i="1361" s="1"/>
  <c r="AM114" i="1380" s="1"/>
  <c r="W114" i="1355"/>
  <c r="W114" i="1361" s="1"/>
  <c r="AL114" i="1380" s="1"/>
  <c r="AK113" i="1355"/>
  <c r="AK113" i="1361" s="1"/>
  <c r="AZ113" i="1380" s="1"/>
  <c r="AJ113" i="1355"/>
  <c r="AJ113" i="1361" s="1"/>
  <c r="AY113" i="1380" s="1"/>
  <c r="AI113" i="1355"/>
  <c r="AI113" i="1361" s="1"/>
  <c r="AX113" i="1380" s="1"/>
  <c r="AH113" i="1355"/>
  <c r="AH113" i="1361" s="1"/>
  <c r="AW113" i="1380" s="1"/>
  <c r="AG113" i="1355"/>
  <c r="AG113" i="1361" s="1"/>
  <c r="AV113" i="1380" s="1"/>
  <c r="AF113" i="1355"/>
  <c r="AF113" i="1361" s="1"/>
  <c r="AU113" i="1380" s="1"/>
  <c r="AE113" i="1355"/>
  <c r="AE113" i="1361" s="1"/>
  <c r="AT113" i="1380" s="1"/>
  <c r="AD113" i="1355"/>
  <c r="AD113" i="1361" s="1"/>
  <c r="AS113" i="1380" s="1"/>
  <c r="AC113" i="1355"/>
  <c r="AC113" i="1361" s="1"/>
  <c r="AR113" i="1380" s="1"/>
  <c r="AB113" i="1355"/>
  <c r="AB113" i="1361" s="1"/>
  <c r="AQ113" i="1380" s="1"/>
  <c r="AA113" i="1355"/>
  <c r="AA113" i="1361" s="1"/>
  <c r="AP113" i="1380" s="1"/>
  <c r="Z113" i="1355"/>
  <c r="Z113" i="1361" s="1"/>
  <c r="AO113" i="1380" s="1"/>
  <c r="Y113" i="1355"/>
  <c r="Y113" i="1361" s="1"/>
  <c r="AN113" i="1380" s="1"/>
  <c r="X113" i="1355"/>
  <c r="X113" i="1361" s="1"/>
  <c r="AM113" i="1380" s="1"/>
  <c r="W113" i="1355"/>
  <c r="W113" i="1361" s="1"/>
  <c r="AK112" i="1355"/>
  <c r="AK112" i="1361" s="1"/>
  <c r="AZ112" i="1380" s="1"/>
  <c r="AJ112" i="1355"/>
  <c r="AJ112" i="1361" s="1"/>
  <c r="AY112" i="1380" s="1"/>
  <c r="AI112" i="1355"/>
  <c r="AI112" i="1361" s="1"/>
  <c r="AX112" i="1380" s="1"/>
  <c r="AH112" i="1355"/>
  <c r="AH112" i="1361" s="1"/>
  <c r="AW112" i="1380" s="1"/>
  <c r="AG112" i="1355"/>
  <c r="AG112" i="1361" s="1"/>
  <c r="AV112" i="1380" s="1"/>
  <c r="AF112" i="1355"/>
  <c r="AF112" i="1361" s="1"/>
  <c r="AU112" i="1380" s="1"/>
  <c r="AE112" i="1355"/>
  <c r="AE112" i="1361" s="1"/>
  <c r="AT112" i="1380" s="1"/>
  <c r="AD112" i="1355"/>
  <c r="AD112" i="1361" s="1"/>
  <c r="AS112" i="1380" s="1"/>
  <c r="AC112" i="1355"/>
  <c r="AC112" i="1361" s="1"/>
  <c r="AR112" i="1380" s="1"/>
  <c r="AB112" i="1355"/>
  <c r="AB112" i="1361" s="1"/>
  <c r="AQ112" i="1380" s="1"/>
  <c r="AA112" i="1355"/>
  <c r="AA112" i="1361" s="1"/>
  <c r="AP112" i="1380" s="1"/>
  <c r="Z112" i="1355"/>
  <c r="Z112" i="1361" s="1"/>
  <c r="AO112" i="1380" s="1"/>
  <c r="Y112" i="1355"/>
  <c r="Y112" i="1361" s="1"/>
  <c r="AN112" i="1380" s="1"/>
  <c r="X112" i="1355"/>
  <c r="X112" i="1361" s="1"/>
  <c r="AM112" i="1380" s="1"/>
  <c r="W112" i="1355"/>
  <c r="W112" i="1361" s="1"/>
  <c r="AK111" i="1355"/>
  <c r="AK111" i="1361" s="1"/>
  <c r="AZ111" i="1380" s="1"/>
  <c r="AJ111" i="1355"/>
  <c r="AJ111" i="1361" s="1"/>
  <c r="AY111" i="1380" s="1"/>
  <c r="AI111" i="1355"/>
  <c r="AI111" i="1361" s="1"/>
  <c r="AX111" i="1380" s="1"/>
  <c r="AH111" i="1355"/>
  <c r="AH111" i="1361" s="1"/>
  <c r="AW111" i="1380" s="1"/>
  <c r="AG111" i="1355"/>
  <c r="AG111" i="1361" s="1"/>
  <c r="AV111" i="1380" s="1"/>
  <c r="AF111" i="1355"/>
  <c r="AF111" i="1361" s="1"/>
  <c r="AU111" i="1380" s="1"/>
  <c r="AE111" i="1355"/>
  <c r="AE111" i="1361" s="1"/>
  <c r="AT111" i="1380" s="1"/>
  <c r="AD111" i="1355"/>
  <c r="AD111" i="1361" s="1"/>
  <c r="AS111" i="1380" s="1"/>
  <c r="AC111" i="1355"/>
  <c r="AC111" i="1361" s="1"/>
  <c r="AR111" i="1380" s="1"/>
  <c r="AB111" i="1355"/>
  <c r="AB111" i="1361" s="1"/>
  <c r="AQ111" i="1380" s="1"/>
  <c r="AA111" i="1355"/>
  <c r="AA111" i="1361" s="1"/>
  <c r="AP111" i="1380" s="1"/>
  <c r="Z111" i="1355"/>
  <c r="Z111" i="1361" s="1"/>
  <c r="AO111" i="1380" s="1"/>
  <c r="Y111" i="1355"/>
  <c r="Y111" i="1361" s="1"/>
  <c r="AN111" i="1380" s="1"/>
  <c r="X111" i="1355"/>
  <c r="X111" i="1361" s="1"/>
  <c r="AM111" i="1380" s="1"/>
  <c r="W111" i="1355"/>
  <c r="W111" i="1361" s="1"/>
  <c r="AK110" i="1355"/>
  <c r="AK110" i="1361" s="1"/>
  <c r="AZ110" i="1380" s="1"/>
  <c r="AJ110" i="1355"/>
  <c r="AJ110" i="1361" s="1"/>
  <c r="AY110" i="1380" s="1"/>
  <c r="AI110" i="1355"/>
  <c r="AI110" i="1361" s="1"/>
  <c r="AX110" i="1380" s="1"/>
  <c r="AH110" i="1355"/>
  <c r="AH110" i="1361" s="1"/>
  <c r="AW110" i="1380" s="1"/>
  <c r="AG110" i="1355"/>
  <c r="AG110" i="1361" s="1"/>
  <c r="AV110" i="1380" s="1"/>
  <c r="AF110" i="1355"/>
  <c r="AF110" i="1361" s="1"/>
  <c r="AU110" i="1380" s="1"/>
  <c r="AE110" i="1355"/>
  <c r="AE110" i="1361" s="1"/>
  <c r="AT110" i="1380" s="1"/>
  <c r="AD110" i="1355"/>
  <c r="AD110" i="1361" s="1"/>
  <c r="AS110" i="1380" s="1"/>
  <c r="AC110" i="1355"/>
  <c r="AC110" i="1361" s="1"/>
  <c r="AR110" i="1380" s="1"/>
  <c r="AB110" i="1355"/>
  <c r="AB110" i="1361" s="1"/>
  <c r="AQ110" i="1380" s="1"/>
  <c r="AA110" i="1355"/>
  <c r="AA110" i="1361" s="1"/>
  <c r="AP110" i="1380" s="1"/>
  <c r="Z110" i="1355"/>
  <c r="Z110" i="1361" s="1"/>
  <c r="AO110" i="1380" s="1"/>
  <c r="Y110" i="1355"/>
  <c r="Y110" i="1361" s="1"/>
  <c r="AN110" i="1380" s="1"/>
  <c r="X110" i="1355"/>
  <c r="X110" i="1361" s="1"/>
  <c r="AM110" i="1380" s="1"/>
  <c r="W110" i="1355"/>
  <c r="W110" i="1361" s="1"/>
  <c r="AK109" i="1355"/>
  <c r="AK109" i="1361" s="1"/>
  <c r="AZ109" i="1380" s="1"/>
  <c r="AJ109" i="1355"/>
  <c r="AJ109" i="1361" s="1"/>
  <c r="AY109" i="1380" s="1"/>
  <c r="AI109" i="1355"/>
  <c r="AI109" i="1361" s="1"/>
  <c r="AX109" i="1380" s="1"/>
  <c r="AH109" i="1355"/>
  <c r="AH109" i="1361" s="1"/>
  <c r="AW109" i="1380" s="1"/>
  <c r="AG109" i="1355"/>
  <c r="AG109" i="1361" s="1"/>
  <c r="AV109" i="1380" s="1"/>
  <c r="AF109" i="1355"/>
  <c r="AF109" i="1361" s="1"/>
  <c r="AU109" i="1380" s="1"/>
  <c r="AE109" i="1355"/>
  <c r="AE109" i="1361" s="1"/>
  <c r="AT109" i="1380" s="1"/>
  <c r="AD109" i="1355"/>
  <c r="AD109" i="1361" s="1"/>
  <c r="AS109" i="1380" s="1"/>
  <c r="AC109" i="1355"/>
  <c r="AC109" i="1361" s="1"/>
  <c r="AR109" i="1380" s="1"/>
  <c r="AB109" i="1355"/>
  <c r="AB109" i="1361" s="1"/>
  <c r="AQ109" i="1380" s="1"/>
  <c r="AA109" i="1355"/>
  <c r="AA109" i="1361" s="1"/>
  <c r="AP109" i="1380" s="1"/>
  <c r="Z109" i="1355"/>
  <c r="Z109" i="1361" s="1"/>
  <c r="AO109" i="1380" s="1"/>
  <c r="Y109" i="1355"/>
  <c r="Y109" i="1361" s="1"/>
  <c r="AN109" i="1380" s="1"/>
  <c r="X109" i="1355"/>
  <c r="X109" i="1361" s="1"/>
  <c r="AM109" i="1380" s="1"/>
  <c r="W109" i="1355"/>
  <c r="W109" i="1361" s="1"/>
  <c r="AL109" i="1380" s="1"/>
  <c r="AK108" i="1355"/>
  <c r="AK108" i="1361" s="1"/>
  <c r="AZ108" i="1380" s="1"/>
  <c r="AJ108" i="1355"/>
  <c r="AJ108" i="1361" s="1"/>
  <c r="AY108" i="1380" s="1"/>
  <c r="AI108" i="1355"/>
  <c r="AI108" i="1361" s="1"/>
  <c r="AX108" i="1380" s="1"/>
  <c r="AH108" i="1355"/>
  <c r="AH108" i="1361" s="1"/>
  <c r="AW108" i="1380" s="1"/>
  <c r="AG108" i="1355"/>
  <c r="AG108" i="1361" s="1"/>
  <c r="AV108" i="1380" s="1"/>
  <c r="AF108" i="1355"/>
  <c r="AF108" i="1361" s="1"/>
  <c r="AU108" i="1380" s="1"/>
  <c r="AE108" i="1355"/>
  <c r="AE108" i="1361" s="1"/>
  <c r="AT108" i="1380" s="1"/>
  <c r="AD108" i="1355"/>
  <c r="AD108" i="1361" s="1"/>
  <c r="AS108" i="1380" s="1"/>
  <c r="AC108" i="1355"/>
  <c r="AC108" i="1361" s="1"/>
  <c r="AR108" i="1380" s="1"/>
  <c r="AB108" i="1355"/>
  <c r="AB108" i="1361" s="1"/>
  <c r="AQ108" i="1380" s="1"/>
  <c r="AA108" i="1355"/>
  <c r="AA108" i="1361" s="1"/>
  <c r="AP108" i="1380" s="1"/>
  <c r="Z108" i="1355"/>
  <c r="Z108" i="1361" s="1"/>
  <c r="AO108" i="1380" s="1"/>
  <c r="Y108" i="1355"/>
  <c r="Y108" i="1361" s="1"/>
  <c r="AN108" i="1380" s="1"/>
  <c r="X108" i="1355"/>
  <c r="X108" i="1361" s="1"/>
  <c r="AM108" i="1380" s="1"/>
  <c r="W108" i="1355"/>
  <c r="W108" i="1361" s="1"/>
  <c r="AL108" i="1380" s="1"/>
  <c r="AK107" i="1355"/>
  <c r="AK107" i="1361" s="1"/>
  <c r="AZ107" i="1380" s="1"/>
  <c r="AJ107" i="1355"/>
  <c r="AJ107" i="1361" s="1"/>
  <c r="AY107" i="1380" s="1"/>
  <c r="AI107" i="1355"/>
  <c r="AI107" i="1361" s="1"/>
  <c r="AX107" i="1380" s="1"/>
  <c r="AH107" i="1355"/>
  <c r="AH107" i="1361" s="1"/>
  <c r="AW107" i="1380" s="1"/>
  <c r="AG107" i="1355"/>
  <c r="AG107" i="1361" s="1"/>
  <c r="AV107" i="1380" s="1"/>
  <c r="AF107" i="1355"/>
  <c r="AF107" i="1361" s="1"/>
  <c r="AU107" i="1380" s="1"/>
  <c r="AE107" i="1355"/>
  <c r="AE107" i="1361" s="1"/>
  <c r="AT107" i="1380" s="1"/>
  <c r="AD107" i="1355"/>
  <c r="AD107" i="1361" s="1"/>
  <c r="AS107" i="1380" s="1"/>
  <c r="AC107" i="1355"/>
  <c r="AC107" i="1361" s="1"/>
  <c r="AR107" i="1380" s="1"/>
  <c r="AB107" i="1355"/>
  <c r="AB107" i="1361" s="1"/>
  <c r="AQ107" i="1380" s="1"/>
  <c r="AA107" i="1355"/>
  <c r="AA107" i="1361" s="1"/>
  <c r="AP107" i="1380" s="1"/>
  <c r="Z107" i="1355"/>
  <c r="Z107" i="1361" s="1"/>
  <c r="AO107" i="1380" s="1"/>
  <c r="Y107" i="1355"/>
  <c r="Y107" i="1361" s="1"/>
  <c r="AN107" i="1380" s="1"/>
  <c r="X107" i="1355"/>
  <c r="X107" i="1361" s="1"/>
  <c r="AM107" i="1380" s="1"/>
  <c r="W107" i="1355"/>
  <c r="W107" i="1361" s="1"/>
  <c r="AL107" i="1380" s="1"/>
  <c r="AK106" i="1355"/>
  <c r="AK106" i="1361" s="1"/>
  <c r="AZ106" i="1380" s="1"/>
  <c r="AJ106" i="1355"/>
  <c r="AJ106" i="1361" s="1"/>
  <c r="AY106" i="1380" s="1"/>
  <c r="AI106" i="1355"/>
  <c r="AI106" i="1361" s="1"/>
  <c r="AX106" i="1380" s="1"/>
  <c r="AH106" i="1355"/>
  <c r="AH106" i="1361" s="1"/>
  <c r="AW106" i="1380" s="1"/>
  <c r="AG106" i="1355"/>
  <c r="AG106" i="1361" s="1"/>
  <c r="AV106" i="1380" s="1"/>
  <c r="AF106" i="1355"/>
  <c r="AF106" i="1361" s="1"/>
  <c r="AU106" i="1380" s="1"/>
  <c r="AE106" i="1355"/>
  <c r="AE106" i="1361" s="1"/>
  <c r="AT106" i="1380" s="1"/>
  <c r="AD106" i="1355"/>
  <c r="AD106" i="1361" s="1"/>
  <c r="AS106" i="1380" s="1"/>
  <c r="AC106" i="1355"/>
  <c r="AC106" i="1361" s="1"/>
  <c r="AR106" i="1380" s="1"/>
  <c r="AB106" i="1355"/>
  <c r="AB106" i="1361" s="1"/>
  <c r="AQ106" i="1380" s="1"/>
  <c r="AA106" i="1355"/>
  <c r="AA106" i="1361" s="1"/>
  <c r="AP106" i="1380" s="1"/>
  <c r="Z106" i="1355"/>
  <c r="Z106" i="1361" s="1"/>
  <c r="AO106" i="1380" s="1"/>
  <c r="Y106" i="1355"/>
  <c r="Y106" i="1361" s="1"/>
  <c r="AN106" i="1380" s="1"/>
  <c r="X106" i="1355"/>
  <c r="X106" i="1361" s="1"/>
  <c r="AM106" i="1380" s="1"/>
  <c r="W106" i="1355"/>
  <c r="W106" i="1361" s="1"/>
  <c r="AL106" i="1380" s="1"/>
  <c r="AK105" i="1355"/>
  <c r="AK105" i="1361" s="1"/>
  <c r="AZ105" i="1380" s="1"/>
  <c r="AJ105" i="1355"/>
  <c r="AJ105" i="1361" s="1"/>
  <c r="AY105" i="1380" s="1"/>
  <c r="AI105" i="1355"/>
  <c r="AI105" i="1361" s="1"/>
  <c r="AX105" i="1380" s="1"/>
  <c r="AH105" i="1355"/>
  <c r="AH105" i="1361" s="1"/>
  <c r="AW105" i="1380" s="1"/>
  <c r="AG105" i="1355"/>
  <c r="AG105" i="1361" s="1"/>
  <c r="AV105" i="1380" s="1"/>
  <c r="AF105" i="1355"/>
  <c r="AF105" i="1361" s="1"/>
  <c r="AU105" i="1380" s="1"/>
  <c r="AE105" i="1355"/>
  <c r="AE105" i="1361" s="1"/>
  <c r="AT105" i="1380" s="1"/>
  <c r="AD105" i="1355"/>
  <c r="AD105" i="1361" s="1"/>
  <c r="AS105" i="1380" s="1"/>
  <c r="AC105" i="1355"/>
  <c r="AC105" i="1361" s="1"/>
  <c r="AR105" i="1380" s="1"/>
  <c r="AB105" i="1355"/>
  <c r="AB105" i="1361" s="1"/>
  <c r="AQ105" i="1380" s="1"/>
  <c r="AA105" i="1355"/>
  <c r="AA105" i="1361" s="1"/>
  <c r="AP105" i="1380" s="1"/>
  <c r="Z105" i="1355"/>
  <c r="Z105" i="1361" s="1"/>
  <c r="AO105" i="1380" s="1"/>
  <c r="Y105" i="1355"/>
  <c r="Y105" i="1361" s="1"/>
  <c r="AN105" i="1380" s="1"/>
  <c r="X105" i="1355"/>
  <c r="X105" i="1361" s="1"/>
  <c r="AM105" i="1380" s="1"/>
  <c r="W105" i="1355"/>
  <c r="W105" i="1361" s="1"/>
  <c r="AL105" i="1380" s="1"/>
  <c r="AK104" i="1355"/>
  <c r="AK104" i="1361" s="1"/>
  <c r="AZ104" i="1380" s="1"/>
  <c r="AJ104" i="1355"/>
  <c r="AJ104" i="1361" s="1"/>
  <c r="AY104" i="1380" s="1"/>
  <c r="AI104" i="1355"/>
  <c r="AI104" i="1361" s="1"/>
  <c r="AX104" i="1380" s="1"/>
  <c r="AH104" i="1355"/>
  <c r="AH104" i="1361" s="1"/>
  <c r="AW104" i="1380" s="1"/>
  <c r="AG104" i="1355"/>
  <c r="AG104" i="1361" s="1"/>
  <c r="AV104" i="1380" s="1"/>
  <c r="AF104" i="1355"/>
  <c r="AF104" i="1361" s="1"/>
  <c r="AU104" i="1380" s="1"/>
  <c r="AE104" i="1355"/>
  <c r="AE104" i="1361" s="1"/>
  <c r="AT104" i="1380" s="1"/>
  <c r="AD104" i="1355"/>
  <c r="AD104" i="1361" s="1"/>
  <c r="AS104" i="1380" s="1"/>
  <c r="AC104" i="1355"/>
  <c r="AC104" i="1361" s="1"/>
  <c r="AR104" i="1380" s="1"/>
  <c r="AB104" i="1355"/>
  <c r="AB104" i="1361" s="1"/>
  <c r="AQ104" i="1380" s="1"/>
  <c r="AA104" i="1355"/>
  <c r="AA104" i="1361" s="1"/>
  <c r="AP104" i="1380" s="1"/>
  <c r="Z104" i="1355"/>
  <c r="Z104" i="1361" s="1"/>
  <c r="AO104" i="1380" s="1"/>
  <c r="Y104" i="1355"/>
  <c r="Y104" i="1361" s="1"/>
  <c r="AN104" i="1380" s="1"/>
  <c r="X104" i="1355"/>
  <c r="X104" i="1361" s="1"/>
  <c r="AM104" i="1380" s="1"/>
  <c r="W104" i="1355"/>
  <c r="W104" i="1361" s="1"/>
  <c r="AK103" i="1355"/>
  <c r="AK103" i="1361" s="1"/>
  <c r="AZ103" i="1380" s="1"/>
  <c r="AJ103" i="1355"/>
  <c r="AJ103" i="1361" s="1"/>
  <c r="AY103" i="1380" s="1"/>
  <c r="AI103" i="1355"/>
  <c r="AI103" i="1361" s="1"/>
  <c r="AX103" i="1380" s="1"/>
  <c r="AH103" i="1355"/>
  <c r="AH103" i="1361" s="1"/>
  <c r="AW103" i="1380" s="1"/>
  <c r="AG103" i="1355"/>
  <c r="AG103" i="1361" s="1"/>
  <c r="AV103" i="1380" s="1"/>
  <c r="AF103" i="1355"/>
  <c r="AF103" i="1361" s="1"/>
  <c r="AU103" i="1380" s="1"/>
  <c r="AE103" i="1355"/>
  <c r="AE103" i="1361" s="1"/>
  <c r="AT103" i="1380" s="1"/>
  <c r="AD103" i="1355"/>
  <c r="AD103" i="1361" s="1"/>
  <c r="AS103" i="1380" s="1"/>
  <c r="AC103" i="1355"/>
  <c r="AC103" i="1361" s="1"/>
  <c r="AR103" i="1380" s="1"/>
  <c r="AB103" i="1355"/>
  <c r="AB103" i="1361" s="1"/>
  <c r="AQ103" i="1380" s="1"/>
  <c r="AA103" i="1355"/>
  <c r="AA103" i="1361" s="1"/>
  <c r="AP103" i="1380" s="1"/>
  <c r="Z103" i="1355"/>
  <c r="Z103" i="1361" s="1"/>
  <c r="AO103" i="1380" s="1"/>
  <c r="Y103" i="1355"/>
  <c r="Y103" i="1361" s="1"/>
  <c r="AN103" i="1380" s="1"/>
  <c r="X103" i="1355"/>
  <c r="X103" i="1361" s="1"/>
  <c r="AM103" i="1380" s="1"/>
  <c r="W103" i="1355"/>
  <c r="W103" i="1361" s="1"/>
  <c r="AK102" i="1355"/>
  <c r="AK102" i="1361" s="1"/>
  <c r="AZ102" i="1380" s="1"/>
  <c r="AJ102" i="1355"/>
  <c r="AJ102" i="1361" s="1"/>
  <c r="AY102" i="1380" s="1"/>
  <c r="AI102" i="1355"/>
  <c r="AI102" i="1361" s="1"/>
  <c r="AX102" i="1380" s="1"/>
  <c r="AH102" i="1355"/>
  <c r="AH102" i="1361" s="1"/>
  <c r="AW102" i="1380" s="1"/>
  <c r="AG102" i="1355"/>
  <c r="AG102" i="1361" s="1"/>
  <c r="AV102" i="1380" s="1"/>
  <c r="AF102" i="1355"/>
  <c r="AF102" i="1361" s="1"/>
  <c r="AU102" i="1380" s="1"/>
  <c r="AE102" i="1355"/>
  <c r="AE102" i="1361" s="1"/>
  <c r="AT102" i="1380" s="1"/>
  <c r="AD102" i="1355"/>
  <c r="AD102" i="1361" s="1"/>
  <c r="AS102" i="1380" s="1"/>
  <c r="AC102" i="1355"/>
  <c r="AC102" i="1361" s="1"/>
  <c r="AR102" i="1380" s="1"/>
  <c r="AB102" i="1355"/>
  <c r="AB102" i="1361" s="1"/>
  <c r="AQ102" i="1380" s="1"/>
  <c r="AA102" i="1355"/>
  <c r="AA102" i="1361" s="1"/>
  <c r="AP102" i="1380" s="1"/>
  <c r="Z102" i="1355"/>
  <c r="Z102" i="1361" s="1"/>
  <c r="AO102" i="1380" s="1"/>
  <c r="Y102" i="1355"/>
  <c r="Y102" i="1361" s="1"/>
  <c r="AN102" i="1380" s="1"/>
  <c r="X102" i="1355"/>
  <c r="X102" i="1361" s="1"/>
  <c r="AM102" i="1380" s="1"/>
  <c r="W102" i="1355"/>
  <c r="W102" i="1361" s="1"/>
  <c r="AL102" i="1380" s="1"/>
  <c r="AK101" i="1355"/>
  <c r="AK101" i="1361" s="1"/>
  <c r="AZ101" i="1380" s="1"/>
  <c r="AJ101" i="1355"/>
  <c r="AJ101" i="1361" s="1"/>
  <c r="AY101" i="1380" s="1"/>
  <c r="AI101" i="1355"/>
  <c r="AI101" i="1361" s="1"/>
  <c r="AX101" i="1380" s="1"/>
  <c r="AH101" i="1355"/>
  <c r="AH101" i="1361" s="1"/>
  <c r="AW101" i="1380" s="1"/>
  <c r="AG101" i="1355"/>
  <c r="AG101" i="1361" s="1"/>
  <c r="AV101" i="1380" s="1"/>
  <c r="AF101" i="1355"/>
  <c r="AF101" i="1361" s="1"/>
  <c r="AU101" i="1380" s="1"/>
  <c r="AE101" i="1355"/>
  <c r="AE101" i="1361" s="1"/>
  <c r="AT101" i="1380" s="1"/>
  <c r="AD101" i="1355"/>
  <c r="AD101" i="1361" s="1"/>
  <c r="AS101" i="1380" s="1"/>
  <c r="AC101" i="1355"/>
  <c r="AC101" i="1361" s="1"/>
  <c r="AR101" i="1380" s="1"/>
  <c r="AB101" i="1355"/>
  <c r="AB101" i="1361" s="1"/>
  <c r="AQ101" i="1380" s="1"/>
  <c r="AA101" i="1355"/>
  <c r="AA101" i="1361" s="1"/>
  <c r="AP101" i="1380" s="1"/>
  <c r="Z101" i="1355"/>
  <c r="Z101" i="1361" s="1"/>
  <c r="AO101" i="1380" s="1"/>
  <c r="Y101" i="1355"/>
  <c r="Y101" i="1361" s="1"/>
  <c r="AN101" i="1380" s="1"/>
  <c r="X101" i="1355"/>
  <c r="X101" i="1361" s="1"/>
  <c r="AM101" i="1380" s="1"/>
  <c r="W101" i="1355"/>
  <c r="W101" i="1361" s="1"/>
  <c r="AL101" i="1380" s="1"/>
  <c r="AK100" i="1355"/>
  <c r="AK100" i="1361" s="1"/>
  <c r="AZ100" i="1380" s="1"/>
  <c r="AJ100" i="1355"/>
  <c r="AJ100" i="1361" s="1"/>
  <c r="AY100" i="1380" s="1"/>
  <c r="AI100" i="1355"/>
  <c r="AI100" i="1361" s="1"/>
  <c r="AX100" i="1380" s="1"/>
  <c r="AH100" i="1355"/>
  <c r="AH100" i="1361" s="1"/>
  <c r="AW100" i="1380" s="1"/>
  <c r="AG100" i="1355"/>
  <c r="AG100" i="1361" s="1"/>
  <c r="AV100" i="1380" s="1"/>
  <c r="AF100" i="1355"/>
  <c r="AF100" i="1361" s="1"/>
  <c r="AU100" i="1380" s="1"/>
  <c r="AE100" i="1355"/>
  <c r="AE100" i="1361" s="1"/>
  <c r="AT100" i="1380" s="1"/>
  <c r="AD100" i="1355"/>
  <c r="AD100" i="1361" s="1"/>
  <c r="AS100" i="1380" s="1"/>
  <c r="AC100" i="1355"/>
  <c r="AC100" i="1361" s="1"/>
  <c r="AR100" i="1380" s="1"/>
  <c r="AB100" i="1355"/>
  <c r="AB100" i="1361" s="1"/>
  <c r="AQ100" i="1380" s="1"/>
  <c r="AA100" i="1355"/>
  <c r="AA100" i="1361" s="1"/>
  <c r="AP100" i="1380" s="1"/>
  <c r="Z100" i="1355"/>
  <c r="Z100" i="1361" s="1"/>
  <c r="AO100" i="1380" s="1"/>
  <c r="Y100" i="1355"/>
  <c r="Y100" i="1361" s="1"/>
  <c r="AN100" i="1380" s="1"/>
  <c r="X100" i="1355"/>
  <c r="X100" i="1361" s="1"/>
  <c r="AM100" i="1380" s="1"/>
  <c r="W100" i="1355"/>
  <c r="W100" i="1361" s="1"/>
  <c r="AK99" i="1355"/>
  <c r="AK99" i="1361" s="1"/>
  <c r="AZ99" i="1380" s="1"/>
  <c r="AJ99" i="1355"/>
  <c r="AJ99" i="1361" s="1"/>
  <c r="AY99" i="1380" s="1"/>
  <c r="AI99" i="1355"/>
  <c r="AI99" i="1361" s="1"/>
  <c r="AX99" i="1380" s="1"/>
  <c r="AH99" i="1355"/>
  <c r="AH99" i="1361" s="1"/>
  <c r="AW99" i="1380" s="1"/>
  <c r="AG99" i="1355"/>
  <c r="AG99" i="1361" s="1"/>
  <c r="AV99" i="1380" s="1"/>
  <c r="AF99" i="1355"/>
  <c r="AF99" i="1361" s="1"/>
  <c r="AU99" i="1380" s="1"/>
  <c r="AE99" i="1355"/>
  <c r="AE99" i="1361" s="1"/>
  <c r="AT99" i="1380" s="1"/>
  <c r="AD99" i="1355"/>
  <c r="AD99" i="1361" s="1"/>
  <c r="AS99" i="1380" s="1"/>
  <c r="AC99" i="1355"/>
  <c r="AC99" i="1361" s="1"/>
  <c r="AR99" i="1380" s="1"/>
  <c r="AB99" i="1355"/>
  <c r="AB99" i="1361" s="1"/>
  <c r="AQ99" i="1380" s="1"/>
  <c r="AA99" i="1355"/>
  <c r="AA99" i="1361" s="1"/>
  <c r="AP99" i="1380" s="1"/>
  <c r="Z99" i="1355"/>
  <c r="Z99" i="1361" s="1"/>
  <c r="AO99" i="1380" s="1"/>
  <c r="Y99" i="1355"/>
  <c r="Y99" i="1361" s="1"/>
  <c r="AN99" i="1380" s="1"/>
  <c r="X99" i="1355"/>
  <c r="X99" i="1361" s="1"/>
  <c r="AM99" i="1380" s="1"/>
  <c r="W99" i="1355"/>
  <c r="W99" i="1361" s="1"/>
  <c r="AL99" i="1380" s="1"/>
  <c r="AK98" i="1355"/>
  <c r="AK98" i="1361" s="1"/>
  <c r="AZ98" i="1380" s="1"/>
  <c r="AJ98" i="1355"/>
  <c r="AJ98" i="1361" s="1"/>
  <c r="AY98" i="1380" s="1"/>
  <c r="AI98" i="1355"/>
  <c r="AI98" i="1361" s="1"/>
  <c r="AX98" i="1380" s="1"/>
  <c r="AH98" i="1355"/>
  <c r="AH98" i="1361" s="1"/>
  <c r="AW98" i="1380" s="1"/>
  <c r="AG98" i="1355"/>
  <c r="AG98" i="1361" s="1"/>
  <c r="AV98" i="1380" s="1"/>
  <c r="AF98" i="1355"/>
  <c r="AF98" i="1361" s="1"/>
  <c r="AU98" i="1380" s="1"/>
  <c r="AE98" i="1355"/>
  <c r="AE98" i="1361" s="1"/>
  <c r="AT98" i="1380" s="1"/>
  <c r="AD98" i="1355"/>
  <c r="AD98" i="1361" s="1"/>
  <c r="AS98" i="1380" s="1"/>
  <c r="AC98" i="1355"/>
  <c r="AC98" i="1361" s="1"/>
  <c r="AR98" i="1380" s="1"/>
  <c r="AB98" i="1355"/>
  <c r="AB98" i="1361" s="1"/>
  <c r="AQ98" i="1380" s="1"/>
  <c r="AA98" i="1355"/>
  <c r="AA98" i="1361" s="1"/>
  <c r="AP98" i="1380" s="1"/>
  <c r="Z98" i="1355"/>
  <c r="Z98" i="1361" s="1"/>
  <c r="AO98" i="1380" s="1"/>
  <c r="Y98" i="1355"/>
  <c r="Y98" i="1361" s="1"/>
  <c r="AN98" i="1380" s="1"/>
  <c r="X98" i="1355"/>
  <c r="X98" i="1361" s="1"/>
  <c r="AM98" i="1380" s="1"/>
  <c r="W98" i="1355"/>
  <c r="W98" i="1361" s="1"/>
  <c r="AL98" i="1380" s="1"/>
  <c r="AK97" i="1355"/>
  <c r="AK97" i="1361" s="1"/>
  <c r="AZ97" i="1380" s="1"/>
  <c r="AJ97" i="1355"/>
  <c r="AJ97" i="1361" s="1"/>
  <c r="AY97" i="1380" s="1"/>
  <c r="AI97" i="1355"/>
  <c r="AI97" i="1361" s="1"/>
  <c r="AX97" i="1380" s="1"/>
  <c r="AH97" i="1355"/>
  <c r="AH97" i="1361" s="1"/>
  <c r="AW97" i="1380" s="1"/>
  <c r="AG97" i="1355"/>
  <c r="AG97" i="1361" s="1"/>
  <c r="AV97" i="1380" s="1"/>
  <c r="AF97" i="1355"/>
  <c r="AF97" i="1361" s="1"/>
  <c r="AU97" i="1380" s="1"/>
  <c r="AE97" i="1355"/>
  <c r="AE97" i="1361" s="1"/>
  <c r="AT97" i="1380" s="1"/>
  <c r="AD97" i="1355"/>
  <c r="AD97" i="1361" s="1"/>
  <c r="AS97" i="1380" s="1"/>
  <c r="AC97" i="1355"/>
  <c r="AC97" i="1361" s="1"/>
  <c r="AR97" i="1380" s="1"/>
  <c r="AB97" i="1355"/>
  <c r="AB97" i="1361" s="1"/>
  <c r="AQ97" i="1380" s="1"/>
  <c r="AA97" i="1355"/>
  <c r="AA97" i="1361" s="1"/>
  <c r="AP97" i="1380" s="1"/>
  <c r="Z97" i="1355"/>
  <c r="Z97" i="1361" s="1"/>
  <c r="AO97" i="1380" s="1"/>
  <c r="Y97" i="1355"/>
  <c r="Y97" i="1361" s="1"/>
  <c r="AN97" i="1380" s="1"/>
  <c r="X97" i="1355"/>
  <c r="X97" i="1361" s="1"/>
  <c r="AM97" i="1380" s="1"/>
  <c r="W97" i="1355"/>
  <c r="W97" i="1361" s="1"/>
  <c r="AL97" i="1380" s="1"/>
  <c r="AK96" i="1355"/>
  <c r="AK96" i="1361" s="1"/>
  <c r="AZ96" i="1380" s="1"/>
  <c r="AJ96" i="1355"/>
  <c r="AJ96" i="1361" s="1"/>
  <c r="AY96" i="1380" s="1"/>
  <c r="AI96" i="1355"/>
  <c r="AI96" i="1361" s="1"/>
  <c r="AX96" i="1380" s="1"/>
  <c r="AH96" i="1355"/>
  <c r="AH96" i="1361" s="1"/>
  <c r="AW96" i="1380" s="1"/>
  <c r="AG96" i="1355"/>
  <c r="AG96" i="1361" s="1"/>
  <c r="AV96" i="1380" s="1"/>
  <c r="AF96" i="1355"/>
  <c r="AF96" i="1361" s="1"/>
  <c r="AU96" i="1380" s="1"/>
  <c r="AE96" i="1355"/>
  <c r="AE96" i="1361" s="1"/>
  <c r="AT96" i="1380" s="1"/>
  <c r="AD96" i="1355"/>
  <c r="AD96" i="1361" s="1"/>
  <c r="AS96" i="1380" s="1"/>
  <c r="AC96" i="1355"/>
  <c r="AC96" i="1361" s="1"/>
  <c r="AR96" i="1380" s="1"/>
  <c r="AB96" i="1355"/>
  <c r="AB96" i="1361" s="1"/>
  <c r="AQ96" i="1380" s="1"/>
  <c r="AA96" i="1355"/>
  <c r="AA96" i="1361" s="1"/>
  <c r="AP96" i="1380" s="1"/>
  <c r="Z96" i="1355"/>
  <c r="Z96" i="1361" s="1"/>
  <c r="AO96" i="1380" s="1"/>
  <c r="Y96" i="1355"/>
  <c r="Y96" i="1361" s="1"/>
  <c r="AN96" i="1380" s="1"/>
  <c r="X96" i="1355"/>
  <c r="X96" i="1361" s="1"/>
  <c r="AM96" i="1380" s="1"/>
  <c r="W96" i="1355"/>
  <c r="W96" i="1361" s="1"/>
  <c r="AL96" i="1380" s="1"/>
  <c r="AK95" i="1355"/>
  <c r="AK95" i="1361" s="1"/>
  <c r="AZ95" i="1380" s="1"/>
  <c r="AJ95" i="1355"/>
  <c r="AJ95" i="1361" s="1"/>
  <c r="AY95" i="1380" s="1"/>
  <c r="AI95" i="1355"/>
  <c r="AI95" i="1361" s="1"/>
  <c r="AX95" i="1380" s="1"/>
  <c r="AH95" i="1355"/>
  <c r="AH95" i="1361" s="1"/>
  <c r="AW95" i="1380" s="1"/>
  <c r="AG95" i="1355"/>
  <c r="AG95" i="1361" s="1"/>
  <c r="AV95" i="1380" s="1"/>
  <c r="AF95" i="1355"/>
  <c r="AF95" i="1361" s="1"/>
  <c r="AU95" i="1380" s="1"/>
  <c r="AE95" i="1355"/>
  <c r="AE95" i="1361" s="1"/>
  <c r="AT95" i="1380" s="1"/>
  <c r="AD95" i="1355"/>
  <c r="AD95" i="1361" s="1"/>
  <c r="AS95" i="1380" s="1"/>
  <c r="AC95" i="1355"/>
  <c r="AC95" i="1361" s="1"/>
  <c r="AR95" i="1380" s="1"/>
  <c r="AB95" i="1355"/>
  <c r="AB95" i="1361" s="1"/>
  <c r="AQ95" i="1380" s="1"/>
  <c r="AA95" i="1355"/>
  <c r="AA95" i="1361" s="1"/>
  <c r="AP95" i="1380" s="1"/>
  <c r="Z95" i="1355"/>
  <c r="Z95" i="1361" s="1"/>
  <c r="AO95" i="1380" s="1"/>
  <c r="Y95" i="1355"/>
  <c r="Y95" i="1361" s="1"/>
  <c r="AN95" i="1380" s="1"/>
  <c r="X95" i="1355"/>
  <c r="X95" i="1361" s="1"/>
  <c r="AM95" i="1380" s="1"/>
  <c r="W95" i="1355"/>
  <c r="W95" i="1361" s="1"/>
  <c r="AL95" i="1380" s="1"/>
  <c r="AK94" i="1355"/>
  <c r="AK94" i="1361" s="1"/>
  <c r="AZ94" i="1380" s="1"/>
  <c r="AJ94" i="1355"/>
  <c r="AJ94" i="1361" s="1"/>
  <c r="AY94" i="1380" s="1"/>
  <c r="AI94" i="1355"/>
  <c r="AI94" i="1361" s="1"/>
  <c r="AX94" i="1380" s="1"/>
  <c r="AH94" i="1355"/>
  <c r="AH94" i="1361" s="1"/>
  <c r="AW94" i="1380" s="1"/>
  <c r="AG94" i="1355"/>
  <c r="AG94" i="1361" s="1"/>
  <c r="AV94" i="1380" s="1"/>
  <c r="AF94" i="1355"/>
  <c r="AF94" i="1361" s="1"/>
  <c r="AU94" i="1380" s="1"/>
  <c r="AE94" i="1355"/>
  <c r="AE94" i="1361" s="1"/>
  <c r="AT94" i="1380" s="1"/>
  <c r="AD94" i="1355"/>
  <c r="AD94" i="1361" s="1"/>
  <c r="AS94" i="1380" s="1"/>
  <c r="AC94" i="1355"/>
  <c r="AC94" i="1361" s="1"/>
  <c r="AR94" i="1380" s="1"/>
  <c r="AB94" i="1355"/>
  <c r="AB94" i="1361" s="1"/>
  <c r="AQ94" i="1380" s="1"/>
  <c r="AA94" i="1355"/>
  <c r="AA94" i="1361" s="1"/>
  <c r="AP94" i="1380" s="1"/>
  <c r="Z94" i="1355"/>
  <c r="Z94" i="1361" s="1"/>
  <c r="AO94" i="1380" s="1"/>
  <c r="Y94" i="1355"/>
  <c r="Y94" i="1361" s="1"/>
  <c r="AN94" i="1380" s="1"/>
  <c r="X94" i="1355"/>
  <c r="X94" i="1361" s="1"/>
  <c r="AM94" i="1380" s="1"/>
  <c r="W94" i="1355"/>
  <c r="W94" i="1361" s="1"/>
  <c r="AL94" i="1380" s="1"/>
  <c r="AK93" i="1355"/>
  <c r="AK93" i="1361" s="1"/>
  <c r="AZ93" i="1380" s="1"/>
  <c r="AJ93" i="1355"/>
  <c r="AJ93" i="1361" s="1"/>
  <c r="AY93" i="1380" s="1"/>
  <c r="AI93" i="1355"/>
  <c r="AI93" i="1361" s="1"/>
  <c r="AX93" i="1380" s="1"/>
  <c r="AH93" i="1355"/>
  <c r="AH93" i="1361" s="1"/>
  <c r="AW93" i="1380" s="1"/>
  <c r="AG93" i="1355"/>
  <c r="AG93" i="1361" s="1"/>
  <c r="AV93" i="1380" s="1"/>
  <c r="AF93" i="1355"/>
  <c r="AF93" i="1361" s="1"/>
  <c r="AU93" i="1380" s="1"/>
  <c r="AE93" i="1355"/>
  <c r="AE93" i="1361" s="1"/>
  <c r="AT93" i="1380" s="1"/>
  <c r="AD93" i="1355"/>
  <c r="AD93" i="1361" s="1"/>
  <c r="AS93" i="1380" s="1"/>
  <c r="AC93" i="1355"/>
  <c r="AC93" i="1361" s="1"/>
  <c r="AR93" i="1380" s="1"/>
  <c r="AB93" i="1355"/>
  <c r="AB93" i="1361" s="1"/>
  <c r="AQ93" i="1380" s="1"/>
  <c r="AA93" i="1355"/>
  <c r="AA93" i="1361" s="1"/>
  <c r="AP93" i="1380" s="1"/>
  <c r="Z93" i="1355"/>
  <c r="Z93" i="1361" s="1"/>
  <c r="AO93" i="1380" s="1"/>
  <c r="Y93" i="1355"/>
  <c r="Y93" i="1361" s="1"/>
  <c r="AN93" i="1380" s="1"/>
  <c r="X93" i="1355"/>
  <c r="X93" i="1361" s="1"/>
  <c r="AM93" i="1380" s="1"/>
  <c r="W93" i="1355"/>
  <c r="W93" i="1361" s="1"/>
  <c r="AK92" i="1355"/>
  <c r="AK92" i="1361" s="1"/>
  <c r="AZ92" i="1380" s="1"/>
  <c r="AJ92" i="1355"/>
  <c r="AJ92" i="1361" s="1"/>
  <c r="AY92" i="1380" s="1"/>
  <c r="AI92" i="1355"/>
  <c r="AI92" i="1361" s="1"/>
  <c r="AX92" i="1380" s="1"/>
  <c r="AH92" i="1355"/>
  <c r="AH92" i="1361" s="1"/>
  <c r="AW92" i="1380" s="1"/>
  <c r="AG92" i="1355"/>
  <c r="AG92" i="1361" s="1"/>
  <c r="AV92" i="1380" s="1"/>
  <c r="AF92" i="1355"/>
  <c r="AF92" i="1361" s="1"/>
  <c r="AU92" i="1380" s="1"/>
  <c r="AE92" i="1355"/>
  <c r="AE92" i="1361" s="1"/>
  <c r="AT92" i="1380" s="1"/>
  <c r="AD92" i="1355"/>
  <c r="AD92" i="1361" s="1"/>
  <c r="AS92" i="1380" s="1"/>
  <c r="AC92" i="1355"/>
  <c r="AC92" i="1361" s="1"/>
  <c r="AR92" i="1380" s="1"/>
  <c r="AB92" i="1355"/>
  <c r="AB92" i="1361" s="1"/>
  <c r="AQ92" i="1380" s="1"/>
  <c r="AA92" i="1355"/>
  <c r="AA92" i="1361" s="1"/>
  <c r="AP92" i="1380" s="1"/>
  <c r="Z92" i="1355"/>
  <c r="Z92" i="1361" s="1"/>
  <c r="AO92" i="1380" s="1"/>
  <c r="Y92" i="1355"/>
  <c r="Y92" i="1361" s="1"/>
  <c r="AN92" i="1380" s="1"/>
  <c r="X92" i="1355"/>
  <c r="X92" i="1361" s="1"/>
  <c r="AM92" i="1380" s="1"/>
  <c r="W92" i="1355"/>
  <c r="W92" i="1361" s="1"/>
  <c r="AK91" i="1355"/>
  <c r="AK91" i="1361" s="1"/>
  <c r="AZ91" i="1380" s="1"/>
  <c r="AJ91" i="1355"/>
  <c r="AJ91" i="1361" s="1"/>
  <c r="AY91" i="1380" s="1"/>
  <c r="AI91" i="1355"/>
  <c r="AI91" i="1361" s="1"/>
  <c r="AX91" i="1380" s="1"/>
  <c r="AH91" i="1355"/>
  <c r="AH91" i="1361" s="1"/>
  <c r="AW91" i="1380" s="1"/>
  <c r="AG91" i="1355"/>
  <c r="AG91" i="1361" s="1"/>
  <c r="AV91" i="1380" s="1"/>
  <c r="AF91" i="1355"/>
  <c r="AF91" i="1361" s="1"/>
  <c r="AU91" i="1380" s="1"/>
  <c r="AE91" i="1355"/>
  <c r="AE91" i="1361" s="1"/>
  <c r="AT91" i="1380" s="1"/>
  <c r="AD91" i="1355"/>
  <c r="AD91" i="1361" s="1"/>
  <c r="AS91" i="1380" s="1"/>
  <c r="AC91" i="1355"/>
  <c r="AC91" i="1361" s="1"/>
  <c r="AR91" i="1380" s="1"/>
  <c r="AB91" i="1355"/>
  <c r="AB91" i="1361" s="1"/>
  <c r="AQ91" i="1380" s="1"/>
  <c r="AA91" i="1355"/>
  <c r="AA91" i="1361" s="1"/>
  <c r="AP91" i="1380" s="1"/>
  <c r="Z91" i="1355"/>
  <c r="Z91" i="1361" s="1"/>
  <c r="AO91" i="1380" s="1"/>
  <c r="Y91" i="1355"/>
  <c r="Y91" i="1361" s="1"/>
  <c r="AN91" i="1380" s="1"/>
  <c r="X91" i="1355"/>
  <c r="X91" i="1361" s="1"/>
  <c r="AM91" i="1380" s="1"/>
  <c r="W91" i="1355"/>
  <c r="W91" i="1361" s="1"/>
  <c r="AK90" i="1355"/>
  <c r="AK90" i="1361" s="1"/>
  <c r="AZ90" i="1380" s="1"/>
  <c r="AJ90" i="1355"/>
  <c r="AJ90" i="1361" s="1"/>
  <c r="AY90" i="1380" s="1"/>
  <c r="AI90" i="1355"/>
  <c r="AI90" i="1361" s="1"/>
  <c r="AX90" i="1380" s="1"/>
  <c r="AH90" i="1355"/>
  <c r="AH90" i="1361" s="1"/>
  <c r="AW90" i="1380" s="1"/>
  <c r="AG90" i="1355"/>
  <c r="AG90" i="1361" s="1"/>
  <c r="AV90" i="1380" s="1"/>
  <c r="AF90" i="1355"/>
  <c r="AF90" i="1361" s="1"/>
  <c r="AU90" i="1380" s="1"/>
  <c r="AE90" i="1355"/>
  <c r="AE90" i="1361" s="1"/>
  <c r="AT90" i="1380" s="1"/>
  <c r="AD90" i="1355"/>
  <c r="AD90" i="1361" s="1"/>
  <c r="AS90" i="1380" s="1"/>
  <c r="AC90" i="1355"/>
  <c r="AC90" i="1361" s="1"/>
  <c r="AR90" i="1380" s="1"/>
  <c r="AB90" i="1355"/>
  <c r="AB90" i="1361" s="1"/>
  <c r="AQ90" i="1380" s="1"/>
  <c r="AA90" i="1355"/>
  <c r="AA90" i="1361" s="1"/>
  <c r="AP90" i="1380" s="1"/>
  <c r="Z90" i="1355"/>
  <c r="Z90" i="1361" s="1"/>
  <c r="AO90" i="1380" s="1"/>
  <c r="Y90" i="1355"/>
  <c r="Y90" i="1361" s="1"/>
  <c r="AN90" i="1380" s="1"/>
  <c r="X90" i="1355"/>
  <c r="X90" i="1361" s="1"/>
  <c r="AM90" i="1380" s="1"/>
  <c r="W90" i="1355"/>
  <c r="W90" i="1361" s="1"/>
  <c r="AL90" i="1380" s="1"/>
  <c r="AK89" i="1355"/>
  <c r="AK89" i="1361" s="1"/>
  <c r="AZ89" i="1380" s="1"/>
  <c r="AJ89" i="1355"/>
  <c r="AJ89" i="1361" s="1"/>
  <c r="AY89" i="1380" s="1"/>
  <c r="AI89" i="1355"/>
  <c r="AI89" i="1361" s="1"/>
  <c r="AX89" i="1380" s="1"/>
  <c r="AH89" i="1355"/>
  <c r="AH89" i="1361" s="1"/>
  <c r="AW89" i="1380" s="1"/>
  <c r="AG89" i="1355"/>
  <c r="AG89" i="1361" s="1"/>
  <c r="AV89" i="1380" s="1"/>
  <c r="AF89" i="1355"/>
  <c r="AF89" i="1361" s="1"/>
  <c r="AU89" i="1380" s="1"/>
  <c r="AE89" i="1355"/>
  <c r="AE89" i="1361" s="1"/>
  <c r="AT89" i="1380" s="1"/>
  <c r="AD89" i="1355"/>
  <c r="AD89" i="1361" s="1"/>
  <c r="AS89" i="1380" s="1"/>
  <c r="AC89" i="1355"/>
  <c r="AC89" i="1361" s="1"/>
  <c r="AR89" i="1380" s="1"/>
  <c r="AB89" i="1355"/>
  <c r="AB89" i="1361" s="1"/>
  <c r="AQ89" i="1380" s="1"/>
  <c r="AA89" i="1355"/>
  <c r="AA89" i="1361" s="1"/>
  <c r="AP89" i="1380" s="1"/>
  <c r="Z89" i="1355"/>
  <c r="Z89" i="1361" s="1"/>
  <c r="AO89" i="1380" s="1"/>
  <c r="Y89" i="1355"/>
  <c r="Y89" i="1361" s="1"/>
  <c r="AN89" i="1380" s="1"/>
  <c r="X89" i="1355"/>
  <c r="X89" i="1361" s="1"/>
  <c r="AM89" i="1380" s="1"/>
  <c r="W89" i="1355"/>
  <c r="W89" i="1361" s="1"/>
  <c r="AK88" i="1355"/>
  <c r="AK88" i="1361" s="1"/>
  <c r="AZ88" i="1380" s="1"/>
  <c r="AJ88" i="1355"/>
  <c r="AJ88" i="1361" s="1"/>
  <c r="AY88" i="1380" s="1"/>
  <c r="AI88" i="1355"/>
  <c r="AI88" i="1361" s="1"/>
  <c r="AX88" i="1380" s="1"/>
  <c r="AH88" i="1355"/>
  <c r="AH88" i="1361" s="1"/>
  <c r="AW88" i="1380" s="1"/>
  <c r="AG88" i="1355"/>
  <c r="AG88" i="1361" s="1"/>
  <c r="AV88" i="1380" s="1"/>
  <c r="AF88" i="1355"/>
  <c r="AF88" i="1361" s="1"/>
  <c r="AU88" i="1380" s="1"/>
  <c r="AE88" i="1355"/>
  <c r="AE88" i="1361" s="1"/>
  <c r="AT88" i="1380" s="1"/>
  <c r="AD88" i="1355"/>
  <c r="AD88" i="1361" s="1"/>
  <c r="AS88" i="1380" s="1"/>
  <c r="AC88" i="1355"/>
  <c r="AC88" i="1361" s="1"/>
  <c r="AR88" i="1380" s="1"/>
  <c r="AB88" i="1355"/>
  <c r="AB88" i="1361" s="1"/>
  <c r="AQ88" i="1380" s="1"/>
  <c r="AA88" i="1355"/>
  <c r="AA88" i="1361" s="1"/>
  <c r="AP88" i="1380" s="1"/>
  <c r="Z88" i="1355"/>
  <c r="Z88" i="1361" s="1"/>
  <c r="AO88" i="1380" s="1"/>
  <c r="Y88" i="1355"/>
  <c r="Y88" i="1361" s="1"/>
  <c r="AN88" i="1380" s="1"/>
  <c r="X88" i="1355"/>
  <c r="X88" i="1361" s="1"/>
  <c r="AM88" i="1380" s="1"/>
  <c r="W88" i="1355"/>
  <c r="W88" i="1361" s="1"/>
  <c r="AK87" i="1355"/>
  <c r="AK87" i="1361" s="1"/>
  <c r="AZ87" i="1380" s="1"/>
  <c r="AJ87" i="1355"/>
  <c r="AJ87" i="1361" s="1"/>
  <c r="AY87" i="1380" s="1"/>
  <c r="AI87" i="1355"/>
  <c r="AI87" i="1361" s="1"/>
  <c r="AX87" i="1380" s="1"/>
  <c r="AH87" i="1355"/>
  <c r="AH87" i="1361" s="1"/>
  <c r="AW87" i="1380" s="1"/>
  <c r="AG87" i="1355"/>
  <c r="AG87" i="1361" s="1"/>
  <c r="AV87" i="1380" s="1"/>
  <c r="AF87" i="1355"/>
  <c r="AF87" i="1361" s="1"/>
  <c r="AU87" i="1380" s="1"/>
  <c r="AE87" i="1355"/>
  <c r="AE87" i="1361" s="1"/>
  <c r="AT87" i="1380" s="1"/>
  <c r="AD87" i="1355"/>
  <c r="AD87" i="1361" s="1"/>
  <c r="AS87" i="1380" s="1"/>
  <c r="AC87" i="1355"/>
  <c r="AC87" i="1361" s="1"/>
  <c r="AR87" i="1380" s="1"/>
  <c r="AB87" i="1355"/>
  <c r="AB87" i="1361" s="1"/>
  <c r="AQ87" i="1380" s="1"/>
  <c r="AA87" i="1355"/>
  <c r="AA87" i="1361" s="1"/>
  <c r="AP87" i="1380" s="1"/>
  <c r="Z87" i="1355"/>
  <c r="Z87" i="1361" s="1"/>
  <c r="AO87" i="1380" s="1"/>
  <c r="Y87" i="1355"/>
  <c r="Y87" i="1361" s="1"/>
  <c r="AN87" i="1380" s="1"/>
  <c r="X87" i="1355"/>
  <c r="X87" i="1361" s="1"/>
  <c r="AM87" i="1380" s="1"/>
  <c r="W87" i="1355"/>
  <c r="W87" i="1361" s="1"/>
  <c r="AK86" i="1355"/>
  <c r="AK86" i="1361" s="1"/>
  <c r="AZ86" i="1380" s="1"/>
  <c r="AJ86" i="1355"/>
  <c r="AJ86" i="1361" s="1"/>
  <c r="AY86" i="1380" s="1"/>
  <c r="AI86" i="1355"/>
  <c r="AI86" i="1361" s="1"/>
  <c r="AX86" i="1380" s="1"/>
  <c r="AH86" i="1355"/>
  <c r="AH86" i="1361" s="1"/>
  <c r="AW86" i="1380" s="1"/>
  <c r="AG86" i="1355"/>
  <c r="AG86" i="1361" s="1"/>
  <c r="AV86" i="1380" s="1"/>
  <c r="AF86" i="1355"/>
  <c r="AF86" i="1361" s="1"/>
  <c r="AU86" i="1380" s="1"/>
  <c r="AE86" i="1355"/>
  <c r="AE86" i="1361" s="1"/>
  <c r="AT86" i="1380" s="1"/>
  <c r="AD86" i="1355"/>
  <c r="AD86" i="1361" s="1"/>
  <c r="AS86" i="1380" s="1"/>
  <c r="AC86" i="1355"/>
  <c r="AC86" i="1361" s="1"/>
  <c r="AR86" i="1380" s="1"/>
  <c r="AB86" i="1355"/>
  <c r="AB86" i="1361" s="1"/>
  <c r="AQ86" i="1380" s="1"/>
  <c r="AA86" i="1355"/>
  <c r="AA86" i="1361" s="1"/>
  <c r="AP86" i="1380" s="1"/>
  <c r="Z86" i="1355"/>
  <c r="Z86" i="1361" s="1"/>
  <c r="AO86" i="1380" s="1"/>
  <c r="Y86" i="1355"/>
  <c r="Y86" i="1361" s="1"/>
  <c r="AN86" i="1380" s="1"/>
  <c r="X86" i="1355"/>
  <c r="X86" i="1361" s="1"/>
  <c r="AM86" i="1380" s="1"/>
  <c r="W86" i="1355"/>
  <c r="W86" i="1361" s="1"/>
  <c r="AL86" i="1380" s="1"/>
  <c r="AK85" i="1355"/>
  <c r="AK85" i="1361" s="1"/>
  <c r="AZ85" i="1380" s="1"/>
  <c r="AJ85" i="1355"/>
  <c r="AJ85" i="1361" s="1"/>
  <c r="AY85" i="1380" s="1"/>
  <c r="AI85" i="1355"/>
  <c r="AI85" i="1361" s="1"/>
  <c r="AX85" i="1380" s="1"/>
  <c r="AH85" i="1355"/>
  <c r="AH85" i="1361" s="1"/>
  <c r="AW85" i="1380" s="1"/>
  <c r="AG85" i="1355"/>
  <c r="AG85" i="1361" s="1"/>
  <c r="AV85" i="1380" s="1"/>
  <c r="AF85" i="1355"/>
  <c r="AF85" i="1361" s="1"/>
  <c r="AU85" i="1380" s="1"/>
  <c r="AE85" i="1355"/>
  <c r="AE85" i="1361" s="1"/>
  <c r="AT85" i="1380" s="1"/>
  <c r="AD85" i="1355"/>
  <c r="AD85" i="1361" s="1"/>
  <c r="AS85" i="1380" s="1"/>
  <c r="AC85" i="1355"/>
  <c r="AC85" i="1361" s="1"/>
  <c r="AR85" i="1380" s="1"/>
  <c r="AB85" i="1355"/>
  <c r="AB85" i="1361" s="1"/>
  <c r="AQ85" i="1380" s="1"/>
  <c r="AA85" i="1355"/>
  <c r="AA85" i="1361" s="1"/>
  <c r="AP85" i="1380" s="1"/>
  <c r="Z85" i="1355"/>
  <c r="Z85" i="1361" s="1"/>
  <c r="AO85" i="1380" s="1"/>
  <c r="Y85" i="1355"/>
  <c r="Y85" i="1361" s="1"/>
  <c r="AN85" i="1380" s="1"/>
  <c r="X85" i="1355"/>
  <c r="X85" i="1361" s="1"/>
  <c r="AM85" i="1380" s="1"/>
  <c r="W85" i="1355"/>
  <c r="W85" i="1361" s="1"/>
  <c r="AL85" i="1380" s="1"/>
  <c r="AK84" i="1355"/>
  <c r="AK84" i="1361" s="1"/>
  <c r="AZ84" i="1380" s="1"/>
  <c r="AJ84" i="1355"/>
  <c r="AJ84" i="1361" s="1"/>
  <c r="AY84" i="1380" s="1"/>
  <c r="AI84" i="1355"/>
  <c r="AI84" i="1361" s="1"/>
  <c r="AX84" i="1380" s="1"/>
  <c r="AH84" i="1355"/>
  <c r="AH84" i="1361" s="1"/>
  <c r="AW84" i="1380" s="1"/>
  <c r="AG84" i="1355"/>
  <c r="AG84" i="1361" s="1"/>
  <c r="AV84" i="1380" s="1"/>
  <c r="AF84" i="1355"/>
  <c r="AF84" i="1361" s="1"/>
  <c r="AU84" i="1380" s="1"/>
  <c r="AE84" i="1355"/>
  <c r="AE84" i="1361" s="1"/>
  <c r="AT84" i="1380" s="1"/>
  <c r="AD84" i="1355"/>
  <c r="AD84" i="1361" s="1"/>
  <c r="AS84" i="1380" s="1"/>
  <c r="AC84" i="1355"/>
  <c r="AC84" i="1361" s="1"/>
  <c r="AR84" i="1380" s="1"/>
  <c r="AB84" i="1355"/>
  <c r="AB84" i="1361" s="1"/>
  <c r="AQ84" i="1380" s="1"/>
  <c r="AA84" i="1355"/>
  <c r="AA84" i="1361" s="1"/>
  <c r="AP84" i="1380" s="1"/>
  <c r="Z84" i="1355"/>
  <c r="Z84" i="1361" s="1"/>
  <c r="AO84" i="1380" s="1"/>
  <c r="Y84" i="1355"/>
  <c r="Y84" i="1361" s="1"/>
  <c r="AN84" i="1380" s="1"/>
  <c r="X84" i="1355"/>
  <c r="X84" i="1361" s="1"/>
  <c r="AM84" i="1380" s="1"/>
  <c r="W84" i="1355"/>
  <c r="W84" i="1361" s="1"/>
  <c r="AK83" i="1355"/>
  <c r="AK83" i="1361" s="1"/>
  <c r="AZ83" i="1380" s="1"/>
  <c r="AJ83" i="1355"/>
  <c r="AJ83" i="1361" s="1"/>
  <c r="AY83" i="1380" s="1"/>
  <c r="AI83" i="1355"/>
  <c r="AI83" i="1361" s="1"/>
  <c r="AX83" i="1380" s="1"/>
  <c r="AH83" i="1355"/>
  <c r="AH83" i="1361" s="1"/>
  <c r="AW83" i="1380" s="1"/>
  <c r="AG83" i="1355"/>
  <c r="AG83" i="1361" s="1"/>
  <c r="AV83" i="1380" s="1"/>
  <c r="AF83" i="1355"/>
  <c r="AF83" i="1361" s="1"/>
  <c r="AU83" i="1380" s="1"/>
  <c r="AE83" i="1355"/>
  <c r="AE83" i="1361" s="1"/>
  <c r="AT83" i="1380" s="1"/>
  <c r="AD83" i="1355"/>
  <c r="AD83" i="1361" s="1"/>
  <c r="AS83" i="1380" s="1"/>
  <c r="AC83" i="1355"/>
  <c r="AC83" i="1361" s="1"/>
  <c r="AR83" i="1380" s="1"/>
  <c r="AB83" i="1355"/>
  <c r="AB83" i="1361" s="1"/>
  <c r="AQ83" i="1380" s="1"/>
  <c r="AA83" i="1355"/>
  <c r="AA83" i="1361" s="1"/>
  <c r="AP83" i="1380" s="1"/>
  <c r="Z83" i="1355"/>
  <c r="Z83" i="1361" s="1"/>
  <c r="AO83" i="1380" s="1"/>
  <c r="Y83" i="1355"/>
  <c r="Y83" i="1361" s="1"/>
  <c r="AN83" i="1380" s="1"/>
  <c r="X83" i="1355"/>
  <c r="X83" i="1361" s="1"/>
  <c r="AM83" i="1380" s="1"/>
  <c r="W83" i="1355"/>
  <c r="W83" i="1361" s="1"/>
  <c r="AK82" i="1355"/>
  <c r="AK82" i="1361" s="1"/>
  <c r="AZ82" i="1380" s="1"/>
  <c r="AJ82" i="1355"/>
  <c r="AJ82" i="1361" s="1"/>
  <c r="AY82" i="1380" s="1"/>
  <c r="AI82" i="1355"/>
  <c r="AI82" i="1361" s="1"/>
  <c r="AX82" i="1380" s="1"/>
  <c r="AH82" i="1355"/>
  <c r="AH82" i="1361" s="1"/>
  <c r="AW82" i="1380" s="1"/>
  <c r="AG82" i="1355"/>
  <c r="AG82" i="1361" s="1"/>
  <c r="AV82" i="1380" s="1"/>
  <c r="AF82" i="1355"/>
  <c r="AF82" i="1361" s="1"/>
  <c r="AU82" i="1380" s="1"/>
  <c r="AE82" i="1355"/>
  <c r="AE82" i="1361" s="1"/>
  <c r="AT82" i="1380" s="1"/>
  <c r="AD82" i="1355"/>
  <c r="AD82" i="1361" s="1"/>
  <c r="AS82" i="1380" s="1"/>
  <c r="AC82" i="1355"/>
  <c r="AC82" i="1361" s="1"/>
  <c r="AR82" i="1380" s="1"/>
  <c r="AB82" i="1355"/>
  <c r="AB82" i="1361" s="1"/>
  <c r="AQ82" i="1380" s="1"/>
  <c r="AA82" i="1355"/>
  <c r="AA82" i="1361" s="1"/>
  <c r="AP82" i="1380" s="1"/>
  <c r="Z82" i="1355"/>
  <c r="Z82" i="1361" s="1"/>
  <c r="AO82" i="1380" s="1"/>
  <c r="Y82" i="1355"/>
  <c r="Y82" i="1361" s="1"/>
  <c r="AN82" i="1380" s="1"/>
  <c r="X82" i="1355"/>
  <c r="X82" i="1361" s="1"/>
  <c r="AM82" i="1380" s="1"/>
  <c r="W82" i="1355"/>
  <c r="W82" i="1361" s="1"/>
  <c r="AK81" i="1355"/>
  <c r="AK81" i="1361" s="1"/>
  <c r="AZ81" i="1380" s="1"/>
  <c r="AJ81" i="1355"/>
  <c r="AJ81" i="1361" s="1"/>
  <c r="AY81" i="1380" s="1"/>
  <c r="AI81" i="1355"/>
  <c r="AI81" i="1361" s="1"/>
  <c r="AX81" i="1380" s="1"/>
  <c r="AH81" i="1355"/>
  <c r="AH81" i="1361" s="1"/>
  <c r="AW81" i="1380" s="1"/>
  <c r="AG81" i="1355"/>
  <c r="AG81" i="1361" s="1"/>
  <c r="AV81" i="1380" s="1"/>
  <c r="AF81" i="1355"/>
  <c r="AF81" i="1361" s="1"/>
  <c r="AU81" i="1380" s="1"/>
  <c r="AE81" i="1355"/>
  <c r="AE81" i="1361" s="1"/>
  <c r="AT81" i="1380" s="1"/>
  <c r="AD81" i="1355"/>
  <c r="AD81" i="1361" s="1"/>
  <c r="AS81" i="1380" s="1"/>
  <c r="AC81" i="1355"/>
  <c r="AC81" i="1361" s="1"/>
  <c r="AR81" i="1380" s="1"/>
  <c r="AB81" i="1355"/>
  <c r="AB81" i="1361" s="1"/>
  <c r="AQ81" i="1380" s="1"/>
  <c r="AA81" i="1355"/>
  <c r="AA81" i="1361" s="1"/>
  <c r="AP81" i="1380" s="1"/>
  <c r="Z81" i="1355"/>
  <c r="Z81" i="1361" s="1"/>
  <c r="AO81" i="1380" s="1"/>
  <c r="Y81" i="1355"/>
  <c r="Y81" i="1361" s="1"/>
  <c r="AN81" i="1380" s="1"/>
  <c r="X81" i="1355"/>
  <c r="X81" i="1361" s="1"/>
  <c r="AM81" i="1380" s="1"/>
  <c r="W81" i="1355"/>
  <c r="W81" i="1361" s="1"/>
  <c r="AK80" i="1355"/>
  <c r="AK80" i="1361" s="1"/>
  <c r="AZ80" i="1380" s="1"/>
  <c r="AJ80" i="1355"/>
  <c r="AJ80" i="1361" s="1"/>
  <c r="AY80" i="1380" s="1"/>
  <c r="AI80" i="1355"/>
  <c r="AI80" i="1361" s="1"/>
  <c r="AX80" i="1380" s="1"/>
  <c r="AH80" i="1355"/>
  <c r="AH80" i="1361" s="1"/>
  <c r="AW80" i="1380" s="1"/>
  <c r="AG80" i="1355"/>
  <c r="AG80" i="1361" s="1"/>
  <c r="AV80" i="1380" s="1"/>
  <c r="AF80" i="1355"/>
  <c r="AF80" i="1361" s="1"/>
  <c r="AU80" i="1380" s="1"/>
  <c r="AE80" i="1355"/>
  <c r="AE80" i="1361" s="1"/>
  <c r="AT80" i="1380" s="1"/>
  <c r="AD80" i="1355"/>
  <c r="AD80" i="1361" s="1"/>
  <c r="AS80" i="1380" s="1"/>
  <c r="AC80" i="1355"/>
  <c r="AC80" i="1361" s="1"/>
  <c r="AR80" i="1380" s="1"/>
  <c r="AB80" i="1355"/>
  <c r="AB80" i="1361" s="1"/>
  <c r="AQ80" i="1380" s="1"/>
  <c r="AA80" i="1355"/>
  <c r="AA80" i="1361" s="1"/>
  <c r="AP80" i="1380" s="1"/>
  <c r="Z80" i="1355"/>
  <c r="Z80" i="1361" s="1"/>
  <c r="AO80" i="1380" s="1"/>
  <c r="Y80" i="1355"/>
  <c r="Y80" i="1361" s="1"/>
  <c r="AN80" i="1380" s="1"/>
  <c r="X80" i="1355"/>
  <c r="X80" i="1361" s="1"/>
  <c r="AM80" i="1380" s="1"/>
  <c r="W80" i="1355"/>
  <c r="W80" i="1361" s="1"/>
  <c r="AK79" i="1355"/>
  <c r="AK79" i="1361" s="1"/>
  <c r="AZ79" i="1380" s="1"/>
  <c r="AJ79" i="1355"/>
  <c r="AJ79" i="1361" s="1"/>
  <c r="AY79" i="1380" s="1"/>
  <c r="AI79" i="1355"/>
  <c r="AI79" i="1361" s="1"/>
  <c r="AX79" i="1380" s="1"/>
  <c r="AH79" i="1355"/>
  <c r="AH79" i="1361" s="1"/>
  <c r="AW79" i="1380" s="1"/>
  <c r="AG79" i="1355"/>
  <c r="AG79" i="1361" s="1"/>
  <c r="AV79" i="1380" s="1"/>
  <c r="AF79" i="1355"/>
  <c r="AF79" i="1361" s="1"/>
  <c r="AU79" i="1380" s="1"/>
  <c r="AE79" i="1355"/>
  <c r="AE79" i="1361" s="1"/>
  <c r="AT79" i="1380" s="1"/>
  <c r="AD79" i="1355"/>
  <c r="AD79" i="1361" s="1"/>
  <c r="AS79" i="1380" s="1"/>
  <c r="AC79" i="1355"/>
  <c r="AC79" i="1361" s="1"/>
  <c r="AR79" i="1380" s="1"/>
  <c r="AB79" i="1355"/>
  <c r="AB79" i="1361" s="1"/>
  <c r="AQ79" i="1380" s="1"/>
  <c r="AA79" i="1355"/>
  <c r="AA79" i="1361" s="1"/>
  <c r="AP79" i="1380" s="1"/>
  <c r="Z79" i="1355"/>
  <c r="Z79" i="1361" s="1"/>
  <c r="AO79" i="1380" s="1"/>
  <c r="Y79" i="1355"/>
  <c r="Y79" i="1361" s="1"/>
  <c r="AN79" i="1380" s="1"/>
  <c r="X79" i="1355"/>
  <c r="X79" i="1361" s="1"/>
  <c r="AM79" i="1380" s="1"/>
  <c r="W79" i="1355"/>
  <c r="W79" i="1361" s="1"/>
  <c r="AK78" i="1355"/>
  <c r="AK78" i="1361" s="1"/>
  <c r="AZ78" i="1380" s="1"/>
  <c r="AJ78" i="1355"/>
  <c r="AJ78" i="1361" s="1"/>
  <c r="AY78" i="1380" s="1"/>
  <c r="AI78" i="1355"/>
  <c r="AI78" i="1361" s="1"/>
  <c r="AX78" i="1380" s="1"/>
  <c r="AH78" i="1355"/>
  <c r="AH78" i="1361" s="1"/>
  <c r="AW78" i="1380" s="1"/>
  <c r="AG78" i="1355"/>
  <c r="AG78" i="1361" s="1"/>
  <c r="AV78" i="1380" s="1"/>
  <c r="AF78" i="1355"/>
  <c r="AF78" i="1361" s="1"/>
  <c r="AU78" i="1380" s="1"/>
  <c r="AE78" i="1355"/>
  <c r="AE78" i="1361" s="1"/>
  <c r="AT78" i="1380" s="1"/>
  <c r="AD78" i="1355"/>
  <c r="AD78" i="1361" s="1"/>
  <c r="AS78" i="1380" s="1"/>
  <c r="AC78" i="1355"/>
  <c r="AC78" i="1361" s="1"/>
  <c r="AR78" i="1380" s="1"/>
  <c r="AB78" i="1355"/>
  <c r="AB78" i="1361" s="1"/>
  <c r="AQ78" i="1380" s="1"/>
  <c r="AA78" i="1355"/>
  <c r="AA78" i="1361" s="1"/>
  <c r="AP78" i="1380" s="1"/>
  <c r="Z78" i="1355"/>
  <c r="Z78" i="1361" s="1"/>
  <c r="AO78" i="1380" s="1"/>
  <c r="Y78" i="1355"/>
  <c r="Y78" i="1361" s="1"/>
  <c r="AN78" i="1380" s="1"/>
  <c r="X78" i="1355"/>
  <c r="X78" i="1361" s="1"/>
  <c r="AM78" i="1380" s="1"/>
  <c r="W78" i="1355"/>
  <c r="W78" i="1361" s="1"/>
  <c r="AK77" i="1355"/>
  <c r="AK77" i="1361" s="1"/>
  <c r="AZ77" i="1380" s="1"/>
  <c r="AJ77" i="1355"/>
  <c r="AJ77" i="1361" s="1"/>
  <c r="AY77" i="1380" s="1"/>
  <c r="AI77" i="1355"/>
  <c r="AI77" i="1361" s="1"/>
  <c r="AX77" i="1380" s="1"/>
  <c r="AH77" i="1355"/>
  <c r="AH77" i="1361" s="1"/>
  <c r="AW77" i="1380" s="1"/>
  <c r="AG77" i="1355"/>
  <c r="AG77" i="1361" s="1"/>
  <c r="AV77" i="1380" s="1"/>
  <c r="AF77" i="1355"/>
  <c r="AF77" i="1361" s="1"/>
  <c r="AU77" i="1380" s="1"/>
  <c r="AE77" i="1355"/>
  <c r="AE77" i="1361" s="1"/>
  <c r="AT77" i="1380" s="1"/>
  <c r="AD77" i="1355"/>
  <c r="AD77" i="1361" s="1"/>
  <c r="AS77" i="1380" s="1"/>
  <c r="AC77" i="1355"/>
  <c r="AC77" i="1361" s="1"/>
  <c r="AR77" i="1380" s="1"/>
  <c r="AB77" i="1355"/>
  <c r="AB77" i="1361" s="1"/>
  <c r="AQ77" i="1380" s="1"/>
  <c r="AA77" i="1355"/>
  <c r="AA77" i="1361" s="1"/>
  <c r="AP77" i="1380" s="1"/>
  <c r="Z77" i="1355"/>
  <c r="Z77" i="1361" s="1"/>
  <c r="AO77" i="1380" s="1"/>
  <c r="Y77" i="1355"/>
  <c r="Y77" i="1361" s="1"/>
  <c r="AN77" i="1380" s="1"/>
  <c r="X77" i="1355"/>
  <c r="X77" i="1361" s="1"/>
  <c r="AM77" i="1380" s="1"/>
  <c r="W77" i="1355"/>
  <c r="W77" i="1361" s="1"/>
  <c r="AK76" i="1355"/>
  <c r="AK76" i="1361" s="1"/>
  <c r="AZ76" i="1380" s="1"/>
  <c r="AJ76" i="1355"/>
  <c r="AJ76" i="1361" s="1"/>
  <c r="AY76" i="1380" s="1"/>
  <c r="AI76" i="1355"/>
  <c r="AI76" i="1361" s="1"/>
  <c r="AX76" i="1380" s="1"/>
  <c r="AH76" i="1355"/>
  <c r="AH76" i="1361" s="1"/>
  <c r="AW76" i="1380" s="1"/>
  <c r="AG76" i="1355"/>
  <c r="AG76" i="1361" s="1"/>
  <c r="AV76" i="1380" s="1"/>
  <c r="AF76" i="1355"/>
  <c r="AF76" i="1361" s="1"/>
  <c r="AU76" i="1380" s="1"/>
  <c r="AE76" i="1355"/>
  <c r="AE76" i="1361" s="1"/>
  <c r="AT76" i="1380" s="1"/>
  <c r="AD76" i="1355"/>
  <c r="AD76" i="1361" s="1"/>
  <c r="AS76" i="1380" s="1"/>
  <c r="AC76" i="1355"/>
  <c r="AC76" i="1361" s="1"/>
  <c r="AR76" i="1380" s="1"/>
  <c r="AB76" i="1355"/>
  <c r="AB76" i="1361" s="1"/>
  <c r="AQ76" i="1380" s="1"/>
  <c r="AA76" i="1355"/>
  <c r="AA76" i="1361" s="1"/>
  <c r="AP76" i="1380" s="1"/>
  <c r="Z76" i="1355"/>
  <c r="Z76" i="1361" s="1"/>
  <c r="AO76" i="1380" s="1"/>
  <c r="Y76" i="1355"/>
  <c r="Y76" i="1361" s="1"/>
  <c r="AN76" i="1380" s="1"/>
  <c r="X76" i="1355"/>
  <c r="X76" i="1361" s="1"/>
  <c r="AM76" i="1380" s="1"/>
  <c r="W76" i="1355"/>
  <c r="W76" i="1361" s="1"/>
  <c r="AK75" i="1355"/>
  <c r="AK75" i="1361" s="1"/>
  <c r="AZ75" i="1380" s="1"/>
  <c r="AJ75" i="1355"/>
  <c r="AJ75" i="1361" s="1"/>
  <c r="AY75" i="1380" s="1"/>
  <c r="AI75" i="1355"/>
  <c r="AI75" i="1361" s="1"/>
  <c r="AX75" i="1380" s="1"/>
  <c r="AH75" i="1355"/>
  <c r="AH75" i="1361" s="1"/>
  <c r="AW75" i="1380" s="1"/>
  <c r="AG75" i="1355"/>
  <c r="AG75" i="1361" s="1"/>
  <c r="AV75" i="1380" s="1"/>
  <c r="AF75" i="1355"/>
  <c r="AF75" i="1361" s="1"/>
  <c r="AU75" i="1380" s="1"/>
  <c r="AE75" i="1355"/>
  <c r="AE75" i="1361" s="1"/>
  <c r="AT75" i="1380" s="1"/>
  <c r="AD75" i="1355"/>
  <c r="AD75" i="1361" s="1"/>
  <c r="AS75" i="1380" s="1"/>
  <c r="AC75" i="1355"/>
  <c r="AC75" i="1361" s="1"/>
  <c r="AR75" i="1380" s="1"/>
  <c r="AB75" i="1355"/>
  <c r="AB75" i="1361" s="1"/>
  <c r="AQ75" i="1380" s="1"/>
  <c r="AA75" i="1355"/>
  <c r="AA75" i="1361" s="1"/>
  <c r="AP75" i="1380" s="1"/>
  <c r="Z75" i="1355"/>
  <c r="Z75" i="1361" s="1"/>
  <c r="AO75" i="1380" s="1"/>
  <c r="Y75" i="1355"/>
  <c r="Y75" i="1361" s="1"/>
  <c r="AN75" i="1380" s="1"/>
  <c r="X75" i="1355"/>
  <c r="X75" i="1361" s="1"/>
  <c r="AM75" i="1380" s="1"/>
  <c r="W75" i="1355"/>
  <c r="W75" i="1361" s="1"/>
  <c r="AK74" i="1355"/>
  <c r="AK74" i="1361" s="1"/>
  <c r="AZ74" i="1380" s="1"/>
  <c r="AJ74" i="1355"/>
  <c r="AJ74" i="1361" s="1"/>
  <c r="AY74" i="1380" s="1"/>
  <c r="AI74" i="1355"/>
  <c r="AI74" i="1361" s="1"/>
  <c r="AX74" i="1380" s="1"/>
  <c r="AH74" i="1355"/>
  <c r="AH74" i="1361" s="1"/>
  <c r="AW74" i="1380" s="1"/>
  <c r="AG74" i="1355"/>
  <c r="AG74" i="1361" s="1"/>
  <c r="AV74" i="1380" s="1"/>
  <c r="AF74" i="1355"/>
  <c r="AF74" i="1361" s="1"/>
  <c r="AU74" i="1380" s="1"/>
  <c r="AE74" i="1355"/>
  <c r="AE74" i="1361" s="1"/>
  <c r="AT74" i="1380" s="1"/>
  <c r="AD74" i="1355"/>
  <c r="AD74" i="1361" s="1"/>
  <c r="AS74" i="1380" s="1"/>
  <c r="AC74" i="1355"/>
  <c r="AC74" i="1361" s="1"/>
  <c r="AR74" i="1380" s="1"/>
  <c r="AB74" i="1355"/>
  <c r="AB74" i="1361" s="1"/>
  <c r="AQ74" i="1380" s="1"/>
  <c r="AA74" i="1355"/>
  <c r="AA74" i="1361" s="1"/>
  <c r="AP74" i="1380" s="1"/>
  <c r="Z74" i="1355"/>
  <c r="Z74" i="1361" s="1"/>
  <c r="AO74" i="1380" s="1"/>
  <c r="Y74" i="1355"/>
  <c r="Y74" i="1361" s="1"/>
  <c r="AN74" i="1380" s="1"/>
  <c r="X74" i="1355"/>
  <c r="X74" i="1361" s="1"/>
  <c r="AM74" i="1380" s="1"/>
  <c r="W74" i="1355"/>
  <c r="W74" i="1361" s="1"/>
  <c r="AL74" i="1380" s="1"/>
  <c r="AK73" i="1355"/>
  <c r="AK73" i="1361" s="1"/>
  <c r="AZ73" i="1380" s="1"/>
  <c r="AJ73" i="1355"/>
  <c r="AJ73" i="1361" s="1"/>
  <c r="AY73" i="1380" s="1"/>
  <c r="AI73" i="1355"/>
  <c r="AI73" i="1361" s="1"/>
  <c r="AX73" i="1380" s="1"/>
  <c r="AH73" i="1355"/>
  <c r="AH73" i="1361" s="1"/>
  <c r="AW73" i="1380" s="1"/>
  <c r="AG73" i="1355"/>
  <c r="AG73" i="1361" s="1"/>
  <c r="AV73" i="1380" s="1"/>
  <c r="AF73" i="1355"/>
  <c r="AF73" i="1361" s="1"/>
  <c r="AU73" i="1380" s="1"/>
  <c r="AE73" i="1355"/>
  <c r="AE73" i="1361" s="1"/>
  <c r="AT73" i="1380" s="1"/>
  <c r="AD73" i="1355"/>
  <c r="AD73" i="1361" s="1"/>
  <c r="AS73" i="1380" s="1"/>
  <c r="AC73" i="1355"/>
  <c r="AC73" i="1361" s="1"/>
  <c r="AR73" i="1380" s="1"/>
  <c r="AB73" i="1355"/>
  <c r="AB73" i="1361" s="1"/>
  <c r="AQ73" i="1380" s="1"/>
  <c r="AA73" i="1355"/>
  <c r="AA73" i="1361" s="1"/>
  <c r="AP73" i="1380" s="1"/>
  <c r="Z73" i="1355"/>
  <c r="Z73" i="1361" s="1"/>
  <c r="AO73" i="1380" s="1"/>
  <c r="Y73" i="1355"/>
  <c r="Y73" i="1361" s="1"/>
  <c r="AN73" i="1380" s="1"/>
  <c r="X73" i="1355"/>
  <c r="X73" i="1361" s="1"/>
  <c r="AM73" i="1380" s="1"/>
  <c r="W73" i="1355"/>
  <c r="W73" i="1361" s="1"/>
  <c r="AK72" i="1355"/>
  <c r="AK72" i="1361" s="1"/>
  <c r="AZ72" i="1380" s="1"/>
  <c r="AJ72" i="1355"/>
  <c r="AJ72" i="1361" s="1"/>
  <c r="AY72" i="1380" s="1"/>
  <c r="AI72" i="1355"/>
  <c r="AI72" i="1361" s="1"/>
  <c r="AX72" i="1380" s="1"/>
  <c r="AH72" i="1355"/>
  <c r="AH72" i="1361" s="1"/>
  <c r="AW72" i="1380" s="1"/>
  <c r="AG72" i="1355"/>
  <c r="AG72" i="1361" s="1"/>
  <c r="AV72" i="1380" s="1"/>
  <c r="AF72" i="1355"/>
  <c r="AF72" i="1361" s="1"/>
  <c r="AU72" i="1380" s="1"/>
  <c r="AE72" i="1355"/>
  <c r="AE72" i="1361" s="1"/>
  <c r="AT72" i="1380" s="1"/>
  <c r="AD72" i="1355"/>
  <c r="AD72" i="1361" s="1"/>
  <c r="AS72" i="1380" s="1"/>
  <c r="AC72" i="1355"/>
  <c r="AC72" i="1361" s="1"/>
  <c r="AR72" i="1380" s="1"/>
  <c r="AB72" i="1355"/>
  <c r="AB72" i="1361" s="1"/>
  <c r="AQ72" i="1380" s="1"/>
  <c r="AA72" i="1355"/>
  <c r="AA72" i="1361" s="1"/>
  <c r="AP72" i="1380" s="1"/>
  <c r="Z72" i="1355"/>
  <c r="Z72" i="1361" s="1"/>
  <c r="AO72" i="1380" s="1"/>
  <c r="Y72" i="1355"/>
  <c r="Y72" i="1361" s="1"/>
  <c r="AN72" i="1380" s="1"/>
  <c r="X72" i="1355"/>
  <c r="X72" i="1361" s="1"/>
  <c r="AM72" i="1380" s="1"/>
  <c r="W72" i="1355"/>
  <c r="W72" i="1361" s="1"/>
  <c r="AL72" i="1380" s="1"/>
  <c r="AK71" i="1355"/>
  <c r="AK71" i="1361" s="1"/>
  <c r="AZ71" i="1380" s="1"/>
  <c r="AJ71" i="1355"/>
  <c r="AJ71" i="1361" s="1"/>
  <c r="AY71" i="1380" s="1"/>
  <c r="AI71" i="1355"/>
  <c r="AI71" i="1361" s="1"/>
  <c r="AX71" i="1380" s="1"/>
  <c r="AH71" i="1355"/>
  <c r="AH71" i="1361" s="1"/>
  <c r="AW71" i="1380" s="1"/>
  <c r="AG71" i="1355"/>
  <c r="AG71" i="1361" s="1"/>
  <c r="AV71" i="1380" s="1"/>
  <c r="AF71" i="1355"/>
  <c r="AF71" i="1361" s="1"/>
  <c r="AU71" i="1380" s="1"/>
  <c r="AE71" i="1355"/>
  <c r="AE71" i="1361" s="1"/>
  <c r="AT71" i="1380" s="1"/>
  <c r="AD71" i="1355"/>
  <c r="AD71" i="1361" s="1"/>
  <c r="AS71" i="1380" s="1"/>
  <c r="AC71" i="1355"/>
  <c r="AC71" i="1361" s="1"/>
  <c r="AR71" i="1380" s="1"/>
  <c r="AB71" i="1355"/>
  <c r="AB71" i="1361" s="1"/>
  <c r="AQ71" i="1380" s="1"/>
  <c r="AA71" i="1355"/>
  <c r="AA71" i="1361" s="1"/>
  <c r="AP71" i="1380" s="1"/>
  <c r="Z71" i="1355"/>
  <c r="Z71" i="1361" s="1"/>
  <c r="AO71" i="1380" s="1"/>
  <c r="Y71" i="1355"/>
  <c r="Y71" i="1361" s="1"/>
  <c r="AN71" i="1380" s="1"/>
  <c r="X71" i="1355"/>
  <c r="X71" i="1361" s="1"/>
  <c r="AM71" i="1380" s="1"/>
  <c r="W71" i="1355"/>
  <c r="W71" i="1361" s="1"/>
  <c r="AL71" i="1380" s="1"/>
  <c r="AK70" i="1355"/>
  <c r="AK70" i="1361" s="1"/>
  <c r="AZ70" i="1380" s="1"/>
  <c r="AJ70" i="1355"/>
  <c r="AJ70" i="1361" s="1"/>
  <c r="AY70" i="1380" s="1"/>
  <c r="AI70" i="1355"/>
  <c r="AI70" i="1361" s="1"/>
  <c r="AX70" i="1380" s="1"/>
  <c r="AH70" i="1355"/>
  <c r="AH70" i="1361" s="1"/>
  <c r="AW70" i="1380" s="1"/>
  <c r="AG70" i="1355"/>
  <c r="AG70" i="1361" s="1"/>
  <c r="AV70" i="1380" s="1"/>
  <c r="AF70" i="1355"/>
  <c r="AF70" i="1361" s="1"/>
  <c r="AU70" i="1380" s="1"/>
  <c r="AE70" i="1355"/>
  <c r="AE70" i="1361" s="1"/>
  <c r="AT70" i="1380" s="1"/>
  <c r="AD70" i="1355"/>
  <c r="AD70" i="1361" s="1"/>
  <c r="AS70" i="1380" s="1"/>
  <c r="AC70" i="1355"/>
  <c r="AC70" i="1361" s="1"/>
  <c r="AR70" i="1380" s="1"/>
  <c r="AB70" i="1355"/>
  <c r="AB70" i="1361" s="1"/>
  <c r="AQ70" i="1380" s="1"/>
  <c r="AA70" i="1355"/>
  <c r="AA70" i="1361" s="1"/>
  <c r="AP70" i="1380" s="1"/>
  <c r="Z70" i="1355"/>
  <c r="Z70" i="1361" s="1"/>
  <c r="AO70" i="1380" s="1"/>
  <c r="Y70" i="1355"/>
  <c r="Y70" i="1361" s="1"/>
  <c r="AN70" i="1380" s="1"/>
  <c r="X70" i="1355"/>
  <c r="X70" i="1361" s="1"/>
  <c r="AM70" i="1380" s="1"/>
  <c r="W70" i="1355"/>
  <c r="W70" i="1361" s="1"/>
  <c r="AL70" i="1380" s="1"/>
  <c r="AK69" i="1355"/>
  <c r="AK69" i="1361" s="1"/>
  <c r="AZ69" i="1380" s="1"/>
  <c r="AJ69" i="1355"/>
  <c r="AJ69" i="1361" s="1"/>
  <c r="AY69" i="1380" s="1"/>
  <c r="AI69" i="1355"/>
  <c r="AI69" i="1361" s="1"/>
  <c r="AX69" i="1380" s="1"/>
  <c r="AH69" i="1355"/>
  <c r="AH69" i="1361" s="1"/>
  <c r="AW69" i="1380" s="1"/>
  <c r="AG69" i="1355"/>
  <c r="AG69" i="1361" s="1"/>
  <c r="AV69" i="1380" s="1"/>
  <c r="AF69" i="1355"/>
  <c r="AF69" i="1361" s="1"/>
  <c r="AU69" i="1380" s="1"/>
  <c r="AE69" i="1355"/>
  <c r="AE69" i="1361" s="1"/>
  <c r="AT69" i="1380" s="1"/>
  <c r="AD69" i="1355"/>
  <c r="AD69" i="1361" s="1"/>
  <c r="AS69" i="1380" s="1"/>
  <c r="AC69" i="1355"/>
  <c r="AC69" i="1361" s="1"/>
  <c r="AR69" i="1380" s="1"/>
  <c r="AB69" i="1355"/>
  <c r="AB69" i="1361" s="1"/>
  <c r="AQ69" i="1380" s="1"/>
  <c r="AA69" i="1355"/>
  <c r="AA69" i="1361" s="1"/>
  <c r="AP69" i="1380" s="1"/>
  <c r="Z69" i="1355"/>
  <c r="Z69" i="1361" s="1"/>
  <c r="AO69" i="1380" s="1"/>
  <c r="Y69" i="1355"/>
  <c r="Y69" i="1361" s="1"/>
  <c r="AN69" i="1380" s="1"/>
  <c r="X69" i="1355"/>
  <c r="X69" i="1361" s="1"/>
  <c r="AM69" i="1380" s="1"/>
  <c r="W69" i="1355"/>
  <c r="W69" i="1361" s="1"/>
  <c r="AL69" i="1380" s="1"/>
  <c r="AK68" i="1355"/>
  <c r="AK68" i="1361" s="1"/>
  <c r="AZ68" i="1380" s="1"/>
  <c r="AJ68" i="1355"/>
  <c r="AJ68" i="1361" s="1"/>
  <c r="AY68" i="1380" s="1"/>
  <c r="AI68" i="1355"/>
  <c r="AI68" i="1361" s="1"/>
  <c r="AX68" i="1380" s="1"/>
  <c r="AH68" i="1355"/>
  <c r="AH68" i="1361" s="1"/>
  <c r="AW68" i="1380" s="1"/>
  <c r="AG68" i="1355"/>
  <c r="AG68" i="1361" s="1"/>
  <c r="AV68" i="1380" s="1"/>
  <c r="AF68" i="1355"/>
  <c r="AF68" i="1361" s="1"/>
  <c r="AU68" i="1380" s="1"/>
  <c r="AE68" i="1355"/>
  <c r="AE68" i="1361" s="1"/>
  <c r="AT68" i="1380" s="1"/>
  <c r="AD68" i="1355"/>
  <c r="AD68" i="1361" s="1"/>
  <c r="AS68" i="1380" s="1"/>
  <c r="AC68" i="1355"/>
  <c r="AC68" i="1361" s="1"/>
  <c r="AR68" i="1380" s="1"/>
  <c r="AB68" i="1355"/>
  <c r="AB68" i="1361" s="1"/>
  <c r="AQ68" i="1380" s="1"/>
  <c r="AA68" i="1355"/>
  <c r="AA68" i="1361" s="1"/>
  <c r="AP68" i="1380" s="1"/>
  <c r="Z68" i="1355"/>
  <c r="Z68" i="1361" s="1"/>
  <c r="AO68" i="1380" s="1"/>
  <c r="Y68" i="1355"/>
  <c r="Y68" i="1361" s="1"/>
  <c r="AN68" i="1380" s="1"/>
  <c r="X68" i="1355"/>
  <c r="X68" i="1361" s="1"/>
  <c r="AM68" i="1380" s="1"/>
  <c r="W68" i="1355"/>
  <c r="W68" i="1361" s="1"/>
  <c r="AK67" i="1355"/>
  <c r="AK67" i="1361" s="1"/>
  <c r="AZ67" i="1380" s="1"/>
  <c r="AJ67" i="1355"/>
  <c r="AJ67" i="1361" s="1"/>
  <c r="AY67" i="1380" s="1"/>
  <c r="AI67" i="1355"/>
  <c r="AI67" i="1361" s="1"/>
  <c r="AX67" i="1380" s="1"/>
  <c r="AH67" i="1355"/>
  <c r="AH67" i="1361" s="1"/>
  <c r="AW67" i="1380" s="1"/>
  <c r="AG67" i="1355"/>
  <c r="AG67" i="1361" s="1"/>
  <c r="AV67" i="1380" s="1"/>
  <c r="AF67" i="1355"/>
  <c r="AF67" i="1361" s="1"/>
  <c r="AU67" i="1380" s="1"/>
  <c r="AE67" i="1355"/>
  <c r="AE67" i="1361" s="1"/>
  <c r="AT67" i="1380" s="1"/>
  <c r="AD67" i="1355"/>
  <c r="AD67" i="1361" s="1"/>
  <c r="AS67" i="1380" s="1"/>
  <c r="AC67" i="1355"/>
  <c r="AC67" i="1361" s="1"/>
  <c r="AR67" i="1380" s="1"/>
  <c r="AB67" i="1355"/>
  <c r="AB67" i="1361" s="1"/>
  <c r="AQ67" i="1380" s="1"/>
  <c r="AA67" i="1355"/>
  <c r="AA67" i="1361" s="1"/>
  <c r="AP67" i="1380" s="1"/>
  <c r="Z67" i="1355"/>
  <c r="Z67" i="1361" s="1"/>
  <c r="AO67" i="1380" s="1"/>
  <c r="Y67" i="1355"/>
  <c r="Y67" i="1361" s="1"/>
  <c r="AN67" i="1380" s="1"/>
  <c r="X67" i="1355"/>
  <c r="X67" i="1361" s="1"/>
  <c r="AM67" i="1380" s="1"/>
  <c r="W67" i="1355"/>
  <c r="W67" i="1361" s="1"/>
  <c r="AL67" i="1380" s="1"/>
  <c r="AK66" i="1355"/>
  <c r="AK66" i="1361" s="1"/>
  <c r="AZ66" i="1380" s="1"/>
  <c r="AJ66" i="1355"/>
  <c r="AJ66" i="1361" s="1"/>
  <c r="AY66" i="1380" s="1"/>
  <c r="AI66" i="1355"/>
  <c r="AI66" i="1361" s="1"/>
  <c r="AX66" i="1380" s="1"/>
  <c r="AH66" i="1355"/>
  <c r="AH66" i="1361" s="1"/>
  <c r="AW66" i="1380" s="1"/>
  <c r="AG66" i="1355"/>
  <c r="AG66" i="1361" s="1"/>
  <c r="AV66" i="1380" s="1"/>
  <c r="AF66" i="1355"/>
  <c r="AF66" i="1361" s="1"/>
  <c r="AU66" i="1380" s="1"/>
  <c r="AE66" i="1355"/>
  <c r="AE66" i="1361" s="1"/>
  <c r="AT66" i="1380" s="1"/>
  <c r="AD66" i="1355"/>
  <c r="AD66" i="1361" s="1"/>
  <c r="AS66" i="1380" s="1"/>
  <c r="AC66" i="1355"/>
  <c r="AC66" i="1361" s="1"/>
  <c r="AR66" i="1380" s="1"/>
  <c r="AB66" i="1355"/>
  <c r="AB66" i="1361" s="1"/>
  <c r="AQ66" i="1380" s="1"/>
  <c r="AA66" i="1355"/>
  <c r="AA66" i="1361" s="1"/>
  <c r="AP66" i="1380" s="1"/>
  <c r="Z66" i="1355"/>
  <c r="Z66" i="1361" s="1"/>
  <c r="AO66" i="1380" s="1"/>
  <c r="Y66" i="1355"/>
  <c r="Y66" i="1361" s="1"/>
  <c r="AN66" i="1380" s="1"/>
  <c r="X66" i="1355"/>
  <c r="X66" i="1361" s="1"/>
  <c r="AM66" i="1380" s="1"/>
  <c r="W66" i="1355"/>
  <c r="W66" i="1361" s="1"/>
  <c r="AL66" i="1380" s="1"/>
  <c r="AK65" i="1355"/>
  <c r="AK65" i="1361" s="1"/>
  <c r="AZ65" i="1380" s="1"/>
  <c r="AJ65" i="1355"/>
  <c r="AJ65" i="1361" s="1"/>
  <c r="AY65" i="1380" s="1"/>
  <c r="AI65" i="1355"/>
  <c r="AI65" i="1361" s="1"/>
  <c r="AX65" i="1380" s="1"/>
  <c r="AH65" i="1355"/>
  <c r="AH65" i="1361" s="1"/>
  <c r="AW65" i="1380" s="1"/>
  <c r="AG65" i="1355"/>
  <c r="AG65" i="1361" s="1"/>
  <c r="AV65" i="1380" s="1"/>
  <c r="AF65" i="1355"/>
  <c r="AF65" i="1361" s="1"/>
  <c r="AU65" i="1380" s="1"/>
  <c r="AE65" i="1355"/>
  <c r="AE65" i="1361" s="1"/>
  <c r="AT65" i="1380" s="1"/>
  <c r="AD65" i="1355"/>
  <c r="AD65" i="1361" s="1"/>
  <c r="AS65" i="1380" s="1"/>
  <c r="AC65" i="1355"/>
  <c r="AC65" i="1361" s="1"/>
  <c r="AR65" i="1380" s="1"/>
  <c r="AB65" i="1355"/>
  <c r="AB65" i="1361" s="1"/>
  <c r="AQ65" i="1380" s="1"/>
  <c r="AA65" i="1355"/>
  <c r="AA65" i="1361" s="1"/>
  <c r="AP65" i="1380" s="1"/>
  <c r="Z65" i="1355"/>
  <c r="Z65" i="1361" s="1"/>
  <c r="AO65" i="1380" s="1"/>
  <c r="Y65" i="1355"/>
  <c r="Y65" i="1361" s="1"/>
  <c r="AN65" i="1380" s="1"/>
  <c r="X65" i="1355"/>
  <c r="X65" i="1361" s="1"/>
  <c r="AM65" i="1380" s="1"/>
  <c r="W65" i="1355"/>
  <c r="W65" i="1361" s="1"/>
  <c r="AL65" i="1380" s="1"/>
  <c r="AK64" i="1355"/>
  <c r="AK64" i="1361" s="1"/>
  <c r="AZ64" i="1380" s="1"/>
  <c r="AJ64" i="1355"/>
  <c r="AJ64" i="1361" s="1"/>
  <c r="AY64" i="1380" s="1"/>
  <c r="AI64" i="1355"/>
  <c r="AI64" i="1361" s="1"/>
  <c r="AX64" i="1380" s="1"/>
  <c r="AH64" i="1355"/>
  <c r="AH64" i="1361" s="1"/>
  <c r="AW64" i="1380" s="1"/>
  <c r="AG64" i="1355"/>
  <c r="AG64" i="1361" s="1"/>
  <c r="AV64" i="1380" s="1"/>
  <c r="AF64" i="1355"/>
  <c r="AF64" i="1361" s="1"/>
  <c r="AU64" i="1380" s="1"/>
  <c r="AE64" i="1355"/>
  <c r="AE64" i="1361" s="1"/>
  <c r="AT64" i="1380" s="1"/>
  <c r="AD64" i="1355"/>
  <c r="AD64" i="1361" s="1"/>
  <c r="AS64" i="1380" s="1"/>
  <c r="AC64" i="1355"/>
  <c r="AC64" i="1361" s="1"/>
  <c r="AR64" i="1380" s="1"/>
  <c r="AB64" i="1355"/>
  <c r="AB64" i="1361" s="1"/>
  <c r="AQ64" i="1380" s="1"/>
  <c r="AA64" i="1355"/>
  <c r="AA64" i="1361" s="1"/>
  <c r="AP64" i="1380" s="1"/>
  <c r="Z64" i="1355"/>
  <c r="Z64" i="1361" s="1"/>
  <c r="AO64" i="1380" s="1"/>
  <c r="Y64" i="1355"/>
  <c r="Y64" i="1361" s="1"/>
  <c r="AN64" i="1380" s="1"/>
  <c r="X64" i="1355"/>
  <c r="X64" i="1361" s="1"/>
  <c r="AM64" i="1380" s="1"/>
  <c r="W64" i="1355"/>
  <c r="W64" i="1361" s="1"/>
  <c r="AL64" i="1380" s="1"/>
  <c r="AK63" i="1355"/>
  <c r="AK63" i="1361" s="1"/>
  <c r="AZ63" i="1380" s="1"/>
  <c r="AJ63" i="1355"/>
  <c r="AJ63" i="1361" s="1"/>
  <c r="AY63" i="1380" s="1"/>
  <c r="AI63" i="1355"/>
  <c r="AI63" i="1361" s="1"/>
  <c r="AX63" i="1380" s="1"/>
  <c r="AH63" i="1355"/>
  <c r="AH63" i="1361" s="1"/>
  <c r="AW63" i="1380" s="1"/>
  <c r="AG63" i="1355"/>
  <c r="AG63" i="1361" s="1"/>
  <c r="AV63" i="1380" s="1"/>
  <c r="AF63" i="1355"/>
  <c r="AF63" i="1361" s="1"/>
  <c r="AU63" i="1380" s="1"/>
  <c r="AE63" i="1355"/>
  <c r="AE63" i="1361" s="1"/>
  <c r="AT63" i="1380" s="1"/>
  <c r="AD63" i="1355"/>
  <c r="AD63" i="1361" s="1"/>
  <c r="AS63" i="1380" s="1"/>
  <c r="AC63" i="1355"/>
  <c r="AC63" i="1361" s="1"/>
  <c r="AR63" i="1380" s="1"/>
  <c r="AB63" i="1355"/>
  <c r="AB63" i="1361" s="1"/>
  <c r="AQ63" i="1380" s="1"/>
  <c r="AA63" i="1355"/>
  <c r="AA63" i="1361" s="1"/>
  <c r="AP63" i="1380" s="1"/>
  <c r="Z63" i="1355"/>
  <c r="Z63" i="1361" s="1"/>
  <c r="AO63" i="1380" s="1"/>
  <c r="Y63" i="1355"/>
  <c r="Y63" i="1361" s="1"/>
  <c r="AN63" i="1380" s="1"/>
  <c r="X63" i="1355"/>
  <c r="X63" i="1361" s="1"/>
  <c r="AM63" i="1380" s="1"/>
  <c r="W63" i="1355"/>
  <c r="W63" i="1361" s="1"/>
  <c r="AK62" i="1355"/>
  <c r="AK62" i="1361" s="1"/>
  <c r="AZ62" i="1380" s="1"/>
  <c r="AJ62" i="1355"/>
  <c r="AJ62" i="1361" s="1"/>
  <c r="AY62" i="1380" s="1"/>
  <c r="AI62" i="1355"/>
  <c r="AI62" i="1361" s="1"/>
  <c r="AX62" i="1380" s="1"/>
  <c r="AH62" i="1355"/>
  <c r="AH62" i="1361" s="1"/>
  <c r="AW62" i="1380" s="1"/>
  <c r="AG62" i="1355"/>
  <c r="AG62" i="1361" s="1"/>
  <c r="AV62" i="1380" s="1"/>
  <c r="AF62" i="1355"/>
  <c r="AF62" i="1361" s="1"/>
  <c r="AU62" i="1380" s="1"/>
  <c r="AE62" i="1355"/>
  <c r="AE62" i="1361" s="1"/>
  <c r="AT62" i="1380" s="1"/>
  <c r="AD62" i="1355"/>
  <c r="AD62" i="1361" s="1"/>
  <c r="AS62" i="1380" s="1"/>
  <c r="AC62" i="1355"/>
  <c r="AC62" i="1361" s="1"/>
  <c r="AR62" i="1380" s="1"/>
  <c r="AB62" i="1355"/>
  <c r="AB62" i="1361" s="1"/>
  <c r="AQ62" i="1380" s="1"/>
  <c r="AA62" i="1355"/>
  <c r="AA62" i="1361" s="1"/>
  <c r="AP62" i="1380" s="1"/>
  <c r="Z62" i="1355"/>
  <c r="Z62" i="1361" s="1"/>
  <c r="AO62" i="1380" s="1"/>
  <c r="Y62" i="1355"/>
  <c r="Y62" i="1361" s="1"/>
  <c r="AN62" i="1380" s="1"/>
  <c r="X62" i="1355"/>
  <c r="X62" i="1361" s="1"/>
  <c r="AM62" i="1380" s="1"/>
  <c r="W62" i="1355"/>
  <c r="W62" i="1361" s="1"/>
  <c r="AK61" i="1355"/>
  <c r="AK61" i="1361" s="1"/>
  <c r="AZ61" i="1380" s="1"/>
  <c r="AJ61" i="1355"/>
  <c r="AJ61" i="1361" s="1"/>
  <c r="AY61" i="1380" s="1"/>
  <c r="AI61" i="1355"/>
  <c r="AI61" i="1361" s="1"/>
  <c r="AX61" i="1380" s="1"/>
  <c r="AH61" i="1355"/>
  <c r="AH61" i="1361" s="1"/>
  <c r="AW61" i="1380" s="1"/>
  <c r="AG61" i="1355"/>
  <c r="AG61" i="1361" s="1"/>
  <c r="AV61" i="1380" s="1"/>
  <c r="AF61" i="1355"/>
  <c r="AF61" i="1361" s="1"/>
  <c r="AU61" i="1380" s="1"/>
  <c r="AE61" i="1355"/>
  <c r="AE61" i="1361" s="1"/>
  <c r="AT61" i="1380" s="1"/>
  <c r="AD61" i="1355"/>
  <c r="AD61" i="1361" s="1"/>
  <c r="AS61" i="1380" s="1"/>
  <c r="AC61" i="1355"/>
  <c r="AC61" i="1361" s="1"/>
  <c r="AR61" i="1380" s="1"/>
  <c r="AB61" i="1355"/>
  <c r="AB61" i="1361" s="1"/>
  <c r="AQ61" i="1380" s="1"/>
  <c r="AA61" i="1355"/>
  <c r="AA61" i="1361" s="1"/>
  <c r="AP61" i="1380" s="1"/>
  <c r="Z61" i="1355"/>
  <c r="Z61" i="1361" s="1"/>
  <c r="AO61" i="1380" s="1"/>
  <c r="Y61" i="1355"/>
  <c r="Y61" i="1361" s="1"/>
  <c r="AN61" i="1380" s="1"/>
  <c r="X61" i="1355"/>
  <c r="X61" i="1361" s="1"/>
  <c r="AM61" i="1380" s="1"/>
  <c r="W61" i="1355"/>
  <c r="W61" i="1361" s="1"/>
  <c r="AK60" i="1355"/>
  <c r="AK60" i="1361" s="1"/>
  <c r="AZ60" i="1380" s="1"/>
  <c r="AJ60" i="1355"/>
  <c r="AJ60" i="1361" s="1"/>
  <c r="AY60" i="1380" s="1"/>
  <c r="AI60" i="1355"/>
  <c r="AI60" i="1361" s="1"/>
  <c r="AX60" i="1380" s="1"/>
  <c r="AH60" i="1355"/>
  <c r="AH60" i="1361" s="1"/>
  <c r="AW60" i="1380" s="1"/>
  <c r="AG60" i="1355"/>
  <c r="AG60" i="1361" s="1"/>
  <c r="AV60" i="1380" s="1"/>
  <c r="AF60" i="1355"/>
  <c r="AF60" i="1361" s="1"/>
  <c r="AU60" i="1380" s="1"/>
  <c r="AE60" i="1355"/>
  <c r="AE60" i="1361" s="1"/>
  <c r="AT60" i="1380" s="1"/>
  <c r="AD60" i="1355"/>
  <c r="AD60" i="1361" s="1"/>
  <c r="AS60" i="1380" s="1"/>
  <c r="AC60" i="1355"/>
  <c r="AC60" i="1361" s="1"/>
  <c r="AR60" i="1380" s="1"/>
  <c r="AB60" i="1355"/>
  <c r="AB60" i="1361" s="1"/>
  <c r="AQ60" i="1380" s="1"/>
  <c r="AA60" i="1355"/>
  <c r="AA60" i="1361" s="1"/>
  <c r="AP60" i="1380" s="1"/>
  <c r="Z60" i="1355"/>
  <c r="Z60" i="1361" s="1"/>
  <c r="AO60" i="1380" s="1"/>
  <c r="Y60" i="1355"/>
  <c r="Y60" i="1361" s="1"/>
  <c r="AN60" i="1380" s="1"/>
  <c r="X60" i="1355"/>
  <c r="X60" i="1361" s="1"/>
  <c r="AM60" i="1380" s="1"/>
  <c r="W60" i="1355"/>
  <c r="W60" i="1361" s="1"/>
  <c r="AL60" i="1380" s="1"/>
  <c r="AK59" i="1355"/>
  <c r="AK59" i="1361" s="1"/>
  <c r="AZ59" i="1380" s="1"/>
  <c r="AJ59" i="1355"/>
  <c r="AJ59" i="1361" s="1"/>
  <c r="AY59" i="1380" s="1"/>
  <c r="AI59" i="1355"/>
  <c r="AI59" i="1361" s="1"/>
  <c r="AX59" i="1380" s="1"/>
  <c r="AH59" i="1355"/>
  <c r="AH59" i="1361" s="1"/>
  <c r="AW59" i="1380" s="1"/>
  <c r="AG59" i="1355"/>
  <c r="AG59" i="1361" s="1"/>
  <c r="AV59" i="1380" s="1"/>
  <c r="AF59" i="1355"/>
  <c r="AF59" i="1361" s="1"/>
  <c r="AU59" i="1380" s="1"/>
  <c r="AE59" i="1355"/>
  <c r="AE59" i="1361" s="1"/>
  <c r="AT59" i="1380" s="1"/>
  <c r="AD59" i="1355"/>
  <c r="AD59" i="1361" s="1"/>
  <c r="AS59" i="1380" s="1"/>
  <c r="AC59" i="1355"/>
  <c r="AC59" i="1361" s="1"/>
  <c r="AR59" i="1380" s="1"/>
  <c r="AB59" i="1355"/>
  <c r="AB59" i="1361" s="1"/>
  <c r="AQ59" i="1380" s="1"/>
  <c r="AA59" i="1355"/>
  <c r="AA59" i="1361" s="1"/>
  <c r="AP59" i="1380" s="1"/>
  <c r="Z59" i="1355"/>
  <c r="Z59" i="1361" s="1"/>
  <c r="AO59" i="1380" s="1"/>
  <c r="Y59" i="1355"/>
  <c r="Y59" i="1361" s="1"/>
  <c r="AN59" i="1380" s="1"/>
  <c r="X59" i="1355"/>
  <c r="X59" i="1361" s="1"/>
  <c r="AM59" i="1380" s="1"/>
  <c r="W59" i="1355"/>
  <c r="W59" i="1361" s="1"/>
  <c r="AL59" i="1380" s="1"/>
  <c r="AK58" i="1355"/>
  <c r="AK58" i="1361" s="1"/>
  <c r="AZ58" i="1380" s="1"/>
  <c r="AJ58" i="1355"/>
  <c r="AJ58" i="1361" s="1"/>
  <c r="AY58" i="1380" s="1"/>
  <c r="AI58" i="1355"/>
  <c r="AI58" i="1361" s="1"/>
  <c r="AX58" i="1380" s="1"/>
  <c r="AH58" i="1355"/>
  <c r="AH58" i="1361" s="1"/>
  <c r="AW58" i="1380" s="1"/>
  <c r="AG58" i="1355"/>
  <c r="AG58" i="1361" s="1"/>
  <c r="AV58" i="1380" s="1"/>
  <c r="AF58" i="1355"/>
  <c r="AF58" i="1361" s="1"/>
  <c r="AU58" i="1380" s="1"/>
  <c r="AE58" i="1355"/>
  <c r="AE58" i="1361" s="1"/>
  <c r="AT58" i="1380" s="1"/>
  <c r="AD58" i="1355"/>
  <c r="AD58" i="1361" s="1"/>
  <c r="AS58" i="1380" s="1"/>
  <c r="AC58" i="1355"/>
  <c r="AC58" i="1361" s="1"/>
  <c r="AR58" i="1380" s="1"/>
  <c r="AB58" i="1355"/>
  <c r="AB58" i="1361" s="1"/>
  <c r="AQ58" i="1380" s="1"/>
  <c r="AA58" i="1355"/>
  <c r="AA58" i="1361" s="1"/>
  <c r="AP58" i="1380" s="1"/>
  <c r="Z58" i="1355"/>
  <c r="Z58" i="1361" s="1"/>
  <c r="AO58" i="1380" s="1"/>
  <c r="Y58" i="1355"/>
  <c r="Y58" i="1361" s="1"/>
  <c r="AN58" i="1380" s="1"/>
  <c r="X58" i="1355"/>
  <c r="X58" i="1361" s="1"/>
  <c r="AM58" i="1380" s="1"/>
  <c r="W58" i="1355"/>
  <c r="W58" i="1361" s="1"/>
  <c r="AL58" i="1380" s="1"/>
  <c r="AK57" i="1355"/>
  <c r="AK57" i="1361" s="1"/>
  <c r="AZ57" i="1380" s="1"/>
  <c r="AJ57" i="1355"/>
  <c r="AJ57" i="1361" s="1"/>
  <c r="AY57" i="1380" s="1"/>
  <c r="AI57" i="1355"/>
  <c r="AI57" i="1361" s="1"/>
  <c r="AX57" i="1380" s="1"/>
  <c r="AH57" i="1355"/>
  <c r="AH57" i="1361" s="1"/>
  <c r="AW57" i="1380" s="1"/>
  <c r="AG57" i="1355"/>
  <c r="AG57" i="1361" s="1"/>
  <c r="AV57" i="1380" s="1"/>
  <c r="AF57" i="1355"/>
  <c r="AF57" i="1361" s="1"/>
  <c r="AU57" i="1380" s="1"/>
  <c r="AE57" i="1355"/>
  <c r="AE57" i="1361" s="1"/>
  <c r="AT57" i="1380" s="1"/>
  <c r="AD57" i="1355"/>
  <c r="AD57" i="1361" s="1"/>
  <c r="AS57" i="1380" s="1"/>
  <c r="AC57" i="1355"/>
  <c r="AC57" i="1361" s="1"/>
  <c r="AR57" i="1380" s="1"/>
  <c r="AB57" i="1355"/>
  <c r="AB57" i="1361" s="1"/>
  <c r="AQ57" i="1380" s="1"/>
  <c r="AA57" i="1355"/>
  <c r="AA57" i="1361" s="1"/>
  <c r="AP57" i="1380" s="1"/>
  <c r="Z57" i="1355"/>
  <c r="Z57" i="1361" s="1"/>
  <c r="AO57" i="1380" s="1"/>
  <c r="Y57" i="1355"/>
  <c r="Y57" i="1361" s="1"/>
  <c r="AN57" i="1380" s="1"/>
  <c r="X57" i="1355"/>
  <c r="X57" i="1361" s="1"/>
  <c r="AM57" i="1380" s="1"/>
  <c r="W57" i="1355"/>
  <c r="W57" i="1361" s="1"/>
  <c r="AL57" i="1380" s="1"/>
  <c r="AK56" i="1355"/>
  <c r="AK56" i="1361" s="1"/>
  <c r="AZ56" i="1380" s="1"/>
  <c r="AJ56" i="1355"/>
  <c r="AJ56" i="1361" s="1"/>
  <c r="AY56" i="1380" s="1"/>
  <c r="AI56" i="1355"/>
  <c r="AI56" i="1361" s="1"/>
  <c r="AX56" i="1380" s="1"/>
  <c r="AH56" i="1355"/>
  <c r="AH56" i="1361" s="1"/>
  <c r="AW56" i="1380" s="1"/>
  <c r="AG56" i="1355"/>
  <c r="AG56" i="1361" s="1"/>
  <c r="AV56" i="1380" s="1"/>
  <c r="AF56" i="1355"/>
  <c r="AF56" i="1361" s="1"/>
  <c r="AU56" i="1380" s="1"/>
  <c r="AE56" i="1355"/>
  <c r="AE56" i="1361" s="1"/>
  <c r="AT56" i="1380" s="1"/>
  <c r="AD56" i="1355"/>
  <c r="AD56" i="1361" s="1"/>
  <c r="AS56" i="1380" s="1"/>
  <c r="AC56" i="1355"/>
  <c r="AC56" i="1361" s="1"/>
  <c r="AR56" i="1380" s="1"/>
  <c r="AB56" i="1355"/>
  <c r="AB56" i="1361" s="1"/>
  <c r="AQ56" i="1380" s="1"/>
  <c r="AA56" i="1355"/>
  <c r="AA56" i="1361" s="1"/>
  <c r="AP56" i="1380" s="1"/>
  <c r="Z56" i="1355"/>
  <c r="Z56" i="1361" s="1"/>
  <c r="AO56" i="1380" s="1"/>
  <c r="Y56" i="1355"/>
  <c r="Y56" i="1361" s="1"/>
  <c r="AN56" i="1380" s="1"/>
  <c r="X56" i="1355"/>
  <c r="X56" i="1361" s="1"/>
  <c r="AM56" i="1380" s="1"/>
  <c r="W56" i="1355"/>
  <c r="W56" i="1361" s="1"/>
  <c r="AL56" i="1380" s="1"/>
  <c r="AK55" i="1355"/>
  <c r="AK55" i="1361" s="1"/>
  <c r="AZ55" i="1380" s="1"/>
  <c r="AJ55" i="1355"/>
  <c r="AJ55" i="1361" s="1"/>
  <c r="AY55" i="1380" s="1"/>
  <c r="AI55" i="1355"/>
  <c r="AI55" i="1361" s="1"/>
  <c r="AX55" i="1380" s="1"/>
  <c r="AH55" i="1355"/>
  <c r="AH55" i="1361" s="1"/>
  <c r="AW55" i="1380" s="1"/>
  <c r="AG55" i="1355"/>
  <c r="AG55" i="1361" s="1"/>
  <c r="AV55" i="1380" s="1"/>
  <c r="AF55" i="1355"/>
  <c r="AF55" i="1361" s="1"/>
  <c r="AU55" i="1380" s="1"/>
  <c r="AE55" i="1355"/>
  <c r="AE55" i="1361" s="1"/>
  <c r="AT55" i="1380" s="1"/>
  <c r="AD55" i="1355"/>
  <c r="AD55" i="1361" s="1"/>
  <c r="AS55" i="1380" s="1"/>
  <c r="AC55" i="1355"/>
  <c r="AC55" i="1361" s="1"/>
  <c r="AR55" i="1380" s="1"/>
  <c r="AB55" i="1355"/>
  <c r="AB55" i="1361" s="1"/>
  <c r="AQ55" i="1380" s="1"/>
  <c r="AA55" i="1355"/>
  <c r="AA55" i="1361" s="1"/>
  <c r="AP55" i="1380" s="1"/>
  <c r="Z55" i="1355"/>
  <c r="Z55" i="1361" s="1"/>
  <c r="AO55" i="1380" s="1"/>
  <c r="Y55" i="1355"/>
  <c r="Y55" i="1361" s="1"/>
  <c r="AN55" i="1380" s="1"/>
  <c r="X55" i="1355"/>
  <c r="X55" i="1361" s="1"/>
  <c r="AM55" i="1380" s="1"/>
  <c r="W55" i="1355"/>
  <c r="W55" i="1361" s="1"/>
  <c r="AK54" i="1355"/>
  <c r="AK54" i="1361" s="1"/>
  <c r="AZ54" i="1380" s="1"/>
  <c r="AJ54" i="1355"/>
  <c r="AJ54" i="1361" s="1"/>
  <c r="AY54" i="1380" s="1"/>
  <c r="AI54" i="1355"/>
  <c r="AI54" i="1361" s="1"/>
  <c r="AX54" i="1380" s="1"/>
  <c r="AH54" i="1355"/>
  <c r="AH54" i="1361" s="1"/>
  <c r="AW54" i="1380" s="1"/>
  <c r="AG54" i="1355"/>
  <c r="AG54" i="1361" s="1"/>
  <c r="AV54" i="1380" s="1"/>
  <c r="AF54" i="1355"/>
  <c r="AF54" i="1361" s="1"/>
  <c r="AU54" i="1380" s="1"/>
  <c r="AE54" i="1355"/>
  <c r="AE54" i="1361" s="1"/>
  <c r="AT54" i="1380" s="1"/>
  <c r="AD54" i="1355"/>
  <c r="AD54" i="1361" s="1"/>
  <c r="AS54" i="1380" s="1"/>
  <c r="AC54" i="1355"/>
  <c r="AC54" i="1361" s="1"/>
  <c r="AR54" i="1380" s="1"/>
  <c r="AB54" i="1355"/>
  <c r="AB54" i="1361" s="1"/>
  <c r="AQ54" i="1380" s="1"/>
  <c r="AA54" i="1355"/>
  <c r="AA54" i="1361" s="1"/>
  <c r="AP54" i="1380" s="1"/>
  <c r="Z54" i="1355"/>
  <c r="Z54" i="1361" s="1"/>
  <c r="AO54" i="1380" s="1"/>
  <c r="Y54" i="1355"/>
  <c r="Y54" i="1361" s="1"/>
  <c r="AN54" i="1380" s="1"/>
  <c r="X54" i="1355"/>
  <c r="X54" i="1361" s="1"/>
  <c r="AM54" i="1380" s="1"/>
  <c r="W54" i="1355"/>
  <c r="W54" i="1361" s="1"/>
  <c r="AK53" i="1355"/>
  <c r="AK53" i="1361" s="1"/>
  <c r="AZ53" i="1380" s="1"/>
  <c r="AJ53" i="1355"/>
  <c r="AJ53" i="1361" s="1"/>
  <c r="AY53" i="1380" s="1"/>
  <c r="AI53" i="1355"/>
  <c r="AI53" i="1361" s="1"/>
  <c r="AX53" i="1380" s="1"/>
  <c r="AH53" i="1355"/>
  <c r="AH53" i="1361" s="1"/>
  <c r="AW53" i="1380" s="1"/>
  <c r="AG53" i="1355"/>
  <c r="AG53" i="1361" s="1"/>
  <c r="AV53" i="1380" s="1"/>
  <c r="AF53" i="1355"/>
  <c r="AF53" i="1361" s="1"/>
  <c r="AU53" i="1380" s="1"/>
  <c r="AE53" i="1355"/>
  <c r="AE53" i="1361" s="1"/>
  <c r="AT53" i="1380" s="1"/>
  <c r="AD53" i="1355"/>
  <c r="AD53" i="1361" s="1"/>
  <c r="AS53" i="1380" s="1"/>
  <c r="AC53" i="1355"/>
  <c r="AC53" i="1361" s="1"/>
  <c r="AR53" i="1380" s="1"/>
  <c r="AB53" i="1355"/>
  <c r="AB53" i="1361" s="1"/>
  <c r="AQ53" i="1380" s="1"/>
  <c r="AA53" i="1355"/>
  <c r="AA53" i="1361" s="1"/>
  <c r="AP53" i="1380" s="1"/>
  <c r="Z53" i="1355"/>
  <c r="Z53" i="1361" s="1"/>
  <c r="AO53" i="1380" s="1"/>
  <c r="Y53" i="1355"/>
  <c r="Y53" i="1361" s="1"/>
  <c r="AN53" i="1380" s="1"/>
  <c r="X53" i="1355"/>
  <c r="X53" i="1361" s="1"/>
  <c r="AM53" i="1380" s="1"/>
  <c r="W53" i="1355"/>
  <c r="W53" i="1361" s="1"/>
  <c r="AK52" i="1355"/>
  <c r="AK52" i="1361" s="1"/>
  <c r="AZ52" i="1380" s="1"/>
  <c r="AJ52" i="1355"/>
  <c r="AJ52" i="1361" s="1"/>
  <c r="AY52" i="1380" s="1"/>
  <c r="AI52" i="1355"/>
  <c r="AI52" i="1361" s="1"/>
  <c r="AX52" i="1380" s="1"/>
  <c r="AH52" i="1355"/>
  <c r="AH52" i="1361" s="1"/>
  <c r="AW52" i="1380" s="1"/>
  <c r="AG52" i="1355"/>
  <c r="AG52" i="1361" s="1"/>
  <c r="AV52" i="1380" s="1"/>
  <c r="AF52" i="1355"/>
  <c r="AF52" i="1361" s="1"/>
  <c r="AU52" i="1380" s="1"/>
  <c r="AE52" i="1355"/>
  <c r="AE52" i="1361" s="1"/>
  <c r="AT52" i="1380" s="1"/>
  <c r="AD52" i="1355"/>
  <c r="AD52" i="1361" s="1"/>
  <c r="AS52" i="1380" s="1"/>
  <c r="AC52" i="1355"/>
  <c r="AC52" i="1361" s="1"/>
  <c r="AR52" i="1380" s="1"/>
  <c r="AB52" i="1355"/>
  <c r="AB52" i="1361" s="1"/>
  <c r="AQ52" i="1380" s="1"/>
  <c r="AA52" i="1355"/>
  <c r="AA52" i="1361" s="1"/>
  <c r="AP52" i="1380" s="1"/>
  <c r="Z52" i="1355"/>
  <c r="Z52" i="1361" s="1"/>
  <c r="AO52" i="1380" s="1"/>
  <c r="Y52" i="1355"/>
  <c r="Y52" i="1361" s="1"/>
  <c r="AN52" i="1380" s="1"/>
  <c r="X52" i="1355"/>
  <c r="X52" i="1361" s="1"/>
  <c r="AM52" i="1380" s="1"/>
  <c r="W52" i="1355"/>
  <c r="W52" i="1361" s="1"/>
  <c r="AK51" i="1355"/>
  <c r="AK51" i="1361" s="1"/>
  <c r="AZ51" i="1380" s="1"/>
  <c r="AJ51" i="1355"/>
  <c r="AJ51" i="1361" s="1"/>
  <c r="AY51" i="1380" s="1"/>
  <c r="AI51" i="1355"/>
  <c r="AI51" i="1361" s="1"/>
  <c r="AX51" i="1380" s="1"/>
  <c r="AH51" i="1355"/>
  <c r="AH51" i="1361" s="1"/>
  <c r="AW51" i="1380" s="1"/>
  <c r="AG51" i="1355"/>
  <c r="AG51" i="1361" s="1"/>
  <c r="AV51" i="1380" s="1"/>
  <c r="AF51" i="1355"/>
  <c r="AF51" i="1361" s="1"/>
  <c r="AU51" i="1380" s="1"/>
  <c r="AE51" i="1355"/>
  <c r="AE51" i="1361" s="1"/>
  <c r="AT51" i="1380" s="1"/>
  <c r="AD51" i="1355"/>
  <c r="AD51" i="1361" s="1"/>
  <c r="AS51" i="1380" s="1"/>
  <c r="AC51" i="1355"/>
  <c r="AC51" i="1361" s="1"/>
  <c r="AR51" i="1380" s="1"/>
  <c r="AB51" i="1355"/>
  <c r="AB51" i="1361" s="1"/>
  <c r="AQ51" i="1380" s="1"/>
  <c r="AA51" i="1355"/>
  <c r="AA51" i="1361" s="1"/>
  <c r="AP51" i="1380" s="1"/>
  <c r="Z51" i="1355"/>
  <c r="Z51" i="1361" s="1"/>
  <c r="AO51" i="1380" s="1"/>
  <c r="Y51" i="1355"/>
  <c r="Y51" i="1361" s="1"/>
  <c r="AN51" i="1380" s="1"/>
  <c r="X51" i="1355"/>
  <c r="X51" i="1361" s="1"/>
  <c r="AM51" i="1380" s="1"/>
  <c r="W51" i="1355"/>
  <c r="W51" i="1361" s="1"/>
  <c r="AK50" i="1355"/>
  <c r="AK50" i="1361" s="1"/>
  <c r="AZ50" i="1380" s="1"/>
  <c r="AJ50" i="1355"/>
  <c r="AJ50" i="1361" s="1"/>
  <c r="AY50" i="1380" s="1"/>
  <c r="AI50" i="1355"/>
  <c r="AI50" i="1361" s="1"/>
  <c r="AX50" i="1380" s="1"/>
  <c r="AH50" i="1355"/>
  <c r="AH50" i="1361" s="1"/>
  <c r="AW50" i="1380" s="1"/>
  <c r="AG50" i="1355"/>
  <c r="AG50" i="1361" s="1"/>
  <c r="AV50" i="1380" s="1"/>
  <c r="AF50" i="1355"/>
  <c r="AF50" i="1361" s="1"/>
  <c r="AU50" i="1380" s="1"/>
  <c r="AE50" i="1355"/>
  <c r="AE50" i="1361" s="1"/>
  <c r="AT50" i="1380" s="1"/>
  <c r="AD50" i="1355"/>
  <c r="AD50" i="1361" s="1"/>
  <c r="AS50" i="1380" s="1"/>
  <c r="AC50" i="1355"/>
  <c r="AC50" i="1361" s="1"/>
  <c r="AR50" i="1380" s="1"/>
  <c r="AB50" i="1355"/>
  <c r="AB50" i="1361" s="1"/>
  <c r="AQ50" i="1380" s="1"/>
  <c r="AA50" i="1355"/>
  <c r="AA50" i="1361" s="1"/>
  <c r="AP50" i="1380" s="1"/>
  <c r="Z50" i="1355"/>
  <c r="Z50" i="1361" s="1"/>
  <c r="AO50" i="1380" s="1"/>
  <c r="Y50" i="1355"/>
  <c r="Y50" i="1361" s="1"/>
  <c r="AN50" i="1380" s="1"/>
  <c r="X50" i="1355"/>
  <c r="X50" i="1361" s="1"/>
  <c r="AM50" i="1380" s="1"/>
  <c r="W50" i="1355"/>
  <c r="W50" i="1361" s="1"/>
  <c r="AL50" i="1380" s="1"/>
  <c r="AK49" i="1355"/>
  <c r="AK49" i="1361" s="1"/>
  <c r="AZ49" i="1380" s="1"/>
  <c r="AJ49" i="1355"/>
  <c r="AJ49" i="1361" s="1"/>
  <c r="AY49" i="1380" s="1"/>
  <c r="AI49" i="1355"/>
  <c r="AI49" i="1361" s="1"/>
  <c r="AX49" i="1380" s="1"/>
  <c r="AH49" i="1355"/>
  <c r="AH49" i="1361" s="1"/>
  <c r="AW49" i="1380" s="1"/>
  <c r="AG49" i="1355"/>
  <c r="AG49" i="1361" s="1"/>
  <c r="AV49" i="1380" s="1"/>
  <c r="AF49" i="1355"/>
  <c r="AF49" i="1361" s="1"/>
  <c r="AU49" i="1380" s="1"/>
  <c r="AE49" i="1355"/>
  <c r="AE49" i="1361" s="1"/>
  <c r="AT49" i="1380" s="1"/>
  <c r="AD49" i="1355"/>
  <c r="AD49" i="1361" s="1"/>
  <c r="AS49" i="1380" s="1"/>
  <c r="AC49" i="1355"/>
  <c r="AC49" i="1361" s="1"/>
  <c r="AR49" i="1380" s="1"/>
  <c r="AB49" i="1355"/>
  <c r="AB49" i="1361" s="1"/>
  <c r="AQ49" i="1380" s="1"/>
  <c r="AA49" i="1355"/>
  <c r="AA49" i="1361" s="1"/>
  <c r="AP49" i="1380" s="1"/>
  <c r="Z49" i="1355"/>
  <c r="Z49" i="1361" s="1"/>
  <c r="AO49" i="1380" s="1"/>
  <c r="Y49" i="1355"/>
  <c r="Y49" i="1361" s="1"/>
  <c r="AN49" i="1380" s="1"/>
  <c r="X49" i="1355"/>
  <c r="X49" i="1361" s="1"/>
  <c r="AM49" i="1380" s="1"/>
  <c r="W49" i="1355"/>
  <c r="W49" i="1361" s="1"/>
  <c r="AL49" i="1380" s="1"/>
  <c r="AK48" i="1355"/>
  <c r="AK48" i="1361" s="1"/>
  <c r="AZ48" i="1380" s="1"/>
  <c r="AJ48" i="1355"/>
  <c r="AJ48" i="1361" s="1"/>
  <c r="AY48" i="1380" s="1"/>
  <c r="AI48" i="1355"/>
  <c r="AI48" i="1361" s="1"/>
  <c r="AX48" i="1380" s="1"/>
  <c r="AH48" i="1355"/>
  <c r="AH48" i="1361" s="1"/>
  <c r="AW48" i="1380" s="1"/>
  <c r="AG48" i="1355"/>
  <c r="AG48" i="1361" s="1"/>
  <c r="AV48" i="1380" s="1"/>
  <c r="AF48" i="1355"/>
  <c r="AF48" i="1361" s="1"/>
  <c r="AU48" i="1380" s="1"/>
  <c r="AE48" i="1355"/>
  <c r="AE48" i="1361" s="1"/>
  <c r="AT48" i="1380" s="1"/>
  <c r="AD48" i="1355"/>
  <c r="AD48" i="1361" s="1"/>
  <c r="AS48" i="1380" s="1"/>
  <c r="AC48" i="1355"/>
  <c r="AC48" i="1361" s="1"/>
  <c r="AR48" i="1380" s="1"/>
  <c r="AB48" i="1355"/>
  <c r="AB48" i="1361" s="1"/>
  <c r="AQ48" i="1380" s="1"/>
  <c r="AA48" i="1355"/>
  <c r="AA48" i="1361" s="1"/>
  <c r="AP48" i="1380" s="1"/>
  <c r="Z48" i="1355"/>
  <c r="Z48" i="1361" s="1"/>
  <c r="AO48" i="1380" s="1"/>
  <c r="Y48" i="1355"/>
  <c r="Y48" i="1361" s="1"/>
  <c r="AN48" i="1380" s="1"/>
  <c r="X48" i="1355"/>
  <c r="X48" i="1361" s="1"/>
  <c r="AM48" i="1380" s="1"/>
  <c r="W48" i="1355"/>
  <c r="W48" i="1361" s="1"/>
  <c r="AL48" i="1380" s="1"/>
  <c r="AK47" i="1355"/>
  <c r="AK47" i="1361" s="1"/>
  <c r="AZ47" i="1380" s="1"/>
  <c r="AJ47" i="1355"/>
  <c r="AJ47" i="1361" s="1"/>
  <c r="AY47" i="1380" s="1"/>
  <c r="AI47" i="1355"/>
  <c r="AI47" i="1361" s="1"/>
  <c r="AX47" i="1380" s="1"/>
  <c r="AH47" i="1355"/>
  <c r="AH47" i="1361" s="1"/>
  <c r="AW47" i="1380" s="1"/>
  <c r="AG47" i="1355"/>
  <c r="AG47" i="1361" s="1"/>
  <c r="AV47" i="1380" s="1"/>
  <c r="AF47" i="1355"/>
  <c r="AF47" i="1361" s="1"/>
  <c r="AU47" i="1380" s="1"/>
  <c r="AE47" i="1355"/>
  <c r="AE47" i="1361" s="1"/>
  <c r="AT47" i="1380" s="1"/>
  <c r="AD47" i="1355"/>
  <c r="AD47" i="1361" s="1"/>
  <c r="AS47" i="1380" s="1"/>
  <c r="AC47" i="1355"/>
  <c r="AC47" i="1361" s="1"/>
  <c r="AR47" i="1380" s="1"/>
  <c r="AB47" i="1355"/>
  <c r="AB47" i="1361" s="1"/>
  <c r="AQ47" i="1380" s="1"/>
  <c r="AA47" i="1355"/>
  <c r="AA47" i="1361" s="1"/>
  <c r="AP47" i="1380" s="1"/>
  <c r="Z47" i="1355"/>
  <c r="Z47" i="1361" s="1"/>
  <c r="AO47" i="1380" s="1"/>
  <c r="Y47" i="1355"/>
  <c r="Y47" i="1361" s="1"/>
  <c r="AN47" i="1380" s="1"/>
  <c r="X47" i="1355"/>
  <c r="X47" i="1361" s="1"/>
  <c r="AM47" i="1380" s="1"/>
  <c r="W47" i="1355"/>
  <c r="W47" i="1361" s="1"/>
  <c r="AL47" i="1380" s="1"/>
  <c r="AK46" i="1355"/>
  <c r="AK46" i="1361" s="1"/>
  <c r="AZ46" i="1380" s="1"/>
  <c r="AJ46" i="1355"/>
  <c r="AJ46" i="1361" s="1"/>
  <c r="AY46" i="1380" s="1"/>
  <c r="AI46" i="1355"/>
  <c r="AI46" i="1361" s="1"/>
  <c r="AX46" i="1380" s="1"/>
  <c r="AH46" i="1355"/>
  <c r="AH46" i="1361" s="1"/>
  <c r="AW46" i="1380" s="1"/>
  <c r="AG46" i="1355"/>
  <c r="AG46" i="1361" s="1"/>
  <c r="AV46" i="1380" s="1"/>
  <c r="AF46" i="1355"/>
  <c r="AF46" i="1361" s="1"/>
  <c r="AU46" i="1380" s="1"/>
  <c r="AE46" i="1355"/>
  <c r="AE46" i="1361" s="1"/>
  <c r="AT46" i="1380" s="1"/>
  <c r="AD46" i="1355"/>
  <c r="AD46" i="1361" s="1"/>
  <c r="AS46" i="1380" s="1"/>
  <c r="AC46" i="1355"/>
  <c r="AC46" i="1361" s="1"/>
  <c r="AR46" i="1380" s="1"/>
  <c r="AB46" i="1355"/>
  <c r="AB46" i="1361" s="1"/>
  <c r="AQ46" i="1380" s="1"/>
  <c r="AA46" i="1355"/>
  <c r="AA46" i="1361" s="1"/>
  <c r="AP46" i="1380" s="1"/>
  <c r="Z46" i="1355"/>
  <c r="Z46" i="1361" s="1"/>
  <c r="AO46" i="1380" s="1"/>
  <c r="Y46" i="1355"/>
  <c r="Y46" i="1361" s="1"/>
  <c r="AN46" i="1380" s="1"/>
  <c r="X46" i="1355"/>
  <c r="X46" i="1361" s="1"/>
  <c r="AM46" i="1380" s="1"/>
  <c r="W46" i="1355"/>
  <c r="W46" i="1361" s="1"/>
  <c r="AL46" i="1380" s="1"/>
  <c r="AK45" i="1355"/>
  <c r="AK45" i="1361" s="1"/>
  <c r="AZ45" i="1380" s="1"/>
  <c r="AJ45" i="1355"/>
  <c r="AJ45" i="1361" s="1"/>
  <c r="AY45" i="1380" s="1"/>
  <c r="AI45" i="1355"/>
  <c r="AI45" i="1361" s="1"/>
  <c r="AX45" i="1380" s="1"/>
  <c r="AH45" i="1355"/>
  <c r="AH45" i="1361" s="1"/>
  <c r="AW45" i="1380" s="1"/>
  <c r="AG45" i="1355"/>
  <c r="AG45" i="1361" s="1"/>
  <c r="AV45" i="1380" s="1"/>
  <c r="AF45" i="1355"/>
  <c r="AF45" i="1361" s="1"/>
  <c r="AU45" i="1380" s="1"/>
  <c r="AE45" i="1355"/>
  <c r="AE45" i="1361" s="1"/>
  <c r="AT45" i="1380" s="1"/>
  <c r="AD45" i="1355"/>
  <c r="AD45" i="1361" s="1"/>
  <c r="AS45" i="1380" s="1"/>
  <c r="AC45" i="1355"/>
  <c r="AC45" i="1361" s="1"/>
  <c r="AR45" i="1380" s="1"/>
  <c r="AB45" i="1355"/>
  <c r="AB45" i="1361" s="1"/>
  <c r="AQ45" i="1380" s="1"/>
  <c r="AA45" i="1355"/>
  <c r="AA45" i="1361" s="1"/>
  <c r="AP45" i="1380" s="1"/>
  <c r="Z45" i="1355"/>
  <c r="Z45" i="1361" s="1"/>
  <c r="AO45" i="1380" s="1"/>
  <c r="Y45" i="1355"/>
  <c r="Y45" i="1361" s="1"/>
  <c r="AN45" i="1380" s="1"/>
  <c r="X45" i="1355"/>
  <c r="X45" i="1361" s="1"/>
  <c r="AM45" i="1380" s="1"/>
  <c r="W45" i="1355"/>
  <c r="W45" i="1361" s="1"/>
  <c r="AL45" i="1380" s="1"/>
  <c r="AK44" i="1355"/>
  <c r="AK44" i="1361" s="1"/>
  <c r="AZ44" i="1380" s="1"/>
  <c r="AJ44" i="1355"/>
  <c r="AJ44" i="1361" s="1"/>
  <c r="AY44" i="1380" s="1"/>
  <c r="AI44" i="1355"/>
  <c r="AI44" i="1361" s="1"/>
  <c r="AX44" i="1380" s="1"/>
  <c r="AH44" i="1355"/>
  <c r="AH44" i="1361" s="1"/>
  <c r="AW44" i="1380" s="1"/>
  <c r="AG44" i="1355"/>
  <c r="AG44" i="1361" s="1"/>
  <c r="AV44" i="1380" s="1"/>
  <c r="AF44" i="1355"/>
  <c r="AF44" i="1361" s="1"/>
  <c r="AU44" i="1380" s="1"/>
  <c r="AE44" i="1355"/>
  <c r="AE44" i="1361" s="1"/>
  <c r="AT44" i="1380" s="1"/>
  <c r="AD44" i="1355"/>
  <c r="AD44" i="1361" s="1"/>
  <c r="AS44" i="1380" s="1"/>
  <c r="AC44" i="1355"/>
  <c r="AC44" i="1361" s="1"/>
  <c r="AR44" i="1380" s="1"/>
  <c r="AB44" i="1355"/>
  <c r="AB44" i="1361" s="1"/>
  <c r="AQ44" i="1380" s="1"/>
  <c r="AA44" i="1355"/>
  <c r="AA44" i="1361" s="1"/>
  <c r="AP44" i="1380" s="1"/>
  <c r="Z44" i="1355"/>
  <c r="Z44" i="1361" s="1"/>
  <c r="AO44" i="1380" s="1"/>
  <c r="Y44" i="1355"/>
  <c r="Y44" i="1361" s="1"/>
  <c r="AN44" i="1380" s="1"/>
  <c r="X44" i="1355"/>
  <c r="X44" i="1361" s="1"/>
  <c r="AM44" i="1380" s="1"/>
  <c r="W44" i="1355"/>
  <c r="W44" i="1361" s="1"/>
  <c r="AL44" i="1380" s="1"/>
  <c r="AK43" i="1355"/>
  <c r="AK43" i="1361" s="1"/>
  <c r="AZ43" i="1380" s="1"/>
  <c r="AJ43" i="1355"/>
  <c r="AJ43" i="1361" s="1"/>
  <c r="AY43" i="1380" s="1"/>
  <c r="AI43" i="1355"/>
  <c r="AI43" i="1361" s="1"/>
  <c r="AX43" i="1380" s="1"/>
  <c r="AH43" i="1355"/>
  <c r="AH43" i="1361" s="1"/>
  <c r="AW43" i="1380" s="1"/>
  <c r="AG43" i="1355"/>
  <c r="AG43" i="1361" s="1"/>
  <c r="AV43" i="1380" s="1"/>
  <c r="AF43" i="1355"/>
  <c r="AF43" i="1361" s="1"/>
  <c r="AU43" i="1380" s="1"/>
  <c r="AE43" i="1355"/>
  <c r="AE43" i="1361" s="1"/>
  <c r="AT43" i="1380" s="1"/>
  <c r="AD43" i="1355"/>
  <c r="AD43" i="1361" s="1"/>
  <c r="AS43" i="1380" s="1"/>
  <c r="AC43" i="1355"/>
  <c r="AC43" i="1361" s="1"/>
  <c r="AR43" i="1380" s="1"/>
  <c r="AB43" i="1355"/>
  <c r="AB43" i="1361" s="1"/>
  <c r="AQ43" i="1380" s="1"/>
  <c r="AA43" i="1355"/>
  <c r="AA43" i="1361" s="1"/>
  <c r="AP43" i="1380" s="1"/>
  <c r="Z43" i="1355"/>
  <c r="Z43" i="1361" s="1"/>
  <c r="AO43" i="1380" s="1"/>
  <c r="Y43" i="1355"/>
  <c r="Y43" i="1361" s="1"/>
  <c r="AN43" i="1380" s="1"/>
  <c r="X43" i="1355"/>
  <c r="X43" i="1361" s="1"/>
  <c r="AM43" i="1380" s="1"/>
  <c r="W43" i="1355"/>
  <c r="W43" i="1361" s="1"/>
  <c r="AK42" i="1355"/>
  <c r="AK42" i="1361" s="1"/>
  <c r="AZ42" i="1380" s="1"/>
  <c r="AJ42" i="1355"/>
  <c r="AJ42" i="1361" s="1"/>
  <c r="AY42" i="1380" s="1"/>
  <c r="AI42" i="1355"/>
  <c r="AI42" i="1361" s="1"/>
  <c r="AX42" i="1380" s="1"/>
  <c r="AH42" i="1355"/>
  <c r="AH42" i="1361" s="1"/>
  <c r="AW42" i="1380" s="1"/>
  <c r="AG42" i="1355"/>
  <c r="AG42" i="1361" s="1"/>
  <c r="AV42" i="1380" s="1"/>
  <c r="AF42" i="1355"/>
  <c r="AF42" i="1361" s="1"/>
  <c r="AU42" i="1380" s="1"/>
  <c r="AE42" i="1355"/>
  <c r="AE42" i="1361" s="1"/>
  <c r="AT42" i="1380" s="1"/>
  <c r="AD42" i="1355"/>
  <c r="AD42" i="1361" s="1"/>
  <c r="AS42" i="1380" s="1"/>
  <c r="AC42" i="1355"/>
  <c r="AC42" i="1361" s="1"/>
  <c r="AR42" i="1380" s="1"/>
  <c r="AB42" i="1355"/>
  <c r="AB42" i="1361" s="1"/>
  <c r="AQ42" i="1380" s="1"/>
  <c r="AA42" i="1355"/>
  <c r="AA42" i="1361" s="1"/>
  <c r="AP42" i="1380" s="1"/>
  <c r="Z42" i="1355"/>
  <c r="Z42" i="1361" s="1"/>
  <c r="AO42" i="1380" s="1"/>
  <c r="Y42" i="1355"/>
  <c r="Y42" i="1361" s="1"/>
  <c r="AN42" i="1380" s="1"/>
  <c r="X42" i="1355"/>
  <c r="X42" i="1361" s="1"/>
  <c r="AM42" i="1380" s="1"/>
  <c r="W42" i="1355"/>
  <c r="W42" i="1361" s="1"/>
  <c r="AK41" i="1355"/>
  <c r="AK41" i="1361" s="1"/>
  <c r="AZ41" i="1380" s="1"/>
  <c r="AJ41" i="1355"/>
  <c r="AJ41" i="1361" s="1"/>
  <c r="AY41" i="1380" s="1"/>
  <c r="AI41" i="1355"/>
  <c r="AI41" i="1361" s="1"/>
  <c r="AX41" i="1380" s="1"/>
  <c r="AH41" i="1355"/>
  <c r="AH41" i="1361" s="1"/>
  <c r="AW41" i="1380" s="1"/>
  <c r="AG41" i="1355"/>
  <c r="AG41" i="1361" s="1"/>
  <c r="AV41" i="1380" s="1"/>
  <c r="AF41" i="1355"/>
  <c r="AF41" i="1361" s="1"/>
  <c r="AU41" i="1380" s="1"/>
  <c r="AE41" i="1355"/>
  <c r="AE41" i="1361" s="1"/>
  <c r="AT41" i="1380" s="1"/>
  <c r="AD41" i="1355"/>
  <c r="AD41" i="1361" s="1"/>
  <c r="AS41" i="1380" s="1"/>
  <c r="AC41" i="1355"/>
  <c r="AC41" i="1361" s="1"/>
  <c r="AR41" i="1380" s="1"/>
  <c r="AB41" i="1355"/>
  <c r="AB41" i="1361" s="1"/>
  <c r="AQ41" i="1380" s="1"/>
  <c r="AA41" i="1355"/>
  <c r="AA41" i="1361" s="1"/>
  <c r="AP41" i="1380" s="1"/>
  <c r="Z41" i="1355"/>
  <c r="Z41" i="1361" s="1"/>
  <c r="AO41" i="1380" s="1"/>
  <c r="Y41" i="1355"/>
  <c r="Y41" i="1361" s="1"/>
  <c r="AN41" i="1380" s="1"/>
  <c r="X41" i="1355"/>
  <c r="X41" i="1361" s="1"/>
  <c r="AM41" i="1380" s="1"/>
  <c r="W41" i="1355"/>
  <c r="W41" i="1361" s="1"/>
  <c r="AK40" i="1355"/>
  <c r="AK40" i="1361" s="1"/>
  <c r="AZ40" i="1380" s="1"/>
  <c r="AJ40" i="1355"/>
  <c r="AJ40" i="1361" s="1"/>
  <c r="AY40" i="1380" s="1"/>
  <c r="AI40" i="1355"/>
  <c r="AI40" i="1361" s="1"/>
  <c r="AX40" i="1380" s="1"/>
  <c r="AH40" i="1355"/>
  <c r="AH40" i="1361" s="1"/>
  <c r="AW40" i="1380" s="1"/>
  <c r="AG40" i="1355"/>
  <c r="AG40" i="1361" s="1"/>
  <c r="AV40" i="1380" s="1"/>
  <c r="AF40" i="1355"/>
  <c r="AF40" i="1361" s="1"/>
  <c r="AU40" i="1380" s="1"/>
  <c r="AE40" i="1355"/>
  <c r="AE40" i="1361" s="1"/>
  <c r="AT40" i="1380" s="1"/>
  <c r="AD40" i="1355"/>
  <c r="AD40" i="1361" s="1"/>
  <c r="AS40" i="1380" s="1"/>
  <c r="AC40" i="1355"/>
  <c r="AC40" i="1361" s="1"/>
  <c r="AR40" i="1380" s="1"/>
  <c r="AB40" i="1355"/>
  <c r="AB40" i="1361" s="1"/>
  <c r="AQ40" i="1380" s="1"/>
  <c r="AA40" i="1355"/>
  <c r="AA40" i="1361" s="1"/>
  <c r="AP40" i="1380" s="1"/>
  <c r="Z40" i="1355"/>
  <c r="Z40" i="1361" s="1"/>
  <c r="AO40" i="1380" s="1"/>
  <c r="Y40" i="1355"/>
  <c r="Y40" i="1361" s="1"/>
  <c r="AN40" i="1380" s="1"/>
  <c r="X40" i="1355"/>
  <c r="X40" i="1361" s="1"/>
  <c r="AM40" i="1380" s="1"/>
  <c r="W40" i="1355"/>
  <c r="W40" i="1361" s="1"/>
  <c r="AK39" i="1355"/>
  <c r="AK39" i="1361" s="1"/>
  <c r="AZ39" i="1380" s="1"/>
  <c r="AJ39" i="1355"/>
  <c r="AJ39" i="1361" s="1"/>
  <c r="AY39" i="1380" s="1"/>
  <c r="AI39" i="1355"/>
  <c r="AI39" i="1361" s="1"/>
  <c r="AX39" i="1380" s="1"/>
  <c r="AH39" i="1355"/>
  <c r="AH39" i="1361" s="1"/>
  <c r="AW39" i="1380" s="1"/>
  <c r="AG39" i="1355"/>
  <c r="AG39" i="1361" s="1"/>
  <c r="AV39" i="1380" s="1"/>
  <c r="AF39" i="1355"/>
  <c r="AF39" i="1361" s="1"/>
  <c r="AU39" i="1380" s="1"/>
  <c r="AE39" i="1355"/>
  <c r="AE39" i="1361" s="1"/>
  <c r="AT39" i="1380" s="1"/>
  <c r="AD39" i="1355"/>
  <c r="AD39" i="1361" s="1"/>
  <c r="AS39" i="1380" s="1"/>
  <c r="AC39" i="1355"/>
  <c r="AC39" i="1361" s="1"/>
  <c r="AR39" i="1380" s="1"/>
  <c r="AB39" i="1355"/>
  <c r="AB39" i="1361" s="1"/>
  <c r="AQ39" i="1380" s="1"/>
  <c r="AA39" i="1355"/>
  <c r="AA39" i="1361" s="1"/>
  <c r="AP39" i="1380" s="1"/>
  <c r="Z39" i="1355"/>
  <c r="Z39" i="1361" s="1"/>
  <c r="AO39" i="1380" s="1"/>
  <c r="Y39" i="1355"/>
  <c r="Y39" i="1361" s="1"/>
  <c r="AN39" i="1380" s="1"/>
  <c r="X39" i="1355"/>
  <c r="X39" i="1361" s="1"/>
  <c r="AM39" i="1380" s="1"/>
  <c r="W39" i="1355"/>
  <c r="W39" i="1361" s="1"/>
  <c r="AK38" i="1355"/>
  <c r="AK38" i="1361" s="1"/>
  <c r="AZ38" i="1380" s="1"/>
  <c r="AJ38" i="1355"/>
  <c r="AJ38" i="1361" s="1"/>
  <c r="AY38" i="1380" s="1"/>
  <c r="AI38" i="1355"/>
  <c r="AI38" i="1361" s="1"/>
  <c r="AX38" i="1380" s="1"/>
  <c r="AH38" i="1355"/>
  <c r="AH38" i="1361" s="1"/>
  <c r="AW38" i="1380" s="1"/>
  <c r="AG38" i="1355"/>
  <c r="AG38" i="1361" s="1"/>
  <c r="AV38" i="1380" s="1"/>
  <c r="AF38" i="1355"/>
  <c r="AF38" i="1361" s="1"/>
  <c r="AU38" i="1380" s="1"/>
  <c r="AE38" i="1355"/>
  <c r="AE38" i="1361" s="1"/>
  <c r="AT38" i="1380" s="1"/>
  <c r="AD38" i="1355"/>
  <c r="AD38" i="1361" s="1"/>
  <c r="AS38" i="1380" s="1"/>
  <c r="AC38" i="1355"/>
  <c r="AC38" i="1361" s="1"/>
  <c r="AR38" i="1380" s="1"/>
  <c r="AB38" i="1355"/>
  <c r="AB38" i="1361" s="1"/>
  <c r="AQ38" i="1380" s="1"/>
  <c r="AA38" i="1355"/>
  <c r="AA38" i="1361" s="1"/>
  <c r="AP38" i="1380" s="1"/>
  <c r="Z38" i="1355"/>
  <c r="Z38" i="1361" s="1"/>
  <c r="AO38" i="1380" s="1"/>
  <c r="Y38" i="1355"/>
  <c r="Y38" i="1361" s="1"/>
  <c r="AN38" i="1380" s="1"/>
  <c r="X38" i="1355"/>
  <c r="X38" i="1361" s="1"/>
  <c r="AM38" i="1380" s="1"/>
  <c r="W38" i="1355"/>
  <c r="W38" i="1361" s="1"/>
  <c r="AK37" i="1355"/>
  <c r="AK37" i="1361" s="1"/>
  <c r="AZ37" i="1380" s="1"/>
  <c r="AJ37" i="1355"/>
  <c r="AJ37" i="1361" s="1"/>
  <c r="AY37" i="1380" s="1"/>
  <c r="AI37" i="1355"/>
  <c r="AI37" i="1361" s="1"/>
  <c r="AX37" i="1380" s="1"/>
  <c r="AH37" i="1355"/>
  <c r="AH37" i="1361" s="1"/>
  <c r="AW37" i="1380" s="1"/>
  <c r="AG37" i="1355"/>
  <c r="AG37" i="1361" s="1"/>
  <c r="AV37" i="1380" s="1"/>
  <c r="AF37" i="1355"/>
  <c r="AF37" i="1361" s="1"/>
  <c r="AU37" i="1380" s="1"/>
  <c r="AE37" i="1355"/>
  <c r="AE37" i="1361" s="1"/>
  <c r="AT37" i="1380" s="1"/>
  <c r="AD37" i="1355"/>
  <c r="AD37" i="1361" s="1"/>
  <c r="AS37" i="1380" s="1"/>
  <c r="AC37" i="1355"/>
  <c r="AC37" i="1361" s="1"/>
  <c r="AR37" i="1380" s="1"/>
  <c r="AB37" i="1355"/>
  <c r="AB37" i="1361" s="1"/>
  <c r="AQ37" i="1380" s="1"/>
  <c r="AA37" i="1355"/>
  <c r="AA37" i="1361" s="1"/>
  <c r="AP37" i="1380" s="1"/>
  <c r="Z37" i="1355"/>
  <c r="Z37" i="1361" s="1"/>
  <c r="AO37" i="1380" s="1"/>
  <c r="Y37" i="1355"/>
  <c r="Y37" i="1361" s="1"/>
  <c r="AN37" i="1380" s="1"/>
  <c r="X37" i="1355"/>
  <c r="X37" i="1361" s="1"/>
  <c r="AM37" i="1380" s="1"/>
  <c r="W37" i="1355"/>
  <c r="W37" i="1361" s="1"/>
  <c r="AK36" i="1355"/>
  <c r="AK36" i="1361" s="1"/>
  <c r="AZ36" i="1380" s="1"/>
  <c r="AJ36" i="1355"/>
  <c r="AJ36" i="1361" s="1"/>
  <c r="AY36" i="1380" s="1"/>
  <c r="AI36" i="1355"/>
  <c r="AI36" i="1361" s="1"/>
  <c r="AX36" i="1380" s="1"/>
  <c r="AH36" i="1355"/>
  <c r="AH36" i="1361" s="1"/>
  <c r="AW36" i="1380" s="1"/>
  <c r="AG36" i="1355"/>
  <c r="AG36" i="1361" s="1"/>
  <c r="AV36" i="1380" s="1"/>
  <c r="AF36" i="1355"/>
  <c r="AF36" i="1361" s="1"/>
  <c r="AU36" i="1380" s="1"/>
  <c r="AE36" i="1355"/>
  <c r="AE36" i="1361" s="1"/>
  <c r="AT36" i="1380" s="1"/>
  <c r="AD36" i="1355"/>
  <c r="AD36" i="1361" s="1"/>
  <c r="AS36" i="1380" s="1"/>
  <c r="AC36" i="1355"/>
  <c r="AC36" i="1361" s="1"/>
  <c r="AR36" i="1380" s="1"/>
  <c r="AB36" i="1355"/>
  <c r="AB36" i="1361" s="1"/>
  <c r="AQ36" i="1380" s="1"/>
  <c r="AA36" i="1355"/>
  <c r="AA36" i="1361" s="1"/>
  <c r="AP36" i="1380" s="1"/>
  <c r="Z36" i="1355"/>
  <c r="Z36" i="1361" s="1"/>
  <c r="AO36" i="1380" s="1"/>
  <c r="Y36" i="1355"/>
  <c r="Y36" i="1361" s="1"/>
  <c r="AN36" i="1380" s="1"/>
  <c r="X36" i="1355"/>
  <c r="X36" i="1361" s="1"/>
  <c r="AM36" i="1380" s="1"/>
  <c r="W36" i="1355"/>
  <c r="W36" i="1361" s="1"/>
  <c r="AK35" i="1355"/>
  <c r="AK35" i="1361" s="1"/>
  <c r="AZ35" i="1380" s="1"/>
  <c r="AJ35" i="1355"/>
  <c r="AJ35" i="1361" s="1"/>
  <c r="AY35" i="1380" s="1"/>
  <c r="AI35" i="1355"/>
  <c r="AI35" i="1361" s="1"/>
  <c r="AX35" i="1380" s="1"/>
  <c r="AH35" i="1355"/>
  <c r="AH35" i="1361" s="1"/>
  <c r="AW35" i="1380" s="1"/>
  <c r="AG35" i="1355"/>
  <c r="AG35" i="1361" s="1"/>
  <c r="AV35" i="1380" s="1"/>
  <c r="AF35" i="1355"/>
  <c r="AF35" i="1361" s="1"/>
  <c r="AU35" i="1380" s="1"/>
  <c r="AE35" i="1355"/>
  <c r="AE35" i="1361" s="1"/>
  <c r="AT35" i="1380" s="1"/>
  <c r="AD35" i="1355"/>
  <c r="AD35" i="1361" s="1"/>
  <c r="AS35" i="1380" s="1"/>
  <c r="AC35" i="1355"/>
  <c r="AC35" i="1361" s="1"/>
  <c r="AR35" i="1380" s="1"/>
  <c r="AB35" i="1355"/>
  <c r="AB35" i="1361" s="1"/>
  <c r="AQ35" i="1380" s="1"/>
  <c r="AA35" i="1355"/>
  <c r="AA35" i="1361" s="1"/>
  <c r="AP35" i="1380" s="1"/>
  <c r="Z35" i="1355"/>
  <c r="Z35" i="1361" s="1"/>
  <c r="AO35" i="1380" s="1"/>
  <c r="Y35" i="1355"/>
  <c r="Y35" i="1361" s="1"/>
  <c r="AN35" i="1380" s="1"/>
  <c r="X35" i="1355"/>
  <c r="X35" i="1361" s="1"/>
  <c r="AM35" i="1380" s="1"/>
  <c r="W35" i="1355"/>
  <c r="W35" i="1361" s="1"/>
  <c r="AK34" i="1355"/>
  <c r="AK34" i="1361" s="1"/>
  <c r="AZ34" i="1380" s="1"/>
  <c r="AJ34" i="1355"/>
  <c r="AJ34" i="1361" s="1"/>
  <c r="AY34" i="1380" s="1"/>
  <c r="AI34" i="1355"/>
  <c r="AI34" i="1361" s="1"/>
  <c r="AX34" i="1380" s="1"/>
  <c r="AH34" i="1355"/>
  <c r="AH34" i="1361" s="1"/>
  <c r="AW34" i="1380" s="1"/>
  <c r="AG34" i="1355"/>
  <c r="AG34" i="1361" s="1"/>
  <c r="AV34" i="1380" s="1"/>
  <c r="AF34" i="1355"/>
  <c r="AF34" i="1361" s="1"/>
  <c r="AU34" i="1380" s="1"/>
  <c r="AE34" i="1355"/>
  <c r="AE34" i="1361" s="1"/>
  <c r="AT34" i="1380" s="1"/>
  <c r="AD34" i="1355"/>
  <c r="AD34" i="1361" s="1"/>
  <c r="AS34" i="1380" s="1"/>
  <c r="AC34" i="1355"/>
  <c r="AC34" i="1361" s="1"/>
  <c r="AR34" i="1380" s="1"/>
  <c r="AB34" i="1355"/>
  <c r="AB34" i="1361" s="1"/>
  <c r="AQ34" i="1380" s="1"/>
  <c r="AA34" i="1355"/>
  <c r="AA34" i="1361" s="1"/>
  <c r="AP34" i="1380" s="1"/>
  <c r="Z34" i="1355"/>
  <c r="Z34" i="1361" s="1"/>
  <c r="AO34" i="1380" s="1"/>
  <c r="Y34" i="1355"/>
  <c r="Y34" i="1361" s="1"/>
  <c r="AN34" i="1380" s="1"/>
  <c r="X34" i="1355"/>
  <c r="X34" i="1361" s="1"/>
  <c r="AM34" i="1380" s="1"/>
  <c r="W34" i="1355"/>
  <c r="W34" i="1361" s="1"/>
  <c r="AK33" i="1355"/>
  <c r="AK33" i="1361" s="1"/>
  <c r="AZ33" i="1380" s="1"/>
  <c r="AJ33" i="1355"/>
  <c r="AJ33" i="1361" s="1"/>
  <c r="AY33" i="1380" s="1"/>
  <c r="AI33" i="1355"/>
  <c r="AI33" i="1361" s="1"/>
  <c r="AX33" i="1380" s="1"/>
  <c r="AH33" i="1355"/>
  <c r="AH33" i="1361" s="1"/>
  <c r="AW33" i="1380" s="1"/>
  <c r="AG33" i="1355"/>
  <c r="AG33" i="1361" s="1"/>
  <c r="AV33" i="1380" s="1"/>
  <c r="AF33" i="1355"/>
  <c r="AF33" i="1361" s="1"/>
  <c r="AU33" i="1380" s="1"/>
  <c r="AE33" i="1355"/>
  <c r="AE33" i="1361" s="1"/>
  <c r="AT33" i="1380" s="1"/>
  <c r="AD33" i="1355"/>
  <c r="AD33" i="1361" s="1"/>
  <c r="AS33" i="1380" s="1"/>
  <c r="AC33" i="1355"/>
  <c r="AC33" i="1361" s="1"/>
  <c r="AR33" i="1380" s="1"/>
  <c r="AB33" i="1355"/>
  <c r="AB33" i="1361" s="1"/>
  <c r="AQ33" i="1380" s="1"/>
  <c r="AA33" i="1355"/>
  <c r="AA33" i="1361" s="1"/>
  <c r="AP33" i="1380" s="1"/>
  <c r="Z33" i="1355"/>
  <c r="Z33" i="1361" s="1"/>
  <c r="AO33" i="1380" s="1"/>
  <c r="Y33" i="1355"/>
  <c r="Y33" i="1361" s="1"/>
  <c r="AN33" i="1380" s="1"/>
  <c r="X33" i="1355"/>
  <c r="X33" i="1361" s="1"/>
  <c r="AM33" i="1380" s="1"/>
  <c r="W33" i="1355"/>
  <c r="W33" i="1361" s="1"/>
  <c r="AK32" i="1355"/>
  <c r="AK32" i="1361" s="1"/>
  <c r="AZ32" i="1380" s="1"/>
  <c r="AJ32" i="1355"/>
  <c r="AJ32" i="1361" s="1"/>
  <c r="AY32" i="1380" s="1"/>
  <c r="AI32" i="1355"/>
  <c r="AI32" i="1361" s="1"/>
  <c r="AX32" i="1380" s="1"/>
  <c r="AH32" i="1355"/>
  <c r="AH32" i="1361" s="1"/>
  <c r="AW32" i="1380" s="1"/>
  <c r="AG32" i="1355"/>
  <c r="AG32" i="1361" s="1"/>
  <c r="AV32" i="1380" s="1"/>
  <c r="AF32" i="1355"/>
  <c r="AF32" i="1361" s="1"/>
  <c r="AU32" i="1380" s="1"/>
  <c r="AE32" i="1355"/>
  <c r="AE32" i="1361" s="1"/>
  <c r="AT32" i="1380" s="1"/>
  <c r="AD32" i="1355"/>
  <c r="AD32" i="1361" s="1"/>
  <c r="AS32" i="1380" s="1"/>
  <c r="AC32" i="1355"/>
  <c r="AC32" i="1361" s="1"/>
  <c r="AR32" i="1380" s="1"/>
  <c r="AB32" i="1355"/>
  <c r="AB32" i="1361" s="1"/>
  <c r="AQ32" i="1380" s="1"/>
  <c r="AA32" i="1355"/>
  <c r="AA32" i="1361" s="1"/>
  <c r="AP32" i="1380" s="1"/>
  <c r="Z32" i="1355"/>
  <c r="Z32" i="1361" s="1"/>
  <c r="AO32" i="1380" s="1"/>
  <c r="Y32" i="1355"/>
  <c r="Y32" i="1361" s="1"/>
  <c r="AN32" i="1380" s="1"/>
  <c r="X32" i="1355"/>
  <c r="X32" i="1361" s="1"/>
  <c r="AM32" i="1380" s="1"/>
  <c r="W32" i="1355"/>
  <c r="W32" i="1361" s="1"/>
  <c r="AK31" i="1355"/>
  <c r="AK31" i="1361" s="1"/>
  <c r="AZ31" i="1380" s="1"/>
  <c r="AJ31" i="1355"/>
  <c r="AJ31" i="1361" s="1"/>
  <c r="AY31" i="1380" s="1"/>
  <c r="AI31" i="1355"/>
  <c r="AI31" i="1361" s="1"/>
  <c r="AX31" i="1380" s="1"/>
  <c r="AH31" i="1355"/>
  <c r="AH31" i="1361" s="1"/>
  <c r="AW31" i="1380" s="1"/>
  <c r="AG31" i="1355"/>
  <c r="AG31" i="1361" s="1"/>
  <c r="AV31" i="1380" s="1"/>
  <c r="AF31" i="1355"/>
  <c r="AF31" i="1361" s="1"/>
  <c r="AU31" i="1380" s="1"/>
  <c r="AE31" i="1355"/>
  <c r="AE31" i="1361" s="1"/>
  <c r="AT31" i="1380" s="1"/>
  <c r="AD31" i="1355"/>
  <c r="AD31" i="1361" s="1"/>
  <c r="AS31" i="1380" s="1"/>
  <c r="AC31" i="1355"/>
  <c r="AC31" i="1361" s="1"/>
  <c r="AR31" i="1380" s="1"/>
  <c r="AB31" i="1355"/>
  <c r="AB31" i="1361" s="1"/>
  <c r="AQ31" i="1380" s="1"/>
  <c r="AA31" i="1355"/>
  <c r="AA31" i="1361" s="1"/>
  <c r="AP31" i="1380" s="1"/>
  <c r="Z31" i="1355"/>
  <c r="Z31" i="1361" s="1"/>
  <c r="AO31" i="1380" s="1"/>
  <c r="Y31" i="1355"/>
  <c r="Y31" i="1361" s="1"/>
  <c r="AN31" i="1380" s="1"/>
  <c r="X31" i="1355"/>
  <c r="X31" i="1361" s="1"/>
  <c r="AM31" i="1380" s="1"/>
  <c r="W31" i="1355"/>
  <c r="W31" i="1361" s="1"/>
  <c r="AK30" i="1355"/>
  <c r="AK30" i="1361" s="1"/>
  <c r="AZ30" i="1380" s="1"/>
  <c r="AJ30" i="1355"/>
  <c r="AJ30" i="1361" s="1"/>
  <c r="AY30" i="1380" s="1"/>
  <c r="AI30" i="1355"/>
  <c r="AI30" i="1361" s="1"/>
  <c r="AX30" i="1380" s="1"/>
  <c r="AH30" i="1355"/>
  <c r="AH30" i="1361" s="1"/>
  <c r="AW30" i="1380" s="1"/>
  <c r="AG30" i="1355"/>
  <c r="AG30" i="1361" s="1"/>
  <c r="AV30" i="1380" s="1"/>
  <c r="AF30" i="1355"/>
  <c r="AF30" i="1361" s="1"/>
  <c r="AU30" i="1380" s="1"/>
  <c r="AE30" i="1355"/>
  <c r="AE30" i="1361" s="1"/>
  <c r="AT30" i="1380" s="1"/>
  <c r="AD30" i="1355"/>
  <c r="AD30" i="1361" s="1"/>
  <c r="AS30" i="1380" s="1"/>
  <c r="AC30" i="1355"/>
  <c r="AC30" i="1361" s="1"/>
  <c r="AR30" i="1380" s="1"/>
  <c r="AB30" i="1355"/>
  <c r="AB30" i="1361" s="1"/>
  <c r="AQ30" i="1380" s="1"/>
  <c r="AA30" i="1355"/>
  <c r="AA30" i="1361" s="1"/>
  <c r="AP30" i="1380" s="1"/>
  <c r="Z30" i="1355"/>
  <c r="Z30" i="1361" s="1"/>
  <c r="AO30" i="1380" s="1"/>
  <c r="Y30" i="1355"/>
  <c r="Y30" i="1361" s="1"/>
  <c r="AN30" i="1380" s="1"/>
  <c r="X30" i="1355"/>
  <c r="X30" i="1361" s="1"/>
  <c r="AM30" i="1380" s="1"/>
  <c r="W30" i="1355"/>
  <c r="W30" i="1361" s="1"/>
  <c r="AK29" i="1355"/>
  <c r="AK29" i="1361" s="1"/>
  <c r="AZ29" i="1380" s="1"/>
  <c r="AJ29" i="1355"/>
  <c r="AJ29" i="1361" s="1"/>
  <c r="AY29" i="1380" s="1"/>
  <c r="AI29" i="1355"/>
  <c r="AI29" i="1361" s="1"/>
  <c r="AX29" i="1380" s="1"/>
  <c r="AH29" i="1355"/>
  <c r="AH29" i="1361" s="1"/>
  <c r="AW29" i="1380" s="1"/>
  <c r="AG29" i="1355"/>
  <c r="AG29" i="1361" s="1"/>
  <c r="AV29" i="1380" s="1"/>
  <c r="AF29" i="1355"/>
  <c r="AF29" i="1361" s="1"/>
  <c r="AU29" i="1380" s="1"/>
  <c r="AE29" i="1355"/>
  <c r="AE29" i="1361" s="1"/>
  <c r="AT29" i="1380" s="1"/>
  <c r="AD29" i="1355"/>
  <c r="AD29" i="1361" s="1"/>
  <c r="AS29" i="1380" s="1"/>
  <c r="AC29" i="1355"/>
  <c r="AC29" i="1361" s="1"/>
  <c r="AR29" i="1380" s="1"/>
  <c r="AB29" i="1355"/>
  <c r="AB29" i="1361" s="1"/>
  <c r="AQ29" i="1380" s="1"/>
  <c r="AA29" i="1355"/>
  <c r="AA29" i="1361" s="1"/>
  <c r="AP29" i="1380" s="1"/>
  <c r="Z29" i="1355"/>
  <c r="Z29" i="1361" s="1"/>
  <c r="AO29" i="1380" s="1"/>
  <c r="Y29" i="1355"/>
  <c r="Y29" i="1361" s="1"/>
  <c r="AN29" i="1380" s="1"/>
  <c r="X29" i="1355"/>
  <c r="X29" i="1361" s="1"/>
  <c r="AM29" i="1380" s="1"/>
  <c r="W29" i="1355"/>
  <c r="W29" i="1361" s="1"/>
  <c r="AL29" i="1380" s="1"/>
  <c r="AK28" i="1355"/>
  <c r="AK28" i="1361" s="1"/>
  <c r="AZ28" i="1380" s="1"/>
  <c r="AJ28" i="1355"/>
  <c r="AJ28" i="1361" s="1"/>
  <c r="AY28" i="1380" s="1"/>
  <c r="AI28" i="1355"/>
  <c r="AI28" i="1361" s="1"/>
  <c r="AX28" i="1380" s="1"/>
  <c r="AH28" i="1355"/>
  <c r="AH28" i="1361" s="1"/>
  <c r="AW28" i="1380" s="1"/>
  <c r="AG28" i="1355"/>
  <c r="AG28" i="1361" s="1"/>
  <c r="AV28" i="1380" s="1"/>
  <c r="AF28" i="1355"/>
  <c r="AF28" i="1361" s="1"/>
  <c r="AU28" i="1380" s="1"/>
  <c r="AE28" i="1355"/>
  <c r="AE28" i="1361" s="1"/>
  <c r="AT28" i="1380" s="1"/>
  <c r="AD28" i="1355"/>
  <c r="AD28" i="1361" s="1"/>
  <c r="AS28" i="1380" s="1"/>
  <c r="AC28" i="1355"/>
  <c r="AC28" i="1361" s="1"/>
  <c r="AR28" i="1380" s="1"/>
  <c r="AB28" i="1355"/>
  <c r="AB28" i="1361" s="1"/>
  <c r="AQ28" i="1380" s="1"/>
  <c r="AA28" i="1355"/>
  <c r="AA28" i="1361" s="1"/>
  <c r="AP28" i="1380" s="1"/>
  <c r="Z28" i="1355"/>
  <c r="Z28" i="1361" s="1"/>
  <c r="AO28" i="1380" s="1"/>
  <c r="Y28" i="1355"/>
  <c r="Y28" i="1361" s="1"/>
  <c r="AN28" i="1380" s="1"/>
  <c r="X28" i="1355"/>
  <c r="X28" i="1361" s="1"/>
  <c r="AM28" i="1380" s="1"/>
  <c r="W28" i="1355"/>
  <c r="W28" i="1361" s="1"/>
  <c r="AL28" i="1380" s="1"/>
  <c r="AK27" i="1355"/>
  <c r="AK27" i="1361" s="1"/>
  <c r="AZ27" i="1380" s="1"/>
  <c r="AJ27" i="1355"/>
  <c r="AJ27" i="1361" s="1"/>
  <c r="AY27" i="1380" s="1"/>
  <c r="AI27" i="1355"/>
  <c r="AI27" i="1361" s="1"/>
  <c r="AX27" i="1380" s="1"/>
  <c r="AH27" i="1355"/>
  <c r="AH27" i="1361" s="1"/>
  <c r="AW27" i="1380" s="1"/>
  <c r="AG27" i="1355"/>
  <c r="AG27" i="1361" s="1"/>
  <c r="AV27" i="1380" s="1"/>
  <c r="AF27" i="1355"/>
  <c r="AF27" i="1361" s="1"/>
  <c r="AU27" i="1380" s="1"/>
  <c r="AE27" i="1355"/>
  <c r="AE27" i="1361" s="1"/>
  <c r="AT27" i="1380" s="1"/>
  <c r="AD27" i="1355"/>
  <c r="AD27" i="1361" s="1"/>
  <c r="AS27" i="1380" s="1"/>
  <c r="AC27" i="1355"/>
  <c r="AC27" i="1361" s="1"/>
  <c r="AR27" i="1380" s="1"/>
  <c r="AB27" i="1355"/>
  <c r="AB27" i="1361" s="1"/>
  <c r="AQ27" i="1380" s="1"/>
  <c r="AA27" i="1355"/>
  <c r="AA27" i="1361" s="1"/>
  <c r="AP27" i="1380" s="1"/>
  <c r="Z27" i="1355"/>
  <c r="Z27" i="1361" s="1"/>
  <c r="AO27" i="1380" s="1"/>
  <c r="Y27" i="1355"/>
  <c r="Y27" i="1361" s="1"/>
  <c r="AN27" i="1380" s="1"/>
  <c r="X27" i="1355"/>
  <c r="X27" i="1361" s="1"/>
  <c r="AM27" i="1380" s="1"/>
  <c r="W27" i="1355"/>
  <c r="W27" i="1361" s="1"/>
  <c r="AL27" i="1380" s="1"/>
  <c r="AK26" i="1355"/>
  <c r="AK26" i="1361" s="1"/>
  <c r="AZ26" i="1380" s="1"/>
  <c r="AJ26" i="1355"/>
  <c r="AJ26" i="1361" s="1"/>
  <c r="AY26" i="1380" s="1"/>
  <c r="AI26" i="1355"/>
  <c r="AI26" i="1361" s="1"/>
  <c r="AX26" i="1380" s="1"/>
  <c r="AH26" i="1355"/>
  <c r="AH26" i="1361" s="1"/>
  <c r="AW26" i="1380" s="1"/>
  <c r="AG26" i="1355"/>
  <c r="AG26" i="1361" s="1"/>
  <c r="AV26" i="1380" s="1"/>
  <c r="AF26" i="1355"/>
  <c r="AF26" i="1361" s="1"/>
  <c r="AU26" i="1380" s="1"/>
  <c r="AE26" i="1355"/>
  <c r="AE26" i="1361" s="1"/>
  <c r="AT26" i="1380" s="1"/>
  <c r="AD26" i="1355"/>
  <c r="AD26" i="1361" s="1"/>
  <c r="AS26" i="1380" s="1"/>
  <c r="AC26" i="1355"/>
  <c r="AC26" i="1361" s="1"/>
  <c r="AR26" i="1380" s="1"/>
  <c r="AB26" i="1355"/>
  <c r="AB26" i="1361" s="1"/>
  <c r="AQ26" i="1380" s="1"/>
  <c r="AA26" i="1355"/>
  <c r="AA26" i="1361" s="1"/>
  <c r="AP26" i="1380" s="1"/>
  <c r="Z26" i="1355"/>
  <c r="Z26" i="1361" s="1"/>
  <c r="AO26" i="1380" s="1"/>
  <c r="Y26" i="1355"/>
  <c r="Y26" i="1361" s="1"/>
  <c r="AN26" i="1380" s="1"/>
  <c r="X26" i="1355"/>
  <c r="X26" i="1361" s="1"/>
  <c r="AM26" i="1380" s="1"/>
  <c r="W26" i="1355"/>
  <c r="W26" i="1361" s="1"/>
  <c r="AL26" i="1380" s="1"/>
  <c r="AK25" i="1355"/>
  <c r="AK25" i="1361" s="1"/>
  <c r="AZ25" i="1380" s="1"/>
  <c r="AJ25" i="1355"/>
  <c r="AJ25" i="1361" s="1"/>
  <c r="AY25" i="1380" s="1"/>
  <c r="AI25" i="1355"/>
  <c r="AI25" i="1361" s="1"/>
  <c r="AX25" i="1380" s="1"/>
  <c r="AH25" i="1355"/>
  <c r="AH25" i="1361" s="1"/>
  <c r="AW25" i="1380" s="1"/>
  <c r="AG25" i="1355"/>
  <c r="AG25" i="1361" s="1"/>
  <c r="AV25" i="1380" s="1"/>
  <c r="AF25" i="1355"/>
  <c r="AF25" i="1361" s="1"/>
  <c r="AU25" i="1380" s="1"/>
  <c r="AE25" i="1355"/>
  <c r="AE25" i="1361" s="1"/>
  <c r="AT25" i="1380" s="1"/>
  <c r="AD25" i="1355"/>
  <c r="AD25" i="1361" s="1"/>
  <c r="AS25" i="1380" s="1"/>
  <c r="AC25" i="1355"/>
  <c r="AC25" i="1361" s="1"/>
  <c r="AR25" i="1380" s="1"/>
  <c r="AB25" i="1355"/>
  <c r="AB25" i="1361" s="1"/>
  <c r="AQ25" i="1380" s="1"/>
  <c r="AA25" i="1355"/>
  <c r="AA25" i="1361" s="1"/>
  <c r="AP25" i="1380" s="1"/>
  <c r="Z25" i="1355"/>
  <c r="Z25" i="1361" s="1"/>
  <c r="AO25" i="1380" s="1"/>
  <c r="Y25" i="1355"/>
  <c r="Y25" i="1361" s="1"/>
  <c r="AN25" i="1380" s="1"/>
  <c r="X25" i="1355"/>
  <c r="X25" i="1361" s="1"/>
  <c r="AM25" i="1380" s="1"/>
  <c r="W25" i="1355"/>
  <c r="W25" i="1361" s="1"/>
  <c r="AL25" i="1380" s="1"/>
  <c r="AK24" i="1355"/>
  <c r="AK24" i="1361" s="1"/>
  <c r="AZ24" i="1380" s="1"/>
  <c r="AJ24" i="1355"/>
  <c r="AJ24" i="1361" s="1"/>
  <c r="AY24" i="1380" s="1"/>
  <c r="AI24" i="1355"/>
  <c r="AI24" i="1361" s="1"/>
  <c r="AX24" i="1380" s="1"/>
  <c r="AH24" i="1355"/>
  <c r="AH24" i="1361" s="1"/>
  <c r="AW24" i="1380" s="1"/>
  <c r="AG24" i="1355"/>
  <c r="AG24" i="1361" s="1"/>
  <c r="AV24" i="1380" s="1"/>
  <c r="AF24" i="1355"/>
  <c r="AF24" i="1361" s="1"/>
  <c r="AU24" i="1380" s="1"/>
  <c r="AE24" i="1355"/>
  <c r="AE24" i="1361" s="1"/>
  <c r="AT24" i="1380" s="1"/>
  <c r="AD24" i="1355"/>
  <c r="AD24" i="1361" s="1"/>
  <c r="AS24" i="1380" s="1"/>
  <c r="AC24" i="1355"/>
  <c r="AC24" i="1361" s="1"/>
  <c r="AR24" i="1380" s="1"/>
  <c r="AB24" i="1355"/>
  <c r="AB24" i="1361" s="1"/>
  <c r="AQ24" i="1380" s="1"/>
  <c r="AA24" i="1355"/>
  <c r="AA24" i="1361" s="1"/>
  <c r="AP24" i="1380" s="1"/>
  <c r="Z24" i="1355"/>
  <c r="Z24" i="1361" s="1"/>
  <c r="AO24" i="1380" s="1"/>
  <c r="Y24" i="1355"/>
  <c r="Y24" i="1361" s="1"/>
  <c r="AN24" i="1380" s="1"/>
  <c r="X24" i="1355"/>
  <c r="X24" i="1361" s="1"/>
  <c r="AM24" i="1380" s="1"/>
  <c r="W24" i="1355"/>
  <c r="W24" i="1361" s="1"/>
  <c r="AL24" i="1380" s="1"/>
  <c r="AK23" i="1355"/>
  <c r="AK23" i="1361" s="1"/>
  <c r="AZ23" i="1380" s="1"/>
  <c r="AJ23" i="1355"/>
  <c r="AJ23" i="1361" s="1"/>
  <c r="AY23" i="1380" s="1"/>
  <c r="AI23" i="1355"/>
  <c r="AI23" i="1361" s="1"/>
  <c r="AX23" i="1380" s="1"/>
  <c r="AH23" i="1355"/>
  <c r="AH23" i="1361" s="1"/>
  <c r="AW23" i="1380" s="1"/>
  <c r="AG23" i="1355"/>
  <c r="AG23" i="1361" s="1"/>
  <c r="AV23" i="1380" s="1"/>
  <c r="AF23" i="1355"/>
  <c r="AF23" i="1361" s="1"/>
  <c r="AU23" i="1380" s="1"/>
  <c r="AE23" i="1355"/>
  <c r="AE23" i="1361" s="1"/>
  <c r="AT23" i="1380" s="1"/>
  <c r="AD23" i="1355"/>
  <c r="AD23" i="1361" s="1"/>
  <c r="AS23" i="1380" s="1"/>
  <c r="AC23" i="1355"/>
  <c r="AC23" i="1361" s="1"/>
  <c r="AR23" i="1380" s="1"/>
  <c r="AB23" i="1355"/>
  <c r="AB23" i="1361" s="1"/>
  <c r="AQ23" i="1380" s="1"/>
  <c r="AA23" i="1355"/>
  <c r="AA23" i="1361" s="1"/>
  <c r="AP23" i="1380" s="1"/>
  <c r="Z23" i="1355"/>
  <c r="Z23" i="1361" s="1"/>
  <c r="AO23" i="1380" s="1"/>
  <c r="Y23" i="1355"/>
  <c r="Y23" i="1361" s="1"/>
  <c r="AN23" i="1380" s="1"/>
  <c r="X23" i="1355"/>
  <c r="X23" i="1361" s="1"/>
  <c r="AM23" i="1380" s="1"/>
  <c r="W23" i="1355"/>
  <c r="W23" i="1361" s="1"/>
  <c r="AK22" i="1355"/>
  <c r="AK22" i="1361" s="1"/>
  <c r="AZ22" i="1380" s="1"/>
  <c r="AJ22" i="1355"/>
  <c r="AJ22" i="1361" s="1"/>
  <c r="AY22" i="1380" s="1"/>
  <c r="AI22" i="1355"/>
  <c r="AI22" i="1361" s="1"/>
  <c r="AX22" i="1380" s="1"/>
  <c r="AH22" i="1355"/>
  <c r="AH22" i="1361" s="1"/>
  <c r="AW22" i="1380" s="1"/>
  <c r="AG22" i="1355"/>
  <c r="AG22" i="1361" s="1"/>
  <c r="AV22" i="1380" s="1"/>
  <c r="AF22" i="1355"/>
  <c r="AF22" i="1361" s="1"/>
  <c r="AU22" i="1380" s="1"/>
  <c r="AE22" i="1355"/>
  <c r="AE22" i="1361" s="1"/>
  <c r="AT22" i="1380" s="1"/>
  <c r="AD22" i="1355"/>
  <c r="AD22" i="1361" s="1"/>
  <c r="AS22" i="1380" s="1"/>
  <c r="AC22" i="1355"/>
  <c r="AC22" i="1361" s="1"/>
  <c r="AR22" i="1380" s="1"/>
  <c r="AB22" i="1355"/>
  <c r="AB22" i="1361" s="1"/>
  <c r="AQ22" i="1380" s="1"/>
  <c r="AA22" i="1355"/>
  <c r="AA22" i="1361" s="1"/>
  <c r="AP22" i="1380" s="1"/>
  <c r="Z22" i="1355"/>
  <c r="Z22" i="1361" s="1"/>
  <c r="AO22" i="1380" s="1"/>
  <c r="Y22" i="1355"/>
  <c r="Y22" i="1361" s="1"/>
  <c r="AN22" i="1380" s="1"/>
  <c r="X22" i="1355"/>
  <c r="X22" i="1361" s="1"/>
  <c r="AM22" i="1380" s="1"/>
  <c r="W22" i="1355"/>
  <c r="W22" i="1361" s="1"/>
  <c r="AK21" i="1355"/>
  <c r="AK21" i="1361" s="1"/>
  <c r="AZ21" i="1380" s="1"/>
  <c r="AJ21" i="1355"/>
  <c r="AJ21" i="1361" s="1"/>
  <c r="AY21" i="1380" s="1"/>
  <c r="AI21" i="1355"/>
  <c r="AI21" i="1361" s="1"/>
  <c r="AX21" i="1380" s="1"/>
  <c r="AH21" i="1355"/>
  <c r="AH21" i="1361" s="1"/>
  <c r="AW21" i="1380" s="1"/>
  <c r="AG21" i="1355"/>
  <c r="AG21" i="1361" s="1"/>
  <c r="AV21" i="1380" s="1"/>
  <c r="AF21" i="1355"/>
  <c r="AF21" i="1361" s="1"/>
  <c r="AU21" i="1380" s="1"/>
  <c r="AE21" i="1355"/>
  <c r="AE21" i="1361" s="1"/>
  <c r="AT21" i="1380" s="1"/>
  <c r="AD21" i="1355"/>
  <c r="AD21" i="1361" s="1"/>
  <c r="AS21" i="1380" s="1"/>
  <c r="AC21" i="1355"/>
  <c r="AC21" i="1361" s="1"/>
  <c r="AR21" i="1380" s="1"/>
  <c r="AB21" i="1355"/>
  <c r="AB21" i="1361" s="1"/>
  <c r="AQ21" i="1380" s="1"/>
  <c r="AA21" i="1355"/>
  <c r="AA21" i="1361" s="1"/>
  <c r="AP21" i="1380" s="1"/>
  <c r="Z21" i="1355"/>
  <c r="Z21" i="1361" s="1"/>
  <c r="AO21" i="1380" s="1"/>
  <c r="Y21" i="1355"/>
  <c r="Y21" i="1361" s="1"/>
  <c r="AN21" i="1380" s="1"/>
  <c r="X21" i="1355"/>
  <c r="X21" i="1361" s="1"/>
  <c r="AM21" i="1380" s="1"/>
  <c r="W21" i="1355"/>
  <c r="W21" i="1361" s="1"/>
  <c r="AK20" i="1355"/>
  <c r="AK20" i="1361" s="1"/>
  <c r="AZ20" i="1380" s="1"/>
  <c r="AJ20" i="1355"/>
  <c r="AJ20" i="1361" s="1"/>
  <c r="AY20" i="1380" s="1"/>
  <c r="AI20" i="1355"/>
  <c r="AI20" i="1361" s="1"/>
  <c r="AX20" i="1380" s="1"/>
  <c r="AH20" i="1355"/>
  <c r="AH20" i="1361" s="1"/>
  <c r="AW20" i="1380" s="1"/>
  <c r="AG20" i="1355"/>
  <c r="AG20" i="1361" s="1"/>
  <c r="AV20" i="1380" s="1"/>
  <c r="AF20" i="1355"/>
  <c r="AF20" i="1361" s="1"/>
  <c r="AU20" i="1380" s="1"/>
  <c r="AE20" i="1355"/>
  <c r="AE20" i="1361" s="1"/>
  <c r="AT20" i="1380" s="1"/>
  <c r="AD20" i="1355"/>
  <c r="AD20" i="1361" s="1"/>
  <c r="AS20" i="1380" s="1"/>
  <c r="AC20" i="1355"/>
  <c r="AC20" i="1361" s="1"/>
  <c r="AR20" i="1380" s="1"/>
  <c r="AB20" i="1355"/>
  <c r="AB20" i="1361" s="1"/>
  <c r="AQ20" i="1380" s="1"/>
  <c r="AA20" i="1355"/>
  <c r="AA20" i="1361" s="1"/>
  <c r="AP20" i="1380" s="1"/>
  <c r="Z20" i="1355"/>
  <c r="Z20" i="1361" s="1"/>
  <c r="AO20" i="1380" s="1"/>
  <c r="Y20" i="1355"/>
  <c r="Y20" i="1361" s="1"/>
  <c r="AN20" i="1380" s="1"/>
  <c r="X20" i="1355"/>
  <c r="X20" i="1361" s="1"/>
  <c r="AM20" i="1380" s="1"/>
  <c r="W20" i="1355"/>
  <c r="W20" i="1361" s="1"/>
  <c r="AK19" i="1355"/>
  <c r="AK19" i="1361" s="1"/>
  <c r="AZ19" i="1380" s="1"/>
  <c r="AJ19" i="1355"/>
  <c r="AJ19" i="1361" s="1"/>
  <c r="AY19" i="1380" s="1"/>
  <c r="AI19" i="1355"/>
  <c r="AI19" i="1361" s="1"/>
  <c r="AX19" i="1380" s="1"/>
  <c r="AH19" i="1355"/>
  <c r="AH19" i="1361" s="1"/>
  <c r="AW19" i="1380" s="1"/>
  <c r="AG19" i="1355"/>
  <c r="AG19" i="1361" s="1"/>
  <c r="AV19" i="1380" s="1"/>
  <c r="AF19" i="1355"/>
  <c r="AF19" i="1361" s="1"/>
  <c r="AU19" i="1380" s="1"/>
  <c r="AE19" i="1355"/>
  <c r="AE19" i="1361" s="1"/>
  <c r="AT19" i="1380" s="1"/>
  <c r="AD19" i="1355"/>
  <c r="AD19" i="1361" s="1"/>
  <c r="AS19" i="1380" s="1"/>
  <c r="AC19" i="1355"/>
  <c r="AC19" i="1361" s="1"/>
  <c r="AR19" i="1380" s="1"/>
  <c r="AB19" i="1355"/>
  <c r="AB19" i="1361" s="1"/>
  <c r="AQ19" i="1380" s="1"/>
  <c r="AA19" i="1355"/>
  <c r="AA19" i="1361" s="1"/>
  <c r="AP19" i="1380" s="1"/>
  <c r="Z19" i="1355"/>
  <c r="Z19" i="1361" s="1"/>
  <c r="AO19" i="1380" s="1"/>
  <c r="Y19" i="1355"/>
  <c r="Y19" i="1361" s="1"/>
  <c r="AN19" i="1380" s="1"/>
  <c r="X19" i="1355"/>
  <c r="X19" i="1361" s="1"/>
  <c r="AM19" i="1380" s="1"/>
  <c r="W19" i="1355"/>
  <c r="W19" i="1361" s="1"/>
  <c r="AK18" i="1355"/>
  <c r="AK18" i="1361" s="1"/>
  <c r="AZ18" i="1380" s="1"/>
  <c r="AJ18" i="1355"/>
  <c r="AJ18" i="1361" s="1"/>
  <c r="AY18" i="1380" s="1"/>
  <c r="AI18" i="1355"/>
  <c r="AI18" i="1361" s="1"/>
  <c r="AX18" i="1380" s="1"/>
  <c r="AH18" i="1355"/>
  <c r="AH18" i="1361" s="1"/>
  <c r="AW18" i="1380" s="1"/>
  <c r="AG18" i="1355"/>
  <c r="AG18" i="1361" s="1"/>
  <c r="AV18" i="1380" s="1"/>
  <c r="AF18" i="1355"/>
  <c r="AF18" i="1361" s="1"/>
  <c r="AU18" i="1380" s="1"/>
  <c r="AE18" i="1355"/>
  <c r="AE18" i="1361" s="1"/>
  <c r="AT18" i="1380" s="1"/>
  <c r="AD18" i="1355"/>
  <c r="AD18" i="1361" s="1"/>
  <c r="AS18" i="1380" s="1"/>
  <c r="AC18" i="1355"/>
  <c r="AC18" i="1361" s="1"/>
  <c r="AR18" i="1380" s="1"/>
  <c r="AB18" i="1355"/>
  <c r="AB18" i="1361" s="1"/>
  <c r="AQ18" i="1380" s="1"/>
  <c r="AA18" i="1355"/>
  <c r="AA18" i="1361" s="1"/>
  <c r="AP18" i="1380" s="1"/>
  <c r="Z18" i="1355"/>
  <c r="Z18" i="1361" s="1"/>
  <c r="AO18" i="1380" s="1"/>
  <c r="Y18" i="1355"/>
  <c r="Y18" i="1361" s="1"/>
  <c r="AN18" i="1380" s="1"/>
  <c r="X18" i="1355"/>
  <c r="X18" i="1361" s="1"/>
  <c r="AM18" i="1380" s="1"/>
  <c r="W18" i="1355"/>
  <c r="W18" i="1361" s="1"/>
  <c r="AK17" i="1355"/>
  <c r="AK17" i="1361" s="1"/>
  <c r="AZ17" i="1380" s="1"/>
  <c r="AJ17" i="1355"/>
  <c r="AJ17" i="1361" s="1"/>
  <c r="AY17" i="1380" s="1"/>
  <c r="AI17" i="1355"/>
  <c r="AI17" i="1361" s="1"/>
  <c r="AX17" i="1380" s="1"/>
  <c r="AH17" i="1355"/>
  <c r="AH17" i="1361" s="1"/>
  <c r="AW17" i="1380" s="1"/>
  <c r="AG17" i="1355"/>
  <c r="AG17" i="1361" s="1"/>
  <c r="AV17" i="1380" s="1"/>
  <c r="AF17" i="1355"/>
  <c r="AF17" i="1361" s="1"/>
  <c r="AU17" i="1380" s="1"/>
  <c r="AE17" i="1355"/>
  <c r="AE17" i="1361" s="1"/>
  <c r="AT17" i="1380" s="1"/>
  <c r="AD17" i="1355"/>
  <c r="AD17" i="1361" s="1"/>
  <c r="AS17" i="1380" s="1"/>
  <c r="AC17" i="1355"/>
  <c r="AC17" i="1361" s="1"/>
  <c r="AR17" i="1380" s="1"/>
  <c r="AB17" i="1355"/>
  <c r="AB17" i="1361" s="1"/>
  <c r="AQ17" i="1380" s="1"/>
  <c r="AA17" i="1355"/>
  <c r="AA17" i="1361" s="1"/>
  <c r="AP17" i="1380" s="1"/>
  <c r="Z17" i="1355"/>
  <c r="Z17" i="1361" s="1"/>
  <c r="AO17" i="1380" s="1"/>
  <c r="Y17" i="1355"/>
  <c r="Y17" i="1361" s="1"/>
  <c r="AN17" i="1380" s="1"/>
  <c r="X17" i="1355"/>
  <c r="X17" i="1361" s="1"/>
  <c r="AM17" i="1380" s="1"/>
  <c r="W17" i="1355"/>
  <c r="W17" i="1361" s="1"/>
  <c r="AK16" i="1355"/>
  <c r="AK16" i="1361" s="1"/>
  <c r="AZ16" i="1380" s="1"/>
  <c r="AJ16" i="1355"/>
  <c r="AJ16" i="1361" s="1"/>
  <c r="AY16" i="1380" s="1"/>
  <c r="AI16" i="1355"/>
  <c r="AI16" i="1361" s="1"/>
  <c r="AX16" i="1380" s="1"/>
  <c r="AH16" i="1355"/>
  <c r="AH16" i="1361" s="1"/>
  <c r="AW16" i="1380" s="1"/>
  <c r="AG16" i="1355"/>
  <c r="AG16" i="1361" s="1"/>
  <c r="AV16" i="1380" s="1"/>
  <c r="AF16" i="1355"/>
  <c r="AF16" i="1361" s="1"/>
  <c r="AU16" i="1380" s="1"/>
  <c r="AE16" i="1355"/>
  <c r="AE16" i="1361" s="1"/>
  <c r="AT16" i="1380" s="1"/>
  <c r="AD16" i="1355"/>
  <c r="AD16" i="1361" s="1"/>
  <c r="AS16" i="1380" s="1"/>
  <c r="AC16" i="1355"/>
  <c r="AC16" i="1361" s="1"/>
  <c r="AR16" i="1380" s="1"/>
  <c r="AB16" i="1355"/>
  <c r="AB16" i="1361" s="1"/>
  <c r="AQ16" i="1380" s="1"/>
  <c r="AA16" i="1355"/>
  <c r="AA16" i="1361" s="1"/>
  <c r="AP16" i="1380" s="1"/>
  <c r="Z16" i="1355"/>
  <c r="Z16" i="1361" s="1"/>
  <c r="AO16" i="1380" s="1"/>
  <c r="Y16" i="1355"/>
  <c r="Y16" i="1361" s="1"/>
  <c r="AN16" i="1380" s="1"/>
  <c r="X16" i="1355"/>
  <c r="X16" i="1361" s="1"/>
  <c r="AM16" i="1380" s="1"/>
  <c r="W16" i="1355"/>
  <c r="W16" i="1361" s="1"/>
  <c r="AK15" i="1355"/>
  <c r="AK15" i="1361" s="1"/>
  <c r="AZ15" i="1380" s="1"/>
  <c r="AJ15" i="1355"/>
  <c r="AJ15" i="1361" s="1"/>
  <c r="AY15" i="1380" s="1"/>
  <c r="AI15" i="1355"/>
  <c r="AI15" i="1361" s="1"/>
  <c r="AX15" i="1380" s="1"/>
  <c r="AH15" i="1355"/>
  <c r="AH15" i="1361" s="1"/>
  <c r="AW15" i="1380" s="1"/>
  <c r="AG15" i="1355"/>
  <c r="AG15" i="1361" s="1"/>
  <c r="AV15" i="1380" s="1"/>
  <c r="AF15" i="1355"/>
  <c r="AF15" i="1361" s="1"/>
  <c r="AU15" i="1380" s="1"/>
  <c r="AE15" i="1355"/>
  <c r="AE15" i="1361" s="1"/>
  <c r="AT15" i="1380" s="1"/>
  <c r="AD15" i="1355"/>
  <c r="AD15" i="1361" s="1"/>
  <c r="AS15" i="1380" s="1"/>
  <c r="AC15" i="1355"/>
  <c r="AC15" i="1361" s="1"/>
  <c r="AR15" i="1380" s="1"/>
  <c r="AB15" i="1355"/>
  <c r="AB15" i="1361" s="1"/>
  <c r="AQ15" i="1380" s="1"/>
  <c r="AA15" i="1355"/>
  <c r="AA15" i="1361" s="1"/>
  <c r="AP15" i="1380" s="1"/>
  <c r="Z15" i="1355"/>
  <c r="Z15" i="1361" s="1"/>
  <c r="AO15" i="1380" s="1"/>
  <c r="Y15" i="1355"/>
  <c r="Y15" i="1361" s="1"/>
  <c r="AN15" i="1380" s="1"/>
  <c r="X15" i="1355"/>
  <c r="X15" i="1361" s="1"/>
  <c r="AM15" i="1380" s="1"/>
  <c r="W15" i="1355"/>
  <c r="W15" i="1361" s="1"/>
  <c r="AK14" i="1355"/>
  <c r="AK14" i="1361" s="1"/>
  <c r="AZ14" i="1380" s="1"/>
  <c r="AJ14" i="1355"/>
  <c r="AJ14" i="1361" s="1"/>
  <c r="AY14" i="1380" s="1"/>
  <c r="AI14" i="1355"/>
  <c r="AI14" i="1361" s="1"/>
  <c r="AX14" i="1380" s="1"/>
  <c r="AH14" i="1355"/>
  <c r="AH14" i="1361" s="1"/>
  <c r="AW14" i="1380" s="1"/>
  <c r="AG14" i="1355"/>
  <c r="AG14" i="1361" s="1"/>
  <c r="AV14" i="1380" s="1"/>
  <c r="AF14" i="1355"/>
  <c r="AF14" i="1361" s="1"/>
  <c r="AU14" i="1380" s="1"/>
  <c r="AE14" i="1355"/>
  <c r="AE14" i="1361" s="1"/>
  <c r="AT14" i="1380" s="1"/>
  <c r="AD14" i="1355"/>
  <c r="AD14" i="1361" s="1"/>
  <c r="AS14" i="1380" s="1"/>
  <c r="AC14" i="1355"/>
  <c r="AC14" i="1361" s="1"/>
  <c r="AR14" i="1380" s="1"/>
  <c r="AB14" i="1355"/>
  <c r="AB14" i="1361" s="1"/>
  <c r="AQ14" i="1380" s="1"/>
  <c r="AA14" i="1355"/>
  <c r="AA14" i="1361" s="1"/>
  <c r="AP14" i="1380" s="1"/>
  <c r="Z14" i="1355"/>
  <c r="Z14" i="1361" s="1"/>
  <c r="AO14" i="1380" s="1"/>
  <c r="Y14" i="1355"/>
  <c r="Y14" i="1361" s="1"/>
  <c r="AN14" i="1380" s="1"/>
  <c r="X14" i="1355"/>
  <c r="X14" i="1361" s="1"/>
  <c r="AM14" i="1380" s="1"/>
  <c r="W14" i="1355"/>
  <c r="W14" i="1361" s="1"/>
  <c r="AK13" i="1355"/>
  <c r="AK13" i="1361" s="1"/>
  <c r="AZ13" i="1380" s="1"/>
  <c r="AJ13" i="1355"/>
  <c r="AJ13" i="1361" s="1"/>
  <c r="AY13" i="1380" s="1"/>
  <c r="AI13" i="1355"/>
  <c r="AI13" i="1361" s="1"/>
  <c r="AX13" i="1380" s="1"/>
  <c r="AH13" i="1355"/>
  <c r="AH13" i="1361" s="1"/>
  <c r="AW13" i="1380" s="1"/>
  <c r="AG13" i="1355"/>
  <c r="AG13" i="1361" s="1"/>
  <c r="AV13" i="1380" s="1"/>
  <c r="AF13" i="1355"/>
  <c r="AF13" i="1361" s="1"/>
  <c r="AU13" i="1380" s="1"/>
  <c r="AE13" i="1355"/>
  <c r="AE13" i="1361" s="1"/>
  <c r="AT13" i="1380" s="1"/>
  <c r="AD13" i="1355"/>
  <c r="AD13" i="1361" s="1"/>
  <c r="AS13" i="1380" s="1"/>
  <c r="AC13" i="1355"/>
  <c r="AC13" i="1361" s="1"/>
  <c r="AR13" i="1380" s="1"/>
  <c r="AB13" i="1355"/>
  <c r="AB13" i="1361" s="1"/>
  <c r="AQ13" i="1380" s="1"/>
  <c r="AA13" i="1355"/>
  <c r="AA13" i="1361" s="1"/>
  <c r="AP13" i="1380" s="1"/>
  <c r="Z13" i="1355"/>
  <c r="Z13" i="1361" s="1"/>
  <c r="AO13" i="1380" s="1"/>
  <c r="Y13" i="1355"/>
  <c r="Y13" i="1361" s="1"/>
  <c r="AN13" i="1380" s="1"/>
  <c r="X13" i="1355"/>
  <c r="X13" i="1361" s="1"/>
  <c r="AM13" i="1380" s="1"/>
  <c r="W13" i="1355"/>
  <c r="W13" i="1361" s="1"/>
  <c r="AK12" i="1355"/>
  <c r="AK12" i="1361" s="1"/>
  <c r="AZ12" i="1380" s="1"/>
  <c r="AJ12" i="1355"/>
  <c r="AJ12" i="1361" s="1"/>
  <c r="AY12" i="1380" s="1"/>
  <c r="AI12" i="1355"/>
  <c r="AI12" i="1361" s="1"/>
  <c r="AX12" i="1380" s="1"/>
  <c r="AH12" i="1355"/>
  <c r="AH12" i="1361" s="1"/>
  <c r="AW12" i="1380" s="1"/>
  <c r="AG12" i="1355"/>
  <c r="AG12" i="1361" s="1"/>
  <c r="AV12" i="1380" s="1"/>
  <c r="AF12" i="1355"/>
  <c r="AF12" i="1361" s="1"/>
  <c r="AU12" i="1380" s="1"/>
  <c r="AE12" i="1355"/>
  <c r="AE12" i="1361" s="1"/>
  <c r="AT12" i="1380" s="1"/>
  <c r="AD12" i="1355"/>
  <c r="AD12" i="1361" s="1"/>
  <c r="AS12" i="1380" s="1"/>
  <c r="AC12" i="1355"/>
  <c r="AC12" i="1361" s="1"/>
  <c r="AR12" i="1380" s="1"/>
  <c r="AB12" i="1355"/>
  <c r="AB12" i="1361" s="1"/>
  <c r="AQ12" i="1380" s="1"/>
  <c r="AA12" i="1355"/>
  <c r="AA12" i="1361" s="1"/>
  <c r="AP12" i="1380" s="1"/>
  <c r="Z12" i="1355"/>
  <c r="Z12" i="1361" s="1"/>
  <c r="AO12" i="1380" s="1"/>
  <c r="Y12" i="1355"/>
  <c r="Y12" i="1361" s="1"/>
  <c r="AN12" i="1380" s="1"/>
  <c r="X12" i="1355"/>
  <c r="X12" i="1361" s="1"/>
  <c r="AM12" i="1380" s="1"/>
  <c r="W12" i="1355"/>
  <c r="W12" i="1361" s="1"/>
  <c r="AK11" i="1355"/>
  <c r="AK11" i="1361" s="1"/>
  <c r="AZ11" i="1380" s="1"/>
  <c r="AJ11" i="1355"/>
  <c r="AJ11" i="1361" s="1"/>
  <c r="AY11" i="1380" s="1"/>
  <c r="AI11" i="1355"/>
  <c r="AI11" i="1361" s="1"/>
  <c r="AX11" i="1380" s="1"/>
  <c r="AH11" i="1355"/>
  <c r="AH11" i="1361" s="1"/>
  <c r="AW11" i="1380" s="1"/>
  <c r="AG11" i="1355"/>
  <c r="AG11" i="1361" s="1"/>
  <c r="AV11" i="1380" s="1"/>
  <c r="AF11" i="1355"/>
  <c r="AF11" i="1361" s="1"/>
  <c r="AU11" i="1380" s="1"/>
  <c r="AE11" i="1355"/>
  <c r="AE11" i="1361" s="1"/>
  <c r="AT11" i="1380" s="1"/>
  <c r="AD11" i="1355"/>
  <c r="AD11" i="1361" s="1"/>
  <c r="AS11" i="1380" s="1"/>
  <c r="AC11" i="1355"/>
  <c r="AC11" i="1361" s="1"/>
  <c r="AR11" i="1380" s="1"/>
  <c r="AB11" i="1355"/>
  <c r="AB11" i="1361" s="1"/>
  <c r="AQ11" i="1380" s="1"/>
  <c r="AA11" i="1355"/>
  <c r="AA11" i="1361" s="1"/>
  <c r="AP11" i="1380" s="1"/>
  <c r="Z11" i="1355"/>
  <c r="Z11" i="1361" s="1"/>
  <c r="AO11" i="1380" s="1"/>
  <c r="Y11" i="1355"/>
  <c r="Y11" i="1361" s="1"/>
  <c r="AN11" i="1380" s="1"/>
  <c r="X11" i="1355"/>
  <c r="X11" i="1361" s="1"/>
  <c r="AM11" i="1380" s="1"/>
  <c r="W11" i="1355"/>
  <c r="W11" i="1361" s="1"/>
  <c r="AK10" i="1355"/>
  <c r="AK10" i="1361" s="1"/>
  <c r="AZ10" i="1380" s="1"/>
  <c r="AJ10" i="1355"/>
  <c r="AJ10" i="1361" s="1"/>
  <c r="AY10" i="1380" s="1"/>
  <c r="AI10" i="1355"/>
  <c r="AI10" i="1361" s="1"/>
  <c r="AX10" i="1380" s="1"/>
  <c r="AH10" i="1355"/>
  <c r="AH10" i="1361" s="1"/>
  <c r="AW10" i="1380" s="1"/>
  <c r="AG10" i="1355"/>
  <c r="AG10" i="1361" s="1"/>
  <c r="AV10" i="1380" s="1"/>
  <c r="AF10" i="1355"/>
  <c r="AF10" i="1361" s="1"/>
  <c r="AU10" i="1380" s="1"/>
  <c r="AE10" i="1355"/>
  <c r="AE10" i="1361" s="1"/>
  <c r="AT10" i="1380" s="1"/>
  <c r="AD10" i="1355"/>
  <c r="AD10" i="1361" s="1"/>
  <c r="AS10" i="1380" s="1"/>
  <c r="AC10" i="1355"/>
  <c r="AC10" i="1361" s="1"/>
  <c r="AR10" i="1380" s="1"/>
  <c r="AB10" i="1355"/>
  <c r="AB10" i="1361" s="1"/>
  <c r="AQ10" i="1380" s="1"/>
  <c r="AA10" i="1355"/>
  <c r="AA10" i="1361" s="1"/>
  <c r="AP10" i="1380" s="1"/>
  <c r="Z10" i="1355"/>
  <c r="Z10" i="1361" s="1"/>
  <c r="AO10" i="1380" s="1"/>
  <c r="Y10" i="1355"/>
  <c r="Y10" i="1361" s="1"/>
  <c r="AN10" i="1380" s="1"/>
  <c r="X10" i="1355"/>
  <c r="X10" i="1361" s="1"/>
  <c r="AM10" i="1380" s="1"/>
  <c r="W10" i="1355"/>
  <c r="W10" i="1361" s="1"/>
  <c r="AK9" i="1355"/>
  <c r="AK9" i="1361" s="1"/>
  <c r="AZ9" i="1380" s="1"/>
  <c r="AJ9" i="1355"/>
  <c r="AJ9" i="1361" s="1"/>
  <c r="AY9" i="1380" s="1"/>
  <c r="AI9" i="1355"/>
  <c r="AI9" i="1361" s="1"/>
  <c r="AX9" i="1380" s="1"/>
  <c r="AH9" i="1355"/>
  <c r="AH9" i="1361" s="1"/>
  <c r="AW9" i="1380" s="1"/>
  <c r="AG9" i="1355"/>
  <c r="AG9" i="1361" s="1"/>
  <c r="AV9" i="1380" s="1"/>
  <c r="AF9" i="1355"/>
  <c r="AF9" i="1361" s="1"/>
  <c r="AU9" i="1380" s="1"/>
  <c r="AE9" i="1355"/>
  <c r="AE9" i="1361" s="1"/>
  <c r="AT9" i="1380" s="1"/>
  <c r="AD9" i="1355"/>
  <c r="AD9" i="1361" s="1"/>
  <c r="AS9" i="1380" s="1"/>
  <c r="AC9" i="1355"/>
  <c r="AC9" i="1361" s="1"/>
  <c r="AR9" i="1380" s="1"/>
  <c r="AB9" i="1355"/>
  <c r="AB9" i="1361" s="1"/>
  <c r="AQ9" i="1380" s="1"/>
  <c r="AA9" i="1355"/>
  <c r="AA9" i="1361" s="1"/>
  <c r="AP9" i="1380" s="1"/>
  <c r="Z9" i="1355"/>
  <c r="Z9" i="1361" s="1"/>
  <c r="AO9" i="1380" s="1"/>
  <c r="Y9" i="1355"/>
  <c r="Y9" i="1361" s="1"/>
  <c r="AN9" i="1380" s="1"/>
  <c r="X9" i="1355"/>
  <c r="X9" i="1361" s="1"/>
  <c r="AM9" i="1380" s="1"/>
  <c r="W9" i="1355"/>
  <c r="W9" i="1361" s="1"/>
  <c r="AK8" i="1355"/>
  <c r="AK8" i="1361" s="1"/>
  <c r="AZ8" i="1380" s="1"/>
  <c r="AJ8" i="1355"/>
  <c r="AJ8" i="1361" s="1"/>
  <c r="AY8" i="1380" s="1"/>
  <c r="AI8" i="1355"/>
  <c r="AI8" i="1361" s="1"/>
  <c r="AX8" i="1380" s="1"/>
  <c r="AH8" i="1355"/>
  <c r="AH8" i="1361" s="1"/>
  <c r="AW8" i="1380" s="1"/>
  <c r="AG8" i="1355"/>
  <c r="AG8" i="1361" s="1"/>
  <c r="AV8" i="1380" s="1"/>
  <c r="AF8" i="1355"/>
  <c r="AF8" i="1361" s="1"/>
  <c r="AU8" i="1380" s="1"/>
  <c r="AE8" i="1355"/>
  <c r="AE8" i="1361" s="1"/>
  <c r="AT8" i="1380" s="1"/>
  <c r="AD8" i="1355"/>
  <c r="AD8" i="1361" s="1"/>
  <c r="AS8" i="1380" s="1"/>
  <c r="AC8" i="1355"/>
  <c r="AC8" i="1361" s="1"/>
  <c r="AR8" i="1380" s="1"/>
  <c r="AB8" i="1355"/>
  <c r="AB8" i="1361" s="1"/>
  <c r="AQ8" i="1380" s="1"/>
  <c r="AA8" i="1355"/>
  <c r="AA8" i="1361" s="1"/>
  <c r="AP8" i="1380" s="1"/>
  <c r="Z8" i="1355"/>
  <c r="Z8" i="1361" s="1"/>
  <c r="AO8" i="1380" s="1"/>
  <c r="Y8" i="1355"/>
  <c r="Y8" i="1361" s="1"/>
  <c r="AN8" i="1380" s="1"/>
  <c r="X8" i="1355"/>
  <c r="X8" i="1361" s="1"/>
  <c r="AM8" i="1380" s="1"/>
  <c r="W8" i="1355"/>
  <c r="W8" i="1361" s="1"/>
  <c r="AK7" i="1355"/>
  <c r="AK7" i="1361" s="1"/>
  <c r="AZ7" i="1380" s="1"/>
  <c r="AJ7" i="1355"/>
  <c r="AJ7" i="1361" s="1"/>
  <c r="AY7" i="1380" s="1"/>
  <c r="AI7" i="1355"/>
  <c r="AI7" i="1361" s="1"/>
  <c r="AX7" i="1380" s="1"/>
  <c r="AH7" i="1355"/>
  <c r="AH7" i="1361" s="1"/>
  <c r="AW7" i="1380" s="1"/>
  <c r="AG7" i="1355"/>
  <c r="AG7" i="1361" s="1"/>
  <c r="AV7" i="1380" s="1"/>
  <c r="AF7" i="1355"/>
  <c r="AF7" i="1361" s="1"/>
  <c r="AU7" i="1380" s="1"/>
  <c r="AE7" i="1355"/>
  <c r="AE7" i="1361" s="1"/>
  <c r="AT7" i="1380" s="1"/>
  <c r="AD7" i="1355"/>
  <c r="AD7" i="1361" s="1"/>
  <c r="AS7" i="1380" s="1"/>
  <c r="AC7" i="1355"/>
  <c r="AC7" i="1361" s="1"/>
  <c r="AR7" i="1380" s="1"/>
  <c r="AB7" i="1355"/>
  <c r="AB7" i="1361" s="1"/>
  <c r="AQ7" i="1380" s="1"/>
  <c r="AA7" i="1355"/>
  <c r="AA7" i="1361" s="1"/>
  <c r="AP7" i="1380" s="1"/>
  <c r="Z7" i="1355"/>
  <c r="Z7" i="1361" s="1"/>
  <c r="AO7" i="1380" s="1"/>
  <c r="Y7" i="1355"/>
  <c r="Y7" i="1361" s="1"/>
  <c r="AN7" i="1380" s="1"/>
  <c r="X7" i="1355"/>
  <c r="X7" i="1361" s="1"/>
  <c r="AM7" i="1380" s="1"/>
  <c r="W7" i="1355"/>
  <c r="W7" i="1361" s="1"/>
  <c r="AK6" i="1355"/>
  <c r="AK6" i="1361" s="1"/>
  <c r="AZ6" i="1380" s="1"/>
  <c r="AJ6" i="1355"/>
  <c r="AJ6" i="1361" s="1"/>
  <c r="AY6" i="1380" s="1"/>
  <c r="AI6" i="1355"/>
  <c r="AI6" i="1361" s="1"/>
  <c r="AX6" i="1380" s="1"/>
  <c r="AH6" i="1355"/>
  <c r="AH6" i="1361" s="1"/>
  <c r="AW6" i="1380" s="1"/>
  <c r="AG6" i="1355"/>
  <c r="AG6" i="1361" s="1"/>
  <c r="AV6" i="1380" s="1"/>
  <c r="AF6" i="1355"/>
  <c r="AF6" i="1361" s="1"/>
  <c r="AU6" i="1380" s="1"/>
  <c r="AE6" i="1355"/>
  <c r="AE6" i="1361" s="1"/>
  <c r="AT6" i="1380" s="1"/>
  <c r="AD6" i="1355"/>
  <c r="AD6" i="1361" s="1"/>
  <c r="AS6" i="1380" s="1"/>
  <c r="AC6" i="1355"/>
  <c r="AC6" i="1361" s="1"/>
  <c r="AR6" i="1380" s="1"/>
  <c r="AB6" i="1355"/>
  <c r="AB6" i="1361" s="1"/>
  <c r="AQ6" i="1380" s="1"/>
  <c r="AA6" i="1355"/>
  <c r="AA6" i="1361" s="1"/>
  <c r="AP6" i="1380" s="1"/>
  <c r="Z6" i="1355"/>
  <c r="Z6" i="1361" s="1"/>
  <c r="AO6" i="1380" s="1"/>
  <c r="Y6" i="1355"/>
  <c r="Y6" i="1361" s="1"/>
  <c r="AN6" i="1380" s="1"/>
  <c r="X6" i="1355"/>
  <c r="X6" i="1361" s="1"/>
  <c r="AM6" i="1380" s="1"/>
  <c r="W6" i="1355"/>
  <c r="W6" i="1361" s="1"/>
  <c r="AK5" i="1355"/>
  <c r="AK5" i="1361" s="1"/>
  <c r="AZ5" i="1380" s="1"/>
  <c r="AJ5" i="1355"/>
  <c r="AJ5" i="1361" s="1"/>
  <c r="AY5" i="1380" s="1"/>
  <c r="AI5" i="1355"/>
  <c r="AI5" i="1361" s="1"/>
  <c r="AX5" i="1380" s="1"/>
  <c r="AH5" i="1355"/>
  <c r="AH5" i="1361" s="1"/>
  <c r="AW5" i="1380" s="1"/>
  <c r="AG5" i="1355"/>
  <c r="AG5" i="1361" s="1"/>
  <c r="AV5" i="1380" s="1"/>
  <c r="AF5" i="1355"/>
  <c r="AF5" i="1361" s="1"/>
  <c r="AU5" i="1380" s="1"/>
  <c r="AE5" i="1355"/>
  <c r="AE5" i="1361" s="1"/>
  <c r="AT5" i="1380" s="1"/>
  <c r="AD5" i="1355"/>
  <c r="AD5" i="1361" s="1"/>
  <c r="AS5" i="1380" s="1"/>
  <c r="AC5" i="1355"/>
  <c r="AC5" i="1361" s="1"/>
  <c r="AR5" i="1380" s="1"/>
  <c r="AB5" i="1355"/>
  <c r="AB5" i="1361" s="1"/>
  <c r="AQ5" i="1380" s="1"/>
  <c r="AA5" i="1355"/>
  <c r="AA5" i="1361" s="1"/>
  <c r="AP5" i="1380" s="1"/>
  <c r="Z5" i="1355"/>
  <c r="Z5" i="1361" s="1"/>
  <c r="AO5" i="1380" s="1"/>
  <c r="Y5" i="1355"/>
  <c r="Y5" i="1361" s="1"/>
  <c r="AN5" i="1380" s="1"/>
  <c r="X5" i="1355"/>
  <c r="X5" i="1361" s="1"/>
  <c r="G355" i="1365"/>
  <c r="G353" i="1365"/>
  <c r="I34" i="1448" l="1"/>
  <c r="F41" i="1448"/>
  <c r="F42" i="1448" s="1"/>
  <c r="F44" i="1448" s="1"/>
  <c r="G45" i="1448" s="1"/>
  <c r="E41" i="1448"/>
  <c r="E42" i="1448" s="1"/>
  <c r="C46" i="1448"/>
  <c r="D45" i="1448"/>
  <c r="H21" i="1448"/>
  <c r="H26" i="1448" s="1"/>
  <c r="I18" i="1448"/>
  <c r="J30" i="1448"/>
  <c r="J34" i="1448" s="1"/>
  <c r="J11" i="1448"/>
  <c r="J32" i="1448"/>
  <c r="J33" i="1448"/>
  <c r="J25" i="1448"/>
  <c r="J9" i="1448"/>
  <c r="G36" i="1448"/>
  <c r="AL219" i="1380"/>
  <c r="W219" i="1365"/>
  <c r="X219" i="1365" s="1"/>
  <c r="Y219" i="1365" s="1"/>
  <c r="Z219" i="1365" s="1"/>
  <c r="AA219" i="1365" s="1"/>
  <c r="AB219" i="1365" s="1"/>
  <c r="AC219" i="1365" s="1"/>
  <c r="AD219" i="1365" s="1"/>
  <c r="AE219" i="1365" s="1"/>
  <c r="AF219" i="1365" s="1"/>
  <c r="AG219" i="1365" s="1"/>
  <c r="AH219" i="1365" s="1"/>
  <c r="AI219" i="1365" s="1"/>
  <c r="AJ219" i="1365" s="1"/>
  <c r="AK219" i="1365" s="1"/>
  <c r="AL221" i="1380"/>
  <c r="W221" i="1365"/>
  <c r="X221" i="1365" s="1"/>
  <c r="Y221" i="1365" s="1"/>
  <c r="Z221" i="1365" s="1"/>
  <c r="AA221" i="1365" s="1"/>
  <c r="AB221" i="1365" s="1"/>
  <c r="AC221" i="1365" s="1"/>
  <c r="AD221" i="1365" s="1"/>
  <c r="AE221" i="1365" s="1"/>
  <c r="AF221" i="1365" s="1"/>
  <c r="AG221" i="1365" s="1"/>
  <c r="AH221" i="1365" s="1"/>
  <c r="AI221" i="1365" s="1"/>
  <c r="AJ221" i="1365" s="1"/>
  <c r="AK221" i="1365" s="1"/>
  <c r="AL220" i="1380"/>
  <c r="W220" i="1365"/>
  <c r="X220" i="1365" s="1"/>
  <c r="Y220" i="1365" s="1"/>
  <c r="Z220" i="1365" s="1"/>
  <c r="AA220" i="1365" s="1"/>
  <c r="AB220" i="1365" s="1"/>
  <c r="AC220" i="1365" s="1"/>
  <c r="AD220" i="1365" s="1"/>
  <c r="AE220" i="1365" s="1"/>
  <c r="AF220" i="1365" s="1"/>
  <c r="AG220" i="1365" s="1"/>
  <c r="AH220" i="1365" s="1"/>
  <c r="AI220" i="1365" s="1"/>
  <c r="AJ220" i="1365" s="1"/>
  <c r="AK220" i="1365" s="1"/>
  <c r="AL139" i="1380"/>
  <c r="W139" i="1365"/>
  <c r="X139" i="1365" s="1"/>
  <c r="Y139" i="1365" s="1"/>
  <c r="Z139" i="1365" s="1"/>
  <c r="AA139" i="1365" s="1"/>
  <c r="AB139" i="1365" s="1"/>
  <c r="AC139" i="1365" s="1"/>
  <c r="AD139" i="1365" s="1"/>
  <c r="AE139" i="1365" s="1"/>
  <c r="AF139" i="1365" s="1"/>
  <c r="AG139" i="1365" s="1"/>
  <c r="AH139" i="1365" s="1"/>
  <c r="AI139" i="1365" s="1"/>
  <c r="AJ139" i="1365" s="1"/>
  <c r="AK139" i="1365" s="1"/>
  <c r="AL179" i="1380"/>
  <c r="W179" i="1365"/>
  <c r="X179" i="1365" s="1"/>
  <c r="Y179" i="1365" s="1"/>
  <c r="Z179" i="1365" s="1"/>
  <c r="AA179" i="1365" s="1"/>
  <c r="AB179" i="1365" s="1"/>
  <c r="AC179" i="1365" s="1"/>
  <c r="AD179" i="1365" s="1"/>
  <c r="AE179" i="1365" s="1"/>
  <c r="AF179" i="1365" s="1"/>
  <c r="AG179" i="1365" s="1"/>
  <c r="AH179" i="1365" s="1"/>
  <c r="AI179" i="1365" s="1"/>
  <c r="AJ179" i="1365" s="1"/>
  <c r="AK179" i="1365" s="1"/>
  <c r="AL10" i="1380"/>
  <c r="W10" i="1365"/>
  <c r="X10" i="1365" s="1"/>
  <c r="Y10" i="1365" s="1"/>
  <c r="Z10" i="1365" s="1"/>
  <c r="AA10" i="1365" s="1"/>
  <c r="AB10" i="1365" s="1"/>
  <c r="AC10" i="1365" s="1"/>
  <c r="AD10" i="1365" s="1"/>
  <c r="AE10" i="1365" s="1"/>
  <c r="AF10" i="1365" s="1"/>
  <c r="AG10" i="1365" s="1"/>
  <c r="AH10" i="1365" s="1"/>
  <c r="AI10" i="1365" s="1"/>
  <c r="AJ10" i="1365" s="1"/>
  <c r="AK10" i="1365" s="1"/>
  <c r="AL18" i="1380"/>
  <c r="W18" i="1365"/>
  <c r="X18" i="1365" s="1"/>
  <c r="Y18" i="1365" s="1"/>
  <c r="Z18" i="1365" s="1"/>
  <c r="AA18" i="1365" s="1"/>
  <c r="AB18" i="1365" s="1"/>
  <c r="AC18" i="1365" s="1"/>
  <c r="AD18" i="1365" s="1"/>
  <c r="AE18" i="1365" s="1"/>
  <c r="AF18" i="1365" s="1"/>
  <c r="AG18" i="1365" s="1"/>
  <c r="AH18" i="1365" s="1"/>
  <c r="AI18" i="1365" s="1"/>
  <c r="AJ18" i="1365" s="1"/>
  <c r="AK18" i="1365" s="1"/>
  <c r="AL34" i="1380"/>
  <c r="W34" i="1365"/>
  <c r="X34" i="1365" s="1"/>
  <c r="Y34" i="1365" s="1"/>
  <c r="Z34" i="1365" s="1"/>
  <c r="AA34" i="1365" s="1"/>
  <c r="AB34" i="1365" s="1"/>
  <c r="AC34" i="1365" s="1"/>
  <c r="AD34" i="1365" s="1"/>
  <c r="AE34" i="1365" s="1"/>
  <c r="AF34" i="1365" s="1"/>
  <c r="AG34" i="1365" s="1"/>
  <c r="AH34" i="1365" s="1"/>
  <c r="AI34" i="1365" s="1"/>
  <c r="AJ34" i="1365" s="1"/>
  <c r="AK34" i="1365" s="1"/>
  <c r="AL42" i="1380"/>
  <c r="W42" i="1365"/>
  <c r="X42" i="1365" s="1"/>
  <c r="Y42" i="1365" s="1"/>
  <c r="Z42" i="1365" s="1"/>
  <c r="AA42" i="1365" s="1"/>
  <c r="AB42" i="1365" s="1"/>
  <c r="AC42" i="1365" s="1"/>
  <c r="AD42" i="1365" s="1"/>
  <c r="AE42" i="1365" s="1"/>
  <c r="AF42" i="1365" s="1"/>
  <c r="AG42" i="1365" s="1"/>
  <c r="AH42" i="1365" s="1"/>
  <c r="AI42" i="1365" s="1"/>
  <c r="AJ42" i="1365" s="1"/>
  <c r="AK42" i="1365" s="1"/>
  <c r="AL82" i="1380"/>
  <c r="W82" i="1365"/>
  <c r="X82" i="1365" s="1"/>
  <c r="Y82" i="1365" s="1"/>
  <c r="Z82" i="1365" s="1"/>
  <c r="AA82" i="1365" s="1"/>
  <c r="AB82" i="1365" s="1"/>
  <c r="AC82" i="1365" s="1"/>
  <c r="AD82" i="1365" s="1"/>
  <c r="AE82" i="1365" s="1"/>
  <c r="AF82" i="1365" s="1"/>
  <c r="AG82" i="1365" s="1"/>
  <c r="AH82" i="1365" s="1"/>
  <c r="AI82" i="1365" s="1"/>
  <c r="AJ82" i="1365" s="1"/>
  <c r="AK82" i="1365" s="1"/>
  <c r="AL130" i="1380"/>
  <c r="W130" i="1365"/>
  <c r="X130" i="1365" s="1"/>
  <c r="Y130" i="1365" s="1"/>
  <c r="Z130" i="1365" s="1"/>
  <c r="AA130" i="1365" s="1"/>
  <c r="AB130" i="1365" s="1"/>
  <c r="AC130" i="1365" s="1"/>
  <c r="AD130" i="1365" s="1"/>
  <c r="AE130" i="1365" s="1"/>
  <c r="AF130" i="1365" s="1"/>
  <c r="AG130" i="1365" s="1"/>
  <c r="AH130" i="1365" s="1"/>
  <c r="AI130" i="1365" s="1"/>
  <c r="AJ130" i="1365" s="1"/>
  <c r="AK130" i="1365" s="1"/>
  <c r="AL146" i="1380"/>
  <c r="W146" i="1365"/>
  <c r="X146" i="1365" s="1"/>
  <c r="Y146" i="1365" s="1"/>
  <c r="Z146" i="1365" s="1"/>
  <c r="AA146" i="1365" s="1"/>
  <c r="AB146" i="1365" s="1"/>
  <c r="AC146" i="1365" s="1"/>
  <c r="AD146" i="1365" s="1"/>
  <c r="AE146" i="1365" s="1"/>
  <c r="AF146" i="1365" s="1"/>
  <c r="AG146" i="1365" s="1"/>
  <c r="AH146" i="1365" s="1"/>
  <c r="AI146" i="1365" s="1"/>
  <c r="AJ146" i="1365" s="1"/>
  <c r="AK146" i="1365" s="1"/>
  <c r="AL162" i="1380"/>
  <c r="W162" i="1365"/>
  <c r="X162" i="1365" s="1"/>
  <c r="Y162" i="1365" s="1"/>
  <c r="Z162" i="1365" s="1"/>
  <c r="AA162" i="1365" s="1"/>
  <c r="AB162" i="1365" s="1"/>
  <c r="AC162" i="1365" s="1"/>
  <c r="AD162" i="1365" s="1"/>
  <c r="AE162" i="1365" s="1"/>
  <c r="AF162" i="1365" s="1"/>
  <c r="AG162" i="1365" s="1"/>
  <c r="AH162" i="1365" s="1"/>
  <c r="AI162" i="1365" s="1"/>
  <c r="AJ162" i="1365" s="1"/>
  <c r="AK162" i="1365" s="1"/>
  <c r="AL178" i="1380"/>
  <c r="W178" i="1365"/>
  <c r="X178" i="1365" s="1"/>
  <c r="Y178" i="1365" s="1"/>
  <c r="Z178" i="1365" s="1"/>
  <c r="AA178" i="1365" s="1"/>
  <c r="AB178" i="1365" s="1"/>
  <c r="AC178" i="1365" s="1"/>
  <c r="AD178" i="1365" s="1"/>
  <c r="AE178" i="1365" s="1"/>
  <c r="AF178" i="1365" s="1"/>
  <c r="AG178" i="1365" s="1"/>
  <c r="AH178" i="1365" s="1"/>
  <c r="AI178" i="1365" s="1"/>
  <c r="AJ178" i="1365" s="1"/>
  <c r="AK178" i="1365" s="1"/>
  <c r="AL19" i="1380"/>
  <c r="W19" i="1365"/>
  <c r="X19" i="1365" s="1"/>
  <c r="Y19" i="1365" s="1"/>
  <c r="Z19" i="1365" s="1"/>
  <c r="AA19" i="1365" s="1"/>
  <c r="AB19" i="1365" s="1"/>
  <c r="AC19" i="1365" s="1"/>
  <c r="AD19" i="1365" s="1"/>
  <c r="AE19" i="1365" s="1"/>
  <c r="AF19" i="1365" s="1"/>
  <c r="AG19" i="1365" s="1"/>
  <c r="AH19" i="1365" s="1"/>
  <c r="AI19" i="1365" s="1"/>
  <c r="AJ19" i="1365" s="1"/>
  <c r="AK19" i="1365" s="1"/>
  <c r="AL83" i="1380"/>
  <c r="W83" i="1365"/>
  <c r="X83" i="1365" s="1"/>
  <c r="Y83" i="1365" s="1"/>
  <c r="Z83" i="1365" s="1"/>
  <c r="AA83" i="1365" s="1"/>
  <c r="AB83" i="1365" s="1"/>
  <c r="AC83" i="1365" s="1"/>
  <c r="AD83" i="1365" s="1"/>
  <c r="AE83" i="1365" s="1"/>
  <c r="AF83" i="1365" s="1"/>
  <c r="AG83" i="1365" s="1"/>
  <c r="AH83" i="1365" s="1"/>
  <c r="AI83" i="1365" s="1"/>
  <c r="AJ83" i="1365" s="1"/>
  <c r="AK83" i="1365" s="1"/>
  <c r="AL171" i="1380"/>
  <c r="W171" i="1365"/>
  <c r="X171" i="1365" s="1"/>
  <c r="Y171" i="1365" s="1"/>
  <c r="Z171" i="1365" s="1"/>
  <c r="AA171" i="1365" s="1"/>
  <c r="AB171" i="1365" s="1"/>
  <c r="AC171" i="1365" s="1"/>
  <c r="AD171" i="1365" s="1"/>
  <c r="AE171" i="1365" s="1"/>
  <c r="AF171" i="1365" s="1"/>
  <c r="AG171" i="1365" s="1"/>
  <c r="AH171" i="1365" s="1"/>
  <c r="AI171" i="1365" s="1"/>
  <c r="AJ171" i="1365" s="1"/>
  <c r="AK171" i="1365" s="1"/>
  <c r="AL9" i="1380"/>
  <c r="W9" i="1365"/>
  <c r="X9" i="1365" s="1"/>
  <c r="Y9" i="1365" s="1"/>
  <c r="Z9" i="1365" s="1"/>
  <c r="AA9" i="1365" s="1"/>
  <c r="AB9" i="1365" s="1"/>
  <c r="AC9" i="1365" s="1"/>
  <c r="AD9" i="1365" s="1"/>
  <c r="AE9" i="1365" s="1"/>
  <c r="AF9" i="1365" s="1"/>
  <c r="AG9" i="1365" s="1"/>
  <c r="AH9" i="1365" s="1"/>
  <c r="AI9" i="1365" s="1"/>
  <c r="AJ9" i="1365" s="1"/>
  <c r="AK9" i="1365" s="1"/>
  <c r="AL17" i="1380"/>
  <c r="W17" i="1365"/>
  <c r="X17" i="1365" s="1"/>
  <c r="Y17" i="1365" s="1"/>
  <c r="Z17" i="1365" s="1"/>
  <c r="AA17" i="1365" s="1"/>
  <c r="AB17" i="1365" s="1"/>
  <c r="AC17" i="1365" s="1"/>
  <c r="AD17" i="1365" s="1"/>
  <c r="AE17" i="1365" s="1"/>
  <c r="AF17" i="1365" s="1"/>
  <c r="AG17" i="1365" s="1"/>
  <c r="AH17" i="1365" s="1"/>
  <c r="AI17" i="1365" s="1"/>
  <c r="AJ17" i="1365" s="1"/>
  <c r="AK17" i="1365" s="1"/>
  <c r="AL33" i="1380"/>
  <c r="W33" i="1365"/>
  <c r="X33" i="1365" s="1"/>
  <c r="Y33" i="1365" s="1"/>
  <c r="Z33" i="1365" s="1"/>
  <c r="AA33" i="1365" s="1"/>
  <c r="AB33" i="1365" s="1"/>
  <c r="AC33" i="1365" s="1"/>
  <c r="AD33" i="1365" s="1"/>
  <c r="AE33" i="1365" s="1"/>
  <c r="AF33" i="1365" s="1"/>
  <c r="AG33" i="1365" s="1"/>
  <c r="AH33" i="1365" s="1"/>
  <c r="AI33" i="1365" s="1"/>
  <c r="AJ33" i="1365" s="1"/>
  <c r="AK33" i="1365" s="1"/>
  <c r="AL41" i="1380"/>
  <c r="W41" i="1365"/>
  <c r="X41" i="1365" s="1"/>
  <c r="Y41" i="1365" s="1"/>
  <c r="Z41" i="1365" s="1"/>
  <c r="AA41" i="1365" s="1"/>
  <c r="AB41" i="1365" s="1"/>
  <c r="AC41" i="1365" s="1"/>
  <c r="AD41" i="1365" s="1"/>
  <c r="AE41" i="1365" s="1"/>
  <c r="AF41" i="1365" s="1"/>
  <c r="AG41" i="1365" s="1"/>
  <c r="AH41" i="1365" s="1"/>
  <c r="AI41" i="1365" s="1"/>
  <c r="AJ41" i="1365" s="1"/>
  <c r="AK41" i="1365" s="1"/>
  <c r="AL73" i="1380"/>
  <c r="W73" i="1365"/>
  <c r="X73" i="1365" s="1"/>
  <c r="Y73" i="1365" s="1"/>
  <c r="Z73" i="1365" s="1"/>
  <c r="AA73" i="1365" s="1"/>
  <c r="AB73" i="1365" s="1"/>
  <c r="AC73" i="1365" s="1"/>
  <c r="AD73" i="1365" s="1"/>
  <c r="AE73" i="1365" s="1"/>
  <c r="AF73" i="1365" s="1"/>
  <c r="AG73" i="1365" s="1"/>
  <c r="AH73" i="1365" s="1"/>
  <c r="AI73" i="1365" s="1"/>
  <c r="AJ73" i="1365" s="1"/>
  <c r="AK73" i="1365" s="1"/>
  <c r="AL81" i="1380"/>
  <c r="W81" i="1365"/>
  <c r="X81" i="1365" s="1"/>
  <c r="Y81" i="1365" s="1"/>
  <c r="Z81" i="1365" s="1"/>
  <c r="AA81" i="1365" s="1"/>
  <c r="AB81" i="1365" s="1"/>
  <c r="AC81" i="1365" s="1"/>
  <c r="AD81" i="1365" s="1"/>
  <c r="AE81" i="1365" s="1"/>
  <c r="AF81" i="1365" s="1"/>
  <c r="AG81" i="1365" s="1"/>
  <c r="AH81" i="1365" s="1"/>
  <c r="AI81" i="1365" s="1"/>
  <c r="AJ81" i="1365" s="1"/>
  <c r="AK81" i="1365" s="1"/>
  <c r="AL89" i="1380"/>
  <c r="W89" i="1365"/>
  <c r="X89" i="1365" s="1"/>
  <c r="Y89" i="1365" s="1"/>
  <c r="Z89" i="1365" s="1"/>
  <c r="AA89" i="1365" s="1"/>
  <c r="AB89" i="1365" s="1"/>
  <c r="AC89" i="1365" s="1"/>
  <c r="AD89" i="1365" s="1"/>
  <c r="AE89" i="1365" s="1"/>
  <c r="AF89" i="1365" s="1"/>
  <c r="AG89" i="1365" s="1"/>
  <c r="AH89" i="1365" s="1"/>
  <c r="AI89" i="1365" s="1"/>
  <c r="AJ89" i="1365" s="1"/>
  <c r="AK89" i="1365" s="1"/>
  <c r="AL113" i="1380"/>
  <c r="W113" i="1365"/>
  <c r="X113" i="1365" s="1"/>
  <c r="Y113" i="1365" s="1"/>
  <c r="Z113" i="1365" s="1"/>
  <c r="AA113" i="1365" s="1"/>
  <c r="AB113" i="1365" s="1"/>
  <c r="AC113" i="1365" s="1"/>
  <c r="AD113" i="1365" s="1"/>
  <c r="AE113" i="1365" s="1"/>
  <c r="AF113" i="1365" s="1"/>
  <c r="AG113" i="1365" s="1"/>
  <c r="AH113" i="1365" s="1"/>
  <c r="AI113" i="1365" s="1"/>
  <c r="AJ113" i="1365" s="1"/>
  <c r="AK113" i="1365" s="1"/>
  <c r="AL145" i="1380"/>
  <c r="W145" i="1365"/>
  <c r="X145" i="1365" s="1"/>
  <c r="Y145" i="1365" s="1"/>
  <c r="Z145" i="1365" s="1"/>
  <c r="AA145" i="1365" s="1"/>
  <c r="AB145" i="1365" s="1"/>
  <c r="AC145" i="1365" s="1"/>
  <c r="AD145" i="1365" s="1"/>
  <c r="AE145" i="1365" s="1"/>
  <c r="AF145" i="1365" s="1"/>
  <c r="AG145" i="1365" s="1"/>
  <c r="AH145" i="1365" s="1"/>
  <c r="AI145" i="1365" s="1"/>
  <c r="AJ145" i="1365" s="1"/>
  <c r="AK145" i="1365" s="1"/>
  <c r="AL153" i="1380"/>
  <c r="W153" i="1365"/>
  <c r="X153" i="1365" s="1"/>
  <c r="Y153" i="1365" s="1"/>
  <c r="Z153" i="1365" s="1"/>
  <c r="AA153" i="1365" s="1"/>
  <c r="AB153" i="1365" s="1"/>
  <c r="AC153" i="1365" s="1"/>
  <c r="AD153" i="1365" s="1"/>
  <c r="AE153" i="1365" s="1"/>
  <c r="AF153" i="1365" s="1"/>
  <c r="AG153" i="1365" s="1"/>
  <c r="AH153" i="1365" s="1"/>
  <c r="AI153" i="1365" s="1"/>
  <c r="AJ153" i="1365" s="1"/>
  <c r="AK153" i="1365" s="1"/>
  <c r="AL161" i="1380"/>
  <c r="W161" i="1365"/>
  <c r="X161" i="1365" s="1"/>
  <c r="Y161" i="1365" s="1"/>
  <c r="Z161" i="1365" s="1"/>
  <c r="AA161" i="1365" s="1"/>
  <c r="AB161" i="1365" s="1"/>
  <c r="AC161" i="1365" s="1"/>
  <c r="AD161" i="1365" s="1"/>
  <c r="AE161" i="1365" s="1"/>
  <c r="AF161" i="1365" s="1"/>
  <c r="AG161" i="1365" s="1"/>
  <c r="AH161" i="1365" s="1"/>
  <c r="AI161" i="1365" s="1"/>
  <c r="AJ161" i="1365" s="1"/>
  <c r="AK161" i="1365" s="1"/>
  <c r="AL177" i="1380"/>
  <c r="W177" i="1365"/>
  <c r="X177" i="1365" s="1"/>
  <c r="Y177" i="1365" s="1"/>
  <c r="Z177" i="1365" s="1"/>
  <c r="AA177" i="1365" s="1"/>
  <c r="AB177" i="1365" s="1"/>
  <c r="AC177" i="1365" s="1"/>
  <c r="AD177" i="1365" s="1"/>
  <c r="AE177" i="1365" s="1"/>
  <c r="AF177" i="1365" s="1"/>
  <c r="AG177" i="1365" s="1"/>
  <c r="AH177" i="1365" s="1"/>
  <c r="AI177" i="1365" s="1"/>
  <c r="AJ177" i="1365" s="1"/>
  <c r="AK177" i="1365" s="1"/>
  <c r="AL11" i="1380"/>
  <c r="W11" i="1365"/>
  <c r="X11" i="1365" s="1"/>
  <c r="Y11" i="1365" s="1"/>
  <c r="Z11" i="1365" s="1"/>
  <c r="AA11" i="1365" s="1"/>
  <c r="AB11" i="1365" s="1"/>
  <c r="AC11" i="1365" s="1"/>
  <c r="AD11" i="1365" s="1"/>
  <c r="AE11" i="1365" s="1"/>
  <c r="AF11" i="1365" s="1"/>
  <c r="AG11" i="1365" s="1"/>
  <c r="AH11" i="1365" s="1"/>
  <c r="AI11" i="1365" s="1"/>
  <c r="AJ11" i="1365" s="1"/>
  <c r="AK11" i="1365" s="1"/>
  <c r="AL43" i="1380"/>
  <c r="W43" i="1365"/>
  <c r="X43" i="1365" s="1"/>
  <c r="Y43" i="1365" s="1"/>
  <c r="Z43" i="1365" s="1"/>
  <c r="AA43" i="1365" s="1"/>
  <c r="AB43" i="1365" s="1"/>
  <c r="AC43" i="1365" s="1"/>
  <c r="AD43" i="1365" s="1"/>
  <c r="AE43" i="1365" s="1"/>
  <c r="AF43" i="1365" s="1"/>
  <c r="AG43" i="1365" s="1"/>
  <c r="AH43" i="1365" s="1"/>
  <c r="AI43" i="1365" s="1"/>
  <c r="AJ43" i="1365" s="1"/>
  <c r="AK43" i="1365" s="1"/>
  <c r="AL51" i="1380"/>
  <c r="W51" i="1365"/>
  <c r="X51" i="1365" s="1"/>
  <c r="Y51" i="1365" s="1"/>
  <c r="Z51" i="1365" s="1"/>
  <c r="AA51" i="1365" s="1"/>
  <c r="AB51" i="1365" s="1"/>
  <c r="AC51" i="1365" s="1"/>
  <c r="AD51" i="1365" s="1"/>
  <c r="AE51" i="1365" s="1"/>
  <c r="AF51" i="1365" s="1"/>
  <c r="AG51" i="1365" s="1"/>
  <c r="AH51" i="1365" s="1"/>
  <c r="AI51" i="1365" s="1"/>
  <c r="AJ51" i="1365" s="1"/>
  <c r="AK51" i="1365" s="1"/>
  <c r="AL75" i="1380"/>
  <c r="W75" i="1365"/>
  <c r="X75" i="1365" s="1"/>
  <c r="Y75" i="1365" s="1"/>
  <c r="Z75" i="1365" s="1"/>
  <c r="AA75" i="1365" s="1"/>
  <c r="AB75" i="1365" s="1"/>
  <c r="AC75" i="1365" s="1"/>
  <c r="AD75" i="1365" s="1"/>
  <c r="AE75" i="1365" s="1"/>
  <c r="AF75" i="1365" s="1"/>
  <c r="AG75" i="1365" s="1"/>
  <c r="AH75" i="1365" s="1"/>
  <c r="AI75" i="1365" s="1"/>
  <c r="AJ75" i="1365" s="1"/>
  <c r="AK75" i="1365" s="1"/>
  <c r="AL91" i="1380"/>
  <c r="W91" i="1365"/>
  <c r="X91" i="1365" s="1"/>
  <c r="Y91" i="1365" s="1"/>
  <c r="Z91" i="1365" s="1"/>
  <c r="AA91" i="1365" s="1"/>
  <c r="AB91" i="1365" s="1"/>
  <c r="AC91" i="1365" s="1"/>
  <c r="AD91" i="1365" s="1"/>
  <c r="AE91" i="1365" s="1"/>
  <c r="AF91" i="1365" s="1"/>
  <c r="AG91" i="1365" s="1"/>
  <c r="AH91" i="1365" s="1"/>
  <c r="AI91" i="1365" s="1"/>
  <c r="AJ91" i="1365" s="1"/>
  <c r="AK91" i="1365" s="1"/>
  <c r="AL123" i="1380"/>
  <c r="W123" i="1365"/>
  <c r="X123" i="1365" s="1"/>
  <c r="Y123" i="1365" s="1"/>
  <c r="Z123" i="1365" s="1"/>
  <c r="AA123" i="1365" s="1"/>
  <c r="AB123" i="1365" s="1"/>
  <c r="AC123" i="1365" s="1"/>
  <c r="AD123" i="1365" s="1"/>
  <c r="AE123" i="1365" s="1"/>
  <c r="AF123" i="1365" s="1"/>
  <c r="AG123" i="1365" s="1"/>
  <c r="AH123" i="1365" s="1"/>
  <c r="AI123" i="1365" s="1"/>
  <c r="AJ123" i="1365" s="1"/>
  <c r="AK123" i="1365" s="1"/>
  <c r="AL147" i="1380"/>
  <c r="W147" i="1365"/>
  <c r="X147" i="1365" s="1"/>
  <c r="Y147" i="1365" s="1"/>
  <c r="Z147" i="1365" s="1"/>
  <c r="AA147" i="1365" s="1"/>
  <c r="AB147" i="1365" s="1"/>
  <c r="AC147" i="1365" s="1"/>
  <c r="AD147" i="1365" s="1"/>
  <c r="AE147" i="1365" s="1"/>
  <c r="AF147" i="1365" s="1"/>
  <c r="AG147" i="1365" s="1"/>
  <c r="AH147" i="1365" s="1"/>
  <c r="AI147" i="1365" s="1"/>
  <c r="AJ147" i="1365" s="1"/>
  <c r="AK147" i="1365" s="1"/>
  <c r="AL8" i="1380"/>
  <c r="W8" i="1365"/>
  <c r="X8" i="1365" s="1"/>
  <c r="Y8" i="1365" s="1"/>
  <c r="Z8" i="1365" s="1"/>
  <c r="AA8" i="1365" s="1"/>
  <c r="AB8" i="1365" s="1"/>
  <c r="AC8" i="1365" s="1"/>
  <c r="AD8" i="1365" s="1"/>
  <c r="AE8" i="1365" s="1"/>
  <c r="AF8" i="1365" s="1"/>
  <c r="AG8" i="1365" s="1"/>
  <c r="AH8" i="1365" s="1"/>
  <c r="AI8" i="1365" s="1"/>
  <c r="AJ8" i="1365" s="1"/>
  <c r="AK8" i="1365" s="1"/>
  <c r="AL40" i="1380"/>
  <c r="W40" i="1365"/>
  <c r="X40" i="1365" s="1"/>
  <c r="Y40" i="1365" s="1"/>
  <c r="Z40" i="1365" s="1"/>
  <c r="AA40" i="1365" s="1"/>
  <c r="AB40" i="1365" s="1"/>
  <c r="AC40" i="1365" s="1"/>
  <c r="AD40" i="1365" s="1"/>
  <c r="AE40" i="1365" s="1"/>
  <c r="AF40" i="1365" s="1"/>
  <c r="AG40" i="1365" s="1"/>
  <c r="AH40" i="1365" s="1"/>
  <c r="AI40" i="1365" s="1"/>
  <c r="AJ40" i="1365" s="1"/>
  <c r="AK40" i="1365" s="1"/>
  <c r="AL80" i="1380"/>
  <c r="W80" i="1365"/>
  <c r="X80" i="1365" s="1"/>
  <c r="Y80" i="1365" s="1"/>
  <c r="Z80" i="1365" s="1"/>
  <c r="AA80" i="1365" s="1"/>
  <c r="AB80" i="1365" s="1"/>
  <c r="AC80" i="1365" s="1"/>
  <c r="AD80" i="1365" s="1"/>
  <c r="AE80" i="1365" s="1"/>
  <c r="AF80" i="1365" s="1"/>
  <c r="AG80" i="1365" s="1"/>
  <c r="AH80" i="1365" s="1"/>
  <c r="AI80" i="1365" s="1"/>
  <c r="AJ80" i="1365" s="1"/>
  <c r="AK80" i="1365" s="1"/>
  <c r="AL88" i="1380"/>
  <c r="W88" i="1365"/>
  <c r="X88" i="1365" s="1"/>
  <c r="Y88" i="1365" s="1"/>
  <c r="Z88" i="1365" s="1"/>
  <c r="AA88" i="1365" s="1"/>
  <c r="AB88" i="1365" s="1"/>
  <c r="AC88" i="1365" s="1"/>
  <c r="AD88" i="1365" s="1"/>
  <c r="AE88" i="1365" s="1"/>
  <c r="AF88" i="1365" s="1"/>
  <c r="AG88" i="1365" s="1"/>
  <c r="AH88" i="1365" s="1"/>
  <c r="AI88" i="1365" s="1"/>
  <c r="AJ88" i="1365" s="1"/>
  <c r="AK88" i="1365" s="1"/>
  <c r="AL104" i="1380"/>
  <c r="W104" i="1365"/>
  <c r="X104" i="1365" s="1"/>
  <c r="Y104" i="1365" s="1"/>
  <c r="Z104" i="1365" s="1"/>
  <c r="AA104" i="1365" s="1"/>
  <c r="AB104" i="1365" s="1"/>
  <c r="AC104" i="1365" s="1"/>
  <c r="AD104" i="1365" s="1"/>
  <c r="AE104" i="1365" s="1"/>
  <c r="AF104" i="1365" s="1"/>
  <c r="AG104" i="1365" s="1"/>
  <c r="AH104" i="1365" s="1"/>
  <c r="AI104" i="1365" s="1"/>
  <c r="AJ104" i="1365" s="1"/>
  <c r="AK104" i="1365" s="1"/>
  <c r="AL112" i="1380"/>
  <c r="W112" i="1365"/>
  <c r="X112" i="1365" s="1"/>
  <c r="Y112" i="1365" s="1"/>
  <c r="Z112" i="1365" s="1"/>
  <c r="AA112" i="1365" s="1"/>
  <c r="AB112" i="1365" s="1"/>
  <c r="AC112" i="1365" s="1"/>
  <c r="AD112" i="1365" s="1"/>
  <c r="AE112" i="1365" s="1"/>
  <c r="AF112" i="1365" s="1"/>
  <c r="AG112" i="1365" s="1"/>
  <c r="AH112" i="1365" s="1"/>
  <c r="AI112" i="1365" s="1"/>
  <c r="AJ112" i="1365" s="1"/>
  <c r="AK112" i="1365" s="1"/>
  <c r="AL128" i="1380"/>
  <c r="W128" i="1365"/>
  <c r="X128" i="1365" s="1"/>
  <c r="Y128" i="1365" s="1"/>
  <c r="Z128" i="1365" s="1"/>
  <c r="AA128" i="1365" s="1"/>
  <c r="AB128" i="1365" s="1"/>
  <c r="AC128" i="1365" s="1"/>
  <c r="AD128" i="1365" s="1"/>
  <c r="AE128" i="1365" s="1"/>
  <c r="AF128" i="1365" s="1"/>
  <c r="AG128" i="1365" s="1"/>
  <c r="AH128" i="1365" s="1"/>
  <c r="AI128" i="1365" s="1"/>
  <c r="AJ128" i="1365" s="1"/>
  <c r="AK128" i="1365" s="1"/>
  <c r="AL136" i="1380"/>
  <c r="W136" i="1365"/>
  <c r="X136" i="1365" s="1"/>
  <c r="Y136" i="1365" s="1"/>
  <c r="Z136" i="1365" s="1"/>
  <c r="AA136" i="1365" s="1"/>
  <c r="AB136" i="1365" s="1"/>
  <c r="AC136" i="1365" s="1"/>
  <c r="AD136" i="1365" s="1"/>
  <c r="AE136" i="1365" s="1"/>
  <c r="AF136" i="1365" s="1"/>
  <c r="AG136" i="1365" s="1"/>
  <c r="AH136" i="1365" s="1"/>
  <c r="AI136" i="1365" s="1"/>
  <c r="AJ136" i="1365" s="1"/>
  <c r="AK136" i="1365" s="1"/>
  <c r="AL152" i="1380"/>
  <c r="W152" i="1365"/>
  <c r="X152" i="1365" s="1"/>
  <c r="Y152" i="1365" s="1"/>
  <c r="Z152" i="1365" s="1"/>
  <c r="AA152" i="1365" s="1"/>
  <c r="AB152" i="1365" s="1"/>
  <c r="AC152" i="1365" s="1"/>
  <c r="AD152" i="1365" s="1"/>
  <c r="AE152" i="1365" s="1"/>
  <c r="AF152" i="1365" s="1"/>
  <c r="AG152" i="1365" s="1"/>
  <c r="AH152" i="1365" s="1"/>
  <c r="AI152" i="1365" s="1"/>
  <c r="AJ152" i="1365" s="1"/>
  <c r="AK152" i="1365" s="1"/>
  <c r="AL160" i="1380"/>
  <c r="W160" i="1365"/>
  <c r="X160" i="1365" s="1"/>
  <c r="Y160" i="1365" s="1"/>
  <c r="Z160" i="1365" s="1"/>
  <c r="AA160" i="1365" s="1"/>
  <c r="AB160" i="1365" s="1"/>
  <c r="AC160" i="1365" s="1"/>
  <c r="AD160" i="1365" s="1"/>
  <c r="AE160" i="1365" s="1"/>
  <c r="AF160" i="1365" s="1"/>
  <c r="AG160" i="1365" s="1"/>
  <c r="AH160" i="1365" s="1"/>
  <c r="AI160" i="1365" s="1"/>
  <c r="AJ160" i="1365" s="1"/>
  <c r="AK160" i="1365" s="1"/>
  <c r="AL168" i="1380"/>
  <c r="W168" i="1365"/>
  <c r="X168" i="1365" s="1"/>
  <c r="Y168" i="1365" s="1"/>
  <c r="Z168" i="1365" s="1"/>
  <c r="AA168" i="1365" s="1"/>
  <c r="AB168" i="1365" s="1"/>
  <c r="AC168" i="1365" s="1"/>
  <c r="AD168" i="1365" s="1"/>
  <c r="AE168" i="1365" s="1"/>
  <c r="AF168" i="1365" s="1"/>
  <c r="AG168" i="1365" s="1"/>
  <c r="AH168" i="1365" s="1"/>
  <c r="AI168" i="1365" s="1"/>
  <c r="AJ168" i="1365" s="1"/>
  <c r="AK168" i="1365" s="1"/>
  <c r="AL176" i="1380"/>
  <c r="W176" i="1365"/>
  <c r="X176" i="1365" s="1"/>
  <c r="Y176" i="1365" s="1"/>
  <c r="Z176" i="1365" s="1"/>
  <c r="AA176" i="1365" s="1"/>
  <c r="AB176" i="1365" s="1"/>
  <c r="AC176" i="1365" s="1"/>
  <c r="AD176" i="1365" s="1"/>
  <c r="AE176" i="1365" s="1"/>
  <c r="AF176" i="1365" s="1"/>
  <c r="AG176" i="1365" s="1"/>
  <c r="AH176" i="1365" s="1"/>
  <c r="AI176" i="1365" s="1"/>
  <c r="AJ176" i="1365" s="1"/>
  <c r="AK176" i="1365" s="1"/>
  <c r="AL115" i="1380"/>
  <c r="W115" i="1365"/>
  <c r="X115" i="1365" s="1"/>
  <c r="Y115" i="1365" s="1"/>
  <c r="Z115" i="1365" s="1"/>
  <c r="AA115" i="1365" s="1"/>
  <c r="AB115" i="1365" s="1"/>
  <c r="AC115" i="1365" s="1"/>
  <c r="AD115" i="1365" s="1"/>
  <c r="AE115" i="1365" s="1"/>
  <c r="AF115" i="1365" s="1"/>
  <c r="AG115" i="1365" s="1"/>
  <c r="AH115" i="1365" s="1"/>
  <c r="AI115" i="1365" s="1"/>
  <c r="AJ115" i="1365" s="1"/>
  <c r="AK115" i="1365" s="1"/>
  <c r="AL131" i="1380"/>
  <c r="W131" i="1365"/>
  <c r="X131" i="1365" s="1"/>
  <c r="Y131" i="1365" s="1"/>
  <c r="Z131" i="1365" s="1"/>
  <c r="AA131" i="1365" s="1"/>
  <c r="AB131" i="1365" s="1"/>
  <c r="AC131" i="1365" s="1"/>
  <c r="AD131" i="1365" s="1"/>
  <c r="AE131" i="1365" s="1"/>
  <c r="AF131" i="1365" s="1"/>
  <c r="AG131" i="1365" s="1"/>
  <c r="AH131" i="1365" s="1"/>
  <c r="AI131" i="1365" s="1"/>
  <c r="AJ131" i="1365" s="1"/>
  <c r="AK131" i="1365" s="1"/>
  <c r="AL16" i="1380"/>
  <c r="W16" i="1365"/>
  <c r="X16" i="1365" s="1"/>
  <c r="Y16" i="1365" s="1"/>
  <c r="Z16" i="1365" s="1"/>
  <c r="AA16" i="1365" s="1"/>
  <c r="AB16" i="1365" s="1"/>
  <c r="AC16" i="1365" s="1"/>
  <c r="AD16" i="1365" s="1"/>
  <c r="AE16" i="1365" s="1"/>
  <c r="AF16" i="1365" s="1"/>
  <c r="AG16" i="1365" s="1"/>
  <c r="AH16" i="1365" s="1"/>
  <c r="AI16" i="1365" s="1"/>
  <c r="AJ16" i="1365" s="1"/>
  <c r="AK16" i="1365" s="1"/>
  <c r="AL32" i="1380"/>
  <c r="W32" i="1365"/>
  <c r="X32" i="1365" s="1"/>
  <c r="Y32" i="1365" s="1"/>
  <c r="Z32" i="1365" s="1"/>
  <c r="AA32" i="1365" s="1"/>
  <c r="AB32" i="1365" s="1"/>
  <c r="AC32" i="1365" s="1"/>
  <c r="AD32" i="1365" s="1"/>
  <c r="AE32" i="1365" s="1"/>
  <c r="AF32" i="1365" s="1"/>
  <c r="AG32" i="1365" s="1"/>
  <c r="AH32" i="1365" s="1"/>
  <c r="AI32" i="1365" s="1"/>
  <c r="AJ32" i="1365" s="1"/>
  <c r="AK32" i="1365" s="1"/>
  <c r="AL7" i="1380"/>
  <c r="W7" i="1365"/>
  <c r="X7" i="1365" s="1"/>
  <c r="Y7" i="1365" s="1"/>
  <c r="Z7" i="1365" s="1"/>
  <c r="AA7" i="1365" s="1"/>
  <c r="AB7" i="1365" s="1"/>
  <c r="AC7" i="1365" s="1"/>
  <c r="AD7" i="1365" s="1"/>
  <c r="AE7" i="1365" s="1"/>
  <c r="AF7" i="1365" s="1"/>
  <c r="AG7" i="1365" s="1"/>
  <c r="AH7" i="1365" s="1"/>
  <c r="AI7" i="1365" s="1"/>
  <c r="AJ7" i="1365" s="1"/>
  <c r="AK7" i="1365" s="1"/>
  <c r="AL15" i="1380"/>
  <c r="W15" i="1365"/>
  <c r="X15" i="1365" s="1"/>
  <c r="Y15" i="1365" s="1"/>
  <c r="Z15" i="1365" s="1"/>
  <c r="AA15" i="1365" s="1"/>
  <c r="AB15" i="1365" s="1"/>
  <c r="AC15" i="1365" s="1"/>
  <c r="AD15" i="1365" s="1"/>
  <c r="AE15" i="1365" s="1"/>
  <c r="AF15" i="1365" s="1"/>
  <c r="AG15" i="1365" s="1"/>
  <c r="AH15" i="1365" s="1"/>
  <c r="AI15" i="1365" s="1"/>
  <c r="AJ15" i="1365" s="1"/>
  <c r="AK15" i="1365" s="1"/>
  <c r="AL23" i="1380"/>
  <c r="W23" i="1365"/>
  <c r="X23" i="1365" s="1"/>
  <c r="Y23" i="1365" s="1"/>
  <c r="Z23" i="1365" s="1"/>
  <c r="AA23" i="1365" s="1"/>
  <c r="AB23" i="1365" s="1"/>
  <c r="AC23" i="1365" s="1"/>
  <c r="AD23" i="1365" s="1"/>
  <c r="AE23" i="1365" s="1"/>
  <c r="AF23" i="1365" s="1"/>
  <c r="AG23" i="1365" s="1"/>
  <c r="AH23" i="1365" s="1"/>
  <c r="AI23" i="1365" s="1"/>
  <c r="AJ23" i="1365" s="1"/>
  <c r="AK23" i="1365" s="1"/>
  <c r="AL31" i="1380"/>
  <c r="W31" i="1365"/>
  <c r="X31" i="1365" s="1"/>
  <c r="Y31" i="1365" s="1"/>
  <c r="Z31" i="1365" s="1"/>
  <c r="AA31" i="1365" s="1"/>
  <c r="AB31" i="1365" s="1"/>
  <c r="AC31" i="1365" s="1"/>
  <c r="AD31" i="1365" s="1"/>
  <c r="AE31" i="1365" s="1"/>
  <c r="AF31" i="1365" s="1"/>
  <c r="AG31" i="1365" s="1"/>
  <c r="AH31" i="1365" s="1"/>
  <c r="AI31" i="1365" s="1"/>
  <c r="AJ31" i="1365" s="1"/>
  <c r="AK31" i="1365" s="1"/>
  <c r="AL39" i="1380"/>
  <c r="W39" i="1365"/>
  <c r="X39" i="1365" s="1"/>
  <c r="Y39" i="1365" s="1"/>
  <c r="Z39" i="1365" s="1"/>
  <c r="AA39" i="1365" s="1"/>
  <c r="AB39" i="1365" s="1"/>
  <c r="AC39" i="1365" s="1"/>
  <c r="AD39" i="1365" s="1"/>
  <c r="AE39" i="1365" s="1"/>
  <c r="AF39" i="1365" s="1"/>
  <c r="AG39" i="1365" s="1"/>
  <c r="AH39" i="1365" s="1"/>
  <c r="AI39" i="1365" s="1"/>
  <c r="AJ39" i="1365" s="1"/>
  <c r="AK39" i="1365" s="1"/>
  <c r="AL55" i="1380"/>
  <c r="W55" i="1365"/>
  <c r="X55" i="1365" s="1"/>
  <c r="Y55" i="1365" s="1"/>
  <c r="Z55" i="1365" s="1"/>
  <c r="AA55" i="1365" s="1"/>
  <c r="AB55" i="1365" s="1"/>
  <c r="AC55" i="1365" s="1"/>
  <c r="AD55" i="1365" s="1"/>
  <c r="AE55" i="1365" s="1"/>
  <c r="AF55" i="1365" s="1"/>
  <c r="AG55" i="1365" s="1"/>
  <c r="AH55" i="1365" s="1"/>
  <c r="AI55" i="1365" s="1"/>
  <c r="AJ55" i="1365" s="1"/>
  <c r="AK55" i="1365" s="1"/>
  <c r="AL63" i="1380"/>
  <c r="W63" i="1365"/>
  <c r="X63" i="1365" s="1"/>
  <c r="Y63" i="1365" s="1"/>
  <c r="Z63" i="1365" s="1"/>
  <c r="AA63" i="1365" s="1"/>
  <c r="AB63" i="1365" s="1"/>
  <c r="AC63" i="1365" s="1"/>
  <c r="AD63" i="1365" s="1"/>
  <c r="AE63" i="1365" s="1"/>
  <c r="AF63" i="1365" s="1"/>
  <c r="AG63" i="1365" s="1"/>
  <c r="AH63" i="1365" s="1"/>
  <c r="AI63" i="1365" s="1"/>
  <c r="AJ63" i="1365" s="1"/>
  <c r="AK63" i="1365" s="1"/>
  <c r="AL79" i="1380"/>
  <c r="W79" i="1365"/>
  <c r="X79" i="1365" s="1"/>
  <c r="Y79" i="1365" s="1"/>
  <c r="Z79" i="1365" s="1"/>
  <c r="AA79" i="1365" s="1"/>
  <c r="AB79" i="1365" s="1"/>
  <c r="AC79" i="1365" s="1"/>
  <c r="AD79" i="1365" s="1"/>
  <c r="AE79" i="1365" s="1"/>
  <c r="AF79" i="1365" s="1"/>
  <c r="AG79" i="1365" s="1"/>
  <c r="AH79" i="1365" s="1"/>
  <c r="AI79" i="1365" s="1"/>
  <c r="AJ79" i="1365" s="1"/>
  <c r="AK79" i="1365" s="1"/>
  <c r="AL87" i="1380"/>
  <c r="W87" i="1365"/>
  <c r="X87" i="1365" s="1"/>
  <c r="Y87" i="1365" s="1"/>
  <c r="Z87" i="1365" s="1"/>
  <c r="AA87" i="1365" s="1"/>
  <c r="AB87" i="1365" s="1"/>
  <c r="AC87" i="1365" s="1"/>
  <c r="AD87" i="1365" s="1"/>
  <c r="AE87" i="1365" s="1"/>
  <c r="AF87" i="1365" s="1"/>
  <c r="AG87" i="1365" s="1"/>
  <c r="AH87" i="1365" s="1"/>
  <c r="AI87" i="1365" s="1"/>
  <c r="AJ87" i="1365" s="1"/>
  <c r="AK87" i="1365" s="1"/>
  <c r="AL103" i="1380"/>
  <c r="W103" i="1365"/>
  <c r="X103" i="1365" s="1"/>
  <c r="Y103" i="1365" s="1"/>
  <c r="Z103" i="1365" s="1"/>
  <c r="AA103" i="1365" s="1"/>
  <c r="AB103" i="1365" s="1"/>
  <c r="AC103" i="1365" s="1"/>
  <c r="AD103" i="1365" s="1"/>
  <c r="AE103" i="1365" s="1"/>
  <c r="AF103" i="1365" s="1"/>
  <c r="AG103" i="1365" s="1"/>
  <c r="AH103" i="1365" s="1"/>
  <c r="AI103" i="1365" s="1"/>
  <c r="AJ103" i="1365" s="1"/>
  <c r="AK103" i="1365" s="1"/>
  <c r="AL111" i="1380"/>
  <c r="W111" i="1365"/>
  <c r="X111" i="1365" s="1"/>
  <c r="Y111" i="1365" s="1"/>
  <c r="Z111" i="1365" s="1"/>
  <c r="AA111" i="1365" s="1"/>
  <c r="AB111" i="1365" s="1"/>
  <c r="AC111" i="1365" s="1"/>
  <c r="AD111" i="1365" s="1"/>
  <c r="AE111" i="1365" s="1"/>
  <c r="AF111" i="1365" s="1"/>
  <c r="AG111" i="1365" s="1"/>
  <c r="AH111" i="1365" s="1"/>
  <c r="AI111" i="1365" s="1"/>
  <c r="AJ111" i="1365" s="1"/>
  <c r="AK111" i="1365" s="1"/>
  <c r="AL135" i="1380"/>
  <c r="W135" i="1365"/>
  <c r="X135" i="1365" s="1"/>
  <c r="Y135" i="1365" s="1"/>
  <c r="Z135" i="1365" s="1"/>
  <c r="AA135" i="1365" s="1"/>
  <c r="AB135" i="1365" s="1"/>
  <c r="AC135" i="1365" s="1"/>
  <c r="AD135" i="1365" s="1"/>
  <c r="AE135" i="1365" s="1"/>
  <c r="AF135" i="1365" s="1"/>
  <c r="AG135" i="1365" s="1"/>
  <c r="AH135" i="1365" s="1"/>
  <c r="AI135" i="1365" s="1"/>
  <c r="AJ135" i="1365" s="1"/>
  <c r="AK135" i="1365" s="1"/>
  <c r="AL143" i="1380"/>
  <c r="W143" i="1365"/>
  <c r="X143" i="1365" s="1"/>
  <c r="Y143" i="1365" s="1"/>
  <c r="Z143" i="1365" s="1"/>
  <c r="AA143" i="1365" s="1"/>
  <c r="AB143" i="1365" s="1"/>
  <c r="AC143" i="1365" s="1"/>
  <c r="AD143" i="1365" s="1"/>
  <c r="AE143" i="1365" s="1"/>
  <c r="AF143" i="1365" s="1"/>
  <c r="AG143" i="1365" s="1"/>
  <c r="AH143" i="1365" s="1"/>
  <c r="AI143" i="1365" s="1"/>
  <c r="AJ143" i="1365" s="1"/>
  <c r="AK143" i="1365" s="1"/>
  <c r="AL151" i="1380"/>
  <c r="W151" i="1365"/>
  <c r="X151" i="1365" s="1"/>
  <c r="Y151" i="1365" s="1"/>
  <c r="Z151" i="1365" s="1"/>
  <c r="AA151" i="1365" s="1"/>
  <c r="AB151" i="1365" s="1"/>
  <c r="AC151" i="1365" s="1"/>
  <c r="AD151" i="1365" s="1"/>
  <c r="AE151" i="1365" s="1"/>
  <c r="AF151" i="1365" s="1"/>
  <c r="AG151" i="1365" s="1"/>
  <c r="AH151" i="1365" s="1"/>
  <c r="AI151" i="1365" s="1"/>
  <c r="AJ151" i="1365" s="1"/>
  <c r="AK151" i="1365" s="1"/>
  <c r="AL159" i="1380"/>
  <c r="W159" i="1365"/>
  <c r="X159" i="1365" s="1"/>
  <c r="Y159" i="1365" s="1"/>
  <c r="Z159" i="1365" s="1"/>
  <c r="AA159" i="1365" s="1"/>
  <c r="AB159" i="1365" s="1"/>
  <c r="AC159" i="1365" s="1"/>
  <c r="AD159" i="1365" s="1"/>
  <c r="AE159" i="1365" s="1"/>
  <c r="AF159" i="1365" s="1"/>
  <c r="AG159" i="1365" s="1"/>
  <c r="AH159" i="1365" s="1"/>
  <c r="AI159" i="1365" s="1"/>
  <c r="AJ159" i="1365" s="1"/>
  <c r="AK159" i="1365" s="1"/>
  <c r="AL167" i="1380"/>
  <c r="W167" i="1365"/>
  <c r="X167" i="1365" s="1"/>
  <c r="Y167" i="1365" s="1"/>
  <c r="Z167" i="1365" s="1"/>
  <c r="AA167" i="1365" s="1"/>
  <c r="AB167" i="1365" s="1"/>
  <c r="AC167" i="1365" s="1"/>
  <c r="AD167" i="1365" s="1"/>
  <c r="AE167" i="1365" s="1"/>
  <c r="AF167" i="1365" s="1"/>
  <c r="AG167" i="1365" s="1"/>
  <c r="AH167" i="1365" s="1"/>
  <c r="AI167" i="1365" s="1"/>
  <c r="AJ167" i="1365" s="1"/>
  <c r="AK167" i="1365" s="1"/>
  <c r="AL175" i="1380"/>
  <c r="W175" i="1365"/>
  <c r="X175" i="1365" s="1"/>
  <c r="Y175" i="1365" s="1"/>
  <c r="Z175" i="1365" s="1"/>
  <c r="AA175" i="1365" s="1"/>
  <c r="AB175" i="1365" s="1"/>
  <c r="AC175" i="1365" s="1"/>
  <c r="AD175" i="1365" s="1"/>
  <c r="AE175" i="1365" s="1"/>
  <c r="AF175" i="1365" s="1"/>
  <c r="AG175" i="1365" s="1"/>
  <c r="AH175" i="1365" s="1"/>
  <c r="AI175" i="1365" s="1"/>
  <c r="AJ175" i="1365" s="1"/>
  <c r="AK175" i="1365" s="1"/>
  <c r="AL6" i="1380"/>
  <c r="W6" i="1365"/>
  <c r="X6" i="1365" s="1"/>
  <c r="Y6" i="1365" s="1"/>
  <c r="Z6" i="1365" s="1"/>
  <c r="AA6" i="1365" s="1"/>
  <c r="AB6" i="1365" s="1"/>
  <c r="AC6" i="1365" s="1"/>
  <c r="AD6" i="1365" s="1"/>
  <c r="AE6" i="1365" s="1"/>
  <c r="AF6" i="1365" s="1"/>
  <c r="AG6" i="1365" s="1"/>
  <c r="AH6" i="1365" s="1"/>
  <c r="AI6" i="1365" s="1"/>
  <c r="AJ6" i="1365" s="1"/>
  <c r="AK6" i="1365" s="1"/>
  <c r="AL38" i="1380"/>
  <c r="W38" i="1365"/>
  <c r="X38" i="1365" s="1"/>
  <c r="Y38" i="1365" s="1"/>
  <c r="Z38" i="1365" s="1"/>
  <c r="AA38" i="1365" s="1"/>
  <c r="AB38" i="1365" s="1"/>
  <c r="AC38" i="1365" s="1"/>
  <c r="AD38" i="1365" s="1"/>
  <c r="AE38" i="1365" s="1"/>
  <c r="AF38" i="1365" s="1"/>
  <c r="AG38" i="1365" s="1"/>
  <c r="AH38" i="1365" s="1"/>
  <c r="AI38" i="1365" s="1"/>
  <c r="AJ38" i="1365" s="1"/>
  <c r="AK38" i="1365" s="1"/>
  <c r="AL54" i="1380"/>
  <c r="W54" i="1365"/>
  <c r="X54" i="1365" s="1"/>
  <c r="Y54" i="1365" s="1"/>
  <c r="Z54" i="1365" s="1"/>
  <c r="AA54" i="1365" s="1"/>
  <c r="AB54" i="1365" s="1"/>
  <c r="AC54" i="1365" s="1"/>
  <c r="AD54" i="1365" s="1"/>
  <c r="AE54" i="1365" s="1"/>
  <c r="AF54" i="1365" s="1"/>
  <c r="AG54" i="1365" s="1"/>
  <c r="AH54" i="1365" s="1"/>
  <c r="AI54" i="1365" s="1"/>
  <c r="AJ54" i="1365" s="1"/>
  <c r="AK54" i="1365" s="1"/>
  <c r="AL62" i="1380"/>
  <c r="W62" i="1365"/>
  <c r="X62" i="1365" s="1"/>
  <c r="Y62" i="1365" s="1"/>
  <c r="Z62" i="1365" s="1"/>
  <c r="AA62" i="1365" s="1"/>
  <c r="AB62" i="1365" s="1"/>
  <c r="AC62" i="1365" s="1"/>
  <c r="AD62" i="1365" s="1"/>
  <c r="AE62" i="1365" s="1"/>
  <c r="AF62" i="1365" s="1"/>
  <c r="AG62" i="1365" s="1"/>
  <c r="AH62" i="1365" s="1"/>
  <c r="AI62" i="1365" s="1"/>
  <c r="AJ62" i="1365" s="1"/>
  <c r="AK62" i="1365" s="1"/>
  <c r="AL78" i="1380"/>
  <c r="W78" i="1365"/>
  <c r="X78" i="1365" s="1"/>
  <c r="Y78" i="1365" s="1"/>
  <c r="Z78" i="1365" s="1"/>
  <c r="AA78" i="1365" s="1"/>
  <c r="AB78" i="1365" s="1"/>
  <c r="AC78" i="1365" s="1"/>
  <c r="AD78" i="1365" s="1"/>
  <c r="AE78" i="1365" s="1"/>
  <c r="AF78" i="1365" s="1"/>
  <c r="AG78" i="1365" s="1"/>
  <c r="AH78" i="1365" s="1"/>
  <c r="AI78" i="1365" s="1"/>
  <c r="AJ78" i="1365" s="1"/>
  <c r="AK78" i="1365" s="1"/>
  <c r="AL110" i="1380"/>
  <c r="W110" i="1365"/>
  <c r="X110" i="1365" s="1"/>
  <c r="Y110" i="1365" s="1"/>
  <c r="Z110" i="1365" s="1"/>
  <c r="AA110" i="1365" s="1"/>
  <c r="AB110" i="1365" s="1"/>
  <c r="AC110" i="1365" s="1"/>
  <c r="AD110" i="1365" s="1"/>
  <c r="AE110" i="1365" s="1"/>
  <c r="AF110" i="1365" s="1"/>
  <c r="AG110" i="1365" s="1"/>
  <c r="AH110" i="1365" s="1"/>
  <c r="AI110" i="1365" s="1"/>
  <c r="AJ110" i="1365" s="1"/>
  <c r="AK110" i="1365" s="1"/>
  <c r="AL118" i="1380"/>
  <c r="W118" i="1365"/>
  <c r="X118" i="1365" s="1"/>
  <c r="Y118" i="1365" s="1"/>
  <c r="Z118" i="1365" s="1"/>
  <c r="AA118" i="1365" s="1"/>
  <c r="AB118" i="1365" s="1"/>
  <c r="AC118" i="1365" s="1"/>
  <c r="AD118" i="1365" s="1"/>
  <c r="AE118" i="1365" s="1"/>
  <c r="AF118" i="1365" s="1"/>
  <c r="AG118" i="1365" s="1"/>
  <c r="AH118" i="1365" s="1"/>
  <c r="AI118" i="1365" s="1"/>
  <c r="AJ118" i="1365" s="1"/>
  <c r="AK118" i="1365" s="1"/>
  <c r="AL126" i="1380"/>
  <c r="W126" i="1365"/>
  <c r="X126" i="1365" s="1"/>
  <c r="Y126" i="1365" s="1"/>
  <c r="Z126" i="1365" s="1"/>
  <c r="AA126" i="1365" s="1"/>
  <c r="AB126" i="1365" s="1"/>
  <c r="AC126" i="1365" s="1"/>
  <c r="AD126" i="1365" s="1"/>
  <c r="AE126" i="1365" s="1"/>
  <c r="AF126" i="1365" s="1"/>
  <c r="AG126" i="1365" s="1"/>
  <c r="AH126" i="1365" s="1"/>
  <c r="AI126" i="1365" s="1"/>
  <c r="AJ126" i="1365" s="1"/>
  <c r="AK126" i="1365" s="1"/>
  <c r="AL134" i="1380"/>
  <c r="W134" i="1365"/>
  <c r="X134" i="1365" s="1"/>
  <c r="Y134" i="1365" s="1"/>
  <c r="Z134" i="1365" s="1"/>
  <c r="AA134" i="1365" s="1"/>
  <c r="AB134" i="1365" s="1"/>
  <c r="AC134" i="1365" s="1"/>
  <c r="AD134" i="1365" s="1"/>
  <c r="AE134" i="1365" s="1"/>
  <c r="AF134" i="1365" s="1"/>
  <c r="AG134" i="1365" s="1"/>
  <c r="AH134" i="1365" s="1"/>
  <c r="AI134" i="1365" s="1"/>
  <c r="AJ134" i="1365" s="1"/>
  <c r="AK134" i="1365" s="1"/>
  <c r="AL142" i="1380"/>
  <c r="W142" i="1365"/>
  <c r="X142" i="1365" s="1"/>
  <c r="Y142" i="1365" s="1"/>
  <c r="Z142" i="1365" s="1"/>
  <c r="AA142" i="1365" s="1"/>
  <c r="AB142" i="1365" s="1"/>
  <c r="AC142" i="1365" s="1"/>
  <c r="AD142" i="1365" s="1"/>
  <c r="AE142" i="1365" s="1"/>
  <c r="AF142" i="1365" s="1"/>
  <c r="AG142" i="1365" s="1"/>
  <c r="AH142" i="1365" s="1"/>
  <c r="AI142" i="1365" s="1"/>
  <c r="AJ142" i="1365" s="1"/>
  <c r="AK142" i="1365" s="1"/>
  <c r="AL150" i="1380"/>
  <c r="W150" i="1365"/>
  <c r="X150" i="1365" s="1"/>
  <c r="Y150" i="1365" s="1"/>
  <c r="Z150" i="1365" s="1"/>
  <c r="AA150" i="1365" s="1"/>
  <c r="AB150" i="1365" s="1"/>
  <c r="AC150" i="1365" s="1"/>
  <c r="AD150" i="1365" s="1"/>
  <c r="AE150" i="1365" s="1"/>
  <c r="AF150" i="1365" s="1"/>
  <c r="AG150" i="1365" s="1"/>
  <c r="AH150" i="1365" s="1"/>
  <c r="AI150" i="1365" s="1"/>
  <c r="AJ150" i="1365" s="1"/>
  <c r="AK150" i="1365" s="1"/>
  <c r="AL158" i="1380"/>
  <c r="W158" i="1365"/>
  <c r="X158" i="1365" s="1"/>
  <c r="Y158" i="1365" s="1"/>
  <c r="Z158" i="1365" s="1"/>
  <c r="AA158" i="1365" s="1"/>
  <c r="AB158" i="1365" s="1"/>
  <c r="AC158" i="1365" s="1"/>
  <c r="AD158" i="1365" s="1"/>
  <c r="AE158" i="1365" s="1"/>
  <c r="AF158" i="1365" s="1"/>
  <c r="AG158" i="1365" s="1"/>
  <c r="AH158" i="1365" s="1"/>
  <c r="AI158" i="1365" s="1"/>
  <c r="AJ158" i="1365" s="1"/>
  <c r="AK158" i="1365" s="1"/>
  <c r="AL35" i="1380"/>
  <c r="W35" i="1365"/>
  <c r="X35" i="1365" s="1"/>
  <c r="Y35" i="1365" s="1"/>
  <c r="Z35" i="1365" s="1"/>
  <c r="AA35" i="1365" s="1"/>
  <c r="AB35" i="1365" s="1"/>
  <c r="AC35" i="1365" s="1"/>
  <c r="AD35" i="1365" s="1"/>
  <c r="AE35" i="1365" s="1"/>
  <c r="AF35" i="1365" s="1"/>
  <c r="AG35" i="1365" s="1"/>
  <c r="AH35" i="1365" s="1"/>
  <c r="AI35" i="1365" s="1"/>
  <c r="AJ35" i="1365" s="1"/>
  <c r="AK35" i="1365" s="1"/>
  <c r="AL14" i="1380"/>
  <c r="W14" i="1365"/>
  <c r="X14" i="1365" s="1"/>
  <c r="Y14" i="1365" s="1"/>
  <c r="Z14" i="1365" s="1"/>
  <c r="AA14" i="1365" s="1"/>
  <c r="AB14" i="1365" s="1"/>
  <c r="AC14" i="1365" s="1"/>
  <c r="AD14" i="1365" s="1"/>
  <c r="AE14" i="1365" s="1"/>
  <c r="AF14" i="1365" s="1"/>
  <c r="AG14" i="1365" s="1"/>
  <c r="AH14" i="1365" s="1"/>
  <c r="AI14" i="1365" s="1"/>
  <c r="AJ14" i="1365" s="1"/>
  <c r="AK14" i="1365" s="1"/>
  <c r="AL22" i="1380"/>
  <c r="W22" i="1365"/>
  <c r="X22" i="1365" s="1"/>
  <c r="Y22" i="1365" s="1"/>
  <c r="Z22" i="1365" s="1"/>
  <c r="AA22" i="1365" s="1"/>
  <c r="AB22" i="1365" s="1"/>
  <c r="AC22" i="1365" s="1"/>
  <c r="AD22" i="1365" s="1"/>
  <c r="AE22" i="1365" s="1"/>
  <c r="AF22" i="1365" s="1"/>
  <c r="AG22" i="1365" s="1"/>
  <c r="AH22" i="1365" s="1"/>
  <c r="AI22" i="1365" s="1"/>
  <c r="AJ22" i="1365" s="1"/>
  <c r="AK22" i="1365" s="1"/>
  <c r="AL30" i="1380"/>
  <c r="W30" i="1365"/>
  <c r="X30" i="1365" s="1"/>
  <c r="Y30" i="1365" s="1"/>
  <c r="Z30" i="1365" s="1"/>
  <c r="AA30" i="1365" s="1"/>
  <c r="AB30" i="1365" s="1"/>
  <c r="AC30" i="1365" s="1"/>
  <c r="AD30" i="1365" s="1"/>
  <c r="AE30" i="1365" s="1"/>
  <c r="AF30" i="1365" s="1"/>
  <c r="AG30" i="1365" s="1"/>
  <c r="AH30" i="1365" s="1"/>
  <c r="AI30" i="1365" s="1"/>
  <c r="AJ30" i="1365" s="1"/>
  <c r="AK30" i="1365" s="1"/>
  <c r="AL13" i="1380"/>
  <c r="W13" i="1365"/>
  <c r="X13" i="1365" s="1"/>
  <c r="Y13" i="1365" s="1"/>
  <c r="Z13" i="1365" s="1"/>
  <c r="AA13" i="1365" s="1"/>
  <c r="AB13" i="1365" s="1"/>
  <c r="AC13" i="1365" s="1"/>
  <c r="AD13" i="1365" s="1"/>
  <c r="AE13" i="1365" s="1"/>
  <c r="AF13" i="1365" s="1"/>
  <c r="AG13" i="1365" s="1"/>
  <c r="AH13" i="1365" s="1"/>
  <c r="AI13" i="1365" s="1"/>
  <c r="AJ13" i="1365" s="1"/>
  <c r="AK13" i="1365" s="1"/>
  <c r="AL21" i="1380"/>
  <c r="W21" i="1365"/>
  <c r="X21" i="1365" s="1"/>
  <c r="Y21" i="1365" s="1"/>
  <c r="Z21" i="1365" s="1"/>
  <c r="AA21" i="1365" s="1"/>
  <c r="AB21" i="1365" s="1"/>
  <c r="AC21" i="1365" s="1"/>
  <c r="AD21" i="1365" s="1"/>
  <c r="AE21" i="1365" s="1"/>
  <c r="AF21" i="1365" s="1"/>
  <c r="AG21" i="1365" s="1"/>
  <c r="AH21" i="1365" s="1"/>
  <c r="AI21" i="1365" s="1"/>
  <c r="AJ21" i="1365" s="1"/>
  <c r="AK21" i="1365" s="1"/>
  <c r="AL37" i="1380"/>
  <c r="W37" i="1365"/>
  <c r="X37" i="1365" s="1"/>
  <c r="Y37" i="1365" s="1"/>
  <c r="Z37" i="1365" s="1"/>
  <c r="AA37" i="1365" s="1"/>
  <c r="AB37" i="1365" s="1"/>
  <c r="AC37" i="1365" s="1"/>
  <c r="AD37" i="1365" s="1"/>
  <c r="AE37" i="1365" s="1"/>
  <c r="AF37" i="1365" s="1"/>
  <c r="AG37" i="1365" s="1"/>
  <c r="AH37" i="1365" s="1"/>
  <c r="AI37" i="1365" s="1"/>
  <c r="AJ37" i="1365" s="1"/>
  <c r="AK37" i="1365" s="1"/>
  <c r="AL53" i="1380"/>
  <c r="W53" i="1365"/>
  <c r="X53" i="1365" s="1"/>
  <c r="Y53" i="1365" s="1"/>
  <c r="Z53" i="1365" s="1"/>
  <c r="AA53" i="1365" s="1"/>
  <c r="AB53" i="1365" s="1"/>
  <c r="AC53" i="1365" s="1"/>
  <c r="AD53" i="1365" s="1"/>
  <c r="AE53" i="1365" s="1"/>
  <c r="AF53" i="1365" s="1"/>
  <c r="AG53" i="1365" s="1"/>
  <c r="AH53" i="1365" s="1"/>
  <c r="AI53" i="1365" s="1"/>
  <c r="AJ53" i="1365" s="1"/>
  <c r="AK53" i="1365" s="1"/>
  <c r="AL61" i="1380"/>
  <c r="W61" i="1365"/>
  <c r="X61" i="1365" s="1"/>
  <c r="Y61" i="1365" s="1"/>
  <c r="Z61" i="1365" s="1"/>
  <c r="AA61" i="1365" s="1"/>
  <c r="AB61" i="1365" s="1"/>
  <c r="AC61" i="1365" s="1"/>
  <c r="AD61" i="1365" s="1"/>
  <c r="AE61" i="1365" s="1"/>
  <c r="AF61" i="1365" s="1"/>
  <c r="AG61" i="1365" s="1"/>
  <c r="AH61" i="1365" s="1"/>
  <c r="AI61" i="1365" s="1"/>
  <c r="AJ61" i="1365" s="1"/>
  <c r="AK61" i="1365" s="1"/>
  <c r="AL77" i="1380"/>
  <c r="W77" i="1365"/>
  <c r="X77" i="1365" s="1"/>
  <c r="Y77" i="1365" s="1"/>
  <c r="Z77" i="1365" s="1"/>
  <c r="AA77" i="1365" s="1"/>
  <c r="AB77" i="1365" s="1"/>
  <c r="AC77" i="1365" s="1"/>
  <c r="AD77" i="1365" s="1"/>
  <c r="AE77" i="1365" s="1"/>
  <c r="AF77" i="1365" s="1"/>
  <c r="AG77" i="1365" s="1"/>
  <c r="AH77" i="1365" s="1"/>
  <c r="AI77" i="1365" s="1"/>
  <c r="AJ77" i="1365" s="1"/>
  <c r="AK77" i="1365" s="1"/>
  <c r="AL93" i="1380"/>
  <c r="W93" i="1365"/>
  <c r="X93" i="1365" s="1"/>
  <c r="Y93" i="1365" s="1"/>
  <c r="Z93" i="1365" s="1"/>
  <c r="AA93" i="1365" s="1"/>
  <c r="AB93" i="1365" s="1"/>
  <c r="AC93" i="1365" s="1"/>
  <c r="AD93" i="1365" s="1"/>
  <c r="AE93" i="1365" s="1"/>
  <c r="AF93" i="1365" s="1"/>
  <c r="AG93" i="1365" s="1"/>
  <c r="AH93" i="1365" s="1"/>
  <c r="AI93" i="1365" s="1"/>
  <c r="AJ93" i="1365" s="1"/>
  <c r="AK93" i="1365" s="1"/>
  <c r="AL117" i="1380"/>
  <c r="W117" i="1365"/>
  <c r="X117" i="1365" s="1"/>
  <c r="Y117" i="1365" s="1"/>
  <c r="Z117" i="1365" s="1"/>
  <c r="AA117" i="1365" s="1"/>
  <c r="AB117" i="1365" s="1"/>
  <c r="AC117" i="1365" s="1"/>
  <c r="AD117" i="1365" s="1"/>
  <c r="AE117" i="1365" s="1"/>
  <c r="AF117" i="1365" s="1"/>
  <c r="AG117" i="1365" s="1"/>
  <c r="AH117" i="1365" s="1"/>
  <c r="AI117" i="1365" s="1"/>
  <c r="AJ117" i="1365" s="1"/>
  <c r="AK117" i="1365" s="1"/>
  <c r="AL125" i="1380"/>
  <c r="W125" i="1365"/>
  <c r="X125" i="1365" s="1"/>
  <c r="Y125" i="1365" s="1"/>
  <c r="Z125" i="1365" s="1"/>
  <c r="AA125" i="1365" s="1"/>
  <c r="AB125" i="1365" s="1"/>
  <c r="AC125" i="1365" s="1"/>
  <c r="AD125" i="1365" s="1"/>
  <c r="AE125" i="1365" s="1"/>
  <c r="AF125" i="1365" s="1"/>
  <c r="AG125" i="1365" s="1"/>
  <c r="AH125" i="1365" s="1"/>
  <c r="AI125" i="1365" s="1"/>
  <c r="AJ125" i="1365" s="1"/>
  <c r="AK125" i="1365" s="1"/>
  <c r="AL141" i="1380"/>
  <c r="W141" i="1365"/>
  <c r="X141" i="1365" s="1"/>
  <c r="Y141" i="1365" s="1"/>
  <c r="Z141" i="1365" s="1"/>
  <c r="AA141" i="1365" s="1"/>
  <c r="AB141" i="1365" s="1"/>
  <c r="AC141" i="1365" s="1"/>
  <c r="AD141" i="1365" s="1"/>
  <c r="AE141" i="1365" s="1"/>
  <c r="AF141" i="1365" s="1"/>
  <c r="AG141" i="1365" s="1"/>
  <c r="AH141" i="1365" s="1"/>
  <c r="AI141" i="1365" s="1"/>
  <c r="AJ141" i="1365" s="1"/>
  <c r="AK141" i="1365" s="1"/>
  <c r="AL157" i="1380"/>
  <c r="W157" i="1365"/>
  <c r="X157" i="1365" s="1"/>
  <c r="Y157" i="1365" s="1"/>
  <c r="Z157" i="1365" s="1"/>
  <c r="AA157" i="1365" s="1"/>
  <c r="AB157" i="1365" s="1"/>
  <c r="AC157" i="1365" s="1"/>
  <c r="AD157" i="1365" s="1"/>
  <c r="AE157" i="1365" s="1"/>
  <c r="AF157" i="1365" s="1"/>
  <c r="AG157" i="1365" s="1"/>
  <c r="AH157" i="1365" s="1"/>
  <c r="AI157" i="1365" s="1"/>
  <c r="AJ157" i="1365" s="1"/>
  <c r="AK157" i="1365" s="1"/>
  <c r="AL181" i="1380"/>
  <c r="W181" i="1365"/>
  <c r="X181" i="1365" s="1"/>
  <c r="Y181" i="1365" s="1"/>
  <c r="Z181" i="1365" s="1"/>
  <c r="AA181" i="1365" s="1"/>
  <c r="AB181" i="1365" s="1"/>
  <c r="AC181" i="1365" s="1"/>
  <c r="AD181" i="1365" s="1"/>
  <c r="AE181" i="1365" s="1"/>
  <c r="AF181" i="1365" s="1"/>
  <c r="AG181" i="1365" s="1"/>
  <c r="AH181" i="1365" s="1"/>
  <c r="AI181" i="1365" s="1"/>
  <c r="AJ181" i="1365" s="1"/>
  <c r="AK181" i="1365" s="1"/>
  <c r="AM5" i="1380"/>
  <c r="X5" i="1365"/>
  <c r="Y5" i="1365" s="1"/>
  <c r="Z5" i="1365" s="1"/>
  <c r="AA5" i="1365" s="1"/>
  <c r="AB5" i="1365" s="1"/>
  <c r="AC5" i="1365" s="1"/>
  <c r="AD5" i="1365" s="1"/>
  <c r="AE5" i="1365" s="1"/>
  <c r="AF5" i="1365" s="1"/>
  <c r="AG5" i="1365" s="1"/>
  <c r="AH5" i="1365" s="1"/>
  <c r="AI5" i="1365" s="1"/>
  <c r="AJ5" i="1365" s="1"/>
  <c r="AK5" i="1365" s="1"/>
  <c r="AL12" i="1380"/>
  <c r="W12" i="1365"/>
  <c r="X12" i="1365" s="1"/>
  <c r="Y12" i="1365" s="1"/>
  <c r="Z12" i="1365" s="1"/>
  <c r="AA12" i="1365" s="1"/>
  <c r="AB12" i="1365" s="1"/>
  <c r="AC12" i="1365" s="1"/>
  <c r="AD12" i="1365" s="1"/>
  <c r="AE12" i="1365" s="1"/>
  <c r="AF12" i="1365" s="1"/>
  <c r="AG12" i="1365" s="1"/>
  <c r="AH12" i="1365" s="1"/>
  <c r="AI12" i="1365" s="1"/>
  <c r="AJ12" i="1365" s="1"/>
  <c r="AK12" i="1365" s="1"/>
  <c r="AL20" i="1380"/>
  <c r="W20" i="1365"/>
  <c r="X20" i="1365" s="1"/>
  <c r="Y20" i="1365" s="1"/>
  <c r="Z20" i="1365" s="1"/>
  <c r="AA20" i="1365" s="1"/>
  <c r="AB20" i="1365" s="1"/>
  <c r="AC20" i="1365" s="1"/>
  <c r="AD20" i="1365" s="1"/>
  <c r="AE20" i="1365" s="1"/>
  <c r="AF20" i="1365" s="1"/>
  <c r="AG20" i="1365" s="1"/>
  <c r="AH20" i="1365" s="1"/>
  <c r="AI20" i="1365" s="1"/>
  <c r="AJ20" i="1365" s="1"/>
  <c r="AK20" i="1365" s="1"/>
  <c r="AL36" i="1380"/>
  <c r="W36" i="1365"/>
  <c r="X36" i="1365" s="1"/>
  <c r="Y36" i="1365" s="1"/>
  <c r="Z36" i="1365" s="1"/>
  <c r="AA36" i="1365" s="1"/>
  <c r="AB36" i="1365" s="1"/>
  <c r="AC36" i="1365" s="1"/>
  <c r="AD36" i="1365" s="1"/>
  <c r="AE36" i="1365" s="1"/>
  <c r="AF36" i="1365" s="1"/>
  <c r="AG36" i="1365" s="1"/>
  <c r="AH36" i="1365" s="1"/>
  <c r="AI36" i="1365" s="1"/>
  <c r="AJ36" i="1365" s="1"/>
  <c r="AK36" i="1365" s="1"/>
  <c r="AL52" i="1380"/>
  <c r="W52" i="1365"/>
  <c r="X52" i="1365" s="1"/>
  <c r="Y52" i="1365" s="1"/>
  <c r="Z52" i="1365" s="1"/>
  <c r="AA52" i="1365" s="1"/>
  <c r="AB52" i="1365" s="1"/>
  <c r="AC52" i="1365" s="1"/>
  <c r="AD52" i="1365" s="1"/>
  <c r="AE52" i="1365" s="1"/>
  <c r="AF52" i="1365" s="1"/>
  <c r="AG52" i="1365" s="1"/>
  <c r="AH52" i="1365" s="1"/>
  <c r="AI52" i="1365" s="1"/>
  <c r="AJ52" i="1365" s="1"/>
  <c r="AK52" i="1365" s="1"/>
  <c r="AL68" i="1380"/>
  <c r="W68" i="1365"/>
  <c r="X68" i="1365" s="1"/>
  <c r="Y68" i="1365" s="1"/>
  <c r="Z68" i="1365" s="1"/>
  <c r="AA68" i="1365" s="1"/>
  <c r="AB68" i="1365" s="1"/>
  <c r="AC68" i="1365" s="1"/>
  <c r="AD68" i="1365" s="1"/>
  <c r="AE68" i="1365" s="1"/>
  <c r="AF68" i="1365" s="1"/>
  <c r="AG68" i="1365" s="1"/>
  <c r="AH68" i="1365" s="1"/>
  <c r="AI68" i="1365" s="1"/>
  <c r="AJ68" i="1365" s="1"/>
  <c r="AK68" i="1365" s="1"/>
  <c r="AL76" i="1380"/>
  <c r="W76" i="1365"/>
  <c r="X76" i="1365" s="1"/>
  <c r="Y76" i="1365" s="1"/>
  <c r="Z76" i="1365" s="1"/>
  <c r="AA76" i="1365" s="1"/>
  <c r="AB76" i="1365" s="1"/>
  <c r="AC76" i="1365" s="1"/>
  <c r="AD76" i="1365" s="1"/>
  <c r="AE76" i="1365" s="1"/>
  <c r="AF76" i="1365" s="1"/>
  <c r="AG76" i="1365" s="1"/>
  <c r="AH76" i="1365" s="1"/>
  <c r="AI76" i="1365" s="1"/>
  <c r="AJ76" i="1365" s="1"/>
  <c r="AK76" i="1365" s="1"/>
  <c r="AL84" i="1380"/>
  <c r="W84" i="1365"/>
  <c r="X84" i="1365" s="1"/>
  <c r="Y84" i="1365" s="1"/>
  <c r="Z84" i="1365" s="1"/>
  <c r="AA84" i="1365" s="1"/>
  <c r="AB84" i="1365" s="1"/>
  <c r="AC84" i="1365" s="1"/>
  <c r="AD84" i="1365" s="1"/>
  <c r="AE84" i="1365" s="1"/>
  <c r="AF84" i="1365" s="1"/>
  <c r="AG84" i="1365" s="1"/>
  <c r="AH84" i="1365" s="1"/>
  <c r="AI84" i="1365" s="1"/>
  <c r="AJ84" i="1365" s="1"/>
  <c r="AK84" i="1365" s="1"/>
  <c r="AL92" i="1380"/>
  <c r="W92" i="1365"/>
  <c r="X92" i="1365" s="1"/>
  <c r="Y92" i="1365" s="1"/>
  <c r="Z92" i="1365" s="1"/>
  <c r="AA92" i="1365" s="1"/>
  <c r="AB92" i="1365" s="1"/>
  <c r="AC92" i="1365" s="1"/>
  <c r="AD92" i="1365" s="1"/>
  <c r="AE92" i="1365" s="1"/>
  <c r="AF92" i="1365" s="1"/>
  <c r="AG92" i="1365" s="1"/>
  <c r="AH92" i="1365" s="1"/>
  <c r="AI92" i="1365" s="1"/>
  <c r="AJ92" i="1365" s="1"/>
  <c r="AK92" i="1365" s="1"/>
  <c r="AL100" i="1380"/>
  <c r="W100" i="1365"/>
  <c r="X100" i="1365" s="1"/>
  <c r="Y100" i="1365" s="1"/>
  <c r="Z100" i="1365" s="1"/>
  <c r="AA100" i="1365" s="1"/>
  <c r="AB100" i="1365" s="1"/>
  <c r="AC100" i="1365" s="1"/>
  <c r="AD100" i="1365" s="1"/>
  <c r="AE100" i="1365" s="1"/>
  <c r="AF100" i="1365" s="1"/>
  <c r="AG100" i="1365" s="1"/>
  <c r="AH100" i="1365" s="1"/>
  <c r="AI100" i="1365" s="1"/>
  <c r="AJ100" i="1365" s="1"/>
  <c r="AK100" i="1365" s="1"/>
  <c r="AL124" i="1380"/>
  <c r="W124" i="1365"/>
  <c r="X124" i="1365" s="1"/>
  <c r="Y124" i="1365" s="1"/>
  <c r="Z124" i="1365" s="1"/>
  <c r="AA124" i="1365" s="1"/>
  <c r="AB124" i="1365" s="1"/>
  <c r="AC124" i="1365" s="1"/>
  <c r="AD124" i="1365" s="1"/>
  <c r="AE124" i="1365" s="1"/>
  <c r="AF124" i="1365" s="1"/>
  <c r="AG124" i="1365" s="1"/>
  <c r="AH124" i="1365" s="1"/>
  <c r="AI124" i="1365" s="1"/>
  <c r="AJ124" i="1365" s="1"/>
  <c r="AK124" i="1365" s="1"/>
  <c r="AL132" i="1380"/>
  <c r="W132" i="1365"/>
  <c r="X132" i="1365" s="1"/>
  <c r="Y132" i="1365" s="1"/>
  <c r="Z132" i="1365" s="1"/>
  <c r="AA132" i="1365" s="1"/>
  <c r="AB132" i="1365" s="1"/>
  <c r="AC132" i="1365" s="1"/>
  <c r="AD132" i="1365" s="1"/>
  <c r="AE132" i="1365" s="1"/>
  <c r="AF132" i="1365" s="1"/>
  <c r="AG132" i="1365" s="1"/>
  <c r="AH132" i="1365" s="1"/>
  <c r="AI132" i="1365" s="1"/>
  <c r="AJ132" i="1365" s="1"/>
  <c r="AK132" i="1365" s="1"/>
  <c r="AL140" i="1380"/>
  <c r="W140" i="1365"/>
  <c r="X140" i="1365" s="1"/>
  <c r="Y140" i="1365" s="1"/>
  <c r="Z140" i="1365" s="1"/>
  <c r="AA140" i="1365" s="1"/>
  <c r="AB140" i="1365" s="1"/>
  <c r="AC140" i="1365" s="1"/>
  <c r="AD140" i="1365" s="1"/>
  <c r="AE140" i="1365" s="1"/>
  <c r="AF140" i="1365" s="1"/>
  <c r="AG140" i="1365" s="1"/>
  <c r="AH140" i="1365" s="1"/>
  <c r="AI140" i="1365" s="1"/>
  <c r="AJ140" i="1365" s="1"/>
  <c r="AK140" i="1365" s="1"/>
  <c r="AL148" i="1380"/>
  <c r="W148" i="1365"/>
  <c r="X148" i="1365" s="1"/>
  <c r="Y148" i="1365" s="1"/>
  <c r="Z148" i="1365" s="1"/>
  <c r="AA148" i="1365" s="1"/>
  <c r="AB148" i="1365" s="1"/>
  <c r="AC148" i="1365" s="1"/>
  <c r="AD148" i="1365" s="1"/>
  <c r="AE148" i="1365" s="1"/>
  <c r="AF148" i="1365" s="1"/>
  <c r="AG148" i="1365" s="1"/>
  <c r="AH148" i="1365" s="1"/>
  <c r="AI148" i="1365" s="1"/>
  <c r="AJ148" i="1365" s="1"/>
  <c r="AK148" i="1365" s="1"/>
  <c r="AL156" i="1380"/>
  <c r="W156" i="1365"/>
  <c r="X156" i="1365" s="1"/>
  <c r="Y156" i="1365" s="1"/>
  <c r="Z156" i="1365" s="1"/>
  <c r="AA156" i="1365" s="1"/>
  <c r="AB156" i="1365" s="1"/>
  <c r="AC156" i="1365" s="1"/>
  <c r="AD156" i="1365" s="1"/>
  <c r="AE156" i="1365" s="1"/>
  <c r="AF156" i="1365" s="1"/>
  <c r="AG156" i="1365" s="1"/>
  <c r="AH156" i="1365" s="1"/>
  <c r="AI156" i="1365" s="1"/>
  <c r="AJ156" i="1365" s="1"/>
  <c r="AK156" i="1365" s="1"/>
  <c r="AL164" i="1380"/>
  <c r="W164" i="1365"/>
  <c r="X164" i="1365" s="1"/>
  <c r="Y164" i="1365" s="1"/>
  <c r="Z164" i="1365" s="1"/>
  <c r="AA164" i="1365" s="1"/>
  <c r="AB164" i="1365" s="1"/>
  <c r="AC164" i="1365" s="1"/>
  <c r="AD164" i="1365" s="1"/>
  <c r="AE164" i="1365" s="1"/>
  <c r="AF164" i="1365" s="1"/>
  <c r="AG164" i="1365" s="1"/>
  <c r="AH164" i="1365" s="1"/>
  <c r="AI164" i="1365" s="1"/>
  <c r="AJ164" i="1365" s="1"/>
  <c r="AK164" i="1365" s="1"/>
  <c r="AL180" i="1380"/>
  <c r="W180" i="1365"/>
  <c r="X180" i="1365" s="1"/>
  <c r="Y180" i="1365" s="1"/>
  <c r="Z180" i="1365" s="1"/>
  <c r="AA180" i="1365" s="1"/>
  <c r="AB180" i="1365" s="1"/>
  <c r="AC180" i="1365" s="1"/>
  <c r="AD180" i="1365" s="1"/>
  <c r="AE180" i="1365" s="1"/>
  <c r="AF180" i="1365" s="1"/>
  <c r="AG180" i="1365" s="1"/>
  <c r="AH180" i="1365" s="1"/>
  <c r="AI180" i="1365" s="1"/>
  <c r="AJ180" i="1365" s="1"/>
  <c r="AK180" i="1365" s="1"/>
  <c r="C26" i="1442"/>
  <c r="C36" i="1442"/>
  <c r="D21" i="1442"/>
  <c r="E18" i="1442"/>
  <c r="D21" i="1437"/>
  <c r="E18" i="1437"/>
  <c r="C36" i="1437"/>
  <c r="C26" i="1437"/>
  <c r="C26" i="1439"/>
  <c r="C36" i="1439"/>
  <c r="C36" i="1433"/>
  <c r="C26" i="1433"/>
  <c r="E18" i="1439"/>
  <c r="D21" i="1439"/>
  <c r="E18" i="1433"/>
  <c r="D21" i="1433"/>
  <c r="C26" i="1444"/>
  <c r="C36" i="1444"/>
  <c r="E18" i="1435"/>
  <c r="D21" i="1435"/>
  <c r="E18" i="1444"/>
  <c r="D21" i="1444"/>
  <c r="C36" i="1435"/>
  <c r="C26" i="1435"/>
  <c r="H9" i="1442"/>
  <c r="H9" i="1444"/>
  <c r="D15" i="1441"/>
  <c r="H9" i="1439"/>
  <c r="I9" i="1437"/>
  <c r="G9" i="1435"/>
  <c r="I9" i="1433"/>
  <c r="Y197" i="1380"/>
  <c r="J197" i="1365"/>
  <c r="H174" i="1353"/>
  <c r="H174" i="1365" s="1"/>
  <c r="I174" i="1365" s="1"/>
  <c r="J174" i="1365" s="1"/>
  <c r="K174" i="1365" s="1"/>
  <c r="L174" i="1365" s="1"/>
  <c r="M174" i="1365" s="1"/>
  <c r="N174" i="1365" s="1"/>
  <c r="O174" i="1365" s="1"/>
  <c r="P174" i="1365" s="1"/>
  <c r="Q174" i="1365" s="1"/>
  <c r="R174" i="1365" s="1"/>
  <c r="S174" i="1365" s="1"/>
  <c r="T174" i="1365" s="1"/>
  <c r="U174" i="1365" s="1"/>
  <c r="V174" i="1365" s="1"/>
  <c r="W174" i="1365" s="1"/>
  <c r="X174" i="1365" s="1"/>
  <c r="Y174" i="1365" s="1"/>
  <c r="Z174" i="1365" s="1"/>
  <c r="AA174" i="1365" s="1"/>
  <c r="AB174" i="1365" s="1"/>
  <c r="AC174" i="1365" s="1"/>
  <c r="AD174" i="1365" s="1"/>
  <c r="AE174" i="1365" s="1"/>
  <c r="AF174" i="1365" s="1"/>
  <c r="AG174" i="1365" s="1"/>
  <c r="AH174" i="1365" s="1"/>
  <c r="AI174" i="1365" s="1"/>
  <c r="AJ174" i="1365" s="1"/>
  <c r="AK174" i="1365" s="1"/>
  <c r="H173" i="1353"/>
  <c r="H173" i="1365" s="1"/>
  <c r="I173" i="1365" s="1"/>
  <c r="J173" i="1365" s="1"/>
  <c r="K173" i="1365" s="1"/>
  <c r="L173" i="1365" s="1"/>
  <c r="M173" i="1365" s="1"/>
  <c r="N173" i="1365" s="1"/>
  <c r="O173" i="1365" s="1"/>
  <c r="P173" i="1365" s="1"/>
  <c r="Q173" i="1365" s="1"/>
  <c r="R173" i="1365" s="1"/>
  <c r="S173" i="1365" s="1"/>
  <c r="T173" i="1365" s="1"/>
  <c r="U173" i="1365" s="1"/>
  <c r="V173" i="1365" s="1"/>
  <c r="W173" i="1365" s="1"/>
  <c r="X173" i="1365" s="1"/>
  <c r="Y173" i="1365" s="1"/>
  <c r="Z173" i="1365" s="1"/>
  <c r="AA173" i="1365" s="1"/>
  <c r="AB173" i="1365" s="1"/>
  <c r="AC173" i="1365" s="1"/>
  <c r="AD173" i="1365" s="1"/>
  <c r="AE173" i="1365" s="1"/>
  <c r="AF173" i="1365" s="1"/>
  <c r="AG173" i="1365" s="1"/>
  <c r="AH173" i="1365" s="1"/>
  <c r="AI173" i="1365" s="1"/>
  <c r="AJ173" i="1365" s="1"/>
  <c r="AK173" i="1365" s="1"/>
  <c r="H172" i="1353"/>
  <c r="H172" i="1365" s="1"/>
  <c r="I172" i="1365" s="1"/>
  <c r="J172" i="1365" s="1"/>
  <c r="K172" i="1365" s="1"/>
  <c r="L172" i="1365" s="1"/>
  <c r="M172" i="1365" s="1"/>
  <c r="N172" i="1365" s="1"/>
  <c r="O172" i="1365" s="1"/>
  <c r="P172" i="1365" s="1"/>
  <c r="Q172" i="1365" s="1"/>
  <c r="R172" i="1365" s="1"/>
  <c r="S172" i="1365" s="1"/>
  <c r="T172" i="1365" s="1"/>
  <c r="U172" i="1365" s="1"/>
  <c r="V172" i="1365" s="1"/>
  <c r="W172" i="1365" s="1"/>
  <c r="X172" i="1365" s="1"/>
  <c r="Y172" i="1365" s="1"/>
  <c r="Z172" i="1365" s="1"/>
  <c r="AA172" i="1365" s="1"/>
  <c r="AB172" i="1365" s="1"/>
  <c r="AC172" i="1365" s="1"/>
  <c r="AD172" i="1365" s="1"/>
  <c r="AE172" i="1365" s="1"/>
  <c r="AF172" i="1365" s="1"/>
  <c r="AG172" i="1365" s="1"/>
  <c r="AH172" i="1365" s="1"/>
  <c r="AI172" i="1365" s="1"/>
  <c r="AJ172" i="1365" s="1"/>
  <c r="AK172" i="1365" s="1"/>
  <c r="H170" i="1353"/>
  <c r="H170" i="1365" s="1"/>
  <c r="I170" i="1365" s="1"/>
  <c r="J170" i="1365" s="1"/>
  <c r="K170" i="1365" s="1"/>
  <c r="L170" i="1365" s="1"/>
  <c r="M170" i="1365" s="1"/>
  <c r="N170" i="1365" s="1"/>
  <c r="O170" i="1365" s="1"/>
  <c r="P170" i="1365" s="1"/>
  <c r="Q170" i="1365" s="1"/>
  <c r="R170" i="1365" s="1"/>
  <c r="S170" i="1365" s="1"/>
  <c r="T170" i="1365" s="1"/>
  <c r="U170" i="1365" s="1"/>
  <c r="V170" i="1365" s="1"/>
  <c r="W170" i="1365" s="1"/>
  <c r="X170" i="1365" s="1"/>
  <c r="Y170" i="1365" s="1"/>
  <c r="Z170" i="1365" s="1"/>
  <c r="AA170" i="1365" s="1"/>
  <c r="AB170" i="1365" s="1"/>
  <c r="AC170" i="1365" s="1"/>
  <c r="AD170" i="1365" s="1"/>
  <c r="AE170" i="1365" s="1"/>
  <c r="AF170" i="1365" s="1"/>
  <c r="AG170" i="1365" s="1"/>
  <c r="AH170" i="1365" s="1"/>
  <c r="AI170" i="1365" s="1"/>
  <c r="AJ170" i="1365" s="1"/>
  <c r="AK170" i="1365" s="1"/>
  <c r="H169" i="1353"/>
  <c r="H169" i="1365" s="1"/>
  <c r="I169" i="1365" s="1"/>
  <c r="J169" i="1365" s="1"/>
  <c r="K169" i="1365" s="1"/>
  <c r="L169" i="1365" s="1"/>
  <c r="M169" i="1365" s="1"/>
  <c r="N169" i="1365" s="1"/>
  <c r="O169" i="1365" s="1"/>
  <c r="P169" i="1365" s="1"/>
  <c r="Q169" i="1365" s="1"/>
  <c r="R169" i="1365" s="1"/>
  <c r="S169" i="1365" s="1"/>
  <c r="T169" i="1365" s="1"/>
  <c r="U169" i="1365" s="1"/>
  <c r="V169" i="1365" s="1"/>
  <c r="W169" i="1365" s="1"/>
  <c r="X169" i="1365" s="1"/>
  <c r="Y169" i="1365" s="1"/>
  <c r="Z169" i="1365" s="1"/>
  <c r="AA169" i="1365" s="1"/>
  <c r="AB169" i="1365" s="1"/>
  <c r="AC169" i="1365" s="1"/>
  <c r="AD169" i="1365" s="1"/>
  <c r="AE169" i="1365" s="1"/>
  <c r="AF169" i="1365" s="1"/>
  <c r="AG169" i="1365" s="1"/>
  <c r="AH169" i="1365" s="1"/>
  <c r="AI169" i="1365" s="1"/>
  <c r="AJ169" i="1365" s="1"/>
  <c r="AK169" i="1365" s="1"/>
  <c r="H166" i="1353"/>
  <c r="H166" i="1365" s="1"/>
  <c r="I166" i="1365" s="1"/>
  <c r="J166" i="1365" s="1"/>
  <c r="K166" i="1365" s="1"/>
  <c r="L166" i="1365" s="1"/>
  <c r="M166" i="1365" s="1"/>
  <c r="N166" i="1365" s="1"/>
  <c r="O166" i="1365" s="1"/>
  <c r="P166" i="1365" s="1"/>
  <c r="Q166" i="1365" s="1"/>
  <c r="R166" i="1365" s="1"/>
  <c r="S166" i="1365" s="1"/>
  <c r="T166" i="1365" s="1"/>
  <c r="U166" i="1365" s="1"/>
  <c r="V166" i="1365" s="1"/>
  <c r="W166" i="1365" s="1"/>
  <c r="X166" i="1365" s="1"/>
  <c r="Y166" i="1365" s="1"/>
  <c r="Z166" i="1365" s="1"/>
  <c r="AA166" i="1365" s="1"/>
  <c r="AB166" i="1365" s="1"/>
  <c r="AC166" i="1365" s="1"/>
  <c r="AD166" i="1365" s="1"/>
  <c r="AE166" i="1365" s="1"/>
  <c r="AF166" i="1365" s="1"/>
  <c r="AG166" i="1365" s="1"/>
  <c r="AH166" i="1365" s="1"/>
  <c r="AI166" i="1365" s="1"/>
  <c r="AJ166" i="1365" s="1"/>
  <c r="AK166" i="1365" s="1"/>
  <c r="H165" i="1353"/>
  <c r="H165" i="1365" s="1"/>
  <c r="I165" i="1365" s="1"/>
  <c r="J165" i="1365" s="1"/>
  <c r="K165" i="1365" s="1"/>
  <c r="L165" i="1365" s="1"/>
  <c r="M165" i="1365" s="1"/>
  <c r="N165" i="1365" s="1"/>
  <c r="O165" i="1365" s="1"/>
  <c r="P165" i="1365" s="1"/>
  <c r="Q165" i="1365" s="1"/>
  <c r="R165" i="1365" s="1"/>
  <c r="S165" i="1365" s="1"/>
  <c r="T165" i="1365" s="1"/>
  <c r="U165" i="1365" s="1"/>
  <c r="V165" i="1365" s="1"/>
  <c r="W165" i="1365" s="1"/>
  <c r="X165" i="1365" s="1"/>
  <c r="Y165" i="1365" s="1"/>
  <c r="Z165" i="1365" s="1"/>
  <c r="AA165" i="1365" s="1"/>
  <c r="AB165" i="1365" s="1"/>
  <c r="AC165" i="1365" s="1"/>
  <c r="AD165" i="1365" s="1"/>
  <c r="AE165" i="1365" s="1"/>
  <c r="AF165" i="1365" s="1"/>
  <c r="AG165" i="1365" s="1"/>
  <c r="AH165" i="1365" s="1"/>
  <c r="AI165" i="1365" s="1"/>
  <c r="AJ165" i="1365" s="1"/>
  <c r="AK165" i="1365" s="1"/>
  <c r="H163" i="1353"/>
  <c r="H163" i="1365" s="1"/>
  <c r="I163" i="1365" s="1"/>
  <c r="J163" i="1365" s="1"/>
  <c r="K163" i="1365" s="1"/>
  <c r="L163" i="1365" s="1"/>
  <c r="M163" i="1365" s="1"/>
  <c r="N163" i="1365" s="1"/>
  <c r="O163" i="1365" s="1"/>
  <c r="P163" i="1365" s="1"/>
  <c r="Q163" i="1365" s="1"/>
  <c r="R163" i="1365" s="1"/>
  <c r="S163" i="1365" s="1"/>
  <c r="T163" i="1365" s="1"/>
  <c r="U163" i="1365" s="1"/>
  <c r="V163" i="1365" s="1"/>
  <c r="W163" i="1365" s="1"/>
  <c r="X163" i="1365" s="1"/>
  <c r="Y163" i="1365" s="1"/>
  <c r="Z163" i="1365" s="1"/>
  <c r="AA163" i="1365" s="1"/>
  <c r="AB163" i="1365" s="1"/>
  <c r="AC163" i="1365" s="1"/>
  <c r="AD163" i="1365" s="1"/>
  <c r="AE163" i="1365" s="1"/>
  <c r="AF163" i="1365" s="1"/>
  <c r="AG163" i="1365" s="1"/>
  <c r="AH163" i="1365" s="1"/>
  <c r="AI163" i="1365" s="1"/>
  <c r="AJ163" i="1365" s="1"/>
  <c r="AK163" i="1365" s="1"/>
  <c r="H155" i="1353"/>
  <c r="H155" i="1365" s="1"/>
  <c r="I155" i="1365" s="1"/>
  <c r="J155" i="1365" s="1"/>
  <c r="K155" i="1365" s="1"/>
  <c r="L155" i="1365" s="1"/>
  <c r="M155" i="1365" s="1"/>
  <c r="N155" i="1365" s="1"/>
  <c r="O155" i="1365" s="1"/>
  <c r="P155" i="1365" s="1"/>
  <c r="Q155" i="1365" s="1"/>
  <c r="R155" i="1365" s="1"/>
  <c r="S155" i="1365" s="1"/>
  <c r="T155" i="1365" s="1"/>
  <c r="U155" i="1365" s="1"/>
  <c r="V155" i="1365" s="1"/>
  <c r="W155" i="1365" s="1"/>
  <c r="X155" i="1365" s="1"/>
  <c r="Y155" i="1365" s="1"/>
  <c r="Z155" i="1365" s="1"/>
  <c r="AA155" i="1365" s="1"/>
  <c r="AB155" i="1365" s="1"/>
  <c r="AC155" i="1365" s="1"/>
  <c r="AD155" i="1365" s="1"/>
  <c r="AE155" i="1365" s="1"/>
  <c r="AF155" i="1365" s="1"/>
  <c r="AG155" i="1365" s="1"/>
  <c r="AH155" i="1365" s="1"/>
  <c r="AI155" i="1365" s="1"/>
  <c r="AJ155" i="1365" s="1"/>
  <c r="AK155" i="1365" s="1"/>
  <c r="H154" i="1353"/>
  <c r="H154" i="1365" s="1"/>
  <c r="I154" i="1365" s="1"/>
  <c r="J154" i="1365" s="1"/>
  <c r="K154" i="1365" s="1"/>
  <c r="L154" i="1365" s="1"/>
  <c r="M154" i="1365" s="1"/>
  <c r="N154" i="1365" s="1"/>
  <c r="O154" i="1365" s="1"/>
  <c r="P154" i="1365" s="1"/>
  <c r="Q154" i="1365" s="1"/>
  <c r="R154" i="1365" s="1"/>
  <c r="S154" i="1365" s="1"/>
  <c r="T154" i="1365" s="1"/>
  <c r="U154" i="1365" s="1"/>
  <c r="V154" i="1365" s="1"/>
  <c r="W154" i="1365" s="1"/>
  <c r="X154" i="1365" s="1"/>
  <c r="Y154" i="1365" s="1"/>
  <c r="Z154" i="1365" s="1"/>
  <c r="AA154" i="1365" s="1"/>
  <c r="AB154" i="1365" s="1"/>
  <c r="AC154" i="1365" s="1"/>
  <c r="AD154" i="1365" s="1"/>
  <c r="AE154" i="1365" s="1"/>
  <c r="AF154" i="1365" s="1"/>
  <c r="AG154" i="1365" s="1"/>
  <c r="AH154" i="1365" s="1"/>
  <c r="AI154" i="1365" s="1"/>
  <c r="AJ154" i="1365" s="1"/>
  <c r="AK154" i="1365" s="1"/>
  <c r="H149" i="1353"/>
  <c r="H149" i="1365" s="1"/>
  <c r="I149" i="1365" s="1"/>
  <c r="J149" i="1365" s="1"/>
  <c r="K149" i="1365" s="1"/>
  <c r="L149" i="1365" s="1"/>
  <c r="M149" i="1365" s="1"/>
  <c r="N149" i="1365" s="1"/>
  <c r="O149" i="1365" s="1"/>
  <c r="P149" i="1365" s="1"/>
  <c r="Q149" i="1365" s="1"/>
  <c r="R149" i="1365" s="1"/>
  <c r="S149" i="1365" s="1"/>
  <c r="T149" i="1365" s="1"/>
  <c r="U149" i="1365" s="1"/>
  <c r="V149" i="1365" s="1"/>
  <c r="W149" i="1365" s="1"/>
  <c r="X149" i="1365" s="1"/>
  <c r="Y149" i="1365" s="1"/>
  <c r="Z149" i="1365" s="1"/>
  <c r="AA149" i="1365" s="1"/>
  <c r="AB149" i="1365" s="1"/>
  <c r="AC149" i="1365" s="1"/>
  <c r="AD149" i="1365" s="1"/>
  <c r="AE149" i="1365" s="1"/>
  <c r="AF149" i="1365" s="1"/>
  <c r="AG149" i="1365" s="1"/>
  <c r="AH149" i="1365" s="1"/>
  <c r="AI149" i="1365" s="1"/>
  <c r="AJ149" i="1365" s="1"/>
  <c r="AK149" i="1365" s="1"/>
  <c r="H144" i="1353"/>
  <c r="H144" i="1365" s="1"/>
  <c r="I144" i="1365" s="1"/>
  <c r="J144" i="1365" s="1"/>
  <c r="K144" i="1365" s="1"/>
  <c r="L144" i="1365" s="1"/>
  <c r="M144" i="1365" s="1"/>
  <c r="N144" i="1365" s="1"/>
  <c r="O144" i="1365" s="1"/>
  <c r="P144" i="1365" s="1"/>
  <c r="Q144" i="1365" s="1"/>
  <c r="R144" i="1365" s="1"/>
  <c r="S144" i="1365" s="1"/>
  <c r="T144" i="1365" s="1"/>
  <c r="U144" i="1365" s="1"/>
  <c r="V144" i="1365" s="1"/>
  <c r="W144" i="1365" s="1"/>
  <c r="X144" i="1365" s="1"/>
  <c r="Y144" i="1365" s="1"/>
  <c r="Z144" i="1365" s="1"/>
  <c r="AA144" i="1365" s="1"/>
  <c r="AB144" i="1365" s="1"/>
  <c r="AC144" i="1365" s="1"/>
  <c r="AD144" i="1365" s="1"/>
  <c r="AE144" i="1365" s="1"/>
  <c r="AF144" i="1365" s="1"/>
  <c r="AG144" i="1365" s="1"/>
  <c r="AH144" i="1365" s="1"/>
  <c r="AI144" i="1365" s="1"/>
  <c r="AJ144" i="1365" s="1"/>
  <c r="AK144" i="1365" s="1"/>
  <c r="H138" i="1353"/>
  <c r="H138" i="1365" s="1"/>
  <c r="I138" i="1365" s="1"/>
  <c r="J138" i="1365" s="1"/>
  <c r="K138" i="1365" s="1"/>
  <c r="L138" i="1365" s="1"/>
  <c r="M138" i="1365" s="1"/>
  <c r="N138" i="1365" s="1"/>
  <c r="O138" i="1365" s="1"/>
  <c r="P138" i="1365" s="1"/>
  <c r="Q138" i="1365" s="1"/>
  <c r="R138" i="1365" s="1"/>
  <c r="S138" i="1365" s="1"/>
  <c r="T138" i="1365" s="1"/>
  <c r="U138" i="1365" s="1"/>
  <c r="V138" i="1365" s="1"/>
  <c r="W138" i="1365" s="1"/>
  <c r="X138" i="1365" s="1"/>
  <c r="Y138" i="1365" s="1"/>
  <c r="Z138" i="1365" s="1"/>
  <c r="AA138" i="1365" s="1"/>
  <c r="AB138" i="1365" s="1"/>
  <c r="AC138" i="1365" s="1"/>
  <c r="AD138" i="1365" s="1"/>
  <c r="AE138" i="1365" s="1"/>
  <c r="AF138" i="1365" s="1"/>
  <c r="AG138" i="1365" s="1"/>
  <c r="AH138" i="1365" s="1"/>
  <c r="AI138" i="1365" s="1"/>
  <c r="AJ138" i="1365" s="1"/>
  <c r="AK138" i="1365" s="1"/>
  <c r="H137" i="1353"/>
  <c r="H137" i="1365" s="1"/>
  <c r="I137" i="1365" s="1"/>
  <c r="J137" i="1365" s="1"/>
  <c r="K137" i="1365" s="1"/>
  <c r="L137" i="1365" s="1"/>
  <c r="M137" i="1365" s="1"/>
  <c r="N137" i="1365" s="1"/>
  <c r="O137" i="1365" s="1"/>
  <c r="P137" i="1365" s="1"/>
  <c r="Q137" i="1365" s="1"/>
  <c r="R137" i="1365" s="1"/>
  <c r="S137" i="1365" s="1"/>
  <c r="T137" i="1365" s="1"/>
  <c r="U137" i="1365" s="1"/>
  <c r="V137" i="1365" s="1"/>
  <c r="W137" i="1365" s="1"/>
  <c r="X137" i="1365" s="1"/>
  <c r="Y137" i="1365" s="1"/>
  <c r="Z137" i="1365" s="1"/>
  <c r="AA137" i="1365" s="1"/>
  <c r="AB137" i="1365" s="1"/>
  <c r="AC137" i="1365" s="1"/>
  <c r="AD137" i="1365" s="1"/>
  <c r="AE137" i="1365" s="1"/>
  <c r="AF137" i="1365" s="1"/>
  <c r="AG137" i="1365" s="1"/>
  <c r="AH137" i="1365" s="1"/>
  <c r="AI137" i="1365" s="1"/>
  <c r="AJ137" i="1365" s="1"/>
  <c r="AK137" i="1365" s="1"/>
  <c r="H133" i="1353"/>
  <c r="H133" i="1365" s="1"/>
  <c r="I133" i="1365" s="1"/>
  <c r="J133" i="1365" s="1"/>
  <c r="K133" i="1365" s="1"/>
  <c r="L133" i="1365" s="1"/>
  <c r="M133" i="1365" s="1"/>
  <c r="N133" i="1365" s="1"/>
  <c r="O133" i="1365" s="1"/>
  <c r="P133" i="1365" s="1"/>
  <c r="Q133" i="1365" s="1"/>
  <c r="R133" i="1365" s="1"/>
  <c r="S133" i="1365" s="1"/>
  <c r="T133" i="1365" s="1"/>
  <c r="U133" i="1365" s="1"/>
  <c r="V133" i="1365" s="1"/>
  <c r="W133" i="1365" s="1"/>
  <c r="X133" i="1365" s="1"/>
  <c r="Y133" i="1365" s="1"/>
  <c r="Z133" i="1365" s="1"/>
  <c r="AA133" i="1365" s="1"/>
  <c r="AB133" i="1365" s="1"/>
  <c r="AC133" i="1365" s="1"/>
  <c r="AD133" i="1365" s="1"/>
  <c r="AE133" i="1365" s="1"/>
  <c r="AF133" i="1365" s="1"/>
  <c r="AG133" i="1365" s="1"/>
  <c r="AH133" i="1365" s="1"/>
  <c r="AI133" i="1365" s="1"/>
  <c r="AJ133" i="1365" s="1"/>
  <c r="AK133" i="1365" s="1"/>
  <c r="H129" i="1353"/>
  <c r="H129" i="1365" s="1"/>
  <c r="I129" i="1365" s="1"/>
  <c r="J129" i="1365" s="1"/>
  <c r="K129" i="1365" s="1"/>
  <c r="L129" i="1365" s="1"/>
  <c r="M129" i="1365" s="1"/>
  <c r="N129" i="1365" s="1"/>
  <c r="O129" i="1365" s="1"/>
  <c r="P129" i="1365" s="1"/>
  <c r="Q129" i="1365" s="1"/>
  <c r="R129" i="1365" s="1"/>
  <c r="S129" i="1365" s="1"/>
  <c r="T129" i="1365" s="1"/>
  <c r="U129" i="1365" s="1"/>
  <c r="V129" i="1365" s="1"/>
  <c r="W129" i="1365" s="1"/>
  <c r="X129" i="1365" s="1"/>
  <c r="Y129" i="1365" s="1"/>
  <c r="Z129" i="1365" s="1"/>
  <c r="AA129" i="1365" s="1"/>
  <c r="AB129" i="1365" s="1"/>
  <c r="AC129" i="1365" s="1"/>
  <c r="AD129" i="1365" s="1"/>
  <c r="AE129" i="1365" s="1"/>
  <c r="AF129" i="1365" s="1"/>
  <c r="AG129" i="1365" s="1"/>
  <c r="AH129" i="1365" s="1"/>
  <c r="AI129" i="1365" s="1"/>
  <c r="AJ129" i="1365" s="1"/>
  <c r="AK129" i="1365" s="1"/>
  <c r="H127" i="1353"/>
  <c r="H127" i="1365" s="1"/>
  <c r="I127" i="1365" s="1"/>
  <c r="J127" i="1365" s="1"/>
  <c r="K127" i="1365" s="1"/>
  <c r="L127" i="1365" s="1"/>
  <c r="M127" i="1365" s="1"/>
  <c r="N127" i="1365" s="1"/>
  <c r="O127" i="1365" s="1"/>
  <c r="P127" i="1365" s="1"/>
  <c r="Q127" i="1365" s="1"/>
  <c r="R127" i="1365" s="1"/>
  <c r="S127" i="1365" s="1"/>
  <c r="T127" i="1365" s="1"/>
  <c r="U127" i="1365" s="1"/>
  <c r="V127" i="1365" s="1"/>
  <c r="W127" i="1365" s="1"/>
  <c r="X127" i="1365" s="1"/>
  <c r="Y127" i="1365" s="1"/>
  <c r="Z127" i="1365" s="1"/>
  <c r="AA127" i="1365" s="1"/>
  <c r="AB127" i="1365" s="1"/>
  <c r="AC127" i="1365" s="1"/>
  <c r="AD127" i="1365" s="1"/>
  <c r="AE127" i="1365" s="1"/>
  <c r="AF127" i="1365" s="1"/>
  <c r="AG127" i="1365" s="1"/>
  <c r="AH127" i="1365" s="1"/>
  <c r="AI127" i="1365" s="1"/>
  <c r="AJ127" i="1365" s="1"/>
  <c r="AK127" i="1365" s="1"/>
  <c r="H122" i="1353"/>
  <c r="H122" i="1365" s="1"/>
  <c r="I122" i="1365" s="1"/>
  <c r="J122" i="1365" s="1"/>
  <c r="K122" i="1365" s="1"/>
  <c r="L122" i="1365" s="1"/>
  <c r="M122" i="1365" s="1"/>
  <c r="N122" i="1365" s="1"/>
  <c r="O122" i="1365" s="1"/>
  <c r="P122" i="1365" s="1"/>
  <c r="Q122" i="1365" s="1"/>
  <c r="R122" i="1365" s="1"/>
  <c r="S122" i="1365" s="1"/>
  <c r="T122" i="1365" s="1"/>
  <c r="U122" i="1365" s="1"/>
  <c r="V122" i="1365" s="1"/>
  <c r="W122" i="1365" s="1"/>
  <c r="X122" i="1365" s="1"/>
  <c r="Y122" i="1365" s="1"/>
  <c r="Z122" i="1365" s="1"/>
  <c r="AA122" i="1365" s="1"/>
  <c r="AB122" i="1365" s="1"/>
  <c r="AC122" i="1365" s="1"/>
  <c r="AD122" i="1365" s="1"/>
  <c r="AE122" i="1365" s="1"/>
  <c r="AF122" i="1365" s="1"/>
  <c r="AG122" i="1365" s="1"/>
  <c r="AH122" i="1365" s="1"/>
  <c r="AI122" i="1365" s="1"/>
  <c r="AJ122" i="1365" s="1"/>
  <c r="AK122" i="1365" s="1"/>
  <c r="H121" i="1353"/>
  <c r="H121" i="1365" s="1"/>
  <c r="I121" i="1365" s="1"/>
  <c r="J121" i="1365" s="1"/>
  <c r="K121" i="1365" s="1"/>
  <c r="L121" i="1365" s="1"/>
  <c r="M121" i="1365" s="1"/>
  <c r="N121" i="1365" s="1"/>
  <c r="O121" i="1365" s="1"/>
  <c r="P121" i="1365" s="1"/>
  <c r="Q121" i="1365" s="1"/>
  <c r="R121" i="1365" s="1"/>
  <c r="S121" i="1365" s="1"/>
  <c r="T121" i="1365" s="1"/>
  <c r="U121" i="1365" s="1"/>
  <c r="V121" i="1365" s="1"/>
  <c r="W121" i="1365" s="1"/>
  <c r="X121" i="1365" s="1"/>
  <c r="Y121" i="1365" s="1"/>
  <c r="Z121" i="1365" s="1"/>
  <c r="AA121" i="1365" s="1"/>
  <c r="AB121" i="1365" s="1"/>
  <c r="AC121" i="1365" s="1"/>
  <c r="AD121" i="1365" s="1"/>
  <c r="AE121" i="1365" s="1"/>
  <c r="AF121" i="1365" s="1"/>
  <c r="AG121" i="1365" s="1"/>
  <c r="AH121" i="1365" s="1"/>
  <c r="AI121" i="1365" s="1"/>
  <c r="AJ121" i="1365" s="1"/>
  <c r="AK121" i="1365" s="1"/>
  <c r="H120" i="1353"/>
  <c r="H120" i="1365" s="1"/>
  <c r="I120" i="1365" s="1"/>
  <c r="J120" i="1365" s="1"/>
  <c r="K120" i="1365" s="1"/>
  <c r="L120" i="1365" s="1"/>
  <c r="M120" i="1365" s="1"/>
  <c r="N120" i="1365" s="1"/>
  <c r="O120" i="1365" s="1"/>
  <c r="P120" i="1365" s="1"/>
  <c r="Q120" i="1365" s="1"/>
  <c r="R120" i="1365" s="1"/>
  <c r="S120" i="1365" s="1"/>
  <c r="T120" i="1365" s="1"/>
  <c r="U120" i="1365" s="1"/>
  <c r="V120" i="1365" s="1"/>
  <c r="W120" i="1365" s="1"/>
  <c r="X120" i="1365" s="1"/>
  <c r="Y120" i="1365" s="1"/>
  <c r="Z120" i="1365" s="1"/>
  <c r="AA120" i="1365" s="1"/>
  <c r="AB120" i="1365" s="1"/>
  <c r="AC120" i="1365" s="1"/>
  <c r="AD120" i="1365" s="1"/>
  <c r="AE120" i="1365" s="1"/>
  <c r="AF120" i="1365" s="1"/>
  <c r="AG120" i="1365" s="1"/>
  <c r="AH120" i="1365" s="1"/>
  <c r="AI120" i="1365" s="1"/>
  <c r="AJ120" i="1365" s="1"/>
  <c r="AK120" i="1365" s="1"/>
  <c r="H119" i="1353"/>
  <c r="H119" i="1365" s="1"/>
  <c r="I119" i="1365" s="1"/>
  <c r="J119" i="1365" s="1"/>
  <c r="K119" i="1365" s="1"/>
  <c r="L119" i="1365" s="1"/>
  <c r="M119" i="1365" s="1"/>
  <c r="N119" i="1365" s="1"/>
  <c r="O119" i="1365" s="1"/>
  <c r="P119" i="1365" s="1"/>
  <c r="Q119" i="1365" s="1"/>
  <c r="R119" i="1365" s="1"/>
  <c r="S119" i="1365" s="1"/>
  <c r="T119" i="1365" s="1"/>
  <c r="U119" i="1365" s="1"/>
  <c r="V119" i="1365" s="1"/>
  <c r="W119" i="1365" s="1"/>
  <c r="X119" i="1365" s="1"/>
  <c r="Y119" i="1365" s="1"/>
  <c r="Z119" i="1365" s="1"/>
  <c r="AA119" i="1365" s="1"/>
  <c r="AB119" i="1365" s="1"/>
  <c r="AC119" i="1365" s="1"/>
  <c r="AD119" i="1365" s="1"/>
  <c r="AE119" i="1365" s="1"/>
  <c r="AF119" i="1365" s="1"/>
  <c r="AG119" i="1365" s="1"/>
  <c r="AH119" i="1365" s="1"/>
  <c r="AI119" i="1365" s="1"/>
  <c r="AJ119" i="1365" s="1"/>
  <c r="AK119" i="1365" s="1"/>
  <c r="H116" i="1353"/>
  <c r="H116" i="1365" s="1"/>
  <c r="I116" i="1365" s="1"/>
  <c r="J116" i="1365" s="1"/>
  <c r="K116" i="1365" s="1"/>
  <c r="L116" i="1365" s="1"/>
  <c r="M116" i="1365" s="1"/>
  <c r="N116" i="1365" s="1"/>
  <c r="O116" i="1365" s="1"/>
  <c r="P116" i="1365" s="1"/>
  <c r="Q116" i="1365" s="1"/>
  <c r="R116" i="1365" s="1"/>
  <c r="S116" i="1365" s="1"/>
  <c r="T116" i="1365" s="1"/>
  <c r="U116" i="1365" s="1"/>
  <c r="V116" i="1365" s="1"/>
  <c r="W116" i="1365" s="1"/>
  <c r="X116" i="1365" s="1"/>
  <c r="Y116" i="1365" s="1"/>
  <c r="Z116" i="1365" s="1"/>
  <c r="AA116" i="1365" s="1"/>
  <c r="AB116" i="1365" s="1"/>
  <c r="AC116" i="1365" s="1"/>
  <c r="AD116" i="1365" s="1"/>
  <c r="AE116" i="1365" s="1"/>
  <c r="AF116" i="1365" s="1"/>
  <c r="AG116" i="1365" s="1"/>
  <c r="AH116" i="1365" s="1"/>
  <c r="AI116" i="1365" s="1"/>
  <c r="AJ116" i="1365" s="1"/>
  <c r="AK116" i="1365" s="1"/>
  <c r="H114" i="1353"/>
  <c r="H114" i="1365" s="1"/>
  <c r="I114" i="1365" s="1"/>
  <c r="J114" i="1365" s="1"/>
  <c r="K114" i="1365" s="1"/>
  <c r="L114" i="1365" s="1"/>
  <c r="M114" i="1365" s="1"/>
  <c r="N114" i="1365" s="1"/>
  <c r="O114" i="1365" s="1"/>
  <c r="P114" i="1365" s="1"/>
  <c r="Q114" i="1365" s="1"/>
  <c r="R114" i="1365" s="1"/>
  <c r="S114" i="1365" s="1"/>
  <c r="T114" i="1365" s="1"/>
  <c r="U114" i="1365" s="1"/>
  <c r="V114" i="1365" s="1"/>
  <c r="W114" i="1365" s="1"/>
  <c r="X114" i="1365" s="1"/>
  <c r="Y114" i="1365" s="1"/>
  <c r="Z114" i="1365" s="1"/>
  <c r="AA114" i="1365" s="1"/>
  <c r="AB114" i="1365" s="1"/>
  <c r="AC114" i="1365" s="1"/>
  <c r="AD114" i="1365" s="1"/>
  <c r="AE114" i="1365" s="1"/>
  <c r="AF114" i="1365" s="1"/>
  <c r="AG114" i="1365" s="1"/>
  <c r="AH114" i="1365" s="1"/>
  <c r="AI114" i="1365" s="1"/>
  <c r="AJ114" i="1365" s="1"/>
  <c r="AK114" i="1365" s="1"/>
  <c r="H109" i="1353"/>
  <c r="H109" i="1365" s="1"/>
  <c r="I109" i="1365" s="1"/>
  <c r="J109" i="1365" s="1"/>
  <c r="K109" i="1365" s="1"/>
  <c r="L109" i="1365" s="1"/>
  <c r="M109" i="1365" s="1"/>
  <c r="N109" i="1365" s="1"/>
  <c r="O109" i="1365" s="1"/>
  <c r="P109" i="1365" s="1"/>
  <c r="Q109" i="1365" s="1"/>
  <c r="R109" i="1365" s="1"/>
  <c r="S109" i="1365" s="1"/>
  <c r="T109" i="1365" s="1"/>
  <c r="U109" i="1365" s="1"/>
  <c r="V109" i="1365" s="1"/>
  <c r="W109" i="1365" s="1"/>
  <c r="X109" i="1365" s="1"/>
  <c r="Y109" i="1365" s="1"/>
  <c r="Z109" i="1365" s="1"/>
  <c r="AA109" i="1365" s="1"/>
  <c r="AB109" i="1365" s="1"/>
  <c r="AC109" i="1365" s="1"/>
  <c r="AD109" i="1365" s="1"/>
  <c r="AE109" i="1365" s="1"/>
  <c r="AF109" i="1365" s="1"/>
  <c r="AG109" i="1365" s="1"/>
  <c r="AH109" i="1365" s="1"/>
  <c r="AI109" i="1365" s="1"/>
  <c r="AJ109" i="1365" s="1"/>
  <c r="AK109" i="1365" s="1"/>
  <c r="H108" i="1353"/>
  <c r="H108" i="1365" s="1"/>
  <c r="I108" i="1365" s="1"/>
  <c r="J108" i="1365" s="1"/>
  <c r="K108" i="1365" s="1"/>
  <c r="L108" i="1365" s="1"/>
  <c r="M108" i="1365" s="1"/>
  <c r="N108" i="1365" s="1"/>
  <c r="O108" i="1365" s="1"/>
  <c r="P108" i="1365" s="1"/>
  <c r="Q108" i="1365" s="1"/>
  <c r="R108" i="1365" s="1"/>
  <c r="S108" i="1365" s="1"/>
  <c r="T108" i="1365" s="1"/>
  <c r="U108" i="1365" s="1"/>
  <c r="V108" i="1365" s="1"/>
  <c r="W108" i="1365" s="1"/>
  <c r="X108" i="1365" s="1"/>
  <c r="Y108" i="1365" s="1"/>
  <c r="Z108" i="1365" s="1"/>
  <c r="AA108" i="1365" s="1"/>
  <c r="AB108" i="1365" s="1"/>
  <c r="AC108" i="1365" s="1"/>
  <c r="AD108" i="1365" s="1"/>
  <c r="AE108" i="1365" s="1"/>
  <c r="AF108" i="1365" s="1"/>
  <c r="AG108" i="1365" s="1"/>
  <c r="AH108" i="1365" s="1"/>
  <c r="AI108" i="1365" s="1"/>
  <c r="AJ108" i="1365" s="1"/>
  <c r="AK108" i="1365" s="1"/>
  <c r="H107" i="1353"/>
  <c r="H107" i="1365" s="1"/>
  <c r="I107" i="1365" s="1"/>
  <c r="J107" i="1365" s="1"/>
  <c r="K107" i="1365" s="1"/>
  <c r="L107" i="1365" s="1"/>
  <c r="M107" i="1365" s="1"/>
  <c r="N107" i="1365" s="1"/>
  <c r="O107" i="1365" s="1"/>
  <c r="P107" i="1365" s="1"/>
  <c r="Q107" i="1365" s="1"/>
  <c r="R107" i="1365" s="1"/>
  <c r="S107" i="1365" s="1"/>
  <c r="T107" i="1365" s="1"/>
  <c r="U107" i="1365" s="1"/>
  <c r="V107" i="1365" s="1"/>
  <c r="W107" i="1365" s="1"/>
  <c r="X107" i="1365" s="1"/>
  <c r="Y107" i="1365" s="1"/>
  <c r="Z107" i="1365" s="1"/>
  <c r="AA107" i="1365" s="1"/>
  <c r="AB107" i="1365" s="1"/>
  <c r="AC107" i="1365" s="1"/>
  <c r="AD107" i="1365" s="1"/>
  <c r="AE107" i="1365" s="1"/>
  <c r="AF107" i="1365" s="1"/>
  <c r="AG107" i="1365" s="1"/>
  <c r="AH107" i="1365" s="1"/>
  <c r="AI107" i="1365" s="1"/>
  <c r="AJ107" i="1365" s="1"/>
  <c r="AK107" i="1365" s="1"/>
  <c r="H106" i="1353"/>
  <c r="H106" i="1365" s="1"/>
  <c r="I106" i="1365" s="1"/>
  <c r="J106" i="1365" s="1"/>
  <c r="K106" i="1365" s="1"/>
  <c r="L106" i="1365" s="1"/>
  <c r="M106" i="1365" s="1"/>
  <c r="N106" i="1365" s="1"/>
  <c r="O106" i="1365" s="1"/>
  <c r="P106" i="1365" s="1"/>
  <c r="Q106" i="1365" s="1"/>
  <c r="R106" i="1365" s="1"/>
  <c r="S106" i="1365" s="1"/>
  <c r="T106" i="1365" s="1"/>
  <c r="U106" i="1365" s="1"/>
  <c r="V106" i="1365" s="1"/>
  <c r="W106" i="1365" s="1"/>
  <c r="X106" i="1365" s="1"/>
  <c r="Y106" i="1365" s="1"/>
  <c r="Z106" i="1365" s="1"/>
  <c r="AA106" i="1365" s="1"/>
  <c r="AB106" i="1365" s="1"/>
  <c r="AC106" i="1365" s="1"/>
  <c r="AD106" i="1365" s="1"/>
  <c r="AE106" i="1365" s="1"/>
  <c r="AF106" i="1365" s="1"/>
  <c r="AG106" i="1365" s="1"/>
  <c r="AH106" i="1365" s="1"/>
  <c r="AI106" i="1365" s="1"/>
  <c r="AJ106" i="1365" s="1"/>
  <c r="AK106" i="1365" s="1"/>
  <c r="H105" i="1353"/>
  <c r="H105" i="1365" s="1"/>
  <c r="I105" i="1365" s="1"/>
  <c r="J105" i="1365" s="1"/>
  <c r="K105" i="1365" s="1"/>
  <c r="L105" i="1365" s="1"/>
  <c r="M105" i="1365" s="1"/>
  <c r="N105" i="1365" s="1"/>
  <c r="O105" i="1365" s="1"/>
  <c r="P105" i="1365" s="1"/>
  <c r="Q105" i="1365" s="1"/>
  <c r="R105" i="1365" s="1"/>
  <c r="S105" i="1365" s="1"/>
  <c r="T105" i="1365" s="1"/>
  <c r="U105" i="1365" s="1"/>
  <c r="V105" i="1365" s="1"/>
  <c r="W105" i="1365" s="1"/>
  <c r="X105" i="1365" s="1"/>
  <c r="Y105" i="1365" s="1"/>
  <c r="Z105" i="1365" s="1"/>
  <c r="AA105" i="1365" s="1"/>
  <c r="AB105" i="1365" s="1"/>
  <c r="AC105" i="1365" s="1"/>
  <c r="AD105" i="1365" s="1"/>
  <c r="AE105" i="1365" s="1"/>
  <c r="AF105" i="1365" s="1"/>
  <c r="AG105" i="1365" s="1"/>
  <c r="AH105" i="1365" s="1"/>
  <c r="AI105" i="1365" s="1"/>
  <c r="AJ105" i="1365" s="1"/>
  <c r="AK105" i="1365" s="1"/>
  <c r="H102" i="1353"/>
  <c r="H102" i="1365" s="1"/>
  <c r="I102" i="1365" s="1"/>
  <c r="J102" i="1365" s="1"/>
  <c r="K102" i="1365" s="1"/>
  <c r="L102" i="1365" s="1"/>
  <c r="M102" i="1365" s="1"/>
  <c r="N102" i="1365" s="1"/>
  <c r="O102" i="1365" s="1"/>
  <c r="P102" i="1365" s="1"/>
  <c r="Q102" i="1365" s="1"/>
  <c r="R102" i="1365" s="1"/>
  <c r="S102" i="1365" s="1"/>
  <c r="T102" i="1365" s="1"/>
  <c r="U102" i="1365" s="1"/>
  <c r="V102" i="1365" s="1"/>
  <c r="W102" i="1365" s="1"/>
  <c r="X102" i="1365" s="1"/>
  <c r="Y102" i="1365" s="1"/>
  <c r="Z102" i="1365" s="1"/>
  <c r="AA102" i="1365" s="1"/>
  <c r="AB102" i="1365" s="1"/>
  <c r="AC102" i="1365" s="1"/>
  <c r="AD102" i="1365" s="1"/>
  <c r="AE102" i="1365" s="1"/>
  <c r="AF102" i="1365" s="1"/>
  <c r="AG102" i="1365" s="1"/>
  <c r="AH102" i="1365" s="1"/>
  <c r="AI102" i="1365" s="1"/>
  <c r="AJ102" i="1365" s="1"/>
  <c r="AK102" i="1365" s="1"/>
  <c r="H99" i="1353"/>
  <c r="H99" i="1365" s="1"/>
  <c r="I99" i="1365" s="1"/>
  <c r="J99" i="1365" s="1"/>
  <c r="K99" i="1365" s="1"/>
  <c r="L99" i="1365" s="1"/>
  <c r="M99" i="1365" s="1"/>
  <c r="N99" i="1365" s="1"/>
  <c r="O99" i="1365" s="1"/>
  <c r="P99" i="1365" s="1"/>
  <c r="Q99" i="1365" s="1"/>
  <c r="R99" i="1365" s="1"/>
  <c r="S99" i="1365" s="1"/>
  <c r="T99" i="1365" s="1"/>
  <c r="U99" i="1365" s="1"/>
  <c r="V99" i="1365" s="1"/>
  <c r="W99" i="1365" s="1"/>
  <c r="X99" i="1365" s="1"/>
  <c r="Y99" i="1365" s="1"/>
  <c r="Z99" i="1365" s="1"/>
  <c r="AA99" i="1365" s="1"/>
  <c r="AB99" i="1365" s="1"/>
  <c r="AC99" i="1365" s="1"/>
  <c r="AD99" i="1365" s="1"/>
  <c r="AE99" i="1365" s="1"/>
  <c r="AF99" i="1365" s="1"/>
  <c r="AG99" i="1365" s="1"/>
  <c r="AH99" i="1365" s="1"/>
  <c r="AI99" i="1365" s="1"/>
  <c r="AJ99" i="1365" s="1"/>
  <c r="AK99" i="1365" s="1"/>
  <c r="H98" i="1353"/>
  <c r="H98" i="1365" s="1"/>
  <c r="I98" i="1365" s="1"/>
  <c r="J98" i="1365" s="1"/>
  <c r="K98" i="1365" s="1"/>
  <c r="L98" i="1365" s="1"/>
  <c r="M98" i="1365" s="1"/>
  <c r="N98" i="1365" s="1"/>
  <c r="O98" i="1365" s="1"/>
  <c r="P98" i="1365" s="1"/>
  <c r="Q98" i="1365" s="1"/>
  <c r="R98" i="1365" s="1"/>
  <c r="S98" i="1365" s="1"/>
  <c r="T98" i="1365" s="1"/>
  <c r="U98" i="1365" s="1"/>
  <c r="V98" i="1365" s="1"/>
  <c r="W98" i="1365" s="1"/>
  <c r="X98" i="1365" s="1"/>
  <c r="Y98" i="1365" s="1"/>
  <c r="Z98" i="1365" s="1"/>
  <c r="AA98" i="1365" s="1"/>
  <c r="AB98" i="1365" s="1"/>
  <c r="AC98" i="1365" s="1"/>
  <c r="AD98" i="1365" s="1"/>
  <c r="AE98" i="1365" s="1"/>
  <c r="AF98" i="1365" s="1"/>
  <c r="AG98" i="1365" s="1"/>
  <c r="AH98" i="1365" s="1"/>
  <c r="AI98" i="1365" s="1"/>
  <c r="AJ98" i="1365" s="1"/>
  <c r="AK98" i="1365" s="1"/>
  <c r="H97" i="1353"/>
  <c r="H97" i="1365" s="1"/>
  <c r="I97" i="1365" s="1"/>
  <c r="J97" i="1365" s="1"/>
  <c r="K97" i="1365" s="1"/>
  <c r="L97" i="1365" s="1"/>
  <c r="M97" i="1365" s="1"/>
  <c r="N97" i="1365" s="1"/>
  <c r="O97" i="1365" s="1"/>
  <c r="P97" i="1365" s="1"/>
  <c r="Q97" i="1365" s="1"/>
  <c r="R97" i="1365" s="1"/>
  <c r="S97" i="1365" s="1"/>
  <c r="T97" i="1365" s="1"/>
  <c r="U97" i="1365" s="1"/>
  <c r="V97" i="1365" s="1"/>
  <c r="W97" i="1365" s="1"/>
  <c r="X97" i="1365" s="1"/>
  <c r="Y97" i="1365" s="1"/>
  <c r="Z97" i="1365" s="1"/>
  <c r="AA97" i="1365" s="1"/>
  <c r="AB97" i="1365" s="1"/>
  <c r="AC97" i="1365" s="1"/>
  <c r="AD97" i="1365" s="1"/>
  <c r="AE97" i="1365" s="1"/>
  <c r="AF97" i="1365" s="1"/>
  <c r="AG97" i="1365" s="1"/>
  <c r="AH97" i="1365" s="1"/>
  <c r="AI97" i="1365" s="1"/>
  <c r="AJ97" i="1365" s="1"/>
  <c r="AK97" i="1365" s="1"/>
  <c r="H96" i="1353"/>
  <c r="H96" i="1365" s="1"/>
  <c r="I96" i="1365" s="1"/>
  <c r="J96" i="1365" s="1"/>
  <c r="K96" i="1365" s="1"/>
  <c r="L96" i="1365" s="1"/>
  <c r="M96" i="1365" s="1"/>
  <c r="N96" i="1365" s="1"/>
  <c r="O96" i="1365" s="1"/>
  <c r="P96" i="1365" s="1"/>
  <c r="Q96" i="1365" s="1"/>
  <c r="R96" i="1365" s="1"/>
  <c r="S96" i="1365" s="1"/>
  <c r="T96" i="1365" s="1"/>
  <c r="U96" i="1365" s="1"/>
  <c r="V96" i="1365" s="1"/>
  <c r="W96" i="1365" s="1"/>
  <c r="X96" i="1365" s="1"/>
  <c r="Y96" i="1365" s="1"/>
  <c r="Z96" i="1365" s="1"/>
  <c r="AA96" i="1365" s="1"/>
  <c r="AB96" i="1365" s="1"/>
  <c r="AC96" i="1365" s="1"/>
  <c r="AD96" i="1365" s="1"/>
  <c r="AE96" i="1365" s="1"/>
  <c r="AF96" i="1365" s="1"/>
  <c r="AG96" i="1365" s="1"/>
  <c r="AH96" i="1365" s="1"/>
  <c r="AI96" i="1365" s="1"/>
  <c r="AJ96" i="1365" s="1"/>
  <c r="AK96" i="1365" s="1"/>
  <c r="H95" i="1353"/>
  <c r="H95" i="1365" s="1"/>
  <c r="I95" i="1365" s="1"/>
  <c r="J95" i="1365" s="1"/>
  <c r="K95" i="1365" s="1"/>
  <c r="L95" i="1365" s="1"/>
  <c r="M95" i="1365" s="1"/>
  <c r="N95" i="1365" s="1"/>
  <c r="O95" i="1365" s="1"/>
  <c r="P95" i="1365" s="1"/>
  <c r="Q95" i="1365" s="1"/>
  <c r="R95" i="1365" s="1"/>
  <c r="S95" i="1365" s="1"/>
  <c r="T95" i="1365" s="1"/>
  <c r="U95" i="1365" s="1"/>
  <c r="V95" i="1365" s="1"/>
  <c r="W95" i="1365" s="1"/>
  <c r="X95" i="1365" s="1"/>
  <c r="Y95" i="1365" s="1"/>
  <c r="Z95" i="1365" s="1"/>
  <c r="AA95" i="1365" s="1"/>
  <c r="AB95" i="1365" s="1"/>
  <c r="AC95" i="1365" s="1"/>
  <c r="AD95" i="1365" s="1"/>
  <c r="AE95" i="1365" s="1"/>
  <c r="AF95" i="1365" s="1"/>
  <c r="AG95" i="1365" s="1"/>
  <c r="AH95" i="1365" s="1"/>
  <c r="AI95" i="1365" s="1"/>
  <c r="AJ95" i="1365" s="1"/>
  <c r="AK95" i="1365" s="1"/>
  <c r="H94" i="1353"/>
  <c r="H94" i="1365" s="1"/>
  <c r="I94" i="1365" s="1"/>
  <c r="J94" i="1365" s="1"/>
  <c r="K94" i="1365" s="1"/>
  <c r="L94" i="1365" s="1"/>
  <c r="M94" i="1365" s="1"/>
  <c r="N94" i="1365" s="1"/>
  <c r="O94" i="1365" s="1"/>
  <c r="P94" i="1365" s="1"/>
  <c r="Q94" i="1365" s="1"/>
  <c r="R94" i="1365" s="1"/>
  <c r="S94" i="1365" s="1"/>
  <c r="T94" i="1365" s="1"/>
  <c r="U94" i="1365" s="1"/>
  <c r="V94" i="1365" s="1"/>
  <c r="W94" i="1365" s="1"/>
  <c r="X94" i="1365" s="1"/>
  <c r="Y94" i="1365" s="1"/>
  <c r="Z94" i="1365" s="1"/>
  <c r="AA94" i="1365" s="1"/>
  <c r="AB94" i="1365" s="1"/>
  <c r="AC94" i="1365" s="1"/>
  <c r="AD94" i="1365" s="1"/>
  <c r="AE94" i="1365" s="1"/>
  <c r="AF94" i="1365" s="1"/>
  <c r="AG94" i="1365" s="1"/>
  <c r="AH94" i="1365" s="1"/>
  <c r="AI94" i="1365" s="1"/>
  <c r="AJ94" i="1365" s="1"/>
  <c r="AK94" i="1365" s="1"/>
  <c r="H90" i="1353"/>
  <c r="H90" i="1365" s="1"/>
  <c r="I90" i="1365" s="1"/>
  <c r="J90" i="1365" s="1"/>
  <c r="K90" i="1365" s="1"/>
  <c r="L90" i="1365" s="1"/>
  <c r="M90" i="1365" s="1"/>
  <c r="N90" i="1365" s="1"/>
  <c r="O90" i="1365" s="1"/>
  <c r="P90" i="1365" s="1"/>
  <c r="Q90" i="1365" s="1"/>
  <c r="R90" i="1365" s="1"/>
  <c r="S90" i="1365" s="1"/>
  <c r="T90" i="1365" s="1"/>
  <c r="U90" i="1365" s="1"/>
  <c r="V90" i="1365" s="1"/>
  <c r="W90" i="1365" s="1"/>
  <c r="X90" i="1365" s="1"/>
  <c r="Y90" i="1365" s="1"/>
  <c r="Z90" i="1365" s="1"/>
  <c r="AA90" i="1365" s="1"/>
  <c r="AB90" i="1365" s="1"/>
  <c r="AC90" i="1365" s="1"/>
  <c r="AD90" i="1365" s="1"/>
  <c r="AE90" i="1365" s="1"/>
  <c r="AF90" i="1365" s="1"/>
  <c r="AG90" i="1365" s="1"/>
  <c r="AH90" i="1365" s="1"/>
  <c r="AI90" i="1365" s="1"/>
  <c r="AJ90" i="1365" s="1"/>
  <c r="AK90" i="1365" s="1"/>
  <c r="H86" i="1353"/>
  <c r="H86" i="1365" s="1"/>
  <c r="I86" i="1365" s="1"/>
  <c r="J86" i="1365" s="1"/>
  <c r="K86" i="1365" s="1"/>
  <c r="L86" i="1365" s="1"/>
  <c r="M86" i="1365" s="1"/>
  <c r="N86" i="1365" s="1"/>
  <c r="O86" i="1365" s="1"/>
  <c r="P86" i="1365" s="1"/>
  <c r="Q86" i="1365" s="1"/>
  <c r="R86" i="1365" s="1"/>
  <c r="S86" i="1365" s="1"/>
  <c r="T86" i="1365" s="1"/>
  <c r="U86" i="1365" s="1"/>
  <c r="V86" i="1365" s="1"/>
  <c r="W86" i="1365" s="1"/>
  <c r="X86" i="1365" s="1"/>
  <c r="Y86" i="1365" s="1"/>
  <c r="Z86" i="1365" s="1"/>
  <c r="AA86" i="1365" s="1"/>
  <c r="AB86" i="1365" s="1"/>
  <c r="AC86" i="1365" s="1"/>
  <c r="AD86" i="1365" s="1"/>
  <c r="AE86" i="1365" s="1"/>
  <c r="AF86" i="1365" s="1"/>
  <c r="AG86" i="1365" s="1"/>
  <c r="AH86" i="1365" s="1"/>
  <c r="AI86" i="1365" s="1"/>
  <c r="AJ86" i="1365" s="1"/>
  <c r="AK86" i="1365" s="1"/>
  <c r="H85" i="1353"/>
  <c r="H85" i="1365" s="1"/>
  <c r="I85" i="1365" s="1"/>
  <c r="J85" i="1365" s="1"/>
  <c r="K85" i="1365" s="1"/>
  <c r="L85" i="1365" s="1"/>
  <c r="M85" i="1365" s="1"/>
  <c r="N85" i="1365" s="1"/>
  <c r="O85" i="1365" s="1"/>
  <c r="P85" i="1365" s="1"/>
  <c r="Q85" i="1365" s="1"/>
  <c r="R85" i="1365" s="1"/>
  <c r="S85" i="1365" s="1"/>
  <c r="T85" i="1365" s="1"/>
  <c r="U85" i="1365" s="1"/>
  <c r="V85" i="1365" s="1"/>
  <c r="W85" i="1365" s="1"/>
  <c r="X85" i="1365" s="1"/>
  <c r="Y85" i="1365" s="1"/>
  <c r="Z85" i="1365" s="1"/>
  <c r="AA85" i="1365" s="1"/>
  <c r="AB85" i="1365" s="1"/>
  <c r="AC85" i="1365" s="1"/>
  <c r="AD85" i="1365" s="1"/>
  <c r="AE85" i="1365" s="1"/>
  <c r="AF85" i="1365" s="1"/>
  <c r="AG85" i="1365" s="1"/>
  <c r="AH85" i="1365" s="1"/>
  <c r="AI85" i="1365" s="1"/>
  <c r="AJ85" i="1365" s="1"/>
  <c r="AK85" i="1365" s="1"/>
  <c r="H74" i="1353"/>
  <c r="H74" i="1365" s="1"/>
  <c r="I74" i="1365" s="1"/>
  <c r="J74" i="1365" s="1"/>
  <c r="K74" i="1365" s="1"/>
  <c r="L74" i="1365" s="1"/>
  <c r="M74" i="1365" s="1"/>
  <c r="N74" i="1365" s="1"/>
  <c r="O74" i="1365" s="1"/>
  <c r="P74" i="1365" s="1"/>
  <c r="Q74" i="1365" s="1"/>
  <c r="R74" i="1365" s="1"/>
  <c r="S74" i="1365" s="1"/>
  <c r="T74" i="1365" s="1"/>
  <c r="U74" i="1365" s="1"/>
  <c r="V74" i="1365" s="1"/>
  <c r="W74" i="1365" s="1"/>
  <c r="X74" i="1365" s="1"/>
  <c r="Y74" i="1365" s="1"/>
  <c r="Z74" i="1365" s="1"/>
  <c r="AA74" i="1365" s="1"/>
  <c r="AB74" i="1365" s="1"/>
  <c r="AC74" i="1365" s="1"/>
  <c r="AD74" i="1365" s="1"/>
  <c r="AE74" i="1365" s="1"/>
  <c r="AF74" i="1365" s="1"/>
  <c r="AG74" i="1365" s="1"/>
  <c r="AH74" i="1365" s="1"/>
  <c r="AI74" i="1365" s="1"/>
  <c r="AJ74" i="1365" s="1"/>
  <c r="AK74" i="1365" s="1"/>
  <c r="H72" i="1353"/>
  <c r="H72" i="1365" s="1"/>
  <c r="I72" i="1365" s="1"/>
  <c r="J72" i="1365" s="1"/>
  <c r="K72" i="1365" s="1"/>
  <c r="L72" i="1365" s="1"/>
  <c r="M72" i="1365" s="1"/>
  <c r="N72" i="1365" s="1"/>
  <c r="O72" i="1365" s="1"/>
  <c r="P72" i="1365" s="1"/>
  <c r="Q72" i="1365" s="1"/>
  <c r="R72" i="1365" s="1"/>
  <c r="S72" i="1365" s="1"/>
  <c r="T72" i="1365" s="1"/>
  <c r="U72" i="1365" s="1"/>
  <c r="V72" i="1365" s="1"/>
  <c r="W72" i="1365" s="1"/>
  <c r="X72" i="1365" s="1"/>
  <c r="Y72" i="1365" s="1"/>
  <c r="Z72" i="1365" s="1"/>
  <c r="AA72" i="1365" s="1"/>
  <c r="AB72" i="1365" s="1"/>
  <c r="AC72" i="1365" s="1"/>
  <c r="AD72" i="1365" s="1"/>
  <c r="AE72" i="1365" s="1"/>
  <c r="AF72" i="1365" s="1"/>
  <c r="AG72" i="1365" s="1"/>
  <c r="AH72" i="1365" s="1"/>
  <c r="AI72" i="1365" s="1"/>
  <c r="AJ72" i="1365" s="1"/>
  <c r="AK72" i="1365" s="1"/>
  <c r="H70" i="1353"/>
  <c r="H70" i="1365" s="1"/>
  <c r="I70" i="1365" s="1"/>
  <c r="J70" i="1365" s="1"/>
  <c r="K70" i="1365" s="1"/>
  <c r="L70" i="1365" s="1"/>
  <c r="M70" i="1365" s="1"/>
  <c r="N70" i="1365" s="1"/>
  <c r="O70" i="1365" s="1"/>
  <c r="P70" i="1365" s="1"/>
  <c r="Q70" i="1365" s="1"/>
  <c r="R70" i="1365" s="1"/>
  <c r="S70" i="1365" s="1"/>
  <c r="T70" i="1365" s="1"/>
  <c r="U70" i="1365" s="1"/>
  <c r="V70" i="1365" s="1"/>
  <c r="W70" i="1365" s="1"/>
  <c r="X70" i="1365" s="1"/>
  <c r="Y70" i="1365" s="1"/>
  <c r="Z70" i="1365" s="1"/>
  <c r="AA70" i="1365" s="1"/>
  <c r="AB70" i="1365" s="1"/>
  <c r="AC70" i="1365" s="1"/>
  <c r="AD70" i="1365" s="1"/>
  <c r="AE70" i="1365" s="1"/>
  <c r="AF70" i="1365" s="1"/>
  <c r="AG70" i="1365" s="1"/>
  <c r="AH70" i="1365" s="1"/>
  <c r="AI70" i="1365" s="1"/>
  <c r="AJ70" i="1365" s="1"/>
  <c r="AK70" i="1365" s="1"/>
  <c r="H66" i="1353"/>
  <c r="H66" i="1365" s="1"/>
  <c r="I66" i="1365" s="1"/>
  <c r="J66" i="1365" s="1"/>
  <c r="K66" i="1365" s="1"/>
  <c r="L66" i="1365" s="1"/>
  <c r="M66" i="1365" s="1"/>
  <c r="N66" i="1365" s="1"/>
  <c r="O66" i="1365" s="1"/>
  <c r="P66" i="1365" s="1"/>
  <c r="Q66" i="1365" s="1"/>
  <c r="R66" i="1365" s="1"/>
  <c r="S66" i="1365" s="1"/>
  <c r="T66" i="1365" s="1"/>
  <c r="U66" i="1365" s="1"/>
  <c r="V66" i="1365" s="1"/>
  <c r="W66" i="1365" s="1"/>
  <c r="X66" i="1365" s="1"/>
  <c r="Y66" i="1365" s="1"/>
  <c r="Z66" i="1365" s="1"/>
  <c r="AA66" i="1365" s="1"/>
  <c r="AB66" i="1365" s="1"/>
  <c r="AC66" i="1365" s="1"/>
  <c r="AD66" i="1365" s="1"/>
  <c r="AE66" i="1365" s="1"/>
  <c r="AF66" i="1365" s="1"/>
  <c r="AG66" i="1365" s="1"/>
  <c r="AH66" i="1365" s="1"/>
  <c r="AI66" i="1365" s="1"/>
  <c r="AJ66" i="1365" s="1"/>
  <c r="AK66" i="1365" s="1"/>
  <c r="H64" i="1353"/>
  <c r="H64" i="1365" s="1"/>
  <c r="I64" i="1365" s="1"/>
  <c r="J64" i="1365" s="1"/>
  <c r="K64" i="1365" s="1"/>
  <c r="L64" i="1365" s="1"/>
  <c r="M64" i="1365" s="1"/>
  <c r="N64" i="1365" s="1"/>
  <c r="O64" i="1365" s="1"/>
  <c r="P64" i="1365" s="1"/>
  <c r="Q64" i="1365" s="1"/>
  <c r="R64" i="1365" s="1"/>
  <c r="S64" i="1365" s="1"/>
  <c r="T64" i="1365" s="1"/>
  <c r="U64" i="1365" s="1"/>
  <c r="V64" i="1365" s="1"/>
  <c r="W64" i="1365" s="1"/>
  <c r="X64" i="1365" s="1"/>
  <c r="Y64" i="1365" s="1"/>
  <c r="Z64" i="1365" s="1"/>
  <c r="AA64" i="1365" s="1"/>
  <c r="AB64" i="1365" s="1"/>
  <c r="AC64" i="1365" s="1"/>
  <c r="AD64" i="1365" s="1"/>
  <c r="AE64" i="1365" s="1"/>
  <c r="AF64" i="1365" s="1"/>
  <c r="AG64" i="1365" s="1"/>
  <c r="AH64" i="1365" s="1"/>
  <c r="AI64" i="1365" s="1"/>
  <c r="AJ64" i="1365" s="1"/>
  <c r="AK64" i="1365" s="1"/>
  <c r="H58" i="1353"/>
  <c r="H58" i="1365" s="1"/>
  <c r="I58" i="1365" s="1"/>
  <c r="J58" i="1365" s="1"/>
  <c r="K58" i="1365" s="1"/>
  <c r="L58" i="1365" s="1"/>
  <c r="M58" i="1365" s="1"/>
  <c r="N58" i="1365" s="1"/>
  <c r="O58" i="1365" s="1"/>
  <c r="P58" i="1365" s="1"/>
  <c r="Q58" i="1365" s="1"/>
  <c r="R58" i="1365" s="1"/>
  <c r="S58" i="1365" s="1"/>
  <c r="T58" i="1365" s="1"/>
  <c r="U58" i="1365" s="1"/>
  <c r="V58" i="1365" s="1"/>
  <c r="W58" i="1365" s="1"/>
  <c r="X58" i="1365" s="1"/>
  <c r="Y58" i="1365" s="1"/>
  <c r="Z58" i="1365" s="1"/>
  <c r="AA58" i="1365" s="1"/>
  <c r="AB58" i="1365" s="1"/>
  <c r="AC58" i="1365" s="1"/>
  <c r="AD58" i="1365" s="1"/>
  <c r="AE58" i="1365" s="1"/>
  <c r="AF58" i="1365" s="1"/>
  <c r="AG58" i="1365" s="1"/>
  <c r="AH58" i="1365" s="1"/>
  <c r="AI58" i="1365" s="1"/>
  <c r="AJ58" i="1365" s="1"/>
  <c r="AK58" i="1365" s="1"/>
  <c r="H57" i="1353"/>
  <c r="H57" i="1365" s="1"/>
  <c r="I57" i="1365" s="1"/>
  <c r="J57" i="1365" s="1"/>
  <c r="K57" i="1365" s="1"/>
  <c r="L57" i="1365" s="1"/>
  <c r="M57" i="1365" s="1"/>
  <c r="N57" i="1365" s="1"/>
  <c r="O57" i="1365" s="1"/>
  <c r="P57" i="1365" s="1"/>
  <c r="Q57" i="1365" s="1"/>
  <c r="R57" i="1365" s="1"/>
  <c r="S57" i="1365" s="1"/>
  <c r="T57" i="1365" s="1"/>
  <c r="U57" i="1365" s="1"/>
  <c r="V57" i="1365" s="1"/>
  <c r="W57" i="1365" s="1"/>
  <c r="X57" i="1365" s="1"/>
  <c r="Y57" i="1365" s="1"/>
  <c r="Z57" i="1365" s="1"/>
  <c r="AA57" i="1365" s="1"/>
  <c r="AB57" i="1365" s="1"/>
  <c r="AC57" i="1365" s="1"/>
  <c r="AD57" i="1365" s="1"/>
  <c r="AE57" i="1365" s="1"/>
  <c r="AF57" i="1365" s="1"/>
  <c r="AG57" i="1365" s="1"/>
  <c r="AH57" i="1365" s="1"/>
  <c r="AI57" i="1365" s="1"/>
  <c r="AJ57" i="1365" s="1"/>
  <c r="AK57" i="1365" s="1"/>
  <c r="H47" i="1353"/>
  <c r="H47" i="1365" s="1"/>
  <c r="I47" i="1365" s="1"/>
  <c r="J47" i="1365" s="1"/>
  <c r="K47" i="1365" s="1"/>
  <c r="L47" i="1365" s="1"/>
  <c r="M47" i="1365" s="1"/>
  <c r="N47" i="1365" s="1"/>
  <c r="O47" i="1365" s="1"/>
  <c r="P47" i="1365" s="1"/>
  <c r="Q47" i="1365" s="1"/>
  <c r="R47" i="1365" s="1"/>
  <c r="S47" i="1365" s="1"/>
  <c r="T47" i="1365" s="1"/>
  <c r="U47" i="1365" s="1"/>
  <c r="V47" i="1365" s="1"/>
  <c r="W47" i="1365" s="1"/>
  <c r="X47" i="1365" s="1"/>
  <c r="Y47" i="1365" s="1"/>
  <c r="Z47" i="1365" s="1"/>
  <c r="AA47" i="1365" s="1"/>
  <c r="AB47" i="1365" s="1"/>
  <c r="AC47" i="1365" s="1"/>
  <c r="AD47" i="1365" s="1"/>
  <c r="AE47" i="1365" s="1"/>
  <c r="AF47" i="1365" s="1"/>
  <c r="AG47" i="1365" s="1"/>
  <c r="AH47" i="1365" s="1"/>
  <c r="AI47" i="1365" s="1"/>
  <c r="AJ47" i="1365" s="1"/>
  <c r="AK47" i="1365" s="1"/>
  <c r="H46" i="1353"/>
  <c r="H46" i="1365" s="1"/>
  <c r="I46" i="1365" s="1"/>
  <c r="J46" i="1365" s="1"/>
  <c r="K46" i="1365" s="1"/>
  <c r="L46" i="1365" s="1"/>
  <c r="M46" i="1365" s="1"/>
  <c r="N46" i="1365" s="1"/>
  <c r="O46" i="1365" s="1"/>
  <c r="P46" i="1365" s="1"/>
  <c r="Q46" i="1365" s="1"/>
  <c r="R46" i="1365" s="1"/>
  <c r="S46" i="1365" s="1"/>
  <c r="T46" i="1365" s="1"/>
  <c r="U46" i="1365" s="1"/>
  <c r="V46" i="1365" s="1"/>
  <c r="W46" i="1365" s="1"/>
  <c r="X46" i="1365" s="1"/>
  <c r="Y46" i="1365" s="1"/>
  <c r="Z46" i="1365" s="1"/>
  <c r="AA46" i="1365" s="1"/>
  <c r="AB46" i="1365" s="1"/>
  <c r="AC46" i="1365" s="1"/>
  <c r="AD46" i="1365" s="1"/>
  <c r="AE46" i="1365" s="1"/>
  <c r="AF46" i="1365" s="1"/>
  <c r="AG46" i="1365" s="1"/>
  <c r="AH46" i="1365" s="1"/>
  <c r="AI46" i="1365" s="1"/>
  <c r="AJ46" i="1365" s="1"/>
  <c r="AK46" i="1365" s="1"/>
  <c r="H28" i="1353"/>
  <c r="H28" i="1365" s="1"/>
  <c r="I28" i="1365" s="1"/>
  <c r="J28" i="1365" s="1"/>
  <c r="K28" i="1365" s="1"/>
  <c r="L28" i="1365" s="1"/>
  <c r="M28" i="1365" s="1"/>
  <c r="N28" i="1365" s="1"/>
  <c r="O28" i="1365" s="1"/>
  <c r="P28" i="1365" s="1"/>
  <c r="Q28" i="1365" s="1"/>
  <c r="R28" i="1365" s="1"/>
  <c r="S28" i="1365" s="1"/>
  <c r="T28" i="1365" s="1"/>
  <c r="U28" i="1365" s="1"/>
  <c r="V28" i="1365" s="1"/>
  <c r="W28" i="1365" s="1"/>
  <c r="X28" i="1365" s="1"/>
  <c r="Y28" i="1365" s="1"/>
  <c r="Z28" i="1365" s="1"/>
  <c r="AA28" i="1365" s="1"/>
  <c r="AB28" i="1365" s="1"/>
  <c r="AC28" i="1365" s="1"/>
  <c r="AD28" i="1365" s="1"/>
  <c r="AE28" i="1365" s="1"/>
  <c r="AF28" i="1365" s="1"/>
  <c r="AG28" i="1365" s="1"/>
  <c r="AH28" i="1365" s="1"/>
  <c r="AI28" i="1365" s="1"/>
  <c r="AJ28" i="1365" s="1"/>
  <c r="AK28" i="1365" s="1"/>
  <c r="H27" i="1353"/>
  <c r="H27" i="1365" s="1"/>
  <c r="I27" i="1365" s="1"/>
  <c r="J27" i="1365" s="1"/>
  <c r="K27" i="1365" s="1"/>
  <c r="L27" i="1365" s="1"/>
  <c r="M27" i="1365" s="1"/>
  <c r="N27" i="1365" s="1"/>
  <c r="O27" i="1365" s="1"/>
  <c r="P27" i="1365" s="1"/>
  <c r="Q27" i="1365" s="1"/>
  <c r="R27" i="1365" s="1"/>
  <c r="S27" i="1365" s="1"/>
  <c r="T27" i="1365" s="1"/>
  <c r="U27" i="1365" s="1"/>
  <c r="V27" i="1365" s="1"/>
  <c r="W27" i="1365" s="1"/>
  <c r="X27" i="1365" s="1"/>
  <c r="Y27" i="1365" s="1"/>
  <c r="Z27" i="1365" s="1"/>
  <c r="AA27" i="1365" s="1"/>
  <c r="AB27" i="1365" s="1"/>
  <c r="AC27" i="1365" s="1"/>
  <c r="AD27" i="1365" s="1"/>
  <c r="AE27" i="1365" s="1"/>
  <c r="AF27" i="1365" s="1"/>
  <c r="AG27" i="1365" s="1"/>
  <c r="AH27" i="1365" s="1"/>
  <c r="AI27" i="1365" s="1"/>
  <c r="AJ27" i="1365" s="1"/>
  <c r="AK27" i="1365" s="1"/>
  <c r="H26" i="1353"/>
  <c r="H26" i="1365" s="1"/>
  <c r="I26" i="1365" s="1"/>
  <c r="J26" i="1365" s="1"/>
  <c r="K26" i="1365" s="1"/>
  <c r="L26" i="1365" s="1"/>
  <c r="M26" i="1365" s="1"/>
  <c r="N26" i="1365" s="1"/>
  <c r="O26" i="1365" s="1"/>
  <c r="P26" i="1365" s="1"/>
  <c r="Q26" i="1365" s="1"/>
  <c r="R26" i="1365" s="1"/>
  <c r="S26" i="1365" s="1"/>
  <c r="T26" i="1365" s="1"/>
  <c r="U26" i="1365" s="1"/>
  <c r="V26" i="1365" s="1"/>
  <c r="W26" i="1365" s="1"/>
  <c r="X26" i="1365" s="1"/>
  <c r="Y26" i="1365" s="1"/>
  <c r="Z26" i="1365" s="1"/>
  <c r="AA26" i="1365" s="1"/>
  <c r="AB26" i="1365" s="1"/>
  <c r="AC26" i="1365" s="1"/>
  <c r="AD26" i="1365" s="1"/>
  <c r="AE26" i="1365" s="1"/>
  <c r="AF26" i="1365" s="1"/>
  <c r="AG26" i="1365" s="1"/>
  <c r="AH26" i="1365" s="1"/>
  <c r="AI26" i="1365" s="1"/>
  <c r="AJ26" i="1365" s="1"/>
  <c r="AK26" i="1365" s="1"/>
  <c r="H25" i="1353"/>
  <c r="H25" i="1365" s="1"/>
  <c r="I25" i="1365" s="1"/>
  <c r="J25" i="1365" s="1"/>
  <c r="K25" i="1365" s="1"/>
  <c r="L25" i="1365" s="1"/>
  <c r="M25" i="1365" s="1"/>
  <c r="N25" i="1365" s="1"/>
  <c r="O25" i="1365" s="1"/>
  <c r="P25" i="1365" s="1"/>
  <c r="Q25" i="1365" s="1"/>
  <c r="R25" i="1365" s="1"/>
  <c r="S25" i="1365" s="1"/>
  <c r="T25" i="1365" s="1"/>
  <c r="U25" i="1365" s="1"/>
  <c r="V25" i="1365" s="1"/>
  <c r="W25" i="1365" s="1"/>
  <c r="X25" i="1365" s="1"/>
  <c r="Y25" i="1365" s="1"/>
  <c r="Z25" i="1365" s="1"/>
  <c r="AA25" i="1365" s="1"/>
  <c r="AB25" i="1365" s="1"/>
  <c r="AC25" i="1365" s="1"/>
  <c r="AD25" i="1365" s="1"/>
  <c r="AE25" i="1365" s="1"/>
  <c r="AF25" i="1365" s="1"/>
  <c r="AG25" i="1365" s="1"/>
  <c r="AH25" i="1365" s="1"/>
  <c r="AI25" i="1365" s="1"/>
  <c r="AJ25" i="1365" s="1"/>
  <c r="AK25" i="1365" s="1"/>
  <c r="H101" i="1353"/>
  <c r="H101" i="1365" s="1"/>
  <c r="I101" i="1365" s="1"/>
  <c r="J101" i="1365" s="1"/>
  <c r="K101" i="1365" s="1"/>
  <c r="L101" i="1365" s="1"/>
  <c r="M101" i="1365" s="1"/>
  <c r="N101" i="1365" s="1"/>
  <c r="O101" i="1365" s="1"/>
  <c r="P101" i="1365" s="1"/>
  <c r="Q101" i="1365" s="1"/>
  <c r="R101" i="1365" s="1"/>
  <c r="S101" i="1365" s="1"/>
  <c r="T101" i="1365" s="1"/>
  <c r="U101" i="1365" s="1"/>
  <c r="V101" i="1365" s="1"/>
  <c r="W101" i="1365" s="1"/>
  <c r="X101" i="1365" s="1"/>
  <c r="Y101" i="1365" s="1"/>
  <c r="Z101" i="1365" s="1"/>
  <c r="AA101" i="1365" s="1"/>
  <c r="AB101" i="1365" s="1"/>
  <c r="AC101" i="1365" s="1"/>
  <c r="AD101" i="1365" s="1"/>
  <c r="AE101" i="1365" s="1"/>
  <c r="AF101" i="1365" s="1"/>
  <c r="AG101" i="1365" s="1"/>
  <c r="AH101" i="1365" s="1"/>
  <c r="AI101" i="1365" s="1"/>
  <c r="AJ101" i="1365" s="1"/>
  <c r="AK101" i="1365" s="1"/>
  <c r="H71" i="1353"/>
  <c r="H71" i="1365" s="1"/>
  <c r="I71" i="1365" s="1"/>
  <c r="J71" i="1365" s="1"/>
  <c r="K71" i="1365" s="1"/>
  <c r="L71" i="1365" s="1"/>
  <c r="M71" i="1365" s="1"/>
  <c r="N71" i="1365" s="1"/>
  <c r="O71" i="1365" s="1"/>
  <c r="P71" i="1365" s="1"/>
  <c r="Q71" i="1365" s="1"/>
  <c r="R71" i="1365" s="1"/>
  <c r="S71" i="1365" s="1"/>
  <c r="T71" i="1365" s="1"/>
  <c r="U71" i="1365" s="1"/>
  <c r="V71" i="1365" s="1"/>
  <c r="W71" i="1365" s="1"/>
  <c r="X71" i="1365" s="1"/>
  <c r="Y71" i="1365" s="1"/>
  <c r="Z71" i="1365" s="1"/>
  <c r="AA71" i="1365" s="1"/>
  <c r="AB71" i="1365" s="1"/>
  <c r="AC71" i="1365" s="1"/>
  <c r="AD71" i="1365" s="1"/>
  <c r="AE71" i="1365" s="1"/>
  <c r="AF71" i="1365" s="1"/>
  <c r="AG71" i="1365" s="1"/>
  <c r="AH71" i="1365" s="1"/>
  <c r="AI71" i="1365" s="1"/>
  <c r="AJ71" i="1365" s="1"/>
  <c r="AK71" i="1365" s="1"/>
  <c r="H69" i="1353"/>
  <c r="H69" i="1365" s="1"/>
  <c r="I69" i="1365" s="1"/>
  <c r="J69" i="1365" s="1"/>
  <c r="K69" i="1365" s="1"/>
  <c r="L69" i="1365" s="1"/>
  <c r="M69" i="1365" s="1"/>
  <c r="N69" i="1365" s="1"/>
  <c r="O69" i="1365" s="1"/>
  <c r="P69" i="1365" s="1"/>
  <c r="Q69" i="1365" s="1"/>
  <c r="R69" i="1365" s="1"/>
  <c r="S69" i="1365" s="1"/>
  <c r="T69" i="1365" s="1"/>
  <c r="U69" i="1365" s="1"/>
  <c r="V69" i="1365" s="1"/>
  <c r="W69" i="1365" s="1"/>
  <c r="X69" i="1365" s="1"/>
  <c r="Y69" i="1365" s="1"/>
  <c r="Z69" i="1365" s="1"/>
  <c r="AA69" i="1365" s="1"/>
  <c r="AB69" i="1365" s="1"/>
  <c r="AC69" i="1365" s="1"/>
  <c r="AD69" i="1365" s="1"/>
  <c r="AE69" i="1365" s="1"/>
  <c r="AF69" i="1365" s="1"/>
  <c r="AG69" i="1365" s="1"/>
  <c r="AH69" i="1365" s="1"/>
  <c r="AI69" i="1365" s="1"/>
  <c r="AJ69" i="1365" s="1"/>
  <c r="AK69" i="1365" s="1"/>
  <c r="H67" i="1353"/>
  <c r="H67" i="1365" s="1"/>
  <c r="I67" i="1365" s="1"/>
  <c r="J67" i="1365" s="1"/>
  <c r="K67" i="1365" s="1"/>
  <c r="L67" i="1365" s="1"/>
  <c r="M67" i="1365" s="1"/>
  <c r="N67" i="1365" s="1"/>
  <c r="O67" i="1365" s="1"/>
  <c r="P67" i="1365" s="1"/>
  <c r="Q67" i="1365" s="1"/>
  <c r="R67" i="1365" s="1"/>
  <c r="S67" i="1365" s="1"/>
  <c r="T67" i="1365" s="1"/>
  <c r="U67" i="1365" s="1"/>
  <c r="V67" i="1365" s="1"/>
  <c r="W67" i="1365" s="1"/>
  <c r="X67" i="1365" s="1"/>
  <c r="Y67" i="1365" s="1"/>
  <c r="Z67" i="1365" s="1"/>
  <c r="AA67" i="1365" s="1"/>
  <c r="AB67" i="1365" s="1"/>
  <c r="AC67" i="1365" s="1"/>
  <c r="AD67" i="1365" s="1"/>
  <c r="AE67" i="1365" s="1"/>
  <c r="AF67" i="1365" s="1"/>
  <c r="AG67" i="1365" s="1"/>
  <c r="AH67" i="1365" s="1"/>
  <c r="AI67" i="1365" s="1"/>
  <c r="AJ67" i="1365" s="1"/>
  <c r="AK67" i="1365" s="1"/>
  <c r="H65" i="1353"/>
  <c r="H65" i="1365" s="1"/>
  <c r="I65" i="1365" s="1"/>
  <c r="J65" i="1365" s="1"/>
  <c r="K65" i="1365" s="1"/>
  <c r="L65" i="1365" s="1"/>
  <c r="M65" i="1365" s="1"/>
  <c r="N65" i="1365" s="1"/>
  <c r="O65" i="1365" s="1"/>
  <c r="P65" i="1365" s="1"/>
  <c r="Q65" i="1365" s="1"/>
  <c r="R65" i="1365" s="1"/>
  <c r="S65" i="1365" s="1"/>
  <c r="T65" i="1365" s="1"/>
  <c r="U65" i="1365" s="1"/>
  <c r="V65" i="1365" s="1"/>
  <c r="W65" i="1365" s="1"/>
  <c r="X65" i="1365" s="1"/>
  <c r="Y65" i="1365" s="1"/>
  <c r="Z65" i="1365" s="1"/>
  <c r="AA65" i="1365" s="1"/>
  <c r="AB65" i="1365" s="1"/>
  <c r="AC65" i="1365" s="1"/>
  <c r="AD65" i="1365" s="1"/>
  <c r="AE65" i="1365" s="1"/>
  <c r="AF65" i="1365" s="1"/>
  <c r="AG65" i="1365" s="1"/>
  <c r="AH65" i="1365" s="1"/>
  <c r="AI65" i="1365" s="1"/>
  <c r="AJ65" i="1365" s="1"/>
  <c r="AK65" i="1365" s="1"/>
  <c r="H60" i="1353"/>
  <c r="H60" i="1365" s="1"/>
  <c r="I60" i="1365" s="1"/>
  <c r="J60" i="1365" s="1"/>
  <c r="K60" i="1365" s="1"/>
  <c r="L60" i="1365" s="1"/>
  <c r="M60" i="1365" s="1"/>
  <c r="N60" i="1365" s="1"/>
  <c r="O60" i="1365" s="1"/>
  <c r="P60" i="1365" s="1"/>
  <c r="Q60" i="1365" s="1"/>
  <c r="R60" i="1365" s="1"/>
  <c r="S60" i="1365" s="1"/>
  <c r="T60" i="1365" s="1"/>
  <c r="U60" i="1365" s="1"/>
  <c r="V60" i="1365" s="1"/>
  <c r="W60" i="1365" s="1"/>
  <c r="X60" i="1365" s="1"/>
  <c r="Y60" i="1365" s="1"/>
  <c r="Z60" i="1365" s="1"/>
  <c r="AA60" i="1365" s="1"/>
  <c r="AB60" i="1365" s="1"/>
  <c r="AC60" i="1365" s="1"/>
  <c r="AD60" i="1365" s="1"/>
  <c r="AE60" i="1365" s="1"/>
  <c r="AF60" i="1365" s="1"/>
  <c r="AG60" i="1365" s="1"/>
  <c r="AH60" i="1365" s="1"/>
  <c r="AI60" i="1365" s="1"/>
  <c r="AJ60" i="1365" s="1"/>
  <c r="AK60" i="1365" s="1"/>
  <c r="H59" i="1353"/>
  <c r="H59" i="1365" s="1"/>
  <c r="I59" i="1365" s="1"/>
  <c r="J59" i="1365" s="1"/>
  <c r="K59" i="1365" s="1"/>
  <c r="L59" i="1365" s="1"/>
  <c r="M59" i="1365" s="1"/>
  <c r="N59" i="1365" s="1"/>
  <c r="O59" i="1365" s="1"/>
  <c r="P59" i="1365" s="1"/>
  <c r="Q59" i="1365" s="1"/>
  <c r="R59" i="1365" s="1"/>
  <c r="S59" i="1365" s="1"/>
  <c r="T59" i="1365" s="1"/>
  <c r="U59" i="1365" s="1"/>
  <c r="V59" i="1365" s="1"/>
  <c r="W59" i="1365" s="1"/>
  <c r="X59" i="1365" s="1"/>
  <c r="Y59" i="1365" s="1"/>
  <c r="Z59" i="1365" s="1"/>
  <c r="AA59" i="1365" s="1"/>
  <c r="AB59" i="1365" s="1"/>
  <c r="AC59" i="1365" s="1"/>
  <c r="AD59" i="1365" s="1"/>
  <c r="AE59" i="1365" s="1"/>
  <c r="AF59" i="1365" s="1"/>
  <c r="AG59" i="1365" s="1"/>
  <c r="AH59" i="1365" s="1"/>
  <c r="AI59" i="1365" s="1"/>
  <c r="AJ59" i="1365" s="1"/>
  <c r="AK59" i="1365" s="1"/>
  <c r="H56" i="1353"/>
  <c r="H56" i="1365" s="1"/>
  <c r="I56" i="1365" s="1"/>
  <c r="J56" i="1365" s="1"/>
  <c r="K56" i="1365" s="1"/>
  <c r="L56" i="1365" s="1"/>
  <c r="M56" i="1365" s="1"/>
  <c r="N56" i="1365" s="1"/>
  <c r="O56" i="1365" s="1"/>
  <c r="P56" i="1365" s="1"/>
  <c r="Q56" i="1365" s="1"/>
  <c r="R56" i="1365" s="1"/>
  <c r="S56" i="1365" s="1"/>
  <c r="T56" i="1365" s="1"/>
  <c r="U56" i="1365" s="1"/>
  <c r="V56" i="1365" s="1"/>
  <c r="W56" i="1365" s="1"/>
  <c r="X56" i="1365" s="1"/>
  <c r="Y56" i="1365" s="1"/>
  <c r="Z56" i="1365" s="1"/>
  <c r="AA56" i="1365" s="1"/>
  <c r="AB56" i="1365" s="1"/>
  <c r="AC56" i="1365" s="1"/>
  <c r="AD56" i="1365" s="1"/>
  <c r="AE56" i="1365" s="1"/>
  <c r="AF56" i="1365" s="1"/>
  <c r="AG56" i="1365" s="1"/>
  <c r="AH56" i="1365" s="1"/>
  <c r="AI56" i="1365" s="1"/>
  <c r="AJ56" i="1365" s="1"/>
  <c r="AK56" i="1365" s="1"/>
  <c r="H50" i="1353"/>
  <c r="H50" i="1365" s="1"/>
  <c r="I50" i="1365" s="1"/>
  <c r="J50" i="1365" s="1"/>
  <c r="K50" i="1365" s="1"/>
  <c r="L50" i="1365" s="1"/>
  <c r="M50" i="1365" s="1"/>
  <c r="N50" i="1365" s="1"/>
  <c r="O50" i="1365" s="1"/>
  <c r="P50" i="1365" s="1"/>
  <c r="Q50" i="1365" s="1"/>
  <c r="R50" i="1365" s="1"/>
  <c r="S50" i="1365" s="1"/>
  <c r="T50" i="1365" s="1"/>
  <c r="U50" i="1365" s="1"/>
  <c r="V50" i="1365" s="1"/>
  <c r="W50" i="1365" s="1"/>
  <c r="X50" i="1365" s="1"/>
  <c r="Y50" i="1365" s="1"/>
  <c r="Z50" i="1365" s="1"/>
  <c r="AA50" i="1365" s="1"/>
  <c r="AB50" i="1365" s="1"/>
  <c r="AC50" i="1365" s="1"/>
  <c r="AD50" i="1365" s="1"/>
  <c r="AE50" i="1365" s="1"/>
  <c r="AF50" i="1365" s="1"/>
  <c r="AG50" i="1365" s="1"/>
  <c r="AH50" i="1365" s="1"/>
  <c r="AI50" i="1365" s="1"/>
  <c r="AJ50" i="1365" s="1"/>
  <c r="AK50" i="1365" s="1"/>
  <c r="H49" i="1353"/>
  <c r="H49" i="1365" s="1"/>
  <c r="I49" i="1365" s="1"/>
  <c r="J49" i="1365" s="1"/>
  <c r="K49" i="1365" s="1"/>
  <c r="L49" i="1365" s="1"/>
  <c r="M49" i="1365" s="1"/>
  <c r="N49" i="1365" s="1"/>
  <c r="O49" i="1365" s="1"/>
  <c r="P49" i="1365" s="1"/>
  <c r="Q49" i="1365" s="1"/>
  <c r="R49" i="1365" s="1"/>
  <c r="S49" i="1365" s="1"/>
  <c r="T49" i="1365" s="1"/>
  <c r="U49" i="1365" s="1"/>
  <c r="V49" i="1365" s="1"/>
  <c r="W49" i="1365" s="1"/>
  <c r="X49" i="1365" s="1"/>
  <c r="Y49" i="1365" s="1"/>
  <c r="Z49" i="1365" s="1"/>
  <c r="AA49" i="1365" s="1"/>
  <c r="AB49" i="1365" s="1"/>
  <c r="AC49" i="1365" s="1"/>
  <c r="AD49" i="1365" s="1"/>
  <c r="AE49" i="1365" s="1"/>
  <c r="AF49" i="1365" s="1"/>
  <c r="AG49" i="1365" s="1"/>
  <c r="AH49" i="1365" s="1"/>
  <c r="AI49" i="1365" s="1"/>
  <c r="AJ49" i="1365" s="1"/>
  <c r="AK49" i="1365" s="1"/>
  <c r="H48" i="1353"/>
  <c r="H48" i="1365" s="1"/>
  <c r="I48" i="1365" s="1"/>
  <c r="J48" i="1365" s="1"/>
  <c r="K48" i="1365" s="1"/>
  <c r="L48" i="1365" s="1"/>
  <c r="M48" i="1365" s="1"/>
  <c r="N48" i="1365" s="1"/>
  <c r="O48" i="1365" s="1"/>
  <c r="P48" i="1365" s="1"/>
  <c r="Q48" i="1365" s="1"/>
  <c r="R48" i="1365" s="1"/>
  <c r="S48" i="1365" s="1"/>
  <c r="T48" i="1365" s="1"/>
  <c r="U48" i="1365" s="1"/>
  <c r="V48" i="1365" s="1"/>
  <c r="W48" i="1365" s="1"/>
  <c r="X48" i="1365" s="1"/>
  <c r="Y48" i="1365" s="1"/>
  <c r="Z48" i="1365" s="1"/>
  <c r="AA48" i="1365" s="1"/>
  <c r="AB48" i="1365" s="1"/>
  <c r="AC48" i="1365" s="1"/>
  <c r="AD48" i="1365" s="1"/>
  <c r="AE48" i="1365" s="1"/>
  <c r="AF48" i="1365" s="1"/>
  <c r="AG48" i="1365" s="1"/>
  <c r="AH48" i="1365" s="1"/>
  <c r="AI48" i="1365" s="1"/>
  <c r="AJ48" i="1365" s="1"/>
  <c r="AK48" i="1365" s="1"/>
  <c r="H45" i="1353"/>
  <c r="H45" i="1365" s="1"/>
  <c r="I45" i="1365" s="1"/>
  <c r="J45" i="1365" s="1"/>
  <c r="K45" i="1365" s="1"/>
  <c r="L45" i="1365" s="1"/>
  <c r="M45" i="1365" s="1"/>
  <c r="N45" i="1365" s="1"/>
  <c r="O45" i="1365" s="1"/>
  <c r="P45" i="1365" s="1"/>
  <c r="Q45" i="1365" s="1"/>
  <c r="R45" i="1365" s="1"/>
  <c r="S45" i="1365" s="1"/>
  <c r="T45" i="1365" s="1"/>
  <c r="U45" i="1365" s="1"/>
  <c r="V45" i="1365" s="1"/>
  <c r="W45" i="1365" s="1"/>
  <c r="X45" i="1365" s="1"/>
  <c r="Y45" i="1365" s="1"/>
  <c r="Z45" i="1365" s="1"/>
  <c r="AA45" i="1365" s="1"/>
  <c r="AB45" i="1365" s="1"/>
  <c r="AC45" i="1365" s="1"/>
  <c r="AD45" i="1365" s="1"/>
  <c r="AE45" i="1365" s="1"/>
  <c r="AF45" i="1365" s="1"/>
  <c r="AG45" i="1365" s="1"/>
  <c r="AH45" i="1365" s="1"/>
  <c r="AI45" i="1365" s="1"/>
  <c r="AJ45" i="1365" s="1"/>
  <c r="AK45" i="1365" s="1"/>
  <c r="H44" i="1353"/>
  <c r="H44" i="1365" s="1"/>
  <c r="I44" i="1365" s="1"/>
  <c r="J44" i="1365" s="1"/>
  <c r="K44" i="1365" s="1"/>
  <c r="L44" i="1365" s="1"/>
  <c r="M44" i="1365" s="1"/>
  <c r="N44" i="1365" s="1"/>
  <c r="O44" i="1365" s="1"/>
  <c r="P44" i="1365" s="1"/>
  <c r="Q44" i="1365" s="1"/>
  <c r="R44" i="1365" s="1"/>
  <c r="S44" i="1365" s="1"/>
  <c r="T44" i="1365" s="1"/>
  <c r="U44" i="1365" s="1"/>
  <c r="V44" i="1365" s="1"/>
  <c r="W44" i="1365" s="1"/>
  <c r="X44" i="1365" s="1"/>
  <c r="Y44" i="1365" s="1"/>
  <c r="Z44" i="1365" s="1"/>
  <c r="AA44" i="1365" s="1"/>
  <c r="AB44" i="1365" s="1"/>
  <c r="AC44" i="1365" s="1"/>
  <c r="AD44" i="1365" s="1"/>
  <c r="AE44" i="1365" s="1"/>
  <c r="AF44" i="1365" s="1"/>
  <c r="AG44" i="1365" s="1"/>
  <c r="AH44" i="1365" s="1"/>
  <c r="AI44" i="1365" s="1"/>
  <c r="AJ44" i="1365" s="1"/>
  <c r="AK44" i="1365" s="1"/>
  <c r="H29" i="1353"/>
  <c r="H29" i="1365" s="1"/>
  <c r="I29" i="1365" s="1"/>
  <c r="J29" i="1365" s="1"/>
  <c r="K29" i="1365" s="1"/>
  <c r="L29" i="1365" s="1"/>
  <c r="M29" i="1365" s="1"/>
  <c r="N29" i="1365" s="1"/>
  <c r="O29" i="1365" s="1"/>
  <c r="P29" i="1365" s="1"/>
  <c r="Q29" i="1365" s="1"/>
  <c r="R29" i="1365" s="1"/>
  <c r="S29" i="1365" s="1"/>
  <c r="T29" i="1365" s="1"/>
  <c r="U29" i="1365" s="1"/>
  <c r="V29" i="1365" s="1"/>
  <c r="W29" i="1365" s="1"/>
  <c r="X29" i="1365" s="1"/>
  <c r="Y29" i="1365" s="1"/>
  <c r="Z29" i="1365" s="1"/>
  <c r="AA29" i="1365" s="1"/>
  <c r="AB29" i="1365" s="1"/>
  <c r="AC29" i="1365" s="1"/>
  <c r="AD29" i="1365" s="1"/>
  <c r="AE29" i="1365" s="1"/>
  <c r="AF29" i="1365" s="1"/>
  <c r="AG29" i="1365" s="1"/>
  <c r="AH29" i="1365" s="1"/>
  <c r="AI29" i="1365" s="1"/>
  <c r="AJ29" i="1365" s="1"/>
  <c r="AK29" i="1365" s="1"/>
  <c r="H24" i="1353"/>
  <c r="H24" i="1365" s="1"/>
  <c r="I24" i="1365" s="1"/>
  <c r="J24" i="1365" s="1"/>
  <c r="K24" i="1365" s="1"/>
  <c r="L24" i="1365" s="1"/>
  <c r="M24" i="1365" s="1"/>
  <c r="N24" i="1365" s="1"/>
  <c r="O24" i="1365" s="1"/>
  <c r="P24" i="1365" s="1"/>
  <c r="Q24" i="1365" s="1"/>
  <c r="R24" i="1365" s="1"/>
  <c r="S24" i="1365" s="1"/>
  <c r="T24" i="1365" s="1"/>
  <c r="U24" i="1365" s="1"/>
  <c r="V24" i="1365" s="1"/>
  <c r="W24" i="1365" s="1"/>
  <c r="X24" i="1365" s="1"/>
  <c r="Y24" i="1365" s="1"/>
  <c r="Z24" i="1365" s="1"/>
  <c r="AA24" i="1365" s="1"/>
  <c r="AB24" i="1365" s="1"/>
  <c r="AC24" i="1365" s="1"/>
  <c r="AD24" i="1365" s="1"/>
  <c r="AE24" i="1365" s="1"/>
  <c r="AF24" i="1365" s="1"/>
  <c r="AG24" i="1365" s="1"/>
  <c r="AH24" i="1365" s="1"/>
  <c r="AI24" i="1365" s="1"/>
  <c r="AJ24" i="1365" s="1"/>
  <c r="AK24" i="1365" s="1"/>
  <c r="H20" i="1353"/>
  <c r="H18" i="1353"/>
  <c r="AF8" i="1369"/>
  <c r="AE8" i="1369"/>
  <c r="AD8" i="1369"/>
  <c r="AC8" i="1369"/>
  <c r="AB8" i="1369"/>
  <c r="AA8" i="1369"/>
  <c r="Z8" i="1369"/>
  <c r="Y8" i="1369"/>
  <c r="X8" i="1369"/>
  <c r="W8" i="1369"/>
  <c r="V8" i="1369"/>
  <c r="U8" i="1369"/>
  <c r="T8" i="1369"/>
  <c r="S8" i="1369"/>
  <c r="R8" i="1369"/>
  <c r="Q8" i="1369"/>
  <c r="P8" i="1369"/>
  <c r="O8" i="1369"/>
  <c r="N8" i="1369"/>
  <c r="M8" i="1369"/>
  <c r="L8" i="1369"/>
  <c r="K8" i="1369"/>
  <c r="J8" i="1369"/>
  <c r="I8" i="1369"/>
  <c r="H8" i="1369"/>
  <c r="G8" i="1369"/>
  <c r="F8" i="1369"/>
  <c r="E8" i="1369"/>
  <c r="D8" i="1369"/>
  <c r="B8" i="1369"/>
  <c r="B9" i="1369" s="1"/>
  <c r="C8" i="1369"/>
  <c r="AF7" i="1369"/>
  <c r="AE7" i="1369"/>
  <c r="AD7" i="1369"/>
  <c r="AC7" i="1369"/>
  <c r="AB7" i="1369"/>
  <c r="AA7" i="1369"/>
  <c r="Z7" i="1369"/>
  <c r="Y7" i="1369"/>
  <c r="X7" i="1369"/>
  <c r="W7" i="1369"/>
  <c r="V7" i="1369"/>
  <c r="U7" i="1369"/>
  <c r="T7" i="1369"/>
  <c r="S7" i="1369"/>
  <c r="R7" i="1369"/>
  <c r="Q7" i="1369"/>
  <c r="P7" i="1369"/>
  <c r="O7" i="1369"/>
  <c r="N7" i="1369"/>
  <c r="M7" i="1369"/>
  <c r="L7" i="1369"/>
  <c r="K7" i="1369"/>
  <c r="J7" i="1369"/>
  <c r="I7" i="1369"/>
  <c r="H7" i="1369"/>
  <c r="G7" i="1369"/>
  <c r="F7" i="1369"/>
  <c r="E7" i="1369"/>
  <c r="D7" i="1369"/>
  <c r="B7" i="1369"/>
  <c r="B4" i="1369"/>
  <c r="C20" i="1369" s="1"/>
  <c r="AF4" i="1369"/>
  <c r="AE4" i="1369"/>
  <c r="AD4" i="1369"/>
  <c r="AC4" i="1369"/>
  <c r="AB4" i="1369"/>
  <c r="AA4" i="1369"/>
  <c r="Z4" i="1369"/>
  <c r="Y4" i="1369"/>
  <c r="X4" i="1369"/>
  <c r="W4" i="1369"/>
  <c r="V4" i="1369"/>
  <c r="U4" i="1369"/>
  <c r="T4" i="1369"/>
  <c r="S4" i="1369"/>
  <c r="R4" i="1369"/>
  <c r="Q4" i="1369"/>
  <c r="P4" i="1369"/>
  <c r="O4" i="1369"/>
  <c r="N4" i="1369"/>
  <c r="M4" i="1369"/>
  <c r="L4" i="1369"/>
  <c r="K4" i="1369"/>
  <c r="J4" i="1369"/>
  <c r="I4" i="1369"/>
  <c r="H4" i="1369"/>
  <c r="G4" i="1369"/>
  <c r="F4" i="1369"/>
  <c r="E4" i="1369"/>
  <c r="D4" i="1369"/>
  <c r="C4" i="1369"/>
  <c r="BQ307" i="1380"/>
  <c r="BI307" i="1380"/>
  <c r="BA307" i="1380"/>
  <c r="AS307" i="1380"/>
  <c r="BG281" i="1380"/>
  <c r="AY281" i="1380"/>
  <c r="BP338" i="1380"/>
  <c r="BK338" i="1380"/>
  <c r="BH338" i="1380"/>
  <c r="BC338" i="1380"/>
  <c r="AZ338" i="1380"/>
  <c r="AU338" i="1380"/>
  <c r="AR338" i="1380"/>
  <c r="AM338" i="1380"/>
  <c r="AJ338" i="1380"/>
  <c r="AB338" i="1380"/>
  <c r="W338" i="1380"/>
  <c r="BP237" i="1380"/>
  <c r="BH237" i="1380"/>
  <c r="AZ237" i="1380"/>
  <c r="AY237" i="1380"/>
  <c r="AR237" i="1380"/>
  <c r="AQ237" i="1380"/>
  <c r="AJ237" i="1380"/>
  <c r="AI237" i="1380"/>
  <c r="AB237" i="1380"/>
  <c r="AA237" i="1380"/>
  <c r="BQ224" i="1380"/>
  <c r="BK224" i="1380"/>
  <c r="BI224" i="1380"/>
  <c r="BD224" i="1380"/>
  <c r="BC224" i="1380"/>
  <c r="BA224" i="1380"/>
  <c r="BQ329" i="1380"/>
  <c r="BN329" i="1380"/>
  <c r="BI329" i="1380"/>
  <c r="BF329" i="1380"/>
  <c r="BA329" i="1380"/>
  <c r="AT329" i="1380"/>
  <c r="AS329" i="1380"/>
  <c r="AR329" i="1380"/>
  <c r="AP329" i="1380"/>
  <c r="AK329" i="1380"/>
  <c r="AJ329" i="1380"/>
  <c r="AH329" i="1380"/>
  <c r="AC329" i="1380"/>
  <c r="AB329" i="1380"/>
  <c r="Z329" i="1380"/>
  <c r="Y329" i="1380"/>
  <c r="U329" i="1380"/>
  <c r="R329" i="1380"/>
  <c r="BQ320" i="1380"/>
  <c r="BI320" i="1380"/>
  <c r="BO320" i="1380"/>
  <c r="BG320" i="1380"/>
  <c r="BM320" i="1380"/>
  <c r="BQ297" i="1380"/>
  <c r="BP281" i="1380"/>
  <c r="BR281" i="1380"/>
  <c r="BB281" i="1380"/>
  <c r="AN281" i="1380"/>
  <c r="BE281" i="1380"/>
  <c r="AE338" i="1380"/>
  <c r="BC237" i="1380"/>
  <c r="AU237" i="1380"/>
  <c r="AM237" i="1380"/>
  <c r="AE237" i="1380"/>
  <c r="W237" i="1380"/>
  <c r="BH224" i="1380"/>
  <c r="C356" i="1380"/>
  <c r="AY338" i="1380"/>
  <c r="AQ338" i="1380"/>
  <c r="AI338" i="1380"/>
  <c r="V338" i="1380"/>
  <c r="U338" i="1380"/>
  <c r="T338" i="1380"/>
  <c r="S338" i="1380"/>
  <c r="R338" i="1380"/>
  <c r="Q338" i="1380"/>
  <c r="P338" i="1380"/>
  <c r="O338" i="1380"/>
  <c r="N338" i="1380"/>
  <c r="M338" i="1380"/>
  <c r="L338" i="1380"/>
  <c r="K338" i="1380"/>
  <c r="J338" i="1380"/>
  <c r="I338" i="1380"/>
  <c r="H338" i="1380"/>
  <c r="G338" i="1380"/>
  <c r="BR338" i="1380"/>
  <c r="BQ338" i="1380"/>
  <c r="BN338" i="1380"/>
  <c r="BM338" i="1380"/>
  <c r="BL338" i="1380"/>
  <c r="BJ338" i="1380"/>
  <c r="BI338" i="1380"/>
  <c r="BF338" i="1380"/>
  <c r="BE338" i="1380"/>
  <c r="BD338" i="1380"/>
  <c r="BB338" i="1380"/>
  <c r="BA338" i="1380"/>
  <c r="AX338" i="1380"/>
  <c r="AW338" i="1380"/>
  <c r="AV338" i="1380"/>
  <c r="AT338" i="1380"/>
  <c r="AS338" i="1380"/>
  <c r="AP338" i="1380"/>
  <c r="AO338" i="1380"/>
  <c r="AN338" i="1380"/>
  <c r="AL338" i="1380"/>
  <c r="AK338" i="1380"/>
  <c r="AH338" i="1380"/>
  <c r="AG338" i="1380"/>
  <c r="AF338" i="1380"/>
  <c r="AD338" i="1380"/>
  <c r="AC338" i="1380"/>
  <c r="Z338" i="1380"/>
  <c r="Y338" i="1380"/>
  <c r="X338" i="1380"/>
  <c r="E336" i="1380"/>
  <c r="C336" i="1380"/>
  <c r="C335" i="1380"/>
  <c r="C359" i="1380" s="1"/>
  <c r="Q329" i="1380"/>
  <c r="P329" i="1380"/>
  <c r="O329" i="1380"/>
  <c r="N329" i="1380"/>
  <c r="M329" i="1380"/>
  <c r="L329" i="1380"/>
  <c r="K329" i="1380"/>
  <c r="J329" i="1380"/>
  <c r="I329" i="1380"/>
  <c r="H329" i="1380"/>
  <c r="G329" i="1380"/>
  <c r="F328" i="1380"/>
  <c r="E328" i="1380"/>
  <c r="C328" i="1380"/>
  <c r="BR329" i="1380"/>
  <c r="BP329" i="1380"/>
  <c r="BO329" i="1380"/>
  <c r="BM329" i="1380"/>
  <c r="BL329" i="1380"/>
  <c r="BJ329" i="1380"/>
  <c r="BH329" i="1380"/>
  <c r="BG329" i="1380"/>
  <c r="BE329" i="1380"/>
  <c r="BD329" i="1380"/>
  <c r="BB329" i="1380"/>
  <c r="AZ329" i="1380"/>
  <c r="AY329" i="1380"/>
  <c r="AX329" i="1380"/>
  <c r="AW329" i="1380"/>
  <c r="AV329" i="1380"/>
  <c r="AQ329" i="1380"/>
  <c r="AO329" i="1380"/>
  <c r="AN329" i="1380"/>
  <c r="AL329" i="1380"/>
  <c r="AI329" i="1380"/>
  <c r="AG329" i="1380"/>
  <c r="AF329" i="1380"/>
  <c r="AD329" i="1380"/>
  <c r="AA329" i="1380"/>
  <c r="X329" i="1380"/>
  <c r="V329" i="1380"/>
  <c r="T329" i="1380"/>
  <c r="S329" i="1380"/>
  <c r="F327" i="1380"/>
  <c r="E327" i="1380"/>
  <c r="C327" i="1380"/>
  <c r="C326" i="1380"/>
  <c r="C358" i="1380" s="1"/>
  <c r="AA320" i="1380"/>
  <c r="Z320" i="1380"/>
  <c r="Y320" i="1380"/>
  <c r="X320" i="1380"/>
  <c r="W320" i="1380"/>
  <c r="V320" i="1380"/>
  <c r="U320" i="1380"/>
  <c r="T320" i="1380"/>
  <c r="S320" i="1380"/>
  <c r="R320" i="1380"/>
  <c r="Q320" i="1380"/>
  <c r="P320" i="1380"/>
  <c r="O320" i="1380"/>
  <c r="N320" i="1380"/>
  <c r="M320" i="1380"/>
  <c r="L320" i="1380"/>
  <c r="K320" i="1380"/>
  <c r="J320" i="1380"/>
  <c r="I320" i="1380"/>
  <c r="H320" i="1380"/>
  <c r="G320" i="1380"/>
  <c r="F319" i="1380"/>
  <c r="E319" i="1380"/>
  <c r="C319" i="1380"/>
  <c r="F318" i="1380"/>
  <c r="E318" i="1380"/>
  <c r="C318" i="1380"/>
  <c r="F317" i="1380"/>
  <c r="E317" i="1380"/>
  <c r="C317" i="1380"/>
  <c r="F316" i="1380"/>
  <c r="E316" i="1380"/>
  <c r="C316" i="1380"/>
  <c r="F315" i="1380"/>
  <c r="E315" i="1380"/>
  <c r="C315" i="1380"/>
  <c r="F314" i="1380"/>
  <c r="E314" i="1380"/>
  <c r="C314" i="1380"/>
  <c r="C313" i="1380"/>
  <c r="C357" i="1380" s="1"/>
  <c r="AK307" i="1380"/>
  <c r="AJ307" i="1380"/>
  <c r="AI307" i="1380"/>
  <c r="AH307" i="1380"/>
  <c r="AG307" i="1380"/>
  <c r="AF307" i="1380"/>
  <c r="AE307" i="1380"/>
  <c r="AD307" i="1380"/>
  <c r="AC307" i="1380"/>
  <c r="AB307" i="1380"/>
  <c r="AA307" i="1380"/>
  <c r="Z307" i="1380"/>
  <c r="Y307" i="1380"/>
  <c r="X307" i="1380"/>
  <c r="W307" i="1380"/>
  <c r="V307" i="1380"/>
  <c r="U307" i="1380"/>
  <c r="T307" i="1380"/>
  <c r="S307" i="1380"/>
  <c r="R307" i="1380"/>
  <c r="Q307" i="1380"/>
  <c r="P307" i="1380"/>
  <c r="O307" i="1380"/>
  <c r="N307" i="1380"/>
  <c r="M307" i="1380"/>
  <c r="L307" i="1380"/>
  <c r="K307" i="1380"/>
  <c r="J307" i="1380"/>
  <c r="I307" i="1380"/>
  <c r="H307" i="1380"/>
  <c r="G307" i="1380"/>
  <c r="F306" i="1380"/>
  <c r="E306" i="1380"/>
  <c r="C306" i="1380"/>
  <c r="F305" i="1380"/>
  <c r="E305" i="1380"/>
  <c r="C305" i="1380"/>
  <c r="BR307" i="1380"/>
  <c r="BP307" i="1380"/>
  <c r="BO307" i="1380"/>
  <c r="BN307" i="1380"/>
  <c r="BJ307" i="1380"/>
  <c r="BH307" i="1380"/>
  <c r="BG307" i="1380"/>
  <c r="BF307" i="1380"/>
  <c r="BB307" i="1380"/>
  <c r="AZ307" i="1380"/>
  <c r="AY307" i="1380"/>
  <c r="AX307" i="1380"/>
  <c r="AT307" i="1380"/>
  <c r="AR307" i="1380"/>
  <c r="AQ307" i="1380"/>
  <c r="AP307" i="1380"/>
  <c r="AL307" i="1380"/>
  <c r="F304" i="1380"/>
  <c r="E304" i="1380"/>
  <c r="C304" i="1380"/>
  <c r="C303" i="1380"/>
  <c r="AK297" i="1380"/>
  <c r="AJ297" i="1380"/>
  <c r="AI297" i="1380"/>
  <c r="AH297" i="1380"/>
  <c r="AG297" i="1380"/>
  <c r="AF297" i="1380"/>
  <c r="AE297" i="1380"/>
  <c r="AD297" i="1380"/>
  <c r="AC297" i="1380"/>
  <c r="AB297" i="1380"/>
  <c r="AA297" i="1380"/>
  <c r="Z297" i="1380"/>
  <c r="Y297" i="1380"/>
  <c r="X297" i="1380"/>
  <c r="W297" i="1380"/>
  <c r="V297" i="1380"/>
  <c r="U297" i="1380"/>
  <c r="T297" i="1380"/>
  <c r="S297" i="1380"/>
  <c r="R297" i="1380"/>
  <c r="Q297" i="1380"/>
  <c r="P297" i="1380"/>
  <c r="O297" i="1380"/>
  <c r="N297" i="1380"/>
  <c r="M297" i="1380"/>
  <c r="L297" i="1380"/>
  <c r="K297" i="1380"/>
  <c r="J297" i="1380"/>
  <c r="I297" i="1380"/>
  <c r="H297" i="1380"/>
  <c r="G297" i="1380"/>
  <c r="F296" i="1380"/>
  <c r="E296" i="1380"/>
  <c r="C296" i="1380"/>
  <c r="F295" i="1380"/>
  <c r="E295" i="1380"/>
  <c r="C295" i="1380"/>
  <c r="F294" i="1380"/>
  <c r="E294" i="1380"/>
  <c r="C294" i="1380"/>
  <c r="F293" i="1380"/>
  <c r="E293" i="1380"/>
  <c r="C293" i="1380"/>
  <c r="F292" i="1380"/>
  <c r="E292" i="1380"/>
  <c r="C292" i="1380"/>
  <c r="F291" i="1380"/>
  <c r="E291" i="1380"/>
  <c r="C291" i="1380"/>
  <c r="F290" i="1380"/>
  <c r="E290" i="1380"/>
  <c r="C290" i="1380"/>
  <c r="F289" i="1380"/>
  <c r="E289" i="1380"/>
  <c r="C289" i="1380"/>
  <c r="F288" i="1380"/>
  <c r="E288" i="1380"/>
  <c r="C288" i="1380"/>
  <c r="C287" i="1380"/>
  <c r="C355" i="1380" s="1"/>
  <c r="AK281" i="1380"/>
  <c r="AJ281" i="1380"/>
  <c r="AI281" i="1380"/>
  <c r="AH281" i="1380"/>
  <c r="AG281" i="1380"/>
  <c r="AF281" i="1380"/>
  <c r="AE281" i="1380"/>
  <c r="AD281" i="1380"/>
  <c r="AC281" i="1380"/>
  <c r="AB281" i="1380"/>
  <c r="AA281" i="1380"/>
  <c r="Z281" i="1380"/>
  <c r="Y281" i="1380"/>
  <c r="X281" i="1380"/>
  <c r="W281" i="1380"/>
  <c r="V281" i="1380"/>
  <c r="U281" i="1380"/>
  <c r="T281" i="1380"/>
  <c r="S281" i="1380"/>
  <c r="R281" i="1380"/>
  <c r="Q281" i="1380"/>
  <c r="P281" i="1380"/>
  <c r="O281" i="1380"/>
  <c r="N281" i="1380"/>
  <c r="M281" i="1380"/>
  <c r="L281" i="1380"/>
  <c r="K281" i="1380"/>
  <c r="J281" i="1380"/>
  <c r="I281" i="1380"/>
  <c r="H281" i="1380"/>
  <c r="G281" i="1380"/>
  <c r="F280" i="1380"/>
  <c r="E280" i="1380"/>
  <c r="C280" i="1380"/>
  <c r="F279" i="1380"/>
  <c r="E279" i="1380"/>
  <c r="C279" i="1380"/>
  <c r="F278" i="1380"/>
  <c r="E278" i="1380"/>
  <c r="C278" i="1380"/>
  <c r="F277" i="1380"/>
  <c r="E277" i="1380"/>
  <c r="C277" i="1380"/>
  <c r="F276" i="1380"/>
  <c r="E276" i="1380"/>
  <c r="C276" i="1380"/>
  <c r="F275" i="1380"/>
  <c r="E275" i="1380"/>
  <c r="C275" i="1380"/>
  <c r="F274" i="1380"/>
  <c r="E274" i="1380"/>
  <c r="C274" i="1380"/>
  <c r="F273" i="1380"/>
  <c r="E273" i="1380"/>
  <c r="C273" i="1380"/>
  <c r="F272" i="1380"/>
  <c r="E272" i="1380"/>
  <c r="C272" i="1380"/>
  <c r="F271" i="1380"/>
  <c r="E271" i="1380"/>
  <c r="C271" i="1380"/>
  <c r="F270" i="1380"/>
  <c r="E270" i="1380"/>
  <c r="C270" i="1380"/>
  <c r="F269" i="1380"/>
  <c r="E269" i="1380"/>
  <c r="C269" i="1380"/>
  <c r="F268" i="1380"/>
  <c r="E268" i="1380"/>
  <c r="C268" i="1380"/>
  <c r="F267" i="1380"/>
  <c r="E267" i="1380"/>
  <c r="C267" i="1380"/>
  <c r="F266" i="1380"/>
  <c r="E266" i="1380"/>
  <c r="C266" i="1380"/>
  <c r="F265" i="1380"/>
  <c r="E265" i="1380"/>
  <c r="C265" i="1380"/>
  <c r="F264" i="1380"/>
  <c r="E264" i="1380"/>
  <c r="C264" i="1380"/>
  <c r="F263" i="1380"/>
  <c r="E263" i="1380"/>
  <c r="C263" i="1380"/>
  <c r="F262" i="1380"/>
  <c r="E262" i="1380"/>
  <c r="C262" i="1380"/>
  <c r="F261" i="1380"/>
  <c r="E261" i="1380"/>
  <c r="C261" i="1380"/>
  <c r="F260" i="1380"/>
  <c r="E260" i="1380"/>
  <c r="C260" i="1380"/>
  <c r="F259" i="1380"/>
  <c r="E259" i="1380"/>
  <c r="C259" i="1380"/>
  <c r="F258" i="1380"/>
  <c r="E258" i="1380"/>
  <c r="C258" i="1380"/>
  <c r="F257" i="1380"/>
  <c r="E257" i="1380"/>
  <c r="C257" i="1380"/>
  <c r="F256" i="1380"/>
  <c r="E256" i="1380"/>
  <c r="C256" i="1380"/>
  <c r="F255" i="1380"/>
  <c r="E255" i="1380"/>
  <c r="C255" i="1380"/>
  <c r="F254" i="1380"/>
  <c r="E254" i="1380"/>
  <c r="C254" i="1380"/>
  <c r="F253" i="1380"/>
  <c r="E253" i="1380"/>
  <c r="C253" i="1380"/>
  <c r="F252" i="1380"/>
  <c r="E252" i="1380"/>
  <c r="C252" i="1380"/>
  <c r="F251" i="1380"/>
  <c r="E251" i="1380"/>
  <c r="C251" i="1380"/>
  <c r="F250" i="1380"/>
  <c r="E250" i="1380"/>
  <c r="C250" i="1380"/>
  <c r="F249" i="1380"/>
  <c r="E249" i="1380"/>
  <c r="C249" i="1380"/>
  <c r="F248" i="1380"/>
  <c r="E248" i="1380"/>
  <c r="C248" i="1380"/>
  <c r="F247" i="1380"/>
  <c r="E247" i="1380"/>
  <c r="C247" i="1380"/>
  <c r="F246" i="1380"/>
  <c r="E246" i="1380"/>
  <c r="C246" i="1380"/>
  <c r="F245" i="1380"/>
  <c r="E245" i="1380"/>
  <c r="C245" i="1380"/>
  <c r="F244" i="1380"/>
  <c r="E244" i="1380"/>
  <c r="C244" i="1380"/>
  <c r="C243" i="1380"/>
  <c r="C354" i="1380" s="1"/>
  <c r="V237" i="1380"/>
  <c r="U237" i="1380"/>
  <c r="T237" i="1380"/>
  <c r="S237" i="1380"/>
  <c r="R237" i="1380"/>
  <c r="Q237" i="1380"/>
  <c r="P237" i="1380"/>
  <c r="O237" i="1380"/>
  <c r="N237" i="1380"/>
  <c r="M237" i="1380"/>
  <c r="L237" i="1380"/>
  <c r="K237" i="1380"/>
  <c r="J237" i="1380"/>
  <c r="I237" i="1380"/>
  <c r="H237" i="1380"/>
  <c r="G237" i="1380"/>
  <c r="BR237" i="1380"/>
  <c r="BL237" i="1380"/>
  <c r="BJ237" i="1380"/>
  <c r="BD237" i="1380"/>
  <c r="BB237" i="1380"/>
  <c r="AV237" i="1380"/>
  <c r="AT237" i="1380"/>
  <c r="AN237" i="1380"/>
  <c r="AL237" i="1380"/>
  <c r="AF237" i="1380"/>
  <c r="AD237" i="1380"/>
  <c r="X237" i="1380"/>
  <c r="F236" i="1380"/>
  <c r="E236" i="1380"/>
  <c r="C236" i="1380"/>
  <c r="F235" i="1380"/>
  <c r="E235" i="1380"/>
  <c r="C235" i="1380"/>
  <c r="F234" i="1380"/>
  <c r="E234" i="1380"/>
  <c r="C234" i="1380"/>
  <c r="F233" i="1380"/>
  <c r="E233" i="1380"/>
  <c r="C233" i="1380"/>
  <c r="BN237" i="1380"/>
  <c r="BF237" i="1380"/>
  <c r="AX237" i="1380"/>
  <c r="AP237" i="1380"/>
  <c r="AH237" i="1380"/>
  <c r="Z237" i="1380"/>
  <c r="F232" i="1380"/>
  <c r="E232" i="1380"/>
  <c r="C232" i="1380"/>
  <c r="BQ237" i="1380"/>
  <c r="BO237" i="1380"/>
  <c r="BM237" i="1380"/>
  <c r="BK237" i="1380"/>
  <c r="BI237" i="1380"/>
  <c r="BG237" i="1380"/>
  <c r="BE237" i="1380"/>
  <c r="BA237" i="1380"/>
  <c r="AW237" i="1380"/>
  <c r="AS237" i="1380"/>
  <c r="AO237" i="1380"/>
  <c r="AK237" i="1380"/>
  <c r="AG237" i="1380"/>
  <c r="AC237" i="1380"/>
  <c r="Y237" i="1380"/>
  <c r="F231" i="1380"/>
  <c r="E231" i="1380"/>
  <c r="C231" i="1380"/>
  <c r="C230" i="1380"/>
  <c r="C353" i="1380" s="1"/>
  <c r="V224" i="1380"/>
  <c r="U224" i="1380"/>
  <c r="T224" i="1380"/>
  <c r="S224" i="1380"/>
  <c r="R224" i="1380"/>
  <c r="Q224" i="1380"/>
  <c r="P224" i="1380"/>
  <c r="O224" i="1380"/>
  <c r="N224" i="1380"/>
  <c r="M224" i="1380"/>
  <c r="L224" i="1380"/>
  <c r="K224" i="1380"/>
  <c r="J224" i="1380"/>
  <c r="I224" i="1380"/>
  <c r="H224" i="1380"/>
  <c r="G224" i="1380"/>
  <c r="E221" i="1380"/>
  <c r="C221" i="1380"/>
  <c r="E220" i="1380"/>
  <c r="C220" i="1380"/>
  <c r="E219" i="1380"/>
  <c r="C219" i="1380"/>
  <c r="E218" i="1380"/>
  <c r="C218" i="1380"/>
  <c r="E217" i="1380"/>
  <c r="C217" i="1380"/>
  <c r="E216" i="1380"/>
  <c r="C216" i="1380"/>
  <c r="E215" i="1380"/>
  <c r="C215" i="1380"/>
  <c r="E214" i="1380"/>
  <c r="C214" i="1380"/>
  <c r="E213" i="1380"/>
  <c r="C213" i="1380"/>
  <c r="E212" i="1380"/>
  <c r="C212" i="1380"/>
  <c r="E211" i="1380"/>
  <c r="C211" i="1380"/>
  <c r="E210" i="1380"/>
  <c r="C210" i="1380"/>
  <c r="E209" i="1380"/>
  <c r="C209" i="1380"/>
  <c r="E208" i="1380"/>
  <c r="C208" i="1380"/>
  <c r="E207" i="1380"/>
  <c r="C207" i="1380"/>
  <c r="E206" i="1380"/>
  <c r="C206" i="1380"/>
  <c r="E205" i="1380"/>
  <c r="C205" i="1380"/>
  <c r="E204" i="1380"/>
  <c r="C204" i="1380"/>
  <c r="E203" i="1380"/>
  <c r="C203" i="1380"/>
  <c r="E202" i="1380"/>
  <c r="C202" i="1380"/>
  <c r="E201" i="1380"/>
  <c r="C201" i="1380"/>
  <c r="E200" i="1380"/>
  <c r="C200" i="1380"/>
  <c r="E199" i="1380"/>
  <c r="C199" i="1380"/>
  <c r="E198" i="1380"/>
  <c r="C198" i="1380"/>
  <c r="E197" i="1380"/>
  <c r="C197" i="1380"/>
  <c r="E196" i="1380"/>
  <c r="C196" i="1380"/>
  <c r="E195" i="1380"/>
  <c r="C195" i="1380"/>
  <c r="E194" i="1380"/>
  <c r="C194" i="1380"/>
  <c r="E193" i="1380"/>
  <c r="C193" i="1380"/>
  <c r="E192" i="1380"/>
  <c r="C192" i="1380"/>
  <c r="E191" i="1380"/>
  <c r="C191" i="1380"/>
  <c r="E190" i="1380"/>
  <c r="C190" i="1380"/>
  <c r="E189" i="1380"/>
  <c r="C189" i="1380"/>
  <c r="E188" i="1380"/>
  <c r="C188" i="1380"/>
  <c r="E187" i="1380"/>
  <c r="C187" i="1380"/>
  <c r="E186" i="1380"/>
  <c r="C186" i="1380"/>
  <c r="E185" i="1380"/>
  <c r="C185" i="1380"/>
  <c r="E184" i="1380"/>
  <c r="C184" i="1380"/>
  <c r="E183" i="1380"/>
  <c r="C183" i="1380"/>
  <c r="E182" i="1380"/>
  <c r="C182" i="1380"/>
  <c r="F181" i="1380"/>
  <c r="E181" i="1380"/>
  <c r="D181" i="1380"/>
  <c r="C181" i="1380"/>
  <c r="F180" i="1380"/>
  <c r="E180" i="1380"/>
  <c r="D180" i="1380"/>
  <c r="C180" i="1380"/>
  <c r="F179" i="1380"/>
  <c r="E179" i="1380"/>
  <c r="D179" i="1380"/>
  <c r="C179" i="1380"/>
  <c r="F178" i="1380"/>
  <c r="E178" i="1380"/>
  <c r="D178" i="1380"/>
  <c r="C178" i="1380"/>
  <c r="F177" i="1380"/>
  <c r="E177" i="1380"/>
  <c r="D177" i="1380"/>
  <c r="C177" i="1380"/>
  <c r="F176" i="1380"/>
  <c r="E176" i="1380"/>
  <c r="D176" i="1380"/>
  <c r="C176" i="1380"/>
  <c r="F175" i="1380"/>
  <c r="E175" i="1380"/>
  <c r="D175" i="1380"/>
  <c r="C175" i="1380"/>
  <c r="F174" i="1380"/>
  <c r="E174" i="1380"/>
  <c r="D174" i="1380"/>
  <c r="C174" i="1380"/>
  <c r="F173" i="1380"/>
  <c r="E173" i="1380"/>
  <c r="D173" i="1380"/>
  <c r="C173" i="1380"/>
  <c r="F172" i="1380"/>
  <c r="E172" i="1380"/>
  <c r="D172" i="1380"/>
  <c r="C172" i="1380"/>
  <c r="F171" i="1380"/>
  <c r="E171" i="1380"/>
  <c r="D171" i="1380"/>
  <c r="C171" i="1380"/>
  <c r="F170" i="1380"/>
  <c r="E170" i="1380"/>
  <c r="D170" i="1380"/>
  <c r="C170" i="1380"/>
  <c r="F169" i="1380"/>
  <c r="E169" i="1380"/>
  <c r="D169" i="1380"/>
  <c r="C169" i="1380"/>
  <c r="F168" i="1380"/>
  <c r="E168" i="1380"/>
  <c r="D168" i="1380"/>
  <c r="C168" i="1380"/>
  <c r="F167" i="1380"/>
  <c r="E167" i="1380"/>
  <c r="D167" i="1380"/>
  <c r="C167" i="1380"/>
  <c r="F166" i="1380"/>
  <c r="E166" i="1380"/>
  <c r="D166" i="1380"/>
  <c r="C166" i="1380"/>
  <c r="F165" i="1380"/>
  <c r="E165" i="1380"/>
  <c r="D165" i="1380"/>
  <c r="C165" i="1380"/>
  <c r="F164" i="1380"/>
  <c r="E164" i="1380"/>
  <c r="D164" i="1380"/>
  <c r="C164" i="1380"/>
  <c r="F163" i="1380"/>
  <c r="E163" i="1380"/>
  <c r="D163" i="1380"/>
  <c r="C163" i="1380"/>
  <c r="F162" i="1380"/>
  <c r="E162" i="1380"/>
  <c r="D162" i="1380"/>
  <c r="C162" i="1380"/>
  <c r="F161" i="1380"/>
  <c r="E161" i="1380"/>
  <c r="D161" i="1380"/>
  <c r="C161" i="1380"/>
  <c r="F160" i="1380"/>
  <c r="E160" i="1380"/>
  <c r="D160" i="1380"/>
  <c r="C160" i="1380"/>
  <c r="F159" i="1380"/>
  <c r="E159" i="1380"/>
  <c r="D159" i="1380"/>
  <c r="C159" i="1380"/>
  <c r="F158" i="1380"/>
  <c r="E158" i="1380"/>
  <c r="D158" i="1380"/>
  <c r="C158" i="1380"/>
  <c r="F157" i="1380"/>
  <c r="E157" i="1380"/>
  <c r="D157" i="1380"/>
  <c r="C157" i="1380"/>
  <c r="F156" i="1380"/>
  <c r="E156" i="1380"/>
  <c r="D156" i="1380"/>
  <c r="C156" i="1380"/>
  <c r="F155" i="1380"/>
  <c r="E155" i="1380"/>
  <c r="D155" i="1380"/>
  <c r="C155" i="1380"/>
  <c r="F154" i="1380"/>
  <c r="E154" i="1380"/>
  <c r="D154" i="1380"/>
  <c r="C154" i="1380"/>
  <c r="F153" i="1380"/>
  <c r="E153" i="1380"/>
  <c r="D153" i="1380"/>
  <c r="C153" i="1380"/>
  <c r="F152" i="1380"/>
  <c r="E152" i="1380"/>
  <c r="D152" i="1380"/>
  <c r="C152" i="1380"/>
  <c r="F151" i="1380"/>
  <c r="E151" i="1380"/>
  <c r="D151" i="1380"/>
  <c r="C151" i="1380"/>
  <c r="F150" i="1380"/>
  <c r="E150" i="1380"/>
  <c r="D150" i="1380"/>
  <c r="C150" i="1380"/>
  <c r="F149" i="1380"/>
  <c r="E149" i="1380"/>
  <c r="D149" i="1380"/>
  <c r="C149" i="1380"/>
  <c r="F148" i="1380"/>
  <c r="E148" i="1380"/>
  <c r="D148" i="1380"/>
  <c r="C148" i="1380"/>
  <c r="F147" i="1380"/>
  <c r="E147" i="1380"/>
  <c r="D147" i="1380"/>
  <c r="C147" i="1380"/>
  <c r="F146" i="1380"/>
  <c r="E146" i="1380"/>
  <c r="D146" i="1380"/>
  <c r="C146" i="1380"/>
  <c r="F145" i="1380"/>
  <c r="E145" i="1380"/>
  <c r="D145" i="1380"/>
  <c r="C145" i="1380"/>
  <c r="F144" i="1380"/>
  <c r="E144" i="1380"/>
  <c r="D144" i="1380"/>
  <c r="C144" i="1380"/>
  <c r="F143" i="1380"/>
  <c r="E143" i="1380"/>
  <c r="D143" i="1380"/>
  <c r="C143" i="1380"/>
  <c r="F142" i="1380"/>
  <c r="E142" i="1380"/>
  <c r="D142" i="1380"/>
  <c r="C142" i="1380"/>
  <c r="F141" i="1380"/>
  <c r="E141" i="1380"/>
  <c r="D141" i="1380"/>
  <c r="C141" i="1380"/>
  <c r="F140" i="1380"/>
  <c r="E140" i="1380"/>
  <c r="D140" i="1380"/>
  <c r="C140" i="1380"/>
  <c r="F139" i="1380"/>
  <c r="E139" i="1380"/>
  <c r="D139" i="1380"/>
  <c r="C139" i="1380"/>
  <c r="F138" i="1380"/>
  <c r="E138" i="1380"/>
  <c r="D138" i="1380"/>
  <c r="C138" i="1380"/>
  <c r="F137" i="1380"/>
  <c r="E137" i="1380"/>
  <c r="D137" i="1380"/>
  <c r="C137" i="1380"/>
  <c r="F136" i="1380"/>
  <c r="E136" i="1380"/>
  <c r="D136" i="1380"/>
  <c r="C136" i="1380"/>
  <c r="F135" i="1380"/>
  <c r="E135" i="1380"/>
  <c r="D135" i="1380"/>
  <c r="C135" i="1380"/>
  <c r="F134" i="1380"/>
  <c r="E134" i="1380"/>
  <c r="D134" i="1380"/>
  <c r="C134" i="1380"/>
  <c r="F133" i="1380"/>
  <c r="E133" i="1380"/>
  <c r="D133" i="1380"/>
  <c r="C133" i="1380"/>
  <c r="F132" i="1380"/>
  <c r="E132" i="1380"/>
  <c r="D132" i="1380"/>
  <c r="C132" i="1380"/>
  <c r="F131" i="1380"/>
  <c r="E131" i="1380"/>
  <c r="D131" i="1380"/>
  <c r="C131" i="1380"/>
  <c r="F130" i="1380"/>
  <c r="E130" i="1380"/>
  <c r="D130" i="1380"/>
  <c r="C130" i="1380"/>
  <c r="F129" i="1380"/>
  <c r="E129" i="1380"/>
  <c r="D129" i="1380"/>
  <c r="C129" i="1380"/>
  <c r="F128" i="1380"/>
  <c r="E128" i="1380"/>
  <c r="D128" i="1380"/>
  <c r="C128" i="1380"/>
  <c r="F127" i="1380"/>
  <c r="E127" i="1380"/>
  <c r="D127" i="1380"/>
  <c r="C127" i="1380"/>
  <c r="F126" i="1380"/>
  <c r="E126" i="1380"/>
  <c r="D126" i="1380"/>
  <c r="C126" i="1380"/>
  <c r="F125" i="1380"/>
  <c r="E125" i="1380"/>
  <c r="D125" i="1380"/>
  <c r="C125" i="1380"/>
  <c r="F124" i="1380"/>
  <c r="E124" i="1380"/>
  <c r="D124" i="1380"/>
  <c r="C124" i="1380"/>
  <c r="F123" i="1380"/>
  <c r="E123" i="1380"/>
  <c r="D123" i="1380"/>
  <c r="C123" i="1380"/>
  <c r="F122" i="1380"/>
  <c r="E122" i="1380"/>
  <c r="D122" i="1380"/>
  <c r="C122" i="1380"/>
  <c r="F121" i="1380"/>
  <c r="E121" i="1380"/>
  <c r="D121" i="1380"/>
  <c r="C121" i="1380"/>
  <c r="F120" i="1380"/>
  <c r="E120" i="1380"/>
  <c r="D120" i="1380"/>
  <c r="C120" i="1380"/>
  <c r="F119" i="1380"/>
  <c r="E119" i="1380"/>
  <c r="D119" i="1380"/>
  <c r="C119" i="1380"/>
  <c r="F118" i="1380"/>
  <c r="E118" i="1380"/>
  <c r="D118" i="1380"/>
  <c r="C118" i="1380"/>
  <c r="F117" i="1380"/>
  <c r="E117" i="1380"/>
  <c r="D117" i="1380"/>
  <c r="C117" i="1380"/>
  <c r="F116" i="1380"/>
  <c r="E116" i="1380"/>
  <c r="D116" i="1380"/>
  <c r="C116" i="1380"/>
  <c r="F115" i="1380"/>
  <c r="E115" i="1380"/>
  <c r="D115" i="1380"/>
  <c r="C115" i="1380"/>
  <c r="F114" i="1380"/>
  <c r="E114" i="1380"/>
  <c r="D114" i="1380"/>
  <c r="C114" i="1380"/>
  <c r="F113" i="1380"/>
  <c r="E113" i="1380"/>
  <c r="D113" i="1380"/>
  <c r="C113" i="1380"/>
  <c r="F112" i="1380"/>
  <c r="E112" i="1380"/>
  <c r="D112" i="1380"/>
  <c r="C112" i="1380"/>
  <c r="F111" i="1380"/>
  <c r="E111" i="1380"/>
  <c r="D111" i="1380"/>
  <c r="C111" i="1380"/>
  <c r="F110" i="1380"/>
  <c r="E110" i="1380"/>
  <c r="D110" i="1380"/>
  <c r="C110" i="1380"/>
  <c r="F109" i="1380"/>
  <c r="E109" i="1380"/>
  <c r="D109" i="1380"/>
  <c r="C109" i="1380"/>
  <c r="F108" i="1380"/>
  <c r="E108" i="1380"/>
  <c r="D108" i="1380"/>
  <c r="C108" i="1380"/>
  <c r="F107" i="1380"/>
  <c r="E107" i="1380"/>
  <c r="D107" i="1380"/>
  <c r="C107" i="1380"/>
  <c r="F106" i="1380"/>
  <c r="E106" i="1380"/>
  <c r="D106" i="1380"/>
  <c r="C106" i="1380"/>
  <c r="F105" i="1380"/>
  <c r="E105" i="1380"/>
  <c r="D105" i="1380"/>
  <c r="C105" i="1380"/>
  <c r="F104" i="1380"/>
  <c r="E104" i="1380"/>
  <c r="D104" i="1380"/>
  <c r="C104" i="1380"/>
  <c r="F103" i="1380"/>
  <c r="E103" i="1380"/>
  <c r="D103" i="1380"/>
  <c r="C103" i="1380"/>
  <c r="F102" i="1380"/>
  <c r="E102" i="1380"/>
  <c r="D102" i="1380"/>
  <c r="C102" i="1380"/>
  <c r="F101" i="1380"/>
  <c r="E101" i="1380"/>
  <c r="D101" i="1380"/>
  <c r="C101" i="1380"/>
  <c r="F100" i="1380"/>
  <c r="E100" i="1380"/>
  <c r="D100" i="1380"/>
  <c r="C100" i="1380"/>
  <c r="F99" i="1380"/>
  <c r="E99" i="1380"/>
  <c r="D99" i="1380"/>
  <c r="C99" i="1380"/>
  <c r="F98" i="1380"/>
  <c r="E98" i="1380"/>
  <c r="D98" i="1380"/>
  <c r="C98" i="1380"/>
  <c r="F97" i="1380"/>
  <c r="E97" i="1380"/>
  <c r="D97" i="1380"/>
  <c r="C97" i="1380"/>
  <c r="F96" i="1380"/>
  <c r="E96" i="1380"/>
  <c r="D96" i="1380"/>
  <c r="C96" i="1380"/>
  <c r="F95" i="1380"/>
  <c r="E95" i="1380"/>
  <c r="D95" i="1380"/>
  <c r="C95" i="1380"/>
  <c r="F94" i="1380"/>
  <c r="E94" i="1380"/>
  <c r="D94" i="1380"/>
  <c r="C94" i="1380"/>
  <c r="F93" i="1380"/>
  <c r="E93" i="1380"/>
  <c r="D93" i="1380"/>
  <c r="C93" i="1380"/>
  <c r="F92" i="1380"/>
  <c r="E92" i="1380"/>
  <c r="D92" i="1380"/>
  <c r="C92" i="1380"/>
  <c r="F91" i="1380"/>
  <c r="E91" i="1380"/>
  <c r="D91" i="1380"/>
  <c r="C91" i="1380"/>
  <c r="F90" i="1380"/>
  <c r="E90" i="1380"/>
  <c r="D90" i="1380"/>
  <c r="C90" i="1380"/>
  <c r="F89" i="1380"/>
  <c r="E89" i="1380"/>
  <c r="D89" i="1380"/>
  <c r="C89" i="1380"/>
  <c r="F88" i="1380"/>
  <c r="E88" i="1380"/>
  <c r="D88" i="1380"/>
  <c r="C88" i="1380"/>
  <c r="F87" i="1380"/>
  <c r="E87" i="1380"/>
  <c r="D87" i="1380"/>
  <c r="C87" i="1380"/>
  <c r="F86" i="1380"/>
  <c r="E86" i="1380"/>
  <c r="D86" i="1380"/>
  <c r="C86" i="1380"/>
  <c r="F85" i="1380"/>
  <c r="E85" i="1380"/>
  <c r="D85" i="1380"/>
  <c r="C85" i="1380"/>
  <c r="F84" i="1380"/>
  <c r="E84" i="1380"/>
  <c r="D84" i="1380"/>
  <c r="C84" i="1380"/>
  <c r="F83" i="1380"/>
  <c r="E83" i="1380"/>
  <c r="D83" i="1380"/>
  <c r="C83" i="1380"/>
  <c r="F82" i="1380"/>
  <c r="E82" i="1380"/>
  <c r="D82" i="1380"/>
  <c r="C82" i="1380"/>
  <c r="F81" i="1380"/>
  <c r="E81" i="1380"/>
  <c r="D81" i="1380"/>
  <c r="C81" i="1380"/>
  <c r="F80" i="1380"/>
  <c r="E80" i="1380"/>
  <c r="D80" i="1380"/>
  <c r="C80" i="1380"/>
  <c r="F79" i="1380"/>
  <c r="E79" i="1380"/>
  <c r="D79" i="1380"/>
  <c r="C79" i="1380"/>
  <c r="F78" i="1380"/>
  <c r="E78" i="1380"/>
  <c r="D78" i="1380"/>
  <c r="C78" i="1380"/>
  <c r="F77" i="1380"/>
  <c r="E77" i="1380"/>
  <c r="D77" i="1380"/>
  <c r="C77" i="1380"/>
  <c r="F76" i="1380"/>
  <c r="E76" i="1380"/>
  <c r="D76" i="1380"/>
  <c r="C76" i="1380"/>
  <c r="F75" i="1380"/>
  <c r="E75" i="1380"/>
  <c r="D75" i="1380"/>
  <c r="C75" i="1380"/>
  <c r="F74" i="1380"/>
  <c r="E74" i="1380"/>
  <c r="D74" i="1380"/>
  <c r="C74" i="1380"/>
  <c r="F73" i="1380"/>
  <c r="E73" i="1380"/>
  <c r="D73" i="1380"/>
  <c r="C73" i="1380"/>
  <c r="F72" i="1380"/>
  <c r="E72" i="1380"/>
  <c r="D72" i="1380"/>
  <c r="C72" i="1380"/>
  <c r="F71" i="1380"/>
  <c r="E71" i="1380"/>
  <c r="D71" i="1380"/>
  <c r="C71" i="1380"/>
  <c r="F70" i="1380"/>
  <c r="E70" i="1380"/>
  <c r="D70" i="1380"/>
  <c r="C70" i="1380"/>
  <c r="F69" i="1380"/>
  <c r="E69" i="1380"/>
  <c r="D69" i="1380"/>
  <c r="C69" i="1380"/>
  <c r="F68" i="1380"/>
  <c r="E68" i="1380"/>
  <c r="D68" i="1380"/>
  <c r="C68" i="1380"/>
  <c r="F67" i="1380"/>
  <c r="E67" i="1380"/>
  <c r="D67" i="1380"/>
  <c r="C67" i="1380"/>
  <c r="F66" i="1380"/>
  <c r="E66" i="1380"/>
  <c r="D66" i="1380"/>
  <c r="C66" i="1380"/>
  <c r="F65" i="1380"/>
  <c r="E65" i="1380"/>
  <c r="D65" i="1380"/>
  <c r="C65" i="1380"/>
  <c r="F64" i="1380"/>
  <c r="E64" i="1380"/>
  <c r="D64" i="1380"/>
  <c r="C64" i="1380"/>
  <c r="F63" i="1380"/>
  <c r="E63" i="1380"/>
  <c r="D63" i="1380"/>
  <c r="C63" i="1380"/>
  <c r="F62" i="1380"/>
  <c r="E62" i="1380"/>
  <c r="D62" i="1380"/>
  <c r="C62" i="1380"/>
  <c r="F61" i="1380"/>
  <c r="E61" i="1380"/>
  <c r="D61" i="1380"/>
  <c r="C61" i="1380"/>
  <c r="F60" i="1380"/>
  <c r="E60" i="1380"/>
  <c r="D60" i="1380"/>
  <c r="C60" i="1380"/>
  <c r="F59" i="1380"/>
  <c r="E59" i="1380"/>
  <c r="D59" i="1380"/>
  <c r="C59" i="1380"/>
  <c r="F58" i="1380"/>
  <c r="E58" i="1380"/>
  <c r="D58" i="1380"/>
  <c r="C58" i="1380"/>
  <c r="F57" i="1380"/>
  <c r="E57" i="1380"/>
  <c r="D57" i="1380"/>
  <c r="C57" i="1380"/>
  <c r="F56" i="1380"/>
  <c r="E56" i="1380"/>
  <c r="D56" i="1380"/>
  <c r="C56" i="1380"/>
  <c r="F55" i="1380"/>
  <c r="E55" i="1380"/>
  <c r="D55" i="1380"/>
  <c r="C55" i="1380"/>
  <c r="F54" i="1380"/>
  <c r="E54" i="1380"/>
  <c r="D54" i="1380"/>
  <c r="C54" i="1380"/>
  <c r="F53" i="1380"/>
  <c r="E53" i="1380"/>
  <c r="D53" i="1380"/>
  <c r="C53" i="1380"/>
  <c r="F52" i="1380"/>
  <c r="E52" i="1380"/>
  <c r="D52" i="1380"/>
  <c r="C52" i="1380"/>
  <c r="F51" i="1380"/>
  <c r="E51" i="1380"/>
  <c r="D51" i="1380"/>
  <c r="C51" i="1380"/>
  <c r="F50" i="1380"/>
  <c r="E50" i="1380"/>
  <c r="D50" i="1380"/>
  <c r="C50" i="1380"/>
  <c r="F49" i="1380"/>
  <c r="E49" i="1380"/>
  <c r="D49" i="1380"/>
  <c r="C49" i="1380"/>
  <c r="F48" i="1380"/>
  <c r="E48" i="1380"/>
  <c r="D48" i="1380"/>
  <c r="C48" i="1380"/>
  <c r="F47" i="1380"/>
  <c r="E47" i="1380"/>
  <c r="D47" i="1380"/>
  <c r="C47" i="1380"/>
  <c r="F46" i="1380"/>
  <c r="E46" i="1380"/>
  <c r="D46" i="1380"/>
  <c r="C46" i="1380"/>
  <c r="F45" i="1380"/>
  <c r="E45" i="1380"/>
  <c r="D45" i="1380"/>
  <c r="C45" i="1380"/>
  <c r="F44" i="1380"/>
  <c r="E44" i="1380"/>
  <c r="D44" i="1380"/>
  <c r="C44" i="1380"/>
  <c r="F43" i="1380"/>
  <c r="E43" i="1380"/>
  <c r="D43" i="1380"/>
  <c r="C43" i="1380"/>
  <c r="F42" i="1380"/>
  <c r="E42" i="1380"/>
  <c r="D42" i="1380"/>
  <c r="C42" i="1380"/>
  <c r="F41" i="1380"/>
  <c r="E41" i="1380"/>
  <c r="D41" i="1380"/>
  <c r="C41" i="1380"/>
  <c r="F40" i="1380"/>
  <c r="E40" i="1380"/>
  <c r="D40" i="1380"/>
  <c r="C40" i="1380"/>
  <c r="F39" i="1380"/>
  <c r="E39" i="1380"/>
  <c r="D39" i="1380"/>
  <c r="C39" i="1380"/>
  <c r="F38" i="1380"/>
  <c r="E38" i="1380"/>
  <c r="D38" i="1380"/>
  <c r="C38" i="1380"/>
  <c r="F37" i="1380"/>
  <c r="E37" i="1380"/>
  <c r="D37" i="1380"/>
  <c r="C37" i="1380"/>
  <c r="F36" i="1380"/>
  <c r="E36" i="1380"/>
  <c r="D36" i="1380"/>
  <c r="C36" i="1380"/>
  <c r="F35" i="1380"/>
  <c r="E35" i="1380"/>
  <c r="D35" i="1380"/>
  <c r="C35" i="1380"/>
  <c r="F34" i="1380"/>
  <c r="E34" i="1380"/>
  <c r="D34" i="1380"/>
  <c r="C34" i="1380"/>
  <c r="F33" i="1380"/>
  <c r="E33" i="1380"/>
  <c r="D33" i="1380"/>
  <c r="C33" i="1380"/>
  <c r="F32" i="1380"/>
  <c r="E32" i="1380"/>
  <c r="D32" i="1380"/>
  <c r="C32" i="1380"/>
  <c r="F31" i="1380"/>
  <c r="E31" i="1380"/>
  <c r="D31" i="1380"/>
  <c r="C31" i="1380"/>
  <c r="F30" i="1380"/>
  <c r="E30" i="1380"/>
  <c r="D30" i="1380"/>
  <c r="C30" i="1380"/>
  <c r="F29" i="1380"/>
  <c r="E29" i="1380"/>
  <c r="D29" i="1380"/>
  <c r="C29" i="1380"/>
  <c r="F28" i="1380"/>
  <c r="E28" i="1380"/>
  <c r="D28" i="1380"/>
  <c r="C28" i="1380"/>
  <c r="F27" i="1380"/>
  <c r="E27" i="1380"/>
  <c r="D27" i="1380"/>
  <c r="C27" i="1380"/>
  <c r="F26" i="1380"/>
  <c r="E26" i="1380"/>
  <c r="D26" i="1380"/>
  <c r="C26" i="1380"/>
  <c r="F25" i="1380"/>
  <c r="E25" i="1380"/>
  <c r="D25" i="1380"/>
  <c r="C25" i="1380"/>
  <c r="F24" i="1380"/>
  <c r="E24" i="1380"/>
  <c r="D24" i="1380"/>
  <c r="C24" i="1380"/>
  <c r="F23" i="1380"/>
  <c r="E23" i="1380"/>
  <c r="D23" i="1380"/>
  <c r="C23" i="1380"/>
  <c r="F22" i="1380"/>
  <c r="E22" i="1380"/>
  <c r="D22" i="1380"/>
  <c r="C22" i="1380"/>
  <c r="F21" i="1380"/>
  <c r="E21" i="1380"/>
  <c r="D21" i="1380"/>
  <c r="C21" i="1380"/>
  <c r="F20" i="1380"/>
  <c r="E20" i="1380"/>
  <c r="D20" i="1380"/>
  <c r="C20" i="1380"/>
  <c r="F19" i="1380"/>
  <c r="E19" i="1380"/>
  <c r="D19" i="1380"/>
  <c r="C19" i="1380"/>
  <c r="F18" i="1380"/>
  <c r="E18" i="1380"/>
  <c r="D18" i="1380"/>
  <c r="C18" i="1380"/>
  <c r="F17" i="1380"/>
  <c r="E17" i="1380"/>
  <c r="D17" i="1380"/>
  <c r="C17" i="1380"/>
  <c r="F16" i="1380"/>
  <c r="E16" i="1380"/>
  <c r="D16" i="1380"/>
  <c r="C16" i="1380"/>
  <c r="F15" i="1380"/>
  <c r="E15" i="1380"/>
  <c r="D15" i="1380"/>
  <c r="C15" i="1380"/>
  <c r="F14" i="1380"/>
  <c r="E14" i="1380"/>
  <c r="D14" i="1380"/>
  <c r="C14" i="1380"/>
  <c r="F13" i="1380"/>
  <c r="E13" i="1380"/>
  <c r="D13" i="1380"/>
  <c r="C13" i="1380"/>
  <c r="F12" i="1380"/>
  <c r="E12" i="1380"/>
  <c r="D12" i="1380"/>
  <c r="C12" i="1380"/>
  <c r="F11" i="1380"/>
  <c r="E11" i="1380"/>
  <c r="D11" i="1380"/>
  <c r="C11" i="1380"/>
  <c r="F10" i="1380"/>
  <c r="E10" i="1380"/>
  <c r="D10" i="1380"/>
  <c r="C10" i="1380"/>
  <c r="F9" i="1380"/>
  <c r="E9" i="1380"/>
  <c r="D9" i="1380"/>
  <c r="C9" i="1380"/>
  <c r="F8" i="1380"/>
  <c r="E8" i="1380"/>
  <c r="D8" i="1380"/>
  <c r="C8" i="1380"/>
  <c r="F7" i="1380"/>
  <c r="E7" i="1380"/>
  <c r="D7" i="1380"/>
  <c r="C7" i="1380"/>
  <c r="F6" i="1380"/>
  <c r="E6" i="1380"/>
  <c r="D6" i="1380"/>
  <c r="C6" i="1380"/>
  <c r="BR224" i="1380"/>
  <c r="BP224" i="1380"/>
  <c r="BO224" i="1380"/>
  <c r="BN224" i="1380"/>
  <c r="BM224" i="1380"/>
  <c r="BJ224" i="1380"/>
  <c r="BG224" i="1380"/>
  <c r="BF224" i="1380"/>
  <c r="BE224" i="1380"/>
  <c r="BB224" i="1380"/>
  <c r="F5" i="1380"/>
  <c r="E5" i="1380"/>
  <c r="D5" i="1380"/>
  <c r="C5" i="1380"/>
  <c r="C4" i="1380"/>
  <c r="C352" i="1380" s="1"/>
  <c r="H3" i="1380"/>
  <c r="H2" i="1380"/>
  <c r="E44" i="1448" l="1"/>
  <c r="K32" i="1448"/>
  <c r="K9" i="1448"/>
  <c r="K30" i="1448"/>
  <c r="K34" i="1448" s="1"/>
  <c r="K11" i="1448"/>
  <c r="K33" i="1448"/>
  <c r="K25" i="1448"/>
  <c r="D46" i="1448"/>
  <c r="G38" i="1448"/>
  <c r="J18" i="1448"/>
  <c r="I21" i="1448"/>
  <c r="I26" i="1448" s="1"/>
  <c r="H36" i="1448"/>
  <c r="D36" i="1433"/>
  <c r="D26" i="1433"/>
  <c r="E21" i="1433"/>
  <c r="F18" i="1433"/>
  <c r="D36" i="1444"/>
  <c r="D26" i="1444"/>
  <c r="D26" i="1439"/>
  <c r="D36" i="1439"/>
  <c r="E21" i="1437"/>
  <c r="F18" i="1437"/>
  <c r="F18" i="1444"/>
  <c r="E21" i="1444"/>
  <c r="F18" i="1439"/>
  <c r="E21" i="1439"/>
  <c r="D36" i="1437"/>
  <c r="D26" i="1437"/>
  <c r="D36" i="1435"/>
  <c r="D26" i="1435"/>
  <c r="F18" i="1442"/>
  <c r="E21" i="1442"/>
  <c r="E21" i="1435"/>
  <c r="F18" i="1435"/>
  <c r="D26" i="1442"/>
  <c r="D36" i="1442"/>
  <c r="I9" i="1444"/>
  <c r="I9" i="1442"/>
  <c r="C15" i="1441"/>
  <c r="I9" i="1439"/>
  <c r="J9" i="1437"/>
  <c r="H9" i="1435"/>
  <c r="J9" i="1433"/>
  <c r="BP297" i="1380"/>
  <c r="BQ281" i="1380"/>
  <c r="BL224" i="1380"/>
  <c r="AN307" i="1380"/>
  <c r="AV307" i="1380"/>
  <c r="BJ320" i="1380"/>
  <c r="BR320" i="1380"/>
  <c r="AR281" i="1380"/>
  <c r="AZ281" i="1380"/>
  <c r="BH281" i="1380"/>
  <c r="BD307" i="1380"/>
  <c r="AI320" i="1380"/>
  <c r="AP281" i="1380"/>
  <c r="AX281" i="1380"/>
  <c r="BF281" i="1380"/>
  <c r="BN281" i="1380"/>
  <c r="AO281" i="1380"/>
  <c r="AW281" i="1380"/>
  <c r="BM281" i="1380"/>
  <c r="AQ320" i="1380"/>
  <c r="AY320" i="1380"/>
  <c r="AM307" i="1380"/>
  <c r="AU307" i="1380"/>
  <c r="AG320" i="1380"/>
  <c r="AW320" i="1380"/>
  <c r="AZ297" i="1380"/>
  <c r="AQ297" i="1380"/>
  <c r="BF297" i="1380"/>
  <c r="AW297" i="1380"/>
  <c r="BM297" i="1380"/>
  <c r="AN297" i="1380"/>
  <c r="AC320" i="1380"/>
  <c r="AK320" i="1380"/>
  <c r="AS320" i="1380"/>
  <c r="BA320" i="1380"/>
  <c r="AO320" i="1380"/>
  <c r="BE320" i="1380"/>
  <c r="AD320" i="1380"/>
  <c r="AL320" i="1380"/>
  <c r="AT320" i="1380"/>
  <c r="BB320" i="1380"/>
  <c r="BC307" i="1380"/>
  <c r="BK307" i="1380"/>
  <c r="AS297" i="1380"/>
  <c r="BA297" i="1380"/>
  <c r="BI297" i="1380"/>
  <c r="AR297" i="1380"/>
  <c r="BH297" i="1380"/>
  <c r="AY297" i="1380"/>
  <c r="BG297" i="1380"/>
  <c r="BO297" i="1380"/>
  <c r="AP297" i="1380"/>
  <c r="AX297" i="1380"/>
  <c r="BN297" i="1380"/>
  <c r="AO297" i="1380"/>
  <c r="BE297" i="1380"/>
  <c r="AV297" i="1380"/>
  <c r="BD297" i="1380"/>
  <c r="BL297" i="1380"/>
  <c r="AV281" i="1380"/>
  <c r="BD281" i="1380"/>
  <c r="BL281" i="1380"/>
  <c r="AL281" i="1380"/>
  <c r="AT281" i="1380"/>
  <c r="BJ281" i="1380"/>
  <c r="AS281" i="1380"/>
  <c r="BA281" i="1380"/>
  <c r="BI281" i="1380"/>
  <c r="AQ281" i="1380"/>
  <c r="BO281" i="1380"/>
  <c r="X224" i="1380"/>
  <c r="W224" i="1380"/>
  <c r="BP330" i="1380"/>
  <c r="BL308" i="1380"/>
  <c r="AN321" i="1380"/>
  <c r="X321" i="1380"/>
  <c r="B5" i="1369"/>
  <c r="C5" i="1369" s="1"/>
  <c r="C9" i="1369"/>
  <c r="C18" i="1369"/>
  <c r="BQ238" i="1380"/>
  <c r="H321" i="1380"/>
  <c r="AF321" i="1380"/>
  <c r="AV321" i="1380"/>
  <c r="BD321" i="1380"/>
  <c r="BL321" i="1380"/>
  <c r="P321" i="1380"/>
  <c r="AF308" i="1380"/>
  <c r="BR238" i="1380"/>
  <c r="G330" i="1380"/>
  <c r="O330" i="1380"/>
  <c r="BO238" i="1380"/>
  <c r="BL238" i="1380"/>
  <c r="D20" i="1369"/>
  <c r="E20" i="1369" s="1"/>
  <c r="F20" i="1369" s="1"/>
  <c r="G20" i="1369" s="1"/>
  <c r="H20" i="1369" s="1"/>
  <c r="I20" i="1369" s="1"/>
  <c r="J20" i="1369" s="1"/>
  <c r="K20" i="1369" s="1"/>
  <c r="L20" i="1369" s="1"/>
  <c r="M20" i="1369" s="1"/>
  <c r="N20" i="1369" s="1"/>
  <c r="O20" i="1369" s="1"/>
  <c r="P20" i="1369" s="1"/>
  <c r="Q20" i="1369" s="1"/>
  <c r="R20" i="1369" s="1"/>
  <c r="S20" i="1369" s="1"/>
  <c r="T20" i="1369" s="1"/>
  <c r="U20" i="1369" s="1"/>
  <c r="V20" i="1369" s="1"/>
  <c r="W20" i="1369" s="1"/>
  <c r="X20" i="1369" s="1"/>
  <c r="Y20" i="1369" s="1"/>
  <c r="Z20" i="1369" s="1"/>
  <c r="AA20" i="1369" s="1"/>
  <c r="AB20" i="1369" s="1"/>
  <c r="AC20" i="1369" s="1"/>
  <c r="AD20" i="1369" s="1"/>
  <c r="AE20" i="1369" s="1"/>
  <c r="AF20" i="1369" s="1"/>
  <c r="BF298" i="1380"/>
  <c r="W330" i="1380"/>
  <c r="AE330" i="1380"/>
  <c r="AM330" i="1380"/>
  <c r="AU329" i="1380"/>
  <c r="BC330" i="1380"/>
  <c r="BK330" i="1380"/>
  <c r="AU330" i="1380"/>
  <c r="AE320" i="1380"/>
  <c r="AM320" i="1380"/>
  <c r="AU320" i="1380"/>
  <c r="BC320" i="1380"/>
  <c r="BK320" i="1380"/>
  <c r="BQ321" i="1380"/>
  <c r="BL307" i="1380"/>
  <c r="BM298" i="1380"/>
  <c r="BL282" i="1380"/>
  <c r="AM281" i="1380"/>
  <c r="AU281" i="1380"/>
  <c r="BC281" i="1380"/>
  <c r="BK281" i="1380"/>
  <c r="D353" i="1380"/>
  <c r="N238" i="1380"/>
  <c r="V238" i="1380"/>
  <c r="AD238" i="1380"/>
  <c r="AL238" i="1380"/>
  <c r="AT238" i="1380"/>
  <c r="BB238" i="1380"/>
  <c r="BJ238" i="1380"/>
  <c r="I282" i="1380"/>
  <c r="Q282" i="1380"/>
  <c r="Y282" i="1380"/>
  <c r="AG282" i="1380"/>
  <c r="AP282" i="1380"/>
  <c r="AZ282" i="1380"/>
  <c r="BI282" i="1380"/>
  <c r="BR282" i="1380"/>
  <c r="R298" i="1380"/>
  <c r="AF298" i="1380"/>
  <c r="AQ298" i="1380"/>
  <c r="BL320" i="1380"/>
  <c r="G238" i="1380"/>
  <c r="O238" i="1380"/>
  <c r="W238" i="1380"/>
  <c r="AE238" i="1380"/>
  <c r="AM238" i="1380"/>
  <c r="AU238" i="1380"/>
  <c r="BC238" i="1380"/>
  <c r="BK238" i="1380"/>
  <c r="J282" i="1380"/>
  <c r="R282" i="1380"/>
  <c r="Z282" i="1380"/>
  <c r="AH282" i="1380"/>
  <c r="AR282" i="1380"/>
  <c r="BA282" i="1380"/>
  <c r="BJ282" i="1380"/>
  <c r="H298" i="1380"/>
  <c r="S298" i="1380"/>
  <c r="AG298" i="1380"/>
  <c r="AS298" i="1380"/>
  <c r="BI298" i="1380"/>
  <c r="BN308" i="1380"/>
  <c r="BF308" i="1380"/>
  <c r="AX308" i="1380"/>
  <c r="AP308" i="1380"/>
  <c r="AH308" i="1380"/>
  <c r="Z308" i="1380"/>
  <c r="R308" i="1380"/>
  <c r="J308" i="1380"/>
  <c r="BM308" i="1380"/>
  <c r="BE308" i="1380"/>
  <c r="AW308" i="1380"/>
  <c r="AO308" i="1380"/>
  <c r="AG308" i="1380"/>
  <c r="Y308" i="1380"/>
  <c r="Q308" i="1380"/>
  <c r="I308" i="1380"/>
  <c r="BK308" i="1380"/>
  <c r="BC308" i="1380"/>
  <c r="AU308" i="1380"/>
  <c r="AM308" i="1380"/>
  <c r="AE308" i="1380"/>
  <c r="W308" i="1380"/>
  <c r="O308" i="1380"/>
  <c r="G308" i="1380"/>
  <c r="BR308" i="1380"/>
  <c r="BJ308" i="1380"/>
  <c r="BB308" i="1380"/>
  <c r="AT308" i="1380"/>
  <c r="AL308" i="1380"/>
  <c r="AD308" i="1380"/>
  <c r="V308" i="1380"/>
  <c r="N308" i="1380"/>
  <c r="BP308" i="1380"/>
  <c r="BH308" i="1380"/>
  <c r="AZ308" i="1380"/>
  <c r="AR308" i="1380"/>
  <c r="AJ308" i="1380"/>
  <c r="AB308" i="1380"/>
  <c r="T308" i="1380"/>
  <c r="L308" i="1380"/>
  <c r="BO308" i="1380"/>
  <c r="BG308" i="1380"/>
  <c r="AY308" i="1380"/>
  <c r="AQ308" i="1380"/>
  <c r="AI308" i="1380"/>
  <c r="AA308" i="1380"/>
  <c r="S308" i="1380"/>
  <c r="K308" i="1380"/>
  <c r="AK308" i="1380"/>
  <c r="BQ308" i="1380"/>
  <c r="BC329" i="1380"/>
  <c r="H238" i="1380"/>
  <c r="P238" i="1380"/>
  <c r="X238" i="1380"/>
  <c r="AF238" i="1380"/>
  <c r="AN238" i="1380"/>
  <c r="AV238" i="1380"/>
  <c r="BD238" i="1380"/>
  <c r="K282" i="1380"/>
  <c r="S282" i="1380"/>
  <c r="AA282" i="1380"/>
  <c r="AJ282" i="1380"/>
  <c r="AS282" i="1380"/>
  <c r="BB282" i="1380"/>
  <c r="BK282" i="1380"/>
  <c r="I298" i="1380"/>
  <c r="U298" i="1380"/>
  <c r="AH298" i="1380"/>
  <c r="AV298" i="1380"/>
  <c r="BL298" i="1380"/>
  <c r="H308" i="1380"/>
  <c r="AN308" i="1380"/>
  <c r="BK329" i="1380"/>
  <c r="I238" i="1380"/>
  <c r="Q238" i="1380"/>
  <c r="Y238" i="1380"/>
  <c r="AG238" i="1380"/>
  <c r="AO238" i="1380"/>
  <c r="AW238" i="1380"/>
  <c r="BE238" i="1380"/>
  <c r="BM238" i="1380"/>
  <c r="L282" i="1380"/>
  <c r="T282" i="1380"/>
  <c r="AB282" i="1380"/>
  <c r="AK282" i="1380"/>
  <c r="AT282" i="1380"/>
  <c r="BC282" i="1380"/>
  <c r="J298" i="1380"/>
  <c r="X298" i="1380"/>
  <c r="AI298" i="1380"/>
  <c r="AW298" i="1380"/>
  <c r="M308" i="1380"/>
  <c r="AS308" i="1380"/>
  <c r="BG338" i="1380"/>
  <c r="J238" i="1380"/>
  <c r="R238" i="1380"/>
  <c r="Z238" i="1380"/>
  <c r="AH238" i="1380"/>
  <c r="AP238" i="1380"/>
  <c r="AX238" i="1380"/>
  <c r="BF238" i="1380"/>
  <c r="BN238" i="1380"/>
  <c r="BO282" i="1380"/>
  <c r="BG282" i="1380"/>
  <c r="AY282" i="1380"/>
  <c r="AQ282" i="1380"/>
  <c r="AI282" i="1380"/>
  <c r="M282" i="1380"/>
  <c r="U282" i="1380"/>
  <c r="AC282" i="1380"/>
  <c r="AL282" i="1380"/>
  <c r="AU282" i="1380"/>
  <c r="BD282" i="1380"/>
  <c r="BM282" i="1380"/>
  <c r="BK298" i="1380"/>
  <c r="BC298" i="1380"/>
  <c r="AU298" i="1380"/>
  <c r="AM298" i="1380"/>
  <c r="AE298" i="1380"/>
  <c r="W298" i="1380"/>
  <c r="O298" i="1380"/>
  <c r="G298" i="1380"/>
  <c r="BR298" i="1380"/>
  <c r="BJ298" i="1380"/>
  <c r="BB298" i="1380"/>
  <c r="AT298" i="1380"/>
  <c r="AL298" i="1380"/>
  <c r="AD298" i="1380"/>
  <c r="V298" i="1380"/>
  <c r="N298" i="1380"/>
  <c r="BP298" i="1380"/>
  <c r="BH298" i="1380"/>
  <c r="AZ298" i="1380"/>
  <c r="AR298" i="1380"/>
  <c r="AJ298" i="1380"/>
  <c r="AB298" i="1380"/>
  <c r="T298" i="1380"/>
  <c r="L298" i="1380"/>
  <c r="BO298" i="1380"/>
  <c r="BG298" i="1380"/>
  <c r="AY298" i="1380"/>
  <c r="K298" i="1380"/>
  <c r="Y298" i="1380"/>
  <c r="AK298" i="1380"/>
  <c r="AX298" i="1380"/>
  <c r="BN298" i="1380"/>
  <c r="D356" i="1380"/>
  <c r="P308" i="1380"/>
  <c r="AV308" i="1380"/>
  <c r="AH320" i="1380"/>
  <c r="AP320" i="1380"/>
  <c r="AX320" i="1380"/>
  <c r="BF320" i="1380"/>
  <c r="BN320" i="1380"/>
  <c r="AF320" i="1380"/>
  <c r="BO338" i="1380"/>
  <c r="K238" i="1380"/>
  <c r="S238" i="1380"/>
  <c r="AA238" i="1380"/>
  <c r="AI238" i="1380"/>
  <c r="AQ238" i="1380"/>
  <c r="AY238" i="1380"/>
  <c r="BG238" i="1380"/>
  <c r="N282" i="1380"/>
  <c r="V282" i="1380"/>
  <c r="AD282" i="1380"/>
  <c r="AM282" i="1380"/>
  <c r="AV282" i="1380"/>
  <c r="BE282" i="1380"/>
  <c r="BN282" i="1380"/>
  <c r="AL297" i="1380"/>
  <c r="AT297" i="1380"/>
  <c r="BB297" i="1380"/>
  <c r="BJ297" i="1380"/>
  <c r="BR297" i="1380"/>
  <c r="M298" i="1380"/>
  <c r="Z298" i="1380"/>
  <c r="AN298" i="1380"/>
  <c r="BA298" i="1380"/>
  <c r="BQ298" i="1380"/>
  <c r="AO307" i="1380"/>
  <c r="AW307" i="1380"/>
  <c r="BE307" i="1380"/>
  <c r="BM307" i="1380"/>
  <c r="U308" i="1380"/>
  <c r="BA308" i="1380"/>
  <c r="AN320" i="1380"/>
  <c r="W329" i="1380"/>
  <c r="L238" i="1380"/>
  <c r="T238" i="1380"/>
  <c r="AB238" i="1380"/>
  <c r="AJ238" i="1380"/>
  <c r="AR238" i="1380"/>
  <c r="AZ238" i="1380"/>
  <c r="BH238" i="1380"/>
  <c r="BP238" i="1380"/>
  <c r="G282" i="1380"/>
  <c r="O282" i="1380"/>
  <c r="W282" i="1380"/>
  <c r="AE282" i="1380"/>
  <c r="AN282" i="1380"/>
  <c r="AW282" i="1380"/>
  <c r="BF282" i="1380"/>
  <c r="BP282" i="1380"/>
  <c r="AM297" i="1380"/>
  <c r="AU297" i="1380"/>
  <c r="BC297" i="1380"/>
  <c r="BK297" i="1380"/>
  <c r="P298" i="1380"/>
  <c r="AA298" i="1380"/>
  <c r="AO298" i="1380"/>
  <c r="BD298" i="1380"/>
  <c r="X308" i="1380"/>
  <c r="BD308" i="1380"/>
  <c r="AB320" i="1380"/>
  <c r="AJ320" i="1380"/>
  <c r="AR320" i="1380"/>
  <c r="AZ320" i="1380"/>
  <c r="BH320" i="1380"/>
  <c r="BP320" i="1380"/>
  <c r="AV320" i="1380"/>
  <c r="AE329" i="1380"/>
  <c r="M238" i="1380"/>
  <c r="U238" i="1380"/>
  <c r="AC238" i="1380"/>
  <c r="AK238" i="1380"/>
  <c r="AS238" i="1380"/>
  <c r="BA238" i="1380"/>
  <c r="BI238" i="1380"/>
  <c r="D354" i="1380"/>
  <c r="H282" i="1380"/>
  <c r="P282" i="1380"/>
  <c r="X282" i="1380"/>
  <c r="AF282" i="1380"/>
  <c r="AO282" i="1380"/>
  <c r="AX282" i="1380"/>
  <c r="BH282" i="1380"/>
  <c r="BQ282" i="1380"/>
  <c r="D355" i="1380"/>
  <c r="Q298" i="1380"/>
  <c r="AC298" i="1380"/>
  <c r="AP298" i="1380"/>
  <c r="BE298" i="1380"/>
  <c r="AC308" i="1380"/>
  <c r="BI308" i="1380"/>
  <c r="BD320" i="1380"/>
  <c r="AM329" i="1380"/>
  <c r="AA338" i="1380"/>
  <c r="D359" i="1380" s="1"/>
  <c r="N321" i="1380"/>
  <c r="V321" i="1380"/>
  <c r="AD321" i="1380"/>
  <c r="AL321" i="1380"/>
  <c r="AT321" i="1380"/>
  <c r="BB321" i="1380"/>
  <c r="BJ321" i="1380"/>
  <c r="BR321" i="1380"/>
  <c r="M330" i="1380"/>
  <c r="U330" i="1380"/>
  <c r="AC330" i="1380"/>
  <c r="AK330" i="1380"/>
  <c r="AS330" i="1380"/>
  <c r="BA330" i="1380"/>
  <c r="BI330" i="1380"/>
  <c r="BQ330" i="1380"/>
  <c r="G321" i="1380"/>
  <c r="O321" i="1380"/>
  <c r="W321" i="1380"/>
  <c r="AE321" i="1380"/>
  <c r="AM321" i="1380"/>
  <c r="AU321" i="1380"/>
  <c r="BC321" i="1380"/>
  <c r="BK321" i="1380"/>
  <c r="N330" i="1380"/>
  <c r="V330" i="1380"/>
  <c r="AD330" i="1380"/>
  <c r="AL330" i="1380"/>
  <c r="AT330" i="1380"/>
  <c r="BB330" i="1380"/>
  <c r="BJ330" i="1380"/>
  <c r="BR330" i="1380"/>
  <c r="I321" i="1380"/>
  <c r="Q321" i="1380"/>
  <c r="Y321" i="1380"/>
  <c r="AG321" i="1380"/>
  <c r="AO321" i="1380"/>
  <c r="AW321" i="1380"/>
  <c r="BE321" i="1380"/>
  <c r="BM321" i="1380"/>
  <c r="H330" i="1380"/>
  <c r="P330" i="1380"/>
  <c r="X330" i="1380"/>
  <c r="AF330" i="1380"/>
  <c r="AN330" i="1380"/>
  <c r="AV330" i="1380"/>
  <c r="BD330" i="1380"/>
  <c r="BL330" i="1380"/>
  <c r="J321" i="1380"/>
  <c r="R321" i="1380"/>
  <c r="Z321" i="1380"/>
  <c r="AH321" i="1380"/>
  <c r="AP321" i="1380"/>
  <c r="AX321" i="1380"/>
  <c r="BF321" i="1380"/>
  <c r="BN321" i="1380"/>
  <c r="I330" i="1380"/>
  <c r="Q330" i="1380"/>
  <c r="Y330" i="1380"/>
  <c r="AG330" i="1380"/>
  <c r="AO330" i="1380"/>
  <c r="AW330" i="1380"/>
  <c r="BE330" i="1380"/>
  <c r="BM330" i="1380"/>
  <c r="K321" i="1380"/>
  <c r="S321" i="1380"/>
  <c r="AA321" i="1380"/>
  <c r="AI321" i="1380"/>
  <c r="AQ321" i="1380"/>
  <c r="AY321" i="1380"/>
  <c r="BG321" i="1380"/>
  <c r="BO321" i="1380"/>
  <c r="J330" i="1380"/>
  <c r="R330" i="1380"/>
  <c r="Z330" i="1380"/>
  <c r="AH330" i="1380"/>
  <c r="AP330" i="1380"/>
  <c r="AX330" i="1380"/>
  <c r="BF330" i="1380"/>
  <c r="BN330" i="1380"/>
  <c r="L321" i="1380"/>
  <c r="T321" i="1380"/>
  <c r="AB321" i="1380"/>
  <c r="AJ321" i="1380"/>
  <c r="AR321" i="1380"/>
  <c r="AZ321" i="1380"/>
  <c r="BH321" i="1380"/>
  <c r="BP321" i="1380"/>
  <c r="K330" i="1380"/>
  <c r="S330" i="1380"/>
  <c r="AA330" i="1380"/>
  <c r="AI330" i="1380"/>
  <c r="AQ330" i="1380"/>
  <c r="AY330" i="1380"/>
  <c r="BG330" i="1380"/>
  <c r="BO330" i="1380"/>
  <c r="M321" i="1380"/>
  <c r="U321" i="1380"/>
  <c r="AC321" i="1380"/>
  <c r="AK321" i="1380"/>
  <c r="AS321" i="1380"/>
  <c r="BA321" i="1380"/>
  <c r="BI321" i="1380"/>
  <c r="L330" i="1380"/>
  <c r="T330" i="1380"/>
  <c r="AB330" i="1380"/>
  <c r="AJ330" i="1380"/>
  <c r="AR330" i="1380"/>
  <c r="AZ330" i="1380"/>
  <c r="BH330" i="1380"/>
  <c r="G41" i="1448" l="1"/>
  <c r="G42" i="1448" s="1"/>
  <c r="I36" i="1448"/>
  <c r="I35" i="1448"/>
  <c r="H38" i="1448"/>
  <c r="K18" i="1448"/>
  <c r="J21" i="1448"/>
  <c r="J26" i="1448" s="1"/>
  <c r="L33" i="1448"/>
  <c r="AG33" i="1448" s="1"/>
  <c r="L25" i="1448"/>
  <c r="L30" i="1448"/>
  <c r="L11" i="1448"/>
  <c r="AG11" i="1448" s="1"/>
  <c r="L32" i="1448"/>
  <c r="AG32" i="1448" s="1"/>
  <c r="L9" i="1448"/>
  <c r="M9" i="1448" s="1"/>
  <c r="N9" i="1448" s="1"/>
  <c r="O9" i="1448" s="1"/>
  <c r="P9" i="1448" s="1"/>
  <c r="Q9" i="1448" s="1"/>
  <c r="R9" i="1448" s="1"/>
  <c r="S9" i="1448" s="1"/>
  <c r="T9" i="1448" s="1"/>
  <c r="U9" i="1448" s="1"/>
  <c r="V9" i="1448" s="1"/>
  <c r="W9" i="1448" s="1"/>
  <c r="X9" i="1448" s="1"/>
  <c r="Y9" i="1448" s="1"/>
  <c r="Z9" i="1448" s="1"/>
  <c r="AA9" i="1448" s="1"/>
  <c r="AB9" i="1448" s="1"/>
  <c r="AC9" i="1448" s="1"/>
  <c r="AD9" i="1448" s="1"/>
  <c r="AE9" i="1448" s="1"/>
  <c r="AF9" i="1448" s="1"/>
  <c r="F45" i="1448"/>
  <c r="E46" i="1448"/>
  <c r="F21" i="1435"/>
  <c r="G18" i="1435"/>
  <c r="E36" i="1439"/>
  <c r="E26" i="1439"/>
  <c r="E36" i="1435"/>
  <c r="E26" i="1435"/>
  <c r="F21" i="1439"/>
  <c r="G18" i="1439"/>
  <c r="E36" i="1442"/>
  <c r="E26" i="1442"/>
  <c r="E36" i="1444"/>
  <c r="E26" i="1444"/>
  <c r="F21" i="1433"/>
  <c r="G18" i="1433"/>
  <c r="F21" i="1442"/>
  <c r="G18" i="1442"/>
  <c r="F21" i="1444"/>
  <c r="G18" i="1444"/>
  <c r="E36" i="1433"/>
  <c r="E26" i="1433"/>
  <c r="F21" i="1437"/>
  <c r="G18" i="1437"/>
  <c r="E36" i="1437"/>
  <c r="E26" i="1437"/>
  <c r="J9" i="1444"/>
  <c r="J9" i="1442"/>
  <c r="E15" i="1441"/>
  <c r="J9" i="1439"/>
  <c r="K9" i="1437"/>
  <c r="I9" i="1435"/>
  <c r="K9" i="1433"/>
  <c r="D358" i="1380"/>
  <c r="AG20" i="1369"/>
  <c r="B20" i="1419" s="1"/>
  <c r="C21" i="1369"/>
  <c r="D357" i="1380"/>
  <c r="E357" i="1380"/>
  <c r="E353" i="1380"/>
  <c r="E358" i="1380"/>
  <c r="E355" i="1380"/>
  <c r="E354" i="1380"/>
  <c r="E356" i="1380"/>
  <c r="G44" i="1448" l="1"/>
  <c r="H41" i="1448"/>
  <c r="H42" i="1448" s="1"/>
  <c r="F46" i="1448"/>
  <c r="L34" i="1448"/>
  <c r="AG34" i="1448" s="1"/>
  <c r="AG30" i="1448"/>
  <c r="AG25" i="1448"/>
  <c r="J35" i="1448"/>
  <c r="J36" i="1448"/>
  <c r="I38" i="1448"/>
  <c r="K21" i="1448"/>
  <c r="K26" i="1448" s="1"/>
  <c r="L18" i="1448"/>
  <c r="F36" i="1444"/>
  <c r="F26" i="1444"/>
  <c r="G21" i="1435"/>
  <c r="H18" i="1435"/>
  <c r="G21" i="1442"/>
  <c r="H18" i="1442"/>
  <c r="G21" i="1439"/>
  <c r="H18" i="1439"/>
  <c r="F36" i="1435"/>
  <c r="F26" i="1435"/>
  <c r="G21" i="1437"/>
  <c r="H18" i="1437"/>
  <c r="F36" i="1442"/>
  <c r="F26" i="1442"/>
  <c r="F36" i="1439"/>
  <c r="F26" i="1439"/>
  <c r="F36" i="1437"/>
  <c r="F26" i="1437"/>
  <c r="H18" i="1433"/>
  <c r="G21" i="1433"/>
  <c r="G21" i="1444"/>
  <c r="H18" i="1444"/>
  <c r="C36" i="1369"/>
  <c r="F26" i="1433"/>
  <c r="F36" i="1433"/>
  <c r="K9" i="1442"/>
  <c r="K9" i="1444"/>
  <c r="D16" i="1441"/>
  <c r="K9" i="1439"/>
  <c r="L9" i="1437"/>
  <c r="J9" i="1435"/>
  <c r="L9" i="1433"/>
  <c r="C26" i="1369"/>
  <c r="H44" i="1448" l="1"/>
  <c r="I45" i="1448" s="1"/>
  <c r="L21" i="1448"/>
  <c r="L26" i="1448" s="1"/>
  <c r="AG26" i="1448" s="1"/>
  <c r="AG18" i="1448"/>
  <c r="J38" i="1448"/>
  <c r="K35" i="1448"/>
  <c r="K36" i="1448"/>
  <c r="I41" i="1448"/>
  <c r="I42" i="1448" s="1"/>
  <c r="H45" i="1448"/>
  <c r="G46" i="1448"/>
  <c r="H21" i="1439"/>
  <c r="I18" i="1439"/>
  <c r="H21" i="1437"/>
  <c r="I18" i="1437"/>
  <c r="G36" i="1437"/>
  <c r="G26" i="1437"/>
  <c r="G36" i="1439"/>
  <c r="G26" i="1439"/>
  <c r="G26" i="1433"/>
  <c r="G36" i="1433"/>
  <c r="H21" i="1435"/>
  <c r="I18" i="1435"/>
  <c r="I18" i="1433"/>
  <c r="H21" i="1433"/>
  <c r="G26" i="1435"/>
  <c r="G36" i="1435"/>
  <c r="I18" i="1444"/>
  <c r="H21" i="1444"/>
  <c r="H21" i="1442"/>
  <c r="I18" i="1442"/>
  <c r="G36" i="1444"/>
  <c r="G26" i="1444"/>
  <c r="G26" i="1442"/>
  <c r="G36" i="1442"/>
  <c r="L9" i="1442"/>
  <c r="L9" i="1444"/>
  <c r="M9" i="1444" s="1"/>
  <c r="N9" i="1444" s="1"/>
  <c r="O9" i="1444" s="1"/>
  <c r="P9" i="1444" s="1"/>
  <c r="Q9" i="1444" s="1"/>
  <c r="R9" i="1444" s="1"/>
  <c r="S9" i="1444" s="1"/>
  <c r="T9" i="1444" s="1"/>
  <c r="U9" i="1444" s="1"/>
  <c r="V9" i="1444" s="1"/>
  <c r="W9" i="1444" s="1"/>
  <c r="X9" i="1444" s="1"/>
  <c r="Y9" i="1444" s="1"/>
  <c r="Z9" i="1444" s="1"/>
  <c r="AA9" i="1444" s="1"/>
  <c r="AB9" i="1444" s="1"/>
  <c r="AC9" i="1444" s="1"/>
  <c r="AD9" i="1444" s="1"/>
  <c r="AE9" i="1444" s="1"/>
  <c r="AF9" i="1444" s="1"/>
  <c r="C16" i="1441"/>
  <c r="L9" i="1439"/>
  <c r="M9" i="1437"/>
  <c r="K9" i="1435"/>
  <c r="M9" i="1433"/>
  <c r="E68" i="114"/>
  <c r="E67" i="114"/>
  <c r="E66" i="114"/>
  <c r="E64" i="114"/>
  <c r="E63" i="114"/>
  <c r="E62" i="114"/>
  <c r="E61" i="114"/>
  <c r="E58" i="114"/>
  <c r="E57" i="114"/>
  <c r="E56" i="114"/>
  <c r="E55" i="114"/>
  <c r="E54" i="114"/>
  <c r="E53" i="114"/>
  <c r="E52" i="114"/>
  <c r="E51" i="114"/>
  <c r="E49" i="114"/>
  <c r="E1" i="114"/>
  <c r="C7" i="1369"/>
  <c r="D18" i="1369" s="1"/>
  <c r="K38" i="1448" l="1"/>
  <c r="I44" i="1448"/>
  <c r="L35" i="1448"/>
  <c r="AG35" i="1448" s="1"/>
  <c r="L36" i="1448"/>
  <c r="AG36" i="1448" s="1"/>
  <c r="AG21" i="1448"/>
  <c r="H46" i="1448"/>
  <c r="K41" i="1448"/>
  <c r="K42" i="1448" s="1"/>
  <c r="K44" i="1448" s="1"/>
  <c r="L45" i="1448" s="1"/>
  <c r="J41" i="1448"/>
  <c r="J42" i="1448" s="1"/>
  <c r="J44" i="1448" s="1"/>
  <c r="K45" i="1448" s="1"/>
  <c r="J18" i="1439"/>
  <c r="I21" i="1439"/>
  <c r="H36" i="1439"/>
  <c r="H26" i="1439"/>
  <c r="H36" i="1433"/>
  <c r="H26" i="1433"/>
  <c r="J18" i="1442"/>
  <c r="I21" i="1442"/>
  <c r="J18" i="1433"/>
  <c r="I21" i="1433"/>
  <c r="H26" i="1442"/>
  <c r="H36" i="1442"/>
  <c r="I21" i="1435"/>
  <c r="J18" i="1435"/>
  <c r="H26" i="1435"/>
  <c r="H36" i="1435"/>
  <c r="H36" i="1444"/>
  <c r="H26" i="1444"/>
  <c r="I21" i="1437"/>
  <c r="J18" i="1437"/>
  <c r="J18" i="1444"/>
  <c r="I21" i="1444"/>
  <c r="H36" i="1437"/>
  <c r="H26" i="1437"/>
  <c r="AG28" i="1444"/>
  <c r="F3" i="1445" a="1"/>
  <c r="G3" i="1445" a="1"/>
  <c r="AG29" i="1444"/>
  <c r="M9" i="1442"/>
  <c r="E16" i="1441"/>
  <c r="M9" i="1439"/>
  <c r="N9" i="1437"/>
  <c r="L9" i="1435"/>
  <c r="N9" i="1433"/>
  <c r="D21" i="1369"/>
  <c r="E18" i="1369"/>
  <c r="E21" i="1369" s="1"/>
  <c r="E39" i="114"/>
  <c r="E23" i="114"/>
  <c r="E46" i="114"/>
  <c r="E38" i="114"/>
  <c r="E30" i="114"/>
  <c r="E22" i="114"/>
  <c r="E14" i="114"/>
  <c r="E45" i="114"/>
  <c r="E37" i="114"/>
  <c r="E29" i="114"/>
  <c r="E21" i="114"/>
  <c r="E13" i="114"/>
  <c r="E47" i="114"/>
  <c r="E36" i="114"/>
  <c r="E7" i="114"/>
  <c r="E28" i="114"/>
  <c r="E43" i="114"/>
  <c r="E42" i="114"/>
  <c r="E34" i="114"/>
  <c r="E26" i="114"/>
  <c r="E18" i="114"/>
  <c r="E10" i="114"/>
  <c r="E20" i="114"/>
  <c r="E27" i="114"/>
  <c r="E41" i="114"/>
  <c r="E33" i="114"/>
  <c r="E25" i="114"/>
  <c r="E17" i="114"/>
  <c r="E9" i="114"/>
  <c r="E31" i="114"/>
  <c r="E15" i="114"/>
  <c r="E44" i="114"/>
  <c r="E12" i="114"/>
  <c r="E35" i="114"/>
  <c r="E19" i="114"/>
  <c r="E11" i="114"/>
  <c r="E6" i="114"/>
  <c r="E40" i="114"/>
  <c r="E32" i="114"/>
  <c r="E24" i="114"/>
  <c r="E16" i="114"/>
  <c r="E8" i="114"/>
  <c r="C3" i="1368"/>
  <c r="C2" i="1368"/>
  <c r="AK355" i="1365"/>
  <c r="AJ355" i="1365"/>
  <c r="AI355" i="1365"/>
  <c r="AH355" i="1365"/>
  <c r="AG355" i="1365"/>
  <c r="AF355" i="1365"/>
  <c r="AE355" i="1365"/>
  <c r="AD355" i="1365"/>
  <c r="AC355" i="1365"/>
  <c r="AB355" i="1365"/>
  <c r="AA355" i="1365"/>
  <c r="Z355" i="1365"/>
  <c r="Y355" i="1365"/>
  <c r="X355" i="1365"/>
  <c r="W355" i="1365"/>
  <c r="V355" i="1365"/>
  <c r="U355" i="1365"/>
  <c r="T355" i="1365"/>
  <c r="S355" i="1365"/>
  <c r="R355" i="1365"/>
  <c r="Q355" i="1365"/>
  <c r="P355" i="1365"/>
  <c r="O355" i="1365"/>
  <c r="N355" i="1365"/>
  <c r="M355" i="1365"/>
  <c r="L355" i="1365"/>
  <c r="K355" i="1365"/>
  <c r="J355" i="1365"/>
  <c r="I355" i="1365"/>
  <c r="AK353" i="1365"/>
  <c r="AJ353" i="1365"/>
  <c r="AI353" i="1365"/>
  <c r="AH353" i="1365"/>
  <c r="AG353" i="1365"/>
  <c r="AF353" i="1365"/>
  <c r="AE353" i="1365"/>
  <c r="AD353" i="1365"/>
  <c r="AC353" i="1365"/>
  <c r="AB353" i="1365"/>
  <c r="AA353" i="1365"/>
  <c r="Z353" i="1365"/>
  <c r="Y353" i="1365"/>
  <c r="X353" i="1365"/>
  <c r="W353" i="1365"/>
  <c r="V353" i="1365"/>
  <c r="U353" i="1365"/>
  <c r="T353" i="1365"/>
  <c r="S353" i="1365"/>
  <c r="R353" i="1365"/>
  <c r="Q353" i="1365"/>
  <c r="P353" i="1365"/>
  <c r="O353" i="1365"/>
  <c r="N353" i="1365"/>
  <c r="M353" i="1365"/>
  <c r="L353" i="1365"/>
  <c r="K353" i="1365"/>
  <c r="J353" i="1365"/>
  <c r="I353" i="1365"/>
  <c r="H355" i="1365"/>
  <c r="I46" i="1448" l="1"/>
  <c r="L38" i="1448"/>
  <c r="J45" i="1448"/>
  <c r="I36" i="1439"/>
  <c r="I35" i="1439"/>
  <c r="I26" i="1439"/>
  <c r="I36" i="1442"/>
  <c r="I35" i="1442"/>
  <c r="I26" i="1442"/>
  <c r="J21" i="1439"/>
  <c r="K18" i="1439"/>
  <c r="J21" i="1442"/>
  <c r="K18" i="1442"/>
  <c r="I26" i="1444"/>
  <c r="I35" i="1444"/>
  <c r="I36" i="1444"/>
  <c r="K18" i="1435"/>
  <c r="J21" i="1435"/>
  <c r="I36" i="1435"/>
  <c r="I26" i="1435"/>
  <c r="I35" i="1435"/>
  <c r="K18" i="1444"/>
  <c r="J21" i="1444"/>
  <c r="K18" i="1437"/>
  <c r="J21" i="1437"/>
  <c r="I26" i="1437"/>
  <c r="I35" i="1437"/>
  <c r="I36" i="1437"/>
  <c r="D26" i="1369"/>
  <c r="I35" i="1433"/>
  <c r="I36" i="1433"/>
  <c r="I26" i="1433"/>
  <c r="J21" i="1433"/>
  <c r="K18" i="1433"/>
  <c r="F28" i="1445"/>
  <c r="F20" i="1445"/>
  <c r="F12" i="1445"/>
  <c r="F4" i="1445"/>
  <c r="F27" i="1445"/>
  <c r="F19" i="1445"/>
  <c r="F11" i="1445"/>
  <c r="F3" i="1445"/>
  <c r="F26" i="1445"/>
  <c r="F18" i="1445"/>
  <c r="F10" i="1445"/>
  <c r="F25" i="1445"/>
  <c r="F17" i="1445"/>
  <c r="F9" i="1445"/>
  <c r="F32" i="1445"/>
  <c r="F24" i="1445"/>
  <c r="F16" i="1445"/>
  <c r="F8" i="1445"/>
  <c r="F30" i="1445"/>
  <c r="F22" i="1445"/>
  <c r="F14" i="1445"/>
  <c r="F6" i="1445"/>
  <c r="F31" i="1445"/>
  <c r="F29" i="1445"/>
  <c r="F23" i="1445"/>
  <c r="F21" i="1445"/>
  <c r="F15" i="1445"/>
  <c r="F7" i="1445"/>
  <c r="F5" i="1445"/>
  <c r="F13" i="1445"/>
  <c r="N9" i="1442"/>
  <c r="G29" i="1445"/>
  <c r="G21" i="1445"/>
  <c r="G13" i="1445"/>
  <c r="G5" i="1445"/>
  <c r="G28" i="1445"/>
  <c r="G20" i="1445"/>
  <c r="G12" i="1445"/>
  <c r="G4" i="1445"/>
  <c r="G27" i="1445"/>
  <c r="G19" i="1445"/>
  <c r="G11" i="1445"/>
  <c r="G3" i="1445"/>
  <c r="G26" i="1445"/>
  <c r="G18" i="1445"/>
  <c r="G10" i="1445"/>
  <c r="G25" i="1445"/>
  <c r="G17" i="1445"/>
  <c r="G9" i="1445"/>
  <c r="G31" i="1445"/>
  <c r="G23" i="1445"/>
  <c r="G15" i="1445"/>
  <c r="G7" i="1445"/>
  <c r="G32" i="1445"/>
  <c r="G30" i="1445"/>
  <c r="G24" i="1445"/>
  <c r="G22" i="1445"/>
  <c r="G16" i="1445"/>
  <c r="G8" i="1445"/>
  <c r="G6" i="1445"/>
  <c r="G14" i="1445"/>
  <c r="D17" i="1441"/>
  <c r="C17" i="1441" s="1"/>
  <c r="E17" i="1441" s="1"/>
  <c r="N9" i="1439"/>
  <c r="O9" i="1437"/>
  <c r="M9" i="1435"/>
  <c r="O9" i="1433"/>
  <c r="C15" i="1369"/>
  <c r="C14" i="1369"/>
  <c r="D36" i="1369"/>
  <c r="F18" i="1369"/>
  <c r="F21" i="1369" s="1"/>
  <c r="L41" i="1448" l="1"/>
  <c r="AG41" i="1448" s="1"/>
  <c r="AG38" i="1448"/>
  <c r="J46" i="1448"/>
  <c r="K46" i="1448" s="1"/>
  <c r="AG45" i="1448"/>
  <c r="J35" i="1437"/>
  <c r="J36" i="1437"/>
  <c r="J26" i="1437"/>
  <c r="L18" i="1435"/>
  <c r="K21" i="1435"/>
  <c r="J26" i="1439"/>
  <c r="J36" i="1439"/>
  <c r="J35" i="1439"/>
  <c r="K21" i="1439"/>
  <c r="L18" i="1439"/>
  <c r="L21" i="1439" s="1"/>
  <c r="L36" i="1439" s="1"/>
  <c r="L18" i="1437"/>
  <c r="K21" i="1437"/>
  <c r="J35" i="1435"/>
  <c r="J36" i="1435"/>
  <c r="J26" i="1435"/>
  <c r="J35" i="1444"/>
  <c r="J36" i="1444"/>
  <c r="J26" i="1444"/>
  <c r="L18" i="1444"/>
  <c r="L21" i="1444" s="1"/>
  <c r="K21" i="1444"/>
  <c r="K21" i="1442"/>
  <c r="L18" i="1442"/>
  <c r="L18" i="1433"/>
  <c r="K21" i="1433"/>
  <c r="J35" i="1442"/>
  <c r="J26" i="1442"/>
  <c r="J36" i="1442"/>
  <c r="J35" i="1433"/>
  <c r="J36" i="1433"/>
  <c r="J26" i="1433"/>
  <c r="F33" i="1445"/>
  <c r="G33" i="1445"/>
  <c r="O9" i="1442"/>
  <c r="D18" i="1441"/>
  <c r="C18" i="1441" s="1"/>
  <c r="E18" i="1441" s="1"/>
  <c r="O9" i="1439"/>
  <c r="P9" i="1437"/>
  <c r="N9" i="1435"/>
  <c r="P9" i="1433"/>
  <c r="E26" i="1369"/>
  <c r="E36" i="1369"/>
  <c r="G18" i="1369"/>
  <c r="G21" i="1369" s="1"/>
  <c r="D5" i="1369"/>
  <c r="E5" i="1369" s="1"/>
  <c r="D9" i="1369"/>
  <c r="L42" i="1448" l="1"/>
  <c r="L26" i="1439"/>
  <c r="L35" i="1439"/>
  <c r="M18" i="1442"/>
  <c r="L21" i="1442"/>
  <c r="K26" i="1442"/>
  <c r="K36" i="1442"/>
  <c r="K35" i="1442"/>
  <c r="K36" i="1435"/>
  <c r="K26" i="1435"/>
  <c r="K35" i="1435"/>
  <c r="K35" i="1437"/>
  <c r="K26" i="1437"/>
  <c r="K36" i="1437"/>
  <c r="M18" i="1435"/>
  <c r="L21" i="1435"/>
  <c r="L36" i="1444"/>
  <c r="L26" i="1444"/>
  <c r="L35" i="1444"/>
  <c r="K35" i="1444"/>
  <c r="K26" i="1444"/>
  <c r="K36" i="1444"/>
  <c r="AG21" i="1444"/>
  <c r="C3" i="1445" a="1"/>
  <c r="L21" i="1437"/>
  <c r="M18" i="1437"/>
  <c r="K26" i="1433"/>
  <c r="K35" i="1433"/>
  <c r="K36" i="1433"/>
  <c r="L21" i="1433"/>
  <c r="M18" i="1433"/>
  <c r="K26" i="1439"/>
  <c r="K36" i="1439"/>
  <c r="K35" i="1439"/>
  <c r="AG18" i="1444"/>
  <c r="P9" i="1442"/>
  <c r="D19" i="1441"/>
  <c r="C19" i="1441" s="1"/>
  <c r="E19" i="1441" s="1"/>
  <c r="P9" i="1439"/>
  <c r="Q9" i="1437"/>
  <c r="O9" i="1435"/>
  <c r="Q9" i="1433"/>
  <c r="F26" i="1369"/>
  <c r="F36" i="1369"/>
  <c r="H18" i="1369"/>
  <c r="E9" i="1369"/>
  <c r="F5" i="1369"/>
  <c r="AG42" i="1448" l="1"/>
  <c r="L44" i="1448"/>
  <c r="M3" i="1445" a="1"/>
  <c r="M3" i="1445" s="1"/>
  <c r="L3" i="1445" a="1"/>
  <c r="L32" i="1445" s="1"/>
  <c r="AG36" i="1444"/>
  <c r="L35" i="1433"/>
  <c r="L36" i="1433"/>
  <c r="L26" i="1433"/>
  <c r="C24" i="1445"/>
  <c r="C22" i="1445"/>
  <c r="C19" i="1445"/>
  <c r="C4" i="1445"/>
  <c r="C16" i="1445"/>
  <c r="C14" i="1445"/>
  <c r="C11" i="1445"/>
  <c r="C10" i="1445"/>
  <c r="C8" i="1445"/>
  <c r="C6" i="1445"/>
  <c r="C3" i="1445"/>
  <c r="C23" i="1445"/>
  <c r="C26" i="1445"/>
  <c r="C15" i="1445"/>
  <c r="C31" i="1445"/>
  <c r="C29" i="1445"/>
  <c r="C28" i="1445"/>
  <c r="C25" i="1445"/>
  <c r="C21" i="1445"/>
  <c r="C20" i="1445"/>
  <c r="C17" i="1445"/>
  <c r="C13" i="1445"/>
  <c r="C9" i="1445"/>
  <c r="C7" i="1445"/>
  <c r="C5" i="1445"/>
  <c r="C18" i="1445"/>
  <c r="C32" i="1445"/>
  <c r="C30" i="1445"/>
  <c r="C27" i="1445"/>
  <c r="C12" i="1445"/>
  <c r="L36" i="1435"/>
  <c r="L35" i="1435"/>
  <c r="L26" i="1435"/>
  <c r="N18" i="1435"/>
  <c r="M21" i="1435"/>
  <c r="M21" i="1433"/>
  <c r="N18" i="1433"/>
  <c r="AG26" i="1444"/>
  <c r="E3" i="1445" a="1"/>
  <c r="L26" i="1442"/>
  <c r="L35" i="1442"/>
  <c r="L36" i="1442"/>
  <c r="M21" i="1442"/>
  <c r="N18" i="1442"/>
  <c r="N18" i="1437"/>
  <c r="M21" i="1437"/>
  <c r="L35" i="1437"/>
  <c r="L36" i="1437"/>
  <c r="L26" i="1437"/>
  <c r="AG35" i="1444"/>
  <c r="Q9" i="1442"/>
  <c r="R9" i="1442" s="1"/>
  <c r="S9" i="1442" s="1"/>
  <c r="T9" i="1442" s="1"/>
  <c r="U9" i="1442" s="1"/>
  <c r="V9" i="1442" s="1"/>
  <c r="W9" i="1442" s="1"/>
  <c r="X9" i="1442" s="1"/>
  <c r="Y9" i="1442" s="1"/>
  <c r="Z9" i="1442" s="1"/>
  <c r="AA9" i="1442" s="1"/>
  <c r="AB9" i="1442" s="1"/>
  <c r="AC9" i="1442" s="1"/>
  <c r="AD9" i="1442" s="1"/>
  <c r="AE9" i="1442" s="1"/>
  <c r="AF9" i="1442" s="1"/>
  <c r="D20" i="1441"/>
  <c r="C20" i="1441" s="1"/>
  <c r="E20" i="1441" s="1"/>
  <c r="Q9" i="1439"/>
  <c r="R9" i="1437"/>
  <c r="P9" i="1435"/>
  <c r="R9" i="1433"/>
  <c r="H21" i="1369"/>
  <c r="I18" i="1369"/>
  <c r="J18" i="1369" s="1"/>
  <c r="K18" i="1369" s="1"/>
  <c r="G36" i="1369"/>
  <c r="G26" i="1369"/>
  <c r="F9" i="1369"/>
  <c r="G5" i="1369"/>
  <c r="L46" i="1448" l="1"/>
  <c r="AG46" i="1448" s="1"/>
  <c r="C50" i="1448" s="1"/>
  <c r="AG44" i="1448"/>
  <c r="M17" i="1445"/>
  <c r="M9" i="1445"/>
  <c r="M32" i="1445"/>
  <c r="M21" i="1445"/>
  <c r="M5" i="1445"/>
  <c r="M31" i="1445"/>
  <c r="M29" i="1445"/>
  <c r="M14" i="1445"/>
  <c r="M20" i="1445"/>
  <c r="M6" i="1445"/>
  <c r="M15" i="1445"/>
  <c r="M7" i="1445"/>
  <c r="M24" i="1445"/>
  <c r="M28" i="1445"/>
  <c r="M25" i="1445"/>
  <c r="M27" i="1445"/>
  <c r="M26" i="1445"/>
  <c r="M18" i="1445"/>
  <c r="M12" i="1445"/>
  <c r="M8" i="1445"/>
  <c r="M10" i="1445"/>
  <c r="M30" i="1445"/>
  <c r="M23" i="1445"/>
  <c r="M11" i="1445"/>
  <c r="M16" i="1445"/>
  <c r="M4" i="1445"/>
  <c r="M22" i="1445"/>
  <c r="M19" i="1445"/>
  <c r="M13" i="1445"/>
  <c r="L15" i="1445"/>
  <c r="L31" i="1445"/>
  <c r="L16" i="1445"/>
  <c r="L19" i="1445"/>
  <c r="L13" i="1445"/>
  <c r="L18" i="1445"/>
  <c r="L3" i="1445"/>
  <c r="L7" i="1445"/>
  <c r="L20" i="1445"/>
  <c r="L21" i="1445"/>
  <c r="L22" i="1445"/>
  <c r="L9" i="1445"/>
  <c r="L17" i="1445"/>
  <c r="L6" i="1445"/>
  <c r="L26" i="1445"/>
  <c r="L4" i="1445"/>
  <c r="L23" i="1445"/>
  <c r="L27" i="1445"/>
  <c r="L24" i="1445"/>
  <c r="L25" i="1445"/>
  <c r="L8" i="1445"/>
  <c r="L5" i="1445"/>
  <c r="L11" i="1445"/>
  <c r="L28" i="1445"/>
  <c r="L29" i="1445"/>
  <c r="L30" i="1445"/>
  <c r="L12" i="1445"/>
  <c r="L10" i="1445"/>
  <c r="L14" i="1445"/>
  <c r="M35" i="1433"/>
  <c r="M36" i="1433"/>
  <c r="M26" i="1433"/>
  <c r="O18" i="1437"/>
  <c r="N21" i="1437"/>
  <c r="M35" i="1442"/>
  <c r="M36" i="1442"/>
  <c r="M26" i="1442"/>
  <c r="N21" i="1435"/>
  <c r="O18" i="1435"/>
  <c r="N21" i="1442"/>
  <c r="O18" i="1442"/>
  <c r="E19" i="1445"/>
  <c r="E9" i="1445"/>
  <c r="E7" i="1445"/>
  <c r="E20" i="1445"/>
  <c r="E14" i="1445"/>
  <c r="E3" i="1445"/>
  <c r="E24" i="1445"/>
  <c r="E21" i="1445"/>
  <c r="E6" i="1445"/>
  <c r="E26" i="1445"/>
  <c r="E16" i="1445"/>
  <c r="E13" i="1445"/>
  <c r="E4" i="1445"/>
  <c r="E18" i="1445"/>
  <c r="E8" i="1445"/>
  <c r="E5" i="1445"/>
  <c r="E12" i="1445"/>
  <c r="E30" i="1445"/>
  <c r="E17" i="1445"/>
  <c r="E31" i="1445"/>
  <c r="E27" i="1445"/>
  <c r="E15" i="1445"/>
  <c r="E11" i="1445"/>
  <c r="E29" i="1445"/>
  <c r="E10" i="1445"/>
  <c r="E25" i="1445"/>
  <c r="E23" i="1445"/>
  <c r="E28" i="1445"/>
  <c r="E22" i="1445"/>
  <c r="E32" i="1445"/>
  <c r="N21" i="1433"/>
  <c r="O18" i="1433"/>
  <c r="C33" i="1445"/>
  <c r="M35" i="1437"/>
  <c r="M36" i="1437"/>
  <c r="M26" i="1437"/>
  <c r="M26" i="1435"/>
  <c r="M35" i="1435"/>
  <c r="M36" i="1435"/>
  <c r="AG28" i="1442"/>
  <c r="F3" i="1443" a="1"/>
  <c r="D21" i="1441"/>
  <c r="C21" i="1441" s="1"/>
  <c r="E21" i="1441" s="1"/>
  <c r="R9" i="1439"/>
  <c r="S9" i="1437"/>
  <c r="Q9" i="1435"/>
  <c r="S9" i="1433"/>
  <c r="I21" i="1369"/>
  <c r="I35" i="1369" s="1"/>
  <c r="H36" i="1369"/>
  <c r="H26" i="1369"/>
  <c r="G9" i="1369"/>
  <c r="H5" i="1369"/>
  <c r="M33" i="1445" l="1"/>
  <c r="L33" i="1445"/>
  <c r="O21" i="1433"/>
  <c r="P18" i="1433"/>
  <c r="E33" i="1445"/>
  <c r="O21" i="1442"/>
  <c r="P18" i="1442"/>
  <c r="N35" i="1437"/>
  <c r="N26" i="1437"/>
  <c r="N36" i="1437"/>
  <c r="N35" i="1433"/>
  <c r="N36" i="1433"/>
  <c r="N26" i="1433"/>
  <c r="N36" i="1442"/>
  <c r="N35" i="1442"/>
  <c r="N26" i="1442"/>
  <c r="O21" i="1437"/>
  <c r="P18" i="1437"/>
  <c r="P18" i="1435"/>
  <c r="O21" i="1435"/>
  <c r="N26" i="1435"/>
  <c r="N36" i="1435"/>
  <c r="N35" i="1435"/>
  <c r="F30" i="1443"/>
  <c r="F22" i="1443"/>
  <c r="F14" i="1443"/>
  <c r="F6" i="1443"/>
  <c r="F29" i="1443"/>
  <c r="F21" i="1443"/>
  <c r="F13" i="1443"/>
  <c r="F5" i="1443"/>
  <c r="F28" i="1443"/>
  <c r="F20" i="1443"/>
  <c r="F12" i="1443"/>
  <c r="F4" i="1443"/>
  <c r="F27" i="1443"/>
  <c r="F19" i="1443"/>
  <c r="F11" i="1443"/>
  <c r="F3" i="1443"/>
  <c r="F26" i="1443"/>
  <c r="F18" i="1443"/>
  <c r="F10" i="1443"/>
  <c r="F32" i="1443"/>
  <c r="F24" i="1443"/>
  <c r="F16" i="1443"/>
  <c r="F8" i="1443"/>
  <c r="F31" i="1443"/>
  <c r="F23" i="1443"/>
  <c r="F15" i="1443"/>
  <c r="F7" i="1443"/>
  <c r="F17" i="1443"/>
  <c r="F25" i="1443"/>
  <c r="F9" i="1443"/>
  <c r="D22" i="1441"/>
  <c r="C22" i="1441" s="1"/>
  <c r="E22" i="1441" s="1"/>
  <c r="S9" i="1439"/>
  <c r="AG18" i="1439"/>
  <c r="F18" i="1419" s="1"/>
  <c r="F21" i="1419" s="1"/>
  <c r="T9" i="1437"/>
  <c r="R9" i="1435"/>
  <c r="T9" i="1433"/>
  <c r="J21" i="1369"/>
  <c r="J35" i="1369" s="1"/>
  <c r="I36" i="1369"/>
  <c r="I26" i="1369"/>
  <c r="H9" i="1369"/>
  <c r="I5" i="1369"/>
  <c r="P21" i="1442" l="1"/>
  <c r="Q18" i="1442"/>
  <c r="Q21" i="1442" s="1"/>
  <c r="Q26" i="1442" s="1"/>
  <c r="O36" i="1442"/>
  <c r="O35" i="1442"/>
  <c r="O26" i="1442"/>
  <c r="O36" i="1435"/>
  <c r="O26" i="1435"/>
  <c r="O35" i="1435"/>
  <c r="Q18" i="1433"/>
  <c r="P21" i="1433"/>
  <c r="P21" i="1435"/>
  <c r="Q18" i="1435"/>
  <c r="O36" i="1433"/>
  <c r="O35" i="1433"/>
  <c r="O26" i="1433"/>
  <c r="P21" i="1437"/>
  <c r="Q18" i="1437"/>
  <c r="Q21" i="1437" s="1"/>
  <c r="O26" i="1437"/>
  <c r="O35" i="1437"/>
  <c r="O36" i="1437"/>
  <c r="F33" i="1443"/>
  <c r="D23" i="1441"/>
  <c r="AG21" i="1439"/>
  <c r="C3" i="1440" a="1"/>
  <c r="T9" i="1439"/>
  <c r="U9" i="1437"/>
  <c r="S9" i="1435"/>
  <c r="U9" i="1433"/>
  <c r="K21" i="1369"/>
  <c r="K35" i="1369" s="1"/>
  <c r="J36" i="1369"/>
  <c r="J26" i="1369"/>
  <c r="L18" i="1369"/>
  <c r="I9" i="1369"/>
  <c r="J5" i="1369"/>
  <c r="Q35" i="1442" l="1"/>
  <c r="P35" i="1442"/>
  <c r="P26" i="1442"/>
  <c r="AG26" i="1442" s="1"/>
  <c r="P36" i="1442"/>
  <c r="R18" i="1435"/>
  <c r="Q21" i="1435"/>
  <c r="AG21" i="1442"/>
  <c r="P36" i="1435"/>
  <c r="P35" i="1435"/>
  <c r="P26" i="1435"/>
  <c r="Q36" i="1442"/>
  <c r="P35" i="1437"/>
  <c r="P26" i="1437"/>
  <c r="P36" i="1437"/>
  <c r="C3" i="1443" a="1"/>
  <c r="C27" i="1443" s="1"/>
  <c r="P36" i="1433"/>
  <c r="P35" i="1433"/>
  <c r="P26" i="1433"/>
  <c r="Q35" i="1437"/>
  <c r="Q36" i="1437"/>
  <c r="Q26" i="1437"/>
  <c r="R18" i="1433"/>
  <c r="Q21" i="1433"/>
  <c r="AG18" i="1442"/>
  <c r="C23" i="1441"/>
  <c r="H23" i="1441"/>
  <c r="M3" i="1440" a="1"/>
  <c r="AG36" i="1439"/>
  <c r="F36" i="1419" s="1"/>
  <c r="L3" i="1440" a="1"/>
  <c r="AG35" i="1439"/>
  <c r="F35" i="1419" s="1"/>
  <c r="E3" i="1440" a="1"/>
  <c r="AG26" i="1439"/>
  <c r="F26" i="1419" s="1"/>
  <c r="U9" i="1439"/>
  <c r="C25" i="1440"/>
  <c r="C17" i="1440"/>
  <c r="C9" i="1440"/>
  <c r="C32" i="1440"/>
  <c r="C24" i="1440"/>
  <c r="C16" i="1440"/>
  <c r="C8" i="1440"/>
  <c r="C31" i="1440"/>
  <c r="C23" i="1440"/>
  <c r="C15" i="1440"/>
  <c r="C7" i="1440"/>
  <c r="C30" i="1440"/>
  <c r="C22" i="1440"/>
  <c r="C14" i="1440"/>
  <c r="C6" i="1440"/>
  <c r="C29" i="1440"/>
  <c r="C21" i="1440"/>
  <c r="C13" i="1440"/>
  <c r="C5" i="1440"/>
  <c r="C27" i="1440"/>
  <c r="C19" i="1440"/>
  <c r="C11" i="1440"/>
  <c r="C3" i="1440"/>
  <c r="C26" i="1440"/>
  <c r="C18" i="1440"/>
  <c r="C10" i="1440"/>
  <c r="C4" i="1440"/>
  <c r="C12" i="1440"/>
  <c r="C28" i="1440"/>
  <c r="C20" i="1440"/>
  <c r="V9" i="1437"/>
  <c r="T9" i="1435"/>
  <c r="V9" i="1433"/>
  <c r="L21" i="1369"/>
  <c r="L35" i="1369" s="1"/>
  <c r="M18" i="1369"/>
  <c r="K26" i="1369"/>
  <c r="K36" i="1369"/>
  <c r="J9" i="1369"/>
  <c r="K5" i="1369"/>
  <c r="L3" i="1443" l="1" a="1"/>
  <c r="L3" i="1443" s="1"/>
  <c r="C13" i="1443"/>
  <c r="M3" i="1443" a="1"/>
  <c r="M13" i="1443" s="1"/>
  <c r="C25" i="1443"/>
  <c r="C18" i="1443"/>
  <c r="C22" i="1443"/>
  <c r="C11" i="1443"/>
  <c r="C20" i="1443"/>
  <c r="C7" i="1443"/>
  <c r="C23" i="1443"/>
  <c r="C31" i="1443"/>
  <c r="C30" i="1443"/>
  <c r="C24" i="1443"/>
  <c r="C4" i="1443"/>
  <c r="C10" i="1443"/>
  <c r="AG36" i="1442"/>
  <c r="AG35" i="1442"/>
  <c r="C28" i="1443"/>
  <c r="C8" i="1443"/>
  <c r="C26" i="1443"/>
  <c r="C5" i="1443"/>
  <c r="C16" i="1443"/>
  <c r="C3" i="1443"/>
  <c r="C6" i="1443"/>
  <c r="C21" i="1443"/>
  <c r="C32" i="1443"/>
  <c r="C19" i="1443"/>
  <c r="C14" i="1443"/>
  <c r="C29" i="1443"/>
  <c r="C9" i="1443"/>
  <c r="E3" i="1443" a="1"/>
  <c r="E21" i="1443" s="1"/>
  <c r="Q35" i="1433"/>
  <c r="Q26" i="1433"/>
  <c r="Q36" i="1433"/>
  <c r="R21" i="1433"/>
  <c r="S18" i="1433"/>
  <c r="Q35" i="1435"/>
  <c r="Q36" i="1435"/>
  <c r="Q26" i="1435"/>
  <c r="R21" i="1435"/>
  <c r="S18" i="1435"/>
  <c r="C12" i="1443"/>
  <c r="C15" i="1443"/>
  <c r="C17" i="1443"/>
  <c r="G23" i="1441"/>
  <c r="E23" i="1441"/>
  <c r="C33" i="1440"/>
  <c r="E27" i="1440"/>
  <c r="E19" i="1440"/>
  <c r="E11" i="1440"/>
  <c r="E3" i="1440"/>
  <c r="E26" i="1440"/>
  <c r="E18" i="1440"/>
  <c r="E10" i="1440"/>
  <c r="E25" i="1440"/>
  <c r="E17" i="1440"/>
  <c r="E9" i="1440"/>
  <c r="E32" i="1440"/>
  <c r="E24" i="1440"/>
  <c r="E16" i="1440"/>
  <c r="E8" i="1440"/>
  <c r="E31" i="1440"/>
  <c r="E23" i="1440"/>
  <c r="E15" i="1440"/>
  <c r="E7" i="1440"/>
  <c r="E29" i="1440"/>
  <c r="E21" i="1440"/>
  <c r="E13" i="1440"/>
  <c r="E5" i="1440"/>
  <c r="E28" i="1440"/>
  <c r="E20" i="1440"/>
  <c r="E12" i="1440"/>
  <c r="E4" i="1440"/>
  <c r="E6" i="1440"/>
  <c r="E14" i="1440"/>
  <c r="E30" i="1440"/>
  <c r="E22" i="1440"/>
  <c r="M27" i="1440"/>
  <c r="M19" i="1440"/>
  <c r="M11" i="1440"/>
  <c r="M3" i="1440"/>
  <c r="M26" i="1440"/>
  <c r="M18" i="1440"/>
  <c r="M10" i="1440"/>
  <c r="M25" i="1440"/>
  <c r="M17" i="1440"/>
  <c r="M9" i="1440"/>
  <c r="M32" i="1440"/>
  <c r="M24" i="1440"/>
  <c r="M16" i="1440"/>
  <c r="M8" i="1440"/>
  <c r="M31" i="1440"/>
  <c r="M23" i="1440"/>
  <c r="M15" i="1440"/>
  <c r="M7" i="1440"/>
  <c r="M29" i="1440"/>
  <c r="M21" i="1440"/>
  <c r="M13" i="1440"/>
  <c r="M5" i="1440"/>
  <c r="M28" i="1440"/>
  <c r="M20" i="1440"/>
  <c r="M12" i="1440"/>
  <c r="M4" i="1440"/>
  <c r="M6" i="1440"/>
  <c r="M30" i="1440"/>
  <c r="M22" i="1440"/>
  <c r="M14" i="1440"/>
  <c r="V9" i="1439"/>
  <c r="L26" i="1440"/>
  <c r="L18" i="1440"/>
  <c r="L10" i="1440"/>
  <c r="L25" i="1440"/>
  <c r="L17" i="1440"/>
  <c r="L9" i="1440"/>
  <c r="L32" i="1440"/>
  <c r="L24" i="1440"/>
  <c r="L16" i="1440"/>
  <c r="L8" i="1440"/>
  <c r="L31" i="1440"/>
  <c r="L23" i="1440"/>
  <c r="L15" i="1440"/>
  <c r="L7" i="1440"/>
  <c r="L30" i="1440"/>
  <c r="L22" i="1440"/>
  <c r="L14" i="1440"/>
  <c r="L6" i="1440"/>
  <c r="L28" i="1440"/>
  <c r="L20" i="1440"/>
  <c r="L12" i="1440"/>
  <c r="L4" i="1440"/>
  <c r="L27" i="1440"/>
  <c r="L19" i="1440"/>
  <c r="L11" i="1440"/>
  <c r="L3" i="1440"/>
  <c r="L29" i="1440"/>
  <c r="L21" i="1440"/>
  <c r="L13" i="1440"/>
  <c r="L5" i="1440"/>
  <c r="W9" i="1437"/>
  <c r="U9" i="1435"/>
  <c r="W9" i="1433"/>
  <c r="M21" i="1369"/>
  <c r="M35" i="1369" s="1"/>
  <c r="N18" i="1369"/>
  <c r="L26" i="1369"/>
  <c r="L36" i="1369"/>
  <c r="K9" i="1369"/>
  <c r="L5" i="1369"/>
  <c r="L15" i="1443" l="1"/>
  <c r="L19" i="1443"/>
  <c r="L5" i="1443"/>
  <c r="L9" i="1443"/>
  <c r="L4" i="1443"/>
  <c r="L25" i="1443"/>
  <c r="L8" i="1443"/>
  <c r="L31" i="1443"/>
  <c r="L32" i="1443"/>
  <c r="L27" i="1443"/>
  <c r="L29" i="1443"/>
  <c r="L17" i="1443"/>
  <c r="L12" i="1443"/>
  <c r="L6" i="1443"/>
  <c r="L20" i="1443"/>
  <c r="L14" i="1443"/>
  <c r="L10" i="1443"/>
  <c r="L22" i="1443"/>
  <c r="L7" i="1443"/>
  <c r="L18" i="1443"/>
  <c r="L23" i="1443"/>
  <c r="L30" i="1443"/>
  <c r="L11" i="1443"/>
  <c r="L13" i="1443"/>
  <c r="L16" i="1443"/>
  <c r="L26" i="1443"/>
  <c r="L28" i="1443"/>
  <c r="L21" i="1443"/>
  <c r="L24" i="1443"/>
  <c r="M19" i="1443"/>
  <c r="M27" i="1443"/>
  <c r="M9" i="1443"/>
  <c r="M17" i="1443"/>
  <c r="M4" i="1443"/>
  <c r="M22" i="1443"/>
  <c r="M12" i="1443"/>
  <c r="M30" i="1443"/>
  <c r="M28" i="1443"/>
  <c r="M15" i="1443"/>
  <c r="M16" i="1443"/>
  <c r="M25" i="1443"/>
  <c r="M21" i="1443"/>
  <c r="M6" i="1443"/>
  <c r="M10" i="1443"/>
  <c r="M29" i="1443"/>
  <c r="M14" i="1443"/>
  <c r="M26" i="1443"/>
  <c r="M8" i="1443"/>
  <c r="M7" i="1443"/>
  <c r="M18" i="1443"/>
  <c r="M20" i="1443"/>
  <c r="M24" i="1443"/>
  <c r="M23" i="1443"/>
  <c r="M3" i="1443"/>
  <c r="M5" i="1443"/>
  <c r="M32" i="1443"/>
  <c r="M31" i="1443"/>
  <c r="M11" i="1443"/>
  <c r="E15" i="1443"/>
  <c r="E4" i="1443"/>
  <c r="E8" i="1443"/>
  <c r="E25" i="1443"/>
  <c r="E5" i="1443"/>
  <c r="E16" i="1443"/>
  <c r="E10" i="1443"/>
  <c r="E29" i="1443"/>
  <c r="E14" i="1443"/>
  <c r="E26" i="1443"/>
  <c r="E22" i="1443"/>
  <c r="E3" i="1443"/>
  <c r="E23" i="1443"/>
  <c r="E12" i="1443"/>
  <c r="E17" i="1443"/>
  <c r="E28" i="1443"/>
  <c r="E30" i="1443"/>
  <c r="E27" i="1443"/>
  <c r="C33" i="1443"/>
  <c r="E32" i="1443"/>
  <c r="E7" i="1443"/>
  <c r="E18" i="1443"/>
  <c r="E20" i="1443"/>
  <c r="T18" i="1433"/>
  <c r="S21" i="1433"/>
  <c r="R36" i="1433"/>
  <c r="R26" i="1433"/>
  <c r="R35" i="1433"/>
  <c r="E24" i="1443"/>
  <c r="E31" i="1443"/>
  <c r="E11" i="1443"/>
  <c r="E13" i="1443"/>
  <c r="T18" i="1435"/>
  <c r="S21" i="1435"/>
  <c r="E6" i="1443"/>
  <c r="E9" i="1443"/>
  <c r="E19" i="1443"/>
  <c r="R36" i="1435"/>
  <c r="R26" i="1435"/>
  <c r="R35" i="1435"/>
  <c r="I23" i="1441"/>
  <c r="D24" i="1441"/>
  <c r="L33" i="1440"/>
  <c r="M33" i="1440"/>
  <c r="E33" i="1440"/>
  <c r="W9" i="1439"/>
  <c r="X9" i="1437"/>
  <c r="AG18" i="1437"/>
  <c r="E18" i="1419" s="1"/>
  <c r="E21" i="1419" s="1"/>
  <c r="V9" i="1435"/>
  <c r="X9" i="1433"/>
  <c r="N21" i="1369"/>
  <c r="N35" i="1369" s="1"/>
  <c r="M36" i="1369"/>
  <c r="M26" i="1369"/>
  <c r="O18" i="1369"/>
  <c r="L9" i="1369"/>
  <c r="M9" i="1369" s="1"/>
  <c r="M5" i="1369"/>
  <c r="L33" i="1443" l="1"/>
  <c r="M33" i="1443"/>
  <c r="E33" i="1443"/>
  <c r="U18" i="1435"/>
  <c r="T21" i="1435"/>
  <c r="S35" i="1433"/>
  <c r="S36" i="1433"/>
  <c r="S26" i="1433"/>
  <c r="T21" i="1433"/>
  <c r="U18" i="1433"/>
  <c r="S36" i="1435"/>
  <c r="S35" i="1435"/>
  <c r="S26" i="1435"/>
  <c r="C24" i="1441"/>
  <c r="X9" i="1439"/>
  <c r="C3" i="1438" a="1"/>
  <c r="AG21" i="1437"/>
  <c r="Y9" i="1437"/>
  <c r="W9" i="1435"/>
  <c r="Y9" i="1433"/>
  <c r="O21" i="1369"/>
  <c r="O35" i="1369" s="1"/>
  <c r="N36" i="1369"/>
  <c r="N26" i="1369"/>
  <c r="P18" i="1369"/>
  <c r="N5" i="1369"/>
  <c r="N9" i="1369"/>
  <c r="T36" i="1435" l="1"/>
  <c r="T35" i="1435"/>
  <c r="T26" i="1435"/>
  <c r="U21" i="1435"/>
  <c r="V18" i="1435"/>
  <c r="V21" i="1435" s="1"/>
  <c r="V36" i="1435" s="1"/>
  <c r="U21" i="1433"/>
  <c r="V18" i="1433"/>
  <c r="T35" i="1433"/>
  <c r="T36" i="1433"/>
  <c r="T26" i="1433"/>
  <c r="E24" i="1441"/>
  <c r="Y9" i="1439"/>
  <c r="C25" i="1438"/>
  <c r="C17" i="1438"/>
  <c r="C9" i="1438"/>
  <c r="C32" i="1438"/>
  <c r="C24" i="1438"/>
  <c r="C16" i="1438"/>
  <c r="C8" i="1438"/>
  <c r="C31" i="1438"/>
  <c r="C23" i="1438"/>
  <c r="C15" i="1438"/>
  <c r="C7" i="1438"/>
  <c r="C30" i="1438"/>
  <c r="C22" i="1438"/>
  <c r="C14" i="1438"/>
  <c r="C6" i="1438"/>
  <c r="C29" i="1438"/>
  <c r="C21" i="1438"/>
  <c r="C13" i="1438"/>
  <c r="C5" i="1438"/>
  <c r="C27" i="1438"/>
  <c r="C19" i="1438"/>
  <c r="C11" i="1438"/>
  <c r="C3" i="1438"/>
  <c r="C12" i="1438"/>
  <c r="C26" i="1438"/>
  <c r="C10" i="1438"/>
  <c r="C4" i="1438"/>
  <c r="C28" i="1438"/>
  <c r="C20" i="1438"/>
  <c r="C18" i="1438"/>
  <c r="Z9" i="1437"/>
  <c r="AG35" i="1437"/>
  <c r="E35" i="1419" s="1"/>
  <c r="L3" i="1438" a="1"/>
  <c r="E3" i="1438" a="1"/>
  <c r="AG26" i="1437"/>
  <c r="E26" i="1419" s="1"/>
  <c r="M3" i="1438" a="1"/>
  <c r="AG36" i="1437"/>
  <c r="E36" i="1419" s="1"/>
  <c r="X9" i="1435"/>
  <c r="Z9" i="1433"/>
  <c r="P21" i="1369"/>
  <c r="P35" i="1369" s="1"/>
  <c r="O36" i="1369"/>
  <c r="O26" i="1369"/>
  <c r="Q18" i="1369"/>
  <c r="O5" i="1369"/>
  <c r="O9" i="1369"/>
  <c r="V26" i="1435" l="1"/>
  <c r="V35" i="1435"/>
  <c r="U35" i="1433"/>
  <c r="U36" i="1433"/>
  <c r="U26" i="1433"/>
  <c r="W18" i="1433"/>
  <c r="V21" i="1433"/>
  <c r="U36" i="1435"/>
  <c r="U35" i="1435"/>
  <c r="U26" i="1435"/>
  <c r="D25" i="1441"/>
  <c r="Z9" i="1439"/>
  <c r="C33" i="1438"/>
  <c r="AA9" i="1437"/>
  <c r="E27" i="1438"/>
  <c r="E19" i="1438"/>
  <c r="E11" i="1438"/>
  <c r="E3" i="1438"/>
  <c r="E26" i="1438"/>
  <c r="E18" i="1438"/>
  <c r="E10" i="1438"/>
  <c r="E25" i="1438"/>
  <c r="E17" i="1438"/>
  <c r="E9" i="1438"/>
  <c r="E32" i="1438"/>
  <c r="E24" i="1438"/>
  <c r="E16" i="1438"/>
  <c r="E8" i="1438"/>
  <c r="E31" i="1438"/>
  <c r="E23" i="1438"/>
  <c r="E15" i="1438"/>
  <c r="E7" i="1438"/>
  <c r="E29" i="1438"/>
  <c r="E21" i="1438"/>
  <c r="E13" i="1438"/>
  <c r="E5" i="1438"/>
  <c r="E14" i="1438"/>
  <c r="E12" i="1438"/>
  <c r="E28" i="1438"/>
  <c r="E6" i="1438"/>
  <c r="E4" i="1438"/>
  <c r="E30" i="1438"/>
  <c r="E22" i="1438"/>
  <c r="E20" i="1438"/>
  <c r="M27" i="1438"/>
  <c r="M19" i="1438"/>
  <c r="M11" i="1438"/>
  <c r="M3" i="1438"/>
  <c r="M26" i="1438"/>
  <c r="M18" i="1438"/>
  <c r="M10" i="1438"/>
  <c r="M25" i="1438"/>
  <c r="M17" i="1438"/>
  <c r="M9" i="1438"/>
  <c r="M32" i="1438"/>
  <c r="M24" i="1438"/>
  <c r="M16" i="1438"/>
  <c r="M8" i="1438"/>
  <c r="M31" i="1438"/>
  <c r="M23" i="1438"/>
  <c r="M15" i="1438"/>
  <c r="M7" i="1438"/>
  <c r="M29" i="1438"/>
  <c r="M21" i="1438"/>
  <c r="M13" i="1438"/>
  <c r="M5" i="1438"/>
  <c r="M6" i="1438"/>
  <c r="M4" i="1438"/>
  <c r="M30" i="1438"/>
  <c r="M28" i="1438"/>
  <c r="M20" i="1438"/>
  <c r="M22" i="1438"/>
  <c r="M14" i="1438"/>
  <c r="M12" i="1438"/>
  <c r="L26" i="1438"/>
  <c r="L18" i="1438"/>
  <c r="L10" i="1438"/>
  <c r="L25" i="1438"/>
  <c r="L17" i="1438"/>
  <c r="L9" i="1438"/>
  <c r="L32" i="1438"/>
  <c r="L24" i="1438"/>
  <c r="L16" i="1438"/>
  <c r="L8" i="1438"/>
  <c r="L31" i="1438"/>
  <c r="L23" i="1438"/>
  <c r="L15" i="1438"/>
  <c r="L7" i="1438"/>
  <c r="L30" i="1438"/>
  <c r="L22" i="1438"/>
  <c r="L14" i="1438"/>
  <c r="L6" i="1438"/>
  <c r="L28" i="1438"/>
  <c r="L20" i="1438"/>
  <c r="L12" i="1438"/>
  <c r="L4" i="1438"/>
  <c r="L5" i="1438"/>
  <c r="L3" i="1438"/>
  <c r="L29" i="1438"/>
  <c r="L19" i="1438"/>
  <c r="L27" i="1438"/>
  <c r="L21" i="1438"/>
  <c r="L13" i="1438"/>
  <c r="L11" i="1438"/>
  <c r="Y9" i="1435"/>
  <c r="AA9" i="1433"/>
  <c r="Q21" i="1369"/>
  <c r="Q35" i="1369" s="1"/>
  <c r="P36" i="1369"/>
  <c r="P26" i="1369"/>
  <c r="R18" i="1369"/>
  <c r="P9" i="1369"/>
  <c r="P5" i="1369"/>
  <c r="L33" i="1438" l="1"/>
  <c r="V36" i="1433"/>
  <c r="V26" i="1433"/>
  <c r="V35" i="1433"/>
  <c r="X18" i="1433"/>
  <c r="W21" i="1433"/>
  <c r="C25" i="1441"/>
  <c r="AA9" i="1439"/>
  <c r="M33" i="1438"/>
  <c r="E33" i="1438"/>
  <c r="AB9" i="1437"/>
  <c r="Z9" i="1435"/>
  <c r="AB9" i="1433"/>
  <c r="R21" i="1369"/>
  <c r="R35" i="1369" s="1"/>
  <c r="Q36" i="1369"/>
  <c r="Q26" i="1369"/>
  <c r="S18" i="1369"/>
  <c r="Q5" i="1369"/>
  <c r="Q9" i="1369"/>
  <c r="W35" i="1433" l="1"/>
  <c r="W36" i="1433"/>
  <c r="W26" i="1433"/>
  <c r="Y18" i="1433"/>
  <c r="X21" i="1433"/>
  <c r="E25" i="1441"/>
  <c r="AB9" i="1439"/>
  <c r="AC9" i="1437"/>
  <c r="AA9" i="1435"/>
  <c r="AC9" i="1433"/>
  <c r="S21" i="1369"/>
  <c r="T18" i="1369"/>
  <c r="R36" i="1369"/>
  <c r="R26" i="1369"/>
  <c r="R5" i="1369"/>
  <c r="R9" i="1369"/>
  <c r="X35" i="1433" l="1"/>
  <c r="X26" i="1433"/>
  <c r="X36" i="1433"/>
  <c r="Y21" i="1433"/>
  <c r="Z18" i="1433"/>
  <c r="D26" i="1441"/>
  <c r="AC9" i="1439"/>
  <c r="AD9" i="1437"/>
  <c r="AG18" i="1435"/>
  <c r="D18" i="1419" s="1"/>
  <c r="D21" i="1419" s="1"/>
  <c r="AB9" i="1435"/>
  <c r="AD9" i="1433"/>
  <c r="S35" i="1369"/>
  <c r="S36" i="1369"/>
  <c r="T21" i="1369"/>
  <c r="S26" i="1369"/>
  <c r="U18" i="1369"/>
  <c r="V18" i="1369" s="1"/>
  <c r="W18" i="1369" s="1"/>
  <c r="X18" i="1369" s="1"/>
  <c r="S5" i="1369"/>
  <c r="S9" i="1369"/>
  <c r="Z21" i="1433" l="1"/>
  <c r="AA18" i="1433"/>
  <c r="AA21" i="1433" s="1"/>
  <c r="AA35" i="1433" s="1"/>
  <c r="Y26" i="1433"/>
  <c r="Y35" i="1433"/>
  <c r="Y36" i="1433"/>
  <c r="C26" i="1441"/>
  <c r="AD9" i="1439"/>
  <c r="AE9" i="1437"/>
  <c r="AC9" i="1435"/>
  <c r="AG21" i="1435"/>
  <c r="C3" i="1436" a="1"/>
  <c r="AE9" i="1433"/>
  <c r="T35" i="1369"/>
  <c r="T36" i="1369"/>
  <c r="U21" i="1369"/>
  <c r="T26" i="1369"/>
  <c r="T9" i="1369"/>
  <c r="T5" i="1369"/>
  <c r="AA26" i="1433" l="1"/>
  <c r="AA36" i="1433"/>
  <c r="Z35" i="1433"/>
  <c r="Z36" i="1433"/>
  <c r="Z26" i="1433"/>
  <c r="E26" i="1441"/>
  <c r="AE9" i="1439"/>
  <c r="AF9" i="1437"/>
  <c r="AG26" i="1435"/>
  <c r="D26" i="1419" s="1"/>
  <c r="E3" i="1436" a="1"/>
  <c r="M3" i="1436" a="1"/>
  <c r="AG36" i="1435"/>
  <c r="D36" i="1419" s="1"/>
  <c r="AD9" i="1435"/>
  <c r="C25" i="1436"/>
  <c r="C17" i="1436"/>
  <c r="C9" i="1436"/>
  <c r="C32" i="1436"/>
  <c r="C24" i="1436"/>
  <c r="C16" i="1436"/>
  <c r="C8" i="1436"/>
  <c r="C31" i="1436"/>
  <c r="C23" i="1436"/>
  <c r="C15" i="1436"/>
  <c r="C7" i="1436"/>
  <c r="C30" i="1436"/>
  <c r="C22" i="1436"/>
  <c r="C14" i="1436"/>
  <c r="C6" i="1436"/>
  <c r="C29" i="1436"/>
  <c r="C21" i="1436"/>
  <c r="C13" i="1436"/>
  <c r="C5" i="1436"/>
  <c r="C28" i="1436"/>
  <c r="C20" i="1436"/>
  <c r="C12" i="1436"/>
  <c r="C4" i="1436"/>
  <c r="C27" i="1436"/>
  <c r="C19" i="1436"/>
  <c r="C11" i="1436"/>
  <c r="C3" i="1436"/>
  <c r="C26" i="1436"/>
  <c r="C18" i="1436"/>
  <c r="C10" i="1436"/>
  <c r="AG35" i="1435"/>
  <c r="D35" i="1419" s="1"/>
  <c r="L3" i="1436" a="1"/>
  <c r="AF9" i="1433"/>
  <c r="U35" i="1369"/>
  <c r="U36" i="1369"/>
  <c r="V21" i="1369"/>
  <c r="U26" i="1369"/>
  <c r="U5" i="1369"/>
  <c r="U9" i="1369"/>
  <c r="D27" i="1441" l="1"/>
  <c r="AF9" i="1439"/>
  <c r="C33" i="1436"/>
  <c r="M27" i="1436"/>
  <c r="M19" i="1436"/>
  <c r="M11" i="1436"/>
  <c r="M3" i="1436"/>
  <c r="M26" i="1436"/>
  <c r="M18" i="1436"/>
  <c r="M10" i="1436"/>
  <c r="M25" i="1436"/>
  <c r="M17" i="1436"/>
  <c r="M9" i="1436"/>
  <c r="M32" i="1436"/>
  <c r="M24" i="1436"/>
  <c r="M16" i="1436"/>
  <c r="M8" i="1436"/>
  <c r="M31" i="1436"/>
  <c r="M23" i="1436"/>
  <c r="M15" i="1436"/>
  <c r="M7" i="1436"/>
  <c r="M30" i="1436"/>
  <c r="M22" i="1436"/>
  <c r="M14" i="1436"/>
  <c r="M6" i="1436"/>
  <c r="M29" i="1436"/>
  <c r="M21" i="1436"/>
  <c r="M13" i="1436"/>
  <c r="M5" i="1436"/>
  <c r="M28" i="1436"/>
  <c r="M20" i="1436"/>
  <c r="M12" i="1436"/>
  <c r="M4" i="1436"/>
  <c r="E27" i="1436"/>
  <c r="E19" i="1436"/>
  <c r="E11" i="1436"/>
  <c r="E3" i="1436"/>
  <c r="E26" i="1436"/>
  <c r="E18" i="1436"/>
  <c r="E10" i="1436"/>
  <c r="E25" i="1436"/>
  <c r="E17" i="1436"/>
  <c r="E9" i="1436"/>
  <c r="E32" i="1436"/>
  <c r="E24" i="1436"/>
  <c r="E16" i="1436"/>
  <c r="E8" i="1436"/>
  <c r="E31" i="1436"/>
  <c r="E23" i="1436"/>
  <c r="E15" i="1436"/>
  <c r="E7" i="1436"/>
  <c r="E30" i="1436"/>
  <c r="E22" i="1436"/>
  <c r="E14" i="1436"/>
  <c r="E6" i="1436"/>
  <c r="E29" i="1436"/>
  <c r="E21" i="1436"/>
  <c r="E13" i="1436"/>
  <c r="E5" i="1436"/>
  <c r="E28" i="1436"/>
  <c r="E20" i="1436"/>
  <c r="E12" i="1436"/>
  <c r="E4" i="1436"/>
  <c r="L26" i="1436"/>
  <c r="L18" i="1436"/>
  <c r="L10" i="1436"/>
  <c r="L25" i="1436"/>
  <c r="L17" i="1436"/>
  <c r="L9" i="1436"/>
  <c r="L32" i="1436"/>
  <c r="L24" i="1436"/>
  <c r="L16" i="1436"/>
  <c r="L8" i="1436"/>
  <c r="L31" i="1436"/>
  <c r="L23" i="1436"/>
  <c r="L15" i="1436"/>
  <c r="L7" i="1436"/>
  <c r="L30" i="1436"/>
  <c r="L22" i="1436"/>
  <c r="L14" i="1436"/>
  <c r="L6" i="1436"/>
  <c r="L29" i="1436"/>
  <c r="L21" i="1436"/>
  <c r="L13" i="1436"/>
  <c r="L5" i="1436"/>
  <c r="L28" i="1436"/>
  <c r="L20" i="1436"/>
  <c r="L12" i="1436"/>
  <c r="L4" i="1436"/>
  <c r="L27" i="1436"/>
  <c r="L19" i="1436"/>
  <c r="L11" i="1436"/>
  <c r="L3" i="1436"/>
  <c r="AE9" i="1435"/>
  <c r="G3" i="1434" a="1"/>
  <c r="AG29" i="1433"/>
  <c r="V35" i="1369"/>
  <c r="V36" i="1369"/>
  <c r="W21" i="1369"/>
  <c r="V26" i="1369"/>
  <c r="V9" i="1369"/>
  <c r="V5" i="1369"/>
  <c r="C27" i="1441" l="1"/>
  <c r="M33" i="1436"/>
  <c r="E33" i="1436"/>
  <c r="L33" i="1436"/>
  <c r="AF9" i="1435"/>
  <c r="G29" i="1434"/>
  <c r="G21" i="1434"/>
  <c r="G13" i="1434"/>
  <c r="G5" i="1434"/>
  <c r="G28" i="1434"/>
  <c r="G20" i="1434"/>
  <c r="G12" i="1434"/>
  <c r="G4" i="1434"/>
  <c r="G27" i="1434"/>
  <c r="G19" i="1434"/>
  <c r="G11" i="1434"/>
  <c r="G3" i="1434"/>
  <c r="G26" i="1434"/>
  <c r="G18" i="1434"/>
  <c r="G10" i="1434"/>
  <c r="G25" i="1434"/>
  <c r="G17" i="1434"/>
  <c r="G9" i="1434"/>
  <c r="G32" i="1434"/>
  <c r="G24" i="1434"/>
  <c r="G16" i="1434"/>
  <c r="G8" i="1434"/>
  <c r="G31" i="1434"/>
  <c r="G23" i="1434"/>
  <c r="G15" i="1434"/>
  <c r="G7" i="1434"/>
  <c r="G30" i="1434"/>
  <c r="G22" i="1434"/>
  <c r="G14" i="1434"/>
  <c r="G6" i="1434"/>
  <c r="W35" i="1369"/>
  <c r="W36" i="1369"/>
  <c r="X21" i="1369"/>
  <c r="Y18" i="1369"/>
  <c r="W26" i="1369"/>
  <c r="W5" i="1369"/>
  <c r="W9" i="1369"/>
  <c r="E27" i="1441" l="1"/>
  <c r="G33" i="1434"/>
  <c r="AG18" i="1433"/>
  <c r="C18" i="1419" s="1"/>
  <c r="C21" i="1419" s="1"/>
  <c r="X35" i="1369"/>
  <c r="X36" i="1369"/>
  <c r="Y21" i="1369"/>
  <c r="X26" i="1369"/>
  <c r="Z18" i="1369"/>
  <c r="X9" i="1369"/>
  <c r="X5" i="1369"/>
  <c r="D28" i="1441" l="1"/>
  <c r="AG21" i="1433"/>
  <c r="C3" i="1434" a="1"/>
  <c r="Y35" i="1369"/>
  <c r="Y36" i="1369"/>
  <c r="Z21" i="1369"/>
  <c r="Y26" i="1369"/>
  <c r="AA18" i="1369"/>
  <c r="Y9" i="1369"/>
  <c r="Y5" i="1369"/>
  <c r="C28" i="1441" l="1"/>
  <c r="C25" i="1434"/>
  <c r="C17" i="1434"/>
  <c r="C9" i="1434"/>
  <c r="C32" i="1434"/>
  <c r="C24" i="1434"/>
  <c r="C16" i="1434"/>
  <c r="C8" i="1434"/>
  <c r="C31" i="1434"/>
  <c r="C23" i="1434"/>
  <c r="C15" i="1434"/>
  <c r="C7" i="1434"/>
  <c r="C30" i="1434"/>
  <c r="C22" i="1434"/>
  <c r="C14" i="1434"/>
  <c r="C6" i="1434"/>
  <c r="C29" i="1434"/>
  <c r="C21" i="1434"/>
  <c r="C13" i="1434"/>
  <c r="C5" i="1434"/>
  <c r="C28" i="1434"/>
  <c r="C20" i="1434"/>
  <c r="C12" i="1434"/>
  <c r="C4" i="1434"/>
  <c r="C27" i="1434"/>
  <c r="C19" i="1434"/>
  <c r="C11" i="1434"/>
  <c r="C3" i="1434"/>
  <c r="C26" i="1434"/>
  <c r="C18" i="1434"/>
  <c r="C10" i="1434"/>
  <c r="M3" i="1434" a="1"/>
  <c r="AG36" i="1433"/>
  <c r="C36" i="1419" s="1"/>
  <c r="AG35" i="1433"/>
  <c r="C35" i="1419" s="1"/>
  <c r="L3" i="1434" a="1"/>
  <c r="AG26" i="1433"/>
  <c r="C26" i="1419" s="1"/>
  <c r="E3" i="1434" a="1"/>
  <c r="Z35" i="1369"/>
  <c r="Z36" i="1369"/>
  <c r="AA21" i="1369"/>
  <c r="AB18" i="1369"/>
  <c r="Z26" i="1369"/>
  <c r="Z9" i="1369"/>
  <c r="Z5" i="1369"/>
  <c r="E28" i="1441" l="1"/>
  <c r="C33" i="1434"/>
  <c r="L26" i="1434"/>
  <c r="L18" i="1434"/>
  <c r="L10" i="1434"/>
  <c r="L25" i="1434"/>
  <c r="L17" i="1434"/>
  <c r="L9" i="1434"/>
  <c r="L32" i="1434"/>
  <c r="L24" i="1434"/>
  <c r="L16" i="1434"/>
  <c r="L8" i="1434"/>
  <c r="L31" i="1434"/>
  <c r="L23" i="1434"/>
  <c r="L15" i="1434"/>
  <c r="L7" i="1434"/>
  <c r="L30" i="1434"/>
  <c r="L22" i="1434"/>
  <c r="L14" i="1434"/>
  <c r="L6" i="1434"/>
  <c r="L29" i="1434"/>
  <c r="L21" i="1434"/>
  <c r="L13" i="1434"/>
  <c r="L5" i="1434"/>
  <c r="L28" i="1434"/>
  <c r="L20" i="1434"/>
  <c r="L12" i="1434"/>
  <c r="L4" i="1434"/>
  <c r="L27" i="1434"/>
  <c r="L19" i="1434"/>
  <c r="L11" i="1434"/>
  <c r="L3" i="1434"/>
  <c r="E27" i="1434"/>
  <c r="E19" i="1434"/>
  <c r="E11" i="1434"/>
  <c r="E3" i="1434"/>
  <c r="E26" i="1434"/>
  <c r="E18" i="1434"/>
  <c r="E10" i="1434"/>
  <c r="E25" i="1434"/>
  <c r="E17" i="1434"/>
  <c r="E9" i="1434"/>
  <c r="E32" i="1434"/>
  <c r="E24" i="1434"/>
  <c r="E16" i="1434"/>
  <c r="E8" i="1434"/>
  <c r="E31" i="1434"/>
  <c r="E23" i="1434"/>
  <c r="E15" i="1434"/>
  <c r="E7" i="1434"/>
  <c r="E30" i="1434"/>
  <c r="E22" i="1434"/>
  <c r="E14" i="1434"/>
  <c r="E6" i="1434"/>
  <c r="E29" i="1434"/>
  <c r="E21" i="1434"/>
  <c r="E13" i="1434"/>
  <c r="E5" i="1434"/>
  <c r="E28" i="1434"/>
  <c r="E20" i="1434"/>
  <c r="E12" i="1434"/>
  <c r="E4" i="1434"/>
  <c r="M27" i="1434"/>
  <c r="M19" i="1434"/>
  <c r="M11" i="1434"/>
  <c r="M3" i="1434"/>
  <c r="M26" i="1434"/>
  <c r="M18" i="1434"/>
  <c r="M10" i="1434"/>
  <c r="M25" i="1434"/>
  <c r="M17" i="1434"/>
  <c r="M9" i="1434"/>
  <c r="M32" i="1434"/>
  <c r="M24" i="1434"/>
  <c r="M16" i="1434"/>
  <c r="M8" i="1434"/>
  <c r="M31" i="1434"/>
  <c r="M23" i="1434"/>
  <c r="M15" i="1434"/>
  <c r="M7" i="1434"/>
  <c r="M30" i="1434"/>
  <c r="M22" i="1434"/>
  <c r="M14" i="1434"/>
  <c r="M6" i="1434"/>
  <c r="M29" i="1434"/>
  <c r="M21" i="1434"/>
  <c r="M13" i="1434"/>
  <c r="M5" i="1434"/>
  <c r="M28" i="1434"/>
  <c r="M20" i="1434"/>
  <c r="M12" i="1434"/>
  <c r="M4" i="1434"/>
  <c r="AA35" i="1369"/>
  <c r="AA36" i="1369"/>
  <c r="AB21" i="1369"/>
  <c r="AA26" i="1369"/>
  <c r="AC18" i="1369"/>
  <c r="AA9" i="1369"/>
  <c r="AA5" i="1369"/>
  <c r="L33" i="1434" l="1"/>
  <c r="D29" i="1441"/>
  <c r="C29" i="1441" s="1"/>
  <c r="E29" i="1441"/>
  <c r="M33" i="1434"/>
  <c r="E33" i="1434"/>
  <c r="AB35" i="1369"/>
  <c r="AB36" i="1369"/>
  <c r="AC21" i="1369"/>
  <c r="AB26" i="1369"/>
  <c r="AD18" i="1369"/>
  <c r="AB5" i="1369"/>
  <c r="AB9" i="1369"/>
  <c r="D30" i="1441" l="1"/>
  <c r="C30" i="1441" s="1"/>
  <c r="E30" i="1441" s="1"/>
  <c r="AC35" i="1369"/>
  <c r="AC36" i="1369"/>
  <c r="AD21" i="1369"/>
  <c r="AC26" i="1369"/>
  <c r="AE18" i="1369"/>
  <c r="AC5" i="1369"/>
  <c r="AC9" i="1369"/>
  <c r="D31" i="1441" l="1"/>
  <c r="C31" i="1441" s="1"/>
  <c r="E31" i="1441" s="1"/>
  <c r="AD35" i="1369"/>
  <c r="AD36" i="1369"/>
  <c r="AE21" i="1369"/>
  <c r="AD26" i="1369"/>
  <c r="AF18" i="1369"/>
  <c r="AG18" i="1369" s="1"/>
  <c r="AD9" i="1369"/>
  <c r="AD5" i="1369"/>
  <c r="D32" i="1441" l="1"/>
  <c r="C32" i="1441" s="1"/>
  <c r="E32" i="1441" s="1"/>
  <c r="AE35" i="1369"/>
  <c r="AE36" i="1369"/>
  <c r="B18" i="1419"/>
  <c r="B21" i="1419" s="1"/>
  <c r="AF21" i="1369"/>
  <c r="C3" i="1385" s="1" a="1"/>
  <c r="AE26" i="1369"/>
  <c r="AE9" i="1369"/>
  <c r="AE5" i="1369"/>
  <c r="C3" i="1385" l="1"/>
  <c r="C10" i="1385"/>
  <c r="C15" i="1385"/>
  <c r="C13" i="1385"/>
  <c r="C11" i="1385"/>
  <c r="C9" i="1385"/>
  <c r="C7" i="1385"/>
  <c r="C5" i="1385"/>
  <c r="C32" i="1385"/>
  <c r="C30" i="1385"/>
  <c r="C28" i="1385"/>
  <c r="C24" i="1385"/>
  <c r="C22" i="1385"/>
  <c r="C20" i="1385"/>
  <c r="C26" i="1385"/>
  <c r="C16" i="1385"/>
  <c r="C14" i="1385"/>
  <c r="C12" i="1385"/>
  <c r="C25" i="1385"/>
  <c r="C8" i="1385"/>
  <c r="C6" i="1385"/>
  <c r="C4" i="1385"/>
  <c r="C18" i="1385"/>
  <c r="C31" i="1385"/>
  <c r="C29" i="1385"/>
  <c r="C27" i="1385"/>
  <c r="C17" i="1385"/>
  <c r="C23" i="1385"/>
  <c r="C21" i="1385"/>
  <c r="C19" i="1385"/>
  <c r="D33" i="1441"/>
  <c r="C33" i="1441" s="1"/>
  <c r="E33" i="1441"/>
  <c r="AF35" i="1369"/>
  <c r="AG35" i="1369" s="1"/>
  <c r="B35" i="1419" s="1"/>
  <c r="AF36" i="1369"/>
  <c r="AG36" i="1369" s="1"/>
  <c r="B36" i="1419" s="1"/>
  <c r="AG21" i="1369"/>
  <c r="AF26" i="1369"/>
  <c r="AF9" i="1369"/>
  <c r="AF5" i="1369"/>
  <c r="AG26" i="1369" l="1"/>
  <c r="E3" i="1385" a="1"/>
  <c r="C33" i="1385"/>
  <c r="D34" i="1441"/>
  <c r="C34" i="1441" s="1"/>
  <c r="E34" i="1441" s="1"/>
  <c r="M3" i="1385" a="1"/>
  <c r="M18" i="1385" s="1"/>
  <c r="L3" i="1385" a="1"/>
  <c r="L21" i="1385" s="1"/>
  <c r="E3" i="1385" l="1"/>
  <c r="E26" i="1385"/>
  <c r="E10" i="1385"/>
  <c r="E18" i="1385"/>
  <c r="E32" i="1385"/>
  <c r="E30" i="1385"/>
  <c r="E28" i="1385"/>
  <c r="E24" i="1385"/>
  <c r="E22" i="1385"/>
  <c r="E20" i="1385"/>
  <c r="E16" i="1385"/>
  <c r="E14" i="1385"/>
  <c r="E12" i="1385"/>
  <c r="E8" i="1385"/>
  <c r="E6" i="1385"/>
  <c r="E4" i="1385"/>
  <c r="E31" i="1385"/>
  <c r="E29" i="1385"/>
  <c r="E27" i="1385"/>
  <c r="E25" i="1385"/>
  <c r="E23" i="1385"/>
  <c r="E21" i="1385"/>
  <c r="E19" i="1385"/>
  <c r="E17" i="1385"/>
  <c r="E15" i="1385"/>
  <c r="E13" i="1385"/>
  <c r="E11" i="1385"/>
  <c r="E9" i="1385"/>
  <c r="E7" i="1385"/>
  <c r="E5" i="1385"/>
  <c r="B26" i="1419"/>
  <c r="D35" i="1441"/>
  <c r="M30" i="1385"/>
  <c r="M15" i="1385"/>
  <c r="M27" i="1385"/>
  <c r="M10" i="1385"/>
  <c r="M32" i="1385"/>
  <c r="M17" i="1385"/>
  <c r="M29" i="1385"/>
  <c r="M3" i="1385"/>
  <c r="M5" i="1385"/>
  <c r="M16" i="1385"/>
  <c r="M31" i="1385"/>
  <c r="M7" i="1385"/>
  <c r="M4" i="1385"/>
  <c r="M8" i="1385"/>
  <c r="M19" i="1385"/>
  <c r="M20" i="1385"/>
  <c r="M21" i="1385"/>
  <c r="M22" i="1385"/>
  <c r="M24" i="1385"/>
  <c r="M26" i="1385"/>
  <c r="M9" i="1385"/>
  <c r="M6" i="1385"/>
  <c r="M14" i="1385"/>
  <c r="M23" i="1385"/>
  <c r="M11" i="1385"/>
  <c r="M25" i="1385"/>
  <c r="M28" i="1385"/>
  <c r="M13" i="1385"/>
  <c r="M12" i="1385"/>
  <c r="L8" i="1385"/>
  <c r="L7" i="1385"/>
  <c r="L30" i="1385"/>
  <c r="L18" i="1385"/>
  <c r="L4" i="1385"/>
  <c r="L11" i="1385"/>
  <c r="L3" i="1385"/>
  <c r="L29" i="1385"/>
  <c r="L16" i="1385"/>
  <c r="L6" i="1385"/>
  <c r="L25" i="1385"/>
  <c r="L17" i="1385"/>
  <c r="L22" i="1385"/>
  <c r="L12" i="1385"/>
  <c r="L24" i="1385"/>
  <c r="L23" i="1385"/>
  <c r="L27" i="1385"/>
  <c r="L31" i="1385"/>
  <c r="L10" i="1385"/>
  <c r="L32" i="1385"/>
  <c r="L5" i="1385"/>
  <c r="L13" i="1385"/>
  <c r="L19" i="1385"/>
  <c r="L9" i="1385"/>
  <c r="L15" i="1385"/>
  <c r="L20" i="1385"/>
  <c r="L28" i="1385"/>
  <c r="L14" i="1385"/>
  <c r="L26" i="1385"/>
  <c r="E33" i="1385" l="1"/>
  <c r="C35" i="1441"/>
  <c r="H35" i="1441"/>
  <c r="M33" i="1385"/>
  <c r="L33" i="1385"/>
  <c r="E14" i="1367"/>
  <c r="F14" i="1367" s="1"/>
  <c r="D14" i="1367"/>
  <c r="AF13" i="1367"/>
  <c r="AE13" i="1367"/>
  <c r="AD13" i="1367"/>
  <c r="AC13" i="1367"/>
  <c r="AB13" i="1367"/>
  <c r="AA13" i="1367"/>
  <c r="Z13" i="1367"/>
  <c r="Y13" i="1367"/>
  <c r="X13" i="1367"/>
  <c r="W13" i="1367"/>
  <c r="V13" i="1367"/>
  <c r="U13" i="1367"/>
  <c r="T13" i="1367"/>
  <c r="S13" i="1367"/>
  <c r="R13" i="1367"/>
  <c r="Q13" i="1367"/>
  <c r="P13" i="1367"/>
  <c r="O13" i="1367"/>
  <c r="N13" i="1367"/>
  <c r="M13" i="1367"/>
  <c r="L13" i="1367"/>
  <c r="K13" i="1367"/>
  <c r="J13" i="1367"/>
  <c r="I13" i="1367"/>
  <c r="H13" i="1367"/>
  <c r="G13" i="1367"/>
  <c r="F13" i="1367"/>
  <c r="E13" i="1367"/>
  <c r="D13" i="1367"/>
  <c r="C13" i="1367"/>
  <c r="B10" i="1367"/>
  <c r="B9" i="1367"/>
  <c r="B8" i="1367"/>
  <c r="B7" i="1367"/>
  <c r="B6" i="1367"/>
  <c r="B5" i="1367"/>
  <c r="B4" i="1367"/>
  <c r="C3" i="1367"/>
  <c r="C2" i="1367"/>
  <c r="B10" i="1366"/>
  <c r="B9" i="1366"/>
  <c r="B8" i="1366"/>
  <c r="B7" i="1366"/>
  <c r="B6" i="1366"/>
  <c r="B5" i="1366"/>
  <c r="B4" i="1366"/>
  <c r="H3" i="1365"/>
  <c r="C3" i="1366"/>
  <c r="C2" i="1366"/>
  <c r="H3" i="1362"/>
  <c r="H3" i="1363" s="1"/>
  <c r="H2" i="1362"/>
  <c r="H2" i="1363" s="1"/>
  <c r="H3" i="1361"/>
  <c r="H2" i="1361"/>
  <c r="H3" i="1359"/>
  <c r="H2" i="1359"/>
  <c r="H3" i="1358"/>
  <c r="H2" i="1358"/>
  <c r="H3" i="1356"/>
  <c r="H2" i="1356"/>
  <c r="H3" i="1355"/>
  <c r="H2" i="1355"/>
  <c r="H3" i="1354"/>
  <c r="H2" i="1354"/>
  <c r="G35" i="1441" l="1"/>
  <c r="E35" i="1441"/>
  <c r="G14" i="1367"/>
  <c r="I35" i="1441" l="1"/>
  <c r="D36" i="1441"/>
  <c r="H14" i="1367"/>
  <c r="C36" i="1441" l="1"/>
  <c r="I14" i="1367"/>
  <c r="E36" i="1441" l="1"/>
  <c r="J14" i="1367"/>
  <c r="D37" i="1441" l="1"/>
  <c r="K14" i="1367"/>
  <c r="C37" i="1441" l="1"/>
  <c r="L14" i="1367"/>
  <c r="E37" i="1441" l="1"/>
  <c r="M14" i="1367"/>
  <c r="D38" i="1441" l="1"/>
  <c r="N14" i="1367"/>
  <c r="C38" i="1441" l="1"/>
  <c r="O14" i="1367"/>
  <c r="E38" i="1441" l="1"/>
  <c r="P14" i="1367"/>
  <c r="D39" i="1441" l="1"/>
  <c r="Q14" i="1367"/>
  <c r="C39" i="1441" l="1"/>
  <c r="R14" i="1367"/>
  <c r="E39" i="1441" l="1"/>
  <c r="S14" i="1367"/>
  <c r="D40" i="1441" l="1"/>
  <c r="T14" i="1367"/>
  <c r="C40" i="1441" l="1"/>
  <c r="U14" i="1367"/>
  <c r="E40" i="1441" l="1"/>
  <c r="V14" i="1367"/>
  <c r="E41" i="1441" l="1"/>
  <c r="D41" i="1441"/>
  <c r="C41" i="1441" s="1"/>
  <c r="W14" i="1367"/>
  <c r="D42" i="1441" l="1"/>
  <c r="C42" i="1441" s="1"/>
  <c r="E42" i="1441" s="1"/>
  <c r="X14" i="1367"/>
  <c r="D43" i="1441" l="1"/>
  <c r="C43" i="1441" s="1"/>
  <c r="E43" i="1441" s="1"/>
  <c r="Y14" i="1367"/>
  <c r="E44" i="1441" l="1"/>
  <c r="D44" i="1441"/>
  <c r="C44" i="1441" s="1"/>
  <c r="Z14" i="1367"/>
  <c r="E45" i="1441" l="1"/>
  <c r="D45" i="1441"/>
  <c r="C45" i="1441" s="1"/>
  <c r="AA14" i="1367"/>
  <c r="D46" i="1441" l="1"/>
  <c r="C46" i="1441" s="1"/>
  <c r="E46" i="1441" s="1"/>
  <c r="AB14" i="1367"/>
  <c r="D47" i="1441" l="1"/>
  <c r="AC14" i="1367"/>
  <c r="C47" i="1441" l="1"/>
  <c r="H47" i="1441"/>
  <c r="AD14" i="1367"/>
  <c r="G47" i="1441" l="1"/>
  <c r="E47" i="1441"/>
  <c r="AE14" i="1367"/>
  <c r="D48" i="1441" l="1"/>
  <c r="I47" i="1441"/>
  <c r="AF14" i="1367"/>
  <c r="C48" i="1441" l="1"/>
  <c r="H338" i="1365"/>
  <c r="G338" i="1365"/>
  <c r="E336" i="1365"/>
  <c r="C336" i="1365"/>
  <c r="C335" i="1365"/>
  <c r="G329" i="1365"/>
  <c r="F328" i="1365"/>
  <c r="E328" i="1365"/>
  <c r="C328" i="1365"/>
  <c r="F327" i="1365"/>
  <c r="E327" i="1365"/>
  <c r="C327" i="1365"/>
  <c r="C326" i="1365"/>
  <c r="G320" i="1365"/>
  <c r="F319" i="1365"/>
  <c r="E319" i="1365"/>
  <c r="C319" i="1365"/>
  <c r="F318" i="1365"/>
  <c r="E318" i="1365"/>
  <c r="C318" i="1365"/>
  <c r="F317" i="1365"/>
  <c r="E317" i="1365"/>
  <c r="C317" i="1365"/>
  <c r="F316" i="1365"/>
  <c r="E316" i="1365"/>
  <c r="C316" i="1365"/>
  <c r="F315" i="1365"/>
  <c r="E315" i="1365"/>
  <c r="C315" i="1365"/>
  <c r="H320" i="1365"/>
  <c r="F314" i="1365"/>
  <c r="E314" i="1365"/>
  <c r="C314" i="1365"/>
  <c r="C313" i="1365"/>
  <c r="G307" i="1365"/>
  <c r="F306" i="1365"/>
  <c r="E306" i="1365"/>
  <c r="C306" i="1365"/>
  <c r="F305" i="1365"/>
  <c r="E305" i="1365"/>
  <c r="C305" i="1365"/>
  <c r="F304" i="1365"/>
  <c r="E304" i="1365"/>
  <c r="C304" i="1365"/>
  <c r="C303" i="1365"/>
  <c r="G297" i="1365"/>
  <c r="F296" i="1365"/>
  <c r="E296" i="1365"/>
  <c r="C296" i="1365"/>
  <c r="F295" i="1365"/>
  <c r="E295" i="1365"/>
  <c r="C295" i="1365"/>
  <c r="F294" i="1365"/>
  <c r="E294" i="1365"/>
  <c r="C294" i="1365"/>
  <c r="F293" i="1365"/>
  <c r="E293" i="1365"/>
  <c r="C293" i="1365"/>
  <c r="F292" i="1365"/>
  <c r="E292" i="1365"/>
  <c r="C292" i="1365"/>
  <c r="F291" i="1365"/>
  <c r="E291" i="1365"/>
  <c r="C291" i="1365"/>
  <c r="F290" i="1365"/>
  <c r="E290" i="1365"/>
  <c r="C290" i="1365"/>
  <c r="F289" i="1365"/>
  <c r="E289" i="1365"/>
  <c r="C289" i="1365"/>
  <c r="F288" i="1365"/>
  <c r="E288" i="1365"/>
  <c r="C288" i="1365"/>
  <c r="C287" i="1365"/>
  <c r="G281" i="1365"/>
  <c r="F280" i="1365"/>
  <c r="E280" i="1365"/>
  <c r="C280" i="1365"/>
  <c r="F279" i="1365"/>
  <c r="E279" i="1365"/>
  <c r="C279" i="1365"/>
  <c r="F278" i="1365"/>
  <c r="E278" i="1365"/>
  <c r="C278" i="1365"/>
  <c r="F277" i="1365"/>
  <c r="E277" i="1365"/>
  <c r="C277" i="1365"/>
  <c r="F276" i="1365"/>
  <c r="E276" i="1365"/>
  <c r="C276" i="1365"/>
  <c r="F275" i="1365"/>
  <c r="E275" i="1365"/>
  <c r="C275" i="1365"/>
  <c r="F274" i="1365"/>
  <c r="E274" i="1365"/>
  <c r="C274" i="1365"/>
  <c r="F273" i="1365"/>
  <c r="E273" i="1365"/>
  <c r="C273" i="1365"/>
  <c r="F272" i="1365"/>
  <c r="E272" i="1365"/>
  <c r="C272" i="1365"/>
  <c r="F271" i="1365"/>
  <c r="E271" i="1365"/>
  <c r="C271" i="1365"/>
  <c r="F270" i="1365"/>
  <c r="E270" i="1365"/>
  <c r="C270" i="1365"/>
  <c r="F269" i="1365"/>
  <c r="E269" i="1365"/>
  <c r="C269" i="1365"/>
  <c r="F268" i="1365"/>
  <c r="E268" i="1365"/>
  <c r="C268" i="1365"/>
  <c r="F267" i="1365"/>
  <c r="E267" i="1365"/>
  <c r="C267" i="1365"/>
  <c r="F266" i="1365"/>
  <c r="E266" i="1365"/>
  <c r="C266" i="1365"/>
  <c r="F265" i="1365"/>
  <c r="E265" i="1365"/>
  <c r="C265" i="1365"/>
  <c r="F264" i="1365"/>
  <c r="E264" i="1365"/>
  <c r="C264" i="1365"/>
  <c r="F263" i="1365"/>
  <c r="E263" i="1365"/>
  <c r="C263" i="1365"/>
  <c r="F262" i="1365"/>
  <c r="E262" i="1365"/>
  <c r="C262" i="1365"/>
  <c r="F261" i="1365"/>
  <c r="E261" i="1365"/>
  <c r="C261" i="1365"/>
  <c r="F260" i="1365"/>
  <c r="E260" i="1365"/>
  <c r="C260" i="1365"/>
  <c r="F259" i="1365"/>
  <c r="E259" i="1365"/>
  <c r="C259" i="1365"/>
  <c r="F258" i="1365"/>
  <c r="E258" i="1365"/>
  <c r="C258" i="1365"/>
  <c r="F257" i="1365"/>
  <c r="E257" i="1365"/>
  <c r="C257" i="1365"/>
  <c r="F256" i="1365"/>
  <c r="E256" i="1365"/>
  <c r="C256" i="1365"/>
  <c r="F255" i="1365"/>
  <c r="E255" i="1365"/>
  <c r="C255" i="1365"/>
  <c r="F254" i="1365"/>
  <c r="E254" i="1365"/>
  <c r="C254" i="1365"/>
  <c r="F253" i="1365"/>
  <c r="E253" i="1365"/>
  <c r="C253" i="1365"/>
  <c r="F252" i="1365"/>
  <c r="E252" i="1365"/>
  <c r="C252" i="1365"/>
  <c r="F251" i="1365"/>
  <c r="E251" i="1365"/>
  <c r="C251" i="1365"/>
  <c r="F250" i="1365"/>
  <c r="E250" i="1365"/>
  <c r="C250" i="1365"/>
  <c r="F249" i="1365"/>
  <c r="E249" i="1365"/>
  <c r="C249" i="1365"/>
  <c r="F248" i="1365"/>
  <c r="E248" i="1365"/>
  <c r="C248" i="1365"/>
  <c r="F247" i="1365"/>
  <c r="E247" i="1365"/>
  <c r="C247" i="1365"/>
  <c r="F246" i="1365"/>
  <c r="E246" i="1365"/>
  <c r="C246" i="1365"/>
  <c r="F245" i="1365"/>
  <c r="E245" i="1365"/>
  <c r="C245" i="1365"/>
  <c r="F244" i="1365"/>
  <c r="E244" i="1365"/>
  <c r="C244" i="1365"/>
  <c r="C243" i="1365"/>
  <c r="G237" i="1365"/>
  <c r="F236" i="1365"/>
  <c r="E236" i="1365"/>
  <c r="C236" i="1365"/>
  <c r="F235" i="1365"/>
  <c r="E235" i="1365"/>
  <c r="C235" i="1365"/>
  <c r="F234" i="1365"/>
  <c r="E234" i="1365"/>
  <c r="C234" i="1365"/>
  <c r="F233" i="1365"/>
  <c r="E233" i="1365"/>
  <c r="C233" i="1365"/>
  <c r="F232" i="1365"/>
  <c r="E232" i="1365"/>
  <c r="C232" i="1365"/>
  <c r="F231" i="1365"/>
  <c r="E231" i="1365"/>
  <c r="C231" i="1365"/>
  <c r="C230" i="1365"/>
  <c r="G224" i="1365"/>
  <c r="G351" i="1365" s="1"/>
  <c r="E221" i="1365"/>
  <c r="C221" i="1365"/>
  <c r="E220" i="1365"/>
  <c r="C220" i="1365"/>
  <c r="E219" i="1365"/>
  <c r="C219" i="1365"/>
  <c r="E218" i="1365"/>
  <c r="C218" i="1365"/>
  <c r="E217" i="1365"/>
  <c r="C217" i="1365"/>
  <c r="E216" i="1365"/>
  <c r="C216" i="1365"/>
  <c r="E215" i="1365"/>
  <c r="C215" i="1365"/>
  <c r="E214" i="1365"/>
  <c r="C214" i="1365"/>
  <c r="E213" i="1365"/>
  <c r="C213" i="1365"/>
  <c r="E212" i="1365"/>
  <c r="C212" i="1365"/>
  <c r="E211" i="1365"/>
  <c r="C211" i="1365"/>
  <c r="E210" i="1365"/>
  <c r="C210" i="1365"/>
  <c r="E209" i="1365"/>
  <c r="C209" i="1365"/>
  <c r="E208" i="1365"/>
  <c r="C208" i="1365"/>
  <c r="E207" i="1365"/>
  <c r="C207" i="1365"/>
  <c r="E206" i="1365"/>
  <c r="C206" i="1365"/>
  <c r="E205" i="1365"/>
  <c r="C205" i="1365"/>
  <c r="E204" i="1365"/>
  <c r="C204" i="1365"/>
  <c r="E203" i="1365"/>
  <c r="C203" i="1365"/>
  <c r="E202" i="1365"/>
  <c r="C202" i="1365"/>
  <c r="E201" i="1365"/>
  <c r="C201" i="1365"/>
  <c r="E200" i="1365"/>
  <c r="C200" i="1365"/>
  <c r="E199" i="1365"/>
  <c r="C199" i="1365"/>
  <c r="E198" i="1365"/>
  <c r="C198" i="1365"/>
  <c r="E197" i="1365"/>
  <c r="C197" i="1365"/>
  <c r="E196" i="1365"/>
  <c r="C196" i="1365"/>
  <c r="E195" i="1365"/>
  <c r="C195" i="1365"/>
  <c r="E194" i="1365"/>
  <c r="C194" i="1365"/>
  <c r="E193" i="1365"/>
  <c r="C193" i="1365"/>
  <c r="E192" i="1365"/>
  <c r="C192" i="1365"/>
  <c r="E191" i="1365"/>
  <c r="C191" i="1365"/>
  <c r="E190" i="1365"/>
  <c r="C190" i="1365"/>
  <c r="E189" i="1365"/>
  <c r="C189" i="1365"/>
  <c r="E188" i="1365"/>
  <c r="C188" i="1365"/>
  <c r="E187" i="1365"/>
  <c r="C187" i="1365"/>
  <c r="E186" i="1365"/>
  <c r="C186" i="1365"/>
  <c r="E185" i="1365"/>
  <c r="C185" i="1365"/>
  <c r="E184" i="1365"/>
  <c r="C184" i="1365"/>
  <c r="E183" i="1365"/>
  <c r="C183" i="1365"/>
  <c r="E182" i="1365"/>
  <c r="C182" i="1365"/>
  <c r="F181" i="1365"/>
  <c r="E181" i="1365"/>
  <c r="D181" i="1365"/>
  <c r="C181" i="1365"/>
  <c r="F180" i="1365"/>
  <c r="E180" i="1365"/>
  <c r="D180" i="1365"/>
  <c r="C180" i="1365"/>
  <c r="F179" i="1365"/>
  <c r="E179" i="1365"/>
  <c r="D179" i="1365"/>
  <c r="C179" i="1365"/>
  <c r="F178" i="1365"/>
  <c r="E178" i="1365"/>
  <c r="D178" i="1365"/>
  <c r="C178" i="1365"/>
  <c r="F177" i="1365"/>
  <c r="E177" i="1365"/>
  <c r="D177" i="1365"/>
  <c r="C177" i="1365"/>
  <c r="F176" i="1365"/>
  <c r="E176" i="1365"/>
  <c r="D176" i="1365"/>
  <c r="C176" i="1365"/>
  <c r="F175" i="1365"/>
  <c r="E175" i="1365"/>
  <c r="D175" i="1365"/>
  <c r="C175" i="1365"/>
  <c r="F174" i="1365"/>
  <c r="E174" i="1365"/>
  <c r="D174" i="1365"/>
  <c r="C174" i="1365"/>
  <c r="F173" i="1365"/>
  <c r="E173" i="1365"/>
  <c r="D173" i="1365"/>
  <c r="C173" i="1365"/>
  <c r="F172" i="1365"/>
  <c r="E172" i="1365"/>
  <c r="D172" i="1365"/>
  <c r="C172" i="1365"/>
  <c r="F171" i="1365"/>
  <c r="E171" i="1365"/>
  <c r="D171" i="1365"/>
  <c r="C171" i="1365"/>
  <c r="F170" i="1365"/>
  <c r="E170" i="1365"/>
  <c r="D170" i="1365"/>
  <c r="C170" i="1365"/>
  <c r="F169" i="1365"/>
  <c r="E169" i="1365"/>
  <c r="D169" i="1365"/>
  <c r="C169" i="1365"/>
  <c r="F168" i="1365"/>
  <c r="E168" i="1365"/>
  <c r="D168" i="1365"/>
  <c r="C168" i="1365"/>
  <c r="F167" i="1365"/>
  <c r="E167" i="1365"/>
  <c r="D167" i="1365"/>
  <c r="C167" i="1365"/>
  <c r="F166" i="1365"/>
  <c r="E166" i="1365"/>
  <c r="D166" i="1365"/>
  <c r="C166" i="1365"/>
  <c r="F165" i="1365"/>
  <c r="E165" i="1365"/>
  <c r="D165" i="1365"/>
  <c r="C165" i="1365"/>
  <c r="F164" i="1365"/>
  <c r="E164" i="1365"/>
  <c r="D164" i="1365"/>
  <c r="C164" i="1365"/>
  <c r="F163" i="1365"/>
  <c r="E163" i="1365"/>
  <c r="D163" i="1365"/>
  <c r="C163" i="1365"/>
  <c r="F162" i="1365"/>
  <c r="E162" i="1365"/>
  <c r="D162" i="1365"/>
  <c r="C162" i="1365"/>
  <c r="F161" i="1365"/>
  <c r="E161" i="1365"/>
  <c r="D161" i="1365"/>
  <c r="C161" i="1365"/>
  <c r="F160" i="1365"/>
  <c r="E160" i="1365"/>
  <c r="D160" i="1365"/>
  <c r="C160" i="1365"/>
  <c r="F159" i="1365"/>
  <c r="E159" i="1365"/>
  <c r="D159" i="1365"/>
  <c r="C159" i="1365"/>
  <c r="F158" i="1365"/>
  <c r="E158" i="1365"/>
  <c r="D158" i="1365"/>
  <c r="C158" i="1365"/>
  <c r="F157" i="1365"/>
  <c r="E157" i="1365"/>
  <c r="D157" i="1365"/>
  <c r="C157" i="1365"/>
  <c r="F156" i="1365"/>
  <c r="E156" i="1365"/>
  <c r="D156" i="1365"/>
  <c r="C156" i="1365"/>
  <c r="F155" i="1365"/>
  <c r="E155" i="1365"/>
  <c r="D155" i="1365"/>
  <c r="C155" i="1365"/>
  <c r="F154" i="1365"/>
  <c r="E154" i="1365"/>
  <c r="D154" i="1365"/>
  <c r="C154" i="1365"/>
  <c r="F153" i="1365"/>
  <c r="E153" i="1365"/>
  <c r="D153" i="1365"/>
  <c r="C153" i="1365"/>
  <c r="F152" i="1365"/>
  <c r="E152" i="1365"/>
  <c r="D152" i="1365"/>
  <c r="C152" i="1365"/>
  <c r="F151" i="1365"/>
  <c r="E151" i="1365"/>
  <c r="D151" i="1365"/>
  <c r="C151" i="1365"/>
  <c r="F150" i="1365"/>
  <c r="E150" i="1365"/>
  <c r="D150" i="1365"/>
  <c r="C150" i="1365"/>
  <c r="F149" i="1365"/>
  <c r="E149" i="1365"/>
  <c r="D149" i="1365"/>
  <c r="C149" i="1365"/>
  <c r="F148" i="1365"/>
  <c r="E148" i="1365"/>
  <c r="D148" i="1365"/>
  <c r="C148" i="1365"/>
  <c r="F147" i="1365"/>
  <c r="E147" i="1365"/>
  <c r="D147" i="1365"/>
  <c r="C147" i="1365"/>
  <c r="F146" i="1365"/>
  <c r="E146" i="1365"/>
  <c r="D146" i="1365"/>
  <c r="C146" i="1365"/>
  <c r="F145" i="1365"/>
  <c r="E145" i="1365"/>
  <c r="D145" i="1365"/>
  <c r="C145" i="1365"/>
  <c r="F144" i="1365"/>
  <c r="E144" i="1365"/>
  <c r="D144" i="1365"/>
  <c r="C144" i="1365"/>
  <c r="F143" i="1365"/>
  <c r="E143" i="1365"/>
  <c r="D143" i="1365"/>
  <c r="C143" i="1365"/>
  <c r="F142" i="1365"/>
  <c r="E142" i="1365"/>
  <c r="D142" i="1365"/>
  <c r="C142" i="1365"/>
  <c r="F141" i="1365"/>
  <c r="E141" i="1365"/>
  <c r="D141" i="1365"/>
  <c r="C141" i="1365"/>
  <c r="F140" i="1365"/>
  <c r="E140" i="1365"/>
  <c r="D140" i="1365"/>
  <c r="C140" i="1365"/>
  <c r="F139" i="1365"/>
  <c r="E139" i="1365"/>
  <c r="D139" i="1365"/>
  <c r="C139" i="1365"/>
  <c r="F138" i="1365"/>
  <c r="E138" i="1365"/>
  <c r="D138" i="1365"/>
  <c r="C138" i="1365"/>
  <c r="F137" i="1365"/>
  <c r="E137" i="1365"/>
  <c r="D137" i="1365"/>
  <c r="C137" i="1365"/>
  <c r="F136" i="1365"/>
  <c r="E136" i="1365"/>
  <c r="D136" i="1365"/>
  <c r="C136" i="1365"/>
  <c r="F135" i="1365"/>
  <c r="E135" i="1365"/>
  <c r="D135" i="1365"/>
  <c r="C135" i="1365"/>
  <c r="F134" i="1365"/>
  <c r="E134" i="1365"/>
  <c r="D134" i="1365"/>
  <c r="C134" i="1365"/>
  <c r="F133" i="1365"/>
  <c r="E133" i="1365"/>
  <c r="D133" i="1365"/>
  <c r="C133" i="1365"/>
  <c r="F132" i="1365"/>
  <c r="E132" i="1365"/>
  <c r="D132" i="1365"/>
  <c r="C132" i="1365"/>
  <c r="F131" i="1365"/>
  <c r="E131" i="1365"/>
  <c r="D131" i="1365"/>
  <c r="C131" i="1365"/>
  <c r="F130" i="1365"/>
  <c r="E130" i="1365"/>
  <c r="D130" i="1365"/>
  <c r="C130" i="1365"/>
  <c r="F129" i="1365"/>
  <c r="E129" i="1365"/>
  <c r="D129" i="1365"/>
  <c r="C129" i="1365"/>
  <c r="F128" i="1365"/>
  <c r="E128" i="1365"/>
  <c r="D128" i="1365"/>
  <c r="C128" i="1365"/>
  <c r="F127" i="1365"/>
  <c r="E127" i="1365"/>
  <c r="D127" i="1365"/>
  <c r="C127" i="1365"/>
  <c r="F126" i="1365"/>
  <c r="E126" i="1365"/>
  <c r="D126" i="1365"/>
  <c r="C126" i="1365"/>
  <c r="F125" i="1365"/>
  <c r="E125" i="1365"/>
  <c r="D125" i="1365"/>
  <c r="C125" i="1365"/>
  <c r="F124" i="1365"/>
  <c r="E124" i="1365"/>
  <c r="D124" i="1365"/>
  <c r="C124" i="1365"/>
  <c r="F123" i="1365"/>
  <c r="E123" i="1365"/>
  <c r="D123" i="1365"/>
  <c r="C123" i="1365"/>
  <c r="F122" i="1365"/>
  <c r="E122" i="1365"/>
  <c r="D122" i="1365"/>
  <c r="C122" i="1365"/>
  <c r="F121" i="1365"/>
  <c r="E121" i="1365"/>
  <c r="D121" i="1365"/>
  <c r="C121" i="1365"/>
  <c r="F120" i="1365"/>
  <c r="E120" i="1365"/>
  <c r="D120" i="1365"/>
  <c r="C120" i="1365"/>
  <c r="F119" i="1365"/>
  <c r="E119" i="1365"/>
  <c r="D119" i="1365"/>
  <c r="C119" i="1365"/>
  <c r="F118" i="1365"/>
  <c r="E118" i="1365"/>
  <c r="D118" i="1365"/>
  <c r="C118" i="1365"/>
  <c r="F117" i="1365"/>
  <c r="E117" i="1365"/>
  <c r="D117" i="1365"/>
  <c r="C117" i="1365"/>
  <c r="F116" i="1365"/>
  <c r="E116" i="1365"/>
  <c r="D116" i="1365"/>
  <c r="C116" i="1365"/>
  <c r="F115" i="1365"/>
  <c r="E115" i="1365"/>
  <c r="D115" i="1365"/>
  <c r="C115" i="1365"/>
  <c r="F114" i="1365"/>
  <c r="E114" i="1365"/>
  <c r="D114" i="1365"/>
  <c r="C114" i="1365"/>
  <c r="F113" i="1365"/>
  <c r="E113" i="1365"/>
  <c r="D113" i="1365"/>
  <c r="C113" i="1365"/>
  <c r="F112" i="1365"/>
  <c r="E112" i="1365"/>
  <c r="D112" i="1365"/>
  <c r="C112" i="1365"/>
  <c r="F111" i="1365"/>
  <c r="E111" i="1365"/>
  <c r="D111" i="1365"/>
  <c r="C111" i="1365"/>
  <c r="F110" i="1365"/>
  <c r="E110" i="1365"/>
  <c r="D110" i="1365"/>
  <c r="C110" i="1365"/>
  <c r="F109" i="1365"/>
  <c r="E109" i="1365"/>
  <c r="D109" i="1365"/>
  <c r="C109" i="1365"/>
  <c r="F108" i="1365"/>
  <c r="E108" i="1365"/>
  <c r="D108" i="1365"/>
  <c r="C108" i="1365"/>
  <c r="F107" i="1365"/>
  <c r="E107" i="1365"/>
  <c r="D107" i="1365"/>
  <c r="C107" i="1365"/>
  <c r="F106" i="1365"/>
  <c r="E106" i="1365"/>
  <c r="D106" i="1365"/>
  <c r="C106" i="1365"/>
  <c r="F105" i="1365"/>
  <c r="E105" i="1365"/>
  <c r="D105" i="1365"/>
  <c r="C105" i="1365"/>
  <c r="F104" i="1365"/>
  <c r="E104" i="1365"/>
  <c r="D104" i="1365"/>
  <c r="C104" i="1365"/>
  <c r="F103" i="1365"/>
  <c r="E103" i="1365"/>
  <c r="D103" i="1365"/>
  <c r="C103" i="1365"/>
  <c r="F102" i="1365"/>
  <c r="E102" i="1365"/>
  <c r="D102" i="1365"/>
  <c r="C102" i="1365"/>
  <c r="F101" i="1365"/>
  <c r="E101" i="1365"/>
  <c r="D101" i="1365"/>
  <c r="C101" i="1365"/>
  <c r="F100" i="1365"/>
  <c r="E100" i="1365"/>
  <c r="D100" i="1365"/>
  <c r="C100" i="1365"/>
  <c r="F99" i="1365"/>
  <c r="E99" i="1365"/>
  <c r="D99" i="1365"/>
  <c r="C99" i="1365"/>
  <c r="F98" i="1365"/>
  <c r="E98" i="1365"/>
  <c r="D98" i="1365"/>
  <c r="C98" i="1365"/>
  <c r="F97" i="1365"/>
  <c r="E97" i="1365"/>
  <c r="D97" i="1365"/>
  <c r="C97" i="1365"/>
  <c r="F96" i="1365"/>
  <c r="E96" i="1365"/>
  <c r="D96" i="1365"/>
  <c r="C96" i="1365"/>
  <c r="F95" i="1365"/>
  <c r="E95" i="1365"/>
  <c r="D95" i="1365"/>
  <c r="C95" i="1365"/>
  <c r="F94" i="1365"/>
  <c r="E94" i="1365"/>
  <c r="D94" i="1365"/>
  <c r="C94" i="1365"/>
  <c r="F93" i="1365"/>
  <c r="E93" i="1365"/>
  <c r="D93" i="1365"/>
  <c r="C93" i="1365"/>
  <c r="F92" i="1365"/>
  <c r="E92" i="1365"/>
  <c r="D92" i="1365"/>
  <c r="C92" i="1365"/>
  <c r="F91" i="1365"/>
  <c r="E91" i="1365"/>
  <c r="D91" i="1365"/>
  <c r="C91" i="1365"/>
  <c r="F90" i="1365"/>
  <c r="E90" i="1365"/>
  <c r="D90" i="1365"/>
  <c r="C90" i="1365"/>
  <c r="F89" i="1365"/>
  <c r="E89" i="1365"/>
  <c r="D89" i="1365"/>
  <c r="C89" i="1365"/>
  <c r="F88" i="1365"/>
  <c r="E88" i="1365"/>
  <c r="D88" i="1365"/>
  <c r="C88" i="1365"/>
  <c r="F87" i="1365"/>
  <c r="E87" i="1365"/>
  <c r="D87" i="1365"/>
  <c r="C87" i="1365"/>
  <c r="F86" i="1365"/>
  <c r="E86" i="1365"/>
  <c r="D86" i="1365"/>
  <c r="C86" i="1365"/>
  <c r="F85" i="1365"/>
  <c r="E85" i="1365"/>
  <c r="D85" i="1365"/>
  <c r="C85" i="1365"/>
  <c r="F84" i="1365"/>
  <c r="E84" i="1365"/>
  <c r="D84" i="1365"/>
  <c r="C84" i="1365"/>
  <c r="F83" i="1365"/>
  <c r="E83" i="1365"/>
  <c r="D83" i="1365"/>
  <c r="C83" i="1365"/>
  <c r="F82" i="1365"/>
  <c r="E82" i="1365"/>
  <c r="D82" i="1365"/>
  <c r="C82" i="1365"/>
  <c r="F81" i="1365"/>
  <c r="E81" i="1365"/>
  <c r="D81" i="1365"/>
  <c r="C81" i="1365"/>
  <c r="F80" i="1365"/>
  <c r="E80" i="1365"/>
  <c r="D80" i="1365"/>
  <c r="C80" i="1365"/>
  <c r="F79" i="1365"/>
  <c r="E79" i="1365"/>
  <c r="D79" i="1365"/>
  <c r="C79" i="1365"/>
  <c r="F78" i="1365"/>
  <c r="E78" i="1365"/>
  <c r="D78" i="1365"/>
  <c r="C78" i="1365"/>
  <c r="F77" i="1365"/>
  <c r="E77" i="1365"/>
  <c r="D77" i="1365"/>
  <c r="C77" i="1365"/>
  <c r="F76" i="1365"/>
  <c r="E76" i="1365"/>
  <c r="D76" i="1365"/>
  <c r="C76" i="1365"/>
  <c r="F75" i="1365"/>
  <c r="E75" i="1365"/>
  <c r="D75" i="1365"/>
  <c r="C75" i="1365"/>
  <c r="F74" i="1365"/>
  <c r="E74" i="1365"/>
  <c r="D74" i="1365"/>
  <c r="C74" i="1365"/>
  <c r="F73" i="1365"/>
  <c r="E73" i="1365"/>
  <c r="D73" i="1365"/>
  <c r="C73" i="1365"/>
  <c r="F72" i="1365"/>
  <c r="E72" i="1365"/>
  <c r="D72" i="1365"/>
  <c r="C72" i="1365"/>
  <c r="F71" i="1365"/>
  <c r="E71" i="1365"/>
  <c r="D71" i="1365"/>
  <c r="C71" i="1365"/>
  <c r="F70" i="1365"/>
  <c r="E70" i="1365"/>
  <c r="D70" i="1365"/>
  <c r="C70" i="1365"/>
  <c r="F69" i="1365"/>
  <c r="E69" i="1365"/>
  <c r="D69" i="1365"/>
  <c r="C69" i="1365"/>
  <c r="F68" i="1365"/>
  <c r="E68" i="1365"/>
  <c r="D68" i="1365"/>
  <c r="C68" i="1365"/>
  <c r="F67" i="1365"/>
  <c r="E67" i="1365"/>
  <c r="D67" i="1365"/>
  <c r="C67" i="1365"/>
  <c r="F66" i="1365"/>
  <c r="E66" i="1365"/>
  <c r="D66" i="1365"/>
  <c r="C66" i="1365"/>
  <c r="F65" i="1365"/>
  <c r="E65" i="1365"/>
  <c r="D65" i="1365"/>
  <c r="C65" i="1365"/>
  <c r="F64" i="1365"/>
  <c r="E64" i="1365"/>
  <c r="D64" i="1365"/>
  <c r="C64" i="1365"/>
  <c r="F63" i="1365"/>
  <c r="E63" i="1365"/>
  <c r="D63" i="1365"/>
  <c r="C63" i="1365"/>
  <c r="F62" i="1365"/>
  <c r="E62" i="1365"/>
  <c r="D62" i="1365"/>
  <c r="C62" i="1365"/>
  <c r="F61" i="1365"/>
  <c r="E61" i="1365"/>
  <c r="D61" i="1365"/>
  <c r="C61" i="1365"/>
  <c r="F60" i="1365"/>
  <c r="E60" i="1365"/>
  <c r="D60" i="1365"/>
  <c r="C60" i="1365"/>
  <c r="F59" i="1365"/>
  <c r="E59" i="1365"/>
  <c r="D59" i="1365"/>
  <c r="C59" i="1365"/>
  <c r="F58" i="1365"/>
  <c r="E58" i="1365"/>
  <c r="D58" i="1365"/>
  <c r="C58" i="1365"/>
  <c r="F57" i="1365"/>
  <c r="E57" i="1365"/>
  <c r="D57" i="1365"/>
  <c r="C57" i="1365"/>
  <c r="F56" i="1365"/>
  <c r="E56" i="1365"/>
  <c r="D56" i="1365"/>
  <c r="C56" i="1365"/>
  <c r="F55" i="1365"/>
  <c r="E55" i="1365"/>
  <c r="D55" i="1365"/>
  <c r="C55" i="1365"/>
  <c r="F54" i="1365"/>
  <c r="E54" i="1365"/>
  <c r="D54" i="1365"/>
  <c r="C54" i="1365"/>
  <c r="F53" i="1365"/>
  <c r="E53" i="1365"/>
  <c r="D53" i="1365"/>
  <c r="C53" i="1365"/>
  <c r="F52" i="1365"/>
  <c r="E52" i="1365"/>
  <c r="D52" i="1365"/>
  <c r="C52" i="1365"/>
  <c r="F51" i="1365"/>
  <c r="E51" i="1365"/>
  <c r="D51" i="1365"/>
  <c r="C51" i="1365"/>
  <c r="F50" i="1365"/>
  <c r="E50" i="1365"/>
  <c r="D50" i="1365"/>
  <c r="C50" i="1365"/>
  <c r="F49" i="1365"/>
  <c r="E49" i="1365"/>
  <c r="D49" i="1365"/>
  <c r="C49" i="1365"/>
  <c r="F48" i="1365"/>
  <c r="E48" i="1365"/>
  <c r="D48" i="1365"/>
  <c r="C48" i="1365"/>
  <c r="F47" i="1365"/>
  <c r="E47" i="1365"/>
  <c r="D47" i="1365"/>
  <c r="C47" i="1365"/>
  <c r="F46" i="1365"/>
  <c r="E46" i="1365"/>
  <c r="D46" i="1365"/>
  <c r="C46" i="1365"/>
  <c r="F45" i="1365"/>
  <c r="E45" i="1365"/>
  <c r="D45" i="1365"/>
  <c r="C45" i="1365"/>
  <c r="F44" i="1365"/>
  <c r="E44" i="1365"/>
  <c r="D44" i="1365"/>
  <c r="C44" i="1365"/>
  <c r="F43" i="1365"/>
  <c r="E43" i="1365"/>
  <c r="D43" i="1365"/>
  <c r="C43" i="1365"/>
  <c r="F42" i="1365"/>
  <c r="E42" i="1365"/>
  <c r="D42" i="1365"/>
  <c r="C42" i="1365"/>
  <c r="F41" i="1365"/>
  <c r="E41" i="1365"/>
  <c r="D41" i="1365"/>
  <c r="C41" i="1365"/>
  <c r="F40" i="1365"/>
  <c r="E40" i="1365"/>
  <c r="D40" i="1365"/>
  <c r="C40" i="1365"/>
  <c r="F39" i="1365"/>
  <c r="E39" i="1365"/>
  <c r="D39" i="1365"/>
  <c r="C39" i="1365"/>
  <c r="F38" i="1365"/>
  <c r="E38" i="1365"/>
  <c r="D38" i="1365"/>
  <c r="C38" i="1365"/>
  <c r="F37" i="1365"/>
  <c r="E37" i="1365"/>
  <c r="D37" i="1365"/>
  <c r="C37" i="1365"/>
  <c r="F36" i="1365"/>
  <c r="E36" i="1365"/>
  <c r="D36" i="1365"/>
  <c r="C36" i="1365"/>
  <c r="F35" i="1365"/>
  <c r="E35" i="1365"/>
  <c r="D35" i="1365"/>
  <c r="C35" i="1365"/>
  <c r="F34" i="1365"/>
  <c r="E34" i="1365"/>
  <c r="D34" i="1365"/>
  <c r="C34" i="1365"/>
  <c r="F33" i="1365"/>
  <c r="E33" i="1365"/>
  <c r="D33" i="1365"/>
  <c r="C33" i="1365"/>
  <c r="F32" i="1365"/>
  <c r="E32" i="1365"/>
  <c r="D32" i="1365"/>
  <c r="C32" i="1365"/>
  <c r="F31" i="1365"/>
  <c r="E31" i="1365"/>
  <c r="D31" i="1365"/>
  <c r="C31" i="1365"/>
  <c r="F30" i="1365"/>
  <c r="E30" i="1365"/>
  <c r="D30" i="1365"/>
  <c r="C30" i="1365"/>
  <c r="F29" i="1365"/>
  <c r="E29" i="1365"/>
  <c r="D29" i="1365"/>
  <c r="C29" i="1365"/>
  <c r="F28" i="1365"/>
  <c r="E28" i="1365"/>
  <c r="D28" i="1365"/>
  <c r="C28" i="1365"/>
  <c r="F27" i="1365"/>
  <c r="E27" i="1365"/>
  <c r="D27" i="1365"/>
  <c r="C27" i="1365"/>
  <c r="F26" i="1365"/>
  <c r="E26" i="1365"/>
  <c r="D26" i="1365"/>
  <c r="C26" i="1365"/>
  <c r="F25" i="1365"/>
  <c r="E25" i="1365"/>
  <c r="D25" i="1365"/>
  <c r="C25" i="1365"/>
  <c r="F24" i="1365"/>
  <c r="E24" i="1365"/>
  <c r="D24" i="1365"/>
  <c r="C24" i="1365"/>
  <c r="F23" i="1365"/>
  <c r="E23" i="1365"/>
  <c r="D23" i="1365"/>
  <c r="C23" i="1365"/>
  <c r="F22" i="1365"/>
  <c r="E22" i="1365"/>
  <c r="D22" i="1365"/>
  <c r="C22" i="1365"/>
  <c r="F21" i="1365"/>
  <c r="E21" i="1365"/>
  <c r="D21" i="1365"/>
  <c r="C21" i="1365"/>
  <c r="F20" i="1365"/>
  <c r="E20" i="1365"/>
  <c r="D20" i="1365"/>
  <c r="C20" i="1365"/>
  <c r="F19" i="1365"/>
  <c r="E19" i="1365"/>
  <c r="D19" i="1365"/>
  <c r="C19" i="1365"/>
  <c r="F18" i="1365"/>
  <c r="E18" i="1365"/>
  <c r="D18" i="1365"/>
  <c r="C18" i="1365"/>
  <c r="F17" i="1365"/>
  <c r="E17" i="1365"/>
  <c r="D17" i="1365"/>
  <c r="C17" i="1365"/>
  <c r="F16" i="1365"/>
  <c r="E16" i="1365"/>
  <c r="D16" i="1365"/>
  <c r="C16" i="1365"/>
  <c r="F15" i="1365"/>
  <c r="E15" i="1365"/>
  <c r="D15" i="1365"/>
  <c r="C15" i="1365"/>
  <c r="F14" i="1365"/>
  <c r="E14" i="1365"/>
  <c r="D14" i="1365"/>
  <c r="C14" i="1365"/>
  <c r="F13" i="1365"/>
  <c r="E13" i="1365"/>
  <c r="D13" i="1365"/>
  <c r="C13" i="1365"/>
  <c r="F12" i="1365"/>
  <c r="E12" i="1365"/>
  <c r="D12" i="1365"/>
  <c r="C12" i="1365"/>
  <c r="F11" i="1365"/>
  <c r="E11" i="1365"/>
  <c r="D11" i="1365"/>
  <c r="C11" i="1365"/>
  <c r="F10" i="1365"/>
  <c r="E10" i="1365"/>
  <c r="D10" i="1365"/>
  <c r="C10" i="1365"/>
  <c r="F9" i="1365"/>
  <c r="E9" i="1365"/>
  <c r="D9" i="1365"/>
  <c r="C9" i="1365"/>
  <c r="F8" i="1365"/>
  <c r="E8" i="1365"/>
  <c r="D8" i="1365"/>
  <c r="C8" i="1365"/>
  <c r="F7" i="1365"/>
  <c r="E7" i="1365"/>
  <c r="D7" i="1365"/>
  <c r="C7" i="1365"/>
  <c r="F6" i="1365"/>
  <c r="E6" i="1365"/>
  <c r="D6" i="1365"/>
  <c r="C6" i="1365"/>
  <c r="F5" i="1365"/>
  <c r="E5" i="1365"/>
  <c r="D5" i="1365"/>
  <c r="C5" i="1365"/>
  <c r="C4" i="1365"/>
  <c r="G338" i="1363"/>
  <c r="E336" i="1363"/>
  <c r="C336" i="1363"/>
  <c r="C335" i="1363"/>
  <c r="G329" i="1363"/>
  <c r="F328" i="1363"/>
  <c r="E328" i="1363"/>
  <c r="C328" i="1363"/>
  <c r="F327" i="1363"/>
  <c r="E327" i="1363"/>
  <c r="C327" i="1363"/>
  <c r="C326" i="1363"/>
  <c r="C358" i="1363" s="1"/>
  <c r="G320" i="1363"/>
  <c r="F319" i="1363"/>
  <c r="E319" i="1363"/>
  <c r="C319" i="1363"/>
  <c r="F318" i="1363"/>
  <c r="E318" i="1363"/>
  <c r="C318" i="1363"/>
  <c r="F317" i="1363"/>
  <c r="E317" i="1363"/>
  <c r="C317" i="1363"/>
  <c r="F316" i="1363"/>
  <c r="E316" i="1363"/>
  <c r="C316" i="1363"/>
  <c r="F315" i="1363"/>
  <c r="E315" i="1363"/>
  <c r="C315" i="1363"/>
  <c r="F314" i="1363"/>
  <c r="E314" i="1363"/>
  <c r="C314" i="1363"/>
  <c r="C313" i="1363"/>
  <c r="C357" i="1363" s="1"/>
  <c r="G307" i="1363"/>
  <c r="F306" i="1363"/>
  <c r="E306" i="1363"/>
  <c r="C306" i="1363"/>
  <c r="F305" i="1363"/>
  <c r="E305" i="1363"/>
  <c r="C305" i="1363"/>
  <c r="F304" i="1363"/>
  <c r="E304" i="1363"/>
  <c r="C304" i="1363"/>
  <c r="C303" i="1363"/>
  <c r="C356" i="1363" s="1"/>
  <c r="G297" i="1363"/>
  <c r="F296" i="1363"/>
  <c r="E296" i="1363"/>
  <c r="C296" i="1363"/>
  <c r="F295" i="1363"/>
  <c r="E295" i="1363"/>
  <c r="C295" i="1363"/>
  <c r="F294" i="1363"/>
  <c r="E294" i="1363"/>
  <c r="C294" i="1363"/>
  <c r="F293" i="1363"/>
  <c r="E293" i="1363"/>
  <c r="C293" i="1363"/>
  <c r="F292" i="1363"/>
  <c r="E292" i="1363"/>
  <c r="C292" i="1363"/>
  <c r="F291" i="1363"/>
  <c r="E291" i="1363"/>
  <c r="C291" i="1363"/>
  <c r="F290" i="1363"/>
  <c r="E290" i="1363"/>
  <c r="C290" i="1363"/>
  <c r="F289" i="1363"/>
  <c r="E289" i="1363"/>
  <c r="C289" i="1363"/>
  <c r="F288" i="1363"/>
  <c r="E288" i="1363"/>
  <c r="C288" i="1363"/>
  <c r="C287" i="1363"/>
  <c r="C355" i="1363" s="1"/>
  <c r="G281" i="1363"/>
  <c r="F280" i="1363"/>
  <c r="E280" i="1363"/>
  <c r="C280" i="1363"/>
  <c r="F279" i="1363"/>
  <c r="E279" i="1363"/>
  <c r="C279" i="1363"/>
  <c r="F278" i="1363"/>
  <c r="E278" i="1363"/>
  <c r="C278" i="1363"/>
  <c r="F277" i="1363"/>
  <c r="E277" i="1363"/>
  <c r="C277" i="1363"/>
  <c r="F276" i="1363"/>
  <c r="E276" i="1363"/>
  <c r="C276" i="1363"/>
  <c r="F275" i="1363"/>
  <c r="E275" i="1363"/>
  <c r="C275" i="1363"/>
  <c r="F274" i="1363"/>
  <c r="E274" i="1363"/>
  <c r="C274" i="1363"/>
  <c r="F273" i="1363"/>
  <c r="E273" i="1363"/>
  <c r="C273" i="1363"/>
  <c r="F272" i="1363"/>
  <c r="E272" i="1363"/>
  <c r="C272" i="1363"/>
  <c r="F271" i="1363"/>
  <c r="E271" i="1363"/>
  <c r="C271" i="1363"/>
  <c r="F270" i="1363"/>
  <c r="E270" i="1363"/>
  <c r="C270" i="1363"/>
  <c r="F269" i="1363"/>
  <c r="E269" i="1363"/>
  <c r="C269" i="1363"/>
  <c r="F268" i="1363"/>
  <c r="E268" i="1363"/>
  <c r="C268" i="1363"/>
  <c r="F267" i="1363"/>
  <c r="E267" i="1363"/>
  <c r="C267" i="1363"/>
  <c r="F266" i="1363"/>
  <c r="E266" i="1363"/>
  <c r="C266" i="1363"/>
  <c r="F265" i="1363"/>
  <c r="E265" i="1363"/>
  <c r="C265" i="1363"/>
  <c r="F264" i="1363"/>
  <c r="E264" i="1363"/>
  <c r="C264" i="1363"/>
  <c r="F263" i="1363"/>
  <c r="E263" i="1363"/>
  <c r="C263" i="1363"/>
  <c r="F262" i="1363"/>
  <c r="E262" i="1363"/>
  <c r="C262" i="1363"/>
  <c r="F261" i="1363"/>
  <c r="E261" i="1363"/>
  <c r="C261" i="1363"/>
  <c r="F260" i="1363"/>
  <c r="E260" i="1363"/>
  <c r="C260" i="1363"/>
  <c r="F259" i="1363"/>
  <c r="E259" i="1363"/>
  <c r="C259" i="1363"/>
  <c r="F258" i="1363"/>
  <c r="E258" i="1363"/>
  <c r="C258" i="1363"/>
  <c r="F257" i="1363"/>
  <c r="E257" i="1363"/>
  <c r="C257" i="1363"/>
  <c r="F256" i="1363"/>
  <c r="E256" i="1363"/>
  <c r="C256" i="1363"/>
  <c r="F255" i="1363"/>
  <c r="E255" i="1363"/>
  <c r="C255" i="1363"/>
  <c r="F254" i="1363"/>
  <c r="E254" i="1363"/>
  <c r="C254" i="1363"/>
  <c r="F253" i="1363"/>
  <c r="E253" i="1363"/>
  <c r="C253" i="1363"/>
  <c r="F252" i="1363"/>
  <c r="E252" i="1363"/>
  <c r="C252" i="1363"/>
  <c r="F251" i="1363"/>
  <c r="E251" i="1363"/>
  <c r="C251" i="1363"/>
  <c r="F250" i="1363"/>
  <c r="E250" i="1363"/>
  <c r="C250" i="1363"/>
  <c r="F249" i="1363"/>
  <c r="E249" i="1363"/>
  <c r="C249" i="1363"/>
  <c r="F248" i="1363"/>
  <c r="E248" i="1363"/>
  <c r="C248" i="1363"/>
  <c r="F247" i="1363"/>
  <c r="E247" i="1363"/>
  <c r="C247" i="1363"/>
  <c r="F246" i="1363"/>
  <c r="E246" i="1363"/>
  <c r="C246" i="1363"/>
  <c r="F245" i="1363"/>
  <c r="E245" i="1363"/>
  <c r="C245" i="1363"/>
  <c r="F244" i="1363"/>
  <c r="E244" i="1363"/>
  <c r="C244" i="1363"/>
  <c r="C243" i="1363"/>
  <c r="C354" i="1363" s="1"/>
  <c r="G237" i="1363"/>
  <c r="F236" i="1363"/>
  <c r="E236" i="1363"/>
  <c r="C236" i="1363"/>
  <c r="F235" i="1363"/>
  <c r="E235" i="1363"/>
  <c r="C235" i="1363"/>
  <c r="F234" i="1363"/>
  <c r="E234" i="1363"/>
  <c r="C234" i="1363"/>
  <c r="F233" i="1363"/>
  <c r="E233" i="1363"/>
  <c r="C233" i="1363"/>
  <c r="F232" i="1363"/>
  <c r="E232" i="1363"/>
  <c r="C232" i="1363"/>
  <c r="F231" i="1363"/>
  <c r="E231" i="1363"/>
  <c r="C231" i="1363"/>
  <c r="C230" i="1363"/>
  <c r="C353" i="1363" s="1"/>
  <c r="G224" i="1363"/>
  <c r="E221" i="1363"/>
  <c r="C221" i="1363"/>
  <c r="E220" i="1363"/>
  <c r="C220" i="1363"/>
  <c r="E219" i="1363"/>
  <c r="C219" i="1363"/>
  <c r="E218" i="1363"/>
  <c r="C218" i="1363"/>
  <c r="E217" i="1363"/>
  <c r="C217" i="1363"/>
  <c r="E216" i="1363"/>
  <c r="C216" i="1363"/>
  <c r="E215" i="1363"/>
  <c r="C215" i="1363"/>
  <c r="E214" i="1363"/>
  <c r="C214" i="1363"/>
  <c r="E213" i="1363"/>
  <c r="C213" i="1363"/>
  <c r="E212" i="1363"/>
  <c r="C212" i="1363"/>
  <c r="E211" i="1363"/>
  <c r="C211" i="1363"/>
  <c r="E210" i="1363"/>
  <c r="C210" i="1363"/>
  <c r="E209" i="1363"/>
  <c r="C209" i="1363"/>
  <c r="E208" i="1363"/>
  <c r="C208" i="1363"/>
  <c r="E207" i="1363"/>
  <c r="C207" i="1363"/>
  <c r="E206" i="1363"/>
  <c r="C206" i="1363"/>
  <c r="E205" i="1363"/>
  <c r="C205" i="1363"/>
  <c r="E204" i="1363"/>
  <c r="C204" i="1363"/>
  <c r="E203" i="1363"/>
  <c r="C203" i="1363"/>
  <c r="E202" i="1363"/>
  <c r="C202" i="1363"/>
  <c r="E201" i="1363"/>
  <c r="C201" i="1363"/>
  <c r="E200" i="1363"/>
  <c r="C200" i="1363"/>
  <c r="E199" i="1363"/>
  <c r="C199" i="1363"/>
  <c r="E198" i="1363"/>
  <c r="C198" i="1363"/>
  <c r="E197" i="1363"/>
  <c r="C197" i="1363"/>
  <c r="E196" i="1363"/>
  <c r="C196" i="1363"/>
  <c r="E195" i="1363"/>
  <c r="C195" i="1363"/>
  <c r="E194" i="1363"/>
  <c r="C194" i="1363"/>
  <c r="E193" i="1363"/>
  <c r="C193" i="1363"/>
  <c r="E192" i="1363"/>
  <c r="C192" i="1363"/>
  <c r="E191" i="1363"/>
  <c r="C191" i="1363"/>
  <c r="E190" i="1363"/>
  <c r="C190" i="1363"/>
  <c r="E189" i="1363"/>
  <c r="C189" i="1363"/>
  <c r="E188" i="1363"/>
  <c r="C188" i="1363"/>
  <c r="E187" i="1363"/>
  <c r="C187" i="1363"/>
  <c r="E186" i="1363"/>
  <c r="C186" i="1363"/>
  <c r="E185" i="1363"/>
  <c r="C185" i="1363"/>
  <c r="E184" i="1363"/>
  <c r="C184" i="1363"/>
  <c r="E183" i="1363"/>
  <c r="C183" i="1363"/>
  <c r="E182" i="1363"/>
  <c r="C182" i="1363"/>
  <c r="F181" i="1363"/>
  <c r="E181" i="1363"/>
  <c r="C181" i="1363"/>
  <c r="F180" i="1363"/>
  <c r="E180" i="1363"/>
  <c r="C180" i="1363"/>
  <c r="F179" i="1363"/>
  <c r="E179" i="1363"/>
  <c r="C179" i="1363"/>
  <c r="F178" i="1363"/>
  <c r="E178" i="1363"/>
  <c r="C178" i="1363"/>
  <c r="F177" i="1363"/>
  <c r="E177" i="1363"/>
  <c r="C177" i="1363"/>
  <c r="F176" i="1363"/>
  <c r="E176" i="1363"/>
  <c r="C176" i="1363"/>
  <c r="F175" i="1363"/>
  <c r="E175" i="1363"/>
  <c r="C175" i="1363"/>
  <c r="F174" i="1363"/>
  <c r="E174" i="1363"/>
  <c r="C174" i="1363"/>
  <c r="F173" i="1363"/>
  <c r="E173" i="1363"/>
  <c r="C173" i="1363"/>
  <c r="F172" i="1363"/>
  <c r="E172" i="1363"/>
  <c r="C172" i="1363"/>
  <c r="F171" i="1363"/>
  <c r="E171" i="1363"/>
  <c r="C171" i="1363"/>
  <c r="F170" i="1363"/>
  <c r="E170" i="1363"/>
  <c r="C170" i="1363"/>
  <c r="F169" i="1363"/>
  <c r="E169" i="1363"/>
  <c r="C169" i="1363"/>
  <c r="F168" i="1363"/>
  <c r="E168" i="1363"/>
  <c r="C168" i="1363"/>
  <c r="F167" i="1363"/>
  <c r="E167" i="1363"/>
  <c r="C167" i="1363"/>
  <c r="F166" i="1363"/>
  <c r="E166" i="1363"/>
  <c r="C166" i="1363"/>
  <c r="F165" i="1363"/>
  <c r="E165" i="1363"/>
  <c r="C165" i="1363"/>
  <c r="F164" i="1363"/>
  <c r="E164" i="1363"/>
  <c r="C164" i="1363"/>
  <c r="F163" i="1363"/>
  <c r="E163" i="1363"/>
  <c r="C163" i="1363"/>
  <c r="F162" i="1363"/>
  <c r="E162" i="1363"/>
  <c r="C162" i="1363"/>
  <c r="F161" i="1363"/>
  <c r="E161" i="1363"/>
  <c r="C161" i="1363"/>
  <c r="F160" i="1363"/>
  <c r="E160" i="1363"/>
  <c r="C160" i="1363"/>
  <c r="F159" i="1363"/>
  <c r="E159" i="1363"/>
  <c r="C159" i="1363"/>
  <c r="F158" i="1363"/>
  <c r="E158" i="1363"/>
  <c r="C158" i="1363"/>
  <c r="F157" i="1363"/>
  <c r="E157" i="1363"/>
  <c r="C157" i="1363"/>
  <c r="F156" i="1363"/>
  <c r="E156" i="1363"/>
  <c r="C156" i="1363"/>
  <c r="F155" i="1363"/>
  <c r="E155" i="1363"/>
  <c r="C155" i="1363"/>
  <c r="F154" i="1363"/>
  <c r="E154" i="1363"/>
  <c r="C154" i="1363"/>
  <c r="F153" i="1363"/>
  <c r="E153" i="1363"/>
  <c r="C153" i="1363"/>
  <c r="F152" i="1363"/>
  <c r="E152" i="1363"/>
  <c r="C152" i="1363"/>
  <c r="F151" i="1363"/>
  <c r="E151" i="1363"/>
  <c r="C151" i="1363"/>
  <c r="F150" i="1363"/>
  <c r="E150" i="1363"/>
  <c r="C150" i="1363"/>
  <c r="F149" i="1363"/>
  <c r="E149" i="1363"/>
  <c r="C149" i="1363"/>
  <c r="F148" i="1363"/>
  <c r="E148" i="1363"/>
  <c r="C148" i="1363"/>
  <c r="F147" i="1363"/>
  <c r="E147" i="1363"/>
  <c r="C147" i="1363"/>
  <c r="F146" i="1363"/>
  <c r="E146" i="1363"/>
  <c r="C146" i="1363"/>
  <c r="F145" i="1363"/>
  <c r="E145" i="1363"/>
  <c r="C145" i="1363"/>
  <c r="F144" i="1363"/>
  <c r="E144" i="1363"/>
  <c r="C144" i="1363"/>
  <c r="F143" i="1363"/>
  <c r="E143" i="1363"/>
  <c r="C143" i="1363"/>
  <c r="F142" i="1363"/>
  <c r="E142" i="1363"/>
  <c r="C142" i="1363"/>
  <c r="F141" i="1363"/>
  <c r="E141" i="1363"/>
  <c r="C141" i="1363"/>
  <c r="F140" i="1363"/>
  <c r="E140" i="1363"/>
  <c r="C140" i="1363"/>
  <c r="F139" i="1363"/>
  <c r="E139" i="1363"/>
  <c r="C139" i="1363"/>
  <c r="F138" i="1363"/>
  <c r="E138" i="1363"/>
  <c r="C138" i="1363"/>
  <c r="F137" i="1363"/>
  <c r="E137" i="1363"/>
  <c r="C137" i="1363"/>
  <c r="F136" i="1363"/>
  <c r="E136" i="1363"/>
  <c r="C136" i="1363"/>
  <c r="F135" i="1363"/>
  <c r="E135" i="1363"/>
  <c r="C135" i="1363"/>
  <c r="F134" i="1363"/>
  <c r="E134" i="1363"/>
  <c r="C134" i="1363"/>
  <c r="F133" i="1363"/>
  <c r="E133" i="1363"/>
  <c r="C133" i="1363"/>
  <c r="F132" i="1363"/>
  <c r="E132" i="1363"/>
  <c r="C132" i="1363"/>
  <c r="F131" i="1363"/>
  <c r="E131" i="1363"/>
  <c r="C131" i="1363"/>
  <c r="F130" i="1363"/>
  <c r="E130" i="1363"/>
  <c r="C130" i="1363"/>
  <c r="F129" i="1363"/>
  <c r="E129" i="1363"/>
  <c r="C129" i="1363"/>
  <c r="F128" i="1363"/>
  <c r="E128" i="1363"/>
  <c r="C128" i="1363"/>
  <c r="F127" i="1363"/>
  <c r="E127" i="1363"/>
  <c r="C127" i="1363"/>
  <c r="F126" i="1363"/>
  <c r="E126" i="1363"/>
  <c r="C126" i="1363"/>
  <c r="F125" i="1363"/>
  <c r="E125" i="1363"/>
  <c r="C125" i="1363"/>
  <c r="F124" i="1363"/>
  <c r="E124" i="1363"/>
  <c r="C124" i="1363"/>
  <c r="F123" i="1363"/>
  <c r="E123" i="1363"/>
  <c r="C123" i="1363"/>
  <c r="F122" i="1363"/>
  <c r="E122" i="1363"/>
  <c r="C122" i="1363"/>
  <c r="F121" i="1363"/>
  <c r="E121" i="1363"/>
  <c r="C121" i="1363"/>
  <c r="F120" i="1363"/>
  <c r="E120" i="1363"/>
  <c r="C120" i="1363"/>
  <c r="F119" i="1363"/>
  <c r="E119" i="1363"/>
  <c r="C119" i="1363"/>
  <c r="F118" i="1363"/>
  <c r="E118" i="1363"/>
  <c r="C118" i="1363"/>
  <c r="F117" i="1363"/>
  <c r="E117" i="1363"/>
  <c r="C117" i="1363"/>
  <c r="F116" i="1363"/>
  <c r="E116" i="1363"/>
  <c r="C116" i="1363"/>
  <c r="F115" i="1363"/>
  <c r="E115" i="1363"/>
  <c r="C115" i="1363"/>
  <c r="F114" i="1363"/>
  <c r="E114" i="1363"/>
  <c r="C114" i="1363"/>
  <c r="F113" i="1363"/>
  <c r="E113" i="1363"/>
  <c r="C113" i="1363"/>
  <c r="F112" i="1363"/>
  <c r="E112" i="1363"/>
  <c r="C112" i="1363"/>
  <c r="F111" i="1363"/>
  <c r="E111" i="1363"/>
  <c r="C111" i="1363"/>
  <c r="F110" i="1363"/>
  <c r="E110" i="1363"/>
  <c r="C110" i="1363"/>
  <c r="F109" i="1363"/>
  <c r="E109" i="1363"/>
  <c r="C109" i="1363"/>
  <c r="F108" i="1363"/>
  <c r="E108" i="1363"/>
  <c r="C108" i="1363"/>
  <c r="F107" i="1363"/>
  <c r="E107" i="1363"/>
  <c r="C107" i="1363"/>
  <c r="F106" i="1363"/>
  <c r="E106" i="1363"/>
  <c r="C106" i="1363"/>
  <c r="F105" i="1363"/>
  <c r="E105" i="1363"/>
  <c r="C105" i="1363"/>
  <c r="F104" i="1363"/>
  <c r="E104" i="1363"/>
  <c r="C104" i="1363"/>
  <c r="F103" i="1363"/>
  <c r="E103" i="1363"/>
  <c r="C103" i="1363"/>
  <c r="F102" i="1363"/>
  <c r="E102" i="1363"/>
  <c r="C102" i="1363"/>
  <c r="F101" i="1363"/>
  <c r="E101" i="1363"/>
  <c r="C101" i="1363"/>
  <c r="F100" i="1363"/>
  <c r="E100" i="1363"/>
  <c r="C100" i="1363"/>
  <c r="F99" i="1363"/>
  <c r="E99" i="1363"/>
  <c r="C99" i="1363"/>
  <c r="F98" i="1363"/>
  <c r="E98" i="1363"/>
  <c r="C98" i="1363"/>
  <c r="F97" i="1363"/>
  <c r="E97" i="1363"/>
  <c r="C97" i="1363"/>
  <c r="F96" i="1363"/>
  <c r="E96" i="1363"/>
  <c r="C96" i="1363"/>
  <c r="F95" i="1363"/>
  <c r="E95" i="1363"/>
  <c r="C95" i="1363"/>
  <c r="F94" i="1363"/>
  <c r="E94" i="1363"/>
  <c r="C94" i="1363"/>
  <c r="F93" i="1363"/>
  <c r="E93" i="1363"/>
  <c r="C93" i="1363"/>
  <c r="F92" i="1363"/>
  <c r="E92" i="1363"/>
  <c r="C92" i="1363"/>
  <c r="F91" i="1363"/>
  <c r="E91" i="1363"/>
  <c r="C91" i="1363"/>
  <c r="F90" i="1363"/>
  <c r="E90" i="1363"/>
  <c r="C90" i="1363"/>
  <c r="F89" i="1363"/>
  <c r="E89" i="1363"/>
  <c r="C89" i="1363"/>
  <c r="F88" i="1363"/>
  <c r="E88" i="1363"/>
  <c r="C88" i="1363"/>
  <c r="F87" i="1363"/>
  <c r="E87" i="1363"/>
  <c r="C87" i="1363"/>
  <c r="F86" i="1363"/>
  <c r="E86" i="1363"/>
  <c r="C86" i="1363"/>
  <c r="F85" i="1363"/>
  <c r="E85" i="1363"/>
  <c r="C85" i="1363"/>
  <c r="F84" i="1363"/>
  <c r="E84" i="1363"/>
  <c r="C84" i="1363"/>
  <c r="F83" i="1363"/>
  <c r="E83" i="1363"/>
  <c r="C83" i="1363"/>
  <c r="F82" i="1363"/>
  <c r="E82" i="1363"/>
  <c r="C82" i="1363"/>
  <c r="F81" i="1363"/>
  <c r="E81" i="1363"/>
  <c r="C81" i="1363"/>
  <c r="F80" i="1363"/>
  <c r="E80" i="1363"/>
  <c r="C80" i="1363"/>
  <c r="F79" i="1363"/>
  <c r="E79" i="1363"/>
  <c r="C79" i="1363"/>
  <c r="F78" i="1363"/>
  <c r="E78" i="1363"/>
  <c r="C78" i="1363"/>
  <c r="F77" i="1363"/>
  <c r="E77" i="1363"/>
  <c r="C77" i="1363"/>
  <c r="F76" i="1363"/>
  <c r="E76" i="1363"/>
  <c r="C76" i="1363"/>
  <c r="F75" i="1363"/>
  <c r="E75" i="1363"/>
  <c r="C75" i="1363"/>
  <c r="F74" i="1363"/>
  <c r="E74" i="1363"/>
  <c r="C74" i="1363"/>
  <c r="F73" i="1363"/>
  <c r="E73" i="1363"/>
  <c r="C73" i="1363"/>
  <c r="F72" i="1363"/>
  <c r="E72" i="1363"/>
  <c r="C72" i="1363"/>
  <c r="F71" i="1363"/>
  <c r="E71" i="1363"/>
  <c r="C71" i="1363"/>
  <c r="F70" i="1363"/>
  <c r="E70" i="1363"/>
  <c r="C70" i="1363"/>
  <c r="F69" i="1363"/>
  <c r="E69" i="1363"/>
  <c r="C69" i="1363"/>
  <c r="F68" i="1363"/>
  <c r="E68" i="1363"/>
  <c r="C68" i="1363"/>
  <c r="F67" i="1363"/>
  <c r="E67" i="1363"/>
  <c r="C67" i="1363"/>
  <c r="F66" i="1363"/>
  <c r="E66" i="1363"/>
  <c r="C66" i="1363"/>
  <c r="F65" i="1363"/>
  <c r="E65" i="1363"/>
  <c r="C65" i="1363"/>
  <c r="F64" i="1363"/>
  <c r="E64" i="1363"/>
  <c r="C64" i="1363"/>
  <c r="F63" i="1363"/>
  <c r="E63" i="1363"/>
  <c r="C63" i="1363"/>
  <c r="F62" i="1363"/>
  <c r="E62" i="1363"/>
  <c r="C62" i="1363"/>
  <c r="F61" i="1363"/>
  <c r="E61" i="1363"/>
  <c r="C61" i="1363"/>
  <c r="F60" i="1363"/>
  <c r="E60" i="1363"/>
  <c r="C60" i="1363"/>
  <c r="F59" i="1363"/>
  <c r="E59" i="1363"/>
  <c r="C59" i="1363"/>
  <c r="F58" i="1363"/>
  <c r="E58" i="1363"/>
  <c r="C58" i="1363"/>
  <c r="F57" i="1363"/>
  <c r="E57" i="1363"/>
  <c r="C57" i="1363"/>
  <c r="F56" i="1363"/>
  <c r="E56" i="1363"/>
  <c r="C56" i="1363"/>
  <c r="F55" i="1363"/>
  <c r="E55" i="1363"/>
  <c r="C55" i="1363"/>
  <c r="F54" i="1363"/>
  <c r="E54" i="1363"/>
  <c r="C54" i="1363"/>
  <c r="F53" i="1363"/>
  <c r="E53" i="1363"/>
  <c r="C53" i="1363"/>
  <c r="F52" i="1363"/>
  <c r="E52" i="1363"/>
  <c r="C52" i="1363"/>
  <c r="F51" i="1363"/>
  <c r="E51" i="1363"/>
  <c r="C51" i="1363"/>
  <c r="F50" i="1363"/>
  <c r="E50" i="1363"/>
  <c r="C50" i="1363"/>
  <c r="F49" i="1363"/>
  <c r="E49" i="1363"/>
  <c r="C49" i="1363"/>
  <c r="F48" i="1363"/>
  <c r="E48" i="1363"/>
  <c r="C48" i="1363"/>
  <c r="F47" i="1363"/>
  <c r="E47" i="1363"/>
  <c r="C47" i="1363"/>
  <c r="F46" i="1363"/>
  <c r="E46" i="1363"/>
  <c r="C46" i="1363"/>
  <c r="F45" i="1363"/>
  <c r="E45" i="1363"/>
  <c r="C45" i="1363"/>
  <c r="F44" i="1363"/>
  <c r="E44" i="1363"/>
  <c r="C44" i="1363"/>
  <c r="F43" i="1363"/>
  <c r="E43" i="1363"/>
  <c r="C43" i="1363"/>
  <c r="F42" i="1363"/>
  <c r="E42" i="1363"/>
  <c r="C42" i="1363"/>
  <c r="F41" i="1363"/>
  <c r="E41" i="1363"/>
  <c r="C41" i="1363"/>
  <c r="F40" i="1363"/>
  <c r="E40" i="1363"/>
  <c r="C40" i="1363"/>
  <c r="F39" i="1363"/>
  <c r="E39" i="1363"/>
  <c r="C39" i="1363"/>
  <c r="F38" i="1363"/>
  <c r="E38" i="1363"/>
  <c r="C38" i="1363"/>
  <c r="F37" i="1363"/>
  <c r="E37" i="1363"/>
  <c r="C37" i="1363"/>
  <c r="F36" i="1363"/>
  <c r="E36" i="1363"/>
  <c r="C36" i="1363"/>
  <c r="F35" i="1363"/>
  <c r="E35" i="1363"/>
  <c r="C35" i="1363"/>
  <c r="F34" i="1363"/>
  <c r="E34" i="1363"/>
  <c r="C34" i="1363"/>
  <c r="F33" i="1363"/>
  <c r="E33" i="1363"/>
  <c r="C33" i="1363"/>
  <c r="F32" i="1363"/>
  <c r="E32" i="1363"/>
  <c r="C32" i="1363"/>
  <c r="F31" i="1363"/>
  <c r="E31" i="1363"/>
  <c r="C31" i="1363"/>
  <c r="F30" i="1363"/>
  <c r="E30" i="1363"/>
  <c r="C30" i="1363"/>
  <c r="F29" i="1363"/>
  <c r="E29" i="1363"/>
  <c r="C29" i="1363"/>
  <c r="F28" i="1363"/>
  <c r="E28" i="1363"/>
  <c r="C28" i="1363"/>
  <c r="F27" i="1363"/>
  <c r="E27" i="1363"/>
  <c r="C27" i="1363"/>
  <c r="F26" i="1363"/>
  <c r="E26" i="1363"/>
  <c r="C26" i="1363"/>
  <c r="F25" i="1363"/>
  <c r="E25" i="1363"/>
  <c r="C25" i="1363"/>
  <c r="F24" i="1363"/>
  <c r="E24" i="1363"/>
  <c r="C24" i="1363"/>
  <c r="F23" i="1363"/>
  <c r="E23" i="1363"/>
  <c r="C23" i="1363"/>
  <c r="F22" i="1363"/>
  <c r="E22" i="1363"/>
  <c r="C22" i="1363"/>
  <c r="F21" i="1363"/>
  <c r="E21" i="1363"/>
  <c r="C21" i="1363"/>
  <c r="F20" i="1363"/>
  <c r="E20" i="1363"/>
  <c r="C20" i="1363"/>
  <c r="F19" i="1363"/>
  <c r="E19" i="1363"/>
  <c r="C19" i="1363"/>
  <c r="F18" i="1363"/>
  <c r="E18" i="1363"/>
  <c r="C18" i="1363"/>
  <c r="F17" i="1363"/>
  <c r="E17" i="1363"/>
  <c r="C17" i="1363"/>
  <c r="F16" i="1363"/>
  <c r="E16" i="1363"/>
  <c r="C16" i="1363"/>
  <c r="F15" i="1363"/>
  <c r="E15" i="1363"/>
  <c r="C15" i="1363"/>
  <c r="F14" i="1363"/>
  <c r="E14" i="1363"/>
  <c r="C14" i="1363"/>
  <c r="F13" i="1363"/>
  <c r="E13" i="1363"/>
  <c r="C13" i="1363"/>
  <c r="F12" i="1363"/>
  <c r="E12" i="1363"/>
  <c r="C12" i="1363"/>
  <c r="F11" i="1363"/>
  <c r="E11" i="1363"/>
  <c r="C11" i="1363"/>
  <c r="F10" i="1363"/>
  <c r="E10" i="1363"/>
  <c r="C10" i="1363"/>
  <c r="F9" i="1363"/>
  <c r="E9" i="1363"/>
  <c r="C9" i="1363"/>
  <c r="F8" i="1363"/>
  <c r="E8" i="1363"/>
  <c r="C8" i="1363"/>
  <c r="F7" i="1363"/>
  <c r="E7" i="1363"/>
  <c r="C7" i="1363"/>
  <c r="F6" i="1363"/>
  <c r="E6" i="1363"/>
  <c r="C6" i="1363"/>
  <c r="F5" i="1363"/>
  <c r="E5" i="1363"/>
  <c r="C5" i="1363"/>
  <c r="C4" i="1363"/>
  <c r="C352" i="1363" s="1"/>
  <c r="BQ307" i="1362"/>
  <c r="BR307" i="1362"/>
  <c r="BQ329" i="1362"/>
  <c r="BR329" i="1362"/>
  <c r="BQ338" i="1362"/>
  <c r="BO224" i="1362"/>
  <c r="BP224" i="1362"/>
  <c r="BD237" i="1362"/>
  <c r="BF237" i="1362"/>
  <c r="BG237" i="1362"/>
  <c r="BH237" i="1362"/>
  <c r="BJ237" i="1362"/>
  <c r="BL237" i="1362"/>
  <c r="BO237" i="1362"/>
  <c r="BP307" i="1362"/>
  <c r="BH320" i="1362"/>
  <c r="BJ320" i="1362"/>
  <c r="BL320" i="1362"/>
  <c r="BN320" i="1362"/>
  <c r="BP320" i="1362"/>
  <c r="AW329" i="1362"/>
  <c r="AX329" i="1362"/>
  <c r="AY329" i="1362"/>
  <c r="AZ329" i="1362"/>
  <c r="BA329" i="1362"/>
  <c r="BB329" i="1362"/>
  <c r="BE329" i="1362"/>
  <c r="BF329" i="1362"/>
  <c r="BG329" i="1362"/>
  <c r="BH329" i="1362"/>
  <c r="BI329" i="1362"/>
  <c r="BJ329" i="1362"/>
  <c r="BL329" i="1362"/>
  <c r="BM329" i="1362"/>
  <c r="BN329" i="1362"/>
  <c r="BO329" i="1362"/>
  <c r="BP329" i="1362"/>
  <c r="BA338" i="1362"/>
  <c r="BD338" i="1362"/>
  <c r="BF338" i="1362"/>
  <c r="BG338" i="1362"/>
  <c r="BH338" i="1362"/>
  <c r="BI338" i="1362"/>
  <c r="BJ338" i="1362"/>
  <c r="BL338" i="1362"/>
  <c r="BO338" i="1362"/>
  <c r="BP338" i="1362"/>
  <c r="V338" i="1362"/>
  <c r="T338" i="1362"/>
  <c r="N338" i="1362"/>
  <c r="L338" i="1362"/>
  <c r="G338" i="1362"/>
  <c r="U338" i="1362"/>
  <c r="S338" i="1362"/>
  <c r="R338" i="1362"/>
  <c r="Q338" i="1362"/>
  <c r="P338" i="1362"/>
  <c r="O338" i="1362"/>
  <c r="M338" i="1362"/>
  <c r="K338" i="1362"/>
  <c r="J338" i="1362"/>
  <c r="I338" i="1362"/>
  <c r="H338" i="1362"/>
  <c r="E336" i="1362"/>
  <c r="C336" i="1362"/>
  <c r="C335" i="1362"/>
  <c r="C359" i="1362" s="1"/>
  <c r="G329" i="1362"/>
  <c r="F328" i="1362"/>
  <c r="E328" i="1362"/>
  <c r="C328" i="1362"/>
  <c r="Q329" i="1362"/>
  <c r="P329" i="1362"/>
  <c r="O329" i="1362"/>
  <c r="N329" i="1362"/>
  <c r="M329" i="1362"/>
  <c r="L329" i="1362"/>
  <c r="K329" i="1362"/>
  <c r="J329" i="1362"/>
  <c r="I329" i="1362"/>
  <c r="H329" i="1362"/>
  <c r="F327" i="1362"/>
  <c r="E327" i="1362"/>
  <c r="C327" i="1362"/>
  <c r="C326" i="1362"/>
  <c r="C358" i="1362" s="1"/>
  <c r="G320" i="1362"/>
  <c r="F319" i="1362"/>
  <c r="E319" i="1362"/>
  <c r="C319" i="1362"/>
  <c r="W320" i="1362"/>
  <c r="O320" i="1362"/>
  <c r="F318" i="1362"/>
  <c r="E318" i="1362"/>
  <c r="C318" i="1362"/>
  <c r="F317" i="1362"/>
  <c r="E317" i="1362"/>
  <c r="C317" i="1362"/>
  <c r="F316" i="1362"/>
  <c r="E316" i="1362"/>
  <c r="C316" i="1362"/>
  <c r="F315" i="1362"/>
  <c r="E315" i="1362"/>
  <c r="C315" i="1362"/>
  <c r="AA320" i="1362"/>
  <c r="Z320" i="1362"/>
  <c r="Y320" i="1362"/>
  <c r="X320" i="1362"/>
  <c r="V320" i="1362"/>
  <c r="U320" i="1362"/>
  <c r="T320" i="1362"/>
  <c r="S320" i="1362"/>
  <c r="R320" i="1362"/>
  <c r="Q320" i="1362"/>
  <c r="P320" i="1362"/>
  <c r="N320" i="1362"/>
  <c r="M320" i="1362"/>
  <c r="L320" i="1362"/>
  <c r="K320" i="1362"/>
  <c r="J320" i="1362"/>
  <c r="I320" i="1362"/>
  <c r="H320" i="1362"/>
  <c r="F314" i="1362"/>
  <c r="E314" i="1362"/>
  <c r="C314" i="1362"/>
  <c r="C313" i="1362"/>
  <c r="C357" i="1362" s="1"/>
  <c r="G307" i="1362"/>
  <c r="F306" i="1362"/>
  <c r="E306" i="1362"/>
  <c r="C306" i="1362"/>
  <c r="AJ307" i="1362"/>
  <c r="AB307" i="1362"/>
  <c r="T307" i="1362"/>
  <c r="L307" i="1362"/>
  <c r="F305" i="1362"/>
  <c r="E305" i="1362"/>
  <c r="C305" i="1362"/>
  <c r="AK307" i="1362"/>
  <c r="AI307" i="1362"/>
  <c r="AH307" i="1362"/>
  <c r="AG307" i="1362"/>
  <c r="AF307" i="1362"/>
  <c r="AE307" i="1362"/>
  <c r="AD307" i="1362"/>
  <c r="AC307" i="1362"/>
  <c r="AA307" i="1362"/>
  <c r="Z307" i="1362"/>
  <c r="Y307" i="1362"/>
  <c r="X307" i="1362"/>
  <c r="W307" i="1362"/>
  <c r="V307" i="1362"/>
  <c r="U307" i="1362"/>
  <c r="S307" i="1362"/>
  <c r="R307" i="1362"/>
  <c r="Q307" i="1362"/>
  <c r="P307" i="1362"/>
  <c r="O307" i="1362"/>
  <c r="N307" i="1362"/>
  <c r="M307" i="1362"/>
  <c r="K307" i="1362"/>
  <c r="J307" i="1362"/>
  <c r="I307" i="1362"/>
  <c r="H307" i="1362"/>
  <c r="F304" i="1362"/>
  <c r="E304" i="1362"/>
  <c r="C304" i="1362"/>
  <c r="C303" i="1362"/>
  <c r="C356" i="1362" s="1"/>
  <c r="G297" i="1362"/>
  <c r="F296" i="1362"/>
  <c r="E296" i="1362"/>
  <c r="C296" i="1362"/>
  <c r="AD297" i="1362"/>
  <c r="V297" i="1362"/>
  <c r="N297" i="1362"/>
  <c r="F295" i="1362"/>
  <c r="E295" i="1362"/>
  <c r="C295" i="1362"/>
  <c r="F294" i="1362"/>
  <c r="E294" i="1362"/>
  <c r="C294" i="1362"/>
  <c r="F293" i="1362"/>
  <c r="E293" i="1362"/>
  <c r="C293" i="1362"/>
  <c r="F292" i="1362"/>
  <c r="E292" i="1362"/>
  <c r="C292" i="1362"/>
  <c r="F291" i="1362"/>
  <c r="E291" i="1362"/>
  <c r="C291" i="1362"/>
  <c r="F290" i="1362"/>
  <c r="E290" i="1362"/>
  <c r="C290" i="1362"/>
  <c r="F289" i="1362"/>
  <c r="E289" i="1362"/>
  <c r="C289" i="1362"/>
  <c r="AK297" i="1362"/>
  <c r="AJ297" i="1362"/>
  <c r="AI297" i="1362"/>
  <c r="AH297" i="1362"/>
  <c r="AG297" i="1362"/>
  <c r="AF297" i="1362"/>
  <c r="AE297" i="1362"/>
  <c r="AC297" i="1362"/>
  <c r="AB297" i="1362"/>
  <c r="AA297" i="1362"/>
  <c r="Z297" i="1362"/>
  <c r="Y297" i="1362"/>
  <c r="X297" i="1362"/>
  <c r="W297" i="1362"/>
  <c r="U297" i="1362"/>
  <c r="T297" i="1362"/>
  <c r="S297" i="1362"/>
  <c r="R297" i="1362"/>
  <c r="Q297" i="1362"/>
  <c r="P297" i="1362"/>
  <c r="O297" i="1362"/>
  <c r="M297" i="1362"/>
  <c r="L297" i="1362"/>
  <c r="K297" i="1362"/>
  <c r="J297" i="1362"/>
  <c r="I297" i="1362"/>
  <c r="H297" i="1362"/>
  <c r="F288" i="1362"/>
  <c r="E288" i="1362"/>
  <c r="C288" i="1362"/>
  <c r="C287" i="1362"/>
  <c r="C355" i="1362" s="1"/>
  <c r="G281" i="1362"/>
  <c r="F280" i="1362"/>
  <c r="E280" i="1362"/>
  <c r="C280" i="1362"/>
  <c r="F279" i="1362"/>
  <c r="E279" i="1362"/>
  <c r="C279" i="1362"/>
  <c r="F278" i="1362"/>
  <c r="E278" i="1362"/>
  <c r="C278" i="1362"/>
  <c r="F277" i="1362"/>
  <c r="E277" i="1362"/>
  <c r="C277" i="1362"/>
  <c r="F276" i="1362"/>
  <c r="E276" i="1362"/>
  <c r="C276" i="1362"/>
  <c r="F275" i="1362"/>
  <c r="E275" i="1362"/>
  <c r="C275" i="1362"/>
  <c r="F274" i="1362"/>
  <c r="E274" i="1362"/>
  <c r="C274" i="1362"/>
  <c r="F273" i="1362"/>
  <c r="E273" i="1362"/>
  <c r="C273" i="1362"/>
  <c r="F272" i="1362"/>
  <c r="E272" i="1362"/>
  <c r="C272" i="1362"/>
  <c r="F271" i="1362"/>
  <c r="E271" i="1362"/>
  <c r="C271" i="1362"/>
  <c r="F270" i="1362"/>
  <c r="E270" i="1362"/>
  <c r="C270" i="1362"/>
  <c r="F269" i="1362"/>
  <c r="E269" i="1362"/>
  <c r="C269" i="1362"/>
  <c r="F268" i="1362"/>
  <c r="E268" i="1362"/>
  <c r="C268" i="1362"/>
  <c r="F267" i="1362"/>
  <c r="E267" i="1362"/>
  <c r="C267" i="1362"/>
  <c r="F266" i="1362"/>
  <c r="E266" i="1362"/>
  <c r="C266" i="1362"/>
  <c r="F265" i="1362"/>
  <c r="E265" i="1362"/>
  <c r="C265" i="1362"/>
  <c r="F264" i="1362"/>
  <c r="E264" i="1362"/>
  <c r="C264" i="1362"/>
  <c r="F263" i="1362"/>
  <c r="E263" i="1362"/>
  <c r="C263" i="1362"/>
  <c r="F262" i="1362"/>
  <c r="E262" i="1362"/>
  <c r="C262" i="1362"/>
  <c r="F261" i="1362"/>
  <c r="E261" i="1362"/>
  <c r="C261" i="1362"/>
  <c r="F260" i="1362"/>
  <c r="E260" i="1362"/>
  <c r="C260" i="1362"/>
  <c r="F259" i="1362"/>
  <c r="E259" i="1362"/>
  <c r="C259" i="1362"/>
  <c r="F258" i="1362"/>
  <c r="E258" i="1362"/>
  <c r="C258" i="1362"/>
  <c r="F257" i="1362"/>
  <c r="E257" i="1362"/>
  <c r="C257" i="1362"/>
  <c r="F256" i="1362"/>
  <c r="E256" i="1362"/>
  <c r="C256" i="1362"/>
  <c r="F255" i="1362"/>
  <c r="E255" i="1362"/>
  <c r="C255" i="1362"/>
  <c r="F254" i="1362"/>
  <c r="E254" i="1362"/>
  <c r="C254" i="1362"/>
  <c r="F253" i="1362"/>
  <c r="E253" i="1362"/>
  <c r="C253" i="1362"/>
  <c r="F252" i="1362"/>
  <c r="E252" i="1362"/>
  <c r="C252" i="1362"/>
  <c r="F251" i="1362"/>
  <c r="E251" i="1362"/>
  <c r="C251" i="1362"/>
  <c r="F250" i="1362"/>
  <c r="E250" i="1362"/>
  <c r="C250" i="1362"/>
  <c r="F249" i="1362"/>
  <c r="E249" i="1362"/>
  <c r="C249" i="1362"/>
  <c r="F248" i="1362"/>
  <c r="E248" i="1362"/>
  <c r="C248" i="1362"/>
  <c r="F247" i="1362"/>
  <c r="E247" i="1362"/>
  <c r="C247" i="1362"/>
  <c r="F246" i="1362"/>
  <c r="E246" i="1362"/>
  <c r="C246" i="1362"/>
  <c r="AD281" i="1362"/>
  <c r="V281" i="1362"/>
  <c r="N281" i="1362"/>
  <c r="F245" i="1362"/>
  <c r="E245" i="1362"/>
  <c r="C245" i="1362"/>
  <c r="AK281" i="1362"/>
  <c r="AJ281" i="1362"/>
  <c r="AI281" i="1362"/>
  <c r="AH281" i="1362"/>
  <c r="AG281" i="1362"/>
  <c r="AF281" i="1362"/>
  <c r="AE281" i="1362"/>
  <c r="AC281" i="1362"/>
  <c r="AB281" i="1362"/>
  <c r="AA281" i="1362"/>
  <c r="Z281" i="1362"/>
  <c r="Y281" i="1362"/>
  <c r="X281" i="1362"/>
  <c r="W281" i="1362"/>
  <c r="U281" i="1362"/>
  <c r="T281" i="1362"/>
  <c r="S281" i="1362"/>
  <c r="R281" i="1362"/>
  <c r="Q281" i="1362"/>
  <c r="P281" i="1362"/>
  <c r="O281" i="1362"/>
  <c r="M281" i="1362"/>
  <c r="L281" i="1362"/>
  <c r="K281" i="1362"/>
  <c r="J281" i="1362"/>
  <c r="I281" i="1362"/>
  <c r="H281" i="1362"/>
  <c r="F244" i="1362"/>
  <c r="E244" i="1362"/>
  <c r="C244" i="1362"/>
  <c r="C243" i="1362"/>
  <c r="C354" i="1362" s="1"/>
  <c r="G237" i="1362"/>
  <c r="F236" i="1362"/>
  <c r="E236" i="1362"/>
  <c r="C236" i="1362"/>
  <c r="R237" i="1362"/>
  <c r="P237" i="1362"/>
  <c r="J237" i="1362"/>
  <c r="H237" i="1362"/>
  <c r="F235" i="1362"/>
  <c r="E235" i="1362"/>
  <c r="C235" i="1362"/>
  <c r="F234" i="1362"/>
  <c r="E234" i="1362"/>
  <c r="C234" i="1362"/>
  <c r="F233" i="1362"/>
  <c r="E233" i="1362"/>
  <c r="C233" i="1362"/>
  <c r="F232" i="1362"/>
  <c r="E232" i="1362"/>
  <c r="C232" i="1362"/>
  <c r="V237" i="1362"/>
  <c r="U237" i="1362"/>
  <c r="T237" i="1362"/>
  <c r="S237" i="1362"/>
  <c r="Q237" i="1362"/>
  <c r="O237" i="1362"/>
  <c r="N237" i="1362"/>
  <c r="M237" i="1362"/>
  <c r="L237" i="1362"/>
  <c r="K237" i="1362"/>
  <c r="I237" i="1362"/>
  <c r="F231" i="1362"/>
  <c r="E231" i="1362"/>
  <c r="C231" i="1362"/>
  <c r="C230" i="1362"/>
  <c r="C353" i="1362" s="1"/>
  <c r="G224" i="1362"/>
  <c r="E221" i="1362"/>
  <c r="C221" i="1362"/>
  <c r="E220" i="1362"/>
  <c r="C220" i="1362"/>
  <c r="E219" i="1362"/>
  <c r="C219" i="1362"/>
  <c r="E218" i="1362"/>
  <c r="C218" i="1362"/>
  <c r="E217" i="1362"/>
  <c r="C217" i="1362"/>
  <c r="E216" i="1362"/>
  <c r="C216" i="1362"/>
  <c r="E215" i="1362"/>
  <c r="C215" i="1362"/>
  <c r="E214" i="1362"/>
  <c r="C214" i="1362"/>
  <c r="E213" i="1362"/>
  <c r="C213" i="1362"/>
  <c r="E212" i="1362"/>
  <c r="C212" i="1362"/>
  <c r="E211" i="1362"/>
  <c r="C211" i="1362"/>
  <c r="E210" i="1362"/>
  <c r="C210" i="1362"/>
  <c r="E209" i="1362"/>
  <c r="C209" i="1362"/>
  <c r="E208" i="1362"/>
  <c r="C208" i="1362"/>
  <c r="E207" i="1362"/>
  <c r="C207" i="1362"/>
  <c r="E206" i="1362"/>
  <c r="C206" i="1362"/>
  <c r="E205" i="1362"/>
  <c r="C205" i="1362"/>
  <c r="E204" i="1362"/>
  <c r="C204" i="1362"/>
  <c r="E203" i="1362"/>
  <c r="C203" i="1362"/>
  <c r="E202" i="1362"/>
  <c r="C202" i="1362"/>
  <c r="E201" i="1362"/>
  <c r="C201" i="1362"/>
  <c r="E200" i="1362"/>
  <c r="C200" i="1362"/>
  <c r="E199" i="1362"/>
  <c r="C199" i="1362"/>
  <c r="E198" i="1362"/>
  <c r="C198" i="1362"/>
  <c r="E197" i="1362"/>
  <c r="C197" i="1362"/>
  <c r="E196" i="1362"/>
  <c r="C196" i="1362"/>
  <c r="E195" i="1362"/>
  <c r="C195" i="1362"/>
  <c r="E194" i="1362"/>
  <c r="C194" i="1362"/>
  <c r="E193" i="1362"/>
  <c r="C193" i="1362"/>
  <c r="E192" i="1362"/>
  <c r="C192" i="1362"/>
  <c r="E191" i="1362"/>
  <c r="C191" i="1362"/>
  <c r="E190" i="1362"/>
  <c r="C190" i="1362"/>
  <c r="E189" i="1362"/>
  <c r="C189" i="1362"/>
  <c r="E188" i="1362"/>
  <c r="C188" i="1362"/>
  <c r="E187" i="1362"/>
  <c r="C187" i="1362"/>
  <c r="E186" i="1362"/>
  <c r="C186" i="1362"/>
  <c r="E185" i="1362"/>
  <c r="C185" i="1362"/>
  <c r="E184" i="1362"/>
  <c r="C184" i="1362"/>
  <c r="E183" i="1362"/>
  <c r="C183" i="1362"/>
  <c r="E182" i="1362"/>
  <c r="C182" i="1362"/>
  <c r="F181" i="1362"/>
  <c r="E181" i="1362"/>
  <c r="C181" i="1362"/>
  <c r="F180" i="1362"/>
  <c r="E180" i="1362"/>
  <c r="C180" i="1362"/>
  <c r="F179" i="1362"/>
  <c r="E179" i="1362"/>
  <c r="C179" i="1362"/>
  <c r="F178" i="1362"/>
  <c r="E178" i="1362"/>
  <c r="C178" i="1362"/>
  <c r="F177" i="1362"/>
  <c r="E177" i="1362"/>
  <c r="C177" i="1362"/>
  <c r="F176" i="1362"/>
  <c r="E176" i="1362"/>
  <c r="C176" i="1362"/>
  <c r="F175" i="1362"/>
  <c r="E175" i="1362"/>
  <c r="C175" i="1362"/>
  <c r="F174" i="1362"/>
  <c r="E174" i="1362"/>
  <c r="C174" i="1362"/>
  <c r="F173" i="1362"/>
  <c r="E173" i="1362"/>
  <c r="C173" i="1362"/>
  <c r="F172" i="1362"/>
  <c r="E172" i="1362"/>
  <c r="C172" i="1362"/>
  <c r="F171" i="1362"/>
  <c r="E171" i="1362"/>
  <c r="C171" i="1362"/>
  <c r="F170" i="1362"/>
  <c r="E170" i="1362"/>
  <c r="C170" i="1362"/>
  <c r="F169" i="1362"/>
  <c r="E169" i="1362"/>
  <c r="C169" i="1362"/>
  <c r="F168" i="1362"/>
  <c r="E168" i="1362"/>
  <c r="C168" i="1362"/>
  <c r="F167" i="1362"/>
  <c r="E167" i="1362"/>
  <c r="C167" i="1362"/>
  <c r="F166" i="1362"/>
  <c r="E166" i="1362"/>
  <c r="C166" i="1362"/>
  <c r="F165" i="1362"/>
  <c r="E165" i="1362"/>
  <c r="C165" i="1362"/>
  <c r="F164" i="1362"/>
  <c r="E164" i="1362"/>
  <c r="C164" i="1362"/>
  <c r="F163" i="1362"/>
  <c r="E163" i="1362"/>
  <c r="C163" i="1362"/>
  <c r="F162" i="1362"/>
  <c r="E162" i="1362"/>
  <c r="C162" i="1362"/>
  <c r="F161" i="1362"/>
  <c r="E161" i="1362"/>
  <c r="C161" i="1362"/>
  <c r="F160" i="1362"/>
  <c r="E160" i="1362"/>
  <c r="C160" i="1362"/>
  <c r="F159" i="1362"/>
  <c r="E159" i="1362"/>
  <c r="C159" i="1362"/>
  <c r="F158" i="1362"/>
  <c r="E158" i="1362"/>
  <c r="C158" i="1362"/>
  <c r="F157" i="1362"/>
  <c r="E157" i="1362"/>
  <c r="C157" i="1362"/>
  <c r="F156" i="1362"/>
  <c r="E156" i="1362"/>
  <c r="C156" i="1362"/>
  <c r="F155" i="1362"/>
  <c r="E155" i="1362"/>
  <c r="C155" i="1362"/>
  <c r="F154" i="1362"/>
  <c r="E154" i="1362"/>
  <c r="C154" i="1362"/>
  <c r="F153" i="1362"/>
  <c r="E153" i="1362"/>
  <c r="C153" i="1362"/>
  <c r="F152" i="1362"/>
  <c r="E152" i="1362"/>
  <c r="C152" i="1362"/>
  <c r="F151" i="1362"/>
  <c r="E151" i="1362"/>
  <c r="C151" i="1362"/>
  <c r="F150" i="1362"/>
  <c r="E150" i="1362"/>
  <c r="C150" i="1362"/>
  <c r="F149" i="1362"/>
  <c r="E149" i="1362"/>
  <c r="C149" i="1362"/>
  <c r="F148" i="1362"/>
  <c r="E148" i="1362"/>
  <c r="C148" i="1362"/>
  <c r="F147" i="1362"/>
  <c r="E147" i="1362"/>
  <c r="C147" i="1362"/>
  <c r="F146" i="1362"/>
  <c r="E146" i="1362"/>
  <c r="C146" i="1362"/>
  <c r="F145" i="1362"/>
  <c r="E145" i="1362"/>
  <c r="C145" i="1362"/>
  <c r="F144" i="1362"/>
  <c r="E144" i="1362"/>
  <c r="C144" i="1362"/>
  <c r="F143" i="1362"/>
  <c r="E143" i="1362"/>
  <c r="C143" i="1362"/>
  <c r="F142" i="1362"/>
  <c r="E142" i="1362"/>
  <c r="C142" i="1362"/>
  <c r="F141" i="1362"/>
  <c r="E141" i="1362"/>
  <c r="C141" i="1362"/>
  <c r="F140" i="1362"/>
  <c r="E140" i="1362"/>
  <c r="C140" i="1362"/>
  <c r="F139" i="1362"/>
  <c r="E139" i="1362"/>
  <c r="C139" i="1362"/>
  <c r="F138" i="1362"/>
  <c r="E138" i="1362"/>
  <c r="C138" i="1362"/>
  <c r="F137" i="1362"/>
  <c r="E137" i="1362"/>
  <c r="C137" i="1362"/>
  <c r="F136" i="1362"/>
  <c r="E136" i="1362"/>
  <c r="C136" i="1362"/>
  <c r="F135" i="1362"/>
  <c r="E135" i="1362"/>
  <c r="C135" i="1362"/>
  <c r="F134" i="1362"/>
  <c r="E134" i="1362"/>
  <c r="C134" i="1362"/>
  <c r="F133" i="1362"/>
  <c r="E133" i="1362"/>
  <c r="C133" i="1362"/>
  <c r="F132" i="1362"/>
  <c r="E132" i="1362"/>
  <c r="C132" i="1362"/>
  <c r="F131" i="1362"/>
  <c r="E131" i="1362"/>
  <c r="C131" i="1362"/>
  <c r="F130" i="1362"/>
  <c r="E130" i="1362"/>
  <c r="C130" i="1362"/>
  <c r="F129" i="1362"/>
  <c r="E129" i="1362"/>
  <c r="C129" i="1362"/>
  <c r="F128" i="1362"/>
  <c r="E128" i="1362"/>
  <c r="C128" i="1362"/>
  <c r="F127" i="1362"/>
  <c r="E127" i="1362"/>
  <c r="C127" i="1362"/>
  <c r="F126" i="1362"/>
  <c r="E126" i="1362"/>
  <c r="C126" i="1362"/>
  <c r="F125" i="1362"/>
  <c r="E125" i="1362"/>
  <c r="C125" i="1362"/>
  <c r="F124" i="1362"/>
  <c r="E124" i="1362"/>
  <c r="C124" i="1362"/>
  <c r="F123" i="1362"/>
  <c r="E123" i="1362"/>
  <c r="C123" i="1362"/>
  <c r="F122" i="1362"/>
  <c r="E122" i="1362"/>
  <c r="C122" i="1362"/>
  <c r="F121" i="1362"/>
  <c r="E121" i="1362"/>
  <c r="C121" i="1362"/>
  <c r="F120" i="1362"/>
  <c r="E120" i="1362"/>
  <c r="C120" i="1362"/>
  <c r="F119" i="1362"/>
  <c r="E119" i="1362"/>
  <c r="C119" i="1362"/>
  <c r="F118" i="1362"/>
  <c r="E118" i="1362"/>
  <c r="C118" i="1362"/>
  <c r="F117" i="1362"/>
  <c r="E117" i="1362"/>
  <c r="C117" i="1362"/>
  <c r="F116" i="1362"/>
  <c r="E116" i="1362"/>
  <c r="C116" i="1362"/>
  <c r="F115" i="1362"/>
  <c r="E115" i="1362"/>
  <c r="C115" i="1362"/>
  <c r="F114" i="1362"/>
  <c r="E114" i="1362"/>
  <c r="C114" i="1362"/>
  <c r="F113" i="1362"/>
  <c r="E113" i="1362"/>
  <c r="C113" i="1362"/>
  <c r="F112" i="1362"/>
  <c r="E112" i="1362"/>
  <c r="C112" i="1362"/>
  <c r="F111" i="1362"/>
  <c r="E111" i="1362"/>
  <c r="C111" i="1362"/>
  <c r="F110" i="1362"/>
  <c r="E110" i="1362"/>
  <c r="C110" i="1362"/>
  <c r="F109" i="1362"/>
  <c r="E109" i="1362"/>
  <c r="C109" i="1362"/>
  <c r="F108" i="1362"/>
  <c r="E108" i="1362"/>
  <c r="C108" i="1362"/>
  <c r="F107" i="1362"/>
  <c r="E107" i="1362"/>
  <c r="C107" i="1362"/>
  <c r="F106" i="1362"/>
  <c r="E106" i="1362"/>
  <c r="C106" i="1362"/>
  <c r="F105" i="1362"/>
  <c r="E105" i="1362"/>
  <c r="C105" i="1362"/>
  <c r="F104" i="1362"/>
  <c r="E104" i="1362"/>
  <c r="C104" i="1362"/>
  <c r="F103" i="1362"/>
  <c r="E103" i="1362"/>
  <c r="C103" i="1362"/>
  <c r="F102" i="1362"/>
  <c r="E102" i="1362"/>
  <c r="C102" i="1362"/>
  <c r="F101" i="1362"/>
  <c r="E101" i="1362"/>
  <c r="C101" i="1362"/>
  <c r="F100" i="1362"/>
  <c r="E100" i="1362"/>
  <c r="C100" i="1362"/>
  <c r="F99" i="1362"/>
  <c r="E99" i="1362"/>
  <c r="C99" i="1362"/>
  <c r="F98" i="1362"/>
  <c r="E98" i="1362"/>
  <c r="C98" i="1362"/>
  <c r="F97" i="1362"/>
  <c r="E97" i="1362"/>
  <c r="C97" i="1362"/>
  <c r="F96" i="1362"/>
  <c r="E96" i="1362"/>
  <c r="C96" i="1362"/>
  <c r="F95" i="1362"/>
  <c r="E95" i="1362"/>
  <c r="C95" i="1362"/>
  <c r="F94" i="1362"/>
  <c r="E94" i="1362"/>
  <c r="C94" i="1362"/>
  <c r="F93" i="1362"/>
  <c r="E93" i="1362"/>
  <c r="C93" i="1362"/>
  <c r="F92" i="1362"/>
  <c r="E92" i="1362"/>
  <c r="C92" i="1362"/>
  <c r="F91" i="1362"/>
  <c r="E91" i="1362"/>
  <c r="C91" i="1362"/>
  <c r="F90" i="1362"/>
  <c r="E90" i="1362"/>
  <c r="C90" i="1362"/>
  <c r="F89" i="1362"/>
  <c r="E89" i="1362"/>
  <c r="C89" i="1362"/>
  <c r="F88" i="1362"/>
  <c r="E88" i="1362"/>
  <c r="C88" i="1362"/>
  <c r="F87" i="1362"/>
  <c r="E87" i="1362"/>
  <c r="C87" i="1362"/>
  <c r="F86" i="1362"/>
  <c r="E86" i="1362"/>
  <c r="C86" i="1362"/>
  <c r="F85" i="1362"/>
  <c r="E85" i="1362"/>
  <c r="C85" i="1362"/>
  <c r="F84" i="1362"/>
  <c r="E84" i="1362"/>
  <c r="C84" i="1362"/>
  <c r="F83" i="1362"/>
  <c r="E83" i="1362"/>
  <c r="C83" i="1362"/>
  <c r="F82" i="1362"/>
  <c r="E82" i="1362"/>
  <c r="C82" i="1362"/>
  <c r="F81" i="1362"/>
  <c r="E81" i="1362"/>
  <c r="C81" i="1362"/>
  <c r="F80" i="1362"/>
  <c r="E80" i="1362"/>
  <c r="C80" i="1362"/>
  <c r="F79" i="1362"/>
  <c r="E79" i="1362"/>
  <c r="C79" i="1362"/>
  <c r="F78" i="1362"/>
  <c r="E78" i="1362"/>
  <c r="C78" i="1362"/>
  <c r="F77" i="1362"/>
  <c r="E77" i="1362"/>
  <c r="C77" i="1362"/>
  <c r="F76" i="1362"/>
  <c r="E76" i="1362"/>
  <c r="C76" i="1362"/>
  <c r="F75" i="1362"/>
  <c r="E75" i="1362"/>
  <c r="C75" i="1362"/>
  <c r="F74" i="1362"/>
  <c r="E74" i="1362"/>
  <c r="C74" i="1362"/>
  <c r="F73" i="1362"/>
  <c r="E73" i="1362"/>
  <c r="C73" i="1362"/>
  <c r="F72" i="1362"/>
  <c r="E72" i="1362"/>
  <c r="C72" i="1362"/>
  <c r="F71" i="1362"/>
  <c r="E71" i="1362"/>
  <c r="C71" i="1362"/>
  <c r="F70" i="1362"/>
  <c r="E70" i="1362"/>
  <c r="C70" i="1362"/>
  <c r="F69" i="1362"/>
  <c r="E69" i="1362"/>
  <c r="C69" i="1362"/>
  <c r="F68" i="1362"/>
  <c r="E68" i="1362"/>
  <c r="C68" i="1362"/>
  <c r="F67" i="1362"/>
  <c r="E67" i="1362"/>
  <c r="C67" i="1362"/>
  <c r="F66" i="1362"/>
  <c r="E66" i="1362"/>
  <c r="C66" i="1362"/>
  <c r="F65" i="1362"/>
  <c r="E65" i="1362"/>
  <c r="C65" i="1362"/>
  <c r="F64" i="1362"/>
  <c r="E64" i="1362"/>
  <c r="C64" i="1362"/>
  <c r="F63" i="1362"/>
  <c r="E63" i="1362"/>
  <c r="C63" i="1362"/>
  <c r="F62" i="1362"/>
  <c r="E62" i="1362"/>
  <c r="C62" i="1362"/>
  <c r="F61" i="1362"/>
  <c r="E61" i="1362"/>
  <c r="C61" i="1362"/>
  <c r="F60" i="1362"/>
  <c r="E60" i="1362"/>
  <c r="C60" i="1362"/>
  <c r="F59" i="1362"/>
  <c r="E59" i="1362"/>
  <c r="C59" i="1362"/>
  <c r="F58" i="1362"/>
  <c r="E58" i="1362"/>
  <c r="C58" i="1362"/>
  <c r="F57" i="1362"/>
  <c r="E57" i="1362"/>
  <c r="C57" i="1362"/>
  <c r="F56" i="1362"/>
  <c r="E56" i="1362"/>
  <c r="C56" i="1362"/>
  <c r="F55" i="1362"/>
  <c r="E55" i="1362"/>
  <c r="C55" i="1362"/>
  <c r="F54" i="1362"/>
  <c r="E54" i="1362"/>
  <c r="C54" i="1362"/>
  <c r="F53" i="1362"/>
  <c r="E53" i="1362"/>
  <c r="C53" i="1362"/>
  <c r="F52" i="1362"/>
  <c r="E52" i="1362"/>
  <c r="C52" i="1362"/>
  <c r="F51" i="1362"/>
  <c r="E51" i="1362"/>
  <c r="C51" i="1362"/>
  <c r="F50" i="1362"/>
  <c r="E50" i="1362"/>
  <c r="C50" i="1362"/>
  <c r="F49" i="1362"/>
  <c r="E49" i="1362"/>
  <c r="C49" i="1362"/>
  <c r="F48" i="1362"/>
  <c r="E48" i="1362"/>
  <c r="C48" i="1362"/>
  <c r="F47" i="1362"/>
  <c r="E47" i="1362"/>
  <c r="C47" i="1362"/>
  <c r="F46" i="1362"/>
  <c r="E46" i="1362"/>
  <c r="C46" i="1362"/>
  <c r="F45" i="1362"/>
  <c r="E45" i="1362"/>
  <c r="C45" i="1362"/>
  <c r="F44" i="1362"/>
  <c r="E44" i="1362"/>
  <c r="C44" i="1362"/>
  <c r="F43" i="1362"/>
  <c r="E43" i="1362"/>
  <c r="C43" i="1362"/>
  <c r="F42" i="1362"/>
  <c r="E42" i="1362"/>
  <c r="C42" i="1362"/>
  <c r="F41" i="1362"/>
  <c r="E41" i="1362"/>
  <c r="C41" i="1362"/>
  <c r="F40" i="1362"/>
  <c r="E40" i="1362"/>
  <c r="C40" i="1362"/>
  <c r="F39" i="1362"/>
  <c r="E39" i="1362"/>
  <c r="C39" i="1362"/>
  <c r="F38" i="1362"/>
  <c r="E38" i="1362"/>
  <c r="C38" i="1362"/>
  <c r="F37" i="1362"/>
  <c r="E37" i="1362"/>
  <c r="C37" i="1362"/>
  <c r="F36" i="1362"/>
  <c r="E36" i="1362"/>
  <c r="C36" i="1362"/>
  <c r="F35" i="1362"/>
  <c r="E35" i="1362"/>
  <c r="C35" i="1362"/>
  <c r="F34" i="1362"/>
  <c r="E34" i="1362"/>
  <c r="C34" i="1362"/>
  <c r="F33" i="1362"/>
  <c r="E33" i="1362"/>
  <c r="C33" i="1362"/>
  <c r="F32" i="1362"/>
  <c r="E32" i="1362"/>
  <c r="C32" i="1362"/>
  <c r="F31" i="1362"/>
  <c r="E31" i="1362"/>
  <c r="C31" i="1362"/>
  <c r="F30" i="1362"/>
  <c r="E30" i="1362"/>
  <c r="C30" i="1362"/>
  <c r="F29" i="1362"/>
  <c r="E29" i="1362"/>
  <c r="C29" i="1362"/>
  <c r="F28" i="1362"/>
  <c r="E28" i="1362"/>
  <c r="C28" i="1362"/>
  <c r="F27" i="1362"/>
  <c r="E27" i="1362"/>
  <c r="C27" i="1362"/>
  <c r="F26" i="1362"/>
  <c r="E26" i="1362"/>
  <c r="C26" i="1362"/>
  <c r="F25" i="1362"/>
  <c r="E25" i="1362"/>
  <c r="C25" i="1362"/>
  <c r="F24" i="1362"/>
  <c r="E24" i="1362"/>
  <c r="C24" i="1362"/>
  <c r="F23" i="1362"/>
  <c r="E23" i="1362"/>
  <c r="C23" i="1362"/>
  <c r="F22" i="1362"/>
  <c r="E22" i="1362"/>
  <c r="C22" i="1362"/>
  <c r="F21" i="1362"/>
  <c r="E21" i="1362"/>
  <c r="C21" i="1362"/>
  <c r="F20" i="1362"/>
  <c r="E20" i="1362"/>
  <c r="C20" i="1362"/>
  <c r="F19" i="1362"/>
  <c r="E19" i="1362"/>
  <c r="C19" i="1362"/>
  <c r="F18" i="1362"/>
  <c r="E18" i="1362"/>
  <c r="C18" i="1362"/>
  <c r="F17" i="1362"/>
  <c r="E17" i="1362"/>
  <c r="C17" i="1362"/>
  <c r="F16" i="1362"/>
  <c r="E16" i="1362"/>
  <c r="C16" i="1362"/>
  <c r="F15" i="1362"/>
  <c r="E15" i="1362"/>
  <c r="C15" i="1362"/>
  <c r="F14" i="1362"/>
  <c r="E14" i="1362"/>
  <c r="C14" i="1362"/>
  <c r="F13" i="1362"/>
  <c r="E13" i="1362"/>
  <c r="C13" i="1362"/>
  <c r="F12" i="1362"/>
  <c r="E12" i="1362"/>
  <c r="C12" i="1362"/>
  <c r="F11" i="1362"/>
  <c r="E11" i="1362"/>
  <c r="C11" i="1362"/>
  <c r="F10" i="1362"/>
  <c r="E10" i="1362"/>
  <c r="C10" i="1362"/>
  <c r="F9" i="1362"/>
  <c r="E9" i="1362"/>
  <c r="C9" i="1362"/>
  <c r="F8" i="1362"/>
  <c r="E8" i="1362"/>
  <c r="C8" i="1362"/>
  <c r="F7" i="1362"/>
  <c r="E7" i="1362"/>
  <c r="C7" i="1362"/>
  <c r="F6" i="1362"/>
  <c r="E6" i="1362"/>
  <c r="C6" i="1362"/>
  <c r="V224" i="1362"/>
  <c r="U224" i="1362"/>
  <c r="T224" i="1362"/>
  <c r="S224" i="1362"/>
  <c r="R224" i="1362"/>
  <c r="Q224" i="1362"/>
  <c r="P224" i="1362"/>
  <c r="O224" i="1362"/>
  <c r="N224" i="1362"/>
  <c r="M224" i="1362"/>
  <c r="L224" i="1362"/>
  <c r="K224" i="1362"/>
  <c r="J224" i="1362"/>
  <c r="I224" i="1362"/>
  <c r="H224" i="1362"/>
  <c r="F5" i="1362"/>
  <c r="E5" i="1362"/>
  <c r="C5" i="1362"/>
  <c r="C4" i="1362"/>
  <c r="C352" i="1362" s="1"/>
  <c r="AK338" i="1361"/>
  <c r="AG338" i="1361"/>
  <c r="AC338" i="1361"/>
  <c r="Q338" i="1361"/>
  <c r="I338" i="1361"/>
  <c r="AI329" i="1361"/>
  <c r="AE329" i="1361"/>
  <c r="O329" i="1361"/>
  <c r="K329" i="1361"/>
  <c r="AK329" i="1361"/>
  <c r="AC329" i="1361"/>
  <c r="Z329" i="1361"/>
  <c r="M329" i="1361"/>
  <c r="W320" i="1361"/>
  <c r="AK320" i="1361"/>
  <c r="AA320" i="1361"/>
  <c r="O320" i="1361"/>
  <c r="K320" i="1361"/>
  <c r="AG320" i="1361"/>
  <c r="Y320" i="1361"/>
  <c r="U320" i="1361"/>
  <c r="Q320" i="1361"/>
  <c r="I320" i="1361"/>
  <c r="AE307" i="1361"/>
  <c r="O307" i="1361"/>
  <c r="AC307" i="1361"/>
  <c r="Y307" i="1361"/>
  <c r="U307" i="1361"/>
  <c r="M307" i="1361"/>
  <c r="AI307" i="1361"/>
  <c r="AA307" i="1361"/>
  <c r="S307" i="1361"/>
  <c r="P307" i="1361"/>
  <c r="AE297" i="1361"/>
  <c r="W297" i="1361"/>
  <c r="AK281" i="1361"/>
  <c r="S281" i="1361"/>
  <c r="AG281" i="1361"/>
  <c r="Y281" i="1361"/>
  <c r="Q281" i="1361"/>
  <c r="M281" i="1361"/>
  <c r="AE281" i="1361"/>
  <c r="AA281" i="1361"/>
  <c r="W281" i="1361"/>
  <c r="O281" i="1361"/>
  <c r="K281" i="1361"/>
  <c r="AG237" i="1361"/>
  <c r="Q237" i="1361"/>
  <c r="AK237" i="1361"/>
  <c r="AC237" i="1361"/>
  <c r="U237" i="1361"/>
  <c r="M237" i="1361"/>
  <c r="AI237" i="1361"/>
  <c r="AE237" i="1361"/>
  <c r="AA237" i="1361"/>
  <c r="S237" i="1361"/>
  <c r="O237" i="1361"/>
  <c r="K237" i="1361"/>
  <c r="AI338" i="1361"/>
  <c r="AF338" i="1361"/>
  <c r="AE338" i="1361"/>
  <c r="AA338" i="1361"/>
  <c r="Z338" i="1361"/>
  <c r="Y338" i="1361"/>
  <c r="X338" i="1361"/>
  <c r="W338" i="1361"/>
  <c r="S338" i="1361"/>
  <c r="P338" i="1361"/>
  <c r="O338" i="1361"/>
  <c r="M338" i="1361"/>
  <c r="K338" i="1361"/>
  <c r="H338" i="1361"/>
  <c r="G338" i="1361"/>
  <c r="E336" i="1361"/>
  <c r="C336" i="1361"/>
  <c r="C335" i="1361"/>
  <c r="C359" i="1361" s="1"/>
  <c r="AH329" i="1361"/>
  <c r="AA329" i="1361"/>
  <c r="Y329" i="1361"/>
  <c r="X329" i="1361"/>
  <c r="W329" i="1361"/>
  <c r="R329" i="1361"/>
  <c r="P329" i="1361"/>
  <c r="I329" i="1361"/>
  <c r="G329" i="1361"/>
  <c r="F328" i="1361"/>
  <c r="E328" i="1361"/>
  <c r="C328" i="1361"/>
  <c r="F327" i="1361"/>
  <c r="E327" i="1361"/>
  <c r="C327" i="1361"/>
  <c r="C326" i="1361"/>
  <c r="C358" i="1361" s="1"/>
  <c r="AE320" i="1361"/>
  <c r="M320" i="1361"/>
  <c r="G320" i="1361"/>
  <c r="F319" i="1361"/>
  <c r="E319" i="1361"/>
  <c r="C319" i="1361"/>
  <c r="F318" i="1361"/>
  <c r="E318" i="1361"/>
  <c r="C318" i="1361"/>
  <c r="F317" i="1361"/>
  <c r="E317" i="1361"/>
  <c r="C317" i="1361"/>
  <c r="F316" i="1361"/>
  <c r="E316" i="1361"/>
  <c r="C316" i="1361"/>
  <c r="F315" i="1361"/>
  <c r="E315" i="1361"/>
  <c r="C315" i="1361"/>
  <c r="F314" i="1361"/>
  <c r="E314" i="1361"/>
  <c r="C314" i="1361"/>
  <c r="C313" i="1361"/>
  <c r="C357" i="1361" s="1"/>
  <c r="AK307" i="1361"/>
  <c r="AG307" i="1361"/>
  <c r="AF307" i="1361"/>
  <c r="X307" i="1361"/>
  <c r="Q307" i="1361"/>
  <c r="K307" i="1361"/>
  <c r="H307" i="1361"/>
  <c r="G307" i="1361"/>
  <c r="F306" i="1361"/>
  <c r="E306" i="1361"/>
  <c r="C306" i="1361"/>
  <c r="F305" i="1361"/>
  <c r="E305" i="1361"/>
  <c r="C305" i="1361"/>
  <c r="F304" i="1361"/>
  <c r="E304" i="1361"/>
  <c r="C304" i="1361"/>
  <c r="C303" i="1361"/>
  <c r="C356" i="1361" s="1"/>
  <c r="O297" i="1361"/>
  <c r="G297" i="1361"/>
  <c r="F296" i="1361"/>
  <c r="E296" i="1361"/>
  <c r="C296" i="1361"/>
  <c r="F295" i="1361"/>
  <c r="E295" i="1361"/>
  <c r="C295" i="1361"/>
  <c r="F294" i="1361"/>
  <c r="E294" i="1361"/>
  <c r="C294" i="1361"/>
  <c r="F293" i="1361"/>
  <c r="E293" i="1361"/>
  <c r="C293" i="1361"/>
  <c r="F292" i="1361"/>
  <c r="E292" i="1361"/>
  <c r="C292" i="1361"/>
  <c r="F291" i="1361"/>
  <c r="E291" i="1361"/>
  <c r="C291" i="1361"/>
  <c r="F290" i="1361"/>
  <c r="E290" i="1361"/>
  <c r="C290" i="1361"/>
  <c r="F289" i="1361"/>
  <c r="E289" i="1361"/>
  <c r="C289" i="1361"/>
  <c r="F288" i="1361"/>
  <c r="E288" i="1361"/>
  <c r="C288" i="1361"/>
  <c r="C287" i="1361"/>
  <c r="C355" i="1361" s="1"/>
  <c r="AJ281" i="1361"/>
  <c r="AI281" i="1361"/>
  <c r="AB281" i="1361"/>
  <c r="U281" i="1361"/>
  <c r="L281" i="1361"/>
  <c r="I281" i="1361"/>
  <c r="G281" i="1361"/>
  <c r="F280" i="1361"/>
  <c r="E280" i="1361"/>
  <c r="C280" i="1361"/>
  <c r="F279" i="1361"/>
  <c r="E279" i="1361"/>
  <c r="C279" i="1361"/>
  <c r="F278" i="1361"/>
  <c r="E278" i="1361"/>
  <c r="C278" i="1361"/>
  <c r="F277" i="1361"/>
  <c r="E277" i="1361"/>
  <c r="C277" i="1361"/>
  <c r="F276" i="1361"/>
  <c r="E276" i="1361"/>
  <c r="C276" i="1361"/>
  <c r="F275" i="1361"/>
  <c r="E275" i="1361"/>
  <c r="C275" i="1361"/>
  <c r="F274" i="1361"/>
  <c r="E274" i="1361"/>
  <c r="C274" i="1361"/>
  <c r="F273" i="1361"/>
  <c r="E273" i="1361"/>
  <c r="C273" i="1361"/>
  <c r="F272" i="1361"/>
  <c r="E272" i="1361"/>
  <c r="C272" i="1361"/>
  <c r="F271" i="1361"/>
  <c r="E271" i="1361"/>
  <c r="C271" i="1361"/>
  <c r="F270" i="1361"/>
  <c r="E270" i="1361"/>
  <c r="C270" i="1361"/>
  <c r="F269" i="1361"/>
  <c r="E269" i="1361"/>
  <c r="C269" i="1361"/>
  <c r="F268" i="1361"/>
  <c r="E268" i="1361"/>
  <c r="C268" i="1361"/>
  <c r="F267" i="1361"/>
  <c r="E267" i="1361"/>
  <c r="C267" i="1361"/>
  <c r="F266" i="1361"/>
  <c r="E266" i="1361"/>
  <c r="C266" i="1361"/>
  <c r="F265" i="1361"/>
  <c r="E265" i="1361"/>
  <c r="C265" i="1361"/>
  <c r="F264" i="1361"/>
  <c r="E264" i="1361"/>
  <c r="C264" i="1361"/>
  <c r="F263" i="1361"/>
  <c r="E263" i="1361"/>
  <c r="C263" i="1361"/>
  <c r="F262" i="1361"/>
  <c r="E262" i="1361"/>
  <c r="C262" i="1361"/>
  <c r="F261" i="1361"/>
  <c r="E261" i="1361"/>
  <c r="C261" i="1361"/>
  <c r="F260" i="1361"/>
  <c r="E260" i="1361"/>
  <c r="C260" i="1361"/>
  <c r="F259" i="1361"/>
  <c r="E259" i="1361"/>
  <c r="C259" i="1361"/>
  <c r="F258" i="1361"/>
  <c r="E258" i="1361"/>
  <c r="C258" i="1361"/>
  <c r="F257" i="1361"/>
  <c r="E257" i="1361"/>
  <c r="C257" i="1361"/>
  <c r="F256" i="1361"/>
  <c r="E256" i="1361"/>
  <c r="C256" i="1361"/>
  <c r="F255" i="1361"/>
  <c r="E255" i="1361"/>
  <c r="C255" i="1361"/>
  <c r="F254" i="1361"/>
  <c r="E254" i="1361"/>
  <c r="C254" i="1361"/>
  <c r="F253" i="1361"/>
  <c r="E253" i="1361"/>
  <c r="C253" i="1361"/>
  <c r="F252" i="1361"/>
  <c r="E252" i="1361"/>
  <c r="C252" i="1361"/>
  <c r="F251" i="1361"/>
  <c r="E251" i="1361"/>
  <c r="C251" i="1361"/>
  <c r="F250" i="1361"/>
  <c r="E250" i="1361"/>
  <c r="C250" i="1361"/>
  <c r="F249" i="1361"/>
  <c r="E249" i="1361"/>
  <c r="C249" i="1361"/>
  <c r="F248" i="1361"/>
  <c r="E248" i="1361"/>
  <c r="C248" i="1361"/>
  <c r="F247" i="1361"/>
  <c r="E247" i="1361"/>
  <c r="C247" i="1361"/>
  <c r="F246" i="1361"/>
  <c r="E246" i="1361"/>
  <c r="C246" i="1361"/>
  <c r="F245" i="1361"/>
  <c r="E245" i="1361"/>
  <c r="C245" i="1361"/>
  <c r="F244" i="1361"/>
  <c r="E244" i="1361"/>
  <c r="C244" i="1361"/>
  <c r="C243" i="1361"/>
  <c r="C354" i="1361" s="1"/>
  <c r="Y237" i="1361"/>
  <c r="I237" i="1361"/>
  <c r="G237" i="1361"/>
  <c r="F236" i="1361"/>
  <c r="E236" i="1361"/>
  <c r="C236" i="1361"/>
  <c r="F235" i="1361"/>
  <c r="E235" i="1361"/>
  <c r="C235" i="1361"/>
  <c r="F234" i="1361"/>
  <c r="E234" i="1361"/>
  <c r="C234" i="1361"/>
  <c r="F233" i="1361"/>
  <c r="E233" i="1361"/>
  <c r="C233" i="1361"/>
  <c r="F232" i="1361"/>
  <c r="E232" i="1361"/>
  <c r="C232" i="1361"/>
  <c r="F231" i="1361"/>
  <c r="E231" i="1361"/>
  <c r="C231" i="1361"/>
  <c r="C230" i="1361"/>
  <c r="C353" i="1361" s="1"/>
  <c r="G224" i="1361"/>
  <c r="E221" i="1361"/>
  <c r="C221" i="1361"/>
  <c r="E220" i="1361"/>
  <c r="C220" i="1361"/>
  <c r="E219" i="1361"/>
  <c r="C219" i="1361"/>
  <c r="E218" i="1361"/>
  <c r="C218" i="1361"/>
  <c r="E217" i="1361"/>
  <c r="C217" i="1361"/>
  <c r="E216" i="1361"/>
  <c r="C216" i="1361"/>
  <c r="E215" i="1361"/>
  <c r="C215" i="1361"/>
  <c r="E214" i="1361"/>
  <c r="C214" i="1361"/>
  <c r="E213" i="1361"/>
  <c r="C213" i="1361"/>
  <c r="E212" i="1361"/>
  <c r="C212" i="1361"/>
  <c r="E211" i="1361"/>
  <c r="C211" i="1361"/>
  <c r="E210" i="1361"/>
  <c r="C210" i="1361"/>
  <c r="E209" i="1361"/>
  <c r="C209" i="1361"/>
  <c r="E208" i="1361"/>
  <c r="C208" i="1361"/>
  <c r="E207" i="1361"/>
  <c r="C207" i="1361"/>
  <c r="E206" i="1361"/>
  <c r="C206" i="1361"/>
  <c r="E205" i="1361"/>
  <c r="C205" i="1361"/>
  <c r="E204" i="1361"/>
  <c r="C204" i="1361"/>
  <c r="E203" i="1361"/>
  <c r="C203" i="1361"/>
  <c r="E202" i="1361"/>
  <c r="C202" i="1361"/>
  <c r="E201" i="1361"/>
  <c r="C201" i="1361"/>
  <c r="E200" i="1361"/>
  <c r="C200" i="1361"/>
  <c r="E199" i="1361"/>
  <c r="C199" i="1361"/>
  <c r="E198" i="1361"/>
  <c r="C198" i="1361"/>
  <c r="E197" i="1361"/>
  <c r="C197" i="1361"/>
  <c r="E196" i="1361"/>
  <c r="C196" i="1361"/>
  <c r="E195" i="1361"/>
  <c r="C195" i="1361"/>
  <c r="E194" i="1361"/>
  <c r="C194" i="1361"/>
  <c r="E193" i="1361"/>
  <c r="C193" i="1361"/>
  <c r="E192" i="1361"/>
  <c r="C192" i="1361"/>
  <c r="E191" i="1361"/>
  <c r="C191" i="1361"/>
  <c r="E190" i="1361"/>
  <c r="C190" i="1361"/>
  <c r="E189" i="1361"/>
  <c r="C189" i="1361"/>
  <c r="E188" i="1361"/>
  <c r="C188" i="1361"/>
  <c r="E187" i="1361"/>
  <c r="C187" i="1361"/>
  <c r="E186" i="1361"/>
  <c r="C186" i="1361"/>
  <c r="E185" i="1361"/>
  <c r="C185" i="1361"/>
  <c r="E184" i="1361"/>
  <c r="C184" i="1361"/>
  <c r="E183" i="1361"/>
  <c r="C183" i="1361"/>
  <c r="E182" i="1361"/>
  <c r="C182" i="1361"/>
  <c r="F181" i="1361"/>
  <c r="E181" i="1361"/>
  <c r="C181" i="1361"/>
  <c r="F180" i="1361"/>
  <c r="E180" i="1361"/>
  <c r="C180" i="1361"/>
  <c r="F179" i="1361"/>
  <c r="E179" i="1361"/>
  <c r="C179" i="1361"/>
  <c r="F178" i="1361"/>
  <c r="E178" i="1361"/>
  <c r="C178" i="1361"/>
  <c r="F177" i="1361"/>
  <c r="E177" i="1361"/>
  <c r="C177" i="1361"/>
  <c r="F176" i="1361"/>
  <c r="E176" i="1361"/>
  <c r="C176" i="1361"/>
  <c r="F175" i="1361"/>
  <c r="E175" i="1361"/>
  <c r="C175" i="1361"/>
  <c r="F174" i="1361"/>
  <c r="E174" i="1361"/>
  <c r="C174" i="1361"/>
  <c r="F173" i="1361"/>
  <c r="E173" i="1361"/>
  <c r="C173" i="1361"/>
  <c r="F172" i="1361"/>
  <c r="E172" i="1361"/>
  <c r="C172" i="1361"/>
  <c r="F171" i="1361"/>
  <c r="E171" i="1361"/>
  <c r="C171" i="1361"/>
  <c r="F170" i="1361"/>
  <c r="E170" i="1361"/>
  <c r="C170" i="1361"/>
  <c r="F169" i="1361"/>
  <c r="E169" i="1361"/>
  <c r="C169" i="1361"/>
  <c r="F168" i="1361"/>
  <c r="E168" i="1361"/>
  <c r="C168" i="1361"/>
  <c r="F167" i="1361"/>
  <c r="E167" i="1361"/>
  <c r="C167" i="1361"/>
  <c r="F166" i="1361"/>
  <c r="E166" i="1361"/>
  <c r="C166" i="1361"/>
  <c r="F165" i="1361"/>
  <c r="E165" i="1361"/>
  <c r="C165" i="1361"/>
  <c r="F164" i="1361"/>
  <c r="E164" i="1361"/>
  <c r="C164" i="1361"/>
  <c r="F163" i="1361"/>
  <c r="E163" i="1361"/>
  <c r="C163" i="1361"/>
  <c r="F162" i="1361"/>
  <c r="E162" i="1361"/>
  <c r="C162" i="1361"/>
  <c r="F161" i="1361"/>
  <c r="E161" i="1361"/>
  <c r="C161" i="1361"/>
  <c r="F160" i="1361"/>
  <c r="E160" i="1361"/>
  <c r="C160" i="1361"/>
  <c r="F159" i="1361"/>
  <c r="E159" i="1361"/>
  <c r="C159" i="1361"/>
  <c r="F158" i="1361"/>
  <c r="E158" i="1361"/>
  <c r="C158" i="1361"/>
  <c r="F157" i="1361"/>
  <c r="E157" i="1361"/>
  <c r="C157" i="1361"/>
  <c r="F156" i="1361"/>
  <c r="E156" i="1361"/>
  <c r="C156" i="1361"/>
  <c r="F155" i="1361"/>
  <c r="E155" i="1361"/>
  <c r="C155" i="1361"/>
  <c r="F154" i="1361"/>
  <c r="E154" i="1361"/>
  <c r="C154" i="1361"/>
  <c r="F153" i="1361"/>
  <c r="E153" i="1361"/>
  <c r="C153" i="1361"/>
  <c r="F152" i="1361"/>
  <c r="E152" i="1361"/>
  <c r="C152" i="1361"/>
  <c r="F151" i="1361"/>
  <c r="E151" i="1361"/>
  <c r="C151" i="1361"/>
  <c r="F150" i="1361"/>
  <c r="E150" i="1361"/>
  <c r="C150" i="1361"/>
  <c r="F149" i="1361"/>
  <c r="E149" i="1361"/>
  <c r="C149" i="1361"/>
  <c r="F148" i="1361"/>
  <c r="E148" i="1361"/>
  <c r="C148" i="1361"/>
  <c r="F147" i="1361"/>
  <c r="E147" i="1361"/>
  <c r="C147" i="1361"/>
  <c r="F146" i="1361"/>
  <c r="E146" i="1361"/>
  <c r="C146" i="1361"/>
  <c r="F145" i="1361"/>
  <c r="E145" i="1361"/>
  <c r="C145" i="1361"/>
  <c r="F144" i="1361"/>
  <c r="E144" i="1361"/>
  <c r="C144" i="1361"/>
  <c r="F143" i="1361"/>
  <c r="E143" i="1361"/>
  <c r="C143" i="1361"/>
  <c r="F142" i="1361"/>
  <c r="E142" i="1361"/>
  <c r="C142" i="1361"/>
  <c r="F141" i="1361"/>
  <c r="E141" i="1361"/>
  <c r="C141" i="1361"/>
  <c r="F140" i="1361"/>
  <c r="E140" i="1361"/>
  <c r="C140" i="1361"/>
  <c r="F139" i="1361"/>
  <c r="E139" i="1361"/>
  <c r="C139" i="1361"/>
  <c r="F138" i="1361"/>
  <c r="E138" i="1361"/>
  <c r="C138" i="1361"/>
  <c r="F137" i="1361"/>
  <c r="E137" i="1361"/>
  <c r="C137" i="1361"/>
  <c r="F136" i="1361"/>
  <c r="E136" i="1361"/>
  <c r="C136" i="1361"/>
  <c r="F135" i="1361"/>
  <c r="E135" i="1361"/>
  <c r="C135" i="1361"/>
  <c r="F134" i="1361"/>
  <c r="E134" i="1361"/>
  <c r="C134" i="1361"/>
  <c r="F133" i="1361"/>
  <c r="E133" i="1361"/>
  <c r="C133" i="1361"/>
  <c r="F132" i="1361"/>
  <c r="E132" i="1361"/>
  <c r="C132" i="1361"/>
  <c r="F131" i="1361"/>
  <c r="E131" i="1361"/>
  <c r="C131" i="1361"/>
  <c r="F130" i="1361"/>
  <c r="E130" i="1361"/>
  <c r="C130" i="1361"/>
  <c r="F129" i="1361"/>
  <c r="E129" i="1361"/>
  <c r="C129" i="1361"/>
  <c r="F128" i="1361"/>
  <c r="E128" i="1361"/>
  <c r="C128" i="1361"/>
  <c r="F127" i="1361"/>
  <c r="E127" i="1361"/>
  <c r="C127" i="1361"/>
  <c r="F126" i="1361"/>
  <c r="E126" i="1361"/>
  <c r="C126" i="1361"/>
  <c r="F125" i="1361"/>
  <c r="E125" i="1361"/>
  <c r="C125" i="1361"/>
  <c r="F124" i="1361"/>
  <c r="E124" i="1361"/>
  <c r="C124" i="1361"/>
  <c r="F123" i="1361"/>
  <c r="E123" i="1361"/>
  <c r="C123" i="1361"/>
  <c r="F122" i="1361"/>
  <c r="E122" i="1361"/>
  <c r="C122" i="1361"/>
  <c r="F121" i="1361"/>
  <c r="E121" i="1361"/>
  <c r="C121" i="1361"/>
  <c r="F120" i="1361"/>
  <c r="E120" i="1361"/>
  <c r="C120" i="1361"/>
  <c r="F119" i="1361"/>
  <c r="E119" i="1361"/>
  <c r="C119" i="1361"/>
  <c r="F118" i="1361"/>
  <c r="E118" i="1361"/>
  <c r="C118" i="1361"/>
  <c r="F117" i="1361"/>
  <c r="E117" i="1361"/>
  <c r="C117" i="1361"/>
  <c r="F116" i="1361"/>
  <c r="E116" i="1361"/>
  <c r="C116" i="1361"/>
  <c r="F115" i="1361"/>
  <c r="E115" i="1361"/>
  <c r="C115" i="1361"/>
  <c r="F114" i="1361"/>
  <c r="E114" i="1361"/>
  <c r="C114" i="1361"/>
  <c r="F113" i="1361"/>
  <c r="E113" i="1361"/>
  <c r="C113" i="1361"/>
  <c r="F112" i="1361"/>
  <c r="E112" i="1361"/>
  <c r="C112" i="1361"/>
  <c r="F111" i="1361"/>
  <c r="E111" i="1361"/>
  <c r="C111" i="1361"/>
  <c r="F110" i="1361"/>
  <c r="E110" i="1361"/>
  <c r="C110" i="1361"/>
  <c r="F109" i="1361"/>
  <c r="E109" i="1361"/>
  <c r="C109" i="1361"/>
  <c r="F108" i="1361"/>
  <c r="E108" i="1361"/>
  <c r="C108" i="1361"/>
  <c r="F107" i="1361"/>
  <c r="E107" i="1361"/>
  <c r="C107" i="1361"/>
  <c r="F106" i="1361"/>
  <c r="E106" i="1361"/>
  <c r="C106" i="1361"/>
  <c r="F105" i="1361"/>
  <c r="E105" i="1361"/>
  <c r="C105" i="1361"/>
  <c r="F104" i="1361"/>
  <c r="E104" i="1361"/>
  <c r="C104" i="1361"/>
  <c r="F103" i="1361"/>
  <c r="E103" i="1361"/>
  <c r="C103" i="1361"/>
  <c r="F102" i="1361"/>
  <c r="E102" i="1361"/>
  <c r="C102" i="1361"/>
  <c r="F101" i="1361"/>
  <c r="E101" i="1361"/>
  <c r="C101" i="1361"/>
  <c r="F100" i="1361"/>
  <c r="E100" i="1361"/>
  <c r="C100" i="1361"/>
  <c r="F99" i="1361"/>
  <c r="E99" i="1361"/>
  <c r="C99" i="1361"/>
  <c r="F98" i="1361"/>
  <c r="E98" i="1361"/>
  <c r="C98" i="1361"/>
  <c r="F97" i="1361"/>
  <c r="E97" i="1361"/>
  <c r="C97" i="1361"/>
  <c r="F96" i="1361"/>
  <c r="E96" i="1361"/>
  <c r="C96" i="1361"/>
  <c r="F95" i="1361"/>
  <c r="E95" i="1361"/>
  <c r="C95" i="1361"/>
  <c r="F94" i="1361"/>
  <c r="E94" i="1361"/>
  <c r="C94" i="1361"/>
  <c r="F93" i="1361"/>
  <c r="E93" i="1361"/>
  <c r="C93" i="1361"/>
  <c r="F92" i="1361"/>
  <c r="E92" i="1361"/>
  <c r="C92" i="1361"/>
  <c r="F91" i="1361"/>
  <c r="E91" i="1361"/>
  <c r="C91" i="1361"/>
  <c r="F90" i="1361"/>
  <c r="E90" i="1361"/>
  <c r="C90" i="1361"/>
  <c r="F89" i="1361"/>
  <c r="E89" i="1361"/>
  <c r="C89" i="1361"/>
  <c r="F88" i="1361"/>
  <c r="E88" i="1361"/>
  <c r="C88" i="1361"/>
  <c r="F87" i="1361"/>
  <c r="E87" i="1361"/>
  <c r="C87" i="1361"/>
  <c r="F86" i="1361"/>
  <c r="E86" i="1361"/>
  <c r="C86" i="1361"/>
  <c r="F85" i="1361"/>
  <c r="E85" i="1361"/>
  <c r="C85" i="1361"/>
  <c r="F84" i="1361"/>
  <c r="E84" i="1361"/>
  <c r="C84" i="1361"/>
  <c r="F83" i="1361"/>
  <c r="E83" i="1361"/>
  <c r="C83" i="1361"/>
  <c r="F82" i="1361"/>
  <c r="E82" i="1361"/>
  <c r="C82" i="1361"/>
  <c r="F81" i="1361"/>
  <c r="E81" i="1361"/>
  <c r="C81" i="1361"/>
  <c r="F80" i="1361"/>
  <c r="E80" i="1361"/>
  <c r="C80" i="1361"/>
  <c r="F79" i="1361"/>
  <c r="E79" i="1361"/>
  <c r="C79" i="1361"/>
  <c r="F78" i="1361"/>
  <c r="E78" i="1361"/>
  <c r="C78" i="1361"/>
  <c r="F77" i="1361"/>
  <c r="E77" i="1361"/>
  <c r="C77" i="1361"/>
  <c r="F76" i="1361"/>
  <c r="E76" i="1361"/>
  <c r="C76" i="1361"/>
  <c r="F75" i="1361"/>
  <c r="E75" i="1361"/>
  <c r="C75" i="1361"/>
  <c r="F74" i="1361"/>
  <c r="E74" i="1361"/>
  <c r="C74" i="1361"/>
  <c r="F73" i="1361"/>
  <c r="E73" i="1361"/>
  <c r="C73" i="1361"/>
  <c r="F72" i="1361"/>
  <c r="E72" i="1361"/>
  <c r="C72" i="1361"/>
  <c r="F71" i="1361"/>
  <c r="E71" i="1361"/>
  <c r="C71" i="1361"/>
  <c r="F70" i="1361"/>
  <c r="E70" i="1361"/>
  <c r="C70" i="1361"/>
  <c r="F69" i="1361"/>
  <c r="E69" i="1361"/>
  <c r="C69" i="1361"/>
  <c r="F68" i="1361"/>
  <c r="E68" i="1361"/>
  <c r="C68" i="1361"/>
  <c r="F67" i="1361"/>
  <c r="E67" i="1361"/>
  <c r="C67" i="1361"/>
  <c r="F66" i="1361"/>
  <c r="E66" i="1361"/>
  <c r="C66" i="1361"/>
  <c r="F65" i="1361"/>
  <c r="E65" i="1361"/>
  <c r="C65" i="1361"/>
  <c r="F64" i="1361"/>
  <c r="E64" i="1361"/>
  <c r="C64" i="1361"/>
  <c r="F63" i="1361"/>
  <c r="E63" i="1361"/>
  <c r="C63" i="1361"/>
  <c r="F62" i="1361"/>
  <c r="E62" i="1361"/>
  <c r="C62" i="1361"/>
  <c r="F61" i="1361"/>
  <c r="E61" i="1361"/>
  <c r="C61" i="1361"/>
  <c r="F60" i="1361"/>
  <c r="E60" i="1361"/>
  <c r="C60" i="1361"/>
  <c r="F59" i="1361"/>
  <c r="E59" i="1361"/>
  <c r="C59" i="1361"/>
  <c r="F58" i="1361"/>
  <c r="E58" i="1361"/>
  <c r="C58" i="1361"/>
  <c r="F57" i="1361"/>
  <c r="E57" i="1361"/>
  <c r="C57" i="1361"/>
  <c r="F56" i="1361"/>
  <c r="E56" i="1361"/>
  <c r="C56" i="1361"/>
  <c r="F55" i="1361"/>
  <c r="E55" i="1361"/>
  <c r="C55" i="1361"/>
  <c r="F54" i="1361"/>
  <c r="E54" i="1361"/>
  <c r="C54" i="1361"/>
  <c r="F53" i="1361"/>
  <c r="E53" i="1361"/>
  <c r="C53" i="1361"/>
  <c r="F52" i="1361"/>
  <c r="E52" i="1361"/>
  <c r="C52" i="1361"/>
  <c r="F51" i="1361"/>
  <c r="E51" i="1361"/>
  <c r="C51" i="1361"/>
  <c r="F50" i="1361"/>
  <c r="E50" i="1361"/>
  <c r="C50" i="1361"/>
  <c r="F49" i="1361"/>
  <c r="E49" i="1361"/>
  <c r="C49" i="1361"/>
  <c r="F48" i="1361"/>
  <c r="E48" i="1361"/>
  <c r="C48" i="1361"/>
  <c r="F47" i="1361"/>
  <c r="E47" i="1361"/>
  <c r="C47" i="1361"/>
  <c r="F46" i="1361"/>
  <c r="E46" i="1361"/>
  <c r="C46" i="1361"/>
  <c r="F45" i="1361"/>
  <c r="E45" i="1361"/>
  <c r="C45" i="1361"/>
  <c r="F44" i="1361"/>
  <c r="E44" i="1361"/>
  <c r="C44" i="1361"/>
  <c r="F43" i="1361"/>
  <c r="E43" i="1361"/>
  <c r="C43" i="1361"/>
  <c r="F42" i="1361"/>
  <c r="E42" i="1361"/>
  <c r="C42" i="1361"/>
  <c r="F41" i="1361"/>
  <c r="E41" i="1361"/>
  <c r="C41" i="1361"/>
  <c r="F40" i="1361"/>
  <c r="E40" i="1361"/>
  <c r="C40" i="1361"/>
  <c r="F39" i="1361"/>
  <c r="E39" i="1361"/>
  <c r="C39" i="1361"/>
  <c r="F38" i="1361"/>
  <c r="E38" i="1361"/>
  <c r="C38" i="1361"/>
  <c r="F37" i="1361"/>
  <c r="E37" i="1361"/>
  <c r="C37" i="1361"/>
  <c r="F36" i="1361"/>
  <c r="E36" i="1361"/>
  <c r="C36" i="1361"/>
  <c r="F35" i="1361"/>
  <c r="E35" i="1361"/>
  <c r="C35" i="1361"/>
  <c r="F34" i="1361"/>
  <c r="E34" i="1361"/>
  <c r="C34" i="1361"/>
  <c r="F33" i="1361"/>
  <c r="E33" i="1361"/>
  <c r="C33" i="1361"/>
  <c r="F32" i="1361"/>
  <c r="E32" i="1361"/>
  <c r="C32" i="1361"/>
  <c r="F31" i="1361"/>
  <c r="E31" i="1361"/>
  <c r="C31" i="1361"/>
  <c r="F30" i="1361"/>
  <c r="E30" i="1361"/>
  <c r="C30" i="1361"/>
  <c r="F29" i="1361"/>
  <c r="E29" i="1361"/>
  <c r="C29" i="1361"/>
  <c r="F28" i="1361"/>
  <c r="E28" i="1361"/>
  <c r="C28" i="1361"/>
  <c r="F27" i="1361"/>
  <c r="E27" i="1361"/>
  <c r="C27" i="1361"/>
  <c r="F26" i="1361"/>
  <c r="E26" i="1361"/>
  <c r="C26" i="1361"/>
  <c r="F25" i="1361"/>
  <c r="E25" i="1361"/>
  <c r="C25" i="1361"/>
  <c r="F24" i="1361"/>
  <c r="E24" i="1361"/>
  <c r="C24" i="1361"/>
  <c r="F23" i="1361"/>
  <c r="E23" i="1361"/>
  <c r="C23" i="1361"/>
  <c r="F22" i="1361"/>
  <c r="E22" i="1361"/>
  <c r="C22" i="1361"/>
  <c r="F21" i="1361"/>
  <c r="E21" i="1361"/>
  <c r="C21" i="1361"/>
  <c r="F20" i="1361"/>
  <c r="E20" i="1361"/>
  <c r="C20" i="1361"/>
  <c r="F19" i="1361"/>
  <c r="E19" i="1361"/>
  <c r="C19" i="1361"/>
  <c r="F18" i="1361"/>
  <c r="E18" i="1361"/>
  <c r="C18" i="1361"/>
  <c r="F17" i="1361"/>
  <c r="E17" i="1361"/>
  <c r="C17" i="1361"/>
  <c r="F16" i="1361"/>
  <c r="E16" i="1361"/>
  <c r="C16" i="1361"/>
  <c r="F15" i="1361"/>
  <c r="E15" i="1361"/>
  <c r="C15" i="1361"/>
  <c r="F14" i="1361"/>
  <c r="E14" i="1361"/>
  <c r="C14" i="1361"/>
  <c r="F13" i="1361"/>
  <c r="E13" i="1361"/>
  <c r="C13" i="1361"/>
  <c r="F12" i="1361"/>
  <c r="E12" i="1361"/>
  <c r="C12" i="1361"/>
  <c r="F11" i="1361"/>
  <c r="E11" i="1361"/>
  <c r="C11" i="1361"/>
  <c r="F10" i="1361"/>
  <c r="E10" i="1361"/>
  <c r="C10" i="1361"/>
  <c r="F9" i="1361"/>
  <c r="E9" i="1361"/>
  <c r="C9" i="1361"/>
  <c r="F8" i="1361"/>
  <c r="E8" i="1361"/>
  <c r="C8" i="1361"/>
  <c r="F7" i="1361"/>
  <c r="E7" i="1361"/>
  <c r="C7" i="1361"/>
  <c r="F6" i="1361"/>
  <c r="E6" i="1361"/>
  <c r="C6" i="1361"/>
  <c r="F5" i="1361"/>
  <c r="E5" i="1361"/>
  <c r="C5" i="1361"/>
  <c r="C4" i="1361"/>
  <c r="C352" i="1361" s="1"/>
  <c r="X197" i="1359"/>
  <c r="W197" i="1359"/>
  <c r="W224" i="1359" s="1"/>
  <c r="AK338" i="1359"/>
  <c r="AJ338" i="1359"/>
  <c r="AI338" i="1359"/>
  <c r="AH338" i="1359"/>
  <c r="AG338" i="1359"/>
  <c r="AF338" i="1359"/>
  <c r="AE338" i="1359"/>
  <c r="AD338" i="1359"/>
  <c r="AC338" i="1359"/>
  <c r="AB338" i="1359"/>
  <c r="AA338" i="1359"/>
  <c r="Z338" i="1359"/>
  <c r="Y338" i="1359"/>
  <c r="X338" i="1359"/>
  <c r="W338" i="1359"/>
  <c r="V338" i="1359"/>
  <c r="U338" i="1359"/>
  <c r="T338" i="1359"/>
  <c r="S338" i="1359"/>
  <c r="R338" i="1359"/>
  <c r="Q338" i="1359"/>
  <c r="P338" i="1359"/>
  <c r="O338" i="1359"/>
  <c r="N338" i="1359"/>
  <c r="M338" i="1359"/>
  <c r="L338" i="1359"/>
  <c r="K338" i="1359"/>
  <c r="J338" i="1359"/>
  <c r="I338" i="1359"/>
  <c r="H338" i="1359"/>
  <c r="G338" i="1359"/>
  <c r="E336" i="1359"/>
  <c r="C336" i="1359"/>
  <c r="C335" i="1359"/>
  <c r="C359" i="1359" s="1"/>
  <c r="AK329" i="1359"/>
  <c r="AJ329" i="1359"/>
  <c r="AI329" i="1359"/>
  <c r="AH329" i="1359"/>
  <c r="AG329" i="1359"/>
  <c r="AF329" i="1359"/>
  <c r="AE329" i="1359"/>
  <c r="AD329" i="1359"/>
  <c r="AC329" i="1359"/>
  <c r="AB329" i="1359"/>
  <c r="AA329" i="1359"/>
  <c r="Z329" i="1359"/>
  <c r="Y329" i="1359"/>
  <c r="X329" i="1359"/>
  <c r="W329" i="1359"/>
  <c r="V329" i="1359"/>
  <c r="U329" i="1359"/>
  <c r="T329" i="1359"/>
  <c r="S329" i="1359"/>
  <c r="R329" i="1359"/>
  <c r="Q329" i="1359"/>
  <c r="P329" i="1359"/>
  <c r="O329" i="1359"/>
  <c r="N329" i="1359"/>
  <c r="M329" i="1359"/>
  <c r="L329" i="1359"/>
  <c r="K329" i="1359"/>
  <c r="J329" i="1359"/>
  <c r="I329" i="1359"/>
  <c r="H329" i="1359"/>
  <c r="G329" i="1359"/>
  <c r="F328" i="1359"/>
  <c r="E328" i="1359"/>
  <c r="C328" i="1359"/>
  <c r="F327" i="1359"/>
  <c r="E327" i="1359"/>
  <c r="C327" i="1359"/>
  <c r="C326" i="1359"/>
  <c r="C358" i="1359" s="1"/>
  <c r="AK320" i="1359"/>
  <c r="AJ320" i="1359"/>
  <c r="AI320" i="1359"/>
  <c r="AH320" i="1359"/>
  <c r="AG320" i="1359"/>
  <c r="AF320" i="1359"/>
  <c r="AE320" i="1359"/>
  <c r="AD320" i="1359"/>
  <c r="AC320" i="1359"/>
  <c r="AB320" i="1359"/>
  <c r="AA320" i="1359"/>
  <c r="Z320" i="1359"/>
  <c r="Y320" i="1359"/>
  <c r="X320" i="1359"/>
  <c r="W320" i="1359"/>
  <c r="V320" i="1359"/>
  <c r="U320" i="1359"/>
  <c r="T320" i="1359"/>
  <c r="S320" i="1359"/>
  <c r="R320" i="1359"/>
  <c r="Q320" i="1359"/>
  <c r="P320" i="1359"/>
  <c r="O320" i="1359"/>
  <c r="N320" i="1359"/>
  <c r="M320" i="1359"/>
  <c r="L320" i="1359"/>
  <c r="K320" i="1359"/>
  <c r="J320" i="1359"/>
  <c r="I320" i="1359"/>
  <c r="H320" i="1359"/>
  <c r="G320" i="1359"/>
  <c r="F319" i="1359"/>
  <c r="E319" i="1359"/>
  <c r="C319" i="1359"/>
  <c r="F318" i="1359"/>
  <c r="E318" i="1359"/>
  <c r="C318" i="1359"/>
  <c r="F317" i="1359"/>
  <c r="E317" i="1359"/>
  <c r="C317" i="1359"/>
  <c r="F316" i="1359"/>
  <c r="E316" i="1359"/>
  <c r="C316" i="1359"/>
  <c r="F315" i="1359"/>
  <c r="E315" i="1359"/>
  <c r="C315" i="1359"/>
  <c r="F314" i="1359"/>
  <c r="E314" i="1359"/>
  <c r="C314" i="1359"/>
  <c r="C313" i="1359"/>
  <c r="C357" i="1359" s="1"/>
  <c r="AK307" i="1359"/>
  <c r="AJ307" i="1359"/>
  <c r="AI307" i="1359"/>
  <c r="AH307" i="1359"/>
  <c r="AG307" i="1359"/>
  <c r="AF307" i="1359"/>
  <c r="AE307" i="1359"/>
  <c r="AD307" i="1359"/>
  <c r="AC307" i="1359"/>
  <c r="AB307" i="1359"/>
  <c r="AA307" i="1359"/>
  <c r="Z307" i="1359"/>
  <c r="Y307" i="1359"/>
  <c r="X307" i="1359"/>
  <c r="W307" i="1359"/>
  <c r="V307" i="1359"/>
  <c r="U307" i="1359"/>
  <c r="T307" i="1359"/>
  <c r="S307" i="1359"/>
  <c r="R307" i="1359"/>
  <c r="Q307" i="1359"/>
  <c r="P307" i="1359"/>
  <c r="O307" i="1359"/>
  <c r="N307" i="1359"/>
  <c r="M307" i="1359"/>
  <c r="L307" i="1359"/>
  <c r="K307" i="1359"/>
  <c r="J307" i="1359"/>
  <c r="I307" i="1359"/>
  <c r="H307" i="1359"/>
  <c r="D356" i="1359" s="1"/>
  <c r="G307" i="1359"/>
  <c r="F306" i="1359"/>
  <c r="E306" i="1359"/>
  <c r="C306" i="1359"/>
  <c r="F305" i="1359"/>
  <c r="E305" i="1359"/>
  <c r="C305" i="1359"/>
  <c r="F304" i="1359"/>
  <c r="E304" i="1359"/>
  <c r="C304" i="1359"/>
  <c r="C303" i="1359"/>
  <c r="C356" i="1359" s="1"/>
  <c r="AK297" i="1359"/>
  <c r="AJ297" i="1359"/>
  <c r="AI297" i="1359"/>
  <c r="AH297" i="1359"/>
  <c r="AG297" i="1359"/>
  <c r="AF297" i="1359"/>
  <c r="AE297" i="1359"/>
  <c r="AD297" i="1359"/>
  <c r="AC297" i="1359"/>
  <c r="AB297" i="1359"/>
  <c r="AA297" i="1359"/>
  <c r="Z297" i="1359"/>
  <c r="Y297" i="1359"/>
  <c r="X297" i="1359"/>
  <c r="W297" i="1359"/>
  <c r="V297" i="1359"/>
  <c r="U297" i="1359"/>
  <c r="T297" i="1359"/>
  <c r="S297" i="1359"/>
  <c r="R297" i="1359"/>
  <c r="Q297" i="1359"/>
  <c r="P297" i="1359"/>
  <c r="O297" i="1359"/>
  <c r="N297" i="1359"/>
  <c r="M297" i="1359"/>
  <c r="L297" i="1359"/>
  <c r="K297" i="1359"/>
  <c r="J297" i="1359"/>
  <c r="I297" i="1359"/>
  <c r="H297" i="1359"/>
  <c r="G297" i="1359"/>
  <c r="F296" i="1359"/>
  <c r="E296" i="1359"/>
  <c r="C296" i="1359"/>
  <c r="F295" i="1359"/>
  <c r="E295" i="1359"/>
  <c r="C295" i="1359"/>
  <c r="F294" i="1359"/>
  <c r="E294" i="1359"/>
  <c r="C294" i="1359"/>
  <c r="F293" i="1359"/>
  <c r="E293" i="1359"/>
  <c r="C293" i="1359"/>
  <c r="F292" i="1359"/>
  <c r="E292" i="1359"/>
  <c r="C292" i="1359"/>
  <c r="F291" i="1359"/>
  <c r="E291" i="1359"/>
  <c r="C291" i="1359"/>
  <c r="F290" i="1359"/>
  <c r="E290" i="1359"/>
  <c r="C290" i="1359"/>
  <c r="F289" i="1359"/>
  <c r="E289" i="1359"/>
  <c r="C289" i="1359"/>
  <c r="F288" i="1359"/>
  <c r="E288" i="1359"/>
  <c r="C288" i="1359"/>
  <c r="C287" i="1359"/>
  <c r="C355" i="1359" s="1"/>
  <c r="AK281" i="1359"/>
  <c r="AJ281" i="1359"/>
  <c r="AI281" i="1359"/>
  <c r="AH281" i="1359"/>
  <c r="AG281" i="1359"/>
  <c r="AF281" i="1359"/>
  <c r="AE281" i="1359"/>
  <c r="AD281" i="1359"/>
  <c r="AC281" i="1359"/>
  <c r="AB281" i="1359"/>
  <c r="AA281" i="1359"/>
  <c r="Z281" i="1359"/>
  <c r="Y281" i="1359"/>
  <c r="X281" i="1359"/>
  <c r="W281" i="1359"/>
  <c r="V281" i="1359"/>
  <c r="U281" i="1359"/>
  <c r="T281" i="1359"/>
  <c r="S281" i="1359"/>
  <c r="R281" i="1359"/>
  <c r="Q281" i="1359"/>
  <c r="P281" i="1359"/>
  <c r="O281" i="1359"/>
  <c r="N281" i="1359"/>
  <c r="M281" i="1359"/>
  <c r="L281" i="1359"/>
  <c r="K281" i="1359"/>
  <c r="J281" i="1359"/>
  <c r="I281" i="1359"/>
  <c r="H281" i="1359"/>
  <c r="G281" i="1359"/>
  <c r="F280" i="1359"/>
  <c r="E280" i="1359"/>
  <c r="C280" i="1359"/>
  <c r="F279" i="1359"/>
  <c r="E279" i="1359"/>
  <c r="C279" i="1359"/>
  <c r="F278" i="1359"/>
  <c r="E278" i="1359"/>
  <c r="C278" i="1359"/>
  <c r="F277" i="1359"/>
  <c r="E277" i="1359"/>
  <c r="C277" i="1359"/>
  <c r="F276" i="1359"/>
  <c r="E276" i="1359"/>
  <c r="C276" i="1359"/>
  <c r="F275" i="1359"/>
  <c r="E275" i="1359"/>
  <c r="C275" i="1359"/>
  <c r="F274" i="1359"/>
  <c r="E274" i="1359"/>
  <c r="C274" i="1359"/>
  <c r="F273" i="1359"/>
  <c r="E273" i="1359"/>
  <c r="C273" i="1359"/>
  <c r="F272" i="1359"/>
  <c r="E272" i="1359"/>
  <c r="C272" i="1359"/>
  <c r="F271" i="1359"/>
  <c r="E271" i="1359"/>
  <c r="C271" i="1359"/>
  <c r="F270" i="1359"/>
  <c r="E270" i="1359"/>
  <c r="C270" i="1359"/>
  <c r="F269" i="1359"/>
  <c r="E269" i="1359"/>
  <c r="C269" i="1359"/>
  <c r="F268" i="1359"/>
  <c r="E268" i="1359"/>
  <c r="C268" i="1359"/>
  <c r="F267" i="1359"/>
  <c r="E267" i="1359"/>
  <c r="C267" i="1359"/>
  <c r="F266" i="1359"/>
  <c r="E266" i="1359"/>
  <c r="C266" i="1359"/>
  <c r="F265" i="1359"/>
  <c r="E265" i="1359"/>
  <c r="C265" i="1359"/>
  <c r="F264" i="1359"/>
  <c r="E264" i="1359"/>
  <c r="C264" i="1359"/>
  <c r="F263" i="1359"/>
  <c r="E263" i="1359"/>
  <c r="C263" i="1359"/>
  <c r="F262" i="1359"/>
  <c r="E262" i="1359"/>
  <c r="C262" i="1359"/>
  <c r="F261" i="1359"/>
  <c r="E261" i="1359"/>
  <c r="C261" i="1359"/>
  <c r="F260" i="1359"/>
  <c r="E260" i="1359"/>
  <c r="C260" i="1359"/>
  <c r="F259" i="1359"/>
  <c r="E259" i="1359"/>
  <c r="C259" i="1359"/>
  <c r="F258" i="1359"/>
  <c r="E258" i="1359"/>
  <c r="C258" i="1359"/>
  <c r="F257" i="1359"/>
  <c r="E257" i="1359"/>
  <c r="C257" i="1359"/>
  <c r="F256" i="1359"/>
  <c r="E256" i="1359"/>
  <c r="C256" i="1359"/>
  <c r="F255" i="1359"/>
  <c r="E255" i="1359"/>
  <c r="C255" i="1359"/>
  <c r="F254" i="1359"/>
  <c r="E254" i="1359"/>
  <c r="C254" i="1359"/>
  <c r="F253" i="1359"/>
  <c r="E253" i="1359"/>
  <c r="C253" i="1359"/>
  <c r="F252" i="1359"/>
  <c r="E252" i="1359"/>
  <c r="C252" i="1359"/>
  <c r="F251" i="1359"/>
  <c r="E251" i="1359"/>
  <c r="C251" i="1359"/>
  <c r="F250" i="1359"/>
  <c r="E250" i="1359"/>
  <c r="C250" i="1359"/>
  <c r="F249" i="1359"/>
  <c r="E249" i="1359"/>
  <c r="C249" i="1359"/>
  <c r="F248" i="1359"/>
  <c r="E248" i="1359"/>
  <c r="C248" i="1359"/>
  <c r="F247" i="1359"/>
  <c r="E247" i="1359"/>
  <c r="C247" i="1359"/>
  <c r="F246" i="1359"/>
  <c r="E246" i="1359"/>
  <c r="C246" i="1359"/>
  <c r="F245" i="1359"/>
  <c r="E245" i="1359"/>
  <c r="C245" i="1359"/>
  <c r="F244" i="1359"/>
  <c r="E244" i="1359"/>
  <c r="C244" i="1359"/>
  <c r="C243" i="1359"/>
  <c r="C354" i="1359" s="1"/>
  <c r="AK237" i="1359"/>
  <c r="AJ237" i="1359"/>
  <c r="AI237" i="1359"/>
  <c r="AH237" i="1359"/>
  <c r="AG237" i="1359"/>
  <c r="AF237" i="1359"/>
  <c r="AE237" i="1359"/>
  <c r="AD237" i="1359"/>
  <c r="AC237" i="1359"/>
  <c r="AB237" i="1359"/>
  <c r="AA237" i="1359"/>
  <c r="Z237" i="1359"/>
  <c r="Y237" i="1359"/>
  <c r="X237" i="1359"/>
  <c r="W237" i="1359"/>
  <c r="V237" i="1359"/>
  <c r="U237" i="1359"/>
  <c r="T237" i="1359"/>
  <c r="S237" i="1359"/>
  <c r="R237" i="1359"/>
  <c r="Q237" i="1359"/>
  <c r="P237" i="1359"/>
  <c r="O237" i="1359"/>
  <c r="N237" i="1359"/>
  <c r="M237" i="1359"/>
  <c r="L237" i="1359"/>
  <c r="K237" i="1359"/>
  <c r="J237" i="1359"/>
  <c r="I237" i="1359"/>
  <c r="H237" i="1359"/>
  <c r="G237" i="1359"/>
  <c r="F236" i="1359"/>
  <c r="E236" i="1359"/>
  <c r="C236" i="1359"/>
  <c r="F235" i="1359"/>
  <c r="E235" i="1359"/>
  <c r="C235" i="1359"/>
  <c r="F234" i="1359"/>
  <c r="E234" i="1359"/>
  <c r="C234" i="1359"/>
  <c r="F233" i="1359"/>
  <c r="E233" i="1359"/>
  <c r="C233" i="1359"/>
  <c r="F232" i="1359"/>
  <c r="E232" i="1359"/>
  <c r="C232" i="1359"/>
  <c r="F231" i="1359"/>
  <c r="E231" i="1359"/>
  <c r="C231" i="1359"/>
  <c r="C230" i="1359"/>
  <c r="C353" i="1359" s="1"/>
  <c r="V224" i="1359"/>
  <c r="O224" i="1359"/>
  <c r="N224" i="1359"/>
  <c r="I224" i="1359"/>
  <c r="H224" i="1359"/>
  <c r="G224" i="1359"/>
  <c r="E221" i="1359"/>
  <c r="C221" i="1359"/>
  <c r="E220" i="1359"/>
  <c r="C220" i="1359"/>
  <c r="E219" i="1359"/>
  <c r="C219" i="1359"/>
  <c r="E218" i="1359"/>
  <c r="C218" i="1359"/>
  <c r="E217" i="1359"/>
  <c r="C217" i="1359"/>
  <c r="E216" i="1359"/>
  <c r="C216" i="1359"/>
  <c r="E215" i="1359"/>
  <c r="C215" i="1359"/>
  <c r="E214" i="1359"/>
  <c r="C214" i="1359"/>
  <c r="E213" i="1359"/>
  <c r="C213" i="1359"/>
  <c r="E212" i="1359"/>
  <c r="C212" i="1359"/>
  <c r="E211" i="1359"/>
  <c r="C211" i="1359"/>
  <c r="E210" i="1359"/>
  <c r="C210" i="1359"/>
  <c r="E209" i="1359"/>
  <c r="C209" i="1359"/>
  <c r="E208" i="1359"/>
  <c r="C208" i="1359"/>
  <c r="E207" i="1359"/>
  <c r="C207" i="1359"/>
  <c r="E206" i="1359"/>
  <c r="C206" i="1359"/>
  <c r="E205" i="1359"/>
  <c r="C205" i="1359"/>
  <c r="E204" i="1359"/>
  <c r="C204" i="1359"/>
  <c r="E203" i="1359"/>
  <c r="C203" i="1359"/>
  <c r="E202" i="1359"/>
  <c r="C202" i="1359"/>
  <c r="E201" i="1359"/>
  <c r="C201" i="1359"/>
  <c r="E200" i="1359"/>
  <c r="C200" i="1359"/>
  <c r="E199" i="1359"/>
  <c r="C199" i="1359"/>
  <c r="E198" i="1359"/>
  <c r="C198" i="1359"/>
  <c r="X224" i="1359"/>
  <c r="U224" i="1359"/>
  <c r="T224" i="1359"/>
  <c r="S224" i="1359"/>
  <c r="R224" i="1359"/>
  <c r="Q224" i="1359"/>
  <c r="P224" i="1359"/>
  <c r="M224" i="1359"/>
  <c r="L224" i="1359"/>
  <c r="K224" i="1359"/>
  <c r="J224" i="1359"/>
  <c r="E197" i="1359"/>
  <c r="C197" i="1359"/>
  <c r="E196" i="1359"/>
  <c r="C196" i="1359"/>
  <c r="E195" i="1359"/>
  <c r="C195" i="1359"/>
  <c r="E194" i="1359"/>
  <c r="C194" i="1359"/>
  <c r="E193" i="1359"/>
  <c r="C193" i="1359"/>
  <c r="E192" i="1359"/>
  <c r="C192" i="1359"/>
  <c r="E191" i="1359"/>
  <c r="C191" i="1359"/>
  <c r="E190" i="1359"/>
  <c r="C190" i="1359"/>
  <c r="E189" i="1359"/>
  <c r="C189" i="1359"/>
  <c r="E188" i="1359"/>
  <c r="C188" i="1359"/>
  <c r="E187" i="1359"/>
  <c r="C187" i="1359"/>
  <c r="E186" i="1359"/>
  <c r="C186" i="1359"/>
  <c r="E185" i="1359"/>
  <c r="C185" i="1359"/>
  <c r="E184" i="1359"/>
  <c r="C184" i="1359"/>
  <c r="E183" i="1359"/>
  <c r="C183" i="1359"/>
  <c r="E182" i="1359"/>
  <c r="C182" i="1359"/>
  <c r="F181" i="1359"/>
  <c r="E181" i="1359"/>
  <c r="C181" i="1359"/>
  <c r="F180" i="1359"/>
  <c r="E180" i="1359"/>
  <c r="C180" i="1359"/>
  <c r="F179" i="1359"/>
  <c r="E179" i="1359"/>
  <c r="C179" i="1359"/>
  <c r="F178" i="1359"/>
  <c r="E178" i="1359"/>
  <c r="C178" i="1359"/>
  <c r="F177" i="1359"/>
  <c r="E177" i="1359"/>
  <c r="C177" i="1359"/>
  <c r="F176" i="1359"/>
  <c r="E176" i="1359"/>
  <c r="C176" i="1359"/>
  <c r="F175" i="1359"/>
  <c r="E175" i="1359"/>
  <c r="C175" i="1359"/>
  <c r="F174" i="1359"/>
  <c r="E174" i="1359"/>
  <c r="C174" i="1359"/>
  <c r="F173" i="1359"/>
  <c r="E173" i="1359"/>
  <c r="C173" i="1359"/>
  <c r="F172" i="1359"/>
  <c r="E172" i="1359"/>
  <c r="C172" i="1359"/>
  <c r="F171" i="1359"/>
  <c r="E171" i="1359"/>
  <c r="C171" i="1359"/>
  <c r="F170" i="1359"/>
  <c r="E170" i="1359"/>
  <c r="C170" i="1359"/>
  <c r="F169" i="1359"/>
  <c r="E169" i="1359"/>
  <c r="C169" i="1359"/>
  <c r="F168" i="1359"/>
  <c r="E168" i="1359"/>
  <c r="C168" i="1359"/>
  <c r="F167" i="1359"/>
  <c r="E167" i="1359"/>
  <c r="C167" i="1359"/>
  <c r="F166" i="1359"/>
  <c r="E166" i="1359"/>
  <c r="C166" i="1359"/>
  <c r="F165" i="1359"/>
  <c r="E165" i="1359"/>
  <c r="C165" i="1359"/>
  <c r="F164" i="1359"/>
  <c r="E164" i="1359"/>
  <c r="C164" i="1359"/>
  <c r="F163" i="1359"/>
  <c r="E163" i="1359"/>
  <c r="C163" i="1359"/>
  <c r="F162" i="1359"/>
  <c r="E162" i="1359"/>
  <c r="C162" i="1359"/>
  <c r="F161" i="1359"/>
  <c r="E161" i="1359"/>
  <c r="C161" i="1359"/>
  <c r="F160" i="1359"/>
  <c r="E160" i="1359"/>
  <c r="C160" i="1359"/>
  <c r="F159" i="1359"/>
  <c r="E159" i="1359"/>
  <c r="C159" i="1359"/>
  <c r="F158" i="1359"/>
  <c r="E158" i="1359"/>
  <c r="C158" i="1359"/>
  <c r="F157" i="1359"/>
  <c r="E157" i="1359"/>
  <c r="C157" i="1359"/>
  <c r="F156" i="1359"/>
  <c r="E156" i="1359"/>
  <c r="C156" i="1359"/>
  <c r="F155" i="1359"/>
  <c r="E155" i="1359"/>
  <c r="C155" i="1359"/>
  <c r="F154" i="1359"/>
  <c r="E154" i="1359"/>
  <c r="C154" i="1359"/>
  <c r="F153" i="1359"/>
  <c r="E153" i="1359"/>
  <c r="C153" i="1359"/>
  <c r="F152" i="1359"/>
  <c r="E152" i="1359"/>
  <c r="C152" i="1359"/>
  <c r="F151" i="1359"/>
  <c r="E151" i="1359"/>
  <c r="C151" i="1359"/>
  <c r="F150" i="1359"/>
  <c r="E150" i="1359"/>
  <c r="C150" i="1359"/>
  <c r="F149" i="1359"/>
  <c r="E149" i="1359"/>
  <c r="C149" i="1359"/>
  <c r="F148" i="1359"/>
  <c r="E148" i="1359"/>
  <c r="C148" i="1359"/>
  <c r="F147" i="1359"/>
  <c r="E147" i="1359"/>
  <c r="C147" i="1359"/>
  <c r="F146" i="1359"/>
  <c r="E146" i="1359"/>
  <c r="C146" i="1359"/>
  <c r="F145" i="1359"/>
  <c r="E145" i="1359"/>
  <c r="C145" i="1359"/>
  <c r="F144" i="1359"/>
  <c r="E144" i="1359"/>
  <c r="C144" i="1359"/>
  <c r="F143" i="1359"/>
  <c r="E143" i="1359"/>
  <c r="C143" i="1359"/>
  <c r="F142" i="1359"/>
  <c r="E142" i="1359"/>
  <c r="C142" i="1359"/>
  <c r="F141" i="1359"/>
  <c r="E141" i="1359"/>
  <c r="C141" i="1359"/>
  <c r="F140" i="1359"/>
  <c r="E140" i="1359"/>
  <c r="C140" i="1359"/>
  <c r="F139" i="1359"/>
  <c r="E139" i="1359"/>
  <c r="C139" i="1359"/>
  <c r="F138" i="1359"/>
  <c r="E138" i="1359"/>
  <c r="C138" i="1359"/>
  <c r="F137" i="1359"/>
  <c r="E137" i="1359"/>
  <c r="C137" i="1359"/>
  <c r="F136" i="1359"/>
  <c r="E136" i="1359"/>
  <c r="C136" i="1359"/>
  <c r="F135" i="1359"/>
  <c r="E135" i="1359"/>
  <c r="C135" i="1359"/>
  <c r="F134" i="1359"/>
  <c r="E134" i="1359"/>
  <c r="C134" i="1359"/>
  <c r="F133" i="1359"/>
  <c r="E133" i="1359"/>
  <c r="C133" i="1359"/>
  <c r="F132" i="1359"/>
  <c r="E132" i="1359"/>
  <c r="C132" i="1359"/>
  <c r="F131" i="1359"/>
  <c r="E131" i="1359"/>
  <c r="C131" i="1359"/>
  <c r="F130" i="1359"/>
  <c r="E130" i="1359"/>
  <c r="C130" i="1359"/>
  <c r="F129" i="1359"/>
  <c r="E129" i="1359"/>
  <c r="C129" i="1359"/>
  <c r="F128" i="1359"/>
  <c r="E128" i="1359"/>
  <c r="C128" i="1359"/>
  <c r="F127" i="1359"/>
  <c r="E127" i="1359"/>
  <c r="C127" i="1359"/>
  <c r="F126" i="1359"/>
  <c r="E126" i="1359"/>
  <c r="C126" i="1359"/>
  <c r="F125" i="1359"/>
  <c r="E125" i="1359"/>
  <c r="C125" i="1359"/>
  <c r="F124" i="1359"/>
  <c r="E124" i="1359"/>
  <c r="C124" i="1359"/>
  <c r="F123" i="1359"/>
  <c r="E123" i="1359"/>
  <c r="C123" i="1359"/>
  <c r="F122" i="1359"/>
  <c r="E122" i="1359"/>
  <c r="C122" i="1359"/>
  <c r="F121" i="1359"/>
  <c r="E121" i="1359"/>
  <c r="C121" i="1359"/>
  <c r="F120" i="1359"/>
  <c r="E120" i="1359"/>
  <c r="C120" i="1359"/>
  <c r="F119" i="1359"/>
  <c r="E119" i="1359"/>
  <c r="C119" i="1359"/>
  <c r="F118" i="1359"/>
  <c r="E118" i="1359"/>
  <c r="C118" i="1359"/>
  <c r="F117" i="1359"/>
  <c r="E117" i="1359"/>
  <c r="C117" i="1359"/>
  <c r="F116" i="1359"/>
  <c r="E116" i="1359"/>
  <c r="C116" i="1359"/>
  <c r="F115" i="1359"/>
  <c r="E115" i="1359"/>
  <c r="C115" i="1359"/>
  <c r="F114" i="1359"/>
  <c r="E114" i="1359"/>
  <c r="C114" i="1359"/>
  <c r="F113" i="1359"/>
  <c r="E113" i="1359"/>
  <c r="C113" i="1359"/>
  <c r="F112" i="1359"/>
  <c r="E112" i="1359"/>
  <c r="C112" i="1359"/>
  <c r="F111" i="1359"/>
  <c r="E111" i="1359"/>
  <c r="C111" i="1359"/>
  <c r="F110" i="1359"/>
  <c r="E110" i="1359"/>
  <c r="C110" i="1359"/>
  <c r="F109" i="1359"/>
  <c r="E109" i="1359"/>
  <c r="C109" i="1359"/>
  <c r="F108" i="1359"/>
  <c r="E108" i="1359"/>
  <c r="C108" i="1359"/>
  <c r="F107" i="1359"/>
  <c r="E107" i="1359"/>
  <c r="C107" i="1359"/>
  <c r="F106" i="1359"/>
  <c r="E106" i="1359"/>
  <c r="C106" i="1359"/>
  <c r="F105" i="1359"/>
  <c r="E105" i="1359"/>
  <c r="C105" i="1359"/>
  <c r="F104" i="1359"/>
  <c r="E104" i="1359"/>
  <c r="C104" i="1359"/>
  <c r="F103" i="1359"/>
  <c r="E103" i="1359"/>
  <c r="C103" i="1359"/>
  <c r="F102" i="1359"/>
  <c r="E102" i="1359"/>
  <c r="C102" i="1359"/>
  <c r="F101" i="1359"/>
  <c r="E101" i="1359"/>
  <c r="C101" i="1359"/>
  <c r="F100" i="1359"/>
  <c r="E100" i="1359"/>
  <c r="C100" i="1359"/>
  <c r="F99" i="1359"/>
  <c r="E99" i="1359"/>
  <c r="C99" i="1359"/>
  <c r="F98" i="1359"/>
  <c r="E98" i="1359"/>
  <c r="C98" i="1359"/>
  <c r="F97" i="1359"/>
  <c r="E97" i="1359"/>
  <c r="C97" i="1359"/>
  <c r="F96" i="1359"/>
  <c r="E96" i="1359"/>
  <c r="C96" i="1359"/>
  <c r="F95" i="1359"/>
  <c r="E95" i="1359"/>
  <c r="C95" i="1359"/>
  <c r="F94" i="1359"/>
  <c r="E94" i="1359"/>
  <c r="C94" i="1359"/>
  <c r="F93" i="1359"/>
  <c r="E93" i="1359"/>
  <c r="C93" i="1359"/>
  <c r="F92" i="1359"/>
  <c r="E92" i="1359"/>
  <c r="C92" i="1359"/>
  <c r="F91" i="1359"/>
  <c r="E91" i="1359"/>
  <c r="C91" i="1359"/>
  <c r="F90" i="1359"/>
  <c r="E90" i="1359"/>
  <c r="C90" i="1359"/>
  <c r="F89" i="1359"/>
  <c r="E89" i="1359"/>
  <c r="C89" i="1359"/>
  <c r="F88" i="1359"/>
  <c r="E88" i="1359"/>
  <c r="C88" i="1359"/>
  <c r="F87" i="1359"/>
  <c r="E87" i="1359"/>
  <c r="C87" i="1359"/>
  <c r="F86" i="1359"/>
  <c r="E86" i="1359"/>
  <c r="C86" i="1359"/>
  <c r="F85" i="1359"/>
  <c r="E85" i="1359"/>
  <c r="C85" i="1359"/>
  <c r="F84" i="1359"/>
  <c r="E84" i="1359"/>
  <c r="C84" i="1359"/>
  <c r="F83" i="1359"/>
  <c r="E83" i="1359"/>
  <c r="C83" i="1359"/>
  <c r="F82" i="1359"/>
  <c r="E82" i="1359"/>
  <c r="C82" i="1359"/>
  <c r="F81" i="1359"/>
  <c r="E81" i="1359"/>
  <c r="C81" i="1359"/>
  <c r="F80" i="1359"/>
  <c r="E80" i="1359"/>
  <c r="C80" i="1359"/>
  <c r="F79" i="1359"/>
  <c r="E79" i="1359"/>
  <c r="C79" i="1359"/>
  <c r="F78" i="1359"/>
  <c r="E78" i="1359"/>
  <c r="C78" i="1359"/>
  <c r="F77" i="1359"/>
  <c r="E77" i="1359"/>
  <c r="C77" i="1359"/>
  <c r="F76" i="1359"/>
  <c r="E76" i="1359"/>
  <c r="C76" i="1359"/>
  <c r="F75" i="1359"/>
  <c r="E75" i="1359"/>
  <c r="C75" i="1359"/>
  <c r="F74" i="1359"/>
  <c r="E74" i="1359"/>
  <c r="C74" i="1359"/>
  <c r="F73" i="1359"/>
  <c r="E73" i="1359"/>
  <c r="C73" i="1359"/>
  <c r="F72" i="1359"/>
  <c r="E72" i="1359"/>
  <c r="C72" i="1359"/>
  <c r="F71" i="1359"/>
  <c r="E71" i="1359"/>
  <c r="C71" i="1359"/>
  <c r="F70" i="1359"/>
  <c r="E70" i="1359"/>
  <c r="C70" i="1359"/>
  <c r="F69" i="1359"/>
  <c r="E69" i="1359"/>
  <c r="C69" i="1359"/>
  <c r="F68" i="1359"/>
  <c r="E68" i="1359"/>
  <c r="C68" i="1359"/>
  <c r="F67" i="1359"/>
  <c r="E67" i="1359"/>
  <c r="C67" i="1359"/>
  <c r="F66" i="1359"/>
  <c r="E66" i="1359"/>
  <c r="C66" i="1359"/>
  <c r="F65" i="1359"/>
  <c r="E65" i="1359"/>
  <c r="C65" i="1359"/>
  <c r="F64" i="1359"/>
  <c r="E64" i="1359"/>
  <c r="C64" i="1359"/>
  <c r="F63" i="1359"/>
  <c r="E63" i="1359"/>
  <c r="C63" i="1359"/>
  <c r="F62" i="1359"/>
  <c r="E62" i="1359"/>
  <c r="C62" i="1359"/>
  <c r="F61" i="1359"/>
  <c r="E61" i="1359"/>
  <c r="C61" i="1359"/>
  <c r="F60" i="1359"/>
  <c r="E60" i="1359"/>
  <c r="C60" i="1359"/>
  <c r="F59" i="1359"/>
  <c r="E59" i="1359"/>
  <c r="C59" i="1359"/>
  <c r="F58" i="1359"/>
  <c r="E58" i="1359"/>
  <c r="C58" i="1359"/>
  <c r="F57" i="1359"/>
  <c r="E57" i="1359"/>
  <c r="C57" i="1359"/>
  <c r="F56" i="1359"/>
  <c r="E56" i="1359"/>
  <c r="C56" i="1359"/>
  <c r="F55" i="1359"/>
  <c r="E55" i="1359"/>
  <c r="C55" i="1359"/>
  <c r="F54" i="1359"/>
  <c r="E54" i="1359"/>
  <c r="C54" i="1359"/>
  <c r="F53" i="1359"/>
  <c r="E53" i="1359"/>
  <c r="C53" i="1359"/>
  <c r="F52" i="1359"/>
  <c r="E52" i="1359"/>
  <c r="C52" i="1359"/>
  <c r="F51" i="1359"/>
  <c r="E51" i="1359"/>
  <c r="C51" i="1359"/>
  <c r="F50" i="1359"/>
  <c r="E50" i="1359"/>
  <c r="C50" i="1359"/>
  <c r="F49" i="1359"/>
  <c r="E49" i="1359"/>
  <c r="C49" i="1359"/>
  <c r="F48" i="1359"/>
  <c r="E48" i="1359"/>
  <c r="C48" i="1359"/>
  <c r="F47" i="1359"/>
  <c r="E47" i="1359"/>
  <c r="C47" i="1359"/>
  <c r="F46" i="1359"/>
  <c r="E46" i="1359"/>
  <c r="C46" i="1359"/>
  <c r="F45" i="1359"/>
  <c r="E45" i="1359"/>
  <c r="C45" i="1359"/>
  <c r="F44" i="1359"/>
  <c r="E44" i="1359"/>
  <c r="C44" i="1359"/>
  <c r="F43" i="1359"/>
  <c r="E43" i="1359"/>
  <c r="C43" i="1359"/>
  <c r="F42" i="1359"/>
  <c r="E42" i="1359"/>
  <c r="C42" i="1359"/>
  <c r="F41" i="1359"/>
  <c r="E41" i="1359"/>
  <c r="C41" i="1359"/>
  <c r="F40" i="1359"/>
  <c r="E40" i="1359"/>
  <c r="C40" i="1359"/>
  <c r="F39" i="1359"/>
  <c r="E39" i="1359"/>
  <c r="C39" i="1359"/>
  <c r="F38" i="1359"/>
  <c r="E38" i="1359"/>
  <c r="C38" i="1359"/>
  <c r="F37" i="1359"/>
  <c r="E37" i="1359"/>
  <c r="C37" i="1359"/>
  <c r="F36" i="1359"/>
  <c r="E36" i="1359"/>
  <c r="C36" i="1359"/>
  <c r="F35" i="1359"/>
  <c r="E35" i="1359"/>
  <c r="C35" i="1359"/>
  <c r="F34" i="1359"/>
  <c r="E34" i="1359"/>
  <c r="C34" i="1359"/>
  <c r="F33" i="1359"/>
  <c r="E33" i="1359"/>
  <c r="C33" i="1359"/>
  <c r="F32" i="1359"/>
  <c r="E32" i="1359"/>
  <c r="C32" i="1359"/>
  <c r="F31" i="1359"/>
  <c r="E31" i="1359"/>
  <c r="C31" i="1359"/>
  <c r="F30" i="1359"/>
  <c r="E30" i="1359"/>
  <c r="C30" i="1359"/>
  <c r="F29" i="1359"/>
  <c r="E29" i="1359"/>
  <c r="C29" i="1359"/>
  <c r="F28" i="1359"/>
  <c r="E28" i="1359"/>
  <c r="C28" i="1359"/>
  <c r="F27" i="1359"/>
  <c r="E27" i="1359"/>
  <c r="C27" i="1359"/>
  <c r="F26" i="1359"/>
  <c r="E26" i="1359"/>
  <c r="C26" i="1359"/>
  <c r="F25" i="1359"/>
  <c r="E25" i="1359"/>
  <c r="C25" i="1359"/>
  <c r="F24" i="1359"/>
  <c r="E24" i="1359"/>
  <c r="C24" i="1359"/>
  <c r="F23" i="1359"/>
  <c r="E23" i="1359"/>
  <c r="C23" i="1359"/>
  <c r="F22" i="1359"/>
  <c r="E22" i="1359"/>
  <c r="C22" i="1359"/>
  <c r="F21" i="1359"/>
  <c r="E21" i="1359"/>
  <c r="C21" i="1359"/>
  <c r="F20" i="1359"/>
  <c r="E20" i="1359"/>
  <c r="C20" i="1359"/>
  <c r="F19" i="1359"/>
  <c r="E19" i="1359"/>
  <c r="C19" i="1359"/>
  <c r="F18" i="1359"/>
  <c r="E18" i="1359"/>
  <c r="C18" i="1359"/>
  <c r="F17" i="1359"/>
  <c r="E17" i="1359"/>
  <c r="C17" i="1359"/>
  <c r="F16" i="1359"/>
  <c r="E16" i="1359"/>
  <c r="C16" i="1359"/>
  <c r="F15" i="1359"/>
  <c r="E15" i="1359"/>
  <c r="C15" i="1359"/>
  <c r="F14" i="1359"/>
  <c r="E14" i="1359"/>
  <c r="C14" i="1359"/>
  <c r="F13" i="1359"/>
  <c r="E13" i="1359"/>
  <c r="C13" i="1359"/>
  <c r="F12" i="1359"/>
  <c r="E12" i="1359"/>
  <c r="C12" i="1359"/>
  <c r="F11" i="1359"/>
  <c r="E11" i="1359"/>
  <c r="C11" i="1359"/>
  <c r="F10" i="1359"/>
  <c r="E10" i="1359"/>
  <c r="C10" i="1359"/>
  <c r="F9" i="1359"/>
  <c r="E9" i="1359"/>
  <c r="C9" i="1359"/>
  <c r="F8" i="1359"/>
  <c r="E8" i="1359"/>
  <c r="C8" i="1359"/>
  <c r="F7" i="1359"/>
  <c r="E7" i="1359"/>
  <c r="C7" i="1359"/>
  <c r="F6" i="1359"/>
  <c r="E6" i="1359"/>
  <c r="C6" i="1359"/>
  <c r="F5" i="1359"/>
  <c r="E5" i="1359"/>
  <c r="C5" i="1359"/>
  <c r="C4" i="1359"/>
  <c r="C352" i="1359" s="1"/>
  <c r="P197" i="1361"/>
  <c r="AE197" i="1380" s="1"/>
  <c r="O197" i="1361"/>
  <c r="AD197" i="1380" s="1"/>
  <c r="N197" i="1361"/>
  <c r="AC197" i="1380" s="1"/>
  <c r="M197" i="1358"/>
  <c r="M197" i="1361" s="1"/>
  <c r="AB197" i="1380" s="1"/>
  <c r="L197" i="1358"/>
  <c r="L197" i="1361" s="1"/>
  <c r="AA197" i="1380" s="1"/>
  <c r="K197" i="1358"/>
  <c r="K197" i="1361" s="1"/>
  <c r="AK338" i="1358"/>
  <c r="AJ338" i="1358"/>
  <c r="AI338" i="1358"/>
  <c r="AH338" i="1358"/>
  <c r="AG338" i="1358"/>
  <c r="AF338" i="1358"/>
  <c r="AE338" i="1358"/>
  <c r="AD338" i="1358"/>
  <c r="AC338" i="1358"/>
  <c r="AB338" i="1358"/>
  <c r="AA338" i="1358"/>
  <c r="Z338" i="1358"/>
  <c r="Y338" i="1358"/>
  <c r="X338" i="1358"/>
  <c r="W338" i="1358"/>
  <c r="V338" i="1358"/>
  <c r="U338" i="1358"/>
  <c r="T338" i="1358"/>
  <c r="S338" i="1358"/>
  <c r="R338" i="1358"/>
  <c r="Q338" i="1358"/>
  <c r="P338" i="1358"/>
  <c r="O338" i="1358"/>
  <c r="N338" i="1358"/>
  <c r="M338" i="1358"/>
  <c r="L338" i="1358"/>
  <c r="K338" i="1358"/>
  <c r="J338" i="1358"/>
  <c r="I338" i="1358"/>
  <c r="H338" i="1358"/>
  <c r="G338" i="1358"/>
  <c r="E336" i="1358"/>
  <c r="C336" i="1358"/>
  <c r="C335" i="1358"/>
  <c r="C359" i="1358" s="1"/>
  <c r="AK329" i="1358"/>
  <c r="AJ329" i="1358"/>
  <c r="AI329" i="1358"/>
  <c r="AH329" i="1358"/>
  <c r="AG329" i="1358"/>
  <c r="AF329" i="1358"/>
  <c r="AE329" i="1358"/>
  <c r="AD329" i="1358"/>
  <c r="AC329" i="1358"/>
  <c r="AB329" i="1358"/>
  <c r="AA329" i="1358"/>
  <c r="Z329" i="1358"/>
  <c r="Y329" i="1358"/>
  <c r="X329" i="1358"/>
  <c r="W329" i="1358"/>
  <c r="V329" i="1358"/>
  <c r="U329" i="1358"/>
  <c r="T329" i="1358"/>
  <c r="S329" i="1358"/>
  <c r="R329" i="1358"/>
  <c r="Q329" i="1358"/>
  <c r="P329" i="1358"/>
  <c r="O329" i="1358"/>
  <c r="N329" i="1358"/>
  <c r="M329" i="1358"/>
  <c r="L329" i="1358"/>
  <c r="K329" i="1358"/>
  <c r="J329" i="1358"/>
  <c r="I329" i="1358"/>
  <c r="H329" i="1358"/>
  <c r="G329" i="1358"/>
  <c r="F328" i="1358"/>
  <c r="E328" i="1358"/>
  <c r="C328" i="1358"/>
  <c r="F327" i="1358"/>
  <c r="E327" i="1358"/>
  <c r="C327" i="1358"/>
  <c r="C326" i="1358"/>
  <c r="C358" i="1358" s="1"/>
  <c r="AK320" i="1358"/>
  <c r="AJ320" i="1358"/>
  <c r="AI320" i="1358"/>
  <c r="AH320" i="1358"/>
  <c r="AG320" i="1358"/>
  <c r="AF320" i="1358"/>
  <c r="AE320" i="1358"/>
  <c r="AD320" i="1358"/>
  <c r="AC320" i="1358"/>
  <c r="AB320" i="1358"/>
  <c r="AA320" i="1358"/>
  <c r="Z320" i="1358"/>
  <c r="Y320" i="1358"/>
  <c r="X320" i="1358"/>
  <c r="W320" i="1358"/>
  <c r="V320" i="1358"/>
  <c r="U320" i="1358"/>
  <c r="T320" i="1358"/>
  <c r="S320" i="1358"/>
  <c r="R320" i="1358"/>
  <c r="Q320" i="1358"/>
  <c r="P320" i="1358"/>
  <c r="O320" i="1358"/>
  <c r="N320" i="1358"/>
  <c r="M320" i="1358"/>
  <c r="L320" i="1358"/>
  <c r="K320" i="1358"/>
  <c r="J320" i="1358"/>
  <c r="I320" i="1358"/>
  <c r="H320" i="1358"/>
  <c r="G320" i="1358"/>
  <c r="F319" i="1358"/>
  <c r="E319" i="1358"/>
  <c r="C319" i="1358"/>
  <c r="F318" i="1358"/>
  <c r="E318" i="1358"/>
  <c r="C318" i="1358"/>
  <c r="F317" i="1358"/>
  <c r="E317" i="1358"/>
  <c r="C317" i="1358"/>
  <c r="F316" i="1358"/>
  <c r="E316" i="1358"/>
  <c r="C316" i="1358"/>
  <c r="F315" i="1358"/>
  <c r="E315" i="1358"/>
  <c r="C315" i="1358"/>
  <c r="F314" i="1358"/>
  <c r="E314" i="1358"/>
  <c r="C314" i="1358"/>
  <c r="C313" i="1358"/>
  <c r="C357" i="1358" s="1"/>
  <c r="AK307" i="1358"/>
  <c r="AJ307" i="1358"/>
  <c r="AI307" i="1358"/>
  <c r="AH307" i="1358"/>
  <c r="AG307" i="1358"/>
  <c r="AF307" i="1358"/>
  <c r="AE307" i="1358"/>
  <c r="AD307" i="1358"/>
  <c r="AC307" i="1358"/>
  <c r="AB307" i="1358"/>
  <c r="AA307" i="1358"/>
  <c r="Z307" i="1358"/>
  <c r="Y307" i="1358"/>
  <c r="X307" i="1358"/>
  <c r="W307" i="1358"/>
  <c r="V307" i="1358"/>
  <c r="U307" i="1358"/>
  <c r="T307" i="1358"/>
  <c r="S307" i="1358"/>
  <c r="R307" i="1358"/>
  <c r="Q307" i="1358"/>
  <c r="P307" i="1358"/>
  <c r="O307" i="1358"/>
  <c r="N307" i="1358"/>
  <c r="M307" i="1358"/>
  <c r="L307" i="1358"/>
  <c r="K307" i="1358"/>
  <c r="J307" i="1358"/>
  <c r="I307" i="1358"/>
  <c r="H307" i="1358"/>
  <c r="D356" i="1358" s="1"/>
  <c r="G307" i="1358"/>
  <c r="F306" i="1358"/>
  <c r="E306" i="1358"/>
  <c r="C306" i="1358"/>
  <c r="F305" i="1358"/>
  <c r="E305" i="1358"/>
  <c r="C305" i="1358"/>
  <c r="F304" i="1358"/>
  <c r="E304" i="1358"/>
  <c r="C304" i="1358"/>
  <c r="C303" i="1358"/>
  <c r="C356" i="1358" s="1"/>
  <c r="AK297" i="1358"/>
  <c r="AJ297" i="1358"/>
  <c r="AI297" i="1358"/>
  <c r="AH297" i="1358"/>
  <c r="AG297" i="1358"/>
  <c r="AF297" i="1358"/>
  <c r="AE297" i="1358"/>
  <c r="AD297" i="1358"/>
  <c r="AC297" i="1358"/>
  <c r="AB297" i="1358"/>
  <c r="AA297" i="1358"/>
  <c r="Z297" i="1358"/>
  <c r="Y297" i="1358"/>
  <c r="X297" i="1358"/>
  <c r="W297" i="1358"/>
  <c r="V297" i="1358"/>
  <c r="U297" i="1358"/>
  <c r="T297" i="1358"/>
  <c r="S297" i="1358"/>
  <c r="R297" i="1358"/>
  <c r="Q297" i="1358"/>
  <c r="P297" i="1358"/>
  <c r="O297" i="1358"/>
  <c r="N297" i="1358"/>
  <c r="M297" i="1358"/>
  <c r="L297" i="1358"/>
  <c r="K297" i="1358"/>
  <c r="J297" i="1358"/>
  <c r="I297" i="1358"/>
  <c r="H297" i="1358"/>
  <c r="G297" i="1358"/>
  <c r="F296" i="1358"/>
  <c r="E296" i="1358"/>
  <c r="C296" i="1358"/>
  <c r="F295" i="1358"/>
  <c r="E295" i="1358"/>
  <c r="C295" i="1358"/>
  <c r="F294" i="1358"/>
  <c r="E294" i="1358"/>
  <c r="C294" i="1358"/>
  <c r="F293" i="1358"/>
  <c r="E293" i="1358"/>
  <c r="C293" i="1358"/>
  <c r="F292" i="1358"/>
  <c r="E292" i="1358"/>
  <c r="C292" i="1358"/>
  <c r="F291" i="1358"/>
  <c r="E291" i="1358"/>
  <c r="C291" i="1358"/>
  <c r="F290" i="1358"/>
  <c r="E290" i="1358"/>
  <c r="C290" i="1358"/>
  <c r="F289" i="1358"/>
  <c r="E289" i="1358"/>
  <c r="C289" i="1358"/>
  <c r="F288" i="1358"/>
  <c r="E288" i="1358"/>
  <c r="C288" i="1358"/>
  <c r="C287" i="1358"/>
  <c r="C355" i="1358" s="1"/>
  <c r="AK281" i="1358"/>
  <c r="AJ281" i="1358"/>
  <c r="AI281" i="1358"/>
  <c r="AH281" i="1358"/>
  <c r="AG281" i="1358"/>
  <c r="AF281" i="1358"/>
  <c r="AE281" i="1358"/>
  <c r="AD281" i="1358"/>
  <c r="AC281" i="1358"/>
  <c r="AB281" i="1358"/>
  <c r="AA281" i="1358"/>
  <c r="Z281" i="1358"/>
  <c r="Y281" i="1358"/>
  <c r="X281" i="1358"/>
  <c r="W281" i="1358"/>
  <c r="V281" i="1358"/>
  <c r="U281" i="1358"/>
  <c r="T281" i="1358"/>
  <c r="S281" i="1358"/>
  <c r="R281" i="1358"/>
  <c r="Q281" i="1358"/>
  <c r="P281" i="1358"/>
  <c r="O281" i="1358"/>
  <c r="N281" i="1358"/>
  <c r="M281" i="1358"/>
  <c r="L281" i="1358"/>
  <c r="K281" i="1358"/>
  <c r="J281" i="1358"/>
  <c r="I281" i="1358"/>
  <c r="H281" i="1358"/>
  <c r="G281" i="1358"/>
  <c r="F280" i="1358"/>
  <c r="E280" i="1358"/>
  <c r="C280" i="1358"/>
  <c r="F279" i="1358"/>
  <c r="E279" i="1358"/>
  <c r="C279" i="1358"/>
  <c r="F278" i="1358"/>
  <c r="E278" i="1358"/>
  <c r="C278" i="1358"/>
  <c r="F277" i="1358"/>
  <c r="E277" i="1358"/>
  <c r="C277" i="1358"/>
  <c r="F276" i="1358"/>
  <c r="E276" i="1358"/>
  <c r="C276" i="1358"/>
  <c r="F275" i="1358"/>
  <c r="E275" i="1358"/>
  <c r="C275" i="1358"/>
  <c r="F274" i="1358"/>
  <c r="E274" i="1358"/>
  <c r="C274" i="1358"/>
  <c r="F273" i="1358"/>
  <c r="E273" i="1358"/>
  <c r="C273" i="1358"/>
  <c r="F272" i="1358"/>
  <c r="E272" i="1358"/>
  <c r="C272" i="1358"/>
  <c r="F271" i="1358"/>
  <c r="E271" i="1358"/>
  <c r="C271" i="1358"/>
  <c r="F270" i="1358"/>
  <c r="E270" i="1358"/>
  <c r="C270" i="1358"/>
  <c r="F269" i="1358"/>
  <c r="E269" i="1358"/>
  <c r="C269" i="1358"/>
  <c r="F268" i="1358"/>
  <c r="E268" i="1358"/>
  <c r="C268" i="1358"/>
  <c r="F267" i="1358"/>
  <c r="E267" i="1358"/>
  <c r="C267" i="1358"/>
  <c r="F266" i="1358"/>
  <c r="E266" i="1358"/>
  <c r="C266" i="1358"/>
  <c r="F265" i="1358"/>
  <c r="E265" i="1358"/>
  <c r="C265" i="1358"/>
  <c r="F264" i="1358"/>
  <c r="E264" i="1358"/>
  <c r="C264" i="1358"/>
  <c r="F263" i="1358"/>
  <c r="E263" i="1358"/>
  <c r="C263" i="1358"/>
  <c r="F262" i="1358"/>
  <c r="E262" i="1358"/>
  <c r="C262" i="1358"/>
  <c r="F261" i="1358"/>
  <c r="E261" i="1358"/>
  <c r="C261" i="1358"/>
  <c r="F260" i="1358"/>
  <c r="E260" i="1358"/>
  <c r="C260" i="1358"/>
  <c r="F259" i="1358"/>
  <c r="E259" i="1358"/>
  <c r="C259" i="1358"/>
  <c r="F258" i="1358"/>
  <c r="E258" i="1358"/>
  <c r="C258" i="1358"/>
  <c r="F257" i="1358"/>
  <c r="E257" i="1358"/>
  <c r="C257" i="1358"/>
  <c r="F256" i="1358"/>
  <c r="E256" i="1358"/>
  <c r="C256" i="1358"/>
  <c r="F255" i="1358"/>
  <c r="E255" i="1358"/>
  <c r="C255" i="1358"/>
  <c r="F254" i="1358"/>
  <c r="E254" i="1358"/>
  <c r="C254" i="1358"/>
  <c r="F253" i="1358"/>
  <c r="E253" i="1358"/>
  <c r="C253" i="1358"/>
  <c r="F252" i="1358"/>
  <c r="E252" i="1358"/>
  <c r="C252" i="1358"/>
  <c r="F251" i="1358"/>
  <c r="E251" i="1358"/>
  <c r="C251" i="1358"/>
  <c r="F250" i="1358"/>
  <c r="E250" i="1358"/>
  <c r="C250" i="1358"/>
  <c r="F249" i="1358"/>
  <c r="E249" i="1358"/>
  <c r="C249" i="1358"/>
  <c r="F248" i="1358"/>
  <c r="E248" i="1358"/>
  <c r="C248" i="1358"/>
  <c r="F247" i="1358"/>
  <c r="E247" i="1358"/>
  <c r="C247" i="1358"/>
  <c r="F246" i="1358"/>
  <c r="E246" i="1358"/>
  <c r="C246" i="1358"/>
  <c r="F245" i="1358"/>
  <c r="E245" i="1358"/>
  <c r="C245" i="1358"/>
  <c r="F244" i="1358"/>
  <c r="E244" i="1358"/>
  <c r="C244" i="1358"/>
  <c r="C243" i="1358"/>
  <c r="C354" i="1358" s="1"/>
  <c r="AK237" i="1358"/>
  <c r="AJ237" i="1358"/>
  <c r="AI237" i="1358"/>
  <c r="AH237" i="1358"/>
  <c r="AG237" i="1358"/>
  <c r="AF237" i="1358"/>
  <c r="AE237" i="1358"/>
  <c r="AD237" i="1358"/>
  <c r="AC237" i="1358"/>
  <c r="AB237" i="1358"/>
  <c r="AA237" i="1358"/>
  <c r="Z237" i="1358"/>
  <c r="Y237" i="1358"/>
  <c r="X237" i="1358"/>
  <c r="W237" i="1358"/>
  <c r="V237" i="1358"/>
  <c r="U237" i="1358"/>
  <c r="T237" i="1358"/>
  <c r="S237" i="1358"/>
  <c r="R237" i="1358"/>
  <c r="Q237" i="1358"/>
  <c r="P237" i="1358"/>
  <c r="O237" i="1358"/>
  <c r="N237" i="1358"/>
  <c r="M237" i="1358"/>
  <c r="L237" i="1358"/>
  <c r="K237" i="1358"/>
  <c r="J237" i="1358"/>
  <c r="I237" i="1358"/>
  <c r="H237" i="1358"/>
  <c r="G237" i="1358"/>
  <c r="F236" i="1358"/>
  <c r="E236" i="1358"/>
  <c r="C236" i="1358"/>
  <c r="F235" i="1358"/>
  <c r="E235" i="1358"/>
  <c r="C235" i="1358"/>
  <c r="F234" i="1358"/>
  <c r="E234" i="1358"/>
  <c r="C234" i="1358"/>
  <c r="F233" i="1358"/>
  <c r="E233" i="1358"/>
  <c r="C233" i="1358"/>
  <c r="F232" i="1358"/>
  <c r="E232" i="1358"/>
  <c r="C232" i="1358"/>
  <c r="F231" i="1358"/>
  <c r="E231" i="1358"/>
  <c r="C231" i="1358"/>
  <c r="C230" i="1358"/>
  <c r="C353" i="1358" s="1"/>
  <c r="I224" i="1358"/>
  <c r="H224" i="1358"/>
  <c r="G224" i="1358"/>
  <c r="E221" i="1358"/>
  <c r="C221" i="1358"/>
  <c r="E220" i="1358"/>
  <c r="C220" i="1358"/>
  <c r="E219" i="1358"/>
  <c r="C219" i="1358"/>
  <c r="E218" i="1358"/>
  <c r="C218" i="1358"/>
  <c r="E217" i="1358"/>
  <c r="C217" i="1358"/>
  <c r="E216" i="1358"/>
  <c r="C216" i="1358"/>
  <c r="E215" i="1358"/>
  <c r="C215" i="1358"/>
  <c r="E214" i="1358"/>
  <c r="C214" i="1358"/>
  <c r="E213" i="1358"/>
  <c r="C213" i="1358"/>
  <c r="E212" i="1358"/>
  <c r="C212" i="1358"/>
  <c r="E211" i="1358"/>
  <c r="C211" i="1358"/>
  <c r="E210" i="1358"/>
  <c r="C210" i="1358"/>
  <c r="E209" i="1358"/>
  <c r="C209" i="1358"/>
  <c r="E208" i="1358"/>
  <c r="C208" i="1358"/>
  <c r="E207" i="1358"/>
  <c r="C207" i="1358"/>
  <c r="E206" i="1358"/>
  <c r="C206" i="1358"/>
  <c r="E205" i="1358"/>
  <c r="C205" i="1358"/>
  <c r="E204" i="1358"/>
  <c r="C204" i="1358"/>
  <c r="E203" i="1358"/>
  <c r="C203" i="1358"/>
  <c r="E202" i="1358"/>
  <c r="C202" i="1358"/>
  <c r="E201" i="1358"/>
  <c r="C201" i="1358"/>
  <c r="E200" i="1358"/>
  <c r="C200" i="1358"/>
  <c r="E199" i="1358"/>
  <c r="C199" i="1358"/>
  <c r="E198" i="1358"/>
  <c r="C198" i="1358"/>
  <c r="E197" i="1358"/>
  <c r="C197" i="1358"/>
  <c r="E196" i="1358"/>
  <c r="C196" i="1358"/>
  <c r="E195" i="1358"/>
  <c r="C195" i="1358"/>
  <c r="E194" i="1358"/>
  <c r="C194" i="1358"/>
  <c r="E193" i="1358"/>
  <c r="C193" i="1358"/>
  <c r="E192" i="1358"/>
  <c r="C192" i="1358"/>
  <c r="E191" i="1358"/>
  <c r="C191" i="1358"/>
  <c r="E190" i="1358"/>
  <c r="C190" i="1358"/>
  <c r="E189" i="1358"/>
  <c r="C189" i="1358"/>
  <c r="E188" i="1358"/>
  <c r="C188" i="1358"/>
  <c r="E187" i="1358"/>
  <c r="C187" i="1358"/>
  <c r="E186" i="1358"/>
  <c r="C186" i="1358"/>
  <c r="E185" i="1358"/>
  <c r="C185" i="1358"/>
  <c r="E184" i="1358"/>
  <c r="C184" i="1358"/>
  <c r="E183" i="1358"/>
  <c r="C183" i="1358"/>
  <c r="E182" i="1358"/>
  <c r="C182" i="1358"/>
  <c r="F181" i="1358"/>
  <c r="E181" i="1358"/>
  <c r="C181" i="1358"/>
  <c r="F180" i="1358"/>
  <c r="E180" i="1358"/>
  <c r="C180" i="1358"/>
  <c r="F179" i="1358"/>
  <c r="E179" i="1358"/>
  <c r="C179" i="1358"/>
  <c r="F178" i="1358"/>
  <c r="E178" i="1358"/>
  <c r="C178" i="1358"/>
  <c r="F177" i="1358"/>
  <c r="E177" i="1358"/>
  <c r="C177" i="1358"/>
  <c r="F176" i="1358"/>
  <c r="E176" i="1358"/>
  <c r="C176" i="1358"/>
  <c r="F175" i="1358"/>
  <c r="E175" i="1358"/>
  <c r="C175" i="1358"/>
  <c r="F174" i="1358"/>
  <c r="E174" i="1358"/>
  <c r="C174" i="1358"/>
  <c r="F173" i="1358"/>
  <c r="E173" i="1358"/>
  <c r="C173" i="1358"/>
  <c r="F172" i="1358"/>
  <c r="E172" i="1358"/>
  <c r="C172" i="1358"/>
  <c r="F171" i="1358"/>
  <c r="E171" i="1358"/>
  <c r="C171" i="1358"/>
  <c r="F170" i="1358"/>
  <c r="E170" i="1358"/>
  <c r="C170" i="1358"/>
  <c r="F169" i="1358"/>
  <c r="E169" i="1358"/>
  <c r="C169" i="1358"/>
  <c r="F168" i="1358"/>
  <c r="E168" i="1358"/>
  <c r="C168" i="1358"/>
  <c r="F167" i="1358"/>
  <c r="E167" i="1358"/>
  <c r="C167" i="1358"/>
  <c r="F166" i="1358"/>
  <c r="E166" i="1358"/>
  <c r="C166" i="1358"/>
  <c r="F165" i="1358"/>
  <c r="E165" i="1358"/>
  <c r="C165" i="1358"/>
  <c r="F164" i="1358"/>
  <c r="E164" i="1358"/>
  <c r="C164" i="1358"/>
  <c r="F163" i="1358"/>
  <c r="E163" i="1358"/>
  <c r="C163" i="1358"/>
  <c r="F162" i="1358"/>
  <c r="E162" i="1358"/>
  <c r="C162" i="1358"/>
  <c r="F161" i="1358"/>
  <c r="E161" i="1358"/>
  <c r="C161" i="1358"/>
  <c r="F160" i="1358"/>
  <c r="E160" i="1358"/>
  <c r="C160" i="1358"/>
  <c r="F159" i="1358"/>
  <c r="E159" i="1358"/>
  <c r="C159" i="1358"/>
  <c r="F158" i="1358"/>
  <c r="E158" i="1358"/>
  <c r="C158" i="1358"/>
  <c r="F157" i="1358"/>
  <c r="E157" i="1358"/>
  <c r="C157" i="1358"/>
  <c r="F156" i="1358"/>
  <c r="E156" i="1358"/>
  <c r="C156" i="1358"/>
  <c r="F155" i="1358"/>
  <c r="E155" i="1358"/>
  <c r="C155" i="1358"/>
  <c r="F154" i="1358"/>
  <c r="E154" i="1358"/>
  <c r="C154" i="1358"/>
  <c r="F153" i="1358"/>
  <c r="E153" i="1358"/>
  <c r="C153" i="1358"/>
  <c r="F152" i="1358"/>
  <c r="E152" i="1358"/>
  <c r="C152" i="1358"/>
  <c r="F151" i="1358"/>
  <c r="E151" i="1358"/>
  <c r="C151" i="1358"/>
  <c r="F150" i="1358"/>
  <c r="E150" i="1358"/>
  <c r="C150" i="1358"/>
  <c r="F149" i="1358"/>
  <c r="E149" i="1358"/>
  <c r="C149" i="1358"/>
  <c r="F148" i="1358"/>
  <c r="E148" i="1358"/>
  <c r="C148" i="1358"/>
  <c r="F147" i="1358"/>
  <c r="E147" i="1358"/>
  <c r="C147" i="1358"/>
  <c r="F146" i="1358"/>
  <c r="E146" i="1358"/>
  <c r="C146" i="1358"/>
  <c r="F145" i="1358"/>
  <c r="E145" i="1358"/>
  <c r="C145" i="1358"/>
  <c r="F144" i="1358"/>
  <c r="E144" i="1358"/>
  <c r="C144" i="1358"/>
  <c r="F143" i="1358"/>
  <c r="E143" i="1358"/>
  <c r="C143" i="1358"/>
  <c r="F142" i="1358"/>
  <c r="E142" i="1358"/>
  <c r="C142" i="1358"/>
  <c r="F141" i="1358"/>
  <c r="E141" i="1358"/>
  <c r="C141" i="1358"/>
  <c r="F140" i="1358"/>
  <c r="E140" i="1358"/>
  <c r="C140" i="1358"/>
  <c r="F139" i="1358"/>
  <c r="E139" i="1358"/>
  <c r="C139" i="1358"/>
  <c r="F138" i="1358"/>
  <c r="E138" i="1358"/>
  <c r="C138" i="1358"/>
  <c r="F137" i="1358"/>
  <c r="E137" i="1358"/>
  <c r="C137" i="1358"/>
  <c r="F136" i="1358"/>
  <c r="E136" i="1358"/>
  <c r="C136" i="1358"/>
  <c r="F135" i="1358"/>
  <c r="E135" i="1358"/>
  <c r="C135" i="1358"/>
  <c r="F134" i="1358"/>
  <c r="E134" i="1358"/>
  <c r="C134" i="1358"/>
  <c r="F133" i="1358"/>
  <c r="E133" i="1358"/>
  <c r="C133" i="1358"/>
  <c r="F132" i="1358"/>
  <c r="E132" i="1358"/>
  <c r="C132" i="1358"/>
  <c r="F131" i="1358"/>
  <c r="E131" i="1358"/>
  <c r="C131" i="1358"/>
  <c r="F130" i="1358"/>
  <c r="E130" i="1358"/>
  <c r="C130" i="1358"/>
  <c r="F129" i="1358"/>
  <c r="E129" i="1358"/>
  <c r="C129" i="1358"/>
  <c r="F128" i="1358"/>
  <c r="E128" i="1358"/>
  <c r="C128" i="1358"/>
  <c r="F127" i="1358"/>
  <c r="E127" i="1358"/>
  <c r="C127" i="1358"/>
  <c r="F126" i="1358"/>
  <c r="E126" i="1358"/>
  <c r="C126" i="1358"/>
  <c r="F125" i="1358"/>
  <c r="E125" i="1358"/>
  <c r="C125" i="1358"/>
  <c r="F124" i="1358"/>
  <c r="E124" i="1358"/>
  <c r="C124" i="1358"/>
  <c r="F123" i="1358"/>
  <c r="E123" i="1358"/>
  <c r="C123" i="1358"/>
  <c r="F122" i="1358"/>
  <c r="E122" i="1358"/>
  <c r="C122" i="1358"/>
  <c r="F121" i="1358"/>
  <c r="E121" i="1358"/>
  <c r="C121" i="1358"/>
  <c r="F120" i="1358"/>
  <c r="E120" i="1358"/>
  <c r="C120" i="1358"/>
  <c r="F119" i="1358"/>
  <c r="E119" i="1358"/>
  <c r="C119" i="1358"/>
  <c r="F118" i="1358"/>
  <c r="E118" i="1358"/>
  <c r="C118" i="1358"/>
  <c r="F117" i="1358"/>
  <c r="E117" i="1358"/>
  <c r="C117" i="1358"/>
  <c r="F116" i="1358"/>
  <c r="E116" i="1358"/>
  <c r="C116" i="1358"/>
  <c r="F115" i="1358"/>
  <c r="E115" i="1358"/>
  <c r="C115" i="1358"/>
  <c r="F114" i="1358"/>
  <c r="E114" i="1358"/>
  <c r="C114" i="1358"/>
  <c r="F113" i="1358"/>
  <c r="E113" i="1358"/>
  <c r="C113" i="1358"/>
  <c r="F112" i="1358"/>
  <c r="E112" i="1358"/>
  <c r="C112" i="1358"/>
  <c r="F111" i="1358"/>
  <c r="E111" i="1358"/>
  <c r="C111" i="1358"/>
  <c r="F110" i="1358"/>
  <c r="E110" i="1358"/>
  <c r="C110" i="1358"/>
  <c r="F109" i="1358"/>
  <c r="E109" i="1358"/>
  <c r="C109" i="1358"/>
  <c r="F108" i="1358"/>
  <c r="E108" i="1358"/>
  <c r="C108" i="1358"/>
  <c r="F107" i="1358"/>
  <c r="E107" i="1358"/>
  <c r="C107" i="1358"/>
  <c r="F106" i="1358"/>
  <c r="E106" i="1358"/>
  <c r="C106" i="1358"/>
  <c r="F105" i="1358"/>
  <c r="E105" i="1358"/>
  <c r="C105" i="1358"/>
  <c r="F104" i="1358"/>
  <c r="E104" i="1358"/>
  <c r="C104" i="1358"/>
  <c r="F103" i="1358"/>
  <c r="E103" i="1358"/>
  <c r="C103" i="1358"/>
  <c r="F102" i="1358"/>
  <c r="E102" i="1358"/>
  <c r="C102" i="1358"/>
  <c r="F101" i="1358"/>
  <c r="E101" i="1358"/>
  <c r="C101" i="1358"/>
  <c r="F100" i="1358"/>
  <c r="E100" i="1358"/>
  <c r="C100" i="1358"/>
  <c r="F99" i="1358"/>
  <c r="E99" i="1358"/>
  <c r="C99" i="1358"/>
  <c r="F98" i="1358"/>
  <c r="E98" i="1358"/>
  <c r="C98" i="1358"/>
  <c r="F97" i="1358"/>
  <c r="E97" i="1358"/>
  <c r="C97" i="1358"/>
  <c r="F96" i="1358"/>
  <c r="E96" i="1358"/>
  <c r="C96" i="1358"/>
  <c r="F95" i="1358"/>
  <c r="E95" i="1358"/>
  <c r="C95" i="1358"/>
  <c r="F94" i="1358"/>
  <c r="E94" i="1358"/>
  <c r="C94" i="1358"/>
  <c r="F93" i="1358"/>
  <c r="E93" i="1358"/>
  <c r="C93" i="1358"/>
  <c r="F92" i="1358"/>
  <c r="E92" i="1358"/>
  <c r="C92" i="1358"/>
  <c r="F91" i="1358"/>
  <c r="E91" i="1358"/>
  <c r="C91" i="1358"/>
  <c r="F90" i="1358"/>
  <c r="E90" i="1358"/>
  <c r="C90" i="1358"/>
  <c r="F89" i="1358"/>
  <c r="E89" i="1358"/>
  <c r="C89" i="1358"/>
  <c r="F88" i="1358"/>
  <c r="E88" i="1358"/>
  <c r="C88" i="1358"/>
  <c r="F87" i="1358"/>
  <c r="E87" i="1358"/>
  <c r="C87" i="1358"/>
  <c r="F86" i="1358"/>
  <c r="E86" i="1358"/>
  <c r="C86" i="1358"/>
  <c r="F85" i="1358"/>
  <c r="E85" i="1358"/>
  <c r="C85" i="1358"/>
  <c r="F84" i="1358"/>
  <c r="E84" i="1358"/>
  <c r="C84" i="1358"/>
  <c r="F83" i="1358"/>
  <c r="E83" i="1358"/>
  <c r="C83" i="1358"/>
  <c r="F82" i="1358"/>
  <c r="E82" i="1358"/>
  <c r="C82" i="1358"/>
  <c r="F81" i="1358"/>
  <c r="E81" i="1358"/>
  <c r="C81" i="1358"/>
  <c r="F80" i="1358"/>
  <c r="E80" i="1358"/>
  <c r="C80" i="1358"/>
  <c r="F79" i="1358"/>
  <c r="E79" i="1358"/>
  <c r="C79" i="1358"/>
  <c r="F78" i="1358"/>
  <c r="E78" i="1358"/>
  <c r="C78" i="1358"/>
  <c r="F77" i="1358"/>
  <c r="E77" i="1358"/>
  <c r="C77" i="1358"/>
  <c r="F76" i="1358"/>
  <c r="E76" i="1358"/>
  <c r="C76" i="1358"/>
  <c r="F75" i="1358"/>
  <c r="E75" i="1358"/>
  <c r="C75" i="1358"/>
  <c r="F74" i="1358"/>
  <c r="E74" i="1358"/>
  <c r="C74" i="1358"/>
  <c r="F73" i="1358"/>
  <c r="E73" i="1358"/>
  <c r="C73" i="1358"/>
  <c r="F72" i="1358"/>
  <c r="E72" i="1358"/>
  <c r="C72" i="1358"/>
  <c r="F71" i="1358"/>
  <c r="E71" i="1358"/>
  <c r="C71" i="1358"/>
  <c r="F70" i="1358"/>
  <c r="E70" i="1358"/>
  <c r="C70" i="1358"/>
  <c r="F69" i="1358"/>
  <c r="E69" i="1358"/>
  <c r="C69" i="1358"/>
  <c r="F68" i="1358"/>
  <c r="E68" i="1358"/>
  <c r="C68" i="1358"/>
  <c r="F67" i="1358"/>
  <c r="E67" i="1358"/>
  <c r="C67" i="1358"/>
  <c r="F66" i="1358"/>
  <c r="E66" i="1358"/>
  <c r="C66" i="1358"/>
  <c r="F65" i="1358"/>
  <c r="E65" i="1358"/>
  <c r="C65" i="1358"/>
  <c r="F64" i="1358"/>
  <c r="E64" i="1358"/>
  <c r="C64" i="1358"/>
  <c r="F63" i="1358"/>
  <c r="E63" i="1358"/>
  <c r="C63" i="1358"/>
  <c r="F62" i="1358"/>
  <c r="E62" i="1358"/>
  <c r="C62" i="1358"/>
  <c r="F61" i="1358"/>
  <c r="E61" i="1358"/>
  <c r="C61" i="1358"/>
  <c r="F60" i="1358"/>
  <c r="E60" i="1358"/>
  <c r="C60" i="1358"/>
  <c r="F59" i="1358"/>
  <c r="E59" i="1358"/>
  <c r="C59" i="1358"/>
  <c r="F58" i="1358"/>
  <c r="E58" i="1358"/>
  <c r="C58" i="1358"/>
  <c r="F57" i="1358"/>
  <c r="E57" i="1358"/>
  <c r="C57" i="1358"/>
  <c r="F56" i="1358"/>
  <c r="E56" i="1358"/>
  <c r="C56" i="1358"/>
  <c r="F55" i="1358"/>
  <c r="E55" i="1358"/>
  <c r="C55" i="1358"/>
  <c r="F54" i="1358"/>
  <c r="E54" i="1358"/>
  <c r="C54" i="1358"/>
  <c r="F53" i="1358"/>
  <c r="E53" i="1358"/>
  <c r="C53" i="1358"/>
  <c r="F52" i="1358"/>
  <c r="E52" i="1358"/>
  <c r="C52" i="1358"/>
  <c r="F51" i="1358"/>
  <c r="E51" i="1358"/>
  <c r="C51" i="1358"/>
  <c r="F50" i="1358"/>
  <c r="E50" i="1358"/>
  <c r="C50" i="1358"/>
  <c r="F49" i="1358"/>
  <c r="E49" i="1358"/>
  <c r="C49" i="1358"/>
  <c r="F48" i="1358"/>
  <c r="E48" i="1358"/>
  <c r="C48" i="1358"/>
  <c r="F47" i="1358"/>
  <c r="E47" i="1358"/>
  <c r="C47" i="1358"/>
  <c r="F46" i="1358"/>
  <c r="E46" i="1358"/>
  <c r="C46" i="1358"/>
  <c r="F45" i="1358"/>
  <c r="E45" i="1358"/>
  <c r="C45" i="1358"/>
  <c r="F44" i="1358"/>
  <c r="E44" i="1358"/>
  <c r="C44" i="1358"/>
  <c r="F43" i="1358"/>
  <c r="E43" i="1358"/>
  <c r="C43" i="1358"/>
  <c r="F42" i="1358"/>
  <c r="E42" i="1358"/>
  <c r="C42" i="1358"/>
  <c r="F41" i="1358"/>
  <c r="E41" i="1358"/>
  <c r="C41" i="1358"/>
  <c r="F40" i="1358"/>
  <c r="E40" i="1358"/>
  <c r="C40" i="1358"/>
  <c r="F39" i="1358"/>
  <c r="E39" i="1358"/>
  <c r="C39" i="1358"/>
  <c r="F38" i="1358"/>
  <c r="E38" i="1358"/>
  <c r="C38" i="1358"/>
  <c r="F37" i="1358"/>
  <c r="E37" i="1358"/>
  <c r="C37" i="1358"/>
  <c r="F36" i="1358"/>
  <c r="E36" i="1358"/>
  <c r="C36" i="1358"/>
  <c r="F35" i="1358"/>
  <c r="E35" i="1358"/>
  <c r="C35" i="1358"/>
  <c r="F34" i="1358"/>
  <c r="E34" i="1358"/>
  <c r="C34" i="1358"/>
  <c r="F33" i="1358"/>
  <c r="E33" i="1358"/>
  <c r="C33" i="1358"/>
  <c r="F32" i="1358"/>
  <c r="E32" i="1358"/>
  <c r="C32" i="1358"/>
  <c r="F31" i="1358"/>
  <c r="E31" i="1358"/>
  <c r="C31" i="1358"/>
  <c r="F30" i="1358"/>
  <c r="E30" i="1358"/>
  <c r="C30" i="1358"/>
  <c r="F29" i="1358"/>
  <c r="E29" i="1358"/>
  <c r="C29" i="1358"/>
  <c r="F28" i="1358"/>
  <c r="E28" i="1358"/>
  <c r="C28" i="1358"/>
  <c r="F27" i="1358"/>
  <c r="E27" i="1358"/>
  <c r="C27" i="1358"/>
  <c r="F26" i="1358"/>
  <c r="E26" i="1358"/>
  <c r="C26" i="1358"/>
  <c r="F25" i="1358"/>
  <c r="E25" i="1358"/>
  <c r="C25" i="1358"/>
  <c r="F24" i="1358"/>
  <c r="E24" i="1358"/>
  <c r="C24" i="1358"/>
  <c r="F23" i="1358"/>
  <c r="E23" i="1358"/>
  <c r="C23" i="1358"/>
  <c r="F22" i="1358"/>
  <c r="E22" i="1358"/>
  <c r="C22" i="1358"/>
  <c r="F21" i="1358"/>
  <c r="E21" i="1358"/>
  <c r="C21" i="1358"/>
  <c r="F20" i="1358"/>
  <c r="E20" i="1358"/>
  <c r="C20" i="1358"/>
  <c r="F19" i="1358"/>
  <c r="E19" i="1358"/>
  <c r="C19" i="1358"/>
  <c r="F18" i="1358"/>
  <c r="E18" i="1358"/>
  <c r="C18" i="1358"/>
  <c r="F17" i="1358"/>
  <c r="E17" i="1358"/>
  <c r="C17" i="1358"/>
  <c r="F16" i="1358"/>
  <c r="E16" i="1358"/>
  <c r="C16" i="1358"/>
  <c r="F15" i="1358"/>
  <c r="E15" i="1358"/>
  <c r="C15" i="1358"/>
  <c r="F14" i="1358"/>
  <c r="E14" i="1358"/>
  <c r="C14" i="1358"/>
  <c r="F13" i="1358"/>
  <c r="E13" i="1358"/>
  <c r="C13" i="1358"/>
  <c r="F12" i="1358"/>
  <c r="E12" i="1358"/>
  <c r="C12" i="1358"/>
  <c r="F11" i="1358"/>
  <c r="E11" i="1358"/>
  <c r="C11" i="1358"/>
  <c r="F10" i="1358"/>
  <c r="E10" i="1358"/>
  <c r="C10" i="1358"/>
  <c r="F9" i="1358"/>
  <c r="E9" i="1358"/>
  <c r="C9" i="1358"/>
  <c r="F8" i="1358"/>
  <c r="E8" i="1358"/>
  <c r="C8" i="1358"/>
  <c r="F7" i="1358"/>
  <c r="E7" i="1358"/>
  <c r="C7" i="1358"/>
  <c r="F6" i="1358"/>
  <c r="E6" i="1358"/>
  <c r="C6" i="1358"/>
  <c r="F5" i="1358"/>
  <c r="E5" i="1358"/>
  <c r="C5" i="1358"/>
  <c r="C4" i="1358"/>
  <c r="C352" i="1358" s="1"/>
  <c r="AK338" i="1356"/>
  <c r="AJ338" i="1356"/>
  <c r="AI338" i="1356"/>
  <c r="AH338" i="1356"/>
  <c r="AG338" i="1356"/>
  <c r="AF338" i="1356"/>
  <c r="AE338" i="1356"/>
  <c r="AD338" i="1356"/>
  <c r="AC338" i="1356"/>
  <c r="AB338" i="1356"/>
  <c r="AA338" i="1356"/>
  <c r="Z338" i="1356"/>
  <c r="Y338" i="1356"/>
  <c r="X338" i="1356"/>
  <c r="W338" i="1356"/>
  <c r="V338" i="1356"/>
  <c r="U338" i="1356"/>
  <c r="T338" i="1356"/>
  <c r="S338" i="1356"/>
  <c r="R338" i="1356"/>
  <c r="Q338" i="1356"/>
  <c r="P338" i="1356"/>
  <c r="O338" i="1356"/>
  <c r="N338" i="1356"/>
  <c r="M338" i="1356"/>
  <c r="L338" i="1356"/>
  <c r="K338" i="1356"/>
  <c r="J338" i="1356"/>
  <c r="I338" i="1356"/>
  <c r="H338" i="1356"/>
  <c r="G338" i="1356"/>
  <c r="E336" i="1356"/>
  <c r="C336" i="1356"/>
  <c r="C335" i="1356"/>
  <c r="C359" i="1356" s="1"/>
  <c r="AK329" i="1356"/>
  <c r="AJ329" i="1356"/>
  <c r="AI329" i="1356"/>
  <c r="AH329" i="1356"/>
  <c r="AG329" i="1356"/>
  <c r="AF329" i="1356"/>
  <c r="AE329" i="1356"/>
  <c r="AD329" i="1356"/>
  <c r="AC329" i="1356"/>
  <c r="AB329" i="1356"/>
  <c r="AA329" i="1356"/>
  <c r="Z329" i="1356"/>
  <c r="Y329" i="1356"/>
  <c r="X329" i="1356"/>
  <c r="W329" i="1356"/>
  <c r="V329" i="1356"/>
  <c r="U329" i="1356"/>
  <c r="T329" i="1356"/>
  <c r="S329" i="1356"/>
  <c r="R329" i="1356"/>
  <c r="Q329" i="1356"/>
  <c r="P329" i="1356"/>
  <c r="O329" i="1356"/>
  <c r="N329" i="1356"/>
  <c r="M329" i="1356"/>
  <c r="L329" i="1356"/>
  <c r="K329" i="1356"/>
  <c r="J329" i="1356"/>
  <c r="I329" i="1356"/>
  <c r="H329" i="1356"/>
  <c r="G329" i="1356"/>
  <c r="F328" i="1356"/>
  <c r="E328" i="1356"/>
  <c r="C328" i="1356"/>
  <c r="F327" i="1356"/>
  <c r="E327" i="1356"/>
  <c r="C327" i="1356"/>
  <c r="C326" i="1356"/>
  <c r="C358" i="1356" s="1"/>
  <c r="AK320" i="1356"/>
  <c r="AJ320" i="1356"/>
  <c r="AI320" i="1356"/>
  <c r="AH320" i="1356"/>
  <c r="AG320" i="1356"/>
  <c r="AF320" i="1356"/>
  <c r="AE320" i="1356"/>
  <c r="AD320" i="1356"/>
  <c r="AC320" i="1356"/>
  <c r="AB320" i="1356"/>
  <c r="AA320" i="1356"/>
  <c r="Z320" i="1356"/>
  <c r="Y320" i="1356"/>
  <c r="X320" i="1356"/>
  <c r="W320" i="1356"/>
  <c r="V320" i="1356"/>
  <c r="U320" i="1356"/>
  <c r="T320" i="1356"/>
  <c r="S320" i="1356"/>
  <c r="R320" i="1356"/>
  <c r="Q320" i="1356"/>
  <c r="P320" i="1356"/>
  <c r="O320" i="1356"/>
  <c r="N320" i="1356"/>
  <c r="M320" i="1356"/>
  <c r="L320" i="1356"/>
  <c r="K320" i="1356"/>
  <c r="J320" i="1356"/>
  <c r="I320" i="1356"/>
  <c r="H320" i="1356"/>
  <c r="G320" i="1356"/>
  <c r="F319" i="1356"/>
  <c r="E319" i="1356"/>
  <c r="C319" i="1356"/>
  <c r="F318" i="1356"/>
  <c r="E318" i="1356"/>
  <c r="C318" i="1356"/>
  <c r="F317" i="1356"/>
  <c r="E317" i="1356"/>
  <c r="C317" i="1356"/>
  <c r="F316" i="1356"/>
  <c r="E316" i="1356"/>
  <c r="C316" i="1356"/>
  <c r="F315" i="1356"/>
  <c r="E315" i="1356"/>
  <c r="C315" i="1356"/>
  <c r="F314" i="1356"/>
  <c r="E314" i="1356"/>
  <c r="C314" i="1356"/>
  <c r="C313" i="1356"/>
  <c r="C357" i="1356" s="1"/>
  <c r="AK307" i="1356"/>
  <c r="AJ307" i="1356"/>
  <c r="AI307" i="1356"/>
  <c r="AH307" i="1356"/>
  <c r="AG307" i="1356"/>
  <c r="AF307" i="1356"/>
  <c r="AE307" i="1356"/>
  <c r="AD307" i="1356"/>
  <c r="AC307" i="1356"/>
  <c r="AB307" i="1356"/>
  <c r="AA307" i="1356"/>
  <c r="Z307" i="1356"/>
  <c r="Y307" i="1356"/>
  <c r="X307" i="1356"/>
  <c r="W307" i="1356"/>
  <c r="V307" i="1356"/>
  <c r="U307" i="1356"/>
  <c r="T307" i="1356"/>
  <c r="S307" i="1356"/>
  <c r="R307" i="1356"/>
  <c r="Q307" i="1356"/>
  <c r="P307" i="1356"/>
  <c r="O307" i="1356"/>
  <c r="N307" i="1356"/>
  <c r="M307" i="1356"/>
  <c r="L307" i="1356"/>
  <c r="K307" i="1356"/>
  <c r="J307" i="1356"/>
  <c r="I307" i="1356"/>
  <c r="H307" i="1356"/>
  <c r="G307" i="1356"/>
  <c r="F306" i="1356"/>
  <c r="E306" i="1356"/>
  <c r="C306" i="1356"/>
  <c r="F305" i="1356"/>
  <c r="E305" i="1356"/>
  <c r="C305" i="1356"/>
  <c r="F304" i="1356"/>
  <c r="E304" i="1356"/>
  <c r="C304" i="1356"/>
  <c r="C303" i="1356"/>
  <c r="C356" i="1356" s="1"/>
  <c r="AK297" i="1356"/>
  <c r="AJ297" i="1356"/>
  <c r="AI297" i="1356"/>
  <c r="AH297" i="1356"/>
  <c r="AG297" i="1356"/>
  <c r="AF297" i="1356"/>
  <c r="AE297" i="1356"/>
  <c r="AD297" i="1356"/>
  <c r="AC297" i="1356"/>
  <c r="AB297" i="1356"/>
  <c r="AA297" i="1356"/>
  <c r="Z297" i="1356"/>
  <c r="Y297" i="1356"/>
  <c r="X297" i="1356"/>
  <c r="W297" i="1356"/>
  <c r="V297" i="1356"/>
  <c r="U297" i="1356"/>
  <c r="T297" i="1356"/>
  <c r="S297" i="1356"/>
  <c r="R297" i="1356"/>
  <c r="Q297" i="1356"/>
  <c r="P297" i="1356"/>
  <c r="O297" i="1356"/>
  <c r="N297" i="1356"/>
  <c r="M297" i="1356"/>
  <c r="L297" i="1356"/>
  <c r="K297" i="1356"/>
  <c r="J297" i="1356"/>
  <c r="I297" i="1356"/>
  <c r="H297" i="1356"/>
  <c r="G297" i="1356"/>
  <c r="F296" i="1356"/>
  <c r="E296" i="1356"/>
  <c r="C296" i="1356"/>
  <c r="F295" i="1356"/>
  <c r="E295" i="1356"/>
  <c r="C295" i="1356"/>
  <c r="F294" i="1356"/>
  <c r="E294" i="1356"/>
  <c r="C294" i="1356"/>
  <c r="F293" i="1356"/>
  <c r="E293" i="1356"/>
  <c r="C293" i="1356"/>
  <c r="F292" i="1356"/>
  <c r="E292" i="1356"/>
  <c r="C292" i="1356"/>
  <c r="F291" i="1356"/>
  <c r="E291" i="1356"/>
  <c r="C291" i="1356"/>
  <c r="F290" i="1356"/>
  <c r="E290" i="1356"/>
  <c r="C290" i="1356"/>
  <c r="F289" i="1356"/>
  <c r="E289" i="1356"/>
  <c r="C289" i="1356"/>
  <c r="F288" i="1356"/>
  <c r="E288" i="1356"/>
  <c r="C288" i="1356"/>
  <c r="C287" i="1356"/>
  <c r="C355" i="1356" s="1"/>
  <c r="AK281" i="1356"/>
  <c r="AJ281" i="1356"/>
  <c r="AI281" i="1356"/>
  <c r="AH281" i="1356"/>
  <c r="AG281" i="1356"/>
  <c r="AF281" i="1356"/>
  <c r="AE281" i="1356"/>
  <c r="AD281" i="1356"/>
  <c r="AC281" i="1356"/>
  <c r="AB281" i="1356"/>
  <c r="AA281" i="1356"/>
  <c r="Z281" i="1356"/>
  <c r="Y281" i="1356"/>
  <c r="X281" i="1356"/>
  <c r="W281" i="1356"/>
  <c r="V281" i="1356"/>
  <c r="U281" i="1356"/>
  <c r="T281" i="1356"/>
  <c r="S281" i="1356"/>
  <c r="R281" i="1356"/>
  <c r="Q281" i="1356"/>
  <c r="P281" i="1356"/>
  <c r="O281" i="1356"/>
  <c r="N281" i="1356"/>
  <c r="M281" i="1356"/>
  <c r="L281" i="1356"/>
  <c r="K281" i="1356"/>
  <c r="J281" i="1356"/>
  <c r="I281" i="1356"/>
  <c r="H281" i="1356"/>
  <c r="D354" i="1356" s="1"/>
  <c r="G281" i="1356"/>
  <c r="F280" i="1356"/>
  <c r="E280" i="1356"/>
  <c r="C280" i="1356"/>
  <c r="F279" i="1356"/>
  <c r="E279" i="1356"/>
  <c r="C279" i="1356"/>
  <c r="F278" i="1356"/>
  <c r="E278" i="1356"/>
  <c r="C278" i="1356"/>
  <c r="F277" i="1356"/>
  <c r="E277" i="1356"/>
  <c r="C277" i="1356"/>
  <c r="F276" i="1356"/>
  <c r="E276" i="1356"/>
  <c r="C276" i="1356"/>
  <c r="F275" i="1356"/>
  <c r="E275" i="1356"/>
  <c r="C275" i="1356"/>
  <c r="F274" i="1356"/>
  <c r="E274" i="1356"/>
  <c r="C274" i="1356"/>
  <c r="F273" i="1356"/>
  <c r="E273" i="1356"/>
  <c r="C273" i="1356"/>
  <c r="F272" i="1356"/>
  <c r="E272" i="1356"/>
  <c r="C272" i="1356"/>
  <c r="F271" i="1356"/>
  <c r="E271" i="1356"/>
  <c r="C271" i="1356"/>
  <c r="F270" i="1356"/>
  <c r="E270" i="1356"/>
  <c r="C270" i="1356"/>
  <c r="F269" i="1356"/>
  <c r="E269" i="1356"/>
  <c r="C269" i="1356"/>
  <c r="F268" i="1356"/>
  <c r="E268" i="1356"/>
  <c r="C268" i="1356"/>
  <c r="F267" i="1356"/>
  <c r="E267" i="1356"/>
  <c r="C267" i="1356"/>
  <c r="F266" i="1356"/>
  <c r="E266" i="1356"/>
  <c r="C266" i="1356"/>
  <c r="F265" i="1356"/>
  <c r="E265" i="1356"/>
  <c r="C265" i="1356"/>
  <c r="F264" i="1356"/>
  <c r="E264" i="1356"/>
  <c r="C264" i="1356"/>
  <c r="F263" i="1356"/>
  <c r="E263" i="1356"/>
  <c r="C263" i="1356"/>
  <c r="F262" i="1356"/>
  <c r="E262" i="1356"/>
  <c r="C262" i="1356"/>
  <c r="F261" i="1356"/>
  <c r="E261" i="1356"/>
  <c r="C261" i="1356"/>
  <c r="F260" i="1356"/>
  <c r="E260" i="1356"/>
  <c r="C260" i="1356"/>
  <c r="F259" i="1356"/>
  <c r="E259" i="1356"/>
  <c r="C259" i="1356"/>
  <c r="F258" i="1356"/>
  <c r="E258" i="1356"/>
  <c r="C258" i="1356"/>
  <c r="F257" i="1356"/>
  <c r="E257" i="1356"/>
  <c r="C257" i="1356"/>
  <c r="F256" i="1356"/>
  <c r="E256" i="1356"/>
  <c r="C256" i="1356"/>
  <c r="F255" i="1356"/>
  <c r="E255" i="1356"/>
  <c r="C255" i="1356"/>
  <c r="F254" i="1356"/>
  <c r="E254" i="1356"/>
  <c r="C254" i="1356"/>
  <c r="F253" i="1356"/>
  <c r="E253" i="1356"/>
  <c r="C253" i="1356"/>
  <c r="F252" i="1356"/>
  <c r="E252" i="1356"/>
  <c r="C252" i="1356"/>
  <c r="F251" i="1356"/>
  <c r="E251" i="1356"/>
  <c r="C251" i="1356"/>
  <c r="F250" i="1356"/>
  <c r="E250" i="1356"/>
  <c r="C250" i="1356"/>
  <c r="F249" i="1356"/>
  <c r="E249" i="1356"/>
  <c r="C249" i="1356"/>
  <c r="F248" i="1356"/>
  <c r="E248" i="1356"/>
  <c r="C248" i="1356"/>
  <c r="F247" i="1356"/>
  <c r="E247" i="1356"/>
  <c r="C247" i="1356"/>
  <c r="F246" i="1356"/>
  <c r="E246" i="1356"/>
  <c r="C246" i="1356"/>
  <c r="F245" i="1356"/>
  <c r="E245" i="1356"/>
  <c r="C245" i="1356"/>
  <c r="F244" i="1356"/>
  <c r="E244" i="1356"/>
  <c r="C244" i="1356"/>
  <c r="C243" i="1356"/>
  <c r="C354" i="1356" s="1"/>
  <c r="AK237" i="1356"/>
  <c r="AJ237" i="1356"/>
  <c r="AI237" i="1356"/>
  <c r="AH237" i="1356"/>
  <c r="AG237" i="1356"/>
  <c r="AF237" i="1356"/>
  <c r="AE237" i="1356"/>
  <c r="AD237" i="1356"/>
  <c r="AC237" i="1356"/>
  <c r="AB237" i="1356"/>
  <c r="AA237" i="1356"/>
  <c r="Z237" i="1356"/>
  <c r="Y237" i="1356"/>
  <c r="X237" i="1356"/>
  <c r="W237" i="1356"/>
  <c r="V237" i="1356"/>
  <c r="U237" i="1356"/>
  <c r="T237" i="1356"/>
  <c r="S237" i="1356"/>
  <c r="R237" i="1356"/>
  <c r="Q237" i="1356"/>
  <c r="P237" i="1356"/>
  <c r="O237" i="1356"/>
  <c r="N237" i="1356"/>
  <c r="M237" i="1356"/>
  <c r="L237" i="1356"/>
  <c r="K237" i="1356"/>
  <c r="J237" i="1356"/>
  <c r="I237" i="1356"/>
  <c r="H237" i="1356"/>
  <c r="G237" i="1356"/>
  <c r="F236" i="1356"/>
  <c r="E236" i="1356"/>
  <c r="C236" i="1356"/>
  <c r="F235" i="1356"/>
  <c r="E235" i="1356"/>
  <c r="C235" i="1356"/>
  <c r="F234" i="1356"/>
  <c r="E234" i="1356"/>
  <c r="C234" i="1356"/>
  <c r="F233" i="1356"/>
  <c r="E233" i="1356"/>
  <c r="C233" i="1356"/>
  <c r="F232" i="1356"/>
  <c r="E232" i="1356"/>
  <c r="C232" i="1356"/>
  <c r="F231" i="1356"/>
  <c r="E231" i="1356"/>
  <c r="C231" i="1356"/>
  <c r="C230" i="1356"/>
  <c r="C353" i="1356" s="1"/>
  <c r="AK224" i="1356"/>
  <c r="AJ224" i="1356"/>
  <c r="AI224" i="1356"/>
  <c r="AH224" i="1356"/>
  <c r="AG224" i="1356"/>
  <c r="AF224" i="1356"/>
  <c r="AE224" i="1356"/>
  <c r="AD224" i="1356"/>
  <c r="AC224" i="1356"/>
  <c r="AB224" i="1356"/>
  <c r="AA224" i="1356"/>
  <c r="Z224" i="1356"/>
  <c r="Y224" i="1356"/>
  <c r="X224" i="1356"/>
  <c r="V224" i="1356"/>
  <c r="U224" i="1356"/>
  <c r="T224" i="1356"/>
  <c r="S224" i="1356"/>
  <c r="R224" i="1356"/>
  <c r="Q224" i="1356"/>
  <c r="P224" i="1356"/>
  <c r="O224" i="1356"/>
  <c r="N224" i="1356"/>
  <c r="M224" i="1356"/>
  <c r="L224" i="1356"/>
  <c r="K224" i="1356"/>
  <c r="J224" i="1356"/>
  <c r="I224" i="1356"/>
  <c r="H224" i="1356"/>
  <c r="G224" i="1356"/>
  <c r="E221" i="1356"/>
  <c r="C221" i="1356"/>
  <c r="E220" i="1356"/>
  <c r="C220" i="1356"/>
  <c r="E219" i="1356"/>
  <c r="C219" i="1356"/>
  <c r="E218" i="1356"/>
  <c r="C218" i="1356"/>
  <c r="E217" i="1356"/>
  <c r="C217" i="1356"/>
  <c r="E216" i="1356"/>
  <c r="C216" i="1356"/>
  <c r="E215" i="1356"/>
  <c r="C215" i="1356"/>
  <c r="E214" i="1356"/>
  <c r="C214" i="1356"/>
  <c r="E213" i="1356"/>
  <c r="C213" i="1356"/>
  <c r="E212" i="1356"/>
  <c r="C212" i="1356"/>
  <c r="E211" i="1356"/>
  <c r="C211" i="1356"/>
  <c r="E210" i="1356"/>
  <c r="C210" i="1356"/>
  <c r="E209" i="1356"/>
  <c r="C209" i="1356"/>
  <c r="E208" i="1356"/>
  <c r="C208" i="1356"/>
  <c r="E207" i="1356"/>
  <c r="C207" i="1356"/>
  <c r="E206" i="1356"/>
  <c r="C206" i="1356"/>
  <c r="E205" i="1356"/>
  <c r="C205" i="1356"/>
  <c r="E204" i="1356"/>
  <c r="C204" i="1356"/>
  <c r="E203" i="1356"/>
  <c r="C203" i="1356"/>
  <c r="E202" i="1356"/>
  <c r="C202" i="1356"/>
  <c r="E201" i="1356"/>
  <c r="C201" i="1356"/>
  <c r="E200" i="1356"/>
  <c r="C200" i="1356"/>
  <c r="E199" i="1356"/>
  <c r="C199" i="1356"/>
  <c r="E198" i="1356"/>
  <c r="C198" i="1356"/>
  <c r="E197" i="1356"/>
  <c r="C197" i="1356"/>
  <c r="E196" i="1356"/>
  <c r="C196" i="1356"/>
  <c r="E195" i="1356"/>
  <c r="C195" i="1356"/>
  <c r="E194" i="1356"/>
  <c r="C194" i="1356"/>
  <c r="E193" i="1356"/>
  <c r="C193" i="1356"/>
  <c r="E192" i="1356"/>
  <c r="C192" i="1356"/>
  <c r="E191" i="1356"/>
  <c r="C191" i="1356"/>
  <c r="E190" i="1356"/>
  <c r="C190" i="1356"/>
  <c r="E189" i="1356"/>
  <c r="C189" i="1356"/>
  <c r="E188" i="1356"/>
  <c r="C188" i="1356"/>
  <c r="E187" i="1356"/>
  <c r="C187" i="1356"/>
  <c r="E186" i="1356"/>
  <c r="C186" i="1356"/>
  <c r="E185" i="1356"/>
  <c r="C185" i="1356"/>
  <c r="E184" i="1356"/>
  <c r="C184" i="1356"/>
  <c r="E183" i="1356"/>
  <c r="C183" i="1356"/>
  <c r="E182" i="1356"/>
  <c r="C182" i="1356"/>
  <c r="F181" i="1356"/>
  <c r="E181" i="1356"/>
  <c r="C181" i="1356"/>
  <c r="F180" i="1356"/>
  <c r="E180" i="1356"/>
  <c r="C180" i="1356"/>
  <c r="F179" i="1356"/>
  <c r="E179" i="1356"/>
  <c r="C179" i="1356"/>
  <c r="F178" i="1356"/>
  <c r="E178" i="1356"/>
  <c r="C178" i="1356"/>
  <c r="F177" i="1356"/>
  <c r="E177" i="1356"/>
  <c r="C177" i="1356"/>
  <c r="F176" i="1356"/>
  <c r="E176" i="1356"/>
  <c r="C176" i="1356"/>
  <c r="F175" i="1356"/>
  <c r="E175" i="1356"/>
  <c r="C175" i="1356"/>
  <c r="F174" i="1356"/>
  <c r="E174" i="1356"/>
  <c r="C174" i="1356"/>
  <c r="F173" i="1356"/>
  <c r="E173" i="1356"/>
  <c r="C173" i="1356"/>
  <c r="F172" i="1356"/>
  <c r="E172" i="1356"/>
  <c r="C172" i="1356"/>
  <c r="F171" i="1356"/>
  <c r="E171" i="1356"/>
  <c r="C171" i="1356"/>
  <c r="F170" i="1356"/>
  <c r="E170" i="1356"/>
  <c r="C170" i="1356"/>
  <c r="F169" i="1356"/>
  <c r="E169" i="1356"/>
  <c r="C169" i="1356"/>
  <c r="F168" i="1356"/>
  <c r="E168" i="1356"/>
  <c r="C168" i="1356"/>
  <c r="F167" i="1356"/>
  <c r="E167" i="1356"/>
  <c r="C167" i="1356"/>
  <c r="F166" i="1356"/>
  <c r="E166" i="1356"/>
  <c r="C166" i="1356"/>
  <c r="F165" i="1356"/>
  <c r="E165" i="1356"/>
  <c r="C165" i="1356"/>
  <c r="F164" i="1356"/>
  <c r="E164" i="1356"/>
  <c r="C164" i="1356"/>
  <c r="F163" i="1356"/>
  <c r="E163" i="1356"/>
  <c r="C163" i="1356"/>
  <c r="F162" i="1356"/>
  <c r="E162" i="1356"/>
  <c r="C162" i="1356"/>
  <c r="F161" i="1356"/>
  <c r="E161" i="1356"/>
  <c r="C161" i="1356"/>
  <c r="F160" i="1356"/>
  <c r="E160" i="1356"/>
  <c r="C160" i="1356"/>
  <c r="F159" i="1356"/>
  <c r="E159" i="1356"/>
  <c r="C159" i="1356"/>
  <c r="F158" i="1356"/>
  <c r="E158" i="1356"/>
  <c r="C158" i="1356"/>
  <c r="F157" i="1356"/>
  <c r="E157" i="1356"/>
  <c r="C157" i="1356"/>
  <c r="F156" i="1356"/>
  <c r="E156" i="1356"/>
  <c r="C156" i="1356"/>
  <c r="F155" i="1356"/>
  <c r="E155" i="1356"/>
  <c r="C155" i="1356"/>
  <c r="F154" i="1356"/>
  <c r="E154" i="1356"/>
  <c r="C154" i="1356"/>
  <c r="F153" i="1356"/>
  <c r="E153" i="1356"/>
  <c r="D153" i="1356"/>
  <c r="C153" i="1356"/>
  <c r="F152" i="1356"/>
  <c r="E152" i="1356"/>
  <c r="C152" i="1356"/>
  <c r="F151" i="1356"/>
  <c r="E151" i="1356"/>
  <c r="C151" i="1356"/>
  <c r="F150" i="1356"/>
  <c r="E150" i="1356"/>
  <c r="C150" i="1356"/>
  <c r="F149" i="1356"/>
  <c r="E149" i="1356"/>
  <c r="C149" i="1356"/>
  <c r="F148" i="1356"/>
  <c r="E148" i="1356"/>
  <c r="C148" i="1356"/>
  <c r="F147" i="1356"/>
  <c r="E147" i="1356"/>
  <c r="C147" i="1356"/>
  <c r="F146" i="1356"/>
  <c r="E146" i="1356"/>
  <c r="C146" i="1356"/>
  <c r="F145" i="1356"/>
  <c r="E145" i="1356"/>
  <c r="C145" i="1356"/>
  <c r="F144" i="1356"/>
  <c r="E144" i="1356"/>
  <c r="C144" i="1356"/>
  <c r="F143" i="1356"/>
  <c r="E143" i="1356"/>
  <c r="C143" i="1356"/>
  <c r="F142" i="1356"/>
  <c r="E142" i="1356"/>
  <c r="C142" i="1356"/>
  <c r="F141" i="1356"/>
  <c r="E141" i="1356"/>
  <c r="C141" i="1356"/>
  <c r="F140" i="1356"/>
  <c r="E140" i="1356"/>
  <c r="C140" i="1356"/>
  <c r="F139" i="1356"/>
  <c r="E139" i="1356"/>
  <c r="C139" i="1356"/>
  <c r="F138" i="1356"/>
  <c r="E138" i="1356"/>
  <c r="C138" i="1356"/>
  <c r="F137" i="1356"/>
  <c r="E137" i="1356"/>
  <c r="C137" i="1356"/>
  <c r="F136" i="1356"/>
  <c r="E136" i="1356"/>
  <c r="C136" i="1356"/>
  <c r="F135" i="1356"/>
  <c r="E135" i="1356"/>
  <c r="C135" i="1356"/>
  <c r="F134" i="1356"/>
  <c r="E134" i="1356"/>
  <c r="C134" i="1356"/>
  <c r="F133" i="1356"/>
  <c r="E133" i="1356"/>
  <c r="C133" i="1356"/>
  <c r="F132" i="1356"/>
  <c r="E132" i="1356"/>
  <c r="C132" i="1356"/>
  <c r="F131" i="1356"/>
  <c r="E131" i="1356"/>
  <c r="C131" i="1356"/>
  <c r="F130" i="1356"/>
  <c r="E130" i="1356"/>
  <c r="C130" i="1356"/>
  <c r="F129" i="1356"/>
  <c r="E129" i="1356"/>
  <c r="C129" i="1356"/>
  <c r="F128" i="1356"/>
  <c r="E128" i="1356"/>
  <c r="C128" i="1356"/>
  <c r="F127" i="1356"/>
  <c r="E127" i="1356"/>
  <c r="C127" i="1356"/>
  <c r="F126" i="1356"/>
  <c r="E126" i="1356"/>
  <c r="C126" i="1356"/>
  <c r="F125" i="1356"/>
  <c r="E125" i="1356"/>
  <c r="C125" i="1356"/>
  <c r="F124" i="1356"/>
  <c r="E124" i="1356"/>
  <c r="C124" i="1356"/>
  <c r="F123" i="1356"/>
  <c r="E123" i="1356"/>
  <c r="C123" i="1356"/>
  <c r="F122" i="1356"/>
  <c r="E122" i="1356"/>
  <c r="C122" i="1356"/>
  <c r="F121" i="1356"/>
  <c r="E121" i="1356"/>
  <c r="C121" i="1356"/>
  <c r="F120" i="1356"/>
  <c r="E120" i="1356"/>
  <c r="C120" i="1356"/>
  <c r="F119" i="1356"/>
  <c r="E119" i="1356"/>
  <c r="C119" i="1356"/>
  <c r="F118" i="1356"/>
  <c r="E118" i="1356"/>
  <c r="C118" i="1356"/>
  <c r="F117" i="1356"/>
  <c r="E117" i="1356"/>
  <c r="C117" i="1356"/>
  <c r="F116" i="1356"/>
  <c r="E116" i="1356"/>
  <c r="C116" i="1356"/>
  <c r="F115" i="1356"/>
  <c r="E115" i="1356"/>
  <c r="C115" i="1356"/>
  <c r="F114" i="1356"/>
  <c r="E114" i="1356"/>
  <c r="C114" i="1356"/>
  <c r="F113" i="1356"/>
  <c r="E113" i="1356"/>
  <c r="C113" i="1356"/>
  <c r="F112" i="1356"/>
  <c r="E112" i="1356"/>
  <c r="C112" i="1356"/>
  <c r="F111" i="1356"/>
  <c r="E111" i="1356"/>
  <c r="C111" i="1356"/>
  <c r="F110" i="1356"/>
  <c r="E110" i="1356"/>
  <c r="C110" i="1356"/>
  <c r="F109" i="1356"/>
  <c r="E109" i="1356"/>
  <c r="C109" i="1356"/>
  <c r="F108" i="1356"/>
  <c r="E108" i="1356"/>
  <c r="C108" i="1356"/>
  <c r="F107" i="1356"/>
  <c r="E107" i="1356"/>
  <c r="C107" i="1356"/>
  <c r="F106" i="1356"/>
  <c r="E106" i="1356"/>
  <c r="C106" i="1356"/>
  <c r="F105" i="1356"/>
  <c r="E105" i="1356"/>
  <c r="C105" i="1356"/>
  <c r="F104" i="1356"/>
  <c r="E104" i="1356"/>
  <c r="C104" i="1356"/>
  <c r="F103" i="1356"/>
  <c r="E103" i="1356"/>
  <c r="C103" i="1356"/>
  <c r="F102" i="1356"/>
  <c r="E102" i="1356"/>
  <c r="C102" i="1356"/>
  <c r="F101" i="1356"/>
  <c r="E101" i="1356"/>
  <c r="C101" i="1356"/>
  <c r="F100" i="1356"/>
  <c r="E100" i="1356"/>
  <c r="C100" i="1356"/>
  <c r="F99" i="1356"/>
  <c r="E99" i="1356"/>
  <c r="C99" i="1356"/>
  <c r="F98" i="1356"/>
  <c r="E98" i="1356"/>
  <c r="C98" i="1356"/>
  <c r="F97" i="1356"/>
  <c r="E97" i="1356"/>
  <c r="C97" i="1356"/>
  <c r="F96" i="1356"/>
  <c r="E96" i="1356"/>
  <c r="C96" i="1356"/>
  <c r="F95" i="1356"/>
  <c r="E95" i="1356"/>
  <c r="C95" i="1356"/>
  <c r="F94" i="1356"/>
  <c r="E94" i="1356"/>
  <c r="C94" i="1356"/>
  <c r="F93" i="1356"/>
  <c r="E93" i="1356"/>
  <c r="C93" i="1356"/>
  <c r="F92" i="1356"/>
  <c r="E92" i="1356"/>
  <c r="C92" i="1356"/>
  <c r="F91" i="1356"/>
  <c r="E91" i="1356"/>
  <c r="C91" i="1356"/>
  <c r="F90" i="1356"/>
  <c r="E90" i="1356"/>
  <c r="C90" i="1356"/>
  <c r="F89" i="1356"/>
  <c r="E89" i="1356"/>
  <c r="C89" i="1356"/>
  <c r="F88" i="1356"/>
  <c r="E88" i="1356"/>
  <c r="C88" i="1356"/>
  <c r="F87" i="1356"/>
  <c r="E87" i="1356"/>
  <c r="C87" i="1356"/>
  <c r="F86" i="1356"/>
  <c r="E86" i="1356"/>
  <c r="C86" i="1356"/>
  <c r="F85" i="1356"/>
  <c r="E85" i="1356"/>
  <c r="C85" i="1356"/>
  <c r="F84" i="1356"/>
  <c r="E84" i="1356"/>
  <c r="C84" i="1356"/>
  <c r="F83" i="1356"/>
  <c r="E83" i="1356"/>
  <c r="C83" i="1356"/>
  <c r="F82" i="1356"/>
  <c r="E82" i="1356"/>
  <c r="C82" i="1356"/>
  <c r="F81" i="1356"/>
  <c r="E81" i="1356"/>
  <c r="C81" i="1356"/>
  <c r="F80" i="1356"/>
  <c r="E80" i="1356"/>
  <c r="C80" i="1356"/>
  <c r="F79" i="1356"/>
  <c r="E79" i="1356"/>
  <c r="C79" i="1356"/>
  <c r="F78" i="1356"/>
  <c r="E78" i="1356"/>
  <c r="C78" i="1356"/>
  <c r="F77" i="1356"/>
  <c r="E77" i="1356"/>
  <c r="C77" i="1356"/>
  <c r="F76" i="1356"/>
  <c r="E76" i="1356"/>
  <c r="C76" i="1356"/>
  <c r="F75" i="1356"/>
  <c r="E75" i="1356"/>
  <c r="C75" i="1356"/>
  <c r="F74" i="1356"/>
  <c r="E74" i="1356"/>
  <c r="C74" i="1356"/>
  <c r="F73" i="1356"/>
  <c r="E73" i="1356"/>
  <c r="C73" i="1356"/>
  <c r="F72" i="1356"/>
  <c r="E72" i="1356"/>
  <c r="C72" i="1356"/>
  <c r="F71" i="1356"/>
  <c r="E71" i="1356"/>
  <c r="C71" i="1356"/>
  <c r="F70" i="1356"/>
  <c r="E70" i="1356"/>
  <c r="C70" i="1356"/>
  <c r="F69" i="1356"/>
  <c r="E69" i="1356"/>
  <c r="C69" i="1356"/>
  <c r="F68" i="1356"/>
  <c r="E68" i="1356"/>
  <c r="C68" i="1356"/>
  <c r="F67" i="1356"/>
  <c r="E67" i="1356"/>
  <c r="C67" i="1356"/>
  <c r="F66" i="1356"/>
  <c r="E66" i="1356"/>
  <c r="C66" i="1356"/>
  <c r="F65" i="1356"/>
  <c r="E65" i="1356"/>
  <c r="C65" i="1356"/>
  <c r="F64" i="1356"/>
  <c r="E64" i="1356"/>
  <c r="C64" i="1356"/>
  <c r="F63" i="1356"/>
  <c r="E63" i="1356"/>
  <c r="C63" i="1356"/>
  <c r="F62" i="1356"/>
  <c r="E62" i="1356"/>
  <c r="C62" i="1356"/>
  <c r="F61" i="1356"/>
  <c r="E61" i="1356"/>
  <c r="C61" i="1356"/>
  <c r="F60" i="1356"/>
  <c r="E60" i="1356"/>
  <c r="C60" i="1356"/>
  <c r="F59" i="1356"/>
  <c r="E59" i="1356"/>
  <c r="C59" i="1356"/>
  <c r="F58" i="1356"/>
  <c r="E58" i="1356"/>
  <c r="C58" i="1356"/>
  <c r="F57" i="1356"/>
  <c r="E57" i="1356"/>
  <c r="C57" i="1356"/>
  <c r="F56" i="1356"/>
  <c r="E56" i="1356"/>
  <c r="C56" i="1356"/>
  <c r="F55" i="1356"/>
  <c r="E55" i="1356"/>
  <c r="C55" i="1356"/>
  <c r="F54" i="1356"/>
  <c r="E54" i="1356"/>
  <c r="C54" i="1356"/>
  <c r="F53" i="1356"/>
  <c r="E53" i="1356"/>
  <c r="C53" i="1356"/>
  <c r="F52" i="1356"/>
  <c r="E52" i="1356"/>
  <c r="C52" i="1356"/>
  <c r="F51" i="1356"/>
  <c r="E51" i="1356"/>
  <c r="C51" i="1356"/>
  <c r="F50" i="1356"/>
  <c r="E50" i="1356"/>
  <c r="C50" i="1356"/>
  <c r="F49" i="1356"/>
  <c r="E49" i="1356"/>
  <c r="C49" i="1356"/>
  <c r="F48" i="1356"/>
  <c r="E48" i="1356"/>
  <c r="C48" i="1356"/>
  <c r="F47" i="1356"/>
  <c r="E47" i="1356"/>
  <c r="C47" i="1356"/>
  <c r="F46" i="1356"/>
  <c r="E46" i="1356"/>
  <c r="D46" i="1356"/>
  <c r="C46" i="1356"/>
  <c r="F45" i="1356"/>
  <c r="E45" i="1356"/>
  <c r="C45" i="1356"/>
  <c r="F44" i="1356"/>
  <c r="E44" i="1356"/>
  <c r="C44" i="1356"/>
  <c r="F43" i="1356"/>
  <c r="E43" i="1356"/>
  <c r="C43" i="1356"/>
  <c r="F42" i="1356"/>
  <c r="E42" i="1356"/>
  <c r="C42" i="1356"/>
  <c r="F41" i="1356"/>
  <c r="E41" i="1356"/>
  <c r="C41" i="1356"/>
  <c r="F40" i="1356"/>
  <c r="E40" i="1356"/>
  <c r="C40" i="1356"/>
  <c r="F39" i="1356"/>
  <c r="E39" i="1356"/>
  <c r="C39" i="1356"/>
  <c r="F38" i="1356"/>
  <c r="E38" i="1356"/>
  <c r="C38" i="1356"/>
  <c r="F37" i="1356"/>
  <c r="E37" i="1356"/>
  <c r="C37" i="1356"/>
  <c r="F36" i="1356"/>
  <c r="E36" i="1356"/>
  <c r="C36" i="1356"/>
  <c r="F35" i="1356"/>
  <c r="E35" i="1356"/>
  <c r="C35" i="1356"/>
  <c r="F34" i="1356"/>
  <c r="E34" i="1356"/>
  <c r="C34" i="1356"/>
  <c r="F33" i="1356"/>
  <c r="E33" i="1356"/>
  <c r="C33" i="1356"/>
  <c r="F32" i="1356"/>
  <c r="E32" i="1356"/>
  <c r="C32" i="1356"/>
  <c r="F31" i="1356"/>
  <c r="E31" i="1356"/>
  <c r="C31" i="1356"/>
  <c r="F30" i="1356"/>
  <c r="E30" i="1356"/>
  <c r="C30" i="1356"/>
  <c r="F29" i="1356"/>
  <c r="E29" i="1356"/>
  <c r="C29" i="1356"/>
  <c r="F28" i="1356"/>
  <c r="E28" i="1356"/>
  <c r="C28" i="1356"/>
  <c r="F27" i="1356"/>
  <c r="E27" i="1356"/>
  <c r="C27" i="1356"/>
  <c r="F26" i="1356"/>
  <c r="E26" i="1356"/>
  <c r="C26" i="1356"/>
  <c r="F25" i="1356"/>
  <c r="E25" i="1356"/>
  <c r="C25" i="1356"/>
  <c r="F24" i="1356"/>
  <c r="E24" i="1356"/>
  <c r="C24" i="1356"/>
  <c r="F23" i="1356"/>
  <c r="E23" i="1356"/>
  <c r="C23" i="1356"/>
  <c r="F22" i="1356"/>
  <c r="E22" i="1356"/>
  <c r="C22" i="1356"/>
  <c r="F21" i="1356"/>
  <c r="E21" i="1356"/>
  <c r="C21" i="1356"/>
  <c r="F20" i="1356"/>
  <c r="E20" i="1356"/>
  <c r="D20" i="1356"/>
  <c r="C20" i="1356"/>
  <c r="F19" i="1356"/>
  <c r="E19" i="1356"/>
  <c r="C19" i="1356"/>
  <c r="F18" i="1356"/>
  <c r="E18" i="1356"/>
  <c r="C18" i="1356"/>
  <c r="F17" i="1356"/>
  <c r="E17" i="1356"/>
  <c r="C17" i="1356"/>
  <c r="F16" i="1356"/>
  <c r="E16" i="1356"/>
  <c r="C16" i="1356"/>
  <c r="F15" i="1356"/>
  <c r="E15" i="1356"/>
  <c r="C15" i="1356"/>
  <c r="F14" i="1356"/>
  <c r="E14" i="1356"/>
  <c r="C14" i="1356"/>
  <c r="F13" i="1356"/>
  <c r="E13" i="1356"/>
  <c r="C13" i="1356"/>
  <c r="F12" i="1356"/>
  <c r="E12" i="1356"/>
  <c r="C12" i="1356"/>
  <c r="F11" i="1356"/>
  <c r="E11" i="1356"/>
  <c r="C11" i="1356"/>
  <c r="F10" i="1356"/>
  <c r="E10" i="1356"/>
  <c r="C10" i="1356"/>
  <c r="F9" i="1356"/>
  <c r="E9" i="1356"/>
  <c r="C9" i="1356"/>
  <c r="F8" i="1356"/>
  <c r="E8" i="1356"/>
  <c r="C8" i="1356"/>
  <c r="F7" i="1356"/>
  <c r="E7" i="1356"/>
  <c r="C7" i="1356"/>
  <c r="F6" i="1356"/>
  <c r="E6" i="1356"/>
  <c r="C6" i="1356"/>
  <c r="F5" i="1356"/>
  <c r="E5" i="1356"/>
  <c r="C5" i="1356"/>
  <c r="C4" i="1356"/>
  <c r="C352" i="1356" s="1"/>
  <c r="H224" i="1354"/>
  <c r="C44" i="214" s="1"/>
  <c r="D44" i="214" s="1"/>
  <c r="E44" i="214" s="1"/>
  <c r="F44" i="214" s="1"/>
  <c r="G44" i="214" s="1"/>
  <c r="P44" i="1311"/>
  <c r="O44" i="1311"/>
  <c r="N44" i="1311"/>
  <c r="M44" i="1311"/>
  <c r="L44" i="1311"/>
  <c r="K44" i="1311"/>
  <c r="J44" i="1311"/>
  <c r="I44" i="1311"/>
  <c r="H44" i="1311"/>
  <c r="G44" i="1311"/>
  <c r="F44" i="1311"/>
  <c r="E44" i="1311"/>
  <c r="H224" i="1353"/>
  <c r="C355" i="1355"/>
  <c r="AK338" i="1355"/>
  <c r="AJ338" i="1355"/>
  <c r="AI338" i="1355"/>
  <c r="AH338" i="1355"/>
  <c r="AG338" i="1355"/>
  <c r="AF338" i="1355"/>
  <c r="AE338" i="1355"/>
  <c r="AD338" i="1355"/>
  <c r="AC338" i="1355"/>
  <c r="AB338" i="1355"/>
  <c r="AA338" i="1355"/>
  <c r="Z338" i="1355"/>
  <c r="Y338" i="1355"/>
  <c r="X338" i="1355"/>
  <c r="W338" i="1355"/>
  <c r="V338" i="1355"/>
  <c r="U338" i="1355"/>
  <c r="T338" i="1355"/>
  <c r="S338" i="1355"/>
  <c r="R338" i="1355"/>
  <c r="Q338" i="1355"/>
  <c r="P338" i="1355"/>
  <c r="O338" i="1355"/>
  <c r="N338" i="1355"/>
  <c r="M338" i="1355"/>
  <c r="L338" i="1355"/>
  <c r="K338" i="1355"/>
  <c r="J338" i="1355"/>
  <c r="I338" i="1355"/>
  <c r="H338" i="1355"/>
  <c r="G338" i="1355"/>
  <c r="E336" i="1355"/>
  <c r="C336" i="1355"/>
  <c r="C335" i="1355"/>
  <c r="C359" i="1355" s="1"/>
  <c r="AK329" i="1355"/>
  <c r="AJ329" i="1355"/>
  <c r="AI329" i="1355"/>
  <c r="AH329" i="1355"/>
  <c r="AG329" i="1355"/>
  <c r="AF329" i="1355"/>
  <c r="AE329" i="1355"/>
  <c r="AD329" i="1355"/>
  <c r="AC329" i="1355"/>
  <c r="AB329" i="1355"/>
  <c r="AA329" i="1355"/>
  <c r="Z329" i="1355"/>
  <c r="Y329" i="1355"/>
  <c r="X329" i="1355"/>
  <c r="W329" i="1355"/>
  <c r="V329" i="1355"/>
  <c r="U329" i="1355"/>
  <c r="T329" i="1355"/>
  <c r="S329" i="1355"/>
  <c r="R329" i="1355"/>
  <c r="Q329" i="1355"/>
  <c r="P329" i="1355"/>
  <c r="O329" i="1355"/>
  <c r="N329" i="1355"/>
  <c r="M329" i="1355"/>
  <c r="L329" i="1355"/>
  <c r="K329" i="1355"/>
  <c r="J329" i="1355"/>
  <c r="I329" i="1355"/>
  <c r="H329" i="1355"/>
  <c r="G329" i="1355"/>
  <c r="F328" i="1355"/>
  <c r="E328" i="1355"/>
  <c r="C328" i="1355"/>
  <c r="F327" i="1355"/>
  <c r="E327" i="1355"/>
  <c r="C327" i="1355"/>
  <c r="C326" i="1355"/>
  <c r="C358" i="1355" s="1"/>
  <c r="AK320" i="1355"/>
  <c r="AJ320" i="1355"/>
  <c r="AI320" i="1355"/>
  <c r="AH320" i="1355"/>
  <c r="AG320" i="1355"/>
  <c r="AF320" i="1355"/>
  <c r="AE320" i="1355"/>
  <c r="AD320" i="1355"/>
  <c r="AC320" i="1355"/>
  <c r="AB320" i="1355"/>
  <c r="AA320" i="1355"/>
  <c r="Z320" i="1355"/>
  <c r="Y320" i="1355"/>
  <c r="X320" i="1355"/>
  <c r="W320" i="1355"/>
  <c r="V320" i="1355"/>
  <c r="U320" i="1355"/>
  <c r="T320" i="1355"/>
  <c r="S320" i="1355"/>
  <c r="R320" i="1355"/>
  <c r="Q320" i="1355"/>
  <c r="P320" i="1355"/>
  <c r="O320" i="1355"/>
  <c r="N320" i="1355"/>
  <c r="M320" i="1355"/>
  <c r="L320" i="1355"/>
  <c r="K320" i="1355"/>
  <c r="J320" i="1355"/>
  <c r="I320" i="1355"/>
  <c r="H320" i="1355"/>
  <c r="G320" i="1355"/>
  <c r="F319" i="1355"/>
  <c r="E319" i="1355"/>
  <c r="C319" i="1355"/>
  <c r="F318" i="1355"/>
  <c r="E318" i="1355"/>
  <c r="C318" i="1355"/>
  <c r="F317" i="1355"/>
  <c r="E317" i="1355"/>
  <c r="C317" i="1355"/>
  <c r="F316" i="1355"/>
  <c r="E316" i="1355"/>
  <c r="C316" i="1355"/>
  <c r="F315" i="1355"/>
  <c r="E315" i="1355"/>
  <c r="C315" i="1355"/>
  <c r="F314" i="1355"/>
  <c r="E314" i="1355"/>
  <c r="C314" i="1355"/>
  <c r="C313" i="1355"/>
  <c r="C357" i="1355" s="1"/>
  <c r="AK307" i="1355"/>
  <c r="AJ307" i="1355"/>
  <c r="AI307" i="1355"/>
  <c r="AH307" i="1355"/>
  <c r="AG307" i="1355"/>
  <c r="AF307" i="1355"/>
  <c r="AE307" i="1355"/>
  <c r="AD307" i="1355"/>
  <c r="AC307" i="1355"/>
  <c r="AB307" i="1355"/>
  <c r="AA307" i="1355"/>
  <c r="Z307" i="1355"/>
  <c r="Y307" i="1355"/>
  <c r="X307" i="1355"/>
  <c r="W307" i="1355"/>
  <c r="V307" i="1355"/>
  <c r="U307" i="1355"/>
  <c r="T307" i="1355"/>
  <c r="S307" i="1355"/>
  <c r="R307" i="1355"/>
  <c r="Q307" i="1355"/>
  <c r="P307" i="1355"/>
  <c r="O307" i="1355"/>
  <c r="N307" i="1355"/>
  <c r="M307" i="1355"/>
  <c r="L307" i="1355"/>
  <c r="K307" i="1355"/>
  <c r="J307" i="1355"/>
  <c r="I307" i="1355"/>
  <c r="H307" i="1355"/>
  <c r="G307" i="1355"/>
  <c r="F306" i="1355"/>
  <c r="E306" i="1355"/>
  <c r="C306" i="1355"/>
  <c r="F305" i="1355"/>
  <c r="E305" i="1355"/>
  <c r="C305" i="1355"/>
  <c r="F304" i="1355"/>
  <c r="E304" i="1355"/>
  <c r="C304" i="1355"/>
  <c r="C303" i="1355"/>
  <c r="C356" i="1355" s="1"/>
  <c r="AK297" i="1355"/>
  <c r="AJ297" i="1355"/>
  <c r="AI297" i="1355"/>
  <c r="AH297" i="1355"/>
  <c r="AG297" i="1355"/>
  <c r="AF297" i="1355"/>
  <c r="AE297" i="1355"/>
  <c r="AD297" i="1355"/>
  <c r="AC297" i="1355"/>
  <c r="AB297" i="1355"/>
  <c r="AA297" i="1355"/>
  <c r="Z297" i="1355"/>
  <c r="Y297" i="1355"/>
  <c r="X297" i="1355"/>
  <c r="W297" i="1355"/>
  <c r="V297" i="1355"/>
  <c r="U297" i="1355"/>
  <c r="T297" i="1355"/>
  <c r="S297" i="1355"/>
  <c r="R297" i="1355"/>
  <c r="Q297" i="1355"/>
  <c r="P297" i="1355"/>
  <c r="O297" i="1355"/>
  <c r="N297" i="1355"/>
  <c r="M297" i="1355"/>
  <c r="L297" i="1355"/>
  <c r="K297" i="1355"/>
  <c r="J297" i="1355"/>
  <c r="I297" i="1355"/>
  <c r="H297" i="1355"/>
  <c r="G297" i="1355"/>
  <c r="F296" i="1355"/>
  <c r="E296" i="1355"/>
  <c r="C296" i="1355"/>
  <c r="F295" i="1355"/>
  <c r="E295" i="1355"/>
  <c r="C295" i="1355"/>
  <c r="F294" i="1355"/>
  <c r="E294" i="1355"/>
  <c r="C294" i="1355"/>
  <c r="F293" i="1355"/>
  <c r="E293" i="1355"/>
  <c r="C293" i="1355"/>
  <c r="F292" i="1355"/>
  <c r="E292" i="1355"/>
  <c r="C292" i="1355"/>
  <c r="F291" i="1355"/>
  <c r="E291" i="1355"/>
  <c r="C291" i="1355"/>
  <c r="F290" i="1355"/>
  <c r="E290" i="1355"/>
  <c r="C290" i="1355"/>
  <c r="F289" i="1355"/>
  <c r="E289" i="1355"/>
  <c r="C289" i="1355"/>
  <c r="F288" i="1355"/>
  <c r="E288" i="1355"/>
  <c r="C288" i="1355"/>
  <c r="C287" i="1355"/>
  <c r="AK281" i="1355"/>
  <c r="AJ281" i="1355"/>
  <c r="AI281" i="1355"/>
  <c r="AH281" i="1355"/>
  <c r="AG281" i="1355"/>
  <c r="AF281" i="1355"/>
  <c r="AE281" i="1355"/>
  <c r="AD281" i="1355"/>
  <c r="AC281" i="1355"/>
  <c r="AB281" i="1355"/>
  <c r="AA281" i="1355"/>
  <c r="Z281" i="1355"/>
  <c r="Y281" i="1355"/>
  <c r="X281" i="1355"/>
  <c r="W281" i="1355"/>
  <c r="V281" i="1355"/>
  <c r="U281" i="1355"/>
  <c r="T281" i="1355"/>
  <c r="S281" i="1355"/>
  <c r="R281" i="1355"/>
  <c r="Q281" i="1355"/>
  <c r="P281" i="1355"/>
  <c r="O281" i="1355"/>
  <c r="N281" i="1355"/>
  <c r="M281" i="1355"/>
  <c r="L281" i="1355"/>
  <c r="K281" i="1355"/>
  <c r="J281" i="1355"/>
  <c r="I281" i="1355"/>
  <c r="H281" i="1355"/>
  <c r="G281" i="1355"/>
  <c r="F280" i="1355"/>
  <c r="E280" i="1355"/>
  <c r="C280" i="1355"/>
  <c r="F279" i="1355"/>
  <c r="E279" i="1355"/>
  <c r="C279" i="1355"/>
  <c r="F278" i="1355"/>
  <c r="E278" i="1355"/>
  <c r="C278" i="1355"/>
  <c r="F277" i="1355"/>
  <c r="E277" i="1355"/>
  <c r="C277" i="1355"/>
  <c r="F276" i="1355"/>
  <c r="E276" i="1355"/>
  <c r="C276" i="1355"/>
  <c r="F275" i="1355"/>
  <c r="E275" i="1355"/>
  <c r="C275" i="1355"/>
  <c r="F274" i="1355"/>
  <c r="E274" i="1355"/>
  <c r="C274" i="1355"/>
  <c r="F273" i="1355"/>
  <c r="E273" i="1355"/>
  <c r="C273" i="1355"/>
  <c r="F272" i="1355"/>
  <c r="E272" i="1355"/>
  <c r="C272" i="1355"/>
  <c r="F271" i="1355"/>
  <c r="E271" i="1355"/>
  <c r="C271" i="1355"/>
  <c r="F270" i="1355"/>
  <c r="E270" i="1355"/>
  <c r="C270" i="1355"/>
  <c r="F269" i="1355"/>
  <c r="E269" i="1355"/>
  <c r="C269" i="1355"/>
  <c r="F268" i="1355"/>
  <c r="E268" i="1355"/>
  <c r="C268" i="1355"/>
  <c r="F267" i="1355"/>
  <c r="E267" i="1355"/>
  <c r="C267" i="1355"/>
  <c r="F266" i="1355"/>
  <c r="E266" i="1355"/>
  <c r="C266" i="1355"/>
  <c r="F265" i="1355"/>
  <c r="E265" i="1355"/>
  <c r="C265" i="1355"/>
  <c r="F264" i="1355"/>
  <c r="E264" i="1355"/>
  <c r="C264" i="1355"/>
  <c r="F263" i="1355"/>
  <c r="E263" i="1355"/>
  <c r="C263" i="1355"/>
  <c r="F262" i="1355"/>
  <c r="E262" i="1355"/>
  <c r="C262" i="1355"/>
  <c r="F261" i="1355"/>
  <c r="E261" i="1355"/>
  <c r="C261" i="1355"/>
  <c r="F260" i="1355"/>
  <c r="E260" i="1355"/>
  <c r="C260" i="1355"/>
  <c r="F259" i="1355"/>
  <c r="E259" i="1355"/>
  <c r="C259" i="1355"/>
  <c r="F258" i="1355"/>
  <c r="E258" i="1355"/>
  <c r="C258" i="1355"/>
  <c r="F257" i="1355"/>
  <c r="E257" i="1355"/>
  <c r="C257" i="1355"/>
  <c r="F256" i="1355"/>
  <c r="E256" i="1355"/>
  <c r="C256" i="1355"/>
  <c r="F255" i="1355"/>
  <c r="E255" i="1355"/>
  <c r="C255" i="1355"/>
  <c r="F254" i="1355"/>
  <c r="E254" i="1355"/>
  <c r="C254" i="1355"/>
  <c r="F253" i="1355"/>
  <c r="E253" i="1355"/>
  <c r="C253" i="1355"/>
  <c r="F252" i="1355"/>
  <c r="E252" i="1355"/>
  <c r="C252" i="1355"/>
  <c r="F251" i="1355"/>
  <c r="E251" i="1355"/>
  <c r="C251" i="1355"/>
  <c r="F250" i="1355"/>
  <c r="E250" i="1355"/>
  <c r="C250" i="1355"/>
  <c r="F249" i="1355"/>
  <c r="E249" i="1355"/>
  <c r="C249" i="1355"/>
  <c r="F248" i="1355"/>
  <c r="E248" i="1355"/>
  <c r="C248" i="1355"/>
  <c r="F247" i="1355"/>
  <c r="E247" i="1355"/>
  <c r="C247" i="1355"/>
  <c r="F246" i="1355"/>
  <c r="E246" i="1355"/>
  <c r="C246" i="1355"/>
  <c r="F245" i="1355"/>
  <c r="E245" i="1355"/>
  <c r="C245" i="1355"/>
  <c r="F244" i="1355"/>
  <c r="E244" i="1355"/>
  <c r="C244" i="1355"/>
  <c r="C243" i="1355"/>
  <c r="C354" i="1355" s="1"/>
  <c r="AK237" i="1355"/>
  <c r="AJ237" i="1355"/>
  <c r="AI237" i="1355"/>
  <c r="AH237" i="1355"/>
  <c r="AG237" i="1355"/>
  <c r="AF237" i="1355"/>
  <c r="AE237" i="1355"/>
  <c r="AD237" i="1355"/>
  <c r="AC237" i="1355"/>
  <c r="AB237" i="1355"/>
  <c r="AA237" i="1355"/>
  <c r="Z237" i="1355"/>
  <c r="Y237" i="1355"/>
  <c r="X237" i="1355"/>
  <c r="W237" i="1355"/>
  <c r="V237" i="1355"/>
  <c r="U237" i="1355"/>
  <c r="T237" i="1355"/>
  <c r="S237" i="1355"/>
  <c r="R237" i="1355"/>
  <c r="Q237" i="1355"/>
  <c r="P237" i="1355"/>
  <c r="O237" i="1355"/>
  <c r="N237" i="1355"/>
  <c r="M237" i="1355"/>
  <c r="L237" i="1355"/>
  <c r="K237" i="1355"/>
  <c r="J237" i="1355"/>
  <c r="I237" i="1355"/>
  <c r="H237" i="1355"/>
  <c r="G237" i="1355"/>
  <c r="F236" i="1355"/>
  <c r="E236" i="1355"/>
  <c r="C236" i="1355"/>
  <c r="F235" i="1355"/>
  <c r="E235" i="1355"/>
  <c r="C235" i="1355"/>
  <c r="F234" i="1355"/>
  <c r="E234" i="1355"/>
  <c r="C234" i="1355"/>
  <c r="F233" i="1355"/>
  <c r="E233" i="1355"/>
  <c r="C233" i="1355"/>
  <c r="F232" i="1355"/>
  <c r="E232" i="1355"/>
  <c r="C232" i="1355"/>
  <c r="F231" i="1355"/>
  <c r="E231" i="1355"/>
  <c r="C231" i="1355"/>
  <c r="C230" i="1355"/>
  <c r="C353" i="1355" s="1"/>
  <c r="AK224" i="1355"/>
  <c r="AJ224" i="1355"/>
  <c r="AI224" i="1355"/>
  <c r="AH224" i="1355"/>
  <c r="AG224" i="1355"/>
  <c r="AF224" i="1355"/>
  <c r="AE224" i="1355"/>
  <c r="AD224" i="1355"/>
  <c r="AC224" i="1355"/>
  <c r="AB224" i="1355"/>
  <c r="AA224" i="1355"/>
  <c r="Z224" i="1355"/>
  <c r="Y224" i="1355"/>
  <c r="V224" i="1355"/>
  <c r="U224" i="1355"/>
  <c r="T224" i="1355"/>
  <c r="S224" i="1355"/>
  <c r="R224" i="1355"/>
  <c r="Q224" i="1355"/>
  <c r="P224" i="1355"/>
  <c r="O224" i="1355"/>
  <c r="N224" i="1355"/>
  <c r="M224" i="1355"/>
  <c r="L224" i="1355"/>
  <c r="K224" i="1355"/>
  <c r="J224" i="1355"/>
  <c r="I224" i="1355"/>
  <c r="H224" i="1355"/>
  <c r="E221" i="1355"/>
  <c r="C221" i="1355"/>
  <c r="E220" i="1355"/>
  <c r="C220" i="1355"/>
  <c r="E219" i="1355"/>
  <c r="C219" i="1355"/>
  <c r="E218" i="1355"/>
  <c r="C218" i="1355"/>
  <c r="E217" i="1355"/>
  <c r="C217" i="1355"/>
  <c r="E216" i="1355"/>
  <c r="C216" i="1355"/>
  <c r="E215" i="1355"/>
  <c r="C215" i="1355"/>
  <c r="E214" i="1355"/>
  <c r="C214" i="1355"/>
  <c r="E213" i="1355"/>
  <c r="C213" i="1355"/>
  <c r="E212" i="1355"/>
  <c r="C212" i="1355"/>
  <c r="E211" i="1355"/>
  <c r="C211" i="1355"/>
  <c r="E210" i="1355"/>
  <c r="C210" i="1355"/>
  <c r="E209" i="1355"/>
  <c r="C209" i="1355"/>
  <c r="E208" i="1355"/>
  <c r="C208" i="1355"/>
  <c r="E207" i="1355"/>
  <c r="C207" i="1355"/>
  <c r="E206" i="1355"/>
  <c r="C206" i="1355"/>
  <c r="E205" i="1355"/>
  <c r="C205" i="1355"/>
  <c r="E204" i="1355"/>
  <c r="C204" i="1355"/>
  <c r="E203" i="1355"/>
  <c r="C203" i="1355"/>
  <c r="E202" i="1355"/>
  <c r="C202" i="1355"/>
  <c r="E201" i="1355"/>
  <c r="C201" i="1355"/>
  <c r="E200" i="1355"/>
  <c r="C200" i="1355"/>
  <c r="E199" i="1355"/>
  <c r="C199" i="1355"/>
  <c r="E198" i="1355"/>
  <c r="C198" i="1355"/>
  <c r="E197" i="1355"/>
  <c r="C197" i="1355"/>
  <c r="E196" i="1355"/>
  <c r="C196" i="1355"/>
  <c r="E195" i="1355"/>
  <c r="C195" i="1355"/>
  <c r="E194" i="1355"/>
  <c r="C194" i="1355"/>
  <c r="E193" i="1355"/>
  <c r="C193" i="1355"/>
  <c r="E192" i="1355"/>
  <c r="C192" i="1355"/>
  <c r="E191" i="1355"/>
  <c r="C191" i="1355"/>
  <c r="E190" i="1355"/>
  <c r="C190" i="1355"/>
  <c r="E189" i="1355"/>
  <c r="C189" i="1355"/>
  <c r="E188" i="1355"/>
  <c r="C188" i="1355"/>
  <c r="E187" i="1355"/>
  <c r="C187" i="1355"/>
  <c r="E186" i="1355"/>
  <c r="C186" i="1355"/>
  <c r="E185" i="1355"/>
  <c r="C185" i="1355"/>
  <c r="E184" i="1355"/>
  <c r="C184" i="1355"/>
  <c r="E183" i="1355"/>
  <c r="C183" i="1355"/>
  <c r="E182" i="1355"/>
  <c r="C182" i="1355"/>
  <c r="F181" i="1355"/>
  <c r="E181" i="1355"/>
  <c r="C181" i="1355"/>
  <c r="F180" i="1355"/>
  <c r="E180" i="1355"/>
  <c r="C180" i="1355"/>
  <c r="F179" i="1355"/>
  <c r="E179" i="1355"/>
  <c r="C179" i="1355"/>
  <c r="F178" i="1355"/>
  <c r="E178" i="1355"/>
  <c r="C178" i="1355"/>
  <c r="F177" i="1355"/>
  <c r="E177" i="1355"/>
  <c r="C177" i="1355"/>
  <c r="F176" i="1355"/>
  <c r="E176" i="1355"/>
  <c r="C176" i="1355"/>
  <c r="F175" i="1355"/>
  <c r="E175" i="1355"/>
  <c r="C175" i="1355"/>
  <c r="F174" i="1355"/>
  <c r="E174" i="1355"/>
  <c r="C174" i="1355"/>
  <c r="F173" i="1355"/>
  <c r="E173" i="1355"/>
  <c r="C173" i="1355"/>
  <c r="F172" i="1355"/>
  <c r="E172" i="1355"/>
  <c r="C172" i="1355"/>
  <c r="F171" i="1355"/>
  <c r="E171" i="1355"/>
  <c r="C171" i="1355"/>
  <c r="F170" i="1355"/>
  <c r="E170" i="1355"/>
  <c r="C170" i="1355"/>
  <c r="F169" i="1355"/>
  <c r="E169" i="1355"/>
  <c r="C169" i="1355"/>
  <c r="F168" i="1355"/>
  <c r="E168" i="1355"/>
  <c r="C168" i="1355"/>
  <c r="F167" i="1355"/>
  <c r="E167" i="1355"/>
  <c r="C167" i="1355"/>
  <c r="F166" i="1355"/>
  <c r="E166" i="1355"/>
  <c r="C166" i="1355"/>
  <c r="F165" i="1355"/>
  <c r="E165" i="1355"/>
  <c r="C165" i="1355"/>
  <c r="F164" i="1355"/>
  <c r="E164" i="1355"/>
  <c r="C164" i="1355"/>
  <c r="F163" i="1355"/>
  <c r="E163" i="1355"/>
  <c r="C163" i="1355"/>
  <c r="F162" i="1355"/>
  <c r="E162" i="1355"/>
  <c r="C162" i="1355"/>
  <c r="F161" i="1355"/>
  <c r="E161" i="1355"/>
  <c r="C161" i="1355"/>
  <c r="F160" i="1355"/>
  <c r="E160" i="1355"/>
  <c r="C160" i="1355"/>
  <c r="F159" i="1355"/>
  <c r="E159" i="1355"/>
  <c r="C159" i="1355"/>
  <c r="F158" i="1355"/>
  <c r="E158" i="1355"/>
  <c r="C158" i="1355"/>
  <c r="F157" i="1355"/>
  <c r="E157" i="1355"/>
  <c r="C157" i="1355"/>
  <c r="F156" i="1355"/>
  <c r="E156" i="1355"/>
  <c r="C156" i="1355"/>
  <c r="F155" i="1355"/>
  <c r="E155" i="1355"/>
  <c r="C155" i="1355"/>
  <c r="F154" i="1355"/>
  <c r="E154" i="1355"/>
  <c r="C154" i="1355"/>
  <c r="F153" i="1355"/>
  <c r="E153" i="1355"/>
  <c r="C153" i="1355"/>
  <c r="F152" i="1355"/>
  <c r="E152" i="1355"/>
  <c r="C152" i="1355"/>
  <c r="F151" i="1355"/>
  <c r="E151" i="1355"/>
  <c r="C151" i="1355"/>
  <c r="F150" i="1355"/>
  <c r="E150" i="1355"/>
  <c r="C150" i="1355"/>
  <c r="F149" i="1355"/>
  <c r="E149" i="1355"/>
  <c r="C149" i="1355"/>
  <c r="F148" i="1355"/>
  <c r="E148" i="1355"/>
  <c r="C148" i="1355"/>
  <c r="F147" i="1355"/>
  <c r="E147" i="1355"/>
  <c r="C147" i="1355"/>
  <c r="F146" i="1355"/>
  <c r="E146" i="1355"/>
  <c r="C146" i="1355"/>
  <c r="F145" i="1355"/>
  <c r="E145" i="1355"/>
  <c r="C145" i="1355"/>
  <c r="F144" i="1355"/>
  <c r="E144" i="1355"/>
  <c r="C144" i="1355"/>
  <c r="F143" i="1355"/>
  <c r="E143" i="1355"/>
  <c r="C143" i="1355"/>
  <c r="F142" i="1355"/>
  <c r="E142" i="1355"/>
  <c r="C142" i="1355"/>
  <c r="F141" i="1355"/>
  <c r="E141" i="1355"/>
  <c r="C141" i="1355"/>
  <c r="F140" i="1355"/>
  <c r="E140" i="1355"/>
  <c r="C140" i="1355"/>
  <c r="F139" i="1355"/>
  <c r="E139" i="1355"/>
  <c r="C139" i="1355"/>
  <c r="F138" i="1355"/>
  <c r="E138" i="1355"/>
  <c r="C138" i="1355"/>
  <c r="F137" i="1355"/>
  <c r="E137" i="1355"/>
  <c r="C137" i="1355"/>
  <c r="F136" i="1355"/>
  <c r="E136" i="1355"/>
  <c r="C136" i="1355"/>
  <c r="F135" i="1355"/>
  <c r="E135" i="1355"/>
  <c r="C135" i="1355"/>
  <c r="F134" i="1355"/>
  <c r="E134" i="1355"/>
  <c r="C134" i="1355"/>
  <c r="F133" i="1355"/>
  <c r="E133" i="1355"/>
  <c r="C133" i="1355"/>
  <c r="F132" i="1355"/>
  <c r="E132" i="1355"/>
  <c r="C132" i="1355"/>
  <c r="F131" i="1355"/>
  <c r="E131" i="1355"/>
  <c r="C131" i="1355"/>
  <c r="F130" i="1355"/>
  <c r="E130" i="1355"/>
  <c r="C130" i="1355"/>
  <c r="F129" i="1355"/>
  <c r="E129" i="1355"/>
  <c r="C129" i="1355"/>
  <c r="F128" i="1355"/>
  <c r="E128" i="1355"/>
  <c r="C128" i="1355"/>
  <c r="F127" i="1355"/>
  <c r="E127" i="1355"/>
  <c r="C127" i="1355"/>
  <c r="F126" i="1355"/>
  <c r="E126" i="1355"/>
  <c r="C126" i="1355"/>
  <c r="F125" i="1355"/>
  <c r="E125" i="1355"/>
  <c r="C125" i="1355"/>
  <c r="F124" i="1355"/>
  <c r="E124" i="1355"/>
  <c r="C124" i="1355"/>
  <c r="F123" i="1355"/>
  <c r="E123" i="1355"/>
  <c r="C123" i="1355"/>
  <c r="F122" i="1355"/>
  <c r="E122" i="1355"/>
  <c r="C122" i="1355"/>
  <c r="F121" i="1355"/>
  <c r="E121" i="1355"/>
  <c r="C121" i="1355"/>
  <c r="F120" i="1355"/>
  <c r="E120" i="1355"/>
  <c r="C120" i="1355"/>
  <c r="F119" i="1355"/>
  <c r="E119" i="1355"/>
  <c r="C119" i="1355"/>
  <c r="F118" i="1355"/>
  <c r="E118" i="1355"/>
  <c r="C118" i="1355"/>
  <c r="F117" i="1355"/>
  <c r="E117" i="1355"/>
  <c r="C117" i="1355"/>
  <c r="F116" i="1355"/>
  <c r="E116" i="1355"/>
  <c r="C116" i="1355"/>
  <c r="F115" i="1355"/>
  <c r="E115" i="1355"/>
  <c r="C115" i="1355"/>
  <c r="F114" i="1355"/>
  <c r="E114" i="1355"/>
  <c r="C114" i="1355"/>
  <c r="F113" i="1355"/>
  <c r="E113" i="1355"/>
  <c r="C113" i="1355"/>
  <c r="F112" i="1355"/>
  <c r="E112" i="1355"/>
  <c r="C112" i="1355"/>
  <c r="F111" i="1355"/>
  <c r="E111" i="1355"/>
  <c r="C111" i="1355"/>
  <c r="F110" i="1355"/>
  <c r="E110" i="1355"/>
  <c r="C110" i="1355"/>
  <c r="F109" i="1355"/>
  <c r="E109" i="1355"/>
  <c r="C109" i="1355"/>
  <c r="F108" i="1355"/>
  <c r="E108" i="1355"/>
  <c r="C108" i="1355"/>
  <c r="F107" i="1355"/>
  <c r="E107" i="1355"/>
  <c r="C107" i="1355"/>
  <c r="F106" i="1355"/>
  <c r="E106" i="1355"/>
  <c r="C106" i="1355"/>
  <c r="F105" i="1355"/>
  <c r="E105" i="1355"/>
  <c r="C105" i="1355"/>
  <c r="F104" i="1355"/>
  <c r="E104" i="1355"/>
  <c r="C104" i="1355"/>
  <c r="F103" i="1355"/>
  <c r="E103" i="1355"/>
  <c r="C103" i="1355"/>
  <c r="F102" i="1355"/>
  <c r="E102" i="1355"/>
  <c r="C102" i="1355"/>
  <c r="F101" i="1355"/>
  <c r="E101" i="1355"/>
  <c r="C101" i="1355"/>
  <c r="F100" i="1355"/>
  <c r="E100" i="1355"/>
  <c r="C100" i="1355"/>
  <c r="F99" i="1355"/>
  <c r="E99" i="1355"/>
  <c r="C99" i="1355"/>
  <c r="F98" i="1355"/>
  <c r="E98" i="1355"/>
  <c r="C98" i="1355"/>
  <c r="F97" i="1355"/>
  <c r="E97" i="1355"/>
  <c r="C97" i="1355"/>
  <c r="F96" i="1355"/>
  <c r="E96" i="1355"/>
  <c r="C96" i="1355"/>
  <c r="F95" i="1355"/>
  <c r="E95" i="1355"/>
  <c r="C95" i="1355"/>
  <c r="F94" i="1355"/>
  <c r="E94" i="1355"/>
  <c r="C94" i="1355"/>
  <c r="F93" i="1355"/>
  <c r="E93" i="1355"/>
  <c r="C93" i="1355"/>
  <c r="F92" i="1355"/>
  <c r="E92" i="1355"/>
  <c r="C92" i="1355"/>
  <c r="F91" i="1355"/>
  <c r="E91" i="1355"/>
  <c r="C91" i="1355"/>
  <c r="F90" i="1355"/>
  <c r="E90" i="1355"/>
  <c r="C90" i="1355"/>
  <c r="F89" i="1355"/>
  <c r="E89" i="1355"/>
  <c r="C89" i="1355"/>
  <c r="F88" i="1355"/>
  <c r="E88" i="1355"/>
  <c r="C88" i="1355"/>
  <c r="F87" i="1355"/>
  <c r="E87" i="1355"/>
  <c r="C87" i="1355"/>
  <c r="F86" i="1355"/>
  <c r="E86" i="1355"/>
  <c r="C86" i="1355"/>
  <c r="F85" i="1355"/>
  <c r="E85" i="1355"/>
  <c r="C85" i="1355"/>
  <c r="F84" i="1355"/>
  <c r="E84" i="1355"/>
  <c r="C84" i="1355"/>
  <c r="F83" i="1355"/>
  <c r="E83" i="1355"/>
  <c r="C83" i="1355"/>
  <c r="F82" i="1355"/>
  <c r="E82" i="1355"/>
  <c r="D82" i="1355"/>
  <c r="C82" i="1355"/>
  <c r="F81" i="1355"/>
  <c r="E81" i="1355"/>
  <c r="C81" i="1355"/>
  <c r="F80" i="1355"/>
  <c r="E80" i="1355"/>
  <c r="C80" i="1355"/>
  <c r="F79" i="1355"/>
  <c r="E79" i="1355"/>
  <c r="C79" i="1355"/>
  <c r="F78" i="1355"/>
  <c r="E78" i="1355"/>
  <c r="C78" i="1355"/>
  <c r="F77" i="1355"/>
  <c r="E77" i="1355"/>
  <c r="C77" i="1355"/>
  <c r="F76" i="1355"/>
  <c r="E76" i="1355"/>
  <c r="C76" i="1355"/>
  <c r="F75" i="1355"/>
  <c r="E75" i="1355"/>
  <c r="C75" i="1355"/>
  <c r="F74" i="1355"/>
  <c r="E74" i="1355"/>
  <c r="D74" i="1355"/>
  <c r="C74" i="1355"/>
  <c r="F73" i="1355"/>
  <c r="E73" i="1355"/>
  <c r="C73" i="1355"/>
  <c r="F72" i="1355"/>
  <c r="E72" i="1355"/>
  <c r="C72" i="1355"/>
  <c r="F71" i="1355"/>
  <c r="E71" i="1355"/>
  <c r="C71" i="1355"/>
  <c r="F70" i="1355"/>
  <c r="E70" i="1355"/>
  <c r="C70" i="1355"/>
  <c r="F69" i="1355"/>
  <c r="E69" i="1355"/>
  <c r="C69" i="1355"/>
  <c r="F68" i="1355"/>
  <c r="E68" i="1355"/>
  <c r="C68" i="1355"/>
  <c r="F67" i="1355"/>
  <c r="E67" i="1355"/>
  <c r="C67" i="1355"/>
  <c r="F66" i="1355"/>
  <c r="E66" i="1355"/>
  <c r="C66" i="1355"/>
  <c r="F65" i="1355"/>
  <c r="E65" i="1355"/>
  <c r="C65" i="1355"/>
  <c r="F64" i="1355"/>
  <c r="E64" i="1355"/>
  <c r="C64" i="1355"/>
  <c r="F63" i="1355"/>
  <c r="E63" i="1355"/>
  <c r="C63" i="1355"/>
  <c r="F62" i="1355"/>
  <c r="E62" i="1355"/>
  <c r="D62" i="1355"/>
  <c r="C62" i="1355"/>
  <c r="F61" i="1355"/>
  <c r="E61" i="1355"/>
  <c r="C61" i="1355"/>
  <c r="F60" i="1355"/>
  <c r="E60" i="1355"/>
  <c r="C60" i="1355"/>
  <c r="F59" i="1355"/>
  <c r="E59" i="1355"/>
  <c r="C59" i="1355"/>
  <c r="F58" i="1355"/>
  <c r="E58" i="1355"/>
  <c r="C58" i="1355"/>
  <c r="F57" i="1355"/>
  <c r="E57" i="1355"/>
  <c r="C57" i="1355"/>
  <c r="F56" i="1355"/>
  <c r="E56" i="1355"/>
  <c r="C56" i="1355"/>
  <c r="F55" i="1355"/>
  <c r="E55" i="1355"/>
  <c r="C55" i="1355"/>
  <c r="F54" i="1355"/>
  <c r="E54" i="1355"/>
  <c r="D54" i="1355"/>
  <c r="C54" i="1355"/>
  <c r="F53" i="1355"/>
  <c r="E53" i="1355"/>
  <c r="C53" i="1355"/>
  <c r="F52" i="1355"/>
  <c r="E52" i="1355"/>
  <c r="C52" i="1355"/>
  <c r="F51" i="1355"/>
  <c r="E51" i="1355"/>
  <c r="D51" i="1355"/>
  <c r="C51" i="1355"/>
  <c r="F50" i="1355"/>
  <c r="E50" i="1355"/>
  <c r="C50" i="1355"/>
  <c r="F49" i="1355"/>
  <c r="E49" i="1355"/>
  <c r="D49" i="1355"/>
  <c r="C49" i="1355"/>
  <c r="F48" i="1355"/>
  <c r="E48" i="1355"/>
  <c r="C48" i="1355"/>
  <c r="F47" i="1355"/>
  <c r="E47" i="1355"/>
  <c r="C47" i="1355"/>
  <c r="F46" i="1355"/>
  <c r="E46" i="1355"/>
  <c r="C46" i="1355"/>
  <c r="F45" i="1355"/>
  <c r="E45" i="1355"/>
  <c r="C45" i="1355"/>
  <c r="F44" i="1355"/>
  <c r="E44" i="1355"/>
  <c r="C44" i="1355"/>
  <c r="F43" i="1355"/>
  <c r="E43" i="1355"/>
  <c r="D43" i="1355"/>
  <c r="C43" i="1355"/>
  <c r="F42" i="1355"/>
  <c r="E42" i="1355"/>
  <c r="C42" i="1355"/>
  <c r="F41" i="1355"/>
  <c r="E41" i="1355"/>
  <c r="D41" i="1355"/>
  <c r="C41" i="1355"/>
  <c r="F40" i="1355"/>
  <c r="E40" i="1355"/>
  <c r="C40" i="1355"/>
  <c r="F39" i="1355"/>
  <c r="E39" i="1355"/>
  <c r="C39" i="1355"/>
  <c r="F38" i="1355"/>
  <c r="E38" i="1355"/>
  <c r="C38" i="1355"/>
  <c r="F37" i="1355"/>
  <c r="E37" i="1355"/>
  <c r="C37" i="1355"/>
  <c r="F36" i="1355"/>
  <c r="E36" i="1355"/>
  <c r="C36" i="1355"/>
  <c r="F35" i="1355"/>
  <c r="E35" i="1355"/>
  <c r="C35" i="1355"/>
  <c r="F34" i="1355"/>
  <c r="E34" i="1355"/>
  <c r="C34" i="1355"/>
  <c r="F33" i="1355"/>
  <c r="E33" i="1355"/>
  <c r="C33" i="1355"/>
  <c r="F32" i="1355"/>
  <c r="E32" i="1355"/>
  <c r="C32" i="1355"/>
  <c r="F31" i="1355"/>
  <c r="E31" i="1355"/>
  <c r="C31" i="1355"/>
  <c r="F30" i="1355"/>
  <c r="E30" i="1355"/>
  <c r="C30" i="1355"/>
  <c r="F29" i="1355"/>
  <c r="E29" i="1355"/>
  <c r="D29" i="1355"/>
  <c r="C29" i="1355"/>
  <c r="F28" i="1355"/>
  <c r="E28" i="1355"/>
  <c r="C28" i="1355"/>
  <c r="F27" i="1355"/>
  <c r="E27" i="1355"/>
  <c r="C27" i="1355"/>
  <c r="F26" i="1355"/>
  <c r="E26" i="1355"/>
  <c r="C26" i="1355"/>
  <c r="F25" i="1355"/>
  <c r="E25" i="1355"/>
  <c r="C25" i="1355"/>
  <c r="F24" i="1355"/>
  <c r="E24" i="1355"/>
  <c r="C24" i="1355"/>
  <c r="F23" i="1355"/>
  <c r="E23" i="1355"/>
  <c r="C23" i="1355"/>
  <c r="F22" i="1355"/>
  <c r="E22" i="1355"/>
  <c r="C22" i="1355"/>
  <c r="F21" i="1355"/>
  <c r="E21" i="1355"/>
  <c r="C21" i="1355"/>
  <c r="F20" i="1355"/>
  <c r="E20" i="1355"/>
  <c r="C20" i="1355"/>
  <c r="F19" i="1355"/>
  <c r="E19" i="1355"/>
  <c r="C19" i="1355"/>
  <c r="F18" i="1355"/>
  <c r="E18" i="1355"/>
  <c r="D18" i="1355"/>
  <c r="C18" i="1355"/>
  <c r="F17" i="1355"/>
  <c r="E17" i="1355"/>
  <c r="C17" i="1355"/>
  <c r="F16" i="1355"/>
  <c r="E16" i="1355"/>
  <c r="C16" i="1355"/>
  <c r="F15" i="1355"/>
  <c r="E15" i="1355"/>
  <c r="C15" i="1355"/>
  <c r="F14" i="1355"/>
  <c r="E14" i="1355"/>
  <c r="C14" i="1355"/>
  <c r="F13" i="1355"/>
  <c r="E13" i="1355"/>
  <c r="C13" i="1355"/>
  <c r="F12" i="1355"/>
  <c r="E12" i="1355"/>
  <c r="C12" i="1355"/>
  <c r="F11" i="1355"/>
  <c r="E11" i="1355"/>
  <c r="C11" i="1355"/>
  <c r="F10" i="1355"/>
  <c r="E10" i="1355"/>
  <c r="D10" i="1355"/>
  <c r="C10" i="1355"/>
  <c r="F9" i="1355"/>
  <c r="E9" i="1355"/>
  <c r="C9" i="1355"/>
  <c r="F8" i="1355"/>
  <c r="E8" i="1355"/>
  <c r="C8" i="1355"/>
  <c r="F7" i="1355"/>
  <c r="E7" i="1355"/>
  <c r="C7" i="1355"/>
  <c r="F6" i="1355"/>
  <c r="E6" i="1355"/>
  <c r="C6" i="1355"/>
  <c r="F5" i="1355"/>
  <c r="E5" i="1355"/>
  <c r="C5" i="1355"/>
  <c r="C4" i="1355"/>
  <c r="C352" i="1355" s="1"/>
  <c r="D182" i="1353"/>
  <c r="D182" i="1365" s="1"/>
  <c r="D183" i="1353"/>
  <c r="D183" i="1365" s="1"/>
  <c r="D184" i="1353"/>
  <c r="D185" i="1353"/>
  <c r="D185" i="1365" s="1"/>
  <c r="D186" i="1353"/>
  <c r="D187" i="1353"/>
  <c r="D188" i="1353"/>
  <c r="D189" i="1353"/>
  <c r="D189" i="1365" s="1"/>
  <c r="D190" i="1353"/>
  <c r="D190" i="1365" s="1"/>
  <c r="D191" i="1353"/>
  <c r="D191" i="1365" s="1"/>
  <c r="D192" i="1353"/>
  <c r="D193" i="1353"/>
  <c r="D193" i="1365" s="1"/>
  <c r="D194" i="1353"/>
  <c r="D195" i="1353"/>
  <c r="D196" i="1353"/>
  <c r="D197" i="1353"/>
  <c r="D197" i="1365" s="1"/>
  <c r="D198" i="1353"/>
  <c r="D198" i="1365" s="1"/>
  <c r="D199" i="1353"/>
  <c r="D199" i="1365" s="1"/>
  <c r="D200" i="1353"/>
  <c r="D201" i="1353"/>
  <c r="D201" i="1365" s="1"/>
  <c r="D202" i="1353"/>
  <c r="D203" i="1353"/>
  <c r="D204" i="1353"/>
  <c r="D205" i="1353"/>
  <c r="D205" i="1365" s="1"/>
  <c r="D206" i="1353"/>
  <c r="D206" i="1365" s="1"/>
  <c r="D207" i="1353"/>
  <c r="D207" i="1365" s="1"/>
  <c r="D208" i="1353"/>
  <c r="D209" i="1353"/>
  <c r="D209" i="1365" s="1"/>
  <c r="D210" i="1353"/>
  <c r="D211" i="1353"/>
  <c r="D212" i="1353"/>
  <c r="D213" i="1353"/>
  <c r="D213" i="1365" s="1"/>
  <c r="D214" i="1353"/>
  <c r="D214" i="1365" s="1"/>
  <c r="D215" i="1353"/>
  <c r="D215" i="1365" s="1"/>
  <c r="D216" i="1353"/>
  <c r="D217" i="1353"/>
  <c r="D217" i="1365" s="1"/>
  <c r="D218" i="1353"/>
  <c r="D219" i="1353"/>
  <c r="D220" i="1353"/>
  <c r="D221" i="1353"/>
  <c r="D221" i="1365" s="1"/>
  <c r="D9" i="1354"/>
  <c r="D17" i="1354"/>
  <c r="D25" i="1354"/>
  <c r="D61" i="1354"/>
  <c r="D73" i="1354"/>
  <c r="D81" i="1354"/>
  <c r="D89" i="1354"/>
  <c r="D125" i="1354"/>
  <c r="D137" i="1354"/>
  <c r="D145" i="1354"/>
  <c r="D153" i="1354"/>
  <c r="D6" i="1353"/>
  <c r="D6" i="1355" s="1"/>
  <c r="D7" i="1353"/>
  <c r="D7" i="1354" s="1"/>
  <c r="D8" i="1353"/>
  <c r="D8" i="1354" s="1"/>
  <c r="D9" i="1353"/>
  <c r="D9" i="1355" s="1"/>
  <c r="D10" i="1353"/>
  <c r="D10" i="1354" s="1"/>
  <c r="D11" i="1353"/>
  <c r="D11" i="1356" s="1"/>
  <c r="D12" i="1353"/>
  <c r="D12" i="1356" s="1"/>
  <c r="D13" i="1353"/>
  <c r="D13" i="1355" s="1"/>
  <c r="D14" i="1353"/>
  <c r="D14" i="1356" s="1"/>
  <c r="D15" i="1353"/>
  <c r="D15" i="1355" s="1"/>
  <c r="D16" i="1353"/>
  <c r="D16" i="1354" s="1"/>
  <c r="D17" i="1353"/>
  <c r="D17" i="1355" s="1"/>
  <c r="D18" i="1353"/>
  <c r="D18" i="1354" s="1"/>
  <c r="D19" i="1353"/>
  <c r="D19" i="1356" s="1"/>
  <c r="D20" i="1353"/>
  <c r="D21" i="1353"/>
  <c r="D21" i="1354" s="1"/>
  <c r="D22" i="1353"/>
  <c r="D22" i="1356" s="1"/>
  <c r="D23" i="1353"/>
  <c r="D23" i="1356" s="1"/>
  <c r="D24" i="1353"/>
  <c r="D24" i="1354" s="1"/>
  <c r="D25" i="1353"/>
  <c r="D25" i="1355" s="1"/>
  <c r="D26" i="1353"/>
  <c r="D26" i="1354" s="1"/>
  <c r="D27" i="1353"/>
  <c r="D27" i="1356" s="1"/>
  <c r="D28" i="1353"/>
  <c r="D28" i="1356" s="1"/>
  <c r="D29" i="1353"/>
  <c r="D29" i="1354" s="1"/>
  <c r="D30" i="1353"/>
  <c r="D30" i="1355" s="1"/>
  <c r="D31" i="1353"/>
  <c r="D32" i="1353"/>
  <c r="D32" i="1354" s="1"/>
  <c r="D33" i="1353"/>
  <c r="D33" i="1355" s="1"/>
  <c r="D34" i="1353"/>
  <c r="D34" i="1354" s="1"/>
  <c r="D35" i="1353"/>
  <c r="D35" i="1356" s="1"/>
  <c r="D36" i="1353"/>
  <c r="D36" i="1356" s="1"/>
  <c r="D37" i="1353"/>
  <c r="D37" i="1355" s="1"/>
  <c r="D38" i="1353"/>
  <c r="D38" i="1356" s="1"/>
  <c r="D39" i="1353"/>
  <c r="D40" i="1353"/>
  <c r="D40" i="1354" s="1"/>
  <c r="D41" i="1353"/>
  <c r="D41" i="1354" s="1"/>
  <c r="D42" i="1353"/>
  <c r="D42" i="1354" s="1"/>
  <c r="D43" i="1353"/>
  <c r="D43" i="1356" s="1"/>
  <c r="D44" i="1353"/>
  <c r="D44" i="1356" s="1"/>
  <c r="D45" i="1353"/>
  <c r="D45" i="1354" s="1"/>
  <c r="D46" i="1353"/>
  <c r="D46" i="1355" s="1"/>
  <c r="D47" i="1353"/>
  <c r="D47" i="1354" s="1"/>
  <c r="D48" i="1353"/>
  <c r="D48" i="1354" s="1"/>
  <c r="D49" i="1353"/>
  <c r="D49" i="1354" s="1"/>
  <c r="D50" i="1353"/>
  <c r="D50" i="1354" s="1"/>
  <c r="D51" i="1353"/>
  <c r="D51" i="1356" s="1"/>
  <c r="D52" i="1353"/>
  <c r="D53" i="1353"/>
  <c r="D53" i="1356" s="1"/>
  <c r="D54" i="1353"/>
  <c r="D55" i="1353"/>
  <c r="D55" i="1354" s="1"/>
  <c r="D56" i="1353"/>
  <c r="D56" i="1354" s="1"/>
  <c r="D57" i="1353"/>
  <c r="D57" i="1355" s="1"/>
  <c r="D58" i="1353"/>
  <c r="D58" i="1354" s="1"/>
  <c r="D59" i="1353"/>
  <c r="D59" i="1356" s="1"/>
  <c r="D60" i="1353"/>
  <c r="D61" i="1353"/>
  <c r="D61" i="1359" s="1"/>
  <c r="D62" i="1353"/>
  <c r="D63" i="1353"/>
  <c r="D63" i="1355" s="1"/>
  <c r="D64" i="1353"/>
  <c r="D64" i="1354" s="1"/>
  <c r="D65" i="1353"/>
  <c r="D65" i="1354" s="1"/>
  <c r="D66" i="1353"/>
  <c r="D66" i="1354" s="1"/>
  <c r="D67" i="1353"/>
  <c r="D67" i="1356" s="1"/>
  <c r="D68" i="1353"/>
  <c r="D69" i="1353"/>
  <c r="D69" i="1356" s="1"/>
  <c r="D70" i="1353"/>
  <c r="D70" i="1355" s="1"/>
  <c r="D71" i="1353"/>
  <c r="D71" i="1356" s="1"/>
  <c r="D72" i="1353"/>
  <c r="D72" i="1354" s="1"/>
  <c r="D73" i="1353"/>
  <c r="D73" i="1355" s="1"/>
  <c r="D74" i="1353"/>
  <c r="D74" i="1354" s="1"/>
  <c r="D75" i="1353"/>
  <c r="D75" i="1356" s="1"/>
  <c r="D76" i="1353"/>
  <c r="D77" i="1353"/>
  <c r="D77" i="1355" s="1"/>
  <c r="D78" i="1353"/>
  <c r="D78" i="1355" s="1"/>
  <c r="D79" i="1353"/>
  <c r="D80" i="1353"/>
  <c r="D80" i="1354" s="1"/>
  <c r="D81" i="1353"/>
  <c r="D81" i="1355" s="1"/>
  <c r="D82" i="1353"/>
  <c r="D82" i="1354" s="1"/>
  <c r="D83" i="1353"/>
  <c r="D83" i="1356" s="1"/>
  <c r="D84" i="1353"/>
  <c r="D85" i="1353"/>
  <c r="D85" i="1356" s="1"/>
  <c r="D86" i="1353"/>
  <c r="D86" i="1355" s="1"/>
  <c r="D87" i="1353"/>
  <c r="D87" i="1354" s="1"/>
  <c r="D88" i="1353"/>
  <c r="D88" i="1354" s="1"/>
  <c r="D89" i="1353"/>
  <c r="D89" i="1356" s="1"/>
  <c r="D90" i="1353"/>
  <c r="D90" i="1354" s="1"/>
  <c r="D91" i="1353"/>
  <c r="D91" i="1359" s="1"/>
  <c r="D92" i="1353"/>
  <c r="D93" i="1353"/>
  <c r="D93" i="1354" s="1"/>
  <c r="D94" i="1353"/>
  <c r="D95" i="1353"/>
  <c r="D96" i="1353"/>
  <c r="D96" i="1354" s="1"/>
  <c r="D97" i="1353"/>
  <c r="D97" i="1354" s="1"/>
  <c r="D98" i="1353"/>
  <c r="D98" i="1354" s="1"/>
  <c r="D99" i="1353"/>
  <c r="D99" i="1356" s="1"/>
  <c r="D100" i="1353"/>
  <c r="D101" i="1353"/>
  <c r="D101" i="1356" s="1"/>
  <c r="D102" i="1353"/>
  <c r="D103" i="1353"/>
  <c r="D103" i="1354" s="1"/>
  <c r="D104" i="1353"/>
  <c r="D104" i="1354" s="1"/>
  <c r="D105" i="1353"/>
  <c r="D105" i="1354" s="1"/>
  <c r="D106" i="1353"/>
  <c r="D106" i="1354" s="1"/>
  <c r="D107" i="1353"/>
  <c r="D107" i="1356" s="1"/>
  <c r="D108" i="1353"/>
  <c r="D109" i="1353"/>
  <c r="D109" i="1354" s="1"/>
  <c r="D110" i="1353"/>
  <c r="D111" i="1353"/>
  <c r="D112" i="1353"/>
  <c r="D112" i="1354" s="1"/>
  <c r="D113" i="1353"/>
  <c r="D113" i="1354" s="1"/>
  <c r="D114" i="1353"/>
  <c r="D114" i="1354" s="1"/>
  <c r="D115" i="1353"/>
  <c r="D115" i="1356" s="1"/>
  <c r="D116" i="1353"/>
  <c r="D117" i="1353"/>
  <c r="D117" i="1356" s="1"/>
  <c r="D118" i="1353"/>
  <c r="D119" i="1353"/>
  <c r="D119" i="1354" s="1"/>
  <c r="D120" i="1353"/>
  <c r="D120" i="1354" s="1"/>
  <c r="D121" i="1353"/>
  <c r="D121" i="1356" s="1"/>
  <c r="D122" i="1353"/>
  <c r="D122" i="1354" s="1"/>
  <c r="D123" i="1353"/>
  <c r="D123" i="1356" s="1"/>
  <c r="D124" i="1353"/>
  <c r="D125" i="1353"/>
  <c r="D125" i="1359" s="1"/>
  <c r="D126" i="1353"/>
  <c r="D127" i="1353"/>
  <c r="D128" i="1353"/>
  <c r="D128" i="1354" s="1"/>
  <c r="D129" i="1353"/>
  <c r="D129" i="1354" s="1"/>
  <c r="D130" i="1353"/>
  <c r="D130" i="1354" s="1"/>
  <c r="D131" i="1353"/>
  <c r="D131" i="1356" s="1"/>
  <c r="D132" i="1353"/>
  <c r="D133" i="1353"/>
  <c r="D133" i="1356" s="1"/>
  <c r="D134" i="1353"/>
  <c r="D135" i="1353"/>
  <c r="D136" i="1353"/>
  <c r="D136" i="1354" s="1"/>
  <c r="D137" i="1353"/>
  <c r="D137" i="1356" s="1"/>
  <c r="D138" i="1353"/>
  <c r="D138" i="1354" s="1"/>
  <c r="D139" i="1353"/>
  <c r="D139" i="1356" s="1"/>
  <c r="D140" i="1353"/>
  <c r="D141" i="1353"/>
  <c r="D141" i="1354" s="1"/>
  <c r="D142" i="1353"/>
  <c r="D143" i="1353"/>
  <c r="D143" i="1356" s="1"/>
  <c r="D144" i="1353"/>
  <c r="D144" i="1354" s="1"/>
  <c r="D145" i="1353"/>
  <c r="D146" i="1353"/>
  <c r="D146" i="1354" s="1"/>
  <c r="D147" i="1353"/>
  <c r="D147" i="1356" s="1"/>
  <c r="D148" i="1353"/>
  <c r="D149" i="1353"/>
  <c r="D149" i="1356" s="1"/>
  <c r="D150" i="1353"/>
  <c r="D151" i="1353"/>
  <c r="D151" i="1354" s="1"/>
  <c r="D152" i="1353"/>
  <c r="D152" i="1354" s="1"/>
  <c r="D153" i="1353"/>
  <c r="D154" i="1353"/>
  <c r="D154" i="1354" s="1"/>
  <c r="D155" i="1353"/>
  <c r="D155" i="1359" s="1"/>
  <c r="D156" i="1353"/>
  <c r="D157" i="1353"/>
  <c r="D157" i="1354" s="1"/>
  <c r="D158" i="1353"/>
  <c r="D159" i="1353"/>
  <c r="D159" i="1354" s="1"/>
  <c r="D160" i="1353"/>
  <c r="D160" i="1354" s="1"/>
  <c r="D161" i="1353"/>
  <c r="D161" i="1354" s="1"/>
  <c r="D162" i="1353"/>
  <c r="D162" i="1354" s="1"/>
  <c r="D163" i="1353"/>
  <c r="D163" i="1356" s="1"/>
  <c r="D164" i="1353"/>
  <c r="D165" i="1353"/>
  <c r="D165" i="1356" s="1"/>
  <c r="D166" i="1353"/>
  <c r="D167" i="1353"/>
  <c r="D168" i="1353"/>
  <c r="D168" i="1354" s="1"/>
  <c r="D169" i="1353"/>
  <c r="D169" i="1354" s="1"/>
  <c r="D170" i="1353"/>
  <c r="D170" i="1354" s="1"/>
  <c r="D171" i="1353"/>
  <c r="D171" i="1358" s="1"/>
  <c r="D172" i="1353"/>
  <c r="D173" i="1353"/>
  <c r="D173" i="1354" s="1"/>
  <c r="D174" i="1353"/>
  <c r="D175" i="1353"/>
  <c r="D175" i="1354" s="1"/>
  <c r="D176" i="1353"/>
  <c r="D176" i="1354" s="1"/>
  <c r="D177" i="1353"/>
  <c r="D177" i="1354" s="1"/>
  <c r="D178" i="1353"/>
  <c r="D178" i="1354" s="1"/>
  <c r="D179" i="1353"/>
  <c r="D179" i="1356" s="1"/>
  <c r="D180" i="1353"/>
  <c r="D181" i="1353"/>
  <c r="D181" i="1356" s="1"/>
  <c r="D5" i="1353"/>
  <c r="D5" i="1355" s="1"/>
  <c r="AK338" i="1354"/>
  <c r="AJ338" i="1354"/>
  <c r="AI338" i="1354"/>
  <c r="AH338" i="1354"/>
  <c r="AG338" i="1354"/>
  <c r="AF338" i="1354"/>
  <c r="AE338" i="1354"/>
  <c r="AD338" i="1354"/>
  <c r="AC338" i="1354"/>
  <c r="AB338" i="1354"/>
  <c r="AA338" i="1354"/>
  <c r="Z338" i="1354"/>
  <c r="Y338" i="1354"/>
  <c r="X338" i="1354"/>
  <c r="W338" i="1354"/>
  <c r="V338" i="1354"/>
  <c r="U338" i="1354"/>
  <c r="T338" i="1354"/>
  <c r="S338" i="1354"/>
  <c r="R338" i="1354"/>
  <c r="Q338" i="1354"/>
  <c r="P338" i="1354"/>
  <c r="O338" i="1354"/>
  <c r="N338" i="1354"/>
  <c r="M338" i="1354"/>
  <c r="L338" i="1354"/>
  <c r="K338" i="1354"/>
  <c r="J338" i="1354"/>
  <c r="I338" i="1354"/>
  <c r="H338" i="1354"/>
  <c r="G338" i="1354"/>
  <c r="E336" i="1354"/>
  <c r="C336" i="1354"/>
  <c r="C335" i="1354"/>
  <c r="C359" i="1354" s="1"/>
  <c r="AK329" i="1354"/>
  <c r="AJ329" i="1354"/>
  <c r="AI329" i="1354"/>
  <c r="AH329" i="1354"/>
  <c r="AG329" i="1354"/>
  <c r="AF329" i="1354"/>
  <c r="AE329" i="1354"/>
  <c r="AD329" i="1354"/>
  <c r="AC329" i="1354"/>
  <c r="AB329" i="1354"/>
  <c r="AA329" i="1354"/>
  <c r="Z329" i="1354"/>
  <c r="Y329" i="1354"/>
  <c r="X329" i="1354"/>
  <c r="W329" i="1354"/>
  <c r="V329" i="1354"/>
  <c r="U329" i="1354"/>
  <c r="T329" i="1354"/>
  <c r="S329" i="1354"/>
  <c r="R329" i="1354"/>
  <c r="Q329" i="1354"/>
  <c r="P329" i="1354"/>
  <c r="O329" i="1354"/>
  <c r="N329" i="1354"/>
  <c r="M329" i="1354"/>
  <c r="L329" i="1354"/>
  <c r="K329" i="1354"/>
  <c r="J329" i="1354"/>
  <c r="I329" i="1354"/>
  <c r="H329" i="1354"/>
  <c r="G329" i="1354"/>
  <c r="F328" i="1354"/>
  <c r="E328" i="1354"/>
  <c r="C328" i="1354"/>
  <c r="F327" i="1354"/>
  <c r="E327" i="1354"/>
  <c r="C327" i="1354"/>
  <c r="C326" i="1354"/>
  <c r="C358" i="1354" s="1"/>
  <c r="AK320" i="1354"/>
  <c r="AJ320" i="1354"/>
  <c r="AI320" i="1354"/>
  <c r="AH320" i="1354"/>
  <c r="AG320" i="1354"/>
  <c r="AF320" i="1354"/>
  <c r="AE320" i="1354"/>
  <c r="AD320" i="1354"/>
  <c r="AC320" i="1354"/>
  <c r="AB320" i="1354"/>
  <c r="AA320" i="1354"/>
  <c r="Z320" i="1354"/>
  <c r="Y320" i="1354"/>
  <c r="X320" i="1354"/>
  <c r="W320" i="1354"/>
  <c r="V320" i="1354"/>
  <c r="U320" i="1354"/>
  <c r="T320" i="1354"/>
  <c r="S320" i="1354"/>
  <c r="R320" i="1354"/>
  <c r="Q320" i="1354"/>
  <c r="P320" i="1354"/>
  <c r="O320" i="1354"/>
  <c r="N320" i="1354"/>
  <c r="M320" i="1354"/>
  <c r="L320" i="1354"/>
  <c r="K320" i="1354"/>
  <c r="J320" i="1354"/>
  <c r="I320" i="1354"/>
  <c r="H320" i="1354"/>
  <c r="G320" i="1354"/>
  <c r="F319" i="1354"/>
  <c r="E319" i="1354"/>
  <c r="C319" i="1354"/>
  <c r="F318" i="1354"/>
  <c r="E318" i="1354"/>
  <c r="C318" i="1354"/>
  <c r="F317" i="1354"/>
  <c r="E317" i="1354"/>
  <c r="C317" i="1354"/>
  <c r="F316" i="1354"/>
  <c r="E316" i="1354"/>
  <c r="C316" i="1354"/>
  <c r="F315" i="1354"/>
  <c r="E315" i="1354"/>
  <c r="C315" i="1354"/>
  <c r="F314" i="1354"/>
  <c r="E314" i="1354"/>
  <c r="C314" i="1354"/>
  <c r="C313" i="1354"/>
  <c r="C357" i="1354" s="1"/>
  <c r="AK307" i="1354"/>
  <c r="AJ307" i="1354"/>
  <c r="AI307" i="1354"/>
  <c r="AH307" i="1354"/>
  <c r="AG307" i="1354"/>
  <c r="AF307" i="1354"/>
  <c r="AE307" i="1354"/>
  <c r="AD307" i="1354"/>
  <c r="AC307" i="1354"/>
  <c r="AB307" i="1354"/>
  <c r="AA307" i="1354"/>
  <c r="Z307" i="1354"/>
  <c r="Y307" i="1354"/>
  <c r="X307" i="1354"/>
  <c r="W307" i="1354"/>
  <c r="V307" i="1354"/>
  <c r="U307" i="1354"/>
  <c r="T307" i="1354"/>
  <c r="S307" i="1354"/>
  <c r="R307" i="1354"/>
  <c r="Q307" i="1354"/>
  <c r="P307" i="1354"/>
  <c r="O307" i="1354"/>
  <c r="N307" i="1354"/>
  <c r="M307" i="1354"/>
  <c r="L307" i="1354"/>
  <c r="K307" i="1354"/>
  <c r="J307" i="1354"/>
  <c r="I307" i="1354"/>
  <c r="H307" i="1354"/>
  <c r="G307" i="1354"/>
  <c r="F306" i="1354"/>
  <c r="E306" i="1354"/>
  <c r="C306" i="1354"/>
  <c r="F305" i="1354"/>
  <c r="E305" i="1354"/>
  <c r="C305" i="1354"/>
  <c r="F304" i="1354"/>
  <c r="E304" i="1354"/>
  <c r="C304" i="1354"/>
  <c r="C303" i="1354"/>
  <c r="C356" i="1354" s="1"/>
  <c r="AK297" i="1354"/>
  <c r="AJ297" i="1354"/>
  <c r="AI297" i="1354"/>
  <c r="AH297" i="1354"/>
  <c r="AG297" i="1354"/>
  <c r="AF297" i="1354"/>
  <c r="AE297" i="1354"/>
  <c r="AD297" i="1354"/>
  <c r="AC297" i="1354"/>
  <c r="AB297" i="1354"/>
  <c r="AA297" i="1354"/>
  <c r="Z297" i="1354"/>
  <c r="Y297" i="1354"/>
  <c r="X297" i="1354"/>
  <c r="W297" i="1354"/>
  <c r="V297" i="1354"/>
  <c r="U297" i="1354"/>
  <c r="T297" i="1354"/>
  <c r="S297" i="1354"/>
  <c r="R297" i="1354"/>
  <c r="Q297" i="1354"/>
  <c r="P297" i="1354"/>
  <c r="O297" i="1354"/>
  <c r="N297" i="1354"/>
  <c r="M297" i="1354"/>
  <c r="L297" i="1354"/>
  <c r="K297" i="1354"/>
  <c r="J297" i="1354"/>
  <c r="I297" i="1354"/>
  <c r="H297" i="1354"/>
  <c r="G297" i="1354"/>
  <c r="F296" i="1354"/>
  <c r="E296" i="1354"/>
  <c r="C296" i="1354"/>
  <c r="F295" i="1354"/>
  <c r="E295" i="1354"/>
  <c r="C295" i="1354"/>
  <c r="F294" i="1354"/>
  <c r="E294" i="1354"/>
  <c r="C294" i="1354"/>
  <c r="F293" i="1354"/>
  <c r="E293" i="1354"/>
  <c r="C293" i="1354"/>
  <c r="F292" i="1354"/>
  <c r="E292" i="1354"/>
  <c r="C292" i="1354"/>
  <c r="F291" i="1354"/>
  <c r="E291" i="1354"/>
  <c r="C291" i="1354"/>
  <c r="F290" i="1354"/>
  <c r="E290" i="1354"/>
  <c r="C290" i="1354"/>
  <c r="F289" i="1354"/>
  <c r="E289" i="1354"/>
  <c r="C289" i="1354"/>
  <c r="F288" i="1354"/>
  <c r="E288" i="1354"/>
  <c r="C288" i="1354"/>
  <c r="C287" i="1354"/>
  <c r="C355" i="1354" s="1"/>
  <c r="AK281" i="1354"/>
  <c r="AJ281" i="1354"/>
  <c r="AI281" i="1354"/>
  <c r="AH281" i="1354"/>
  <c r="AG281" i="1354"/>
  <c r="AF281" i="1354"/>
  <c r="AE281" i="1354"/>
  <c r="AD281" i="1354"/>
  <c r="AC281" i="1354"/>
  <c r="AB281" i="1354"/>
  <c r="AA281" i="1354"/>
  <c r="Z281" i="1354"/>
  <c r="Y281" i="1354"/>
  <c r="X281" i="1354"/>
  <c r="W281" i="1354"/>
  <c r="V281" i="1354"/>
  <c r="U281" i="1354"/>
  <c r="T281" i="1354"/>
  <c r="S281" i="1354"/>
  <c r="R281" i="1354"/>
  <c r="Q281" i="1354"/>
  <c r="P281" i="1354"/>
  <c r="O281" i="1354"/>
  <c r="N281" i="1354"/>
  <c r="M281" i="1354"/>
  <c r="L281" i="1354"/>
  <c r="K281" i="1354"/>
  <c r="J281" i="1354"/>
  <c r="I281" i="1354"/>
  <c r="H281" i="1354"/>
  <c r="G281" i="1354"/>
  <c r="F280" i="1354"/>
  <c r="E280" i="1354"/>
  <c r="C280" i="1354"/>
  <c r="F279" i="1354"/>
  <c r="E279" i="1354"/>
  <c r="C279" i="1354"/>
  <c r="F278" i="1354"/>
  <c r="E278" i="1354"/>
  <c r="C278" i="1354"/>
  <c r="F277" i="1354"/>
  <c r="E277" i="1354"/>
  <c r="C277" i="1354"/>
  <c r="F276" i="1354"/>
  <c r="E276" i="1354"/>
  <c r="C276" i="1354"/>
  <c r="F275" i="1354"/>
  <c r="E275" i="1354"/>
  <c r="C275" i="1354"/>
  <c r="F274" i="1354"/>
  <c r="E274" i="1354"/>
  <c r="C274" i="1354"/>
  <c r="F273" i="1354"/>
  <c r="E273" i="1354"/>
  <c r="C273" i="1354"/>
  <c r="F272" i="1354"/>
  <c r="E272" i="1354"/>
  <c r="C272" i="1354"/>
  <c r="F271" i="1354"/>
  <c r="E271" i="1354"/>
  <c r="C271" i="1354"/>
  <c r="F270" i="1354"/>
  <c r="E270" i="1354"/>
  <c r="C270" i="1354"/>
  <c r="F269" i="1354"/>
  <c r="E269" i="1354"/>
  <c r="C269" i="1354"/>
  <c r="F268" i="1354"/>
  <c r="E268" i="1354"/>
  <c r="C268" i="1354"/>
  <c r="F267" i="1354"/>
  <c r="E267" i="1354"/>
  <c r="C267" i="1354"/>
  <c r="F266" i="1354"/>
  <c r="E266" i="1354"/>
  <c r="C266" i="1354"/>
  <c r="F265" i="1354"/>
  <c r="E265" i="1354"/>
  <c r="C265" i="1354"/>
  <c r="F264" i="1354"/>
  <c r="E264" i="1354"/>
  <c r="C264" i="1354"/>
  <c r="F263" i="1354"/>
  <c r="E263" i="1354"/>
  <c r="C263" i="1354"/>
  <c r="F262" i="1354"/>
  <c r="E262" i="1354"/>
  <c r="C262" i="1354"/>
  <c r="F261" i="1354"/>
  <c r="E261" i="1354"/>
  <c r="C261" i="1354"/>
  <c r="F260" i="1354"/>
  <c r="E260" i="1354"/>
  <c r="C260" i="1354"/>
  <c r="F259" i="1354"/>
  <c r="E259" i="1354"/>
  <c r="C259" i="1354"/>
  <c r="F258" i="1354"/>
  <c r="E258" i="1354"/>
  <c r="C258" i="1354"/>
  <c r="F257" i="1354"/>
  <c r="E257" i="1354"/>
  <c r="C257" i="1354"/>
  <c r="F256" i="1354"/>
  <c r="E256" i="1354"/>
  <c r="C256" i="1354"/>
  <c r="F255" i="1354"/>
  <c r="E255" i="1354"/>
  <c r="C255" i="1354"/>
  <c r="F254" i="1354"/>
  <c r="E254" i="1354"/>
  <c r="C254" i="1354"/>
  <c r="F253" i="1354"/>
  <c r="E253" i="1354"/>
  <c r="C253" i="1354"/>
  <c r="F252" i="1354"/>
  <c r="E252" i="1354"/>
  <c r="C252" i="1354"/>
  <c r="F251" i="1354"/>
  <c r="E251" i="1354"/>
  <c r="C251" i="1354"/>
  <c r="F250" i="1354"/>
  <c r="E250" i="1354"/>
  <c r="C250" i="1354"/>
  <c r="F249" i="1354"/>
  <c r="E249" i="1354"/>
  <c r="C249" i="1354"/>
  <c r="F248" i="1354"/>
  <c r="E248" i="1354"/>
  <c r="C248" i="1354"/>
  <c r="F247" i="1354"/>
  <c r="E247" i="1354"/>
  <c r="C247" i="1354"/>
  <c r="F246" i="1354"/>
  <c r="E246" i="1354"/>
  <c r="C246" i="1354"/>
  <c r="F245" i="1354"/>
  <c r="E245" i="1354"/>
  <c r="C245" i="1354"/>
  <c r="F244" i="1354"/>
  <c r="E244" i="1354"/>
  <c r="C244" i="1354"/>
  <c r="C243" i="1354"/>
  <c r="C354" i="1354" s="1"/>
  <c r="AK237" i="1354"/>
  <c r="AJ237" i="1354"/>
  <c r="AI237" i="1354"/>
  <c r="AH237" i="1354"/>
  <c r="AG237" i="1354"/>
  <c r="AF237" i="1354"/>
  <c r="AE237" i="1354"/>
  <c r="AD237" i="1354"/>
  <c r="AC237" i="1354"/>
  <c r="AB237" i="1354"/>
  <c r="AA237" i="1354"/>
  <c r="Z237" i="1354"/>
  <c r="Y237" i="1354"/>
  <c r="X237" i="1354"/>
  <c r="W237" i="1354"/>
  <c r="V237" i="1354"/>
  <c r="U237" i="1354"/>
  <c r="T237" i="1354"/>
  <c r="S237" i="1354"/>
  <c r="R237" i="1354"/>
  <c r="Q237" i="1354"/>
  <c r="P237" i="1354"/>
  <c r="O237" i="1354"/>
  <c r="N237" i="1354"/>
  <c r="M237" i="1354"/>
  <c r="L237" i="1354"/>
  <c r="K237" i="1354"/>
  <c r="J237" i="1354"/>
  <c r="I237" i="1354"/>
  <c r="H237" i="1354"/>
  <c r="G237" i="1354"/>
  <c r="F236" i="1354"/>
  <c r="E236" i="1354"/>
  <c r="C236" i="1354"/>
  <c r="F235" i="1354"/>
  <c r="E235" i="1354"/>
  <c r="C235" i="1354"/>
  <c r="F234" i="1354"/>
  <c r="E234" i="1354"/>
  <c r="C234" i="1354"/>
  <c r="F233" i="1354"/>
  <c r="E233" i="1354"/>
  <c r="C233" i="1354"/>
  <c r="F232" i="1354"/>
  <c r="E232" i="1354"/>
  <c r="C232" i="1354"/>
  <c r="F231" i="1354"/>
  <c r="E231" i="1354"/>
  <c r="C231" i="1354"/>
  <c r="C230" i="1354"/>
  <c r="C353" i="1354" s="1"/>
  <c r="AK224" i="1354"/>
  <c r="AJ224" i="1354"/>
  <c r="AI224" i="1354"/>
  <c r="AH224" i="1354"/>
  <c r="AG224" i="1354"/>
  <c r="AF224" i="1354"/>
  <c r="AE224" i="1354"/>
  <c r="AD224" i="1354"/>
  <c r="AC224" i="1354"/>
  <c r="AB224" i="1354"/>
  <c r="AA224" i="1354"/>
  <c r="Z224" i="1354"/>
  <c r="Y224" i="1354"/>
  <c r="X224" i="1354"/>
  <c r="W224" i="1354"/>
  <c r="V224" i="1354"/>
  <c r="U224" i="1354"/>
  <c r="T224" i="1354"/>
  <c r="S224" i="1354"/>
  <c r="R224" i="1354"/>
  <c r="Q224" i="1354"/>
  <c r="P224" i="1354"/>
  <c r="O224" i="1354"/>
  <c r="N224" i="1354"/>
  <c r="M224" i="1354"/>
  <c r="L224" i="1354"/>
  <c r="K224" i="1354"/>
  <c r="J224" i="1354"/>
  <c r="I224" i="1354"/>
  <c r="G224" i="1354"/>
  <c r="E221" i="1354"/>
  <c r="C221" i="1354"/>
  <c r="E220" i="1354"/>
  <c r="C220" i="1354"/>
  <c r="E219" i="1354"/>
  <c r="C219" i="1354"/>
  <c r="E218" i="1354"/>
  <c r="C218" i="1354"/>
  <c r="E217" i="1354"/>
  <c r="C217" i="1354"/>
  <c r="E216" i="1354"/>
  <c r="C216" i="1354"/>
  <c r="E215" i="1354"/>
  <c r="C215" i="1354"/>
  <c r="E214" i="1354"/>
  <c r="C214" i="1354"/>
  <c r="E213" i="1354"/>
  <c r="C213" i="1354"/>
  <c r="E212" i="1354"/>
  <c r="C212" i="1354"/>
  <c r="E211" i="1354"/>
  <c r="C211" i="1354"/>
  <c r="E210" i="1354"/>
  <c r="C210" i="1354"/>
  <c r="E209" i="1354"/>
  <c r="C209" i="1354"/>
  <c r="E208" i="1354"/>
  <c r="C208" i="1354"/>
  <c r="E207" i="1354"/>
  <c r="C207" i="1354"/>
  <c r="E206" i="1354"/>
  <c r="C206" i="1354"/>
  <c r="E205" i="1354"/>
  <c r="C205" i="1354"/>
  <c r="E204" i="1354"/>
  <c r="C204" i="1354"/>
  <c r="E203" i="1354"/>
  <c r="C203" i="1354"/>
  <c r="E202" i="1354"/>
  <c r="C202" i="1354"/>
  <c r="E201" i="1354"/>
  <c r="C201" i="1354"/>
  <c r="E200" i="1354"/>
  <c r="C200" i="1354"/>
  <c r="E199" i="1354"/>
  <c r="C199" i="1354"/>
  <c r="E198" i="1354"/>
  <c r="C198" i="1354"/>
  <c r="E197" i="1354"/>
  <c r="C197" i="1354"/>
  <c r="E196" i="1354"/>
  <c r="C196" i="1354"/>
  <c r="E195" i="1354"/>
  <c r="C195" i="1354"/>
  <c r="E194" i="1354"/>
  <c r="C194" i="1354"/>
  <c r="E193" i="1354"/>
  <c r="C193" i="1354"/>
  <c r="E192" i="1354"/>
  <c r="C192" i="1354"/>
  <c r="E191" i="1354"/>
  <c r="C191" i="1354"/>
  <c r="E190" i="1354"/>
  <c r="C190" i="1354"/>
  <c r="E189" i="1354"/>
  <c r="C189" i="1354"/>
  <c r="E188" i="1354"/>
  <c r="C188" i="1354"/>
  <c r="E187" i="1354"/>
  <c r="C187" i="1354"/>
  <c r="E186" i="1354"/>
  <c r="C186" i="1354"/>
  <c r="E185" i="1354"/>
  <c r="C185" i="1354"/>
  <c r="E184" i="1354"/>
  <c r="C184" i="1354"/>
  <c r="E183" i="1354"/>
  <c r="C183" i="1354"/>
  <c r="E182" i="1354"/>
  <c r="C182" i="1354"/>
  <c r="F181" i="1354"/>
  <c r="E181" i="1354"/>
  <c r="C181" i="1354"/>
  <c r="F180" i="1354"/>
  <c r="E180" i="1354"/>
  <c r="C180" i="1354"/>
  <c r="F179" i="1354"/>
  <c r="E179" i="1354"/>
  <c r="C179" i="1354"/>
  <c r="F178" i="1354"/>
  <c r="E178" i="1354"/>
  <c r="C178" i="1354"/>
  <c r="F177" i="1354"/>
  <c r="E177" i="1354"/>
  <c r="C177" i="1354"/>
  <c r="F176" i="1354"/>
  <c r="E176" i="1354"/>
  <c r="C176" i="1354"/>
  <c r="F175" i="1354"/>
  <c r="E175" i="1354"/>
  <c r="C175" i="1354"/>
  <c r="F174" i="1354"/>
  <c r="E174" i="1354"/>
  <c r="C174" i="1354"/>
  <c r="F173" i="1354"/>
  <c r="E173" i="1354"/>
  <c r="C173" i="1354"/>
  <c r="F172" i="1354"/>
  <c r="E172" i="1354"/>
  <c r="C172" i="1354"/>
  <c r="F171" i="1354"/>
  <c r="E171" i="1354"/>
  <c r="C171" i="1354"/>
  <c r="F170" i="1354"/>
  <c r="E170" i="1354"/>
  <c r="C170" i="1354"/>
  <c r="F169" i="1354"/>
  <c r="E169" i="1354"/>
  <c r="C169" i="1354"/>
  <c r="F168" i="1354"/>
  <c r="E168" i="1354"/>
  <c r="C168" i="1354"/>
  <c r="F167" i="1354"/>
  <c r="E167" i="1354"/>
  <c r="C167" i="1354"/>
  <c r="F166" i="1354"/>
  <c r="E166" i="1354"/>
  <c r="C166" i="1354"/>
  <c r="F165" i="1354"/>
  <c r="E165" i="1354"/>
  <c r="C165" i="1354"/>
  <c r="F164" i="1354"/>
  <c r="E164" i="1354"/>
  <c r="C164" i="1354"/>
  <c r="F163" i="1354"/>
  <c r="E163" i="1354"/>
  <c r="C163" i="1354"/>
  <c r="F162" i="1354"/>
  <c r="E162" i="1354"/>
  <c r="C162" i="1354"/>
  <c r="F161" i="1354"/>
  <c r="E161" i="1354"/>
  <c r="C161" i="1354"/>
  <c r="F160" i="1354"/>
  <c r="E160" i="1354"/>
  <c r="C160" i="1354"/>
  <c r="F159" i="1354"/>
  <c r="E159" i="1354"/>
  <c r="C159" i="1354"/>
  <c r="F158" i="1354"/>
  <c r="E158" i="1354"/>
  <c r="C158" i="1354"/>
  <c r="F157" i="1354"/>
  <c r="E157" i="1354"/>
  <c r="C157" i="1354"/>
  <c r="F156" i="1354"/>
  <c r="E156" i="1354"/>
  <c r="C156" i="1354"/>
  <c r="F155" i="1354"/>
  <c r="E155" i="1354"/>
  <c r="C155" i="1354"/>
  <c r="F154" i="1354"/>
  <c r="E154" i="1354"/>
  <c r="C154" i="1354"/>
  <c r="F153" i="1354"/>
  <c r="E153" i="1354"/>
  <c r="C153" i="1354"/>
  <c r="F152" i="1354"/>
  <c r="E152" i="1354"/>
  <c r="C152" i="1354"/>
  <c r="F151" i="1354"/>
  <c r="E151" i="1354"/>
  <c r="C151" i="1354"/>
  <c r="F150" i="1354"/>
  <c r="E150" i="1354"/>
  <c r="C150" i="1354"/>
  <c r="F149" i="1354"/>
  <c r="E149" i="1354"/>
  <c r="C149" i="1354"/>
  <c r="F148" i="1354"/>
  <c r="E148" i="1354"/>
  <c r="C148" i="1354"/>
  <c r="F147" i="1354"/>
  <c r="E147" i="1354"/>
  <c r="C147" i="1354"/>
  <c r="F146" i="1354"/>
  <c r="E146" i="1354"/>
  <c r="C146" i="1354"/>
  <c r="F145" i="1354"/>
  <c r="E145" i="1354"/>
  <c r="C145" i="1354"/>
  <c r="F144" i="1354"/>
  <c r="E144" i="1354"/>
  <c r="C144" i="1354"/>
  <c r="F143" i="1354"/>
  <c r="E143" i="1354"/>
  <c r="C143" i="1354"/>
  <c r="F142" i="1354"/>
  <c r="E142" i="1354"/>
  <c r="C142" i="1354"/>
  <c r="F141" i="1354"/>
  <c r="E141" i="1354"/>
  <c r="C141" i="1354"/>
  <c r="F140" i="1354"/>
  <c r="E140" i="1354"/>
  <c r="C140" i="1354"/>
  <c r="F139" i="1354"/>
  <c r="E139" i="1354"/>
  <c r="C139" i="1354"/>
  <c r="F138" i="1354"/>
  <c r="E138" i="1354"/>
  <c r="C138" i="1354"/>
  <c r="F137" i="1354"/>
  <c r="E137" i="1354"/>
  <c r="C137" i="1354"/>
  <c r="F136" i="1354"/>
  <c r="E136" i="1354"/>
  <c r="C136" i="1354"/>
  <c r="F135" i="1354"/>
  <c r="E135" i="1354"/>
  <c r="C135" i="1354"/>
  <c r="F134" i="1354"/>
  <c r="E134" i="1354"/>
  <c r="C134" i="1354"/>
  <c r="F133" i="1354"/>
  <c r="E133" i="1354"/>
  <c r="C133" i="1354"/>
  <c r="F132" i="1354"/>
  <c r="E132" i="1354"/>
  <c r="C132" i="1354"/>
  <c r="F131" i="1354"/>
  <c r="E131" i="1354"/>
  <c r="C131" i="1354"/>
  <c r="F130" i="1354"/>
  <c r="E130" i="1354"/>
  <c r="C130" i="1354"/>
  <c r="F129" i="1354"/>
  <c r="E129" i="1354"/>
  <c r="C129" i="1354"/>
  <c r="F128" i="1354"/>
  <c r="E128" i="1354"/>
  <c r="C128" i="1354"/>
  <c r="F127" i="1354"/>
  <c r="E127" i="1354"/>
  <c r="C127" i="1354"/>
  <c r="F126" i="1354"/>
  <c r="E126" i="1354"/>
  <c r="C126" i="1354"/>
  <c r="F125" i="1354"/>
  <c r="E125" i="1354"/>
  <c r="C125" i="1354"/>
  <c r="F124" i="1354"/>
  <c r="E124" i="1354"/>
  <c r="C124" i="1354"/>
  <c r="F123" i="1354"/>
  <c r="E123" i="1354"/>
  <c r="C123" i="1354"/>
  <c r="F122" i="1354"/>
  <c r="E122" i="1354"/>
  <c r="C122" i="1354"/>
  <c r="F121" i="1354"/>
  <c r="E121" i="1354"/>
  <c r="C121" i="1354"/>
  <c r="F120" i="1354"/>
  <c r="E120" i="1354"/>
  <c r="C120" i="1354"/>
  <c r="F119" i="1354"/>
  <c r="E119" i="1354"/>
  <c r="C119" i="1354"/>
  <c r="F118" i="1354"/>
  <c r="E118" i="1354"/>
  <c r="C118" i="1354"/>
  <c r="F117" i="1354"/>
  <c r="E117" i="1354"/>
  <c r="C117" i="1354"/>
  <c r="F116" i="1354"/>
  <c r="E116" i="1354"/>
  <c r="C116" i="1354"/>
  <c r="F115" i="1354"/>
  <c r="E115" i="1354"/>
  <c r="C115" i="1354"/>
  <c r="F114" i="1354"/>
  <c r="E114" i="1354"/>
  <c r="C114" i="1354"/>
  <c r="F113" i="1354"/>
  <c r="E113" i="1354"/>
  <c r="C113" i="1354"/>
  <c r="F112" i="1354"/>
  <c r="E112" i="1354"/>
  <c r="C112" i="1354"/>
  <c r="F111" i="1354"/>
  <c r="E111" i="1354"/>
  <c r="C111" i="1354"/>
  <c r="F110" i="1354"/>
  <c r="E110" i="1354"/>
  <c r="C110" i="1354"/>
  <c r="F109" i="1354"/>
  <c r="E109" i="1354"/>
  <c r="C109" i="1354"/>
  <c r="F108" i="1354"/>
  <c r="E108" i="1354"/>
  <c r="C108" i="1354"/>
  <c r="F107" i="1354"/>
  <c r="E107" i="1354"/>
  <c r="C107" i="1354"/>
  <c r="F106" i="1354"/>
  <c r="E106" i="1354"/>
  <c r="C106" i="1354"/>
  <c r="F105" i="1354"/>
  <c r="E105" i="1354"/>
  <c r="C105" i="1354"/>
  <c r="F104" i="1354"/>
  <c r="E104" i="1354"/>
  <c r="C104" i="1354"/>
  <c r="F103" i="1354"/>
  <c r="E103" i="1354"/>
  <c r="C103" i="1354"/>
  <c r="F102" i="1354"/>
  <c r="E102" i="1354"/>
  <c r="C102" i="1354"/>
  <c r="F101" i="1354"/>
  <c r="E101" i="1354"/>
  <c r="C101" i="1354"/>
  <c r="F100" i="1354"/>
  <c r="E100" i="1354"/>
  <c r="C100" i="1354"/>
  <c r="F99" i="1354"/>
  <c r="E99" i="1354"/>
  <c r="C99" i="1354"/>
  <c r="F98" i="1354"/>
  <c r="E98" i="1354"/>
  <c r="C98" i="1354"/>
  <c r="F97" i="1354"/>
  <c r="E97" i="1354"/>
  <c r="C97" i="1354"/>
  <c r="F96" i="1354"/>
  <c r="E96" i="1354"/>
  <c r="C96" i="1354"/>
  <c r="F95" i="1354"/>
  <c r="E95" i="1354"/>
  <c r="C95" i="1354"/>
  <c r="F94" i="1354"/>
  <c r="E94" i="1354"/>
  <c r="C94" i="1354"/>
  <c r="F93" i="1354"/>
  <c r="E93" i="1354"/>
  <c r="C93" i="1354"/>
  <c r="F92" i="1354"/>
  <c r="E92" i="1354"/>
  <c r="C92" i="1354"/>
  <c r="F91" i="1354"/>
  <c r="E91" i="1354"/>
  <c r="C91" i="1354"/>
  <c r="F90" i="1354"/>
  <c r="E90" i="1354"/>
  <c r="C90" i="1354"/>
  <c r="F89" i="1354"/>
  <c r="E89" i="1354"/>
  <c r="C89" i="1354"/>
  <c r="F88" i="1354"/>
  <c r="E88" i="1354"/>
  <c r="C88" i="1354"/>
  <c r="F87" i="1354"/>
  <c r="E87" i="1354"/>
  <c r="C87" i="1354"/>
  <c r="F86" i="1354"/>
  <c r="E86" i="1354"/>
  <c r="C86" i="1354"/>
  <c r="F85" i="1354"/>
  <c r="E85" i="1354"/>
  <c r="C85" i="1354"/>
  <c r="F84" i="1354"/>
  <c r="E84" i="1354"/>
  <c r="C84" i="1354"/>
  <c r="F83" i="1354"/>
  <c r="E83" i="1354"/>
  <c r="C83" i="1354"/>
  <c r="F82" i="1354"/>
  <c r="E82" i="1354"/>
  <c r="C82" i="1354"/>
  <c r="F81" i="1354"/>
  <c r="E81" i="1354"/>
  <c r="C81" i="1354"/>
  <c r="F80" i="1354"/>
  <c r="E80" i="1354"/>
  <c r="C80" i="1354"/>
  <c r="F79" i="1354"/>
  <c r="E79" i="1354"/>
  <c r="C79" i="1354"/>
  <c r="F78" i="1354"/>
  <c r="E78" i="1354"/>
  <c r="C78" i="1354"/>
  <c r="F77" i="1354"/>
  <c r="E77" i="1354"/>
  <c r="C77" i="1354"/>
  <c r="F76" i="1354"/>
  <c r="E76" i="1354"/>
  <c r="C76" i="1354"/>
  <c r="F75" i="1354"/>
  <c r="E75" i="1354"/>
  <c r="C75" i="1354"/>
  <c r="F74" i="1354"/>
  <c r="E74" i="1354"/>
  <c r="C74" i="1354"/>
  <c r="F73" i="1354"/>
  <c r="E73" i="1354"/>
  <c r="C73" i="1354"/>
  <c r="F72" i="1354"/>
  <c r="E72" i="1354"/>
  <c r="C72" i="1354"/>
  <c r="F71" i="1354"/>
  <c r="E71" i="1354"/>
  <c r="C71" i="1354"/>
  <c r="F70" i="1354"/>
  <c r="E70" i="1354"/>
  <c r="C70" i="1354"/>
  <c r="F69" i="1354"/>
  <c r="E69" i="1354"/>
  <c r="C69" i="1354"/>
  <c r="F68" i="1354"/>
  <c r="E68" i="1354"/>
  <c r="C68" i="1354"/>
  <c r="F67" i="1354"/>
  <c r="E67" i="1354"/>
  <c r="C67" i="1354"/>
  <c r="F66" i="1354"/>
  <c r="E66" i="1354"/>
  <c r="C66" i="1354"/>
  <c r="F65" i="1354"/>
  <c r="E65" i="1354"/>
  <c r="C65" i="1354"/>
  <c r="F64" i="1354"/>
  <c r="E64" i="1354"/>
  <c r="C64" i="1354"/>
  <c r="F63" i="1354"/>
  <c r="E63" i="1354"/>
  <c r="C63" i="1354"/>
  <c r="F62" i="1354"/>
  <c r="E62" i="1354"/>
  <c r="C62" i="1354"/>
  <c r="F61" i="1354"/>
  <c r="E61" i="1354"/>
  <c r="C61" i="1354"/>
  <c r="F60" i="1354"/>
  <c r="E60" i="1354"/>
  <c r="C60" i="1354"/>
  <c r="F59" i="1354"/>
  <c r="E59" i="1354"/>
  <c r="C59" i="1354"/>
  <c r="F58" i="1354"/>
  <c r="E58" i="1354"/>
  <c r="C58" i="1354"/>
  <c r="F57" i="1354"/>
  <c r="E57" i="1354"/>
  <c r="C57" i="1354"/>
  <c r="F56" i="1354"/>
  <c r="E56" i="1354"/>
  <c r="C56" i="1354"/>
  <c r="F55" i="1354"/>
  <c r="E55" i="1354"/>
  <c r="C55" i="1354"/>
  <c r="F54" i="1354"/>
  <c r="E54" i="1354"/>
  <c r="C54" i="1354"/>
  <c r="F53" i="1354"/>
  <c r="E53" i="1354"/>
  <c r="C53" i="1354"/>
  <c r="F52" i="1354"/>
  <c r="E52" i="1354"/>
  <c r="C52" i="1354"/>
  <c r="F51" i="1354"/>
  <c r="E51" i="1354"/>
  <c r="C51" i="1354"/>
  <c r="F50" i="1354"/>
  <c r="E50" i="1354"/>
  <c r="C50" i="1354"/>
  <c r="F49" i="1354"/>
  <c r="E49" i="1354"/>
  <c r="C49" i="1354"/>
  <c r="F48" i="1354"/>
  <c r="E48" i="1354"/>
  <c r="C48" i="1354"/>
  <c r="F47" i="1354"/>
  <c r="E47" i="1354"/>
  <c r="C47" i="1354"/>
  <c r="F46" i="1354"/>
  <c r="E46" i="1354"/>
  <c r="C46" i="1354"/>
  <c r="F45" i="1354"/>
  <c r="E45" i="1354"/>
  <c r="C45" i="1354"/>
  <c r="F44" i="1354"/>
  <c r="E44" i="1354"/>
  <c r="C44" i="1354"/>
  <c r="F43" i="1354"/>
  <c r="E43" i="1354"/>
  <c r="C43" i="1354"/>
  <c r="F42" i="1354"/>
  <c r="E42" i="1354"/>
  <c r="C42" i="1354"/>
  <c r="F41" i="1354"/>
  <c r="E41" i="1354"/>
  <c r="C41" i="1354"/>
  <c r="F40" i="1354"/>
  <c r="E40" i="1354"/>
  <c r="C40" i="1354"/>
  <c r="F39" i="1354"/>
  <c r="E39" i="1354"/>
  <c r="C39" i="1354"/>
  <c r="F38" i="1354"/>
  <c r="E38" i="1354"/>
  <c r="C38" i="1354"/>
  <c r="F37" i="1354"/>
  <c r="E37" i="1354"/>
  <c r="C37" i="1354"/>
  <c r="F36" i="1354"/>
  <c r="E36" i="1354"/>
  <c r="C36" i="1354"/>
  <c r="F35" i="1354"/>
  <c r="E35" i="1354"/>
  <c r="C35" i="1354"/>
  <c r="F34" i="1354"/>
  <c r="E34" i="1354"/>
  <c r="C34" i="1354"/>
  <c r="F33" i="1354"/>
  <c r="E33" i="1354"/>
  <c r="C33" i="1354"/>
  <c r="F32" i="1354"/>
  <c r="E32" i="1354"/>
  <c r="C32" i="1354"/>
  <c r="F31" i="1354"/>
  <c r="E31" i="1354"/>
  <c r="C31" i="1354"/>
  <c r="F30" i="1354"/>
  <c r="E30" i="1354"/>
  <c r="C30" i="1354"/>
  <c r="F29" i="1354"/>
  <c r="E29" i="1354"/>
  <c r="C29" i="1354"/>
  <c r="F28" i="1354"/>
  <c r="E28" i="1354"/>
  <c r="C28" i="1354"/>
  <c r="F27" i="1354"/>
  <c r="E27" i="1354"/>
  <c r="C27" i="1354"/>
  <c r="F26" i="1354"/>
  <c r="E26" i="1354"/>
  <c r="C26" i="1354"/>
  <c r="F25" i="1354"/>
  <c r="E25" i="1354"/>
  <c r="C25" i="1354"/>
  <c r="F24" i="1354"/>
  <c r="E24" i="1354"/>
  <c r="C24" i="1354"/>
  <c r="F23" i="1354"/>
  <c r="E23" i="1354"/>
  <c r="C23" i="1354"/>
  <c r="F22" i="1354"/>
  <c r="E22" i="1354"/>
  <c r="C22" i="1354"/>
  <c r="F21" i="1354"/>
  <c r="E21" i="1354"/>
  <c r="C21" i="1354"/>
  <c r="F20" i="1354"/>
  <c r="E20" i="1354"/>
  <c r="C20" i="1354"/>
  <c r="F19" i="1354"/>
  <c r="E19" i="1354"/>
  <c r="C19" i="1354"/>
  <c r="F18" i="1354"/>
  <c r="E18" i="1354"/>
  <c r="C18" i="1354"/>
  <c r="F17" i="1354"/>
  <c r="E17" i="1354"/>
  <c r="C17" i="1354"/>
  <c r="F16" i="1354"/>
  <c r="E16" i="1354"/>
  <c r="C16" i="1354"/>
  <c r="F15" i="1354"/>
  <c r="E15" i="1354"/>
  <c r="C15" i="1354"/>
  <c r="F14" i="1354"/>
  <c r="E14" i="1354"/>
  <c r="C14" i="1354"/>
  <c r="F13" i="1354"/>
  <c r="E13" i="1354"/>
  <c r="C13" i="1354"/>
  <c r="F12" i="1354"/>
  <c r="E12" i="1354"/>
  <c r="C12" i="1354"/>
  <c r="F11" i="1354"/>
  <c r="E11" i="1354"/>
  <c r="C11" i="1354"/>
  <c r="F10" i="1354"/>
  <c r="E10" i="1354"/>
  <c r="C10" i="1354"/>
  <c r="F9" i="1354"/>
  <c r="E9" i="1354"/>
  <c r="C9" i="1354"/>
  <c r="F8" i="1354"/>
  <c r="E8" i="1354"/>
  <c r="C8" i="1354"/>
  <c r="F7" i="1354"/>
  <c r="E7" i="1354"/>
  <c r="C7" i="1354"/>
  <c r="F6" i="1354"/>
  <c r="E6" i="1354"/>
  <c r="C6" i="1354"/>
  <c r="F5" i="1354"/>
  <c r="E5" i="1354"/>
  <c r="C5" i="1354"/>
  <c r="C4" i="1354"/>
  <c r="C352" i="1354" s="1"/>
  <c r="C335" i="1353"/>
  <c r="C359" i="1353" s="1"/>
  <c r="C326" i="1353"/>
  <c r="C358" i="1353" s="1"/>
  <c r="C313" i="1353"/>
  <c r="C357" i="1353" s="1"/>
  <c r="C303" i="1353"/>
  <c r="C356" i="1353" s="1"/>
  <c r="C287" i="1353"/>
  <c r="C355" i="1353" s="1"/>
  <c r="C243" i="1353"/>
  <c r="C354" i="1353" s="1"/>
  <c r="C230" i="1353"/>
  <c r="C353" i="1353" s="1"/>
  <c r="C4" i="1353"/>
  <c r="C352" i="1353" s="1"/>
  <c r="AK338" i="1353"/>
  <c r="AJ338" i="1353"/>
  <c r="AI338" i="1353"/>
  <c r="AH338" i="1353"/>
  <c r="AG338" i="1353"/>
  <c r="AF338" i="1353"/>
  <c r="AE338" i="1353"/>
  <c r="AD338" i="1353"/>
  <c r="AC338" i="1353"/>
  <c r="AB338" i="1353"/>
  <c r="AA338" i="1353"/>
  <c r="Z338" i="1353"/>
  <c r="Y338" i="1353"/>
  <c r="X338" i="1353"/>
  <c r="W338" i="1353"/>
  <c r="V338" i="1353"/>
  <c r="U338" i="1353"/>
  <c r="T338" i="1353"/>
  <c r="S338" i="1353"/>
  <c r="R338" i="1353"/>
  <c r="Q338" i="1353"/>
  <c r="P338" i="1353"/>
  <c r="O338" i="1353"/>
  <c r="N338" i="1353"/>
  <c r="M338" i="1353"/>
  <c r="L338" i="1353"/>
  <c r="K338" i="1353"/>
  <c r="J338" i="1353"/>
  <c r="I338" i="1353"/>
  <c r="H338" i="1353"/>
  <c r="AK329" i="1353"/>
  <c r="AJ329" i="1353"/>
  <c r="AI329" i="1353"/>
  <c r="AH329" i="1353"/>
  <c r="AG329" i="1353"/>
  <c r="AF329" i="1353"/>
  <c r="AE329" i="1353"/>
  <c r="AD329" i="1353"/>
  <c r="AC329" i="1353"/>
  <c r="AB329" i="1353"/>
  <c r="AA329" i="1353"/>
  <c r="Z329" i="1353"/>
  <c r="Y329" i="1353"/>
  <c r="X329" i="1353"/>
  <c r="W329" i="1353"/>
  <c r="V329" i="1353"/>
  <c r="U329" i="1353"/>
  <c r="T329" i="1353"/>
  <c r="S329" i="1353"/>
  <c r="R329" i="1353"/>
  <c r="Q329" i="1353"/>
  <c r="P329" i="1353"/>
  <c r="O329" i="1353"/>
  <c r="N329" i="1353"/>
  <c r="M329" i="1353"/>
  <c r="L329" i="1353"/>
  <c r="K329" i="1353"/>
  <c r="J329" i="1353"/>
  <c r="I329" i="1353"/>
  <c r="H329" i="1353"/>
  <c r="AK320" i="1353"/>
  <c r="AJ320" i="1353"/>
  <c r="AI320" i="1353"/>
  <c r="AH320" i="1353"/>
  <c r="AG320" i="1353"/>
  <c r="AF320" i="1353"/>
  <c r="AE320" i="1353"/>
  <c r="AD320" i="1353"/>
  <c r="AC320" i="1353"/>
  <c r="AB320" i="1353"/>
  <c r="AA320" i="1353"/>
  <c r="Z320" i="1353"/>
  <c r="Y320" i="1353"/>
  <c r="X320" i="1353"/>
  <c r="W320" i="1353"/>
  <c r="V320" i="1353"/>
  <c r="U320" i="1353"/>
  <c r="T320" i="1353"/>
  <c r="S320" i="1353"/>
  <c r="R320" i="1353"/>
  <c r="Q320" i="1353"/>
  <c r="P320" i="1353"/>
  <c r="O320" i="1353"/>
  <c r="N320" i="1353"/>
  <c r="M320" i="1353"/>
  <c r="L320" i="1353"/>
  <c r="K320" i="1353"/>
  <c r="J320" i="1353"/>
  <c r="I320" i="1353"/>
  <c r="H320" i="1353"/>
  <c r="AK307" i="1353"/>
  <c r="AJ307" i="1353"/>
  <c r="AI307" i="1353"/>
  <c r="AH307" i="1353"/>
  <c r="AG307" i="1353"/>
  <c r="AF307" i="1353"/>
  <c r="AE307" i="1353"/>
  <c r="AD307" i="1353"/>
  <c r="AC307" i="1353"/>
  <c r="AB307" i="1353"/>
  <c r="AA307" i="1353"/>
  <c r="Z307" i="1353"/>
  <c r="Y307" i="1353"/>
  <c r="X307" i="1353"/>
  <c r="W307" i="1353"/>
  <c r="V307" i="1353"/>
  <c r="U307" i="1353"/>
  <c r="T307" i="1353"/>
  <c r="S307" i="1353"/>
  <c r="R307" i="1353"/>
  <c r="Q307" i="1353"/>
  <c r="P307" i="1353"/>
  <c r="O307" i="1353"/>
  <c r="N307" i="1353"/>
  <c r="M307" i="1353"/>
  <c r="L307" i="1353"/>
  <c r="K307" i="1353"/>
  <c r="J307" i="1353"/>
  <c r="I307" i="1353"/>
  <c r="H307" i="1353"/>
  <c r="AK297" i="1353"/>
  <c r="AJ297" i="1353"/>
  <c r="AI297" i="1353"/>
  <c r="AH297" i="1353"/>
  <c r="AG297" i="1353"/>
  <c r="AF297" i="1353"/>
  <c r="AE297" i="1353"/>
  <c r="AD297" i="1353"/>
  <c r="AC297" i="1353"/>
  <c r="AB297" i="1353"/>
  <c r="AA297" i="1353"/>
  <c r="Z297" i="1353"/>
  <c r="Y297" i="1353"/>
  <c r="X297" i="1353"/>
  <c r="W297" i="1353"/>
  <c r="V297" i="1353"/>
  <c r="U297" i="1353"/>
  <c r="T297" i="1353"/>
  <c r="S297" i="1353"/>
  <c r="R297" i="1353"/>
  <c r="Q297" i="1353"/>
  <c r="P297" i="1353"/>
  <c r="O297" i="1353"/>
  <c r="N297" i="1353"/>
  <c r="M297" i="1353"/>
  <c r="L297" i="1353"/>
  <c r="K297" i="1353"/>
  <c r="J297" i="1353"/>
  <c r="I297" i="1353"/>
  <c r="H297" i="1353"/>
  <c r="AK281" i="1353"/>
  <c r="AJ281" i="1353"/>
  <c r="AI281" i="1353"/>
  <c r="AH281" i="1353"/>
  <c r="AG281" i="1353"/>
  <c r="AF281" i="1353"/>
  <c r="AE281" i="1353"/>
  <c r="AD281" i="1353"/>
  <c r="AC281" i="1353"/>
  <c r="AB281" i="1353"/>
  <c r="AA281" i="1353"/>
  <c r="Z281" i="1353"/>
  <c r="Y281" i="1353"/>
  <c r="X281" i="1353"/>
  <c r="W281" i="1353"/>
  <c r="V281" i="1353"/>
  <c r="U281" i="1353"/>
  <c r="T281" i="1353"/>
  <c r="S281" i="1353"/>
  <c r="R281" i="1353"/>
  <c r="Q281" i="1353"/>
  <c r="P281" i="1353"/>
  <c r="O281" i="1353"/>
  <c r="N281" i="1353"/>
  <c r="M281" i="1353"/>
  <c r="L281" i="1353"/>
  <c r="K281" i="1353"/>
  <c r="J281" i="1353"/>
  <c r="I281" i="1353"/>
  <c r="H281" i="1353"/>
  <c r="AK237" i="1353"/>
  <c r="AJ237" i="1353"/>
  <c r="AI237" i="1353"/>
  <c r="AH237" i="1353"/>
  <c r="AG237" i="1353"/>
  <c r="AF237" i="1353"/>
  <c r="AE237" i="1353"/>
  <c r="AD237" i="1353"/>
  <c r="AC237" i="1353"/>
  <c r="AB237" i="1353"/>
  <c r="AA237" i="1353"/>
  <c r="Z237" i="1353"/>
  <c r="Y237" i="1353"/>
  <c r="X237" i="1353"/>
  <c r="W237" i="1353"/>
  <c r="V237" i="1353"/>
  <c r="U237" i="1353"/>
  <c r="T237" i="1353"/>
  <c r="S237" i="1353"/>
  <c r="R237" i="1353"/>
  <c r="Q237" i="1353"/>
  <c r="P237" i="1353"/>
  <c r="O237" i="1353"/>
  <c r="N237" i="1353"/>
  <c r="M237" i="1353"/>
  <c r="L237" i="1353"/>
  <c r="K237" i="1353"/>
  <c r="J237" i="1353"/>
  <c r="I237" i="1353"/>
  <c r="H237" i="1353"/>
  <c r="AK224" i="1353"/>
  <c r="AJ224" i="1353"/>
  <c r="AI224" i="1353"/>
  <c r="AH224" i="1353"/>
  <c r="AG224" i="1353"/>
  <c r="AF224" i="1353"/>
  <c r="AE224" i="1353"/>
  <c r="AD224" i="1353"/>
  <c r="AC224" i="1353"/>
  <c r="AB224" i="1353"/>
  <c r="AA224" i="1353"/>
  <c r="Z224" i="1353"/>
  <c r="Y224" i="1353"/>
  <c r="X224" i="1353"/>
  <c r="V224" i="1353"/>
  <c r="U224" i="1353"/>
  <c r="T224" i="1353"/>
  <c r="S224" i="1353"/>
  <c r="R224" i="1353"/>
  <c r="Q224" i="1353"/>
  <c r="P224" i="1353"/>
  <c r="O224" i="1353"/>
  <c r="N224" i="1353"/>
  <c r="M224" i="1353"/>
  <c r="L224" i="1353"/>
  <c r="K224" i="1353"/>
  <c r="J224" i="1353"/>
  <c r="I3" i="1353"/>
  <c r="I2" i="1353"/>
  <c r="C359" i="1363" l="1"/>
  <c r="B11" i="1367"/>
  <c r="B11" i="1366"/>
  <c r="D220" i="1431"/>
  <c r="D220" i="1430"/>
  <c r="D220" i="1380"/>
  <c r="D212" i="1431"/>
  <c r="D212" i="1430"/>
  <c r="D212" i="1380"/>
  <c r="D204" i="1431"/>
  <c r="D204" i="1430"/>
  <c r="D204" i="1380"/>
  <c r="D196" i="1431"/>
  <c r="D196" i="1430"/>
  <c r="D196" i="1380"/>
  <c r="D188" i="1431"/>
  <c r="D188" i="1430"/>
  <c r="D188" i="1380"/>
  <c r="D219" i="1356"/>
  <c r="D219" i="1431"/>
  <c r="D219" i="1430"/>
  <c r="D219" i="1380"/>
  <c r="D211" i="1356"/>
  <c r="D211" i="1431"/>
  <c r="D211" i="1430"/>
  <c r="D211" i="1380"/>
  <c r="D203" i="1356"/>
  <c r="D203" i="1431"/>
  <c r="D203" i="1430"/>
  <c r="D203" i="1380"/>
  <c r="D195" i="1356"/>
  <c r="D195" i="1431"/>
  <c r="D195" i="1430"/>
  <c r="D195" i="1380"/>
  <c r="D187" i="1358"/>
  <c r="D187" i="1431"/>
  <c r="D187" i="1430"/>
  <c r="D187" i="1380"/>
  <c r="D218" i="1431"/>
  <c r="D218" i="1430"/>
  <c r="D218" i="1380"/>
  <c r="D210" i="1431"/>
  <c r="D210" i="1430"/>
  <c r="D210" i="1380"/>
  <c r="D202" i="1431"/>
  <c r="D202" i="1430"/>
  <c r="D202" i="1380"/>
  <c r="D194" i="1431"/>
  <c r="D194" i="1430"/>
  <c r="D194" i="1380"/>
  <c r="D186" i="1431"/>
  <c r="D186" i="1430"/>
  <c r="D186" i="1380"/>
  <c r="D188" i="1365"/>
  <c r="D196" i="1365"/>
  <c r="D204" i="1365"/>
  <c r="D212" i="1365"/>
  <c r="D220" i="1365"/>
  <c r="D217" i="1431"/>
  <c r="D217" i="1430"/>
  <c r="D217" i="1380"/>
  <c r="D209" i="1431"/>
  <c r="D209" i="1430"/>
  <c r="D209" i="1380"/>
  <c r="D201" i="1431"/>
  <c r="D201" i="1430"/>
  <c r="D201" i="1380"/>
  <c r="D193" i="1431"/>
  <c r="D193" i="1430"/>
  <c r="D193" i="1380"/>
  <c r="D185" i="1431"/>
  <c r="D185" i="1430"/>
  <c r="D185" i="1380"/>
  <c r="D216" i="1431"/>
  <c r="D216" i="1430"/>
  <c r="D216" i="1380"/>
  <c r="D208" i="1354"/>
  <c r="D208" i="1431"/>
  <c r="D208" i="1430"/>
  <c r="D208" i="1380"/>
  <c r="D200" i="1354"/>
  <c r="D200" i="1431"/>
  <c r="D200" i="1430"/>
  <c r="D200" i="1380"/>
  <c r="D192" i="1431"/>
  <c r="D192" i="1430"/>
  <c r="D192" i="1380"/>
  <c r="D184" i="1431"/>
  <c r="D184" i="1430"/>
  <c r="D184" i="1380"/>
  <c r="D186" i="1365"/>
  <c r="D194" i="1365"/>
  <c r="D202" i="1365"/>
  <c r="D210" i="1365"/>
  <c r="D218" i="1365"/>
  <c r="D215" i="1356"/>
  <c r="D215" i="1431"/>
  <c r="D215" i="1430"/>
  <c r="D215" i="1380"/>
  <c r="D207" i="1431"/>
  <c r="D207" i="1430"/>
  <c r="D207" i="1380"/>
  <c r="D199" i="1356"/>
  <c r="D199" i="1431"/>
  <c r="D199" i="1430"/>
  <c r="D199" i="1380"/>
  <c r="D191" i="1431"/>
  <c r="D191" i="1430"/>
  <c r="D191" i="1380"/>
  <c r="D183" i="1356"/>
  <c r="D183" i="1431"/>
  <c r="D183" i="1430"/>
  <c r="D183" i="1380"/>
  <c r="D214" i="1430"/>
  <c r="D214" i="1431"/>
  <c r="D214" i="1380"/>
  <c r="D206" i="1431"/>
  <c r="D206" i="1430"/>
  <c r="D206" i="1380"/>
  <c r="D198" i="1431"/>
  <c r="D198" i="1430"/>
  <c r="D198" i="1380"/>
  <c r="D190" i="1431"/>
  <c r="D190" i="1430"/>
  <c r="D190" i="1380"/>
  <c r="D182" i="1431"/>
  <c r="D182" i="1430"/>
  <c r="D182" i="1380"/>
  <c r="D184" i="1365"/>
  <c r="D192" i="1365"/>
  <c r="D200" i="1365"/>
  <c r="D208" i="1365"/>
  <c r="D216" i="1365"/>
  <c r="D221" i="1431"/>
  <c r="D221" i="1430"/>
  <c r="D221" i="1380"/>
  <c r="D213" i="1356"/>
  <c r="D213" i="1431"/>
  <c r="D213" i="1430"/>
  <c r="D213" i="1380"/>
  <c r="D205" i="1431"/>
  <c r="D205" i="1430"/>
  <c r="D205" i="1380"/>
  <c r="D197" i="1356"/>
  <c r="D197" i="1431"/>
  <c r="D197" i="1430"/>
  <c r="D197" i="1380"/>
  <c r="D189" i="1431"/>
  <c r="D189" i="1430"/>
  <c r="D189" i="1380"/>
  <c r="D187" i="1365"/>
  <c r="D195" i="1365"/>
  <c r="D203" i="1365"/>
  <c r="D211" i="1365"/>
  <c r="D219" i="1365"/>
  <c r="E48" i="1441"/>
  <c r="Z197" i="1380"/>
  <c r="K197" i="1365"/>
  <c r="L197" i="1365" s="1"/>
  <c r="M197" i="1365" s="1"/>
  <c r="N197" i="1365" s="1"/>
  <c r="O197" i="1365" s="1"/>
  <c r="P197" i="1365" s="1"/>
  <c r="Q197" i="1365" s="1"/>
  <c r="R197" i="1365" s="1"/>
  <c r="S197" i="1365" s="1"/>
  <c r="T197" i="1365" s="1"/>
  <c r="U197" i="1365" s="1"/>
  <c r="V197" i="1365" s="1"/>
  <c r="W197" i="1365" s="1"/>
  <c r="X197" i="1365" s="1"/>
  <c r="H352" i="1365"/>
  <c r="H354" i="1365" s="1"/>
  <c r="J2" i="1353"/>
  <c r="I2" i="1380"/>
  <c r="D2" i="1368"/>
  <c r="I2" i="1361"/>
  <c r="I2" i="1358"/>
  <c r="I2" i="1355"/>
  <c r="D2" i="1367"/>
  <c r="D2" i="1366"/>
  <c r="I2" i="1362"/>
  <c r="I2" i="1363" s="1"/>
  <c r="I2" i="1359"/>
  <c r="I2" i="1356"/>
  <c r="I2" i="1354"/>
  <c r="J3" i="1353"/>
  <c r="I3" i="1380"/>
  <c r="D3" i="1368"/>
  <c r="D3" i="1366"/>
  <c r="I3" i="1365"/>
  <c r="I3" i="1361"/>
  <c r="I3" i="1358"/>
  <c r="I3" i="1355"/>
  <c r="D3" i="1367"/>
  <c r="I3" i="1362"/>
  <c r="I3" i="1363" s="1"/>
  <c r="I3" i="1359"/>
  <c r="I3" i="1356"/>
  <c r="I3" i="1354"/>
  <c r="G352" i="1365"/>
  <c r="G354" i="1365" s="1"/>
  <c r="I352" i="1365"/>
  <c r="I354" i="1365" s="1"/>
  <c r="AB224" i="1358"/>
  <c r="M224" i="1358"/>
  <c r="U224" i="1358"/>
  <c r="AC224" i="1358"/>
  <c r="AK224" i="1358"/>
  <c r="N224" i="1358"/>
  <c r="V224" i="1358"/>
  <c r="AD224" i="1358"/>
  <c r="W224" i="1358"/>
  <c r="AE224" i="1358"/>
  <c r="X224" i="1358"/>
  <c r="AF224" i="1358"/>
  <c r="Y224" i="1358"/>
  <c r="AG224" i="1358"/>
  <c r="AH224" i="1358"/>
  <c r="AJ224" i="1358"/>
  <c r="AA224" i="1358"/>
  <c r="AI224" i="1358"/>
  <c r="I224" i="1365"/>
  <c r="BM330" i="1362"/>
  <c r="AF330" i="1361"/>
  <c r="O224" i="1358"/>
  <c r="AH308" i="1354"/>
  <c r="AK308" i="1356"/>
  <c r="AD308" i="1361"/>
  <c r="AF330" i="1358"/>
  <c r="L224" i="1358"/>
  <c r="BN330" i="1362"/>
  <c r="P224" i="1358"/>
  <c r="T224" i="1358"/>
  <c r="K238" i="1362"/>
  <c r="V308" i="1355"/>
  <c r="AK308" i="1358"/>
  <c r="M321" i="1355"/>
  <c r="BJ330" i="1362"/>
  <c r="AF330" i="1355"/>
  <c r="AD330" i="1359"/>
  <c r="BP308" i="1362"/>
  <c r="J238" i="1354"/>
  <c r="J308" i="1354"/>
  <c r="K224" i="1358"/>
  <c r="AK321" i="1358"/>
  <c r="AC321" i="1355"/>
  <c r="Q224" i="1358"/>
  <c r="R238" i="1354"/>
  <c r="AK298" i="1354"/>
  <c r="AE330" i="1354"/>
  <c r="AJ321" i="1356"/>
  <c r="S224" i="1358"/>
  <c r="AK321" i="1359"/>
  <c r="M321" i="1361"/>
  <c r="P330" i="1359"/>
  <c r="AD330" i="1356"/>
  <c r="AD330" i="1358"/>
  <c r="AC321" i="1359"/>
  <c r="AF330" i="1359"/>
  <c r="AE197" i="1359"/>
  <c r="AK308" i="1354"/>
  <c r="G308" i="1355"/>
  <c r="AK238" i="1356"/>
  <c r="AD298" i="1356"/>
  <c r="AK308" i="1359"/>
  <c r="AK321" i="1361"/>
  <c r="P330" i="1361"/>
  <c r="O224" i="1361"/>
  <c r="J8" i="1368" s="1"/>
  <c r="AE330" i="1355"/>
  <c r="P330" i="1355"/>
  <c r="AK321" i="1355"/>
  <c r="BL321" i="1362"/>
  <c r="H297" i="1365"/>
  <c r="H237" i="1365"/>
  <c r="H224" i="1365"/>
  <c r="H238" i="1365"/>
  <c r="I238" i="1365"/>
  <c r="I239" i="1365" s="1"/>
  <c r="I237" i="1365"/>
  <c r="J238" i="1365"/>
  <c r="J239" i="1365" s="1"/>
  <c r="G238" i="1365"/>
  <c r="J281" i="1365"/>
  <c r="K282" i="1365"/>
  <c r="K283" i="1365" s="1"/>
  <c r="H282" i="1365"/>
  <c r="I282" i="1365"/>
  <c r="I283" i="1365" s="1"/>
  <c r="J282" i="1365"/>
  <c r="J283" i="1365" s="1"/>
  <c r="G282" i="1365"/>
  <c r="I281" i="1365"/>
  <c r="H281" i="1365"/>
  <c r="I297" i="1365"/>
  <c r="J298" i="1365"/>
  <c r="J299" i="1365" s="1"/>
  <c r="H298" i="1365"/>
  <c r="G298" i="1365"/>
  <c r="I298" i="1365"/>
  <c r="I299" i="1365" s="1"/>
  <c r="I307" i="1365"/>
  <c r="J308" i="1365"/>
  <c r="J309" i="1365" s="1"/>
  <c r="G308" i="1365"/>
  <c r="I308" i="1365"/>
  <c r="I309" i="1365" s="1"/>
  <c r="H307" i="1365"/>
  <c r="H308" i="1365"/>
  <c r="H329" i="1365"/>
  <c r="H330" i="1365"/>
  <c r="G321" i="1365"/>
  <c r="I321" i="1365"/>
  <c r="I322" i="1365" s="1"/>
  <c r="H321" i="1365"/>
  <c r="I320" i="1365"/>
  <c r="I329" i="1365"/>
  <c r="J330" i="1365"/>
  <c r="J331" i="1365" s="1"/>
  <c r="I330" i="1365"/>
  <c r="I331" i="1365" s="1"/>
  <c r="G330" i="1365"/>
  <c r="H298" i="1363"/>
  <c r="D165" i="1354"/>
  <c r="D121" i="1354"/>
  <c r="D101" i="1354"/>
  <c r="D57" i="1354"/>
  <c r="D37" i="1354"/>
  <c r="D27" i="1355"/>
  <c r="D38" i="1355"/>
  <c r="D58" i="1355"/>
  <c r="D69" i="1355"/>
  <c r="D6" i="1356"/>
  <c r="D18" i="1356"/>
  <c r="D169" i="1356"/>
  <c r="D77" i="1354"/>
  <c r="D33" i="1354"/>
  <c r="D13" i="1354"/>
  <c r="D14" i="1355"/>
  <c r="D34" i="1355"/>
  <c r="D45" i="1355"/>
  <c r="D65" i="1355"/>
  <c r="D67" i="1355"/>
  <c r="I224" i="1353"/>
  <c r="D30" i="1356"/>
  <c r="D42" i="1356"/>
  <c r="D57" i="1356"/>
  <c r="D147" i="1358"/>
  <c r="D85" i="1355"/>
  <c r="D73" i="1356"/>
  <c r="D121" i="1358"/>
  <c r="D49" i="1361"/>
  <c r="D19" i="1355"/>
  <c r="D50" i="1355"/>
  <c r="D61" i="1355"/>
  <c r="D83" i="1355"/>
  <c r="D26" i="1356"/>
  <c r="D117" i="1354"/>
  <c r="D133" i="1354"/>
  <c r="D69" i="1354"/>
  <c r="D26" i="1355"/>
  <c r="D59" i="1355"/>
  <c r="D105" i="1356"/>
  <c r="D181" i="1354"/>
  <c r="D35" i="1355"/>
  <c r="D66" i="1355"/>
  <c r="D10" i="1356"/>
  <c r="D53" i="1354"/>
  <c r="D21" i="1355"/>
  <c r="D149" i="1354"/>
  <c r="D85" i="1354"/>
  <c r="D11" i="1355"/>
  <c r="D22" i="1355"/>
  <c r="D42" i="1355"/>
  <c r="D53" i="1355"/>
  <c r="D75" i="1355"/>
  <c r="D34" i="1356"/>
  <c r="D27" i="1359"/>
  <c r="D167" i="1363"/>
  <c r="D167" i="1362"/>
  <c r="D167" i="1359"/>
  <c r="D167" i="1361"/>
  <c r="D167" i="1358"/>
  <c r="D167" i="1355"/>
  <c r="D127" i="1363"/>
  <c r="D127" i="1362"/>
  <c r="D127" i="1361"/>
  <c r="D127" i="1359"/>
  <c r="D127" i="1358"/>
  <c r="D127" i="1355"/>
  <c r="D111" i="1363"/>
  <c r="D111" i="1362"/>
  <c r="D111" i="1361"/>
  <c r="D111" i="1359"/>
  <c r="D111" i="1358"/>
  <c r="D111" i="1355"/>
  <c r="D79" i="1363"/>
  <c r="D79" i="1362"/>
  <c r="D79" i="1359"/>
  <c r="D79" i="1358"/>
  <c r="D79" i="1361"/>
  <c r="D31" i="1362"/>
  <c r="D31" i="1363"/>
  <c r="D31" i="1359"/>
  <c r="D31" i="1358"/>
  <c r="D31" i="1361"/>
  <c r="D216" i="1363"/>
  <c r="D216" i="1362"/>
  <c r="D216" i="1359"/>
  <c r="D216" i="1361"/>
  <c r="D216" i="1358"/>
  <c r="D216" i="1356"/>
  <c r="D216" i="1355"/>
  <c r="D192" i="1363"/>
  <c r="D192" i="1362"/>
  <c r="D192" i="1361"/>
  <c r="D192" i="1359"/>
  <c r="D192" i="1358"/>
  <c r="D192" i="1356"/>
  <c r="D192" i="1355"/>
  <c r="D87" i="1356"/>
  <c r="D119" i="1356"/>
  <c r="D151" i="1356"/>
  <c r="D355" i="1353"/>
  <c r="D177" i="1363"/>
  <c r="D177" i="1362"/>
  <c r="D177" i="1359"/>
  <c r="D177" i="1361"/>
  <c r="D177" i="1358"/>
  <c r="D177" i="1355"/>
  <c r="D169" i="1363"/>
  <c r="D169" i="1362"/>
  <c r="D169" i="1359"/>
  <c r="D169" i="1361"/>
  <c r="D169" i="1358"/>
  <c r="D169" i="1355"/>
  <c r="D161" i="1363"/>
  <c r="D161" i="1362"/>
  <c r="D161" i="1361"/>
  <c r="D161" i="1359"/>
  <c r="D161" i="1358"/>
  <c r="D161" i="1355"/>
  <c r="D153" i="1363"/>
  <c r="D153" i="1362"/>
  <c r="D153" i="1361"/>
  <c r="D153" i="1359"/>
  <c r="D153" i="1358"/>
  <c r="D153" i="1355"/>
  <c r="D145" i="1363"/>
  <c r="D145" i="1362"/>
  <c r="D145" i="1361"/>
  <c r="D145" i="1359"/>
  <c r="D145" i="1358"/>
  <c r="D145" i="1355"/>
  <c r="D137" i="1363"/>
  <c r="D137" i="1362"/>
  <c r="D137" i="1361"/>
  <c r="D137" i="1359"/>
  <c r="D137" i="1355"/>
  <c r="D129" i="1363"/>
  <c r="D129" i="1362"/>
  <c r="D129" i="1361"/>
  <c r="D129" i="1359"/>
  <c r="D129" i="1358"/>
  <c r="D129" i="1355"/>
  <c r="D121" i="1363"/>
  <c r="D121" i="1362"/>
  <c r="D121" i="1361"/>
  <c r="D121" i="1359"/>
  <c r="D121" i="1355"/>
  <c r="D113" i="1363"/>
  <c r="D113" i="1362"/>
  <c r="D113" i="1361"/>
  <c r="D113" i="1359"/>
  <c r="D113" i="1358"/>
  <c r="D113" i="1355"/>
  <c r="D105" i="1363"/>
  <c r="D105" i="1362"/>
  <c r="D105" i="1361"/>
  <c r="D105" i="1358"/>
  <c r="D105" i="1359"/>
  <c r="D105" i="1355"/>
  <c r="D97" i="1363"/>
  <c r="D97" i="1362"/>
  <c r="D97" i="1359"/>
  <c r="D97" i="1358"/>
  <c r="D97" i="1361"/>
  <c r="D97" i="1355"/>
  <c r="D89" i="1363"/>
  <c r="D89" i="1362"/>
  <c r="D89" i="1361"/>
  <c r="D89" i="1358"/>
  <c r="D89" i="1359"/>
  <c r="D89" i="1355"/>
  <c r="D81" i="1363"/>
  <c r="D81" i="1362"/>
  <c r="D81" i="1359"/>
  <c r="D81" i="1358"/>
  <c r="D81" i="1361"/>
  <c r="D73" i="1363"/>
  <c r="D73" i="1362"/>
  <c r="D73" i="1361"/>
  <c r="D73" i="1358"/>
  <c r="D73" i="1359"/>
  <c r="D65" i="1363"/>
  <c r="D65" i="1362"/>
  <c r="D65" i="1359"/>
  <c r="D65" i="1358"/>
  <c r="D65" i="1361"/>
  <c r="D57" i="1363"/>
  <c r="D57" i="1362"/>
  <c r="D57" i="1361"/>
  <c r="D57" i="1358"/>
  <c r="D57" i="1359"/>
  <c r="D49" i="1363"/>
  <c r="D49" i="1362"/>
  <c r="D49" i="1359"/>
  <c r="D49" i="1358"/>
  <c r="D41" i="1363"/>
  <c r="D41" i="1362"/>
  <c r="D41" i="1361"/>
  <c r="D41" i="1358"/>
  <c r="D41" i="1359"/>
  <c r="D33" i="1363"/>
  <c r="D33" i="1362"/>
  <c r="D33" i="1359"/>
  <c r="D33" i="1358"/>
  <c r="D33" i="1361"/>
  <c r="D25" i="1363"/>
  <c r="D25" i="1362"/>
  <c r="D25" i="1361"/>
  <c r="D25" i="1358"/>
  <c r="D25" i="1359"/>
  <c r="D17" i="1363"/>
  <c r="D17" i="1362"/>
  <c r="D17" i="1359"/>
  <c r="D17" i="1358"/>
  <c r="D17" i="1361"/>
  <c r="D9" i="1363"/>
  <c r="D9" i="1362"/>
  <c r="D9" i="1361"/>
  <c r="D9" i="1358"/>
  <c r="D9" i="1359"/>
  <c r="D218" i="1363"/>
  <c r="D218" i="1362"/>
  <c r="D218" i="1359"/>
  <c r="D218" i="1361"/>
  <c r="D218" i="1358"/>
  <c r="D218" i="1356"/>
  <c r="D218" i="1355"/>
  <c r="D210" i="1363"/>
  <c r="D210" i="1362"/>
  <c r="D210" i="1359"/>
  <c r="D210" i="1361"/>
  <c r="D210" i="1358"/>
  <c r="D210" i="1356"/>
  <c r="D210" i="1355"/>
  <c r="D202" i="1363"/>
  <c r="D202" i="1362"/>
  <c r="D202" i="1359"/>
  <c r="D202" i="1361"/>
  <c r="D202" i="1358"/>
  <c r="D202" i="1356"/>
  <c r="D202" i="1355"/>
  <c r="D194" i="1363"/>
  <c r="D194" i="1362"/>
  <c r="D194" i="1361"/>
  <c r="D194" i="1359"/>
  <c r="D194" i="1358"/>
  <c r="D194" i="1356"/>
  <c r="D194" i="1355"/>
  <c r="D186" i="1363"/>
  <c r="D186" i="1362"/>
  <c r="D186" i="1361"/>
  <c r="D186" i="1359"/>
  <c r="D186" i="1358"/>
  <c r="D186" i="1356"/>
  <c r="D186" i="1355"/>
  <c r="D218" i="1354"/>
  <c r="D210" i="1354"/>
  <c r="D202" i="1354"/>
  <c r="D194" i="1354"/>
  <c r="D186" i="1354"/>
  <c r="D91" i="1356"/>
  <c r="D155" i="1356"/>
  <c r="D171" i="1356"/>
  <c r="D187" i="1356"/>
  <c r="D131" i="1358"/>
  <c r="D83" i="1361"/>
  <c r="D39" i="1363"/>
  <c r="D39" i="1362"/>
  <c r="D39" i="1361"/>
  <c r="D39" i="1359"/>
  <c r="D39" i="1358"/>
  <c r="D353" i="1353"/>
  <c r="D357" i="1353"/>
  <c r="D176" i="1363"/>
  <c r="D176" i="1362"/>
  <c r="D176" i="1361"/>
  <c r="D176" i="1359"/>
  <c r="D176" i="1358"/>
  <c r="D176" i="1356"/>
  <c r="D176" i="1355"/>
  <c r="D168" i="1363"/>
  <c r="D168" i="1362"/>
  <c r="D168" i="1361"/>
  <c r="D168" i="1359"/>
  <c r="D168" i="1358"/>
  <c r="D168" i="1356"/>
  <c r="D168" i="1355"/>
  <c r="D160" i="1363"/>
  <c r="D160" i="1362"/>
  <c r="D160" i="1361"/>
  <c r="D160" i="1358"/>
  <c r="D160" i="1359"/>
  <c r="D160" i="1356"/>
  <c r="D160" i="1355"/>
  <c r="D152" i="1363"/>
  <c r="D152" i="1362"/>
  <c r="D152" i="1361"/>
  <c r="D152" i="1358"/>
  <c r="D152" i="1359"/>
  <c r="D152" i="1356"/>
  <c r="D152" i="1355"/>
  <c r="D144" i="1363"/>
  <c r="D144" i="1362"/>
  <c r="D144" i="1361"/>
  <c r="D144" i="1358"/>
  <c r="D144" i="1359"/>
  <c r="D144" i="1356"/>
  <c r="D144" i="1355"/>
  <c r="D136" i="1363"/>
  <c r="D136" i="1362"/>
  <c r="D136" i="1361"/>
  <c r="D136" i="1358"/>
  <c r="D136" i="1359"/>
  <c r="D136" i="1356"/>
  <c r="D136" i="1355"/>
  <c r="D128" i="1363"/>
  <c r="D128" i="1362"/>
  <c r="D128" i="1361"/>
  <c r="D128" i="1358"/>
  <c r="D128" i="1359"/>
  <c r="D128" i="1356"/>
  <c r="D128" i="1355"/>
  <c r="D120" i="1363"/>
  <c r="D120" i="1362"/>
  <c r="D120" i="1361"/>
  <c r="D120" i="1358"/>
  <c r="D120" i="1359"/>
  <c r="D120" i="1356"/>
  <c r="D120" i="1355"/>
  <c r="D112" i="1363"/>
  <c r="D112" i="1362"/>
  <c r="D112" i="1361"/>
  <c r="D112" i="1359"/>
  <c r="D112" i="1358"/>
  <c r="D112" i="1356"/>
  <c r="D112" i="1355"/>
  <c r="D104" i="1363"/>
  <c r="D104" i="1362"/>
  <c r="D104" i="1361"/>
  <c r="D104" i="1359"/>
  <c r="D104" i="1358"/>
  <c r="D104" i="1356"/>
  <c r="D104" i="1355"/>
  <c r="D96" i="1363"/>
  <c r="D96" i="1362"/>
  <c r="D96" i="1361"/>
  <c r="D96" i="1359"/>
  <c r="D96" i="1358"/>
  <c r="D96" i="1356"/>
  <c r="D96" i="1355"/>
  <c r="D88" i="1363"/>
  <c r="D88" i="1362"/>
  <c r="D88" i="1361"/>
  <c r="D88" i="1359"/>
  <c r="D88" i="1358"/>
  <c r="D88" i="1356"/>
  <c r="D88" i="1355"/>
  <c r="D80" i="1363"/>
  <c r="D80" i="1362"/>
  <c r="D80" i="1361"/>
  <c r="D80" i="1359"/>
  <c r="D80" i="1358"/>
  <c r="D80" i="1356"/>
  <c r="D72" i="1363"/>
  <c r="D72" i="1362"/>
  <c r="D72" i="1361"/>
  <c r="D72" i="1359"/>
  <c r="D72" i="1358"/>
  <c r="D72" i="1356"/>
  <c r="D64" i="1363"/>
  <c r="D64" i="1362"/>
  <c r="D64" i="1361"/>
  <c r="D64" i="1359"/>
  <c r="D64" i="1358"/>
  <c r="D64" i="1356"/>
  <c r="D56" i="1363"/>
  <c r="D56" i="1362"/>
  <c r="D56" i="1361"/>
  <c r="D56" i="1359"/>
  <c r="D56" i="1358"/>
  <c r="D56" i="1356"/>
  <c r="D48" i="1363"/>
  <c r="D48" i="1362"/>
  <c r="D48" i="1361"/>
  <c r="D48" i="1359"/>
  <c r="D48" i="1358"/>
  <c r="D40" i="1363"/>
  <c r="D40" i="1362"/>
  <c r="D40" i="1361"/>
  <c r="D40" i="1359"/>
  <c r="D40" i="1358"/>
  <c r="D32" i="1363"/>
  <c r="D32" i="1362"/>
  <c r="D32" i="1361"/>
  <c r="D32" i="1359"/>
  <c r="D32" i="1358"/>
  <c r="D24" i="1363"/>
  <c r="D24" i="1362"/>
  <c r="D24" i="1361"/>
  <c r="D24" i="1359"/>
  <c r="D24" i="1358"/>
  <c r="D16" i="1363"/>
  <c r="D16" i="1362"/>
  <c r="D16" i="1361"/>
  <c r="D16" i="1359"/>
  <c r="D16" i="1358"/>
  <c r="D8" i="1363"/>
  <c r="D8" i="1362"/>
  <c r="D8" i="1361"/>
  <c r="D8" i="1359"/>
  <c r="D8" i="1358"/>
  <c r="D217" i="1363"/>
  <c r="D217" i="1362"/>
  <c r="D217" i="1361"/>
  <c r="D217" i="1359"/>
  <c r="D217" i="1358"/>
  <c r="D217" i="1355"/>
  <c r="D209" i="1363"/>
  <c r="D209" i="1362"/>
  <c r="D209" i="1361"/>
  <c r="D209" i="1358"/>
  <c r="D209" i="1359"/>
  <c r="D209" i="1355"/>
  <c r="D201" i="1363"/>
  <c r="D201" i="1362"/>
  <c r="D201" i="1361"/>
  <c r="D201" i="1359"/>
  <c r="D201" i="1358"/>
  <c r="D201" i="1355"/>
  <c r="D193" i="1363"/>
  <c r="D193" i="1362"/>
  <c r="D193" i="1359"/>
  <c r="D193" i="1361"/>
  <c r="D193" i="1358"/>
  <c r="D193" i="1355"/>
  <c r="D185" i="1363"/>
  <c r="D185" i="1362"/>
  <c r="D185" i="1359"/>
  <c r="D185" i="1361"/>
  <c r="D185" i="1358"/>
  <c r="D185" i="1355"/>
  <c r="D217" i="1354"/>
  <c r="D209" i="1354"/>
  <c r="D201" i="1354"/>
  <c r="D193" i="1354"/>
  <c r="D185" i="1354"/>
  <c r="D7" i="1355"/>
  <c r="D23" i="1355"/>
  <c r="D31" i="1355"/>
  <c r="D39" i="1355"/>
  <c r="D47" i="1355"/>
  <c r="D55" i="1355"/>
  <c r="D71" i="1355"/>
  <c r="D79" i="1355"/>
  <c r="D87" i="1355"/>
  <c r="D8" i="1356"/>
  <c r="D16" i="1356"/>
  <c r="D24" i="1356"/>
  <c r="D32" i="1356"/>
  <c r="D40" i="1356"/>
  <c r="D48" i="1356"/>
  <c r="D185" i="1356"/>
  <c r="D201" i="1356"/>
  <c r="D217" i="1356"/>
  <c r="D135" i="1363"/>
  <c r="D135" i="1362"/>
  <c r="D135" i="1359"/>
  <c r="D135" i="1361"/>
  <c r="D135" i="1358"/>
  <c r="D135" i="1355"/>
  <c r="D95" i="1363"/>
  <c r="D95" i="1362"/>
  <c r="D95" i="1359"/>
  <c r="D95" i="1358"/>
  <c r="D95" i="1361"/>
  <c r="D95" i="1355"/>
  <c r="D63" i="1363"/>
  <c r="D63" i="1362"/>
  <c r="D63" i="1359"/>
  <c r="D63" i="1358"/>
  <c r="D63" i="1361"/>
  <c r="D15" i="1362"/>
  <c r="D15" i="1363"/>
  <c r="D15" i="1359"/>
  <c r="D15" i="1358"/>
  <c r="D15" i="1361"/>
  <c r="D200" i="1363"/>
  <c r="D200" i="1362"/>
  <c r="D200" i="1359"/>
  <c r="D200" i="1361"/>
  <c r="D200" i="1358"/>
  <c r="D200" i="1356"/>
  <c r="D200" i="1355"/>
  <c r="D103" i="1356"/>
  <c r="D356" i="1353"/>
  <c r="D5" i="1363"/>
  <c r="D5" i="1362"/>
  <c r="D5" i="1361"/>
  <c r="D5" i="1359"/>
  <c r="D5" i="1358"/>
  <c r="D174" i="1363"/>
  <c r="D174" i="1362"/>
  <c r="D174" i="1361"/>
  <c r="D174" i="1359"/>
  <c r="D174" i="1358"/>
  <c r="D174" i="1356"/>
  <c r="D174" i="1355"/>
  <c r="D166" i="1363"/>
  <c r="D166" i="1362"/>
  <c r="D166" i="1361"/>
  <c r="D166" i="1359"/>
  <c r="D166" i="1358"/>
  <c r="D166" i="1356"/>
  <c r="D166" i="1355"/>
  <c r="D158" i="1363"/>
  <c r="D158" i="1362"/>
  <c r="D158" i="1361"/>
  <c r="D158" i="1358"/>
  <c r="D158" i="1359"/>
  <c r="D158" i="1356"/>
  <c r="D158" i="1355"/>
  <c r="D150" i="1363"/>
  <c r="D150" i="1362"/>
  <c r="D150" i="1361"/>
  <c r="D150" i="1358"/>
  <c r="D150" i="1359"/>
  <c r="D150" i="1356"/>
  <c r="D150" i="1355"/>
  <c r="D142" i="1363"/>
  <c r="D142" i="1362"/>
  <c r="D142" i="1361"/>
  <c r="D142" i="1358"/>
  <c r="D142" i="1359"/>
  <c r="D142" i="1356"/>
  <c r="D142" i="1355"/>
  <c r="D134" i="1363"/>
  <c r="D134" i="1362"/>
  <c r="D134" i="1361"/>
  <c r="D134" i="1358"/>
  <c r="D134" i="1359"/>
  <c r="D134" i="1356"/>
  <c r="D134" i="1355"/>
  <c r="D126" i="1363"/>
  <c r="D126" i="1362"/>
  <c r="D126" i="1361"/>
  <c r="D126" i="1358"/>
  <c r="D126" i="1359"/>
  <c r="D126" i="1356"/>
  <c r="D126" i="1355"/>
  <c r="D118" i="1363"/>
  <c r="D118" i="1362"/>
  <c r="D118" i="1361"/>
  <c r="D118" i="1358"/>
  <c r="D118" i="1359"/>
  <c r="D118" i="1356"/>
  <c r="D118" i="1355"/>
  <c r="D110" i="1363"/>
  <c r="D110" i="1362"/>
  <c r="D110" i="1361"/>
  <c r="D110" i="1359"/>
  <c r="D110" i="1358"/>
  <c r="D110" i="1356"/>
  <c r="D110" i="1355"/>
  <c r="D102" i="1363"/>
  <c r="D102" i="1362"/>
  <c r="D102" i="1361"/>
  <c r="D102" i="1359"/>
  <c r="D102" i="1358"/>
  <c r="D102" i="1356"/>
  <c r="D102" i="1355"/>
  <c r="D94" i="1363"/>
  <c r="D94" i="1362"/>
  <c r="D94" i="1361"/>
  <c r="D94" i="1359"/>
  <c r="D94" i="1358"/>
  <c r="D94" i="1356"/>
  <c r="D94" i="1355"/>
  <c r="D86" i="1363"/>
  <c r="D86" i="1362"/>
  <c r="D86" i="1361"/>
  <c r="D86" i="1359"/>
  <c r="D86" i="1358"/>
  <c r="D86" i="1356"/>
  <c r="D78" i="1363"/>
  <c r="D78" i="1362"/>
  <c r="D78" i="1361"/>
  <c r="D78" i="1359"/>
  <c r="D78" i="1358"/>
  <c r="D78" i="1356"/>
  <c r="D70" i="1363"/>
  <c r="D70" i="1362"/>
  <c r="D70" i="1361"/>
  <c r="D70" i="1359"/>
  <c r="D70" i="1358"/>
  <c r="D70" i="1356"/>
  <c r="D62" i="1363"/>
  <c r="D62" i="1362"/>
  <c r="D62" i="1361"/>
  <c r="D62" i="1359"/>
  <c r="D62" i="1358"/>
  <c r="D62" i="1356"/>
  <c r="D54" i="1363"/>
  <c r="D54" i="1362"/>
  <c r="D54" i="1361"/>
  <c r="D54" i="1359"/>
  <c r="D54" i="1358"/>
  <c r="D54" i="1356"/>
  <c r="D46" i="1363"/>
  <c r="D46" i="1362"/>
  <c r="D46" i="1361"/>
  <c r="D46" i="1359"/>
  <c r="D46" i="1358"/>
  <c r="D38" i="1363"/>
  <c r="D38" i="1362"/>
  <c r="D38" i="1361"/>
  <c r="D38" i="1359"/>
  <c r="D38" i="1358"/>
  <c r="D30" i="1363"/>
  <c r="D30" i="1362"/>
  <c r="D30" i="1361"/>
  <c r="D30" i="1359"/>
  <c r="D30" i="1358"/>
  <c r="D22" i="1363"/>
  <c r="D22" i="1362"/>
  <c r="D22" i="1361"/>
  <c r="D22" i="1359"/>
  <c r="D22" i="1358"/>
  <c r="D14" i="1363"/>
  <c r="D14" i="1362"/>
  <c r="D14" i="1361"/>
  <c r="D14" i="1359"/>
  <c r="D14" i="1358"/>
  <c r="D6" i="1363"/>
  <c r="D6" i="1362"/>
  <c r="D6" i="1361"/>
  <c r="D6" i="1359"/>
  <c r="D6" i="1358"/>
  <c r="D167" i="1354"/>
  <c r="D143" i="1354"/>
  <c r="D135" i="1354"/>
  <c r="D127" i="1354"/>
  <c r="D111" i="1354"/>
  <c r="D95" i="1354"/>
  <c r="D79" i="1354"/>
  <c r="D71" i="1354"/>
  <c r="D63" i="1354"/>
  <c r="D39" i="1354"/>
  <c r="D31" i="1354"/>
  <c r="D23" i="1354"/>
  <c r="D15" i="1354"/>
  <c r="D215" i="1363"/>
  <c r="D215" i="1362"/>
  <c r="D215" i="1361"/>
  <c r="D215" i="1359"/>
  <c r="D215" i="1358"/>
  <c r="D215" i="1355"/>
  <c r="D207" i="1363"/>
  <c r="D207" i="1362"/>
  <c r="D207" i="1361"/>
  <c r="D207" i="1359"/>
  <c r="D207" i="1358"/>
  <c r="D207" i="1355"/>
  <c r="D199" i="1363"/>
  <c r="D199" i="1362"/>
  <c r="D199" i="1361"/>
  <c r="D199" i="1359"/>
  <c r="D199" i="1358"/>
  <c r="D199" i="1355"/>
  <c r="D191" i="1363"/>
  <c r="D191" i="1362"/>
  <c r="D191" i="1359"/>
  <c r="D191" i="1361"/>
  <c r="D191" i="1358"/>
  <c r="D191" i="1355"/>
  <c r="D183" i="1363"/>
  <c r="D183" i="1362"/>
  <c r="D183" i="1359"/>
  <c r="D183" i="1361"/>
  <c r="D183" i="1358"/>
  <c r="D183" i="1355"/>
  <c r="D215" i="1354"/>
  <c r="D207" i="1354"/>
  <c r="D199" i="1354"/>
  <c r="D191" i="1354"/>
  <c r="D183" i="1354"/>
  <c r="D137" i="1358"/>
  <c r="D175" i="1363"/>
  <c r="D175" i="1362"/>
  <c r="D175" i="1359"/>
  <c r="D175" i="1361"/>
  <c r="D175" i="1358"/>
  <c r="D175" i="1355"/>
  <c r="D151" i="1363"/>
  <c r="D151" i="1362"/>
  <c r="D151" i="1361"/>
  <c r="D151" i="1359"/>
  <c r="D151" i="1358"/>
  <c r="D151" i="1355"/>
  <c r="D119" i="1363"/>
  <c r="D119" i="1362"/>
  <c r="D119" i="1359"/>
  <c r="D119" i="1358"/>
  <c r="D119" i="1355"/>
  <c r="D87" i="1363"/>
  <c r="D87" i="1362"/>
  <c r="D87" i="1361"/>
  <c r="D87" i="1359"/>
  <c r="D87" i="1358"/>
  <c r="D47" i="1362"/>
  <c r="D47" i="1363"/>
  <c r="D47" i="1359"/>
  <c r="D47" i="1358"/>
  <c r="D47" i="1361"/>
  <c r="D7" i="1363"/>
  <c r="D7" i="1362"/>
  <c r="D7" i="1361"/>
  <c r="D7" i="1359"/>
  <c r="D7" i="1358"/>
  <c r="D184" i="1363"/>
  <c r="D184" i="1362"/>
  <c r="D184" i="1361"/>
  <c r="D184" i="1359"/>
  <c r="D184" i="1358"/>
  <c r="D184" i="1356"/>
  <c r="D184" i="1355"/>
  <c r="D192" i="1354"/>
  <c r="D167" i="1356"/>
  <c r="D181" i="1363"/>
  <c r="D181" i="1362"/>
  <c r="D181" i="1359"/>
  <c r="D181" i="1361"/>
  <c r="D181" i="1358"/>
  <c r="D181" i="1355"/>
  <c r="D173" i="1363"/>
  <c r="D173" i="1362"/>
  <c r="D173" i="1359"/>
  <c r="D173" i="1361"/>
  <c r="D173" i="1358"/>
  <c r="D173" i="1355"/>
  <c r="D165" i="1363"/>
  <c r="D165" i="1362"/>
  <c r="D165" i="1359"/>
  <c r="D165" i="1361"/>
  <c r="D165" i="1358"/>
  <c r="D165" i="1355"/>
  <c r="D157" i="1363"/>
  <c r="D157" i="1362"/>
  <c r="D157" i="1361"/>
  <c r="D157" i="1358"/>
  <c r="D157" i="1359"/>
  <c r="D157" i="1355"/>
  <c r="D149" i="1363"/>
  <c r="D149" i="1362"/>
  <c r="D149" i="1361"/>
  <c r="D149" i="1359"/>
  <c r="D149" i="1358"/>
  <c r="D149" i="1355"/>
  <c r="D141" i="1363"/>
  <c r="D141" i="1362"/>
  <c r="D141" i="1358"/>
  <c r="D141" i="1361"/>
  <c r="D141" i="1359"/>
  <c r="D141" i="1355"/>
  <c r="D133" i="1363"/>
  <c r="D133" i="1362"/>
  <c r="D133" i="1361"/>
  <c r="D133" i="1359"/>
  <c r="D133" i="1358"/>
  <c r="D133" i="1355"/>
  <c r="D125" i="1363"/>
  <c r="D125" i="1362"/>
  <c r="D125" i="1358"/>
  <c r="D125" i="1361"/>
  <c r="D125" i="1355"/>
  <c r="D117" i="1363"/>
  <c r="D117" i="1362"/>
  <c r="D117" i="1361"/>
  <c r="D117" i="1359"/>
  <c r="D117" i="1358"/>
  <c r="D117" i="1355"/>
  <c r="D109" i="1363"/>
  <c r="D109" i="1362"/>
  <c r="D109" i="1358"/>
  <c r="D109" i="1361"/>
  <c r="D109" i="1359"/>
  <c r="D109" i="1355"/>
  <c r="D101" i="1363"/>
  <c r="D101" i="1362"/>
  <c r="D101" i="1361"/>
  <c r="D101" i="1359"/>
  <c r="D101" i="1358"/>
  <c r="D101" i="1355"/>
  <c r="D93" i="1363"/>
  <c r="D93" i="1362"/>
  <c r="D93" i="1361"/>
  <c r="D93" i="1358"/>
  <c r="D93" i="1359"/>
  <c r="D93" i="1355"/>
  <c r="D85" i="1363"/>
  <c r="D85" i="1362"/>
  <c r="D85" i="1361"/>
  <c r="D85" i="1359"/>
  <c r="D85" i="1358"/>
  <c r="D77" i="1363"/>
  <c r="D77" i="1362"/>
  <c r="D77" i="1361"/>
  <c r="D77" i="1358"/>
  <c r="D77" i="1359"/>
  <c r="D69" i="1363"/>
  <c r="D69" i="1362"/>
  <c r="D69" i="1361"/>
  <c r="D69" i="1359"/>
  <c r="D69" i="1358"/>
  <c r="D61" i="1363"/>
  <c r="D61" i="1362"/>
  <c r="D61" i="1361"/>
  <c r="D61" i="1358"/>
  <c r="D53" i="1363"/>
  <c r="D53" i="1362"/>
  <c r="D53" i="1361"/>
  <c r="D53" i="1359"/>
  <c r="D53" i="1358"/>
  <c r="D45" i="1363"/>
  <c r="D45" i="1362"/>
  <c r="D45" i="1361"/>
  <c r="D45" i="1358"/>
  <c r="D45" i="1359"/>
  <c r="D37" i="1363"/>
  <c r="D37" i="1362"/>
  <c r="D37" i="1361"/>
  <c r="D37" i="1359"/>
  <c r="D37" i="1358"/>
  <c r="D29" i="1363"/>
  <c r="D29" i="1362"/>
  <c r="D29" i="1361"/>
  <c r="D29" i="1358"/>
  <c r="D29" i="1359"/>
  <c r="D21" i="1363"/>
  <c r="D21" i="1362"/>
  <c r="D21" i="1361"/>
  <c r="D21" i="1359"/>
  <c r="D21" i="1358"/>
  <c r="D13" i="1363"/>
  <c r="D13" i="1362"/>
  <c r="D13" i="1361"/>
  <c r="D13" i="1358"/>
  <c r="D13" i="1359"/>
  <c r="D5" i="1354"/>
  <c r="D174" i="1354"/>
  <c r="D166" i="1354"/>
  <c r="D158" i="1354"/>
  <c r="D150" i="1354"/>
  <c r="D142" i="1354"/>
  <c r="D134" i="1354"/>
  <c r="D126" i="1354"/>
  <c r="D118" i="1354"/>
  <c r="D110" i="1354"/>
  <c r="D102" i="1354"/>
  <c r="D94" i="1354"/>
  <c r="D86" i="1354"/>
  <c r="D78" i="1354"/>
  <c r="D70" i="1354"/>
  <c r="D62" i="1354"/>
  <c r="D54" i="1354"/>
  <c r="D46" i="1354"/>
  <c r="D38" i="1354"/>
  <c r="D30" i="1354"/>
  <c r="D22" i="1354"/>
  <c r="D14" i="1354"/>
  <c r="D6" i="1354"/>
  <c r="D214" i="1363"/>
  <c r="D214" i="1362"/>
  <c r="D214" i="1359"/>
  <c r="D214" i="1361"/>
  <c r="D214" i="1358"/>
  <c r="D214" i="1356"/>
  <c r="D214" i="1355"/>
  <c r="D206" i="1363"/>
  <c r="D206" i="1362"/>
  <c r="D206" i="1359"/>
  <c r="D206" i="1361"/>
  <c r="D206" i="1358"/>
  <c r="D206" i="1356"/>
  <c r="D206" i="1355"/>
  <c r="D198" i="1363"/>
  <c r="D198" i="1362"/>
  <c r="D198" i="1359"/>
  <c r="D198" i="1361"/>
  <c r="D198" i="1358"/>
  <c r="D198" i="1356"/>
  <c r="D198" i="1355"/>
  <c r="D190" i="1363"/>
  <c r="D190" i="1362"/>
  <c r="D190" i="1361"/>
  <c r="D190" i="1359"/>
  <c r="D190" i="1358"/>
  <c r="D190" i="1356"/>
  <c r="D190" i="1355"/>
  <c r="D182" i="1363"/>
  <c r="D182" i="1362"/>
  <c r="D182" i="1361"/>
  <c r="D182" i="1359"/>
  <c r="D182" i="1358"/>
  <c r="D182" i="1356"/>
  <c r="D182" i="1355"/>
  <c r="D214" i="1354"/>
  <c r="D206" i="1354"/>
  <c r="D198" i="1354"/>
  <c r="D190" i="1354"/>
  <c r="D182" i="1354"/>
  <c r="D159" i="1363"/>
  <c r="D159" i="1362"/>
  <c r="D159" i="1361"/>
  <c r="D159" i="1359"/>
  <c r="D159" i="1358"/>
  <c r="D159" i="1355"/>
  <c r="D55" i="1363"/>
  <c r="D55" i="1362"/>
  <c r="D55" i="1361"/>
  <c r="D55" i="1359"/>
  <c r="D55" i="1358"/>
  <c r="D55" i="1356"/>
  <c r="D180" i="1363"/>
  <c r="D180" i="1362"/>
  <c r="D180" i="1361"/>
  <c r="D180" i="1359"/>
  <c r="D180" i="1358"/>
  <c r="D180" i="1356"/>
  <c r="D180" i="1355"/>
  <c r="D172" i="1363"/>
  <c r="D172" i="1362"/>
  <c r="D172" i="1361"/>
  <c r="D172" i="1359"/>
  <c r="D172" i="1358"/>
  <c r="D172" i="1356"/>
  <c r="D172" i="1355"/>
  <c r="D164" i="1363"/>
  <c r="D164" i="1362"/>
  <c r="D164" i="1361"/>
  <c r="D164" i="1359"/>
  <c r="D164" i="1358"/>
  <c r="D164" i="1356"/>
  <c r="D164" i="1355"/>
  <c r="D156" i="1363"/>
  <c r="D156" i="1362"/>
  <c r="D156" i="1361"/>
  <c r="D156" i="1358"/>
  <c r="D156" i="1359"/>
  <c r="D156" i="1356"/>
  <c r="D156" i="1355"/>
  <c r="D148" i="1363"/>
  <c r="D148" i="1362"/>
  <c r="D148" i="1361"/>
  <c r="D148" i="1358"/>
  <c r="D148" i="1359"/>
  <c r="D148" i="1356"/>
  <c r="D148" i="1355"/>
  <c r="D140" i="1363"/>
  <c r="D140" i="1362"/>
  <c r="D140" i="1361"/>
  <c r="D140" i="1358"/>
  <c r="D140" i="1359"/>
  <c r="D140" i="1356"/>
  <c r="D140" i="1355"/>
  <c r="D132" i="1363"/>
  <c r="D132" i="1362"/>
  <c r="D132" i="1361"/>
  <c r="D132" i="1358"/>
  <c r="D132" i="1359"/>
  <c r="D132" i="1356"/>
  <c r="D132" i="1355"/>
  <c r="D124" i="1363"/>
  <c r="D124" i="1362"/>
  <c r="D124" i="1361"/>
  <c r="D124" i="1358"/>
  <c r="D124" i="1359"/>
  <c r="D124" i="1356"/>
  <c r="D124" i="1355"/>
  <c r="D116" i="1363"/>
  <c r="D116" i="1362"/>
  <c r="D116" i="1361"/>
  <c r="D116" i="1359"/>
  <c r="D116" i="1358"/>
  <c r="D116" i="1356"/>
  <c r="D116" i="1355"/>
  <c r="D108" i="1363"/>
  <c r="D108" i="1362"/>
  <c r="D108" i="1361"/>
  <c r="D108" i="1359"/>
  <c r="D108" i="1358"/>
  <c r="D108" i="1356"/>
  <c r="D108" i="1355"/>
  <c r="D100" i="1363"/>
  <c r="D100" i="1362"/>
  <c r="D100" i="1361"/>
  <c r="D100" i="1359"/>
  <c r="D100" i="1358"/>
  <c r="D100" i="1356"/>
  <c r="D100" i="1355"/>
  <c r="D92" i="1363"/>
  <c r="D92" i="1362"/>
  <c r="D92" i="1361"/>
  <c r="D92" i="1359"/>
  <c r="D92" i="1358"/>
  <c r="D92" i="1356"/>
  <c r="D92" i="1355"/>
  <c r="D84" i="1363"/>
  <c r="D84" i="1362"/>
  <c r="D84" i="1361"/>
  <c r="D84" i="1359"/>
  <c r="D84" i="1358"/>
  <c r="D84" i="1356"/>
  <c r="D76" i="1363"/>
  <c r="D76" i="1362"/>
  <c r="D76" i="1361"/>
  <c r="D76" i="1359"/>
  <c r="D76" i="1358"/>
  <c r="D76" i="1356"/>
  <c r="D68" i="1363"/>
  <c r="D68" i="1362"/>
  <c r="D68" i="1361"/>
  <c r="D68" i="1359"/>
  <c r="D68" i="1358"/>
  <c r="D68" i="1356"/>
  <c r="D60" i="1363"/>
  <c r="D60" i="1362"/>
  <c r="D60" i="1361"/>
  <c r="D60" i="1359"/>
  <c r="D60" i="1358"/>
  <c r="D60" i="1356"/>
  <c r="D52" i="1363"/>
  <c r="D52" i="1362"/>
  <c r="D52" i="1361"/>
  <c r="D52" i="1359"/>
  <c r="D52" i="1358"/>
  <c r="D52" i="1356"/>
  <c r="D44" i="1363"/>
  <c r="D44" i="1362"/>
  <c r="D44" i="1361"/>
  <c r="D44" i="1359"/>
  <c r="D44" i="1358"/>
  <c r="D36" i="1363"/>
  <c r="D36" i="1362"/>
  <c r="D36" i="1361"/>
  <c r="D36" i="1359"/>
  <c r="D36" i="1358"/>
  <c r="D28" i="1363"/>
  <c r="D28" i="1362"/>
  <c r="D28" i="1361"/>
  <c r="D28" i="1359"/>
  <c r="D28" i="1358"/>
  <c r="D20" i="1363"/>
  <c r="D20" i="1362"/>
  <c r="D20" i="1361"/>
  <c r="D20" i="1359"/>
  <c r="D20" i="1358"/>
  <c r="D12" i="1363"/>
  <c r="D12" i="1362"/>
  <c r="D12" i="1361"/>
  <c r="D12" i="1359"/>
  <c r="D12" i="1358"/>
  <c r="D221" i="1363"/>
  <c r="D221" i="1362"/>
  <c r="D221" i="1361"/>
  <c r="D221" i="1359"/>
  <c r="D221" i="1358"/>
  <c r="D221" i="1355"/>
  <c r="D213" i="1363"/>
  <c r="D213" i="1362"/>
  <c r="D213" i="1361"/>
  <c r="D213" i="1359"/>
  <c r="D213" i="1358"/>
  <c r="D213" i="1355"/>
  <c r="D205" i="1363"/>
  <c r="D205" i="1362"/>
  <c r="D205" i="1361"/>
  <c r="D205" i="1359"/>
  <c r="D205" i="1358"/>
  <c r="D205" i="1355"/>
  <c r="D197" i="1363"/>
  <c r="D197" i="1362"/>
  <c r="D197" i="1359"/>
  <c r="D197" i="1361"/>
  <c r="D197" i="1358"/>
  <c r="D197" i="1355"/>
  <c r="D189" i="1363"/>
  <c r="D189" i="1362"/>
  <c r="D189" i="1359"/>
  <c r="D189" i="1361"/>
  <c r="D189" i="1358"/>
  <c r="D189" i="1355"/>
  <c r="D221" i="1354"/>
  <c r="D213" i="1354"/>
  <c r="D205" i="1354"/>
  <c r="D197" i="1354"/>
  <c r="D189" i="1354"/>
  <c r="D8" i="1355"/>
  <c r="D12" i="1355"/>
  <c r="D16" i="1355"/>
  <c r="D20" i="1355"/>
  <c r="D24" i="1355"/>
  <c r="D28" i="1355"/>
  <c r="D32" i="1355"/>
  <c r="D36" i="1355"/>
  <c r="D40" i="1355"/>
  <c r="D44" i="1355"/>
  <c r="D48" i="1355"/>
  <c r="D52" i="1355"/>
  <c r="D56" i="1355"/>
  <c r="D60" i="1355"/>
  <c r="D64" i="1355"/>
  <c r="D68" i="1355"/>
  <c r="D72" i="1355"/>
  <c r="D76" i="1355"/>
  <c r="D80" i="1355"/>
  <c r="D84" i="1355"/>
  <c r="D5" i="1356"/>
  <c r="D7" i="1356"/>
  <c r="D9" i="1356"/>
  <c r="D13" i="1356"/>
  <c r="D15" i="1356"/>
  <c r="D17" i="1356"/>
  <c r="D21" i="1356"/>
  <c r="D25" i="1356"/>
  <c r="D29" i="1356"/>
  <c r="D31" i="1356"/>
  <c r="D33" i="1356"/>
  <c r="D37" i="1356"/>
  <c r="D39" i="1356"/>
  <c r="D41" i="1356"/>
  <c r="D45" i="1356"/>
  <c r="D47" i="1356"/>
  <c r="D49" i="1356"/>
  <c r="D65" i="1356"/>
  <c r="D81" i="1356"/>
  <c r="D97" i="1356"/>
  <c r="D113" i="1356"/>
  <c r="D129" i="1356"/>
  <c r="D145" i="1356"/>
  <c r="D161" i="1356"/>
  <c r="D177" i="1356"/>
  <c r="D193" i="1356"/>
  <c r="D209" i="1356"/>
  <c r="D119" i="1361"/>
  <c r="D359" i="1353"/>
  <c r="D179" i="1363"/>
  <c r="D179" i="1362"/>
  <c r="D179" i="1359"/>
  <c r="D179" i="1361"/>
  <c r="D179" i="1358"/>
  <c r="D179" i="1355"/>
  <c r="D171" i="1363"/>
  <c r="D171" i="1362"/>
  <c r="D171" i="1359"/>
  <c r="D171" i="1361"/>
  <c r="D171" i="1355"/>
  <c r="D163" i="1363"/>
  <c r="D163" i="1362"/>
  <c r="D163" i="1361"/>
  <c r="D163" i="1359"/>
  <c r="D163" i="1358"/>
  <c r="D163" i="1355"/>
  <c r="D155" i="1363"/>
  <c r="D155" i="1362"/>
  <c r="D155" i="1361"/>
  <c r="D155" i="1358"/>
  <c r="D155" i="1355"/>
  <c r="D147" i="1363"/>
  <c r="D147" i="1362"/>
  <c r="D147" i="1361"/>
  <c r="D147" i="1359"/>
  <c r="D147" i="1355"/>
  <c r="D139" i="1363"/>
  <c r="D139" i="1362"/>
  <c r="D139" i="1361"/>
  <c r="D139" i="1358"/>
  <c r="D139" i="1359"/>
  <c r="D139" i="1355"/>
  <c r="D131" i="1363"/>
  <c r="D131" i="1362"/>
  <c r="D131" i="1361"/>
  <c r="D131" i="1359"/>
  <c r="D131" i="1355"/>
  <c r="D123" i="1363"/>
  <c r="D123" i="1362"/>
  <c r="D123" i="1361"/>
  <c r="D123" i="1359"/>
  <c r="D123" i="1358"/>
  <c r="D123" i="1355"/>
  <c r="D115" i="1363"/>
  <c r="D115" i="1362"/>
  <c r="D115" i="1361"/>
  <c r="D115" i="1359"/>
  <c r="D115" i="1358"/>
  <c r="D115" i="1355"/>
  <c r="D107" i="1363"/>
  <c r="D107" i="1362"/>
  <c r="D107" i="1361"/>
  <c r="D107" i="1358"/>
  <c r="D107" i="1359"/>
  <c r="D107" i="1355"/>
  <c r="D99" i="1363"/>
  <c r="D99" i="1362"/>
  <c r="D99" i="1359"/>
  <c r="D99" i="1358"/>
  <c r="D99" i="1361"/>
  <c r="D99" i="1355"/>
  <c r="D91" i="1363"/>
  <c r="D91" i="1362"/>
  <c r="D91" i="1361"/>
  <c r="D91" i="1358"/>
  <c r="D91" i="1355"/>
  <c r="D83" i="1363"/>
  <c r="D83" i="1362"/>
  <c r="D83" i="1359"/>
  <c r="D83" i="1358"/>
  <c r="D75" i="1363"/>
  <c r="D75" i="1362"/>
  <c r="D75" i="1361"/>
  <c r="D75" i="1358"/>
  <c r="D75" i="1359"/>
  <c r="D67" i="1363"/>
  <c r="D67" i="1362"/>
  <c r="D67" i="1359"/>
  <c r="D67" i="1358"/>
  <c r="D67" i="1361"/>
  <c r="D59" i="1363"/>
  <c r="D59" i="1362"/>
  <c r="D59" i="1361"/>
  <c r="D59" i="1358"/>
  <c r="D59" i="1359"/>
  <c r="D51" i="1363"/>
  <c r="D51" i="1362"/>
  <c r="D51" i="1359"/>
  <c r="D51" i="1358"/>
  <c r="D51" i="1361"/>
  <c r="D43" i="1363"/>
  <c r="D43" i="1362"/>
  <c r="D43" i="1361"/>
  <c r="D43" i="1358"/>
  <c r="D43" i="1359"/>
  <c r="D35" i="1363"/>
  <c r="D35" i="1362"/>
  <c r="D35" i="1359"/>
  <c r="D35" i="1358"/>
  <c r="D35" i="1361"/>
  <c r="D27" i="1363"/>
  <c r="D27" i="1362"/>
  <c r="D27" i="1361"/>
  <c r="D27" i="1358"/>
  <c r="D19" i="1363"/>
  <c r="D19" i="1362"/>
  <c r="D19" i="1359"/>
  <c r="D19" i="1358"/>
  <c r="D11" i="1363"/>
  <c r="D11" i="1362"/>
  <c r="D11" i="1361"/>
  <c r="D11" i="1358"/>
  <c r="D11" i="1359"/>
  <c r="D180" i="1354"/>
  <c r="D172" i="1354"/>
  <c r="D164" i="1354"/>
  <c r="D156" i="1354"/>
  <c r="D148" i="1354"/>
  <c r="D140" i="1354"/>
  <c r="D132" i="1354"/>
  <c r="D124" i="1354"/>
  <c r="D116" i="1354"/>
  <c r="D108" i="1354"/>
  <c r="D100" i="1354"/>
  <c r="D92" i="1354"/>
  <c r="D84" i="1354"/>
  <c r="D76" i="1354"/>
  <c r="D68" i="1354"/>
  <c r="D60" i="1354"/>
  <c r="D52" i="1354"/>
  <c r="D44" i="1354"/>
  <c r="D36" i="1354"/>
  <c r="D28" i="1354"/>
  <c r="D20" i="1354"/>
  <c r="D12" i="1354"/>
  <c r="D220" i="1363"/>
  <c r="D220" i="1362"/>
  <c r="D220" i="1359"/>
  <c r="D220" i="1361"/>
  <c r="D220" i="1358"/>
  <c r="D220" i="1356"/>
  <c r="D220" i="1355"/>
  <c r="D212" i="1363"/>
  <c r="D212" i="1362"/>
  <c r="D212" i="1359"/>
  <c r="D212" i="1361"/>
  <c r="D212" i="1358"/>
  <c r="D212" i="1356"/>
  <c r="D212" i="1355"/>
  <c r="D204" i="1363"/>
  <c r="D204" i="1362"/>
  <c r="D204" i="1359"/>
  <c r="D204" i="1361"/>
  <c r="D204" i="1358"/>
  <c r="D204" i="1356"/>
  <c r="D204" i="1355"/>
  <c r="D196" i="1363"/>
  <c r="D196" i="1362"/>
  <c r="D196" i="1361"/>
  <c r="D196" i="1359"/>
  <c r="D196" i="1358"/>
  <c r="D196" i="1356"/>
  <c r="D196" i="1355"/>
  <c r="D188" i="1363"/>
  <c r="D188" i="1362"/>
  <c r="D188" i="1361"/>
  <c r="D188" i="1359"/>
  <c r="D188" i="1358"/>
  <c r="D188" i="1356"/>
  <c r="D188" i="1355"/>
  <c r="D220" i="1354"/>
  <c r="D212" i="1354"/>
  <c r="D204" i="1354"/>
  <c r="D196" i="1354"/>
  <c r="D188" i="1354"/>
  <c r="D63" i="1356"/>
  <c r="D79" i="1356"/>
  <c r="D95" i="1356"/>
  <c r="D111" i="1356"/>
  <c r="D127" i="1356"/>
  <c r="D159" i="1356"/>
  <c r="D175" i="1356"/>
  <c r="D191" i="1356"/>
  <c r="D207" i="1356"/>
  <c r="D19" i="1361"/>
  <c r="D143" i="1363"/>
  <c r="D143" i="1362"/>
  <c r="D143" i="1361"/>
  <c r="D143" i="1359"/>
  <c r="D143" i="1358"/>
  <c r="D143" i="1355"/>
  <c r="D103" i="1363"/>
  <c r="D103" i="1362"/>
  <c r="D103" i="1361"/>
  <c r="D103" i="1359"/>
  <c r="D103" i="1358"/>
  <c r="D103" i="1355"/>
  <c r="D71" i="1363"/>
  <c r="D71" i="1362"/>
  <c r="D71" i="1361"/>
  <c r="D71" i="1359"/>
  <c r="D71" i="1358"/>
  <c r="D23" i="1363"/>
  <c r="D23" i="1362"/>
  <c r="D23" i="1361"/>
  <c r="D23" i="1359"/>
  <c r="D23" i="1358"/>
  <c r="D208" i="1363"/>
  <c r="D208" i="1362"/>
  <c r="D208" i="1359"/>
  <c r="D208" i="1361"/>
  <c r="D208" i="1358"/>
  <c r="D208" i="1356"/>
  <c r="D208" i="1355"/>
  <c r="D216" i="1354"/>
  <c r="D184" i="1354"/>
  <c r="D135" i="1356"/>
  <c r="D354" i="1353"/>
  <c r="D358" i="1353"/>
  <c r="D178" i="1363"/>
  <c r="D178" i="1362"/>
  <c r="D178" i="1361"/>
  <c r="D178" i="1359"/>
  <c r="D178" i="1358"/>
  <c r="D178" i="1356"/>
  <c r="D178" i="1355"/>
  <c r="D170" i="1363"/>
  <c r="D170" i="1362"/>
  <c r="D170" i="1361"/>
  <c r="D170" i="1359"/>
  <c r="D170" i="1358"/>
  <c r="D170" i="1356"/>
  <c r="D170" i="1355"/>
  <c r="D162" i="1363"/>
  <c r="D162" i="1362"/>
  <c r="D162" i="1361"/>
  <c r="D162" i="1358"/>
  <c r="D162" i="1359"/>
  <c r="D162" i="1356"/>
  <c r="D162" i="1355"/>
  <c r="D154" i="1363"/>
  <c r="D154" i="1362"/>
  <c r="D154" i="1361"/>
  <c r="D154" i="1358"/>
  <c r="D154" i="1359"/>
  <c r="D154" i="1356"/>
  <c r="D154" i="1355"/>
  <c r="D146" i="1363"/>
  <c r="D146" i="1362"/>
  <c r="D146" i="1361"/>
  <c r="D146" i="1358"/>
  <c r="D146" i="1359"/>
  <c r="D146" i="1356"/>
  <c r="D146" i="1355"/>
  <c r="D138" i="1363"/>
  <c r="D138" i="1362"/>
  <c r="D138" i="1361"/>
  <c r="D138" i="1358"/>
  <c r="D138" i="1359"/>
  <c r="D138" i="1356"/>
  <c r="D138" i="1355"/>
  <c r="D130" i="1363"/>
  <c r="D130" i="1362"/>
  <c r="D130" i="1361"/>
  <c r="D130" i="1358"/>
  <c r="D130" i="1359"/>
  <c r="D130" i="1356"/>
  <c r="D130" i="1355"/>
  <c r="D122" i="1363"/>
  <c r="D122" i="1362"/>
  <c r="D122" i="1361"/>
  <c r="D122" i="1358"/>
  <c r="D122" i="1359"/>
  <c r="D122" i="1356"/>
  <c r="D122" i="1355"/>
  <c r="D114" i="1363"/>
  <c r="D114" i="1362"/>
  <c r="D114" i="1361"/>
  <c r="D114" i="1359"/>
  <c r="D114" i="1358"/>
  <c r="D114" i="1356"/>
  <c r="D114" i="1355"/>
  <c r="D106" i="1363"/>
  <c r="D106" i="1362"/>
  <c r="D106" i="1361"/>
  <c r="D106" i="1359"/>
  <c r="D106" i="1358"/>
  <c r="D106" i="1356"/>
  <c r="D106" i="1355"/>
  <c r="D98" i="1363"/>
  <c r="D98" i="1362"/>
  <c r="D98" i="1361"/>
  <c r="D98" i="1359"/>
  <c r="D98" i="1358"/>
  <c r="D98" i="1356"/>
  <c r="D98" i="1355"/>
  <c r="D90" i="1363"/>
  <c r="D90" i="1362"/>
  <c r="D90" i="1361"/>
  <c r="D90" i="1359"/>
  <c r="D90" i="1358"/>
  <c r="D90" i="1356"/>
  <c r="D90" i="1355"/>
  <c r="D82" i="1363"/>
  <c r="D82" i="1362"/>
  <c r="D82" i="1361"/>
  <c r="D82" i="1359"/>
  <c r="D82" i="1358"/>
  <c r="D82" i="1356"/>
  <c r="D74" i="1363"/>
  <c r="D74" i="1362"/>
  <c r="D74" i="1361"/>
  <c r="D74" i="1359"/>
  <c r="D74" i="1358"/>
  <c r="D74" i="1356"/>
  <c r="D66" i="1363"/>
  <c r="D66" i="1362"/>
  <c r="D66" i="1361"/>
  <c r="D66" i="1359"/>
  <c r="D66" i="1358"/>
  <c r="D66" i="1356"/>
  <c r="D58" i="1363"/>
  <c r="D58" i="1362"/>
  <c r="D58" i="1361"/>
  <c r="D58" i="1359"/>
  <c r="D58" i="1358"/>
  <c r="D58" i="1356"/>
  <c r="D50" i="1363"/>
  <c r="D50" i="1362"/>
  <c r="D50" i="1361"/>
  <c r="D50" i="1359"/>
  <c r="D50" i="1358"/>
  <c r="D50" i="1356"/>
  <c r="D42" i="1363"/>
  <c r="D42" i="1362"/>
  <c r="D42" i="1361"/>
  <c r="D42" i="1359"/>
  <c r="D42" i="1358"/>
  <c r="D34" i="1363"/>
  <c r="D34" i="1362"/>
  <c r="D34" i="1361"/>
  <c r="D34" i="1359"/>
  <c r="D34" i="1358"/>
  <c r="D26" i="1363"/>
  <c r="D26" i="1362"/>
  <c r="D26" i="1361"/>
  <c r="D26" i="1359"/>
  <c r="D26" i="1358"/>
  <c r="D18" i="1363"/>
  <c r="D18" i="1362"/>
  <c r="D18" i="1361"/>
  <c r="D18" i="1359"/>
  <c r="D18" i="1358"/>
  <c r="D10" i="1363"/>
  <c r="D10" i="1362"/>
  <c r="D10" i="1361"/>
  <c r="D10" i="1359"/>
  <c r="D10" i="1358"/>
  <c r="D179" i="1354"/>
  <c r="D171" i="1354"/>
  <c r="D163" i="1354"/>
  <c r="D155" i="1354"/>
  <c r="D147" i="1354"/>
  <c r="D139" i="1354"/>
  <c r="D131" i="1354"/>
  <c r="D123" i="1354"/>
  <c r="D115" i="1354"/>
  <c r="D107" i="1354"/>
  <c r="D99" i="1354"/>
  <c r="D91" i="1354"/>
  <c r="D83" i="1354"/>
  <c r="D75" i="1354"/>
  <c r="D67" i="1354"/>
  <c r="D59" i="1354"/>
  <c r="D51" i="1354"/>
  <c r="D43" i="1354"/>
  <c r="D35" i="1354"/>
  <c r="D27" i="1354"/>
  <c r="D19" i="1354"/>
  <c r="D11" i="1354"/>
  <c r="D219" i="1363"/>
  <c r="D219" i="1362"/>
  <c r="D219" i="1361"/>
  <c r="D219" i="1359"/>
  <c r="D219" i="1358"/>
  <c r="D219" i="1355"/>
  <c r="D211" i="1363"/>
  <c r="D211" i="1362"/>
  <c r="D211" i="1361"/>
  <c r="D211" i="1359"/>
  <c r="D211" i="1358"/>
  <c r="D211" i="1355"/>
  <c r="D203" i="1363"/>
  <c r="D203" i="1362"/>
  <c r="D203" i="1361"/>
  <c r="D203" i="1359"/>
  <c r="D203" i="1358"/>
  <c r="D203" i="1355"/>
  <c r="D195" i="1363"/>
  <c r="D195" i="1362"/>
  <c r="D195" i="1359"/>
  <c r="D195" i="1361"/>
  <c r="D195" i="1358"/>
  <c r="D195" i="1355"/>
  <c r="D187" i="1363"/>
  <c r="D187" i="1362"/>
  <c r="D187" i="1359"/>
  <c r="D187" i="1361"/>
  <c r="D187" i="1355"/>
  <c r="D219" i="1354"/>
  <c r="D211" i="1354"/>
  <c r="D203" i="1354"/>
  <c r="D195" i="1354"/>
  <c r="D187" i="1354"/>
  <c r="D61" i="1356"/>
  <c r="D77" i="1356"/>
  <c r="D93" i="1356"/>
  <c r="D109" i="1356"/>
  <c r="D125" i="1356"/>
  <c r="D141" i="1356"/>
  <c r="D157" i="1356"/>
  <c r="D173" i="1356"/>
  <c r="D189" i="1356"/>
  <c r="D205" i="1356"/>
  <c r="D221" i="1356"/>
  <c r="AE282" i="1354"/>
  <c r="AE308" i="1354"/>
  <c r="H308" i="1354"/>
  <c r="D355" i="1355"/>
  <c r="D358" i="1355"/>
  <c r="X330" i="1355"/>
  <c r="AF282" i="1356"/>
  <c r="AE308" i="1356"/>
  <c r="M321" i="1356"/>
  <c r="X224" i="1355"/>
  <c r="Z224" i="1358"/>
  <c r="AF197" i="1359"/>
  <c r="X224" i="1361"/>
  <c r="S8" i="1368" s="1"/>
  <c r="L237" i="1361"/>
  <c r="T237" i="1361"/>
  <c r="AB237" i="1361"/>
  <c r="AJ237" i="1361"/>
  <c r="N237" i="1361"/>
  <c r="V237" i="1361"/>
  <c r="AD237" i="1361"/>
  <c r="H237" i="1361"/>
  <c r="P237" i="1361"/>
  <c r="X237" i="1361"/>
  <c r="AF237" i="1361"/>
  <c r="J237" i="1361"/>
  <c r="R237" i="1361"/>
  <c r="Z237" i="1361"/>
  <c r="AH237" i="1361"/>
  <c r="J338" i="1363"/>
  <c r="Y338" i="1362"/>
  <c r="J338" i="1361"/>
  <c r="R338" i="1363"/>
  <c r="AG338" i="1362"/>
  <c r="AW338" i="1362"/>
  <c r="AJ282" i="1354"/>
  <c r="D355" i="1354"/>
  <c r="AK308" i="1355"/>
  <c r="D356" i="1355"/>
  <c r="AD308" i="1355"/>
  <c r="U321" i="1356"/>
  <c r="V238" i="1358"/>
  <c r="AE238" i="1359"/>
  <c r="Y197" i="1359"/>
  <c r="AG197" i="1359"/>
  <c r="AE282" i="1361"/>
  <c r="V224" i="1361"/>
  <c r="Q8" i="1368" s="1"/>
  <c r="D356" i="1354"/>
  <c r="P308" i="1354"/>
  <c r="D358" i="1354"/>
  <c r="D353" i="1356"/>
  <c r="AK298" i="1356"/>
  <c r="D357" i="1356"/>
  <c r="AC321" i="1356"/>
  <c r="AE330" i="1356"/>
  <c r="H330" i="1356"/>
  <c r="AF282" i="1358"/>
  <c r="M321" i="1358"/>
  <c r="AF282" i="1359"/>
  <c r="H308" i="1359"/>
  <c r="M321" i="1359"/>
  <c r="Z197" i="1359"/>
  <c r="AH197" i="1359"/>
  <c r="H330" i="1361"/>
  <c r="R338" i="1361"/>
  <c r="J224" i="1361"/>
  <c r="E8" i="1368" s="1"/>
  <c r="R224" i="1361"/>
  <c r="M8" i="1368" s="1"/>
  <c r="L224" i="1361"/>
  <c r="G8" i="1368" s="1"/>
  <c r="T224" i="1361"/>
  <c r="O8" i="1368" s="1"/>
  <c r="L320" i="1361"/>
  <c r="T320" i="1361"/>
  <c r="AB320" i="1361"/>
  <c r="AJ320" i="1361"/>
  <c r="N320" i="1361"/>
  <c r="V320" i="1361"/>
  <c r="AD320" i="1361"/>
  <c r="H320" i="1361"/>
  <c r="P320" i="1361"/>
  <c r="X320" i="1361"/>
  <c r="AF320" i="1361"/>
  <c r="J320" i="1361"/>
  <c r="R320" i="1361"/>
  <c r="Z320" i="1361"/>
  <c r="AH320" i="1361"/>
  <c r="H329" i="1363"/>
  <c r="P329" i="1363"/>
  <c r="Z329" i="1362"/>
  <c r="AH329" i="1362"/>
  <c r="AF329" i="1361"/>
  <c r="L338" i="1361"/>
  <c r="L338" i="1363"/>
  <c r="AA338" i="1362"/>
  <c r="T338" i="1361"/>
  <c r="T338" i="1363"/>
  <c r="AI338" i="1362"/>
  <c r="AB338" i="1361"/>
  <c r="AJ338" i="1361"/>
  <c r="AK238" i="1354"/>
  <c r="AH298" i="1354"/>
  <c r="D353" i="1354"/>
  <c r="Z238" i="1354"/>
  <c r="R308" i="1354"/>
  <c r="AJ321" i="1354"/>
  <c r="AE238" i="1355"/>
  <c r="AD330" i="1355"/>
  <c r="AE282" i="1356"/>
  <c r="N308" i="1356"/>
  <c r="AK321" i="1356"/>
  <c r="P330" i="1356"/>
  <c r="D359" i="1356"/>
  <c r="R224" i="1358"/>
  <c r="AK238" i="1358"/>
  <c r="D354" i="1358"/>
  <c r="AD298" i="1358"/>
  <c r="AJ321" i="1358"/>
  <c r="U321" i="1358"/>
  <c r="AK238" i="1359"/>
  <c r="D354" i="1359"/>
  <c r="AD298" i="1359"/>
  <c r="AJ321" i="1359"/>
  <c r="U321" i="1359"/>
  <c r="AA197" i="1359"/>
  <c r="AI197" i="1359"/>
  <c r="P308" i="1361"/>
  <c r="U321" i="1361"/>
  <c r="P224" i="1361"/>
  <c r="K8" i="1368" s="1"/>
  <c r="AI329" i="1362"/>
  <c r="M338" i="1363"/>
  <c r="AB338" i="1362"/>
  <c r="U338" i="1363"/>
  <c r="AJ338" i="1362"/>
  <c r="AH238" i="1354"/>
  <c r="X308" i="1354"/>
  <c r="AG321" i="1354"/>
  <c r="D357" i="1354"/>
  <c r="O308" i="1355"/>
  <c r="D355" i="1356"/>
  <c r="V308" i="1356"/>
  <c r="D358" i="1356"/>
  <c r="X330" i="1356"/>
  <c r="D353" i="1358"/>
  <c r="AK298" i="1358"/>
  <c r="D357" i="1358"/>
  <c r="AC321" i="1358"/>
  <c r="AE330" i="1358"/>
  <c r="H330" i="1358"/>
  <c r="D353" i="1359"/>
  <c r="AK298" i="1359"/>
  <c r="D357" i="1359"/>
  <c r="AE330" i="1359"/>
  <c r="H330" i="1359"/>
  <c r="AB197" i="1359"/>
  <c r="AJ197" i="1359"/>
  <c r="AE238" i="1361"/>
  <c r="AC281" i="1361"/>
  <c r="AJ321" i="1361"/>
  <c r="AC321" i="1361"/>
  <c r="AE330" i="1361"/>
  <c r="Q329" i="1361"/>
  <c r="X330" i="1361"/>
  <c r="U338" i="1361"/>
  <c r="N297" i="1361"/>
  <c r="V297" i="1361"/>
  <c r="AD297" i="1361"/>
  <c r="H297" i="1361"/>
  <c r="P297" i="1361"/>
  <c r="X297" i="1361"/>
  <c r="AF297" i="1361"/>
  <c r="J297" i="1361"/>
  <c r="R297" i="1361"/>
  <c r="Z297" i="1361"/>
  <c r="AH297" i="1361"/>
  <c r="L297" i="1361"/>
  <c r="T297" i="1361"/>
  <c r="AB297" i="1361"/>
  <c r="AJ297" i="1361"/>
  <c r="H307" i="1363"/>
  <c r="P307" i="1363"/>
  <c r="X307" i="1363"/>
  <c r="AF307" i="1363"/>
  <c r="J329" i="1363"/>
  <c r="T329" i="1362"/>
  <c r="J329" i="1361"/>
  <c r="AB329" i="1362"/>
  <c r="AJ329" i="1362"/>
  <c r="N338" i="1363"/>
  <c r="AC338" i="1362"/>
  <c r="V338" i="1363"/>
  <c r="AK338" i="1362"/>
  <c r="AD338" i="1361"/>
  <c r="Z308" i="1354"/>
  <c r="D359" i="1354"/>
  <c r="AK238" i="1355"/>
  <c r="AF282" i="1355"/>
  <c r="D354" i="1355"/>
  <c r="AD298" i="1355"/>
  <c r="AJ321" i="1355"/>
  <c r="U321" i="1355"/>
  <c r="D356" i="1356"/>
  <c r="AD308" i="1356"/>
  <c r="AF330" i="1356"/>
  <c r="J224" i="1358"/>
  <c r="AE282" i="1358"/>
  <c r="AF308" i="1358"/>
  <c r="N308" i="1358"/>
  <c r="P330" i="1358"/>
  <c r="D359" i="1358"/>
  <c r="AE282" i="1359"/>
  <c r="G308" i="1359"/>
  <c r="N308" i="1359"/>
  <c r="D359" i="1359"/>
  <c r="AC197" i="1359"/>
  <c r="AK197" i="1359"/>
  <c r="AK308" i="1361"/>
  <c r="D354" i="1354"/>
  <c r="AF308" i="1354"/>
  <c r="D353" i="1355"/>
  <c r="AK298" i="1355"/>
  <c r="D357" i="1355"/>
  <c r="H330" i="1355"/>
  <c r="D355" i="1358"/>
  <c r="V308" i="1358"/>
  <c r="D358" i="1358"/>
  <c r="X330" i="1358"/>
  <c r="D355" i="1359"/>
  <c r="V308" i="1359"/>
  <c r="D358" i="1359"/>
  <c r="X330" i="1359"/>
  <c r="AD197" i="1359"/>
  <c r="AK238" i="1361"/>
  <c r="W237" i="1361"/>
  <c r="T281" i="1361"/>
  <c r="I307" i="1361"/>
  <c r="W307" i="1361"/>
  <c r="AC320" i="1361"/>
  <c r="H329" i="1361"/>
  <c r="S329" i="1361"/>
  <c r="AG329" i="1361"/>
  <c r="N338" i="1361"/>
  <c r="AH338" i="1361"/>
  <c r="J237" i="1363"/>
  <c r="R237" i="1363"/>
  <c r="AU237" i="1362"/>
  <c r="N281" i="1361"/>
  <c r="V281" i="1361"/>
  <c r="AD281" i="1361"/>
  <c r="H281" i="1361"/>
  <c r="P281" i="1361"/>
  <c r="X281" i="1361"/>
  <c r="AF281" i="1361"/>
  <c r="J281" i="1361"/>
  <c r="R281" i="1361"/>
  <c r="Z281" i="1361"/>
  <c r="AH281" i="1361"/>
  <c r="AT282" i="1362"/>
  <c r="BN297" i="1362"/>
  <c r="N297" i="1363"/>
  <c r="AD297" i="1363"/>
  <c r="J307" i="1361"/>
  <c r="J307" i="1363"/>
  <c r="R307" i="1361"/>
  <c r="R307" i="1363"/>
  <c r="Z307" i="1361"/>
  <c r="AH307" i="1361"/>
  <c r="AH307" i="1363"/>
  <c r="L307" i="1361"/>
  <c r="T307" i="1361"/>
  <c r="AB307" i="1361"/>
  <c r="AJ307" i="1361"/>
  <c r="N308" i="1361"/>
  <c r="V308" i="1361"/>
  <c r="AD307" i="1361"/>
  <c r="P320" i="1363"/>
  <c r="AH321" i="1362"/>
  <c r="BB321" i="1362"/>
  <c r="L329" i="1361"/>
  <c r="L329" i="1363"/>
  <c r="V329" i="1362"/>
  <c r="T329" i="1361"/>
  <c r="AD329" i="1362"/>
  <c r="AB329" i="1361"/>
  <c r="AJ329" i="1361"/>
  <c r="AT330" i="1362"/>
  <c r="N329" i="1361"/>
  <c r="V329" i="1361"/>
  <c r="AF329" i="1362"/>
  <c r="AD329" i="1361"/>
  <c r="H338" i="1363"/>
  <c r="P338" i="1363"/>
  <c r="AE338" i="1362"/>
  <c r="AE282" i="1355"/>
  <c r="N308" i="1355"/>
  <c r="D359" i="1355"/>
  <c r="AE238" i="1356"/>
  <c r="W224" i="1355"/>
  <c r="AD308" i="1358"/>
  <c r="AD308" i="1359"/>
  <c r="I224" i="1361"/>
  <c r="D8" i="1368" s="1"/>
  <c r="Q224" i="1361"/>
  <c r="L8" i="1368" s="1"/>
  <c r="K224" i="1361"/>
  <c r="F8" i="1368" s="1"/>
  <c r="S224" i="1361"/>
  <c r="N8" i="1368" s="1"/>
  <c r="U224" i="1361"/>
  <c r="P8" i="1368" s="1"/>
  <c r="S320" i="1361"/>
  <c r="AI320" i="1361"/>
  <c r="U329" i="1361"/>
  <c r="I338" i="1363"/>
  <c r="X338" i="1362"/>
  <c r="Q338" i="1363"/>
  <c r="AF338" i="1362"/>
  <c r="BA238" i="1362"/>
  <c r="BJ238" i="1362"/>
  <c r="BR238" i="1362"/>
  <c r="BF238" i="1362"/>
  <c r="BO238" i="1362"/>
  <c r="BE238" i="1362"/>
  <c r="BQ238" i="1362"/>
  <c r="BG238" i="1362"/>
  <c r="AO238" i="1362"/>
  <c r="BM238" i="1362"/>
  <c r="S238" i="1362"/>
  <c r="AD282" i="1362"/>
  <c r="AZ330" i="1362"/>
  <c r="BI238" i="1362"/>
  <c r="BB224" i="1362"/>
  <c r="BR330" i="1362"/>
  <c r="I237" i="1363"/>
  <c r="I297" i="1361"/>
  <c r="Q297" i="1361"/>
  <c r="Y297" i="1361"/>
  <c r="AG297" i="1361"/>
  <c r="K297" i="1361"/>
  <c r="S297" i="1361"/>
  <c r="AA297" i="1361"/>
  <c r="AI297" i="1361"/>
  <c r="M297" i="1361"/>
  <c r="U297" i="1361"/>
  <c r="AC297" i="1361"/>
  <c r="AK297" i="1361"/>
  <c r="AU307" i="1362"/>
  <c r="AW308" i="1362"/>
  <c r="K329" i="1363"/>
  <c r="AC329" i="1362"/>
  <c r="AK329" i="1362"/>
  <c r="AM330" i="1362"/>
  <c r="O338" i="1363"/>
  <c r="AD338" i="1362"/>
  <c r="AY330" i="1362"/>
  <c r="BH238" i="1362"/>
  <c r="BQ224" i="1362"/>
  <c r="BA224" i="1362"/>
  <c r="BI224" i="1362"/>
  <c r="AJ308" i="1362"/>
  <c r="BR308" i="1362"/>
  <c r="BJ308" i="1362"/>
  <c r="AP308" i="1362"/>
  <c r="BB308" i="1362"/>
  <c r="BD238" i="1362"/>
  <c r="BP237" i="1362"/>
  <c r="BB237" i="1362"/>
  <c r="BR224" i="1362"/>
  <c r="BH224" i="1362"/>
  <c r="BB238" i="1362"/>
  <c r="BR321" i="1362"/>
  <c r="AE298" i="1362"/>
  <c r="AF321" i="1362"/>
  <c r="BP321" i="1362"/>
  <c r="BQ308" i="1362"/>
  <c r="BA237" i="1362"/>
  <c r="BI237" i="1362"/>
  <c r="M237" i="1363"/>
  <c r="U237" i="1363"/>
  <c r="AF238" i="1362"/>
  <c r="Y281" i="1363"/>
  <c r="M281" i="1363"/>
  <c r="AO297" i="1362"/>
  <c r="AI298" i="1363"/>
  <c r="M307" i="1363"/>
  <c r="U307" i="1363"/>
  <c r="AC307" i="1363"/>
  <c r="AK307" i="1363"/>
  <c r="AM307" i="1362"/>
  <c r="U320" i="1363"/>
  <c r="AI321" i="1362"/>
  <c r="O329" i="1363"/>
  <c r="Y329" i="1362"/>
  <c r="S330" i="1362"/>
  <c r="K338" i="1363"/>
  <c r="Z338" i="1362"/>
  <c r="S338" i="1363"/>
  <c r="AH338" i="1362"/>
  <c r="AW330" i="1362"/>
  <c r="BH330" i="1362"/>
  <c r="BB330" i="1362"/>
  <c r="BO330" i="1362"/>
  <c r="BG330" i="1362"/>
  <c r="BJ321" i="1362"/>
  <c r="BP238" i="1362"/>
  <c r="BE224" i="1362"/>
  <c r="BM224" i="1362"/>
  <c r="BR320" i="1362"/>
  <c r="BE330" i="1362"/>
  <c r="BH321" i="1362"/>
  <c r="BN238" i="1362"/>
  <c r="BJ224" i="1362"/>
  <c r="BF224" i="1362"/>
  <c r="BN224" i="1362"/>
  <c r="BN237" i="1362"/>
  <c r="G330" i="1362"/>
  <c r="BA330" i="1362"/>
  <c r="BL238" i="1362"/>
  <c r="BD224" i="1362"/>
  <c r="BQ237" i="1362"/>
  <c r="BR237" i="1362"/>
  <c r="BB338" i="1362"/>
  <c r="BR338" i="1362"/>
  <c r="BM320" i="1362"/>
  <c r="BE237" i="1362"/>
  <c r="BF320" i="1362"/>
  <c r="BI321" i="1362"/>
  <c r="BQ320" i="1362"/>
  <c r="AG238" i="1362"/>
  <c r="BN321" i="1362"/>
  <c r="BF321" i="1362"/>
  <c r="BG224" i="1362"/>
  <c r="BL224" i="1362"/>
  <c r="AD298" i="1362"/>
  <c r="BF330" i="1362"/>
  <c r="BP330" i="1362"/>
  <c r="O330" i="1362"/>
  <c r="BN338" i="1362"/>
  <c r="BI330" i="1362"/>
  <c r="AX330" i="1362"/>
  <c r="BM321" i="1362"/>
  <c r="BD298" i="1362"/>
  <c r="BM237" i="1362"/>
  <c r="BQ330" i="1362"/>
  <c r="AV329" i="1362"/>
  <c r="BD329" i="1362"/>
  <c r="BL330" i="1362"/>
  <c r="BQ297" i="1362"/>
  <c r="BP298" i="1362"/>
  <c r="BG321" i="1362"/>
  <c r="BO321" i="1362"/>
  <c r="BC238" i="1362"/>
  <c r="BK238" i="1362"/>
  <c r="BR297" i="1362"/>
  <c r="BK321" i="1362"/>
  <c r="H238" i="1363"/>
  <c r="Y298" i="1363"/>
  <c r="R321" i="1363"/>
  <c r="BR281" i="1362"/>
  <c r="BQ281" i="1362"/>
  <c r="BP282" i="1362"/>
  <c r="P308" i="1363"/>
  <c r="R308" i="1363"/>
  <c r="X308" i="1363"/>
  <c r="I330" i="1363"/>
  <c r="G308" i="1363"/>
  <c r="H308" i="1363"/>
  <c r="AF308" i="1363"/>
  <c r="J308" i="1363"/>
  <c r="AH308" i="1363"/>
  <c r="Z321" i="1363"/>
  <c r="J320" i="1363"/>
  <c r="O308" i="1363"/>
  <c r="V307" i="1363"/>
  <c r="W307" i="1363"/>
  <c r="M297" i="1363"/>
  <c r="AA282" i="1363"/>
  <c r="AJ282" i="1363"/>
  <c r="K281" i="1363"/>
  <c r="T238" i="1363"/>
  <c r="L238" i="1363"/>
  <c r="I238" i="1363"/>
  <c r="Q238" i="1363"/>
  <c r="L282" i="1363"/>
  <c r="T282" i="1363"/>
  <c r="AB282" i="1363"/>
  <c r="AK282" i="1363"/>
  <c r="O298" i="1363"/>
  <c r="Z298" i="1363"/>
  <c r="AJ298" i="1363"/>
  <c r="J238" i="1363"/>
  <c r="R238" i="1363"/>
  <c r="AI282" i="1363"/>
  <c r="M282" i="1363"/>
  <c r="U282" i="1363"/>
  <c r="AC282" i="1363"/>
  <c r="AD298" i="1363"/>
  <c r="V298" i="1363"/>
  <c r="N298" i="1363"/>
  <c r="AF298" i="1363"/>
  <c r="X298" i="1363"/>
  <c r="P298" i="1363"/>
  <c r="Q298" i="1363"/>
  <c r="AA298" i="1363"/>
  <c r="AK298" i="1363"/>
  <c r="K238" i="1363"/>
  <c r="S238" i="1363"/>
  <c r="N282" i="1363"/>
  <c r="V282" i="1363"/>
  <c r="AD282" i="1363"/>
  <c r="G298" i="1363"/>
  <c r="R298" i="1363"/>
  <c r="AB298" i="1363"/>
  <c r="G282" i="1363"/>
  <c r="O282" i="1363"/>
  <c r="W282" i="1363"/>
  <c r="AE282" i="1363"/>
  <c r="I298" i="1363"/>
  <c r="S298" i="1363"/>
  <c r="AC298" i="1363"/>
  <c r="L330" i="1363"/>
  <c r="K330" i="1363"/>
  <c r="J330" i="1363"/>
  <c r="P330" i="1363"/>
  <c r="H330" i="1363"/>
  <c r="O330" i="1363"/>
  <c r="G330" i="1363"/>
  <c r="N330" i="1363"/>
  <c r="M330" i="1363"/>
  <c r="Q330" i="1363"/>
  <c r="M238" i="1363"/>
  <c r="U238" i="1363"/>
  <c r="H282" i="1363"/>
  <c r="P282" i="1363"/>
  <c r="X282" i="1363"/>
  <c r="AF282" i="1363"/>
  <c r="J298" i="1363"/>
  <c r="T298" i="1363"/>
  <c r="AE298" i="1363"/>
  <c r="N238" i="1363"/>
  <c r="V238" i="1363"/>
  <c r="I282" i="1363"/>
  <c r="Q282" i="1363"/>
  <c r="Y282" i="1363"/>
  <c r="AG282" i="1363"/>
  <c r="K298" i="1363"/>
  <c r="U298" i="1363"/>
  <c r="AG298" i="1363"/>
  <c r="G238" i="1363"/>
  <c r="O238" i="1363"/>
  <c r="J282" i="1363"/>
  <c r="R282" i="1363"/>
  <c r="Z282" i="1363"/>
  <c r="AH282" i="1363"/>
  <c r="L298" i="1363"/>
  <c r="W298" i="1363"/>
  <c r="AH298" i="1363"/>
  <c r="K308" i="1363"/>
  <c r="S308" i="1363"/>
  <c r="AA308" i="1363"/>
  <c r="AI308" i="1363"/>
  <c r="N321" i="1363"/>
  <c r="V321" i="1363"/>
  <c r="L308" i="1363"/>
  <c r="T308" i="1363"/>
  <c r="AB308" i="1363"/>
  <c r="AJ308" i="1363"/>
  <c r="G321" i="1363"/>
  <c r="O321" i="1363"/>
  <c r="W321" i="1363"/>
  <c r="M308" i="1363"/>
  <c r="U308" i="1363"/>
  <c r="AC308" i="1363"/>
  <c r="AK308" i="1363"/>
  <c r="H321" i="1363"/>
  <c r="P321" i="1363"/>
  <c r="X321" i="1363"/>
  <c r="AD308" i="1363"/>
  <c r="I321" i="1363"/>
  <c r="Q321" i="1363"/>
  <c r="Y321" i="1363"/>
  <c r="K321" i="1363"/>
  <c r="S321" i="1363"/>
  <c r="AA321" i="1363"/>
  <c r="I308" i="1363"/>
  <c r="Q308" i="1363"/>
  <c r="Y308" i="1363"/>
  <c r="AG308" i="1363"/>
  <c r="L321" i="1363"/>
  <c r="T321" i="1363"/>
  <c r="M321" i="1363"/>
  <c r="U321" i="1363"/>
  <c r="W338" i="1362"/>
  <c r="BM338" i="1362"/>
  <c r="BE338" i="1362"/>
  <c r="AO338" i="1362"/>
  <c r="BK338" i="1362"/>
  <c r="BC338" i="1362"/>
  <c r="AU338" i="1362"/>
  <c r="AM338" i="1362"/>
  <c r="AV330" i="1362"/>
  <c r="AU330" i="1362"/>
  <c r="BC330" i="1362"/>
  <c r="BK330" i="1362"/>
  <c r="BD330" i="1362"/>
  <c r="BK329" i="1362"/>
  <c r="BC329" i="1362"/>
  <c r="BK320" i="1362"/>
  <c r="AU320" i="1362"/>
  <c r="BI320" i="1362"/>
  <c r="BQ321" i="1362"/>
  <c r="BO320" i="1362"/>
  <c r="BG320" i="1362"/>
  <c r="BC307" i="1362"/>
  <c r="BB297" i="1362"/>
  <c r="BP297" i="1362"/>
  <c r="BH297" i="1362"/>
  <c r="AZ297" i="1362"/>
  <c r="AR297" i="1362"/>
  <c r="BR298" i="1362"/>
  <c r="BQ298" i="1362"/>
  <c r="BP281" i="1362"/>
  <c r="BR282" i="1362"/>
  <c r="BQ282" i="1362"/>
  <c r="AN281" i="1362"/>
  <c r="BK237" i="1362"/>
  <c r="BC237" i="1362"/>
  <c r="AM237" i="1362"/>
  <c r="BK224" i="1362"/>
  <c r="BC224" i="1362"/>
  <c r="D356" i="1362"/>
  <c r="D355" i="1362"/>
  <c r="D354" i="1362"/>
  <c r="G282" i="1362"/>
  <c r="O282" i="1362"/>
  <c r="W282" i="1362"/>
  <c r="AE282" i="1362"/>
  <c r="G298" i="1362"/>
  <c r="O298" i="1362"/>
  <c r="W298" i="1362"/>
  <c r="M308" i="1362"/>
  <c r="U308" i="1362"/>
  <c r="AC308" i="1362"/>
  <c r="AK308" i="1362"/>
  <c r="H321" i="1362"/>
  <c r="P321" i="1362"/>
  <c r="X321" i="1362"/>
  <c r="L238" i="1362"/>
  <c r="T238" i="1362"/>
  <c r="AJ238" i="1362"/>
  <c r="H282" i="1362"/>
  <c r="P282" i="1362"/>
  <c r="X282" i="1362"/>
  <c r="AF282" i="1362"/>
  <c r="H298" i="1362"/>
  <c r="P298" i="1362"/>
  <c r="X298" i="1362"/>
  <c r="AF298" i="1362"/>
  <c r="N308" i="1362"/>
  <c r="V308" i="1362"/>
  <c r="AD308" i="1362"/>
  <c r="I321" i="1362"/>
  <c r="Q321" i="1362"/>
  <c r="Y321" i="1362"/>
  <c r="AG321" i="1362"/>
  <c r="H330" i="1362"/>
  <c r="P330" i="1362"/>
  <c r="X330" i="1362"/>
  <c r="AF330" i="1362"/>
  <c r="M238" i="1362"/>
  <c r="U238" i="1362"/>
  <c r="AC238" i="1362"/>
  <c r="AK238" i="1362"/>
  <c r="I282" i="1362"/>
  <c r="Q282" i="1362"/>
  <c r="Y282" i="1362"/>
  <c r="AG282" i="1362"/>
  <c r="I298" i="1362"/>
  <c r="Q298" i="1362"/>
  <c r="Y298" i="1362"/>
  <c r="AG298" i="1362"/>
  <c r="G308" i="1362"/>
  <c r="O308" i="1362"/>
  <c r="W308" i="1362"/>
  <c r="AE308" i="1362"/>
  <c r="J321" i="1362"/>
  <c r="R321" i="1362"/>
  <c r="Z321" i="1362"/>
  <c r="I330" i="1362"/>
  <c r="Q330" i="1362"/>
  <c r="N238" i="1362"/>
  <c r="V238" i="1362"/>
  <c r="AD238" i="1362"/>
  <c r="J282" i="1362"/>
  <c r="R282" i="1362"/>
  <c r="Z282" i="1362"/>
  <c r="AH282" i="1362"/>
  <c r="J298" i="1362"/>
  <c r="R298" i="1362"/>
  <c r="Z298" i="1362"/>
  <c r="AH298" i="1362"/>
  <c r="H308" i="1362"/>
  <c r="P308" i="1362"/>
  <c r="X308" i="1362"/>
  <c r="AF308" i="1362"/>
  <c r="K321" i="1362"/>
  <c r="S321" i="1362"/>
  <c r="AA321" i="1362"/>
  <c r="J330" i="1362"/>
  <c r="R330" i="1362"/>
  <c r="Z330" i="1362"/>
  <c r="AH330" i="1362"/>
  <c r="G238" i="1362"/>
  <c r="O238" i="1362"/>
  <c r="W238" i="1362"/>
  <c r="AE238" i="1362"/>
  <c r="K282" i="1362"/>
  <c r="S282" i="1362"/>
  <c r="AA282" i="1362"/>
  <c r="AI282" i="1362"/>
  <c r="K298" i="1362"/>
  <c r="S298" i="1362"/>
  <c r="AA298" i="1362"/>
  <c r="AI298" i="1362"/>
  <c r="I308" i="1362"/>
  <c r="Q308" i="1362"/>
  <c r="Y308" i="1362"/>
  <c r="AG308" i="1362"/>
  <c r="L321" i="1362"/>
  <c r="T321" i="1362"/>
  <c r="AB321" i="1362"/>
  <c r="AJ321" i="1362"/>
  <c r="K330" i="1362"/>
  <c r="AA330" i="1362"/>
  <c r="AI330" i="1362"/>
  <c r="H238" i="1362"/>
  <c r="P238" i="1362"/>
  <c r="L282" i="1362"/>
  <c r="T282" i="1362"/>
  <c r="AB282" i="1362"/>
  <c r="AJ282" i="1362"/>
  <c r="L298" i="1362"/>
  <c r="T298" i="1362"/>
  <c r="AB298" i="1362"/>
  <c r="AJ298" i="1362"/>
  <c r="J308" i="1362"/>
  <c r="R308" i="1362"/>
  <c r="Z308" i="1362"/>
  <c r="AH308" i="1362"/>
  <c r="M321" i="1362"/>
  <c r="U321" i="1362"/>
  <c r="AK321" i="1362"/>
  <c r="L330" i="1362"/>
  <c r="T330" i="1362"/>
  <c r="AB330" i="1362"/>
  <c r="I238" i="1362"/>
  <c r="Q238" i="1362"/>
  <c r="Y238" i="1362"/>
  <c r="M282" i="1362"/>
  <c r="U282" i="1362"/>
  <c r="AC282" i="1362"/>
  <c r="AK282" i="1362"/>
  <c r="M298" i="1362"/>
  <c r="U298" i="1362"/>
  <c r="AC298" i="1362"/>
  <c r="AK298" i="1362"/>
  <c r="K308" i="1362"/>
  <c r="S308" i="1362"/>
  <c r="AA308" i="1362"/>
  <c r="AI308" i="1362"/>
  <c r="N321" i="1362"/>
  <c r="V321" i="1362"/>
  <c r="M330" i="1362"/>
  <c r="AC330" i="1362"/>
  <c r="AK330" i="1362"/>
  <c r="J238" i="1362"/>
  <c r="R238" i="1362"/>
  <c r="Z238" i="1362"/>
  <c r="N282" i="1362"/>
  <c r="V282" i="1362"/>
  <c r="N298" i="1362"/>
  <c r="V298" i="1362"/>
  <c r="L308" i="1362"/>
  <c r="T308" i="1362"/>
  <c r="AB308" i="1362"/>
  <c r="G321" i="1362"/>
  <c r="O321" i="1362"/>
  <c r="W321" i="1362"/>
  <c r="N330" i="1362"/>
  <c r="V330" i="1362"/>
  <c r="V338" i="1361"/>
  <c r="AD330" i="1361"/>
  <c r="N307" i="1361"/>
  <c r="V307" i="1361"/>
  <c r="AD298" i="1361"/>
  <c r="AK298" i="1361"/>
  <c r="AF282" i="1361"/>
  <c r="N238" i="1361"/>
  <c r="V238" i="1361"/>
  <c r="AD238" i="1361"/>
  <c r="H282" i="1361"/>
  <c r="P282" i="1361"/>
  <c r="X282" i="1361"/>
  <c r="N298" i="1361"/>
  <c r="V298" i="1361"/>
  <c r="G238" i="1361"/>
  <c r="O238" i="1361"/>
  <c r="W238" i="1361"/>
  <c r="I282" i="1361"/>
  <c r="Q282" i="1361"/>
  <c r="Y282" i="1361"/>
  <c r="AG282" i="1361"/>
  <c r="G298" i="1361"/>
  <c r="O298" i="1361"/>
  <c r="W298" i="1361"/>
  <c r="AE298" i="1361"/>
  <c r="G308" i="1361"/>
  <c r="O308" i="1361"/>
  <c r="W308" i="1361"/>
  <c r="AE308" i="1361"/>
  <c r="N321" i="1361"/>
  <c r="V321" i="1361"/>
  <c r="AD321" i="1361"/>
  <c r="I330" i="1361"/>
  <c r="Q330" i="1361"/>
  <c r="Y330" i="1361"/>
  <c r="AG330" i="1361"/>
  <c r="H238" i="1361"/>
  <c r="P238" i="1361"/>
  <c r="X238" i="1361"/>
  <c r="AF238" i="1361"/>
  <c r="J282" i="1361"/>
  <c r="R282" i="1361"/>
  <c r="Z282" i="1361"/>
  <c r="AH282" i="1361"/>
  <c r="H298" i="1361"/>
  <c r="P298" i="1361"/>
  <c r="X298" i="1361"/>
  <c r="AF298" i="1361"/>
  <c r="H308" i="1361"/>
  <c r="X308" i="1361"/>
  <c r="AF308" i="1361"/>
  <c r="G321" i="1361"/>
  <c r="O321" i="1361"/>
  <c r="W321" i="1361"/>
  <c r="AE321" i="1361"/>
  <c r="J330" i="1361"/>
  <c r="R330" i="1361"/>
  <c r="Z330" i="1361"/>
  <c r="AH330" i="1361"/>
  <c r="I238" i="1361"/>
  <c r="Q238" i="1361"/>
  <c r="Y238" i="1361"/>
  <c r="AG238" i="1361"/>
  <c r="K282" i="1361"/>
  <c r="S282" i="1361"/>
  <c r="AA282" i="1361"/>
  <c r="AI282" i="1361"/>
  <c r="I298" i="1361"/>
  <c r="Q298" i="1361"/>
  <c r="Y298" i="1361"/>
  <c r="AG298" i="1361"/>
  <c r="I308" i="1361"/>
  <c r="Q308" i="1361"/>
  <c r="Y308" i="1361"/>
  <c r="AG308" i="1361"/>
  <c r="H321" i="1361"/>
  <c r="P321" i="1361"/>
  <c r="X321" i="1361"/>
  <c r="AF321" i="1361"/>
  <c r="K330" i="1361"/>
  <c r="S330" i="1361"/>
  <c r="AA330" i="1361"/>
  <c r="AI330" i="1361"/>
  <c r="J238" i="1361"/>
  <c r="R238" i="1361"/>
  <c r="Z238" i="1361"/>
  <c r="AH238" i="1361"/>
  <c r="L282" i="1361"/>
  <c r="T282" i="1361"/>
  <c r="AB282" i="1361"/>
  <c r="AJ282" i="1361"/>
  <c r="J298" i="1361"/>
  <c r="R298" i="1361"/>
  <c r="Z298" i="1361"/>
  <c r="AH298" i="1361"/>
  <c r="J308" i="1361"/>
  <c r="R308" i="1361"/>
  <c r="Z308" i="1361"/>
  <c r="AH308" i="1361"/>
  <c r="I321" i="1361"/>
  <c r="Q321" i="1361"/>
  <c r="Y321" i="1361"/>
  <c r="AG321" i="1361"/>
  <c r="L330" i="1361"/>
  <c r="T330" i="1361"/>
  <c r="AB330" i="1361"/>
  <c r="AJ330" i="1361"/>
  <c r="K238" i="1361"/>
  <c r="S238" i="1361"/>
  <c r="AA238" i="1361"/>
  <c r="AI238" i="1361"/>
  <c r="M282" i="1361"/>
  <c r="U282" i="1361"/>
  <c r="AC282" i="1361"/>
  <c r="AK282" i="1361"/>
  <c r="K298" i="1361"/>
  <c r="S298" i="1361"/>
  <c r="AA298" i="1361"/>
  <c r="AI298" i="1361"/>
  <c r="K308" i="1361"/>
  <c r="S308" i="1361"/>
  <c r="AA308" i="1361"/>
  <c r="AI308" i="1361"/>
  <c r="J321" i="1361"/>
  <c r="R321" i="1361"/>
  <c r="Z321" i="1361"/>
  <c r="AH321" i="1361"/>
  <c r="M330" i="1361"/>
  <c r="U330" i="1361"/>
  <c r="AC330" i="1361"/>
  <c r="AK330" i="1361"/>
  <c r="L238" i="1361"/>
  <c r="T238" i="1361"/>
  <c r="AB238" i="1361"/>
  <c r="AJ238" i="1361"/>
  <c r="N282" i="1361"/>
  <c r="V282" i="1361"/>
  <c r="AD282" i="1361"/>
  <c r="L298" i="1361"/>
  <c r="T298" i="1361"/>
  <c r="AB298" i="1361"/>
  <c r="AJ298" i="1361"/>
  <c r="L308" i="1361"/>
  <c r="T308" i="1361"/>
  <c r="AB308" i="1361"/>
  <c r="AJ308" i="1361"/>
  <c r="K321" i="1361"/>
  <c r="S321" i="1361"/>
  <c r="AA321" i="1361"/>
  <c r="AI321" i="1361"/>
  <c r="N330" i="1361"/>
  <c r="V330" i="1361"/>
  <c r="M238" i="1361"/>
  <c r="U238" i="1361"/>
  <c r="AC238" i="1361"/>
  <c r="G282" i="1361"/>
  <c r="O282" i="1361"/>
  <c r="W282" i="1361"/>
  <c r="M298" i="1361"/>
  <c r="U298" i="1361"/>
  <c r="AC298" i="1361"/>
  <c r="M308" i="1361"/>
  <c r="U308" i="1361"/>
  <c r="AC308" i="1361"/>
  <c r="L321" i="1361"/>
  <c r="T321" i="1361"/>
  <c r="AB321" i="1361"/>
  <c r="G330" i="1361"/>
  <c r="O330" i="1361"/>
  <c r="W330" i="1361"/>
  <c r="N238" i="1359"/>
  <c r="V238" i="1359"/>
  <c r="AD238" i="1359"/>
  <c r="H282" i="1359"/>
  <c r="P282" i="1359"/>
  <c r="X282" i="1359"/>
  <c r="N298" i="1359"/>
  <c r="V298" i="1359"/>
  <c r="G238" i="1359"/>
  <c r="O238" i="1359"/>
  <c r="W238" i="1359"/>
  <c r="I282" i="1359"/>
  <c r="Q282" i="1359"/>
  <c r="Y282" i="1359"/>
  <c r="AG282" i="1359"/>
  <c r="G298" i="1359"/>
  <c r="O298" i="1359"/>
  <c r="W298" i="1359"/>
  <c r="AE298" i="1359"/>
  <c r="O308" i="1359"/>
  <c r="W308" i="1359"/>
  <c r="AE308" i="1359"/>
  <c r="N321" i="1359"/>
  <c r="V321" i="1359"/>
  <c r="AD321" i="1359"/>
  <c r="I330" i="1359"/>
  <c r="Q330" i="1359"/>
  <c r="Y330" i="1359"/>
  <c r="AG330" i="1359"/>
  <c r="H238" i="1359"/>
  <c r="P238" i="1359"/>
  <c r="X238" i="1359"/>
  <c r="AF238" i="1359"/>
  <c r="J282" i="1359"/>
  <c r="R282" i="1359"/>
  <c r="Z282" i="1359"/>
  <c r="AH282" i="1359"/>
  <c r="H298" i="1359"/>
  <c r="P298" i="1359"/>
  <c r="X298" i="1359"/>
  <c r="AF298" i="1359"/>
  <c r="P308" i="1359"/>
  <c r="X308" i="1359"/>
  <c r="AF308" i="1359"/>
  <c r="G321" i="1359"/>
  <c r="O321" i="1359"/>
  <c r="W321" i="1359"/>
  <c r="AE321" i="1359"/>
  <c r="J330" i="1359"/>
  <c r="R330" i="1359"/>
  <c r="Z330" i="1359"/>
  <c r="AH330" i="1359"/>
  <c r="I238" i="1359"/>
  <c r="Q238" i="1359"/>
  <c r="Y238" i="1359"/>
  <c r="AG238" i="1359"/>
  <c r="K282" i="1359"/>
  <c r="S282" i="1359"/>
  <c r="AA282" i="1359"/>
  <c r="AI282" i="1359"/>
  <c r="I298" i="1359"/>
  <c r="Q298" i="1359"/>
  <c r="Y298" i="1359"/>
  <c r="AG298" i="1359"/>
  <c r="I308" i="1359"/>
  <c r="Q308" i="1359"/>
  <c r="Y308" i="1359"/>
  <c r="AG308" i="1359"/>
  <c r="H321" i="1359"/>
  <c r="P321" i="1359"/>
  <c r="X321" i="1359"/>
  <c r="AF321" i="1359"/>
  <c r="K330" i="1359"/>
  <c r="S330" i="1359"/>
  <c r="AA330" i="1359"/>
  <c r="AI330" i="1359"/>
  <c r="J238" i="1359"/>
  <c r="R238" i="1359"/>
  <c r="Z238" i="1359"/>
  <c r="AH238" i="1359"/>
  <c r="L282" i="1359"/>
  <c r="T282" i="1359"/>
  <c r="AB282" i="1359"/>
  <c r="AJ282" i="1359"/>
  <c r="J298" i="1359"/>
  <c r="R298" i="1359"/>
  <c r="Z298" i="1359"/>
  <c r="AH298" i="1359"/>
  <c r="J308" i="1359"/>
  <c r="R308" i="1359"/>
  <c r="Z308" i="1359"/>
  <c r="AH308" i="1359"/>
  <c r="I321" i="1359"/>
  <c r="Q321" i="1359"/>
  <c r="Y321" i="1359"/>
  <c r="AG321" i="1359"/>
  <c r="L330" i="1359"/>
  <c r="T330" i="1359"/>
  <c r="AB330" i="1359"/>
  <c r="AJ330" i="1359"/>
  <c r="K238" i="1359"/>
  <c r="S238" i="1359"/>
  <c r="AA238" i="1359"/>
  <c r="AI238" i="1359"/>
  <c r="M282" i="1359"/>
  <c r="U282" i="1359"/>
  <c r="AC282" i="1359"/>
  <c r="AK282" i="1359"/>
  <c r="K298" i="1359"/>
  <c r="S298" i="1359"/>
  <c r="AA298" i="1359"/>
  <c r="AI298" i="1359"/>
  <c r="K308" i="1359"/>
  <c r="S308" i="1359"/>
  <c r="AA308" i="1359"/>
  <c r="AI308" i="1359"/>
  <c r="J321" i="1359"/>
  <c r="R321" i="1359"/>
  <c r="Z321" i="1359"/>
  <c r="AH321" i="1359"/>
  <c r="M330" i="1359"/>
  <c r="U330" i="1359"/>
  <c r="AC330" i="1359"/>
  <c r="AK330" i="1359"/>
  <c r="L238" i="1359"/>
  <c r="T238" i="1359"/>
  <c r="AB238" i="1359"/>
  <c r="AJ238" i="1359"/>
  <c r="N282" i="1359"/>
  <c r="V282" i="1359"/>
  <c r="AD282" i="1359"/>
  <c r="L298" i="1359"/>
  <c r="T298" i="1359"/>
  <c r="AB298" i="1359"/>
  <c r="AJ298" i="1359"/>
  <c r="L308" i="1359"/>
  <c r="T308" i="1359"/>
  <c r="AB308" i="1359"/>
  <c r="AJ308" i="1359"/>
  <c r="K321" i="1359"/>
  <c r="S321" i="1359"/>
  <c r="AA321" i="1359"/>
  <c r="AI321" i="1359"/>
  <c r="N330" i="1359"/>
  <c r="V330" i="1359"/>
  <c r="M238" i="1359"/>
  <c r="U238" i="1359"/>
  <c r="AC238" i="1359"/>
  <c r="G282" i="1359"/>
  <c r="O282" i="1359"/>
  <c r="W282" i="1359"/>
  <c r="M298" i="1359"/>
  <c r="U298" i="1359"/>
  <c r="AC298" i="1359"/>
  <c r="M308" i="1359"/>
  <c r="U308" i="1359"/>
  <c r="AC308" i="1359"/>
  <c r="L321" i="1359"/>
  <c r="T321" i="1359"/>
  <c r="AB321" i="1359"/>
  <c r="G330" i="1359"/>
  <c r="O330" i="1359"/>
  <c r="W330" i="1359"/>
  <c r="H282" i="1358"/>
  <c r="P282" i="1358"/>
  <c r="X282" i="1358"/>
  <c r="N298" i="1358"/>
  <c r="V298" i="1358"/>
  <c r="N238" i="1358"/>
  <c r="G238" i="1358"/>
  <c r="O238" i="1358"/>
  <c r="W238" i="1358"/>
  <c r="AE238" i="1358"/>
  <c r="I282" i="1358"/>
  <c r="Q282" i="1358"/>
  <c r="Y282" i="1358"/>
  <c r="AG282" i="1358"/>
  <c r="G298" i="1358"/>
  <c r="O298" i="1358"/>
  <c r="W298" i="1358"/>
  <c r="AE298" i="1358"/>
  <c r="G308" i="1358"/>
  <c r="O308" i="1358"/>
  <c r="W308" i="1358"/>
  <c r="AE308" i="1358"/>
  <c r="N321" i="1358"/>
  <c r="V321" i="1358"/>
  <c r="AD321" i="1358"/>
  <c r="I330" i="1358"/>
  <c r="Q330" i="1358"/>
  <c r="Y330" i="1358"/>
  <c r="AG330" i="1358"/>
  <c r="H238" i="1358"/>
  <c r="P238" i="1358"/>
  <c r="X238" i="1358"/>
  <c r="AF238" i="1358"/>
  <c r="J282" i="1358"/>
  <c r="R282" i="1358"/>
  <c r="Z282" i="1358"/>
  <c r="AH282" i="1358"/>
  <c r="H298" i="1358"/>
  <c r="P298" i="1358"/>
  <c r="X298" i="1358"/>
  <c r="AF298" i="1358"/>
  <c r="H308" i="1358"/>
  <c r="P308" i="1358"/>
  <c r="X308" i="1358"/>
  <c r="G321" i="1358"/>
  <c r="O321" i="1358"/>
  <c r="W321" i="1358"/>
  <c r="AE321" i="1358"/>
  <c r="J330" i="1358"/>
  <c r="R330" i="1358"/>
  <c r="Z330" i="1358"/>
  <c r="AH330" i="1358"/>
  <c r="AD238" i="1358"/>
  <c r="I238" i="1358"/>
  <c r="Q238" i="1358"/>
  <c r="Y238" i="1358"/>
  <c r="AG238" i="1358"/>
  <c r="K282" i="1358"/>
  <c r="S282" i="1358"/>
  <c r="AA282" i="1358"/>
  <c r="AI282" i="1358"/>
  <c r="I298" i="1358"/>
  <c r="Q298" i="1358"/>
  <c r="Y298" i="1358"/>
  <c r="AG298" i="1358"/>
  <c r="I308" i="1358"/>
  <c r="Q308" i="1358"/>
  <c r="Y308" i="1358"/>
  <c r="AG308" i="1358"/>
  <c r="H321" i="1358"/>
  <c r="P321" i="1358"/>
  <c r="X321" i="1358"/>
  <c r="AF321" i="1358"/>
  <c r="K330" i="1358"/>
  <c r="S330" i="1358"/>
  <c r="AA330" i="1358"/>
  <c r="AI330" i="1358"/>
  <c r="J238" i="1358"/>
  <c r="R238" i="1358"/>
  <c r="Z238" i="1358"/>
  <c r="AH238" i="1358"/>
  <c r="L282" i="1358"/>
  <c r="T282" i="1358"/>
  <c r="AB282" i="1358"/>
  <c r="AJ282" i="1358"/>
  <c r="J298" i="1358"/>
  <c r="R298" i="1358"/>
  <c r="Z298" i="1358"/>
  <c r="AH298" i="1358"/>
  <c r="J308" i="1358"/>
  <c r="R308" i="1358"/>
  <c r="Z308" i="1358"/>
  <c r="AH308" i="1358"/>
  <c r="I321" i="1358"/>
  <c r="Q321" i="1358"/>
  <c r="Y321" i="1358"/>
  <c r="AG321" i="1358"/>
  <c r="L330" i="1358"/>
  <c r="T330" i="1358"/>
  <c r="AB330" i="1358"/>
  <c r="AJ330" i="1358"/>
  <c r="K238" i="1358"/>
  <c r="S238" i="1358"/>
  <c r="AA238" i="1358"/>
  <c r="AI238" i="1358"/>
  <c r="M282" i="1358"/>
  <c r="U282" i="1358"/>
  <c r="AC282" i="1358"/>
  <c r="AK282" i="1358"/>
  <c r="K298" i="1358"/>
  <c r="S298" i="1358"/>
  <c r="AA298" i="1358"/>
  <c r="AI298" i="1358"/>
  <c r="K308" i="1358"/>
  <c r="S308" i="1358"/>
  <c r="AA308" i="1358"/>
  <c r="AI308" i="1358"/>
  <c r="J321" i="1358"/>
  <c r="R321" i="1358"/>
  <c r="Z321" i="1358"/>
  <c r="AH321" i="1358"/>
  <c r="M330" i="1358"/>
  <c r="U330" i="1358"/>
  <c r="AC330" i="1358"/>
  <c r="AK330" i="1358"/>
  <c r="L238" i="1358"/>
  <c r="T238" i="1358"/>
  <c r="AB238" i="1358"/>
  <c r="AJ238" i="1358"/>
  <c r="N282" i="1358"/>
  <c r="V282" i="1358"/>
  <c r="AD282" i="1358"/>
  <c r="L298" i="1358"/>
  <c r="T298" i="1358"/>
  <c r="AB298" i="1358"/>
  <c r="AJ298" i="1358"/>
  <c r="L308" i="1358"/>
  <c r="T308" i="1358"/>
  <c r="AB308" i="1358"/>
  <c r="AJ308" i="1358"/>
  <c r="K321" i="1358"/>
  <c r="S321" i="1358"/>
  <c r="AA321" i="1358"/>
  <c r="AI321" i="1358"/>
  <c r="N330" i="1358"/>
  <c r="V330" i="1358"/>
  <c r="M238" i="1358"/>
  <c r="U238" i="1358"/>
  <c r="AC238" i="1358"/>
  <c r="G282" i="1358"/>
  <c r="O282" i="1358"/>
  <c r="W282" i="1358"/>
  <c r="M298" i="1358"/>
  <c r="U298" i="1358"/>
  <c r="AC298" i="1358"/>
  <c r="M308" i="1358"/>
  <c r="U308" i="1358"/>
  <c r="AC308" i="1358"/>
  <c r="L321" i="1358"/>
  <c r="T321" i="1358"/>
  <c r="AB321" i="1358"/>
  <c r="G330" i="1358"/>
  <c r="O330" i="1358"/>
  <c r="W330" i="1358"/>
  <c r="V238" i="1356"/>
  <c r="AD238" i="1356"/>
  <c r="H282" i="1356"/>
  <c r="P282" i="1356"/>
  <c r="X282" i="1356"/>
  <c r="N298" i="1356"/>
  <c r="V298" i="1356"/>
  <c r="N238" i="1356"/>
  <c r="G238" i="1356"/>
  <c r="O238" i="1356"/>
  <c r="W238" i="1356"/>
  <c r="I282" i="1356"/>
  <c r="Q282" i="1356"/>
  <c r="Y282" i="1356"/>
  <c r="AG282" i="1356"/>
  <c r="G298" i="1356"/>
  <c r="O298" i="1356"/>
  <c r="W298" i="1356"/>
  <c r="AE298" i="1356"/>
  <c r="G308" i="1356"/>
  <c r="O308" i="1356"/>
  <c r="W308" i="1356"/>
  <c r="N321" i="1356"/>
  <c r="V321" i="1356"/>
  <c r="AD321" i="1356"/>
  <c r="I330" i="1356"/>
  <c r="Q330" i="1356"/>
  <c r="Y330" i="1356"/>
  <c r="AG330" i="1356"/>
  <c r="H238" i="1356"/>
  <c r="P238" i="1356"/>
  <c r="X238" i="1356"/>
  <c r="AF238" i="1356"/>
  <c r="J282" i="1356"/>
  <c r="R282" i="1356"/>
  <c r="Z282" i="1356"/>
  <c r="AH282" i="1356"/>
  <c r="H298" i="1356"/>
  <c r="P298" i="1356"/>
  <c r="X298" i="1356"/>
  <c r="AF298" i="1356"/>
  <c r="H308" i="1356"/>
  <c r="P308" i="1356"/>
  <c r="X308" i="1356"/>
  <c r="AF308" i="1356"/>
  <c r="G321" i="1356"/>
  <c r="O321" i="1356"/>
  <c r="W321" i="1356"/>
  <c r="AE321" i="1356"/>
  <c r="J330" i="1356"/>
  <c r="R330" i="1356"/>
  <c r="Z330" i="1356"/>
  <c r="AH330" i="1356"/>
  <c r="I238" i="1356"/>
  <c r="Q238" i="1356"/>
  <c r="Y238" i="1356"/>
  <c r="AG238" i="1356"/>
  <c r="K282" i="1356"/>
  <c r="S282" i="1356"/>
  <c r="AA282" i="1356"/>
  <c r="AI282" i="1356"/>
  <c r="I298" i="1356"/>
  <c r="Q298" i="1356"/>
  <c r="Y298" i="1356"/>
  <c r="AG298" i="1356"/>
  <c r="I308" i="1356"/>
  <c r="Q308" i="1356"/>
  <c r="Y308" i="1356"/>
  <c r="AG308" i="1356"/>
  <c r="H321" i="1356"/>
  <c r="P321" i="1356"/>
  <c r="X321" i="1356"/>
  <c r="AF321" i="1356"/>
  <c r="K330" i="1356"/>
  <c r="S330" i="1356"/>
  <c r="AA330" i="1356"/>
  <c r="AI330" i="1356"/>
  <c r="J238" i="1356"/>
  <c r="R238" i="1356"/>
  <c r="Z238" i="1356"/>
  <c r="AH238" i="1356"/>
  <c r="L282" i="1356"/>
  <c r="T282" i="1356"/>
  <c r="AB282" i="1356"/>
  <c r="AJ282" i="1356"/>
  <c r="J298" i="1356"/>
  <c r="R298" i="1356"/>
  <c r="Z298" i="1356"/>
  <c r="AH298" i="1356"/>
  <c r="J308" i="1356"/>
  <c r="R308" i="1356"/>
  <c r="Z308" i="1356"/>
  <c r="AH308" i="1356"/>
  <c r="I321" i="1356"/>
  <c r="Q321" i="1356"/>
  <c r="Y321" i="1356"/>
  <c r="AG321" i="1356"/>
  <c r="L330" i="1356"/>
  <c r="T330" i="1356"/>
  <c r="AB330" i="1356"/>
  <c r="AJ330" i="1356"/>
  <c r="K238" i="1356"/>
  <c r="S238" i="1356"/>
  <c r="AA238" i="1356"/>
  <c r="AI238" i="1356"/>
  <c r="M282" i="1356"/>
  <c r="U282" i="1356"/>
  <c r="AC282" i="1356"/>
  <c r="AK282" i="1356"/>
  <c r="K298" i="1356"/>
  <c r="S298" i="1356"/>
  <c r="AA298" i="1356"/>
  <c r="AI298" i="1356"/>
  <c r="K308" i="1356"/>
  <c r="S308" i="1356"/>
  <c r="AA308" i="1356"/>
  <c r="AI308" i="1356"/>
  <c r="J321" i="1356"/>
  <c r="R321" i="1356"/>
  <c r="Z321" i="1356"/>
  <c r="AH321" i="1356"/>
  <c r="M330" i="1356"/>
  <c r="U330" i="1356"/>
  <c r="AC330" i="1356"/>
  <c r="AK330" i="1356"/>
  <c r="L238" i="1356"/>
  <c r="T238" i="1356"/>
  <c r="AB238" i="1356"/>
  <c r="AJ238" i="1356"/>
  <c r="N282" i="1356"/>
  <c r="V282" i="1356"/>
  <c r="AD282" i="1356"/>
  <c r="L298" i="1356"/>
  <c r="T298" i="1356"/>
  <c r="AB298" i="1356"/>
  <c r="AJ298" i="1356"/>
  <c r="L308" i="1356"/>
  <c r="T308" i="1356"/>
  <c r="AB308" i="1356"/>
  <c r="AJ308" i="1356"/>
  <c r="K321" i="1356"/>
  <c r="S321" i="1356"/>
  <c r="AA321" i="1356"/>
  <c r="AI321" i="1356"/>
  <c r="N330" i="1356"/>
  <c r="V330" i="1356"/>
  <c r="M238" i="1356"/>
  <c r="U238" i="1356"/>
  <c r="AC238" i="1356"/>
  <c r="G282" i="1356"/>
  <c r="O282" i="1356"/>
  <c r="W282" i="1356"/>
  <c r="M298" i="1356"/>
  <c r="U298" i="1356"/>
  <c r="AC298" i="1356"/>
  <c r="M308" i="1356"/>
  <c r="U308" i="1356"/>
  <c r="AC308" i="1356"/>
  <c r="L321" i="1356"/>
  <c r="T321" i="1356"/>
  <c r="AB321" i="1356"/>
  <c r="G330" i="1356"/>
  <c r="O330" i="1356"/>
  <c r="W330" i="1356"/>
  <c r="W224" i="1353"/>
  <c r="W224" i="1356" s="1"/>
  <c r="D352" i="1356" s="1"/>
  <c r="D352" i="1354"/>
  <c r="N238" i="1355"/>
  <c r="V238" i="1355"/>
  <c r="AD238" i="1355"/>
  <c r="H282" i="1355"/>
  <c r="P282" i="1355"/>
  <c r="X282" i="1355"/>
  <c r="N298" i="1355"/>
  <c r="V298" i="1355"/>
  <c r="G238" i="1355"/>
  <c r="O238" i="1355"/>
  <c r="W238" i="1355"/>
  <c r="I282" i="1355"/>
  <c r="Q282" i="1355"/>
  <c r="Y282" i="1355"/>
  <c r="AG282" i="1355"/>
  <c r="G298" i="1355"/>
  <c r="O298" i="1355"/>
  <c r="W298" i="1355"/>
  <c r="AE298" i="1355"/>
  <c r="W308" i="1355"/>
  <c r="AE308" i="1355"/>
  <c r="N321" i="1355"/>
  <c r="V321" i="1355"/>
  <c r="AD321" i="1355"/>
  <c r="I330" i="1355"/>
  <c r="Q330" i="1355"/>
  <c r="Y330" i="1355"/>
  <c r="AG330" i="1355"/>
  <c r="H238" i="1355"/>
  <c r="P238" i="1355"/>
  <c r="X238" i="1355"/>
  <c r="AF238" i="1355"/>
  <c r="J282" i="1355"/>
  <c r="R282" i="1355"/>
  <c r="Z282" i="1355"/>
  <c r="AH282" i="1355"/>
  <c r="H298" i="1355"/>
  <c r="P298" i="1355"/>
  <c r="X298" i="1355"/>
  <c r="AF298" i="1355"/>
  <c r="H308" i="1355"/>
  <c r="P308" i="1355"/>
  <c r="X308" i="1355"/>
  <c r="AF308" i="1355"/>
  <c r="G321" i="1355"/>
  <c r="O321" i="1355"/>
  <c r="W321" i="1355"/>
  <c r="AE321" i="1355"/>
  <c r="J330" i="1355"/>
  <c r="R330" i="1355"/>
  <c r="Z330" i="1355"/>
  <c r="AH330" i="1355"/>
  <c r="I238" i="1355"/>
  <c r="Q238" i="1355"/>
  <c r="Y238" i="1355"/>
  <c r="AG238" i="1355"/>
  <c r="K282" i="1355"/>
  <c r="S282" i="1355"/>
  <c r="AA282" i="1355"/>
  <c r="AI282" i="1355"/>
  <c r="I298" i="1355"/>
  <c r="Q298" i="1355"/>
  <c r="Y298" i="1355"/>
  <c r="AG298" i="1355"/>
  <c r="I308" i="1355"/>
  <c r="Q308" i="1355"/>
  <c r="Y308" i="1355"/>
  <c r="AG308" i="1355"/>
  <c r="H321" i="1355"/>
  <c r="P321" i="1355"/>
  <c r="X321" i="1355"/>
  <c r="AF321" i="1355"/>
  <c r="K330" i="1355"/>
  <c r="S330" i="1355"/>
  <c r="AA330" i="1355"/>
  <c r="AI330" i="1355"/>
  <c r="J238" i="1355"/>
  <c r="R238" i="1355"/>
  <c r="Z238" i="1355"/>
  <c r="AH238" i="1355"/>
  <c r="L282" i="1355"/>
  <c r="T282" i="1355"/>
  <c r="AB282" i="1355"/>
  <c r="AJ282" i="1355"/>
  <c r="J298" i="1355"/>
  <c r="R298" i="1355"/>
  <c r="Z298" i="1355"/>
  <c r="AH298" i="1355"/>
  <c r="J308" i="1355"/>
  <c r="R308" i="1355"/>
  <c r="Z308" i="1355"/>
  <c r="AH308" i="1355"/>
  <c r="I321" i="1355"/>
  <c r="Q321" i="1355"/>
  <c r="Y321" i="1355"/>
  <c r="AG321" i="1355"/>
  <c r="L330" i="1355"/>
  <c r="T330" i="1355"/>
  <c r="AB330" i="1355"/>
  <c r="AJ330" i="1355"/>
  <c r="K238" i="1355"/>
  <c r="S238" i="1355"/>
  <c r="AA238" i="1355"/>
  <c r="AI238" i="1355"/>
  <c r="M282" i="1355"/>
  <c r="U282" i="1355"/>
  <c r="AC282" i="1355"/>
  <c r="AK282" i="1355"/>
  <c r="K298" i="1355"/>
  <c r="S298" i="1355"/>
  <c r="AA298" i="1355"/>
  <c r="AI298" i="1355"/>
  <c r="K308" i="1355"/>
  <c r="S308" i="1355"/>
  <c r="AA308" i="1355"/>
  <c r="AI308" i="1355"/>
  <c r="J321" i="1355"/>
  <c r="R321" i="1355"/>
  <c r="Z321" i="1355"/>
  <c r="AH321" i="1355"/>
  <c r="M330" i="1355"/>
  <c r="U330" i="1355"/>
  <c r="AC330" i="1355"/>
  <c r="AK330" i="1355"/>
  <c r="L238" i="1355"/>
  <c r="T238" i="1355"/>
  <c r="AB238" i="1355"/>
  <c r="AJ238" i="1355"/>
  <c r="N282" i="1355"/>
  <c r="V282" i="1355"/>
  <c r="AD282" i="1355"/>
  <c r="L298" i="1355"/>
  <c r="T298" i="1355"/>
  <c r="AB298" i="1355"/>
  <c r="AJ298" i="1355"/>
  <c r="L308" i="1355"/>
  <c r="T308" i="1355"/>
  <c r="AB308" i="1355"/>
  <c r="AJ308" i="1355"/>
  <c r="K321" i="1355"/>
  <c r="S321" i="1355"/>
  <c r="AA321" i="1355"/>
  <c r="AI321" i="1355"/>
  <c r="N330" i="1355"/>
  <c r="V330" i="1355"/>
  <c r="M238" i="1355"/>
  <c r="U238" i="1355"/>
  <c r="AC238" i="1355"/>
  <c r="G282" i="1355"/>
  <c r="O282" i="1355"/>
  <c r="W282" i="1355"/>
  <c r="M298" i="1355"/>
  <c r="U298" i="1355"/>
  <c r="AC298" i="1355"/>
  <c r="M308" i="1355"/>
  <c r="U308" i="1355"/>
  <c r="AC308" i="1355"/>
  <c r="L321" i="1355"/>
  <c r="T321" i="1355"/>
  <c r="AB321" i="1355"/>
  <c r="G330" i="1355"/>
  <c r="O330" i="1355"/>
  <c r="W330" i="1355"/>
  <c r="N238" i="1354"/>
  <c r="V238" i="1354"/>
  <c r="AD238" i="1354"/>
  <c r="H282" i="1354"/>
  <c r="P282" i="1354"/>
  <c r="X282" i="1354"/>
  <c r="AF282" i="1354"/>
  <c r="N298" i="1354"/>
  <c r="V298" i="1354"/>
  <c r="AD298" i="1354"/>
  <c r="N308" i="1354"/>
  <c r="V308" i="1354"/>
  <c r="AD308" i="1354"/>
  <c r="M321" i="1354"/>
  <c r="U321" i="1354"/>
  <c r="AC321" i="1354"/>
  <c r="AK321" i="1354"/>
  <c r="H330" i="1354"/>
  <c r="P330" i="1354"/>
  <c r="X330" i="1354"/>
  <c r="AF330" i="1354"/>
  <c r="G238" i="1354"/>
  <c r="O238" i="1354"/>
  <c r="W238" i="1354"/>
  <c r="AE238" i="1354"/>
  <c r="I282" i="1354"/>
  <c r="Q282" i="1354"/>
  <c r="Y282" i="1354"/>
  <c r="AG282" i="1354"/>
  <c r="G298" i="1354"/>
  <c r="O298" i="1354"/>
  <c r="W298" i="1354"/>
  <c r="AE298" i="1354"/>
  <c r="G308" i="1354"/>
  <c r="O308" i="1354"/>
  <c r="W308" i="1354"/>
  <c r="N321" i="1354"/>
  <c r="V321" i="1354"/>
  <c r="AD321" i="1354"/>
  <c r="I330" i="1354"/>
  <c r="Q330" i="1354"/>
  <c r="Y330" i="1354"/>
  <c r="AG330" i="1354"/>
  <c r="H238" i="1354"/>
  <c r="P238" i="1354"/>
  <c r="X238" i="1354"/>
  <c r="AF238" i="1354"/>
  <c r="J282" i="1354"/>
  <c r="R282" i="1354"/>
  <c r="Z282" i="1354"/>
  <c r="AH282" i="1354"/>
  <c r="H298" i="1354"/>
  <c r="P298" i="1354"/>
  <c r="X298" i="1354"/>
  <c r="AF298" i="1354"/>
  <c r="G321" i="1354"/>
  <c r="O321" i="1354"/>
  <c r="W321" i="1354"/>
  <c r="AE321" i="1354"/>
  <c r="J330" i="1354"/>
  <c r="R330" i="1354"/>
  <c r="Z330" i="1354"/>
  <c r="AH330" i="1354"/>
  <c r="I238" i="1354"/>
  <c r="Q238" i="1354"/>
  <c r="Y238" i="1354"/>
  <c r="AG238" i="1354"/>
  <c r="K282" i="1354"/>
  <c r="S282" i="1354"/>
  <c r="AA282" i="1354"/>
  <c r="AI282" i="1354"/>
  <c r="I298" i="1354"/>
  <c r="Q298" i="1354"/>
  <c r="Y298" i="1354"/>
  <c r="AG298" i="1354"/>
  <c r="I308" i="1354"/>
  <c r="Q308" i="1354"/>
  <c r="Y308" i="1354"/>
  <c r="AG308" i="1354"/>
  <c r="H321" i="1354"/>
  <c r="P321" i="1354"/>
  <c r="X321" i="1354"/>
  <c r="AF321" i="1354"/>
  <c r="K330" i="1354"/>
  <c r="S330" i="1354"/>
  <c r="AA330" i="1354"/>
  <c r="AI330" i="1354"/>
  <c r="L282" i="1354"/>
  <c r="T282" i="1354"/>
  <c r="AB282" i="1354"/>
  <c r="J298" i="1354"/>
  <c r="R298" i="1354"/>
  <c r="Z298" i="1354"/>
  <c r="I321" i="1354"/>
  <c r="Q321" i="1354"/>
  <c r="Y321" i="1354"/>
  <c r="L330" i="1354"/>
  <c r="T330" i="1354"/>
  <c r="AB330" i="1354"/>
  <c r="AJ330" i="1354"/>
  <c r="K238" i="1354"/>
  <c r="S238" i="1354"/>
  <c r="AA238" i="1354"/>
  <c r="AI238" i="1354"/>
  <c r="M282" i="1354"/>
  <c r="U282" i="1354"/>
  <c r="AC282" i="1354"/>
  <c r="AK282" i="1354"/>
  <c r="K298" i="1354"/>
  <c r="S298" i="1354"/>
  <c r="AA298" i="1354"/>
  <c r="AI298" i="1354"/>
  <c r="K308" i="1354"/>
  <c r="S308" i="1354"/>
  <c r="AA308" i="1354"/>
  <c r="AI308" i="1354"/>
  <c r="J321" i="1354"/>
  <c r="R321" i="1354"/>
  <c r="Z321" i="1354"/>
  <c r="AH321" i="1354"/>
  <c r="M330" i="1354"/>
  <c r="U330" i="1354"/>
  <c r="AC330" i="1354"/>
  <c r="AK330" i="1354"/>
  <c r="L238" i="1354"/>
  <c r="T238" i="1354"/>
  <c r="AB238" i="1354"/>
  <c r="AJ238" i="1354"/>
  <c r="N282" i="1354"/>
  <c r="V282" i="1354"/>
  <c r="AD282" i="1354"/>
  <c r="L298" i="1354"/>
  <c r="T298" i="1354"/>
  <c r="AB298" i="1354"/>
  <c r="AJ298" i="1354"/>
  <c r="L308" i="1354"/>
  <c r="T308" i="1354"/>
  <c r="AB308" i="1354"/>
  <c r="AJ308" i="1354"/>
  <c r="K321" i="1354"/>
  <c r="S321" i="1354"/>
  <c r="AA321" i="1354"/>
  <c r="AI321" i="1354"/>
  <c r="N330" i="1354"/>
  <c r="V330" i="1354"/>
  <c r="AD330" i="1354"/>
  <c r="M238" i="1354"/>
  <c r="U238" i="1354"/>
  <c r="AC238" i="1354"/>
  <c r="G282" i="1354"/>
  <c r="O282" i="1354"/>
  <c r="W282" i="1354"/>
  <c r="M298" i="1354"/>
  <c r="U298" i="1354"/>
  <c r="AC298" i="1354"/>
  <c r="M308" i="1354"/>
  <c r="U308" i="1354"/>
  <c r="AC308" i="1354"/>
  <c r="L321" i="1354"/>
  <c r="T321" i="1354"/>
  <c r="AB321" i="1354"/>
  <c r="G330" i="1354"/>
  <c r="O330" i="1354"/>
  <c r="W330" i="1354"/>
  <c r="G338" i="1353"/>
  <c r="E336" i="1353"/>
  <c r="C336" i="1353"/>
  <c r="G329" i="1353"/>
  <c r="F328" i="1353"/>
  <c r="E328" i="1353"/>
  <c r="C328" i="1353"/>
  <c r="F327" i="1353"/>
  <c r="E327" i="1353"/>
  <c r="C327" i="1353"/>
  <c r="G320" i="1353"/>
  <c r="F319" i="1353"/>
  <c r="E319" i="1353"/>
  <c r="C319" i="1353"/>
  <c r="F318" i="1353"/>
  <c r="E318" i="1353"/>
  <c r="C318" i="1353"/>
  <c r="F317" i="1353"/>
  <c r="E317" i="1353"/>
  <c r="C317" i="1353"/>
  <c r="F316" i="1353"/>
  <c r="E316" i="1353"/>
  <c r="C316" i="1353"/>
  <c r="F315" i="1353"/>
  <c r="E315" i="1353"/>
  <c r="C315" i="1353"/>
  <c r="F314" i="1353"/>
  <c r="E314" i="1353"/>
  <c r="C314" i="1353"/>
  <c r="G307" i="1353"/>
  <c r="F306" i="1353"/>
  <c r="E306" i="1353"/>
  <c r="C306" i="1353"/>
  <c r="F305" i="1353"/>
  <c r="E305" i="1353"/>
  <c r="C305" i="1353"/>
  <c r="F304" i="1353"/>
  <c r="E304" i="1353"/>
  <c r="C304" i="1353"/>
  <c r="G297" i="1353"/>
  <c r="F296" i="1353"/>
  <c r="E296" i="1353"/>
  <c r="C296" i="1353"/>
  <c r="F295" i="1353"/>
  <c r="E295" i="1353"/>
  <c r="C295" i="1353"/>
  <c r="F294" i="1353"/>
  <c r="E294" i="1353"/>
  <c r="C294" i="1353"/>
  <c r="F293" i="1353"/>
  <c r="E293" i="1353"/>
  <c r="C293" i="1353"/>
  <c r="F292" i="1353"/>
  <c r="E292" i="1353"/>
  <c r="C292" i="1353"/>
  <c r="F291" i="1353"/>
  <c r="E291" i="1353"/>
  <c r="C291" i="1353"/>
  <c r="F290" i="1353"/>
  <c r="E290" i="1353"/>
  <c r="C290" i="1353"/>
  <c r="F289" i="1353"/>
  <c r="E289" i="1353"/>
  <c r="C289" i="1353"/>
  <c r="F288" i="1353"/>
  <c r="E288" i="1353"/>
  <c r="C288" i="1353"/>
  <c r="G281" i="1353"/>
  <c r="F280" i="1353"/>
  <c r="E280" i="1353"/>
  <c r="C280" i="1353"/>
  <c r="F279" i="1353"/>
  <c r="E279" i="1353"/>
  <c r="C279" i="1353"/>
  <c r="F278" i="1353"/>
  <c r="E278" i="1353"/>
  <c r="C278" i="1353"/>
  <c r="F277" i="1353"/>
  <c r="E277" i="1353"/>
  <c r="C277" i="1353"/>
  <c r="F276" i="1353"/>
  <c r="E276" i="1353"/>
  <c r="C276" i="1353"/>
  <c r="F275" i="1353"/>
  <c r="E275" i="1353"/>
  <c r="C275" i="1353"/>
  <c r="F274" i="1353"/>
  <c r="E274" i="1353"/>
  <c r="C274" i="1353"/>
  <c r="F273" i="1353"/>
  <c r="E273" i="1353"/>
  <c r="C273" i="1353"/>
  <c r="F272" i="1353"/>
  <c r="E272" i="1353"/>
  <c r="C272" i="1353"/>
  <c r="F271" i="1353"/>
  <c r="E271" i="1353"/>
  <c r="C271" i="1353"/>
  <c r="F270" i="1353"/>
  <c r="E270" i="1353"/>
  <c r="C270" i="1353"/>
  <c r="F269" i="1353"/>
  <c r="E269" i="1353"/>
  <c r="C269" i="1353"/>
  <c r="F268" i="1353"/>
  <c r="E268" i="1353"/>
  <c r="C268" i="1353"/>
  <c r="F267" i="1353"/>
  <c r="E267" i="1353"/>
  <c r="C267" i="1353"/>
  <c r="F266" i="1353"/>
  <c r="E266" i="1353"/>
  <c r="C266" i="1353"/>
  <c r="F265" i="1353"/>
  <c r="E265" i="1353"/>
  <c r="C265" i="1353"/>
  <c r="F264" i="1353"/>
  <c r="E264" i="1353"/>
  <c r="C264" i="1353"/>
  <c r="F263" i="1353"/>
  <c r="E263" i="1353"/>
  <c r="C263" i="1353"/>
  <c r="F262" i="1353"/>
  <c r="E262" i="1353"/>
  <c r="C262" i="1353"/>
  <c r="F261" i="1353"/>
  <c r="E261" i="1353"/>
  <c r="C261" i="1353"/>
  <c r="F260" i="1353"/>
  <c r="E260" i="1353"/>
  <c r="C260" i="1353"/>
  <c r="F259" i="1353"/>
  <c r="E259" i="1353"/>
  <c r="C259" i="1353"/>
  <c r="F258" i="1353"/>
  <c r="E258" i="1353"/>
  <c r="C258" i="1353"/>
  <c r="F257" i="1353"/>
  <c r="E257" i="1353"/>
  <c r="C257" i="1353"/>
  <c r="F256" i="1353"/>
  <c r="E256" i="1353"/>
  <c r="C256" i="1353"/>
  <c r="F255" i="1353"/>
  <c r="E255" i="1353"/>
  <c r="C255" i="1353"/>
  <c r="F254" i="1353"/>
  <c r="E254" i="1353"/>
  <c r="C254" i="1353"/>
  <c r="F253" i="1353"/>
  <c r="E253" i="1353"/>
  <c r="C253" i="1353"/>
  <c r="F252" i="1353"/>
  <c r="E252" i="1353"/>
  <c r="C252" i="1353"/>
  <c r="F251" i="1353"/>
  <c r="E251" i="1353"/>
  <c r="C251" i="1353"/>
  <c r="F250" i="1353"/>
  <c r="E250" i="1353"/>
  <c r="C250" i="1353"/>
  <c r="F249" i="1353"/>
  <c r="E249" i="1353"/>
  <c r="C249" i="1353"/>
  <c r="F248" i="1353"/>
  <c r="E248" i="1353"/>
  <c r="C248" i="1353"/>
  <c r="F247" i="1353"/>
  <c r="E247" i="1353"/>
  <c r="C247" i="1353"/>
  <c r="F246" i="1353"/>
  <c r="E246" i="1353"/>
  <c r="C246" i="1353"/>
  <c r="F245" i="1353"/>
  <c r="E245" i="1353"/>
  <c r="C245" i="1353"/>
  <c r="F244" i="1353"/>
  <c r="E244" i="1353"/>
  <c r="C244" i="1353"/>
  <c r="G237" i="1353"/>
  <c r="F236" i="1353"/>
  <c r="E236" i="1353"/>
  <c r="C236" i="1353"/>
  <c r="F235" i="1353"/>
  <c r="E235" i="1353"/>
  <c r="C235" i="1353"/>
  <c r="F234" i="1353"/>
  <c r="E234" i="1353"/>
  <c r="C234" i="1353"/>
  <c r="F233" i="1353"/>
  <c r="E233" i="1353"/>
  <c r="C233" i="1353"/>
  <c r="F232" i="1353"/>
  <c r="E232" i="1353"/>
  <c r="C232" i="1353"/>
  <c r="F231" i="1353"/>
  <c r="E231" i="1353"/>
  <c r="C231" i="1353"/>
  <c r="E221" i="1353"/>
  <c r="C221" i="1353"/>
  <c r="E220" i="1353"/>
  <c r="C220" i="1353"/>
  <c r="E219" i="1353"/>
  <c r="C219" i="1353"/>
  <c r="E218" i="1353"/>
  <c r="C218" i="1353"/>
  <c r="E217" i="1353"/>
  <c r="C217" i="1353"/>
  <c r="E216" i="1353"/>
  <c r="C216" i="1353"/>
  <c r="E215" i="1353"/>
  <c r="C215" i="1353"/>
  <c r="E214" i="1353"/>
  <c r="C214" i="1353"/>
  <c r="E213" i="1353"/>
  <c r="C213" i="1353"/>
  <c r="E212" i="1353"/>
  <c r="C212" i="1353"/>
  <c r="E211" i="1353"/>
  <c r="C211" i="1353"/>
  <c r="E210" i="1353"/>
  <c r="C210" i="1353"/>
  <c r="E209" i="1353"/>
  <c r="C209" i="1353"/>
  <c r="E208" i="1353"/>
  <c r="C208" i="1353"/>
  <c r="E207" i="1353"/>
  <c r="C207" i="1353"/>
  <c r="E206" i="1353"/>
  <c r="C206" i="1353"/>
  <c r="E205" i="1353"/>
  <c r="C205" i="1353"/>
  <c r="E204" i="1353"/>
  <c r="C204" i="1353"/>
  <c r="E203" i="1353"/>
  <c r="C203" i="1353"/>
  <c r="E202" i="1353"/>
  <c r="C202" i="1353"/>
  <c r="E201" i="1353"/>
  <c r="C201" i="1353"/>
  <c r="E200" i="1353"/>
  <c r="C200" i="1353"/>
  <c r="E199" i="1353"/>
  <c r="C199" i="1353"/>
  <c r="E198" i="1353"/>
  <c r="C198" i="1353"/>
  <c r="E197" i="1353"/>
  <c r="C197" i="1353"/>
  <c r="E196" i="1353"/>
  <c r="C196" i="1353"/>
  <c r="E195" i="1353"/>
  <c r="C195" i="1353"/>
  <c r="E194" i="1353"/>
  <c r="C194" i="1353"/>
  <c r="E193" i="1353"/>
  <c r="C193" i="1353"/>
  <c r="E192" i="1353"/>
  <c r="C192" i="1353"/>
  <c r="E191" i="1353"/>
  <c r="C191" i="1353"/>
  <c r="E190" i="1353"/>
  <c r="C190" i="1353"/>
  <c r="E189" i="1353"/>
  <c r="C189" i="1353"/>
  <c r="E188" i="1353"/>
  <c r="C188" i="1353"/>
  <c r="E187" i="1353"/>
  <c r="C187" i="1353"/>
  <c r="E186" i="1353"/>
  <c r="C186" i="1353"/>
  <c r="E185" i="1353"/>
  <c r="C185" i="1353"/>
  <c r="E184" i="1353"/>
  <c r="C184" i="1353"/>
  <c r="E183" i="1353"/>
  <c r="C183" i="1353"/>
  <c r="E182" i="1353"/>
  <c r="C182" i="1353"/>
  <c r="F181" i="1353"/>
  <c r="E181" i="1353"/>
  <c r="C181" i="1353"/>
  <c r="F180" i="1353"/>
  <c r="E180" i="1353"/>
  <c r="C180" i="1353"/>
  <c r="F179" i="1353"/>
  <c r="E179" i="1353"/>
  <c r="C179" i="1353"/>
  <c r="F178" i="1353"/>
  <c r="E178" i="1353"/>
  <c r="C178" i="1353"/>
  <c r="F177" i="1353"/>
  <c r="E177" i="1353"/>
  <c r="C177" i="1353"/>
  <c r="F176" i="1353"/>
  <c r="E176" i="1353"/>
  <c r="C176" i="1353"/>
  <c r="F175" i="1353"/>
  <c r="E175" i="1353"/>
  <c r="C175" i="1353"/>
  <c r="F174" i="1353"/>
  <c r="E174" i="1353"/>
  <c r="C174" i="1353"/>
  <c r="F173" i="1353"/>
  <c r="E173" i="1353"/>
  <c r="C173" i="1353"/>
  <c r="F172" i="1353"/>
  <c r="E172" i="1353"/>
  <c r="C172" i="1353"/>
  <c r="F171" i="1353"/>
  <c r="E171" i="1353"/>
  <c r="C171" i="1353"/>
  <c r="F170" i="1353"/>
  <c r="E170" i="1353"/>
  <c r="C170" i="1353"/>
  <c r="F169" i="1353"/>
  <c r="E169" i="1353"/>
  <c r="C169" i="1353"/>
  <c r="F168" i="1353"/>
  <c r="E168" i="1353"/>
  <c r="C168" i="1353"/>
  <c r="F167" i="1353"/>
  <c r="E167" i="1353"/>
  <c r="C167" i="1353"/>
  <c r="F166" i="1353"/>
  <c r="E166" i="1353"/>
  <c r="C166" i="1353"/>
  <c r="F165" i="1353"/>
  <c r="E165" i="1353"/>
  <c r="C165" i="1353"/>
  <c r="F164" i="1353"/>
  <c r="E164" i="1353"/>
  <c r="C164" i="1353"/>
  <c r="F163" i="1353"/>
  <c r="E163" i="1353"/>
  <c r="C163" i="1353"/>
  <c r="F162" i="1353"/>
  <c r="E162" i="1353"/>
  <c r="C162" i="1353"/>
  <c r="F161" i="1353"/>
  <c r="E161" i="1353"/>
  <c r="C161" i="1353"/>
  <c r="F160" i="1353"/>
  <c r="E160" i="1353"/>
  <c r="C160" i="1353"/>
  <c r="F159" i="1353"/>
  <c r="E159" i="1353"/>
  <c r="C159" i="1353"/>
  <c r="F158" i="1353"/>
  <c r="E158" i="1353"/>
  <c r="C158" i="1353"/>
  <c r="F157" i="1353"/>
  <c r="E157" i="1353"/>
  <c r="C157" i="1353"/>
  <c r="F156" i="1353"/>
  <c r="E156" i="1353"/>
  <c r="C156" i="1353"/>
  <c r="F155" i="1353"/>
  <c r="E155" i="1353"/>
  <c r="C155" i="1353"/>
  <c r="F154" i="1353"/>
  <c r="E154" i="1353"/>
  <c r="C154" i="1353"/>
  <c r="F153" i="1353"/>
  <c r="E153" i="1353"/>
  <c r="C153" i="1353"/>
  <c r="F152" i="1353"/>
  <c r="E152" i="1353"/>
  <c r="C152" i="1353"/>
  <c r="F151" i="1353"/>
  <c r="E151" i="1353"/>
  <c r="C151" i="1353"/>
  <c r="F150" i="1353"/>
  <c r="E150" i="1353"/>
  <c r="C150" i="1353"/>
  <c r="F149" i="1353"/>
  <c r="E149" i="1353"/>
  <c r="C149" i="1353"/>
  <c r="F148" i="1353"/>
  <c r="E148" i="1353"/>
  <c r="C148" i="1353"/>
  <c r="F147" i="1353"/>
  <c r="E147" i="1353"/>
  <c r="C147" i="1353"/>
  <c r="F146" i="1353"/>
  <c r="E146" i="1353"/>
  <c r="C146" i="1353"/>
  <c r="F145" i="1353"/>
  <c r="E145" i="1353"/>
  <c r="C145" i="1353"/>
  <c r="F144" i="1353"/>
  <c r="E144" i="1353"/>
  <c r="C144" i="1353"/>
  <c r="F143" i="1353"/>
  <c r="E143" i="1353"/>
  <c r="C143" i="1353"/>
  <c r="F142" i="1353"/>
  <c r="E142" i="1353"/>
  <c r="C142" i="1353"/>
  <c r="F141" i="1353"/>
  <c r="E141" i="1353"/>
  <c r="C141" i="1353"/>
  <c r="F140" i="1353"/>
  <c r="E140" i="1353"/>
  <c r="C140" i="1353"/>
  <c r="F139" i="1353"/>
  <c r="E139" i="1353"/>
  <c r="C139" i="1353"/>
  <c r="F138" i="1353"/>
  <c r="E138" i="1353"/>
  <c r="C138" i="1353"/>
  <c r="F137" i="1353"/>
  <c r="E137" i="1353"/>
  <c r="C137" i="1353"/>
  <c r="F136" i="1353"/>
  <c r="E136" i="1353"/>
  <c r="C136" i="1353"/>
  <c r="F135" i="1353"/>
  <c r="E135" i="1353"/>
  <c r="C135" i="1353"/>
  <c r="F134" i="1353"/>
  <c r="E134" i="1353"/>
  <c r="C134" i="1353"/>
  <c r="F133" i="1353"/>
  <c r="E133" i="1353"/>
  <c r="C133" i="1353"/>
  <c r="F132" i="1353"/>
  <c r="E132" i="1353"/>
  <c r="C132" i="1353"/>
  <c r="F131" i="1353"/>
  <c r="E131" i="1353"/>
  <c r="C131" i="1353"/>
  <c r="F130" i="1353"/>
  <c r="E130" i="1353"/>
  <c r="C130" i="1353"/>
  <c r="F129" i="1353"/>
  <c r="E129" i="1353"/>
  <c r="C129" i="1353"/>
  <c r="F128" i="1353"/>
  <c r="E128" i="1353"/>
  <c r="C128" i="1353"/>
  <c r="F127" i="1353"/>
  <c r="E127" i="1353"/>
  <c r="C127" i="1353"/>
  <c r="F126" i="1353"/>
  <c r="E126" i="1353"/>
  <c r="C126" i="1353"/>
  <c r="F125" i="1353"/>
  <c r="E125" i="1353"/>
  <c r="C125" i="1353"/>
  <c r="F124" i="1353"/>
  <c r="E124" i="1353"/>
  <c r="C124" i="1353"/>
  <c r="F123" i="1353"/>
  <c r="E123" i="1353"/>
  <c r="C123" i="1353"/>
  <c r="F122" i="1353"/>
  <c r="E122" i="1353"/>
  <c r="C122" i="1353"/>
  <c r="F121" i="1353"/>
  <c r="E121" i="1353"/>
  <c r="C121" i="1353"/>
  <c r="F120" i="1353"/>
  <c r="E120" i="1353"/>
  <c r="C120" i="1353"/>
  <c r="F119" i="1353"/>
  <c r="E119" i="1353"/>
  <c r="C119" i="1353"/>
  <c r="F118" i="1353"/>
  <c r="E118" i="1353"/>
  <c r="C118" i="1353"/>
  <c r="F117" i="1353"/>
  <c r="E117" i="1353"/>
  <c r="C117" i="1353"/>
  <c r="F116" i="1353"/>
  <c r="E116" i="1353"/>
  <c r="C116" i="1353"/>
  <c r="F115" i="1353"/>
  <c r="E115" i="1353"/>
  <c r="C115" i="1353"/>
  <c r="F114" i="1353"/>
  <c r="E114" i="1353"/>
  <c r="C114" i="1353"/>
  <c r="F113" i="1353"/>
  <c r="E113" i="1353"/>
  <c r="C113" i="1353"/>
  <c r="F112" i="1353"/>
  <c r="E112" i="1353"/>
  <c r="C112" i="1353"/>
  <c r="F111" i="1353"/>
  <c r="E111" i="1353"/>
  <c r="C111" i="1353"/>
  <c r="F110" i="1353"/>
  <c r="E110" i="1353"/>
  <c r="C110" i="1353"/>
  <c r="F109" i="1353"/>
  <c r="E109" i="1353"/>
  <c r="C109" i="1353"/>
  <c r="F108" i="1353"/>
  <c r="E108" i="1353"/>
  <c r="C108" i="1353"/>
  <c r="F107" i="1353"/>
  <c r="E107" i="1353"/>
  <c r="C107" i="1353"/>
  <c r="F106" i="1353"/>
  <c r="E106" i="1353"/>
  <c r="C106" i="1353"/>
  <c r="F105" i="1353"/>
  <c r="E105" i="1353"/>
  <c r="C105" i="1353"/>
  <c r="F104" i="1353"/>
  <c r="E104" i="1353"/>
  <c r="C104" i="1353"/>
  <c r="F103" i="1353"/>
  <c r="E103" i="1353"/>
  <c r="C103" i="1353"/>
  <c r="F102" i="1353"/>
  <c r="E102" i="1353"/>
  <c r="C102" i="1353"/>
  <c r="F101" i="1353"/>
  <c r="E101" i="1353"/>
  <c r="C101" i="1353"/>
  <c r="F100" i="1353"/>
  <c r="E100" i="1353"/>
  <c r="C100" i="1353"/>
  <c r="F99" i="1353"/>
  <c r="E99" i="1353"/>
  <c r="C99" i="1353"/>
  <c r="F98" i="1353"/>
  <c r="E98" i="1353"/>
  <c r="C98" i="1353"/>
  <c r="F97" i="1353"/>
  <c r="E97" i="1353"/>
  <c r="C97" i="1353"/>
  <c r="F96" i="1353"/>
  <c r="E96" i="1353"/>
  <c r="C96" i="1353"/>
  <c r="F95" i="1353"/>
  <c r="E95" i="1353"/>
  <c r="C95" i="1353"/>
  <c r="F94" i="1353"/>
  <c r="E94" i="1353"/>
  <c r="C94" i="1353"/>
  <c r="F93" i="1353"/>
  <c r="E93" i="1353"/>
  <c r="C93" i="1353"/>
  <c r="F92" i="1353"/>
  <c r="E92" i="1353"/>
  <c r="C92" i="1353"/>
  <c r="F91" i="1353"/>
  <c r="E91" i="1353"/>
  <c r="C91" i="1353"/>
  <c r="F90" i="1353"/>
  <c r="E90" i="1353"/>
  <c r="C90" i="1353"/>
  <c r="F89" i="1353"/>
  <c r="E89" i="1353"/>
  <c r="C89" i="1353"/>
  <c r="F88" i="1353"/>
  <c r="E88" i="1353"/>
  <c r="C88" i="1353"/>
  <c r="F87" i="1353"/>
  <c r="E87" i="1353"/>
  <c r="C87" i="1353"/>
  <c r="F86" i="1353"/>
  <c r="E86" i="1353"/>
  <c r="C86" i="1353"/>
  <c r="F85" i="1353"/>
  <c r="E85" i="1353"/>
  <c r="C85" i="1353"/>
  <c r="F84" i="1353"/>
  <c r="E84" i="1353"/>
  <c r="C84" i="1353"/>
  <c r="F83" i="1353"/>
  <c r="E83" i="1353"/>
  <c r="C83" i="1353"/>
  <c r="F82" i="1353"/>
  <c r="E82" i="1353"/>
  <c r="C82" i="1353"/>
  <c r="F81" i="1353"/>
  <c r="E81" i="1353"/>
  <c r="C81" i="1353"/>
  <c r="F80" i="1353"/>
  <c r="E80" i="1353"/>
  <c r="C80" i="1353"/>
  <c r="F79" i="1353"/>
  <c r="E79" i="1353"/>
  <c r="C79" i="1353"/>
  <c r="F78" i="1353"/>
  <c r="E78" i="1353"/>
  <c r="C78" i="1353"/>
  <c r="F77" i="1353"/>
  <c r="E77" i="1353"/>
  <c r="C77" i="1353"/>
  <c r="F76" i="1353"/>
  <c r="E76" i="1353"/>
  <c r="C76" i="1353"/>
  <c r="F75" i="1353"/>
  <c r="E75" i="1353"/>
  <c r="C75" i="1353"/>
  <c r="F74" i="1353"/>
  <c r="E74" i="1353"/>
  <c r="C74" i="1353"/>
  <c r="F73" i="1353"/>
  <c r="E73" i="1353"/>
  <c r="C73" i="1353"/>
  <c r="F72" i="1353"/>
  <c r="E72" i="1353"/>
  <c r="C72" i="1353"/>
  <c r="F71" i="1353"/>
  <c r="E71" i="1353"/>
  <c r="C71" i="1353"/>
  <c r="F70" i="1353"/>
  <c r="E70" i="1353"/>
  <c r="C70" i="1353"/>
  <c r="F69" i="1353"/>
  <c r="E69" i="1353"/>
  <c r="C69" i="1353"/>
  <c r="F68" i="1353"/>
  <c r="E68" i="1353"/>
  <c r="C68" i="1353"/>
  <c r="F67" i="1353"/>
  <c r="E67" i="1353"/>
  <c r="C67" i="1353"/>
  <c r="F66" i="1353"/>
  <c r="E66" i="1353"/>
  <c r="C66" i="1353"/>
  <c r="F65" i="1353"/>
  <c r="E65" i="1353"/>
  <c r="C65" i="1353"/>
  <c r="F64" i="1353"/>
  <c r="E64" i="1353"/>
  <c r="C64" i="1353"/>
  <c r="F63" i="1353"/>
  <c r="E63" i="1353"/>
  <c r="C63" i="1353"/>
  <c r="F62" i="1353"/>
  <c r="E62" i="1353"/>
  <c r="C62" i="1353"/>
  <c r="F61" i="1353"/>
  <c r="E61" i="1353"/>
  <c r="C61" i="1353"/>
  <c r="F60" i="1353"/>
  <c r="E60" i="1353"/>
  <c r="C60" i="1353"/>
  <c r="F59" i="1353"/>
  <c r="E59" i="1353"/>
  <c r="C59" i="1353"/>
  <c r="F58" i="1353"/>
  <c r="E58" i="1353"/>
  <c r="C58" i="1353"/>
  <c r="F57" i="1353"/>
  <c r="E57" i="1353"/>
  <c r="C57" i="1353"/>
  <c r="F56" i="1353"/>
  <c r="E56" i="1353"/>
  <c r="C56" i="1353"/>
  <c r="F55" i="1353"/>
  <c r="E55" i="1353"/>
  <c r="C55" i="1353"/>
  <c r="F54" i="1353"/>
  <c r="E54" i="1353"/>
  <c r="C54" i="1353"/>
  <c r="F53" i="1353"/>
  <c r="E53" i="1353"/>
  <c r="C53" i="1353"/>
  <c r="F52" i="1353"/>
  <c r="E52" i="1353"/>
  <c r="C52" i="1353"/>
  <c r="F51" i="1353"/>
  <c r="E51" i="1353"/>
  <c r="C51" i="1353"/>
  <c r="F50" i="1353"/>
  <c r="E50" i="1353"/>
  <c r="C50" i="1353"/>
  <c r="F49" i="1353"/>
  <c r="E49" i="1353"/>
  <c r="C49" i="1353"/>
  <c r="F48" i="1353"/>
  <c r="E48" i="1353"/>
  <c r="C48" i="1353"/>
  <c r="F47" i="1353"/>
  <c r="E47" i="1353"/>
  <c r="C47" i="1353"/>
  <c r="F46" i="1353"/>
  <c r="E46" i="1353"/>
  <c r="C46" i="1353"/>
  <c r="F45" i="1353"/>
  <c r="E45" i="1353"/>
  <c r="C45" i="1353"/>
  <c r="F44" i="1353"/>
  <c r="E44" i="1353"/>
  <c r="C44" i="1353"/>
  <c r="F43" i="1353"/>
  <c r="E43" i="1353"/>
  <c r="C43" i="1353"/>
  <c r="F42" i="1353"/>
  <c r="E42" i="1353"/>
  <c r="C42" i="1353"/>
  <c r="F41" i="1353"/>
  <c r="E41" i="1353"/>
  <c r="C41" i="1353"/>
  <c r="F40" i="1353"/>
  <c r="E40" i="1353"/>
  <c r="C40" i="1353"/>
  <c r="F39" i="1353"/>
  <c r="E39" i="1353"/>
  <c r="C39" i="1353"/>
  <c r="F38" i="1353"/>
  <c r="E38" i="1353"/>
  <c r="C38" i="1353"/>
  <c r="F37" i="1353"/>
  <c r="E37" i="1353"/>
  <c r="C37" i="1353"/>
  <c r="F36" i="1353"/>
  <c r="E36" i="1353"/>
  <c r="C36" i="1353"/>
  <c r="F35" i="1353"/>
  <c r="E35" i="1353"/>
  <c r="C35" i="1353"/>
  <c r="F34" i="1353"/>
  <c r="E34" i="1353"/>
  <c r="C34" i="1353"/>
  <c r="F33" i="1353"/>
  <c r="E33" i="1353"/>
  <c r="C33" i="1353"/>
  <c r="F32" i="1353"/>
  <c r="E32" i="1353"/>
  <c r="C32" i="1353"/>
  <c r="F31" i="1353"/>
  <c r="E31" i="1353"/>
  <c r="C31" i="1353"/>
  <c r="F30" i="1353"/>
  <c r="E30" i="1353"/>
  <c r="C30" i="1353"/>
  <c r="F29" i="1353"/>
  <c r="E29" i="1353"/>
  <c r="C29" i="1353"/>
  <c r="F28" i="1353"/>
  <c r="E28" i="1353"/>
  <c r="C28" i="1353"/>
  <c r="F27" i="1353"/>
  <c r="E27" i="1353"/>
  <c r="C27" i="1353"/>
  <c r="F26" i="1353"/>
  <c r="E26" i="1353"/>
  <c r="C26" i="1353"/>
  <c r="F25" i="1353"/>
  <c r="E25" i="1353"/>
  <c r="C25" i="1353"/>
  <c r="F24" i="1353"/>
  <c r="E24" i="1353"/>
  <c r="C24" i="1353"/>
  <c r="F23" i="1353"/>
  <c r="E23" i="1353"/>
  <c r="C23" i="1353"/>
  <c r="F22" i="1353"/>
  <c r="E22" i="1353"/>
  <c r="C22" i="1353"/>
  <c r="F21" i="1353"/>
  <c r="E21" i="1353"/>
  <c r="C21" i="1353"/>
  <c r="F20" i="1353"/>
  <c r="E20" i="1353"/>
  <c r="C20" i="1353"/>
  <c r="F19" i="1353"/>
  <c r="E19" i="1353"/>
  <c r="C19" i="1353"/>
  <c r="F18" i="1353"/>
  <c r="E18" i="1353"/>
  <c r="C18" i="1353"/>
  <c r="F17" i="1353"/>
  <c r="E17" i="1353"/>
  <c r="C17" i="1353"/>
  <c r="F16" i="1353"/>
  <c r="E16" i="1353"/>
  <c r="C16" i="1353"/>
  <c r="F15" i="1353"/>
  <c r="E15" i="1353"/>
  <c r="C15" i="1353"/>
  <c r="F14" i="1353"/>
  <c r="E14" i="1353"/>
  <c r="C14" i="1353"/>
  <c r="F13" i="1353"/>
  <c r="E13" i="1353"/>
  <c r="C13" i="1353"/>
  <c r="F12" i="1353"/>
  <c r="E12" i="1353"/>
  <c r="C12" i="1353"/>
  <c r="F11" i="1353"/>
  <c r="E11" i="1353"/>
  <c r="C11" i="1353"/>
  <c r="F10" i="1353"/>
  <c r="E10" i="1353"/>
  <c r="C10" i="1353"/>
  <c r="F9" i="1353"/>
  <c r="E9" i="1353"/>
  <c r="C9" i="1353"/>
  <c r="F8" i="1353"/>
  <c r="E8" i="1353"/>
  <c r="C8" i="1353"/>
  <c r="F7" i="1353"/>
  <c r="E7" i="1353"/>
  <c r="C7" i="1353"/>
  <c r="F6" i="1353"/>
  <c r="E6" i="1353"/>
  <c r="C6" i="1353"/>
  <c r="F5" i="1353"/>
  <c r="E5" i="1353"/>
  <c r="C5" i="1353"/>
  <c r="C43" i="1311"/>
  <c r="C42" i="1311"/>
  <c r="C41" i="1311"/>
  <c r="C40" i="1311"/>
  <c r="C39" i="1311"/>
  <c r="C38" i="1311"/>
  <c r="C37" i="1311"/>
  <c r="C36" i="1311"/>
  <c r="C35" i="1311"/>
  <c r="C34" i="1311"/>
  <c r="C33" i="1311"/>
  <c r="C32" i="1311"/>
  <c r="C31" i="1311"/>
  <c r="C30" i="1311"/>
  <c r="C29" i="1311"/>
  <c r="C28" i="1311"/>
  <c r="C27" i="1311"/>
  <c r="C26" i="1311"/>
  <c r="C25" i="1311"/>
  <c r="C24" i="1311"/>
  <c r="C23" i="1311"/>
  <c r="C22" i="1311"/>
  <c r="C21" i="1311"/>
  <c r="C20" i="1311"/>
  <c r="C19" i="1311"/>
  <c r="C18" i="1311"/>
  <c r="C17" i="1311"/>
  <c r="C16" i="1311"/>
  <c r="C15" i="1311"/>
  <c r="C14" i="1311"/>
  <c r="C13" i="1311"/>
  <c r="C12" i="1311"/>
  <c r="C11" i="1311"/>
  <c r="C10" i="1311"/>
  <c r="C9" i="1311"/>
  <c r="C8" i="1311"/>
  <c r="C7" i="1311"/>
  <c r="C6" i="1311"/>
  <c r="C5" i="1311"/>
  <c r="C4" i="1311"/>
  <c r="E336" i="1310"/>
  <c r="C336" i="1310"/>
  <c r="F328" i="1310"/>
  <c r="E328" i="1310"/>
  <c r="C328" i="1310"/>
  <c r="F327" i="1310"/>
  <c r="E327" i="1310"/>
  <c r="C327" i="1310"/>
  <c r="F319" i="1310"/>
  <c r="E319" i="1310"/>
  <c r="C319" i="1310"/>
  <c r="F318" i="1310"/>
  <c r="E318" i="1310"/>
  <c r="C318" i="1310"/>
  <c r="F317" i="1310"/>
  <c r="E317" i="1310"/>
  <c r="C317" i="1310"/>
  <c r="F316" i="1310"/>
  <c r="E316" i="1310"/>
  <c r="C316" i="1310"/>
  <c r="F315" i="1310"/>
  <c r="E315" i="1310"/>
  <c r="C315" i="1310"/>
  <c r="F314" i="1310"/>
  <c r="E314" i="1310"/>
  <c r="C314" i="1310"/>
  <c r="F306" i="1310"/>
  <c r="E306" i="1310"/>
  <c r="C306" i="1310"/>
  <c r="F305" i="1310"/>
  <c r="E305" i="1310"/>
  <c r="C305" i="1310"/>
  <c r="F304" i="1310"/>
  <c r="E304" i="1310"/>
  <c r="C304" i="1310"/>
  <c r="F296" i="1310"/>
  <c r="E296" i="1310"/>
  <c r="C296" i="1310"/>
  <c r="F295" i="1310"/>
  <c r="E295" i="1310"/>
  <c r="C295" i="1310"/>
  <c r="F294" i="1310"/>
  <c r="E294" i="1310"/>
  <c r="C294" i="1310"/>
  <c r="F293" i="1310"/>
  <c r="E293" i="1310"/>
  <c r="C293" i="1310"/>
  <c r="F292" i="1310"/>
  <c r="E292" i="1310"/>
  <c r="C292" i="1310"/>
  <c r="F291" i="1310"/>
  <c r="E291" i="1310"/>
  <c r="C291" i="1310"/>
  <c r="F290" i="1310"/>
  <c r="E290" i="1310"/>
  <c r="C290" i="1310"/>
  <c r="F289" i="1310"/>
  <c r="E289" i="1310"/>
  <c r="C289" i="1310"/>
  <c r="F288" i="1310"/>
  <c r="E288" i="1310"/>
  <c r="C288" i="1310"/>
  <c r="F280" i="1310"/>
  <c r="E280" i="1310"/>
  <c r="C280" i="1310"/>
  <c r="F279" i="1310"/>
  <c r="E279" i="1310"/>
  <c r="C279" i="1310"/>
  <c r="F278" i="1310"/>
  <c r="E278" i="1310"/>
  <c r="C278" i="1310"/>
  <c r="F277" i="1310"/>
  <c r="E277" i="1310"/>
  <c r="C277" i="1310"/>
  <c r="F276" i="1310"/>
  <c r="E276" i="1310"/>
  <c r="C276" i="1310"/>
  <c r="F275" i="1310"/>
  <c r="E275" i="1310"/>
  <c r="C275" i="1310"/>
  <c r="F274" i="1310"/>
  <c r="E274" i="1310"/>
  <c r="C274" i="1310"/>
  <c r="F273" i="1310"/>
  <c r="E273" i="1310"/>
  <c r="C273" i="1310"/>
  <c r="F272" i="1310"/>
  <c r="E272" i="1310"/>
  <c r="C272" i="1310"/>
  <c r="F271" i="1310"/>
  <c r="E271" i="1310"/>
  <c r="C271" i="1310"/>
  <c r="F270" i="1310"/>
  <c r="E270" i="1310"/>
  <c r="C270" i="1310"/>
  <c r="F269" i="1310"/>
  <c r="E269" i="1310"/>
  <c r="C269" i="1310"/>
  <c r="F268" i="1310"/>
  <c r="E268" i="1310"/>
  <c r="C268" i="1310"/>
  <c r="F267" i="1310"/>
  <c r="E267" i="1310"/>
  <c r="C267" i="1310"/>
  <c r="F266" i="1310"/>
  <c r="E266" i="1310"/>
  <c r="C266" i="1310"/>
  <c r="F265" i="1310"/>
  <c r="E265" i="1310"/>
  <c r="C265" i="1310"/>
  <c r="F264" i="1310"/>
  <c r="E264" i="1310"/>
  <c r="C264" i="1310"/>
  <c r="F263" i="1310"/>
  <c r="E263" i="1310"/>
  <c r="C263" i="1310"/>
  <c r="F262" i="1310"/>
  <c r="E262" i="1310"/>
  <c r="C262" i="1310"/>
  <c r="F261" i="1310"/>
  <c r="E261" i="1310"/>
  <c r="C261" i="1310"/>
  <c r="F260" i="1310"/>
  <c r="E260" i="1310"/>
  <c r="C260" i="1310"/>
  <c r="F259" i="1310"/>
  <c r="E259" i="1310"/>
  <c r="C259" i="1310"/>
  <c r="F258" i="1310"/>
  <c r="E258" i="1310"/>
  <c r="C258" i="1310"/>
  <c r="F257" i="1310"/>
  <c r="E257" i="1310"/>
  <c r="C257" i="1310"/>
  <c r="F256" i="1310"/>
  <c r="E256" i="1310"/>
  <c r="C256" i="1310"/>
  <c r="F255" i="1310"/>
  <c r="E255" i="1310"/>
  <c r="C255" i="1310"/>
  <c r="F254" i="1310"/>
  <c r="E254" i="1310"/>
  <c r="C254" i="1310"/>
  <c r="F253" i="1310"/>
  <c r="E253" i="1310"/>
  <c r="C253" i="1310"/>
  <c r="F252" i="1310"/>
  <c r="E252" i="1310"/>
  <c r="C252" i="1310"/>
  <c r="F251" i="1310"/>
  <c r="E251" i="1310"/>
  <c r="C251" i="1310"/>
  <c r="F250" i="1310"/>
  <c r="E250" i="1310"/>
  <c r="C250" i="1310"/>
  <c r="F249" i="1310"/>
  <c r="E249" i="1310"/>
  <c r="C249" i="1310"/>
  <c r="F248" i="1310"/>
  <c r="E248" i="1310"/>
  <c r="C248" i="1310"/>
  <c r="F247" i="1310"/>
  <c r="E247" i="1310"/>
  <c r="C247" i="1310"/>
  <c r="F246" i="1310"/>
  <c r="E246" i="1310"/>
  <c r="C246" i="1310"/>
  <c r="F245" i="1310"/>
  <c r="E245" i="1310"/>
  <c r="C245" i="1310"/>
  <c r="F244" i="1310"/>
  <c r="E244" i="1310"/>
  <c r="C244" i="1310"/>
  <c r="F236" i="1310"/>
  <c r="E236" i="1310"/>
  <c r="C236" i="1310"/>
  <c r="F235" i="1310"/>
  <c r="E235" i="1310"/>
  <c r="C235" i="1310"/>
  <c r="F234" i="1310"/>
  <c r="E234" i="1310"/>
  <c r="C234" i="1310"/>
  <c r="F233" i="1310"/>
  <c r="E233" i="1310"/>
  <c r="C233" i="1310"/>
  <c r="F232" i="1310"/>
  <c r="E232" i="1310"/>
  <c r="C232" i="1310"/>
  <c r="F231" i="1310"/>
  <c r="E231" i="1310"/>
  <c r="C231" i="1310"/>
  <c r="E221" i="1310"/>
  <c r="C221" i="1310"/>
  <c r="E220" i="1310"/>
  <c r="C220" i="1310"/>
  <c r="E219" i="1310"/>
  <c r="C219" i="1310"/>
  <c r="E218" i="1310"/>
  <c r="C218" i="1310"/>
  <c r="E217" i="1310"/>
  <c r="C217" i="1310"/>
  <c r="E216" i="1310"/>
  <c r="C216" i="1310"/>
  <c r="E215" i="1310"/>
  <c r="C215" i="1310"/>
  <c r="E214" i="1310"/>
  <c r="C214" i="1310"/>
  <c r="E213" i="1310"/>
  <c r="C213" i="1310"/>
  <c r="E212" i="1310"/>
  <c r="C212" i="1310"/>
  <c r="E211" i="1310"/>
  <c r="C211" i="1310"/>
  <c r="E210" i="1310"/>
  <c r="C210" i="1310"/>
  <c r="E209" i="1310"/>
  <c r="C209" i="1310"/>
  <c r="E208" i="1310"/>
  <c r="C208" i="1310"/>
  <c r="E207" i="1310"/>
  <c r="C207" i="1310"/>
  <c r="E206" i="1310"/>
  <c r="C206" i="1310"/>
  <c r="E205" i="1310"/>
  <c r="C205" i="1310"/>
  <c r="E204" i="1310"/>
  <c r="C204" i="1310"/>
  <c r="E203" i="1310"/>
  <c r="C203" i="1310"/>
  <c r="E202" i="1310"/>
  <c r="C202" i="1310"/>
  <c r="E201" i="1310"/>
  <c r="C201" i="1310"/>
  <c r="E200" i="1310"/>
  <c r="C200" i="1310"/>
  <c r="E199" i="1310"/>
  <c r="C199" i="1310"/>
  <c r="E198" i="1310"/>
  <c r="C198" i="1310"/>
  <c r="E197" i="1310"/>
  <c r="C197" i="1310"/>
  <c r="E196" i="1310"/>
  <c r="C196" i="1310"/>
  <c r="E195" i="1310"/>
  <c r="C195" i="1310"/>
  <c r="E194" i="1310"/>
  <c r="C194" i="1310"/>
  <c r="E193" i="1310"/>
  <c r="C193" i="1310"/>
  <c r="E192" i="1310"/>
  <c r="C192" i="1310"/>
  <c r="E191" i="1310"/>
  <c r="C191" i="1310"/>
  <c r="E190" i="1310"/>
  <c r="C190" i="1310"/>
  <c r="E189" i="1310"/>
  <c r="C189" i="1310"/>
  <c r="E188" i="1310"/>
  <c r="C188" i="1310"/>
  <c r="E187" i="1310"/>
  <c r="C187" i="1310"/>
  <c r="E186" i="1310"/>
  <c r="C186" i="1310"/>
  <c r="E185" i="1310"/>
  <c r="C185" i="1310"/>
  <c r="E184" i="1310"/>
  <c r="C184" i="1310"/>
  <c r="E183" i="1310"/>
  <c r="C183" i="1310"/>
  <c r="E182" i="1310"/>
  <c r="C182" i="1310"/>
  <c r="E181" i="1310"/>
  <c r="C181" i="1310"/>
  <c r="E180" i="1310"/>
  <c r="C180" i="1310"/>
  <c r="E179" i="1310"/>
  <c r="C179" i="1310"/>
  <c r="E178" i="1310"/>
  <c r="C178" i="1310"/>
  <c r="E177" i="1310"/>
  <c r="C177" i="1310"/>
  <c r="E176" i="1310"/>
  <c r="C176" i="1310"/>
  <c r="E175" i="1310"/>
  <c r="C175" i="1310"/>
  <c r="E174" i="1310"/>
  <c r="C174" i="1310"/>
  <c r="E173" i="1310"/>
  <c r="C173" i="1310"/>
  <c r="E172" i="1310"/>
  <c r="C172" i="1310"/>
  <c r="E171" i="1310"/>
  <c r="C171" i="1310"/>
  <c r="E170" i="1310"/>
  <c r="C170" i="1310"/>
  <c r="E169" i="1310"/>
  <c r="C169" i="1310"/>
  <c r="E168" i="1310"/>
  <c r="C168" i="1310"/>
  <c r="E167" i="1310"/>
  <c r="C167" i="1310"/>
  <c r="E166" i="1310"/>
  <c r="C166" i="1310"/>
  <c r="E165" i="1310"/>
  <c r="C165" i="1310"/>
  <c r="E164" i="1310"/>
  <c r="C164" i="1310"/>
  <c r="E163" i="1310"/>
  <c r="C163" i="1310"/>
  <c r="E162" i="1310"/>
  <c r="C162" i="1310"/>
  <c r="E161" i="1310"/>
  <c r="C161" i="1310"/>
  <c r="E160" i="1310"/>
  <c r="C160" i="1310"/>
  <c r="E159" i="1310"/>
  <c r="C159" i="1310"/>
  <c r="E158" i="1310"/>
  <c r="C158" i="1310"/>
  <c r="E157" i="1310"/>
  <c r="C157" i="1310"/>
  <c r="E156" i="1310"/>
  <c r="C156" i="1310"/>
  <c r="E155" i="1310"/>
  <c r="C155" i="1310"/>
  <c r="E154" i="1310"/>
  <c r="C154" i="1310"/>
  <c r="E153" i="1310"/>
  <c r="C153" i="1310"/>
  <c r="E152" i="1310"/>
  <c r="C152" i="1310"/>
  <c r="E151" i="1310"/>
  <c r="C151" i="1310"/>
  <c r="E150" i="1310"/>
  <c r="C150" i="1310"/>
  <c r="E149" i="1310"/>
  <c r="C149" i="1310"/>
  <c r="E148" i="1310"/>
  <c r="C148" i="1310"/>
  <c r="E147" i="1310"/>
  <c r="C147" i="1310"/>
  <c r="E146" i="1310"/>
  <c r="C146" i="1310"/>
  <c r="E145" i="1310"/>
  <c r="C145" i="1310"/>
  <c r="E144" i="1310"/>
  <c r="C144" i="1310"/>
  <c r="E143" i="1310"/>
  <c r="C143" i="1310"/>
  <c r="E142" i="1310"/>
  <c r="C142" i="1310"/>
  <c r="E141" i="1310"/>
  <c r="C141" i="1310"/>
  <c r="E140" i="1310"/>
  <c r="C140" i="1310"/>
  <c r="E139" i="1310"/>
  <c r="C139" i="1310"/>
  <c r="E138" i="1310"/>
  <c r="C138" i="1310"/>
  <c r="E137" i="1310"/>
  <c r="C137" i="1310"/>
  <c r="E136" i="1310"/>
  <c r="C136" i="1310"/>
  <c r="E135" i="1310"/>
  <c r="C135" i="1310"/>
  <c r="E134" i="1310"/>
  <c r="C134" i="1310"/>
  <c r="E133" i="1310"/>
  <c r="C133" i="1310"/>
  <c r="E132" i="1310"/>
  <c r="C132" i="1310"/>
  <c r="E131" i="1310"/>
  <c r="C131" i="1310"/>
  <c r="E130" i="1310"/>
  <c r="C130" i="1310"/>
  <c r="E129" i="1310"/>
  <c r="C129" i="1310"/>
  <c r="E128" i="1310"/>
  <c r="C128" i="1310"/>
  <c r="E127" i="1310"/>
  <c r="C127" i="1310"/>
  <c r="E126" i="1310"/>
  <c r="C126" i="1310"/>
  <c r="E125" i="1310"/>
  <c r="C125" i="1310"/>
  <c r="E124" i="1310"/>
  <c r="C124" i="1310"/>
  <c r="E123" i="1310"/>
  <c r="C123" i="1310"/>
  <c r="E122" i="1310"/>
  <c r="C122" i="1310"/>
  <c r="E121" i="1310"/>
  <c r="C121" i="1310"/>
  <c r="E120" i="1310"/>
  <c r="C120" i="1310"/>
  <c r="E119" i="1310"/>
  <c r="C119" i="1310"/>
  <c r="E118" i="1310"/>
  <c r="C118" i="1310"/>
  <c r="E117" i="1310"/>
  <c r="C117" i="1310"/>
  <c r="E116" i="1310"/>
  <c r="C116" i="1310"/>
  <c r="E115" i="1310"/>
  <c r="C115" i="1310"/>
  <c r="E114" i="1310"/>
  <c r="C114" i="1310"/>
  <c r="E113" i="1310"/>
  <c r="C113" i="1310"/>
  <c r="E112" i="1310"/>
  <c r="C112" i="1310"/>
  <c r="E111" i="1310"/>
  <c r="C111" i="1310"/>
  <c r="E110" i="1310"/>
  <c r="C110" i="1310"/>
  <c r="E109" i="1310"/>
  <c r="C109" i="1310"/>
  <c r="E108" i="1310"/>
  <c r="C108" i="1310"/>
  <c r="E107" i="1310"/>
  <c r="C107" i="1310"/>
  <c r="E106" i="1310"/>
  <c r="C106" i="1310"/>
  <c r="E105" i="1310"/>
  <c r="C105" i="1310"/>
  <c r="E104" i="1310"/>
  <c r="C104" i="1310"/>
  <c r="E103" i="1310"/>
  <c r="C103" i="1310"/>
  <c r="E102" i="1310"/>
  <c r="C102" i="1310"/>
  <c r="E101" i="1310"/>
  <c r="C101" i="1310"/>
  <c r="E100" i="1310"/>
  <c r="C100" i="1310"/>
  <c r="E99" i="1310"/>
  <c r="C99" i="1310"/>
  <c r="E98" i="1310"/>
  <c r="C98" i="1310"/>
  <c r="E97" i="1310"/>
  <c r="C97" i="1310"/>
  <c r="E96" i="1310"/>
  <c r="C96" i="1310"/>
  <c r="E95" i="1310"/>
  <c r="C95" i="1310"/>
  <c r="E94" i="1310"/>
  <c r="C94" i="1310"/>
  <c r="E93" i="1310"/>
  <c r="C93" i="1310"/>
  <c r="E92" i="1310"/>
  <c r="C92" i="1310"/>
  <c r="E91" i="1310"/>
  <c r="C91" i="1310"/>
  <c r="E90" i="1310"/>
  <c r="C90" i="1310"/>
  <c r="E89" i="1310"/>
  <c r="C89" i="1310"/>
  <c r="E88" i="1310"/>
  <c r="C88" i="1310"/>
  <c r="E87" i="1310"/>
  <c r="C87" i="1310"/>
  <c r="E86" i="1310"/>
  <c r="C86" i="1310"/>
  <c r="E85" i="1310"/>
  <c r="C85" i="1310"/>
  <c r="E84" i="1310"/>
  <c r="C84" i="1310"/>
  <c r="E83" i="1310"/>
  <c r="C83" i="1310"/>
  <c r="E82" i="1310"/>
  <c r="C82" i="1310"/>
  <c r="E81" i="1310"/>
  <c r="C81" i="1310"/>
  <c r="E80" i="1310"/>
  <c r="C80" i="1310"/>
  <c r="E79" i="1310"/>
  <c r="C79" i="1310"/>
  <c r="E78" i="1310"/>
  <c r="C78" i="1310"/>
  <c r="E77" i="1310"/>
  <c r="C77" i="1310"/>
  <c r="E76" i="1310"/>
  <c r="C76" i="1310"/>
  <c r="E75" i="1310"/>
  <c r="C75" i="1310"/>
  <c r="E74" i="1310"/>
  <c r="C74" i="1310"/>
  <c r="E73" i="1310"/>
  <c r="C73" i="1310"/>
  <c r="E72" i="1310"/>
  <c r="C72" i="1310"/>
  <c r="E71" i="1310"/>
  <c r="C71" i="1310"/>
  <c r="E70" i="1310"/>
  <c r="C70" i="1310"/>
  <c r="E69" i="1310"/>
  <c r="C69" i="1310"/>
  <c r="E68" i="1310"/>
  <c r="C68" i="1310"/>
  <c r="E67" i="1310"/>
  <c r="C67" i="1310"/>
  <c r="E66" i="1310"/>
  <c r="C66" i="1310"/>
  <c r="E65" i="1310"/>
  <c r="C65" i="1310"/>
  <c r="E64" i="1310"/>
  <c r="C64" i="1310"/>
  <c r="E63" i="1310"/>
  <c r="C63" i="1310"/>
  <c r="E62" i="1310"/>
  <c r="C62" i="1310"/>
  <c r="E61" i="1310"/>
  <c r="C61" i="1310"/>
  <c r="E60" i="1310"/>
  <c r="C60" i="1310"/>
  <c r="E59" i="1310"/>
  <c r="C59" i="1310"/>
  <c r="E58" i="1310"/>
  <c r="C58" i="1310"/>
  <c r="E57" i="1310"/>
  <c r="C57" i="1310"/>
  <c r="E56" i="1310"/>
  <c r="C56" i="1310"/>
  <c r="E55" i="1310"/>
  <c r="C55" i="1310"/>
  <c r="E54" i="1310"/>
  <c r="C54" i="1310"/>
  <c r="E53" i="1310"/>
  <c r="C53" i="1310"/>
  <c r="E52" i="1310"/>
  <c r="C52" i="1310"/>
  <c r="E51" i="1310"/>
  <c r="C51" i="1310"/>
  <c r="E50" i="1310"/>
  <c r="C50" i="1310"/>
  <c r="E49" i="1310"/>
  <c r="C49" i="1310"/>
  <c r="E48" i="1310"/>
  <c r="C48" i="1310"/>
  <c r="E47" i="1310"/>
  <c r="C47" i="1310"/>
  <c r="E46" i="1310"/>
  <c r="C46" i="1310"/>
  <c r="E45" i="1310"/>
  <c r="C45" i="1310"/>
  <c r="E44" i="1310"/>
  <c r="C44" i="1310"/>
  <c r="E43" i="1310"/>
  <c r="C43" i="1310"/>
  <c r="E42" i="1310"/>
  <c r="C42" i="1310"/>
  <c r="E41" i="1310"/>
  <c r="C41" i="1310"/>
  <c r="E40" i="1310"/>
  <c r="C40" i="1310"/>
  <c r="E39" i="1310"/>
  <c r="C39" i="1310"/>
  <c r="E38" i="1310"/>
  <c r="C38" i="1310"/>
  <c r="E37" i="1310"/>
  <c r="C37" i="1310"/>
  <c r="E36" i="1310"/>
  <c r="C36" i="1310"/>
  <c r="E35" i="1310"/>
  <c r="C35" i="1310"/>
  <c r="E34" i="1310"/>
  <c r="C34" i="1310"/>
  <c r="E33" i="1310"/>
  <c r="C33" i="1310"/>
  <c r="E32" i="1310"/>
  <c r="C32" i="1310"/>
  <c r="E31" i="1310"/>
  <c r="C31" i="1310"/>
  <c r="E30" i="1310"/>
  <c r="C30" i="1310"/>
  <c r="E29" i="1310"/>
  <c r="C29" i="1310"/>
  <c r="E28" i="1310"/>
  <c r="C28" i="1310"/>
  <c r="E27" i="1310"/>
  <c r="C27" i="1310"/>
  <c r="E26" i="1310"/>
  <c r="C26" i="1310"/>
  <c r="E25" i="1310"/>
  <c r="C25" i="1310"/>
  <c r="E24" i="1310"/>
  <c r="C24" i="1310"/>
  <c r="E23" i="1310"/>
  <c r="C23" i="1310"/>
  <c r="E22" i="1310"/>
  <c r="C22" i="1310"/>
  <c r="E21" i="1310"/>
  <c r="C21" i="1310"/>
  <c r="E20" i="1310"/>
  <c r="C20" i="1310"/>
  <c r="E19" i="1310"/>
  <c r="C19" i="1310"/>
  <c r="E18" i="1310"/>
  <c r="C18" i="1310"/>
  <c r="E17" i="1310"/>
  <c r="C17" i="1310"/>
  <c r="E16" i="1310"/>
  <c r="C16" i="1310"/>
  <c r="E15" i="1310"/>
  <c r="C15" i="1310"/>
  <c r="E14" i="1310"/>
  <c r="C14" i="1310"/>
  <c r="E13" i="1310"/>
  <c r="C13" i="1310"/>
  <c r="E12" i="1310"/>
  <c r="C12" i="1310"/>
  <c r="E11" i="1310"/>
  <c r="C11" i="1310"/>
  <c r="E10" i="1310"/>
  <c r="C10" i="1310"/>
  <c r="E9" i="1310"/>
  <c r="C9" i="1310"/>
  <c r="E8" i="1310"/>
  <c r="C8" i="1310"/>
  <c r="E7" i="1310"/>
  <c r="C7" i="1310"/>
  <c r="E6" i="1310"/>
  <c r="C6" i="1310"/>
  <c r="E5" i="1310"/>
  <c r="C5" i="1310"/>
  <c r="B292" i="32"/>
  <c r="E25" i="1352"/>
  <c r="D25" i="1352"/>
  <c r="C25" i="1352"/>
  <c r="F30" i="1352"/>
  <c r="A31" i="1352"/>
  <c r="A30" i="1352"/>
  <c r="C30" i="1352"/>
  <c r="D30" i="1352"/>
  <c r="E6" i="1352"/>
  <c r="A6" i="1352"/>
  <c r="A7" i="1352" s="1"/>
  <c r="A8" i="1352" s="1"/>
  <c r="A9" i="1352" s="1"/>
  <c r="A10" i="1352" s="1"/>
  <c r="A11" i="1352" s="1"/>
  <c r="A19" i="1352" s="1"/>
  <c r="A25" i="1352" s="1"/>
  <c r="F221" i="32"/>
  <c r="B221" i="32"/>
  <c r="F220" i="32"/>
  <c r="B220" i="32"/>
  <c r="F219" i="32"/>
  <c r="B219" i="32"/>
  <c r="F218" i="32"/>
  <c r="B218" i="32"/>
  <c r="F217" i="32"/>
  <c r="B217" i="32"/>
  <c r="F216" i="32"/>
  <c r="B216" i="32"/>
  <c r="F215" i="32"/>
  <c r="B215" i="32"/>
  <c r="F214" i="32"/>
  <c r="B214" i="32"/>
  <c r="F213" i="32"/>
  <c r="B213" i="32"/>
  <c r="F212" i="32"/>
  <c r="B212" i="32"/>
  <c r="F211" i="32"/>
  <c r="B211" i="32"/>
  <c r="F210" i="32"/>
  <c r="B210" i="32"/>
  <c r="F209" i="32"/>
  <c r="B209" i="32"/>
  <c r="F208" i="32"/>
  <c r="B208" i="32"/>
  <c r="F207" i="32"/>
  <c r="B207" i="32"/>
  <c r="F206" i="32"/>
  <c r="B206" i="32"/>
  <c r="F205" i="32"/>
  <c r="B205" i="32"/>
  <c r="F204" i="32"/>
  <c r="B204" i="32"/>
  <c r="F203" i="32"/>
  <c r="B203" i="32"/>
  <c r="F202" i="32"/>
  <c r="B202" i="32"/>
  <c r="F201" i="32"/>
  <c r="B201" i="32"/>
  <c r="F200" i="32"/>
  <c r="B200" i="32"/>
  <c r="F199" i="32"/>
  <c r="B199" i="32"/>
  <c r="F198" i="32"/>
  <c r="B198" i="32"/>
  <c r="F197" i="32"/>
  <c r="B197" i="32"/>
  <c r="F196" i="32"/>
  <c r="B196" i="32"/>
  <c r="F195" i="32"/>
  <c r="B195" i="32"/>
  <c r="F194" i="32"/>
  <c r="B194" i="32"/>
  <c r="F193" i="32"/>
  <c r="B193" i="32"/>
  <c r="F192" i="32"/>
  <c r="B192" i="32"/>
  <c r="F191" i="32"/>
  <c r="B191" i="32"/>
  <c r="F190" i="32"/>
  <c r="B190" i="32"/>
  <c r="F189" i="32"/>
  <c r="B189" i="32"/>
  <c r="F188" i="32"/>
  <c r="B188" i="32"/>
  <c r="F187" i="32"/>
  <c r="B187" i="32"/>
  <c r="F186" i="32"/>
  <c r="B186" i="32"/>
  <c r="F185" i="32"/>
  <c r="B185" i="32"/>
  <c r="F184" i="32"/>
  <c r="B184" i="32"/>
  <c r="F183" i="32"/>
  <c r="B183" i="32"/>
  <c r="H26" i="1351"/>
  <c r="A6" i="1351"/>
  <c r="A7" i="1351" s="1"/>
  <c r="A8" i="1351" s="1"/>
  <c r="A9" i="1351" s="1"/>
  <c r="A10" i="1351" s="1"/>
  <c r="A11" i="1351" s="1"/>
  <c r="A19" i="1351" s="1"/>
  <c r="A25" i="1351" s="1"/>
  <c r="A30" i="1351" s="1"/>
  <c r="H26" i="1350"/>
  <c r="A6" i="1350"/>
  <c r="A7" i="1350" s="1"/>
  <c r="A8" i="1350" s="1"/>
  <c r="A9" i="1350" s="1"/>
  <c r="A10" i="1350" s="1"/>
  <c r="A11" i="1350" s="1"/>
  <c r="A19" i="1350" s="1"/>
  <c r="A25" i="1350" s="1"/>
  <c r="A30" i="1350" s="1"/>
  <c r="H26" i="1349"/>
  <c r="A6" i="1349"/>
  <c r="A7" i="1349" s="1"/>
  <c r="A8" i="1349" s="1"/>
  <c r="A9" i="1349" s="1"/>
  <c r="A10" i="1349" s="1"/>
  <c r="A11" i="1349" s="1"/>
  <c r="A19" i="1349" s="1"/>
  <c r="A25" i="1349" s="1"/>
  <c r="A30" i="1349" s="1"/>
  <c r="H26" i="1348"/>
  <c r="A6" i="1348"/>
  <c r="A7" i="1348" s="1"/>
  <c r="A8" i="1348" s="1"/>
  <c r="A9" i="1348" s="1"/>
  <c r="A10" i="1348" s="1"/>
  <c r="A11" i="1348" s="1"/>
  <c r="A19" i="1348" s="1"/>
  <c r="A25" i="1348" s="1"/>
  <c r="A30" i="1348" s="1"/>
  <c r="H26" i="1347"/>
  <c r="A6" i="1347"/>
  <c r="A7" i="1347" s="1"/>
  <c r="A8" i="1347" s="1"/>
  <c r="A9" i="1347" s="1"/>
  <c r="A10" i="1347" s="1"/>
  <c r="A11" i="1347" s="1"/>
  <c r="A19" i="1347" s="1"/>
  <c r="A25" i="1347" s="1"/>
  <c r="A30" i="1347" s="1"/>
  <c r="H26" i="1346"/>
  <c r="A6" i="1346"/>
  <c r="A7" i="1346" s="1"/>
  <c r="A8" i="1346" s="1"/>
  <c r="A9" i="1346" s="1"/>
  <c r="A10" i="1346" s="1"/>
  <c r="A11" i="1346" s="1"/>
  <c r="A19" i="1346" s="1"/>
  <c r="A25" i="1346" s="1"/>
  <c r="A30" i="1346" s="1"/>
  <c r="H26" i="1345"/>
  <c r="A6" i="1345"/>
  <c r="A7" i="1345" s="1"/>
  <c r="A8" i="1345" s="1"/>
  <c r="A9" i="1345" s="1"/>
  <c r="A10" i="1345" s="1"/>
  <c r="A11" i="1345" s="1"/>
  <c r="A19" i="1345" s="1"/>
  <c r="A25" i="1345" s="1"/>
  <c r="A30" i="1345" s="1"/>
  <c r="H26" i="1344"/>
  <c r="A6" i="1344"/>
  <c r="A7" i="1344" s="1"/>
  <c r="A8" i="1344" s="1"/>
  <c r="A9" i="1344" s="1"/>
  <c r="A10" i="1344" s="1"/>
  <c r="A11" i="1344" s="1"/>
  <c r="A19" i="1344" s="1"/>
  <c r="A25" i="1344" s="1"/>
  <c r="A30" i="1344" s="1"/>
  <c r="H26" i="1343"/>
  <c r="A6" i="1343"/>
  <c r="A7" i="1343" s="1"/>
  <c r="A8" i="1343" s="1"/>
  <c r="A9" i="1343" s="1"/>
  <c r="A10" i="1343" s="1"/>
  <c r="A11" i="1343" s="1"/>
  <c r="A19" i="1343" s="1"/>
  <c r="A25" i="1343" s="1"/>
  <c r="A30" i="1343" s="1"/>
  <c r="H26" i="1342"/>
  <c r="A6" i="1342"/>
  <c r="A7" i="1342" s="1"/>
  <c r="A8" i="1342" s="1"/>
  <c r="A9" i="1342" s="1"/>
  <c r="A10" i="1342" s="1"/>
  <c r="A11" i="1342" s="1"/>
  <c r="A19" i="1342" s="1"/>
  <c r="A25" i="1342" s="1"/>
  <c r="A30" i="1342" s="1"/>
  <c r="H26" i="1341"/>
  <c r="A6" i="1341"/>
  <c r="A7" i="1341" s="1"/>
  <c r="A8" i="1341" s="1"/>
  <c r="A9" i="1341" s="1"/>
  <c r="A10" i="1341" s="1"/>
  <c r="A11" i="1341" s="1"/>
  <c r="A19" i="1341" s="1"/>
  <c r="A25" i="1341" s="1"/>
  <c r="A30" i="1341" s="1"/>
  <c r="H26" i="1340"/>
  <c r="A6" i="1340"/>
  <c r="A7" i="1340" s="1"/>
  <c r="A8" i="1340" s="1"/>
  <c r="A9" i="1340" s="1"/>
  <c r="A10" i="1340" s="1"/>
  <c r="A11" i="1340" s="1"/>
  <c r="A19" i="1340" s="1"/>
  <c r="A25" i="1340" s="1"/>
  <c r="A30" i="1340" s="1"/>
  <c r="H26" i="1339"/>
  <c r="A7" i="1339"/>
  <c r="A8" i="1339" s="1"/>
  <c r="A9" i="1339" s="1"/>
  <c r="A10" i="1339" s="1"/>
  <c r="A11" i="1339" s="1"/>
  <c r="A19" i="1339" s="1"/>
  <c r="A25" i="1339" s="1"/>
  <c r="A30" i="1339" s="1"/>
  <c r="A6" i="1339"/>
  <c r="H26" i="1338"/>
  <c r="A7" i="1338"/>
  <c r="A8" i="1338" s="1"/>
  <c r="A9" i="1338" s="1"/>
  <c r="A10" i="1338" s="1"/>
  <c r="A11" i="1338" s="1"/>
  <c r="A19" i="1338" s="1"/>
  <c r="A25" i="1338" s="1"/>
  <c r="A30" i="1338" s="1"/>
  <c r="A6" i="1338"/>
  <c r="H26" i="1337"/>
  <c r="A7" i="1337"/>
  <c r="A8" i="1337" s="1"/>
  <c r="A9" i="1337" s="1"/>
  <c r="A10" i="1337" s="1"/>
  <c r="A11" i="1337" s="1"/>
  <c r="A19" i="1337" s="1"/>
  <c r="A25" i="1337" s="1"/>
  <c r="A30" i="1337" s="1"/>
  <c r="A6" i="1337"/>
  <c r="H26" i="1336"/>
  <c r="A6" i="1336"/>
  <c r="A7" i="1336" s="1"/>
  <c r="A8" i="1336" s="1"/>
  <c r="A9" i="1336" s="1"/>
  <c r="A10" i="1336" s="1"/>
  <c r="A11" i="1336" s="1"/>
  <c r="A19" i="1336" s="1"/>
  <c r="A25" i="1336" s="1"/>
  <c r="A30" i="1336" s="1"/>
  <c r="H26" i="1335"/>
  <c r="A7" i="1335"/>
  <c r="A8" i="1335" s="1"/>
  <c r="A9" i="1335" s="1"/>
  <c r="A10" i="1335" s="1"/>
  <c r="A11" i="1335" s="1"/>
  <c r="A19" i="1335" s="1"/>
  <c r="A25" i="1335" s="1"/>
  <c r="A30" i="1335" s="1"/>
  <c r="A6" i="1335"/>
  <c r="H26" i="1334"/>
  <c r="A6" i="1334"/>
  <c r="A7" i="1334" s="1"/>
  <c r="A8" i="1334" s="1"/>
  <c r="A9" i="1334" s="1"/>
  <c r="A10" i="1334" s="1"/>
  <c r="A11" i="1334" s="1"/>
  <c r="A19" i="1334" s="1"/>
  <c r="A25" i="1334" s="1"/>
  <c r="A30" i="1334" s="1"/>
  <c r="H26" i="1333"/>
  <c r="A6" i="1333"/>
  <c r="A7" i="1333" s="1"/>
  <c r="A8" i="1333" s="1"/>
  <c r="A9" i="1333" s="1"/>
  <c r="A10" i="1333" s="1"/>
  <c r="A11" i="1333" s="1"/>
  <c r="A19" i="1333" s="1"/>
  <c r="A25" i="1333" s="1"/>
  <c r="A30" i="1333" s="1"/>
  <c r="H26" i="1332"/>
  <c r="A6" i="1332"/>
  <c r="A7" i="1332" s="1"/>
  <c r="A8" i="1332" s="1"/>
  <c r="A9" i="1332" s="1"/>
  <c r="A10" i="1332" s="1"/>
  <c r="A11" i="1332" s="1"/>
  <c r="A19" i="1332" s="1"/>
  <c r="A25" i="1332" s="1"/>
  <c r="A30" i="1332" s="1"/>
  <c r="H26" i="1331"/>
  <c r="A6" i="1331"/>
  <c r="A7" i="1331" s="1"/>
  <c r="A8" i="1331" s="1"/>
  <c r="A9" i="1331" s="1"/>
  <c r="A10" i="1331" s="1"/>
  <c r="A11" i="1331" s="1"/>
  <c r="A19" i="1331" s="1"/>
  <c r="A25" i="1331" s="1"/>
  <c r="A30" i="1331" s="1"/>
  <c r="H26" i="1330"/>
  <c r="A8" i="1330"/>
  <c r="A9" i="1330" s="1"/>
  <c r="A10" i="1330" s="1"/>
  <c r="A11" i="1330" s="1"/>
  <c r="A19" i="1330" s="1"/>
  <c r="A25" i="1330" s="1"/>
  <c r="A30" i="1330" s="1"/>
  <c r="A7" i="1330"/>
  <c r="A6" i="1330"/>
  <c r="H26" i="1329"/>
  <c r="A6" i="1329"/>
  <c r="A7" i="1329" s="1"/>
  <c r="A8" i="1329" s="1"/>
  <c r="A9" i="1329" s="1"/>
  <c r="A10" i="1329" s="1"/>
  <c r="A11" i="1329" s="1"/>
  <c r="A19" i="1329" s="1"/>
  <c r="A25" i="1329" s="1"/>
  <c r="A30" i="1329" s="1"/>
  <c r="H26" i="1328"/>
  <c r="A6" i="1328"/>
  <c r="A7" i="1328" s="1"/>
  <c r="A8" i="1328" s="1"/>
  <c r="A9" i="1328" s="1"/>
  <c r="A10" i="1328" s="1"/>
  <c r="A11" i="1328" s="1"/>
  <c r="A19" i="1328" s="1"/>
  <c r="A25" i="1328" s="1"/>
  <c r="A30" i="1328" s="1"/>
  <c r="H26" i="1327"/>
  <c r="A6" i="1327"/>
  <c r="A7" i="1327" s="1"/>
  <c r="A8" i="1327" s="1"/>
  <c r="A9" i="1327" s="1"/>
  <c r="A10" i="1327" s="1"/>
  <c r="A11" i="1327" s="1"/>
  <c r="A19" i="1327" s="1"/>
  <c r="A25" i="1327" s="1"/>
  <c r="A30" i="1327" s="1"/>
  <c r="H26" i="1326"/>
  <c r="A6" i="1326"/>
  <c r="A7" i="1326" s="1"/>
  <c r="A8" i="1326" s="1"/>
  <c r="A9" i="1326" s="1"/>
  <c r="A10" i="1326" s="1"/>
  <c r="A11" i="1326" s="1"/>
  <c r="A19" i="1326" s="1"/>
  <c r="A25" i="1326" s="1"/>
  <c r="A30" i="1326" s="1"/>
  <c r="H26" i="1325"/>
  <c r="A6" i="1325"/>
  <c r="A7" i="1325" s="1"/>
  <c r="A8" i="1325" s="1"/>
  <c r="A9" i="1325" s="1"/>
  <c r="A10" i="1325" s="1"/>
  <c r="A11" i="1325" s="1"/>
  <c r="A19" i="1325" s="1"/>
  <c r="A25" i="1325" s="1"/>
  <c r="A30" i="1325" s="1"/>
  <c r="H26" i="1324"/>
  <c r="A6" i="1324"/>
  <c r="A7" i="1324" s="1"/>
  <c r="A8" i="1324" s="1"/>
  <c r="A9" i="1324" s="1"/>
  <c r="A10" i="1324" s="1"/>
  <c r="A11" i="1324" s="1"/>
  <c r="A19" i="1324" s="1"/>
  <c r="A25" i="1324" s="1"/>
  <c r="A30" i="1324" s="1"/>
  <c r="H26" i="1323"/>
  <c r="A6" i="1323"/>
  <c r="A7" i="1323" s="1"/>
  <c r="A8" i="1323" s="1"/>
  <c r="A9" i="1323" s="1"/>
  <c r="A10" i="1323" s="1"/>
  <c r="A11" i="1323" s="1"/>
  <c r="A19" i="1323" s="1"/>
  <c r="A25" i="1323" s="1"/>
  <c r="A30" i="1323" s="1"/>
  <c r="H26" i="1322"/>
  <c r="A6" i="1322"/>
  <c r="A7" i="1322" s="1"/>
  <c r="A8" i="1322" s="1"/>
  <c r="A9" i="1322" s="1"/>
  <c r="A10" i="1322" s="1"/>
  <c r="A11" i="1322" s="1"/>
  <c r="A19" i="1322" s="1"/>
  <c r="A25" i="1322" s="1"/>
  <c r="A30" i="1322" s="1"/>
  <c r="H26" i="1321"/>
  <c r="A6" i="1321"/>
  <c r="A7" i="1321" s="1"/>
  <c r="A8" i="1321" s="1"/>
  <c r="A9" i="1321" s="1"/>
  <c r="A10" i="1321" s="1"/>
  <c r="A11" i="1321" s="1"/>
  <c r="A19" i="1321" s="1"/>
  <c r="A25" i="1321" s="1"/>
  <c r="A30" i="1321" s="1"/>
  <c r="H26" i="1320"/>
  <c r="A6" i="1320"/>
  <c r="A7" i="1320" s="1"/>
  <c r="A8" i="1320" s="1"/>
  <c r="A9" i="1320" s="1"/>
  <c r="A10" i="1320" s="1"/>
  <c r="A11" i="1320" s="1"/>
  <c r="A19" i="1320" s="1"/>
  <c r="A25" i="1320" s="1"/>
  <c r="A30" i="1320" s="1"/>
  <c r="H26" i="1319"/>
  <c r="A6" i="1319"/>
  <c r="A7" i="1319" s="1"/>
  <c r="A8" i="1319" s="1"/>
  <c r="A9" i="1319" s="1"/>
  <c r="A10" i="1319" s="1"/>
  <c r="A11" i="1319" s="1"/>
  <c r="A19" i="1319" s="1"/>
  <c r="A25" i="1319" s="1"/>
  <c r="A30" i="1319" s="1"/>
  <c r="H26" i="1318"/>
  <c r="A7" i="1318"/>
  <c r="A8" i="1318" s="1"/>
  <c r="A9" i="1318" s="1"/>
  <c r="A10" i="1318" s="1"/>
  <c r="A11" i="1318" s="1"/>
  <c r="A19" i="1318" s="1"/>
  <c r="A25" i="1318" s="1"/>
  <c r="A30" i="1318" s="1"/>
  <c r="A6" i="1318"/>
  <c r="H26" i="1317"/>
  <c r="A7" i="1317"/>
  <c r="A8" i="1317" s="1"/>
  <c r="A9" i="1317" s="1"/>
  <c r="A10" i="1317" s="1"/>
  <c r="A11" i="1317" s="1"/>
  <c r="A19" i="1317" s="1"/>
  <c r="A25" i="1317" s="1"/>
  <c r="A30" i="1317" s="1"/>
  <c r="A6" i="1317"/>
  <c r="H26" i="1316"/>
  <c r="A6" i="1316"/>
  <c r="A7" i="1316" s="1"/>
  <c r="A8" i="1316" s="1"/>
  <c r="A9" i="1316" s="1"/>
  <c r="A10" i="1316" s="1"/>
  <c r="A11" i="1316" s="1"/>
  <c r="A19" i="1316" s="1"/>
  <c r="A25" i="1316" s="1"/>
  <c r="A30" i="1316" s="1"/>
  <c r="H26" i="1315"/>
  <c r="A6" i="1315"/>
  <c r="A7" i="1315" s="1"/>
  <c r="A8" i="1315" s="1"/>
  <c r="A9" i="1315" s="1"/>
  <c r="A10" i="1315" s="1"/>
  <c r="A11" i="1315" s="1"/>
  <c r="A19" i="1315" s="1"/>
  <c r="A25" i="1315" s="1"/>
  <c r="A30" i="1315" s="1"/>
  <c r="H26" i="1314"/>
  <c r="A6" i="1314"/>
  <c r="A7" i="1314" s="1"/>
  <c r="A8" i="1314" s="1"/>
  <c r="A9" i="1314" s="1"/>
  <c r="A10" i="1314" s="1"/>
  <c r="A11" i="1314" s="1"/>
  <c r="A19" i="1314" s="1"/>
  <c r="A25" i="1314" s="1"/>
  <c r="A30" i="1314" s="1"/>
  <c r="H26" i="1312"/>
  <c r="A7" i="1312"/>
  <c r="A8" i="1312" s="1"/>
  <c r="A9" i="1312" s="1"/>
  <c r="A10" i="1312" s="1"/>
  <c r="A11" i="1312" s="1"/>
  <c r="A19" i="1312" s="1"/>
  <c r="A25" i="1312" s="1"/>
  <c r="A30" i="1312" s="1"/>
  <c r="A6" i="1312"/>
  <c r="A9" i="1282"/>
  <c r="A10" i="1282" s="1"/>
  <c r="A11" i="1282" s="1"/>
  <c r="H356" i="1365" l="1"/>
  <c r="H357" i="1365" s="1"/>
  <c r="H359" i="1365"/>
  <c r="I356" i="1365"/>
  <c r="I357" i="1365" s="1"/>
  <c r="D4" i="1368" s="1"/>
  <c r="D25" i="1444" s="1"/>
  <c r="I359" i="1365"/>
  <c r="G356" i="1365"/>
  <c r="G357" i="1365" s="1"/>
  <c r="C14" i="1368" s="1"/>
  <c r="C15" i="1368" s="1"/>
  <c r="C4" i="1368" s="1"/>
  <c r="C25" i="1433" s="1"/>
  <c r="G359" i="1365"/>
  <c r="G53" i="214"/>
  <c r="G59" i="214" s="1"/>
  <c r="F53" i="214"/>
  <c r="F59" i="214" s="1"/>
  <c r="D53" i="214"/>
  <c r="E53" i="214"/>
  <c r="D49" i="1441"/>
  <c r="AD224" i="1359"/>
  <c r="AD197" i="1361"/>
  <c r="AS197" i="1380" s="1"/>
  <c r="AK224" i="1359"/>
  <c r="AK197" i="1361"/>
  <c r="AZ197" i="1380" s="1"/>
  <c r="AG224" i="1359"/>
  <c r="AG197" i="1361"/>
  <c r="AV197" i="1380" s="1"/>
  <c r="AF224" i="1359"/>
  <c r="AF197" i="1361"/>
  <c r="AU197" i="1380" s="1"/>
  <c r="AC224" i="1359"/>
  <c r="AC197" i="1361"/>
  <c r="AR197" i="1380" s="1"/>
  <c r="Y224" i="1359"/>
  <c r="Y197" i="1361"/>
  <c r="AN197" i="1380" s="1"/>
  <c r="AE224" i="1359"/>
  <c r="AE197" i="1361"/>
  <c r="AT197" i="1380" s="1"/>
  <c r="AI224" i="1359"/>
  <c r="AI197" i="1361"/>
  <c r="AX197" i="1380" s="1"/>
  <c r="AA224" i="1359"/>
  <c r="AA197" i="1361"/>
  <c r="AP197" i="1380" s="1"/>
  <c r="AJ224" i="1359"/>
  <c r="AJ197" i="1361"/>
  <c r="AY197" i="1380" s="1"/>
  <c r="AB224" i="1359"/>
  <c r="AB197" i="1361"/>
  <c r="AQ197" i="1380" s="1"/>
  <c r="AH224" i="1359"/>
  <c r="AH197" i="1361"/>
  <c r="AW197" i="1380" s="1"/>
  <c r="Z224" i="1359"/>
  <c r="Z197" i="1361"/>
  <c r="AO197" i="1380" s="1"/>
  <c r="D357" i="1361"/>
  <c r="D353" i="1361"/>
  <c r="D359" i="1361"/>
  <c r="BK307" i="1362"/>
  <c r="BG297" i="1362"/>
  <c r="AS297" i="1362"/>
  <c r="AM320" i="1362"/>
  <c r="AB238" i="1362"/>
  <c r="X238" i="1362"/>
  <c r="AN282" i="1362"/>
  <c r="BE308" i="1362"/>
  <c r="AW238" i="1362"/>
  <c r="AS320" i="1362"/>
  <c r="AX321" i="1362"/>
  <c r="BO308" i="1362"/>
  <c r="AU329" i="1362"/>
  <c r="W329" i="1362"/>
  <c r="BO297" i="1362"/>
  <c r="AG330" i="1362"/>
  <c r="AQ320" i="1362"/>
  <c r="AD321" i="1362"/>
  <c r="AM329" i="1362"/>
  <c r="AC321" i="1362"/>
  <c r="BA297" i="1362"/>
  <c r="BC281" i="1362"/>
  <c r="AG309" i="1363"/>
  <c r="AB8" i="1366" s="1"/>
  <c r="Q322" i="1363"/>
  <c r="L9" i="1366" s="1"/>
  <c r="U309" i="1363"/>
  <c r="P8" i="1366" s="1"/>
  <c r="L309" i="1363"/>
  <c r="G8" i="1366" s="1"/>
  <c r="W299" i="1363"/>
  <c r="R7" i="1366" s="1"/>
  <c r="AG299" i="1363"/>
  <c r="AB7" i="1366" s="1"/>
  <c r="N239" i="1363"/>
  <c r="I5" i="1366" s="1"/>
  <c r="U239" i="1363"/>
  <c r="P5" i="1366" s="1"/>
  <c r="P331" i="1363"/>
  <c r="K10" i="1366" s="1"/>
  <c r="W283" i="1363"/>
  <c r="R6" i="1366" s="1"/>
  <c r="N283" i="1363"/>
  <c r="I6" i="1366" s="1"/>
  <c r="AF299" i="1363"/>
  <c r="AA7" i="1366" s="1"/>
  <c r="R239" i="1363"/>
  <c r="M5" i="1366" s="1"/>
  <c r="L283" i="1363"/>
  <c r="G6" i="1366" s="1"/>
  <c r="AF309" i="1363"/>
  <c r="AA8" i="1366" s="1"/>
  <c r="AI299" i="1363"/>
  <c r="AD7" i="1366" s="1"/>
  <c r="C10" i="1367"/>
  <c r="H331" i="1365"/>
  <c r="Y309" i="1363"/>
  <c r="T8" i="1366" s="1"/>
  <c r="I322" i="1363"/>
  <c r="D9" i="1366" s="1"/>
  <c r="M309" i="1363"/>
  <c r="H8" i="1366" s="1"/>
  <c r="V322" i="1363"/>
  <c r="Q9" i="1366" s="1"/>
  <c r="L299" i="1363"/>
  <c r="G7" i="1366" s="1"/>
  <c r="U299" i="1363"/>
  <c r="P7" i="1366" s="1"/>
  <c r="AE299" i="1363"/>
  <c r="Z7" i="1366" s="1"/>
  <c r="M239" i="1363"/>
  <c r="H5" i="1366" s="1"/>
  <c r="J331" i="1363"/>
  <c r="E10" i="1366" s="1"/>
  <c r="O283" i="1363"/>
  <c r="J6" i="1366" s="1"/>
  <c r="S239" i="1363"/>
  <c r="N5" i="1366" s="1"/>
  <c r="N299" i="1363"/>
  <c r="I7" i="1366" s="1"/>
  <c r="J239" i="1363"/>
  <c r="E5" i="1366" s="1"/>
  <c r="Q239" i="1363"/>
  <c r="L5" i="1366" s="1"/>
  <c r="H309" i="1363"/>
  <c r="C8" i="1366" s="1"/>
  <c r="C5" i="1367"/>
  <c r="H239" i="1365"/>
  <c r="Q309" i="1363"/>
  <c r="L8" i="1366" s="1"/>
  <c r="AD309" i="1363"/>
  <c r="Y8" i="1366" s="1"/>
  <c r="W322" i="1363"/>
  <c r="R9" i="1366" s="1"/>
  <c r="N322" i="1363"/>
  <c r="I9" i="1366" s="1"/>
  <c r="AH283" i="1363"/>
  <c r="AC6" i="1366" s="1"/>
  <c r="K299" i="1363"/>
  <c r="F7" i="1366" s="1"/>
  <c r="T299" i="1363"/>
  <c r="O7" i="1366" s="1"/>
  <c r="Q331" i="1363"/>
  <c r="L10" i="1366" s="1"/>
  <c r="K331" i="1363"/>
  <c r="F10" i="1366" s="1"/>
  <c r="K239" i="1363"/>
  <c r="F5" i="1366" s="1"/>
  <c r="V299" i="1363"/>
  <c r="Q7" i="1366" s="1"/>
  <c r="AJ299" i="1363"/>
  <c r="AE7" i="1366" s="1"/>
  <c r="I239" i="1363"/>
  <c r="D5" i="1366" s="1"/>
  <c r="R322" i="1363"/>
  <c r="M9" i="1366" s="1"/>
  <c r="C8" i="1367"/>
  <c r="H309" i="1365"/>
  <c r="C7" i="1367"/>
  <c r="H299" i="1365"/>
  <c r="C6" i="1367"/>
  <c r="H283" i="1365"/>
  <c r="I309" i="1363"/>
  <c r="D8" i="1366" s="1"/>
  <c r="X322" i="1363"/>
  <c r="S9" i="1366" s="1"/>
  <c r="O322" i="1363"/>
  <c r="J9" i="1366" s="1"/>
  <c r="AI309" i="1363"/>
  <c r="AD8" i="1366" s="1"/>
  <c r="Z283" i="1363"/>
  <c r="U6" i="1366" s="1"/>
  <c r="AG283" i="1363"/>
  <c r="AB6" i="1366" s="1"/>
  <c r="J299" i="1363"/>
  <c r="E7" i="1366" s="1"/>
  <c r="M331" i="1363"/>
  <c r="H10" i="1366" s="1"/>
  <c r="L331" i="1363"/>
  <c r="G10" i="1366" s="1"/>
  <c r="AB299" i="1363"/>
  <c r="W7" i="1366" s="1"/>
  <c r="AK299" i="1363"/>
  <c r="AF7" i="1366" s="1"/>
  <c r="AD299" i="1363"/>
  <c r="Y7" i="1366" s="1"/>
  <c r="Z299" i="1363"/>
  <c r="U7" i="1366" s="1"/>
  <c r="L239" i="1363"/>
  <c r="G5" i="1366" s="1"/>
  <c r="O309" i="1363"/>
  <c r="J8" i="1366" s="1"/>
  <c r="I331" i="1363"/>
  <c r="D10" i="1366" s="1"/>
  <c r="Y299" i="1363"/>
  <c r="T7" i="1366" s="1"/>
  <c r="U322" i="1363"/>
  <c r="P9" i="1366" s="1"/>
  <c r="AA322" i="1363"/>
  <c r="V9" i="1366" s="1"/>
  <c r="P322" i="1363"/>
  <c r="K9" i="1366" s="1"/>
  <c r="AA309" i="1363"/>
  <c r="V8" i="1366" s="1"/>
  <c r="R283" i="1363"/>
  <c r="M6" i="1366" s="1"/>
  <c r="Y283" i="1363"/>
  <c r="T6" i="1366" s="1"/>
  <c r="AF283" i="1363"/>
  <c r="AA6" i="1366" s="1"/>
  <c r="N331" i="1363"/>
  <c r="I10" i="1366" s="1"/>
  <c r="AC299" i="1363"/>
  <c r="X7" i="1366" s="1"/>
  <c r="R299" i="1363"/>
  <c r="M7" i="1366" s="1"/>
  <c r="AA299" i="1363"/>
  <c r="V7" i="1366" s="1"/>
  <c r="AC283" i="1363"/>
  <c r="X6" i="1366" s="1"/>
  <c r="O299" i="1363"/>
  <c r="J7" i="1366" s="1"/>
  <c r="T239" i="1363"/>
  <c r="O5" i="1366" s="1"/>
  <c r="X309" i="1363"/>
  <c r="S8" i="1366" s="1"/>
  <c r="H239" i="1363"/>
  <c r="C5" i="1366" s="1"/>
  <c r="M322" i="1363"/>
  <c r="H9" i="1366" s="1"/>
  <c r="S322" i="1363"/>
  <c r="N9" i="1366" s="1"/>
  <c r="H322" i="1363"/>
  <c r="C9" i="1366" s="1"/>
  <c r="AJ309" i="1363"/>
  <c r="AE8" i="1366" s="1"/>
  <c r="S309" i="1363"/>
  <c r="N8" i="1366" s="1"/>
  <c r="J283" i="1363"/>
  <c r="E6" i="1366" s="1"/>
  <c r="Q283" i="1363"/>
  <c r="L6" i="1366" s="1"/>
  <c r="X283" i="1363"/>
  <c r="S6" i="1366" s="1"/>
  <c r="S299" i="1363"/>
  <c r="N7" i="1366" s="1"/>
  <c r="Q299" i="1363"/>
  <c r="L7" i="1366" s="1"/>
  <c r="U283" i="1363"/>
  <c r="P6" i="1366" s="1"/>
  <c r="AK283" i="1363"/>
  <c r="AF6" i="1366" s="1"/>
  <c r="Z322" i="1363"/>
  <c r="U9" i="1366" s="1"/>
  <c r="R309" i="1363"/>
  <c r="M8" i="1366" s="1"/>
  <c r="C9" i="1367"/>
  <c r="H322" i="1365"/>
  <c r="T322" i="1363"/>
  <c r="O9" i="1366" s="1"/>
  <c r="K322" i="1363"/>
  <c r="F9" i="1366" s="1"/>
  <c r="AK309" i="1363"/>
  <c r="AF8" i="1366" s="1"/>
  <c r="AB309" i="1363"/>
  <c r="W8" i="1366" s="1"/>
  <c r="K309" i="1363"/>
  <c r="F8" i="1366" s="1"/>
  <c r="O239" i="1363"/>
  <c r="J5" i="1366" s="1"/>
  <c r="I283" i="1363"/>
  <c r="D6" i="1366" s="1"/>
  <c r="P283" i="1363"/>
  <c r="K6" i="1366" s="1"/>
  <c r="O331" i="1363"/>
  <c r="J10" i="1366" s="1"/>
  <c r="I299" i="1363"/>
  <c r="D7" i="1366" s="1"/>
  <c r="AD283" i="1363"/>
  <c r="Y6" i="1366" s="1"/>
  <c r="P299" i="1363"/>
  <c r="K7" i="1366" s="1"/>
  <c r="M283" i="1363"/>
  <c r="H6" i="1366" s="1"/>
  <c r="AB283" i="1363"/>
  <c r="W6" i="1366" s="1"/>
  <c r="AJ283" i="1363"/>
  <c r="AE6" i="1366" s="1"/>
  <c r="AH309" i="1363"/>
  <c r="AC8" i="1366" s="1"/>
  <c r="P309" i="1363"/>
  <c r="K8" i="1366" s="1"/>
  <c r="L322" i="1363"/>
  <c r="G9" i="1366" s="1"/>
  <c r="Y322" i="1363"/>
  <c r="T9" i="1366" s="1"/>
  <c r="AC309" i="1363"/>
  <c r="X8" i="1366" s="1"/>
  <c r="T309" i="1363"/>
  <c r="O8" i="1366" s="1"/>
  <c r="AH299" i="1363"/>
  <c r="AC7" i="1366" s="1"/>
  <c r="V239" i="1363"/>
  <c r="Q5" i="1366" s="1"/>
  <c r="H283" i="1363"/>
  <c r="C6" i="1366" s="1"/>
  <c r="H331" i="1363"/>
  <c r="C10" i="1366" s="1"/>
  <c r="AE283" i="1363"/>
  <c r="Z6" i="1366" s="1"/>
  <c r="V283" i="1363"/>
  <c r="Q6" i="1366" s="1"/>
  <c r="X299" i="1363"/>
  <c r="S7" i="1366" s="1"/>
  <c r="AI283" i="1363"/>
  <c r="AD6" i="1366" s="1"/>
  <c r="T283" i="1363"/>
  <c r="O6" i="1366" s="1"/>
  <c r="AA283" i="1363"/>
  <c r="V6" i="1366" s="1"/>
  <c r="J309" i="1363"/>
  <c r="E8" i="1366" s="1"/>
  <c r="H299" i="1363"/>
  <c r="C7" i="1366" s="1"/>
  <c r="G330" i="1310"/>
  <c r="G308" i="1310"/>
  <c r="G238" i="1310"/>
  <c r="G298" i="1310"/>
  <c r="G282" i="1310"/>
  <c r="G321" i="1310"/>
  <c r="AO281" i="1362"/>
  <c r="BE282" i="1362"/>
  <c r="BM297" i="1362"/>
  <c r="AY297" i="1362"/>
  <c r="AW297" i="1362"/>
  <c r="BI297" i="1362"/>
  <c r="BI282" i="1362"/>
  <c r="AU281" i="1362"/>
  <c r="AM281" i="1362"/>
  <c r="D354" i="1361"/>
  <c r="R329" i="1362"/>
  <c r="AY320" i="1362"/>
  <c r="BC320" i="1362"/>
  <c r="AQ297" i="1362"/>
  <c r="D358" i="1361"/>
  <c r="AR321" i="1362"/>
  <c r="AX297" i="1362"/>
  <c r="AT297" i="1362"/>
  <c r="AP297" i="1362"/>
  <c r="W330" i="1362"/>
  <c r="AG329" i="1362"/>
  <c r="BE297" i="1362"/>
  <c r="AD330" i="1362"/>
  <c r="BA281" i="1362"/>
  <c r="BK281" i="1362"/>
  <c r="AX281" i="1362"/>
  <c r="AP281" i="1362"/>
  <c r="BM282" i="1362"/>
  <c r="AL282" i="1362"/>
  <c r="BL281" i="1362"/>
  <c r="BH282" i="1362"/>
  <c r="BD281" i="1362"/>
  <c r="AZ281" i="1362"/>
  <c r="AV281" i="1362"/>
  <c r="AR281" i="1362"/>
  <c r="BN282" i="1362"/>
  <c r="BJ282" i="1362"/>
  <c r="BB281" i="1362"/>
  <c r="AE321" i="1362"/>
  <c r="BA320" i="1362"/>
  <c r="U330" i="1362"/>
  <c r="AN330" i="1362"/>
  <c r="AN298" i="1362"/>
  <c r="BJ297" i="1362"/>
  <c r="BF297" i="1362"/>
  <c r="K3" i="1353"/>
  <c r="J3" i="1380"/>
  <c r="E3" i="1368"/>
  <c r="E3" i="1366"/>
  <c r="J3" i="1365"/>
  <c r="J3" i="1361"/>
  <c r="J3" i="1358"/>
  <c r="J3" i="1355"/>
  <c r="E3" i="1367"/>
  <c r="J3" i="1362"/>
  <c r="J3" i="1363" s="1"/>
  <c r="J3" i="1359"/>
  <c r="J3" i="1356"/>
  <c r="J3" i="1354"/>
  <c r="D14" i="1369"/>
  <c r="D15" i="1369"/>
  <c r="K2" i="1353"/>
  <c r="J2" i="1380"/>
  <c r="E2" i="1368"/>
  <c r="E2" i="1367"/>
  <c r="E2" i="1366"/>
  <c r="J2" i="1362"/>
  <c r="J2" i="1363" s="1"/>
  <c r="J2" i="1359"/>
  <c r="J2" i="1356"/>
  <c r="J2" i="1361"/>
  <c r="J2" i="1358"/>
  <c r="J2" i="1355"/>
  <c r="J2" i="1354"/>
  <c r="J352" i="1365"/>
  <c r="J354" i="1365" s="1"/>
  <c r="D352" i="1353"/>
  <c r="D352" i="1355"/>
  <c r="C50" i="214" s="1"/>
  <c r="D50" i="214" s="1"/>
  <c r="E50" i="214" s="1"/>
  <c r="C25" i="1369"/>
  <c r="AE224" i="1380"/>
  <c r="AF224" i="1380"/>
  <c r="Z224" i="1380"/>
  <c r="Y224" i="1380"/>
  <c r="AD224" i="1380"/>
  <c r="AH224" i="1380"/>
  <c r="AI224" i="1380"/>
  <c r="AA224" i="1380"/>
  <c r="AG224" i="1380"/>
  <c r="W338" i="1363"/>
  <c r="D359" i="1362"/>
  <c r="AJ330" i="1362"/>
  <c r="Y330" i="1362"/>
  <c r="AE330" i="1362"/>
  <c r="U329" i="1362"/>
  <c r="AE329" i="1362"/>
  <c r="BP308" i="1363"/>
  <c r="BP309" i="1363" s="1"/>
  <c r="BP307" i="1363"/>
  <c r="AL297" i="1362"/>
  <c r="BL282" i="1362"/>
  <c r="BD282" i="1362"/>
  <c r="AV282" i="1362"/>
  <c r="AH238" i="1362"/>
  <c r="AG237" i="1362"/>
  <c r="AR238" i="1362"/>
  <c r="I351" i="1365"/>
  <c r="D9" i="1368"/>
  <c r="H351" i="1365"/>
  <c r="C9" i="1368"/>
  <c r="D352" i="1358"/>
  <c r="C53" i="214" s="1"/>
  <c r="AS224" i="1362"/>
  <c r="M224" i="1361"/>
  <c r="H8" i="1368" s="1"/>
  <c r="E7" i="1367"/>
  <c r="F6" i="1367"/>
  <c r="D8" i="1367"/>
  <c r="D9" i="1367"/>
  <c r="E8" i="1367"/>
  <c r="E5" i="1367"/>
  <c r="D7" i="1367"/>
  <c r="E6" i="1367"/>
  <c r="D5" i="1367"/>
  <c r="D10" i="1367"/>
  <c r="D6" i="1367"/>
  <c r="E10" i="1367"/>
  <c r="I338" i="1365"/>
  <c r="J329" i="1365"/>
  <c r="J320" i="1365"/>
  <c r="J307" i="1365"/>
  <c r="K281" i="1365"/>
  <c r="J321" i="1365"/>
  <c r="J322" i="1365" s="1"/>
  <c r="J297" i="1365"/>
  <c r="J237" i="1365"/>
  <c r="AI238" i="1363"/>
  <c r="AP338" i="1362"/>
  <c r="M320" i="1363"/>
  <c r="BK282" i="1362"/>
  <c r="AO308" i="1362"/>
  <c r="AL338" i="1362"/>
  <c r="BE298" i="1362"/>
  <c r="BG282" i="1362"/>
  <c r="Q281" i="1363"/>
  <c r="Q237" i="1363"/>
  <c r="AM282" i="1362"/>
  <c r="AE320" i="1362"/>
  <c r="BM307" i="1362"/>
  <c r="BM308" i="1362"/>
  <c r="AU298" i="1362"/>
  <c r="AU297" i="1362"/>
  <c r="AO282" i="1362"/>
  <c r="AP237" i="1362"/>
  <c r="AP238" i="1362"/>
  <c r="AZ320" i="1362"/>
  <c r="AZ321" i="1362"/>
  <c r="BD307" i="1362"/>
  <c r="Y237" i="1362"/>
  <c r="AF297" i="1363"/>
  <c r="AL298" i="1362"/>
  <c r="AU238" i="1362"/>
  <c r="AF224" i="1362"/>
  <c r="AR338" i="1362"/>
  <c r="AK320" i="1362"/>
  <c r="AG320" i="1362"/>
  <c r="BG298" i="1362"/>
  <c r="BA282" i="1362"/>
  <c r="AT237" i="1362"/>
  <c r="AP329" i="1362"/>
  <c r="AP330" i="1362"/>
  <c r="AF320" i="1362"/>
  <c r="N308" i="1363"/>
  <c r="AH297" i="1363"/>
  <c r="T281" i="1363"/>
  <c r="AL320" i="1362"/>
  <c r="AL321" i="1362"/>
  <c r="AP307" i="1362"/>
  <c r="BN298" i="1362"/>
  <c r="BH281" i="1362"/>
  <c r="BK308" i="1362"/>
  <c r="BG307" i="1362"/>
  <c r="BG308" i="1362"/>
  <c r="AI297" i="1363"/>
  <c r="AC281" i="1363"/>
  <c r="AJ237" i="1362"/>
  <c r="Q320" i="1363"/>
  <c r="AG307" i="1363"/>
  <c r="AE297" i="1363"/>
  <c r="BO281" i="1362"/>
  <c r="BO282" i="1362"/>
  <c r="X237" i="1362"/>
  <c r="M329" i="1363"/>
  <c r="BC321" i="1362"/>
  <c r="K320" i="1363"/>
  <c r="AI307" i="1363"/>
  <c r="AC297" i="1363"/>
  <c r="O281" i="1363"/>
  <c r="AL330" i="1362"/>
  <c r="AL329" i="1362"/>
  <c r="Z308" i="1363"/>
  <c r="Z307" i="1363"/>
  <c r="AZ298" i="1362"/>
  <c r="AZ298" i="1363"/>
  <c r="AZ299" i="1363" s="1"/>
  <c r="AT281" i="1362"/>
  <c r="Z224" i="1362"/>
  <c r="AH320" i="1362"/>
  <c r="AN308" i="1362"/>
  <c r="AL307" i="1363"/>
  <c r="AL307" i="1362"/>
  <c r="AL308" i="1362"/>
  <c r="H297" i="1363"/>
  <c r="Z281" i="1363"/>
  <c r="AY224" i="1362"/>
  <c r="Y297" i="1363"/>
  <c r="K282" i="1363"/>
  <c r="L320" i="1363"/>
  <c r="BL297" i="1362"/>
  <c r="AP282" i="1362"/>
  <c r="AS238" i="1362"/>
  <c r="AS237" i="1362"/>
  <c r="AC224" i="1362"/>
  <c r="V320" i="1363"/>
  <c r="R320" i="1363"/>
  <c r="N307" i="1363"/>
  <c r="L307" i="1363"/>
  <c r="AJ297" i="1363"/>
  <c r="V281" i="1363"/>
  <c r="P281" i="1363"/>
  <c r="AI237" i="1362"/>
  <c r="AI238" i="1362"/>
  <c r="BC282" i="1362"/>
  <c r="AW298" i="1362"/>
  <c r="AY282" i="1362"/>
  <c r="I281" i="1363"/>
  <c r="AY321" i="1362"/>
  <c r="BE307" i="1362"/>
  <c r="AM298" i="1362"/>
  <c r="AM297" i="1362"/>
  <c r="BM281" i="1362"/>
  <c r="AH237" i="1362"/>
  <c r="AI224" i="1362"/>
  <c r="AR320" i="1362"/>
  <c r="AW237" i="1362"/>
  <c r="AR224" i="1362"/>
  <c r="BB298" i="1362"/>
  <c r="D355" i="1361"/>
  <c r="AM238" i="1362"/>
  <c r="X224" i="1362"/>
  <c r="AA329" i="1362"/>
  <c r="AC320" i="1362"/>
  <c r="BE320" i="1362"/>
  <c r="BE321" i="1362"/>
  <c r="BI307" i="1362"/>
  <c r="AY298" i="1362"/>
  <c r="AS282" i="1362"/>
  <c r="AL237" i="1362"/>
  <c r="AL238" i="1362"/>
  <c r="AV320" i="1362"/>
  <c r="AV321" i="1362"/>
  <c r="Z297" i="1363"/>
  <c r="L281" i="1363"/>
  <c r="AD320" i="1362"/>
  <c r="BN307" i="1362"/>
  <c r="BN308" i="1362"/>
  <c r="BF298" i="1362"/>
  <c r="AV298" i="1362"/>
  <c r="AZ282" i="1362"/>
  <c r="T237" i="1363"/>
  <c r="E358" i="1355"/>
  <c r="E358" i="1356"/>
  <c r="D356" i="1361"/>
  <c r="AD224" i="1362"/>
  <c r="BC308" i="1362"/>
  <c r="AY307" i="1362"/>
  <c r="BI298" i="1362"/>
  <c r="AA297" i="1363"/>
  <c r="U281" i="1363"/>
  <c r="AB237" i="1362"/>
  <c r="AS308" i="1362"/>
  <c r="I320" i="1363"/>
  <c r="Y307" i="1363"/>
  <c r="W297" i="1363"/>
  <c r="BG281" i="1362"/>
  <c r="AV237" i="1362"/>
  <c r="AV238" i="1362"/>
  <c r="AV338" i="1362"/>
  <c r="AU321" i="1362"/>
  <c r="AE307" i="1363"/>
  <c r="AA307" i="1363"/>
  <c r="U297" i="1363"/>
  <c r="S237" i="1363"/>
  <c r="X320" i="1363"/>
  <c r="AV307" i="1362"/>
  <c r="AR298" i="1362"/>
  <c r="AL281" i="1362"/>
  <c r="AL282" i="1363"/>
  <c r="AL283" i="1363" s="1"/>
  <c r="K224" i="1363"/>
  <c r="AB320" i="1362"/>
  <c r="BL308" i="1362"/>
  <c r="BJ307" i="1363"/>
  <c r="BJ307" i="1362"/>
  <c r="X297" i="1363"/>
  <c r="R281" i="1363"/>
  <c r="Q329" i="1363"/>
  <c r="AE308" i="1363"/>
  <c r="Q297" i="1363"/>
  <c r="AI281" i="1363"/>
  <c r="AY338" i="1362"/>
  <c r="BJ308" i="1363"/>
  <c r="BJ309" i="1363" s="1"/>
  <c r="BH307" i="1362"/>
  <c r="BH308" i="1362"/>
  <c r="BD297" i="1362"/>
  <c r="BN281" i="1362"/>
  <c r="AK237" i="1362"/>
  <c r="AW224" i="1362"/>
  <c r="N224" i="1361"/>
  <c r="I8" i="1368" s="1"/>
  <c r="N320" i="1363"/>
  <c r="J321" i="1363"/>
  <c r="J322" i="1363" s="1"/>
  <c r="AJ307" i="1363"/>
  <c r="AB297" i="1363"/>
  <c r="N281" i="1363"/>
  <c r="H281" i="1363"/>
  <c r="AY237" i="1362"/>
  <c r="AY238" i="1362"/>
  <c r="E356" i="1359"/>
  <c r="AU282" i="1362"/>
  <c r="AS329" i="1362"/>
  <c r="AS330" i="1362"/>
  <c r="AO298" i="1362"/>
  <c r="AQ282" i="1362"/>
  <c r="AZ238" i="1362"/>
  <c r="AQ321" i="1362"/>
  <c r="AA320" i="1363"/>
  <c r="AW307" i="1362"/>
  <c r="BK298" i="1362"/>
  <c r="BK297" i="1362"/>
  <c r="BE281" i="1362"/>
  <c r="Z237" i="1362"/>
  <c r="AA224" i="1362"/>
  <c r="AJ320" i="1362"/>
  <c r="V297" i="1363"/>
  <c r="AO237" i="1362"/>
  <c r="AG224" i="1362"/>
  <c r="BF281" i="1362"/>
  <c r="BF282" i="1362"/>
  <c r="AE237" i="1362"/>
  <c r="H224" i="1363"/>
  <c r="S329" i="1362"/>
  <c r="BA321" i="1362"/>
  <c r="AW320" i="1362"/>
  <c r="AW321" i="1362"/>
  <c r="BA308" i="1362"/>
  <c r="BA307" i="1362"/>
  <c r="AQ298" i="1362"/>
  <c r="AD237" i="1362"/>
  <c r="R297" i="1363"/>
  <c r="AJ281" i="1363"/>
  <c r="V237" i="1363"/>
  <c r="X329" i="1362"/>
  <c r="BB320" i="1362"/>
  <c r="BF307" i="1362"/>
  <c r="BF308" i="1362"/>
  <c r="AX298" i="1362"/>
  <c r="AR282" i="1362"/>
  <c r="AA238" i="1362"/>
  <c r="AA237" i="1362"/>
  <c r="H224" i="1361"/>
  <c r="C8" i="1368" s="1"/>
  <c r="E356" i="1354"/>
  <c r="E358" i="1359"/>
  <c r="AO330" i="1362"/>
  <c r="AO329" i="1362"/>
  <c r="AU308" i="1362"/>
  <c r="AQ307" i="1362"/>
  <c r="AQ308" i="1362"/>
  <c r="BA298" i="1362"/>
  <c r="S297" i="1363"/>
  <c r="Q307" i="1363"/>
  <c r="O297" i="1363"/>
  <c r="AG281" i="1363"/>
  <c r="AY281" i="1362"/>
  <c r="AN237" i="1362"/>
  <c r="AN238" i="1362"/>
  <c r="AN338" i="1362"/>
  <c r="W320" i="1363"/>
  <c r="W308" i="1363"/>
  <c r="S307" i="1363"/>
  <c r="M298" i="1363"/>
  <c r="AE281" i="1363"/>
  <c r="K237" i="1363"/>
  <c r="I224" i="1363"/>
  <c r="AN329" i="1362"/>
  <c r="BL307" i="1362"/>
  <c r="BJ281" i="1362"/>
  <c r="AX320" i="1362"/>
  <c r="BD308" i="1362"/>
  <c r="BB307" i="1363"/>
  <c r="BB307" i="1362"/>
  <c r="AT298" i="1362"/>
  <c r="J281" i="1363"/>
  <c r="P237" i="1363"/>
  <c r="P238" i="1363"/>
  <c r="P239" i="1363" s="1"/>
  <c r="I329" i="1363"/>
  <c r="I297" i="1363"/>
  <c r="AA281" i="1363"/>
  <c r="O237" i="1363"/>
  <c r="AN321" i="1362"/>
  <c r="AN320" i="1362"/>
  <c r="BB308" i="1363"/>
  <c r="BB309" i="1363" s="1"/>
  <c r="AZ308" i="1362"/>
  <c r="AZ307" i="1362"/>
  <c r="AV297" i="1362"/>
  <c r="AR297" i="1363"/>
  <c r="AC237" i="1362"/>
  <c r="N329" i="1363"/>
  <c r="AD307" i="1363"/>
  <c r="AB307" i="1363"/>
  <c r="T297" i="1363"/>
  <c r="AF281" i="1363"/>
  <c r="L237" i="1363"/>
  <c r="AX338" i="1362"/>
  <c r="BI308" i="1362"/>
  <c r="AT338" i="1362"/>
  <c r="BM298" i="1362"/>
  <c r="AI320" i="1362"/>
  <c r="AM321" i="1362"/>
  <c r="AO307" i="1362"/>
  <c r="BC298" i="1362"/>
  <c r="BC297" i="1362"/>
  <c r="AW281" i="1362"/>
  <c r="AS281" i="1362"/>
  <c r="AX238" i="1362"/>
  <c r="AX237" i="1362"/>
  <c r="AT329" i="1362"/>
  <c r="AN307" i="1362"/>
  <c r="J224" i="1363"/>
  <c r="Y224" i="1362"/>
  <c r="W224" i="1361"/>
  <c r="R8" i="1368" s="1"/>
  <c r="AS338" i="1362"/>
  <c r="AR330" i="1362"/>
  <c r="AR329" i="1362"/>
  <c r="P297" i="1363"/>
  <c r="W237" i="1362"/>
  <c r="AZ338" i="1362"/>
  <c r="AQ330" i="1362"/>
  <c r="AQ329" i="1362"/>
  <c r="AS321" i="1362"/>
  <c r="AO320" i="1362"/>
  <c r="AS307" i="1362"/>
  <c r="BO298" i="1362"/>
  <c r="BI281" i="1362"/>
  <c r="AW282" i="1362"/>
  <c r="L224" i="1363"/>
  <c r="AQ338" i="1362"/>
  <c r="T320" i="1363"/>
  <c r="J297" i="1363"/>
  <c r="AB281" i="1363"/>
  <c r="N237" i="1363"/>
  <c r="AT320" i="1362"/>
  <c r="AT321" i="1362"/>
  <c r="AX307" i="1362"/>
  <c r="AX308" i="1362"/>
  <c r="AP298" i="1362"/>
  <c r="BL298" i="1362"/>
  <c r="AQ237" i="1362"/>
  <c r="AQ238" i="1362"/>
  <c r="E358" i="1358"/>
  <c r="AO321" i="1362"/>
  <c r="AM308" i="1362"/>
  <c r="BO307" i="1362"/>
  <c r="AS298" i="1362"/>
  <c r="AS298" i="1363"/>
  <c r="AS299" i="1363" s="1"/>
  <c r="K297" i="1363"/>
  <c r="AK281" i="1363"/>
  <c r="AR237" i="1362"/>
  <c r="AY308" i="1362"/>
  <c r="Y320" i="1363"/>
  <c r="I307" i="1363"/>
  <c r="AQ281" i="1362"/>
  <c r="AF237" i="1362"/>
  <c r="AT238" i="1362"/>
  <c r="O320" i="1363"/>
  <c r="S320" i="1363"/>
  <c r="O307" i="1363"/>
  <c r="K307" i="1363"/>
  <c r="AK297" i="1363"/>
  <c r="W281" i="1363"/>
  <c r="H320" i="1363"/>
  <c r="BH298" i="1362"/>
  <c r="BH298" i="1363"/>
  <c r="BH299" i="1363" s="1"/>
  <c r="BB282" i="1362"/>
  <c r="AH224" i="1362"/>
  <c r="AP320" i="1362"/>
  <c r="AP321" i="1362"/>
  <c r="AV308" i="1362"/>
  <c r="AT307" i="1363"/>
  <c r="AT308" i="1362"/>
  <c r="AT307" i="1362"/>
  <c r="BJ298" i="1362"/>
  <c r="AH281" i="1363"/>
  <c r="H237" i="1363"/>
  <c r="AG297" i="1363"/>
  <c r="S281" i="1363"/>
  <c r="S282" i="1363"/>
  <c r="S283" i="1363" s="1"/>
  <c r="AE224" i="1362"/>
  <c r="BD320" i="1362"/>
  <c r="BD321" i="1362"/>
  <c r="AR307" i="1362"/>
  <c r="AR308" i="1362"/>
  <c r="AN297" i="1362"/>
  <c r="AX282" i="1362"/>
  <c r="AZ237" i="1362"/>
  <c r="Z320" i="1363"/>
  <c r="V308" i="1363"/>
  <c r="T307" i="1363"/>
  <c r="L297" i="1363"/>
  <c r="AD281" i="1363"/>
  <c r="X281" i="1363"/>
  <c r="E354" i="1362"/>
  <c r="E356" i="1362"/>
  <c r="E355" i="1362"/>
  <c r="E358" i="1361"/>
  <c r="E354" i="1361"/>
  <c r="E355" i="1361"/>
  <c r="E353" i="1361"/>
  <c r="E357" i="1361"/>
  <c r="E356" i="1361"/>
  <c r="E354" i="1359"/>
  <c r="E355" i="1359"/>
  <c r="E353" i="1359"/>
  <c r="E357" i="1359"/>
  <c r="E354" i="1358"/>
  <c r="E356" i="1358"/>
  <c r="E357" i="1358"/>
  <c r="E355" i="1358"/>
  <c r="E353" i="1358"/>
  <c r="E356" i="1356"/>
  <c r="E357" i="1356"/>
  <c r="E355" i="1356"/>
  <c r="E353" i="1356"/>
  <c r="E354" i="1356"/>
  <c r="E356" i="1355"/>
  <c r="E354" i="1355"/>
  <c r="E357" i="1355"/>
  <c r="E355" i="1355"/>
  <c r="E353" i="1355"/>
  <c r="E358" i="1354"/>
  <c r="E357" i="1354"/>
  <c r="E354" i="1354"/>
  <c r="E355" i="1354"/>
  <c r="E353" i="1354"/>
  <c r="AE321" i="1353"/>
  <c r="W321" i="1353"/>
  <c r="O321" i="1353"/>
  <c r="H321" i="1353"/>
  <c r="AD321" i="1353"/>
  <c r="V321" i="1353"/>
  <c r="N321" i="1353"/>
  <c r="P321" i="1353"/>
  <c r="AK321" i="1353"/>
  <c r="AC321" i="1353"/>
  <c r="U321" i="1353"/>
  <c r="M321" i="1353"/>
  <c r="AF321" i="1353"/>
  <c r="AJ321" i="1353"/>
  <c r="AB321" i="1353"/>
  <c r="T321" i="1353"/>
  <c r="L321" i="1353"/>
  <c r="X321" i="1353"/>
  <c r="AI321" i="1353"/>
  <c r="AA321" i="1353"/>
  <c r="S321" i="1353"/>
  <c r="K321" i="1353"/>
  <c r="AH321" i="1353"/>
  <c r="Z321" i="1353"/>
  <c r="R321" i="1353"/>
  <c r="J321" i="1353"/>
  <c r="AG321" i="1353"/>
  <c r="Y321" i="1353"/>
  <c r="Q321" i="1353"/>
  <c r="I321" i="1353"/>
  <c r="AI330" i="1353"/>
  <c r="AA330" i="1353"/>
  <c r="S330" i="1353"/>
  <c r="K330" i="1353"/>
  <c r="AJ330" i="1353"/>
  <c r="AH330" i="1353"/>
  <c r="Z330" i="1353"/>
  <c r="R330" i="1353"/>
  <c r="J330" i="1353"/>
  <c r="AB330" i="1353"/>
  <c r="AG330" i="1353"/>
  <c r="Y330" i="1353"/>
  <c r="Q330" i="1353"/>
  <c r="I330" i="1353"/>
  <c r="AF330" i="1353"/>
  <c r="X330" i="1353"/>
  <c r="P330" i="1353"/>
  <c r="H330" i="1353"/>
  <c r="T330" i="1353"/>
  <c r="AE330" i="1353"/>
  <c r="W330" i="1353"/>
  <c r="O330" i="1353"/>
  <c r="L330" i="1353"/>
  <c r="AD330" i="1353"/>
  <c r="V330" i="1353"/>
  <c r="N330" i="1353"/>
  <c r="AK330" i="1353"/>
  <c r="AC330" i="1353"/>
  <c r="U330" i="1353"/>
  <c r="M330" i="1353"/>
  <c r="G308" i="1353"/>
  <c r="AE308" i="1353"/>
  <c r="W308" i="1353"/>
  <c r="O308" i="1353"/>
  <c r="P308" i="1353"/>
  <c r="AD308" i="1353"/>
  <c r="V308" i="1353"/>
  <c r="N308" i="1353"/>
  <c r="H308" i="1353"/>
  <c r="AK308" i="1353"/>
  <c r="AC308" i="1353"/>
  <c r="U308" i="1353"/>
  <c r="M308" i="1353"/>
  <c r="AJ308" i="1353"/>
  <c r="AB308" i="1353"/>
  <c r="T308" i="1353"/>
  <c r="L308" i="1353"/>
  <c r="AI308" i="1353"/>
  <c r="AA308" i="1353"/>
  <c r="S308" i="1353"/>
  <c r="K308" i="1353"/>
  <c r="AF308" i="1353"/>
  <c r="AH308" i="1353"/>
  <c r="Z308" i="1353"/>
  <c r="R308" i="1353"/>
  <c r="J308" i="1353"/>
  <c r="AG308" i="1353"/>
  <c r="Y308" i="1353"/>
  <c r="Q308" i="1353"/>
  <c r="I308" i="1353"/>
  <c r="X308" i="1353"/>
  <c r="AI238" i="1353"/>
  <c r="AA238" i="1353"/>
  <c r="S238" i="1353"/>
  <c r="K238" i="1353"/>
  <c r="AB238" i="1353"/>
  <c r="AH238" i="1353"/>
  <c r="Z238" i="1353"/>
  <c r="R238" i="1353"/>
  <c r="J238" i="1353"/>
  <c r="T238" i="1353"/>
  <c r="AG238" i="1353"/>
  <c r="Y238" i="1353"/>
  <c r="Q238" i="1353"/>
  <c r="I238" i="1353"/>
  <c r="AF238" i="1353"/>
  <c r="X238" i="1353"/>
  <c r="P238" i="1353"/>
  <c r="H238" i="1353"/>
  <c r="AE238" i="1353"/>
  <c r="W238" i="1353"/>
  <c r="O238" i="1353"/>
  <c r="AD238" i="1353"/>
  <c r="V238" i="1353"/>
  <c r="N238" i="1353"/>
  <c r="AK238" i="1353"/>
  <c r="AC238" i="1353"/>
  <c r="U238" i="1353"/>
  <c r="M238" i="1353"/>
  <c r="AJ238" i="1353"/>
  <c r="L238" i="1353"/>
  <c r="AE282" i="1353"/>
  <c r="W282" i="1353"/>
  <c r="O282" i="1353"/>
  <c r="AD282" i="1353"/>
  <c r="V282" i="1353"/>
  <c r="N282" i="1353"/>
  <c r="AK282" i="1353"/>
  <c r="AC282" i="1353"/>
  <c r="U282" i="1353"/>
  <c r="M282" i="1353"/>
  <c r="X282" i="1353"/>
  <c r="AJ282" i="1353"/>
  <c r="AB282" i="1353"/>
  <c r="T282" i="1353"/>
  <c r="L282" i="1353"/>
  <c r="P282" i="1353"/>
  <c r="AI282" i="1353"/>
  <c r="AA282" i="1353"/>
  <c r="S282" i="1353"/>
  <c r="K282" i="1353"/>
  <c r="H282" i="1353"/>
  <c r="AH282" i="1353"/>
  <c r="Z282" i="1353"/>
  <c r="R282" i="1353"/>
  <c r="J282" i="1353"/>
  <c r="AF282" i="1353"/>
  <c r="AG282" i="1353"/>
  <c r="Y282" i="1353"/>
  <c r="Q282" i="1353"/>
  <c r="I282" i="1353"/>
  <c r="AI298" i="1353"/>
  <c r="AA298" i="1353"/>
  <c r="S298" i="1353"/>
  <c r="K298" i="1353"/>
  <c r="T298" i="1353"/>
  <c r="AH298" i="1353"/>
  <c r="Z298" i="1353"/>
  <c r="R298" i="1353"/>
  <c r="J298" i="1353"/>
  <c r="L298" i="1353"/>
  <c r="AG298" i="1353"/>
  <c r="Y298" i="1353"/>
  <c r="Q298" i="1353"/>
  <c r="I298" i="1353"/>
  <c r="AF298" i="1353"/>
  <c r="X298" i="1353"/>
  <c r="P298" i="1353"/>
  <c r="H298" i="1353"/>
  <c r="AE298" i="1353"/>
  <c r="W298" i="1353"/>
  <c r="O298" i="1353"/>
  <c r="AB298" i="1353"/>
  <c r="AD298" i="1353"/>
  <c r="V298" i="1353"/>
  <c r="N298" i="1353"/>
  <c r="AJ298" i="1353"/>
  <c r="AK298" i="1353"/>
  <c r="AC298" i="1353"/>
  <c r="U298" i="1353"/>
  <c r="M298" i="1353"/>
  <c r="G330" i="1353"/>
  <c r="G238" i="1353"/>
  <c r="G321" i="1353"/>
  <c r="G282" i="1353"/>
  <c r="G298" i="1353"/>
  <c r="P37" i="1311"/>
  <c r="P33" i="1311"/>
  <c r="P40" i="1311"/>
  <c r="P31" i="1311"/>
  <c r="P30" i="1311"/>
  <c r="P29" i="1311"/>
  <c r="P39" i="1311"/>
  <c r="P38" i="1311"/>
  <c r="P36" i="1311"/>
  <c r="P35" i="1311"/>
  <c r="P27" i="1311"/>
  <c r="P7" i="1311"/>
  <c r="P6" i="1311"/>
  <c r="P34" i="1311"/>
  <c r="P25" i="1311"/>
  <c r="K8" i="1311"/>
  <c r="P8" i="1311" s="1"/>
  <c r="P19" i="1311"/>
  <c r="P18" i="1311"/>
  <c r="P42" i="1311"/>
  <c r="P13" i="1311"/>
  <c r="P43" i="1311"/>
  <c r="P9" i="1311"/>
  <c r="P10" i="1311"/>
  <c r="P5" i="1311"/>
  <c r="P4" i="1311"/>
  <c r="P17" i="1311"/>
  <c r="P11" i="1311"/>
  <c r="P21" i="1311"/>
  <c r="P20" i="1311"/>
  <c r="P26" i="1311"/>
  <c r="P41" i="1311"/>
  <c r="P14" i="1311"/>
  <c r="P12" i="1311"/>
  <c r="P15" i="1311"/>
  <c r="P16" i="1311"/>
  <c r="P22" i="1311"/>
  <c r="P23" i="1311"/>
  <c r="P24" i="1311"/>
  <c r="P32" i="1311"/>
  <c r="P28" i="1311"/>
  <c r="C25" i="1435" l="1"/>
  <c r="H360" i="1365"/>
  <c r="H362" i="1365" s="1"/>
  <c r="C25" i="1444"/>
  <c r="C25" i="1442"/>
  <c r="D25" i="1435"/>
  <c r="D25" i="1439"/>
  <c r="D25" i="1442"/>
  <c r="D25" i="1433"/>
  <c r="D25" i="1369"/>
  <c r="C25" i="1437"/>
  <c r="D25" i="1437"/>
  <c r="J356" i="1365"/>
  <c r="J357" i="1365" s="1"/>
  <c r="E4" i="1368" s="1"/>
  <c r="E25" i="1437" s="1"/>
  <c r="J359" i="1365"/>
  <c r="C25" i="1439"/>
  <c r="I360" i="1365"/>
  <c r="C48" i="1442"/>
  <c r="C48" i="1444"/>
  <c r="D48" i="1442"/>
  <c r="D48" i="1444"/>
  <c r="D56" i="214"/>
  <c r="D59" i="214" s="1"/>
  <c r="E56" i="214"/>
  <c r="E59" i="214" s="1"/>
  <c r="AD224" i="1361"/>
  <c r="Y8" i="1368" s="1"/>
  <c r="AC224" i="1361"/>
  <c r="X8" i="1368" s="1"/>
  <c r="C49" i="1441"/>
  <c r="E357" i="1362"/>
  <c r="D352" i="1359"/>
  <c r="C56" i="214" s="1"/>
  <c r="C59" i="214" s="1"/>
  <c r="AJ224" i="1361"/>
  <c r="AE8" i="1368" s="1"/>
  <c r="AE224" i="1361"/>
  <c r="Z8" i="1368" s="1"/>
  <c r="AF224" i="1361"/>
  <c r="AA8" i="1368" s="1"/>
  <c r="AH224" i="1361"/>
  <c r="AC8" i="1368" s="1"/>
  <c r="Y197" i="1365"/>
  <c r="Z197" i="1365" s="1"/>
  <c r="AA197" i="1365" s="1"/>
  <c r="AB197" i="1365" s="1"/>
  <c r="AC197" i="1365" s="1"/>
  <c r="AD197" i="1365" s="1"/>
  <c r="AE197" i="1365" s="1"/>
  <c r="AF197" i="1365" s="1"/>
  <c r="AG197" i="1365" s="1"/>
  <c r="AH197" i="1365" s="1"/>
  <c r="AI197" i="1365" s="1"/>
  <c r="AJ197" i="1365" s="1"/>
  <c r="AK197" i="1365" s="1"/>
  <c r="AM282" i="1363"/>
  <c r="AM283" i="1363" s="1"/>
  <c r="D358" i="1362"/>
  <c r="V309" i="1363"/>
  <c r="Q8" i="1366" s="1"/>
  <c r="K283" i="1363"/>
  <c r="F6" i="1366" s="1"/>
  <c r="Z309" i="1363"/>
  <c r="U8" i="1366" s="1"/>
  <c r="M299" i="1363"/>
  <c r="H7" i="1366" s="1"/>
  <c r="AE309" i="1363"/>
  <c r="Z8" i="1366" s="1"/>
  <c r="W309" i="1363"/>
  <c r="R8" i="1366" s="1"/>
  <c r="AI239" i="1363"/>
  <c r="AD5" i="1366" s="1"/>
  <c r="N309" i="1363"/>
  <c r="I8" i="1366" s="1"/>
  <c r="AD237" i="1363"/>
  <c r="AE237" i="1363"/>
  <c r="AF237" i="1363"/>
  <c r="BE298" i="1363"/>
  <c r="BE299" i="1363" s="1"/>
  <c r="AA237" i="1363"/>
  <c r="BI298" i="1363"/>
  <c r="BI299" i="1363" s="1"/>
  <c r="W237" i="1363"/>
  <c r="AA238" i="1363"/>
  <c r="AM281" i="1363"/>
  <c r="AK237" i="1363"/>
  <c r="Y238" i="1363"/>
  <c r="AO320" i="1363"/>
  <c r="AP298" i="1363"/>
  <c r="AP299" i="1363" s="1"/>
  <c r="AX298" i="1363"/>
  <c r="AX299" i="1363" s="1"/>
  <c r="BF297" i="1363"/>
  <c r="AG237" i="1363"/>
  <c r="Y237" i="1363"/>
  <c r="W238" i="1363"/>
  <c r="AG238" i="1363"/>
  <c r="AN321" i="1363"/>
  <c r="AN322" i="1363" s="1"/>
  <c r="AO298" i="1363"/>
  <c r="AO299" i="1363" s="1"/>
  <c r="AR298" i="1363"/>
  <c r="AR299" i="1363" s="1"/>
  <c r="BF298" i="1363"/>
  <c r="BF299" i="1363" s="1"/>
  <c r="AW298" i="1363"/>
  <c r="AW299" i="1363" s="1"/>
  <c r="AZ237" i="1363"/>
  <c r="AC237" i="1363"/>
  <c r="AD238" i="1363"/>
  <c r="AI237" i="1363"/>
  <c r="BA298" i="1363"/>
  <c r="BA299" i="1363" s="1"/>
  <c r="AZ297" i="1363"/>
  <c r="AE238" i="1363"/>
  <c r="AF238" i="1363"/>
  <c r="E14" i="1369"/>
  <c r="E15" i="1369"/>
  <c r="L2" i="1353"/>
  <c r="K2" i="1380"/>
  <c r="F2" i="1368"/>
  <c r="F2" i="1367"/>
  <c r="F2" i="1366"/>
  <c r="K2" i="1362"/>
  <c r="K2" i="1363" s="1"/>
  <c r="K2" i="1359"/>
  <c r="K2" i="1356"/>
  <c r="K2" i="1361"/>
  <c r="K2" i="1358"/>
  <c r="K2" i="1355"/>
  <c r="K2" i="1354"/>
  <c r="L3" i="1353"/>
  <c r="K3" i="1380"/>
  <c r="F3" i="1368"/>
  <c r="K3" i="1365"/>
  <c r="K3" i="1361"/>
  <c r="K3" i="1358"/>
  <c r="K3" i="1355"/>
  <c r="F3" i="1367"/>
  <c r="K3" i="1362"/>
  <c r="K3" i="1363" s="1"/>
  <c r="K3" i="1359"/>
  <c r="K3" i="1356"/>
  <c r="F3" i="1366"/>
  <c r="K3" i="1354"/>
  <c r="K352" i="1365"/>
  <c r="K354" i="1365" s="1"/>
  <c r="K359" i="1365" s="1"/>
  <c r="E358" i="1362"/>
  <c r="AB224" i="1380"/>
  <c r="AJ224" i="1380"/>
  <c r="AK224" i="1380"/>
  <c r="AM224" i="1380"/>
  <c r="AC224" i="1380"/>
  <c r="AR224" i="1380"/>
  <c r="AL224" i="1380"/>
  <c r="Y338" i="1363"/>
  <c r="R330" i="1363"/>
  <c r="R329" i="1363"/>
  <c r="AO321" i="1363"/>
  <c r="AO322" i="1363" s="1"/>
  <c r="AV321" i="1363"/>
  <c r="AV322" i="1363" s="1"/>
  <c r="BE321" i="1363"/>
  <c r="BE322" i="1363" s="1"/>
  <c r="AC321" i="1363"/>
  <c r="AF321" i="1363"/>
  <c r="AW320" i="1363"/>
  <c r="AL321" i="1363"/>
  <c r="AL322" i="1363" s="1"/>
  <c r="AJ320" i="1363"/>
  <c r="AI321" i="1363"/>
  <c r="AQ320" i="1363"/>
  <c r="AW321" i="1363"/>
  <c r="AW322" i="1363" s="1"/>
  <c r="AL320" i="1363"/>
  <c r="AJ321" i="1363"/>
  <c r="BE320" i="1363"/>
  <c r="AS321" i="1363"/>
  <c r="AS322" i="1363" s="1"/>
  <c r="AE321" i="1363"/>
  <c r="BC321" i="1363"/>
  <c r="BC322" i="1363" s="1"/>
  <c r="AD320" i="1363"/>
  <c r="AD321" i="1363"/>
  <c r="AG321" i="1363"/>
  <c r="BB321" i="1363"/>
  <c r="BB322" i="1363" s="1"/>
  <c r="AB321" i="1363"/>
  <c r="AY320" i="1363"/>
  <c r="AQ321" i="1363"/>
  <c r="AQ322" i="1363" s="1"/>
  <c r="AG320" i="1363"/>
  <c r="AK321" i="1363"/>
  <c r="BF320" i="1363"/>
  <c r="AY321" i="1363"/>
  <c r="AY322" i="1363" s="1"/>
  <c r="BD321" i="1363"/>
  <c r="BD322" i="1363" s="1"/>
  <c r="AT321" i="1363"/>
  <c r="AT322" i="1363" s="1"/>
  <c r="AU320" i="1363"/>
  <c r="BB320" i="1363"/>
  <c r="BA321" i="1363"/>
  <c r="BA322" i="1363" s="1"/>
  <c r="AC320" i="1363"/>
  <c r="AU321" i="1363"/>
  <c r="AU322" i="1363" s="1"/>
  <c r="BF321" i="1363"/>
  <c r="BF322" i="1363" s="1"/>
  <c r="AM321" i="1363"/>
  <c r="AM322" i="1363" s="1"/>
  <c r="AF320" i="1363"/>
  <c r="AI320" i="1363"/>
  <c r="AK320" i="1363"/>
  <c r="BG320" i="1363"/>
  <c r="BG321" i="1363"/>
  <c r="BG322" i="1363" s="1"/>
  <c r="BQ307" i="1363"/>
  <c r="BQ308" i="1363"/>
  <c r="BQ309" i="1363" s="1"/>
  <c r="AW297" i="1363"/>
  <c r="BI297" i="1363"/>
  <c r="BE297" i="1363"/>
  <c r="BM298" i="1363"/>
  <c r="BM299" i="1363" s="1"/>
  <c r="BN297" i="1363"/>
  <c r="BN298" i="1363"/>
  <c r="BN299" i="1363" s="1"/>
  <c r="BP297" i="1363"/>
  <c r="BP298" i="1363"/>
  <c r="BP299" i="1363" s="1"/>
  <c r="BQ297" i="1363"/>
  <c r="BQ298" i="1363"/>
  <c r="BQ299" i="1363" s="1"/>
  <c r="AN281" i="1363"/>
  <c r="AN282" i="1363"/>
  <c r="AN283" i="1363" s="1"/>
  <c r="AC238" i="1363"/>
  <c r="AK238" i="1363"/>
  <c r="AZ238" i="1363"/>
  <c r="AZ239" i="1363" s="1"/>
  <c r="BA238" i="1363"/>
  <c r="BA239" i="1363" s="1"/>
  <c r="BA237" i="1363"/>
  <c r="W224" i="1362"/>
  <c r="D11" i="1368"/>
  <c r="J224" i="1365"/>
  <c r="E9" i="1368" s="1"/>
  <c r="AT224" i="1362"/>
  <c r="AK224" i="1361"/>
  <c r="AF8" i="1368" s="1"/>
  <c r="E353" i="1362"/>
  <c r="N224" i="1363"/>
  <c r="K5" i="1366"/>
  <c r="E9" i="1366"/>
  <c r="E9" i="1367"/>
  <c r="J338" i="1365"/>
  <c r="K297" i="1365"/>
  <c r="K298" i="1365"/>
  <c r="K320" i="1365"/>
  <c r="K321" i="1365"/>
  <c r="K322" i="1365" s="1"/>
  <c r="L281" i="1365"/>
  <c r="L282" i="1365"/>
  <c r="K329" i="1365"/>
  <c r="K330" i="1365"/>
  <c r="K237" i="1365"/>
  <c r="K238" i="1365"/>
  <c r="K307" i="1365"/>
  <c r="K308" i="1365"/>
  <c r="K224" i="1365"/>
  <c r="D356" i="1363"/>
  <c r="E356" i="1363"/>
  <c r="E355" i="1363"/>
  <c r="D355" i="1363"/>
  <c r="E354" i="1363"/>
  <c r="D353" i="1362"/>
  <c r="AZ224" i="1362"/>
  <c r="AQ297" i="1363"/>
  <c r="AQ298" i="1363"/>
  <c r="AQ299" i="1363" s="1"/>
  <c r="AW307" i="1363"/>
  <c r="AW308" i="1363"/>
  <c r="AW309" i="1363" s="1"/>
  <c r="M224" i="1363"/>
  <c r="BD298" i="1363"/>
  <c r="BD299" i="1363" s="1"/>
  <c r="BD297" i="1363"/>
  <c r="BC308" i="1363"/>
  <c r="BC309" i="1363" s="1"/>
  <c r="BC307" i="1363"/>
  <c r="Z224" i="1361"/>
  <c r="U8" i="1368" s="1"/>
  <c r="BI307" i="1363"/>
  <c r="BI308" i="1363"/>
  <c r="BI309" i="1363" s="1"/>
  <c r="AM237" i="1363"/>
  <c r="AM238" i="1363"/>
  <c r="AM239" i="1363" s="1"/>
  <c r="BE307" i="1363"/>
  <c r="BE308" i="1363"/>
  <c r="BE309" i="1363" s="1"/>
  <c r="AJ224" i="1362"/>
  <c r="AT237" i="1363"/>
  <c r="AT238" i="1363"/>
  <c r="AT239" i="1363" s="1"/>
  <c r="AM320" i="1363"/>
  <c r="BJ298" i="1363"/>
  <c r="BJ299" i="1363" s="1"/>
  <c r="BJ297" i="1363"/>
  <c r="AS307" i="1363"/>
  <c r="AS308" i="1363"/>
  <c r="AS309" i="1363" s="1"/>
  <c r="AG224" i="1361"/>
  <c r="AB8" i="1368" s="1"/>
  <c r="AE320" i="1363"/>
  <c r="AV237" i="1363"/>
  <c r="AV238" i="1363"/>
  <c r="AV239" i="1363" s="1"/>
  <c r="AW238" i="1363"/>
  <c r="AW239" i="1363" s="1"/>
  <c r="AW237" i="1363"/>
  <c r="BC320" i="1363"/>
  <c r="AL298" i="1363"/>
  <c r="AL299" i="1363" s="1"/>
  <c r="AL297" i="1363"/>
  <c r="AB224" i="1361"/>
  <c r="W8" i="1368" s="1"/>
  <c r="AR307" i="1363"/>
  <c r="AR308" i="1363"/>
  <c r="AR309" i="1363" s="1"/>
  <c r="AP321" i="1363"/>
  <c r="AP322" i="1363" s="1"/>
  <c r="AP320" i="1363"/>
  <c r="BA297" i="1363"/>
  <c r="AQ238" i="1363"/>
  <c r="AQ239" i="1363" s="1"/>
  <c r="AQ237" i="1363"/>
  <c r="AX307" i="1363"/>
  <c r="AX308" i="1363"/>
  <c r="AX309" i="1363" s="1"/>
  <c r="AL224" i="1362"/>
  <c r="AQ307" i="1363"/>
  <c r="AQ308" i="1363"/>
  <c r="AQ309" i="1363" s="1"/>
  <c r="AS320" i="1363"/>
  <c r="D357" i="1362"/>
  <c r="AL237" i="1363"/>
  <c r="AL238" i="1363"/>
  <c r="AL239" i="1363" s="1"/>
  <c r="AX297" i="1363"/>
  <c r="AZ320" i="1363"/>
  <c r="AZ321" i="1363"/>
  <c r="AZ322" i="1363" s="1"/>
  <c r="AU298" i="1363"/>
  <c r="AU299" i="1363" s="1"/>
  <c r="AU297" i="1363"/>
  <c r="AB320" i="1363"/>
  <c r="AM224" i="1362"/>
  <c r="AT308" i="1363"/>
  <c r="AT309" i="1363" s="1"/>
  <c r="AT320" i="1363"/>
  <c r="BD320" i="1363"/>
  <c r="BC298" i="1363"/>
  <c r="BC299" i="1363" s="1"/>
  <c r="BC297" i="1363"/>
  <c r="BL307" i="1363"/>
  <c r="BL308" i="1363"/>
  <c r="BL309" i="1363" s="1"/>
  <c r="AU307" i="1363"/>
  <c r="AU308" i="1363"/>
  <c r="AU309" i="1363" s="1"/>
  <c r="BF307" i="1363"/>
  <c r="BF308" i="1363"/>
  <c r="BF309" i="1363" s="1"/>
  <c r="AB224" i="1362"/>
  <c r="X237" i="1363"/>
  <c r="X238" i="1363"/>
  <c r="BN307" i="1363"/>
  <c r="BN308" i="1363"/>
  <c r="BN309" i="1363" s="1"/>
  <c r="BB298" i="1363"/>
  <c r="BB299" i="1363" s="1"/>
  <c r="BB297" i="1363"/>
  <c r="AR320" i="1363"/>
  <c r="AR321" i="1363"/>
  <c r="AR322" i="1363" s="1"/>
  <c r="BH297" i="1363"/>
  <c r="AS297" i="1363"/>
  <c r="AV320" i="1363"/>
  <c r="X338" i="1363"/>
  <c r="BO307" i="1363"/>
  <c r="BO308" i="1363"/>
  <c r="BO309" i="1363" s="1"/>
  <c r="AX237" i="1363"/>
  <c r="AX238" i="1363"/>
  <c r="AX239" i="1363" s="1"/>
  <c r="AH321" i="1363"/>
  <c r="AH322" i="1363" s="1"/>
  <c r="AH320" i="1363"/>
  <c r="AX321" i="1363"/>
  <c r="AX322" i="1363" s="1"/>
  <c r="AX320" i="1363"/>
  <c r="AJ237" i="1363"/>
  <c r="AJ238" i="1363"/>
  <c r="BA307" i="1363"/>
  <c r="BA308" i="1363"/>
  <c r="BA309" i="1363" s="1"/>
  <c r="AO238" i="1363"/>
  <c r="AO239" i="1363" s="1"/>
  <c r="AO237" i="1363"/>
  <c r="BH307" i="1363"/>
  <c r="BH308" i="1363"/>
  <c r="BH309" i="1363" s="1"/>
  <c r="AN320" i="1363"/>
  <c r="BA320" i="1363"/>
  <c r="AA224" i="1361"/>
  <c r="V8" i="1368" s="1"/>
  <c r="AO297" i="1363"/>
  <c r="BG297" i="1363"/>
  <c r="BG298" i="1363"/>
  <c r="BG299" i="1363" s="1"/>
  <c r="AP297" i="1363"/>
  <c r="AR237" i="1363"/>
  <c r="AR238" i="1363"/>
  <c r="AR239" i="1363" s="1"/>
  <c r="AM307" i="1363"/>
  <c r="AM308" i="1363"/>
  <c r="AM309" i="1363" s="1"/>
  <c r="BL297" i="1363"/>
  <c r="BL298" i="1363"/>
  <c r="BL299" i="1363" s="1"/>
  <c r="AO307" i="1363"/>
  <c r="AO308" i="1363"/>
  <c r="AO309" i="1363" s="1"/>
  <c r="AU224" i="1362"/>
  <c r="AT298" i="1363"/>
  <c r="AT299" i="1363" s="1"/>
  <c r="AT297" i="1363"/>
  <c r="AV307" i="1363"/>
  <c r="AV308" i="1363"/>
  <c r="AV309" i="1363" s="1"/>
  <c r="AY297" i="1363"/>
  <c r="AY298" i="1363"/>
  <c r="AY299" i="1363" s="1"/>
  <c r="AS237" i="1363"/>
  <c r="AS238" i="1363"/>
  <c r="AS239" i="1363" s="1"/>
  <c r="BM307" i="1363"/>
  <c r="BM308" i="1363"/>
  <c r="BM309" i="1363" s="1"/>
  <c r="BM297" i="1363"/>
  <c r="AN297" i="1363"/>
  <c r="AN298" i="1363"/>
  <c r="AN299" i="1363" s="1"/>
  <c r="AK224" i="1362"/>
  <c r="BO297" i="1363"/>
  <c r="BO298" i="1363"/>
  <c r="BO299" i="1363" s="1"/>
  <c r="AN308" i="1363"/>
  <c r="AN309" i="1363" s="1"/>
  <c r="AN307" i="1363"/>
  <c r="AZ307" i="1363"/>
  <c r="AZ308" i="1363"/>
  <c r="AZ309" i="1363" s="1"/>
  <c r="Z237" i="1363"/>
  <c r="Z238" i="1363"/>
  <c r="AN237" i="1363"/>
  <c r="AN238" i="1363"/>
  <c r="AN239" i="1363" s="1"/>
  <c r="BK297" i="1363"/>
  <c r="BK298" i="1363"/>
  <c r="BK299" i="1363" s="1"/>
  <c r="AY238" i="1363"/>
  <c r="AY239" i="1363" s="1"/>
  <c r="AY237" i="1363"/>
  <c r="AL281" i="1363"/>
  <c r="AH237" i="1363"/>
  <c r="AH238" i="1363"/>
  <c r="AV298" i="1363"/>
  <c r="AV299" i="1363" s="1"/>
  <c r="AV297" i="1363"/>
  <c r="AM297" i="1363"/>
  <c r="AM298" i="1363"/>
  <c r="AM299" i="1363" s="1"/>
  <c r="AL308" i="1363"/>
  <c r="AL309" i="1363" s="1"/>
  <c r="BG307" i="1363"/>
  <c r="BG308" i="1363"/>
  <c r="BG309" i="1363" s="1"/>
  <c r="AU237" i="1363"/>
  <c r="AU238" i="1363"/>
  <c r="AU239" i="1363" s="1"/>
  <c r="AP237" i="1363"/>
  <c r="AP238" i="1363"/>
  <c r="AP239" i="1363" s="1"/>
  <c r="AB237" i="1363"/>
  <c r="AB238" i="1363"/>
  <c r="Y224" i="1361"/>
  <c r="T8" i="1368" s="1"/>
  <c r="D354" i="1363"/>
  <c r="AY307" i="1363"/>
  <c r="AY308" i="1363"/>
  <c r="AY309" i="1363" s="1"/>
  <c r="BK308" i="1363"/>
  <c r="BK309" i="1363" s="1"/>
  <c r="BK307" i="1363"/>
  <c r="AI224" i="1361"/>
  <c r="AD8" i="1368" s="1"/>
  <c r="AP307" i="1363"/>
  <c r="AP308" i="1363"/>
  <c r="AP309" i="1363" s="1"/>
  <c r="BD308" i="1363"/>
  <c r="BD309" i="1363" s="1"/>
  <c r="BD307" i="1363"/>
  <c r="E355" i="1353"/>
  <c r="E358" i="1353"/>
  <c r="E354" i="1353"/>
  <c r="E357" i="1353"/>
  <c r="E353" i="1353"/>
  <c r="E356" i="1353"/>
  <c r="E25" i="1433" l="1"/>
  <c r="E25" i="1442"/>
  <c r="E25" i="1439"/>
  <c r="E25" i="1444"/>
  <c r="E25" i="1369"/>
  <c r="E25" i="1435"/>
  <c r="K360" i="1365"/>
  <c r="J360" i="1365"/>
  <c r="E48" i="1444"/>
  <c r="E48" i="1442"/>
  <c r="E49" i="1441"/>
  <c r="Z338" i="1363"/>
  <c r="AA239" i="1363"/>
  <c r="V5" i="1366" s="1"/>
  <c r="AG322" i="1363"/>
  <c r="AB9" i="1366" s="1"/>
  <c r="AC322" i="1363"/>
  <c r="X9" i="1366" s="1"/>
  <c r="AC239" i="1363"/>
  <c r="X5" i="1366" s="1"/>
  <c r="AJ322" i="1363"/>
  <c r="AE9" i="1366" s="1"/>
  <c r="F5" i="1367"/>
  <c r="K239" i="1365"/>
  <c r="F7" i="1367"/>
  <c r="K299" i="1365"/>
  <c r="AD322" i="1363"/>
  <c r="Y9" i="1366" s="1"/>
  <c r="AJ239" i="1363"/>
  <c r="AE5" i="1366" s="1"/>
  <c r="AH239" i="1363"/>
  <c r="AC5" i="1366" s="1"/>
  <c r="AK322" i="1363"/>
  <c r="AF9" i="1366" s="1"/>
  <c r="AD239" i="1363"/>
  <c r="Y5" i="1366" s="1"/>
  <c r="AG239" i="1363"/>
  <c r="AB5" i="1366" s="1"/>
  <c r="Y239" i="1363"/>
  <c r="T5" i="1366" s="1"/>
  <c r="Z239" i="1363"/>
  <c r="U5" i="1366" s="1"/>
  <c r="F10" i="1367"/>
  <c r="K331" i="1365"/>
  <c r="AI322" i="1363"/>
  <c r="AD9" i="1366" s="1"/>
  <c r="W239" i="1363"/>
  <c r="R5" i="1366" s="1"/>
  <c r="F8" i="1367"/>
  <c r="K309" i="1365"/>
  <c r="AE322" i="1363"/>
  <c r="Z9" i="1366" s="1"/>
  <c r="AF322" i="1363"/>
  <c r="AA9" i="1366" s="1"/>
  <c r="AB239" i="1363"/>
  <c r="W5" i="1366" s="1"/>
  <c r="X239" i="1363"/>
  <c r="S5" i="1366" s="1"/>
  <c r="G6" i="1367"/>
  <c r="L283" i="1365"/>
  <c r="R331" i="1363"/>
  <c r="M10" i="1366" s="1"/>
  <c r="AF239" i="1363"/>
  <c r="AA5" i="1366" s="1"/>
  <c r="AK239" i="1363"/>
  <c r="AF5" i="1366" s="1"/>
  <c r="AB322" i="1363"/>
  <c r="W9" i="1366" s="1"/>
  <c r="AE239" i="1363"/>
  <c r="Z5" i="1366" s="1"/>
  <c r="K356" i="1365"/>
  <c r="K357" i="1365" s="1"/>
  <c r="F4" i="1368" s="1"/>
  <c r="F14" i="1369"/>
  <c r="M2" i="1353"/>
  <c r="L2" i="1380"/>
  <c r="G2" i="1368"/>
  <c r="L2" i="1362"/>
  <c r="L2" i="1363" s="1"/>
  <c r="L2" i="1359"/>
  <c r="L2" i="1356"/>
  <c r="L2" i="1361"/>
  <c r="L2" i="1358"/>
  <c r="L2" i="1355"/>
  <c r="G2" i="1367"/>
  <c r="G2" i="1366"/>
  <c r="L2" i="1354"/>
  <c r="F15" i="1369"/>
  <c r="M3" i="1353"/>
  <c r="L3" i="1380"/>
  <c r="G3" i="1368"/>
  <c r="G3" i="1367"/>
  <c r="L3" i="1362"/>
  <c r="L3" i="1363" s="1"/>
  <c r="L3" i="1359"/>
  <c r="L3" i="1356"/>
  <c r="G3" i="1366"/>
  <c r="L3" i="1365"/>
  <c r="L3" i="1361"/>
  <c r="L3" i="1358"/>
  <c r="L3" i="1355"/>
  <c r="L3" i="1354"/>
  <c r="L352" i="1365"/>
  <c r="L354" i="1365" s="1"/>
  <c r="D352" i="1380"/>
  <c r="AW224" i="1380"/>
  <c r="AV224" i="1380"/>
  <c r="AN224" i="1380"/>
  <c r="AX224" i="1380"/>
  <c r="AS224" i="1380"/>
  <c r="AZ224" i="1380"/>
  <c r="AU224" i="1380"/>
  <c r="AY224" i="1380"/>
  <c r="AO224" i="1380"/>
  <c r="AQ224" i="1380"/>
  <c r="AT224" i="1380"/>
  <c r="AP224" i="1380"/>
  <c r="J351" i="1365"/>
  <c r="AA338" i="1363"/>
  <c r="S329" i="1363"/>
  <c r="S330" i="1363"/>
  <c r="BH320" i="1363"/>
  <c r="BH321" i="1363"/>
  <c r="BH322" i="1363" s="1"/>
  <c r="BR308" i="1363"/>
  <c r="BR309" i="1363" s="1"/>
  <c r="BR307" i="1363"/>
  <c r="BR298" i="1363"/>
  <c r="BR299" i="1363" s="1"/>
  <c r="BR297" i="1363"/>
  <c r="AO282" i="1363"/>
  <c r="AO283" i="1363" s="1"/>
  <c r="AO281" i="1363"/>
  <c r="BB238" i="1363"/>
  <c r="BB239" i="1363" s="1"/>
  <c r="BB237" i="1363"/>
  <c r="E11" i="1368"/>
  <c r="O224" i="1363"/>
  <c r="K351" i="1365"/>
  <c r="F9" i="1368"/>
  <c r="D352" i="1361"/>
  <c r="P224" i="1363"/>
  <c r="N6" i="1366"/>
  <c r="D352" i="1362"/>
  <c r="F9" i="1367"/>
  <c r="K338" i="1365"/>
  <c r="L224" i="1365"/>
  <c r="L320" i="1365"/>
  <c r="L321" i="1365"/>
  <c r="L322" i="1365" s="1"/>
  <c r="L329" i="1365"/>
  <c r="L330" i="1365"/>
  <c r="L331" i="1365" s="1"/>
  <c r="M281" i="1365"/>
  <c r="M282" i="1365"/>
  <c r="M283" i="1365" s="1"/>
  <c r="L297" i="1365"/>
  <c r="L298" i="1365"/>
  <c r="L299" i="1365" s="1"/>
  <c r="L237" i="1365"/>
  <c r="L238" i="1365"/>
  <c r="L239" i="1365" s="1"/>
  <c r="L307" i="1365"/>
  <c r="L308" i="1365"/>
  <c r="L309" i="1365" s="1"/>
  <c r="E357" i="1363"/>
  <c r="D357" i="1363"/>
  <c r="D353" i="1363"/>
  <c r="AP224" i="1362"/>
  <c r="AV224" i="1362"/>
  <c r="E353" i="1363"/>
  <c r="AO224" i="1362"/>
  <c r="AX224" i="1362"/>
  <c r="AQ224" i="1362"/>
  <c r="AN224" i="1362"/>
  <c r="A7" i="114"/>
  <c r="L356" i="1365" l="1"/>
  <c r="L357" i="1365" s="1"/>
  <c r="G4" i="1368" s="1"/>
  <c r="G25" i="1433" s="1"/>
  <c r="L359" i="1365"/>
  <c r="F25" i="1437"/>
  <c r="F25" i="1433"/>
  <c r="F25" i="1442"/>
  <c r="F25" i="1439"/>
  <c r="F25" i="1444"/>
  <c r="F25" i="1435"/>
  <c r="F48" i="1444"/>
  <c r="F48" i="1442"/>
  <c r="D50" i="1441"/>
  <c r="S331" i="1363"/>
  <c r="N10" i="1366" s="1"/>
  <c r="F25" i="1369"/>
  <c r="G15" i="1369"/>
  <c r="G14" i="1369"/>
  <c r="N3" i="1353"/>
  <c r="M3" i="1380"/>
  <c r="H3" i="1368"/>
  <c r="H3" i="1367"/>
  <c r="M3" i="1362"/>
  <c r="M3" i="1363" s="1"/>
  <c r="M3" i="1359"/>
  <c r="M3" i="1356"/>
  <c r="H3" i="1366"/>
  <c r="M3" i="1365"/>
  <c r="M3" i="1361"/>
  <c r="M3" i="1358"/>
  <c r="M3" i="1355"/>
  <c r="M3" i="1354"/>
  <c r="N2" i="1353"/>
  <c r="M2" i="1380"/>
  <c r="H2" i="1368"/>
  <c r="M2" i="1362"/>
  <c r="M2" i="1363" s="1"/>
  <c r="M2" i="1359"/>
  <c r="M2" i="1356"/>
  <c r="M2" i="1361"/>
  <c r="M2" i="1358"/>
  <c r="M2" i="1355"/>
  <c r="H2" i="1367"/>
  <c r="H2" i="1366"/>
  <c r="M2" i="1354"/>
  <c r="M352" i="1365"/>
  <c r="M354" i="1365" s="1"/>
  <c r="AB338" i="1363"/>
  <c r="T329" i="1363"/>
  <c r="T330" i="1363"/>
  <c r="BI320" i="1363"/>
  <c r="BI321" i="1363"/>
  <c r="BI322" i="1363" s="1"/>
  <c r="AP282" i="1363"/>
  <c r="AP283" i="1363" s="1"/>
  <c r="AP281" i="1363"/>
  <c r="BC237" i="1363"/>
  <c r="BC238" i="1363"/>
  <c r="BC239" i="1363" s="1"/>
  <c r="F11" i="1368"/>
  <c r="L351" i="1365"/>
  <c r="G9" i="1368"/>
  <c r="AC9" i="1366"/>
  <c r="Q224" i="1363"/>
  <c r="H6" i="1367"/>
  <c r="G5" i="1367"/>
  <c r="G8" i="1367"/>
  <c r="G10" i="1367"/>
  <c r="G7" i="1367"/>
  <c r="G9" i="1367"/>
  <c r="L338" i="1365"/>
  <c r="M297" i="1365"/>
  <c r="M298" i="1365"/>
  <c r="M299" i="1365" s="1"/>
  <c r="M224" i="1365"/>
  <c r="M307" i="1365"/>
  <c r="M308" i="1365"/>
  <c r="M309" i="1365" s="1"/>
  <c r="M320" i="1365"/>
  <c r="M321" i="1365"/>
  <c r="M322" i="1365" s="1"/>
  <c r="M237" i="1365"/>
  <c r="M238" i="1365"/>
  <c r="M239" i="1365" s="1"/>
  <c r="N281" i="1365"/>
  <c r="N282" i="1365"/>
  <c r="M329" i="1365"/>
  <c r="M330" i="1365"/>
  <c r="M331" i="1365" s="1"/>
  <c r="C5" i="1312"/>
  <c r="A8" i="114"/>
  <c r="G25" i="1437" l="1"/>
  <c r="G25" i="1369"/>
  <c r="G25" i="1435"/>
  <c r="G25" i="1444"/>
  <c r="M356" i="1365"/>
  <c r="M357" i="1365" s="1"/>
  <c r="H4" i="1368" s="1"/>
  <c r="H25" i="1442" s="1"/>
  <c r="M359" i="1365"/>
  <c r="G25" i="1442"/>
  <c r="G25" i="1439"/>
  <c r="L360" i="1365"/>
  <c r="G48" i="1444"/>
  <c r="G48" i="1442"/>
  <c r="C50" i="1441"/>
  <c r="T331" i="1363"/>
  <c r="O10" i="1366" s="1"/>
  <c r="I6" i="1367"/>
  <c r="N283" i="1365"/>
  <c r="H15" i="1369"/>
  <c r="H14" i="1369"/>
  <c r="O3" i="1353"/>
  <c r="N3" i="1380"/>
  <c r="I3" i="1368"/>
  <c r="N3" i="1362"/>
  <c r="N3" i="1363" s="1"/>
  <c r="N3" i="1359"/>
  <c r="N3" i="1356"/>
  <c r="I3" i="1366"/>
  <c r="N3" i="1365"/>
  <c r="N3" i="1361"/>
  <c r="N3" i="1358"/>
  <c r="N3" i="1355"/>
  <c r="I3" i="1367"/>
  <c r="N3" i="1354"/>
  <c r="O2" i="1353"/>
  <c r="N2" i="1380"/>
  <c r="I2" i="1368"/>
  <c r="N2" i="1361"/>
  <c r="N2" i="1358"/>
  <c r="N2" i="1355"/>
  <c r="I2" i="1367"/>
  <c r="I2" i="1366"/>
  <c r="N2" i="1362"/>
  <c r="N2" i="1363" s="1"/>
  <c r="N2" i="1359"/>
  <c r="N2" i="1356"/>
  <c r="N2" i="1354"/>
  <c r="N352" i="1365"/>
  <c r="N354" i="1365" s="1"/>
  <c r="AC338" i="1363"/>
  <c r="U329" i="1363"/>
  <c r="U330" i="1363"/>
  <c r="BJ321" i="1363"/>
  <c r="BJ322" i="1363" s="1"/>
  <c r="BJ320" i="1363"/>
  <c r="AQ282" i="1363"/>
  <c r="AQ283" i="1363" s="1"/>
  <c r="AQ281" i="1363"/>
  <c r="BD237" i="1363"/>
  <c r="BD238" i="1363"/>
  <c r="BD239" i="1363" s="1"/>
  <c r="G11" i="1368"/>
  <c r="M351" i="1365"/>
  <c r="H9" i="1368"/>
  <c r="R224" i="1363"/>
  <c r="H9" i="1367"/>
  <c r="H10" i="1367"/>
  <c r="H8" i="1367"/>
  <c r="H5" i="1367"/>
  <c r="H7" i="1367"/>
  <c r="M338" i="1365"/>
  <c r="N329" i="1365"/>
  <c r="N330" i="1365"/>
  <c r="N331" i="1365" s="1"/>
  <c r="O281" i="1365"/>
  <c r="O282" i="1365"/>
  <c r="O283" i="1365" s="1"/>
  <c r="N320" i="1365"/>
  <c r="N321" i="1365"/>
  <c r="N224" i="1365"/>
  <c r="N237" i="1365"/>
  <c r="N238" i="1365"/>
  <c r="N307" i="1365"/>
  <c r="N308" i="1365"/>
  <c r="N297" i="1365"/>
  <c r="N298" i="1365"/>
  <c r="N299" i="1365" s="1"/>
  <c r="C5" i="1314"/>
  <c r="A9" i="114"/>
  <c r="H25" i="1444" l="1"/>
  <c r="H25" i="1439"/>
  <c r="H25" i="1433"/>
  <c r="H25" i="1437"/>
  <c r="H25" i="1369"/>
  <c r="N356" i="1365"/>
  <c r="N357" i="1365" s="1"/>
  <c r="I4" i="1368" s="1"/>
  <c r="I25" i="1433" s="1"/>
  <c r="N359" i="1365"/>
  <c r="H25" i="1435"/>
  <c r="M360" i="1365"/>
  <c r="H48" i="1444"/>
  <c r="H48" i="1442"/>
  <c r="E50" i="1441"/>
  <c r="I5" i="1367"/>
  <c r="N239" i="1365"/>
  <c r="U331" i="1363"/>
  <c r="P10" i="1366" s="1"/>
  <c r="I8" i="1367"/>
  <c r="N309" i="1365"/>
  <c r="I9" i="1367"/>
  <c r="N322" i="1365"/>
  <c r="I15" i="1369"/>
  <c r="I14" i="1369"/>
  <c r="P3" i="1353"/>
  <c r="O3" i="1380"/>
  <c r="J3" i="1368"/>
  <c r="O3" i="1362"/>
  <c r="O3" i="1363" s="1"/>
  <c r="O3" i="1359"/>
  <c r="O3" i="1356"/>
  <c r="J3" i="1366"/>
  <c r="O3" i="1365"/>
  <c r="O3" i="1361"/>
  <c r="O3" i="1358"/>
  <c r="O3" i="1355"/>
  <c r="J3" i="1367"/>
  <c r="O3" i="1354"/>
  <c r="P2" i="1353"/>
  <c r="O2" i="1380"/>
  <c r="J2" i="1368"/>
  <c r="O2" i="1361"/>
  <c r="O2" i="1358"/>
  <c r="O2" i="1355"/>
  <c r="J2" i="1367"/>
  <c r="J2" i="1366"/>
  <c r="O2" i="1362"/>
  <c r="O2" i="1363" s="1"/>
  <c r="O2" i="1359"/>
  <c r="O2" i="1356"/>
  <c r="O2" i="1354"/>
  <c r="O352" i="1365"/>
  <c r="O354" i="1365" s="1"/>
  <c r="AD338" i="1363"/>
  <c r="V329" i="1363"/>
  <c r="V330" i="1363"/>
  <c r="BK320" i="1363"/>
  <c r="BK321" i="1363"/>
  <c r="BK322" i="1363" s="1"/>
  <c r="AR282" i="1363"/>
  <c r="AR283" i="1363" s="1"/>
  <c r="AR281" i="1363"/>
  <c r="BE237" i="1363"/>
  <c r="BE238" i="1363"/>
  <c r="BE239" i="1363" s="1"/>
  <c r="H11" i="1368"/>
  <c r="N351" i="1365"/>
  <c r="I9" i="1368"/>
  <c r="S224" i="1363"/>
  <c r="I7" i="1367"/>
  <c r="J6" i="1367"/>
  <c r="I10" i="1367"/>
  <c r="N338" i="1365"/>
  <c r="O307" i="1365"/>
  <c r="O308" i="1365"/>
  <c r="O309" i="1365" s="1"/>
  <c r="O320" i="1365"/>
  <c r="O321" i="1365"/>
  <c r="O322" i="1365" s="1"/>
  <c r="O329" i="1365"/>
  <c r="O330" i="1365"/>
  <c r="O237" i="1365"/>
  <c r="O238" i="1365"/>
  <c r="O239" i="1365" s="1"/>
  <c r="P281" i="1365"/>
  <c r="P282" i="1365"/>
  <c r="O297" i="1365"/>
  <c r="O298" i="1365"/>
  <c r="O299" i="1365" s="1"/>
  <c r="O224" i="1365"/>
  <c r="C5" i="1315"/>
  <c r="A10" i="114"/>
  <c r="H2" i="32"/>
  <c r="I2" i="32"/>
  <c r="J2" i="32"/>
  <c r="K2" i="32"/>
  <c r="L2" i="32"/>
  <c r="M2" i="32"/>
  <c r="N2" i="32"/>
  <c r="I3" i="32"/>
  <c r="H3" i="32"/>
  <c r="I25" i="1369" l="1"/>
  <c r="I25" i="1435"/>
  <c r="I25" i="1437"/>
  <c r="O356" i="1365"/>
  <c r="O357" i="1365" s="1"/>
  <c r="J4" i="1368" s="1"/>
  <c r="J25" i="1433" s="1"/>
  <c r="O359" i="1365"/>
  <c r="I25" i="1444"/>
  <c r="I25" i="1439"/>
  <c r="I25" i="1442"/>
  <c r="N360" i="1365"/>
  <c r="I48" i="1442"/>
  <c r="I48" i="1444"/>
  <c r="D51" i="1441"/>
  <c r="K6" i="1367"/>
  <c r="P283" i="1365"/>
  <c r="J10" i="1367"/>
  <c r="O331" i="1365"/>
  <c r="V331" i="1363"/>
  <c r="Q10" i="1366" s="1"/>
  <c r="J14" i="1369"/>
  <c r="J15" i="1369"/>
  <c r="Q3" i="1353"/>
  <c r="P3" i="1380"/>
  <c r="K3" i="1368"/>
  <c r="K3" i="1366"/>
  <c r="P3" i="1365"/>
  <c r="P3" i="1361"/>
  <c r="P3" i="1358"/>
  <c r="P3" i="1355"/>
  <c r="K3" i="1367"/>
  <c r="P3" i="1362"/>
  <c r="P3" i="1363" s="1"/>
  <c r="P3" i="1359"/>
  <c r="P3" i="1356"/>
  <c r="P3" i="1354"/>
  <c r="Q2" i="1353"/>
  <c r="P2" i="1380"/>
  <c r="K2" i="1368"/>
  <c r="P2" i="1361"/>
  <c r="P2" i="1358"/>
  <c r="P2" i="1355"/>
  <c r="K2" i="1367"/>
  <c r="K2" i="1366"/>
  <c r="P2" i="1362"/>
  <c r="P2" i="1363" s="1"/>
  <c r="P2" i="1359"/>
  <c r="P2" i="1356"/>
  <c r="P2" i="1354"/>
  <c r="P352" i="1365"/>
  <c r="P354" i="1365" s="1"/>
  <c r="AE338" i="1363"/>
  <c r="W330" i="1363"/>
  <c r="W329" i="1363"/>
  <c r="BL320" i="1363"/>
  <c r="BL321" i="1363"/>
  <c r="BL322" i="1363" s="1"/>
  <c r="AS282" i="1363"/>
  <c r="AS283" i="1363" s="1"/>
  <c r="AS281" i="1363"/>
  <c r="BF238" i="1363"/>
  <c r="BF239" i="1363" s="1"/>
  <c r="BF237" i="1363"/>
  <c r="I11" i="1368"/>
  <c r="O351" i="1365"/>
  <c r="J9" i="1368"/>
  <c r="T224" i="1363"/>
  <c r="J5" i="1367"/>
  <c r="J7" i="1367"/>
  <c r="J9" i="1367"/>
  <c r="J8" i="1367"/>
  <c r="O338" i="1365"/>
  <c r="P237" i="1365"/>
  <c r="P238" i="1365"/>
  <c r="P308" i="1365"/>
  <c r="P309" i="1365" s="1"/>
  <c r="P307" i="1365"/>
  <c r="Q281" i="1365"/>
  <c r="Q282" i="1365"/>
  <c r="Q283" i="1365" s="1"/>
  <c r="P329" i="1365"/>
  <c r="P330" i="1365"/>
  <c r="P331" i="1365" s="1"/>
  <c r="P224" i="1365"/>
  <c r="P321" i="1365"/>
  <c r="P322" i="1365" s="1"/>
  <c r="P320" i="1365"/>
  <c r="P297" i="1365"/>
  <c r="P298" i="1365"/>
  <c r="P299" i="1365" s="1"/>
  <c r="C5" i="1316"/>
  <c r="A11" i="114"/>
  <c r="J25" i="1442" l="1"/>
  <c r="J25" i="1444"/>
  <c r="J25" i="1437"/>
  <c r="J25" i="1439"/>
  <c r="J25" i="1435"/>
  <c r="P356" i="1365"/>
  <c r="P357" i="1365" s="1"/>
  <c r="K4" i="1368" s="1"/>
  <c r="K25" i="1442" s="1"/>
  <c r="P359" i="1365"/>
  <c r="J25" i="1369"/>
  <c r="O360" i="1365"/>
  <c r="J48" i="1442"/>
  <c r="J48" i="1444"/>
  <c r="C51" i="1441"/>
  <c r="W331" i="1363"/>
  <c r="R10" i="1366" s="1"/>
  <c r="K5" i="1367"/>
  <c r="P239" i="1365"/>
  <c r="K15" i="1369"/>
  <c r="K14" i="1369"/>
  <c r="R3" i="1353"/>
  <c r="Q3" i="1380"/>
  <c r="L3" i="1368"/>
  <c r="L3" i="1366"/>
  <c r="Q3" i="1365"/>
  <c r="Q3" i="1361"/>
  <c r="Q3" i="1358"/>
  <c r="Q3" i="1355"/>
  <c r="L3" i="1367"/>
  <c r="Q3" i="1362"/>
  <c r="Q3" i="1363" s="1"/>
  <c r="Q3" i="1359"/>
  <c r="Q3" i="1356"/>
  <c r="Q3" i="1354"/>
  <c r="R2" i="1353"/>
  <c r="Q2" i="1380"/>
  <c r="L2" i="1368"/>
  <c r="Q2" i="1361"/>
  <c r="Q2" i="1358"/>
  <c r="Q2" i="1355"/>
  <c r="L2" i="1367"/>
  <c r="L2" i="1366"/>
  <c r="Q2" i="1362"/>
  <c r="Q2" i="1363" s="1"/>
  <c r="Q2" i="1359"/>
  <c r="Q2" i="1356"/>
  <c r="Q2" i="1354"/>
  <c r="Q352" i="1365"/>
  <c r="Q354" i="1365" s="1"/>
  <c r="AF338" i="1363"/>
  <c r="X329" i="1363"/>
  <c r="X330" i="1363"/>
  <c r="BM321" i="1363"/>
  <c r="BM322" i="1363" s="1"/>
  <c r="BM320" i="1363"/>
  <c r="AT282" i="1363"/>
  <c r="AT283" i="1363" s="1"/>
  <c r="AT281" i="1363"/>
  <c r="BG237" i="1363"/>
  <c r="BG238" i="1363"/>
  <c r="BG239" i="1363" s="1"/>
  <c r="J11" i="1368"/>
  <c r="K9" i="1368"/>
  <c r="P351" i="1365"/>
  <c r="U224" i="1363"/>
  <c r="K9" i="1367"/>
  <c r="K8" i="1367"/>
  <c r="K7" i="1367"/>
  <c r="K10" i="1367"/>
  <c r="L6" i="1367"/>
  <c r="P338" i="1365"/>
  <c r="Q224" i="1365"/>
  <c r="Q307" i="1365"/>
  <c r="Q308" i="1365"/>
  <c r="Q309" i="1365" s="1"/>
  <c r="Q320" i="1365"/>
  <c r="Q321" i="1365"/>
  <c r="Q322" i="1365" s="1"/>
  <c r="Q329" i="1365"/>
  <c r="Q330" i="1365"/>
  <c r="Q331" i="1365" s="1"/>
  <c r="Q297" i="1365"/>
  <c r="Q298" i="1365"/>
  <c r="Q299" i="1365" s="1"/>
  <c r="R281" i="1365"/>
  <c r="R282" i="1365"/>
  <c r="R283" i="1365" s="1"/>
  <c r="Q238" i="1365"/>
  <c r="Q239" i="1365" s="1"/>
  <c r="Q237" i="1365"/>
  <c r="C5" i="1317"/>
  <c r="A12" i="114"/>
  <c r="K25" i="1435" l="1"/>
  <c r="K25" i="1369"/>
  <c r="K25" i="1439"/>
  <c r="K25" i="1433"/>
  <c r="K25" i="1444"/>
  <c r="K25" i="1437"/>
  <c r="Q356" i="1365"/>
  <c r="Q357" i="1365" s="1"/>
  <c r="L4" i="1368" s="1"/>
  <c r="L25" i="1442" s="1"/>
  <c r="Q359" i="1365"/>
  <c r="Q360" i="1365" s="1"/>
  <c r="P360" i="1365"/>
  <c r="K48" i="1442"/>
  <c r="K48" i="1444"/>
  <c r="E51" i="1441"/>
  <c r="X331" i="1363"/>
  <c r="S10" i="1366" s="1"/>
  <c r="S2" i="1353"/>
  <c r="R2" i="1380"/>
  <c r="M2" i="1368"/>
  <c r="M2" i="1367"/>
  <c r="M2" i="1366"/>
  <c r="R2" i="1362"/>
  <c r="R2" i="1363" s="1"/>
  <c r="R2" i="1359"/>
  <c r="R2" i="1356"/>
  <c r="R2" i="1361"/>
  <c r="R2" i="1358"/>
  <c r="R2" i="1355"/>
  <c r="R2" i="1354"/>
  <c r="L15" i="1369"/>
  <c r="L14" i="1369"/>
  <c r="S3" i="1353"/>
  <c r="R3" i="1380"/>
  <c r="M3" i="1368"/>
  <c r="M3" i="1366"/>
  <c r="R3" i="1365"/>
  <c r="R3" i="1361"/>
  <c r="R3" i="1358"/>
  <c r="R3" i="1355"/>
  <c r="M3" i="1367"/>
  <c r="R3" i="1362"/>
  <c r="R3" i="1363" s="1"/>
  <c r="R3" i="1359"/>
  <c r="R3" i="1356"/>
  <c r="R3" i="1354"/>
  <c r="R352" i="1365"/>
  <c r="R354" i="1365" s="1"/>
  <c r="AG338" i="1363"/>
  <c r="Y329" i="1363"/>
  <c r="Y330" i="1363"/>
  <c r="BN320" i="1363"/>
  <c r="BN321" i="1363"/>
  <c r="BN322" i="1363" s="1"/>
  <c r="AU281" i="1363"/>
  <c r="AU282" i="1363"/>
  <c r="AU283" i="1363" s="1"/>
  <c r="BH237" i="1363"/>
  <c r="BH238" i="1363"/>
  <c r="BH239" i="1363" s="1"/>
  <c r="K11" i="1368"/>
  <c r="L9" i="1368"/>
  <c r="Q351" i="1365"/>
  <c r="V224" i="1363"/>
  <c r="L10" i="1367"/>
  <c r="L7" i="1367"/>
  <c r="L5" i="1367"/>
  <c r="L9" i="1367"/>
  <c r="M6" i="1367"/>
  <c r="L8" i="1367"/>
  <c r="Q338" i="1365"/>
  <c r="S281" i="1365"/>
  <c r="S282" i="1365"/>
  <c r="S283" i="1365" s="1"/>
  <c r="R320" i="1365"/>
  <c r="R321" i="1365"/>
  <c r="R322" i="1365" s="1"/>
  <c r="R329" i="1365"/>
  <c r="R330" i="1365"/>
  <c r="R331" i="1365" s="1"/>
  <c r="R307" i="1365"/>
  <c r="R308" i="1365"/>
  <c r="R309" i="1365" s="1"/>
  <c r="R237" i="1365"/>
  <c r="R238" i="1365"/>
  <c r="R239" i="1365" s="1"/>
  <c r="R224" i="1365"/>
  <c r="R297" i="1365"/>
  <c r="R298" i="1365"/>
  <c r="R299" i="1365" s="1"/>
  <c r="C5" i="1319"/>
  <c r="A13" i="114"/>
  <c r="L25" i="1435" l="1"/>
  <c r="L25" i="1444"/>
  <c r="D3" i="1445" s="1" a="1"/>
  <c r="L25" i="1439"/>
  <c r="D3" i="1440" s="1" a="1"/>
  <c r="L25" i="1369"/>
  <c r="L25" i="1433"/>
  <c r="L25" i="1437"/>
  <c r="R356" i="1365"/>
  <c r="R357" i="1365" s="1"/>
  <c r="M4" i="1368" s="1"/>
  <c r="M25" i="1435" s="1"/>
  <c r="R359" i="1365"/>
  <c r="R360" i="1365" s="1"/>
  <c r="L48" i="1444"/>
  <c r="L48" i="1442"/>
  <c r="D52" i="1441"/>
  <c r="Y331" i="1363"/>
  <c r="T10" i="1366" s="1"/>
  <c r="M15" i="1369"/>
  <c r="T3" i="1353"/>
  <c r="S3" i="1380"/>
  <c r="N3" i="1368"/>
  <c r="S3" i="1365"/>
  <c r="S3" i="1361"/>
  <c r="S3" i="1358"/>
  <c r="S3" i="1355"/>
  <c r="N3" i="1367"/>
  <c r="S3" i="1362"/>
  <c r="S3" i="1363" s="1"/>
  <c r="S3" i="1359"/>
  <c r="S3" i="1356"/>
  <c r="N3" i="1366"/>
  <c r="S3" i="1354"/>
  <c r="M14" i="1369"/>
  <c r="T2" i="1353"/>
  <c r="S2" i="1380"/>
  <c r="N2" i="1368"/>
  <c r="N2" i="1367"/>
  <c r="N2" i="1366"/>
  <c r="S2" i="1362"/>
  <c r="S2" i="1363" s="1"/>
  <c r="S2" i="1359"/>
  <c r="S2" i="1356"/>
  <c r="S2" i="1361"/>
  <c r="S2" i="1358"/>
  <c r="S2" i="1355"/>
  <c r="S2" i="1354"/>
  <c r="S352" i="1365"/>
  <c r="S354" i="1365" s="1"/>
  <c r="AH338" i="1363"/>
  <c r="Z330" i="1363"/>
  <c r="Z329" i="1363"/>
  <c r="BO320" i="1363"/>
  <c r="BO321" i="1363"/>
  <c r="BO322" i="1363" s="1"/>
  <c r="AV282" i="1363"/>
  <c r="AV283" i="1363" s="1"/>
  <c r="AV281" i="1363"/>
  <c r="BI238" i="1363"/>
  <c r="BI239" i="1363" s="1"/>
  <c r="BI237" i="1363"/>
  <c r="L11" i="1368"/>
  <c r="M9" i="1368"/>
  <c r="R351" i="1365"/>
  <c r="W224" i="1363"/>
  <c r="M9" i="1367"/>
  <c r="M7" i="1367"/>
  <c r="M5" i="1367"/>
  <c r="M10" i="1367"/>
  <c r="N6" i="1367"/>
  <c r="M8" i="1367"/>
  <c r="R338" i="1365"/>
  <c r="S224" i="1365"/>
  <c r="T281" i="1365"/>
  <c r="T282" i="1365"/>
  <c r="T283" i="1365" s="1"/>
  <c r="S307" i="1365"/>
  <c r="S308" i="1365"/>
  <c r="S309" i="1365" s="1"/>
  <c r="S329" i="1365"/>
  <c r="S330" i="1365"/>
  <c r="S331" i="1365" s="1"/>
  <c r="S320" i="1365"/>
  <c r="S321" i="1365"/>
  <c r="S322" i="1365" s="1"/>
  <c r="S237" i="1365"/>
  <c r="S238" i="1365"/>
  <c r="S239" i="1365" s="1"/>
  <c r="S297" i="1365"/>
  <c r="S298" i="1365"/>
  <c r="S299" i="1365" s="1"/>
  <c r="A14" i="114"/>
  <c r="M25" i="1369" l="1"/>
  <c r="AG25" i="1439"/>
  <c r="G63" i="214" s="1"/>
  <c r="M25" i="1442"/>
  <c r="M25" i="1437"/>
  <c r="AG25" i="1444"/>
  <c r="M25" i="1433"/>
  <c r="S356" i="1365"/>
  <c r="S357" i="1365" s="1"/>
  <c r="N4" i="1368" s="1"/>
  <c r="N25" i="1433" s="1"/>
  <c r="S359" i="1365"/>
  <c r="S360" i="1365" s="1"/>
  <c r="D9" i="1445"/>
  <c r="D7" i="1445"/>
  <c r="D4" i="1445"/>
  <c r="D11" i="1445"/>
  <c r="D26" i="1445"/>
  <c r="D21" i="1445"/>
  <c r="D32" i="1445"/>
  <c r="D30" i="1445"/>
  <c r="D29" i="1445"/>
  <c r="D16" i="1445"/>
  <c r="D24" i="1445"/>
  <c r="D22" i="1445"/>
  <c r="D27" i="1445"/>
  <c r="D3" i="1445"/>
  <c r="D14" i="1445"/>
  <c r="D18" i="1445"/>
  <c r="D8" i="1445"/>
  <c r="D6" i="1445"/>
  <c r="D19" i="1445"/>
  <c r="D10" i="1445"/>
  <c r="D31" i="1445"/>
  <c r="D28" i="1445"/>
  <c r="D13" i="1445"/>
  <c r="D25" i="1445"/>
  <c r="D23" i="1445"/>
  <c r="D20" i="1445"/>
  <c r="D5" i="1445"/>
  <c r="D17" i="1445"/>
  <c r="D15" i="1445"/>
  <c r="D12" i="1445"/>
  <c r="M48" i="1442"/>
  <c r="F25" i="1419"/>
  <c r="D15" i="1440"/>
  <c r="D9" i="1440"/>
  <c r="D7" i="1440"/>
  <c r="D4" i="1440"/>
  <c r="D5" i="1440"/>
  <c r="D32" i="1440"/>
  <c r="D30" i="1440"/>
  <c r="D27" i="1440"/>
  <c r="D22" i="1440"/>
  <c r="D26" i="1440"/>
  <c r="D14" i="1440"/>
  <c r="D11" i="1440"/>
  <c r="D24" i="1440"/>
  <c r="D19" i="1440"/>
  <c r="D16" i="1440"/>
  <c r="D18" i="1440"/>
  <c r="D8" i="1440"/>
  <c r="D6" i="1440"/>
  <c r="D3" i="1440"/>
  <c r="D10" i="1440"/>
  <c r="D31" i="1440"/>
  <c r="D28" i="1440"/>
  <c r="D29" i="1440"/>
  <c r="D25" i="1440"/>
  <c r="D23" i="1440"/>
  <c r="D20" i="1440"/>
  <c r="D21" i="1440"/>
  <c r="D17" i="1440"/>
  <c r="D12" i="1440"/>
  <c r="D13" i="1440"/>
  <c r="C52" i="1441"/>
  <c r="Z331" i="1363"/>
  <c r="U10" i="1366" s="1"/>
  <c r="N14" i="1369"/>
  <c r="U2" i="1353"/>
  <c r="T2" i="1380"/>
  <c r="O2" i="1368"/>
  <c r="T2" i="1362"/>
  <c r="T2" i="1363" s="1"/>
  <c r="T2" i="1359"/>
  <c r="T2" i="1356"/>
  <c r="T2" i="1361"/>
  <c r="T2" i="1358"/>
  <c r="T2" i="1355"/>
  <c r="O2" i="1367"/>
  <c r="O2" i="1366"/>
  <c r="T2" i="1354"/>
  <c r="U3" i="1353"/>
  <c r="T3" i="1380"/>
  <c r="O3" i="1368"/>
  <c r="O3" i="1367"/>
  <c r="T3" i="1362"/>
  <c r="T3" i="1363" s="1"/>
  <c r="T3" i="1359"/>
  <c r="T3" i="1356"/>
  <c r="O3" i="1366"/>
  <c r="T3" i="1365"/>
  <c r="T3" i="1361"/>
  <c r="T3" i="1358"/>
  <c r="T3" i="1355"/>
  <c r="T3" i="1354"/>
  <c r="N15" i="1369"/>
  <c r="T352" i="1365"/>
  <c r="T354" i="1365" s="1"/>
  <c r="AI338" i="1363"/>
  <c r="AA330" i="1363"/>
  <c r="AA329" i="1363"/>
  <c r="BP320" i="1363"/>
  <c r="BP321" i="1363"/>
  <c r="BP322" i="1363" s="1"/>
  <c r="AW282" i="1363"/>
  <c r="AW283" i="1363" s="1"/>
  <c r="AW281" i="1363"/>
  <c r="BJ238" i="1363"/>
  <c r="BJ239" i="1363" s="1"/>
  <c r="BJ237" i="1363"/>
  <c r="M11" i="1368"/>
  <c r="S351" i="1365"/>
  <c r="N9" i="1368"/>
  <c r="X224" i="1363"/>
  <c r="G30" i="1352"/>
  <c r="H30" i="1352" s="1"/>
  <c r="G25" i="1352"/>
  <c r="H25" i="1352" s="1"/>
  <c r="H26" i="1352" s="1"/>
  <c r="F292" i="32" s="1"/>
  <c r="N7" i="1367"/>
  <c r="N8" i="1367"/>
  <c r="N5" i="1367"/>
  <c r="O6" i="1367"/>
  <c r="N9" i="1367"/>
  <c r="N10" i="1367"/>
  <c r="S338" i="1365"/>
  <c r="T307" i="1365"/>
  <c r="T308" i="1365"/>
  <c r="T309" i="1365" s="1"/>
  <c r="T297" i="1365"/>
  <c r="T298" i="1365"/>
  <c r="T299" i="1365" s="1"/>
  <c r="T329" i="1365"/>
  <c r="T330" i="1365"/>
  <c r="T331" i="1365" s="1"/>
  <c r="U281" i="1365"/>
  <c r="U282" i="1365"/>
  <c r="U283" i="1365" s="1"/>
  <c r="T238" i="1365"/>
  <c r="T239" i="1365" s="1"/>
  <c r="T237" i="1365"/>
  <c r="T320" i="1365"/>
  <c r="T321" i="1365"/>
  <c r="T322" i="1365" s="1"/>
  <c r="T224" i="1365"/>
  <c r="A15" i="114"/>
  <c r="N25" i="1435" l="1"/>
  <c r="N25" i="1369"/>
  <c r="N25" i="1442"/>
  <c r="N25" i="1437"/>
  <c r="T356" i="1365"/>
  <c r="T357" i="1365" s="1"/>
  <c r="O4" i="1368" s="1"/>
  <c r="O25" i="1433" s="1"/>
  <c r="T359" i="1365"/>
  <c r="T360" i="1365"/>
  <c r="D33" i="1440"/>
  <c r="N48" i="1442"/>
  <c r="D33" i="1445"/>
  <c r="E52" i="1441"/>
  <c r="AA331" i="1363"/>
  <c r="V10" i="1366" s="1"/>
  <c r="O15" i="1369"/>
  <c r="V3" i="1353"/>
  <c r="U3" i="1380"/>
  <c r="P3" i="1368"/>
  <c r="P3" i="1367"/>
  <c r="U3" i="1362"/>
  <c r="U3" i="1363" s="1"/>
  <c r="U3" i="1359"/>
  <c r="U3" i="1356"/>
  <c r="P3" i="1366"/>
  <c r="U3" i="1365"/>
  <c r="U3" i="1361"/>
  <c r="U3" i="1358"/>
  <c r="U3" i="1355"/>
  <c r="U3" i="1354"/>
  <c r="O14" i="1369"/>
  <c r="V2" i="1353"/>
  <c r="U2" i="1380"/>
  <c r="P2" i="1368"/>
  <c r="U2" i="1362"/>
  <c r="U2" i="1363" s="1"/>
  <c r="U2" i="1359"/>
  <c r="U2" i="1356"/>
  <c r="U2" i="1361"/>
  <c r="U2" i="1358"/>
  <c r="U2" i="1355"/>
  <c r="P2" i="1367"/>
  <c r="P2" i="1366"/>
  <c r="U2" i="1354"/>
  <c r="U352" i="1365"/>
  <c r="U354" i="1365" s="1"/>
  <c r="AJ338" i="1363"/>
  <c r="AB329" i="1363"/>
  <c r="AB330" i="1363"/>
  <c r="BQ321" i="1363"/>
  <c r="BQ322" i="1363" s="1"/>
  <c r="BQ320" i="1363"/>
  <c r="AX282" i="1363"/>
  <c r="AX283" i="1363" s="1"/>
  <c r="AX281" i="1363"/>
  <c r="BK238" i="1363"/>
  <c r="BK239" i="1363" s="1"/>
  <c r="BK237" i="1363"/>
  <c r="N11" i="1368"/>
  <c r="T351" i="1365"/>
  <c r="O9" i="1368"/>
  <c r="Y224" i="1363"/>
  <c r="O10" i="1367"/>
  <c r="O9" i="1367"/>
  <c r="O7" i="1367"/>
  <c r="O8" i="1367"/>
  <c r="O5" i="1367"/>
  <c r="P6" i="1367"/>
  <c r="T338" i="1365"/>
  <c r="V281" i="1365"/>
  <c r="V282" i="1365"/>
  <c r="V283" i="1365" s="1"/>
  <c r="U320" i="1365"/>
  <c r="U321" i="1365"/>
  <c r="U322" i="1365" s="1"/>
  <c r="U329" i="1365"/>
  <c r="U330" i="1365"/>
  <c r="U331" i="1365" s="1"/>
  <c r="U237" i="1365"/>
  <c r="U238" i="1365"/>
  <c r="U239" i="1365" s="1"/>
  <c r="U297" i="1365"/>
  <c r="U298" i="1365"/>
  <c r="U299" i="1365" s="1"/>
  <c r="U224" i="1365"/>
  <c r="U307" i="1365"/>
  <c r="U308" i="1365"/>
  <c r="U309" i="1365" s="1"/>
  <c r="C5" i="1318"/>
  <c r="C5" i="1320"/>
  <c r="C5" i="1321"/>
  <c r="A16" i="114"/>
  <c r="G5" i="1321"/>
  <c r="H5" i="1321" s="1"/>
  <c r="G5" i="1320"/>
  <c r="H5" i="1320" s="1"/>
  <c r="G5" i="1318"/>
  <c r="H5" i="1318" s="1"/>
  <c r="G5" i="1317"/>
  <c r="H5" i="1317" s="1"/>
  <c r="G5" i="1316"/>
  <c r="H5" i="1316" s="1"/>
  <c r="G5" i="1315"/>
  <c r="H5" i="1315" s="1"/>
  <c r="G5" i="1314"/>
  <c r="H5" i="1314" s="1"/>
  <c r="G5" i="1312"/>
  <c r="H5" i="1312" s="1"/>
  <c r="E4" i="114"/>
  <c r="H26" i="1282"/>
  <c r="F182" i="32" s="1"/>
  <c r="A6" i="1282"/>
  <c r="C5" i="1282"/>
  <c r="U356" i="1365" l="1"/>
  <c r="U357" i="1365" s="1"/>
  <c r="P4" i="1368" s="1"/>
  <c r="P25" i="1442" s="1"/>
  <c r="U359" i="1365"/>
  <c r="U360" i="1365" s="1"/>
  <c r="O25" i="1435"/>
  <c r="O25" i="1442"/>
  <c r="O25" i="1437"/>
  <c r="O25" i="1369"/>
  <c r="O48" i="1442"/>
  <c r="D53" i="1441"/>
  <c r="C53" i="1441" s="1"/>
  <c r="E53" i="1441" s="1"/>
  <c r="AB331" i="1363"/>
  <c r="W10" i="1366" s="1"/>
  <c r="P14" i="1369"/>
  <c r="P15" i="1369"/>
  <c r="W2" i="1353"/>
  <c r="V2" i="1380"/>
  <c r="Q2" i="1368"/>
  <c r="V2" i="1361"/>
  <c r="V2" i="1358"/>
  <c r="V2" i="1355"/>
  <c r="Q2" i="1367"/>
  <c r="Q2" i="1366"/>
  <c r="V2" i="1362"/>
  <c r="V2" i="1363" s="1"/>
  <c r="V2" i="1359"/>
  <c r="V2" i="1356"/>
  <c r="V2" i="1354"/>
  <c r="W3" i="1353"/>
  <c r="V3" i="1380"/>
  <c r="Q3" i="1368"/>
  <c r="V3" i="1362"/>
  <c r="V3" i="1363" s="1"/>
  <c r="V3" i="1359"/>
  <c r="V3" i="1356"/>
  <c r="V3" i="1354"/>
  <c r="Q3" i="1366"/>
  <c r="V3" i="1365"/>
  <c r="V3" i="1361"/>
  <c r="V3" i="1358"/>
  <c r="V3" i="1355"/>
  <c r="Q3" i="1367"/>
  <c r="V352" i="1365"/>
  <c r="V354" i="1365" s="1"/>
  <c r="AK338" i="1363"/>
  <c r="D359" i="1363" s="1"/>
  <c r="AC329" i="1363"/>
  <c r="AC330" i="1363"/>
  <c r="BR321" i="1363"/>
  <c r="BR322" i="1363" s="1"/>
  <c r="BR320" i="1363"/>
  <c r="AY281" i="1363"/>
  <c r="AY282" i="1363"/>
  <c r="AY283" i="1363" s="1"/>
  <c r="BL237" i="1363"/>
  <c r="BL238" i="1363"/>
  <c r="BL239" i="1363" s="1"/>
  <c r="O11" i="1368"/>
  <c r="U351" i="1365"/>
  <c r="P9" i="1368"/>
  <c r="Z224" i="1363"/>
  <c r="P9" i="1367"/>
  <c r="P7" i="1367"/>
  <c r="Q6" i="1367"/>
  <c r="P5" i="1367"/>
  <c r="P8" i="1367"/>
  <c r="P10" i="1367"/>
  <c r="U338" i="1365"/>
  <c r="W281" i="1365"/>
  <c r="W282" i="1365"/>
  <c r="W283" i="1365" s="1"/>
  <c r="V237" i="1365"/>
  <c r="V238" i="1365"/>
  <c r="V239" i="1365" s="1"/>
  <c r="V224" i="1365"/>
  <c r="V329" i="1365"/>
  <c r="V330" i="1365"/>
  <c r="V331" i="1365" s="1"/>
  <c r="V297" i="1365"/>
  <c r="V298" i="1365"/>
  <c r="V299" i="1365" s="1"/>
  <c r="V320" i="1365"/>
  <c r="V321" i="1365"/>
  <c r="V322" i="1365" s="1"/>
  <c r="V307" i="1365"/>
  <c r="V308" i="1365"/>
  <c r="V309" i="1365" s="1"/>
  <c r="G5" i="1322"/>
  <c r="H5" i="1322" s="1"/>
  <c r="C5" i="1322"/>
  <c r="A7" i="1282"/>
  <c r="A8" i="1282" s="1"/>
  <c r="A19" i="1282" s="1"/>
  <c r="A25" i="1282" s="1"/>
  <c r="A30" i="1282" s="1"/>
  <c r="A17" i="114"/>
  <c r="E59" i="114"/>
  <c r="G5" i="1319"/>
  <c r="H5" i="1319" s="1"/>
  <c r="P25" i="1433" l="1"/>
  <c r="P25" i="1369"/>
  <c r="P25" i="1437"/>
  <c r="P25" i="1435"/>
  <c r="V356" i="1365"/>
  <c r="V357" i="1365" s="1"/>
  <c r="Q4" i="1368" s="1"/>
  <c r="Q25" i="1433" s="1"/>
  <c r="V359" i="1365"/>
  <c r="V360" i="1365" s="1"/>
  <c r="Q25" i="1437"/>
  <c r="P48" i="1442"/>
  <c r="D54" i="1441"/>
  <c r="C54" i="1441" s="1"/>
  <c r="E54" i="1441" s="1"/>
  <c r="AC331" i="1363"/>
  <c r="X10" i="1366" s="1"/>
  <c r="Q14" i="1369"/>
  <c r="X2" i="1353"/>
  <c r="W2" i="1380"/>
  <c r="R2" i="1368"/>
  <c r="W2" i="1361"/>
  <c r="W2" i="1358"/>
  <c r="W2" i="1355"/>
  <c r="R2" i="1367"/>
  <c r="R2" i="1366"/>
  <c r="W2" i="1362"/>
  <c r="W2" i="1363" s="1"/>
  <c r="W2" i="1359"/>
  <c r="W2" i="1356"/>
  <c r="W2" i="1354"/>
  <c r="Q15" i="1369"/>
  <c r="X3" i="1353"/>
  <c r="W3" i="1380"/>
  <c r="R3" i="1368"/>
  <c r="W3" i="1362"/>
  <c r="W3" i="1363" s="1"/>
  <c r="W3" i="1359"/>
  <c r="W3" i="1356"/>
  <c r="R3" i="1366"/>
  <c r="W3" i="1365"/>
  <c r="W3" i="1361"/>
  <c r="W3" i="1358"/>
  <c r="W3" i="1355"/>
  <c r="R3" i="1367"/>
  <c r="W3" i="1354"/>
  <c r="W352" i="1365"/>
  <c r="W354" i="1365" s="1"/>
  <c r="AL338" i="1363"/>
  <c r="AD329" i="1363"/>
  <c r="AD330" i="1363"/>
  <c r="AZ282" i="1363"/>
  <c r="AZ283" i="1363" s="1"/>
  <c r="AZ281" i="1363"/>
  <c r="BM237" i="1363"/>
  <c r="BM238" i="1363"/>
  <c r="BM239" i="1363" s="1"/>
  <c r="P11" i="1368"/>
  <c r="V351" i="1365"/>
  <c r="Q9" i="1368"/>
  <c r="AA224" i="1363"/>
  <c r="Q9" i="1367"/>
  <c r="Q5" i="1367"/>
  <c r="Q8" i="1367"/>
  <c r="Q7" i="1367"/>
  <c r="R6" i="1367"/>
  <c r="Q10" i="1367"/>
  <c r="V338" i="1365"/>
  <c r="W297" i="1365"/>
  <c r="W298" i="1365"/>
  <c r="W299" i="1365" s="1"/>
  <c r="W224" i="1365"/>
  <c r="X281" i="1365"/>
  <c r="X282" i="1365"/>
  <c r="X283" i="1365" s="1"/>
  <c r="W237" i="1365"/>
  <c r="W238" i="1365"/>
  <c r="W239" i="1365" s="1"/>
  <c r="W307" i="1365"/>
  <c r="W308" i="1365"/>
  <c r="W309" i="1365" s="1"/>
  <c r="W320" i="1365"/>
  <c r="W321" i="1365"/>
  <c r="W322" i="1365" s="1"/>
  <c r="W329" i="1365"/>
  <c r="W330" i="1365"/>
  <c r="W331" i="1365" s="1"/>
  <c r="C5" i="1323"/>
  <c r="G5" i="1323"/>
  <c r="H5" i="1323" s="1"/>
  <c r="A18" i="114"/>
  <c r="G5" i="1282"/>
  <c r="H5" i="1282" s="1"/>
  <c r="Q25" i="1442" l="1"/>
  <c r="AG25" i="1442" s="1"/>
  <c r="Q25" i="1369"/>
  <c r="Q25" i="1435"/>
  <c r="W356" i="1365"/>
  <c r="W357" i="1365" s="1"/>
  <c r="R4" i="1368" s="1"/>
  <c r="R25" i="1435" s="1"/>
  <c r="W359" i="1365"/>
  <c r="W360" i="1365"/>
  <c r="AG25" i="1437"/>
  <c r="F63" i="214" s="1"/>
  <c r="D3" i="1438" a="1"/>
  <c r="Q48" i="1442"/>
  <c r="D55" i="1441"/>
  <c r="C55" i="1441" s="1"/>
  <c r="E55" i="1441" s="1"/>
  <c r="AD331" i="1363"/>
  <c r="Y10" i="1366" s="1"/>
  <c r="R15" i="1369"/>
  <c r="R14" i="1369"/>
  <c r="Y3" i="1353"/>
  <c r="X3" i="1380"/>
  <c r="S3" i="1368"/>
  <c r="S3" i="1366"/>
  <c r="X3" i="1365"/>
  <c r="X3" i="1361"/>
  <c r="X3" i="1358"/>
  <c r="X3" i="1355"/>
  <c r="S3" i="1367"/>
  <c r="X3" i="1362"/>
  <c r="X3" i="1363" s="1"/>
  <c r="X3" i="1359"/>
  <c r="X3" i="1356"/>
  <c r="X3" i="1354"/>
  <c r="Y2" i="1353"/>
  <c r="X2" i="1380"/>
  <c r="S2" i="1368"/>
  <c r="X2" i="1361"/>
  <c r="X2" i="1358"/>
  <c r="X2" i="1355"/>
  <c r="S2" i="1367"/>
  <c r="S2" i="1366"/>
  <c r="X2" i="1362"/>
  <c r="X2" i="1363" s="1"/>
  <c r="X2" i="1359"/>
  <c r="X2" i="1356"/>
  <c r="X2" i="1354"/>
  <c r="X352" i="1365"/>
  <c r="X354" i="1365" s="1"/>
  <c r="AM338" i="1363"/>
  <c r="AE330" i="1363"/>
  <c r="AE329" i="1363"/>
  <c r="BA282" i="1363"/>
  <c r="BA283" i="1363" s="1"/>
  <c r="BA281" i="1363"/>
  <c r="BN238" i="1363"/>
  <c r="BN239" i="1363" s="1"/>
  <c r="BN237" i="1363"/>
  <c r="Q11" i="1368"/>
  <c r="W351" i="1365"/>
  <c r="R9" i="1368"/>
  <c r="AB224" i="1363"/>
  <c r="R9" i="1367"/>
  <c r="R8" i="1367"/>
  <c r="R10" i="1367"/>
  <c r="R7" i="1367"/>
  <c r="R5" i="1367"/>
  <c r="S6" i="1367"/>
  <c r="W338" i="1365"/>
  <c r="X321" i="1365"/>
  <c r="X322" i="1365" s="1"/>
  <c r="X320" i="1365"/>
  <c r="X224" i="1365"/>
  <c r="X308" i="1365"/>
  <c r="X309" i="1365" s="1"/>
  <c r="X307" i="1365"/>
  <c r="X329" i="1365"/>
  <c r="X330" i="1365"/>
  <c r="X331" i="1365" s="1"/>
  <c r="X297" i="1365"/>
  <c r="X298" i="1365"/>
  <c r="X299" i="1365" s="1"/>
  <c r="X238" i="1365"/>
  <c r="X239" i="1365" s="1"/>
  <c r="X237" i="1365"/>
  <c r="Y281" i="1365"/>
  <c r="Y282" i="1365"/>
  <c r="Y283" i="1365" s="1"/>
  <c r="C5" i="1324"/>
  <c r="G5" i="1324"/>
  <c r="H5" i="1324" s="1"/>
  <c r="C5" i="1325"/>
  <c r="A19" i="114"/>
  <c r="D3" i="1443" l="1" a="1"/>
  <c r="D5" i="1443" s="1"/>
  <c r="R25" i="1433"/>
  <c r="X356" i="1365"/>
  <c r="X357" i="1365" s="1"/>
  <c r="S4" i="1368" s="1"/>
  <c r="S25" i="1433" s="1"/>
  <c r="X359" i="1365"/>
  <c r="X360" i="1365" s="1"/>
  <c r="R25" i="1369"/>
  <c r="D9" i="1438"/>
  <c r="D4" i="1438"/>
  <c r="D32" i="1438"/>
  <c r="D13" i="1438"/>
  <c r="D30" i="1438"/>
  <c r="D24" i="1438"/>
  <c r="D22" i="1438"/>
  <c r="D11" i="1438"/>
  <c r="D26" i="1438"/>
  <c r="D16" i="1438"/>
  <c r="D14" i="1438"/>
  <c r="D5" i="1438"/>
  <c r="D18" i="1438"/>
  <c r="D8" i="1438"/>
  <c r="D6" i="1438"/>
  <c r="D3" i="1438"/>
  <c r="D10" i="1438"/>
  <c r="D28" i="1438"/>
  <c r="D27" i="1438"/>
  <c r="D31" i="1438"/>
  <c r="D25" i="1438"/>
  <c r="D23" i="1438"/>
  <c r="D20" i="1438"/>
  <c r="D29" i="1438"/>
  <c r="D17" i="1438"/>
  <c r="D15" i="1438"/>
  <c r="D12" i="1438"/>
  <c r="D21" i="1438"/>
  <c r="D7" i="1438"/>
  <c r="D19" i="1438"/>
  <c r="E25" i="1419"/>
  <c r="D56" i="1441"/>
  <c r="C56" i="1441" s="1"/>
  <c r="E56" i="1441" s="1"/>
  <c r="AE331" i="1363"/>
  <c r="Z10" i="1366" s="1"/>
  <c r="Z3" i="1353"/>
  <c r="Y3" i="1380"/>
  <c r="T3" i="1368"/>
  <c r="T3" i="1366"/>
  <c r="Y3" i="1365"/>
  <c r="Y3" i="1361"/>
  <c r="Y3" i="1358"/>
  <c r="Y3" i="1355"/>
  <c r="T3" i="1367"/>
  <c r="Y3" i="1362"/>
  <c r="Y3" i="1363" s="1"/>
  <c r="Y3" i="1359"/>
  <c r="Y3" i="1356"/>
  <c r="Y3" i="1354"/>
  <c r="S15" i="1369"/>
  <c r="S14" i="1369"/>
  <c r="Z2" i="1353"/>
  <c r="Y2" i="1380"/>
  <c r="T2" i="1368"/>
  <c r="Y2" i="1361"/>
  <c r="Y2" i="1358"/>
  <c r="Y2" i="1355"/>
  <c r="T2" i="1367"/>
  <c r="T2" i="1366"/>
  <c r="Y2" i="1362"/>
  <c r="Y2" i="1363" s="1"/>
  <c r="Y2" i="1359"/>
  <c r="Y2" i="1356"/>
  <c r="Y2" i="1354"/>
  <c r="Y352" i="1365"/>
  <c r="Y354" i="1365" s="1"/>
  <c r="AN338" i="1363"/>
  <c r="AF330" i="1363"/>
  <c r="AF329" i="1363"/>
  <c r="BB282" i="1363"/>
  <c r="BB283" i="1363" s="1"/>
  <c r="BB281" i="1363"/>
  <c r="BO237" i="1363"/>
  <c r="BO238" i="1363"/>
  <c r="BO239" i="1363" s="1"/>
  <c r="R11" i="1368"/>
  <c r="S9" i="1368"/>
  <c r="X351" i="1365"/>
  <c r="AC224" i="1363"/>
  <c r="S10" i="1367"/>
  <c r="S8" i="1367"/>
  <c r="S5" i="1367"/>
  <c r="S7" i="1367"/>
  <c r="S9" i="1367"/>
  <c r="T6" i="1367"/>
  <c r="X338" i="1365"/>
  <c r="Y329" i="1365"/>
  <c r="Y330" i="1365"/>
  <c r="Y331" i="1365" s="1"/>
  <c r="Y307" i="1365"/>
  <c r="Y308" i="1365"/>
  <c r="Y309" i="1365" s="1"/>
  <c r="Y297" i="1365"/>
  <c r="Y298" i="1365"/>
  <c r="Y299" i="1365" s="1"/>
  <c r="Y224" i="1365"/>
  <c r="Z282" i="1365"/>
  <c r="Z283" i="1365" s="1"/>
  <c r="Z281" i="1365"/>
  <c r="Y320" i="1365"/>
  <c r="Y321" i="1365"/>
  <c r="Y322" i="1365" s="1"/>
  <c r="Y238" i="1365"/>
  <c r="Y239" i="1365" s="1"/>
  <c r="Y237" i="1365"/>
  <c r="G5" i="1325"/>
  <c r="H5" i="1325" s="1"/>
  <c r="G5" i="1326"/>
  <c r="H5" i="1326" s="1"/>
  <c r="C5" i="1326"/>
  <c r="A20" i="114"/>
  <c r="D29" i="1443" l="1"/>
  <c r="D30" i="1443"/>
  <c r="D18" i="1443"/>
  <c r="D8" i="1443"/>
  <c r="D9" i="1443"/>
  <c r="D17" i="1443"/>
  <c r="D16" i="1443"/>
  <c r="D19" i="1443"/>
  <c r="D20" i="1443"/>
  <c r="D22" i="1443"/>
  <c r="D6" i="1443"/>
  <c r="D21" i="1443"/>
  <c r="D25" i="1443"/>
  <c r="D24" i="1443"/>
  <c r="D4" i="1443"/>
  <c r="S25" i="1369"/>
  <c r="D3" i="1443"/>
  <c r="D23" i="1443"/>
  <c r="D31" i="1443"/>
  <c r="D13" i="1443"/>
  <c r="D32" i="1443"/>
  <c r="D27" i="1443"/>
  <c r="D10" i="1443"/>
  <c r="D26" i="1443"/>
  <c r="D11" i="1443"/>
  <c r="D14" i="1443"/>
  <c r="D12" i="1443"/>
  <c r="D28" i="1443"/>
  <c r="D7" i="1443"/>
  <c r="D15" i="1443"/>
  <c r="S25" i="1435"/>
  <c r="Y356" i="1365"/>
  <c r="Y357" i="1365" s="1"/>
  <c r="T4" i="1368" s="1"/>
  <c r="T25" i="1433" s="1"/>
  <c r="Y359" i="1365"/>
  <c r="D33" i="1438"/>
  <c r="S11" i="1368"/>
  <c r="D57" i="1441"/>
  <c r="C57" i="1441" s="1"/>
  <c r="E57" i="1441" s="1"/>
  <c r="AF331" i="1363"/>
  <c r="AA10" i="1366" s="1"/>
  <c r="AA3" i="1353"/>
  <c r="Z3" i="1380"/>
  <c r="U3" i="1368"/>
  <c r="U3" i="1366"/>
  <c r="Z3" i="1365"/>
  <c r="Z3" i="1361"/>
  <c r="Z3" i="1358"/>
  <c r="Z3" i="1355"/>
  <c r="U3" i="1367"/>
  <c r="Z3" i="1362"/>
  <c r="Z3" i="1363" s="1"/>
  <c r="Z3" i="1359"/>
  <c r="Z3" i="1356"/>
  <c r="Z3" i="1354"/>
  <c r="T14" i="1369"/>
  <c r="T15" i="1369"/>
  <c r="AA2" i="1353"/>
  <c r="Z2" i="1380"/>
  <c r="U2" i="1368"/>
  <c r="U2" i="1367"/>
  <c r="U2" i="1366"/>
  <c r="Z2" i="1362"/>
  <c r="Z2" i="1363" s="1"/>
  <c r="Z2" i="1359"/>
  <c r="Z2" i="1356"/>
  <c r="Z2" i="1361"/>
  <c r="Z2" i="1358"/>
  <c r="Z2" i="1355"/>
  <c r="Z2" i="1354"/>
  <c r="Z352" i="1365"/>
  <c r="Z354" i="1365" s="1"/>
  <c r="AO338" i="1363"/>
  <c r="AG329" i="1363"/>
  <c r="AG330" i="1363"/>
  <c r="BC281" i="1363"/>
  <c r="BC282" i="1363"/>
  <c r="BC283" i="1363" s="1"/>
  <c r="BP237" i="1363"/>
  <c r="BP238" i="1363"/>
  <c r="BP239" i="1363" s="1"/>
  <c r="T9" i="1368"/>
  <c r="Y351" i="1365"/>
  <c r="AD224" i="1363"/>
  <c r="T7" i="1367"/>
  <c r="T5" i="1367"/>
  <c r="T9" i="1367"/>
  <c r="T8" i="1367"/>
  <c r="T10" i="1367"/>
  <c r="U6" i="1367"/>
  <c r="Y338" i="1365"/>
  <c r="Z297" i="1365"/>
  <c r="Z298" i="1365"/>
  <c r="Z299" i="1365" s="1"/>
  <c r="Z320" i="1365"/>
  <c r="Z321" i="1365"/>
  <c r="Z322" i="1365" s="1"/>
  <c r="Z224" i="1365"/>
  <c r="Z307" i="1365"/>
  <c r="Z308" i="1365"/>
  <c r="Z309" i="1365" s="1"/>
  <c r="Z237" i="1365"/>
  <c r="Z238" i="1365"/>
  <c r="Z239" i="1365" s="1"/>
  <c r="AA281" i="1365"/>
  <c r="AA282" i="1365"/>
  <c r="AA283" i="1365" s="1"/>
  <c r="Z329" i="1365"/>
  <c r="Z330" i="1365"/>
  <c r="Z331" i="1365" s="1"/>
  <c r="A21" i="114"/>
  <c r="D33" i="1443" l="1"/>
  <c r="T25" i="1369"/>
  <c r="T25" i="1435"/>
  <c r="Z356" i="1365"/>
  <c r="Z357" i="1365" s="1"/>
  <c r="U4" i="1368" s="1"/>
  <c r="U25" i="1433" s="1"/>
  <c r="Z359" i="1365"/>
  <c r="Z360" i="1365"/>
  <c r="Y360" i="1365"/>
  <c r="T11" i="1368"/>
  <c r="D58" i="1441"/>
  <c r="C58" i="1441" s="1"/>
  <c r="E58" i="1441" s="1"/>
  <c r="AG331" i="1363"/>
  <c r="AB10" i="1366" s="1"/>
  <c r="U14" i="1369"/>
  <c r="U15" i="1369"/>
  <c r="AB2" i="1353"/>
  <c r="AA2" i="1380"/>
  <c r="V2" i="1368"/>
  <c r="V2" i="1367"/>
  <c r="V2" i="1366"/>
  <c r="AA2" i="1362"/>
  <c r="AA2" i="1363" s="1"/>
  <c r="AA2" i="1359"/>
  <c r="AA2" i="1356"/>
  <c r="AA2" i="1361"/>
  <c r="AA2" i="1358"/>
  <c r="AA2" i="1355"/>
  <c r="AA2" i="1354"/>
  <c r="AB3" i="1353"/>
  <c r="AA3" i="1380"/>
  <c r="V3" i="1368"/>
  <c r="AA3" i="1365"/>
  <c r="AA3" i="1361"/>
  <c r="AA3" i="1358"/>
  <c r="AA3" i="1355"/>
  <c r="V3" i="1367"/>
  <c r="AA3" i="1362"/>
  <c r="AA3" i="1363" s="1"/>
  <c r="AA3" i="1359"/>
  <c r="AA3" i="1356"/>
  <c r="AA3" i="1354"/>
  <c r="V3" i="1366"/>
  <c r="AA352" i="1365"/>
  <c r="AA354" i="1365" s="1"/>
  <c r="AP338" i="1363"/>
  <c r="AH329" i="1363"/>
  <c r="AH330" i="1363"/>
  <c r="BD282" i="1363"/>
  <c r="BD283" i="1363" s="1"/>
  <c r="BD281" i="1363"/>
  <c r="BQ237" i="1363"/>
  <c r="BQ238" i="1363"/>
  <c r="BQ239" i="1363" s="1"/>
  <c r="U9" i="1368"/>
  <c r="Z351" i="1365"/>
  <c r="AE224" i="1363"/>
  <c r="V6" i="1367"/>
  <c r="U9" i="1367"/>
  <c r="U8" i="1367"/>
  <c r="U10" i="1367"/>
  <c r="U5" i="1367"/>
  <c r="U7" i="1367"/>
  <c r="Z338" i="1365"/>
  <c r="AA307" i="1365"/>
  <c r="AA308" i="1365"/>
  <c r="AA309" i="1365" s="1"/>
  <c r="AA320" i="1365"/>
  <c r="AA321" i="1365"/>
  <c r="AA322" i="1365" s="1"/>
  <c r="AB281" i="1365"/>
  <c r="AB282" i="1365"/>
  <c r="AB283" i="1365" s="1"/>
  <c r="AA224" i="1365"/>
  <c r="AA329" i="1365"/>
  <c r="AA330" i="1365"/>
  <c r="AA331" i="1365" s="1"/>
  <c r="AA297" i="1365"/>
  <c r="AA298" i="1365"/>
  <c r="AA299" i="1365" s="1"/>
  <c r="AA237" i="1365"/>
  <c r="AA238" i="1365"/>
  <c r="AA239" i="1365" s="1"/>
  <c r="A22" i="114"/>
  <c r="U25" i="1435" l="1"/>
  <c r="U25" i="1369"/>
  <c r="AA356" i="1365"/>
  <c r="AA357" i="1365" s="1"/>
  <c r="V4" i="1368" s="1"/>
  <c r="V25" i="1433" s="1"/>
  <c r="AA359" i="1365"/>
  <c r="U11" i="1368"/>
  <c r="D59" i="1441"/>
  <c r="AH331" i="1363"/>
  <c r="AC10" i="1366" s="1"/>
  <c r="V14" i="1369"/>
  <c r="V15" i="1369"/>
  <c r="AC2" i="1353"/>
  <c r="AB2" i="1380"/>
  <c r="W2" i="1368"/>
  <c r="AB2" i="1362"/>
  <c r="AB2" i="1363" s="1"/>
  <c r="AB2" i="1359"/>
  <c r="AB2" i="1356"/>
  <c r="AB2" i="1361"/>
  <c r="AB2" i="1358"/>
  <c r="AB2" i="1355"/>
  <c r="W2" i="1367"/>
  <c r="W2" i="1366"/>
  <c r="AB2" i="1354"/>
  <c r="AC3" i="1353"/>
  <c r="AB3" i="1380"/>
  <c r="W3" i="1368"/>
  <c r="W3" i="1367"/>
  <c r="AB3" i="1362"/>
  <c r="AB3" i="1363" s="1"/>
  <c r="AB3" i="1359"/>
  <c r="AB3" i="1356"/>
  <c r="AB3" i="1354"/>
  <c r="W3" i="1366"/>
  <c r="AB3" i="1365"/>
  <c r="AB3" i="1361"/>
  <c r="AB3" i="1358"/>
  <c r="AB3" i="1355"/>
  <c r="AB352" i="1365"/>
  <c r="AB354" i="1365" s="1"/>
  <c r="AQ338" i="1363"/>
  <c r="AI330" i="1363"/>
  <c r="AI329" i="1363"/>
  <c r="BE281" i="1363"/>
  <c r="BE282" i="1363"/>
  <c r="BE283" i="1363" s="1"/>
  <c r="BR237" i="1363"/>
  <c r="BR238" i="1363"/>
  <c r="BR239" i="1363" s="1"/>
  <c r="AA351" i="1365"/>
  <c r="V9" i="1368"/>
  <c r="AF224" i="1363"/>
  <c r="V5" i="1367"/>
  <c r="V7" i="1367"/>
  <c r="V9" i="1367"/>
  <c r="V8" i="1367"/>
  <c r="V10" i="1367"/>
  <c r="W6" i="1367"/>
  <c r="AA338" i="1365"/>
  <c r="AB237" i="1365"/>
  <c r="AB238" i="1365"/>
  <c r="AB239" i="1365" s="1"/>
  <c r="AB224" i="1365"/>
  <c r="AB307" i="1365"/>
  <c r="AB308" i="1365"/>
  <c r="AB309" i="1365" s="1"/>
  <c r="AB297" i="1365"/>
  <c r="AB298" i="1365"/>
  <c r="AB299" i="1365" s="1"/>
  <c r="AC281" i="1365"/>
  <c r="AC282" i="1365"/>
  <c r="AC283" i="1365" s="1"/>
  <c r="AB329" i="1365"/>
  <c r="AB330" i="1365"/>
  <c r="AB331" i="1365" s="1"/>
  <c r="AB320" i="1365"/>
  <c r="AB321" i="1365"/>
  <c r="AB322" i="1365" s="1"/>
  <c r="C5" i="1328"/>
  <c r="A23" i="114"/>
  <c r="V25" i="1435" l="1"/>
  <c r="D3" i="1436" s="1" a="1"/>
  <c r="V25" i="1369"/>
  <c r="AB356" i="1365"/>
  <c r="AB357" i="1365" s="1"/>
  <c r="W4" i="1368" s="1"/>
  <c r="W25" i="1433" s="1"/>
  <c r="AB359" i="1365"/>
  <c r="AB360" i="1365" s="1"/>
  <c r="AA360" i="1365"/>
  <c r="V11" i="1368"/>
  <c r="AG25" i="1435"/>
  <c r="E63" i="214" s="1"/>
  <c r="C59" i="1441"/>
  <c r="H59" i="1441"/>
  <c r="AI331" i="1363"/>
  <c r="AD10" i="1366" s="1"/>
  <c r="W14" i="1369"/>
  <c r="W15" i="1369"/>
  <c r="AD2" i="1353"/>
  <c r="AC2" i="1380"/>
  <c r="X2" i="1368"/>
  <c r="AC2" i="1362"/>
  <c r="AC2" i="1363" s="1"/>
  <c r="AC2" i="1359"/>
  <c r="AC2" i="1356"/>
  <c r="AC2" i="1361"/>
  <c r="AC2" i="1358"/>
  <c r="AC2" i="1355"/>
  <c r="X2" i="1367"/>
  <c r="X2" i="1366"/>
  <c r="AC2" i="1354"/>
  <c r="AD3" i="1353"/>
  <c r="AC3" i="1380"/>
  <c r="X3" i="1368"/>
  <c r="X3" i="1367"/>
  <c r="AC3" i="1362"/>
  <c r="AC3" i="1363" s="1"/>
  <c r="AC3" i="1359"/>
  <c r="AC3" i="1356"/>
  <c r="AC3" i="1354"/>
  <c r="X3" i="1366"/>
  <c r="AC3" i="1365"/>
  <c r="AC3" i="1361"/>
  <c r="AC3" i="1358"/>
  <c r="AC3" i="1355"/>
  <c r="AC352" i="1365"/>
  <c r="AC354" i="1365" s="1"/>
  <c r="AR338" i="1363"/>
  <c r="AJ330" i="1363"/>
  <c r="AJ329" i="1363"/>
  <c r="BF281" i="1363"/>
  <c r="BF282" i="1363"/>
  <c r="BF283" i="1363" s="1"/>
  <c r="AB351" i="1365"/>
  <c r="W9" i="1368"/>
  <c r="AG224" i="1363"/>
  <c r="W7" i="1367"/>
  <c r="W8" i="1367"/>
  <c r="W10" i="1367"/>
  <c r="X6" i="1367"/>
  <c r="W5" i="1367"/>
  <c r="W9" i="1367"/>
  <c r="AB338" i="1365"/>
  <c r="AC320" i="1365"/>
  <c r="AC321" i="1365"/>
  <c r="AC322" i="1365" s="1"/>
  <c r="AC329" i="1365"/>
  <c r="AC330" i="1365"/>
  <c r="AC331" i="1365" s="1"/>
  <c r="AC307" i="1365"/>
  <c r="AC308" i="1365"/>
  <c r="AC309" i="1365" s="1"/>
  <c r="AD281" i="1365"/>
  <c r="AD282" i="1365"/>
  <c r="AD283" i="1365" s="1"/>
  <c r="AC224" i="1365"/>
  <c r="AC237" i="1365"/>
  <c r="AC238" i="1365"/>
  <c r="AC239" i="1365" s="1"/>
  <c r="AC297" i="1365"/>
  <c r="AC298" i="1365"/>
  <c r="AC299" i="1365" s="1"/>
  <c r="A24" i="114"/>
  <c r="W25" i="1369" l="1"/>
  <c r="AC356" i="1365"/>
  <c r="AC357" i="1365" s="1"/>
  <c r="X4" i="1368" s="1"/>
  <c r="X25" i="1433" s="1"/>
  <c r="AC359" i="1365"/>
  <c r="AC360" i="1365" s="1"/>
  <c r="D25" i="1419"/>
  <c r="D10" i="1436"/>
  <c r="D31" i="1436"/>
  <c r="D29" i="1436"/>
  <c r="D27" i="1436"/>
  <c r="D6" i="1436"/>
  <c r="D25" i="1436"/>
  <c r="D23" i="1436"/>
  <c r="D21" i="1436"/>
  <c r="D19" i="1436"/>
  <c r="D9" i="1436"/>
  <c r="D7" i="1436"/>
  <c r="D5" i="1436"/>
  <c r="D3" i="1436"/>
  <c r="D4" i="1436"/>
  <c r="D17" i="1436"/>
  <c r="D15" i="1436"/>
  <c r="D13" i="1436"/>
  <c r="D11" i="1436"/>
  <c r="D32" i="1436"/>
  <c r="D30" i="1436"/>
  <c r="D28" i="1436"/>
  <c r="D26" i="1436"/>
  <c r="D12" i="1436"/>
  <c r="D24" i="1436"/>
  <c r="D22" i="1436"/>
  <c r="D20" i="1436"/>
  <c r="D16" i="1436"/>
  <c r="D14" i="1436"/>
  <c r="D18" i="1436"/>
  <c r="D8" i="1436"/>
  <c r="G59" i="1441"/>
  <c r="E59" i="1441"/>
  <c r="AJ331" i="1363"/>
  <c r="AE10" i="1366" s="1"/>
  <c r="X14" i="1369"/>
  <c r="X15" i="1369"/>
  <c r="AE2" i="1353"/>
  <c r="AD2" i="1380"/>
  <c r="Y2" i="1368"/>
  <c r="AD2" i="1361"/>
  <c r="AD2" i="1358"/>
  <c r="AD2" i="1355"/>
  <c r="Y2" i="1367"/>
  <c r="Y2" i="1366"/>
  <c r="AD2" i="1362"/>
  <c r="AD2" i="1363" s="1"/>
  <c r="AD2" i="1359"/>
  <c r="AD2" i="1356"/>
  <c r="AD2" i="1354"/>
  <c r="AE3" i="1353"/>
  <c r="AD3" i="1380"/>
  <c r="Y3" i="1368"/>
  <c r="AD3" i="1362"/>
  <c r="AD3" i="1363" s="1"/>
  <c r="AD3" i="1359"/>
  <c r="AD3" i="1356"/>
  <c r="AD3" i="1354"/>
  <c r="Y3" i="1366"/>
  <c r="AD3" i="1365"/>
  <c r="AD3" i="1361"/>
  <c r="AD3" i="1358"/>
  <c r="AD3" i="1355"/>
  <c r="Y3" i="1367"/>
  <c r="AD352" i="1365"/>
  <c r="AD354" i="1365" s="1"/>
  <c r="AS338" i="1363"/>
  <c r="AK329" i="1363"/>
  <c r="D358" i="1363" s="1"/>
  <c r="AK330" i="1363"/>
  <c r="AK331" i="1363" s="1"/>
  <c r="BG281" i="1363"/>
  <c r="BG282" i="1363"/>
  <c r="BG283" i="1363" s="1"/>
  <c r="W11" i="1368"/>
  <c r="AC351" i="1365"/>
  <c r="X9" i="1368"/>
  <c r="AH224" i="1363"/>
  <c r="Y6" i="1367"/>
  <c r="X7" i="1367"/>
  <c r="X8" i="1367"/>
  <c r="X9" i="1367"/>
  <c r="X10" i="1367"/>
  <c r="X5" i="1367"/>
  <c r="AC338" i="1365"/>
  <c r="AE281" i="1365"/>
  <c r="AE282" i="1365"/>
  <c r="AE283" i="1365" s="1"/>
  <c r="AD329" i="1365"/>
  <c r="AD330" i="1365"/>
  <c r="AD331" i="1365" s="1"/>
  <c r="AD237" i="1365"/>
  <c r="AD238" i="1365"/>
  <c r="AD239" i="1365" s="1"/>
  <c r="AD297" i="1365"/>
  <c r="AD298" i="1365"/>
  <c r="AD299" i="1365" s="1"/>
  <c r="AD307" i="1365"/>
  <c r="AD308" i="1365"/>
  <c r="AD309" i="1365" s="1"/>
  <c r="AD224" i="1365"/>
  <c r="AD320" i="1365"/>
  <c r="AD321" i="1365"/>
  <c r="AD322" i="1365" s="1"/>
  <c r="A25" i="114"/>
  <c r="X25" i="1369" l="1"/>
  <c r="AD356" i="1365"/>
  <c r="AD357" i="1365" s="1"/>
  <c r="Y4" i="1368" s="1"/>
  <c r="Y25" i="1433" s="1"/>
  <c r="AD359" i="1365"/>
  <c r="AD360" i="1365" s="1"/>
  <c r="D33" i="1436"/>
  <c r="D60" i="1441"/>
  <c r="I59" i="1441"/>
  <c r="Y14" i="1369"/>
  <c r="Y15" i="1369"/>
  <c r="AF2" i="1353"/>
  <c r="AE2" i="1380"/>
  <c r="Z2" i="1368"/>
  <c r="AE2" i="1361"/>
  <c r="AE2" i="1358"/>
  <c r="AE2" i="1355"/>
  <c r="Z2" i="1367"/>
  <c r="Z2" i="1366"/>
  <c r="AE2" i="1362"/>
  <c r="AE2" i="1363" s="1"/>
  <c r="AE2" i="1359"/>
  <c r="AE2" i="1356"/>
  <c r="AE2" i="1354"/>
  <c r="AF3" i="1353"/>
  <c r="AE3" i="1380"/>
  <c r="Z3" i="1368"/>
  <c r="AE3" i="1362"/>
  <c r="AE3" i="1363" s="1"/>
  <c r="AE3" i="1359"/>
  <c r="AE3" i="1356"/>
  <c r="AE3" i="1354"/>
  <c r="Z3" i="1366"/>
  <c r="AE3" i="1365"/>
  <c r="AE3" i="1361"/>
  <c r="AE3" i="1358"/>
  <c r="AE3" i="1355"/>
  <c r="Z3" i="1367"/>
  <c r="AE352" i="1365"/>
  <c r="AE354" i="1365" s="1"/>
  <c r="AT338" i="1363"/>
  <c r="AF10" i="1366"/>
  <c r="E358" i="1363"/>
  <c r="AL329" i="1363"/>
  <c r="AL330" i="1363"/>
  <c r="AL331" i="1363" s="1"/>
  <c r="BH281" i="1363"/>
  <c r="BH282" i="1363"/>
  <c r="BH283" i="1363" s="1"/>
  <c r="X11" i="1368"/>
  <c r="AD351" i="1365"/>
  <c r="Y9" i="1368"/>
  <c r="AI224" i="1363"/>
  <c r="Y10" i="1367"/>
  <c r="Y5" i="1367"/>
  <c r="Y9" i="1367"/>
  <c r="Y8" i="1367"/>
  <c r="Z6" i="1367"/>
  <c r="Y7" i="1367"/>
  <c r="AD338" i="1365"/>
  <c r="AE237" i="1365"/>
  <c r="AE238" i="1365"/>
  <c r="AE239" i="1365" s="1"/>
  <c r="AF281" i="1365"/>
  <c r="AF282" i="1365"/>
  <c r="AF283" i="1365" s="1"/>
  <c r="AE224" i="1365"/>
  <c r="AE307" i="1365"/>
  <c r="AE308" i="1365"/>
  <c r="AE309" i="1365" s="1"/>
  <c r="AE329" i="1365"/>
  <c r="AE330" i="1365"/>
  <c r="AE331" i="1365" s="1"/>
  <c r="AE320" i="1365"/>
  <c r="AE321" i="1365"/>
  <c r="AE322" i="1365" s="1"/>
  <c r="AE297" i="1365"/>
  <c r="AE298" i="1365"/>
  <c r="AE299" i="1365" s="1"/>
  <c r="A26" i="114"/>
  <c r="Y25" i="1369" l="1"/>
  <c r="AE356" i="1365"/>
  <c r="AE357" i="1365" s="1"/>
  <c r="Z4" i="1368" s="1"/>
  <c r="Z25" i="1433" s="1"/>
  <c r="AE359" i="1365"/>
  <c r="C60" i="1441"/>
  <c r="Z14" i="1369"/>
  <c r="AG2" i="1353"/>
  <c r="AF2" i="1380"/>
  <c r="AA2" i="1368"/>
  <c r="AF2" i="1361"/>
  <c r="AF2" i="1358"/>
  <c r="AF2" i="1355"/>
  <c r="AA2" i="1367"/>
  <c r="AA2" i="1366"/>
  <c r="AF2" i="1362"/>
  <c r="AF2" i="1363" s="1"/>
  <c r="AF2" i="1359"/>
  <c r="AF2" i="1356"/>
  <c r="AF2" i="1354"/>
  <c r="Z15" i="1369"/>
  <c r="AG3" i="1353"/>
  <c r="AF3" i="1380"/>
  <c r="AA3" i="1368"/>
  <c r="AA3" i="1366"/>
  <c r="AF3" i="1365"/>
  <c r="AF3" i="1361"/>
  <c r="AF3" i="1358"/>
  <c r="AF3" i="1355"/>
  <c r="AA3" i="1367"/>
  <c r="AF3" i="1362"/>
  <c r="AF3" i="1363" s="1"/>
  <c r="AF3" i="1359"/>
  <c r="AF3" i="1356"/>
  <c r="AF3" i="1354"/>
  <c r="AF352" i="1365"/>
  <c r="AF354" i="1365" s="1"/>
  <c r="AU338" i="1363"/>
  <c r="AM330" i="1363"/>
  <c r="AM331" i="1363" s="1"/>
  <c r="AM329" i="1363"/>
  <c r="BI282" i="1363"/>
  <c r="BI283" i="1363" s="1"/>
  <c r="BI281" i="1363"/>
  <c r="Y11" i="1368"/>
  <c r="AE351" i="1365"/>
  <c r="Z9" i="1368"/>
  <c r="AJ224" i="1363"/>
  <c r="AA6" i="1367"/>
  <c r="Z9" i="1367"/>
  <c r="Z5" i="1367"/>
  <c r="Z7" i="1367"/>
  <c r="Z10" i="1367"/>
  <c r="Z8" i="1367"/>
  <c r="AE338" i="1365"/>
  <c r="AG281" i="1365"/>
  <c r="AG282" i="1365"/>
  <c r="AG283" i="1365" s="1"/>
  <c r="AF297" i="1365"/>
  <c r="AF298" i="1365"/>
  <c r="AF299" i="1365" s="1"/>
  <c r="AF308" i="1365"/>
  <c r="AF309" i="1365" s="1"/>
  <c r="AF307" i="1365"/>
  <c r="AF329" i="1365"/>
  <c r="AF330" i="1365"/>
  <c r="AF331" i="1365" s="1"/>
  <c r="AF237" i="1365"/>
  <c r="AF238" i="1365"/>
  <c r="AF239" i="1365" s="1"/>
  <c r="AF321" i="1365"/>
  <c r="AF322" i="1365" s="1"/>
  <c r="AF320" i="1365"/>
  <c r="AF224" i="1365"/>
  <c r="A27" i="114"/>
  <c r="C9" i="26"/>
  <c r="C8" i="26"/>
  <c r="C7" i="26"/>
  <c r="C6" i="26"/>
  <c r="Z25" i="1369" l="1"/>
  <c r="AF356" i="1365"/>
  <c r="AF357" i="1365" s="1"/>
  <c r="AA4" i="1368" s="1"/>
  <c r="AA25" i="1433" s="1"/>
  <c r="D3" i="1434" s="1" a="1"/>
  <c r="AF359" i="1365"/>
  <c r="AE360" i="1365"/>
  <c r="E60" i="1441"/>
  <c r="AA15" i="1369"/>
  <c r="AA14" i="1369"/>
  <c r="AH3" i="1353"/>
  <c r="AG3" i="1380"/>
  <c r="AB3" i="1368"/>
  <c r="AB3" i="1366"/>
  <c r="AG3" i="1365"/>
  <c r="AG3" i="1361"/>
  <c r="AG3" i="1358"/>
  <c r="AG3" i="1355"/>
  <c r="AB3" i="1367"/>
  <c r="AG3" i="1362"/>
  <c r="AG3" i="1363" s="1"/>
  <c r="AG3" i="1359"/>
  <c r="AG3" i="1356"/>
  <c r="AG3" i="1354"/>
  <c r="AH2" i="1353"/>
  <c r="AG2" i="1380"/>
  <c r="AB2" i="1368"/>
  <c r="AG2" i="1361"/>
  <c r="AG2" i="1358"/>
  <c r="AG2" i="1355"/>
  <c r="AB2" i="1367"/>
  <c r="AB2" i="1366"/>
  <c r="AG2" i="1362"/>
  <c r="AG2" i="1363" s="1"/>
  <c r="AG2" i="1359"/>
  <c r="AG2" i="1356"/>
  <c r="AG2" i="1354"/>
  <c r="AG352" i="1365"/>
  <c r="AG354" i="1365" s="1"/>
  <c r="AV338" i="1363"/>
  <c r="AN330" i="1363"/>
  <c r="AN331" i="1363" s="1"/>
  <c r="AN329" i="1363"/>
  <c r="BJ282" i="1363"/>
  <c r="BJ283" i="1363" s="1"/>
  <c r="BJ281" i="1363"/>
  <c r="Z11" i="1368"/>
  <c r="AA9" i="1368"/>
  <c r="AF351" i="1365"/>
  <c r="AK224" i="1363"/>
  <c r="D352" i="1363" s="1"/>
  <c r="AA7" i="1367"/>
  <c r="AA9" i="1367"/>
  <c r="AA10" i="1367"/>
  <c r="AA5" i="1367"/>
  <c r="AB6" i="1367"/>
  <c r="AA8" i="1367"/>
  <c r="AF338" i="1365"/>
  <c r="AH281" i="1365"/>
  <c r="AH282" i="1365"/>
  <c r="AH283" i="1365" s="1"/>
  <c r="AG297" i="1365"/>
  <c r="AG298" i="1365"/>
  <c r="AG299" i="1365" s="1"/>
  <c r="AG237" i="1365"/>
  <c r="AG238" i="1365"/>
  <c r="AG239" i="1365" s="1"/>
  <c r="AG224" i="1365"/>
  <c r="AG329" i="1365"/>
  <c r="AG330" i="1365"/>
  <c r="AG331" i="1365" s="1"/>
  <c r="AG320" i="1365"/>
  <c r="AG321" i="1365"/>
  <c r="AG322" i="1365" s="1"/>
  <c r="AG307" i="1365"/>
  <c r="AG308" i="1365"/>
  <c r="AG309" i="1365" s="1"/>
  <c r="A28" i="114"/>
  <c r="A29" i="114" s="1"/>
  <c r="A30" i="114" s="1"/>
  <c r="A31" i="114" s="1"/>
  <c r="A32" i="114" s="1"/>
  <c r="A33" i="114" s="1"/>
  <c r="A34" i="114" s="1"/>
  <c r="A35" i="114" s="1"/>
  <c r="A36" i="114" s="1"/>
  <c r="A37" i="114" s="1"/>
  <c r="A38" i="114" s="1"/>
  <c r="A39" i="114" s="1"/>
  <c r="A40" i="114" s="1"/>
  <c r="A41" i="114" s="1"/>
  <c r="A42" i="114" s="1"/>
  <c r="A43" i="114" s="1"/>
  <c r="A44" i="114" s="1"/>
  <c r="A45" i="114" s="1"/>
  <c r="AG25" i="1433" l="1"/>
  <c r="D63" i="214" s="1"/>
  <c r="AA25" i="1369"/>
  <c r="AG356" i="1365"/>
  <c r="AG357" i="1365" s="1"/>
  <c r="AB4" i="1368" s="1"/>
  <c r="AB25" i="1369" s="1"/>
  <c r="AG359" i="1365"/>
  <c r="AG360" i="1365" s="1"/>
  <c r="AF360" i="1365"/>
  <c r="D18" i="1434"/>
  <c r="D8" i="1434"/>
  <c r="D6" i="1434"/>
  <c r="D4" i="1434"/>
  <c r="D7" i="1434"/>
  <c r="D5" i="1434"/>
  <c r="D28" i="1434"/>
  <c r="D16" i="1434"/>
  <c r="D10" i="1434"/>
  <c r="D31" i="1434"/>
  <c r="D29" i="1434"/>
  <c r="D27" i="1434"/>
  <c r="D30" i="1434"/>
  <c r="D12" i="1434"/>
  <c r="D25" i="1434"/>
  <c r="D23" i="1434"/>
  <c r="D21" i="1434"/>
  <c r="D19" i="1434"/>
  <c r="D9" i="1434"/>
  <c r="D3" i="1434"/>
  <c r="D32" i="1434"/>
  <c r="D20" i="1434"/>
  <c r="D17" i="1434"/>
  <c r="D15" i="1434"/>
  <c r="D13" i="1434"/>
  <c r="D11" i="1434"/>
  <c r="D24" i="1434"/>
  <c r="D14" i="1434"/>
  <c r="D22" i="1434"/>
  <c r="D26" i="1434"/>
  <c r="D61" i="1441"/>
  <c r="AB15" i="1369"/>
  <c r="AI2" i="1353"/>
  <c r="AH2" i="1380"/>
  <c r="AC2" i="1368"/>
  <c r="AC2" i="1367"/>
  <c r="AH2" i="1362"/>
  <c r="AH2" i="1363" s="1"/>
  <c r="AH2" i="1359"/>
  <c r="AH2" i="1356"/>
  <c r="AC2" i="1366"/>
  <c r="AH2" i="1361"/>
  <c r="AH2" i="1358"/>
  <c r="AH2" i="1355"/>
  <c r="AH2" i="1354"/>
  <c r="AB14" i="1369"/>
  <c r="AI3" i="1353"/>
  <c r="AH3" i="1380"/>
  <c r="AC3" i="1368"/>
  <c r="AH3" i="1365"/>
  <c r="AH3" i="1361"/>
  <c r="AH3" i="1358"/>
  <c r="AH3" i="1355"/>
  <c r="AC3" i="1366"/>
  <c r="AC3" i="1367"/>
  <c r="AH3" i="1362"/>
  <c r="AH3" i="1363" s="1"/>
  <c r="AH3" i="1359"/>
  <c r="AH3" i="1356"/>
  <c r="AH3" i="1354"/>
  <c r="AH352" i="1365"/>
  <c r="AH354" i="1365" s="1"/>
  <c r="AW338" i="1363"/>
  <c r="AO329" i="1363"/>
  <c r="AO330" i="1363"/>
  <c r="AO331" i="1363" s="1"/>
  <c r="BK282" i="1363"/>
  <c r="BK283" i="1363" s="1"/>
  <c r="BK281" i="1363"/>
  <c r="AA11" i="1368"/>
  <c r="AB9" i="1368"/>
  <c r="AG351" i="1365"/>
  <c r="AL224" i="1363"/>
  <c r="AB9" i="1367"/>
  <c r="AB7" i="1367"/>
  <c r="AB10" i="1367"/>
  <c r="AC6" i="1367"/>
  <c r="AB8" i="1367"/>
  <c r="AB5" i="1367"/>
  <c r="AG338" i="1365"/>
  <c r="AH224" i="1365"/>
  <c r="AH297" i="1365"/>
  <c r="AH298" i="1365"/>
  <c r="AH299" i="1365" s="1"/>
  <c r="AH320" i="1365"/>
  <c r="AH321" i="1365"/>
  <c r="AH322" i="1365" s="1"/>
  <c r="AH307" i="1365"/>
  <c r="AH308" i="1365"/>
  <c r="AH309" i="1365" s="1"/>
  <c r="AH237" i="1365"/>
  <c r="AH238" i="1365"/>
  <c r="AH239" i="1365" s="1"/>
  <c r="AI282" i="1365"/>
  <c r="AI283" i="1365" s="1"/>
  <c r="AI281" i="1365"/>
  <c r="AH329" i="1365"/>
  <c r="AH330" i="1365"/>
  <c r="AH331" i="1365" s="1"/>
  <c r="G30" i="1312"/>
  <c r="H30" i="1312" s="1"/>
  <c r="H31" i="1312" s="1"/>
  <c r="G183" i="32" s="1"/>
  <c r="C7" i="1344"/>
  <c r="D30" i="1326"/>
  <c r="D8" i="1333"/>
  <c r="G8" i="1339"/>
  <c r="H8" i="1339" s="1"/>
  <c r="G5" i="1333"/>
  <c r="H5" i="1333" s="1"/>
  <c r="D8" i="1339"/>
  <c r="C7" i="1338"/>
  <c r="C6" i="1342"/>
  <c r="C10" i="1339"/>
  <c r="D19" i="1333"/>
  <c r="C6" i="1320"/>
  <c r="C11" i="1314"/>
  <c r="C30" i="1338"/>
  <c r="D30" i="1335"/>
  <c r="G8" i="1326"/>
  <c r="H8" i="1326" s="1"/>
  <c r="C7" i="1316"/>
  <c r="G10" i="1350"/>
  <c r="H10" i="1350" s="1"/>
  <c r="C19" i="1329"/>
  <c r="D30" i="1343"/>
  <c r="D30" i="1332"/>
  <c r="C19" i="1343"/>
  <c r="G19" i="1344"/>
  <c r="H19" i="1344" s="1"/>
  <c r="H20" i="1344" s="1"/>
  <c r="G6" i="1350"/>
  <c r="H6" i="1350" s="1"/>
  <c r="G9" i="1341"/>
  <c r="H9" i="1341" s="1"/>
  <c r="C19" i="1339"/>
  <c r="G8" i="1312"/>
  <c r="H8" i="1312" s="1"/>
  <c r="D11" i="1319"/>
  <c r="G7" i="1339"/>
  <c r="H7" i="1339" s="1"/>
  <c r="C30" i="1339"/>
  <c r="D6" i="1329"/>
  <c r="C7" i="1330"/>
  <c r="C8" i="1347"/>
  <c r="D30" i="1318"/>
  <c r="G8" i="1317"/>
  <c r="H8" i="1317" s="1"/>
  <c r="C30" i="1318"/>
  <c r="G9" i="1328"/>
  <c r="H9" i="1328" s="1"/>
  <c r="D7" i="1343"/>
  <c r="G10" i="1316"/>
  <c r="H10" i="1316" s="1"/>
  <c r="D9" i="1339"/>
  <c r="G19" i="1323"/>
  <c r="H19" i="1323" s="1"/>
  <c r="H20" i="1323" s="1"/>
  <c r="D6" i="1344"/>
  <c r="D7" i="1338"/>
  <c r="C19" i="1321"/>
  <c r="G8" i="1342"/>
  <c r="H8" i="1342" s="1"/>
  <c r="C5" i="1342"/>
  <c r="C10" i="1332"/>
  <c r="G11" i="1342"/>
  <c r="H11" i="1342" s="1"/>
  <c r="C8" i="1324"/>
  <c r="G10" i="1339"/>
  <c r="H10" i="1339" s="1"/>
  <c r="C7" i="1327"/>
  <c r="C30" i="1323"/>
  <c r="D10" i="1332"/>
  <c r="C9" i="1314"/>
  <c r="G19" i="1315"/>
  <c r="H19" i="1315" s="1"/>
  <c r="H20" i="1315" s="1"/>
  <c r="D7" i="1333"/>
  <c r="G10" i="1315"/>
  <c r="H10" i="1315" s="1"/>
  <c r="G8" i="1341"/>
  <c r="H8" i="1341" s="1"/>
  <c r="D19" i="1328"/>
  <c r="D9" i="1316"/>
  <c r="D8" i="1335"/>
  <c r="D10" i="1329"/>
  <c r="G9" i="1318"/>
  <c r="H9" i="1318" s="1"/>
  <c r="G10" i="1332"/>
  <c r="H10" i="1332" s="1"/>
  <c r="C6" i="1332"/>
  <c r="G6" i="1347"/>
  <c r="H6" i="1347" s="1"/>
  <c r="G6" i="1334"/>
  <c r="H6" i="1334" s="1"/>
  <c r="C9" i="1333"/>
  <c r="G19" i="1338"/>
  <c r="H19" i="1338" s="1"/>
  <c r="H20" i="1338" s="1"/>
  <c r="D19" i="1325"/>
  <c r="D6" i="1317"/>
  <c r="C11" i="1345"/>
  <c r="G9" i="1319"/>
  <c r="H9" i="1319" s="1"/>
  <c r="D5" i="1352"/>
  <c r="D30" i="1347"/>
  <c r="G8" i="1347"/>
  <c r="H8" i="1347" s="1"/>
  <c r="D11" i="1331"/>
  <c r="G30" i="1351"/>
  <c r="H30" i="1351" s="1"/>
  <c r="H31" i="1351" s="1"/>
  <c r="G221" i="32" s="1"/>
  <c r="G19" i="1334"/>
  <c r="H19" i="1334" s="1"/>
  <c r="H20" i="1334" s="1"/>
  <c r="C10" i="1321"/>
  <c r="G11" i="1339"/>
  <c r="H11" i="1339" s="1"/>
  <c r="G6" i="1323"/>
  <c r="H6" i="1323" s="1"/>
  <c r="D11" i="1321"/>
  <c r="D11" i="1315"/>
  <c r="G10" i="1346"/>
  <c r="H10" i="1346" s="1"/>
  <c r="G30" i="1321"/>
  <c r="H30" i="1321" s="1"/>
  <c r="H31" i="1321" s="1"/>
  <c r="G191" i="32" s="1"/>
  <c r="D30" i="1315"/>
  <c r="G9" i="1347"/>
  <c r="H9" i="1347" s="1"/>
  <c r="D8" i="1322"/>
  <c r="C9" i="1342"/>
  <c r="G19" i="1321"/>
  <c r="H19" i="1321" s="1"/>
  <c r="H20" i="1321" s="1"/>
  <c r="G30" i="1329"/>
  <c r="H30" i="1329" s="1"/>
  <c r="H31" i="1329" s="1"/>
  <c r="G199" i="32" s="1"/>
  <c r="G9" i="1351"/>
  <c r="H9" i="1351" s="1"/>
  <c r="D11" i="1348"/>
  <c r="C7" i="1340"/>
  <c r="C9" i="1331"/>
  <c r="G30" i="1331"/>
  <c r="H30" i="1331" s="1"/>
  <c r="H31" i="1331" s="1"/>
  <c r="G201" i="32" s="1"/>
  <c r="D8" i="1316"/>
  <c r="C8" i="1348"/>
  <c r="G8" i="1330"/>
  <c r="H8" i="1330" s="1"/>
  <c r="C30" i="1341"/>
  <c r="D6" i="1341"/>
  <c r="D8" i="1340"/>
  <c r="G5" i="1349"/>
  <c r="H5" i="1349" s="1"/>
  <c r="G10" i="1338"/>
  <c r="H10" i="1338" s="1"/>
  <c r="D8" i="1325"/>
  <c r="C5" i="1349"/>
  <c r="G8" i="1316"/>
  <c r="H8" i="1316" s="1"/>
  <c r="C6" i="1328"/>
  <c r="D19" i="1341"/>
  <c r="G10" i="1323"/>
  <c r="H10" i="1323" s="1"/>
  <c r="D7" i="1317"/>
  <c r="G9" i="1345"/>
  <c r="H9" i="1345" s="1"/>
  <c r="D11" i="1334"/>
  <c r="D7" i="1344"/>
  <c r="G10" i="1324"/>
  <c r="H10" i="1324" s="1"/>
  <c r="D9" i="1314"/>
  <c r="C19" i="1327"/>
  <c r="C30" i="1332"/>
  <c r="C30" i="1337"/>
  <c r="C19" i="1326"/>
  <c r="C19" i="1346"/>
  <c r="G8" i="1318"/>
  <c r="H8" i="1318" s="1"/>
  <c r="C6" i="1334"/>
  <c r="G19" i="1312"/>
  <c r="H19" i="1312" s="1"/>
  <c r="H20" i="1312" s="1"/>
  <c r="D5" i="1351"/>
  <c r="G9" i="1334"/>
  <c r="H9" i="1334" s="1"/>
  <c r="G11" i="1318"/>
  <c r="H11" i="1318" s="1"/>
  <c r="G19" i="1329"/>
  <c r="H19" i="1329" s="1"/>
  <c r="H20" i="1329" s="1"/>
  <c r="E199" i="32" s="1"/>
  <c r="D30" i="1325"/>
  <c r="D30" i="1336"/>
  <c r="G11" i="1316"/>
  <c r="H11" i="1316" s="1"/>
  <c r="G6" i="1317"/>
  <c r="H6" i="1317" s="1"/>
  <c r="D19" i="1350"/>
  <c r="C9" i="1328"/>
  <c r="G7" i="1342"/>
  <c r="H7" i="1342" s="1"/>
  <c r="C30" i="1350"/>
  <c r="D7" i="1335"/>
  <c r="D10" i="1317"/>
  <c r="G19" i="1352"/>
  <c r="H19" i="1352" s="1"/>
  <c r="H20" i="1352" s="1"/>
  <c r="E292" i="32" s="1"/>
  <c r="C11" i="1344"/>
  <c r="D9" i="1346"/>
  <c r="D11" i="1337"/>
  <c r="G8" i="1348"/>
  <c r="H8" i="1348" s="1"/>
  <c r="C19" i="1342"/>
  <c r="G19" i="1335"/>
  <c r="H19" i="1335" s="1"/>
  <c r="H20" i="1335" s="1"/>
  <c r="E205" i="32" s="1"/>
  <c r="G5" i="1339"/>
  <c r="H5" i="1339" s="1"/>
  <c r="D6" i="1339"/>
  <c r="G30" i="1325"/>
  <c r="H30" i="1325" s="1"/>
  <c r="H31" i="1325" s="1"/>
  <c r="G195" i="32" s="1"/>
  <c r="G19" i="1333"/>
  <c r="H19" i="1333" s="1"/>
  <c r="H20" i="1333" s="1"/>
  <c r="G7" i="1334"/>
  <c r="H7" i="1334" s="1"/>
  <c r="G6" i="1337"/>
  <c r="H6" i="1337" s="1"/>
  <c r="D30" i="1314"/>
  <c r="D7" i="1330"/>
  <c r="D8" i="1348"/>
  <c r="D7" i="1331"/>
  <c r="D9" i="1319"/>
  <c r="C10" i="1331"/>
  <c r="C9" i="1350"/>
  <c r="G10" i="1331"/>
  <c r="H10" i="1331" s="1"/>
  <c r="G9" i="1331"/>
  <c r="H9" i="1331" s="1"/>
  <c r="D8" i="1330"/>
  <c r="D7" i="1326"/>
  <c r="C11" i="1337"/>
  <c r="C10" i="1338"/>
  <c r="G11" i="1320"/>
  <c r="H11" i="1320" s="1"/>
  <c r="D30" i="1342"/>
  <c r="D6" i="1350"/>
  <c r="C19" i="1312"/>
  <c r="G7" i="1321"/>
  <c r="H7" i="1321" s="1"/>
  <c r="D11" i="1333"/>
  <c r="C10" i="1329"/>
  <c r="D30" i="1327"/>
  <c r="G8" i="1324"/>
  <c r="H8" i="1324" s="1"/>
  <c r="C19" i="1331"/>
  <c r="G10" i="1351"/>
  <c r="H10" i="1351" s="1"/>
  <c r="G8" i="1340"/>
  <c r="H8" i="1340" s="1"/>
  <c r="D9" i="1325"/>
  <c r="C5" i="1341"/>
  <c r="G7" i="1318"/>
  <c r="H7" i="1318" s="1"/>
  <c r="G7" i="1324"/>
  <c r="H7" i="1324" s="1"/>
  <c r="D6" i="1351"/>
  <c r="G30" i="1343"/>
  <c r="H30" i="1343" s="1"/>
  <c r="H31" i="1343" s="1"/>
  <c r="G213" i="32" s="1"/>
  <c r="C9" i="1341"/>
  <c r="C19" i="1316"/>
  <c r="C5" i="1331"/>
  <c r="C30" i="1342"/>
  <c r="D9" i="1341"/>
  <c r="C5" i="1332"/>
  <c r="G10" i="1330"/>
  <c r="H10" i="1330" s="1"/>
  <c r="C7" i="1342"/>
  <c r="G30" i="1333"/>
  <c r="H30" i="1333" s="1"/>
  <c r="H31" i="1333" s="1"/>
  <c r="G203" i="32" s="1"/>
  <c r="D10" i="1315"/>
  <c r="C11" i="1323"/>
  <c r="C9" i="1318"/>
  <c r="D9" i="1333"/>
  <c r="C10" i="1350"/>
  <c r="G19" i="1327"/>
  <c r="H19" i="1327" s="1"/>
  <c r="H20" i="1327" s="1"/>
  <c r="C6" i="1319"/>
  <c r="G30" i="1335"/>
  <c r="H30" i="1335" s="1"/>
  <c r="H31" i="1335" s="1"/>
  <c r="G205" i="32" s="1"/>
  <c r="C6" i="1352"/>
  <c r="C8" i="1318"/>
  <c r="G5" i="1334"/>
  <c r="H5" i="1334" s="1"/>
  <c r="C11" i="1349"/>
  <c r="C10" i="1316"/>
  <c r="C8" i="1330"/>
  <c r="G6" i="1314"/>
  <c r="H6" i="1314" s="1"/>
  <c r="D11" i="1328"/>
  <c r="G10" i="1336"/>
  <c r="H10" i="1336" s="1"/>
  <c r="C10" i="1334"/>
  <c r="G6" i="1315"/>
  <c r="H6" i="1315" s="1"/>
  <c r="G30" i="1340"/>
  <c r="H30" i="1340" s="1"/>
  <c r="H31" i="1340" s="1"/>
  <c r="G210" i="32" s="1"/>
  <c r="C11" i="1339"/>
  <c r="C5" i="1329"/>
  <c r="C19" i="1317"/>
  <c r="C6" i="1344"/>
  <c r="D7" i="1351"/>
  <c r="G7" i="1317"/>
  <c r="H7" i="1317" s="1"/>
  <c r="D19" i="1342"/>
  <c r="D9" i="1329"/>
  <c r="G9" i="1322"/>
  <c r="H9" i="1322" s="1"/>
  <c r="C9" i="1332"/>
  <c r="G11" i="1348"/>
  <c r="H11" i="1348" s="1"/>
  <c r="C6" i="1322"/>
  <c r="C5" i="1337"/>
  <c r="C11" i="1321"/>
  <c r="C19" i="1334"/>
  <c r="C30" i="1321"/>
  <c r="C9" i="1321"/>
  <c r="D19" i="1347"/>
  <c r="D8" i="1314"/>
  <c r="D7" i="1314"/>
  <c r="C9" i="1326"/>
  <c r="C7" i="1329"/>
  <c r="C8" i="1316"/>
  <c r="G11" i="1346"/>
  <c r="H11" i="1346" s="1"/>
  <c r="D7" i="1312"/>
  <c r="G11" i="1335"/>
  <c r="H11" i="1335" s="1"/>
  <c r="D10" i="1328"/>
  <c r="C19" i="1345"/>
  <c r="C5" i="1345"/>
  <c r="D8" i="1343"/>
  <c r="D19" i="1346"/>
  <c r="G7" i="1314"/>
  <c r="H7" i="1314" s="1"/>
  <c r="C6" i="1318"/>
  <c r="C19" i="1335"/>
  <c r="G30" i="1323"/>
  <c r="H30" i="1323" s="1"/>
  <c r="H31" i="1323" s="1"/>
  <c r="G193" i="32" s="1"/>
  <c r="G8" i="1344"/>
  <c r="H8" i="1344" s="1"/>
  <c r="D11" i="1339"/>
  <c r="C11" i="1328"/>
  <c r="G30" i="1315"/>
  <c r="H30" i="1315" s="1"/>
  <c r="H31" i="1315" s="1"/>
  <c r="G185" i="32" s="1"/>
  <c r="G9" i="1312"/>
  <c r="H9" i="1312" s="1"/>
  <c r="C8" i="1345"/>
  <c r="D30" i="1334"/>
  <c r="G11" i="1336"/>
  <c r="H11" i="1336" s="1"/>
  <c r="C10" i="1320"/>
  <c r="C7" i="1341"/>
  <c r="D19" i="1319"/>
  <c r="D11" i="1346"/>
  <c r="D11" i="1330"/>
  <c r="D8" i="1350"/>
  <c r="C7" i="1348"/>
  <c r="C9" i="1337"/>
  <c r="D30" i="1338"/>
  <c r="C7" i="1351"/>
  <c r="D30" i="1329"/>
  <c r="D6" i="1331"/>
  <c r="G7" i="1322"/>
  <c r="H7" i="1322" s="1"/>
  <c r="G5" i="1328"/>
  <c r="H5" i="1328" s="1"/>
  <c r="C5" i="1327"/>
  <c r="C19" i="1320"/>
  <c r="D30" i="1344"/>
  <c r="G7" i="1351"/>
  <c r="H7" i="1351" s="1"/>
  <c r="C6" i="1325"/>
  <c r="G9" i="1350"/>
  <c r="H9" i="1350" s="1"/>
  <c r="D8" i="1315"/>
  <c r="G19" i="1330"/>
  <c r="H19" i="1330" s="1"/>
  <c r="H20" i="1330" s="1"/>
  <c r="E200" i="32" s="1"/>
  <c r="D6" i="1322"/>
  <c r="D9" i="1348"/>
  <c r="D10" i="1339"/>
  <c r="D19" i="1338"/>
  <c r="D9" i="1328"/>
  <c r="G5" i="1347"/>
  <c r="H5" i="1347" s="1"/>
  <c r="D9" i="1320"/>
  <c r="C10" i="1348"/>
  <c r="G10" i="1333"/>
  <c r="H10" i="1333" s="1"/>
  <c r="D7" i="1342"/>
  <c r="C6" i="1349"/>
  <c r="D11" i="1326"/>
  <c r="C11" i="1312"/>
  <c r="D7" i="1340"/>
  <c r="C10" i="1328"/>
  <c r="C19" i="1336"/>
  <c r="C6" i="1348"/>
  <c r="D6" i="1327"/>
  <c r="D30" i="1351"/>
  <c r="C5" i="1336"/>
  <c r="G10" i="1317"/>
  <c r="H10" i="1317" s="1"/>
  <c r="G6" i="1344"/>
  <c r="H6" i="1344" s="1"/>
  <c r="C9" i="1335"/>
  <c r="D11" i="1327"/>
  <c r="D6" i="1340"/>
  <c r="G19" i="1337"/>
  <c r="H19" i="1337" s="1"/>
  <c r="H20" i="1337" s="1"/>
  <c r="D19" i="1337"/>
  <c r="G9" i="1332"/>
  <c r="H9" i="1332" s="1"/>
  <c r="C19" i="1315"/>
  <c r="D10" i="1325"/>
  <c r="C11" i="1347"/>
  <c r="G19" i="1331"/>
  <c r="H19" i="1331" s="1"/>
  <c r="H20" i="1331" s="1"/>
  <c r="D9" i="1315"/>
  <c r="G6" i="1339"/>
  <c r="H6" i="1339" s="1"/>
  <c r="C8" i="1331"/>
  <c r="C19" i="1351"/>
  <c r="C7" i="1350"/>
  <c r="D11" i="1345"/>
  <c r="D9" i="1323"/>
  <c r="C11" i="1338"/>
  <c r="D6" i="1334"/>
  <c r="C5" i="1330"/>
  <c r="D8" i="1318"/>
  <c r="G8" i="1349"/>
  <c r="H8" i="1349" s="1"/>
  <c r="G5" i="1331"/>
  <c r="H5" i="1331" s="1"/>
  <c r="G9" i="1321"/>
  <c r="H9" i="1321" s="1"/>
  <c r="C11" i="1316"/>
  <c r="G7" i="1336"/>
  <c r="H7" i="1336" s="1"/>
  <c r="D6" i="1332"/>
  <c r="G11" i="1322"/>
  <c r="H11" i="1322" s="1"/>
  <c r="C9" i="1323"/>
  <c r="D19" i="1314"/>
  <c r="C30" i="1326"/>
  <c r="G19" i="1345"/>
  <c r="H19" i="1345" s="1"/>
  <c r="H20" i="1345" s="1"/>
  <c r="E215" i="32" s="1"/>
  <c r="C8" i="1319"/>
  <c r="G19" i="1340"/>
  <c r="H19" i="1340" s="1"/>
  <c r="H20" i="1340" s="1"/>
  <c r="E210" i="32" s="1"/>
  <c r="D6" i="1348"/>
  <c r="D8" i="1320"/>
  <c r="C6" i="1341"/>
  <c r="G30" i="1341"/>
  <c r="H30" i="1341" s="1"/>
  <c r="H31" i="1341" s="1"/>
  <c r="G211" i="32" s="1"/>
  <c r="D6" i="1347"/>
  <c r="D11" i="1325"/>
  <c r="G30" i="1336"/>
  <c r="H30" i="1336" s="1"/>
  <c r="H31" i="1336" s="1"/>
  <c r="G206" i="32" s="1"/>
  <c r="G30" i="1339"/>
  <c r="H30" i="1339" s="1"/>
  <c r="H31" i="1339" s="1"/>
  <c r="G209" i="32" s="1"/>
  <c r="C9" i="1327"/>
  <c r="D7" i="1347"/>
  <c r="D30" i="1341"/>
  <c r="C10" i="1324"/>
  <c r="D11" i="1322"/>
  <c r="D6" i="1338"/>
  <c r="G5" i="1352"/>
  <c r="H5" i="1352" s="1"/>
  <c r="D10" i="1334"/>
  <c r="G7" i="1327"/>
  <c r="H7" i="1327" s="1"/>
  <c r="G19" i="1348"/>
  <c r="H19" i="1348" s="1"/>
  <c r="H20" i="1348" s="1"/>
  <c r="E218" i="32" s="1"/>
  <c r="C19" i="1324"/>
  <c r="C30" i="1327"/>
  <c r="G10" i="1326"/>
  <c r="H10" i="1326" s="1"/>
  <c r="D30" i="1350"/>
  <c r="G30" i="1330"/>
  <c r="H30" i="1330" s="1"/>
  <c r="H31" i="1330" s="1"/>
  <c r="G200" i="32" s="1"/>
  <c r="G11" i="1326"/>
  <c r="H11" i="1326" s="1"/>
  <c r="C10" i="1344"/>
  <c r="G7" i="1331"/>
  <c r="H7" i="1331" s="1"/>
  <c r="G9" i="1329"/>
  <c r="H9" i="1329" s="1"/>
  <c r="D8" i="1321"/>
  <c r="D30" i="1317"/>
  <c r="D9" i="1321"/>
  <c r="C6" i="1314"/>
  <c r="C11" i="1346"/>
  <c r="G30" i="1316"/>
  <c r="H30" i="1316" s="1"/>
  <c r="H31" i="1316" s="1"/>
  <c r="G186" i="32" s="1"/>
  <c r="G30" i="1319"/>
  <c r="H30" i="1319" s="1"/>
  <c r="H31" i="1319" s="1"/>
  <c r="G189" i="32" s="1"/>
  <c r="G9" i="1325"/>
  <c r="H9" i="1325" s="1"/>
  <c r="C11" i="1342"/>
  <c r="D10" i="1320"/>
  <c r="C30" i="1312"/>
  <c r="D19" i="1340"/>
  <c r="C30" i="1345"/>
  <c r="D8" i="1324"/>
  <c r="D8" i="1346"/>
  <c r="G19" i="1326"/>
  <c r="H19" i="1326" s="1"/>
  <c r="H20" i="1326" s="1"/>
  <c r="E196" i="32" s="1"/>
  <c r="D19" i="1322"/>
  <c r="G7" i="1349"/>
  <c r="H7" i="1349" s="1"/>
  <c r="D9" i="1322"/>
  <c r="D19" i="1316"/>
  <c r="D19" i="1331"/>
  <c r="C7" i="1319"/>
  <c r="G7" i="1332"/>
  <c r="H7" i="1332" s="1"/>
  <c r="D10" i="1349"/>
  <c r="C6" i="1327"/>
  <c r="G8" i="1327"/>
  <c r="H8" i="1327" s="1"/>
  <c r="D19" i="1343"/>
  <c r="G19" i="1350"/>
  <c r="H19" i="1350" s="1"/>
  <c r="H20" i="1350" s="1"/>
  <c r="E220" i="32" s="1"/>
  <c r="G8" i="1323"/>
  <c r="H8" i="1323" s="1"/>
  <c r="C11" i="1319"/>
  <c r="G11" i="1327"/>
  <c r="H11" i="1327" s="1"/>
  <c r="C10" i="1340"/>
  <c r="D7" i="1316"/>
  <c r="C6" i="1338"/>
  <c r="G6" i="1329"/>
  <c r="H6" i="1329" s="1"/>
  <c r="G6" i="1345"/>
  <c r="H6" i="1345" s="1"/>
  <c r="G6" i="1338"/>
  <c r="H6" i="1338" s="1"/>
  <c r="D7" i="1322"/>
  <c r="D11" i="1317"/>
  <c r="C7" i="1325"/>
  <c r="D30" i="1345"/>
  <c r="G30" i="1332"/>
  <c r="H30" i="1332" s="1"/>
  <c r="H31" i="1332" s="1"/>
  <c r="G202" i="32" s="1"/>
  <c r="G6" i="1336"/>
  <c r="H6" i="1336" s="1"/>
  <c r="D19" i="1324"/>
  <c r="G30" i="1322"/>
  <c r="H30" i="1322" s="1"/>
  <c r="H31" i="1322" s="1"/>
  <c r="G192" i="32" s="1"/>
  <c r="G9" i="1314"/>
  <c r="H9" i="1314" s="1"/>
  <c r="G6" i="1343"/>
  <c r="H6" i="1343" s="1"/>
  <c r="G9" i="1343"/>
  <c r="H9" i="1343" s="1"/>
  <c r="C8" i="1344"/>
  <c r="G10" i="1319"/>
  <c r="H10" i="1319" s="1"/>
  <c r="C9" i="1336"/>
  <c r="C5" i="1347"/>
  <c r="C10" i="1314"/>
  <c r="D6" i="1333"/>
  <c r="C11" i="1343"/>
  <c r="C8" i="1338"/>
  <c r="G6" i="1319"/>
  <c r="H6" i="1319" s="1"/>
  <c r="G6" i="1341"/>
  <c r="H6" i="1341" s="1"/>
  <c r="C7" i="1328"/>
  <c r="D7" i="1315"/>
  <c r="C6" i="1345"/>
  <c r="G6" i="1312"/>
  <c r="H6" i="1312" s="1"/>
  <c r="D6" i="1349"/>
  <c r="D19" i="1318"/>
  <c r="C9" i="1325"/>
  <c r="C6" i="1323"/>
  <c r="C8" i="1337"/>
  <c r="D19" i="1312"/>
  <c r="G10" i="1322"/>
  <c r="H10" i="1322" s="1"/>
  <c r="C8" i="1327"/>
  <c r="G10" i="1343"/>
  <c r="H10" i="1343" s="1"/>
  <c r="C7" i="1331"/>
  <c r="G9" i="1340"/>
  <c r="H9" i="1340" s="1"/>
  <c r="D19" i="1327"/>
  <c r="D8" i="1326"/>
  <c r="D10" i="1312"/>
  <c r="C10" i="1345"/>
  <c r="D11" i="1343"/>
  <c r="G9" i="1337"/>
  <c r="H9" i="1337" s="1"/>
  <c r="D10" i="1345"/>
  <c r="D6" i="1336"/>
  <c r="G9" i="1316"/>
  <c r="H9" i="1316" s="1"/>
  <c r="D7" i="1348"/>
  <c r="D9" i="1344"/>
  <c r="C6" i="1335"/>
  <c r="C11" i="1332"/>
  <c r="D7" i="1323"/>
  <c r="G11" i="1315"/>
  <c r="H11" i="1315" s="1"/>
  <c r="C19" i="1325"/>
  <c r="D11" i="1342"/>
  <c r="C30" i="1340"/>
  <c r="C8" i="1350"/>
  <c r="C6" i="1347"/>
  <c r="D11" i="1340"/>
  <c r="D30" i="1333"/>
  <c r="D9" i="1312"/>
  <c r="G10" i="1337"/>
  <c r="H10" i="1337" s="1"/>
  <c r="D10" i="1346"/>
  <c r="C8" i="1332"/>
  <c r="G11" i="1312"/>
  <c r="H11" i="1312" s="1"/>
  <c r="G30" i="1327"/>
  <c r="H30" i="1327" s="1"/>
  <c r="H31" i="1327" s="1"/>
  <c r="G197" i="32" s="1"/>
  <c r="C30" i="1314"/>
  <c r="G7" i="1347"/>
  <c r="H7" i="1347" s="1"/>
  <c r="C11" i="1330"/>
  <c r="D19" i="1321"/>
  <c r="C7" i="1337"/>
  <c r="G30" i="1317"/>
  <c r="H30" i="1317" s="1"/>
  <c r="H31" i="1317" s="1"/>
  <c r="G187" i="32" s="1"/>
  <c r="D10" i="1319"/>
  <c r="D8" i="1336"/>
  <c r="D6" i="1343"/>
  <c r="G8" i="1345"/>
  <c r="H8" i="1345" s="1"/>
  <c r="C8" i="1315"/>
  <c r="C8" i="1328"/>
  <c r="G19" i="1342"/>
  <c r="H19" i="1342" s="1"/>
  <c r="H20" i="1342" s="1"/>
  <c r="E212" i="32" s="1"/>
  <c r="D6" i="1335"/>
  <c r="C30" i="1343"/>
  <c r="C31" i="1352"/>
  <c r="D6" i="1346"/>
  <c r="G11" i="1340"/>
  <c r="H11" i="1340" s="1"/>
  <c r="D9" i="1331"/>
  <c r="C7" i="1314"/>
  <c r="C6" i="1331"/>
  <c r="D6" i="1324"/>
  <c r="D10" i="1326"/>
  <c r="C30" i="1333"/>
  <c r="D9" i="1324"/>
  <c r="C30" i="1325"/>
  <c r="C10" i="1318"/>
  <c r="C11" i="1322"/>
  <c r="C11" i="1317"/>
  <c r="G19" i="1324"/>
  <c r="H19" i="1324" s="1"/>
  <c r="H20" i="1324" s="1"/>
  <c r="D11" i="1336"/>
  <c r="C8" i="1333"/>
  <c r="D7" i="1350"/>
  <c r="G11" i="1350"/>
  <c r="H11" i="1350" s="1"/>
  <c r="G7" i="1329"/>
  <c r="H7" i="1329" s="1"/>
  <c r="G7" i="1315"/>
  <c r="H7" i="1315" s="1"/>
  <c r="C30" i="1320"/>
  <c r="G6" i="1340"/>
  <c r="H6" i="1340" s="1"/>
  <c r="G8" i="1336"/>
  <c r="H8" i="1336" s="1"/>
  <c r="G10" i="1321"/>
  <c r="H10" i="1321" s="1"/>
  <c r="G9" i="1324"/>
  <c r="H9" i="1324" s="1"/>
  <c r="G5" i="1341"/>
  <c r="H5" i="1341" s="1"/>
  <c r="G11" i="1328"/>
  <c r="H11" i="1328" s="1"/>
  <c r="D7" i="1320"/>
  <c r="C5" i="1350"/>
  <c r="C7" i="1343"/>
  <c r="D6" i="1312"/>
  <c r="G19" i="1351"/>
  <c r="H19" i="1351" s="1"/>
  <c r="H20" i="1351" s="1"/>
  <c r="E221" i="32" s="1"/>
  <c r="G8" i="1329"/>
  <c r="H8" i="1329" s="1"/>
  <c r="C8" i="1320"/>
  <c r="D8" i="1317"/>
  <c r="D9" i="1327"/>
  <c r="C30" i="1317"/>
  <c r="C9" i="1330"/>
  <c r="G19" i="1316"/>
  <c r="H19" i="1316" s="1"/>
  <c r="H20" i="1316" s="1"/>
  <c r="E186" i="32" s="1"/>
  <c r="C6" i="1350"/>
  <c r="G10" i="1341"/>
  <c r="H10" i="1341" s="1"/>
  <c r="D9" i="1334"/>
  <c r="C8" i="1329"/>
  <c r="C6" i="1351"/>
  <c r="G8" i="1332"/>
  <c r="H8" i="1332" s="1"/>
  <c r="G7" i="1338"/>
  <c r="H7" i="1338" s="1"/>
  <c r="D19" i="1345"/>
  <c r="C8" i="1335"/>
  <c r="C10" i="1335"/>
  <c r="G11" i="1351"/>
  <c r="H11" i="1351" s="1"/>
  <c r="D9" i="1342"/>
  <c r="C7" i="1320"/>
  <c r="G10" i="1347"/>
  <c r="H10" i="1347" s="1"/>
  <c r="D8" i="1345"/>
  <c r="G9" i="1344"/>
  <c r="H9" i="1344" s="1"/>
  <c r="C19" i="1318"/>
  <c r="D9" i="1351"/>
  <c r="D8" i="1312"/>
  <c r="C30" i="1335"/>
  <c r="G30" i="1318"/>
  <c r="H30" i="1318" s="1"/>
  <c r="H31" i="1318" s="1"/>
  <c r="G188" i="32" s="1"/>
  <c r="D10" i="1351"/>
  <c r="G6" i="1333"/>
  <c r="H6" i="1333" s="1"/>
  <c r="C30" i="1346"/>
  <c r="D11" i="1312"/>
  <c r="G10" i="1329"/>
  <c r="H10" i="1329" s="1"/>
  <c r="D10" i="1347"/>
  <c r="D30" i="1339"/>
  <c r="D30" i="1323"/>
  <c r="D6" i="1352"/>
  <c r="D19" i="1335"/>
  <c r="D7" i="1349"/>
  <c r="G8" i="1350"/>
  <c r="H8" i="1350" s="1"/>
  <c r="C30" i="1351"/>
  <c r="G19" i="1318"/>
  <c r="H19" i="1318" s="1"/>
  <c r="H20" i="1318" s="1"/>
  <c r="E188" i="32" s="1"/>
  <c r="G5" i="1337"/>
  <c r="H5" i="1337" s="1"/>
  <c r="G7" i="1341"/>
  <c r="H7" i="1341" s="1"/>
  <c r="C30" i="1336"/>
  <c r="C9" i="1351"/>
  <c r="G5" i="1340"/>
  <c r="H5" i="1340" s="1"/>
  <c r="D30" i="1324"/>
  <c r="G30" i="1334"/>
  <c r="H30" i="1334" s="1"/>
  <c r="H31" i="1334" s="1"/>
  <c r="G204" i="32" s="1"/>
  <c r="G10" i="1344"/>
  <c r="H10" i="1344" s="1"/>
  <c r="D11" i="1320"/>
  <c r="C11" i="1336"/>
  <c r="C7" i="1334"/>
  <c r="C7" i="1315"/>
  <c r="C11" i="1340"/>
  <c r="G5" i="1329"/>
  <c r="H5" i="1329" s="1"/>
  <c r="D8" i="1341"/>
  <c r="D11" i="1316"/>
  <c r="C6" i="1339"/>
  <c r="G11" i="1345"/>
  <c r="H11" i="1345" s="1"/>
  <c r="D9" i="1338"/>
  <c r="C7" i="1322"/>
  <c r="D11" i="1344"/>
  <c r="C8" i="1321"/>
  <c r="C10" i="1317"/>
  <c r="G7" i="1345"/>
  <c r="H7" i="1345" s="1"/>
  <c r="D8" i="1342"/>
  <c r="C11" i="1325"/>
  <c r="G31" i="1352"/>
  <c r="H31" i="1352" s="1"/>
  <c r="H32" i="1352" s="1"/>
  <c r="G292" i="32" s="1"/>
  <c r="G10" i="1312"/>
  <c r="H10" i="1312" s="1"/>
  <c r="D6" i="1325"/>
  <c r="D8" i="1332"/>
  <c r="G11" i="1323"/>
  <c r="H11" i="1323" s="1"/>
  <c r="D10" i="1344"/>
  <c r="G9" i="1348"/>
  <c r="H9" i="1348" s="1"/>
  <c r="D8" i="1349"/>
  <c r="D6" i="1319"/>
  <c r="D19" i="1326"/>
  <c r="D11" i="1335"/>
  <c r="G6" i="1332"/>
  <c r="H6" i="1332" s="1"/>
  <c r="G11" i="1337"/>
  <c r="H11" i="1337" s="1"/>
  <c r="C19" i="1340"/>
  <c r="C19" i="1322"/>
  <c r="D11" i="1347"/>
  <c r="C30" i="1328"/>
  <c r="C9" i="1349"/>
  <c r="G11" i="1333"/>
  <c r="H11" i="1333" s="1"/>
  <c r="G10" i="1325"/>
  <c r="H10" i="1325" s="1"/>
  <c r="C5" i="1335"/>
  <c r="D8" i="1331"/>
  <c r="D7" i="1327"/>
  <c r="D10" i="1333"/>
  <c r="C10" i="1346"/>
  <c r="D19" i="1339"/>
  <c r="C6" i="1329"/>
  <c r="G11" i="1321"/>
  <c r="H11" i="1321" s="1"/>
  <c r="D30" i="1340"/>
  <c r="G8" i="1351"/>
  <c r="H8" i="1351" s="1"/>
  <c r="G9" i="1342"/>
  <c r="H9" i="1342" s="1"/>
  <c r="C9" i="1346"/>
  <c r="C8" i="1343"/>
  <c r="C11" i="1324"/>
  <c r="C6" i="1326"/>
  <c r="G30" i="1314"/>
  <c r="H30" i="1314" s="1"/>
  <c r="H31" i="1314" s="1"/>
  <c r="G184" i="32" s="1"/>
  <c r="C10" i="1319"/>
  <c r="D11" i="1324"/>
  <c r="G11" i="1343"/>
  <c r="H11" i="1343" s="1"/>
  <c r="C19" i="1319"/>
  <c r="D9" i="1347"/>
  <c r="C9" i="1338"/>
  <c r="G6" i="1342"/>
  <c r="H6" i="1342" s="1"/>
  <c r="C7" i="1317"/>
  <c r="D8" i="1329"/>
  <c r="C7" i="1339"/>
  <c r="C11" i="1348"/>
  <c r="C8" i="1322"/>
  <c r="C7" i="1312"/>
  <c r="G11" i="1330"/>
  <c r="H11" i="1330" s="1"/>
  <c r="C30" i="1347"/>
  <c r="D8" i="1338"/>
  <c r="C30" i="1329"/>
  <c r="C10" i="1312"/>
  <c r="D9" i="1343"/>
  <c r="D6" i="1337"/>
  <c r="G10" i="1327"/>
  <c r="H10" i="1327" s="1"/>
  <c r="G11" i="1325"/>
  <c r="H11" i="1325" s="1"/>
  <c r="C6" i="1340"/>
  <c r="C10" i="1327"/>
  <c r="D10" i="1318"/>
  <c r="G5" i="1342"/>
  <c r="H5" i="1342" s="1"/>
  <c r="G5" i="1332"/>
  <c r="H5" i="1332" s="1"/>
  <c r="C19" i="1332"/>
  <c r="C7" i="1336"/>
  <c r="C30" i="1349"/>
  <c r="D30" i="1316"/>
  <c r="C7" i="1321"/>
  <c r="C8" i="1342"/>
  <c r="D11" i="1351"/>
  <c r="G9" i="1326"/>
  <c r="H9" i="1326" s="1"/>
  <c r="G8" i="1328"/>
  <c r="H8" i="1328" s="1"/>
  <c r="C7" i="1318"/>
  <c r="G6" i="1330"/>
  <c r="H6" i="1330" s="1"/>
  <c r="G9" i="1320"/>
  <c r="H9" i="1320" s="1"/>
  <c r="D8" i="1328"/>
  <c r="D30" i="1349"/>
  <c r="D30" i="1312"/>
  <c r="C11" i="1331"/>
  <c r="D6" i="1320"/>
  <c r="D8" i="1334"/>
  <c r="G6" i="1351"/>
  <c r="H6" i="1351" s="1"/>
  <c r="G30" i="1338"/>
  <c r="H30" i="1338" s="1"/>
  <c r="H31" i="1338" s="1"/>
  <c r="G208" i="32" s="1"/>
  <c r="D19" i="1329"/>
  <c r="G6" i="1320"/>
  <c r="H6" i="1320" s="1"/>
  <c r="G19" i="1332"/>
  <c r="H19" i="1332" s="1"/>
  <c r="H20" i="1332" s="1"/>
  <c r="G8" i="1315"/>
  <c r="H8" i="1315" s="1"/>
  <c r="D11" i="1314"/>
  <c r="C30" i="1316"/>
  <c r="G7" i="1333"/>
  <c r="H7" i="1333" s="1"/>
  <c r="G8" i="1325"/>
  <c r="H8" i="1325" s="1"/>
  <c r="C19" i="1338"/>
  <c r="G7" i="1340"/>
  <c r="H7" i="1340" s="1"/>
  <c r="C6" i="1346"/>
  <c r="G9" i="1336"/>
  <c r="H9" i="1336" s="1"/>
  <c r="C7" i="1346"/>
  <c r="D10" i="1331"/>
  <c r="C9" i="1339"/>
  <c r="D10" i="1324"/>
  <c r="G19" i="1336"/>
  <c r="H19" i="1336" s="1"/>
  <c r="H20" i="1336" s="1"/>
  <c r="E206" i="32" s="1"/>
  <c r="C10" i="1333"/>
  <c r="C11" i="1320"/>
  <c r="G8" i="1320"/>
  <c r="H8" i="1320" s="1"/>
  <c r="C5" i="1344"/>
  <c r="G5" i="1348"/>
  <c r="H5" i="1348" s="1"/>
  <c r="G6" i="1349"/>
  <c r="H6" i="1349" s="1"/>
  <c r="D19" i="1348"/>
  <c r="D19" i="1351"/>
  <c r="C5" i="1351"/>
  <c r="C9" i="1348"/>
  <c r="C7" i="1347"/>
  <c r="G11" i="1338"/>
  <c r="H11" i="1338" s="1"/>
  <c r="C8" i="1336"/>
  <c r="G11" i="1344"/>
  <c r="H11" i="1344" s="1"/>
  <c r="D10" i="1323"/>
  <c r="C8" i="1339"/>
  <c r="G8" i="1337"/>
  <c r="H8" i="1337" s="1"/>
  <c r="D9" i="1337"/>
  <c r="C8" i="1326"/>
  <c r="D7" i="1339"/>
  <c r="C5" i="1333"/>
  <c r="C10" i="1326"/>
  <c r="G5" i="1345"/>
  <c r="H5" i="1345" s="1"/>
  <c r="G9" i="1339"/>
  <c r="H9" i="1339" s="1"/>
  <c r="D10" i="1337"/>
  <c r="G8" i="1331"/>
  <c r="H8" i="1331" s="1"/>
  <c r="D6" i="1328"/>
  <c r="C30" i="1334"/>
  <c r="D19" i="1330"/>
  <c r="G9" i="1349"/>
  <c r="H9" i="1349" s="1"/>
  <c r="D30" i="1320"/>
  <c r="D9" i="1335"/>
  <c r="G30" i="1345"/>
  <c r="H30" i="1345" s="1"/>
  <c r="H31" i="1345" s="1"/>
  <c r="G215" i="32" s="1"/>
  <c r="D11" i="1323"/>
  <c r="C8" i="1351"/>
  <c r="C7" i="1345"/>
  <c r="D19" i="1344"/>
  <c r="D9" i="1345"/>
  <c r="C11" i="1333"/>
  <c r="C7" i="1324"/>
  <c r="G5" i="1350"/>
  <c r="H5" i="1350" s="1"/>
  <c r="C11" i="1329"/>
  <c r="D6" i="1315"/>
  <c r="C8" i="1312"/>
  <c r="D6" i="1314"/>
  <c r="G30" i="1328"/>
  <c r="H30" i="1328" s="1"/>
  <c r="H31" i="1328" s="1"/>
  <c r="G198" i="32" s="1"/>
  <c r="C6" i="1333"/>
  <c r="G5" i="1336"/>
  <c r="H5" i="1336" s="1"/>
  <c r="C11" i="1315"/>
  <c r="D11" i="1341"/>
  <c r="C8" i="1325"/>
  <c r="D10" i="1335"/>
  <c r="G7" i="1348"/>
  <c r="H7" i="1348" s="1"/>
  <c r="D19" i="1317"/>
  <c r="D8" i="1351"/>
  <c r="G9" i="1323"/>
  <c r="H9" i="1323" s="1"/>
  <c r="D10" i="1336"/>
  <c r="D9" i="1336"/>
  <c r="G30" i="1344"/>
  <c r="H30" i="1344" s="1"/>
  <c r="H31" i="1344" s="1"/>
  <c r="G214" i="32" s="1"/>
  <c r="G30" i="1347"/>
  <c r="H30" i="1347" s="1"/>
  <c r="H31" i="1347" s="1"/>
  <c r="G217" i="32" s="1"/>
  <c r="C6" i="1321"/>
  <c r="D10" i="1322"/>
  <c r="G10" i="1349"/>
  <c r="H10" i="1349" s="1"/>
  <c r="C7" i="1333"/>
  <c r="C11" i="1335"/>
  <c r="G6" i="1322"/>
  <c r="H6" i="1322" s="1"/>
  <c r="G19" i="1349"/>
  <c r="H19" i="1349" s="1"/>
  <c r="H20" i="1349" s="1"/>
  <c r="E219" i="32" s="1"/>
  <c r="C11" i="1351"/>
  <c r="C30" i="1331"/>
  <c r="C10" i="1315"/>
  <c r="C6" i="1343"/>
  <c r="C19" i="1323"/>
  <c r="G30" i="1337"/>
  <c r="H30" i="1337" s="1"/>
  <c r="H31" i="1337" s="1"/>
  <c r="G207" i="32" s="1"/>
  <c r="G19" i="1325"/>
  <c r="H19" i="1325" s="1"/>
  <c r="H20" i="1325" s="1"/>
  <c r="E195" i="32" s="1"/>
  <c r="D30" i="1346"/>
  <c r="G9" i="1333"/>
  <c r="H9" i="1333" s="1"/>
  <c r="D10" i="1338"/>
  <c r="G8" i="1335"/>
  <c r="H8" i="1335" s="1"/>
  <c r="D9" i="1349"/>
  <c r="D7" i="1346"/>
  <c r="D11" i="1349"/>
  <c r="G7" i="1319"/>
  <c r="H7" i="1319" s="1"/>
  <c r="D7" i="1345"/>
  <c r="D11" i="1338"/>
  <c r="G6" i="1325"/>
  <c r="H6" i="1325" s="1"/>
  <c r="C9" i="1322"/>
  <c r="G11" i="1334"/>
  <c r="H11" i="1334" s="1"/>
  <c r="D10" i="1327"/>
  <c r="C9" i="1315"/>
  <c r="C9" i="1340"/>
  <c r="D7" i="1324"/>
  <c r="G7" i="1337"/>
  <c r="H7" i="1337" s="1"/>
  <c r="G7" i="1330"/>
  <c r="H7" i="1330" s="1"/>
  <c r="D10" i="1316"/>
  <c r="G30" i="1324"/>
  <c r="H30" i="1324" s="1"/>
  <c r="H31" i="1324" s="1"/>
  <c r="G194" i="32" s="1"/>
  <c r="C11" i="1326"/>
  <c r="D11" i="1318"/>
  <c r="C30" i="1344"/>
  <c r="C9" i="1319"/>
  <c r="G30" i="1320"/>
  <c r="H30" i="1320" s="1"/>
  <c r="H31" i="1320" s="1"/>
  <c r="G190" i="32" s="1"/>
  <c r="D8" i="1337"/>
  <c r="C5" i="1339"/>
  <c r="C19" i="1314"/>
  <c r="G8" i="1343"/>
  <c r="H8" i="1343" s="1"/>
  <c r="C8" i="1317"/>
  <c r="G10" i="1335"/>
  <c r="H10" i="1335" s="1"/>
  <c r="D19" i="1320"/>
  <c r="D30" i="1330"/>
  <c r="D30" i="1348"/>
  <c r="G7" i="1323"/>
  <c r="H7" i="1323" s="1"/>
  <c r="C8" i="1346"/>
  <c r="G5" i="1351"/>
  <c r="H5" i="1351" s="1"/>
  <c r="D19" i="1352"/>
  <c r="C10" i="1337"/>
  <c r="G7" i="1316"/>
  <c r="H7" i="1316" s="1"/>
  <c r="D31" i="1352"/>
  <c r="C19" i="1341"/>
  <c r="G5" i="1335"/>
  <c r="H5" i="1335" s="1"/>
  <c r="G19" i="1343"/>
  <c r="H19" i="1343" s="1"/>
  <c r="H20" i="1343" s="1"/>
  <c r="E213" i="32" s="1"/>
  <c r="G10" i="1342"/>
  <c r="H10" i="1342" s="1"/>
  <c r="C9" i="1317"/>
  <c r="D10" i="1342"/>
  <c r="C10" i="1341"/>
  <c r="G30" i="1348"/>
  <c r="H30" i="1348" s="1"/>
  <c r="H31" i="1348" s="1"/>
  <c r="G218" i="32" s="1"/>
  <c r="G10" i="1334"/>
  <c r="H10" i="1334" s="1"/>
  <c r="C6" i="1317"/>
  <c r="C10" i="1336"/>
  <c r="G19" i="1347"/>
  <c r="H19" i="1347" s="1"/>
  <c r="H20" i="1347" s="1"/>
  <c r="E217" i="32" s="1"/>
  <c r="G19" i="1314"/>
  <c r="H19" i="1314" s="1"/>
  <c r="H20" i="1314" s="1"/>
  <c r="E184" i="32" s="1"/>
  <c r="G19" i="1319"/>
  <c r="H19" i="1319" s="1"/>
  <c r="H20" i="1319" s="1"/>
  <c r="E189" i="32" s="1"/>
  <c r="D10" i="1314"/>
  <c r="G30" i="1342"/>
  <c r="H30" i="1342" s="1"/>
  <c r="H31" i="1342" s="1"/>
  <c r="G212" i="32" s="1"/>
  <c r="G5" i="1330"/>
  <c r="H5" i="1330" s="1"/>
  <c r="D10" i="1321"/>
  <c r="G19" i="1328"/>
  <c r="H19" i="1328" s="1"/>
  <c r="H20" i="1328" s="1"/>
  <c r="E198" i="32" s="1"/>
  <c r="D10" i="1340"/>
  <c r="C9" i="1320"/>
  <c r="C9" i="1345"/>
  <c r="G9" i="1346"/>
  <c r="H9" i="1346" s="1"/>
  <c r="D11" i="1332"/>
  <c r="C6" i="1315"/>
  <c r="D9" i="1317"/>
  <c r="C5" i="1348"/>
  <c r="C5" i="1352"/>
  <c r="G6" i="1352"/>
  <c r="H6" i="1352" s="1"/>
  <c r="G9" i="1335"/>
  <c r="H9" i="1335" s="1"/>
  <c r="G30" i="1349"/>
  <c r="H30" i="1349" s="1"/>
  <c r="H31" i="1349" s="1"/>
  <c r="G219" i="32" s="1"/>
  <c r="G8" i="1333"/>
  <c r="H8" i="1333" s="1"/>
  <c r="G19" i="1341"/>
  <c r="H19" i="1341" s="1"/>
  <c r="H20" i="1341" s="1"/>
  <c r="C7" i="1349"/>
  <c r="C19" i="1350"/>
  <c r="G11" i="1324"/>
  <c r="H11" i="1324" s="1"/>
  <c r="C30" i="1348"/>
  <c r="C9" i="1343"/>
  <c r="G6" i="1316"/>
  <c r="H6" i="1316" s="1"/>
  <c r="G7" i="1326"/>
  <c r="H7" i="1326" s="1"/>
  <c r="G19" i="1320"/>
  <c r="H19" i="1320" s="1"/>
  <c r="H20" i="1320" s="1"/>
  <c r="D10" i="1343"/>
  <c r="C10" i="1342"/>
  <c r="D11" i="1329"/>
  <c r="D30" i="1337"/>
  <c r="C19" i="1344"/>
  <c r="D6" i="1330"/>
  <c r="C11" i="1327"/>
  <c r="G10" i="1345"/>
  <c r="H10" i="1345" s="1"/>
  <c r="D7" i="1332"/>
  <c r="G10" i="1348"/>
  <c r="H10" i="1348" s="1"/>
  <c r="G9" i="1327"/>
  <c r="H9" i="1327" s="1"/>
  <c r="D8" i="1327"/>
  <c r="G6" i="1321"/>
  <c r="H6" i="1321" s="1"/>
  <c r="D6" i="1342"/>
  <c r="C6" i="1324"/>
  <c r="C10" i="1322"/>
  <c r="G8" i="1334"/>
  <c r="H8" i="1334" s="1"/>
  <c r="G6" i="1324"/>
  <c r="H6" i="1324" s="1"/>
  <c r="G8" i="1314"/>
  <c r="H8" i="1314" s="1"/>
  <c r="G6" i="1318"/>
  <c r="H6" i="1318" s="1"/>
  <c r="G11" i="1332"/>
  <c r="H11" i="1332" s="1"/>
  <c r="D7" i="1341"/>
  <c r="C19" i="1328"/>
  <c r="G6" i="1335"/>
  <c r="H6" i="1335" s="1"/>
  <c r="C19" i="1337"/>
  <c r="G8" i="1322"/>
  <c r="H8" i="1322" s="1"/>
  <c r="D10" i="1341"/>
  <c r="G5" i="1343"/>
  <c r="H5" i="1343" s="1"/>
  <c r="C19" i="1347"/>
  <c r="C10" i="1347"/>
  <c r="C8" i="1334"/>
  <c r="C6" i="1316"/>
  <c r="G19" i="1322"/>
  <c r="H19" i="1322" s="1"/>
  <c r="H20" i="1322" s="1"/>
  <c r="E192" i="32" s="1"/>
  <c r="D9" i="1318"/>
  <c r="C6" i="1330"/>
  <c r="D7" i="1329"/>
  <c r="D7" i="1337"/>
  <c r="C19" i="1349"/>
  <c r="G5" i="1346"/>
  <c r="H5" i="1346" s="1"/>
  <c r="C10" i="1343"/>
  <c r="G19" i="1346"/>
  <c r="H19" i="1346" s="1"/>
  <c r="H20" i="1346" s="1"/>
  <c r="G11" i="1349"/>
  <c r="H11" i="1349" s="1"/>
  <c r="D9" i="1340"/>
  <c r="G9" i="1315"/>
  <c r="H9" i="1315" s="1"/>
  <c r="D30" i="1331"/>
  <c r="C9" i="1324"/>
  <c r="D6" i="1318"/>
  <c r="G7" i="1350"/>
  <c r="H7" i="1350" s="1"/>
  <c r="D7" i="1318"/>
  <c r="D7" i="1321"/>
  <c r="D7" i="1319"/>
  <c r="G6" i="1326"/>
  <c r="H6" i="1326" s="1"/>
  <c r="D19" i="1315"/>
  <c r="G7" i="1320"/>
  <c r="H7" i="1320" s="1"/>
  <c r="D30" i="1328"/>
  <c r="G10" i="1320"/>
  <c r="H10" i="1320" s="1"/>
  <c r="D6" i="1321"/>
  <c r="G8" i="1338"/>
  <c r="H8" i="1338" s="1"/>
  <c r="D9" i="1350"/>
  <c r="G11" i="1314"/>
  <c r="H11" i="1314" s="1"/>
  <c r="C6" i="1312"/>
  <c r="D7" i="1328"/>
  <c r="C9" i="1316"/>
  <c r="G6" i="1328"/>
  <c r="H6" i="1328" s="1"/>
  <c r="G6" i="1348"/>
  <c r="H6" i="1348" s="1"/>
  <c r="C8" i="1349"/>
  <c r="D6" i="1323"/>
  <c r="G7" i="1325"/>
  <c r="H7" i="1325" s="1"/>
  <c r="C5" i="1338"/>
  <c r="D8" i="1323"/>
  <c r="C10" i="1330"/>
  <c r="G30" i="1346"/>
  <c r="H30" i="1346" s="1"/>
  <c r="H31" i="1346" s="1"/>
  <c r="G216" i="32" s="1"/>
  <c r="G7" i="1328"/>
  <c r="H7" i="1328" s="1"/>
  <c r="C5" i="1334"/>
  <c r="D7" i="1334"/>
  <c r="C19" i="1333"/>
  <c r="D6" i="1326"/>
  <c r="G6" i="1331"/>
  <c r="H6" i="1331" s="1"/>
  <c r="G10" i="1328"/>
  <c r="H10" i="1328" s="1"/>
  <c r="G5" i="1327"/>
  <c r="H5" i="1327" s="1"/>
  <c r="C7" i="1323"/>
  <c r="G19" i="1339"/>
  <c r="H19" i="1339" s="1"/>
  <c r="H20" i="1339" s="1"/>
  <c r="C30" i="1322"/>
  <c r="D19" i="1323"/>
  <c r="C7" i="1326"/>
  <c r="D30" i="1319"/>
  <c r="G9" i="1317"/>
  <c r="H9" i="1317" s="1"/>
  <c r="G8" i="1346"/>
  <c r="H8" i="1346" s="1"/>
  <c r="C10" i="1351"/>
  <c r="C11" i="1318"/>
  <c r="C6" i="1336"/>
  <c r="D9" i="1330"/>
  <c r="D11" i="1350"/>
  <c r="C7" i="1332"/>
  <c r="C9" i="1347"/>
  <c r="G10" i="1340"/>
  <c r="H10" i="1340" s="1"/>
  <c r="C9" i="1334"/>
  <c r="D19" i="1332"/>
  <c r="D30" i="1322"/>
  <c r="G10" i="1314"/>
  <c r="H10" i="1314" s="1"/>
  <c r="D6" i="1316"/>
  <c r="C19" i="1352"/>
  <c r="C10" i="1349"/>
  <c r="C8" i="1341"/>
  <c r="D7" i="1325"/>
  <c r="C19" i="1330"/>
  <c r="G6" i="1346"/>
  <c r="H6" i="1346" s="1"/>
  <c r="G7" i="1312"/>
  <c r="H7" i="1312" s="1"/>
  <c r="G5" i="1338"/>
  <c r="H5" i="1338" s="1"/>
  <c r="C30" i="1324"/>
  <c r="G6" i="1327"/>
  <c r="H6" i="1327" s="1"/>
  <c r="C5" i="1340"/>
  <c r="D9" i="1326"/>
  <c r="D9" i="1332"/>
  <c r="D19" i="1336"/>
  <c r="D10" i="1350"/>
  <c r="C5" i="1346"/>
  <c r="G11" i="1319"/>
  <c r="H11" i="1319" s="1"/>
  <c r="G19" i="1317"/>
  <c r="H19" i="1317" s="1"/>
  <c r="H20" i="1317" s="1"/>
  <c r="E187" i="32" s="1"/>
  <c r="C9" i="1344"/>
  <c r="C7" i="1335"/>
  <c r="G8" i="1321"/>
  <c r="H8" i="1321" s="1"/>
  <c r="C11" i="1341"/>
  <c r="D19" i="1349"/>
  <c r="C19" i="1348"/>
  <c r="C9" i="1329"/>
  <c r="D30" i="1321"/>
  <c r="G7" i="1335"/>
  <c r="H7" i="1335" s="1"/>
  <c r="G11" i="1317"/>
  <c r="H11" i="1317" s="1"/>
  <c r="C8" i="1323"/>
  <c r="G7" i="1344"/>
  <c r="H7" i="1344" s="1"/>
  <c r="C30" i="1315"/>
  <c r="G30" i="1326"/>
  <c r="H30" i="1326" s="1"/>
  <c r="H31" i="1326" s="1"/>
  <c r="G196" i="32" s="1"/>
  <c r="G30" i="1350"/>
  <c r="H30" i="1350" s="1"/>
  <c r="H31" i="1350" s="1"/>
  <c r="G220" i="32" s="1"/>
  <c r="D6" i="1345"/>
  <c r="C8" i="1314"/>
  <c r="D7" i="1336"/>
  <c r="C30" i="1319"/>
  <c r="G7" i="1346"/>
  <c r="H7" i="1346" s="1"/>
  <c r="D10" i="1330"/>
  <c r="C10" i="1325"/>
  <c r="D10" i="1348"/>
  <c r="D8" i="1347"/>
  <c r="G8" i="1319"/>
  <c r="H8" i="1319" s="1"/>
  <c r="C6" i="1337"/>
  <c r="G5" i="1344"/>
  <c r="H5" i="1344" s="1"/>
  <c r="C11" i="1350"/>
  <c r="G10" i="1318"/>
  <c r="H10" i="1318" s="1"/>
  <c r="D8" i="1319"/>
  <c r="C8" i="1340"/>
  <c r="G11" i="1347"/>
  <c r="H11" i="1347" s="1"/>
  <c r="C5" i="1343"/>
  <c r="C9" i="1312"/>
  <c r="C11" i="1334"/>
  <c r="G7" i="1343"/>
  <c r="H7" i="1343" s="1"/>
  <c r="C10" i="1323"/>
  <c r="G9" i="1338"/>
  <c r="H9" i="1338" s="1"/>
  <c r="C30" i="1330"/>
  <c r="G11" i="1331"/>
  <c r="H11" i="1331" s="1"/>
  <c r="G11" i="1329"/>
  <c r="H11" i="1329" s="1"/>
  <c r="G11" i="1341"/>
  <c r="H11" i="1341" s="1"/>
  <c r="D19" i="1334"/>
  <c r="G9" i="1330"/>
  <c r="H9" i="1330" s="1"/>
  <c r="D8" i="1344"/>
  <c r="G11" i="1282"/>
  <c r="H11" i="1282" s="1"/>
  <c r="G8" i="1282"/>
  <c r="H8" i="1282" s="1"/>
  <c r="C19" i="1282"/>
  <c r="D6" i="1282"/>
  <c r="C30" i="1282"/>
  <c r="D10" i="1282"/>
  <c r="D11" i="1282"/>
  <c r="D7" i="1282"/>
  <c r="D30" i="1282"/>
  <c r="C10" i="1282"/>
  <c r="D9" i="1282"/>
  <c r="C9" i="1282"/>
  <c r="D8" i="1282"/>
  <c r="G19" i="1282"/>
  <c r="H19" i="1282" s="1"/>
  <c r="H20" i="1282" s="1"/>
  <c r="C7" i="1282"/>
  <c r="G6" i="1282"/>
  <c r="H6" i="1282" s="1"/>
  <c r="C11" i="1282"/>
  <c r="C6" i="1282"/>
  <c r="C8" i="1282"/>
  <c r="D19" i="1282"/>
  <c r="G7" i="1282"/>
  <c r="H7" i="1282" s="1"/>
  <c r="G9" i="1282"/>
  <c r="H9" i="1282" s="1"/>
  <c r="G30" i="1282"/>
  <c r="H30" i="1282" s="1"/>
  <c r="H31" i="1282" s="1"/>
  <c r="G182" i="32" s="1"/>
  <c r="G10" i="1282"/>
  <c r="H10" i="1282" s="1"/>
  <c r="C25" i="1419" l="1"/>
  <c r="AH356" i="1365"/>
  <c r="AH357" i="1365" s="1"/>
  <c r="AC4" i="1368" s="1"/>
  <c r="AC25" i="1369" s="1"/>
  <c r="AH359" i="1365"/>
  <c r="D33" i="1434"/>
  <c r="C61" i="1441"/>
  <c r="AJ2" i="1353"/>
  <c r="AI2" i="1380"/>
  <c r="AD2" i="1368"/>
  <c r="AD2" i="1367"/>
  <c r="AI2" i="1362"/>
  <c r="AI2" i="1363" s="1"/>
  <c r="AI2" i="1359"/>
  <c r="AI2" i="1356"/>
  <c r="AD2" i="1366"/>
  <c r="AI2" i="1361"/>
  <c r="AI2" i="1358"/>
  <c r="AI2" i="1355"/>
  <c r="AI2" i="1354"/>
  <c r="AC14" i="1369"/>
  <c r="AC15" i="1369"/>
  <c r="AJ3" i="1353"/>
  <c r="AI3" i="1380"/>
  <c r="AD3" i="1368"/>
  <c r="AI3" i="1365"/>
  <c r="AI3" i="1361"/>
  <c r="AI3" i="1358"/>
  <c r="AI3" i="1355"/>
  <c r="AD3" i="1367"/>
  <c r="AD3" i="1366"/>
  <c r="AI3" i="1362"/>
  <c r="AI3" i="1363" s="1"/>
  <c r="AI3" i="1359"/>
  <c r="AI3" i="1356"/>
  <c r="AI3" i="1354"/>
  <c r="AI352" i="1365"/>
  <c r="AI354" i="1365" s="1"/>
  <c r="AX338" i="1363"/>
  <c r="AP330" i="1363"/>
  <c r="AP331" i="1363" s="1"/>
  <c r="AP329" i="1363"/>
  <c r="BL282" i="1363"/>
  <c r="BL283" i="1363" s="1"/>
  <c r="BL281" i="1363"/>
  <c r="AB11" i="1368"/>
  <c r="AC9" i="1368"/>
  <c r="AH351" i="1365"/>
  <c r="H16" i="1316"/>
  <c r="D186" i="32" s="1"/>
  <c r="AM224" i="1363"/>
  <c r="AC7" i="1367"/>
  <c r="AD6" i="1367"/>
  <c r="AC5" i="1367"/>
  <c r="AC8" i="1367"/>
  <c r="AC10" i="1367"/>
  <c r="AC9" i="1367"/>
  <c r="AH338" i="1365"/>
  <c r="AJ281" i="1365"/>
  <c r="AJ282" i="1365"/>
  <c r="AJ283" i="1365" s="1"/>
  <c r="AI297" i="1365"/>
  <c r="AI298" i="1365"/>
  <c r="AI299" i="1365" s="1"/>
  <c r="AI237" i="1365"/>
  <c r="AI238" i="1365"/>
  <c r="AI239" i="1365" s="1"/>
  <c r="AI224" i="1365"/>
  <c r="AI307" i="1365"/>
  <c r="AI308" i="1365"/>
  <c r="AI309" i="1365" s="1"/>
  <c r="AI320" i="1365"/>
  <c r="AI321" i="1365"/>
  <c r="AI322" i="1365" s="1"/>
  <c r="AI329" i="1365"/>
  <c r="AI330" i="1365"/>
  <c r="AI331" i="1365" s="1"/>
  <c r="H16" i="1344"/>
  <c r="D214" i="32" s="1"/>
  <c r="H16" i="1324"/>
  <c r="D194" i="32" s="1"/>
  <c r="H16" i="1326"/>
  <c r="H21" i="1326" s="1"/>
  <c r="H16" i="1351"/>
  <c r="H21" i="1351" s="1"/>
  <c r="H16" i="1332"/>
  <c r="D202" i="32" s="1"/>
  <c r="H16" i="1337"/>
  <c r="D207" i="32" s="1"/>
  <c r="H16" i="1349"/>
  <c r="H16" i="1338"/>
  <c r="D208" i="32" s="1"/>
  <c r="H16" i="1321"/>
  <c r="D191" i="32" s="1"/>
  <c r="H16" i="1322"/>
  <c r="E202" i="32"/>
  <c r="H16" i="1342"/>
  <c r="H16" i="1341"/>
  <c r="D211" i="32" s="1"/>
  <c r="E207" i="32"/>
  <c r="H16" i="1314"/>
  <c r="E204" i="32"/>
  <c r="E185" i="32"/>
  <c r="E214" i="32"/>
  <c r="H16" i="1343"/>
  <c r="H16" i="1318"/>
  <c r="H16" i="1350"/>
  <c r="H16" i="1320"/>
  <c r="D190" i="32" s="1"/>
  <c r="H16" i="1312"/>
  <c r="D183" i="32" s="1"/>
  <c r="E197" i="32"/>
  <c r="E203" i="32"/>
  <c r="H16" i="1333"/>
  <c r="D203" i="32" s="1"/>
  <c r="H16" i="1336"/>
  <c r="H16" i="1329"/>
  <c r="E201" i="32"/>
  <c r="H16" i="1328"/>
  <c r="H16" i="1317"/>
  <c r="E183" i="32"/>
  <c r="E208" i="32"/>
  <c r="E209" i="32"/>
  <c r="H16" i="1345"/>
  <c r="H16" i="1340"/>
  <c r="H16" i="1352"/>
  <c r="E216" i="32"/>
  <c r="H16" i="1335"/>
  <c r="E194" i="32"/>
  <c r="H16" i="1347"/>
  <c r="H16" i="1315"/>
  <c r="D185" i="32" s="1"/>
  <c r="H16" i="1334"/>
  <c r="D204" i="32" s="1"/>
  <c r="H16" i="1339"/>
  <c r="D209" i="32" s="1"/>
  <c r="E191" i="32"/>
  <c r="H16" i="1327"/>
  <c r="D197" i="32" s="1"/>
  <c r="E190" i="32"/>
  <c r="E211" i="32"/>
  <c r="H16" i="1330"/>
  <c r="H16" i="1325"/>
  <c r="H16" i="1348"/>
  <c r="H16" i="1331"/>
  <c r="D201" i="32" s="1"/>
  <c r="H16" i="1323"/>
  <c r="D193" i="32" s="1"/>
  <c r="H16" i="1346"/>
  <c r="D216" i="32" s="1"/>
  <c r="H16" i="1319"/>
  <c r="E193" i="32"/>
  <c r="H16" i="1282"/>
  <c r="D182" i="32" s="1"/>
  <c r="E182" i="32"/>
  <c r="AI356" i="1365" l="1"/>
  <c r="AI357" i="1365" s="1"/>
  <c r="AD4" i="1368" s="1"/>
  <c r="AD25" i="1369" s="1"/>
  <c r="AI359" i="1365"/>
  <c r="AH360" i="1365"/>
  <c r="E61" i="1441"/>
  <c r="AD15" i="1369"/>
  <c r="AD14" i="1369"/>
  <c r="AK3" i="1353"/>
  <c r="AJ3" i="1380"/>
  <c r="AE3" i="1368"/>
  <c r="AE3" i="1367"/>
  <c r="AJ3" i="1362"/>
  <c r="AJ3" i="1363" s="1"/>
  <c r="AJ3" i="1359"/>
  <c r="AJ3" i="1356"/>
  <c r="AJ3" i="1354"/>
  <c r="AE3" i="1366"/>
  <c r="AJ3" i="1365"/>
  <c r="AJ3" i="1361"/>
  <c r="AJ3" i="1358"/>
  <c r="AJ3" i="1355"/>
  <c r="AK2" i="1353"/>
  <c r="AJ2" i="1380"/>
  <c r="AE2" i="1368"/>
  <c r="AJ2" i="1362"/>
  <c r="AJ2" i="1363" s="1"/>
  <c r="AJ2" i="1359"/>
  <c r="AJ2" i="1356"/>
  <c r="AJ2" i="1361"/>
  <c r="AJ2" i="1358"/>
  <c r="AJ2" i="1355"/>
  <c r="AE2" i="1367"/>
  <c r="AE2" i="1366"/>
  <c r="AJ2" i="1354"/>
  <c r="AK352" i="1365"/>
  <c r="AK354" i="1365" s="1"/>
  <c r="AK359" i="1365" s="1"/>
  <c r="AJ352" i="1365"/>
  <c r="AJ354" i="1365" s="1"/>
  <c r="AY338" i="1363"/>
  <c r="AQ329" i="1363"/>
  <c r="AQ330" i="1363"/>
  <c r="AQ331" i="1363" s="1"/>
  <c r="BM282" i="1363"/>
  <c r="BM283" i="1363" s="1"/>
  <c r="BM281" i="1363"/>
  <c r="AC11" i="1368"/>
  <c r="H21" i="1316"/>
  <c r="AI351" i="1365"/>
  <c r="AD9" i="1368"/>
  <c r="H21" i="1352"/>
  <c r="D292" i="32"/>
  <c r="AN224" i="1363"/>
  <c r="AD7" i="1367"/>
  <c r="AD9" i="1367"/>
  <c r="AD8" i="1367"/>
  <c r="AE6" i="1367"/>
  <c r="AD10" i="1367"/>
  <c r="AD5" i="1367"/>
  <c r="AI338" i="1365"/>
  <c r="AJ224" i="1365"/>
  <c r="AJ329" i="1365"/>
  <c r="AJ330" i="1365"/>
  <c r="AJ331" i="1365" s="1"/>
  <c r="AJ238" i="1365"/>
  <c r="AJ239" i="1365" s="1"/>
  <c r="AJ237" i="1365"/>
  <c r="AK281" i="1365"/>
  <c r="AK282" i="1365"/>
  <c r="AJ297" i="1365"/>
  <c r="AJ298" i="1365"/>
  <c r="AJ299" i="1365" s="1"/>
  <c r="AJ320" i="1365"/>
  <c r="AJ321" i="1365"/>
  <c r="AJ322" i="1365" s="1"/>
  <c r="AJ307" i="1365"/>
  <c r="AJ308" i="1365"/>
  <c r="AJ309" i="1365" s="1"/>
  <c r="H214" i="32"/>
  <c r="H194" i="32"/>
  <c r="H21" i="1341"/>
  <c r="N214" i="32"/>
  <c r="I214" i="32"/>
  <c r="M214" i="32"/>
  <c r="D221" i="32"/>
  <c r="N221" i="32" s="1"/>
  <c r="H21" i="1312"/>
  <c r="H21" i="1344"/>
  <c r="H21" i="1324"/>
  <c r="I194" i="32"/>
  <c r="H21" i="1315"/>
  <c r="H21" i="1337"/>
  <c r="H21" i="1346"/>
  <c r="H21" i="1333"/>
  <c r="D196" i="32"/>
  <c r="N196" i="32" s="1"/>
  <c r="H21" i="1321"/>
  <c r="H21" i="1323"/>
  <c r="M194" i="32"/>
  <c r="H21" i="1342"/>
  <c r="D212" i="32"/>
  <c r="H21" i="1325"/>
  <c r="D195" i="32"/>
  <c r="N186" i="32"/>
  <c r="M186" i="32"/>
  <c r="I186" i="32"/>
  <c r="H186" i="32"/>
  <c r="N204" i="32"/>
  <c r="M204" i="32"/>
  <c r="I204" i="32"/>
  <c r="H204" i="32"/>
  <c r="H21" i="1328"/>
  <c r="D198" i="32"/>
  <c r="H21" i="1343"/>
  <c r="D213" i="32"/>
  <c r="H21" i="1322"/>
  <c r="D192" i="32"/>
  <c r="H21" i="1319"/>
  <c r="D189" i="32"/>
  <c r="N185" i="32"/>
  <c r="M185" i="32"/>
  <c r="I185" i="32"/>
  <c r="H185" i="32"/>
  <c r="H21" i="1340"/>
  <c r="D210" i="32"/>
  <c r="N194" i="32"/>
  <c r="H21" i="1331"/>
  <c r="H21" i="1314"/>
  <c r="D184" i="32"/>
  <c r="N191" i="32"/>
  <c r="M191" i="32"/>
  <c r="I191" i="32"/>
  <c r="H191" i="32"/>
  <c r="H21" i="1332"/>
  <c r="H21" i="1330"/>
  <c r="D200" i="32"/>
  <c r="H21" i="1320"/>
  <c r="H21" i="1345"/>
  <c r="D215" i="32"/>
  <c r="H21" i="1339"/>
  <c r="I208" i="32"/>
  <c r="H208" i="32"/>
  <c r="N208" i="32"/>
  <c r="M208" i="32"/>
  <c r="H21" i="1335"/>
  <c r="D205" i="32"/>
  <c r="N202" i="32"/>
  <c r="M202" i="32"/>
  <c r="I202" i="32"/>
  <c r="H202" i="32"/>
  <c r="I216" i="32"/>
  <c r="H216" i="32"/>
  <c r="N216" i="32"/>
  <c r="M216" i="32"/>
  <c r="H21" i="1347"/>
  <c r="D217" i="32"/>
  <c r="H21" i="1327"/>
  <c r="N193" i="32"/>
  <c r="M193" i="32"/>
  <c r="I193" i="32"/>
  <c r="H193" i="32"/>
  <c r="H21" i="1338"/>
  <c r="H21" i="1329"/>
  <c r="D199" i="32"/>
  <c r="H21" i="1349"/>
  <c r="D219" i="32"/>
  <c r="H21" i="1348"/>
  <c r="D218" i="32"/>
  <c r="M190" i="32"/>
  <c r="I190" i="32"/>
  <c r="H190" i="32"/>
  <c r="N190" i="32"/>
  <c r="N201" i="32"/>
  <c r="M201" i="32"/>
  <c r="I201" i="32"/>
  <c r="H201" i="32"/>
  <c r="H197" i="32"/>
  <c r="N197" i="32"/>
  <c r="M197" i="32"/>
  <c r="I197" i="32"/>
  <c r="H21" i="1336"/>
  <c r="D206" i="32"/>
  <c r="N183" i="32"/>
  <c r="M183" i="32"/>
  <c r="I183" i="32"/>
  <c r="H183" i="32"/>
  <c r="I211" i="32"/>
  <c r="H211" i="32"/>
  <c r="N211" i="32"/>
  <c r="M211" i="32"/>
  <c r="N207" i="32"/>
  <c r="M207" i="32"/>
  <c r="I207" i="32"/>
  <c r="H207" i="32"/>
  <c r="H21" i="1350"/>
  <c r="D220" i="32"/>
  <c r="N209" i="32"/>
  <c r="M209" i="32"/>
  <c r="I209" i="32"/>
  <c r="H209" i="32"/>
  <c r="H21" i="1317"/>
  <c r="D187" i="32"/>
  <c r="I203" i="32"/>
  <c r="H203" i="32"/>
  <c r="N203" i="32"/>
  <c r="M203" i="32"/>
  <c r="H21" i="1318"/>
  <c r="D188" i="32"/>
  <c r="H21" i="1334"/>
  <c r="H21" i="1282"/>
  <c r="N182" i="32"/>
  <c r="M182" i="32"/>
  <c r="I182" i="32"/>
  <c r="H182" i="32"/>
  <c r="AJ356" i="1365" l="1"/>
  <c r="AJ357" i="1365" s="1"/>
  <c r="AE4" i="1368" s="1"/>
  <c r="AJ359" i="1365"/>
  <c r="AK360" i="1365" s="1"/>
  <c r="AJ360" i="1365"/>
  <c r="AI360" i="1365"/>
  <c r="D62" i="1441"/>
  <c r="AF6" i="1367"/>
  <c r="AK283" i="1365"/>
  <c r="AK356" i="1365"/>
  <c r="AK357" i="1365" s="1"/>
  <c r="AF4" i="1368" s="1"/>
  <c r="AF25" i="1369" s="1"/>
  <c r="AE15" i="1369"/>
  <c r="AE14" i="1369"/>
  <c r="AK3" i="1380"/>
  <c r="AL3" i="1380" s="1"/>
  <c r="AM3" i="1380" s="1"/>
  <c r="AN3" i="1380" s="1"/>
  <c r="AO3" i="1380" s="1"/>
  <c r="AP3" i="1380" s="1"/>
  <c r="AQ3" i="1380" s="1"/>
  <c r="AR3" i="1380" s="1"/>
  <c r="AS3" i="1380" s="1"/>
  <c r="AT3" i="1380" s="1"/>
  <c r="AU3" i="1380" s="1"/>
  <c r="AV3" i="1380" s="1"/>
  <c r="AW3" i="1380" s="1"/>
  <c r="AX3" i="1380" s="1"/>
  <c r="AY3" i="1380" s="1"/>
  <c r="AZ3" i="1380" s="1"/>
  <c r="BA3" i="1380" s="1"/>
  <c r="BB3" i="1380" s="1"/>
  <c r="BC3" i="1380" s="1"/>
  <c r="BD3" i="1380" s="1"/>
  <c r="BE3" i="1380" s="1"/>
  <c r="BF3" i="1380" s="1"/>
  <c r="BG3" i="1380" s="1"/>
  <c r="BH3" i="1380" s="1"/>
  <c r="BI3" i="1380" s="1"/>
  <c r="BJ3" i="1380" s="1"/>
  <c r="BK3" i="1380" s="1"/>
  <c r="BL3" i="1380" s="1"/>
  <c r="BM3" i="1380" s="1"/>
  <c r="BN3" i="1380" s="1"/>
  <c r="BO3" i="1380" s="1"/>
  <c r="BP3" i="1380" s="1"/>
  <c r="BQ3" i="1380" s="1"/>
  <c r="BR3" i="1380" s="1"/>
  <c r="AF3" i="1368"/>
  <c r="AF3" i="1367"/>
  <c r="AK3" i="1362"/>
  <c r="AK3" i="1359"/>
  <c r="AK3" i="1356"/>
  <c r="AK3" i="1354"/>
  <c r="AF3" i="1366"/>
  <c r="AK3" i="1365"/>
  <c r="AK3" i="1361"/>
  <c r="AK3" i="1358"/>
  <c r="AK3" i="1355"/>
  <c r="AK2" i="1380"/>
  <c r="AL2" i="1380" s="1"/>
  <c r="AM2" i="1380" s="1"/>
  <c r="AN2" i="1380" s="1"/>
  <c r="AO2" i="1380" s="1"/>
  <c r="AP2" i="1380" s="1"/>
  <c r="AQ2" i="1380" s="1"/>
  <c r="AR2" i="1380" s="1"/>
  <c r="AS2" i="1380" s="1"/>
  <c r="AT2" i="1380" s="1"/>
  <c r="AU2" i="1380" s="1"/>
  <c r="AV2" i="1380" s="1"/>
  <c r="AW2" i="1380" s="1"/>
  <c r="AX2" i="1380" s="1"/>
  <c r="AY2" i="1380" s="1"/>
  <c r="AZ2" i="1380" s="1"/>
  <c r="BA2" i="1380" s="1"/>
  <c r="BB2" i="1380" s="1"/>
  <c r="BC2" i="1380" s="1"/>
  <c r="BD2" i="1380" s="1"/>
  <c r="BE2" i="1380" s="1"/>
  <c r="BF2" i="1380" s="1"/>
  <c r="BG2" i="1380" s="1"/>
  <c r="BH2" i="1380" s="1"/>
  <c r="BI2" i="1380" s="1"/>
  <c r="BJ2" i="1380" s="1"/>
  <c r="BK2" i="1380" s="1"/>
  <c r="BL2" i="1380" s="1"/>
  <c r="BM2" i="1380" s="1"/>
  <c r="BN2" i="1380" s="1"/>
  <c r="BO2" i="1380" s="1"/>
  <c r="BP2" i="1380" s="1"/>
  <c r="BQ2" i="1380" s="1"/>
  <c r="BR2" i="1380" s="1"/>
  <c r="AF2" i="1368"/>
  <c r="AF2" i="1366"/>
  <c r="AK2" i="1362"/>
  <c r="AK2" i="1359"/>
  <c r="AK2" i="1356"/>
  <c r="AK2" i="1361"/>
  <c r="AK2" i="1358"/>
  <c r="AK2" i="1355"/>
  <c r="AF2" i="1367"/>
  <c r="AK2" i="1354"/>
  <c r="AE25" i="1369"/>
  <c r="AZ338" i="1363"/>
  <c r="AR330" i="1363"/>
  <c r="AR331" i="1363" s="1"/>
  <c r="AR329" i="1363"/>
  <c r="BN282" i="1363"/>
  <c r="BN283" i="1363" s="1"/>
  <c r="BN281" i="1363"/>
  <c r="AD11" i="1368"/>
  <c r="AJ351" i="1365"/>
  <c r="AE9" i="1368"/>
  <c r="AO224" i="1363"/>
  <c r="M292" i="32"/>
  <c r="N292" i="32"/>
  <c r="H292" i="32"/>
  <c r="I292" i="32"/>
  <c r="AE10" i="1367"/>
  <c r="AE9" i="1367"/>
  <c r="AE7" i="1367"/>
  <c r="AE8" i="1367"/>
  <c r="AE5" i="1367"/>
  <c r="AJ338" i="1365"/>
  <c r="AK329" i="1365"/>
  <c r="AK330" i="1365"/>
  <c r="AK320" i="1365"/>
  <c r="AK321" i="1365"/>
  <c r="AK237" i="1365"/>
  <c r="AK238" i="1365"/>
  <c r="AK297" i="1365"/>
  <c r="AK298" i="1365"/>
  <c r="AK224" i="1365"/>
  <c r="AK307" i="1365"/>
  <c r="AK308" i="1365"/>
  <c r="J214" i="32"/>
  <c r="K214" i="32" s="1"/>
  <c r="L214" i="32" s="1"/>
  <c r="J193" i="32"/>
  <c r="K193" i="32" s="1"/>
  <c r="L193" i="32" s="1"/>
  <c r="O193" i="32" s="1"/>
  <c r="F193" i="1310" s="1"/>
  <c r="J194" i="32"/>
  <c r="K194" i="32" s="1"/>
  <c r="H221" i="32"/>
  <c r="J183" i="32"/>
  <c r="K183" i="32" s="1"/>
  <c r="L183" i="32" s="1"/>
  <c r="O183" i="32" s="1"/>
  <c r="F183" i="1310" s="1"/>
  <c r="I221" i="32"/>
  <c r="M221" i="32"/>
  <c r="J203" i="32"/>
  <c r="K203" i="32" s="1"/>
  <c r="J197" i="32"/>
  <c r="K197" i="32" s="1"/>
  <c r="J201" i="32"/>
  <c r="K201" i="32" s="1"/>
  <c r="L201" i="32" s="1"/>
  <c r="O201" i="32" s="1"/>
  <c r="F201" i="1310" s="1"/>
  <c r="J209" i="32"/>
  <c r="K209" i="32" s="1"/>
  <c r="H196" i="32"/>
  <c r="I196" i="32"/>
  <c r="J211" i="32"/>
  <c r="K211" i="32" s="1"/>
  <c r="M196" i="32"/>
  <c r="J207" i="32"/>
  <c r="K207" i="32" s="1"/>
  <c r="J208" i="32"/>
  <c r="K208" i="32" s="1"/>
  <c r="I192" i="32"/>
  <c r="H192" i="32"/>
  <c r="N192" i="32"/>
  <c r="M192" i="32"/>
  <c r="N199" i="32"/>
  <c r="M199" i="32"/>
  <c r="I199" i="32"/>
  <c r="H199" i="32"/>
  <c r="J216" i="32"/>
  <c r="I200" i="32"/>
  <c r="H200" i="32"/>
  <c r="N200" i="32"/>
  <c r="M200" i="32"/>
  <c r="J186" i="32"/>
  <c r="J202" i="32"/>
  <c r="K202" i="32" s="1"/>
  <c r="I184" i="32"/>
  <c r="H184" i="32"/>
  <c r="N184" i="32"/>
  <c r="M184" i="32"/>
  <c r="H213" i="32"/>
  <c r="N213" i="32"/>
  <c r="M213" i="32"/>
  <c r="I213" i="32"/>
  <c r="J204" i="32"/>
  <c r="K204" i="32" s="1"/>
  <c r="J190" i="32"/>
  <c r="K190" i="32" s="1"/>
  <c r="J185" i="32"/>
  <c r="K185" i="32" s="1"/>
  <c r="N217" i="32"/>
  <c r="M217" i="32"/>
  <c r="I217" i="32"/>
  <c r="H217" i="32"/>
  <c r="M198" i="32"/>
  <c r="I198" i="32"/>
  <c r="H198" i="32"/>
  <c r="N198" i="32"/>
  <c r="I195" i="32"/>
  <c r="H195" i="32"/>
  <c r="N195" i="32"/>
  <c r="M195" i="32"/>
  <c r="N218" i="32"/>
  <c r="M218" i="32"/>
  <c r="I218" i="32"/>
  <c r="H218" i="32"/>
  <c r="H205" i="32"/>
  <c r="N205" i="32"/>
  <c r="M205" i="32"/>
  <c r="I205" i="32"/>
  <c r="N188" i="32"/>
  <c r="M188" i="32"/>
  <c r="I188" i="32"/>
  <c r="H188" i="32"/>
  <c r="I187" i="32"/>
  <c r="H187" i="32"/>
  <c r="N187" i="32"/>
  <c r="M187" i="32"/>
  <c r="N215" i="32"/>
  <c r="M215" i="32"/>
  <c r="I215" i="32"/>
  <c r="H215" i="32"/>
  <c r="N210" i="32"/>
  <c r="M210" i="32"/>
  <c r="I210" i="32"/>
  <c r="H210" i="32"/>
  <c r="H189" i="32"/>
  <c r="N189" i="32"/>
  <c r="M189" i="32"/>
  <c r="I189" i="32"/>
  <c r="N212" i="32"/>
  <c r="M212" i="32"/>
  <c r="I212" i="32"/>
  <c r="H212" i="32"/>
  <c r="M206" i="32"/>
  <c r="I206" i="32"/>
  <c r="H206" i="32"/>
  <c r="N206" i="32"/>
  <c r="I219" i="32"/>
  <c r="H219" i="32"/>
  <c r="N219" i="32"/>
  <c r="M219" i="32"/>
  <c r="J191" i="32"/>
  <c r="N220" i="32"/>
  <c r="M220" i="32"/>
  <c r="I220" i="32"/>
  <c r="H220" i="32"/>
  <c r="J182" i="32"/>
  <c r="K182" i="32" s="1"/>
  <c r="L182" i="32" s="1"/>
  <c r="C62" i="1441" l="1"/>
  <c r="F183" i="1429"/>
  <c r="F183" i="1431"/>
  <c r="F183" i="1430"/>
  <c r="F201" i="1429"/>
  <c r="F201" i="1431"/>
  <c r="F201" i="1430"/>
  <c r="F193" i="1429"/>
  <c r="F193" i="1431"/>
  <c r="F193" i="1430"/>
  <c r="AG25" i="1369"/>
  <c r="B25" i="1419" s="1"/>
  <c r="AF5" i="1367"/>
  <c r="AK239" i="1365"/>
  <c r="AF9" i="1367"/>
  <c r="AK322" i="1365"/>
  <c r="AF8" i="1367"/>
  <c r="AK309" i="1365"/>
  <c r="AF10" i="1367"/>
  <c r="AK331" i="1365"/>
  <c r="AF7" i="1367"/>
  <c r="AK299" i="1365"/>
  <c r="D3" i="1385" a="1"/>
  <c r="D26" i="1385" s="1"/>
  <c r="AK3" i="1363"/>
  <c r="AL3" i="1362"/>
  <c r="AF15" i="1369"/>
  <c r="AK2" i="1363"/>
  <c r="AL2" i="1362"/>
  <c r="AF14" i="1369"/>
  <c r="B3" i="1385" s="1" a="1"/>
  <c r="F183" i="1380"/>
  <c r="F193" i="1380"/>
  <c r="F201" i="1380"/>
  <c r="BA338" i="1363"/>
  <c r="AS330" i="1363"/>
  <c r="AS331" i="1363" s="1"/>
  <c r="AS329" i="1363"/>
  <c r="BO281" i="1363"/>
  <c r="BO282" i="1363"/>
  <c r="BO283" i="1363" s="1"/>
  <c r="J292" i="32"/>
  <c r="K292" i="32" s="1"/>
  <c r="AE11" i="1368"/>
  <c r="AK351" i="1365"/>
  <c r="AF9" i="1368"/>
  <c r="F183" i="1358"/>
  <c r="F183" i="1361"/>
  <c r="F183" i="1354"/>
  <c r="F183" i="1362"/>
  <c r="F183" i="1359"/>
  <c r="F183" i="1356"/>
  <c r="F183" i="1355"/>
  <c r="F183" i="1365"/>
  <c r="F183" i="1363"/>
  <c r="F183" i="1353"/>
  <c r="D5" i="1311"/>
  <c r="F201" i="1356"/>
  <c r="F201" i="1363"/>
  <c r="F201" i="1355"/>
  <c r="F201" i="1358"/>
  <c r="F201" i="1354"/>
  <c r="F201" i="1361"/>
  <c r="F201" i="1362"/>
  <c r="F201" i="1359"/>
  <c r="F201" i="1365"/>
  <c r="F201" i="1353"/>
  <c r="D23" i="1311"/>
  <c r="F193" i="1359"/>
  <c r="F193" i="1356"/>
  <c r="F193" i="1363"/>
  <c r="F193" i="1355"/>
  <c r="F193" i="1358"/>
  <c r="F193" i="1361"/>
  <c r="F193" i="1354"/>
  <c r="F193" i="1362"/>
  <c r="F193" i="1365"/>
  <c r="F193" i="1353"/>
  <c r="D15" i="1311"/>
  <c r="AP224" i="1363"/>
  <c r="AK338" i="1365"/>
  <c r="L194" i="32"/>
  <c r="O194" i="32" s="1"/>
  <c r="F194" i="1310" s="1"/>
  <c r="O214" i="32"/>
  <c r="F214" i="1310" s="1"/>
  <c r="J195" i="32"/>
  <c r="K195" i="32" s="1"/>
  <c r="L195" i="32" s="1"/>
  <c r="L203" i="32"/>
  <c r="O203" i="32" s="1"/>
  <c r="F203" i="1310" s="1"/>
  <c r="J221" i="32"/>
  <c r="K221" i="32" s="1"/>
  <c r="L221" i="32" s="1"/>
  <c r="L197" i="32"/>
  <c r="O197" i="32" s="1"/>
  <c r="F197" i="1310" s="1"/>
  <c r="J196" i="32"/>
  <c r="K196" i="32" s="1"/>
  <c r="L209" i="32"/>
  <c r="O209" i="32" s="1"/>
  <c r="F209" i="1310" s="1"/>
  <c r="J220" i="32"/>
  <c r="K220" i="32" s="1"/>
  <c r="L220" i="32" s="1"/>
  <c r="O220" i="32" s="1"/>
  <c r="F220" i="1310" s="1"/>
  <c r="J217" i="32"/>
  <c r="K217" i="32" s="1"/>
  <c r="L217" i="32" s="1"/>
  <c r="O217" i="32" s="1"/>
  <c r="F217" i="1310" s="1"/>
  <c r="J200" i="32"/>
  <c r="K200" i="32" s="1"/>
  <c r="J206" i="32"/>
  <c r="K206" i="32" s="1"/>
  <c r="L211" i="32"/>
  <c r="O211" i="32" s="1"/>
  <c r="F211" i="1310" s="1"/>
  <c r="L204" i="32"/>
  <c r="O204" i="32" s="1"/>
  <c r="F204" i="1310" s="1"/>
  <c r="J199" i="32"/>
  <c r="K199" i="32" s="1"/>
  <c r="L208" i="32"/>
  <c r="O208" i="32" s="1"/>
  <c r="F208" i="1310" s="1"/>
  <c r="J188" i="32"/>
  <c r="K188" i="32" s="1"/>
  <c r="L188" i="32" s="1"/>
  <c r="O188" i="32" s="1"/>
  <c r="F188" i="1310" s="1"/>
  <c r="J189" i="32"/>
  <c r="K189" i="32" s="1"/>
  <c r="L189" i="32" s="1"/>
  <c r="O189" i="32" s="1"/>
  <c r="F189" i="1310" s="1"/>
  <c r="J213" i="32"/>
  <c r="L207" i="32"/>
  <c r="O207" i="32" s="1"/>
  <c r="F207" i="1310" s="1"/>
  <c r="J205" i="32"/>
  <c r="K205" i="32" s="1"/>
  <c r="J184" i="32"/>
  <c r="K184" i="32" s="1"/>
  <c r="L190" i="32"/>
  <c r="O190" i="32" s="1"/>
  <c r="F190" i="1310" s="1"/>
  <c r="K186" i="32"/>
  <c r="J219" i="32"/>
  <c r="K219" i="32" s="1"/>
  <c r="J218" i="32"/>
  <c r="K218" i="32" s="1"/>
  <c r="J198" i="32"/>
  <c r="K198" i="32" s="1"/>
  <c r="J210" i="32"/>
  <c r="J215" i="32"/>
  <c r="K215" i="32" s="1"/>
  <c r="L215" i="32" s="1"/>
  <c r="L185" i="32"/>
  <c r="O185" i="32" s="1"/>
  <c r="F185" i="1310" s="1"/>
  <c r="K216" i="32"/>
  <c r="L216" i="32" s="1"/>
  <c r="O216" i="32" s="1"/>
  <c r="F216" i="1310" s="1"/>
  <c r="J212" i="32"/>
  <c r="K212" i="32" s="1"/>
  <c r="L202" i="32"/>
  <c r="O202" i="32" s="1"/>
  <c r="F202" i="1310" s="1"/>
  <c r="J187" i="32"/>
  <c r="K187" i="32" s="1"/>
  <c r="K191" i="32"/>
  <c r="L191" i="32" s="1"/>
  <c r="J192" i="32"/>
  <c r="K192" i="32" s="1"/>
  <c r="O182" i="32"/>
  <c r="F182" i="1310" s="1"/>
  <c r="E62" i="1441" l="1"/>
  <c r="F220" i="1429"/>
  <c r="F220" i="1431"/>
  <c r="F220" i="1430"/>
  <c r="F194" i="1429"/>
  <c r="F194" i="1431"/>
  <c r="F194" i="1430"/>
  <c r="F208" i="1429"/>
  <c r="F208" i="1431"/>
  <c r="F208" i="1430"/>
  <c r="F209" i="1429"/>
  <c r="F209" i="1431"/>
  <c r="F209" i="1430"/>
  <c r="F185" i="1429"/>
  <c r="F185" i="1431"/>
  <c r="F185" i="1430"/>
  <c r="F211" i="1429"/>
  <c r="F211" i="1431"/>
  <c r="F211" i="1430"/>
  <c r="F188" i="1431"/>
  <c r="F188" i="1430"/>
  <c r="F188" i="1429"/>
  <c r="F182" i="1429"/>
  <c r="F182" i="1431"/>
  <c r="F182" i="1430"/>
  <c r="F203" i="1429"/>
  <c r="F203" i="1431"/>
  <c r="F203" i="1430"/>
  <c r="F202" i="1429"/>
  <c r="F202" i="1431"/>
  <c r="F202" i="1430"/>
  <c r="F190" i="1429"/>
  <c r="F190" i="1431"/>
  <c r="F190" i="1430"/>
  <c r="F204" i="1429"/>
  <c r="F204" i="1431"/>
  <c r="F204" i="1430"/>
  <c r="F207" i="1429"/>
  <c r="F207" i="1431"/>
  <c r="F207" i="1430"/>
  <c r="F216" i="1429"/>
  <c r="F216" i="1431"/>
  <c r="F216" i="1430"/>
  <c r="F197" i="1429"/>
  <c r="F197" i="1431"/>
  <c r="F197" i="1430"/>
  <c r="F189" i="1429"/>
  <c r="F189" i="1431"/>
  <c r="F189" i="1430"/>
  <c r="F217" i="1429"/>
  <c r="F217" i="1431"/>
  <c r="F217" i="1430"/>
  <c r="F214" i="1429"/>
  <c r="F214" i="1431"/>
  <c r="F214" i="1430"/>
  <c r="C63" i="214"/>
  <c r="B3" i="1385"/>
  <c r="B18" i="1385"/>
  <c r="B7" i="1385"/>
  <c r="B13" i="1385"/>
  <c r="B11" i="1385"/>
  <c r="B32" i="1385"/>
  <c r="B30" i="1385"/>
  <c r="B5" i="1385"/>
  <c r="B24" i="1385"/>
  <c r="B22" i="1385"/>
  <c r="B28" i="1385"/>
  <c r="B16" i="1385"/>
  <c r="B14" i="1385"/>
  <c r="B20" i="1385"/>
  <c r="B10" i="1385"/>
  <c r="B8" i="1385"/>
  <c r="B6" i="1385"/>
  <c r="B12" i="1385"/>
  <c r="B25" i="1385"/>
  <c r="B31" i="1385"/>
  <c r="B26" i="1385"/>
  <c r="B4" i="1385"/>
  <c r="B17" i="1385"/>
  <c r="B23" i="1385"/>
  <c r="B29" i="1385"/>
  <c r="B27" i="1385"/>
  <c r="B9" i="1385"/>
  <c r="B15" i="1385"/>
  <c r="B21" i="1385"/>
  <c r="B19" i="1385"/>
  <c r="D12" i="1385"/>
  <c r="D20" i="1385"/>
  <c r="D7" i="1385"/>
  <c r="D21" i="1385"/>
  <c r="D18" i="1385"/>
  <c r="D29" i="1385"/>
  <c r="D22" i="1385"/>
  <c r="D9" i="1385"/>
  <c r="D23" i="1385"/>
  <c r="D10" i="1385"/>
  <c r="D17" i="1385"/>
  <c r="D24" i="1385"/>
  <c r="D11" i="1385"/>
  <c r="D25" i="1385"/>
  <c r="D3" i="1385"/>
  <c r="D30" i="1385"/>
  <c r="D6" i="1385"/>
  <c r="D13" i="1385"/>
  <c r="D8" i="1385"/>
  <c r="D28" i="1385"/>
  <c r="D15" i="1385"/>
  <c r="D27" i="1385"/>
  <c r="D14" i="1385"/>
  <c r="D32" i="1385"/>
  <c r="D4" i="1385"/>
  <c r="D31" i="1385"/>
  <c r="D16" i="1385"/>
  <c r="D5" i="1385"/>
  <c r="D19" i="1385"/>
  <c r="AM3" i="1362"/>
  <c r="AL3" i="1363"/>
  <c r="AM2" i="1362"/>
  <c r="AL2" i="1363"/>
  <c r="F197" i="1380"/>
  <c r="F182" i="1380"/>
  <c r="F208" i="1380"/>
  <c r="F209" i="1380"/>
  <c r="F216" i="1380"/>
  <c r="F190" i="1380"/>
  <c r="F185" i="1380"/>
  <c r="F204" i="1380"/>
  <c r="F211" i="1380"/>
  <c r="F207" i="1380"/>
  <c r="F203" i="1380"/>
  <c r="F189" i="1380"/>
  <c r="F217" i="1380"/>
  <c r="F214" i="1380"/>
  <c r="F202" i="1380"/>
  <c r="F188" i="1380"/>
  <c r="F220" i="1380"/>
  <c r="F194" i="1380"/>
  <c r="BB338" i="1363"/>
  <c r="AT329" i="1363"/>
  <c r="AT330" i="1363"/>
  <c r="AT331" i="1363" s="1"/>
  <c r="BP281" i="1363"/>
  <c r="BP282" i="1363"/>
  <c r="BP283" i="1363" s="1"/>
  <c r="L292" i="32"/>
  <c r="O292" i="32" s="1"/>
  <c r="AF11" i="1368"/>
  <c r="F189" i="1354"/>
  <c r="F189" i="1362"/>
  <c r="F189" i="1359"/>
  <c r="F189" i="1356"/>
  <c r="F189" i="1363"/>
  <c r="F189" i="1355"/>
  <c r="F189" i="1358"/>
  <c r="F189" i="1365"/>
  <c r="F189" i="1361"/>
  <c r="F189" i="1353"/>
  <c r="D11" i="1311"/>
  <c r="F214" i="1356"/>
  <c r="F214" i="1363"/>
  <c r="F214" i="1355"/>
  <c r="F214" i="1365"/>
  <c r="F214" i="1358"/>
  <c r="F214" i="1361"/>
  <c r="F214" i="1354"/>
  <c r="F214" i="1362"/>
  <c r="F214" i="1359"/>
  <c r="F214" i="1353"/>
  <c r="D36" i="1311"/>
  <c r="F220" i="1363"/>
  <c r="F220" i="1355"/>
  <c r="F220" i="1358"/>
  <c r="F220" i="1361"/>
  <c r="F220" i="1365"/>
  <c r="F220" i="1354"/>
  <c r="F220" i="1362"/>
  <c r="F220" i="1359"/>
  <c r="F220" i="1356"/>
  <c r="D42" i="1311"/>
  <c r="F220" i="1353"/>
  <c r="F185" i="1359"/>
  <c r="F185" i="1356"/>
  <c r="F185" i="1363"/>
  <c r="F185" i="1355"/>
  <c r="F185" i="1358"/>
  <c r="F185" i="1361"/>
  <c r="F185" i="1354"/>
  <c r="F185" i="1362"/>
  <c r="F185" i="1365"/>
  <c r="F185" i="1353"/>
  <c r="D7" i="1311"/>
  <c r="F204" i="1363"/>
  <c r="F204" i="1355"/>
  <c r="F204" i="1358"/>
  <c r="F204" i="1361"/>
  <c r="F204" i="1365"/>
  <c r="F204" i="1354"/>
  <c r="F204" i="1362"/>
  <c r="F204" i="1359"/>
  <c r="F204" i="1356"/>
  <c r="D26" i="1311"/>
  <c r="F204" i="1353"/>
  <c r="F197" i="1354"/>
  <c r="F197" i="1362"/>
  <c r="F197" i="1359"/>
  <c r="F197" i="1356"/>
  <c r="F197" i="1363"/>
  <c r="F197" i="1355"/>
  <c r="F197" i="1358"/>
  <c r="F197" i="1365"/>
  <c r="F197" i="1361"/>
  <c r="F197" i="1353"/>
  <c r="D19" i="1311"/>
  <c r="F217" i="1356"/>
  <c r="F217" i="1363"/>
  <c r="F217" i="1355"/>
  <c r="F217" i="1358"/>
  <c r="F217" i="1361"/>
  <c r="F217" i="1354"/>
  <c r="F217" i="1362"/>
  <c r="F217" i="1359"/>
  <c r="F217" i="1365"/>
  <c r="F217" i="1353"/>
  <c r="D39" i="1311"/>
  <c r="F188" i="1363"/>
  <c r="F188" i="1355"/>
  <c r="F188" i="1358"/>
  <c r="F188" i="1361"/>
  <c r="F188" i="1365"/>
  <c r="F188" i="1354"/>
  <c r="F188" i="1362"/>
  <c r="F188" i="1359"/>
  <c r="F188" i="1356"/>
  <c r="D10" i="1311"/>
  <c r="F188" i="1353"/>
  <c r="F211" i="1356"/>
  <c r="F211" i="1363"/>
  <c r="F211" i="1355"/>
  <c r="F211" i="1358"/>
  <c r="F211" i="1361"/>
  <c r="F211" i="1354"/>
  <c r="F211" i="1365"/>
  <c r="F211" i="1362"/>
  <c r="F211" i="1359"/>
  <c r="F211" i="1353"/>
  <c r="D33" i="1311"/>
  <c r="F194" i="1361"/>
  <c r="F194" i="1354"/>
  <c r="F194" i="1362"/>
  <c r="F194" i="1365"/>
  <c r="F194" i="1359"/>
  <c r="F194" i="1356"/>
  <c r="F194" i="1363"/>
  <c r="F194" i="1355"/>
  <c r="F194" i="1358"/>
  <c r="D16" i="1311"/>
  <c r="F194" i="1353"/>
  <c r="F182" i="1359"/>
  <c r="F182" i="1356"/>
  <c r="F182" i="1363"/>
  <c r="F182" i="1355"/>
  <c r="F182" i="1365"/>
  <c r="F182" i="1358"/>
  <c r="F182" i="1361"/>
  <c r="F182" i="1354"/>
  <c r="F182" i="1362"/>
  <c r="F182" i="1353"/>
  <c r="D4" i="1311"/>
  <c r="F207" i="1358"/>
  <c r="F207" i="1361"/>
  <c r="F207" i="1354"/>
  <c r="F207" i="1362"/>
  <c r="F207" i="1359"/>
  <c r="F207" i="1356"/>
  <c r="F207" i="1365"/>
  <c r="F207" i="1363"/>
  <c r="F207" i="1355"/>
  <c r="F207" i="1353"/>
  <c r="D29" i="1311"/>
  <c r="F203" i="1356"/>
  <c r="F203" i="1363"/>
  <c r="F203" i="1355"/>
  <c r="F203" i="1358"/>
  <c r="F203" i="1361"/>
  <c r="F203" i="1354"/>
  <c r="F203" i="1365"/>
  <c r="F203" i="1362"/>
  <c r="F203" i="1359"/>
  <c r="F203" i="1353"/>
  <c r="D25" i="1311"/>
  <c r="AQ224" i="1363"/>
  <c r="F202" i="1361"/>
  <c r="F202" i="1354"/>
  <c r="F202" i="1362"/>
  <c r="F202" i="1359"/>
  <c r="F202" i="1365"/>
  <c r="F202" i="1356"/>
  <c r="F202" i="1363"/>
  <c r="F202" i="1355"/>
  <c r="F202" i="1358"/>
  <c r="D24" i="1311"/>
  <c r="F202" i="1353"/>
  <c r="F208" i="1362"/>
  <c r="F208" i="1359"/>
  <c r="F208" i="1365"/>
  <c r="F208" i="1356"/>
  <c r="F208" i="1363"/>
  <c r="F208" i="1355"/>
  <c r="F208" i="1358"/>
  <c r="F208" i="1361"/>
  <c r="F208" i="1354"/>
  <c r="D30" i="1311"/>
  <c r="F208" i="1353"/>
  <c r="F209" i="1356"/>
  <c r="F209" i="1363"/>
  <c r="F209" i="1355"/>
  <c r="F209" i="1354"/>
  <c r="F209" i="1358"/>
  <c r="F209" i="1361"/>
  <c r="F209" i="1362"/>
  <c r="F209" i="1359"/>
  <c r="F209" i="1365"/>
  <c r="F209" i="1353"/>
  <c r="D31" i="1311"/>
  <c r="F216" i="1362"/>
  <c r="F216" i="1359"/>
  <c r="F216" i="1365"/>
  <c r="F216" i="1356"/>
  <c r="F216" i="1363"/>
  <c r="F216" i="1355"/>
  <c r="F216" i="1358"/>
  <c r="F216" i="1361"/>
  <c r="F216" i="1354"/>
  <c r="D38" i="1311"/>
  <c r="F216" i="1353"/>
  <c r="F190" i="1359"/>
  <c r="F190" i="1356"/>
  <c r="F190" i="1363"/>
  <c r="F190" i="1355"/>
  <c r="F190" i="1365"/>
  <c r="F190" i="1358"/>
  <c r="F190" i="1361"/>
  <c r="F190" i="1354"/>
  <c r="F190" i="1362"/>
  <c r="F190" i="1353"/>
  <c r="D12" i="1311"/>
  <c r="F336" i="1355"/>
  <c r="L200" i="32"/>
  <c r="O200" i="32" s="1"/>
  <c r="F200" i="1310" s="1"/>
  <c r="O221" i="32"/>
  <c r="F221" i="1310" s="1"/>
  <c r="L199" i="32"/>
  <c r="O199" i="32" s="1"/>
  <c r="F199" i="1310" s="1"/>
  <c r="L196" i="32"/>
  <c r="O196" i="32" s="1"/>
  <c r="F196" i="1310" s="1"/>
  <c r="L206" i="32"/>
  <c r="O206" i="32" s="1"/>
  <c r="F206" i="1310" s="1"/>
  <c r="L184" i="32"/>
  <c r="O184" i="32" s="1"/>
  <c r="F184" i="1310" s="1"/>
  <c r="O195" i="32"/>
  <c r="F195" i="1310" s="1"/>
  <c r="K213" i="32"/>
  <c r="L213" i="32" s="1"/>
  <c r="L205" i="32"/>
  <c r="O205" i="32" s="1"/>
  <c r="F205" i="1310" s="1"/>
  <c r="L218" i="32"/>
  <c r="O218" i="32" s="1"/>
  <c r="F218" i="1310" s="1"/>
  <c r="L212" i="32"/>
  <c r="O212" i="32" s="1"/>
  <c r="F212" i="1310" s="1"/>
  <c r="O191" i="32"/>
  <c r="F191" i="1310" s="1"/>
  <c r="O215" i="32"/>
  <c r="F215" i="1310" s="1"/>
  <c r="L198" i="32"/>
  <c r="O198" i="32" s="1"/>
  <c r="F198" i="1310" s="1"/>
  <c r="L187" i="32"/>
  <c r="O187" i="32" s="1"/>
  <c r="F187" i="1310" s="1"/>
  <c r="L186" i="32"/>
  <c r="O186" i="32" s="1"/>
  <c r="F186" i="1310" s="1"/>
  <c r="L219" i="32"/>
  <c r="O219" i="32" s="1"/>
  <c r="F219" i="1310" s="1"/>
  <c r="K210" i="32"/>
  <c r="L210" i="32" s="1"/>
  <c r="O210" i="32" s="1"/>
  <c r="F210" i="1310" s="1"/>
  <c r="L192" i="32"/>
  <c r="O192" i="32" s="1"/>
  <c r="F192" i="1310" s="1"/>
  <c r="C15" i="26"/>
  <c r="C14" i="26"/>
  <c r="C11" i="26"/>
  <c r="C10" i="26"/>
  <c r="D63" i="1441" l="1"/>
  <c r="D33" i="1385"/>
  <c r="F198" i="1431"/>
  <c r="F198" i="1430"/>
  <c r="F198" i="1429"/>
  <c r="F184" i="1429"/>
  <c r="F184" i="1431"/>
  <c r="F184" i="1430"/>
  <c r="F215" i="1429"/>
  <c r="F215" i="1431"/>
  <c r="F215" i="1430"/>
  <c r="F206" i="1429"/>
  <c r="F206" i="1431"/>
  <c r="F206" i="1430"/>
  <c r="F218" i="1431"/>
  <c r="F218" i="1430"/>
  <c r="F218" i="1429"/>
  <c r="F221" i="1429"/>
  <c r="F221" i="1431"/>
  <c r="F221" i="1430"/>
  <c r="F219" i="1429"/>
  <c r="F219" i="1431"/>
  <c r="F219" i="1430"/>
  <c r="F205" i="1429"/>
  <c r="F205" i="1431"/>
  <c r="F205" i="1430"/>
  <c r="F200" i="1429"/>
  <c r="F200" i="1431"/>
  <c r="F200" i="1430"/>
  <c r="F186" i="1429"/>
  <c r="F186" i="1431"/>
  <c r="F186" i="1430"/>
  <c r="F336" i="1431"/>
  <c r="F336" i="1429"/>
  <c r="F336" i="1430"/>
  <c r="F210" i="1429"/>
  <c r="F210" i="1431"/>
  <c r="F210" i="1430"/>
  <c r="F187" i="1429"/>
  <c r="F187" i="1431"/>
  <c r="F187" i="1430"/>
  <c r="F195" i="1429"/>
  <c r="F195" i="1431"/>
  <c r="F195" i="1430"/>
  <c r="F191" i="1429"/>
  <c r="F191" i="1431"/>
  <c r="F191" i="1430"/>
  <c r="F196" i="1429"/>
  <c r="F196" i="1431"/>
  <c r="F196" i="1430"/>
  <c r="F192" i="1429"/>
  <c r="F192" i="1431"/>
  <c r="F192" i="1430"/>
  <c r="F212" i="1429"/>
  <c r="F212" i="1431"/>
  <c r="F212" i="1430"/>
  <c r="F199" i="1429"/>
  <c r="F199" i="1431"/>
  <c r="F199" i="1430"/>
  <c r="F336" i="1354"/>
  <c r="X339" i="1354" s="1"/>
  <c r="F336" i="1365"/>
  <c r="L339" i="1365" s="1"/>
  <c r="L340" i="1365" s="1"/>
  <c r="F336" i="1363"/>
  <c r="BD339" i="1363" s="1"/>
  <c r="BD340" i="1363" s="1"/>
  <c r="F336" i="1361"/>
  <c r="M339" i="1361" s="1"/>
  <c r="F336" i="1359"/>
  <c r="O339" i="1359" s="1"/>
  <c r="F336" i="1356"/>
  <c r="F336" i="1358"/>
  <c r="R339" i="1358" s="1"/>
  <c r="F336" i="1353"/>
  <c r="X339" i="1353" s="1"/>
  <c r="F336" i="1362"/>
  <c r="F336" i="1310"/>
  <c r="G339" i="1310" s="1"/>
  <c r="AN2" i="1362"/>
  <c r="AM2" i="1363"/>
  <c r="AN3" i="1362"/>
  <c r="AM3" i="1363"/>
  <c r="F191" i="1380"/>
  <c r="F196" i="1380"/>
  <c r="F192" i="1380"/>
  <c r="F212" i="1380"/>
  <c r="F199" i="1380"/>
  <c r="F210" i="1380"/>
  <c r="F218" i="1380"/>
  <c r="F221" i="1380"/>
  <c r="F219" i="1380"/>
  <c r="F205" i="1380"/>
  <c r="F200" i="1380"/>
  <c r="F336" i="1380"/>
  <c r="F206" i="1380"/>
  <c r="F186" i="1380"/>
  <c r="F187" i="1380"/>
  <c r="F195" i="1380"/>
  <c r="F198" i="1380"/>
  <c r="F184" i="1380"/>
  <c r="F215" i="1380"/>
  <c r="BC338" i="1363"/>
  <c r="AU330" i="1363"/>
  <c r="AU331" i="1363" s="1"/>
  <c r="AU329" i="1363"/>
  <c r="BQ282" i="1363"/>
  <c r="BQ283" i="1363" s="1"/>
  <c r="BQ281" i="1363"/>
  <c r="F192" i="1362"/>
  <c r="F192" i="1365"/>
  <c r="F192" i="1359"/>
  <c r="F192" i="1356"/>
  <c r="F192" i="1363"/>
  <c r="F192" i="1355"/>
  <c r="F192" i="1358"/>
  <c r="F192" i="1361"/>
  <c r="F192" i="1354"/>
  <c r="D14" i="1311"/>
  <c r="F192" i="1353"/>
  <c r="F212" i="1363"/>
  <c r="F212" i="1355"/>
  <c r="F212" i="1358"/>
  <c r="F212" i="1361"/>
  <c r="F212" i="1365"/>
  <c r="F212" i="1354"/>
  <c r="F212" i="1362"/>
  <c r="F212" i="1359"/>
  <c r="F212" i="1356"/>
  <c r="D34" i="1311"/>
  <c r="F212" i="1353"/>
  <c r="F199" i="1358"/>
  <c r="F199" i="1361"/>
  <c r="F199" i="1354"/>
  <c r="F199" i="1362"/>
  <c r="F199" i="1359"/>
  <c r="F199" i="1356"/>
  <c r="F199" i="1355"/>
  <c r="F199" i="1365"/>
  <c r="F199" i="1363"/>
  <c r="F199" i="1353"/>
  <c r="D21" i="1311"/>
  <c r="F210" i="1361"/>
  <c r="F210" i="1354"/>
  <c r="F210" i="1362"/>
  <c r="F210" i="1359"/>
  <c r="F210" i="1365"/>
  <c r="F210" i="1356"/>
  <c r="F210" i="1363"/>
  <c r="F210" i="1355"/>
  <c r="F210" i="1358"/>
  <c r="D32" i="1311"/>
  <c r="F210" i="1353"/>
  <c r="F221" i="1354"/>
  <c r="F221" i="1362"/>
  <c r="F221" i="1359"/>
  <c r="F221" i="1356"/>
  <c r="F221" i="1363"/>
  <c r="F221" i="1355"/>
  <c r="F221" i="1358"/>
  <c r="F221" i="1365"/>
  <c r="F221" i="1361"/>
  <c r="F221" i="1353"/>
  <c r="D43" i="1311"/>
  <c r="AI339" i="1365"/>
  <c r="AI340" i="1365" s="1"/>
  <c r="F205" i="1354"/>
  <c r="F205" i="1362"/>
  <c r="F205" i="1359"/>
  <c r="F205" i="1356"/>
  <c r="F205" i="1363"/>
  <c r="F205" i="1355"/>
  <c r="F205" i="1358"/>
  <c r="F205" i="1365"/>
  <c r="F205" i="1361"/>
  <c r="F205" i="1353"/>
  <c r="D27" i="1311"/>
  <c r="F186" i="1361"/>
  <c r="F186" i="1354"/>
  <c r="F186" i="1362"/>
  <c r="F186" i="1365"/>
  <c r="F186" i="1359"/>
  <c r="F186" i="1356"/>
  <c r="F186" i="1363"/>
  <c r="F186" i="1355"/>
  <c r="F186" i="1358"/>
  <c r="D8" i="1311"/>
  <c r="F186" i="1353"/>
  <c r="AG339" i="1363"/>
  <c r="AG340" i="1363" s="1"/>
  <c r="M339" i="1363"/>
  <c r="M340" i="1363" s="1"/>
  <c r="O339" i="1363"/>
  <c r="O340" i="1363" s="1"/>
  <c r="H339" i="1363"/>
  <c r="H340" i="1363" s="1"/>
  <c r="K339" i="1363"/>
  <c r="K340" i="1363" s="1"/>
  <c r="U339" i="1363"/>
  <c r="U340" i="1363" s="1"/>
  <c r="W339" i="1363"/>
  <c r="W340" i="1363" s="1"/>
  <c r="P339" i="1363"/>
  <c r="P340" i="1363" s="1"/>
  <c r="S339" i="1363"/>
  <c r="S340" i="1363" s="1"/>
  <c r="BA339" i="1363"/>
  <c r="BA340" i="1363" s="1"/>
  <c r="N339" i="1363"/>
  <c r="N340" i="1363" s="1"/>
  <c r="AE339" i="1363"/>
  <c r="AE340" i="1363" s="1"/>
  <c r="AA339" i="1363"/>
  <c r="AA340" i="1363" s="1"/>
  <c r="V339" i="1363"/>
  <c r="V340" i="1363" s="1"/>
  <c r="BC339" i="1363"/>
  <c r="BC340" i="1363" s="1"/>
  <c r="J339" i="1363"/>
  <c r="J340" i="1363" s="1"/>
  <c r="AI339" i="1363"/>
  <c r="AI340" i="1363" s="1"/>
  <c r="L339" i="1363"/>
  <c r="L340" i="1363" s="1"/>
  <c r="BB339" i="1363"/>
  <c r="BB340" i="1363" s="1"/>
  <c r="I339" i="1363"/>
  <c r="I340" i="1363" s="1"/>
  <c r="R339" i="1363"/>
  <c r="R340" i="1363" s="1"/>
  <c r="T339" i="1363"/>
  <c r="T340" i="1363" s="1"/>
  <c r="Q339" i="1363"/>
  <c r="Q340" i="1363" s="1"/>
  <c r="Y339" i="1363"/>
  <c r="Y340" i="1363" s="1"/>
  <c r="G339" i="1363"/>
  <c r="AL339" i="1363"/>
  <c r="AL340" i="1363" s="1"/>
  <c r="AN339" i="1363"/>
  <c r="AN340" i="1363" s="1"/>
  <c r="AZ339" i="1363"/>
  <c r="AZ340" i="1363" s="1"/>
  <c r="Z339" i="1363"/>
  <c r="Z340" i="1363" s="1"/>
  <c r="AQ339" i="1363"/>
  <c r="AQ340" i="1363" s="1"/>
  <c r="AR339" i="1363"/>
  <c r="AR340" i="1363" s="1"/>
  <c r="AH339" i="1363"/>
  <c r="AH340" i="1363" s="1"/>
  <c r="AP339" i="1363"/>
  <c r="AP340" i="1363" s="1"/>
  <c r="X339" i="1363"/>
  <c r="X340" i="1363" s="1"/>
  <c r="AD339" i="1363"/>
  <c r="AD340" i="1363" s="1"/>
  <c r="AM339" i="1363"/>
  <c r="AM340" i="1363" s="1"/>
  <c r="AU339" i="1363"/>
  <c r="AU340" i="1363" s="1"/>
  <c r="AW339" i="1363"/>
  <c r="AW340" i="1363" s="1"/>
  <c r="AS339" i="1363"/>
  <c r="AS340" i="1363" s="1"/>
  <c r="AX339" i="1363"/>
  <c r="AX340" i="1363" s="1"/>
  <c r="AJ339" i="1363"/>
  <c r="AJ340" i="1363" s="1"/>
  <c r="AV339" i="1363"/>
  <c r="AV340" i="1363" s="1"/>
  <c r="AT339" i="1363"/>
  <c r="AT340" i="1363" s="1"/>
  <c r="AB339" i="1363"/>
  <c r="AB340" i="1363" s="1"/>
  <c r="AF339" i="1363"/>
  <c r="AF340" i="1363" s="1"/>
  <c r="AY339" i="1363"/>
  <c r="AY340" i="1363" s="1"/>
  <c r="AO339" i="1363"/>
  <c r="AO340" i="1363" s="1"/>
  <c r="AK339" i="1363"/>
  <c r="AK340" i="1363" s="1"/>
  <c r="AC339" i="1363"/>
  <c r="AC340" i="1363" s="1"/>
  <c r="F198" i="1356"/>
  <c r="F198" i="1363"/>
  <c r="F198" i="1355"/>
  <c r="F198" i="1365"/>
  <c r="F198" i="1358"/>
  <c r="F198" i="1361"/>
  <c r="F198" i="1354"/>
  <c r="F198" i="1362"/>
  <c r="F198" i="1359"/>
  <c r="F198" i="1353"/>
  <c r="D20" i="1311"/>
  <c r="F184" i="1362"/>
  <c r="F184" i="1365"/>
  <c r="F184" i="1359"/>
  <c r="F184" i="1356"/>
  <c r="F184" i="1363"/>
  <c r="F184" i="1355"/>
  <c r="F184" i="1358"/>
  <c r="F184" i="1361"/>
  <c r="F184" i="1354"/>
  <c r="D6" i="1311"/>
  <c r="F184" i="1353"/>
  <c r="AK339" i="1356"/>
  <c r="X339" i="1356"/>
  <c r="Y339" i="1356"/>
  <c r="Z339" i="1356"/>
  <c r="AA339" i="1356"/>
  <c r="N339" i="1356"/>
  <c r="AD339" i="1356"/>
  <c r="AF339" i="1356"/>
  <c r="AG339" i="1356"/>
  <c r="AH339" i="1356"/>
  <c r="AI339" i="1356"/>
  <c r="G339" i="1356"/>
  <c r="O339" i="1356"/>
  <c r="L339" i="1356"/>
  <c r="M339" i="1356"/>
  <c r="W339" i="1356"/>
  <c r="T339" i="1356"/>
  <c r="U339" i="1356"/>
  <c r="AE339" i="1356"/>
  <c r="AB339" i="1356"/>
  <c r="AC339" i="1356"/>
  <c r="V339" i="1356"/>
  <c r="H339" i="1356"/>
  <c r="I339" i="1356"/>
  <c r="J339" i="1356"/>
  <c r="K339" i="1356"/>
  <c r="AJ339" i="1356"/>
  <c r="P339" i="1356"/>
  <c r="Q339" i="1356"/>
  <c r="R339" i="1356"/>
  <c r="S339" i="1356"/>
  <c r="F215" i="1358"/>
  <c r="F215" i="1361"/>
  <c r="F215" i="1354"/>
  <c r="F215" i="1362"/>
  <c r="F215" i="1359"/>
  <c r="F215" i="1356"/>
  <c r="F215" i="1365"/>
  <c r="F215" i="1363"/>
  <c r="F215" i="1355"/>
  <c r="F215" i="1353"/>
  <c r="D37" i="1311"/>
  <c r="F206" i="1356"/>
  <c r="F206" i="1363"/>
  <c r="F206" i="1355"/>
  <c r="F206" i="1365"/>
  <c r="F206" i="1358"/>
  <c r="F206" i="1361"/>
  <c r="F206" i="1354"/>
  <c r="F206" i="1362"/>
  <c r="F206" i="1359"/>
  <c r="F206" i="1353"/>
  <c r="D28" i="1311"/>
  <c r="AK339" i="1355"/>
  <c r="AD339" i="1355"/>
  <c r="V339" i="1355"/>
  <c r="L339" i="1355"/>
  <c r="M339" i="1355"/>
  <c r="N339" i="1355"/>
  <c r="G339" i="1355"/>
  <c r="T339" i="1355"/>
  <c r="U339" i="1355"/>
  <c r="O339" i="1355"/>
  <c r="AB339" i="1355"/>
  <c r="AC339" i="1355"/>
  <c r="W339" i="1355"/>
  <c r="H339" i="1355"/>
  <c r="I339" i="1355"/>
  <c r="J339" i="1355"/>
  <c r="K339" i="1355"/>
  <c r="AJ339" i="1355"/>
  <c r="AE339" i="1355"/>
  <c r="P339" i="1355"/>
  <c r="Q339" i="1355"/>
  <c r="R339" i="1355"/>
  <c r="S339" i="1355"/>
  <c r="X339" i="1355"/>
  <c r="Y339" i="1355"/>
  <c r="Z339" i="1355"/>
  <c r="AA339" i="1355"/>
  <c r="AF339" i="1355"/>
  <c r="AG339" i="1355"/>
  <c r="AH339" i="1355"/>
  <c r="AI339" i="1355"/>
  <c r="F187" i="1359"/>
  <c r="F187" i="1356"/>
  <c r="F187" i="1363"/>
  <c r="F187" i="1355"/>
  <c r="F187" i="1358"/>
  <c r="F187" i="1361"/>
  <c r="F187" i="1354"/>
  <c r="F187" i="1365"/>
  <c r="F187" i="1362"/>
  <c r="F187" i="1353"/>
  <c r="D9" i="1311"/>
  <c r="F195" i="1359"/>
  <c r="F195" i="1356"/>
  <c r="F195" i="1363"/>
  <c r="F195" i="1355"/>
  <c r="F195" i="1358"/>
  <c r="F195" i="1361"/>
  <c r="F195" i="1354"/>
  <c r="F195" i="1365"/>
  <c r="F195" i="1362"/>
  <c r="F195" i="1353"/>
  <c r="D17" i="1311"/>
  <c r="F191" i="1358"/>
  <c r="F191" i="1361"/>
  <c r="F191" i="1354"/>
  <c r="F191" i="1362"/>
  <c r="F191" i="1359"/>
  <c r="F191" i="1356"/>
  <c r="F191" i="1365"/>
  <c r="F191" i="1363"/>
  <c r="F191" i="1355"/>
  <c r="F191" i="1353"/>
  <c r="D13" i="1311"/>
  <c r="F196" i="1363"/>
  <c r="F196" i="1355"/>
  <c r="F196" i="1358"/>
  <c r="F196" i="1361"/>
  <c r="F196" i="1365"/>
  <c r="F196" i="1354"/>
  <c r="F196" i="1362"/>
  <c r="F196" i="1359"/>
  <c r="F196" i="1356"/>
  <c r="D18" i="1311"/>
  <c r="F196" i="1353"/>
  <c r="W339" i="1358"/>
  <c r="AF339" i="1358"/>
  <c r="Z339" i="1358"/>
  <c r="AA339" i="1358"/>
  <c r="T339" i="1358"/>
  <c r="U339" i="1358"/>
  <c r="I339" i="1358"/>
  <c r="J339" i="1358"/>
  <c r="AR224" i="1363"/>
  <c r="BO339" i="1362"/>
  <c r="BP339" i="1362"/>
  <c r="BB339" i="1362"/>
  <c r="G339" i="1362"/>
  <c r="BD339" i="1362"/>
  <c r="BF339" i="1362"/>
  <c r="BQ339" i="1362"/>
  <c r="BI339" i="1362"/>
  <c r="BJ339" i="1362"/>
  <c r="BL339" i="1362"/>
  <c r="BA339" i="1362"/>
  <c r="BK339" i="1362"/>
  <c r="K339" i="1362"/>
  <c r="AB339" i="1362"/>
  <c r="N339" i="1362"/>
  <c r="AP339" i="1362"/>
  <c r="O339" i="1362"/>
  <c r="BM339" i="1362"/>
  <c r="S339" i="1362"/>
  <c r="AJ339" i="1362"/>
  <c r="V339" i="1362"/>
  <c r="AD339" i="1362"/>
  <c r="BG339" i="1362"/>
  <c r="J339" i="1362"/>
  <c r="AA339" i="1362"/>
  <c r="AL339" i="1362"/>
  <c r="AT339" i="1362"/>
  <c r="H339" i="1362"/>
  <c r="I339" i="1362"/>
  <c r="R339" i="1362"/>
  <c r="AI339" i="1362"/>
  <c r="M339" i="1362"/>
  <c r="AX339" i="1362"/>
  <c r="BR339" i="1362"/>
  <c r="P339" i="1362"/>
  <c r="Q339" i="1362"/>
  <c r="Z339" i="1362"/>
  <c r="U339" i="1362"/>
  <c r="BH339" i="1362"/>
  <c r="X339" i="1362"/>
  <c r="Y339" i="1362"/>
  <c r="AH339" i="1362"/>
  <c r="AC339" i="1362"/>
  <c r="AE339" i="1362"/>
  <c r="BC339" i="1362"/>
  <c r="AF339" i="1362"/>
  <c r="AG339" i="1362"/>
  <c r="L339" i="1362"/>
  <c r="AK339" i="1362"/>
  <c r="BN339" i="1362"/>
  <c r="BE339" i="1362"/>
  <c r="T339" i="1362"/>
  <c r="AR339" i="1362"/>
  <c r="AW339" i="1362"/>
  <c r="W339" i="1362"/>
  <c r="AS339" i="1362"/>
  <c r="AZ339" i="1362"/>
  <c r="AM339" i="1362"/>
  <c r="AQ339" i="1362"/>
  <c r="AN339" i="1362"/>
  <c r="AU339" i="1362"/>
  <c r="AY339" i="1362"/>
  <c r="AV339" i="1362"/>
  <c r="AO339" i="1362"/>
  <c r="F218" i="1361"/>
  <c r="F218" i="1354"/>
  <c r="F218" i="1362"/>
  <c r="F218" i="1359"/>
  <c r="F218" i="1365"/>
  <c r="F218" i="1356"/>
  <c r="F218" i="1363"/>
  <c r="F218" i="1355"/>
  <c r="F218" i="1358"/>
  <c r="D40" i="1311"/>
  <c r="F218" i="1353"/>
  <c r="M339" i="1354"/>
  <c r="G339" i="1354"/>
  <c r="AC339" i="1354"/>
  <c r="W339" i="1354"/>
  <c r="AA339" i="1354"/>
  <c r="V339" i="1354"/>
  <c r="Q339" i="1354"/>
  <c r="F219" i="1356"/>
  <c r="F219" i="1363"/>
  <c r="F219" i="1355"/>
  <c r="F219" i="1358"/>
  <c r="F219" i="1361"/>
  <c r="F219" i="1354"/>
  <c r="F219" i="1365"/>
  <c r="F219" i="1362"/>
  <c r="F219" i="1359"/>
  <c r="F219" i="1353"/>
  <c r="D41" i="1311"/>
  <c r="F200" i="1362"/>
  <c r="F200" i="1359"/>
  <c r="F200" i="1365"/>
  <c r="F200" i="1356"/>
  <c r="F200" i="1363"/>
  <c r="F200" i="1355"/>
  <c r="F200" i="1358"/>
  <c r="F200" i="1361"/>
  <c r="F200" i="1354"/>
  <c r="D22" i="1311"/>
  <c r="F200" i="1353"/>
  <c r="O213" i="32"/>
  <c r="F213" i="1310" s="1"/>
  <c r="AF339" i="1361" l="1"/>
  <c r="R339" i="1365"/>
  <c r="R340" i="1365" s="1"/>
  <c r="K339" i="1365"/>
  <c r="K340" i="1365" s="1"/>
  <c r="J339" i="1365"/>
  <c r="J340" i="1365" s="1"/>
  <c r="AH339" i="1365"/>
  <c r="AH340" i="1365" s="1"/>
  <c r="AA339" i="1365"/>
  <c r="AA340" i="1365" s="1"/>
  <c r="Z339" i="1365"/>
  <c r="Z340" i="1365" s="1"/>
  <c r="S339" i="1365"/>
  <c r="S340" i="1365" s="1"/>
  <c r="T339" i="1359"/>
  <c r="AA339" i="1359"/>
  <c r="P339" i="1359"/>
  <c r="AC339" i="1359"/>
  <c r="J339" i="1361"/>
  <c r="G339" i="1361"/>
  <c r="L339" i="1361"/>
  <c r="Y339" i="1361"/>
  <c r="H339" i="1361"/>
  <c r="AI339" i="1361"/>
  <c r="S339" i="1361"/>
  <c r="M339" i="1359"/>
  <c r="Z339" i="1359"/>
  <c r="W339" i="1359"/>
  <c r="AB339" i="1359"/>
  <c r="L339" i="1359"/>
  <c r="Y339" i="1359"/>
  <c r="AJ339" i="1359"/>
  <c r="G339" i="1359"/>
  <c r="N339" i="1359"/>
  <c r="X339" i="1359"/>
  <c r="K339" i="1359"/>
  <c r="V339" i="1359"/>
  <c r="AI339" i="1359"/>
  <c r="AE339" i="1359"/>
  <c r="J339" i="1359"/>
  <c r="AD339" i="1359"/>
  <c r="AH339" i="1359"/>
  <c r="S339" i="1359"/>
  <c r="I339" i="1359"/>
  <c r="AK339" i="1359"/>
  <c r="AG339" i="1359"/>
  <c r="R339" i="1359"/>
  <c r="H339" i="1359"/>
  <c r="U339" i="1359"/>
  <c r="AF339" i="1359"/>
  <c r="Q339" i="1359"/>
  <c r="C63" i="1441"/>
  <c r="AJ339" i="1430"/>
  <c r="U339" i="1430"/>
  <c r="AD339" i="1430"/>
  <c r="N339" i="1430"/>
  <c r="M339" i="1430"/>
  <c r="AK339" i="1430"/>
  <c r="AC339" i="1430"/>
  <c r="V339" i="1430"/>
  <c r="W339" i="1430"/>
  <c r="X339" i="1430"/>
  <c r="Y339" i="1430"/>
  <c r="Z339" i="1430"/>
  <c r="AI339" i="1430"/>
  <c r="AB339" i="1430"/>
  <c r="AE339" i="1430"/>
  <c r="AF339" i="1430"/>
  <c r="AG339" i="1430"/>
  <c r="AH339" i="1430"/>
  <c r="K339" i="1430"/>
  <c r="G339" i="1430"/>
  <c r="H339" i="1430"/>
  <c r="I339" i="1430"/>
  <c r="J339" i="1430"/>
  <c r="S339" i="1430"/>
  <c r="L339" i="1430"/>
  <c r="O339" i="1430"/>
  <c r="P339" i="1430"/>
  <c r="Q339" i="1430"/>
  <c r="R339" i="1430"/>
  <c r="AA339" i="1430"/>
  <c r="T339" i="1430"/>
  <c r="AK339" i="1429"/>
  <c r="H339" i="1429"/>
  <c r="AF339" i="1429"/>
  <c r="X339" i="1429"/>
  <c r="P339" i="1429"/>
  <c r="N339" i="1429"/>
  <c r="T339" i="1429"/>
  <c r="U339" i="1429"/>
  <c r="V339" i="1429"/>
  <c r="G339" i="1429"/>
  <c r="AD339" i="1429"/>
  <c r="O339" i="1429"/>
  <c r="I339" i="1429"/>
  <c r="J339" i="1429"/>
  <c r="K339" i="1429"/>
  <c r="AJ339" i="1429"/>
  <c r="W339" i="1429"/>
  <c r="Q339" i="1429"/>
  <c r="R339" i="1429"/>
  <c r="S339" i="1429"/>
  <c r="AE339" i="1429"/>
  <c r="Y339" i="1429"/>
  <c r="Z339" i="1429"/>
  <c r="AA339" i="1429"/>
  <c r="AB339" i="1429"/>
  <c r="AC339" i="1429"/>
  <c r="AG339" i="1429"/>
  <c r="AH339" i="1429"/>
  <c r="AI339" i="1429"/>
  <c r="L339" i="1429"/>
  <c r="M339" i="1429"/>
  <c r="F213" i="1429"/>
  <c r="M225" i="1429" s="1"/>
  <c r="F213" i="1431"/>
  <c r="AA225" i="1431" s="1"/>
  <c r="F213" i="1430"/>
  <c r="AD225" i="1430" s="1"/>
  <c r="AK339" i="1431"/>
  <c r="AD339" i="1431"/>
  <c r="AB339" i="1431"/>
  <c r="AC339" i="1431"/>
  <c r="H339" i="1431"/>
  <c r="I339" i="1431"/>
  <c r="J339" i="1431"/>
  <c r="K339" i="1431"/>
  <c r="AJ339" i="1431"/>
  <c r="G339" i="1431"/>
  <c r="P339" i="1431"/>
  <c r="Q339" i="1431"/>
  <c r="R339" i="1431"/>
  <c r="S339" i="1431"/>
  <c r="O339" i="1431"/>
  <c r="X339" i="1431"/>
  <c r="Y339" i="1431"/>
  <c r="Z339" i="1431"/>
  <c r="AA339" i="1431"/>
  <c r="W339" i="1431"/>
  <c r="AF339" i="1431"/>
  <c r="AG339" i="1431"/>
  <c r="AH339" i="1431"/>
  <c r="AI339" i="1431"/>
  <c r="AE339" i="1431"/>
  <c r="N339" i="1431"/>
  <c r="L339" i="1431"/>
  <c r="M339" i="1431"/>
  <c r="V339" i="1431"/>
  <c r="T339" i="1431"/>
  <c r="U339" i="1431"/>
  <c r="H339" i="1354"/>
  <c r="R339" i="1354"/>
  <c r="T339" i="1354"/>
  <c r="AK339" i="1354"/>
  <c r="K339" i="1358"/>
  <c r="G339" i="1358"/>
  <c r="AG339" i="1358"/>
  <c r="Q339" i="1358"/>
  <c r="P339" i="1354"/>
  <c r="Z339" i="1354"/>
  <c r="AB339" i="1354"/>
  <c r="L339" i="1354"/>
  <c r="X339" i="1358"/>
  <c r="H339" i="1358"/>
  <c r="Y339" i="1358"/>
  <c r="N339" i="1358"/>
  <c r="AD339" i="1354"/>
  <c r="AE339" i="1354"/>
  <c r="K339" i="1354"/>
  <c r="AG339" i="1354"/>
  <c r="O339" i="1358"/>
  <c r="M339" i="1358"/>
  <c r="AE339" i="1358"/>
  <c r="AD339" i="1358"/>
  <c r="AI339" i="1354"/>
  <c r="N339" i="1354"/>
  <c r="J339" i="1354"/>
  <c r="AF339" i="1354"/>
  <c r="AC339" i="1358"/>
  <c r="L339" i="1358"/>
  <c r="V339" i="1358"/>
  <c r="AK339" i="1358"/>
  <c r="AH339" i="1354"/>
  <c r="AJ339" i="1354"/>
  <c r="O339" i="1354"/>
  <c r="Y339" i="1354"/>
  <c r="AB339" i="1358"/>
  <c r="AI339" i="1358"/>
  <c r="S339" i="1358"/>
  <c r="I339" i="1354"/>
  <c r="S339" i="1354"/>
  <c r="U339" i="1354"/>
  <c r="AJ339" i="1358"/>
  <c r="P339" i="1358"/>
  <c r="AH339" i="1358"/>
  <c r="Z339" i="1361"/>
  <c r="W339" i="1361"/>
  <c r="U339" i="1361"/>
  <c r="P339" i="1361"/>
  <c r="AG339" i="1365"/>
  <c r="AG340" i="1365" s="1"/>
  <c r="Y339" i="1365"/>
  <c r="Y340" i="1365" s="1"/>
  <c r="Q339" i="1365"/>
  <c r="Q340" i="1365" s="1"/>
  <c r="I339" i="1365"/>
  <c r="I340" i="1365" s="1"/>
  <c r="I339" i="1361"/>
  <c r="AJ339" i="1361"/>
  <c r="T339" i="1361"/>
  <c r="AD339" i="1361"/>
  <c r="AF339" i="1365"/>
  <c r="AF340" i="1365" s="1"/>
  <c r="X339" i="1365"/>
  <c r="X340" i="1365" s="1"/>
  <c r="P339" i="1365"/>
  <c r="P340" i="1365" s="1"/>
  <c r="H339" i="1365"/>
  <c r="H340" i="1365" s="1"/>
  <c r="AA339" i="1361"/>
  <c r="K339" i="1361"/>
  <c r="AG339" i="1361"/>
  <c r="N339" i="1361"/>
  <c r="AE339" i="1365"/>
  <c r="AE340" i="1365" s="1"/>
  <c r="W339" i="1365"/>
  <c r="W340" i="1365" s="1"/>
  <c r="O339" i="1365"/>
  <c r="O340" i="1365" s="1"/>
  <c r="G339" i="1365"/>
  <c r="R339" i="1361"/>
  <c r="O339" i="1361"/>
  <c r="X339" i="1361"/>
  <c r="AD339" i="1365"/>
  <c r="AD340" i="1365" s="1"/>
  <c r="V339" i="1365"/>
  <c r="V340" i="1365" s="1"/>
  <c r="N339" i="1365"/>
  <c r="N340" i="1365" s="1"/>
  <c r="AH339" i="1361"/>
  <c r="AE339" i="1361"/>
  <c r="AC339" i="1361"/>
  <c r="AK339" i="1361"/>
  <c r="AK339" i="1365"/>
  <c r="AK340" i="1365" s="1"/>
  <c r="AC339" i="1365"/>
  <c r="AC340" i="1365" s="1"/>
  <c r="U339" i="1365"/>
  <c r="U340" i="1365" s="1"/>
  <c r="M339" i="1365"/>
  <c r="M340" i="1365" s="1"/>
  <c r="Q339" i="1361"/>
  <c r="V339" i="1361"/>
  <c r="AB339" i="1361"/>
  <c r="AJ339" i="1365"/>
  <c r="AJ340" i="1365" s="1"/>
  <c r="AB339" i="1365"/>
  <c r="AB340" i="1365" s="1"/>
  <c r="T339" i="1365"/>
  <c r="T340" i="1365" s="1"/>
  <c r="Q339" i="1353"/>
  <c r="S339" i="1353"/>
  <c r="AG339" i="1353"/>
  <c r="AI339" i="1353"/>
  <c r="R339" i="1353"/>
  <c r="L339" i="1353"/>
  <c r="AH339" i="1353"/>
  <c r="AB339" i="1353"/>
  <c r="AC339" i="1353"/>
  <c r="N339" i="1353"/>
  <c r="H339" i="1353"/>
  <c r="M339" i="1353"/>
  <c r="AE339" i="1353"/>
  <c r="K339" i="1353"/>
  <c r="AD339" i="1353"/>
  <c r="O339" i="1353"/>
  <c r="Z339" i="1353"/>
  <c r="V339" i="1353"/>
  <c r="Y339" i="1353"/>
  <c r="J339" i="1353"/>
  <c r="T339" i="1353"/>
  <c r="G339" i="1353"/>
  <c r="AA339" i="1353"/>
  <c r="U339" i="1353"/>
  <c r="AK339" i="1353"/>
  <c r="I339" i="1353"/>
  <c r="AF339" i="1353"/>
  <c r="P339" i="1353"/>
  <c r="W339" i="1353"/>
  <c r="AJ339" i="1353"/>
  <c r="AO3" i="1362"/>
  <c r="AN3" i="1363"/>
  <c r="AO2" i="1362"/>
  <c r="AN2" i="1363"/>
  <c r="BL339" i="1380"/>
  <c r="AQ339" i="1380"/>
  <c r="AI339" i="1380"/>
  <c r="BG339" i="1380"/>
  <c r="S339" i="1380"/>
  <c r="BO339" i="1380"/>
  <c r="AA339" i="1380"/>
  <c r="K339" i="1380"/>
  <c r="AY339" i="1380"/>
  <c r="AG339" i="1380"/>
  <c r="AH339" i="1380"/>
  <c r="AJ339" i="1380"/>
  <c r="AK339" i="1380"/>
  <c r="AL339" i="1380"/>
  <c r="AE339" i="1380"/>
  <c r="AV339" i="1380"/>
  <c r="AZ339" i="1380"/>
  <c r="AO339" i="1380"/>
  <c r="AP339" i="1380"/>
  <c r="AR339" i="1380"/>
  <c r="AS339" i="1380"/>
  <c r="AT339" i="1380"/>
  <c r="AM339" i="1380"/>
  <c r="BD339" i="1380"/>
  <c r="AW339" i="1380"/>
  <c r="AX339" i="1380"/>
  <c r="BA339" i="1380"/>
  <c r="BB339" i="1380"/>
  <c r="AU339" i="1380"/>
  <c r="BE339" i="1380"/>
  <c r="BF339" i="1380"/>
  <c r="BH339" i="1380"/>
  <c r="BI339" i="1380"/>
  <c r="BJ339" i="1380"/>
  <c r="BC339" i="1380"/>
  <c r="H339" i="1380"/>
  <c r="BN339" i="1380"/>
  <c r="BQ339" i="1380"/>
  <c r="BR339" i="1380"/>
  <c r="BK339" i="1380"/>
  <c r="P339" i="1380"/>
  <c r="BM339" i="1380"/>
  <c r="BP339" i="1380"/>
  <c r="I339" i="1380"/>
  <c r="J339" i="1380"/>
  <c r="L339" i="1380"/>
  <c r="M339" i="1380"/>
  <c r="N339" i="1380"/>
  <c r="G339" i="1380"/>
  <c r="X339" i="1380"/>
  <c r="Q339" i="1380"/>
  <c r="R339" i="1380"/>
  <c r="T339" i="1380"/>
  <c r="U339" i="1380"/>
  <c r="V339" i="1380"/>
  <c r="O339" i="1380"/>
  <c r="AF339" i="1380"/>
  <c r="Y339" i="1380"/>
  <c r="Z339" i="1380"/>
  <c r="AB339" i="1380"/>
  <c r="AC339" i="1380"/>
  <c r="AD339" i="1380"/>
  <c r="W339" i="1380"/>
  <c r="AN339" i="1380"/>
  <c r="F213" i="1380"/>
  <c r="BH225" i="1380" s="1"/>
  <c r="BD338" i="1363"/>
  <c r="AV330" i="1363"/>
  <c r="AV331" i="1363" s="1"/>
  <c r="AV329" i="1363"/>
  <c r="BR281" i="1363"/>
  <c r="BR282" i="1363"/>
  <c r="BR283" i="1363" s="1"/>
  <c r="F213" i="1354"/>
  <c r="Y225" i="1354" s="1"/>
  <c r="F213" i="1362"/>
  <c r="F213" i="1359"/>
  <c r="F213" i="1356"/>
  <c r="F213" i="1363"/>
  <c r="AI225" i="1363" s="1"/>
  <c r="AI226" i="1363" s="1"/>
  <c r="F213" i="1355"/>
  <c r="K225" i="1355" s="1"/>
  <c r="K344" i="1355" s="1"/>
  <c r="F213" i="1358"/>
  <c r="W225" i="1358" s="1"/>
  <c r="W344" i="1358" s="1"/>
  <c r="F213" i="1365"/>
  <c r="Q225" i="1365" s="1"/>
  <c r="F213" i="1361"/>
  <c r="T225" i="1361" s="1"/>
  <c r="F213" i="1353"/>
  <c r="Y225" i="1353" s="1"/>
  <c r="Y344" i="1353" s="1"/>
  <c r="D35" i="1311"/>
  <c r="M45" i="1311" s="1"/>
  <c r="G225" i="1310"/>
  <c r="G344" i="1310" s="1"/>
  <c r="V11" i="1366"/>
  <c r="R11" i="1366"/>
  <c r="G11" i="1367"/>
  <c r="AD11" i="1367"/>
  <c r="N11" i="1367"/>
  <c r="F11" i="1367"/>
  <c r="E359" i="1356"/>
  <c r="AD11" i="1366"/>
  <c r="I11" i="1366"/>
  <c r="E359" i="1362"/>
  <c r="AS224" i="1363"/>
  <c r="T11" i="1366"/>
  <c r="C11" i="1366"/>
  <c r="E359" i="1363"/>
  <c r="E359" i="1355"/>
  <c r="W11" i="1366"/>
  <c r="H11" i="1366"/>
  <c r="P11" i="1367"/>
  <c r="S225" i="1431" l="1"/>
  <c r="V11" i="1367"/>
  <c r="T11" i="1367"/>
  <c r="AC11" i="1367"/>
  <c r="E11" i="1367"/>
  <c r="M11" i="1367"/>
  <c r="U11" i="1367"/>
  <c r="K11" i="1367"/>
  <c r="Y344" i="1354"/>
  <c r="M225" i="1355"/>
  <c r="M344" i="1355" s="1"/>
  <c r="E359" i="1358"/>
  <c r="AH225" i="1355"/>
  <c r="AH344" i="1355" s="1"/>
  <c r="E359" i="1359"/>
  <c r="AI225" i="1355"/>
  <c r="AI344" i="1355" s="1"/>
  <c r="N225" i="1355"/>
  <c r="N344" i="1355" s="1"/>
  <c r="AG225" i="1355"/>
  <c r="AG344" i="1355" s="1"/>
  <c r="AK225" i="1355"/>
  <c r="AK344" i="1355" s="1"/>
  <c r="AF225" i="1355"/>
  <c r="AF344" i="1355" s="1"/>
  <c r="U225" i="1355"/>
  <c r="U344" i="1355" s="1"/>
  <c r="Y225" i="1355"/>
  <c r="Y344" i="1355" s="1"/>
  <c r="AB225" i="1355"/>
  <c r="AB344" i="1355" s="1"/>
  <c r="V225" i="1355"/>
  <c r="V344" i="1355" s="1"/>
  <c r="L225" i="1355"/>
  <c r="L344" i="1355" s="1"/>
  <c r="W225" i="1355"/>
  <c r="W344" i="1355" s="1"/>
  <c r="AC225" i="1355"/>
  <c r="AC344" i="1355" s="1"/>
  <c r="AJ225" i="1355"/>
  <c r="AJ344" i="1355" s="1"/>
  <c r="Q225" i="1355"/>
  <c r="Q344" i="1355" s="1"/>
  <c r="AB225" i="1430"/>
  <c r="AB344" i="1430" s="1"/>
  <c r="AI225" i="1430"/>
  <c r="AI344" i="1430" s="1"/>
  <c r="AF225" i="1431"/>
  <c r="E63" i="1441"/>
  <c r="M225" i="1430"/>
  <c r="M344" i="1430" s="1"/>
  <c r="G225" i="1430"/>
  <c r="G344" i="1430" s="1"/>
  <c r="G225" i="1431"/>
  <c r="R225" i="1429"/>
  <c r="R344" i="1429" s="1"/>
  <c r="L225" i="1429"/>
  <c r="AK225" i="1429"/>
  <c r="AK344" i="1429" s="1"/>
  <c r="AE225" i="1429"/>
  <c r="AC225" i="1429"/>
  <c r="AC344" i="1429" s="1"/>
  <c r="Q225" i="1430"/>
  <c r="Q344" i="1430" s="1"/>
  <c r="G225" i="1429"/>
  <c r="G344" i="1429" s="1"/>
  <c r="I225" i="1429"/>
  <c r="O11" i="1367"/>
  <c r="V225" i="1430"/>
  <c r="V344" i="1430" s="1"/>
  <c r="AA225" i="1430"/>
  <c r="AA344" i="1430" s="1"/>
  <c r="H225" i="1430"/>
  <c r="H344" i="1430" s="1"/>
  <c r="AC225" i="1431"/>
  <c r="AC344" i="1431" s="1"/>
  <c r="K225" i="1431"/>
  <c r="I225" i="1430"/>
  <c r="I344" i="1430" s="1"/>
  <c r="U225" i="1431"/>
  <c r="R225" i="1431"/>
  <c r="R344" i="1431" s="1"/>
  <c r="AJ225" i="1430"/>
  <c r="AJ344" i="1430" s="1"/>
  <c r="W225" i="1430"/>
  <c r="AG225" i="1430"/>
  <c r="AB225" i="1431"/>
  <c r="AB344" i="1431" s="1"/>
  <c r="H225" i="1431"/>
  <c r="J225" i="1431"/>
  <c r="J344" i="1431" s="1"/>
  <c r="Y225" i="1431"/>
  <c r="Y344" i="1431" s="1"/>
  <c r="N225" i="1431"/>
  <c r="N225" i="1430"/>
  <c r="N344" i="1430" s="1"/>
  <c r="P225" i="1429"/>
  <c r="P344" i="1429" s="1"/>
  <c r="P225" i="1431"/>
  <c r="P344" i="1431" s="1"/>
  <c r="O225" i="1430"/>
  <c r="O344" i="1430" s="1"/>
  <c r="AF344" i="1431"/>
  <c r="E359" i="1431"/>
  <c r="T225" i="1429"/>
  <c r="T344" i="1429" s="1"/>
  <c r="AH225" i="1431"/>
  <c r="AC225" i="1430"/>
  <c r="AC344" i="1430" s="1"/>
  <c r="J225" i="1429"/>
  <c r="J344" i="1429" s="1"/>
  <c r="O225" i="1429"/>
  <c r="O344" i="1429" s="1"/>
  <c r="X225" i="1431"/>
  <c r="X344" i="1431" s="1"/>
  <c r="E359" i="1429"/>
  <c r="Y225" i="1430"/>
  <c r="Y344" i="1430" s="1"/>
  <c r="E359" i="1430"/>
  <c r="U225" i="1430"/>
  <c r="U344" i="1430" s="1"/>
  <c r="AJ225" i="1429"/>
  <c r="AJ344" i="1429" s="1"/>
  <c r="AA344" i="1431"/>
  <c r="M225" i="1431"/>
  <c r="M344" i="1431" s="1"/>
  <c r="AF225" i="1430"/>
  <c r="AF344" i="1430" s="1"/>
  <c r="Z225" i="1430"/>
  <c r="Z344" i="1430" s="1"/>
  <c r="V225" i="1429"/>
  <c r="V344" i="1429" s="1"/>
  <c r="N344" i="1431"/>
  <c r="G344" i="1431"/>
  <c r="Q225" i="1431"/>
  <c r="Q344" i="1431" s="1"/>
  <c r="AH225" i="1429"/>
  <c r="AI225" i="1431"/>
  <c r="AI344" i="1431" s="1"/>
  <c r="AD344" i="1430"/>
  <c r="AH225" i="1430"/>
  <c r="AH344" i="1430" s="1"/>
  <c r="K225" i="1429"/>
  <c r="K344" i="1429" s="1"/>
  <c r="Z225" i="1429"/>
  <c r="Z344" i="1429" s="1"/>
  <c r="AG225" i="1431"/>
  <c r="AG344" i="1431" s="1"/>
  <c r="R225" i="1430"/>
  <c r="R344" i="1430" s="1"/>
  <c r="AB225" i="1429"/>
  <c r="AB344" i="1429" s="1"/>
  <c r="L225" i="1431"/>
  <c r="L344" i="1431" s="1"/>
  <c r="K225" i="1430"/>
  <c r="K344" i="1430" s="1"/>
  <c r="M344" i="1429"/>
  <c r="N225" i="1429"/>
  <c r="N344" i="1429" s="1"/>
  <c r="V225" i="1431"/>
  <c r="V344" i="1431" s="1"/>
  <c r="AJ225" i="1431"/>
  <c r="AJ344" i="1431" s="1"/>
  <c r="AG225" i="1429"/>
  <c r="AG344" i="1429" s="1"/>
  <c r="AK225" i="1430"/>
  <c r="AK344" i="1430" s="1"/>
  <c r="S225" i="1429"/>
  <c r="S344" i="1429" s="1"/>
  <c r="W225" i="1431"/>
  <c r="W344" i="1431" s="1"/>
  <c r="K344" i="1431"/>
  <c r="W225" i="1429"/>
  <c r="W344" i="1429" s="1"/>
  <c r="T225" i="1430"/>
  <c r="T344" i="1430" s="1"/>
  <c r="L344" i="1429"/>
  <c r="Q225" i="1429"/>
  <c r="Q344" i="1429" s="1"/>
  <c r="O225" i="1431"/>
  <c r="O344" i="1431" s="1"/>
  <c r="AG344" i="1430"/>
  <c r="W344" i="1430"/>
  <c r="AD225" i="1431"/>
  <c r="AD344" i="1431" s="1"/>
  <c r="AD225" i="1429"/>
  <c r="AD344" i="1429" s="1"/>
  <c r="X225" i="1429"/>
  <c r="X344" i="1429" s="1"/>
  <c r="T225" i="1431"/>
  <c r="T344" i="1431" s="1"/>
  <c r="X225" i="1430"/>
  <c r="X344" i="1430" s="1"/>
  <c r="J225" i="1430"/>
  <c r="J344" i="1430" s="1"/>
  <c r="U344" i="1431"/>
  <c r="AH344" i="1431"/>
  <c r="H225" i="1429"/>
  <c r="H344" i="1429" s="1"/>
  <c r="P225" i="1430"/>
  <c r="P344" i="1430" s="1"/>
  <c r="AE344" i="1429"/>
  <c r="I344" i="1429"/>
  <c r="U225" i="1429"/>
  <c r="U344" i="1429" s="1"/>
  <c r="Z225" i="1431"/>
  <c r="Z344" i="1431" s="1"/>
  <c r="AI225" i="1429"/>
  <c r="AI344" i="1429" s="1"/>
  <c r="I225" i="1431"/>
  <c r="I344" i="1431" s="1"/>
  <c r="AK225" i="1431"/>
  <c r="AK344" i="1431" s="1"/>
  <c r="Y225" i="1429"/>
  <c r="Y344" i="1429" s="1"/>
  <c r="AA225" i="1429"/>
  <c r="AA344" i="1429" s="1"/>
  <c r="AE225" i="1431"/>
  <c r="AE344" i="1431" s="1"/>
  <c r="S225" i="1430"/>
  <c r="S344" i="1430" s="1"/>
  <c r="S344" i="1431"/>
  <c r="AF225" i="1429"/>
  <c r="AF344" i="1429" s="1"/>
  <c r="AE225" i="1430"/>
  <c r="AE344" i="1430" s="1"/>
  <c r="AH344" i="1429"/>
  <c r="L225" i="1430"/>
  <c r="L344" i="1430" s="1"/>
  <c r="AE11" i="1367"/>
  <c r="I11" i="1367"/>
  <c r="J11" i="1367"/>
  <c r="T344" i="1361"/>
  <c r="W11" i="1367"/>
  <c r="Q11" i="1367"/>
  <c r="R11" i="1367"/>
  <c r="S11" i="1367"/>
  <c r="H11" i="1367"/>
  <c r="Y11" i="1367"/>
  <c r="Z11" i="1367"/>
  <c r="AA11" i="1367"/>
  <c r="X11" i="1367"/>
  <c r="AB11" i="1367"/>
  <c r="E359" i="1354"/>
  <c r="AJ225" i="1358"/>
  <c r="AJ344" i="1358" s="1"/>
  <c r="AF11" i="1367"/>
  <c r="E359" i="1361"/>
  <c r="L11" i="1367"/>
  <c r="AO225" i="1363"/>
  <c r="AO226" i="1363" s="1"/>
  <c r="AO345" i="1363" s="1"/>
  <c r="D11" i="1367"/>
  <c r="P225" i="1363"/>
  <c r="P226" i="1363" s="1"/>
  <c r="K4" i="1366" s="1"/>
  <c r="X225" i="1363"/>
  <c r="X226" i="1363" s="1"/>
  <c r="AN225" i="1363"/>
  <c r="AN226" i="1363" s="1"/>
  <c r="AN345" i="1363" s="1"/>
  <c r="I225" i="1363"/>
  <c r="I344" i="1363" s="1"/>
  <c r="C11" i="1367"/>
  <c r="L225" i="1363"/>
  <c r="L226" i="1363" s="1"/>
  <c r="G4" i="1366" s="1"/>
  <c r="AB225" i="1363"/>
  <c r="AB226" i="1363" s="1"/>
  <c r="AB345" i="1363" s="1"/>
  <c r="AK225" i="1363"/>
  <c r="AK226" i="1363" s="1"/>
  <c r="AF4" i="1366" s="1"/>
  <c r="AT225" i="1363"/>
  <c r="AT226" i="1363" s="1"/>
  <c r="AT345" i="1363" s="1"/>
  <c r="H225" i="1363"/>
  <c r="H226" i="1363" s="1"/>
  <c r="Y225" i="1363"/>
  <c r="Y226" i="1363" s="1"/>
  <c r="T4" i="1366" s="1"/>
  <c r="T12" i="1366" s="1"/>
  <c r="T19" i="1366" s="1"/>
  <c r="Q225" i="1363"/>
  <c r="Q226" i="1363" s="1"/>
  <c r="L4" i="1366" s="1"/>
  <c r="W225" i="1363"/>
  <c r="W226" i="1363" s="1"/>
  <c r="W345" i="1363" s="1"/>
  <c r="V225" i="1358"/>
  <c r="V344" i="1358" s="1"/>
  <c r="J225" i="1354"/>
  <c r="J344" i="1354" s="1"/>
  <c r="N225" i="1358"/>
  <c r="N344" i="1358" s="1"/>
  <c r="P225" i="1358"/>
  <c r="P344" i="1358" s="1"/>
  <c r="I225" i="1358"/>
  <c r="I344" i="1358" s="1"/>
  <c r="Z225" i="1358"/>
  <c r="Z344" i="1358" s="1"/>
  <c r="Y225" i="1358"/>
  <c r="Y344" i="1358" s="1"/>
  <c r="AC225" i="1358"/>
  <c r="AC344" i="1358" s="1"/>
  <c r="L225" i="1358"/>
  <c r="L344" i="1358" s="1"/>
  <c r="O225" i="1358"/>
  <c r="O344" i="1358" s="1"/>
  <c r="AK225" i="1358"/>
  <c r="AK344" i="1358" s="1"/>
  <c r="AA225" i="1358"/>
  <c r="AA344" i="1358" s="1"/>
  <c r="X225" i="1358"/>
  <c r="M225" i="1358"/>
  <c r="M344" i="1358" s="1"/>
  <c r="AI225" i="1358"/>
  <c r="AI344" i="1358" s="1"/>
  <c r="AG225" i="1358"/>
  <c r="AG344" i="1358" s="1"/>
  <c r="AE225" i="1358"/>
  <c r="AE344" i="1358" s="1"/>
  <c r="H225" i="1358"/>
  <c r="AB225" i="1358"/>
  <c r="AB344" i="1358" s="1"/>
  <c r="Q225" i="1358"/>
  <c r="Q344" i="1358" s="1"/>
  <c r="R225" i="1365"/>
  <c r="R226" i="1365" s="1"/>
  <c r="R345" i="1365" s="1"/>
  <c r="M15" i="1366" s="1"/>
  <c r="M16" i="1366" s="1"/>
  <c r="Z225" i="1365"/>
  <c r="Z226" i="1365" s="1"/>
  <c r="Z345" i="1365" s="1"/>
  <c r="U15" i="1366" s="1"/>
  <c r="U16" i="1366" s="1"/>
  <c r="Z225" i="1354"/>
  <c r="Z344" i="1354" s="1"/>
  <c r="AH225" i="1365"/>
  <c r="AH226" i="1365" s="1"/>
  <c r="AH345" i="1365" s="1"/>
  <c r="AC15" i="1366" s="1"/>
  <c r="AC16" i="1366" s="1"/>
  <c r="V225" i="1354"/>
  <c r="V344" i="1354" s="1"/>
  <c r="AD225" i="1358"/>
  <c r="AD344" i="1358" s="1"/>
  <c r="Q344" i="1365"/>
  <c r="Q226" i="1365"/>
  <c r="Q345" i="1365" s="1"/>
  <c r="L15" i="1366" s="1"/>
  <c r="L16" i="1366" s="1"/>
  <c r="S225" i="1365"/>
  <c r="N4" i="1367" s="1"/>
  <c r="N12" i="1367" s="1"/>
  <c r="N16" i="1367" s="1"/>
  <c r="N6" i="1368" s="1"/>
  <c r="Z225" i="1361"/>
  <c r="Z344" i="1361" s="1"/>
  <c r="AI225" i="1365"/>
  <c r="AI226" i="1365" s="1"/>
  <c r="AI345" i="1365" s="1"/>
  <c r="AD15" i="1366" s="1"/>
  <c r="AD16" i="1366" s="1"/>
  <c r="K225" i="1358"/>
  <c r="K344" i="1358" s="1"/>
  <c r="I225" i="1361"/>
  <c r="I344" i="1361" s="1"/>
  <c r="U225" i="1358"/>
  <c r="U344" i="1358" s="1"/>
  <c r="AC225" i="1361"/>
  <c r="AC344" i="1361" s="1"/>
  <c r="G225" i="1358"/>
  <c r="G344" i="1358" s="1"/>
  <c r="K225" i="1365"/>
  <c r="K226" i="1365" s="1"/>
  <c r="K345" i="1365" s="1"/>
  <c r="F15" i="1366" s="1"/>
  <c r="F16" i="1366" s="1"/>
  <c r="S225" i="1358"/>
  <c r="S344" i="1358" s="1"/>
  <c r="S225" i="1361"/>
  <c r="S344" i="1361" s="1"/>
  <c r="K225" i="1354"/>
  <c r="K344" i="1354" s="1"/>
  <c r="AF225" i="1358"/>
  <c r="AF344" i="1358" s="1"/>
  <c r="L45" i="1311"/>
  <c r="S225" i="1354"/>
  <c r="S344" i="1354" s="1"/>
  <c r="I45" i="1311"/>
  <c r="G225" i="1354"/>
  <c r="G344" i="1354" s="1"/>
  <c r="AA225" i="1354"/>
  <c r="AA344" i="1354" s="1"/>
  <c r="AC225" i="1365"/>
  <c r="X4" i="1367" s="1"/>
  <c r="R225" i="1358"/>
  <c r="R344" i="1358" s="1"/>
  <c r="J225" i="1358"/>
  <c r="AH225" i="1358"/>
  <c r="AH344" i="1358" s="1"/>
  <c r="AJ225" i="1354"/>
  <c r="AJ344" i="1354" s="1"/>
  <c r="I225" i="1354"/>
  <c r="I344" i="1354" s="1"/>
  <c r="T225" i="1354"/>
  <c r="T344" i="1354" s="1"/>
  <c r="AE225" i="1354"/>
  <c r="AE344" i="1354" s="1"/>
  <c r="O225" i="1354"/>
  <c r="O344" i="1354" s="1"/>
  <c r="T225" i="1358"/>
  <c r="T344" i="1358" s="1"/>
  <c r="E359" i="1353"/>
  <c r="AE225" i="1361"/>
  <c r="AE344" i="1361" s="1"/>
  <c r="Q225" i="1354"/>
  <c r="Q344" i="1354" s="1"/>
  <c r="E45" i="1311"/>
  <c r="AB225" i="1361"/>
  <c r="AB344" i="1361" s="1"/>
  <c r="AA225" i="1363"/>
  <c r="AA226" i="1363" s="1"/>
  <c r="AA345" i="1363" s="1"/>
  <c r="R225" i="1361"/>
  <c r="R344" i="1361" s="1"/>
  <c r="AH225" i="1354"/>
  <c r="AH344" i="1354" s="1"/>
  <c r="O45" i="1311"/>
  <c r="AG225" i="1354"/>
  <c r="AG344" i="1354" s="1"/>
  <c r="F45" i="1311"/>
  <c r="J45" i="1311"/>
  <c r="H45" i="1311"/>
  <c r="T225" i="1365"/>
  <c r="P225" i="1354"/>
  <c r="P344" i="1354" s="1"/>
  <c r="X225" i="1361"/>
  <c r="X344" i="1361" s="1"/>
  <c r="AB225" i="1365"/>
  <c r="AK225" i="1354"/>
  <c r="AK344" i="1354" s="1"/>
  <c r="N225" i="1365"/>
  <c r="K225" i="1361"/>
  <c r="K344" i="1361" s="1"/>
  <c r="AK225" i="1365"/>
  <c r="L225" i="1354"/>
  <c r="L344" i="1354" s="1"/>
  <c r="AD225" i="1361"/>
  <c r="AD344" i="1361" s="1"/>
  <c r="AA225" i="1365"/>
  <c r="U225" i="1354"/>
  <c r="U344" i="1354" s="1"/>
  <c r="L225" i="1365"/>
  <c r="G4" i="1367" s="1"/>
  <c r="G12" i="1367" s="1"/>
  <c r="G16" i="1367" s="1"/>
  <c r="G6" i="1368" s="1"/>
  <c r="AF225" i="1354"/>
  <c r="AF344" i="1354" s="1"/>
  <c r="AI225" i="1354"/>
  <c r="AI344" i="1354" s="1"/>
  <c r="N225" i="1361"/>
  <c r="N344" i="1361" s="1"/>
  <c r="AD225" i="1354"/>
  <c r="AD344" i="1354" s="1"/>
  <c r="M225" i="1361"/>
  <c r="M344" i="1361" s="1"/>
  <c r="Q225" i="1361"/>
  <c r="Q344" i="1361" s="1"/>
  <c r="AI225" i="1361"/>
  <c r="AI344" i="1361" s="1"/>
  <c r="AB225" i="1354"/>
  <c r="AB344" i="1354" s="1"/>
  <c r="M225" i="1354"/>
  <c r="M344" i="1354" s="1"/>
  <c r="R225" i="1354"/>
  <c r="R344" i="1354" s="1"/>
  <c r="AG225" i="1361"/>
  <c r="AG344" i="1361" s="1"/>
  <c r="N225" i="1354"/>
  <c r="N344" i="1354" s="1"/>
  <c r="G225" i="1361"/>
  <c r="G344" i="1361" s="1"/>
  <c r="L225" i="1361"/>
  <c r="L344" i="1361" s="1"/>
  <c r="W225" i="1361"/>
  <c r="W344" i="1361" s="1"/>
  <c r="AK225" i="1361"/>
  <c r="AK344" i="1361" s="1"/>
  <c r="AH225" i="1361"/>
  <c r="AH344" i="1361" s="1"/>
  <c r="U225" i="1361"/>
  <c r="U344" i="1361" s="1"/>
  <c r="V225" i="1361"/>
  <c r="V344" i="1361" s="1"/>
  <c r="H225" i="1361"/>
  <c r="H344" i="1361" s="1"/>
  <c r="AA225" i="1361"/>
  <c r="AA344" i="1361" s="1"/>
  <c r="AJ225" i="1361"/>
  <c r="AJ344" i="1361" s="1"/>
  <c r="H225" i="1354"/>
  <c r="X225" i="1354"/>
  <c r="X344" i="1354" s="1"/>
  <c r="W225" i="1354"/>
  <c r="W344" i="1354" s="1"/>
  <c r="AC225" i="1354"/>
  <c r="AC344" i="1354" s="1"/>
  <c r="AI225" i="1380"/>
  <c r="AI344" i="1380" s="1"/>
  <c r="AJ225" i="1380"/>
  <c r="AJ344" i="1380" s="1"/>
  <c r="AF225" i="1361"/>
  <c r="AF344" i="1361" s="1"/>
  <c r="AE225" i="1353"/>
  <c r="AE344" i="1353" s="1"/>
  <c r="AP2" i="1362"/>
  <c r="AO2" i="1363"/>
  <c r="L225" i="1353"/>
  <c r="AF225" i="1353"/>
  <c r="AF344" i="1353" s="1"/>
  <c r="AP3" i="1362"/>
  <c r="AO3" i="1363"/>
  <c r="AS225" i="1380"/>
  <c r="AS344" i="1380" s="1"/>
  <c r="AY225" i="1380"/>
  <c r="AY344" i="1380" s="1"/>
  <c r="I225" i="1380"/>
  <c r="I344" i="1380" s="1"/>
  <c r="U225" i="1380"/>
  <c r="BQ225" i="1380"/>
  <c r="BQ344" i="1380" s="1"/>
  <c r="R225" i="1380"/>
  <c r="R344" i="1380" s="1"/>
  <c r="S225" i="1380"/>
  <c r="S344" i="1380" s="1"/>
  <c r="V225" i="1380"/>
  <c r="V344" i="1380" s="1"/>
  <c r="BJ225" i="1380"/>
  <c r="BJ344" i="1380" s="1"/>
  <c r="AE225" i="1380"/>
  <c r="AE344" i="1380" s="1"/>
  <c r="AC225" i="1380"/>
  <c r="AC344" i="1380" s="1"/>
  <c r="AV225" i="1380"/>
  <c r="AV344" i="1380" s="1"/>
  <c r="BI225" i="1380"/>
  <c r="BI344" i="1380" s="1"/>
  <c r="BK225" i="1380"/>
  <c r="BK344" i="1380" s="1"/>
  <c r="AA225" i="1353"/>
  <c r="AA344" i="1353" s="1"/>
  <c r="AD225" i="1353"/>
  <c r="AD344" i="1353" s="1"/>
  <c r="X225" i="1353"/>
  <c r="X344" i="1353" s="1"/>
  <c r="AC225" i="1353"/>
  <c r="AC344" i="1353" s="1"/>
  <c r="AP225" i="1363"/>
  <c r="M225" i="1363"/>
  <c r="M226" i="1363" s="1"/>
  <c r="AP225" i="1380"/>
  <c r="AP344" i="1380" s="1"/>
  <c r="BG225" i="1380"/>
  <c r="BG344" i="1380" s="1"/>
  <c r="N225" i="1363"/>
  <c r="U225" i="1363"/>
  <c r="AF225" i="1380"/>
  <c r="AF344" i="1380" s="1"/>
  <c r="AG225" i="1363"/>
  <c r="J225" i="1363"/>
  <c r="G225" i="1363"/>
  <c r="G344" i="1363" s="1"/>
  <c r="AL225" i="1363"/>
  <c r="AK225" i="1380"/>
  <c r="AK344" i="1380" s="1"/>
  <c r="O225" i="1363"/>
  <c r="AQ225" i="1363"/>
  <c r="AQ226" i="1363" s="1"/>
  <c r="AZ225" i="1380"/>
  <c r="AZ344" i="1380" s="1"/>
  <c r="AC225" i="1363"/>
  <c r="T225" i="1363"/>
  <c r="AR225" i="1363"/>
  <c r="R225" i="1363"/>
  <c r="L225" i="1380"/>
  <c r="L344" i="1380" s="1"/>
  <c r="Z225" i="1363"/>
  <c r="V225" i="1363"/>
  <c r="AE225" i="1363"/>
  <c r="AD225" i="1363"/>
  <c r="AD226" i="1363" s="1"/>
  <c r="K225" i="1363"/>
  <c r="AH225" i="1363"/>
  <c r="AH226" i="1363" s="1"/>
  <c r="O225" i="1380"/>
  <c r="O344" i="1380" s="1"/>
  <c r="Z225" i="1380"/>
  <c r="Z344" i="1380" s="1"/>
  <c r="AM225" i="1363"/>
  <c r="AS225" i="1363"/>
  <c r="AF225" i="1363"/>
  <c r="AJ225" i="1363"/>
  <c r="S225" i="1363"/>
  <c r="AL225" i="1380"/>
  <c r="AL344" i="1380" s="1"/>
  <c r="AO225" i="1380"/>
  <c r="AO344" i="1380" s="1"/>
  <c r="AQ225" i="1380"/>
  <c r="AQ344" i="1380" s="1"/>
  <c r="BO225" i="1380"/>
  <c r="BO344" i="1380" s="1"/>
  <c r="X225" i="1380"/>
  <c r="X344" i="1380" s="1"/>
  <c r="N225" i="1380"/>
  <c r="N344" i="1380" s="1"/>
  <c r="BR225" i="1380"/>
  <c r="BR344" i="1380" s="1"/>
  <c r="BE225" i="1380"/>
  <c r="BE344" i="1380" s="1"/>
  <c r="BP225" i="1380"/>
  <c r="BP344" i="1380" s="1"/>
  <c r="T225" i="1380"/>
  <c r="T344" i="1380" s="1"/>
  <c r="AA225" i="1380"/>
  <c r="AA344" i="1380" s="1"/>
  <c r="AM225" i="1380"/>
  <c r="AM344" i="1380" s="1"/>
  <c r="M225" i="1380"/>
  <c r="M344" i="1380" s="1"/>
  <c r="AU225" i="1380"/>
  <c r="AU344" i="1380" s="1"/>
  <c r="K225" i="1380"/>
  <c r="K344" i="1380" s="1"/>
  <c r="AB225" i="1380"/>
  <c r="AB344" i="1380" s="1"/>
  <c r="BF225" i="1380"/>
  <c r="BF344" i="1380" s="1"/>
  <c r="H225" i="1380"/>
  <c r="H344" i="1380" s="1"/>
  <c r="AT225" i="1380"/>
  <c r="AT344" i="1380" s="1"/>
  <c r="BM225" i="1380"/>
  <c r="BM344" i="1380" s="1"/>
  <c r="J225" i="1380"/>
  <c r="J344" i="1380" s="1"/>
  <c r="AH225" i="1380"/>
  <c r="AH344" i="1380" s="1"/>
  <c r="G225" i="1380"/>
  <c r="G344" i="1380" s="1"/>
  <c r="BH344" i="1380"/>
  <c r="AD225" i="1380"/>
  <c r="AD344" i="1380" s="1"/>
  <c r="BC225" i="1380"/>
  <c r="BC344" i="1380" s="1"/>
  <c r="AR225" i="1380"/>
  <c r="AR344" i="1380" s="1"/>
  <c r="BA225" i="1380"/>
  <c r="BA344" i="1380" s="1"/>
  <c r="AG225" i="1380"/>
  <c r="AG344" i="1380" s="1"/>
  <c r="BN225" i="1380"/>
  <c r="BN344" i="1380" s="1"/>
  <c r="AN225" i="1380"/>
  <c r="AN344" i="1380" s="1"/>
  <c r="Q225" i="1380"/>
  <c r="Q344" i="1380" s="1"/>
  <c r="U344" i="1380"/>
  <c r="AW225" i="1380"/>
  <c r="AW344" i="1380" s="1"/>
  <c r="BB225" i="1380"/>
  <c r="BB344" i="1380" s="1"/>
  <c r="AX225" i="1380"/>
  <c r="AX344" i="1380" s="1"/>
  <c r="BD225" i="1380"/>
  <c r="BD344" i="1380" s="1"/>
  <c r="E359" i="1380"/>
  <c r="P225" i="1380"/>
  <c r="P344" i="1380" s="1"/>
  <c r="BL225" i="1380"/>
  <c r="BL344" i="1380" s="1"/>
  <c r="Y225" i="1380"/>
  <c r="Y344" i="1380" s="1"/>
  <c r="W225" i="1380"/>
  <c r="W344" i="1380" s="1"/>
  <c r="BE338" i="1363"/>
  <c r="BE339" i="1363"/>
  <c r="BE340" i="1363" s="1"/>
  <c r="AW329" i="1363"/>
  <c r="AW330" i="1363"/>
  <c r="AW331" i="1363" s="1"/>
  <c r="N225" i="1353"/>
  <c r="AK225" i="1353"/>
  <c r="AK344" i="1353" s="1"/>
  <c r="AI225" i="1353"/>
  <c r="AI344" i="1353" s="1"/>
  <c r="Z225" i="1353"/>
  <c r="Z344" i="1353" s="1"/>
  <c r="X225" i="1365"/>
  <c r="AD225" i="1365"/>
  <c r="Y225" i="1365"/>
  <c r="K45" i="1311"/>
  <c r="K225" i="1353"/>
  <c r="N45" i="1311"/>
  <c r="Q225" i="1353"/>
  <c r="P225" i="1361"/>
  <c r="P344" i="1361" s="1"/>
  <c r="J225" i="1361"/>
  <c r="J344" i="1361" s="1"/>
  <c r="G225" i="1355"/>
  <c r="G344" i="1355" s="1"/>
  <c r="I225" i="1355"/>
  <c r="I344" i="1355" s="1"/>
  <c r="AA225" i="1355"/>
  <c r="AA344" i="1355" s="1"/>
  <c r="R225" i="1355"/>
  <c r="R344" i="1355" s="1"/>
  <c r="S225" i="1355"/>
  <c r="S344" i="1355" s="1"/>
  <c r="AI344" i="1363"/>
  <c r="H225" i="1355"/>
  <c r="H344" i="1355" s="1"/>
  <c r="AD225" i="1355"/>
  <c r="AD344" i="1355" s="1"/>
  <c r="P225" i="1355"/>
  <c r="P344" i="1355" s="1"/>
  <c r="O225" i="1355"/>
  <c r="O344" i="1355" s="1"/>
  <c r="J225" i="1355"/>
  <c r="J344" i="1355" s="1"/>
  <c r="Z225" i="1355"/>
  <c r="Z344" i="1355" s="1"/>
  <c r="T225" i="1355"/>
  <c r="T344" i="1355" s="1"/>
  <c r="AE225" i="1355"/>
  <c r="AE344" i="1355" s="1"/>
  <c r="X225" i="1355"/>
  <c r="X344" i="1355" s="1"/>
  <c r="V225" i="1353"/>
  <c r="AF225" i="1365"/>
  <c r="AG225" i="1365"/>
  <c r="AJ225" i="1365"/>
  <c r="G225" i="1365"/>
  <c r="G344" i="1365" s="1"/>
  <c r="O225" i="1365"/>
  <c r="H225" i="1365"/>
  <c r="M225" i="1365"/>
  <c r="W225" i="1365"/>
  <c r="U225" i="1365"/>
  <c r="AE225" i="1365"/>
  <c r="J225" i="1365"/>
  <c r="I225" i="1365"/>
  <c r="V225" i="1365"/>
  <c r="P225" i="1365"/>
  <c r="O225" i="1361"/>
  <c r="O344" i="1361" s="1"/>
  <c r="K11" i="1366"/>
  <c r="G11" i="1366"/>
  <c r="X11" i="1366"/>
  <c r="Y225" i="1361"/>
  <c r="Y344" i="1361" s="1"/>
  <c r="P225" i="1353"/>
  <c r="D11" i="1366"/>
  <c r="L11" i="1366"/>
  <c r="J225" i="1353"/>
  <c r="Y11" i="1366"/>
  <c r="M11" i="1366"/>
  <c r="AA11" i="1366"/>
  <c r="AF11" i="1366"/>
  <c r="H344" i="1358"/>
  <c r="AT224" i="1363"/>
  <c r="P11" i="1366"/>
  <c r="G45" i="1311"/>
  <c r="AI345" i="1363"/>
  <c r="AD4" i="1366"/>
  <c r="AD12" i="1366" s="1"/>
  <c r="AD19" i="1366" s="1"/>
  <c r="J11" i="1366"/>
  <c r="E11" i="1366"/>
  <c r="O11" i="1366"/>
  <c r="F11" i="1366"/>
  <c r="L4" i="1367"/>
  <c r="P45" i="1311"/>
  <c r="W225" i="1356"/>
  <c r="W344" i="1356" s="1"/>
  <c r="S225" i="1356"/>
  <c r="S344" i="1356" s="1"/>
  <c r="AC225" i="1356"/>
  <c r="AC344" i="1356" s="1"/>
  <c r="N225" i="1356"/>
  <c r="N344" i="1356" s="1"/>
  <c r="I225" i="1356"/>
  <c r="I344" i="1356" s="1"/>
  <c r="T225" i="1356"/>
  <c r="T344" i="1356" s="1"/>
  <c r="AG225" i="1356"/>
  <c r="AG344" i="1356" s="1"/>
  <c r="P225" i="1356"/>
  <c r="P344" i="1356" s="1"/>
  <c r="J225" i="1356"/>
  <c r="J344" i="1356" s="1"/>
  <c r="U225" i="1356"/>
  <c r="U344" i="1356" s="1"/>
  <c r="AH225" i="1356"/>
  <c r="AH344" i="1356" s="1"/>
  <c r="V225" i="1356"/>
  <c r="V344" i="1356" s="1"/>
  <c r="K225" i="1356"/>
  <c r="K344" i="1356" s="1"/>
  <c r="X225" i="1356"/>
  <c r="X344" i="1356" s="1"/>
  <c r="AI225" i="1356"/>
  <c r="AI344" i="1356" s="1"/>
  <c r="AD225" i="1356"/>
  <c r="AD344" i="1356" s="1"/>
  <c r="L225" i="1356"/>
  <c r="L344" i="1356" s="1"/>
  <c r="Y225" i="1356"/>
  <c r="Y344" i="1356" s="1"/>
  <c r="AJ225" i="1356"/>
  <c r="AJ344" i="1356" s="1"/>
  <c r="O225" i="1356"/>
  <c r="O344" i="1356" s="1"/>
  <c r="M225" i="1356"/>
  <c r="M344" i="1356" s="1"/>
  <c r="Z225" i="1356"/>
  <c r="Z344" i="1356" s="1"/>
  <c r="AK225" i="1356"/>
  <c r="AK344" i="1356" s="1"/>
  <c r="G225" i="1356"/>
  <c r="G344" i="1356" s="1"/>
  <c r="Q225" i="1356"/>
  <c r="Q344" i="1356" s="1"/>
  <c r="AA225" i="1356"/>
  <c r="AA344" i="1356" s="1"/>
  <c r="AE225" i="1356"/>
  <c r="AE344" i="1356" s="1"/>
  <c r="AF225" i="1356"/>
  <c r="AF344" i="1356" s="1"/>
  <c r="R225" i="1356"/>
  <c r="R344" i="1356" s="1"/>
  <c r="AB225" i="1356"/>
  <c r="AB344" i="1356" s="1"/>
  <c r="H225" i="1356"/>
  <c r="AE225" i="1359"/>
  <c r="AE344" i="1359" s="1"/>
  <c r="Y225" i="1359"/>
  <c r="AH225" i="1359"/>
  <c r="AH344" i="1359" s="1"/>
  <c r="AI225" i="1359"/>
  <c r="AI344" i="1359" s="1"/>
  <c r="V225" i="1359"/>
  <c r="V344" i="1359" s="1"/>
  <c r="AJ225" i="1359"/>
  <c r="AJ344" i="1359" s="1"/>
  <c r="AK225" i="1359"/>
  <c r="AK344" i="1359" s="1"/>
  <c r="P225" i="1359"/>
  <c r="P344" i="1359" s="1"/>
  <c r="AF225" i="1359"/>
  <c r="AF344" i="1359" s="1"/>
  <c r="J225" i="1359"/>
  <c r="J344" i="1359" s="1"/>
  <c r="K225" i="1359"/>
  <c r="K344" i="1359" s="1"/>
  <c r="X225" i="1359"/>
  <c r="X344" i="1359" s="1"/>
  <c r="L225" i="1359"/>
  <c r="L344" i="1359" s="1"/>
  <c r="N225" i="1359"/>
  <c r="N344" i="1359" s="1"/>
  <c r="O225" i="1359"/>
  <c r="O344" i="1359" s="1"/>
  <c r="Z225" i="1359"/>
  <c r="Z344" i="1359" s="1"/>
  <c r="AA225" i="1359"/>
  <c r="AA344" i="1359" s="1"/>
  <c r="U225" i="1359"/>
  <c r="U344" i="1359" s="1"/>
  <c r="Q225" i="1359"/>
  <c r="Q344" i="1359" s="1"/>
  <c r="AD225" i="1359"/>
  <c r="AD344" i="1359" s="1"/>
  <c r="I225" i="1359"/>
  <c r="I344" i="1359" s="1"/>
  <c r="R225" i="1359"/>
  <c r="R344" i="1359" s="1"/>
  <c r="W225" i="1359"/>
  <c r="W344" i="1359" s="1"/>
  <c r="R33" i="1369" s="1"/>
  <c r="H225" i="1359"/>
  <c r="AB225" i="1359"/>
  <c r="AB344" i="1359" s="1"/>
  <c r="M225" i="1359"/>
  <c r="M344" i="1359" s="1"/>
  <c r="G225" i="1359"/>
  <c r="G344" i="1359" s="1"/>
  <c r="S225" i="1359"/>
  <c r="S344" i="1359" s="1"/>
  <c r="AC225" i="1359"/>
  <c r="AC344" i="1359" s="1"/>
  <c r="T225" i="1359"/>
  <c r="T344" i="1359" s="1"/>
  <c r="AG225" i="1359"/>
  <c r="AG344" i="1359" s="1"/>
  <c r="AB11" i="1366"/>
  <c r="N11" i="1366"/>
  <c r="U11" i="1366"/>
  <c r="Z11" i="1366"/>
  <c r="AC11" i="1366"/>
  <c r="AE11" i="1366"/>
  <c r="S11" i="1366"/>
  <c r="AJ225" i="1353"/>
  <c r="AJ344" i="1353" s="1"/>
  <c r="T225" i="1353"/>
  <c r="H225" i="1353"/>
  <c r="O225" i="1353"/>
  <c r="AH225" i="1353"/>
  <c r="AH344" i="1353" s="1"/>
  <c r="R225" i="1353"/>
  <c r="U225" i="1353"/>
  <c r="M225" i="1353"/>
  <c r="AG225" i="1353"/>
  <c r="AG344" i="1353" s="1"/>
  <c r="G225" i="1353"/>
  <c r="G344" i="1353" s="1"/>
  <c r="AB225" i="1353"/>
  <c r="AB344" i="1353" s="1"/>
  <c r="S225" i="1353"/>
  <c r="W225" i="1353"/>
  <c r="W344" i="1353" s="1"/>
  <c r="BN225" i="1362"/>
  <c r="BN344" i="1362" s="1"/>
  <c r="AE225" i="1362"/>
  <c r="AE344" i="1362" s="1"/>
  <c r="V225" i="1362"/>
  <c r="V344" i="1362" s="1"/>
  <c r="U225" i="1362"/>
  <c r="U344" i="1362" s="1"/>
  <c r="P225" i="1362"/>
  <c r="P344" i="1362" s="1"/>
  <c r="AZ225" i="1362"/>
  <c r="AZ344" i="1362" s="1"/>
  <c r="AL225" i="1362"/>
  <c r="AL344" i="1362" s="1"/>
  <c r="AX225" i="1362"/>
  <c r="AX344" i="1362" s="1"/>
  <c r="BA225" i="1362"/>
  <c r="BA344" i="1362" s="1"/>
  <c r="BP225" i="1362"/>
  <c r="BP344" i="1362" s="1"/>
  <c r="Y225" i="1362"/>
  <c r="Y344" i="1362" s="1"/>
  <c r="BD225" i="1362"/>
  <c r="BD344" i="1362" s="1"/>
  <c r="BF225" i="1362"/>
  <c r="BF344" i="1362" s="1"/>
  <c r="J225" i="1362"/>
  <c r="J344" i="1362" s="1"/>
  <c r="W225" i="1362"/>
  <c r="W344" i="1362" s="1"/>
  <c r="AM225" i="1362"/>
  <c r="AM344" i="1362" s="1"/>
  <c r="BQ225" i="1362"/>
  <c r="BQ344" i="1362" s="1"/>
  <c r="AF225" i="1362"/>
  <c r="AF344" i="1362" s="1"/>
  <c r="AH225" i="1362"/>
  <c r="AH344" i="1362" s="1"/>
  <c r="BI225" i="1362"/>
  <c r="BI344" i="1362" s="1"/>
  <c r="BL225" i="1362"/>
  <c r="BL344" i="1362" s="1"/>
  <c r="K225" i="1362"/>
  <c r="K344" i="1362" s="1"/>
  <c r="AB225" i="1362"/>
  <c r="AB344" i="1362" s="1"/>
  <c r="AK225" i="1362"/>
  <c r="AK344" i="1362" s="1"/>
  <c r="X225" i="1362"/>
  <c r="X344" i="1362" s="1"/>
  <c r="Q225" i="1362"/>
  <c r="Q344" i="1362" s="1"/>
  <c r="AI225" i="1362"/>
  <c r="AI344" i="1362" s="1"/>
  <c r="BC225" i="1362"/>
  <c r="BC344" i="1362" s="1"/>
  <c r="BK225" i="1362"/>
  <c r="BK344" i="1362" s="1"/>
  <c r="T225" i="1362"/>
  <c r="T344" i="1362" s="1"/>
  <c r="AS225" i="1362"/>
  <c r="AS344" i="1362" s="1"/>
  <c r="AO225" i="1362"/>
  <c r="AO344" i="1362" s="1"/>
  <c r="I225" i="1362"/>
  <c r="I344" i="1362" s="1"/>
  <c r="Z225" i="1362"/>
  <c r="Z344" i="1362" s="1"/>
  <c r="N225" i="1362"/>
  <c r="N344" i="1362" s="1"/>
  <c r="M225" i="1362"/>
  <c r="M344" i="1362" s="1"/>
  <c r="H225" i="1362"/>
  <c r="G225" i="1362"/>
  <c r="G344" i="1362" s="1"/>
  <c r="AU225" i="1362"/>
  <c r="AU344" i="1362" s="1"/>
  <c r="AP225" i="1362"/>
  <c r="AP344" i="1362" s="1"/>
  <c r="R225" i="1362"/>
  <c r="R344" i="1362" s="1"/>
  <c r="AA225" i="1362"/>
  <c r="AA344" i="1362" s="1"/>
  <c r="BH225" i="1362"/>
  <c r="BH344" i="1362" s="1"/>
  <c r="AD225" i="1362"/>
  <c r="AD344" i="1362" s="1"/>
  <c r="L225" i="1362"/>
  <c r="L344" i="1362" s="1"/>
  <c r="AT225" i="1362"/>
  <c r="AT344" i="1362" s="1"/>
  <c r="AR225" i="1362"/>
  <c r="AR344" i="1362" s="1"/>
  <c r="AN225" i="1362"/>
  <c r="AN344" i="1362" s="1"/>
  <c r="S225" i="1362"/>
  <c r="S344" i="1362" s="1"/>
  <c r="BR225" i="1362"/>
  <c r="BR344" i="1362" s="1"/>
  <c r="BE225" i="1362"/>
  <c r="BE344" i="1362" s="1"/>
  <c r="BM225" i="1362"/>
  <c r="BM344" i="1362" s="1"/>
  <c r="BG225" i="1362"/>
  <c r="BG344" i="1362" s="1"/>
  <c r="AY225" i="1362"/>
  <c r="AY344" i="1362" s="1"/>
  <c r="AC225" i="1362"/>
  <c r="AC344" i="1362" s="1"/>
  <c r="AQ225" i="1362"/>
  <c r="AQ344" i="1362" s="1"/>
  <c r="O225" i="1362"/>
  <c r="O344" i="1362" s="1"/>
  <c r="BB225" i="1362"/>
  <c r="BB344" i="1362" s="1"/>
  <c r="AG225" i="1362"/>
  <c r="AG344" i="1362" s="1"/>
  <c r="BJ225" i="1362"/>
  <c r="BJ344" i="1362" s="1"/>
  <c r="BO225" i="1362"/>
  <c r="BO344" i="1362" s="1"/>
  <c r="AW225" i="1362"/>
  <c r="AW344" i="1362" s="1"/>
  <c r="AJ225" i="1362"/>
  <c r="AJ344" i="1362" s="1"/>
  <c r="AV225" i="1362"/>
  <c r="AV344" i="1362" s="1"/>
  <c r="Q11" i="1366"/>
  <c r="I225" i="1353"/>
  <c r="T11" i="1369" l="1"/>
  <c r="Y344" i="1363"/>
  <c r="J344" i="1358"/>
  <c r="E33" i="1444" s="1"/>
  <c r="G54" i="214"/>
  <c r="F54" i="214"/>
  <c r="Y344" i="1359"/>
  <c r="T33" i="1435" s="1"/>
  <c r="E57" i="214"/>
  <c r="D57" i="214"/>
  <c r="X344" i="1358"/>
  <c r="S33" i="1433" s="1"/>
  <c r="E54" i="214"/>
  <c r="D54" i="214"/>
  <c r="H344" i="1431"/>
  <c r="L12" i="1367"/>
  <c r="L16" i="1367" s="1"/>
  <c r="L6" i="1368" s="1"/>
  <c r="L30" i="1435" s="1"/>
  <c r="L34" i="1435" s="1"/>
  <c r="AT344" i="1363"/>
  <c r="P344" i="1363"/>
  <c r="E32" i="1442"/>
  <c r="E32" i="1437"/>
  <c r="E32" i="1439"/>
  <c r="E32" i="1444"/>
  <c r="E32" i="1433"/>
  <c r="E32" i="1435"/>
  <c r="D32" i="1437"/>
  <c r="D32" i="1444"/>
  <c r="D32" i="1433"/>
  <c r="D32" i="1439"/>
  <c r="D32" i="1435"/>
  <c r="D32" i="1442"/>
  <c r="X11" i="1433"/>
  <c r="X11" i="1369"/>
  <c r="M11" i="1369"/>
  <c r="M11" i="1435"/>
  <c r="M11" i="1433"/>
  <c r="M11" i="1437"/>
  <c r="M52" i="1437" s="1"/>
  <c r="M11" i="1442"/>
  <c r="AD11" i="1369"/>
  <c r="D11" i="1439"/>
  <c r="D11" i="1369"/>
  <c r="D11" i="1435"/>
  <c r="D11" i="1433"/>
  <c r="D11" i="1437"/>
  <c r="D52" i="1437" s="1"/>
  <c r="D11" i="1444"/>
  <c r="D11" i="1442"/>
  <c r="D33" i="1433"/>
  <c r="D33" i="1444"/>
  <c r="D33" i="1437"/>
  <c r="D33" i="1442"/>
  <c r="D33" i="1439"/>
  <c r="D33" i="1435"/>
  <c r="Q32" i="1433"/>
  <c r="Q32" i="1437"/>
  <c r="Q32" i="1442"/>
  <c r="Q32" i="1435"/>
  <c r="F32" i="1433"/>
  <c r="F32" i="1437"/>
  <c r="F32" i="1439"/>
  <c r="F32" i="1444"/>
  <c r="F32" i="1442"/>
  <c r="F32" i="1435"/>
  <c r="Y32" i="1433"/>
  <c r="U32" i="1433"/>
  <c r="U32" i="1435"/>
  <c r="T11" i="1433"/>
  <c r="R11" i="1369"/>
  <c r="R11" i="1435"/>
  <c r="R11" i="1433"/>
  <c r="H11" i="1433"/>
  <c r="H11" i="1437"/>
  <c r="H52" i="1437" s="1"/>
  <c r="H11" i="1439"/>
  <c r="H11" i="1369"/>
  <c r="H11" i="1435"/>
  <c r="H11" i="1442"/>
  <c r="H11" i="1444"/>
  <c r="AA11" i="1369"/>
  <c r="AA11" i="1433"/>
  <c r="L11" i="1439"/>
  <c r="L11" i="1369"/>
  <c r="L11" i="1435"/>
  <c r="L11" i="1433"/>
  <c r="L11" i="1437"/>
  <c r="L52" i="1437" s="1"/>
  <c r="L11" i="1444"/>
  <c r="L11" i="1442"/>
  <c r="AE11" i="1369"/>
  <c r="N11" i="1369"/>
  <c r="N11" i="1435"/>
  <c r="N11" i="1433"/>
  <c r="N11" i="1437"/>
  <c r="N52" i="1437" s="1"/>
  <c r="N11" i="1442"/>
  <c r="L33" i="1437"/>
  <c r="L33" i="1433"/>
  <c r="L33" i="1444"/>
  <c r="L33" i="1442"/>
  <c r="L33" i="1439"/>
  <c r="L33" i="1435"/>
  <c r="V33" i="1433"/>
  <c r="V33" i="1435"/>
  <c r="K33" i="1437"/>
  <c r="K33" i="1433"/>
  <c r="K33" i="1442"/>
  <c r="K33" i="1439"/>
  <c r="K33" i="1444"/>
  <c r="K33" i="1435"/>
  <c r="O32" i="1433"/>
  <c r="O32" i="1437"/>
  <c r="O32" i="1442"/>
  <c r="O32" i="1435"/>
  <c r="N32" i="1433"/>
  <c r="N32" i="1437"/>
  <c r="N32" i="1442"/>
  <c r="N32" i="1435"/>
  <c r="AA32" i="1433"/>
  <c r="T32" i="1433"/>
  <c r="T32" i="1435"/>
  <c r="I32" i="1437"/>
  <c r="I32" i="1433"/>
  <c r="I32" i="1439"/>
  <c r="I32" i="1444"/>
  <c r="I32" i="1442"/>
  <c r="I32" i="1435"/>
  <c r="V32" i="1433"/>
  <c r="V32" i="1435"/>
  <c r="T11" i="1435"/>
  <c r="S11" i="1369"/>
  <c r="S11" i="1435"/>
  <c r="S11" i="1433"/>
  <c r="W11" i="1433"/>
  <c r="W11" i="1369"/>
  <c r="G30" i="1437"/>
  <c r="G34" i="1437" s="1"/>
  <c r="G30" i="1433"/>
  <c r="G34" i="1433" s="1"/>
  <c r="G30" i="1442"/>
  <c r="G30" i="1439"/>
  <c r="G34" i="1439" s="1"/>
  <c r="G30" i="1444"/>
  <c r="G30" i="1435"/>
  <c r="G34" i="1435" s="1"/>
  <c r="AF11" i="1369"/>
  <c r="AB11" i="1369"/>
  <c r="P33" i="1437"/>
  <c r="P33" i="1433"/>
  <c r="P33" i="1442"/>
  <c r="P33" i="1435"/>
  <c r="W33" i="1433"/>
  <c r="I33" i="1433"/>
  <c r="I33" i="1437"/>
  <c r="I33" i="1439"/>
  <c r="I33" i="1444"/>
  <c r="I33" i="1442"/>
  <c r="I33" i="1435"/>
  <c r="G32" i="1437"/>
  <c r="G32" i="1433"/>
  <c r="G32" i="1444"/>
  <c r="G32" i="1442"/>
  <c r="G32" i="1439"/>
  <c r="G32" i="1435"/>
  <c r="P32" i="1433"/>
  <c r="P32" i="1437"/>
  <c r="P32" i="1442"/>
  <c r="P32" i="1435"/>
  <c r="P11" i="1433"/>
  <c r="P11" i="1437"/>
  <c r="P52" i="1437" s="1"/>
  <c r="P11" i="1369"/>
  <c r="P11" i="1435"/>
  <c r="P11" i="1442"/>
  <c r="AA33" i="1433"/>
  <c r="Y33" i="1433"/>
  <c r="J33" i="1433"/>
  <c r="J33" i="1437"/>
  <c r="J33" i="1442"/>
  <c r="J33" i="1444"/>
  <c r="J33" i="1439"/>
  <c r="J33" i="1435"/>
  <c r="E11" i="1369"/>
  <c r="E11" i="1435"/>
  <c r="E11" i="1433"/>
  <c r="E11" i="1437"/>
  <c r="E52" i="1437" s="1"/>
  <c r="E11" i="1439"/>
  <c r="E11" i="1444"/>
  <c r="E11" i="1442"/>
  <c r="R32" i="1433"/>
  <c r="R32" i="1435"/>
  <c r="J32" i="1433"/>
  <c r="J32" i="1437"/>
  <c r="J32" i="1444"/>
  <c r="J32" i="1442"/>
  <c r="J32" i="1439"/>
  <c r="J32" i="1435"/>
  <c r="M32" i="1433"/>
  <c r="M32" i="1437"/>
  <c r="M32" i="1442"/>
  <c r="M32" i="1435"/>
  <c r="L32" i="1437"/>
  <c r="L32" i="1433"/>
  <c r="L32" i="1444"/>
  <c r="L32" i="1442"/>
  <c r="L32" i="1439"/>
  <c r="L32" i="1435"/>
  <c r="H32" i="1437"/>
  <c r="H32" i="1433"/>
  <c r="H32" i="1442"/>
  <c r="H32" i="1444"/>
  <c r="H32" i="1439"/>
  <c r="H32" i="1435"/>
  <c r="AC11" i="1369"/>
  <c r="O33" i="1437"/>
  <c r="O33" i="1433"/>
  <c r="O33" i="1442"/>
  <c r="O33" i="1435"/>
  <c r="M33" i="1437"/>
  <c r="M33" i="1433"/>
  <c r="M33" i="1442"/>
  <c r="M33" i="1435"/>
  <c r="F11" i="1369"/>
  <c r="F11" i="1435"/>
  <c r="F11" i="1433"/>
  <c r="F11" i="1437"/>
  <c r="F52" i="1437" s="1"/>
  <c r="F11" i="1439"/>
  <c r="F11" i="1444"/>
  <c r="F11" i="1442"/>
  <c r="F33" i="1437"/>
  <c r="F33" i="1433"/>
  <c r="F33" i="1444"/>
  <c r="F33" i="1439"/>
  <c r="F33" i="1442"/>
  <c r="F33" i="1435"/>
  <c r="Q11" i="1437"/>
  <c r="Q52" i="1437" s="1"/>
  <c r="Q11" i="1369"/>
  <c r="Q11" i="1435"/>
  <c r="Q11" i="1433"/>
  <c r="Q11" i="1442"/>
  <c r="Z33" i="1433"/>
  <c r="G33" i="1437"/>
  <c r="G33" i="1433"/>
  <c r="G33" i="1442"/>
  <c r="G33" i="1439"/>
  <c r="G33" i="1444"/>
  <c r="G33" i="1435"/>
  <c r="Q33" i="1433"/>
  <c r="Q33" i="1437"/>
  <c r="Q33" i="1442"/>
  <c r="Q33" i="1435"/>
  <c r="K11" i="1437"/>
  <c r="K52" i="1437" s="1"/>
  <c r="K11" i="1439"/>
  <c r="K11" i="1369"/>
  <c r="K11" i="1435"/>
  <c r="K11" i="1433"/>
  <c r="K11" i="1444"/>
  <c r="K11" i="1442"/>
  <c r="J11" i="1437"/>
  <c r="J52" i="1437" s="1"/>
  <c r="J11" i="1439"/>
  <c r="J11" i="1369"/>
  <c r="J11" i="1435"/>
  <c r="J11" i="1433"/>
  <c r="J11" i="1444"/>
  <c r="J11" i="1442"/>
  <c r="X33" i="1433"/>
  <c r="Z32" i="1433"/>
  <c r="S32" i="1433"/>
  <c r="S32" i="1435"/>
  <c r="I11" i="1437"/>
  <c r="I52" i="1437" s="1"/>
  <c r="I11" i="1439"/>
  <c r="I11" i="1369"/>
  <c r="I11" i="1435"/>
  <c r="I11" i="1433"/>
  <c r="I11" i="1442"/>
  <c r="I11" i="1444"/>
  <c r="Y11" i="1369"/>
  <c r="Y11" i="1433"/>
  <c r="G11" i="1435"/>
  <c r="G11" i="1433"/>
  <c r="G11" i="1437"/>
  <c r="G52" i="1437" s="1"/>
  <c r="G11" i="1439"/>
  <c r="G11" i="1369"/>
  <c r="G11" i="1444"/>
  <c r="G11" i="1442"/>
  <c r="Z11" i="1369"/>
  <c r="Z11" i="1433"/>
  <c r="V11" i="1369"/>
  <c r="V11" i="1435"/>
  <c r="V11" i="1433"/>
  <c r="N33" i="1433"/>
  <c r="N33" i="1437"/>
  <c r="N33" i="1442"/>
  <c r="N33" i="1435"/>
  <c r="U11" i="1369"/>
  <c r="U11" i="1435"/>
  <c r="U11" i="1433"/>
  <c r="R33" i="1435"/>
  <c r="O11" i="1435"/>
  <c r="O11" i="1433"/>
  <c r="O11" i="1437"/>
  <c r="O52" i="1437" s="1"/>
  <c r="O11" i="1369"/>
  <c r="O11" i="1442"/>
  <c r="N30" i="1437"/>
  <c r="N34" i="1437" s="1"/>
  <c r="N30" i="1433"/>
  <c r="N34" i="1433" s="1"/>
  <c r="N30" i="1442"/>
  <c r="N30" i="1435"/>
  <c r="N34" i="1435" s="1"/>
  <c r="H33" i="1437"/>
  <c r="H33" i="1433"/>
  <c r="H33" i="1442"/>
  <c r="H33" i="1444"/>
  <c r="H33" i="1439"/>
  <c r="H33" i="1435"/>
  <c r="U33" i="1433"/>
  <c r="U33" i="1435"/>
  <c r="X32" i="1433"/>
  <c r="K32" i="1437"/>
  <c r="K32" i="1433"/>
  <c r="K32" i="1442"/>
  <c r="K32" i="1439"/>
  <c r="K32" i="1444"/>
  <c r="K32" i="1435"/>
  <c r="W32" i="1433"/>
  <c r="R33" i="1433"/>
  <c r="D64" i="1441"/>
  <c r="S32" i="1369"/>
  <c r="U32" i="1369"/>
  <c r="K32" i="1369"/>
  <c r="T32" i="1369"/>
  <c r="N32" i="1369"/>
  <c r="N33" i="1369"/>
  <c r="P32" i="1369"/>
  <c r="AF32" i="1369"/>
  <c r="E352" i="1431"/>
  <c r="E352" i="1430"/>
  <c r="F32" i="1369"/>
  <c r="Q344" i="1363"/>
  <c r="I226" i="1363"/>
  <c r="D4" i="1366" s="1"/>
  <c r="D12" i="1366" s="1"/>
  <c r="AB33" i="1369"/>
  <c r="X33" i="1369"/>
  <c r="Q32" i="1369"/>
  <c r="G32" i="1369"/>
  <c r="AD33" i="1369"/>
  <c r="T33" i="1369"/>
  <c r="AA32" i="1369"/>
  <c r="I32" i="1369"/>
  <c r="H32" i="1369"/>
  <c r="H33" i="1369"/>
  <c r="U33" i="1369"/>
  <c r="AE33" i="1369"/>
  <c r="X32" i="1369"/>
  <c r="E352" i="1429"/>
  <c r="E360" i="1429" s="1"/>
  <c r="AD32" i="1369"/>
  <c r="D33" i="1369"/>
  <c r="Z32" i="1369"/>
  <c r="AC32" i="1369"/>
  <c r="AC33" i="1369"/>
  <c r="P33" i="1369"/>
  <c r="L33" i="1369"/>
  <c r="V33" i="1369"/>
  <c r="K33" i="1369"/>
  <c r="E32" i="1369"/>
  <c r="J32" i="1369"/>
  <c r="L32" i="1369"/>
  <c r="W32" i="1369"/>
  <c r="AA33" i="1369"/>
  <c r="W33" i="1369"/>
  <c r="AF33" i="1369"/>
  <c r="I33" i="1369"/>
  <c r="O32" i="1369"/>
  <c r="AE32" i="1369"/>
  <c r="M32" i="1369"/>
  <c r="D32" i="1369"/>
  <c r="O33" i="1369"/>
  <c r="M33" i="1369"/>
  <c r="F33" i="1369"/>
  <c r="Y33" i="1369"/>
  <c r="J33" i="1369"/>
  <c r="R32" i="1369"/>
  <c r="V32" i="1369"/>
  <c r="Z33" i="1369"/>
  <c r="G33" i="1369"/>
  <c r="Q33" i="1369"/>
  <c r="AB32" i="1369"/>
  <c r="Y32" i="1369"/>
  <c r="AB344" i="1363"/>
  <c r="AO344" i="1363"/>
  <c r="W4" i="1366"/>
  <c r="W12" i="1366" s="1"/>
  <c r="W19" i="1366" s="1"/>
  <c r="Y345" i="1363"/>
  <c r="L344" i="1363"/>
  <c r="X12" i="1367"/>
  <c r="X16" i="1367" s="1"/>
  <c r="X6" i="1368" s="1"/>
  <c r="X30" i="1433" s="1"/>
  <c r="X34" i="1433" s="1"/>
  <c r="H344" i="1354"/>
  <c r="C45" i="214"/>
  <c r="D45" i="214" s="1"/>
  <c r="E45" i="214" s="1"/>
  <c r="F45" i="214" s="1"/>
  <c r="G45" i="214" s="1"/>
  <c r="R344" i="1365"/>
  <c r="H344" i="1363"/>
  <c r="M4" i="1367"/>
  <c r="M12" i="1367" s="1"/>
  <c r="M16" i="1367" s="1"/>
  <c r="M6" i="1368" s="1"/>
  <c r="X344" i="1363"/>
  <c r="AN344" i="1363"/>
  <c r="AK344" i="1363"/>
  <c r="AA344" i="1363"/>
  <c r="S4" i="1366"/>
  <c r="S12" i="1366" s="1"/>
  <c r="S19" i="1366" s="1"/>
  <c r="X345" i="1363"/>
  <c r="R4" i="1366"/>
  <c r="R12" i="1366" s="1"/>
  <c r="R19" i="1366" s="1"/>
  <c r="W344" i="1363"/>
  <c r="Z344" i="1365"/>
  <c r="U4" i="1367"/>
  <c r="U12" i="1367" s="1"/>
  <c r="U16" i="1367" s="1"/>
  <c r="U6" i="1368" s="1"/>
  <c r="AC4" i="1367"/>
  <c r="AC12" i="1367" s="1"/>
  <c r="AC16" i="1367" s="1"/>
  <c r="AC6" i="1368" s="1"/>
  <c r="AC30" i="1369" s="1"/>
  <c r="AC34" i="1369" s="1"/>
  <c r="P345" i="1363"/>
  <c r="F4" i="1367"/>
  <c r="F12" i="1367" s="1"/>
  <c r="F16" i="1367" s="1"/>
  <c r="F6" i="1368" s="1"/>
  <c r="K344" i="1365"/>
  <c r="AH344" i="1365"/>
  <c r="L344" i="1365"/>
  <c r="L345" i="1363"/>
  <c r="AI344" i="1365"/>
  <c r="AD4" i="1367"/>
  <c r="AD12" i="1367" s="1"/>
  <c r="AD16" i="1367" s="1"/>
  <c r="AD6" i="1368" s="1"/>
  <c r="AD30" i="1369" s="1"/>
  <c r="AD34" i="1369" s="1"/>
  <c r="E352" i="1358"/>
  <c r="V4" i="1366"/>
  <c r="V12" i="1366" s="1"/>
  <c r="V19" i="1366" s="1"/>
  <c r="Q345" i="1363"/>
  <c r="AK345" i="1363"/>
  <c r="L12" i="1366"/>
  <c r="L17" i="1366" s="1"/>
  <c r="I344" i="1365"/>
  <c r="I226" i="1365"/>
  <c r="I345" i="1365" s="1"/>
  <c r="D15" i="1366" s="1"/>
  <c r="D16" i="1366" s="1"/>
  <c r="AJ226" i="1363"/>
  <c r="AE4" i="1366" s="1"/>
  <c r="AE12" i="1366" s="1"/>
  <c r="AE19" i="1366" s="1"/>
  <c r="AG226" i="1363"/>
  <c r="AB4" i="1366" s="1"/>
  <c r="AB12" i="1366" s="1"/>
  <c r="AB19" i="1366" s="1"/>
  <c r="AK344" i="1365"/>
  <c r="AK226" i="1365"/>
  <c r="AK345" i="1365" s="1"/>
  <c r="AF15" i="1366" s="1"/>
  <c r="AF16" i="1366" s="1"/>
  <c r="AC344" i="1365"/>
  <c r="AC226" i="1365"/>
  <c r="AC345" i="1365" s="1"/>
  <c r="X15" i="1366" s="1"/>
  <c r="X16" i="1366" s="1"/>
  <c r="AP226" i="1363"/>
  <c r="AP345" i="1363" s="1"/>
  <c r="J344" i="1365"/>
  <c r="J226" i="1365"/>
  <c r="J345" i="1365" s="1"/>
  <c r="E15" i="1366" s="1"/>
  <c r="E16" i="1366" s="1"/>
  <c r="AE344" i="1365"/>
  <c r="AE226" i="1365"/>
  <c r="AE345" i="1365" s="1"/>
  <c r="Z15" i="1366" s="1"/>
  <c r="Z16" i="1366" s="1"/>
  <c r="AG344" i="1365"/>
  <c r="AG226" i="1365"/>
  <c r="AG345" i="1365" s="1"/>
  <c r="AB15" i="1366" s="1"/>
  <c r="AB16" i="1366" s="1"/>
  <c r="AS226" i="1363"/>
  <c r="AS345" i="1363" s="1"/>
  <c r="R226" i="1363"/>
  <c r="M4" i="1366" s="1"/>
  <c r="M12" i="1366" s="1"/>
  <c r="M17" i="1366" s="1"/>
  <c r="O226" i="1363"/>
  <c r="J4" i="1366" s="1"/>
  <c r="J12" i="1366" s="1"/>
  <c r="T226" i="1365"/>
  <c r="T345" i="1365" s="1"/>
  <c r="O15" i="1366" s="1"/>
  <c r="O16" i="1366" s="1"/>
  <c r="AE4" i="1367"/>
  <c r="AE12" i="1367" s="1"/>
  <c r="AE16" i="1367" s="1"/>
  <c r="AE6" i="1368" s="1"/>
  <c r="AE30" i="1369" s="1"/>
  <c r="AE34" i="1369" s="1"/>
  <c r="AJ226" i="1365"/>
  <c r="AJ345" i="1365" s="1"/>
  <c r="AE15" i="1366" s="1"/>
  <c r="AE16" i="1366" s="1"/>
  <c r="K226" i="1363"/>
  <c r="F4" i="1366" s="1"/>
  <c r="F12" i="1366" s="1"/>
  <c r="F17" i="1366" s="1"/>
  <c r="G12" i="1366"/>
  <c r="U344" i="1365"/>
  <c r="U226" i="1365"/>
  <c r="U345" i="1365" s="1"/>
  <c r="P15" i="1366" s="1"/>
  <c r="P16" i="1366" s="1"/>
  <c r="AF344" i="1365"/>
  <c r="AF226" i="1365"/>
  <c r="AF345" i="1365" s="1"/>
  <c r="AA15" i="1366" s="1"/>
  <c r="AA16" i="1366" s="1"/>
  <c r="AM226" i="1363"/>
  <c r="AM345" i="1363" s="1"/>
  <c r="AE226" i="1363"/>
  <c r="Z4" i="1366" s="1"/>
  <c r="Z12" i="1366" s="1"/>
  <c r="Z19" i="1366" s="1"/>
  <c r="AR226" i="1363"/>
  <c r="AR345" i="1363" s="1"/>
  <c r="U226" i="1363"/>
  <c r="P4" i="1366" s="1"/>
  <c r="P12" i="1366" s="1"/>
  <c r="N344" i="1365"/>
  <c r="N226" i="1365"/>
  <c r="N345" i="1365" s="1"/>
  <c r="I15" i="1366" s="1"/>
  <c r="I16" i="1366" s="1"/>
  <c r="K12" i="1366"/>
  <c r="W344" i="1365"/>
  <c r="W226" i="1365"/>
  <c r="W345" i="1365" s="1"/>
  <c r="R15" i="1366" s="1"/>
  <c r="R16" i="1366" s="1"/>
  <c r="V226" i="1363"/>
  <c r="Q4" i="1366" s="1"/>
  <c r="Q12" i="1366" s="1"/>
  <c r="T226" i="1363"/>
  <c r="O4" i="1366" s="1"/>
  <c r="O12" i="1366" s="1"/>
  <c r="N226" i="1363"/>
  <c r="N345" i="1363" s="1"/>
  <c r="L226" i="1365"/>
  <c r="L345" i="1365" s="1"/>
  <c r="G15" i="1366" s="1"/>
  <c r="G16" i="1366" s="1"/>
  <c r="AF226" i="1363"/>
  <c r="AA4" i="1366" s="1"/>
  <c r="AA12" i="1366" s="1"/>
  <c r="AA19" i="1366" s="1"/>
  <c r="M344" i="1365"/>
  <c r="M226" i="1365"/>
  <c r="M345" i="1365" s="1"/>
  <c r="H15" i="1366" s="1"/>
  <c r="H16" i="1366" s="1"/>
  <c r="Y344" i="1365"/>
  <c r="Y226" i="1365"/>
  <c r="Y345" i="1365" s="1"/>
  <c r="T15" i="1366" s="1"/>
  <c r="T16" i="1366" s="1"/>
  <c r="T17" i="1366" s="1"/>
  <c r="T5" i="1368" s="1"/>
  <c r="Z226" i="1363"/>
  <c r="U4" i="1366" s="1"/>
  <c r="U12" i="1366" s="1"/>
  <c r="AC226" i="1363"/>
  <c r="X4" i="1366" s="1"/>
  <c r="X12" i="1366" s="1"/>
  <c r="X19" i="1366" s="1"/>
  <c r="AL226" i="1363"/>
  <c r="AL345" i="1363" s="1"/>
  <c r="W4" i="1367"/>
  <c r="W12" i="1367" s="1"/>
  <c r="W16" i="1367" s="1"/>
  <c r="W6" i="1368" s="1"/>
  <c r="W30" i="1433" s="1"/>
  <c r="W34" i="1433" s="1"/>
  <c r="AB226" i="1365"/>
  <c r="AB345" i="1365" s="1"/>
  <c r="W15" i="1366" s="1"/>
  <c r="W16" i="1366" s="1"/>
  <c r="P344" i="1365"/>
  <c r="P226" i="1365"/>
  <c r="P345" i="1365" s="1"/>
  <c r="K15" i="1366" s="1"/>
  <c r="K16" i="1366" s="1"/>
  <c r="H344" i="1365"/>
  <c r="H226" i="1365"/>
  <c r="H345" i="1365" s="1"/>
  <c r="C15" i="1366" s="1"/>
  <c r="C16" i="1366" s="1"/>
  <c r="AD344" i="1365"/>
  <c r="AD226" i="1365"/>
  <c r="AD345" i="1365" s="1"/>
  <c r="Y15" i="1366" s="1"/>
  <c r="Y16" i="1366" s="1"/>
  <c r="AA344" i="1365"/>
  <c r="AA226" i="1365"/>
  <c r="AA345" i="1365" s="1"/>
  <c r="V15" i="1366" s="1"/>
  <c r="V16" i="1366" s="1"/>
  <c r="AF12" i="1366"/>
  <c r="AF19" i="1366" s="1"/>
  <c r="V344" i="1365"/>
  <c r="V226" i="1365"/>
  <c r="V345" i="1365" s="1"/>
  <c r="Q15" i="1366" s="1"/>
  <c r="Q16" i="1366" s="1"/>
  <c r="O344" i="1365"/>
  <c r="O226" i="1365"/>
  <c r="O345" i="1365" s="1"/>
  <c r="J15" i="1366" s="1"/>
  <c r="J16" i="1366" s="1"/>
  <c r="X344" i="1365"/>
  <c r="X226" i="1365"/>
  <c r="X345" i="1365" s="1"/>
  <c r="S15" i="1366" s="1"/>
  <c r="S16" i="1366" s="1"/>
  <c r="S226" i="1363"/>
  <c r="S345" i="1363" s="1"/>
  <c r="J226" i="1363"/>
  <c r="E4" i="1366" s="1"/>
  <c r="E12" i="1366" s="1"/>
  <c r="S344" i="1365"/>
  <c r="S226" i="1365"/>
  <c r="S345" i="1365" s="1"/>
  <c r="N15" i="1366" s="1"/>
  <c r="N16" i="1366" s="1"/>
  <c r="AB344" i="1365"/>
  <c r="U344" i="1363"/>
  <c r="I4" i="1367"/>
  <c r="I12" i="1367" s="1"/>
  <c r="I16" i="1367" s="1"/>
  <c r="I6" i="1368" s="1"/>
  <c r="T344" i="1365"/>
  <c r="O4" i="1367"/>
  <c r="O12" i="1367" s="1"/>
  <c r="O16" i="1367" s="1"/>
  <c r="O6" i="1368" s="1"/>
  <c r="V4" i="1367"/>
  <c r="V12" i="1367" s="1"/>
  <c r="V16" i="1367" s="1"/>
  <c r="V6" i="1368" s="1"/>
  <c r="AF4" i="1367"/>
  <c r="AF12" i="1367" s="1"/>
  <c r="AF16" i="1367" s="1"/>
  <c r="AF6" i="1368" s="1"/>
  <c r="AF30" i="1369" s="1"/>
  <c r="AF34" i="1369" s="1"/>
  <c r="E352" i="1354"/>
  <c r="E360" i="1354" s="1"/>
  <c r="E364" i="1361" s="1"/>
  <c r="S344" i="1353"/>
  <c r="O344" i="1353"/>
  <c r="J344" i="1353"/>
  <c r="L344" i="1353"/>
  <c r="T344" i="1353"/>
  <c r="I344" i="1353"/>
  <c r="M344" i="1353"/>
  <c r="Q344" i="1353"/>
  <c r="U344" i="1353"/>
  <c r="P344" i="1353"/>
  <c r="R344" i="1353"/>
  <c r="V344" i="1353"/>
  <c r="K344" i="1353"/>
  <c r="N344" i="1353"/>
  <c r="N344" i="1363"/>
  <c r="AL344" i="1363"/>
  <c r="AQ3" i="1362"/>
  <c r="AP3" i="1363"/>
  <c r="AQ2" i="1362"/>
  <c r="AP2" i="1363"/>
  <c r="T344" i="1363"/>
  <c r="O344" i="1363"/>
  <c r="Z344" i="1363"/>
  <c r="AC344" i="1363"/>
  <c r="AS344" i="1363"/>
  <c r="J344" i="1363"/>
  <c r="J4" i="1367"/>
  <c r="J12" i="1367" s="1"/>
  <c r="J16" i="1367" s="1"/>
  <c r="J6" i="1368" s="1"/>
  <c r="AG344" i="1363"/>
  <c r="AM344" i="1363"/>
  <c r="R344" i="1363"/>
  <c r="K344" i="1363"/>
  <c r="S344" i="1363"/>
  <c r="V344" i="1363"/>
  <c r="AF344" i="1363"/>
  <c r="AJ344" i="1363"/>
  <c r="AP344" i="1363"/>
  <c r="AR344" i="1363"/>
  <c r="E352" i="1363"/>
  <c r="E360" i="1363" s="1"/>
  <c r="AE344" i="1363"/>
  <c r="AD344" i="1363"/>
  <c r="AH344" i="1363"/>
  <c r="M344" i="1363"/>
  <c r="AQ345" i="1363"/>
  <c r="AQ344" i="1363"/>
  <c r="E352" i="1380"/>
  <c r="E360" i="1380" s="1"/>
  <c r="G30" i="1369"/>
  <c r="G34" i="1369" s="1"/>
  <c r="N30" i="1369"/>
  <c r="N34" i="1369" s="1"/>
  <c r="S4" i="1367"/>
  <c r="S12" i="1367" s="1"/>
  <c r="S16" i="1367" s="1"/>
  <c r="S6" i="1368" s="1"/>
  <c r="T4" i="1367"/>
  <c r="T12" i="1367" s="1"/>
  <c r="T16" i="1367" s="1"/>
  <c r="T6" i="1368" s="1"/>
  <c r="AJ344" i="1365"/>
  <c r="BF338" i="1363"/>
  <c r="BF339" i="1363"/>
  <c r="BF340" i="1363" s="1"/>
  <c r="AX329" i="1363"/>
  <c r="AX330" i="1363"/>
  <c r="AX331" i="1363" s="1"/>
  <c r="K4" i="1367"/>
  <c r="K12" i="1367" s="1"/>
  <c r="K16" i="1367" s="1"/>
  <c r="K6" i="1368" s="1"/>
  <c r="AB4" i="1367"/>
  <c r="AB12" i="1367" s="1"/>
  <c r="AB16" i="1367" s="1"/>
  <c r="AB6" i="1368" s="1"/>
  <c r="Y4" i="1367"/>
  <c r="Y12" i="1367" s="1"/>
  <c r="Y16" i="1367" s="1"/>
  <c r="Y6" i="1368" s="1"/>
  <c r="Y30" i="1433" s="1"/>
  <c r="Y34" i="1433" s="1"/>
  <c r="Z4" i="1367"/>
  <c r="Z12" i="1367" s="1"/>
  <c r="Z16" i="1367" s="1"/>
  <c r="Z6" i="1368" s="1"/>
  <c r="Z30" i="1433" s="1"/>
  <c r="Z34" i="1433" s="1"/>
  <c r="E352" i="1355"/>
  <c r="H4" i="1367"/>
  <c r="H12" i="1367" s="1"/>
  <c r="H16" i="1367" s="1"/>
  <c r="H6" i="1368" s="1"/>
  <c r="C4" i="1367"/>
  <c r="C12" i="1367" s="1"/>
  <c r="C16" i="1367" s="1"/>
  <c r="C6" i="1368" s="1"/>
  <c r="AA4" i="1367"/>
  <c r="AA12" i="1367" s="1"/>
  <c r="AA16" i="1367" s="1"/>
  <c r="AA6" i="1368" s="1"/>
  <c r="AA30" i="1433" s="1"/>
  <c r="AA34" i="1433" s="1"/>
  <c r="R4" i="1367"/>
  <c r="R12" i="1367" s="1"/>
  <c r="R16" i="1367" s="1"/>
  <c r="R6" i="1368" s="1"/>
  <c r="E4" i="1367"/>
  <c r="E12" i="1367" s="1"/>
  <c r="E16" i="1367" s="1"/>
  <c r="E6" i="1368" s="1"/>
  <c r="P4" i="1367"/>
  <c r="P12" i="1367" s="1"/>
  <c r="P16" i="1367" s="1"/>
  <c r="P6" i="1368" s="1"/>
  <c r="D4" i="1367"/>
  <c r="D12" i="1367" s="1"/>
  <c r="D16" i="1367" s="1"/>
  <c r="D6" i="1368" s="1"/>
  <c r="Q4" i="1367"/>
  <c r="Q12" i="1367" s="1"/>
  <c r="Q16" i="1367" s="1"/>
  <c r="Q6" i="1368" s="1"/>
  <c r="AD17" i="1366"/>
  <c r="AD5" i="1368" s="1"/>
  <c r="AD28" i="1369" s="1"/>
  <c r="E352" i="1361"/>
  <c r="E352" i="1359"/>
  <c r="C57" i="214" s="1"/>
  <c r="H344" i="1359"/>
  <c r="C33" i="1369" s="1"/>
  <c r="E352" i="1353"/>
  <c r="E360" i="1353" s="1"/>
  <c r="H344" i="1353"/>
  <c r="E352" i="1362"/>
  <c r="E360" i="1362" s="1"/>
  <c r="H344" i="1362"/>
  <c r="E352" i="1356"/>
  <c r="E360" i="1356" s="1"/>
  <c r="H344" i="1356"/>
  <c r="H345" i="1363"/>
  <c r="C4" i="1366"/>
  <c r="C12" i="1366" s="1"/>
  <c r="AU224" i="1363"/>
  <c r="AU225" i="1363"/>
  <c r="AU226" i="1363" s="1"/>
  <c r="T33" i="1433" l="1"/>
  <c r="L30" i="1369"/>
  <c r="L34" i="1369" s="1"/>
  <c r="E33" i="1369"/>
  <c r="S33" i="1435"/>
  <c r="E33" i="1435"/>
  <c r="E33" i="1439"/>
  <c r="E33" i="1437"/>
  <c r="E33" i="1433"/>
  <c r="E33" i="1442"/>
  <c r="S33" i="1369"/>
  <c r="E360" i="1361"/>
  <c r="E365" i="1361" s="1"/>
  <c r="E366" i="1361" s="1"/>
  <c r="E360" i="1358"/>
  <c r="C54" i="214"/>
  <c r="L30" i="1444"/>
  <c r="L34" i="1444" s="1"/>
  <c r="L38" i="1444" s="1"/>
  <c r="L41" i="1444" s="1"/>
  <c r="L42" i="1444" s="1"/>
  <c r="L44" i="1444" s="1"/>
  <c r="L30" i="1439"/>
  <c r="L34" i="1439" s="1"/>
  <c r="L30" i="1442"/>
  <c r="L34" i="1442" s="1"/>
  <c r="L38" i="1442" s="1"/>
  <c r="L41" i="1442" s="1"/>
  <c r="L42" i="1442" s="1"/>
  <c r="L44" i="1442" s="1"/>
  <c r="M45" i="1442" s="1"/>
  <c r="E360" i="1430"/>
  <c r="C48" i="214"/>
  <c r="E360" i="1431"/>
  <c r="C51" i="214"/>
  <c r="D51" i="214" s="1"/>
  <c r="E51" i="214" s="1"/>
  <c r="L30" i="1437"/>
  <c r="L34" i="1437" s="1"/>
  <c r="L30" i="1433"/>
  <c r="L34" i="1433" s="1"/>
  <c r="C32" i="1369"/>
  <c r="W17" i="1366"/>
  <c r="W5" i="1368" s="1"/>
  <c r="W28" i="1433" s="1"/>
  <c r="W38" i="1433" s="1"/>
  <c r="W41" i="1433" s="1"/>
  <c r="W42" i="1433" s="1"/>
  <c r="W44" i="1433" s="1"/>
  <c r="E30" i="1439"/>
  <c r="E34" i="1439" s="1"/>
  <c r="E30" i="1437"/>
  <c r="E34" i="1437" s="1"/>
  <c r="E30" i="1433"/>
  <c r="E34" i="1433" s="1"/>
  <c r="E30" i="1444"/>
  <c r="E30" i="1442"/>
  <c r="E30" i="1435"/>
  <c r="E34" i="1435" s="1"/>
  <c r="S30" i="1433"/>
  <c r="S34" i="1433" s="1"/>
  <c r="S30" i="1435"/>
  <c r="S34" i="1435" s="1"/>
  <c r="R30" i="1433"/>
  <c r="R34" i="1433" s="1"/>
  <c r="R30" i="1435"/>
  <c r="R34" i="1435" s="1"/>
  <c r="C32" i="1433"/>
  <c r="M30" i="1369"/>
  <c r="M34" i="1369" s="1"/>
  <c r="M30" i="1437"/>
  <c r="M34" i="1437" s="1"/>
  <c r="M30" i="1433"/>
  <c r="M34" i="1433" s="1"/>
  <c r="M30" i="1442"/>
  <c r="M30" i="1435"/>
  <c r="M34" i="1435" s="1"/>
  <c r="C32" i="1435"/>
  <c r="C33" i="1433"/>
  <c r="C33" i="1435"/>
  <c r="Q30" i="1433"/>
  <c r="Q34" i="1433" s="1"/>
  <c r="Q30" i="1437"/>
  <c r="Q34" i="1437" s="1"/>
  <c r="Q30" i="1442"/>
  <c r="Q30" i="1435"/>
  <c r="Q34" i="1435" s="1"/>
  <c r="V30" i="1369"/>
  <c r="V34" i="1369" s="1"/>
  <c r="V30" i="1433"/>
  <c r="V34" i="1433" s="1"/>
  <c r="V30" i="1435"/>
  <c r="V34" i="1435" s="1"/>
  <c r="C33" i="1444"/>
  <c r="C30" i="1444"/>
  <c r="C30" i="1437"/>
  <c r="C30" i="1433"/>
  <c r="C30" i="1435"/>
  <c r="C30" i="1442"/>
  <c r="C30" i="1439"/>
  <c r="H30" i="1437"/>
  <c r="H34" i="1437" s="1"/>
  <c r="H30" i="1433"/>
  <c r="H34" i="1433" s="1"/>
  <c r="H30" i="1444"/>
  <c r="H30" i="1442"/>
  <c r="H30" i="1439"/>
  <c r="H34" i="1439" s="1"/>
  <c r="H30" i="1435"/>
  <c r="H34" i="1435" s="1"/>
  <c r="D30" i="1444"/>
  <c r="D30" i="1437"/>
  <c r="D34" i="1437" s="1"/>
  <c r="D30" i="1433"/>
  <c r="D34" i="1433" s="1"/>
  <c r="D30" i="1439"/>
  <c r="D34" i="1439" s="1"/>
  <c r="D30" i="1435"/>
  <c r="D34" i="1435" s="1"/>
  <c r="D30" i="1442"/>
  <c r="J30" i="1437"/>
  <c r="J34" i="1437" s="1"/>
  <c r="J30" i="1433"/>
  <c r="J34" i="1433" s="1"/>
  <c r="J30" i="1444"/>
  <c r="J30" i="1439"/>
  <c r="J34" i="1439" s="1"/>
  <c r="J30" i="1442"/>
  <c r="J30" i="1435"/>
  <c r="J34" i="1435" s="1"/>
  <c r="O30" i="1433"/>
  <c r="O34" i="1433" s="1"/>
  <c r="O30" i="1437"/>
  <c r="O34" i="1437" s="1"/>
  <c r="O30" i="1442"/>
  <c r="O30" i="1435"/>
  <c r="O34" i="1435" s="1"/>
  <c r="T28" i="1433"/>
  <c r="T28" i="1435"/>
  <c r="F30" i="1437"/>
  <c r="F34" i="1437" s="1"/>
  <c r="F30" i="1433"/>
  <c r="F34" i="1433" s="1"/>
  <c r="F30" i="1439"/>
  <c r="F34" i="1439" s="1"/>
  <c r="F30" i="1444"/>
  <c r="F30" i="1442"/>
  <c r="F30" i="1435"/>
  <c r="F34" i="1435" s="1"/>
  <c r="C32" i="1444"/>
  <c r="G34" i="1444"/>
  <c r="G38" i="1444" s="1"/>
  <c r="G41" i="1444" s="1"/>
  <c r="G42" i="1444" s="1"/>
  <c r="G44" i="1444" s="1"/>
  <c r="H45" i="1444" s="1"/>
  <c r="C33" i="1437"/>
  <c r="P30" i="1433"/>
  <c r="P34" i="1433" s="1"/>
  <c r="P30" i="1437"/>
  <c r="P34" i="1437" s="1"/>
  <c r="P30" i="1442"/>
  <c r="P30" i="1435"/>
  <c r="P34" i="1435" s="1"/>
  <c r="T30" i="1433"/>
  <c r="T34" i="1433" s="1"/>
  <c r="T30" i="1435"/>
  <c r="T34" i="1435" s="1"/>
  <c r="C11" i="1437"/>
  <c r="C11" i="1439"/>
  <c r="AG11" i="1439" s="1"/>
  <c r="F11" i="1419" s="1"/>
  <c r="C11" i="1369"/>
  <c r="AG11" i="1369" s="1"/>
  <c r="B11" i="1419" s="1"/>
  <c r="C11" i="1435"/>
  <c r="AG11" i="1435" s="1"/>
  <c r="D11" i="1419" s="1"/>
  <c r="C11" i="1433"/>
  <c r="AG11" i="1433" s="1"/>
  <c r="C11" i="1419" s="1"/>
  <c r="C11" i="1442"/>
  <c r="AG11" i="1442" s="1"/>
  <c r="C11" i="1444"/>
  <c r="AG11" i="1444" s="1"/>
  <c r="N34" i="1442"/>
  <c r="N38" i="1442" s="1"/>
  <c r="N41" i="1442" s="1"/>
  <c r="N42" i="1442" s="1"/>
  <c r="N44" i="1442" s="1"/>
  <c r="O45" i="1442" s="1"/>
  <c r="C32" i="1439"/>
  <c r="C33" i="1439"/>
  <c r="I30" i="1433"/>
  <c r="I34" i="1433" s="1"/>
  <c r="I30" i="1437"/>
  <c r="I34" i="1437" s="1"/>
  <c r="I30" i="1442"/>
  <c r="I30" i="1439"/>
  <c r="I34" i="1439" s="1"/>
  <c r="I30" i="1444"/>
  <c r="I30" i="1435"/>
  <c r="I34" i="1435" s="1"/>
  <c r="C32" i="1442"/>
  <c r="G34" i="1442"/>
  <c r="G38" i="1442" s="1"/>
  <c r="G41" i="1442" s="1"/>
  <c r="G42" i="1442" s="1"/>
  <c r="G44" i="1442" s="1"/>
  <c r="H45" i="1442" s="1"/>
  <c r="C33" i="1442"/>
  <c r="K30" i="1433"/>
  <c r="K34" i="1433" s="1"/>
  <c r="K30" i="1437"/>
  <c r="K34" i="1437" s="1"/>
  <c r="K30" i="1444"/>
  <c r="K30" i="1442"/>
  <c r="K30" i="1439"/>
  <c r="K34" i="1439" s="1"/>
  <c r="K30" i="1435"/>
  <c r="K34" i="1435" s="1"/>
  <c r="U30" i="1369"/>
  <c r="U34" i="1369" s="1"/>
  <c r="U30" i="1433"/>
  <c r="U34" i="1433" s="1"/>
  <c r="U30" i="1435"/>
  <c r="U34" i="1435" s="1"/>
  <c r="C32" i="1437"/>
  <c r="C64" i="1441"/>
  <c r="I345" i="1363"/>
  <c r="U17" i="1366"/>
  <c r="U19" i="1366"/>
  <c r="F19" i="1366"/>
  <c r="F5" i="1368" s="1"/>
  <c r="M19" i="1366"/>
  <c r="M5" i="1368" s="1"/>
  <c r="L19" i="1366"/>
  <c r="L5" i="1368" s="1"/>
  <c r="X30" i="1369"/>
  <c r="X34" i="1369" s="1"/>
  <c r="R17" i="1366"/>
  <c r="R5" i="1368" s="1"/>
  <c r="F30" i="1369"/>
  <c r="F34" i="1369" s="1"/>
  <c r="Z345" i="1363"/>
  <c r="G17" i="1366"/>
  <c r="V17" i="1366"/>
  <c r="V5" i="1368" s="1"/>
  <c r="AJ345" i="1363"/>
  <c r="O345" i="1363"/>
  <c r="T345" i="1363"/>
  <c r="U345" i="1363"/>
  <c r="AE345" i="1363"/>
  <c r="S17" i="1366"/>
  <c r="S5" i="1368" s="1"/>
  <c r="W30" i="1369"/>
  <c r="W34" i="1369" s="1"/>
  <c r="X17" i="1366"/>
  <c r="X5" i="1368" s="1"/>
  <c r="I4" i="1366"/>
  <c r="I12" i="1366" s="1"/>
  <c r="I17" i="1366" s="1"/>
  <c r="AG345" i="1363"/>
  <c r="J345" i="1363"/>
  <c r="R345" i="1363"/>
  <c r="AC345" i="1363"/>
  <c r="N4" i="1366"/>
  <c r="N12" i="1366" s="1"/>
  <c r="N17" i="1366" s="1"/>
  <c r="K345" i="1363"/>
  <c r="V345" i="1363"/>
  <c r="AF17" i="1366"/>
  <c r="AF5" i="1368" s="1"/>
  <c r="AF28" i="1369" s="1"/>
  <c r="D17" i="1366"/>
  <c r="O17" i="1366"/>
  <c r="AF345" i="1363"/>
  <c r="K17" i="1366"/>
  <c r="P17" i="1366"/>
  <c r="I30" i="1369"/>
  <c r="I34" i="1369" s="1"/>
  <c r="O30" i="1369"/>
  <c r="O34" i="1369" s="1"/>
  <c r="C17" i="1366"/>
  <c r="T28" i="1369"/>
  <c r="AR2" i="1362"/>
  <c r="AQ2" i="1363"/>
  <c r="AR3" i="1362"/>
  <c r="AQ3" i="1363"/>
  <c r="Z17" i="1366"/>
  <c r="Z5" i="1368" s="1"/>
  <c r="Z28" i="1433" s="1"/>
  <c r="Z38" i="1433" s="1"/>
  <c r="AE17" i="1366"/>
  <c r="AE5" i="1368" s="1"/>
  <c r="AE28" i="1369" s="1"/>
  <c r="AE38" i="1369" s="1"/>
  <c r="AE41" i="1369" s="1"/>
  <c r="AE42" i="1369" s="1"/>
  <c r="Q17" i="1366"/>
  <c r="J17" i="1366"/>
  <c r="AA17" i="1366"/>
  <c r="AA5" i="1368" s="1"/>
  <c r="AA28" i="1433" s="1"/>
  <c r="AA38" i="1433" s="1"/>
  <c r="AA41" i="1433" s="1"/>
  <c r="AA42" i="1433" s="1"/>
  <c r="AA44" i="1433" s="1"/>
  <c r="E17" i="1366"/>
  <c r="AB17" i="1366"/>
  <c r="AB5" i="1368" s="1"/>
  <c r="AB28" i="1369" s="1"/>
  <c r="J30" i="1369"/>
  <c r="J34" i="1369" s="1"/>
  <c r="Y4" i="1366"/>
  <c r="Y12" i="1366" s="1"/>
  <c r="AD345" i="1363"/>
  <c r="M345" i="1363"/>
  <c r="H4" i="1366"/>
  <c r="H12" i="1366" s="1"/>
  <c r="H17" i="1366" s="1"/>
  <c r="AC4" i="1366"/>
  <c r="AC12" i="1366" s="1"/>
  <c r="AH345" i="1363"/>
  <c r="E360" i="1355"/>
  <c r="D30" i="1369"/>
  <c r="D34" i="1369" s="1"/>
  <c r="E360" i="1359"/>
  <c r="C30" i="1369"/>
  <c r="R30" i="1369"/>
  <c r="K30" i="1369"/>
  <c r="K34" i="1369" s="1"/>
  <c r="Z30" i="1369"/>
  <c r="S30" i="1369"/>
  <c r="S34" i="1369" s="1"/>
  <c r="Y30" i="1369"/>
  <c r="Y34" i="1369" s="1"/>
  <c r="AB30" i="1369"/>
  <c r="AB34" i="1369" s="1"/>
  <c r="AD38" i="1369"/>
  <c r="Q30" i="1369"/>
  <c r="Q34" i="1369" s="1"/>
  <c r="AA30" i="1369"/>
  <c r="AA34" i="1369" s="1"/>
  <c r="P30" i="1369"/>
  <c r="H30" i="1369"/>
  <c r="H34" i="1369" s="1"/>
  <c r="T30" i="1369"/>
  <c r="T34" i="1369" s="1"/>
  <c r="E30" i="1369"/>
  <c r="E34" i="1369" s="1"/>
  <c r="BG338" i="1363"/>
  <c r="BG339" i="1363"/>
  <c r="BG340" i="1363" s="1"/>
  <c r="AY329" i="1363"/>
  <c r="AY330" i="1363"/>
  <c r="AY331" i="1363" s="1"/>
  <c r="AU345" i="1363"/>
  <c r="AU344" i="1363"/>
  <c r="AV224" i="1363"/>
  <c r="AV225" i="1363"/>
  <c r="AV226" i="1363" s="1"/>
  <c r="J3" i="1385" l="1" a="1"/>
  <c r="J29" i="1385" s="1"/>
  <c r="AG33" i="1369"/>
  <c r="B33" i="1419" s="1"/>
  <c r="AG11" i="1437"/>
  <c r="E11" i="1419" s="1"/>
  <c r="C52" i="1437"/>
  <c r="X45" i="1433"/>
  <c r="C60" i="214"/>
  <c r="D48" i="214"/>
  <c r="E362" i="1361"/>
  <c r="W28" i="1369"/>
  <c r="W38" i="1369" s="1"/>
  <c r="W41" i="1369" s="1"/>
  <c r="L28" i="1369"/>
  <c r="L38" i="1369" s="1"/>
  <c r="L41" i="1369" s="1"/>
  <c r="L42" i="1369" s="1"/>
  <c r="L44" i="1369" s="1"/>
  <c r="L28" i="1437"/>
  <c r="L38" i="1437" s="1"/>
  <c r="L41" i="1437" s="1"/>
  <c r="L42" i="1437" s="1"/>
  <c r="L44" i="1437" s="1"/>
  <c r="L28" i="1433"/>
  <c r="L38" i="1433" s="1"/>
  <c r="L28" i="1439"/>
  <c r="L28" i="1435"/>
  <c r="L38" i="1435" s="1"/>
  <c r="L41" i="1435" s="1"/>
  <c r="L42" i="1435" s="1"/>
  <c r="L44" i="1435" s="1"/>
  <c r="F34" i="1442"/>
  <c r="F38" i="1442" s="1"/>
  <c r="F41" i="1442" s="1"/>
  <c r="F42" i="1442" s="1"/>
  <c r="F44" i="1442" s="1"/>
  <c r="G45" i="1442" s="1"/>
  <c r="O34" i="1442"/>
  <c r="O38" i="1442" s="1"/>
  <c r="O41" i="1442" s="1"/>
  <c r="O42" i="1442" s="1"/>
  <c r="O44" i="1442" s="1"/>
  <c r="C34" i="1433"/>
  <c r="H3" i="1434" a="1"/>
  <c r="AG30" i="1433"/>
  <c r="D66" i="214" s="1"/>
  <c r="X28" i="1369"/>
  <c r="X38" i="1369" s="1"/>
  <c r="X41" i="1369" s="1"/>
  <c r="X28" i="1433"/>
  <c r="X38" i="1433" s="1"/>
  <c r="M28" i="1369"/>
  <c r="M38" i="1369" s="1"/>
  <c r="M41" i="1369" s="1"/>
  <c r="M42" i="1369" s="1"/>
  <c r="M44" i="1369" s="1"/>
  <c r="M28" i="1433"/>
  <c r="M38" i="1433" s="1"/>
  <c r="M28" i="1437"/>
  <c r="M38" i="1437" s="1"/>
  <c r="M41" i="1437" s="1"/>
  <c r="M42" i="1437" s="1"/>
  <c r="M44" i="1437" s="1"/>
  <c r="M28" i="1435"/>
  <c r="M38" i="1435" s="1"/>
  <c r="M41" i="1435" s="1"/>
  <c r="M42" i="1435" s="1"/>
  <c r="M44" i="1435" s="1"/>
  <c r="I3" i="1443" a="1"/>
  <c r="AG32" i="1442"/>
  <c r="F34" i="1444"/>
  <c r="F38" i="1444" s="1"/>
  <c r="F41" i="1444" s="1"/>
  <c r="F42" i="1444" s="1"/>
  <c r="F44" i="1444" s="1"/>
  <c r="G45" i="1444" s="1"/>
  <c r="D34" i="1442"/>
  <c r="D38" i="1442" s="1"/>
  <c r="D41" i="1442" s="1"/>
  <c r="D42" i="1442" s="1"/>
  <c r="D44" i="1442" s="1"/>
  <c r="E45" i="1442" s="1"/>
  <c r="H34" i="1442"/>
  <c r="H38" i="1442" s="1"/>
  <c r="C34" i="1437"/>
  <c r="AG30" i="1437"/>
  <c r="H3" i="1438" a="1"/>
  <c r="V28" i="1433"/>
  <c r="V38" i="1433" s="1"/>
  <c r="V41" i="1433" s="1"/>
  <c r="V42" i="1433" s="1"/>
  <c r="V44" i="1433" s="1"/>
  <c r="V28" i="1435"/>
  <c r="V38" i="1435" s="1"/>
  <c r="V41" i="1435" s="1"/>
  <c r="V42" i="1435" s="1"/>
  <c r="V44" i="1435" s="1"/>
  <c r="F28" i="1369"/>
  <c r="F38" i="1369" s="1"/>
  <c r="F41" i="1369" s="1"/>
  <c r="F42" i="1369" s="1"/>
  <c r="F44" i="1369" s="1"/>
  <c r="F28" i="1437"/>
  <c r="F38" i="1437" s="1"/>
  <c r="F41" i="1437" s="1"/>
  <c r="F42" i="1437" s="1"/>
  <c r="F44" i="1437" s="1"/>
  <c r="F28" i="1433"/>
  <c r="F38" i="1433" s="1"/>
  <c r="F41" i="1433" s="1"/>
  <c r="F42" i="1433" s="1"/>
  <c r="F44" i="1433" s="1"/>
  <c r="F28" i="1439"/>
  <c r="F38" i="1439" s="1"/>
  <c r="F28" i="1435"/>
  <c r="F38" i="1435" s="1"/>
  <c r="F41" i="1435" s="1"/>
  <c r="F42" i="1435" s="1"/>
  <c r="F44" i="1435" s="1"/>
  <c r="I3" i="1438" a="1"/>
  <c r="AG32" i="1437"/>
  <c r="AG33" i="1439"/>
  <c r="J3" i="1440" a="1"/>
  <c r="H34" i="1444"/>
  <c r="H38" i="1444" s="1"/>
  <c r="H41" i="1444" s="1"/>
  <c r="H42" i="1444" s="1"/>
  <c r="H44" i="1444" s="1"/>
  <c r="I45" i="1444" s="1"/>
  <c r="C34" i="1444"/>
  <c r="AG30" i="1444"/>
  <c r="H3" i="1445" a="1"/>
  <c r="AG33" i="1437"/>
  <c r="J3" i="1438" a="1"/>
  <c r="J3" i="1445" a="1"/>
  <c r="AG33" i="1444"/>
  <c r="J3" i="1436" a="1"/>
  <c r="AG33" i="1435"/>
  <c r="D33" i="1419" s="1"/>
  <c r="E34" i="1442"/>
  <c r="E38" i="1442" s="1"/>
  <c r="S28" i="1433"/>
  <c r="S38" i="1433" s="1"/>
  <c r="S41" i="1433" s="1"/>
  <c r="S42" i="1433" s="1"/>
  <c r="S44" i="1433" s="1"/>
  <c r="S28" i="1435"/>
  <c r="S38" i="1435" s="1"/>
  <c r="S41" i="1435" s="1"/>
  <c r="S42" i="1435" s="1"/>
  <c r="S44" i="1435" s="1"/>
  <c r="K34" i="1442"/>
  <c r="K38" i="1442" s="1"/>
  <c r="K41" i="1442" s="1"/>
  <c r="K42" i="1442" s="1"/>
  <c r="K44" i="1442" s="1"/>
  <c r="L45" i="1442" s="1"/>
  <c r="AG32" i="1439"/>
  <c r="I3" i="1440" a="1"/>
  <c r="Z41" i="1433"/>
  <c r="Z42" i="1433" s="1"/>
  <c r="Z44" i="1433" s="1"/>
  <c r="K34" i="1444"/>
  <c r="K38" i="1444" s="1"/>
  <c r="K41" i="1444" s="1"/>
  <c r="K42" i="1444" s="1"/>
  <c r="K44" i="1444" s="1"/>
  <c r="L45" i="1444" s="1"/>
  <c r="J34" i="1442"/>
  <c r="J38" i="1442" s="1"/>
  <c r="J41" i="1442" s="1"/>
  <c r="J42" i="1442" s="1"/>
  <c r="J44" i="1442" s="1"/>
  <c r="K45" i="1442" s="1"/>
  <c r="AG33" i="1433"/>
  <c r="J3" i="1434" a="1"/>
  <c r="E34" i="1444"/>
  <c r="E38" i="1444" s="1"/>
  <c r="J3" i="1443" a="1"/>
  <c r="AG33" i="1442"/>
  <c r="I34" i="1444"/>
  <c r="I38" i="1444" s="1"/>
  <c r="I41" i="1444" s="1"/>
  <c r="I42" i="1444" s="1"/>
  <c r="I44" i="1444" s="1"/>
  <c r="J45" i="1444" s="1"/>
  <c r="T38" i="1435"/>
  <c r="T41" i="1435" s="1"/>
  <c r="T42" i="1435" s="1"/>
  <c r="T44" i="1435" s="1"/>
  <c r="C34" i="1439"/>
  <c r="AG30" i="1439"/>
  <c r="G66" i="214" s="1"/>
  <c r="H3" i="1440" a="1"/>
  <c r="I3" i="1436" a="1"/>
  <c r="AG32" i="1435"/>
  <c r="I3" i="1434" a="1"/>
  <c r="AG32" i="1433"/>
  <c r="AG32" i="1444"/>
  <c r="I3" i="1445" a="1"/>
  <c r="T38" i="1433"/>
  <c r="T41" i="1433" s="1"/>
  <c r="T42" i="1433" s="1"/>
  <c r="T44" i="1433" s="1"/>
  <c r="J34" i="1444"/>
  <c r="J38" i="1444" s="1"/>
  <c r="D34" i="1444"/>
  <c r="D38" i="1444" s="1"/>
  <c r="C34" i="1442"/>
  <c r="AG30" i="1442"/>
  <c r="H3" i="1443" a="1"/>
  <c r="R28" i="1433"/>
  <c r="R38" i="1433" s="1"/>
  <c r="R28" i="1435"/>
  <c r="R38" i="1435" s="1"/>
  <c r="R41" i="1435" s="1"/>
  <c r="R42" i="1435" s="1"/>
  <c r="R44" i="1435" s="1"/>
  <c r="I34" i="1442"/>
  <c r="I38" i="1442" s="1"/>
  <c r="I41" i="1442" s="1"/>
  <c r="I42" i="1442" s="1"/>
  <c r="I44" i="1442" s="1"/>
  <c r="J45" i="1442" s="1"/>
  <c r="C34" i="1435"/>
  <c r="AG30" i="1435"/>
  <c r="E66" i="214" s="1"/>
  <c r="H3" i="1436" a="1"/>
  <c r="M34" i="1442"/>
  <c r="M38" i="1442" s="1"/>
  <c r="M41" i="1442" s="1"/>
  <c r="M42" i="1442" s="1"/>
  <c r="M44" i="1442" s="1"/>
  <c r="N45" i="1442" s="1"/>
  <c r="P34" i="1442"/>
  <c r="P38" i="1442" s="1"/>
  <c r="P41" i="1442" s="1"/>
  <c r="P42" i="1442" s="1"/>
  <c r="P44" i="1442" s="1"/>
  <c r="Q45" i="1442" s="1"/>
  <c r="Q34" i="1442"/>
  <c r="Q38" i="1442" s="1"/>
  <c r="E64" i="1441"/>
  <c r="U5" i="1368"/>
  <c r="AC17" i="1366"/>
  <c r="AC19" i="1366"/>
  <c r="C19" i="1366"/>
  <c r="C5" i="1368" s="1"/>
  <c r="Y17" i="1366"/>
  <c r="Y19" i="1366"/>
  <c r="E19" i="1366"/>
  <c r="E5" i="1368" s="1"/>
  <c r="Q19" i="1366"/>
  <c r="Q5" i="1368" s="1"/>
  <c r="P19" i="1366"/>
  <c r="P5" i="1368" s="1"/>
  <c r="N19" i="1366"/>
  <c r="N5" i="1368" s="1"/>
  <c r="K19" i="1366"/>
  <c r="K5" i="1368" s="1"/>
  <c r="G19" i="1366"/>
  <c r="G5" i="1368" s="1"/>
  <c r="O19" i="1366"/>
  <c r="O5" i="1368" s="1"/>
  <c r="D19" i="1366"/>
  <c r="D5" i="1368" s="1"/>
  <c r="H19" i="1366"/>
  <c r="H5" i="1368" s="1"/>
  <c r="J19" i="1366"/>
  <c r="J5" i="1368" s="1"/>
  <c r="I19" i="1366"/>
  <c r="I5" i="1368" s="1"/>
  <c r="R28" i="1369"/>
  <c r="I3" i="1385" a="1"/>
  <c r="I25" i="1385" s="1"/>
  <c r="AG32" i="1369"/>
  <c r="B32" i="1419" s="1"/>
  <c r="C34" i="1369"/>
  <c r="AG30" i="1369"/>
  <c r="B30" i="1419" s="1"/>
  <c r="V28" i="1369"/>
  <c r="V38" i="1369" s="1"/>
  <c r="V41" i="1369" s="1"/>
  <c r="V42" i="1369" s="1"/>
  <c r="V44" i="1369" s="1"/>
  <c r="S28" i="1369"/>
  <c r="S38" i="1369" s="1"/>
  <c r="S41" i="1369" s="1"/>
  <c r="S42" i="1369" s="1"/>
  <c r="S44" i="1369" s="1"/>
  <c r="AA28" i="1369"/>
  <c r="AA38" i="1369" s="1"/>
  <c r="Z28" i="1369"/>
  <c r="H3" i="1385" a="1"/>
  <c r="AS3" i="1362"/>
  <c r="AR3" i="1363"/>
  <c r="AS2" i="1362"/>
  <c r="AR2" i="1363"/>
  <c r="P34" i="1369"/>
  <c r="R34" i="1369"/>
  <c r="Z34" i="1369"/>
  <c r="AB38" i="1369"/>
  <c r="AB41" i="1369" s="1"/>
  <c r="AB42" i="1369" s="1"/>
  <c r="AB44" i="1369" s="1"/>
  <c r="E362" i="1362"/>
  <c r="E361" i="1356"/>
  <c r="E362" i="1380"/>
  <c r="AD41" i="1369"/>
  <c r="AD42" i="1369" s="1"/>
  <c r="AD44" i="1369" s="1"/>
  <c r="T38" i="1369"/>
  <c r="AE44" i="1369"/>
  <c r="BH338" i="1363"/>
  <c r="BH339" i="1363"/>
  <c r="BH340" i="1363" s="1"/>
  <c r="AZ330" i="1363"/>
  <c r="AZ331" i="1363" s="1"/>
  <c r="AZ329" i="1363"/>
  <c r="AW224" i="1363"/>
  <c r="AW225" i="1363"/>
  <c r="AW226" i="1363" s="1"/>
  <c r="AV345" i="1363"/>
  <c r="AV344" i="1363"/>
  <c r="J9" i="1385" l="1"/>
  <c r="J10" i="1385"/>
  <c r="J13" i="1385"/>
  <c r="J24" i="1385"/>
  <c r="J6" i="1385"/>
  <c r="J31" i="1385"/>
  <c r="J23" i="1385"/>
  <c r="J15" i="1385"/>
  <c r="J3" i="1385"/>
  <c r="J4" i="1385"/>
  <c r="J27" i="1385"/>
  <c r="J32" i="1385"/>
  <c r="J25" i="1385"/>
  <c r="J19" i="1385"/>
  <c r="J20" i="1385"/>
  <c r="J21" i="1385"/>
  <c r="J17" i="1385"/>
  <c r="J18" i="1385"/>
  <c r="J16" i="1385"/>
  <c r="J30" i="1385"/>
  <c r="J22" i="1385"/>
  <c r="J28" i="1385"/>
  <c r="J12" i="1385"/>
  <c r="J7" i="1385"/>
  <c r="J11" i="1385"/>
  <c r="J5" i="1385"/>
  <c r="J14" i="1385"/>
  <c r="J8" i="1385"/>
  <c r="J26" i="1385"/>
  <c r="M45" i="1435"/>
  <c r="G45" i="1437"/>
  <c r="F54" i="1437"/>
  <c r="N45" i="1369"/>
  <c r="G45" i="1369"/>
  <c r="M45" i="1437"/>
  <c r="L54" i="1437"/>
  <c r="M45" i="1369"/>
  <c r="N45" i="1435"/>
  <c r="S45" i="1435"/>
  <c r="G45" i="1435"/>
  <c r="N45" i="1437"/>
  <c r="M54" i="1437"/>
  <c r="G45" i="1433"/>
  <c r="AA45" i="1433"/>
  <c r="AC45" i="1369"/>
  <c r="W45" i="1433"/>
  <c r="AF45" i="1369"/>
  <c r="U45" i="1433"/>
  <c r="T45" i="1435"/>
  <c r="T45" i="1369"/>
  <c r="T45" i="1433"/>
  <c r="AE45" i="1369"/>
  <c r="W45" i="1369"/>
  <c r="U45" i="1435"/>
  <c r="E30" i="1419"/>
  <c r="F66" i="214"/>
  <c r="E48" i="214"/>
  <c r="D60" i="214"/>
  <c r="P45" i="1442"/>
  <c r="C28" i="1369"/>
  <c r="C38" i="1369" s="1"/>
  <c r="C28" i="1435"/>
  <c r="C28" i="1433"/>
  <c r="C28" i="1439"/>
  <c r="C28" i="1437"/>
  <c r="K28" i="1369"/>
  <c r="K38" i="1369" s="1"/>
  <c r="K41" i="1369" s="1"/>
  <c r="K42" i="1369" s="1"/>
  <c r="K44" i="1369" s="1"/>
  <c r="K28" i="1437"/>
  <c r="K38" i="1437" s="1"/>
  <c r="K41" i="1437" s="1"/>
  <c r="K42" i="1437" s="1"/>
  <c r="K44" i="1437" s="1"/>
  <c r="K28" i="1433"/>
  <c r="K38" i="1433" s="1"/>
  <c r="K41" i="1433" s="1"/>
  <c r="K42" i="1433" s="1"/>
  <c r="K44" i="1433" s="1"/>
  <c r="K28" i="1439"/>
  <c r="K38" i="1439" s="1"/>
  <c r="K41" i="1439" s="1"/>
  <c r="K42" i="1439" s="1"/>
  <c r="K44" i="1439" s="1"/>
  <c r="K28" i="1435"/>
  <c r="K38" i="1435" s="1"/>
  <c r="R41" i="1433"/>
  <c r="R42" i="1433" s="1"/>
  <c r="R44" i="1433" s="1"/>
  <c r="E41" i="1442"/>
  <c r="E42" i="1442" s="1"/>
  <c r="E44" i="1442" s="1"/>
  <c r="F45" i="1442" s="1"/>
  <c r="N28" i="1369"/>
  <c r="N38" i="1369" s="1"/>
  <c r="N41" i="1369" s="1"/>
  <c r="N42" i="1369" s="1"/>
  <c r="N44" i="1369" s="1"/>
  <c r="N28" i="1433"/>
  <c r="N38" i="1433" s="1"/>
  <c r="N28" i="1437"/>
  <c r="N38" i="1437" s="1"/>
  <c r="N41" i="1437" s="1"/>
  <c r="N42" i="1437" s="1"/>
  <c r="N44" i="1437" s="1"/>
  <c r="N28" i="1435"/>
  <c r="N38" i="1435" s="1"/>
  <c r="N41" i="1435" s="1"/>
  <c r="N42" i="1435" s="1"/>
  <c r="N44" i="1435" s="1"/>
  <c r="I28" i="1369"/>
  <c r="I38" i="1369" s="1"/>
  <c r="I41" i="1369" s="1"/>
  <c r="I28" i="1437"/>
  <c r="I38" i="1437" s="1"/>
  <c r="I41" i="1437" s="1"/>
  <c r="I42" i="1437" s="1"/>
  <c r="I44" i="1437" s="1"/>
  <c r="I28" i="1433"/>
  <c r="I38" i="1433" s="1"/>
  <c r="I28" i="1439"/>
  <c r="I38" i="1439" s="1"/>
  <c r="I28" i="1435"/>
  <c r="I38" i="1435" s="1"/>
  <c r="P28" i="1369"/>
  <c r="P38" i="1369" s="1"/>
  <c r="P41" i="1369" s="1"/>
  <c r="P42" i="1369" s="1"/>
  <c r="P44" i="1369" s="1"/>
  <c r="P28" i="1433"/>
  <c r="P38" i="1433" s="1"/>
  <c r="P41" i="1433" s="1"/>
  <c r="P42" i="1433" s="1"/>
  <c r="P44" i="1433" s="1"/>
  <c r="P28" i="1437"/>
  <c r="P38" i="1437" s="1"/>
  <c r="P41" i="1437" s="1"/>
  <c r="P42" i="1437" s="1"/>
  <c r="P44" i="1437" s="1"/>
  <c r="P28" i="1435"/>
  <c r="P38" i="1435" s="1"/>
  <c r="P41" i="1435" s="1"/>
  <c r="P42" i="1435" s="1"/>
  <c r="P44" i="1435" s="1"/>
  <c r="U28" i="1369"/>
  <c r="U38" i="1369" s="1"/>
  <c r="U41" i="1369" s="1"/>
  <c r="U42" i="1369" s="1"/>
  <c r="U44" i="1369" s="1"/>
  <c r="U28" i="1433"/>
  <c r="U38" i="1433" s="1"/>
  <c r="U41" i="1433" s="1"/>
  <c r="U42" i="1433" s="1"/>
  <c r="U44" i="1433" s="1"/>
  <c r="U28" i="1435"/>
  <c r="U38" i="1435" s="1"/>
  <c r="U41" i="1435" s="1"/>
  <c r="U42" i="1435" s="1"/>
  <c r="U44" i="1435" s="1"/>
  <c r="H21" i="1436"/>
  <c r="H19" i="1436"/>
  <c r="H9" i="1436"/>
  <c r="H7" i="1436"/>
  <c r="H17" i="1436"/>
  <c r="H13" i="1436"/>
  <c r="H11" i="1436"/>
  <c r="H32" i="1436"/>
  <c r="H30" i="1436"/>
  <c r="H28" i="1436"/>
  <c r="H26" i="1436"/>
  <c r="H16" i="1436"/>
  <c r="H29" i="1436"/>
  <c r="H5" i="1436"/>
  <c r="H3" i="1436"/>
  <c r="H24" i="1436"/>
  <c r="H22" i="1436"/>
  <c r="H20" i="1436"/>
  <c r="H18" i="1436"/>
  <c r="H8" i="1436"/>
  <c r="H4" i="1436"/>
  <c r="H23" i="1436"/>
  <c r="H14" i="1436"/>
  <c r="H12" i="1436"/>
  <c r="H10" i="1436"/>
  <c r="H31" i="1436"/>
  <c r="H6" i="1436"/>
  <c r="H25" i="1436"/>
  <c r="H27" i="1436"/>
  <c r="H15" i="1436"/>
  <c r="H7" i="1443"/>
  <c r="H5" i="1443"/>
  <c r="H25" i="1443"/>
  <c r="H32" i="1443"/>
  <c r="H30" i="1443"/>
  <c r="H28" i="1443"/>
  <c r="H17" i="1443"/>
  <c r="H24" i="1443"/>
  <c r="H22" i="1443"/>
  <c r="H20" i="1443"/>
  <c r="H9" i="1443"/>
  <c r="H16" i="1443"/>
  <c r="H14" i="1443"/>
  <c r="H12" i="1443"/>
  <c r="H19" i="1443"/>
  <c r="H8" i="1443"/>
  <c r="H6" i="1443"/>
  <c r="H4" i="1443"/>
  <c r="H27" i="1443"/>
  <c r="H31" i="1443"/>
  <c r="H29" i="1443"/>
  <c r="H26" i="1443"/>
  <c r="H11" i="1443"/>
  <c r="H23" i="1443"/>
  <c r="H21" i="1443"/>
  <c r="H18" i="1443"/>
  <c r="H3" i="1443"/>
  <c r="H15" i="1443"/>
  <c r="H13" i="1443"/>
  <c r="H10" i="1443"/>
  <c r="I14" i="1445"/>
  <c r="I12" i="1445"/>
  <c r="I9" i="1445"/>
  <c r="I6" i="1445"/>
  <c r="I4" i="1445"/>
  <c r="I32" i="1445"/>
  <c r="I31" i="1445"/>
  <c r="I29" i="1445"/>
  <c r="I27" i="1445"/>
  <c r="I26" i="1445"/>
  <c r="I23" i="1445"/>
  <c r="I21" i="1445"/>
  <c r="I19" i="1445"/>
  <c r="I24" i="1445"/>
  <c r="I15" i="1445"/>
  <c r="I13" i="1445"/>
  <c r="I11" i="1445"/>
  <c r="I18" i="1445"/>
  <c r="I22" i="1445"/>
  <c r="I17" i="1445"/>
  <c r="I16" i="1445"/>
  <c r="I7" i="1445"/>
  <c r="I5" i="1445"/>
  <c r="I3" i="1445"/>
  <c r="I10" i="1445"/>
  <c r="I30" i="1445"/>
  <c r="I28" i="1445"/>
  <c r="I25" i="1445"/>
  <c r="I8" i="1445"/>
  <c r="I20" i="1445"/>
  <c r="H5" i="1440"/>
  <c r="H31" i="1440"/>
  <c r="H30" i="1440"/>
  <c r="H28" i="1440"/>
  <c r="H26" i="1440"/>
  <c r="H23" i="1440"/>
  <c r="H22" i="1440"/>
  <c r="H20" i="1440"/>
  <c r="H18" i="1440"/>
  <c r="H15" i="1440"/>
  <c r="H14" i="1440"/>
  <c r="H12" i="1440"/>
  <c r="H10" i="1440"/>
  <c r="H7" i="1440"/>
  <c r="H6" i="1440"/>
  <c r="H4" i="1440"/>
  <c r="H32" i="1440"/>
  <c r="H25" i="1440"/>
  <c r="H29" i="1440"/>
  <c r="H27" i="1440"/>
  <c r="H24" i="1440"/>
  <c r="H17" i="1440"/>
  <c r="H21" i="1440"/>
  <c r="H19" i="1440"/>
  <c r="H16" i="1440"/>
  <c r="H9" i="1440"/>
  <c r="H13" i="1440"/>
  <c r="H11" i="1440"/>
  <c r="H8" i="1440"/>
  <c r="H3" i="1440"/>
  <c r="F32" i="1419"/>
  <c r="H29" i="1445"/>
  <c r="H27" i="1445"/>
  <c r="H24" i="1445"/>
  <c r="H7" i="1445"/>
  <c r="H21" i="1445"/>
  <c r="H19" i="1445"/>
  <c r="H16" i="1445"/>
  <c r="H15" i="1445"/>
  <c r="H13" i="1445"/>
  <c r="H11" i="1445"/>
  <c r="H8" i="1445"/>
  <c r="H5" i="1445"/>
  <c r="H3" i="1445"/>
  <c r="H31" i="1445"/>
  <c r="H30" i="1445"/>
  <c r="H28" i="1445"/>
  <c r="H26" i="1445"/>
  <c r="H25" i="1445"/>
  <c r="H32" i="1445"/>
  <c r="H22" i="1445"/>
  <c r="H20" i="1445"/>
  <c r="H18" i="1445"/>
  <c r="H23" i="1445"/>
  <c r="H4" i="1445"/>
  <c r="H14" i="1445"/>
  <c r="H12" i="1445"/>
  <c r="H10" i="1445"/>
  <c r="H17" i="1445"/>
  <c r="H6" i="1445"/>
  <c r="H9" i="1445"/>
  <c r="I7" i="1438"/>
  <c r="I3" i="1438"/>
  <c r="I10" i="1438"/>
  <c r="I30" i="1438"/>
  <c r="I28" i="1438"/>
  <c r="I25" i="1438"/>
  <c r="I8" i="1438"/>
  <c r="I22" i="1438"/>
  <c r="I20" i="1438"/>
  <c r="I17" i="1438"/>
  <c r="I16" i="1438"/>
  <c r="I14" i="1438"/>
  <c r="I12" i="1438"/>
  <c r="I9" i="1438"/>
  <c r="I6" i="1438"/>
  <c r="I4" i="1438"/>
  <c r="I32" i="1438"/>
  <c r="I31" i="1438"/>
  <c r="I29" i="1438"/>
  <c r="I26" i="1438"/>
  <c r="I27" i="1438"/>
  <c r="I23" i="1438"/>
  <c r="I21" i="1438"/>
  <c r="I19" i="1438"/>
  <c r="I24" i="1438"/>
  <c r="I15" i="1438"/>
  <c r="I13" i="1438"/>
  <c r="I11" i="1438"/>
  <c r="I18" i="1438"/>
  <c r="I5" i="1438"/>
  <c r="H22" i="1438"/>
  <c r="H20" i="1438"/>
  <c r="H18" i="1438"/>
  <c r="H23" i="1438"/>
  <c r="H14" i="1438"/>
  <c r="H12" i="1438"/>
  <c r="H10" i="1438"/>
  <c r="H17" i="1438"/>
  <c r="H6" i="1438"/>
  <c r="H4" i="1438"/>
  <c r="H32" i="1438"/>
  <c r="H9" i="1438"/>
  <c r="H29" i="1438"/>
  <c r="H27" i="1438"/>
  <c r="H24" i="1438"/>
  <c r="H15" i="1438"/>
  <c r="H21" i="1438"/>
  <c r="H19" i="1438"/>
  <c r="H16" i="1438"/>
  <c r="H7" i="1438"/>
  <c r="H11" i="1438"/>
  <c r="H13" i="1438"/>
  <c r="H8" i="1438"/>
  <c r="H5" i="1438"/>
  <c r="H3" i="1438"/>
  <c r="H31" i="1438"/>
  <c r="H30" i="1438"/>
  <c r="H28" i="1438"/>
  <c r="H26" i="1438"/>
  <c r="H25" i="1438"/>
  <c r="D30" i="1419"/>
  <c r="F30" i="1419"/>
  <c r="J8" i="1436"/>
  <c r="J6" i="1436"/>
  <c r="J4" i="1436"/>
  <c r="J25" i="1436"/>
  <c r="J31" i="1436"/>
  <c r="J29" i="1436"/>
  <c r="J27" i="1436"/>
  <c r="J17" i="1436"/>
  <c r="J15" i="1436"/>
  <c r="J13" i="1436"/>
  <c r="J11" i="1436"/>
  <c r="J23" i="1436"/>
  <c r="J21" i="1436"/>
  <c r="J19" i="1436"/>
  <c r="J9" i="1436"/>
  <c r="J10" i="1436"/>
  <c r="J7" i="1436"/>
  <c r="J5" i="1436"/>
  <c r="J3" i="1436"/>
  <c r="J22" i="1436"/>
  <c r="J18" i="1436"/>
  <c r="J14" i="1436"/>
  <c r="J32" i="1436"/>
  <c r="J30" i="1436"/>
  <c r="J28" i="1436"/>
  <c r="J26" i="1436"/>
  <c r="J24" i="1436"/>
  <c r="J20" i="1436"/>
  <c r="J16" i="1436"/>
  <c r="J12" i="1436"/>
  <c r="C30" i="1419"/>
  <c r="Q28" i="1369"/>
  <c r="Q38" i="1369" s="1"/>
  <c r="Q41" i="1369" s="1"/>
  <c r="Q28" i="1433"/>
  <c r="Q38" i="1433" s="1"/>
  <c r="Q41" i="1433" s="1"/>
  <c r="Q42" i="1433" s="1"/>
  <c r="Q44" i="1433" s="1"/>
  <c r="Q28" i="1437"/>
  <c r="Q38" i="1437" s="1"/>
  <c r="Q41" i="1437" s="1"/>
  <c r="Q42" i="1437" s="1"/>
  <c r="Q44" i="1437" s="1"/>
  <c r="Q54" i="1437" s="1"/>
  <c r="Q28" i="1435"/>
  <c r="Q38" i="1435" s="1"/>
  <c r="H28" i="1369"/>
  <c r="H38" i="1369" s="1"/>
  <c r="H41" i="1369" s="1"/>
  <c r="H28" i="1437"/>
  <c r="H38" i="1437" s="1"/>
  <c r="H41" i="1437" s="1"/>
  <c r="H42" i="1437" s="1"/>
  <c r="H44" i="1437" s="1"/>
  <c r="H28" i="1433"/>
  <c r="H38" i="1433" s="1"/>
  <c r="H28" i="1439"/>
  <c r="H38" i="1439" s="1"/>
  <c r="H28" i="1435"/>
  <c r="H38" i="1435" s="1"/>
  <c r="H41" i="1435" s="1"/>
  <c r="H42" i="1435" s="1"/>
  <c r="H44" i="1435" s="1"/>
  <c r="F41" i="1439"/>
  <c r="F42" i="1439" s="1"/>
  <c r="F44" i="1439" s="1"/>
  <c r="K3" i="1438" a="1"/>
  <c r="AG34" i="1437"/>
  <c r="E34" i="1419" s="1"/>
  <c r="H6" i="1434"/>
  <c r="H4" i="1434"/>
  <c r="H25" i="1434"/>
  <c r="H23" i="1434"/>
  <c r="H27" i="1434"/>
  <c r="H15" i="1434"/>
  <c r="H32" i="1434"/>
  <c r="H5" i="1434"/>
  <c r="H31" i="1434"/>
  <c r="H29" i="1434"/>
  <c r="H17" i="1434"/>
  <c r="H26" i="1434"/>
  <c r="H22" i="1434"/>
  <c r="H21" i="1434"/>
  <c r="H19" i="1434"/>
  <c r="H9" i="1434"/>
  <c r="H7" i="1434"/>
  <c r="H24" i="1434"/>
  <c r="H28" i="1434"/>
  <c r="H16" i="1434"/>
  <c r="H18" i="1434"/>
  <c r="H10" i="1434"/>
  <c r="H13" i="1434"/>
  <c r="H11" i="1434"/>
  <c r="H12" i="1434"/>
  <c r="H3" i="1434"/>
  <c r="H30" i="1434"/>
  <c r="H20" i="1434"/>
  <c r="H8" i="1434"/>
  <c r="H14" i="1434"/>
  <c r="L41" i="1433"/>
  <c r="L42" i="1433" s="1"/>
  <c r="L44" i="1433" s="1"/>
  <c r="J28" i="1369"/>
  <c r="J38" i="1369" s="1"/>
  <c r="J41" i="1369" s="1"/>
  <c r="J42" i="1369" s="1"/>
  <c r="J44" i="1369" s="1"/>
  <c r="J28" i="1433"/>
  <c r="J38" i="1433" s="1"/>
  <c r="J41" i="1433" s="1"/>
  <c r="J42" i="1433" s="1"/>
  <c r="J44" i="1433" s="1"/>
  <c r="J28" i="1437"/>
  <c r="J38" i="1437" s="1"/>
  <c r="J28" i="1439"/>
  <c r="J38" i="1439" s="1"/>
  <c r="J28" i="1435"/>
  <c r="J38" i="1435" s="1"/>
  <c r="J41" i="1435" s="1"/>
  <c r="J42" i="1435" s="1"/>
  <c r="J44" i="1435" s="1"/>
  <c r="Q41" i="1442"/>
  <c r="Q42" i="1442" s="1"/>
  <c r="Q44" i="1442" s="1"/>
  <c r="AG34" i="1444"/>
  <c r="K3" i="1445" a="1"/>
  <c r="D28" i="1369"/>
  <c r="D38" i="1369" s="1"/>
  <c r="D41" i="1369" s="1"/>
  <c r="D28" i="1433"/>
  <c r="D38" i="1433" s="1"/>
  <c r="D28" i="1437"/>
  <c r="D38" i="1437" s="1"/>
  <c r="D41" i="1437" s="1"/>
  <c r="D42" i="1437" s="1"/>
  <c r="D44" i="1437" s="1"/>
  <c r="D28" i="1439"/>
  <c r="D38" i="1439" s="1"/>
  <c r="D41" i="1439" s="1"/>
  <c r="D42" i="1439" s="1"/>
  <c r="D44" i="1439" s="1"/>
  <c r="E45" i="1439" s="1"/>
  <c r="D28" i="1435"/>
  <c r="D38" i="1435" s="1"/>
  <c r="J16" i="1445"/>
  <c r="J14" i="1445"/>
  <c r="J12" i="1445"/>
  <c r="J19" i="1445"/>
  <c r="J25" i="1445"/>
  <c r="J8" i="1445"/>
  <c r="J6" i="1445"/>
  <c r="J4" i="1445"/>
  <c r="J11" i="1445"/>
  <c r="J31" i="1445"/>
  <c r="J29" i="1445"/>
  <c r="J26" i="1445"/>
  <c r="J9" i="1445"/>
  <c r="J20" i="1445"/>
  <c r="J23" i="1445"/>
  <c r="J21" i="1445"/>
  <c r="J18" i="1445"/>
  <c r="J17" i="1445"/>
  <c r="J15" i="1445"/>
  <c r="J13" i="1445"/>
  <c r="J10" i="1445"/>
  <c r="J22" i="1445"/>
  <c r="J7" i="1445"/>
  <c r="J5" i="1445"/>
  <c r="J3" i="1445"/>
  <c r="J32" i="1445"/>
  <c r="J30" i="1445"/>
  <c r="J28" i="1445"/>
  <c r="J27" i="1445"/>
  <c r="J24" i="1445"/>
  <c r="H41" i="1442"/>
  <c r="H42" i="1442" s="1"/>
  <c r="H44" i="1442" s="1"/>
  <c r="AG34" i="1433"/>
  <c r="K3" i="1434" a="1"/>
  <c r="E28" i="1369"/>
  <c r="E38" i="1369" s="1"/>
  <c r="E41" i="1369" s="1"/>
  <c r="E28" i="1439"/>
  <c r="E38" i="1439" s="1"/>
  <c r="E28" i="1433"/>
  <c r="E38" i="1433" s="1"/>
  <c r="E41" i="1433" s="1"/>
  <c r="E42" i="1433" s="1"/>
  <c r="E44" i="1433" s="1"/>
  <c r="E28" i="1437"/>
  <c r="E38" i="1437" s="1"/>
  <c r="E28" i="1435"/>
  <c r="E38" i="1435" s="1"/>
  <c r="K3" i="1436" a="1"/>
  <c r="AG34" i="1435"/>
  <c r="K3" i="1443" a="1"/>
  <c r="AG34" i="1442"/>
  <c r="K3" i="1440" a="1"/>
  <c r="AG34" i="1439"/>
  <c r="E41" i="1444"/>
  <c r="E42" i="1444" s="1"/>
  <c r="E44" i="1444" s="1"/>
  <c r="F45" i="1444" s="1"/>
  <c r="I6" i="1443"/>
  <c r="I31" i="1443"/>
  <c r="I29" i="1443"/>
  <c r="I26" i="1443"/>
  <c r="I25" i="1443"/>
  <c r="I23" i="1443"/>
  <c r="I21" i="1443"/>
  <c r="I18" i="1443"/>
  <c r="I15" i="1443"/>
  <c r="I13" i="1443"/>
  <c r="I9" i="1443"/>
  <c r="I5" i="1443"/>
  <c r="I17" i="1443"/>
  <c r="I10" i="1443"/>
  <c r="I7" i="1443"/>
  <c r="I28" i="1443"/>
  <c r="I32" i="1443"/>
  <c r="I30" i="1443"/>
  <c r="I27" i="1443"/>
  <c r="I20" i="1443"/>
  <c r="I24" i="1443"/>
  <c r="I22" i="1443"/>
  <c r="I19" i="1443"/>
  <c r="I12" i="1443"/>
  <c r="I16" i="1443"/>
  <c r="I14" i="1443"/>
  <c r="I11" i="1443"/>
  <c r="I4" i="1443"/>
  <c r="I8" i="1443"/>
  <c r="I3" i="1443"/>
  <c r="D41" i="1444"/>
  <c r="D42" i="1444" s="1"/>
  <c r="D44" i="1444" s="1"/>
  <c r="E45" i="1444" s="1"/>
  <c r="O28" i="1369"/>
  <c r="O38" i="1369" s="1"/>
  <c r="O41" i="1369" s="1"/>
  <c r="O28" i="1433"/>
  <c r="O38" i="1433" s="1"/>
  <c r="O41" i="1433" s="1"/>
  <c r="O42" i="1433" s="1"/>
  <c r="O44" i="1433" s="1"/>
  <c r="O28" i="1437"/>
  <c r="O38" i="1437" s="1"/>
  <c r="O41" i="1437" s="1"/>
  <c r="O42" i="1437" s="1"/>
  <c r="O44" i="1437" s="1"/>
  <c r="O28" i="1435"/>
  <c r="O38" i="1435" s="1"/>
  <c r="C32" i="1419"/>
  <c r="J7" i="1434"/>
  <c r="J5" i="1434"/>
  <c r="J3" i="1434"/>
  <c r="J6" i="1434"/>
  <c r="J4" i="1434"/>
  <c r="J31" i="1434"/>
  <c r="J15" i="1434"/>
  <c r="J32" i="1434"/>
  <c r="J30" i="1434"/>
  <c r="J28" i="1434"/>
  <c r="J26" i="1434"/>
  <c r="J27" i="1434"/>
  <c r="J9" i="1434"/>
  <c r="J24" i="1434"/>
  <c r="J22" i="1434"/>
  <c r="J20" i="1434"/>
  <c r="J18" i="1434"/>
  <c r="J29" i="1434"/>
  <c r="J21" i="1434"/>
  <c r="J11" i="1434"/>
  <c r="J16" i="1434"/>
  <c r="J14" i="1434"/>
  <c r="J12" i="1434"/>
  <c r="J10" i="1434"/>
  <c r="J8" i="1434"/>
  <c r="J25" i="1434"/>
  <c r="J17" i="1434"/>
  <c r="J13" i="1434"/>
  <c r="J23" i="1434"/>
  <c r="J19" i="1434"/>
  <c r="J15" i="1438"/>
  <c r="J13" i="1438"/>
  <c r="J10" i="1438"/>
  <c r="J7" i="1438"/>
  <c r="J3" i="1438"/>
  <c r="J32" i="1438"/>
  <c r="J30" i="1438"/>
  <c r="J28" i="1438"/>
  <c r="J24" i="1438"/>
  <c r="J22" i="1438"/>
  <c r="J20" i="1438"/>
  <c r="J27" i="1438"/>
  <c r="J12" i="1438"/>
  <c r="J16" i="1438"/>
  <c r="J14" i="1438"/>
  <c r="J25" i="1438"/>
  <c r="J8" i="1438"/>
  <c r="J4" i="1438"/>
  <c r="J19" i="1438"/>
  <c r="J6" i="1438"/>
  <c r="J31" i="1438"/>
  <c r="J29" i="1438"/>
  <c r="J26" i="1438"/>
  <c r="J11" i="1438"/>
  <c r="J23" i="1438"/>
  <c r="J21" i="1438"/>
  <c r="J18" i="1438"/>
  <c r="J9" i="1438"/>
  <c r="J5" i="1438"/>
  <c r="J17" i="1438"/>
  <c r="I22" i="1434"/>
  <c r="I20" i="1434"/>
  <c r="I18" i="1434"/>
  <c r="I8" i="1434"/>
  <c r="I19" i="1434"/>
  <c r="I14" i="1434"/>
  <c r="I12" i="1434"/>
  <c r="I10" i="1434"/>
  <c r="I32" i="1434"/>
  <c r="I28" i="1434"/>
  <c r="I6" i="1434"/>
  <c r="I4" i="1434"/>
  <c r="I25" i="1434"/>
  <c r="I9" i="1434"/>
  <c r="I15" i="1434"/>
  <c r="I11" i="1434"/>
  <c r="I26" i="1434"/>
  <c r="I31" i="1434"/>
  <c r="I29" i="1434"/>
  <c r="I27" i="1434"/>
  <c r="I17" i="1434"/>
  <c r="I23" i="1434"/>
  <c r="I21" i="1434"/>
  <c r="I13" i="1434"/>
  <c r="I7" i="1434"/>
  <c r="I5" i="1434"/>
  <c r="I3" i="1434"/>
  <c r="I24" i="1434"/>
  <c r="I30" i="1434"/>
  <c r="I16" i="1434"/>
  <c r="C33" i="1419"/>
  <c r="E33" i="1419"/>
  <c r="J23" i="1440"/>
  <c r="J3" i="1440"/>
  <c r="J15" i="1440"/>
  <c r="J13" i="1440"/>
  <c r="J10" i="1440"/>
  <c r="J7" i="1440"/>
  <c r="J5" i="1440"/>
  <c r="J25" i="1440"/>
  <c r="J32" i="1440"/>
  <c r="J30" i="1440"/>
  <c r="J17" i="1440"/>
  <c r="J22" i="1440"/>
  <c r="J9" i="1440"/>
  <c r="J28" i="1440"/>
  <c r="J24" i="1440"/>
  <c r="J20" i="1440"/>
  <c r="J16" i="1440"/>
  <c r="J14" i="1440"/>
  <c r="J12" i="1440"/>
  <c r="J27" i="1440"/>
  <c r="J8" i="1440"/>
  <c r="J6" i="1440"/>
  <c r="J4" i="1440"/>
  <c r="J19" i="1440"/>
  <c r="J31" i="1440"/>
  <c r="J29" i="1440"/>
  <c r="J26" i="1440"/>
  <c r="J11" i="1440"/>
  <c r="J21" i="1440"/>
  <c r="J18" i="1440"/>
  <c r="M41" i="1433"/>
  <c r="M42" i="1433" s="1"/>
  <c r="M44" i="1433" s="1"/>
  <c r="J41" i="1444"/>
  <c r="J42" i="1444" s="1"/>
  <c r="J44" i="1444" s="1"/>
  <c r="K45" i="1444" s="1"/>
  <c r="D32" i="1419"/>
  <c r="F33" i="1419"/>
  <c r="G28" i="1369"/>
  <c r="G38" i="1369" s="1"/>
  <c r="G41" i="1369" s="1"/>
  <c r="G42" i="1369" s="1"/>
  <c r="G44" i="1369" s="1"/>
  <c r="G28" i="1437"/>
  <c r="G38" i="1437" s="1"/>
  <c r="G28" i="1433"/>
  <c r="G38" i="1433" s="1"/>
  <c r="G28" i="1439"/>
  <c r="G38" i="1439" s="1"/>
  <c r="G41" i="1439" s="1"/>
  <c r="G42" i="1439" s="1"/>
  <c r="G44" i="1439" s="1"/>
  <c r="G28" i="1435"/>
  <c r="G38" i="1435" s="1"/>
  <c r="G41" i="1435" s="1"/>
  <c r="G42" i="1435" s="1"/>
  <c r="G44" i="1435" s="1"/>
  <c r="C38" i="1442"/>
  <c r="I31" i="1436"/>
  <c r="I29" i="1436"/>
  <c r="I27" i="1436"/>
  <c r="I17" i="1436"/>
  <c r="I23" i="1436"/>
  <c r="I21" i="1436"/>
  <c r="I19" i="1436"/>
  <c r="I9" i="1436"/>
  <c r="I7" i="1436"/>
  <c r="I5" i="1436"/>
  <c r="I3" i="1436"/>
  <c r="I24" i="1436"/>
  <c r="I4" i="1436"/>
  <c r="I15" i="1436"/>
  <c r="I13" i="1436"/>
  <c r="I11" i="1436"/>
  <c r="I32" i="1436"/>
  <c r="I30" i="1436"/>
  <c r="I28" i="1436"/>
  <c r="I26" i="1436"/>
  <c r="I16" i="1436"/>
  <c r="I14" i="1436"/>
  <c r="I22" i="1436"/>
  <c r="I20" i="1436"/>
  <c r="I18" i="1436"/>
  <c r="I8" i="1436"/>
  <c r="I12" i="1436"/>
  <c r="I10" i="1436"/>
  <c r="I6" i="1436"/>
  <c r="I25" i="1436"/>
  <c r="J22" i="1443"/>
  <c r="J19" i="1443"/>
  <c r="J26" i="1443"/>
  <c r="J16" i="1443"/>
  <c r="J14" i="1443"/>
  <c r="J11" i="1443"/>
  <c r="J18" i="1443"/>
  <c r="J8" i="1443"/>
  <c r="J6" i="1443"/>
  <c r="J3" i="1443"/>
  <c r="J31" i="1443"/>
  <c r="J21" i="1443"/>
  <c r="J25" i="1443"/>
  <c r="J10" i="1443"/>
  <c r="J28" i="1443"/>
  <c r="J23" i="1443"/>
  <c r="J20" i="1443"/>
  <c r="J29" i="1443"/>
  <c r="J17" i="1443"/>
  <c r="J15" i="1443"/>
  <c r="J12" i="1443"/>
  <c r="J13" i="1443"/>
  <c r="J9" i="1443"/>
  <c r="J7" i="1443"/>
  <c r="J4" i="1443"/>
  <c r="J5" i="1443"/>
  <c r="J32" i="1443"/>
  <c r="J30" i="1443"/>
  <c r="J27" i="1443"/>
  <c r="J24" i="1443"/>
  <c r="I21" i="1440"/>
  <c r="I16" i="1440"/>
  <c r="I15" i="1440"/>
  <c r="I13" i="1440"/>
  <c r="I11" i="1440"/>
  <c r="I8" i="1440"/>
  <c r="I7" i="1440"/>
  <c r="I5" i="1440"/>
  <c r="I3" i="1440"/>
  <c r="I10" i="1440"/>
  <c r="I28" i="1440"/>
  <c r="I25" i="1440"/>
  <c r="I26" i="1440"/>
  <c r="I22" i="1440"/>
  <c r="I17" i="1440"/>
  <c r="I30" i="1440"/>
  <c r="I20" i="1440"/>
  <c r="I18" i="1440"/>
  <c r="I14" i="1440"/>
  <c r="I12" i="1440"/>
  <c r="I9" i="1440"/>
  <c r="I6" i="1440"/>
  <c r="I4" i="1440"/>
  <c r="I32" i="1440"/>
  <c r="I31" i="1440"/>
  <c r="I29" i="1440"/>
  <c r="I27" i="1440"/>
  <c r="I24" i="1440"/>
  <c r="I23" i="1440"/>
  <c r="I19" i="1440"/>
  <c r="C38" i="1444"/>
  <c r="E32" i="1419"/>
  <c r="X41" i="1433"/>
  <c r="X42" i="1433" s="1"/>
  <c r="X44" i="1433" s="1"/>
  <c r="D65" i="1441"/>
  <c r="C65" i="1441" s="1"/>
  <c r="E65" i="1441" s="1"/>
  <c r="AC5" i="1368"/>
  <c r="AC28" i="1369" s="1"/>
  <c r="AC38" i="1369" s="1"/>
  <c r="Y5" i="1368"/>
  <c r="X42" i="1369"/>
  <c r="X44" i="1369" s="1"/>
  <c r="R38" i="1369"/>
  <c r="I24" i="1385"/>
  <c r="I4" i="1385"/>
  <c r="I6" i="1385"/>
  <c r="I16" i="1385"/>
  <c r="I28" i="1385"/>
  <c r="I7" i="1385"/>
  <c r="I12" i="1385"/>
  <c r="I32" i="1385"/>
  <c r="I20" i="1385"/>
  <c r="I30" i="1385"/>
  <c r="I18" i="1385"/>
  <c r="I31" i="1385"/>
  <c r="I14" i="1385"/>
  <c r="I11" i="1385"/>
  <c r="I22" i="1385"/>
  <c r="I19" i="1385"/>
  <c r="I13" i="1385"/>
  <c r="I27" i="1385"/>
  <c r="I5" i="1385"/>
  <c r="I29" i="1385"/>
  <c r="I3" i="1385"/>
  <c r="I26" i="1385"/>
  <c r="I8" i="1385"/>
  <c r="I23" i="1385"/>
  <c r="I9" i="1385"/>
  <c r="I21" i="1385"/>
  <c r="I17" i="1385"/>
  <c r="I15" i="1385"/>
  <c r="I10" i="1385"/>
  <c r="AG34" i="1369"/>
  <c r="B34" i="1419" s="1"/>
  <c r="C66" i="214"/>
  <c r="W42" i="1369"/>
  <c r="W44" i="1369" s="1"/>
  <c r="Z38" i="1369"/>
  <c r="Z41" i="1369" s="1"/>
  <c r="Z42" i="1369" s="1"/>
  <c r="Z44" i="1369" s="1"/>
  <c r="K3" i="1385" a="1"/>
  <c r="H3" i="1385"/>
  <c r="H10" i="1385"/>
  <c r="H17" i="1385"/>
  <c r="H18" i="1385"/>
  <c r="H25" i="1385"/>
  <c r="H26" i="1385"/>
  <c r="H9" i="1385"/>
  <c r="H31" i="1385"/>
  <c r="H29" i="1385"/>
  <c r="H27" i="1385"/>
  <c r="H6" i="1385"/>
  <c r="H23" i="1385"/>
  <c r="H21" i="1385"/>
  <c r="H19" i="1385"/>
  <c r="H15" i="1385"/>
  <c r="H13" i="1385"/>
  <c r="H11" i="1385"/>
  <c r="H7" i="1385"/>
  <c r="H5" i="1385"/>
  <c r="H8" i="1385"/>
  <c r="H32" i="1385"/>
  <c r="H30" i="1385"/>
  <c r="H28" i="1385"/>
  <c r="H4" i="1385"/>
  <c r="H24" i="1385"/>
  <c r="H22" i="1385"/>
  <c r="H20" i="1385"/>
  <c r="H16" i="1385"/>
  <c r="H14" i="1385"/>
  <c r="H12" i="1385"/>
  <c r="AT2" i="1362"/>
  <c r="AS2" i="1363"/>
  <c r="AT3" i="1362"/>
  <c r="AS3" i="1363"/>
  <c r="AA41" i="1369"/>
  <c r="AA42" i="1369" s="1"/>
  <c r="AA44" i="1369" s="1"/>
  <c r="T41" i="1369"/>
  <c r="T42" i="1369" s="1"/>
  <c r="T44" i="1369" s="1"/>
  <c r="BI338" i="1363"/>
  <c r="BI339" i="1363"/>
  <c r="BI340" i="1363" s="1"/>
  <c r="BA329" i="1363"/>
  <c r="BA330" i="1363"/>
  <c r="BA331" i="1363" s="1"/>
  <c r="AX224" i="1363"/>
  <c r="AX225" i="1363"/>
  <c r="AX226" i="1363" s="1"/>
  <c r="AW345" i="1363"/>
  <c r="AW344" i="1363"/>
  <c r="J33" i="1385" l="1"/>
  <c r="E45" i="1437"/>
  <c r="D54" i="1437"/>
  <c r="P45" i="1433"/>
  <c r="I45" i="1437"/>
  <c r="H54" i="1437"/>
  <c r="Q45" i="1369"/>
  <c r="L45" i="1369"/>
  <c r="K45" i="1369"/>
  <c r="K45" i="1433"/>
  <c r="O45" i="1369"/>
  <c r="H45" i="1435"/>
  <c r="H45" i="1439"/>
  <c r="M45" i="1433"/>
  <c r="S45" i="1433"/>
  <c r="F45" i="1433"/>
  <c r="G45" i="1439"/>
  <c r="R45" i="1433"/>
  <c r="J45" i="1437"/>
  <c r="I54" i="1437"/>
  <c r="I45" i="1435"/>
  <c r="Q45" i="1435"/>
  <c r="L45" i="1439"/>
  <c r="H45" i="1369"/>
  <c r="K45" i="1435"/>
  <c r="Q45" i="1437"/>
  <c r="P54" i="1437"/>
  <c r="O45" i="1435"/>
  <c r="L45" i="1433"/>
  <c r="N45" i="1433"/>
  <c r="P45" i="1437"/>
  <c r="O54" i="1437"/>
  <c r="Q45" i="1433"/>
  <c r="O45" i="1437"/>
  <c r="N54" i="1437"/>
  <c r="L45" i="1437"/>
  <c r="K54" i="1437"/>
  <c r="AB45" i="1369"/>
  <c r="V45" i="1435"/>
  <c r="V45" i="1433"/>
  <c r="Y45" i="1369"/>
  <c r="V45" i="1369"/>
  <c r="AA45" i="1369"/>
  <c r="U45" i="1369"/>
  <c r="X45" i="1369"/>
  <c r="F48" i="214"/>
  <c r="E60" i="214"/>
  <c r="H42" i="1369"/>
  <c r="H44" i="1369" s="1"/>
  <c r="I42" i="1369"/>
  <c r="I44" i="1369" s="1"/>
  <c r="H33" i="1436"/>
  <c r="Q42" i="1369"/>
  <c r="Q44" i="1369" s="1"/>
  <c r="J33" i="1440"/>
  <c r="I33" i="1445"/>
  <c r="I33" i="1434"/>
  <c r="O42" i="1369"/>
  <c r="O44" i="1369" s="1"/>
  <c r="J33" i="1443"/>
  <c r="H33" i="1434"/>
  <c r="J33" i="1434"/>
  <c r="I33" i="1438"/>
  <c r="H33" i="1440"/>
  <c r="E42" i="1369"/>
  <c r="E44" i="1369" s="1"/>
  <c r="H33" i="1438"/>
  <c r="J33" i="1438"/>
  <c r="I33" i="1440"/>
  <c r="I33" i="1436"/>
  <c r="K17" i="1434"/>
  <c r="K15" i="1434"/>
  <c r="K13" i="1434"/>
  <c r="K11" i="1434"/>
  <c r="K9" i="1434"/>
  <c r="K5" i="1434"/>
  <c r="K3" i="1434"/>
  <c r="K32" i="1434"/>
  <c r="K30" i="1434"/>
  <c r="K28" i="1434"/>
  <c r="K26" i="1434"/>
  <c r="K20" i="1434"/>
  <c r="K31" i="1434"/>
  <c r="K27" i="1434"/>
  <c r="K24" i="1434"/>
  <c r="K22" i="1434"/>
  <c r="K18" i="1434"/>
  <c r="K16" i="1434"/>
  <c r="K14" i="1434"/>
  <c r="K12" i="1434"/>
  <c r="K10" i="1434"/>
  <c r="K8" i="1434"/>
  <c r="K4" i="1434"/>
  <c r="K6" i="1434"/>
  <c r="K29" i="1434"/>
  <c r="K25" i="1434"/>
  <c r="K23" i="1434"/>
  <c r="K21" i="1434"/>
  <c r="K19" i="1434"/>
  <c r="K7" i="1434"/>
  <c r="D42" i="1369"/>
  <c r="D44" i="1369" s="1"/>
  <c r="E45" i="1369" s="1"/>
  <c r="Y28" i="1369"/>
  <c r="Y38" i="1369" s="1"/>
  <c r="Y41" i="1369" s="1"/>
  <c r="Y28" i="1433"/>
  <c r="Y38" i="1433" s="1"/>
  <c r="Y41" i="1433" s="1"/>
  <c r="Y42" i="1433" s="1"/>
  <c r="Y44" i="1433" s="1"/>
  <c r="K25" i="1436"/>
  <c r="K23" i="1436"/>
  <c r="K21" i="1436"/>
  <c r="K19" i="1436"/>
  <c r="K17" i="1436"/>
  <c r="K15" i="1436"/>
  <c r="K13" i="1436"/>
  <c r="K11" i="1436"/>
  <c r="K32" i="1436"/>
  <c r="K28" i="1436"/>
  <c r="K24" i="1436"/>
  <c r="K22" i="1436"/>
  <c r="K20" i="1436"/>
  <c r="K16" i="1436"/>
  <c r="K14" i="1436"/>
  <c r="K12" i="1436"/>
  <c r="K10" i="1436"/>
  <c r="K8" i="1436"/>
  <c r="K31" i="1436"/>
  <c r="K29" i="1436"/>
  <c r="K27" i="1436"/>
  <c r="K9" i="1436"/>
  <c r="K7" i="1436"/>
  <c r="K5" i="1436"/>
  <c r="K3" i="1436"/>
  <c r="K30" i="1436"/>
  <c r="K26" i="1436"/>
  <c r="K18" i="1436"/>
  <c r="K6" i="1436"/>
  <c r="K4" i="1436"/>
  <c r="C34" i="1419"/>
  <c r="D41" i="1433"/>
  <c r="D42" i="1433" s="1"/>
  <c r="D44" i="1433" s="1"/>
  <c r="E45" i="1433" s="1"/>
  <c r="J41" i="1439"/>
  <c r="J42" i="1439" s="1"/>
  <c r="J44" i="1439" s="1"/>
  <c r="J33" i="1436"/>
  <c r="AG28" i="1439"/>
  <c r="G64" i="214" s="1"/>
  <c r="F3" i="1440" a="1"/>
  <c r="C38" i="1439"/>
  <c r="E41" i="1435"/>
  <c r="E42" i="1435" s="1"/>
  <c r="E44" i="1435" s="1"/>
  <c r="J41" i="1437"/>
  <c r="J42" i="1437" s="1"/>
  <c r="J44" i="1437" s="1"/>
  <c r="C38" i="1433"/>
  <c r="C41" i="1444"/>
  <c r="C42" i="1444" s="1"/>
  <c r="AG38" i="1444"/>
  <c r="AG28" i="1435"/>
  <c r="F3" i="1436" a="1"/>
  <c r="C38" i="1435"/>
  <c r="E41" i="1437"/>
  <c r="E42" i="1437" s="1"/>
  <c r="E44" i="1437" s="1"/>
  <c r="I45" i="1442"/>
  <c r="H41" i="1439"/>
  <c r="H42" i="1439" s="1"/>
  <c r="H44" i="1439" s="1"/>
  <c r="G41" i="1437"/>
  <c r="G42" i="1437" s="1"/>
  <c r="G44" i="1437" s="1"/>
  <c r="G54" i="1437" s="1"/>
  <c r="I33" i="1443"/>
  <c r="F34" i="1419"/>
  <c r="N41" i="1433"/>
  <c r="N42" i="1433" s="1"/>
  <c r="N44" i="1433" s="1"/>
  <c r="G41" i="1433"/>
  <c r="G42" i="1433" s="1"/>
  <c r="G44" i="1433" s="1"/>
  <c r="K8" i="1445"/>
  <c r="K6" i="1445"/>
  <c r="K3" i="1445"/>
  <c r="K31" i="1445"/>
  <c r="K29" i="1445"/>
  <c r="K4" i="1445"/>
  <c r="K25" i="1445"/>
  <c r="K23" i="1445"/>
  <c r="K21" i="1445"/>
  <c r="K28" i="1445"/>
  <c r="K20" i="1445"/>
  <c r="K32" i="1445"/>
  <c r="K27" i="1445"/>
  <c r="K17" i="1445"/>
  <c r="K15" i="1445"/>
  <c r="K13" i="1445"/>
  <c r="K26" i="1445"/>
  <c r="K9" i="1445"/>
  <c r="K5" i="1445"/>
  <c r="K12" i="1445"/>
  <c r="K7" i="1445"/>
  <c r="K30" i="1445"/>
  <c r="K24" i="1445"/>
  <c r="K22" i="1445"/>
  <c r="K19" i="1445"/>
  <c r="K10" i="1445"/>
  <c r="K16" i="1445"/>
  <c r="K14" i="1445"/>
  <c r="K11" i="1445"/>
  <c r="K18" i="1445"/>
  <c r="K41" i="1435"/>
  <c r="K42" i="1435" s="1"/>
  <c r="K44" i="1435" s="1"/>
  <c r="J33" i="1445"/>
  <c r="H41" i="1433"/>
  <c r="H42" i="1433" s="1"/>
  <c r="H44" i="1433" s="1"/>
  <c r="O41" i="1435"/>
  <c r="O42" i="1435" s="1"/>
  <c r="O44" i="1435" s="1"/>
  <c r="K9" i="1440"/>
  <c r="K22" i="1440"/>
  <c r="K12" i="1440"/>
  <c r="K19" i="1440"/>
  <c r="K16" i="1440"/>
  <c r="K14" i="1440"/>
  <c r="K11" i="1440"/>
  <c r="K20" i="1440"/>
  <c r="K8" i="1440"/>
  <c r="K6" i="1440"/>
  <c r="K3" i="1440"/>
  <c r="K32" i="1440"/>
  <c r="K28" i="1440"/>
  <c r="K24" i="1440"/>
  <c r="K31" i="1440"/>
  <c r="K29" i="1440"/>
  <c r="K26" i="1440"/>
  <c r="K25" i="1440"/>
  <c r="K23" i="1440"/>
  <c r="K21" i="1440"/>
  <c r="K18" i="1440"/>
  <c r="K17" i="1440"/>
  <c r="K15" i="1440"/>
  <c r="K13" i="1440"/>
  <c r="K10" i="1440"/>
  <c r="K7" i="1440"/>
  <c r="K5" i="1440"/>
  <c r="K4" i="1440"/>
  <c r="K30" i="1440"/>
  <c r="K27" i="1440"/>
  <c r="E41" i="1439"/>
  <c r="E42" i="1439" s="1"/>
  <c r="E44" i="1439" s="1"/>
  <c r="H33" i="1443"/>
  <c r="I41" i="1435"/>
  <c r="I42" i="1435" s="1"/>
  <c r="I44" i="1435" s="1"/>
  <c r="Y45" i="1433"/>
  <c r="K17" i="1438"/>
  <c r="K15" i="1438"/>
  <c r="K13" i="1438"/>
  <c r="K28" i="1438"/>
  <c r="K12" i="1438"/>
  <c r="K23" i="1438"/>
  <c r="K9" i="1438"/>
  <c r="K7" i="1438"/>
  <c r="K5" i="1438"/>
  <c r="K26" i="1438"/>
  <c r="K32" i="1438"/>
  <c r="K30" i="1438"/>
  <c r="K27" i="1438"/>
  <c r="K20" i="1438"/>
  <c r="K24" i="1438"/>
  <c r="K22" i="1438"/>
  <c r="K19" i="1438"/>
  <c r="K25" i="1438"/>
  <c r="K16" i="1438"/>
  <c r="K14" i="1438"/>
  <c r="K11" i="1438"/>
  <c r="K10" i="1438"/>
  <c r="K21" i="1438"/>
  <c r="K8" i="1438"/>
  <c r="K6" i="1438"/>
  <c r="K3" i="1438"/>
  <c r="K31" i="1438"/>
  <c r="K29" i="1438"/>
  <c r="K4" i="1438"/>
  <c r="K18" i="1438"/>
  <c r="H33" i="1445"/>
  <c r="I41" i="1439"/>
  <c r="I42" i="1439" s="1"/>
  <c r="I44" i="1439" s="1"/>
  <c r="D41" i="1435"/>
  <c r="D42" i="1435" s="1"/>
  <c r="D44" i="1435" s="1"/>
  <c r="E45" i="1435" s="1"/>
  <c r="K20" i="1443"/>
  <c r="K27" i="1443"/>
  <c r="K17" i="1443"/>
  <c r="K15" i="1443"/>
  <c r="K12" i="1443"/>
  <c r="K19" i="1443"/>
  <c r="K9" i="1443"/>
  <c r="K7" i="1443"/>
  <c r="K4" i="1443"/>
  <c r="K10" i="1443"/>
  <c r="K31" i="1443"/>
  <c r="K25" i="1443"/>
  <c r="K11" i="1443"/>
  <c r="K32" i="1443"/>
  <c r="K29" i="1443"/>
  <c r="K30" i="1443"/>
  <c r="K3" i="1443"/>
  <c r="K24" i="1443"/>
  <c r="K21" i="1443"/>
  <c r="K22" i="1443"/>
  <c r="K26" i="1443"/>
  <c r="K16" i="1443"/>
  <c r="K13" i="1443"/>
  <c r="K14" i="1443"/>
  <c r="K18" i="1443"/>
  <c r="K8" i="1443"/>
  <c r="K5" i="1443"/>
  <c r="K6" i="1443"/>
  <c r="K28" i="1443"/>
  <c r="K23" i="1443"/>
  <c r="I41" i="1433"/>
  <c r="I42" i="1433" s="1"/>
  <c r="I44" i="1433" s="1"/>
  <c r="C41" i="1442"/>
  <c r="AG38" i="1442"/>
  <c r="Q41" i="1435"/>
  <c r="Q42" i="1435" s="1"/>
  <c r="Q44" i="1435" s="1"/>
  <c r="D34" i="1419"/>
  <c r="AG28" i="1437"/>
  <c r="F64" i="214" s="1"/>
  <c r="F67" i="214" s="1"/>
  <c r="F3" i="1438" a="1"/>
  <c r="C38" i="1437"/>
  <c r="D66" i="1441"/>
  <c r="C66" i="1441" s="1"/>
  <c r="E66" i="1441" s="1"/>
  <c r="I33" i="1385"/>
  <c r="H33" i="1385"/>
  <c r="R41" i="1369"/>
  <c r="R42" i="1369" s="1"/>
  <c r="R44" i="1369" s="1"/>
  <c r="AC41" i="1369"/>
  <c r="AC42" i="1369" s="1"/>
  <c r="AC44" i="1369" s="1"/>
  <c r="C41" i="1369"/>
  <c r="C42" i="1369" s="1"/>
  <c r="F3" i="1385" a="1"/>
  <c r="F5" i="1385" s="1"/>
  <c r="K5" i="1385"/>
  <c r="K11" i="1385"/>
  <c r="K24" i="1385"/>
  <c r="K12" i="1385"/>
  <c r="K26" i="1385"/>
  <c r="K15" i="1385"/>
  <c r="K27" i="1385"/>
  <c r="K3" i="1385"/>
  <c r="K16" i="1385"/>
  <c r="K28" i="1385"/>
  <c r="K4" i="1385"/>
  <c r="K18" i="1385"/>
  <c r="K31" i="1385"/>
  <c r="K7" i="1385"/>
  <c r="K19" i="1385"/>
  <c r="K32" i="1385"/>
  <c r="K8" i="1385"/>
  <c r="K20" i="1385"/>
  <c r="K10" i="1385"/>
  <c r="K23" i="1385"/>
  <c r="K6" i="1385"/>
  <c r="K29" i="1385"/>
  <c r="K14" i="1385"/>
  <c r="K25" i="1385"/>
  <c r="K21" i="1385"/>
  <c r="K17" i="1385"/>
  <c r="K13" i="1385"/>
  <c r="K9" i="1385"/>
  <c r="K30" i="1385"/>
  <c r="K22" i="1385"/>
  <c r="AU2" i="1362"/>
  <c r="AT2" i="1363"/>
  <c r="AU3" i="1362"/>
  <c r="AT3" i="1363"/>
  <c r="BJ338" i="1363"/>
  <c r="BJ339" i="1363"/>
  <c r="BJ340" i="1363" s="1"/>
  <c r="BB330" i="1363"/>
  <c r="BB331" i="1363" s="1"/>
  <c r="BB329" i="1363"/>
  <c r="AX345" i="1363"/>
  <c r="AX344" i="1363"/>
  <c r="AY224" i="1363"/>
  <c r="AY225" i="1363"/>
  <c r="AY226" i="1363" s="1"/>
  <c r="I45" i="1439" l="1"/>
  <c r="S45" i="1369"/>
  <c r="F45" i="1369"/>
  <c r="J45" i="1433"/>
  <c r="J45" i="1439"/>
  <c r="R45" i="1369"/>
  <c r="K45" i="1437"/>
  <c r="J54" i="1437"/>
  <c r="J45" i="1369"/>
  <c r="F45" i="1439"/>
  <c r="I45" i="1433"/>
  <c r="F45" i="1437"/>
  <c r="E54" i="1437"/>
  <c r="F45" i="1435"/>
  <c r="I45" i="1369"/>
  <c r="K45" i="1439"/>
  <c r="P45" i="1369"/>
  <c r="L45" i="1435"/>
  <c r="O45" i="1433"/>
  <c r="AD45" i="1369"/>
  <c r="Z45" i="1433"/>
  <c r="D28" i="1419"/>
  <c r="D38" i="1419" s="1"/>
  <c r="E64" i="214"/>
  <c r="G48" i="214"/>
  <c r="G60" i="214" s="1"/>
  <c r="F60" i="214"/>
  <c r="Y42" i="1369"/>
  <c r="Y44" i="1369" s="1"/>
  <c r="K33" i="1434"/>
  <c r="AG28" i="1369"/>
  <c r="B28" i="1419" s="1"/>
  <c r="F3" i="1434" a="1"/>
  <c r="F4" i="1434" s="1"/>
  <c r="AG28" i="1433"/>
  <c r="K33" i="1440"/>
  <c r="K33" i="1436"/>
  <c r="J45" i="1435"/>
  <c r="R45" i="1435"/>
  <c r="P45" i="1435"/>
  <c r="C44" i="1444"/>
  <c r="AG42" i="1444"/>
  <c r="C41" i="1437"/>
  <c r="AG38" i="1437"/>
  <c r="H45" i="1437"/>
  <c r="AG41" i="1444"/>
  <c r="N3" i="1445" a="1"/>
  <c r="F32" i="1438"/>
  <c r="F3" i="1438"/>
  <c r="F13" i="1438"/>
  <c r="F24" i="1438"/>
  <c r="F16" i="1438"/>
  <c r="F28" i="1438"/>
  <c r="F26" i="1438"/>
  <c r="F7" i="1438"/>
  <c r="F20" i="1438"/>
  <c r="F18" i="1438"/>
  <c r="F8" i="1438"/>
  <c r="F5" i="1438"/>
  <c r="F30" i="1438"/>
  <c r="F12" i="1438"/>
  <c r="F10" i="1438"/>
  <c r="F31" i="1438"/>
  <c r="F25" i="1438"/>
  <c r="F22" i="1438"/>
  <c r="F4" i="1438"/>
  <c r="F29" i="1438"/>
  <c r="F27" i="1438"/>
  <c r="F17" i="1438"/>
  <c r="F14" i="1438"/>
  <c r="F23" i="1438"/>
  <c r="F19" i="1438"/>
  <c r="F9" i="1438"/>
  <c r="F6" i="1438"/>
  <c r="F21" i="1438"/>
  <c r="F11" i="1438"/>
  <c r="F15" i="1438"/>
  <c r="H45" i="1433"/>
  <c r="C41" i="1435"/>
  <c r="AG38" i="1435"/>
  <c r="E28" i="1419"/>
  <c r="E38" i="1419" s="1"/>
  <c r="K33" i="1438"/>
  <c r="F3" i="1436"/>
  <c r="F24" i="1436"/>
  <c r="F22" i="1436"/>
  <c r="F28" i="1436"/>
  <c r="F26" i="1436"/>
  <c r="F16" i="1436"/>
  <c r="F14" i="1436"/>
  <c r="F12" i="1436"/>
  <c r="F10" i="1436"/>
  <c r="F31" i="1436"/>
  <c r="F29" i="1436"/>
  <c r="F11" i="1436"/>
  <c r="F20" i="1436"/>
  <c r="F18" i="1436"/>
  <c r="F8" i="1436"/>
  <c r="F6" i="1436"/>
  <c r="F32" i="1436"/>
  <c r="F4" i="1436"/>
  <c r="F25" i="1436"/>
  <c r="F23" i="1436"/>
  <c r="F21" i="1436"/>
  <c r="F9" i="1436"/>
  <c r="F5" i="1436"/>
  <c r="F30" i="1436"/>
  <c r="F27" i="1436"/>
  <c r="F17" i="1436"/>
  <c r="F15" i="1436"/>
  <c r="F13" i="1436"/>
  <c r="F19" i="1436"/>
  <c r="F7" i="1436"/>
  <c r="C42" i="1442"/>
  <c r="AG41" i="1442"/>
  <c r="N3" i="1443" a="1"/>
  <c r="C41" i="1433"/>
  <c r="AG38" i="1433"/>
  <c r="K33" i="1443"/>
  <c r="C41" i="1439"/>
  <c r="C42" i="1439" s="1"/>
  <c r="K33" i="1445"/>
  <c r="F22" i="1440"/>
  <c r="F4" i="1440"/>
  <c r="F27" i="1440"/>
  <c r="F17" i="1440"/>
  <c r="F14" i="1440"/>
  <c r="F15" i="1440"/>
  <c r="F19" i="1440"/>
  <c r="F9" i="1440"/>
  <c r="F6" i="1440"/>
  <c r="F7" i="1440"/>
  <c r="F11" i="1440"/>
  <c r="F32" i="1440"/>
  <c r="F29" i="1440"/>
  <c r="F3" i="1440"/>
  <c r="F24" i="1440"/>
  <c r="F21" i="1440"/>
  <c r="F28" i="1440"/>
  <c r="F26" i="1440"/>
  <c r="F16" i="1440"/>
  <c r="F13" i="1440"/>
  <c r="F20" i="1440"/>
  <c r="F18" i="1440"/>
  <c r="F8" i="1440"/>
  <c r="F5" i="1440"/>
  <c r="F12" i="1440"/>
  <c r="F10" i="1440"/>
  <c r="F30" i="1440"/>
  <c r="F31" i="1440"/>
  <c r="F25" i="1440"/>
  <c r="F23" i="1440"/>
  <c r="F28" i="1419"/>
  <c r="D67" i="1441"/>
  <c r="C67" i="1441" s="1"/>
  <c r="E67" i="1441" s="1"/>
  <c r="K33" i="1385"/>
  <c r="F24" i="1385"/>
  <c r="F19" i="1385"/>
  <c r="F22" i="1385"/>
  <c r="F3" i="1385"/>
  <c r="F13" i="1385"/>
  <c r="F9" i="1385"/>
  <c r="F15" i="1385"/>
  <c r="F29" i="1385"/>
  <c r="F11" i="1385"/>
  <c r="F26" i="1385"/>
  <c r="F14" i="1385"/>
  <c r="F23" i="1385"/>
  <c r="F10" i="1385"/>
  <c r="F28" i="1385"/>
  <c r="F17" i="1385"/>
  <c r="F18" i="1385"/>
  <c r="F31" i="1385"/>
  <c r="F25" i="1385"/>
  <c r="F21" i="1385"/>
  <c r="F30" i="1385"/>
  <c r="F16" i="1385"/>
  <c r="F4" i="1385"/>
  <c r="F6" i="1385"/>
  <c r="F20" i="1385"/>
  <c r="F32" i="1385"/>
  <c r="F7" i="1385"/>
  <c r="F27" i="1385"/>
  <c r="F12" i="1385"/>
  <c r="F8" i="1385"/>
  <c r="C44" i="1369"/>
  <c r="AV3" i="1362"/>
  <c r="AU3" i="1363"/>
  <c r="AV2" i="1362"/>
  <c r="AU2" i="1363"/>
  <c r="BK338" i="1363"/>
  <c r="BK339" i="1363"/>
  <c r="BK340" i="1363" s="1"/>
  <c r="BC329" i="1363"/>
  <c r="BC330" i="1363"/>
  <c r="BC331" i="1363" s="1"/>
  <c r="AY345" i="1363"/>
  <c r="AY344" i="1363"/>
  <c r="AZ224" i="1363"/>
  <c r="AZ225" i="1363"/>
  <c r="AZ226" i="1363" s="1"/>
  <c r="Z45" i="1369" l="1"/>
  <c r="F24" i="1434"/>
  <c r="C28" i="1419"/>
  <c r="C38" i="1419" s="1"/>
  <c r="D64" i="214"/>
  <c r="F3" i="1434"/>
  <c r="F13" i="1434"/>
  <c r="F17" i="1434"/>
  <c r="F18" i="1434"/>
  <c r="F7" i="1434"/>
  <c r="F31" i="1434"/>
  <c r="F9" i="1434"/>
  <c r="F11" i="1434"/>
  <c r="F23" i="1434"/>
  <c r="F6" i="1434"/>
  <c r="F25" i="1434"/>
  <c r="F29" i="1434"/>
  <c r="F22" i="1434"/>
  <c r="F14" i="1434"/>
  <c r="F32" i="1434"/>
  <c r="F27" i="1434"/>
  <c r="F28" i="1434"/>
  <c r="F20" i="1434"/>
  <c r="F5" i="1434"/>
  <c r="F10" i="1434"/>
  <c r="F21" i="1434"/>
  <c r="F8" i="1434"/>
  <c r="F30" i="1434"/>
  <c r="F19" i="1434"/>
  <c r="F16" i="1434"/>
  <c r="F12" i="1434"/>
  <c r="F26" i="1434"/>
  <c r="F15" i="1434"/>
  <c r="C64" i="214"/>
  <c r="F33" i="1440"/>
  <c r="F33" i="1438"/>
  <c r="F33" i="1436"/>
  <c r="C42" i="1437"/>
  <c r="AG41" i="1437"/>
  <c r="N3" i="1438" a="1"/>
  <c r="C44" i="1439"/>
  <c r="C46" i="1444"/>
  <c r="D45" i="1444"/>
  <c r="AG44" i="1444"/>
  <c r="N29" i="1443"/>
  <c r="N27" i="1443"/>
  <c r="N24" i="1443"/>
  <c r="N9" i="1443"/>
  <c r="N5" i="1443"/>
  <c r="N6" i="1443"/>
  <c r="N32" i="1443"/>
  <c r="N21" i="1443"/>
  <c r="N19" i="1443"/>
  <c r="N16" i="1443"/>
  <c r="N25" i="1443"/>
  <c r="N13" i="1443"/>
  <c r="N11" i="1443"/>
  <c r="N8" i="1443"/>
  <c r="N3" i="1443"/>
  <c r="N31" i="1443"/>
  <c r="N17" i="1443"/>
  <c r="N30" i="1443"/>
  <c r="N28" i="1443"/>
  <c r="N26" i="1443"/>
  <c r="N23" i="1443"/>
  <c r="N12" i="1443"/>
  <c r="N10" i="1443"/>
  <c r="N4" i="1443"/>
  <c r="N22" i="1443"/>
  <c r="N20" i="1443"/>
  <c r="N18" i="1443"/>
  <c r="N15" i="1443"/>
  <c r="N14" i="1443"/>
  <c r="N7" i="1443"/>
  <c r="N12" i="1445"/>
  <c r="N10" i="1445"/>
  <c r="N30" i="1445"/>
  <c r="N23" i="1445"/>
  <c r="N27" i="1445"/>
  <c r="N17" i="1445"/>
  <c r="N14" i="1445"/>
  <c r="N13" i="1445"/>
  <c r="N19" i="1445"/>
  <c r="N9" i="1445"/>
  <c r="N6" i="1445"/>
  <c r="N21" i="1445"/>
  <c r="N11" i="1445"/>
  <c r="N32" i="1445"/>
  <c r="N7" i="1445"/>
  <c r="N3" i="1445"/>
  <c r="N24" i="1445"/>
  <c r="N5" i="1445"/>
  <c r="N15" i="1445"/>
  <c r="N4" i="1445"/>
  <c r="N22" i="1445"/>
  <c r="N28" i="1445"/>
  <c r="N26" i="1445"/>
  <c r="N16" i="1445"/>
  <c r="N31" i="1445"/>
  <c r="N20" i="1445"/>
  <c r="N18" i="1445"/>
  <c r="N8" i="1445"/>
  <c r="N29" i="1445"/>
  <c r="N25" i="1445"/>
  <c r="C44" i="1442"/>
  <c r="AG42" i="1442"/>
  <c r="N3" i="1434" a="1"/>
  <c r="AG41" i="1433"/>
  <c r="AG41" i="1435"/>
  <c r="N3" i="1436" a="1"/>
  <c r="C42" i="1433"/>
  <c r="C42" i="1435"/>
  <c r="D68" i="1441"/>
  <c r="C68" i="1441" s="1"/>
  <c r="E68" i="1441"/>
  <c r="F33" i="1385"/>
  <c r="D45" i="1369"/>
  <c r="C46" i="1369"/>
  <c r="AW2" i="1362"/>
  <c r="AV2" i="1363"/>
  <c r="AW3" i="1362"/>
  <c r="AV3" i="1363"/>
  <c r="BL338" i="1363"/>
  <c r="BL339" i="1363"/>
  <c r="BL340" i="1363" s="1"/>
  <c r="BD329" i="1363"/>
  <c r="BD330" i="1363"/>
  <c r="BD331" i="1363" s="1"/>
  <c r="BA224" i="1363"/>
  <c r="BA225" i="1363"/>
  <c r="BA226" i="1363" s="1"/>
  <c r="AZ345" i="1363"/>
  <c r="AZ344" i="1363"/>
  <c r="AG45" i="1369" l="1"/>
  <c r="B45" i="1419" s="1"/>
  <c r="F33" i="1434"/>
  <c r="N33" i="1445"/>
  <c r="N33" i="1443"/>
  <c r="C44" i="1433"/>
  <c r="AG42" i="1433"/>
  <c r="D45" i="1442"/>
  <c r="C46" i="1442"/>
  <c r="AG44" i="1442"/>
  <c r="C44" i="1435"/>
  <c r="AG42" i="1435"/>
  <c r="N11" i="1436"/>
  <c r="N32" i="1436"/>
  <c r="N30" i="1436"/>
  <c r="N3" i="1436"/>
  <c r="N22" i="1436"/>
  <c r="N28" i="1436"/>
  <c r="N26" i="1436"/>
  <c r="N16" i="1436"/>
  <c r="N14" i="1436"/>
  <c r="N20" i="1436"/>
  <c r="N18" i="1436"/>
  <c r="N8" i="1436"/>
  <c r="N6" i="1436"/>
  <c r="N10" i="1436"/>
  <c r="N31" i="1436"/>
  <c r="N29" i="1436"/>
  <c r="N4" i="1436"/>
  <c r="N25" i="1436"/>
  <c r="N23" i="1436"/>
  <c r="N21" i="1436"/>
  <c r="N17" i="1436"/>
  <c r="N12" i="1436"/>
  <c r="N24" i="1436"/>
  <c r="N27" i="1436"/>
  <c r="N15" i="1436"/>
  <c r="N13" i="1436"/>
  <c r="N19" i="1436"/>
  <c r="N9" i="1436"/>
  <c r="N7" i="1436"/>
  <c r="N5" i="1436"/>
  <c r="C46" i="1439"/>
  <c r="D45" i="1439"/>
  <c r="D41" i="1419"/>
  <c r="D42" i="1419" s="1"/>
  <c r="D44" i="1419" s="1"/>
  <c r="N3" i="1438"/>
  <c r="N24" i="1438"/>
  <c r="N5" i="1438"/>
  <c r="N20" i="1438"/>
  <c r="N18" i="1438"/>
  <c r="N8" i="1438"/>
  <c r="N29" i="1438"/>
  <c r="N12" i="1438"/>
  <c r="N10" i="1438"/>
  <c r="N30" i="1438"/>
  <c r="N23" i="1438"/>
  <c r="N28" i="1438"/>
  <c r="N26" i="1438"/>
  <c r="N16" i="1438"/>
  <c r="N31" i="1438"/>
  <c r="N4" i="1438"/>
  <c r="N25" i="1438"/>
  <c r="N22" i="1438"/>
  <c r="N21" i="1438"/>
  <c r="N27" i="1438"/>
  <c r="N17" i="1438"/>
  <c r="N14" i="1438"/>
  <c r="N15" i="1438"/>
  <c r="N11" i="1438"/>
  <c r="N32" i="1438"/>
  <c r="N7" i="1438"/>
  <c r="N19" i="1438"/>
  <c r="N9" i="1438"/>
  <c r="N6" i="1438"/>
  <c r="N13" i="1438"/>
  <c r="C41" i="1419"/>
  <c r="C42" i="1419" s="1"/>
  <c r="C44" i="1419" s="1"/>
  <c r="D46" i="1444"/>
  <c r="E46" i="1444" s="1"/>
  <c r="F46" i="1444" s="1"/>
  <c r="G46" i="1444" s="1"/>
  <c r="H46" i="1444" s="1"/>
  <c r="I46" i="1444" s="1"/>
  <c r="J46" i="1444" s="1"/>
  <c r="K46" i="1444" s="1"/>
  <c r="L46" i="1444" s="1"/>
  <c r="AG46" i="1444" s="1"/>
  <c r="C50" i="1444" s="1"/>
  <c r="AG45" i="1444"/>
  <c r="E41" i="1419"/>
  <c r="E42" i="1419" s="1"/>
  <c r="E44" i="1419" s="1"/>
  <c r="N11" i="1434"/>
  <c r="N32" i="1434"/>
  <c r="N30" i="1434"/>
  <c r="N3" i="1434"/>
  <c r="N24" i="1434"/>
  <c r="N22" i="1434"/>
  <c r="N23" i="1434"/>
  <c r="N15" i="1434"/>
  <c r="N9" i="1434"/>
  <c r="N28" i="1434"/>
  <c r="N26" i="1434"/>
  <c r="N16" i="1434"/>
  <c r="N14" i="1434"/>
  <c r="N20" i="1434"/>
  <c r="N18" i="1434"/>
  <c r="N8" i="1434"/>
  <c r="N6" i="1434"/>
  <c r="N12" i="1434"/>
  <c r="N10" i="1434"/>
  <c r="N31" i="1434"/>
  <c r="N29" i="1434"/>
  <c r="N4" i="1434"/>
  <c r="N25" i="1434"/>
  <c r="N21" i="1434"/>
  <c r="N27" i="1434"/>
  <c r="N17" i="1434"/>
  <c r="N13" i="1434"/>
  <c r="N19" i="1434"/>
  <c r="N7" i="1434"/>
  <c r="N5" i="1434"/>
  <c r="C44" i="1437"/>
  <c r="C54" i="1437" s="1"/>
  <c r="AG42" i="1437"/>
  <c r="D69" i="1441"/>
  <c r="C69" i="1441" s="1"/>
  <c r="E69" i="1441" s="1"/>
  <c r="D46" i="1369"/>
  <c r="E46" i="1369" s="1"/>
  <c r="AX3" i="1362"/>
  <c r="AW3" i="1363"/>
  <c r="AX2" i="1362"/>
  <c r="AW2" i="1363"/>
  <c r="BM338" i="1363"/>
  <c r="BM339" i="1363"/>
  <c r="BM340" i="1363" s="1"/>
  <c r="BE330" i="1363"/>
  <c r="BE331" i="1363" s="1"/>
  <c r="BE329" i="1363"/>
  <c r="BB224" i="1363"/>
  <c r="BB225" i="1363"/>
  <c r="BB226" i="1363" s="1"/>
  <c r="BA345" i="1363"/>
  <c r="BA344" i="1363"/>
  <c r="C55" i="1437" l="1"/>
  <c r="F72" i="214" s="1"/>
  <c r="C56" i="1437"/>
  <c r="F73" i="214" s="1"/>
  <c r="F46" i="1369"/>
  <c r="N33" i="1434"/>
  <c r="N33" i="1436"/>
  <c r="N33" i="1438"/>
  <c r="D46" i="1442"/>
  <c r="E46" i="1442" s="1"/>
  <c r="F46" i="1442" s="1"/>
  <c r="G46" i="1442" s="1"/>
  <c r="H46" i="1442" s="1"/>
  <c r="I46" i="1442" s="1"/>
  <c r="J46" i="1442" s="1"/>
  <c r="K46" i="1442" s="1"/>
  <c r="L46" i="1442" s="1"/>
  <c r="M46" i="1442" s="1"/>
  <c r="N46" i="1442" s="1"/>
  <c r="O46" i="1442" s="1"/>
  <c r="P46" i="1442" s="1"/>
  <c r="Q46" i="1442" s="1"/>
  <c r="AG46" i="1442" s="1"/>
  <c r="C50" i="1442" s="1"/>
  <c r="AG45" i="1442"/>
  <c r="C46" i="1433"/>
  <c r="D45" i="1433"/>
  <c r="AG44" i="1433"/>
  <c r="D46" i="1439"/>
  <c r="E46" i="1439" s="1"/>
  <c r="AG45" i="1439"/>
  <c r="F45" i="1419" s="1"/>
  <c r="D45" i="1435"/>
  <c r="C46" i="1435"/>
  <c r="AG44" i="1435"/>
  <c r="C46" i="1437"/>
  <c r="C53" i="1437" s="1"/>
  <c r="D45" i="1437"/>
  <c r="AG44" i="1437"/>
  <c r="D70" i="1441"/>
  <c r="C70" i="1441" s="1"/>
  <c r="E70" i="1441" s="1"/>
  <c r="AY2" i="1362"/>
  <c r="AX2" i="1363"/>
  <c r="AY3" i="1362"/>
  <c r="AX3" i="1363"/>
  <c r="BN338" i="1363"/>
  <c r="BN339" i="1363"/>
  <c r="BN340" i="1363" s="1"/>
  <c r="BF330" i="1363"/>
  <c r="BF331" i="1363" s="1"/>
  <c r="BF329" i="1363"/>
  <c r="BC224" i="1363"/>
  <c r="BC225" i="1363"/>
  <c r="BC226" i="1363" s="1"/>
  <c r="BB345" i="1363"/>
  <c r="BB344" i="1363"/>
  <c r="F46" i="1439" l="1"/>
  <c r="G46" i="1369"/>
  <c r="D46" i="1435"/>
  <c r="E46" i="1435" s="1"/>
  <c r="AG45" i="1435"/>
  <c r="D45" i="1419" s="1"/>
  <c r="D46" i="1419" s="1"/>
  <c r="D46" i="1437"/>
  <c r="AG45" i="1437"/>
  <c r="E45" i="1419" s="1"/>
  <c r="E46" i="1419" s="1"/>
  <c r="D46" i="1433"/>
  <c r="E46" i="1433" s="1"/>
  <c r="AG45" i="1433"/>
  <c r="C45" i="1419" s="1"/>
  <c r="C46" i="1419" s="1"/>
  <c r="D71" i="1441"/>
  <c r="AZ3" i="1362"/>
  <c r="AY3" i="1363"/>
  <c r="AZ2" i="1362"/>
  <c r="AY2" i="1363"/>
  <c r="BO338" i="1363"/>
  <c r="BO339" i="1363"/>
  <c r="BO340" i="1363" s="1"/>
  <c r="BG330" i="1363"/>
  <c r="BG331" i="1363" s="1"/>
  <c r="BG329" i="1363"/>
  <c r="BD224" i="1363"/>
  <c r="BD225" i="1363"/>
  <c r="BD226" i="1363" s="1"/>
  <c r="BC345" i="1363"/>
  <c r="BC344" i="1363"/>
  <c r="E46" i="1437" l="1"/>
  <c r="F46" i="1437" s="1"/>
  <c r="D53" i="1437"/>
  <c r="F46" i="1433"/>
  <c r="H46" i="1369"/>
  <c r="F46" i="1435"/>
  <c r="G46" i="1439"/>
  <c r="C71" i="1441"/>
  <c r="H71" i="1441"/>
  <c r="BA3" i="1362"/>
  <c r="AZ3" i="1363"/>
  <c r="BA2" i="1362"/>
  <c r="AZ2" i="1363"/>
  <c r="BP338" i="1363"/>
  <c r="BP339" i="1363"/>
  <c r="BP340" i="1363" s="1"/>
  <c r="BH330" i="1363"/>
  <c r="BH331" i="1363" s="1"/>
  <c r="BH329" i="1363"/>
  <c r="BE224" i="1363"/>
  <c r="BE225" i="1363"/>
  <c r="BE226" i="1363" s="1"/>
  <c r="BD345" i="1363"/>
  <c r="BD344" i="1363"/>
  <c r="E53" i="1437" l="1"/>
  <c r="G46" i="1435"/>
  <c r="G46" i="1437"/>
  <c r="F53" i="1437"/>
  <c r="G46" i="1433"/>
  <c r="H46" i="1439"/>
  <c r="I46" i="1369"/>
  <c r="G71" i="1441"/>
  <c r="E71" i="1441"/>
  <c r="BB2" i="1362"/>
  <c r="BA2" i="1363"/>
  <c r="BB3" i="1362"/>
  <c r="BA3" i="1363"/>
  <c r="BQ338" i="1363"/>
  <c r="BQ339" i="1363"/>
  <c r="BQ340" i="1363" s="1"/>
  <c r="BI330" i="1363"/>
  <c r="BI331" i="1363" s="1"/>
  <c r="BI329" i="1363"/>
  <c r="BF224" i="1363"/>
  <c r="BF225" i="1363"/>
  <c r="BF226" i="1363" s="1"/>
  <c r="BE345" i="1363"/>
  <c r="BE344" i="1363"/>
  <c r="I46" i="1439" l="1"/>
  <c r="H46" i="1433"/>
  <c r="G53" i="1437"/>
  <c r="H46" i="1437"/>
  <c r="J46" i="1369"/>
  <c r="H46" i="1435"/>
  <c r="D72" i="1441"/>
  <c r="I71" i="1441"/>
  <c r="BC3" i="1362"/>
  <c r="BB3" i="1363"/>
  <c r="BC2" i="1362"/>
  <c r="BB2" i="1363"/>
  <c r="BR338" i="1363"/>
  <c r="BR339" i="1363"/>
  <c r="BR340" i="1363" s="1"/>
  <c r="BJ329" i="1363"/>
  <c r="BJ330" i="1363"/>
  <c r="BJ331" i="1363" s="1"/>
  <c r="BG224" i="1363"/>
  <c r="BG225" i="1363"/>
  <c r="BG226" i="1363" s="1"/>
  <c r="BF345" i="1363"/>
  <c r="BF344" i="1363"/>
  <c r="J46" i="1439" l="1"/>
  <c r="K46" i="1369"/>
  <c r="I46" i="1433"/>
  <c r="I46" i="1437"/>
  <c r="H53" i="1437"/>
  <c r="I46" i="1435"/>
  <c r="C72" i="1441"/>
  <c r="BD2" i="1362"/>
  <c r="BC2" i="1363"/>
  <c r="BD3" i="1362"/>
  <c r="BC3" i="1363"/>
  <c r="BK330" i="1363"/>
  <c r="BK331" i="1363" s="1"/>
  <c r="BK329" i="1363"/>
  <c r="BG345" i="1363"/>
  <c r="BG344" i="1363"/>
  <c r="BH224" i="1363"/>
  <c r="BH225" i="1363"/>
  <c r="BH226" i="1363" s="1"/>
  <c r="J46" i="1433" l="1"/>
  <c r="J46" i="1437"/>
  <c r="I53" i="1437"/>
  <c r="L46" i="1369"/>
  <c r="J46" i="1435"/>
  <c r="K46" i="1439"/>
  <c r="E72" i="1441"/>
  <c r="BE3" i="1362"/>
  <c r="BD3" i="1363"/>
  <c r="BE2" i="1362"/>
  <c r="BD2" i="1363"/>
  <c r="BL329" i="1363"/>
  <c r="BL330" i="1363"/>
  <c r="BL331" i="1363" s="1"/>
  <c r="BI224" i="1363"/>
  <c r="BI225" i="1363"/>
  <c r="BI226" i="1363" s="1"/>
  <c r="BH345" i="1363"/>
  <c r="BH344" i="1363"/>
  <c r="K46" i="1433" l="1"/>
  <c r="K46" i="1435"/>
  <c r="M46" i="1369"/>
  <c r="K46" i="1437"/>
  <c r="J53" i="1437"/>
  <c r="D73" i="1441"/>
  <c r="BF3" i="1362"/>
  <c r="BE3" i="1363"/>
  <c r="BF2" i="1362"/>
  <c r="BE2" i="1363"/>
  <c r="BM330" i="1363"/>
  <c r="BM331" i="1363" s="1"/>
  <c r="BM329" i="1363"/>
  <c r="BJ224" i="1363"/>
  <c r="BJ225" i="1363"/>
  <c r="BJ226" i="1363" s="1"/>
  <c r="BI345" i="1363"/>
  <c r="BI344" i="1363"/>
  <c r="L46" i="1437" l="1"/>
  <c r="K53" i="1437"/>
  <c r="L46" i="1435"/>
  <c r="N46" i="1369"/>
  <c r="L46" i="1433"/>
  <c r="C73" i="1441"/>
  <c r="BG3" i="1362"/>
  <c r="BF3" i="1363"/>
  <c r="BG2" i="1362"/>
  <c r="BF2" i="1363"/>
  <c r="BN330" i="1363"/>
  <c r="BN331" i="1363" s="1"/>
  <c r="BN329" i="1363"/>
  <c r="BJ345" i="1363"/>
  <c r="BJ344" i="1363"/>
  <c r="BK224" i="1363"/>
  <c r="BK225" i="1363"/>
  <c r="BK226" i="1363" s="1"/>
  <c r="M46" i="1433" l="1"/>
  <c r="O46" i="1369"/>
  <c r="M46" i="1435"/>
  <c r="M46" i="1437"/>
  <c r="L53" i="1437"/>
  <c r="E73" i="1441"/>
  <c r="BH3" i="1362"/>
  <c r="BG3" i="1363"/>
  <c r="BH2" i="1362"/>
  <c r="BG2" i="1363"/>
  <c r="BO329" i="1363"/>
  <c r="BO330" i="1363"/>
  <c r="BO331" i="1363" s="1"/>
  <c r="BK345" i="1363"/>
  <c r="BK344" i="1363"/>
  <c r="BL224" i="1363"/>
  <c r="BL225" i="1363"/>
  <c r="BL226" i="1363" s="1"/>
  <c r="P46" i="1369" l="1"/>
  <c r="N46" i="1437"/>
  <c r="M53" i="1437"/>
  <c r="N46" i="1435"/>
  <c r="N46" i="1433"/>
  <c r="D74" i="1441"/>
  <c r="BI2" i="1362"/>
  <c r="BH2" i="1363"/>
  <c r="BI3" i="1362"/>
  <c r="BH3" i="1363"/>
  <c r="BP329" i="1363"/>
  <c r="BP330" i="1363"/>
  <c r="BP331" i="1363" s="1"/>
  <c r="BL345" i="1363"/>
  <c r="BL344" i="1363"/>
  <c r="BM224" i="1363"/>
  <c r="BM225" i="1363"/>
  <c r="BM226" i="1363" s="1"/>
  <c r="O46" i="1435" l="1"/>
  <c r="O46" i="1437"/>
  <c r="N53" i="1437"/>
  <c r="O46" i="1433"/>
  <c r="Q46" i="1369"/>
  <c r="C74" i="1441"/>
  <c r="BJ3" i="1362"/>
  <c r="BI3" i="1363"/>
  <c r="BJ2" i="1362"/>
  <c r="BI2" i="1363"/>
  <c r="BQ330" i="1363"/>
  <c r="BQ331" i="1363" s="1"/>
  <c r="BQ329" i="1363"/>
  <c r="BM345" i="1363"/>
  <c r="BM344" i="1363"/>
  <c r="BN224" i="1363"/>
  <c r="BN225" i="1363"/>
  <c r="BN226" i="1363" s="1"/>
  <c r="P46" i="1435" l="1"/>
  <c r="R46" i="1369"/>
  <c r="P46" i="1433"/>
  <c r="P46" i="1437"/>
  <c r="O53" i="1437"/>
  <c r="E74" i="1441"/>
  <c r="BK2" i="1362"/>
  <c r="BJ2" i="1363"/>
  <c r="BK3" i="1362"/>
  <c r="BJ3" i="1363"/>
  <c r="BR329" i="1363"/>
  <c r="BR330" i="1363"/>
  <c r="BR331" i="1363" s="1"/>
  <c r="BN345" i="1363"/>
  <c r="BN344" i="1363"/>
  <c r="BO224" i="1363"/>
  <c r="BO225" i="1363"/>
  <c r="BO226" i="1363" s="1"/>
  <c r="S46" i="1369" l="1"/>
  <c r="Q46" i="1435"/>
  <c r="Q46" i="1433"/>
  <c r="Q46" i="1437"/>
  <c r="P53" i="1437"/>
  <c r="D75" i="1441"/>
  <c r="BL3" i="1362"/>
  <c r="BK3" i="1363"/>
  <c r="BL2" i="1362"/>
  <c r="BK2" i="1363"/>
  <c r="BO345" i="1363"/>
  <c r="BO344" i="1363"/>
  <c r="BP224" i="1363"/>
  <c r="BP225" i="1363"/>
  <c r="BP226" i="1363" s="1"/>
  <c r="AG46" i="1437" l="1"/>
  <c r="Q53" i="1437"/>
  <c r="F70" i="214"/>
  <c r="R46" i="1435"/>
  <c r="R46" i="1433"/>
  <c r="T46" i="1369"/>
  <c r="C75" i="1441"/>
  <c r="BM2" i="1362"/>
  <c r="BL2" i="1363"/>
  <c r="BM3" i="1362"/>
  <c r="BL3" i="1363"/>
  <c r="BP345" i="1363"/>
  <c r="BP344" i="1363"/>
  <c r="BQ224" i="1363"/>
  <c r="BQ225" i="1363"/>
  <c r="BQ226" i="1363" s="1"/>
  <c r="S46" i="1433" l="1"/>
  <c r="S46" i="1435"/>
  <c r="U46" i="1369"/>
  <c r="F69" i="214"/>
  <c r="E47" i="1419"/>
  <c r="E75" i="1441"/>
  <c r="BN3" i="1362"/>
  <c r="BM3" i="1363"/>
  <c r="BN2" i="1362"/>
  <c r="BM2" i="1363"/>
  <c r="BQ345" i="1363"/>
  <c r="BQ344" i="1363"/>
  <c r="BR224" i="1363"/>
  <c r="BR225" i="1363"/>
  <c r="BR226" i="1363" s="1"/>
  <c r="V46" i="1369" l="1"/>
  <c r="T46" i="1433"/>
  <c r="T46" i="1435"/>
  <c r="D76" i="1441"/>
  <c r="BO2" i="1362"/>
  <c r="BN2" i="1363"/>
  <c r="BO3" i="1362"/>
  <c r="BN3" i="1363"/>
  <c r="BR345" i="1363"/>
  <c r="BR344" i="1363"/>
  <c r="U46" i="1435" l="1"/>
  <c r="U46" i="1433"/>
  <c r="W46" i="1369"/>
  <c r="V349" i="1363"/>
  <c r="AK346" i="1363"/>
  <c r="AF29" i="1369" s="1"/>
  <c r="AA348" i="1363"/>
  <c r="AF347" i="1363"/>
  <c r="Q350" i="1363"/>
  <c r="L29" i="1439" s="1"/>
  <c r="C76" i="1441"/>
  <c r="BP3" i="1362"/>
  <c r="BO3" i="1363"/>
  <c r="BP2" i="1362"/>
  <c r="BO2" i="1363"/>
  <c r="V46" i="1435" l="1"/>
  <c r="X46" i="1369"/>
  <c r="V46" i="1433"/>
  <c r="G3" i="1440" a="1"/>
  <c r="AG29" i="1439"/>
  <c r="G65" i="214" s="1"/>
  <c r="G67" i="214" s="1"/>
  <c r="L38" i="1439"/>
  <c r="E76" i="1441"/>
  <c r="AG29" i="1369"/>
  <c r="B29" i="1419" s="1"/>
  <c r="AF38" i="1369"/>
  <c r="AG38" i="1369" s="1"/>
  <c r="E67" i="214"/>
  <c r="G3" i="1385" a="1"/>
  <c r="BQ2" i="1362"/>
  <c r="BP2" i="1363"/>
  <c r="BQ3" i="1362"/>
  <c r="BP3" i="1363"/>
  <c r="W46" i="1433" l="1"/>
  <c r="Y46" i="1369"/>
  <c r="AG46" i="1435"/>
  <c r="E70" i="214"/>
  <c r="L41" i="1439"/>
  <c r="AG38" i="1439"/>
  <c r="F29" i="1419"/>
  <c r="F38" i="1419" s="1"/>
  <c r="G29" i="1440"/>
  <c r="G32" i="1440"/>
  <c r="G15" i="1440"/>
  <c r="G26" i="1440"/>
  <c r="G28" i="1440"/>
  <c r="G23" i="1440"/>
  <c r="G3" i="1440"/>
  <c r="G5" i="1440"/>
  <c r="G31" i="1440"/>
  <c r="G11" i="1440"/>
  <c r="G13" i="1440"/>
  <c r="G6" i="1440"/>
  <c r="G9" i="1440"/>
  <c r="G19" i="1440"/>
  <c r="G21" i="1440"/>
  <c r="G14" i="1440"/>
  <c r="G17" i="1440"/>
  <c r="G27" i="1440"/>
  <c r="G8" i="1440"/>
  <c r="G22" i="1440"/>
  <c r="G25" i="1440"/>
  <c r="G4" i="1440"/>
  <c r="G16" i="1440"/>
  <c r="G30" i="1440"/>
  <c r="G10" i="1440"/>
  <c r="G12" i="1440"/>
  <c r="G24" i="1440"/>
  <c r="G7" i="1440"/>
  <c r="G18" i="1440"/>
  <c r="G20" i="1440"/>
  <c r="D77" i="1441"/>
  <c r="C77" i="1441" s="1"/>
  <c r="E77" i="1441"/>
  <c r="B38" i="1419"/>
  <c r="C65" i="214"/>
  <c r="C67" i="214" s="1"/>
  <c r="AF41" i="1369"/>
  <c r="AG41" i="1369" s="1"/>
  <c r="B41" i="1419" s="1"/>
  <c r="D67" i="214"/>
  <c r="G5" i="1385"/>
  <c r="G8" i="1385"/>
  <c r="G15" i="1385"/>
  <c r="G27" i="1385"/>
  <c r="G16" i="1385"/>
  <c r="G22" i="1385"/>
  <c r="G32" i="1385"/>
  <c r="G3" i="1385"/>
  <c r="G14" i="1385"/>
  <c r="G19" i="1385"/>
  <c r="G6" i="1385"/>
  <c r="G11" i="1385"/>
  <c r="G24" i="1385"/>
  <c r="G26" i="1385"/>
  <c r="G7" i="1385"/>
  <c r="G29" i="1385"/>
  <c r="G20" i="1385"/>
  <c r="G12" i="1385"/>
  <c r="G31" i="1385"/>
  <c r="G25" i="1385"/>
  <c r="G21" i="1385"/>
  <c r="G18" i="1385"/>
  <c r="G17" i="1385"/>
  <c r="G13" i="1385"/>
  <c r="G23" i="1385"/>
  <c r="G4" i="1385"/>
  <c r="G9" i="1385"/>
  <c r="G10" i="1385"/>
  <c r="G28" i="1385"/>
  <c r="G30" i="1385"/>
  <c r="BR3" i="1362"/>
  <c r="BR3" i="1363" s="1"/>
  <c r="BQ3" i="1363"/>
  <c r="BR2" i="1362"/>
  <c r="BR2" i="1363" s="1"/>
  <c r="BQ2" i="1363"/>
  <c r="D47" i="1419" l="1"/>
  <c r="E69" i="214"/>
  <c r="Z46" i="1369"/>
  <c r="X46" i="1433"/>
  <c r="G33" i="1440"/>
  <c r="L42" i="1439"/>
  <c r="N3" i="1440" a="1"/>
  <c r="AG41" i="1439"/>
  <c r="D78" i="1441"/>
  <c r="C78" i="1441" s="1"/>
  <c r="E78" i="1441" s="1"/>
  <c r="B42" i="1419"/>
  <c r="B44" i="1419" s="1"/>
  <c r="B46" i="1419" s="1"/>
  <c r="G33" i="1385"/>
  <c r="N3" i="1385" a="1"/>
  <c r="N21" i="1385" s="1"/>
  <c r="AF42" i="1369"/>
  <c r="AG42" i="1369" s="1"/>
  <c r="AA46" i="1369" l="1"/>
  <c r="Y46" i="1433"/>
  <c r="N4" i="1440"/>
  <c r="N25" i="1440"/>
  <c r="N22" i="1440"/>
  <c r="N23" i="1440"/>
  <c r="N11" i="1440"/>
  <c r="N29" i="1440"/>
  <c r="N12" i="1440"/>
  <c r="N31" i="1440"/>
  <c r="N27" i="1440"/>
  <c r="N17" i="1440"/>
  <c r="N14" i="1440"/>
  <c r="N15" i="1440"/>
  <c r="N19" i="1440"/>
  <c r="N9" i="1440"/>
  <c r="N6" i="1440"/>
  <c r="N7" i="1440"/>
  <c r="N32" i="1440"/>
  <c r="N3" i="1440"/>
  <c r="N24" i="1440"/>
  <c r="N21" i="1440"/>
  <c r="N20" i="1440"/>
  <c r="N8" i="1440"/>
  <c r="N30" i="1440"/>
  <c r="N28" i="1440"/>
  <c r="N26" i="1440"/>
  <c r="N16" i="1440"/>
  <c r="N13" i="1440"/>
  <c r="N18" i="1440"/>
  <c r="N5" i="1440"/>
  <c r="N10" i="1440"/>
  <c r="F41" i="1419"/>
  <c r="F42" i="1419" s="1"/>
  <c r="F44" i="1419" s="1"/>
  <c r="F46" i="1419" s="1"/>
  <c r="L44" i="1439"/>
  <c r="AG42" i="1439"/>
  <c r="D79" i="1441"/>
  <c r="C79" i="1441" s="1"/>
  <c r="E79" i="1441" s="1"/>
  <c r="N27" i="1385"/>
  <c r="N18" i="1385"/>
  <c r="N25" i="1385"/>
  <c r="N28" i="1385"/>
  <c r="N15" i="1385"/>
  <c r="N31" i="1385"/>
  <c r="N10" i="1385"/>
  <c r="N12" i="1385"/>
  <c r="N22" i="1385"/>
  <c r="N8" i="1385"/>
  <c r="N30" i="1385"/>
  <c r="N4" i="1385"/>
  <c r="N14" i="1385"/>
  <c r="N6" i="1385"/>
  <c r="N26" i="1385"/>
  <c r="N23" i="1385"/>
  <c r="N13" i="1385"/>
  <c r="N7" i="1385"/>
  <c r="N32" i="1385"/>
  <c r="N29" i="1385"/>
  <c r="N17" i="1385"/>
  <c r="N16" i="1385"/>
  <c r="N11" i="1385"/>
  <c r="N9" i="1385"/>
  <c r="N3" i="1385"/>
  <c r="N20" i="1385"/>
  <c r="N5" i="1385"/>
  <c r="N19" i="1385"/>
  <c r="N24" i="1385"/>
  <c r="AF44" i="1369"/>
  <c r="AB46" i="1369" l="1"/>
  <c r="Z46" i="1433"/>
  <c r="AG44" i="1369"/>
  <c r="N33" i="1440"/>
  <c r="AG44" i="1439"/>
  <c r="L46" i="1439"/>
  <c r="D80" i="1441"/>
  <c r="C80" i="1441" s="1"/>
  <c r="E80" i="1441" s="1"/>
  <c r="N33" i="1385"/>
  <c r="AC46" i="1369" l="1"/>
  <c r="AA46" i="1433"/>
  <c r="AG46" i="1439"/>
  <c r="G70" i="214"/>
  <c r="D81" i="1441"/>
  <c r="C81" i="1441" s="1"/>
  <c r="E81" i="1441"/>
  <c r="AG46" i="1433" l="1"/>
  <c r="D70" i="214"/>
  <c r="AD46" i="1369"/>
  <c r="G69" i="214"/>
  <c r="F47" i="1419"/>
  <c r="D82" i="1441"/>
  <c r="C82" i="1441" s="1"/>
  <c r="E82" i="1441" s="1"/>
  <c r="D69" i="214" l="1"/>
  <c r="C47" i="1419"/>
  <c r="AE46" i="1369"/>
  <c r="D83" i="1441"/>
  <c r="A11" i="1419"/>
  <c r="AF46" i="1369" l="1"/>
  <c r="C70" i="214"/>
  <c r="C83" i="1441"/>
  <c r="H83" i="1441"/>
  <c r="AG46" i="1369" l="1"/>
  <c r="G83" i="1441"/>
  <c r="I83" i="1441" s="1"/>
  <c r="E83" i="1441"/>
  <c r="B47" i="1419" l="1"/>
  <c r="C69" i="214"/>
  <c r="D84" i="1441"/>
  <c r="C84" i="1441" l="1"/>
  <c r="E84" i="1441" l="1"/>
  <c r="D85" i="1441" l="1"/>
  <c r="C85" i="1441" l="1"/>
  <c r="E85" i="1441" l="1"/>
  <c r="D86" i="1441" l="1"/>
  <c r="C86" i="1441" l="1"/>
  <c r="E86" i="1441" l="1"/>
  <c r="D87" i="1441" l="1"/>
  <c r="C87" i="1441" l="1"/>
  <c r="E87" i="1441" l="1"/>
  <c r="D88" i="1441" l="1"/>
  <c r="C88" i="1441" l="1"/>
  <c r="E88" i="1441" l="1"/>
  <c r="D89" i="1441" l="1"/>
  <c r="C89" i="1441" s="1"/>
  <c r="E89" i="1441" s="1"/>
  <c r="D90" i="1441" l="1"/>
  <c r="C90" i="1441" s="1"/>
  <c r="E90" i="1441"/>
  <c r="D91" i="1441" l="1"/>
  <c r="C91" i="1441" s="1"/>
  <c r="E91" i="1441" s="1"/>
  <c r="D92" i="1441" l="1"/>
  <c r="C92" i="1441" s="1"/>
  <c r="E92" i="1441" s="1"/>
  <c r="D93" i="1441" l="1"/>
  <c r="C93" i="1441" s="1"/>
  <c r="E93" i="1441" s="1"/>
  <c r="D94" i="1441" l="1"/>
  <c r="C94" i="1441" s="1"/>
  <c r="E94" i="1441"/>
  <c r="D95" i="1441" l="1"/>
  <c r="C95" i="1441" l="1"/>
  <c r="H95" i="1441"/>
  <c r="G95" i="1441" l="1"/>
  <c r="I95" i="1441" s="1"/>
  <c r="E95" i="1441"/>
  <c r="D96" i="1441" l="1"/>
  <c r="C96" i="1441" l="1"/>
  <c r="E96" i="1441" l="1"/>
  <c r="D97" i="1441" l="1"/>
  <c r="C97" i="1441" l="1"/>
  <c r="E97" i="1441" l="1"/>
  <c r="D98" i="1441" l="1"/>
  <c r="C98" i="1441" l="1"/>
  <c r="E98" i="1441" l="1"/>
  <c r="D99" i="1441" l="1"/>
  <c r="C99" i="1441" l="1"/>
  <c r="E99" i="1441" l="1"/>
  <c r="D100" i="1441" l="1"/>
  <c r="C100" i="1441" l="1"/>
  <c r="E100" i="1441" l="1"/>
  <c r="D101" i="1441" l="1"/>
  <c r="C101" i="1441" s="1"/>
  <c r="E101" i="1441" s="1"/>
  <c r="D102" i="1441" l="1"/>
  <c r="C102" i="1441" s="1"/>
  <c r="E102" i="1441" s="1"/>
  <c r="D103" i="1441" l="1"/>
  <c r="C103" i="1441" s="1"/>
  <c r="E103" i="1441"/>
  <c r="D104" i="1441" l="1"/>
  <c r="C104" i="1441" s="1"/>
  <c r="E104" i="1441" s="1"/>
  <c r="D105" i="1441" l="1"/>
  <c r="C105" i="1441" s="1"/>
  <c r="E105" i="1441" s="1"/>
  <c r="D106" i="1441" l="1"/>
  <c r="C106" i="1441" s="1"/>
  <c r="E106" i="1441" s="1"/>
  <c r="D107" i="1441" l="1"/>
  <c r="C107" i="1441" l="1"/>
  <c r="H107" i="1441"/>
  <c r="G107" i="1441" l="1"/>
  <c r="I107" i="1441" s="1"/>
  <c r="E107" i="1441"/>
  <c r="D108" i="1441" l="1"/>
  <c r="C108" i="1441" l="1"/>
  <c r="E108" i="1441" l="1"/>
  <c r="D109" i="1441" l="1"/>
  <c r="C109" i="1441" l="1"/>
  <c r="E109" i="1441" l="1"/>
  <c r="D110" i="1441" l="1"/>
  <c r="C110" i="1441" l="1"/>
  <c r="E110" i="1441" l="1"/>
  <c r="D111" i="1441" l="1"/>
  <c r="C111" i="1441" l="1"/>
  <c r="E111" i="1441" l="1"/>
  <c r="D112" i="1441" l="1"/>
  <c r="C112" i="1441" l="1"/>
  <c r="E112" i="1441" l="1"/>
  <c r="D113" i="1441" l="1"/>
  <c r="C113" i="1441" s="1"/>
  <c r="E113" i="1441" s="1"/>
  <c r="D114" i="1441" l="1"/>
  <c r="C114" i="1441" s="1"/>
  <c r="E114" i="1441" s="1"/>
  <c r="D115" i="1441" l="1"/>
  <c r="C115" i="1441" s="1"/>
  <c r="E115" i="1441" s="1"/>
  <c r="D116" i="1441" l="1"/>
  <c r="C116" i="1441" s="1"/>
  <c r="E116" i="1441"/>
  <c r="D117" i="1441" l="1"/>
  <c r="C117" i="1441" s="1"/>
  <c r="E117" i="1441" s="1"/>
  <c r="D118" i="1441" l="1"/>
  <c r="C118" i="1441" s="1"/>
  <c r="E118" i="1441" s="1"/>
  <c r="D119" i="1441" l="1"/>
  <c r="C119" i="1441" l="1"/>
  <c r="H119" i="1441"/>
  <c r="G119" i="1441" l="1"/>
  <c r="I119" i="1441" s="1"/>
  <c r="E119" i="1441"/>
  <c r="D120" i="1441" l="1"/>
  <c r="C120" i="1441" l="1"/>
  <c r="E120" i="1441" l="1"/>
  <c r="D121" i="1441" l="1"/>
  <c r="C121" i="1441" l="1"/>
  <c r="E121" i="1441" l="1"/>
  <c r="D122" i="1441" l="1"/>
  <c r="C122" i="1441" l="1"/>
  <c r="E122" i="1441" l="1"/>
  <c r="D123" i="1441" l="1"/>
  <c r="C123" i="1441" l="1"/>
  <c r="E123" i="1441" l="1"/>
  <c r="D124" i="1441" l="1"/>
  <c r="C124" i="1441" l="1"/>
  <c r="E124" i="1441" l="1"/>
  <c r="D125" i="1441" l="1"/>
  <c r="C125" i="1441" s="1"/>
  <c r="E125" i="1441"/>
  <c r="D126" i="1441" l="1"/>
  <c r="C126" i="1441" s="1"/>
  <c r="E126" i="1441" s="1"/>
  <c r="D127" i="1441" l="1"/>
  <c r="C127" i="1441" s="1"/>
  <c r="E127" i="1441" s="1"/>
  <c r="D128" i="1441" l="1"/>
  <c r="C128" i="1441" s="1"/>
  <c r="E128" i="1441" s="1"/>
  <c r="D129" i="1441" l="1"/>
  <c r="C129" i="1441" s="1"/>
  <c r="E129" i="1441"/>
  <c r="D130" i="1441" l="1"/>
  <c r="C130" i="1441" s="1"/>
  <c r="E130" i="1441" s="1"/>
  <c r="D131" i="1441" l="1"/>
  <c r="C131" i="1441" l="1"/>
  <c r="D133" i="1441"/>
  <c r="H131" i="1441"/>
  <c r="H133" i="1441" s="1"/>
  <c r="C133" i="1441" l="1"/>
  <c r="G131" i="1441"/>
  <c r="E131" i="1441"/>
  <c r="E133" i="1441" s="1"/>
  <c r="I131" i="1441" l="1"/>
  <c r="I133" i="1441" s="1"/>
  <c r="G133" i="1441"/>
</calcChain>
</file>

<file path=xl/comments1.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redundar. La diferencia son 31.047.182.235 del INVAMA), valoración sin depreciación </t>
        </r>
      </text>
    </comment>
  </commentList>
</comments>
</file>

<file path=xl/comments10.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11.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12.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13.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14.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15.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16.xml><?xml version="1.0" encoding="utf-8"?>
<comments xmlns="http://schemas.openxmlformats.org/spreadsheetml/2006/main">
  <authors>
    <author>juanoquendo</author>
  </authors>
  <commentList>
    <comment ref="A28" authorId="0" shapeId="0">
      <text>
        <r>
          <rPr>
            <b/>
            <sz val="9"/>
            <color indexed="81"/>
            <rFont val="Tahoma"/>
            <family val="2"/>
          </rPr>
          <t>juanoquendo:</t>
        </r>
        <r>
          <rPr>
            <sz val="9"/>
            <color indexed="81"/>
            <rFont val="Tahoma"/>
            <family val="2"/>
          </rPr>
          <t xml:space="preserve">
Se asume el credito de $30.000 MCOP asi la inversión propueta sea menor a este valor</t>
        </r>
      </text>
    </comment>
  </commentList>
</comments>
</file>

<file path=xl/comments17.xml><?xml version="1.0" encoding="utf-8"?>
<comments xmlns="http://schemas.openxmlformats.org/spreadsheetml/2006/main">
  <authors>
    <author>juanoquendo</author>
  </authors>
  <commentList>
    <comment ref="K5" authorId="0" shapeId="0">
      <text>
        <r>
          <rPr>
            <b/>
            <sz val="9"/>
            <color indexed="81"/>
            <rFont val="Tahoma"/>
            <family val="2"/>
          </rPr>
          <t>juanoquendo:</t>
        </r>
        <r>
          <rPr>
            <sz val="9"/>
            <color indexed="81"/>
            <rFont val="Tahoma"/>
            <family val="2"/>
          </rPr>
          <t xml:space="preserve">
1. De la pagina 11/39 del informe del DANE, se calcula el % de crecimiento de poblacion entre el 2005 y 2018 y se determina que es el 0,79%
2. El 2,79% se divide entre 2,9 por el numero de personas en la zona urbana (DATO DANE pagina 5/39). </t>
        </r>
      </text>
    </comment>
  </commentList>
</comments>
</file>

<file path=xl/comments2.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3.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4.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5.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6.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7.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8.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comments9.xml><?xml version="1.0" encoding="utf-8"?>
<comments xmlns="http://schemas.openxmlformats.org/spreadsheetml/2006/main">
  <authors>
    <author>juanoquendo</author>
  </authors>
  <commentList>
    <comment ref="G344" authorId="0" shapeId="0">
      <text>
        <r>
          <rPr>
            <b/>
            <sz val="9"/>
            <color indexed="81"/>
            <rFont val="Tahoma"/>
            <family val="2"/>
          </rPr>
          <t>juanoquendo:</t>
        </r>
        <r>
          <rPr>
            <sz val="9"/>
            <color indexed="81"/>
            <rFont val="Tahoma"/>
            <family val="2"/>
          </rPr>
          <t xml:space="preserve">
Se presenta diferencia en el costo de la infraestructura entregado por INVAMA por que no se utiliza formula de redondar. La diferencia son 31.047.182.235 del INVAMA), valoració sin depreciación </t>
        </r>
      </text>
    </comment>
  </commentList>
</comments>
</file>

<file path=xl/sharedStrings.xml><?xml version="1.0" encoding="utf-8"?>
<sst xmlns="http://schemas.openxmlformats.org/spreadsheetml/2006/main" count="8260" uniqueCount="1009">
  <si>
    <t>VARIABLES</t>
  </si>
  <si>
    <t>NOTAS</t>
  </si>
  <si>
    <t>Fraccion del costo anual equivalente de los activos en operación NE =</t>
  </si>
  <si>
    <t>RESOLUCION CREG 123 DE 2011</t>
  </si>
  <si>
    <t>UCAP</t>
  </si>
  <si>
    <t>VIDA UTIL / AÑOS</t>
  </si>
  <si>
    <t>r/( 1-( 1+r)^(-vi))</t>
  </si>
  <si>
    <t>Bombilla</t>
  </si>
  <si>
    <t>Luminaria en zonas con alta contaminación</t>
  </si>
  <si>
    <t>Luminaria en zonas normales</t>
  </si>
  <si>
    <t>Transformadores</t>
  </si>
  <si>
    <t>Sistema de medición</t>
  </si>
  <si>
    <t>r</t>
  </si>
  <si>
    <t>rata de crecimiento</t>
  </si>
  <si>
    <t>DESCRIPCIÓN</t>
  </si>
  <si>
    <t>CÓDIGO</t>
  </si>
  <si>
    <t>UNIDAD</t>
  </si>
  <si>
    <t>LUMINARIAS</t>
  </si>
  <si>
    <t>UCAP100</t>
  </si>
  <si>
    <t>Un</t>
  </si>
  <si>
    <t>UCAP102</t>
  </si>
  <si>
    <t>UCAP103</t>
  </si>
  <si>
    <t>UCAP123</t>
  </si>
  <si>
    <t>UCAP125</t>
  </si>
  <si>
    <t>UCAP127</t>
  </si>
  <si>
    <t>UCAP131</t>
  </si>
  <si>
    <t>UCAP202</t>
  </si>
  <si>
    <t>POSTES</t>
  </si>
  <si>
    <t>REDES</t>
  </si>
  <si>
    <t>1. COSTO DEL SUMINISTRO EN SITIO DEL ELEMENTO</t>
  </si>
  <si>
    <t>ITEM</t>
  </si>
  <si>
    <t>CANTIDAD</t>
  </si>
  <si>
    <t>Vr. UNITARIO</t>
  </si>
  <si>
    <t>Vr. PARCIAL</t>
  </si>
  <si>
    <t>SUB TOTAL COSTO SUMINISTRO DEL ELEMENTO</t>
  </si>
  <si>
    <t>RENDIMIENTO</t>
  </si>
  <si>
    <t>TR1</t>
  </si>
  <si>
    <t>SUB TOTAL COSTO TRANSPORTE AL SITIO DEL ELEMENTO</t>
  </si>
  <si>
    <t>TOTAL COSTO SUMINISTRO EN SITIO DEL ELEMENTO</t>
  </si>
  <si>
    <t>2. COSTO DE LA OBRA CIVIL</t>
  </si>
  <si>
    <t>TOTAL COSTO DE LA OBRA CIVIL</t>
  </si>
  <si>
    <t>3. COSTO DEL MONTAJE</t>
  </si>
  <si>
    <t>D6</t>
  </si>
  <si>
    <t>TOTAL COSTO DEL MONTAJE</t>
  </si>
  <si>
    <t>Costos financieros</t>
  </si>
  <si>
    <t>tr1</t>
  </si>
  <si>
    <t>d5</t>
  </si>
  <si>
    <t>DESCRIPCION</t>
  </si>
  <si>
    <t>I. MATERIALES</t>
  </si>
  <si>
    <t>CODIGO NUEVO</t>
  </si>
  <si>
    <t xml:space="preserve"> U.</t>
  </si>
  <si>
    <t>U.</t>
  </si>
  <si>
    <t>MT</t>
  </si>
  <si>
    <t>CONDUCTORES</t>
  </si>
  <si>
    <t>Alambre de cobre aislado # 14 AWG THW</t>
  </si>
  <si>
    <t>HERRAJES</t>
  </si>
  <si>
    <t>Arandela redonda 5/8 "</t>
  </si>
  <si>
    <t>Conector para red antifraude</t>
  </si>
  <si>
    <t>Numeración luminaria (marquilla o pintura)</t>
  </si>
  <si>
    <t>Perno de 1/2 x 6"</t>
  </si>
  <si>
    <t>II.  MANO DE OBRA Y TRANSPORTE</t>
  </si>
  <si>
    <t>D. ALUMBRADO PUBLICO</t>
  </si>
  <si>
    <t>D5</t>
  </si>
  <si>
    <t>Armada e instalada de luminaria tipo LED</t>
  </si>
  <si>
    <t>Transporte del elemento</t>
  </si>
  <si>
    <t>Ggl</t>
  </si>
  <si>
    <t>IPC</t>
  </si>
  <si>
    <t>UCAP104</t>
  </si>
  <si>
    <t>UCAP105</t>
  </si>
  <si>
    <t>d6</t>
  </si>
  <si>
    <t>UCAP101</t>
  </si>
  <si>
    <t>UCAP106</t>
  </si>
  <si>
    <t>UCAP114</t>
  </si>
  <si>
    <t>UCAP116</t>
  </si>
  <si>
    <t>UCAP119</t>
  </si>
  <si>
    <t>UCAP121</t>
  </si>
  <si>
    <t>UCAP143</t>
  </si>
  <si>
    <t>UCAP201</t>
  </si>
  <si>
    <t>UCAP203</t>
  </si>
  <si>
    <t>TOTAL UCAP</t>
  </si>
  <si>
    <t>IPP</t>
  </si>
  <si>
    <t>RESUMEN UCAP - MUNICIPIO -OPERADOR</t>
  </si>
  <si>
    <t>DATOS FIJOS</t>
  </si>
  <si>
    <t>Resolución CREG 007 de 2020</t>
  </si>
  <si>
    <t>UCAP151</t>
  </si>
  <si>
    <t>UCAP152</t>
  </si>
  <si>
    <t>G. SISTEMA DE TELEGESTIÓN</t>
  </si>
  <si>
    <t>TG1</t>
  </si>
  <si>
    <t xml:space="preserve">Nodo de telegestión </t>
  </si>
  <si>
    <t>TG2</t>
  </si>
  <si>
    <t>Concentrador</t>
  </si>
  <si>
    <t>Variables macroeconomicas</t>
  </si>
  <si>
    <t>Costos de Ingenieria</t>
  </si>
  <si>
    <t xml:space="preserve">Costos de Administración </t>
  </si>
  <si>
    <t>Costos de Inspectoria</t>
  </si>
  <si>
    <t>Imprevistos</t>
  </si>
  <si>
    <t>Utilidades</t>
  </si>
  <si>
    <t>año 2021</t>
  </si>
  <si>
    <t>POTENCIA TOTAL INCLUIDA PERDIDAS (W)</t>
  </si>
  <si>
    <t>VALOR UCAP</t>
  </si>
  <si>
    <t>Inf. INSTALADA</t>
  </si>
  <si>
    <t>UCAP204</t>
  </si>
  <si>
    <t>UCAP205</t>
  </si>
  <si>
    <t>UCAP206</t>
  </si>
  <si>
    <t>UCAP207</t>
  </si>
  <si>
    <t>UCAP208</t>
  </si>
  <si>
    <t>UCAP209</t>
  </si>
  <si>
    <t>UCAP210</t>
  </si>
  <si>
    <t>UCAP211</t>
  </si>
  <si>
    <t>UCAP212</t>
  </si>
  <si>
    <t>UCAP213</t>
  </si>
  <si>
    <t>UCAP214</t>
  </si>
  <si>
    <t>Aplique piso 150w</t>
  </si>
  <si>
    <t>Luminaria Baronesa LED 125w</t>
  </si>
  <si>
    <t>Luminaria epsilon 70w</t>
  </si>
  <si>
    <t>Luminaria Farol NA 150w</t>
  </si>
  <si>
    <t>Luminaria Farol NA 70w</t>
  </si>
  <si>
    <t>Luminaria led 100-120w</t>
  </si>
  <si>
    <t>Luminaria led 30-40w</t>
  </si>
  <si>
    <t>Luminaria led 50-60w</t>
  </si>
  <si>
    <t>Luminaria led 80-90w</t>
  </si>
  <si>
    <t>Luminaria Luxcandel 250w</t>
  </si>
  <si>
    <t>Luminaria Na 100w</t>
  </si>
  <si>
    <t>Luminaria Na 150w</t>
  </si>
  <si>
    <t>Luminaria Na 250w</t>
  </si>
  <si>
    <t>Luminaria Na 400w</t>
  </si>
  <si>
    <t>Luminaria picadelly 150w</t>
  </si>
  <si>
    <t>Luminaria SH Na 400w</t>
  </si>
  <si>
    <t>Luminaria sodio 70w</t>
  </si>
  <si>
    <t>Luminaria Vertical fluorescente</t>
  </si>
  <si>
    <t>Luminarias Balas 5w</t>
  </si>
  <si>
    <t>Luninaria Onix 150w</t>
  </si>
  <si>
    <t>Proyector MH 150w</t>
  </si>
  <si>
    <t>Proyector MH 250w</t>
  </si>
  <si>
    <t>Proyector MH 400w</t>
  </si>
  <si>
    <t>Proyector MH 50-70w Tipo aplique</t>
  </si>
  <si>
    <t>Proyector NA 1000w</t>
  </si>
  <si>
    <t>Proyector led 100w</t>
  </si>
  <si>
    <t>Luminaria led 28-30w</t>
  </si>
  <si>
    <t>Proyector Led 300w</t>
  </si>
  <si>
    <t>Luminaria Led 26w</t>
  </si>
  <si>
    <t>Luminaria Led 19w</t>
  </si>
  <si>
    <t>Proyector Led RGB 200w</t>
  </si>
  <si>
    <t>Proyector led 400w</t>
  </si>
  <si>
    <t>Bolardo Led 10w</t>
  </si>
  <si>
    <t>Ba├▒ador 24w</t>
  </si>
  <si>
    <t>Ba├▒ador 36w</t>
  </si>
  <si>
    <t>Luminaria led 80w</t>
  </si>
  <si>
    <t>Proyector Led 30w</t>
  </si>
  <si>
    <t>Proyector Led 20w</t>
  </si>
  <si>
    <t>LUMINARIA NA 250W NUEVA</t>
  </si>
  <si>
    <t>LUMINARIA NA 400W SEGUNDA</t>
  </si>
  <si>
    <t>PROYECTOR MH DE 400W SEGUNDA</t>
  </si>
  <si>
    <t>PROYECTOR MH DE 1000W SEGUNDA CONVERTIRLO A 400W</t>
  </si>
  <si>
    <t>LUMINARIA NA 100 NUEVA</t>
  </si>
  <si>
    <t>LUMINARIA NA 70W NUEVA</t>
  </si>
  <si>
    <t>LUMINARIA NA 150W NUEVA</t>
  </si>
  <si>
    <t>PROYECTOR RGB 200</t>
  </si>
  <si>
    <t>BA├æADOR LED RGB 24-34W NUEVO</t>
  </si>
  <si>
    <t>BALA LED DE 6W</t>
  </si>
  <si>
    <t>BALA LED 5W</t>
  </si>
  <si>
    <t>BALA LED 4W</t>
  </si>
  <si>
    <t>LUMINARIA NA 70W SEGUNDA</t>
  </si>
  <si>
    <t>PROYECTOR MH 400W SEGUNDA</t>
  </si>
  <si>
    <t>PROYECTOR MH 400W NUEVO</t>
  </si>
  <si>
    <t>LUMINARIA NA 100W NUEVA</t>
  </si>
  <si>
    <t>LUMINARIA TIPO LYRA NA 40W NUEVA</t>
  </si>
  <si>
    <t>LUMINARIA LED 80-90</t>
  </si>
  <si>
    <t>PROYECTOR LED 200W RGB</t>
  </si>
  <si>
    <t>PROYECTOR LED DE 30W BLANCA</t>
  </si>
  <si>
    <t>PROYECTO MH 250W NUEV0</t>
  </si>
  <si>
    <t>LUMINARIA NA 100W SEGUNDA</t>
  </si>
  <si>
    <t>PROYECTOR MH 250W NUEVO</t>
  </si>
  <si>
    <t>LUMINARIA NA 150W SEGUNDA</t>
  </si>
  <si>
    <t>LUMINARIA LED 46W NUEVA</t>
  </si>
  <si>
    <t>Luminaria sodio 100w</t>
  </si>
  <si>
    <t>PROYECTOR MH 250W NUEVA</t>
  </si>
  <si>
    <t>LUMINARIA NA 250W SEGUNDA</t>
  </si>
  <si>
    <t>PROYECTOR MH 250W SEGUNDA</t>
  </si>
  <si>
    <t>LUMINARIA LED DE 80W NUEVA</t>
  </si>
  <si>
    <t>PROYECTOR MH 1000W SEGUNDA</t>
  </si>
  <si>
    <t>LUMINARIA LED 70W NUEVA</t>
  </si>
  <si>
    <t>PROYECTOR LED 100W. AUTONOMA</t>
  </si>
  <si>
    <t>BA├æADOR LED 20W. AUTONOMA</t>
  </si>
  <si>
    <t>BA├æADOR LED 36W. AUTONOMA</t>
  </si>
  <si>
    <t>LUMINARIA LED 150W. AUTONOMA</t>
  </si>
  <si>
    <t>LUMINARIA LED 60W. AUTONOMA</t>
  </si>
  <si>
    <t>PROYECTOR LED RGB 200W NUEVA</t>
  </si>
  <si>
    <t>PROYECTOR LED LED 50W NUEVA</t>
  </si>
  <si>
    <t>ETIQUETA LUMINARIA 250W</t>
  </si>
  <si>
    <t>PROYECTOR LED 50W NUEVO</t>
  </si>
  <si>
    <t>PROYECTOR MH 150W NUEVO</t>
  </si>
  <si>
    <t>PROYECTOR MH 400W NUEVA</t>
  </si>
  <si>
    <t>PROYECTOR LED 400W NUEVO</t>
  </si>
  <si>
    <t>PROYECTOR MH 400W LED</t>
  </si>
  <si>
    <t>PROYECTOR IMPOLED 400W LED</t>
  </si>
  <si>
    <t>LUMINARIA MH 400W SEGUNDA</t>
  </si>
  <si>
    <t>LUMINARIA LED 38W</t>
  </si>
  <si>
    <t>LUMINARIA LED 80-90W NUEVA</t>
  </si>
  <si>
    <t>LUMINARIA 3000 40 NUEVA</t>
  </si>
  <si>
    <t>LUMINARIA NA 150W ONIX SEGUNDA</t>
  </si>
  <si>
    <t>LUMINARIA NA 70 SEGUNDA</t>
  </si>
  <si>
    <t>LUMINARIA NA 150 SEGUNDA</t>
  </si>
  <si>
    <t>PROYECTOR 250W NUEVO</t>
  </si>
  <si>
    <t>LUMINARIA NA 250W NUEVA ETIQUETA</t>
  </si>
  <si>
    <t>ETIQUETA LUMINARIA NA 100W NUEVA</t>
  </si>
  <si>
    <t>LUMINARIA 80-90W LED</t>
  </si>
  <si>
    <t>LUMINARIA NA 70W  NUEVA</t>
  </si>
  <si>
    <t>ETIQUETA NA 70W  NUEVA</t>
  </si>
  <si>
    <t>PROYECTOR RGB 200W LED</t>
  </si>
  <si>
    <t>LUMINARIA YOA 38W LED</t>
  </si>
  <si>
    <t>LUMINARIA NA 70W  SEGUNDA</t>
  </si>
  <si>
    <t>PROYECTOR MH 250W REPOTENCIAR</t>
  </si>
  <si>
    <t>ETIQUETA 250W NUEVA</t>
  </si>
  <si>
    <t>LUMINARIA NA 400 SEGUNDA</t>
  </si>
  <si>
    <t>ETIQUETA NA 400W NUEVA</t>
  </si>
  <si>
    <t>PROYECTOR IMPORLED APOLO 400W NUEVO</t>
  </si>
  <si>
    <t>LUMINARIA LED 65W SEGUNDA</t>
  </si>
  <si>
    <t>LUMINARIA 3000 65 NUEVA</t>
  </si>
  <si>
    <t>PROYECTOR LED 200W NUEVA</t>
  </si>
  <si>
    <t>PROYECTOR MH 250 SEGUNDA</t>
  </si>
  <si>
    <t>Proyector led 200w</t>
  </si>
  <si>
    <t>Luminaria picadelly 250w</t>
  </si>
  <si>
    <t>ETIQUETA LUMINARIA LED 100W NUEVA</t>
  </si>
  <si>
    <t>PROYECTOR LED 400W APOLO</t>
  </si>
  <si>
    <t>ETIQUETA LUMINARIA 70W NA</t>
  </si>
  <si>
    <t>PROYECTOR MH 250W SEGUND</t>
  </si>
  <si>
    <t>PROYECTOR MH 4000W SEGUND</t>
  </si>
  <si>
    <t>LUMINARIA NA 250 NUEVA</t>
  </si>
  <si>
    <t>Luminaria Led 150w</t>
  </si>
  <si>
    <t>Luminaria Led 40w</t>
  </si>
  <si>
    <t>Proyector led 50w</t>
  </si>
  <si>
    <t>Luminaria Led 60w</t>
  </si>
  <si>
    <t>PROYECTOR MH 250W SEGUNDA TRANSF</t>
  </si>
  <si>
    <t>PROYECTOR LED 200W NUEVO</t>
  </si>
  <si>
    <t>LUMINARIA NA 100W TRANSF DESDE 250W</t>
  </si>
  <si>
    <t>LUMINARIA MILENIUM LED 60W NUEVA</t>
  </si>
  <si>
    <t>ETIQUETA LUMINARIA MILENIUM LED 60W NUEVA</t>
  </si>
  <si>
    <t>LUMINARIA LED 80W NUEVA</t>
  </si>
  <si>
    <t>LUMINARIA MILENIUM 150W NUEVA</t>
  </si>
  <si>
    <t>LUMINARIA TRANS 150W DE 250W SEGUNDA</t>
  </si>
  <si>
    <t>Luminaria Led 65w</t>
  </si>
  <si>
    <t>PROYECTOR LED 400W APOLO NUEVO</t>
  </si>
  <si>
    <t>ETIQUETA PROYECTOR MH 1000 SEGUNDA</t>
  </si>
  <si>
    <t>LUMINARIA TRANS 100W DE 250W SEGUNDA</t>
  </si>
  <si>
    <t>LUMINARIA LED DE 40W NUEVA</t>
  </si>
  <si>
    <t>LUMINARIA LED 65W NUEVA MILLENIUM</t>
  </si>
  <si>
    <t>LUMINARIA LED 40W NUEVA YOA</t>
  </si>
  <si>
    <t>LUMINARIA LED 80W NUEVA MILLENIUM</t>
  </si>
  <si>
    <t>LUMINARIA LED 150W NUEVA MILLENIUM</t>
  </si>
  <si>
    <t>ETIQUETA 250W</t>
  </si>
  <si>
    <t>LUMINARIA LED 65W NUEVA 4000X65</t>
  </si>
  <si>
    <t>LUMINARIA LED 38W NUEVA YOA</t>
  </si>
  <si>
    <t>LUMINARIA LED 150W MILLENIUM</t>
  </si>
  <si>
    <t>LUMINARIA LED 150W NUEVA</t>
  </si>
  <si>
    <t>ETIQUETA LUMINARIA NA 250W</t>
  </si>
  <si>
    <t>LUMINARIA LED 40W  MILLENIUM NUEVA</t>
  </si>
  <si>
    <t>LUMINARIA LED 40W NUEVA MILLENIUM</t>
  </si>
  <si>
    <t>LUMINARIA LED 60W MILLENIUM NUEVA</t>
  </si>
  <si>
    <t>LUMINARIA LED 38W NUEVA</t>
  </si>
  <si>
    <t>PROYECOTOR MH SEGUNDA</t>
  </si>
  <si>
    <t>LUMIANRIA NA 100W SEGUNDA</t>
  </si>
  <si>
    <t>ETIQUETA LUMINARIA LED 38W</t>
  </si>
  <si>
    <t>LUMINARIA LED 38W SEGUNDA</t>
  </si>
  <si>
    <t>LUMINARIA LED 38W YOA</t>
  </si>
  <si>
    <t>LUMINARIA LED 39W SEGUNDA</t>
  </si>
  <si>
    <t>LUMINARIA LED 40W MILLENIUM</t>
  </si>
  <si>
    <t>LUMINARIA LED 56W VOLTANA</t>
  </si>
  <si>
    <t>LUMINARIA LED 80W MILLENIUM</t>
  </si>
  <si>
    <t>LUMINARIA VIENTO NA 250W SEGUNDA</t>
  </si>
  <si>
    <t>LUMINARIA LED 60W MILLENIUM</t>
  </si>
  <si>
    <t>ETIQUETA LUMINARIA 150W</t>
  </si>
  <si>
    <t>PROYECTOR NA 250W SEGUNDA</t>
  </si>
  <si>
    <t>PROYECTOR APOLO 400W</t>
  </si>
  <si>
    <t>ETIQUETA PROYECTOR APOLO 400W</t>
  </si>
  <si>
    <t>PROYECTOR NA 400W SEGUNDA</t>
  </si>
  <si>
    <t>LUMINARIA NA 100W (D3248)</t>
  </si>
  <si>
    <t>LUMINARIA IMPOLED 150W NUEVA</t>
  </si>
  <si>
    <t>LUMINARIA NA 250W VIENTO SEGUNDA</t>
  </si>
  <si>
    <t>LUMINARIA NA 250W SEGUNDA VIENTO</t>
  </si>
  <si>
    <t>PROYECTOR MH 400 W CORNETA SEGUNDA</t>
  </si>
  <si>
    <t>PROYECTOR IMPOLED 200W APOLO</t>
  </si>
  <si>
    <t>LUMINARIA LED 30W SEGUNDA</t>
  </si>
  <si>
    <t>Proyector led 150</t>
  </si>
  <si>
    <t>Proyector led 10w</t>
  </si>
  <si>
    <t>Luminaria led 80</t>
  </si>
  <si>
    <t>Luminaria led 60</t>
  </si>
  <si>
    <t>Proyector led 153</t>
  </si>
  <si>
    <t>Luminarias Ba├â┬▒adores - LED</t>
  </si>
  <si>
    <t>TOTAL INSTALADO</t>
  </si>
  <si>
    <t>UCAP107</t>
  </si>
  <si>
    <t>UCAP108</t>
  </si>
  <si>
    <t>UCAP109</t>
  </si>
  <si>
    <t>UCAP110</t>
  </si>
  <si>
    <t>UCAP111</t>
  </si>
  <si>
    <t>UCAP112</t>
  </si>
  <si>
    <t>UCAP113</t>
  </si>
  <si>
    <t>UCAP115</t>
  </si>
  <si>
    <t>UCAP117</t>
  </si>
  <si>
    <t>UCAP118</t>
  </si>
  <si>
    <t>UCAP120</t>
  </si>
  <si>
    <t>UCAP122</t>
  </si>
  <si>
    <t>UCAP124</t>
  </si>
  <si>
    <t>UCAP126</t>
  </si>
  <si>
    <t>UCAP128</t>
  </si>
  <si>
    <t>UCAP129</t>
  </si>
  <si>
    <t>UCAP130</t>
  </si>
  <si>
    <t>UCAP132</t>
  </si>
  <si>
    <t>UCAP133</t>
  </si>
  <si>
    <t>UCAP134</t>
  </si>
  <si>
    <t>UCAP135</t>
  </si>
  <si>
    <t>UCAP136</t>
  </si>
  <si>
    <t>UCAP137</t>
  </si>
  <si>
    <t>UCAP138</t>
  </si>
  <si>
    <t>UCAP139</t>
  </si>
  <si>
    <t>UCAP140</t>
  </si>
  <si>
    <t>UCAP141</t>
  </si>
  <si>
    <t>UCAP142</t>
  </si>
  <si>
    <t>UCAP144</t>
  </si>
  <si>
    <t>UCAP145</t>
  </si>
  <si>
    <t>UCAP146</t>
  </si>
  <si>
    <t>UCAP147</t>
  </si>
  <si>
    <t>UCAP148</t>
  </si>
  <si>
    <t>UCAP149</t>
  </si>
  <si>
    <t>UCAP150</t>
  </si>
  <si>
    <t>UCAP153</t>
  </si>
  <si>
    <t>UCAP154</t>
  </si>
  <si>
    <t>UCAP155</t>
  </si>
  <si>
    <t>UCAP156</t>
  </si>
  <si>
    <t>UCAP157</t>
  </si>
  <si>
    <t>UCAP158</t>
  </si>
  <si>
    <t>UCAP159</t>
  </si>
  <si>
    <t>UCAP160</t>
  </si>
  <si>
    <t>UCAP161</t>
  </si>
  <si>
    <t>UCAP162</t>
  </si>
  <si>
    <t>UCAP163</t>
  </si>
  <si>
    <t>UCAP164</t>
  </si>
  <si>
    <t>UCAP165</t>
  </si>
  <si>
    <t>UCAP166</t>
  </si>
  <si>
    <t>UCAP167</t>
  </si>
  <si>
    <t>UCAP168</t>
  </si>
  <si>
    <t>UCAP169</t>
  </si>
  <si>
    <t>UCAP170</t>
  </si>
  <si>
    <t>UCAP171</t>
  </si>
  <si>
    <t>UCAP172</t>
  </si>
  <si>
    <t>UCAP173</t>
  </si>
  <si>
    <t>UCAP174</t>
  </si>
  <si>
    <t>UCAP175</t>
  </si>
  <si>
    <t>UCAP176</t>
  </si>
  <si>
    <t>UCAP177</t>
  </si>
  <si>
    <t>PROYECTOR IMPORLED 100W 60D</t>
  </si>
  <si>
    <t>PROYECTOR IMPORLED 150W 60 D</t>
  </si>
  <si>
    <t>LUMINARIA MILLENIUM 150W IMPORLED</t>
  </si>
  <si>
    <t>LUMINARIA MILLENIUM 140W IMPORLED TIPO IV</t>
  </si>
  <si>
    <t>LUMINARIA MILLENIUM 140W IMPORLED</t>
  </si>
  <si>
    <t>AV. ALBERTO MENDOZA</t>
  </si>
  <si>
    <t>P- ALFONSO LOPEZ</t>
  </si>
  <si>
    <t>P- CALDAS</t>
  </si>
  <si>
    <t>P- LIBORIO</t>
  </si>
  <si>
    <t>P- PLAZA DE BOLIVAR</t>
  </si>
  <si>
    <t>LUMINARIA MILLENIUM 60W IMPORLED</t>
  </si>
  <si>
    <t>PROYECTOR IMPORLED 90w 60 D</t>
  </si>
  <si>
    <t>PROYECTOR IMPORLED 200w 30 D</t>
  </si>
  <si>
    <t>PROYECTOR IMPORLED 50w 60 D</t>
  </si>
  <si>
    <t>LUMINARIA MILLENIUM 80W IMPORLED</t>
  </si>
  <si>
    <t>LUMINARIA MILLENIUM 30W IMPORLED</t>
  </si>
  <si>
    <t>PROYECTOR IMPORLED 200W 60 D</t>
  </si>
  <si>
    <t>FAROL PRIMAVERA LED DE 30W</t>
  </si>
  <si>
    <t>FAROL PRIMAVERA LED DE 40W</t>
  </si>
  <si>
    <t>PROYECTOR IMPORLED 30W 60D</t>
  </si>
  <si>
    <t>PROYECTOR IMPORLED 50W</t>
  </si>
  <si>
    <t>PROYECTOR IMPORLED 60W 60 D</t>
  </si>
  <si>
    <t>PROYECTOR IMPORLED 90 W 30 D</t>
  </si>
  <si>
    <t>PROYECTOR IMPORLED 120 W 30 D</t>
  </si>
  <si>
    <t>PROYECTOR IMPORLED 120W 60 D</t>
  </si>
  <si>
    <t>PROYECTOR IMPORLED 150 W 30 D</t>
  </si>
  <si>
    <t>Mastil 14 mts</t>
  </si>
  <si>
    <t>Poste botello o madera</t>
  </si>
  <si>
    <t>Poste concreto 10 m</t>
  </si>
  <si>
    <t>Poste concreto 12 m</t>
  </si>
  <si>
    <t>Poste concreto 14 m</t>
  </si>
  <si>
    <t>Poste concreto 8 m</t>
  </si>
  <si>
    <t>Poste embonado de 8 metros</t>
  </si>
  <si>
    <t>Poste metalico 10,8 metros</t>
  </si>
  <si>
    <t>Poste metalico 12 mts BD</t>
  </si>
  <si>
    <t>Poste metalico 12 mts BS</t>
  </si>
  <si>
    <t>Poste metalico 3 m</t>
  </si>
  <si>
    <t>Poste metalico 3 m Villa pilar</t>
  </si>
  <si>
    <t>Poste Republicano</t>
  </si>
  <si>
    <t>Poste tipo aleta 6m</t>
  </si>
  <si>
    <t>Techo fachada piso</t>
  </si>
  <si>
    <t>Torrecilla metalica riel</t>
  </si>
  <si>
    <t>Poste rectangular galvanizado 6 m</t>
  </si>
  <si>
    <t>Poste metalico 12 m</t>
  </si>
  <si>
    <t>POSTE FIBRA DE VIDRIO TRASLUCIDO 8Xm.  AUTONOMA</t>
  </si>
  <si>
    <t>POSTE TELESCOP. 4.5 MTS DE 4" Y 2"</t>
  </si>
  <si>
    <t>Poste metalico 10 m</t>
  </si>
  <si>
    <t>Poste indemetal  10.8</t>
  </si>
  <si>
    <t>Poste indemetal  12</t>
  </si>
  <si>
    <t>Poste ingemetal 8 m</t>
  </si>
  <si>
    <t>Poste ingemetal 10 m 2B</t>
  </si>
  <si>
    <t>Poste rectangular 3 m</t>
  </si>
  <si>
    <t>Poste rectangular 8 m</t>
  </si>
  <si>
    <t>Poste ingemetal 10 m 1B</t>
  </si>
  <si>
    <t>Poste IGO INGAL 10.5 m</t>
  </si>
  <si>
    <t xml:space="preserve">OTROS ELEMENTOS PARA ILUMINACIÓN </t>
  </si>
  <si>
    <t>Contactor fotocelda</t>
  </si>
  <si>
    <t>Contactor reloj</t>
  </si>
  <si>
    <t>Contactor fotocelda 45AMP</t>
  </si>
  <si>
    <t>Contactor fotocelda 90AMP</t>
  </si>
  <si>
    <t>Contactor fotocelda 60Amp</t>
  </si>
  <si>
    <t>BREAKER</t>
  </si>
  <si>
    <t>Alambre cobre 10 metro</t>
  </si>
  <si>
    <t>Alambre cobre 14 metro</t>
  </si>
  <si>
    <t>Alambre cobre 8 metro</t>
  </si>
  <si>
    <t>Cable aluminio Nro 4</t>
  </si>
  <si>
    <t>Cable aluminio Nro 6</t>
  </si>
  <si>
    <t>Cable cobre duplex 2x12</t>
  </si>
  <si>
    <t>Cable cobre duplex 2x14</t>
  </si>
  <si>
    <t>Cable cobre Nro 14 Carola con instalaciÔö£Ôöén</t>
  </si>
  <si>
    <t>Cable cobre Nro 8 Carola con instalaciÔö£Ôöén</t>
  </si>
  <si>
    <t>Camara empalme y paso</t>
  </si>
  <si>
    <t>Camara transformador subterraneo</t>
  </si>
  <si>
    <t>CAMARAS, CANALIZACIONES, DUCTOS</t>
  </si>
  <si>
    <t>Tuberia PVC 2 pulgadas</t>
  </si>
  <si>
    <t>Transformador sumergible</t>
  </si>
  <si>
    <t>TRANSFORMADORES, ELEMENTOS SUBESTACIONES</t>
  </si>
  <si>
    <t>Pararrayos DPS</t>
  </si>
  <si>
    <t>Corta circuito</t>
  </si>
  <si>
    <t>Cruceta</t>
  </si>
  <si>
    <t>MEDIDORES</t>
  </si>
  <si>
    <t>Medidor digital</t>
  </si>
  <si>
    <t>Medidor telegestion</t>
  </si>
  <si>
    <t>AV GILBERTO AVENDAÑO</t>
  </si>
  <si>
    <t>AV. LA SULTANA</t>
  </si>
  <si>
    <t>AV. LAURELES</t>
  </si>
  <si>
    <t>AV. MARCELINO</t>
  </si>
  <si>
    <t>LUMINARIA MILLENIUM 100W IMPORLED</t>
  </si>
  <si>
    <t>LUMINARIA MILLENIUM 100W IMPORLED TIPO IV</t>
  </si>
  <si>
    <t>TOTALES</t>
  </si>
  <si>
    <t>|</t>
  </si>
  <si>
    <t xml:space="preserve">COSTO INFRAESTRUCTURA INSTALADA </t>
  </si>
  <si>
    <t>Transformador de 15 kVA 13.2 kV</t>
  </si>
  <si>
    <t>Transformador de 25 kVA 13.2 kV</t>
  </si>
  <si>
    <t>LUMINARIA GDS GDS_MXL_4K_124.3W_18698lm_R-V25</t>
  </si>
  <si>
    <t>LUMINARIA GDS_MXL_3K_102.2W_14392lm_F-V10</t>
  </si>
  <si>
    <t>LUMINARIA GDS_MXL_3K_124.1W_17912lm_A-V05</t>
  </si>
  <si>
    <t>LUMINARIA GDS_MXL_3K_132.1W_19086lm_D-V20</t>
  </si>
  <si>
    <t>LUMINARIA GDS_MXL_3K_144.4W_20294lm_N-V14</t>
  </si>
  <si>
    <t>LUMINARIA GDS_MXL_3K_91.4W_13066lm_F-V10</t>
  </si>
  <si>
    <t>LUMINARIA GDS_MXL_3K_92.7W_13389lm_D-V20</t>
  </si>
  <si>
    <t>LUMINARIA GDS_MXL_4K_102.5W_15758lm_D-V20</t>
  </si>
  <si>
    <t>LUMINARIA GDS_MXL_4K_111.3W_16745lm_N-V14</t>
  </si>
  <si>
    <t>LUMINARIA GDS_MXL_4K_132.0W_20390lm_A-V05</t>
  </si>
  <si>
    <t>LUMINARIA GDS_MXM_4K_84.4W_12550lm_R-V25</t>
  </si>
  <si>
    <t>LUMINARIA GDS_SLCS_4K_32.1W_4836lm_SW</t>
  </si>
  <si>
    <t>LUMINARIA RALED IV 512 LED OP T07 MP 24000 Lm 167 W</t>
  </si>
  <si>
    <t>LUMINARIA S1MA 12 4000K V25 227W</t>
  </si>
  <si>
    <t>LUMINARIA S1MA 9 4000K V05 192.4W</t>
  </si>
  <si>
    <t>LUMINARIA BUXUS 125 AS BUXUS 125 AS</t>
  </si>
  <si>
    <t>LUMINARIA BUXUS 75 AS BUXUS 75 AS</t>
  </si>
  <si>
    <t>UCAP Luminaria Buxus LED 150 W</t>
  </si>
  <si>
    <t>Brazo curvo galvanizado para luminaria 1 1-2" x 1,5 mts</t>
  </si>
  <si>
    <t>Brazo curvo galvanizado para luminaria 2" x 2,5 mts</t>
  </si>
  <si>
    <t>Fotocelda para alumbrado publico 7 pines</t>
  </si>
  <si>
    <t>UCAP Luminaria Buxus LED 105 W</t>
  </si>
  <si>
    <t>UCAP Farol LED 30 W</t>
  </si>
  <si>
    <t>UCAP Farol LED 40 W</t>
  </si>
  <si>
    <t>UCAP Luminaria LED 124,3 W</t>
  </si>
  <si>
    <t>UCAP Luminaria LED 102,2 W</t>
  </si>
  <si>
    <t>UCAP Luminaria LED 124,1 W</t>
  </si>
  <si>
    <t>UCAP Luminaria LED 132,1 W</t>
  </si>
  <si>
    <t>UCAP Luminaria LED 144,4 W</t>
  </si>
  <si>
    <t>UCAP Luminaria LED 91,4 W</t>
  </si>
  <si>
    <t>UCAP Luminaria LED 92,7 W</t>
  </si>
  <si>
    <t>UCAP Luminaria LED 102,5 W</t>
  </si>
  <si>
    <t>UCAP Luminaria LED 111,3 W</t>
  </si>
  <si>
    <t>UCAP Luminaria LED 132 W</t>
  </si>
  <si>
    <t>UCAP Luminaria LED 84,4 W</t>
  </si>
  <si>
    <t>UCAP Luminaria LED 32,1 W</t>
  </si>
  <si>
    <t>UCAP Luminaria LED 100 W</t>
  </si>
  <si>
    <t>UCAP Luminaria LED IV 100 W</t>
  </si>
  <si>
    <t>UCAP Luminaria LED 140 W</t>
  </si>
  <si>
    <t>UCAP Luminaria LED IV 140 W</t>
  </si>
  <si>
    <t>UCAP Luminaria LED 150 W</t>
  </si>
  <si>
    <t>UCAP Luminaria LED 30W</t>
  </si>
  <si>
    <t>UCAP Luminaria LED 60W</t>
  </si>
  <si>
    <t>UCAP Luminaria LED 90W</t>
  </si>
  <si>
    <t>UCAP Luminaria LED 100 W 60 D</t>
  </si>
  <si>
    <t>UCAP Luminaria LED 120 W 30 D</t>
  </si>
  <si>
    <t>UCAP Luminaria LED 120 W 60 D</t>
  </si>
  <si>
    <t>UCAP Luminaria LED 150 W 30 D</t>
  </si>
  <si>
    <t>UCAP Luminaria LED 150 W 60 D</t>
  </si>
  <si>
    <t>UCAP Luminaria LED 200 W 30 D</t>
  </si>
  <si>
    <t>UCAP Luminaria LED 200 W 60 D</t>
  </si>
  <si>
    <t>UCAP Luminaria LED 30W 60 D</t>
  </si>
  <si>
    <t>UCAP Luminaria LED 50W</t>
  </si>
  <si>
    <t>UCAP Luminaria LED 50W 60 D</t>
  </si>
  <si>
    <t>UCAP Luminaria LED 60W 60 D</t>
  </si>
  <si>
    <t>UCAP Luminaria LED 90W 30 D</t>
  </si>
  <si>
    <t>UCAP Luminaria LED 90W 60 D</t>
  </si>
  <si>
    <t>UCAP Luminaria LED 167 W</t>
  </si>
  <si>
    <t>UCAP Luminaria LED 227 W</t>
  </si>
  <si>
    <t>UCAP Luminaria LED 192 W</t>
  </si>
  <si>
    <t>Costo de suministro del elemento</t>
  </si>
  <si>
    <t>Costo obra civil</t>
  </si>
  <si>
    <t>Costo Transporte</t>
  </si>
  <si>
    <t>Costo de montaje</t>
  </si>
  <si>
    <t>Costos de Interventoria</t>
  </si>
  <si>
    <t>UCAP178</t>
  </si>
  <si>
    <t>UCAP179</t>
  </si>
  <si>
    <t>UCAP180</t>
  </si>
  <si>
    <t>UCAP181</t>
  </si>
  <si>
    <t>UCAP182</t>
  </si>
  <si>
    <t>UCAP183</t>
  </si>
  <si>
    <t>UCAP184</t>
  </si>
  <si>
    <t>UCAP185</t>
  </si>
  <si>
    <t>UCAP186</t>
  </si>
  <si>
    <t>UCAP187</t>
  </si>
  <si>
    <t>UCAP188</t>
  </si>
  <si>
    <t>UCAP189</t>
  </si>
  <si>
    <t>UCAP190</t>
  </si>
  <si>
    <t>UCAP191</t>
  </si>
  <si>
    <t>UCAP192</t>
  </si>
  <si>
    <t>UCAP193</t>
  </si>
  <si>
    <t>UCAP194</t>
  </si>
  <si>
    <t>UCAP195</t>
  </si>
  <si>
    <t>UCAP196</t>
  </si>
  <si>
    <t>UCAP197</t>
  </si>
  <si>
    <t>UCAP198</t>
  </si>
  <si>
    <t>UCAP199</t>
  </si>
  <si>
    <t>UCAP200</t>
  </si>
  <si>
    <t>UCAP215</t>
  </si>
  <si>
    <t>UCAP216</t>
  </si>
  <si>
    <t>UCAP217</t>
  </si>
  <si>
    <t>UCAP300</t>
  </si>
  <si>
    <t>UCAP301</t>
  </si>
  <si>
    <t>UCAP302</t>
  </si>
  <si>
    <t>UCAP303</t>
  </si>
  <si>
    <t>UCAP304</t>
  </si>
  <si>
    <t>UCAP305</t>
  </si>
  <si>
    <t>UCAP306</t>
  </si>
  <si>
    <t>UCAP307</t>
  </si>
  <si>
    <t>UCAP501</t>
  </si>
  <si>
    <t>UCAP502</t>
  </si>
  <si>
    <t>UCAP503</t>
  </si>
  <si>
    <t>UCAP504</t>
  </si>
  <si>
    <t>UCAP505</t>
  </si>
  <si>
    <t>UCAP506</t>
  </si>
  <si>
    <t>UCAP218</t>
  </si>
  <si>
    <t>UCAP219</t>
  </si>
  <si>
    <t>UCAP220</t>
  </si>
  <si>
    <t>UCAP221</t>
  </si>
  <si>
    <t>UCAP222</t>
  </si>
  <si>
    <t>UCAP223</t>
  </si>
  <si>
    <t>UCAP224</t>
  </si>
  <si>
    <t>UCAP225</t>
  </si>
  <si>
    <t>UCAP226</t>
  </si>
  <si>
    <t>UCAP227</t>
  </si>
  <si>
    <t>UCAP228</t>
  </si>
  <si>
    <t>UCAP229</t>
  </si>
  <si>
    <t>UCAP230</t>
  </si>
  <si>
    <t>UCAP231</t>
  </si>
  <si>
    <t>UCAP232</t>
  </si>
  <si>
    <t>UCAP233</t>
  </si>
  <si>
    <t>UCAP234</t>
  </si>
  <si>
    <t>UCAP235</t>
  </si>
  <si>
    <t>UCAP236</t>
  </si>
  <si>
    <t>UCAP237</t>
  </si>
  <si>
    <t>UCAP238</t>
  </si>
  <si>
    <t>UCAP239</t>
  </si>
  <si>
    <t>UCAP240</t>
  </si>
  <si>
    <t>UCAP241</t>
  </si>
  <si>
    <t>UCAP242</t>
  </si>
  <si>
    <t>UCAP243</t>
  </si>
  <si>
    <t>UCAP244</t>
  </si>
  <si>
    <t>UCAP245</t>
  </si>
  <si>
    <t>UCAP246</t>
  </si>
  <si>
    <t>UCAP247</t>
  </si>
  <si>
    <t>UCAP248</t>
  </si>
  <si>
    <t>UCAP249</t>
  </si>
  <si>
    <t>UCAP250</t>
  </si>
  <si>
    <t>UCAP251</t>
  </si>
  <si>
    <t>UCAP252</t>
  </si>
  <si>
    <t>UCAP253</t>
  </si>
  <si>
    <t>UCAP254</t>
  </si>
  <si>
    <t>UCAP255</t>
  </si>
  <si>
    <t>UCAP256</t>
  </si>
  <si>
    <t>UCAP257</t>
  </si>
  <si>
    <t>UCAP258</t>
  </si>
  <si>
    <t>UCAP259</t>
  </si>
  <si>
    <t>UCAP260</t>
  </si>
  <si>
    <t>UCAP261</t>
  </si>
  <si>
    <t>UCAP262</t>
  </si>
  <si>
    <t>UCAP263</t>
  </si>
  <si>
    <t>UCAP264</t>
  </si>
  <si>
    <t>UCAP265</t>
  </si>
  <si>
    <t>UCAP266</t>
  </si>
  <si>
    <t>UCAP267</t>
  </si>
  <si>
    <t>UCAP268</t>
  </si>
  <si>
    <t>UCAP269</t>
  </si>
  <si>
    <t>UCAP270</t>
  </si>
  <si>
    <t>UCAP271</t>
  </si>
  <si>
    <t>UCAP272</t>
  </si>
  <si>
    <t>UCAP273</t>
  </si>
  <si>
    <t>UCAP274</t>
  </si>
  <si>
    <t>UCAP275</t>
  </si>
  <si>
    <t>UCAP276</t>
  </si>
  <si>
    <t>UCAP277</t>
  </si>
  <si>
    <t>UCAP278</t>
  </si>
  <si>
    <t>UCAP279</t>
  </si>
  <si>
    <t>UCAP280</t>
  </si>
  <si>
    <t>UCAP281</t>
  </si>
  <si>
    <t>UCAP282</t>
  </si>
  <si>
    <t>UCAP283</t>
  </si>
  <si>
    <t>UCAP284</t>
  </si>
  <si>
    <t>UCAP285</t>
  </si>
  <si>
    <t>UCAP286</t>
  </si>
  <si>
    <t>UCAP287</t>
  </si>
  <si>
    <t>UCAP288</t>
  </si>
  <si>
    <t>UCAP289</t>
  </si>
  <si>
    <t>UCAP290</t>
  </si>
  <si>
    <t>UCAP291</t>
  </si>
  <si>
    <t>UCAP292</t>
  </si>
  <si>
    <t>UCAP293</t>
  </si>
  <si>
    <t>UCAP294</t>
  </si>
  <si>
    <t>UCAP295</t>
  </si>
  <si>
    <t>UCAP296</t>
  </si>
  <si>
    <t>UCAP297</t>
  </si>
  <si>
    <t>UCAP298</t>
  </si>
  <si>
    <t>UCAP299</t>
  </si>
  <si>
    <t>UCAP308</t>
  </si>
  <si>
    <t>UCAP309</t>
  </si>
  <si>
    <t>UCAP310</t>
  </si>
  <si>
    <t>UCAP311</t>
  </si>
  <si>
    <t>UCAP312</t>
  </si>
  <si>
    <t>UCAP313</t>
  </si>
  <si>
    <t>UCAP314</t>
  </si>
  <si>
    <t>UCAP315</t>
  </si>
  <si>
    <t>UCAP316</t>
  </si>
  <si>
    <t>UCAP601</t>
  </si>
  <si>
    <t>UCAP602</t>
  </si>
  <si>
    <t>UCAP603</t>
  </si>
  <si>
    <t>UCAP604</t>
  </si>
  <si>
    <t>UCAP605</t>
  </si>
  <si>
    <t>UCAP606</t>
  </si>
  <si>
    <t>UCAP607</t>
  </si>
  <si>
    <t>UCAP608</t>
  </si>
  <si>
    <t>UCAP609</t>
  </si>
  <si>
    <t>UCAP610</t>
  </si>
  <si>
    <t>UCAP611</t>
  </si>
  <si>
    <t>UCAP612</t>
  </si>
  <si>
    <t>UCAP613</t>
  </si>
  <si>
    <t>UCAP614</t>
  </si>
  <si>
    <t>UCAP615</t>
  </si>
  <si>
    <t>UCAP616</t>
  </si>
  <si>
    <t>UCAP617</t>
  </si>
  <si>
    <t>UCAP618</t>
  </si>
  <si>
    <t>UCAP619</t>
  </si>
  <si>
    <t>UCAP620</t>
  </si>
  <si>
    <t>UCAP621</t>
  </si>
  <si>
    <t>UCAP622</t>
  </si>
  <si>
    <t>UCAP623</t>
  </si>
  <si>
    <t>UCAP624</t>
  </si>
  <si>
    <t>UCAP625</t>
  </si>
  <si>
    <t>UCAP626</t>
  </si>
  <si>
    <t>UCAP627</t>
  </si>
  <si>
    <t>UCAP628</t>
  </si>
  <si>
    <t>UCAP629</t>
  </si>
  <si>
    <t>UCAP630</t>
  </si>
  <si>
    <t>UCAP631</t>
  </si>
  <si>
    <t>UCAP632</t>
  </si>
  <si>
    <t>UCAP633</t>
  </si>
  <si>
    <t>UCAP634</t>
  </si>
  <si>
    <t>UCAP635</t>
  </si>
  <si>
    <t>UCAP636</t>
  </si>
  <si>
    <t>UCAP637</t>
  </si>
  <si>
    <t>UCAP701</t>
  </si>
  <si>
    <t>UCAP702</t>
  </si>
  <si>
    <t>UCAP703</t>
  </si>
  <si>
    <t>UCAP704</t>
  </si>
  <si>
    <t>UCAP705</t>
  </si>
  <si>
    <t>UCAP706</t>
  </si>
  <si>
    <t>UCAP707</t>
  </si>
  <si>
    <t>UCAP708</t>
  </si>
  <si>
    <t>UCAP709</t>
  </si>
  <si>
    <t>UCAP801</t>
  </si>
  <si>
    <t>UCAP802</t>
  </si>
  <si>
    <t>UCAP803</t>
  </si>
  <si>
    <t>UCAP901</t>
  </si>
  <si>
    <t>UCAP902</t>
  </si>
  <si>
    <t>UCAP903</t>
  </si>
  <si>
    <t>UCAP904</t>
  </si>
  <si>
    <t>UCAP905</t>
  </si>
  <si>
    <t>UCAP906</t>
  </si>
  <si>
    <t>UCAP1001</t>
  </si>
  <si>
    <t>UCAP1002</t>
  </si>
  <si>
    <t xml:space="preserve">SISTEMA DE TELEGESTIÓN </t>
  </si>
  <si>
    <t>UCAP2001</t>
  </si>
  <si>
    <t xml:space="preserve">UCAP Telegestión </t>
  </si>
  <si>
    <t>tg1</t>
  </si>
  <si>
    <t>tg2</t>
  </si>
  <si>
    <t>Instalación equipo de concentrador</t>
  </si>
  <si>
    <t>d7</t>
  </si>
  <si>
    <t>D7</t>
  </si>
  <si>
    <t>C</t>
  </si>
  <si>
    <t>Pedestal en concreto para concentrador, (incluye los materiales)</t>
  </si>
  <si>
    <t>Mts</t>
  </si>
  <si>
    <t>AV. PANAMERICANA</t>
  </si>
  <si>
    <t>AV. SANTANDER</t>
  </si>
  <si>
    <t>Vr. TOTAL</t>
  </si>
  <si>
    <t xml:space="preserve">COSTO INVERSIÓN </t>
  </si>
  <si>
    <t>check</t>
  </si>
  <si>
    <t>CAAEn total</t>
  </si>
  <si>
    <t>CAAEn</t>
  </si>
  <si>
    <t>Postes, mástiles, redes, cajas de inspección y canalizaciones</t>
  </si>
  <si>
    <t>VNA 30 años</t>
  </si>
  <si>
    <t>VNA 25 años</t>
  </si>
  <si>
    <t>VNA 20 años</t>
  </si>
  <si>
    <t>CAAEn (Inversión)</t>
  </si>
  <si>
    <t>CATn</t>
  </si>
  <si>
    <t>NE</t>
  </si>
  <si>
    <t>CAAEn (Infraestructura instalada)</t>
  </si>
  <si>
    <t>CAANEn (Activos no eléctricos)</t>
  </si>
  <si>
    <t>CAAn</t>
  </si>
  <si>
    <t>ID</t>
  </si>
  <si>
    <t>CINV</t>
  </si>
  <si>
    <t>CRTAn</t>
  </si>
  <si>
    <t>FAOM + FAOMS</t>
  </si>
  <si>
    <t>VECCIn (Energía x indisponibilidad)</t>
  </si>
  <si>
    <t>CAOM</t>
  </si>
  <si>
    <t>AOM</t>
  </si>
  <si>
    <t>Total Luminarias instaladas</t>
  </si>
  <si>
    <t>Total Potencia instalada (KW)</t>
  </si>
  <si>
    <t xml:space="preserve">Cantidad de horas año </t>
  </si>
  <si>
    <t>Tarifa KWh</t>
  </si>
  <si>
    <t>COSTO ENERGÍA AÑO ($/KWh-MES)</t>
  </si>
  <si>
    <t>Demanda de energía (KWh-año)</t>
  </si>
  <si>
    <t>COSTO kWh</t>
  </si>
  <si>
    <t>G + C = $265 a precios de abril del 2021.
Para el costo del kWh a julio de 2021 se actualiza G +C y se tienen en cuenta los componentes regulados de la tarifa publicada por CHEC para el mes de julio de 2021.
G+C = $280,04993.
T= 41,5710
D=151,1453
PR=20,2961
R=27,0587
Cu=$520,1210
Para julio de 2021, CHEC, usuario regulado NT2 - AP $531,1940
https://www.chec.com.co/Portals/0/documentos/documentos/tarifas-julio.pdf</t>
  </si>
  <si>
    <t>NT1 - NT2, Resolución CREG xx de xx</t>
  </si>
  <si>
    <t>CSEE</t>
  </si>
  <si>
    <t>Luminarias CINV</t>
  </si>
  <si>
    <t>Luminarias CAOM</t>
  </si>
  <si>
    <t>check L CAOM</t>
  </si>
  <si>
    <t>FLUJO DEL PROYECTO - PESOS CORRIENTES</t>
  </si>
  <si>
    <t>IPC AÑO ACUMULADO</t>
  </si>
  <si>
    <t>CRECIMIENTO DE LA POBLACIÓN</t>
  </si>
  <si>
    <t>IPP OFERTA INTERNA</t>
  </si>
  <si>
    <t>ESQUEMA FINANCIERO ESCENARIO No. 1 - 30 años</t>
  </si>
  <si>
    <t>1. INGRESOS IMPUESTO DE ALUMBRADO PÚBLICO</t>
  </si>
  <si>
    <t>TOTAL INGRESOS</t>
  </si>
  <si>
    <t>2. EGRESOS</t>
  </si>
  <si>
    <t>2.1. Costos Energía Eléctrica - Interventoría</t>
  </si>
  <si>
    <r>
      <t>2.1.1. Costo Suministro de Energía Eléctrica</t>
    </r>
    <r>
      <rPr>
        <b/>
        <i/>
        <u/>
        <sz val="9"/>
        <color theme="1"/>
        <rFont val="Calibri"/>
        <family val="2"/>
        <scheme val="minor"/>
      </rPr>
      <t xml:space="preserve"> CSEE</t>
    </r>
    <r>
      <rPr>
        <b/>
        <sz val="9"/>
        <color theme="1"/>
        <rFont val="Calibri"/>
        <family val="2"/>
        <scheme val="minor"/>
      </rPr>
      <t xml:space="preserve"> </t>
    </r>
  </si>
  <si>
    <t>2.1.2. Contrato de Interventoría - Incluido IVA</t>
  </si>
  <si>
    <t xml:space="preserve">2.2. Remuneración Resolución CREG 123 de 2011 </t>
  </si>
  <si>
    <r>
      <t xml:space="preserve">2.2.1  Remuneración por Inversión realizada </t>
    </r>
    <r>
      <rPr>
        <b/>
        <u/>
        <sz val="9"/>
        <color theme="1"/>
        <rFont val="Calibri"/>
        <family val="2"/>
        <scheme val="minor"/>
      </rPr>
      <t>CINV,</t>
    </r>
    <r>
      <rPr>
        <b/>
        <sz val="9"/>
        <color theme="1"/>
        <rFont val="Calibri"/>
        <family val="2"/>
        <scheme val="minor"/>
      </rPr>
      <t xml:space="preserve"> </t>
    </r>
  </si>
  <si>
    <t>TOTAL EGRESOS OPERACIÓN AP</t>
  </si>
  <si>
    <t>3. OTROS EGRESOS</t>
  </si>
  <si>
    <t>3.1. Gastos financieros</t>
  </si>
  <si>
    <t>Impuesto 4x$1.000</t>
  </si>
  <si>
    <t>TOTAL EGRESOS</t>
  </si>
  <si>
    <t>SALDO DEL EJERCICIO</t>
  </si>
  <si>
    <t>RENDIMIENTOS FINANCIEROS</t>
  </si>
  <si>
    <t>SALDO EN LA FIDUCIA</t>
  </si>
  <si>
    <t>Numero de luminarias</t>
  </si>
  <si>
    <t>ANEXO No. 1</t>
  </si>
  <si>
    <t>Crecimiento de viviendas</t>
  </si>
  <si>
    <t>https://www.dane.gov.co/files/censo2018/informacion-tecnica/presentaciones-territorio/191019-CNPV-presentacion-Caldas-Manizales.pdf</t>
  </si>
  <si>
    <t>INGRESOS IAP</t>
  </si>
  <si>
    <t xml:space="preserve">Interventoria </t>
  </si>
  <si>
    <t>Incluido IVA</t>
  </si>
  <si>
    <t>OTROS COSTOS</t>
  </si>
  <si>
    <t>Gestión ambiental</t>
  </si>
  <si>
    <t>Alumbrado navideño</t>
  </si>
  <si>
    <t>OTROS DATOS</t>
  </si>
  <si>
    <t>Beneficios tributarios</t>
  </si>
  <si>
    <t>SI</t>
  </si>
  <si>
    <t>NO</t>
  </si>
  <si>
    <t>MATERIALES</t>
  </si>
  <si>
    <t>SI=Aplica beneficios trtibutarios / NO = No aplica beneficios tributarios / SOLO APLICA A LUMINARIAS</t>
  </si>
  <si>
    <t>TOTAL INVERSIÓN AÑO 16 Y 17</t>
  </si>
  <si>
    <t>2.2.2. Remuneración amortización vida útil remanente</t>
  </si>
  <si>
    <r>
      <t xml:space="preserve">2.2.3. Remuneración por Administración, Operación y Mantenimiento </t>
    </r>
    <r>
      <rPr>
        <b/>
        <u/>
        <sz val="9"/>
        <color theme="1"/>
        <rFont val="Calibri"/>
        <family val="2"/>
        <scheme val="minor"/>
      </rPr>
      <t>CAOM</t>
    </r>
  </si>
  <si>
    <t>Saldo fiducia</t>
  </si>
  <si>
    <t>SALIDAS</t>
  </si>
  <si>
    <t>CREG 123  -  30 AÑOS</t>
  </si>
  <si>
    <t>CREG 123  -  20 AÑOS</t>
  </si>
  <si>
    <t>CREG 123  -  15 AÑOS</t>
  </si>
  <si>
    <t>CREG 123  -  10 AÑOS</t>
  </si>
  <si>
    <t>VÚ REMANENTE</t>
  </si>
  <si>
    <t>REMUNERACIÓN CREG 123 - $ Corrientes</t>
  </si>
  <si>
    <t>SALDO EN FIDUCIA</t>
  </si>
  <si>
    <t>SALDOS NEGATIVOS EN FIDUCIA</t>
  </si>
  <si>
    <t>CSEE Actual</t>
  </si>
  <si>
    <t>AÑO</t>
  </si>
  <si>
    <t>GESTIÓN AMBIENTAL</t>
  </si>
  <si>
    <t>SERV. TECNOLOGICOS</t>
  </si>
  <si>
    <t>ALUMRADO NAVIDEÑO Y ORNAMENTAL</t>
  </si>
  <si>
    <t>COSTOS FINANCIERO</t>
  </si>
  <si>
    <t>EXPANSIÓN VEGETATIVA</t>
  </si>
  <si>
    <t>Servicios tecnológicos asociados</t>
  </si>
  <si>
    <t>A partir de año 16 en adelante</t>
  </si>
  <si>
    <t>CREG 123  -  25 AÑOS</t>
  </si>
  <si>
    <t>DATOS CREG 123 DE 2011</t>
  </si>
  <si>
    <t>WACC</t>
  </si>
  <si>
    <t>LISTA DE TABLAS</t>
  </si>
  <si>
    <t>AÑOS DE MODERNIZACIÓN DEL SISTEMA</t>
  </si>
  <si>
    <t>Años de modernización del sistema</t>
  </si>
  <si>
    <t>1.1 Recursos INVAMA</t>
  </si>
  <si>
    <t>1.2. Recaudo IAP (Operador de Red - Municipio)</t>
  </si>
  <si>
    <t>1.3.  Recaudo IAP por lotes urbanizables no urbanizados (Predial)</t>
  </si>
  <si>
    <t>1.4 Recaudo de IAP otros comercializadores</t>
  </si>
  <si>
    <t xml:space="preserve">DESCRIPCIÓN </t>
  </si>
  <si>
    <t>Este escenario contempla dos archivos "ETR Manizales ESCENARIO 1" y "ETR Manizales ESCENARIO 2"</t>
  </si>
  <si>
    <t>RESUMEN ESCENARIOS</t>
  </si>
  <si>
    <t>ESCENARIO 30 AÑOS</t>
  </si>
  <si>
    <t>ESCENARIO 25 AÑOS</t>
  </si>
  <si>
    <t>ESCENARIO 20 AÑOS</t>
  </si>
  <si>
    <t>ESCENARIO 15 AÑOS</t>
  </si>
  <si>
    <t>ESCENARIO 10 AÑOS</t>
  </si>
  <si>
    <t>AÑO 30</t>
  </si>
  <si>
    <t>AÑO 25</t>
  </si>
  <si>
    <t>AÑO 20</t>
  </si>
  <si>
    <t>AÑO 15</t>
  </si>
  <si>
    <t>AÑO 10</t>
  </si>
  <si>
    <t>ESQUEMA FINANCIERO ESCENARIO No. 4 - 15 años</t>
  </si>
  <si>
    <t xml:space="preserve">INVERSIONES </t>
  </si>
  <si>
    <t>Total inversiones a realizar</t>
  </si>
  <si>
    <t>Recaudo del IAP realizado por otros comercializadores diferente al Operador de Red / comercializador incumbente</t>
  </si>
  <si>
    <t>Total ingresos IAP</t>
  </si>
  <si>
    <t>Recursos recaudados por el Operador de Red / comercializador y que corresponde a las tarifas del impuesto de alumbrado público (IAP) vigentes, acuerdo No. 978 de 2017</t>
  </si>
  <si>
    <t>Calculo de la remuneración por componente de inversión (CINV) de acuerdo con la metodología CREG 123 de 2011. El costo de capital WACC utilizado es 11,50%, resolución CREG 007 de 2020</t>
  </si>
  <si>
    <t>En el evento en que las inversiones realizada no se remunere en el periodo analizado en el proyecto planteado, se determinan los costos de la vida útil remanente. Este cálculo se realiza con base a la resolución CREG 123 de 2011</t>
  </si>
  <si>
    <t>Se entienden como aquellas nuevas tecnologías, desarrollos y avances tecnológicos para el sistema de alumbrado público, como luminarias, nuevas fuentes de alimentación eléctrica, tecnologías de la información y las comunicaciones, que permitan entre otros una operación más eficiente, detección de fallas, medición de consumo energético, georreferenciación, atenuación lumínica, interoperabilidad y ciberseguridad. georreferenciación de la infraestructura del sistema de alumbrado público y la implementación del SIAP (Sistema de Información de Alumbrado Público). En el evento en que se cuente con excedentes del impuesto de alumbrado público, se realizarán los estudios técnicos y financieros para ampliar la implementación de nuevo servicios tecnológicos asociados. Decreto 943 de 2018</t>
  </si>
  <si>
    <t>Total Egresos generados por la prestación del servicio de AP</t>
  </si>
  <si>
    <t>Ingresos totales - Egresos totales</t>
  </si>
  <si>
    <t xml:space="preserve">Rendimiento financieros </t>
  </si>
  <si>
    <t>Recursos que aporta el INVAMA para el proyecto de modernización del sistema de alumbrado público</t>
  </si>
  <si>
    <t>Costos del suministro de energía del sistema de alumbrado público. Se tiene en cuenta el contrato de suministro de energía No. 210625090 suscrito por el INVAMA y Empresa de Energía de Pereira. El costo del G+C se ajusta a precios de junio de 2021 y componentes no regulados tomados de la Tarfía publicada por CHEC al mes de julio de 2021</t>
  </si>
  <si>
    <t>Cálculo de la remuneración del (CAOM) de toda la infraestructura instalada en el sistema de alumbrado público, este cálculo se realza con la metodología de la resolución CREG 123 de 2011.</t>
  </si>
  <si>
    <t>Inversiones en expansión vegetativa y modernización del sistema que se realiza con el IAP</t>
  </si>
  <si>
    <t>Costos para la gestión ambiental de residuos de AP, decreto 943 de 2018, artículo 10</t>
  </si>
  <si>
    <t>ESTRATO O CLASE</t>
  </si>
  <si>
    <t>TARIFAS 2021</t>
  </si>
  <si>
    <t>Residencial Estrato 1</t>
  </si>
  <si>
    <t>Residencial Estrato 2</t>
  </si>
  <si>
    <t>Residencial Estrato 3</t>
  </si>
  <si>
    <t>Residencial Estrato 4</t>
  </si>
  <si>
    <t>Residencial Estrato 5</t>
  </si>
  <si>
    <t>Residencial Estrato 6</t>
  </si>
  <si>
    <t>Comercial Clase 1 (&lt;= 20 M2)</t>
  </si>
  <si>
    <t>Comercial Clase 2 (&gt;= 20 M2 &lt;= 500 M2)</t>
  </si>
  <si>
    <t>Comercial Clase 1 (&lt;= 300 M2)</t>
  </si>
  <si>
    <t>Comercial Clase 2 (&gt;= 300 M2 &lt;= 600 M2)</t>
  </si>
  <si>
    <t>Comercial Clase 3 (&gt; 600 M2)</t>
  </si>
  <si>
    <t>Institucional Clase 1 (&lt;= 300 M2)</t>
  </si>
  <si>
    <t>Institucional Clase 2 (&gt;= 300 M2 &lt;= 600 M2)</t>
  </si>
  <si>
    <t>Institucioal Clase 3 (&gt; 600 M2)</t>
  </si>
  <si>
    <t>Rural</t>
  </si>
  <si>
    <t>Comercial Clase 3 (&gt; 500 M2)</t>
  </si>
  <si>
    <t>NUMERO DE USUARIOS</t>
  </si>
  <si>
    <t>Empresa</t>
  </si>
  <si>
    <t>Estrato 1</t>
  </si>
  <si>
    <t>Estrato 2</t>
  </si>
  <si>
    <t>Estrato 3</t>
  </si>
  <si>
    <t>Estrato 4</t>
  </si>
  <si>
    <t>Estrato 5</t>
  </si>
  <si>
    <t>Estrato 6</t>
  </si>
  <si>
    <t>Total Residencial</t>
  </si>
  <si>
    <t>Industrial</t>
  </si>
  <si>
    <t>Comercial</t>
  </si>
  <si>
    <t>Oficial</t>
  </si>
  <si>
    <t>Otros</t>
  </si>
  <si>
    <t>Total No Residencial</t>
  </si>
  <si>
    <t>CENTRAL HIDROELECTRICA DE CALDAS S.A. E.S.P.</t>
  </si>
  <si>
    <t>DISTRIBUIDORA Y COMERCIALIZADORA DE ENERGIA ELECTRICA S.A. E.S.P.</t>
  </si>
  <si>
    <t>EMGESA S.A. E.S.P.</t>
  </si>
  <si>
    <t>EMPRESAS MUNICIPALES DE CALI   E.I.C.E  E.S.P</t>
  </si>
  <si>
    <t>EMPRESAS PÚBLICAS DE MEDELLIN E.S.P.</t>
  </si>
  <si>
    <t>ISAGEN S.A. E.S.P.</t>
  </si>
  <si>
    <t>PROFESIONALES EN ENERGÍA S.A E.S.P</t>
  </si>
  <si>
    <t>QI ENERGY SAS ESP</t>
  </si>
  <si>
    <t>RENOVATIO TRADING AMERICAS SAS ESP</t>
  </si>
  <si>
    <t>TERPEL ENERGIA S.A.S E.S.P</t>
  </si>
  <si>
    <t>VATIA S.A. E.S.P.</t>
  </si>
  <si>
    <t>CELSIA COLOMBIA S.A. E.S.P.</t>
  </si>
  <si>
    <t>EMPRESA DE ENERGÍA DE PEREIRA S.A. ESP.</t>
  </si>
  <si>
    <t>ENERTOTAL S.A. E.S.P.</t>
  </si>
  <si>
    <t>RURAL</t>
  </si>
  <si>
    <t>URBANO</t>
  </si>
  <si>
    <t>CENTROS POBLADOS</t>
  </si>
  <si>
    <t>AES CHIVOR &amp; CIA SCA ESP</t>
  </si>
  <si>
    <t xml:space="preserve">FACTURACIÓN </t>
  </si>
  <si>
    <t>SUBTOTAL</t>
  </si>
  <si>
    <t>ELECTRIFICADORA DEL CARIBE S.A. E.S.P.</t>
  </si>
  <si>
    <t>http://reportes.sui.gov.co/fabricaReportes/frameSet.jsp?idreporte=ele_com_096</t>
  </si>
  <si>
    <t>NÚMERO DE USUARIOS  URBANO</t>
  </si>
  <si>
    <t xml:space="preserve">NÚMERO DE USUARIOS  RURAL </t>
  </si>
  <si>
    <t xml:space="preserve">NUMERO DE USUARIOS - DATOS FEBRERO DE 2020 / SUI / A PARTIR DE FEBRERO DE 2020 EL NUMERO DE USUARIO SE DUPLICA </t>
  </si>
  <si>
    <t>VALOR UVT</t>
  </si>
  <si>
    <t>INDUSTRIAL, COMERCIAL, OFICIAL Y OTRO</t>
  </si>
  <si>
    <t>TARIFA MÍNIMA % DE LA  UVT</t>
  </si>
  <si>
    <t>TARIFA</t>
  </si>
  <si>
    <t>Consumo menor igual a 500 kWh-mes</t>
  </si>
  <si>
    <t>Consumo mayor a 10.000 kWh-mes menor-igual a 20.000</t>
  </si>
  <si>
    <t>Consumo mayor a 5.000 kWh-mes menor-igual a 10.000</t>
  </si>
  <si>
    <t>Consumo mayor a 500 kWh-mes menor-igual a 5.000</t>
  </si>
  <si>
    <t>Consumo mayor a 20.000 kWh-mes menor-igual a 30.000</t>
  </si>
  <si>
    <t xml:space="preserve">Consumo mayor a 55.000 kWh-mes </t>
  </si>
  <si>
    <t>Consumo mayor a 30.000 kWh-mes menor-igual a 55.000</t>
  </si>
  <si>
    <t>Hay datos del comercial, numero de usuarios sin consumo promedio - COMERCIAL</t>
  </si>
  <si>
    <t>Hay datos del comercial, numero de usuarios sin consumo promedio -INDUISTRIAL</t>
  </si>
  <si>
    <t>TOTAL FACTURADO IMPUESTO DE AP</t>
  </si>
  <si>
    <t>TOTAL FACTURADO</t>
  </si>
  <si>
    <t>TOTAL RECAUDO IMPUESTO DE AP</t>
  </si>
  <si>
    <t>tarifa kWh</t>
  </si>
  <si>
    <t>% TARIFA - CONSUMO</t>
  </si>
  <si>
    <t>NÚMERO DE LUMINARIAS A INSTALAR  - MODERNIZACIÓN</t>
  </si>
  <si>
    <t>AÑO 1: Inversión</t>
  </si>
  <si>
    <t>2.3.3 Gestión ambiental de los residuos del Alumbrado Público</t>
  </si>
  <si>
    <t>2.3.4 Desarrollo tecnológico asociado al servicio de AP</t>
  </si>
  <si>
    <t>2.3.5 Alumbrado Navideño y Ornamental</t>
  </si>
  <si>
    <t>2.3.1 Modernizacion</t>
  </si>
  <si>
    <t>2.3. Otros Gastos con recursos del IAP</t>
  </si>
  <si>
    <t>2.3.2 Expansión vegetativa</t>
  </si>
  <si>
    <t>Expansión vegetativa - Número de luminarias</t>
  </si>
  <si>
    <t xml:space="preserve">Periodo del año 3 al año 6. No se aumenta el numero de luminarias por que el esquema financiero no seria viable en los seis (6) primeros años
Acuerdo 002 del 29/12/20 del INVAMA se dispone de $234 MCOP para inversión. </t>
  </si>
  <si>
    <t>A partir de año 5 al año 16</t>
  </si>
  <si>
    <t>Periodo año 10 al año 16</t>
  </si>
  <si>
    <t>Periodo año 17 en adelante</t>
  </si>
  <si>
    <t>Acuerdo 002 del 29/12/20 del INVAMA se dispone de $600 MCOP para el Navideño, por lo cual se propone el 3% sobre los ingresos del IAP para el alumbrado navideño del año 1 al año 16</t>
  </si>
  <si>
    <t>Año 17 en adelante</t>
  </si>
  <si>
    <t>VNA 15 años</t>
  </si>
  <si>
    <t>VNA 10 años</t>
  </si>
  <si>
    <t>INTERVENTORIA</t>
  </si>
  <si>
    <t>MODERNIZACION CON EL IAP</t>
  </si>
  <si>
    <t>Inversiones en modernización del sistema de alumbrado público con recursos del IAP</t>
  </si>
  <si>
    <t xml:space="preserve">El saldo acumulado anual, son recursos para inversiones de servicios tecnológicos asociados a la prestación del servicio de alumbrado público o telegestión, expansión vegetativa y otras actividades del servicio de alumbrado público. </t>
  </si>
  <si>
    <t>MONTO            :</t>
  </si>
  <si>
    <t>COTIZACIÓN DAVIVIENDA</t>
  </si>
  <si>
    <t>ESTABLECIDO MERCADO</t>
  </si>
  <si>
    <t>PLAZO               :</t>
  </si>
  <si>
    <t>PAGO CADA</t>
  </si>
  <si>
    <t>No. cuotas:</t>
  </si>
  <si>
    <t>IBR</t>
  </si>
  <si>
    <t>DTF 30 DE AGOSTO</t>
  </si>
  <si>
    <t>CUOTA              :</t>
  </si>
  <si>
    <t>Spread</t>
  </si>
  <si>
    <t>PUNTOS</t>
  </si>
  <si>
    <t>TASA NOMIN:</t>
  </si>
  <si>
    <t>Tasa Nominal  Total</t>
  </si>
  <si>
    <t>TASA PERIOD:</t>
  </si>
  <si>
    <t>Tasa EA</t>
  </si>
  <si>
    <t>TASA EA</t>
  </si>
  <si>
    <t>Tasa periódica</t>
  </si>
  <si>
    <t>PERIODO</t>
  </si>
  <si>
    <t>CUOTA</t>
  </si>
  <si>
    <t>CAPITAL</t>
  </si>
  <si>
    <t>INTERESES</t>
  </si>
  <si>
    <t>SALDO</t>
  </si>
  <si>
    <t>INTERES</t>
  </si>
  <si>
    <t xml:space="preserve">2.2.1  Pago credito </t>
  </si>
  <si>
    <t>2.2. Remuneración Credito y otros costos CREG 123 de 2011</t>
  </si>
  <si>
    <t>PAGO CREDITO</t>
  </si>
  <si>
    <t>ESQUEMA FINANCIERO ESCENARIO No. 2 - 25 años</t>
  </si>
  <si>
    <t>ESQUEMA FINANCIERO ESCENARIO No. 3 - 20 años</t>
  </si>
  <si>
    <t>ESQUEMA FINANCIERO ESCENARIO No. 4 - 10 años</t>
  </si>
  <si>
    <t>ESQUEMA FINANCIERO ESCENARIO No. 5 - 15 años</t>
  </si>
  <si>
    <t>ESQUEMA FINANCIERO ESCENARIO No. 6 - 10 años</t>
  </si>
  <si>
    <t>Número de luminarias Expansión Vegetativa No. 1 (A partir del año 3)</t>
  </si>
  <si>
    <t>Número de luminarias Expansión Vegetativa No. 2 (A partir del año 18)</t>
  </si>
  <si>
    <t>Inversión expansión vegetativa No. 1</t>
  </si>
  <si>
    <t>Inversión expansión vegetativa No. 2</t>
  </si>
  <si>
    <t xml:space="preserve">TOTAL LUMINARIAS </t>
  </si>
  <si>
    <t>TOTAL INVERSIÓNES</t>
  </si>
  <si>
    <t>TOTAL INVERSIONES CON RECURSOS DE TERCEROS</t>
  </si>
  <si>
    <t>TOTAL INVERSIONES CON RECURSOS DEL IAP</t>
  </si>
  <si>
    <t>TOTAL INVERSIONES</t>
  </si>
  <si>
    <t>AÑO 1: Número de luminarias instaldas con recursos propios o de un tercero ($30.000 MCOP)</t>
  </si>
  <si>
    <t>AÑO 2-6: Número de luminarias instaladas con recursos del IAP</t>
  </si>
  <si>
    <t>AÑO 2-6: Inversión</t>
  </si>
  <si>
    <t>AÑO 16. Número de luminaras inversiones con recursos del IAP</t>
  </si>
  <si>
    <t>AÑO 16: Inversión con recursos del IAP</t>
  </si>
  <si>
    <t>FLUJO DE CAJA LIBRE PARA EVALUACIÓN FINANCIERA</t>
  </si>
  <si>
    <t>Tasa  de Financiación</t>
  </si>
  <si>
    <t>Tasa de Reinversión</t>
  </si>
  <si>
    <t>Inversión en Activos Productivos</t>
  </si>
  <si>
    <t>Flujos de Caja Libre del Negocio (GIF)</t>
  </si>
  <si>
    <t>Flujos de Caja Libre del Proyecto</t>
  </si>
  <si>
    <t>TIRM (Proyecto)</t>
  </si>
  <si>
    <t>VNA (Proyecto)</t>
  </si>
  <si>
    <t>FLUJO DE CAJA LIBRE</t>
  </si>
  <si>
    <t xml:space="preserve">TIRM </t>
  </si>
  <si>
    <t>VNA</t>
  </si>
  <si>
    <t>SALDO FINAL CAJA - RECURSOS PARA INVERSION EN EL SERVICIO DE ALUMBRADO PÚBLICO</t>
  </si>
  <si>
    <t>Mástil 14 mts</t>
  </si>
  <si>
    <t>Collarín de 6 a 8" por 1 salida  en platina galv. de 1/4"</t>
  </si>
  <si>
    <t>Instalación equipo de telegestión nodo</t>
  </si>
  <si>
    <t xml:space="preserve">Se establece el costo para el contrato de Interventoría el 5% incluido IVA sobre los ingresos del IAP. El alcance de la interventoría es Técnica, Jurídica, Regulatoria, Financiera, Ambiental y de Seguridad Industrial </t>
  </si>
  <si>
    <t>Actividades que se pueden financiar con los recursos del impuesto de alumbrado público, se propone que en septiembre de cada año la administración, el operador del servicio y la interventoría establezcan las inversiones en este rubro. 
Adicionalmente se tiene en cuenta el acuerdo 002 del 29/12/20 del INVAMA se dispone de $600 MCOP para el Navideño.</t>
  </si>
  <si>
    <t>DEMANA DE ENERGIA MWh-año</t>
  </si>
  <si>
    <t>REDUCCIÓN DEMANDA DE ENERGÍA Mwh-año</t>
  </si>
  <si>
    <t>UPME RESOLUCIÓN No. 385 DE 2020</t>
  </si>
  <si>
    <t>0,488 tonCO2/MWh</t>
  </si>
  <si>
    <t>LIMITE INFERIDO</t>
  </si>
  <si>
    <t>CONSUMO PROMEDIO Kwh/Suscriptor</t>
  </si>
  <si>
    <t>CSEE para el año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</si>
</sst>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0_-;\-* #,##0_-;_-* &quot;-&quot;_-;_-@_-"/>
    <numFmt numFmtId="43" formatCode="_-* #,##0.00_-;\-* #,##0.00_-;_-* &quot;-&quot;??_-;_-@_-"/>
    <numFmt numFmtId="164" formatCode="&quot;$&quot;#,##0;\-&quot;$&quot;#,##0"/>
    <numFmt numFmtId="165" formatCode="&quot;$&quot;#,##0;[Red]\-&quot;$&quot;#,##0"/>
    <numFmt numFmtId="166" formatCode="&quot;$&quot;#,##0.00;[Red]\-&quot;$&quot;#,##0.00"/>
    <numFmt numFmtId="167" formatCode="_-&quot;$&quot;* #,##0.00_-;\-&quot;$&quot;* #,##0.00_-;_-&quot;$&quot;* &quot;-&quot;??_-;_-@_-"/>
    <numFmt numFmtId="168" formatCode="_(* #,##0.00_);_(* \(#,##0.00\);_(* &quot;-&quot;??_);_(@_)"/>
    <numFmt numFmtId="169" formatCode="_(* #,##0_);_(* \(#,##0\);_(* &quot;-&quot;??_);_(@_)"/>
    <numFmt numFmtId="170" formatCode="0.000%"/>
    <numFmt numFmtId="171" formatCode="0.0%"/>
    <numFmt numFmtId="172" formatCode="&quot;C$&quot;#,##0.00_);\(&quot;C$&quot;#,##0.00\)"/>
    <numFmt numFmtId="173" formatCode="#,##0_ ;[Red]\-#,##0\ "/>
    <numFmt numFmtId="174" formatCode="_-* #,##0.00_-;\-* #,##0.00_-;_-* &quot;-&quot;_-;_-@_-"/>
    <numFmt numFmtId="175" formatCode="[$$-80A]#,##0.00"/>
    <numFmt numFmtId="176" formatCode="&quot;AÑO&quot;\ 0"/>
    <numFmt numFmtId="177" formatCode="_-* #,##0_-;\-* #,##0_-;_-* &quot;-&quot;??_-;_-@_-"/>
    <numFmt numFmtId="178" formatCode="&quot;$&quot;#,##0.000"/>
    <numFmt numFmtId="179" formatCode="&quot;mes&quot;\ 0"/>
    <numFmt numFmtId="180" formatCode="_(* #,##0_);_(* \(#,##0\);_(* &quot;-&quot;_);_(@_)"/>
    <numFmt numFmtId="181" formatCode="&quot;$&quot;\ #,##0.00;[Red]&quot;$&quot;\ \-#,##0"/>
    <numFmt numFmtId="182" formatCode="_-* #,##0.000_-;\-* #,##0.000_-;_-* &quot;-&quot;_-;_-@_-"/>
    <numFmt numFmtId="183" formatCode="_-* #,##0.0000_-;\-* #,##0.0000_-;_-* &quot;-&quot;_-;_-@_-"/>
    <numFmt numFmtId="184" formatCode="&quot;$&quot;#,##0"/>
    <numFmt numFmtId="185" formatCode="&quot;$&quot;\ #,##0.00_);[Red]\(&quot;$&quot;\ #,##0.00\)"/>
    <numFmt numFmtId="186" formatCode="0.000000%"/>
    <numFmt numFmtId="187" formatCode="_-[$$-240A]\ * #,##0.00_-;\-[$$-240A]\ * #,##0.00_-;_-[$$-240A]\ * &quot;-&quot;??_-;_-@_-"/>
  </numFmts>
  <fonts count="53" x14ac:knownFonts="1">
    <font>
      <sz val="11"/>
      <color theme="1"/>
      <name val="Calibri"/>
      <family val="2"/>
      <scheme val="minor"/>
    </font>
    <font>
      <sz val="10"/>
      <name val="Arial"/>
      <family val="2"/>
    </font>
    <font>
      <sz val="10"/>
      <name val="MS Sans Serif"/>
      <family val="2"/>
    </font>
    <font>
      <sz val="11"/>
      <color theme="1"/>
      <name val="Calibri"/>
      <family val="2"/>
      <scheme val="minor"/>
    </font>
    <font>
      <sz val="8"/>
      <color theme="1"/>
      <name val="Verdana"/>
      <family val="2"/>
    </font>
    <font>
      <b/>
      <sz val="8"/>
      <name val="Verdana"/>
      <family val="2"/>
    </font>
    <font>
      <sz val="8"/>
      <name val="Verdana"/>
      <family val="2"/>
    </font>
    <font>
      <sz val="12"/>
      <name val="Arial"/>
      <family val="2"/>
    </font>
    <font>
      <sz val="8"/>
      <name val="Calibri"/>
      <family val="2"/>
      <scheme val="minor"/>
    </font>
    <font>
      <b/>
      <sz val="9"/>
      <color theme="0"/>
      <name val="Century Gothic"/>
      <family val="2"/>
    </font>
    <font>
      <b/>
      <sz val="9"/>
      <name val="Century Gothic"/>
      <family val="2"/>
    </font>
    <font>
      <sz val="9"/>
      <name val="Century Gothic"/>
      <family val="2"/>
    </font>
    <font>
      <sz val="9"/>
      <color theme="1"/>
      <name val="Century Gothic"/>
      <family val="2"/>
    </font>
    <font>
      <b/>
      <sz val="9"/>
      <color theme="1"/>
      <name val="Century Gothic"/>
      <family val="2"/>
    </font>
    <font>
      <b/>
      <sz val="9"/>
      <color rgb="FFFF0000"/>
      <name val="Century Gothic"/>
      <family val="2"/>
    </font>
    <font>
      <sz val="9"/>
      <color theme="0"/>
      <name val="Century Gothic"/>
      <family val="2"/>
    </font>
    <font>
      <sz val="9"/>
      <color rgb="FFFF0000"/>
      <name val="Century Gothic"/>
      <family val="2"/>
    </font>
    <font>
      <b/>
      <sz val="9"/>
      <color rgb="FF00B0F0"/>
      <name val="Century Gothic"/>
      <family val="2"/>
    </font>
    <font>
      <sz val="9"/>
      <color indexed="81"/>
      <name val="Tahoma"/>
      <family val="2"/>
    </font>
    <font>
      <b/>
      <sz val="9"/>
      <color indexed="81"/>
      <name val="Tahoma"/>
      <family val="2"/>
    </font>
    <font>
      <sz val="7"/>
      <color theme="1"/>
      <name val="Century Gothic"/>
      <family val="2"/>
    </font>
    <font>
      <b/>
      <sz val="7"/>
      <color theme="0"/>
      <name val="Century Gothic"/>
      <family val="2"/>
    </font>
    <font>
      <sz val="7"/>
      <color rgb="FFFF0000"/>
      <name val="Century Gothic"/>
      <family val="2"/>
    </font>
    <font>
      <b/>
      <sz val="8"/>
      <color theme="0"/>
      <name val="Century Gothic"/>
      <family val="2"/>
    </font>
    <font>
      <sz val="8"/>
      <color theme="1"/>
      <name val="Century Gothic"/>
      <family val="2"/>
    </font>
    <font>
      <sz val="8"/>
      <name val="Century Gothic"/>
      <family val="2"/>
    </font>
    <font>
      <b/>
      <sz val="8"/>
      <name val="Century Gothic"/>
      <family val="2"/>
    </font>
    <font>
      <b/>
      <sz val="8"/>
      <color theme="1"/>
      <name val="Century Gothic"/>
      <family val="2"/>
    </font>
    <font>
      <sz val="9"/>
      <color theme="1"/>
      <name val="Lucida Sans"/>
      <family val="2"/>
    </font>
    <font>
      <sz val="9"/>
      <name val="Lucida Sans"/>
      <family val="2"/>
    </font>
    <font>
      <b/>
      <sz val="9"/>
      <name val="Lucida Sans"/>
      <family val="2"/>
    </font>
    <font>
      <sz val="6"/>
      <color theme="1"/>
      <name val="Century Gothic"/>
      <family val="2"/>
    </font>
    <font>
      <sz val="8"/>
      <color rgb="FFFF0000"/>
      <name val="Calibri"/>
      <family val="2"/>
      <scheme val="minor"/>
    </font>
    <font>
      <sz val="9"/>
      <color theme="1"/>
      <name val="Calibri"/>
      <family val="2"/>
      <scheme val="minor"/>
    </font>
    <font>
      <b/>
      <sz val="9"/>
      <color theme="1"/>
      <name val="Calibri"/>
      <family val="2"/>
      <scheme val="minor"/>
    </font>
    <font>
      <b/>
      <sz val="9"/>
      <color theme="1"/>
      <name val="Century Gothic"/>
      <family val="1"/>
    </font>
    <font>
      <b/>
      <i/>
      <u/>
      <sz val="9"/>
      <color theme="1"/>
      <name val="Calibri"/>
      <family val="2"/>
      <scheme val="minor"/>
    </font>
    <font>
      <b/>
      <u/>
      <sz val="9"/>
      <color theme="1"/>
      <name val="Calibri"/>
      <family val="2"/>
      <scheme val="minor"/>
    </font>
    <font>
      <sz val="9"/>
      <name val="Calibri"/>
      <family val="2"/>
      <scheme val="minor"/>
    </font>
    <font>
      <sz val="10"/>
      <name val="MS Sans Serif"/>
    </font>
    <font>
      <b/>
      <sz val="11"/>
      <color theme="0"/>
      <name val="Calibri"/>
      <family val="2"/>
      <scheme val="minor"/>
    </font>
    <font>
      <b/>
      <sz val="12"/>
      <color theme="1"/>
      <name val="Century Gothic"/>
      <family val="2"/>
    </font>
    <font>
      <b/>
      <sz val="11"/>
      <color theme="1"/>
      <name val="Calibri"/>
      <family val="2"/>
      <scheme val="minor"/>
    </font>
    <font>
      <b/>
      <sz val="10"/>
      <name val="Arial"/>
      <family val="2"/>
    </font>
    <font>
      <b/>
      <sz val="10"/>
      <color theme="0"/>
      <name val="Arial"/>
      <family val="2"/>
    </font>
    <font>
      <b/>
      <sz val="8"/>
      <color rgb="FFFF0000"/>
      <name val="Century Gothic"/>
      <family val="2"/>
    </font>
    <font>
      <b/>
      <sz val="8"/>
      <color rgb="FFFF0000"/>
      <name val="Calibri"/>
      <family val="2"/>
      <scheme val="minor"/>
    </font>
    <font>
      <sz val="12"/>
      <color rgb="FF222222"/>
      <name val="Arial"/>
      <family val="2"/>
    </font>
    <font>
      <sz val="11"/>
      <color rgb="FF000000"/>
      <name val="Calibri"/>
      <family val="2"/>
    </font>
    <font>
      <u/>
      <sz val="11"/>
      <color theme="10"/>
      <name val="Calibri"/>
      <family val="2"/>
      <scheme val="minor"/>
    </font>
    <font>
      <sz val="9"/>
      <color rgb="FF000000"/>
      <name val="Arial"/>
      <family val="2"/>
    </font>
    <font>
      <b/>
      <sz val="9"/>
      <color theme="0"/>
      <name val="Arial"/>
      <family val="2"/>
    </font>
    <font>
      <b/>
      <sz val="11"/>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rgb="FFFFFF00"/>
        <bgColor indexed="64"/>
      </patternFill>
    </fill>
    <fill>
      <patternFill patternType="solid">
        <fgColor rgb="FFFF0000"/>
        <bgColor indexed="64"/>
      </patternFill>
    </fill>
    <fill>
      <patternFill patternType="solid">
        <fgColor indexed="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499984740745262"/>
        <bgColor indexed="64"/>
      </patternFill>
    </fill>
    <fill>
      <patternFill patternType="solid">
        <fgColor rgb="FFFFC0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FF"/>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s>
  <cellStyleXfs count="16">
    <xf numFmtId="0" fontId="0" fillId="0" borderId="0"/>
    <xf numFmtId="0" fontId="1" fillId="0" borderId="0"/>
    <xf numFmtId="0" fontId="2" fillId="0" borderId="0"/>
    <xf numFmtId="168" fontId="3" fillId="0" borderId="0" applyFont="0" applyFill="0" applyBorder="0" applyAlignment="0" applyProtection="0"/>
    <xf numFmtId="172" fontId="7" fillId="0" borderId="0" applyFill="0" applyBorder="0" applyAlignment="0" applyProtection="0"/>
    <xf numFmtId="41" fontId="3" fillId="0" borderId="0" applyFont="0" applyFill="0" applyBorder="0" applyAlignment="0" applyProtection="0"/>
    <xf numFmtId="0" fontId="3" fillId="0" borderId="0"/>
    <xf numFmtId="175" fontId="3" fillId="0" borderId="0"/>
    <xf numFmtId="9" fontId="3"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9" fillId="0" borderId="0"/>
    <xf numFmtId="9" fontId="1" fillId="0" borderId="0" applyFont="0" applyFill="0" applyBorder="0" applyAlignment="0" applyProtection="0"/>
    <xf numFmtId="0" fontId="49" fillId="0" borderId="0" applyNumberFormat="0" applyFill="0" applyBorder="0" applyAlignment="0" applyProtection="0"/>
  </cellStyleXfs>
  <cellXfs count="550">
    <xf numFmtId="0" fontId="0" fillId="0" borderId="0" xfId="0"/>
    <xf numFmtId="3" fontId="4" fillId="2" borderId="2" xfId="0" applyNumberFormat="1" applyFont="1" applyFill="1" applyBorder="1" applyAlignment="1">
      <alignment horizontal="center" vertical="center"/>
    </xf>
    <xf numFmtId="0" fontId="6" fillId="2" borderId="0" xfId="0" applyFont="1" applyFill="1" applyAlignment="1">
      <alignment vertical="center"/>
    </xf>
    <xf numFmtId="0" fontId="6" fillId="2" borderId="2" xfId="0" applyFont="1" applyFill="1" applyBorder="1" applyAlignment="1">
      <alignment horizontal="center" vertical="center"/>
    </xf>
    <xf numFmtId="3" fontId="5" fillId="2" borderId="0" xfId="0" applyNumberFormat="1" applyFont="1" applyFill="1" applyAlignment="1">
      <alignment horizontal="center" vertical="center"/>
    </xf>
    <xf numFmtId="0" fontId="5" fillId="2" borderId="0" xfId="0" applyFont="1" applyFill="1" applyAlignment="1">
      <alignment vertical="center"/>
    </xf>
    <xf numFmtId="0" fontId="5" fillId="2" borderId="1" xfId="0" applyFont="1" applyFill="1" applyBorder="1" applyAlignment="1">
      <alignment vertical="center"/>
    </xf>
    <xf numFmtId="0" fontId="6" fillId="2" borderId="0" xfId="0" applyFont="1" applyFill="1" applyAlignment="1">
      <alignment horizontal="center" vertical="center"/>
    </xf>
    <xf numFmtId="4" fontId="6" fillId="2" borderId="0" xfId="0" applyNumberFormat="1" applyFont="1" applyFill="1" applyAlignment="1">
      <alignment horizontal="center" vertical="center"/>
    </xf>
    <xf numFmtId="3" fontId="6" fillId="2" borderId="0" xfId="0" applyNumberFormat="1" applyFont="1" applyFill="1" applyAlignment="1">
      <alignment vertical="center"/>
    </xf>
    <xf numFmtId="3" fontId="5" fillId="2" borderId="0" xfId="0" applyNumberFormat="1" applyFont="1" applyFill="1" applyAlignment="1">
      <alignment vertical="center"/>
    </xf>
    <xf numFmtId="0" fontId="4" fillId="2" borderId="2" xfId="0" applyFont="1" applyFill="1" applyBorder="1" applyAlignment="1">
      <alignment horizontal="center" vertical="center"/>
    </xf>
    <xf numFmtId="3" fontId="4" fillId="2" borderId="2" xfId="0" applyNumberFormat="1" applyFont="1" applyFill="1" applyBorder="1" applyAlignment="1">
      <alignment vertical="center"/>
    </xf>
    <xf numFmtId="4" fontId="4" fillId="2" borderId="2" xfId="0" applyNumberFormat="1" applyFont="1" applyFill="1" applyBorder="1" applyAlignment="1">
      <alignment horizontal="center" vertical="center"/>
    </xf>
    <xf numFmtId="41" fontId="4" fillId="2" borderId="2" xfId="5" applyFont="1" applyFill="1" applyBorder="1" applyAlignment="1">
      <alignment vertical="center"/>
    </xf>
    <xf numFmtId="3" fontId="6" fillId="2" borderId="0" xfId="0" applyNumberFormat="1" applyFont="1" applyFill="1" applyAlignment="1">
      <alignment horizontal="center" vertical="center"/>
    </xf>
    <xf numFmtId="1" fontId="5" fillId="2" borderId="0" xfId="0" applyNumberFormat="1" applyFont="1" applyFill="1" applyAlignment="1">
      <alignment horizontal="center" vertical="center"/>
    </xf>
    <xf numFmtId="0" fontId="5" fillId="2" borderId="2" xfId="0" applyFont="1" applyFill="1" applyBorder="1" applyAlignment="1">
      <alignment horizontal="center" vertical="center"/>
    </xf>
    <xf numFmtId="4" fontId="5" fillId="2" borderId="2" xfId="0"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5" fillId="2" borderId="2" xfId="0" applyNumberFormat="1" applyFont="1" applyFill="1" applyBorder="1" applyAlignment="1">
      <alignment horizontal="center" vertical="center"/>
    </xf>
    <xf numFmtId="0" fontId="6" fillId="2" borderId="2" xfId="0" applyFont="1" applyFill="1" applyBorder="1" applyAlignment="1">
      <alignment vertical="center"/>
    </xf>
    <xf numFmtId="4" fontId="6" fillId="2" borderId="2" xfId="0" applyNumberFormat="1" applyFont="1" applyFill="1" applyBorder="1" applyAlignment="1">
      <alignment horizontal="center" vertical="center"/>
    </xf>
    <xf numFmtId="3" fontId="6" fillId="2" borderId="2" xfId="0" applyNumberFormat="1" applyFont="1" applyFill="1" applyBorder="1" applyAlignment="1">
      <alignment vertical="center"/>
    </xf>
    <xf numFmtId="174" fontId="4" fillId="2" borderId="2" xfId="5" applyNumberFormat="1" applyFont="1" applyFill="1" applyBorder="1" applyAlignment="1">
      <alignment vertical="center"/>
    </xf>
    <xf numFmtId="0" fontId="5" fillId="2" borderId="0" xfId="0" applyFont="1" applyFill="1" applyAlignment="1">
      <alignment horizontal="center" vertical="center"/>
    </xf>
    <xf numFmtId="0" fontId="0" fillId="2" borderId="0" xfId="0" applyFill="1"/>
    <xf numFmtId="175" fontId="9" fillId="6" borderId="2" xfId="7" applyFont="1" applyFill="1" applyBorder="1" applyAlignment="1">
      <alignment horizontal="center" vertical="center" wrapText="1"/>
    </xf>
    <xf numFmtId="41" fontId="9" fillId="6" borderId="2" xfId="5" applyFont="1" applyFill="1" applyBorder="1" applyAlignment="1">
      <alignment horizontal="center" vertical="center" wrapText="1"/>
    </xf>
    <xf numFmtId="175" fontId="10" fillId="3" borderId="2" xfId="7" applyFont="1" applyFill="1" applyBorder="1" applyAlignment="1">
      <alignment horizontal="center" vertical="center" wrapText="1"/>
    </xf>
    <xf numFmtId="41" fontId="10" fillId="3" borderId="2" xfId="5" applyFont="1" applyFill="1" applyBorder="1" applyAlignment="1">
      <alignment horizontal="center" vertical="center" wrapText="1"/>
    </xf>
    <xf numFmtId="0" fontId="11" fillId="2" borderId="2" xfId="1" applyFont="1" applyFill="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vertical="center" wrapText="1"/>
    </xf>
    <xf numFmtId="0" fontId="11" fillId="2" borderId="2" xfId="0" applyFont="1" applyFill="1" applyBorder="1" applyAlignment="1">
      <alignment horizontal="center" vertical="center" wrapText="1"/>
    </xf>
    <xf numFmtId="3" fontId="11" fillId="2" borderId="2" xfId="0" applyNumberFormat="1" applyFont="1" applyFill="1" applyBorder="1" applyAlignment="1">
      <alignment horizontal="center" vertical="center" wrapText="1"/>
    </xf>
    <xf numFmtId="3" fontId="11" fillId="2" borderId="2" xfId="0" applyNumberFormat="1" applyFont="1" applyFill="1" applyBorder="1" applyAlignment="1">
      <alignment vertical="center" wrapText="1"/>
    </xf>
    <xf numFmtId="0" fontId="11" fillId="2" borderId="0" xfId="0" applyFont="1" applyFill="1" applyAlignment="1">
      <alignment vertical="center" wrapText="1"/>
    </xf>
    <xf numFmtId="173" fontId="11" fillId="2" borderId="2" xfId="7" applyNumberFormat="1" applyFont="1" applyFill="1" applyBorder="1" applyAlignment="1">
      <alignment vertical="center" wrapText="1"/>
    </xf>
    <xf numFmtId="173" fontId="11" fillId="0" borderId="2" xfId="7" applyNumberFormat="1" applyFont="1" applyBorder="1" applyAlignment="1">
      <alignment vertical="center" wrapText="1"/>
    </xf>
    <xf numFmtId="3" fontId="11" fillId="0" borderId="2" xfId="0" applyNumberFormat="1" applyFont="1" applyBorder="1" applyAlignment="1">
      <alignment horizontal="center" vertical="center" wrapText="1"/>
    </xf>
    <xf numFmtId="3" fontId="11" fillId="0" borderId="2" xfId="0" applyNumberFormat="1" applyFont="1" applyBorder="1" applyAlignment="1">
      <alignment vertical="center" wrapText="1"/>
    </xf>
    <xf numFmtId="0" fontId="9" fillId="2" borderId="0" xfId="0" applyFont="1" applyFill="1" applyAlignment="1">
      <alignment vertical="center" wrapText="1"/>
    </xf>
    <xf numFmtId="0" fontId="12" fillId="0" borderId="0" xfId="0" applyFont="1" applyAlignment="1">
      <alignment vertical="center" wrapText="1"/>
    </xf>
    <xf numFmtId="0" fontId="13" fillId="0" borderId="2" xfId="0" applyFont="1" applyBorder="1" applyAlignment="1">
      <alignment horizontal="center" vertical="center" wrapText="1"/>
    </xf>
    <xf numFmtId="0" fontId="12" fillId="2" borderId="2" xfId="0" applyFont="1" applyFill="1" applyBorder="1" applyAlignment="1">
      <alignment vertical="center" wrapText="1"/>
    </xf>
    <xf numFmtId="0" fontId="12" fillId="0" borderId="2" xfId="0" applyFont="1" applyBorder="1" applyAlignment="1">
      <alignment vertical="center" wrapText="1"/>
    </xf>
    <xf numFmtId="0" fontId="10" fillId="2" borderId="2" xfId="0" applyFont="1" applyFill="1" applyBorder="1" applyAlignment="1">
      <alignment vertical="center" wrapText="1"/>
    </xf>
    <xf numFmtId="0" fontId="13" fillId="2" borderId="2" xfId="0" applyFont="1" applyFill="1" applyBorder="1" applyAlignment="1">
      <alignment horizontal="center" vertical="center" wrapText="1"/>
    </xf>
    <xf numFmtId="0" fontId="13" fillId="0" borderId="0" xfId="0" applyFont="1" applyAlignment="1">
      <alignment horizontal="center" vertical="center" wrapText="1"/>
    </xf>
    <xf numFmtId="0" fontId="12" fillId="2" borderId="2" xfId="0" applyFont="1" applyFill="1" applyBorder="1" applyAlignment="1">
      <alignment horizontal="left" vertical="center" wrapText="1"/>
    </xf>
    <xf numFmtId="0" fontId="12" fillId="2" borderId="2" xfId="0" applyFont="1" applyFill="1" applyBorder="1" applyAlignment="1">
      <alignment horizontal="center" vertical="center" wrapText="1"/>
    </xf>
    <xf numFmtId="0" fontId="11" fillId="2" borderId="2" xfId="1" applyFont="1" applyFill="1" applyBorder="1" applyAlignment="1">
      <alignment horizontal="left" vertical="center" wrapText="1"/>
    </xf>
    <xf numFmtId="10" fontId="11" fillId="2" borderId="2" xfId="8" applyNumberFormat="1" applyFont="1" applyFill="1" applyBorder="1" applyAlignment="1">
      <alignment horizontal="center" vertical="center" wrapText="1"/>
    </xf>
    <xf numFmtId="9" fontId="11" fillId="2" borderId="2" xfId="1" applyNumberFormat="1" applyFont="1" applyFill="1" applyBorder="1" applyAlignment="1">
      <alignment horizontal="center" vertical="center" wrapText="1"/>
    </xf>
    <xf numFmtId="0" fontId="11" fillId="2" borderId="2" xfId="1" applyFont="1" applyFill="1" applyBorder="1" applyAlignment="1">
      <alignment vertical="center" wrapText="1"/>
    </xf>
    <xf numFmtId="0" fontId="15" fillId="0" borderId="0" xfId="0" applyFont="1" applyAlignment="1">
      <alignment vertical="center"/>
    </xf>
    <xf numFmtId="0" fontId="12" fillId="0" borderId="0" xfId="0" applyFont="1" applyAlignment="1">
      <alignment vertical="center"/>
    </xf>
    <xf numFmtId="0" fontId="12" fillId="3" borderId="2" xfId="0" applyFont="1" applyFill="1" applyBorder="1" applyAlignment="1">
      <alignment vertical="center"/>
    </xf>
    <xf numFmtId="0" fontId="12" fillId="0" borderId="2" xfId="0" applyFont="1" applyBorder="1" applyAlignment="1">
      <alignment vertical="center"/>
    </xf>
    <xf numFmtId="0" fontId="12" fillId="0" borderId="2" xfId="0" applyFont="1" applyBorder="1" applyAlignment="1">
      <alignment horizontal="center" vertical="center"/>
    </xf>
    <xf numFmtId="41" fontId="12" fillId="0" borderId="2" xfId="5" applyFont="1" applyBorder="1" applyAlignment="1">
      <alignment vertical="center"/>
    </xf>
    <xf numFmtId="0" fontId="12" fillId="2" borderId="2" xfId="0" applyFont="1" applyFill="1" applyBorder="1" applyAlignment="1">
      <alignment vertical="center"/>
    </xf>
    <xf numFmtId="0" fontId="12" fillId="2" borderId="2" xfId="0" applyFont="1" applyFill="1" applyBorder="1" applyAlignment="1">
      <alignment horizontal="center" vertical="center"/>
    </xf>
    <xf numFmtId="41" fontId="12" fillId="2" borderId="2" xfId="5" applyFont="1" applyFill="1" applyBorder="1" applyAlignment="1">
      <alignment vertical="center"/>
    </xf>
    <xf numFmtId="0" fontId="11" fillId="0" borderId="2" xfId="0" applyFont="1" applyBorder="1" applyAlignment="1">
      <alignment vertical="center"/>
    </xf>
    <xf numFmtId="0" fontId="11" fillId="0" borderId="2" xfId="0" applyFont="1" applyBorder="1" applyAlignment="1" applyProtection="1">
      <alignment horizontal="left" vertical="center"/>
      <protection locked="0"/>
    </xf>
    <xf numFmtId="41" fontId="12" fillId="0" borderId="2" xfId="5" applyFont="1" applyFill="1" applyBorder="1" applyAlignment="1">
      <alignment vertical="center"/>
    </xf>
    <xf numFmtId="0" fontId="13" fillId="0" borderId="0" xfId="0" applyFont="1" applyAlignment="1">
      <alignment vertical="center"/>
    </xf>
    <xf numFmtId="0" fontId="12" fillId="0" borderId="2" xfId="0" applyFont="1" applyBorder="1"/>
    <xf numFmtId="0" fontId="12" fillId="2" borderId="2" xfId="0" applyFont="1" applyFill="1" applyBorder="1"/>
    <xf numFmtId="41" fontId="12" fillId="2" borderId="2" xfId="5" applyFont="1" applyFill="1" applyBorder="1"/>
    <xf numFmtId="0" fontId="11" fillId="2" borderId="0" xfId="0" applyFont="1" applyFill="1" applyAlignment="1">
      <alignment horizontal="center" vertical="center"/>
    </xf>
    <xf numFmtId="0" fontId="12" fillId="2" borderId="0" xfId="0" applyFont="1" applyFill="1" applyAlignment="1">
      <alignment vertical="center"/>
    </xf>
    <xf numFmtId="0" fontId="12" fillId="2" borderId="0" xfId="0" applyFont="1" applyFill="1" applyAlignment="1">
      <alignment horizontal="center" vertical="center"/>
    </xf>
    <xf numFmtId="0" fontId="11" fillId="2" borderId="0" xfId="0" applyFont="1" applyFill="1" applyAlignment="1">
      <alignment horizontal="center" vertical="center" wrapText="1"/>
    </xf>
    <xf numFmtId="0" fontId="13" fillId="2" borderId="0" xfId="0" applyFont="1" applyFill="1" applyAlignment="1">
      <alignment vertical="center"/>
    </xf>
    <xf numFmtId="169" fontId="11" fillId="2" borderId="2" xfId="0" applyNumberFormat="1" applyFont="1" applyFill="1" applyBorder="1" applyAlignment="1">
      <alignment horizontal="center" vertical="center"/>
    </xf>
    <xf numFmtId="169" fontId="11" fillId="2" borderId="2" xfId="0" applyNumberFormat="1" applyFont="1" applyFill="1" applyBorder="1" applyAlignment="1">
      <alignment horizontal="left" vertical="center" wrapText="1"/>
    </xf>
    <xf numFmtId="0" fontId="11" fillId="2" borderId="3" xfId="0" applyFont="1" applyFill="1" applyBorder="1" applyAlignment="1">
      <alignment horizontal="center" vertical="center" wrapText="1"/>
    </xf>
    <xf numFmtId="0" fontId="11" fillId="0" borderId="3" xfId="0" applyFont="1" applyBorder="1" applyAlignment="1">
      <alignment horizontal="center" vertical="center" wrapText="1"/>
    </xf>
    <xf numFmtId="169" fontId="11" fillId="0" borderId="2" xfId="0" applyNumberFormat="1" applyFont="1" applyBorder="1" applyAlignment="1">
      <alignment horizontal="center" vertical="center"/>
    </xf>
    <xf numFmtId="0" fontId="11" fillId="2" borderId="4" xfId="0" applyFont="1" applyFill="1" applyBorder="1" applyAlignment="1">
      <alignment horizontal="center" vertical="center" wrapText="1"/>
    </xf>
    <xf numFmtId="169" fontId="16" fillId="2" borderId="2" xfId="0" applyNumberFormat="1" applyFont="1" applyFill="1" applyBorder="1" applyAlignment="1">
      <alignment horizontal="center" vertical="center"/>
    </xf>
    <xf numFmtId="169" fontId="10" fillId="2" borderId="2" xfId="0" applyNumberFormat="1" applyFont="1" applyFill="1" applyBorder="1" applyAlignment="1">
      <alignment horizontal="center" vertical="center" wrapText="1"/>
    </xf>
    <xf numFmtId="169" fontId="11" fillId="2" borderId="2" xfId="0" applyNumberFormat="1" applyFont="1" applyFill="1" applyBorder="1" applyAlignment="1">
      <alignment vertical="center"/>
    </xf>
    <xf numFmtId="41" fontId="13" fillId="2" borderId="2" xfId="5" applyFont="1" applyFill="1" applyBorder="1" applyAlignment="1">
      <alignment vertical="center"/>
    </xf>
    <xf numFmtId="174" fontId="12" fillId="2" borderId="2" xfId="5" applyNumberFormat="1" applyFont="1" applyFill="1" applyBorder="1" applyAlignment="1">
      <alignment vertical="center"/>
    </xf>
    <xf numFmtId="0" fontId="12" fillId="2" borderId="0" xfId="0" applyFont="1" applyFill="1" applyAlignment="1">
      <alignment horizontal="left" vertical="center" wrapText="1"/>
    </xf>
    <xf numFmtId="0" fontId="15" fillId="0" borderId="0" xfId="0" applyFont="1" applyAlignment="1">
      <alignment horizontal="center" vertical="center" wrapText="1"/>
    </xf>
    <xf numFmtId="0" fontId="10" fillId="3" borderId="2" xfId="0" applyFont="1" applyFill="1" applyBorder="1" applyAlignment="1">
      <alignment horizontal="center" vertical="center" wrapText="1"/>
    </xf>
    <xf numFmtId="0" fontId="17" fillId="0" borderId="2" xfId="0" applyFont="1" applyBorder="1" applyAlignment="1">
      <alignment horizontal="left" vertical="center" wrapText="1"/>
    </xf>
    <xf numFmtId="0" fontId="9" fillId="6" borderId="2" xfId="0" applyFont="1" applyFill="1" applyBorder="1" applyAlignment="1">
      <alignment horizontal="center" vertical="center" wrapText="1"/>
    </xf>
    <xf numFmtId="171" fontId="9" fillId="6" borderId="2" xfId="9"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169" fontId="11" fillId="3" borderId="2" xfId="0" applyNumberFormat="1" applyFont="1" applyFill="1" applyBorder="1" applyAlignment="1">
      <alignment horizontal="center" vertical="center"/>
    </xf>
    <xf numFmtId="0" fontId="13" fillId="3" borderId="0" xfId="0" applyFont="1" applyFill="1" applyAlignment="1">
      <alignment vertical="center"/>
    </xf>
    <xf numFmtId="0" fontId="5" fillId="2" borderId="0" xfId="0" applyFont="1" applyFill="1" applyAlignment="1">
      <alignment horizontal="center" vertical="center"/>
    </xf>
    <xf numFmtId="0" fontId="12" fillId="0" borderId="2" xfId="0" applyFont="1" applyBorder="1" applyAlignment="1">
      <alignment horizontal="right" vertical="center"/>
    </xf>
    <xf numFmtId="0" fontId="12" fillId="2" borderId="2" xfId="0" applyFont="1" applyFill="1" applyBorder="1" applyAlignment="1">
      <alignment horizontal="right" vertical="center"/>
    </xf>
    <xf numFmtId="41" fontId="12" fillId="2" borderId="0" xfId="5" applyFont="1" applyFill="1" applyAlignment="1">
      <alignment vertical="center"/>
    </xf>
    <xf numFmtId="41" fontId="13" fillId="2" borderId="0" xfId="5" applyFont="1" applyFill="1" applyAlignment="1">
      <alignment vertical="center"/>
    </xf>
    <xf numFmtId="0" fontId="5" fillId="2" borderId="0" xfId="0" applyFont="1" applyFill="1" applyAlignment="1">
      <alignment vertical="center" wrapText="1"/>
    </xf>
    <xf numFmtId="0" fontId="6" fillId="2" borderId="0" xfId="0"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horizontal="center" vertical="center" wrapText="1"/>
    </xf>
    <xf numFmtId="0" fontId="4" fillId="2" borderId="2" xfId="0" applyFont="1" applyFill="1" applyBorder="1" applyAlignment="1">
      <alignment vertical="center" wrapText="1"/>
    </xf>
    <xf numFmtId="0" fontId="6" fillId="2" borderId="2" xfId="0" applyFont="1" applyFill="1" applyBorder="1" applyAlignment="1">
      <alignment vertical="center" wrapText="1"/>
    </xf>
    <xf numFmtId="0" fontId="0" fillId="0" borderId="0" xfId="0" applyAlignment="1">
      <alignment vertical="center" wrapText="1"/>
    </xf>
    <xf numFmtId="41" fontId="0" fillId="0" borderId="0" xfId="5" applyFont="1"/>
    <xf numFmtId="41" fontId="0" fillId="2" borderId="0" xfId="5" applyFont="1" applyFill="1"/>
    <xf numFmtId="10" fontId="0" fillId="2" borderId="0" xfId="0" applyNumberFormat="1" applyFill="1"/>
    <xf numFmtId="0" fontId="11" fillId="3" borderId="2" xfId="0" applyFont="1" applyFill="1" applyBorder="1" applyAlignment="1">
      <alignment horizontal="center" vertical="center" wrapText="1"/>
    </xf>
    <xf numFmtId="3" fontId="11" fillId="3" borderId="2" xfId="0" applyNumberFormat="1" applyFont="1" applyFill="1" applyBorder="1" applyAlignment="1">
      <alignment horizontal="center" vertical="center" wrapText="1"/>
    </xf>
    <xf numFmtId="3" fontId="11" fillId="3" borderId="2" xfId="0" applyNumberFormat="1" applyFont="1" applyFill="1" applyBorder="1" applyAlignment="1">
      <alignment vertical="center" wrapText="1"/>
    </xf>
    <xf numFmtId="0" fontId="11" fillId="0" borderId="0" xfId="0" applyFont="1" applyBorder="1" applyAlignment="1">
      <alignment vertical="center" wrapText="1"/>
    </xf>
    <xf numFmtId="0" fontId="11" fillId="0" borderId="0" xfId="0" applyFont="1" applyBorder="1" applyAlignment="1">
      <alignment horizontal="center" vertical="center" wrapText="1"/>
    </xf>
    <xf numFmtId="164" fontId="13" fillId="0" borderId="0" xfId="5" applyNumberFormat="1" applyFont="1" applyAlignment="1">
      <alignment vertical="center"/>
    </xf>
    <xf numFmtId="176" fontId="21" fillId="6" borderId="2" xfId="0" applyNumberFormat="1" applyFont="1" applyFill="1" applyBorder="1" applyAlignment="1">
      <alignment horizontal="center" vertical="center" wrapText="1"/>
    </xf>
    <xf numFmtId="12" fontId="21" fillId="6" borderId="2" xfId="0" applyNumberFormat="1" applyFont="1" applyFill="1" applyBorder="1" applyAlignment="1">
      <alignment horizontal="center" vertical="center" wrapText="1"/>
    </xf>
    <xf numFmtId="0" fontId="12" fillId="0" borderId="0" xfId="0" applyFont="1" applyAlignment="1">
      <alignment horizontal="center" vertical="center"/>
    </xf>
    <xf numFmtId="41" fontId="12" fillId="0" borderId="0" xfId="5" applyFont="1" applyAlignment="1">
      <alignment vertical="center"/>
    </xf>
    <xf numFmtId="41" fontId="12" fillId="0" borderId="0" xfId="5" applyNumberFormat="1" applyFont="1" applyAlignment="1">
      <alignment vertical="center"/>
    </xf>
    <xf numFmtId="41" fontId="12" fillId="4" borderId="2" xfId="5" applyFont="1" applyFill="1" applyBorder="1" applyAlignment="1">
      <alignment vertical="center"/>
    </xf>
    <xf numFmtId="41" fontId="12" fillId="5" borderId="2" xfId="5" applyFont="1" applyFill="1" applyBorder="1" applyAlignment="1">
      <alignment vertical="center"/>
    </xf>
    <xf numFmtId="41" fontId="12" fillId="0" borderId="2" xfId="5" applyNumberFormat="1" applyFont="1" applyBorder="1" applyAlignment="1">
      <alignment vertical="center"/>
    </xf>
    <xf numFmtId="0" fontId="13" fillId="0" borderId="2" xfId="0" applyFont="1" applyBorder="1" applyAlignment="1">
      <alignment vertical="center"/>
    </xf>
    <xf numFmtId="0" fontId="13" fillId="0" borderId="2" xfId="0" applyFont="1" applyFill="1" applyBorder="1" applyAlignment="1">
      <alignment vertical="center"/>
    </xf>
    <xf numFmtId="0" fontId="13" fillId="0" borderId="2" xfId="0" applyFont="1" applyBorder="1" applyAlignment="1">
      <alignment horizontal="center" vertical="center"/>
    </xf>
    <xf numFmtId="41" fontId="13" fillId="0" borderId="2" xfId="5" applyFont="1" applyBorder="1" applyAlignment="1">
      <alignment vertical="center"/>
    </xf>
    <xf numFmtId="0" fontId="13" fillId="3" borderId="2" xfId="0" applyFont="1" applyFill="1" applyBorder="1" applyAlignment="1">
      <alignment vertical="center"/>
    </xf>
    <xf numFmtId="0" fontId="12" fillId="3" borderId="2" xfId="0" applyFont="1" applyFill="1" applyBorder="1" applyAlignment="1">
      <alignment horizontal="center" vertical="center"/>
    </xf>
    <xf numFmtId="41" fontId="12" fillId="3" borderId="2" xfId="5" applyFont="1" applyFill="1" applyBorder="1" applyAlignment="1">
      <alignment vertical="center"/>
    </xf>
    <xf numFmtId="41" fontId="12" fillId="0" borderId="0" xfId="0" applyNumberFormat="1" applyFont="1" applyAlignment="1">
      <alignment vertical="center"/>
    </xf>
    <xf numFmtId="41" fontId="13" fillId="0" borderId="0" xfId="5" applyFont="1" applyAlignment="1">
      <alignment vertical="center"/>
    </xf>
    <xf numFmtId="0" fontId="20" fillId="0" borderId="0" xfId="0" applyFont="1" applyAlignment="1">
      <alignment vertical="center"/>
    </xf>
    <xf numFmtId="41" fontId="12" fillId="0" borderId="2" xfId="0" applyNumberFormat="1" applyFont="1" applyBorder="1" applyAlignment="1">
      <alignment vertical="center"/>
    </xf>
    <xf numFmtId="0" fontId="13" fillId="3" borderId="2" xfId="0" applyFont="1" applyFill="1" applyBorder="1" applyAlignment="1">
      <alignment horizontal="center" vertical="center"/>
    </xf>
    <xf numFmtId="175" fontId="12" fillId="0" borderId="2" xfId="0" applyNumberFormat="1" applyFont="1" applyBorder="1" applyAlignment="1">
      <alignment vertical="center"/>
    </xf>
    <xf numFmtId="41" fontId="12" fillId="0" borderId="2" xfId="0" applyNumberFormat="1" applyFont="1" applyBorder="1" applyAlignment="1">
      <alignment horizontal="center" vertical="center"/>
    </xf>
    <xf numFmtId="41" fontId="13" fillId="0" borderId="0" xfId="0" applyNumberFormat="1" applyFont="1" applyAlignment="1">
      <alignment vertical="center"/>
    </xf>
    <xf numFmtId="0" fontId="12" fillId="0" borderId="0" xfId="0" applyFont="1" applyBorder="1"/>
    <xf numFmtId="0" fontId="13" fillId="2" borderId="0" xfId="0" applyFont="1" applyFill="1" applyBorder="1"/>
    <xf numFmtId="41" fontId="13" fillId="2" borderId="0" xfId="5" applyFont="1" applyFill="1" applyBorder="1"/>
    <xf numFmtId="0" fontId="13" fillId="0" borderId="0" xfId="0" applyFont="1" applyBorder="1" applyAlignment="1">
      <alignment horizontal="right" vertical="center"/>
    </xf>
    <xf numFmtId="0" fontId="12" fillId="7" borderId="2" xfId="0" applyFont="1" applyFill="1" applyBorder="1"/>
    <xf numFmtId="41" fontId="12" fillId="7" borderId="2" xfId="5" applyFont="1" applyFill="1" applyBorder="1"/>
    <xf numFmtId="0" fontId="12" fillId="7" borderId="2" xfId="0" applyFont="1" applyFill="1" applyBorder="1" applyAlignment="1">
      <alignment horizontal="right" vertical="center"/>
    </xf>
    <xf numFmtId="0" fontId="12" fillId="7" borderId="2" xfId="0" applyFont="1" applyFill="1" applyBorder="1" applyAlignment="1">
      <alignment vertical="center"/>
    </xf>
    <xf numFmtId="0" fontId="12" fillId="7" borderId="2" xfId="0" applyFont="1" applyFill="1" applyBorder="1" applyAlignment="1">
      <alignment horizontal="center" vertical="center"/>
    </xf>
    <xf numFmtId="41" fontId="12" fillId="7" borderId="2" xfId="5" applyFont="1" applyFill="1" applyBorder="1" applyAlignment="1">
      <alignment vertical="center"/>
    </xf>
    <xf numFmtId="41" fontId="12" fillId="0" borderId="2" xfId="5" applyFont="1" applyBorder="1" applyAlignment="1">
      <alignment horizontal="right" vertical="center"/>
    </xf>
    <xf numFmtId="41" fontId="12" fillId="7" borderId="2" xfId="5" applyFont="1" applyFill="1" applyBorder="1" applyAlignment="1">
      <alignment horizontal="right" vertical="center"/>
    </xf>
    <xf numFmtId="0" fontId="22" fillId="0" borderId="0" xfId="0" applyFont="1" applyAlignment="1">
      <alignment vertical="center"/>
    </xf>
    <xf numFmtId="0" fontId="22" fillId="0" borderId="0" xfId="0" applyFont="1" applyAlignment="1">
      <alignment horizontal="center" vertical="center"/>
    </xf>
    <xf numFmtId="41" fontId="22" fillId="0" borderId="0" xfId="0" applyNumberFormat="1" applyFont="1" applyAlignment="1">
      <alignment vertical="center"/>
    </xf>
    <xf numFmtId="166" fontId="12" fillId="0" borderId="0" xfId="0" applyNumberFormat="1" applyFont="1" applyAlignment="1">
      <alignment vertical="center"/>
    </xf>
    <xf numFmtId="12" fontId="21" fillId="6" borderId="2" xfId="5" applyNumberFormat="1" applyFont="1" applyFill="1" applyBorder="1" applyAlignment="1">
      <alignment horizontal="center" vertical="center" wrapText="1"/>
    </xf>
    <xf numFmtId="176" fontId="9" fillId="6" borderId="2" xfId="0" applyNumberFormat="1" applyFont="1" applyFill="1" applyBorder="1" applyAlignment="1">
      <alignment horizontal="center" vertical="center" wrapText="1"/>
    </xf>
    <xf numFmtId="0" fontId="12" fillId="0" borderId="0" xfId="0" applyFont="1"/>
    <xf numFmtId="12" fontId="9" fillId="6" borderId="2" xfId="5" applyNumberFormat="1" applyFont="1" applyFill="1" applyBorder="1" applyAlignment="1">
      <alignment horizontal="center" vertical="center" wrapText="1"/>
    </xf>
    <xf numFmtId="0" fontId="11" fillId="0" borderId="2" xfId="0" applyFont="1" applyBorder="1"/>
    <xf numFmtId="177" fontId="10" fillId="0" borderId="2" xfId="11" applyNumberFormat="1" applyFont="1" applyBorder="1"/>
    <xf numFmtId="0" fontId="10" fillId="0" borderId="2" xfId="0" applyFont="1" applyBorder="1"/>
    <xf numFmtId="177" fontId="11" fillId="0" borderId="2" xfId="11" applyNumberFormat="1" applyFont="1" applyBorder="1"/>
    <xf numFmtId="177" fontId="10" fillId="3" borderId="2" xfId="11" applyNumberFormat="1" applyFont="1" applyFill="1" applyBorder="1"/>
    <xf numFmtId="176" fontId="23" fillId="6" borderId="2" xfId="0" applyNumberFormat="1" applyFont="1" applyFill="1" applyBorder="1" applyAlignment="1">
      <alignment horizontal="center" vertical="center" wrapText="1"/>
    </xf>
    <xf numFmtId="0" fontId="24" fillId="0" borderId="0" xfId="0" applyFont="1"/>
    <xf numFmtId="12" fontId="23" fillId="6" borderId="2" xfId="5" applyNumberFormat="1" applyFont="1" applyFill="1" applyBorder="1" applyAlignment="1">
      <alignment horizontal="center" vertical="center" wrapText="1"/>
    </xf>
    <xf numFmtId="0" fontId="25" fillId="0" borderId="2" xfId="0" applyFont="1" applyBorder="1"/>
    <xf numFmtId="177" fontId="25" fillId="0" borderId="2" xfId="11" applyNumberFormat="1" applyFont="1" applyBorder="1"/>
    <xf numFmtId="177" fontId="26" fillId="0" borderId="2" xfId="11" applyNumberFormat="1" applyFont="1" applyBorder="1"/>
    <xf numFmtId="10" fontId="26" fillId="0" borderId="2" xfId="0" applyNumberFormat="1" applyFont="1" applyBorder="1"/>
    <xf numFmtId="0" fontId="26" fillId="0" borderId="2" xfId="0" applyFont="1" applyBorder="1"/>
    <xf numFmtId="0" fontId="26" fillId="3" borderId="2" xfId="0" applyFont="1" applyFill="1" applyBorder="1"/>
    <xf numFmtId="177" fontId="26" fillId="3" borderId="2" xfId="11" applyNumberFormat="1" applyFont="1" applyFill="1" applyBorder="1"/>
    <xf numFmtId="0" fontId="27" fillId="0" borderId="0" xfId="0" applyFont="1"/>
    <xf numFmtId="10" fontId="17" fillId="0" borderId="2" xfId="0" applyNumberFormat="1" applyFont="1" applyBorder="1" applyAlignment="1">
      <alignment horizontal="right" vertical="center" wrapText="1"/>
    </xf>
    <xf numFmtId="0" fontId="31" fillId="0" borderId="2" xfId="0" applyFont="1" applyBorder="1" applyAlignment="1">
      <alignment vertical="center" wrapText="1"/>
    </xf>
    <xf numFmtId="0" fontId="0" fillId="0" borderId="2" xfId="0" applyBorder="1"/>
    <xf numFmtId="41" fontId="0" fillId="0" borderId="2" xfId="5" applyFont="1" applyBorder="1"/>
    <xf numFmtId="41" fontId="0" fillId="0" borderId="0" xfId="0" applyNumberFormat="1"/>
    <xf numFmtId="0" fontId="32" fillId="2" borderId="0" xfId="0" applyFont="1" applyFill="1"/>
    <xf numFmtId="41" fontId="32" fillId="2" borderId="0" xfId="0" applyNumberFormat="1" applyFont="1" applyFill="1"/>
    <xf numFmtId="0" fontId="13" fillId="2" borderId="0" xfId="0" applyFont="1" applyFill="1" applyAlignment="1">
      <alignment vertical="center" wrapText="1"/>
    </xf>
    <xf numFmtId="0" fontId="10" fillId="2" borderId="0" xfId="0" applyFont="1" applyFill="1" applyAlignment="1">
      <alignment vertical="center" wrapText="1"/>
    </xf>
    <xf numFmtId="0" fontId="33" fillId="0" borderId="0" xfId="0" applyFont="1" applyAlignment="1">
      <alignment vertical="center"/>
    </xf>
    <xf numFmtId="0" fontId="13" fillId="2" borderId="0" xfId="0" applyFont="1" applyFill="1" applyAlignment="1">
      <alignment horizontal="left" vertical="center" wrapText="1"/>
    </xf>
    <xf numFmtId="170" fontId="10" fillId="2" borderId="0" xfId="8" applyNumberFormat="1" applyFont="1" applyFill="1" applyAlignment="1">
      <alignment vertical="center" wrapText="1"/>
    </xf>
    <xf numFmtId="2" fontId="14" fillId="2" borderId="0" xfId="0" applyNumberFormat="1" applyFont="1" applyFill="1" applyAlignment="1">
      <alignment vertical="center" wrapText="1"/>
    </xf>
    <xf numFmtId="0" fontId="13" fillId="0" borderId="2" xfId="0" applyFont="1" applyBorder="1" applyAlignment="1">
      <alignment vertical="center" wrapText="1"/>
    </xf>
    <xf numFmtId="169" fontId="12" fillId="0" borderId="2" xfId="12" applyNumberFormat="1" applyFont="1" applyFill="1" applyBorder="1" applyAlignment="1">
      <alignment vertical="center" wrapText="1"/>
    </xf>
    <xf numFmtId="2" fontId="14" fillId="9" borderId="2" xfId="0" applyNumberFormat="1" applyFont="1" applyFill="1" applyBorder="1" applyAlignment="1">
      <alignment vertical="center" wrapText="1"/>
    </xf>
    <xf numFmtId="176" fontId="30" fillId="0" borderId="0" xfId="7" applyNumberFormat="1" applyFont="1" applyAlignment="1">
      <alignment vertical="center"/>
    </xf>
    <xf numFmtId="0" fontId="33" fillId="0" borderId="0" xfId="0" applyFont="1" applyAlignment="1">
      <alignment horizontal="center" vertical="center"/>
    </xf>
    <xf numFmtId="0" fontId="33" fillId="0" borderId="0" xfId="0" applyFont="1" applyAlignment="1">
      <alignment vertical="center" wrapText="1"/>
    </xf>
    <xf numFmtId="179" fontId="30" fillId="0" borderId="0" xfId="7" applyNumberFormat="1" applyFont="1" applyAlignment="1">
      <alignment horizontal="center" vertical="center"/>
    </xf>
    <xf numFmtId="17" fontId="30" fillId="0" borderId="0" xfId="7" applyNumberFormat="1" applyFont="1" applyAlignment="1">
      <alignment horizontal="center" vertical="center"/>
    </xf>
    <xf numFmtId="0" fontId="13" fillId="9" borderId="2" xfId="0" applyFont="1" applyFill="1" applyBorder="1" applyAlignment="1">
      <alignment vertical="center" wrapText="1"/>
    </xf>
    <xf numFmtId="3" fontId="12" fillId="9" borderId="2" xfId="0" applyNumberFormat="1" applyFont="1" applyFill="1" applyBorder="1" applyAlignment="1">
      <alignment vertical="center" wrapText="1"/>
    </xf>
    <xf numFmtId="3" fontId="14" fillId="9" borderId="2" xfId="0" applyNumberFormat="1" applyFont="1" applyFill="1" applyBorder="1" applyAlignment="1">
      <alignment horizontal="center" vertical="center" wrapText="1"/>
    </xf>
    <xf numFmtId="3" fontId="12" fillId="0" borderId="0" xfId="0" applyNumberFormat="1" applyFont="1" applyAlignment="1">
      <alignment vertical="center" wrapText="1"/>
    </xf>
    <xf numFmtId="175" fontId="16" fillId="0" borderId="0" xfId="12" applyNumberFormat="1" applyFont="1" applyAlignment="1">
      <alignment horizontal="left" vertical="center" wrapText="1"/>
    </xf>
    <xf numFmtId="173" fontId="12" fillId="0" borderId="2" xfId="12" applyNumberFormat="1" applyFont="1" applyFill="1" applyBorder="1" applyAlignment="1">
      <alignment vertical="center" wrapText="1"/>
    </xf>
    <xf numFmtId="169" fontId="12" fillId="0" borderId="0" xfId="12" applyNumberFormat="1" applyFont="1" applyAlignment="1">
      <alignment vertical="center" wrapText="1"/>
    </xf>
    <xf numFmtId="169" fontId="17" fillId="0" borderId="0" xfId="12" applyNumberFormat="1" applyFont="1" applyAlignment="1">
      <alignment vertical="center" wrapText="1"/>
    </xf>
    <xf numFmtId="169" fontId="33" fillId="0" borderId="0" xfId="0" applyNumberFormat="1" applyFont="1" applyAlignment="1">
      <alignment vertical="center"/>
    </xf>
    <xf numFmtId="0" fontId="12" fillId="9" borderId="2" xfId="0" applyFont="1" applyFill="1" applyBorder="1" applyAlignment="1">
      <alignment vertical="center" wrapText="1"/>
    </xf>
    <xf numFmtId="173" fontId="12" fillId="9" borderId="2" xfId="12" applyNumberFormat="1" applyFont="1" applyFill="1" applyBorder="1" applyAlignment="1">
      <alignment vertical="center" wrapText="1"/>
    </xf>
    <xf numFmtId="169" fontId="12" fillId="0" borderId="0" xfId="12" applyNumberFormat="1" applyFont="1" applyAlignment="1">
      <alignment horizontal="left" vertical="center" wrapText="1"/>
    </xf>
    <xf numFmtId="3" fontId="10" fillId="0" borderId="0" xfId="0" applyNumberFormat="1" applyFont="1" applyAlignment="1">
      <alignment horizontal="right" vertical="center"/>
    </xf>
    <xf numFmtId="173" fontId="12" fillId="9" borderId="2" xfId="0" applyNumberFormat="1" applyFont="1" applyFill="1" applyBorder="1" applyAlignment="1">
      <alignment vertical="center" wrapText="1"/>
    </xf>
    <xf numFmtId="173" fontId="12" fillId="9" borderId="2" xfId="0" applyNumberFormat="1" applyFont="1" applyFill="1" applyBorder="1" applyAlignment="1">
      <alignment horizontal="left" vertical="center" wrapText="1"/>
    </xf>
    <xf numFmtId="3" fontId="12" fillId="0" borderId="0" xfId="0" applyNumberFormat="1" applyFont="1" applyAlignment="1">
      <alignment horizontal="left" vertical="center" wrapText="1"/>
    </xf>
    <xf numFmtId="9" fontId="12" fillId="0" borderId="0" xfId="8" applyFont="1" applyAlignment="1">
      <alignment horizontal="left" vertical="center" wrapText="1"/>
    </xf>
    <xf numFmtId="3" fontId="11" fillId="0" borderId="0" xfId="0" applyNumberFormat="1" applyFont="1" applyAlignment="1">
      <alignment vertical="center" wrapText="1"/>
    </xf>
    <xf numFmtId="0" fontId="33" fillId="2" borderId="0" xfId="0" applyFont="1" applyFill="1" applyAlignment="1">
      <alignment vertical="center" wrapText="1"/>
    </xf>
    <xf numFmtId="3" fontId="12" fillId="2" borderId="0" xfId="0" applyNumberFormat="1" applyFont="1" applyFill="1" applyAlignment="1">
      <alignment vertical="center" wrapText="1"/>
    </xf>
    <xf numFmtId="169" fontId="33" fillId="2" borderId="0" xfId="0" applyNumberFormat="1" applyFont="1" applyFill="1" applyAlignment="1">
      <alignment vertical="center"/>
    </xf>
    <xf numFmtId="0" fontId="33" fillId="2" borderId="0" xfId="0" applyFont="1" applyFill="1" applyAlignment="1">
      <alignment vertical="center"/>
    </xf>
    <xf numFmtId="169" fontId="12" fillId="2" borderId="0" xfId="12" applyNumberFormat="1" applyFont="1" applyFill="1" applyAlignment="1">
      <alignment vertical="center" wrapText="1"/>
    </xf>
    <xf numFmtId="3" fontId="12" fillId="2" borderId="0" xfId="0" applyNumberFormat="1" applyFont="1" applyFill="1" applyAlignment="1">
      <alignment horizontal="left" vertical="center" wrapText="1"/>
    </xf>
    <xf numFmtId="173" fontId="12" fillId="9" borderId="2" xfId="0" applyNumberFormat="1" applyFont="1" applyFill="1" applyBorder="1" applyAlignment="1">
      <alignment horizontal="right" vertical="center" wrapText="1"/>
    </xf>
    <xf numFmtId="3" fontId="12" fillId="0" borderId="0" xfId="0" applyNumberFormat="1" applyFont="1" applyAlignment="1">
      <alignment horizontal="right" vertical="center" wrapText="1"/>
    </xf>
    <xf numFmtId="3" fontId="13" fillId="0" borderId="0" xfId="0" applyNumberFormat="1" applyFont="1" applyAlignment="1">
      <alignment vertical="center" wrapText="1"/>
    </xf>
    <xf numFmtId="0" fontId="11" fillId="9" borderId="2" xfId="0" applyFont="1" applyFill="1" applyBorder="1" applyAlignment="1">
      <alignment vertical="center" wrapText="1"/>
    </xf>
    <xf numFmtId="173" fontId="13" fillId="9" borderId="2" xfId="0" applyNumberFormat="1" applyFont="1" applyFill="1" applyBorder="1" applyAlignment="1">
      <alignment vertical="center" wrapText="1"/>
    </xf>
    <xf numFmtId="181" fontId="13" fillId="9" borderId="2" xfId="0" applyNumberFormat="1" applyFont="1" applyFill="1" applyBorder="1" applyAlignment="1">
      <alignment vertical="center" wrapText="1"/>
    </xf>
    <xf numFmtId="173" fontId="13" fillId="0" borderId="0" xfId="0" applyNumberFormat="1" applyFont="1" applyAlignment="1">
      <alignment vertical="center" wrapText="1"/>
    </xf>
    <xf numFmtId="173" fontId="33" fillId="0" borderId="0" xfId="0" applyNumberFormat="1" applyFont="1" applyAlignment="1">
      <alignment vertical="center"/>
    </xf>
    <xf numFmtId="181" fontId="13" fillId="0" borderId="2" xfId="0" applyNumberFormat="1" applyFont="1" applyBorder="1" applyAlignment="1">
      <alignment vertical="center" wrapText="1"/>
    </xf>
    <xf numFmtId="173" fontId="33" fillId="0" borderId="0" xfId="0" applyNumberFormat="1" applyFont="1" applyAlignment="1">
      <alignment vertical="center" wrapText="1"/>
    </xf>
    <xf numFmtId="181" fontId="13" fillId="2" borderId="0" xfId="0" applyNumberFormat="1" applyFont="1" applyFill="1" applyAlignment="1">
      <alignment vertical="center" wrapText="1"/>
    </xf>
    <xf numFmtId="173" fontId="13" fillId="2" borderId="0" xfId="0" applyNumberFormat="1" applyFont="1" applyFill="1" applyAlignment="1">
      <alignment vertical="center" wrapText="1"/>
    </xf>
    <xf numFmtId="173" fontId="12" fillId="2" borderId="0" xfId="0" applyNumberFormat="1" applyFont="1" applyFill="1" applyAlignment="1">
      <alignment vertical="center" wrapText="1"/>
    </xf>
    <xf numFmtId="173" fontId="12" fillId="0" borderId="0" xfId="0" applyNumberFormat="1" applyFont="1" applyAlignment="1">
      <alignment vertical="center" wrapText="1"/>
    </xf>
    <xf numFmtId="3" fontId="33" fillId="0" borderId="0" xfId="0" applyNumberFormat="1" applyFont="1" applyAlignment="1">
      <alignment vertical="center"/>
    </xf>
    <xf numFmtId="41" fontId="33" fillId="0" borderId="0" xfId="5" applyFont="1" applyAlignment="1">
      <alignment vertical="center"/>
    </xf>
    <xf numFmtId="180" fontId="33" fillId="0" borderId="0" xfId="0" applyNumberFormat="1" applyFont="1" applyAlignment="1">
      <alignment vertical="center"/>
    </xf>
    <xf numFmtId="0" fontId="11" fillId="0" borderId="2" xfId="0" applyFont="1" applyBorder="1" applyAlignment="1">
      <alignment horizontal="left" vertical="center" wrapText="1"/>
    </xf>
    <xf numFmtId="171" fontId="17" fillId="3" borderId="2" xfId="0" applyNumberFormat="1" applyFont="1" applyFill="1" applyBorder="1" applyAlignment="1">
      <alignment horizontal="right" vertical="center" wrapText="1"/>
    </xf>
    <xf numFmtId="0" fontId="11" fillId="3" borderId="2" xfId="0" applyFont="1" applyFill="1" applyBorder="1" applyAlignment="1">
      <alignment horizontal="left" vertical="center" wrapText="1"/>
    </xf>
    <xf numFmtId="0" fontId="13" fillId="3" borderId="2" xfId="0" applyFont="1" applyFill="1" applyBorder="1" applyAlignment="1">
      <alignment vertical="center" wrapText="1"/>
    </xf>
    <xf numFmtId="10" fontId="12" fillId="0" borderId="2" xfId="0" applyNumberFormat="1" applyFont="1" applyBorder="1" applyAlignment="1">
      <alignment vertical="center" wrapText="1"/>
    </xf>
    <xf numFmtId="0" fontId="9" fillId="2" borderId="0" xfId="0" applyFont="1" applyFill="1" applyAlignment="1">
      <alignment horizontal="center" vertical="center" wrapText="1"/>
    </xf>
    <xf numFmtId="174" fontId="14" fillId="2" borderId="2" xfId="5" applyNumberFormat="1" applyFont="1" applyFill="1" applyBorder="1" applyAlignment="1">
      <alignment horizontal="center" vertical="center" wrapText="1"/>
    </xf>
    <xf numFmtId="0" fontId="14" fillId="2" borderId="0" xfId="0" applyFont="1" applyFill="1" applyAlignment="1">
      <alignment horizontal="center" vertical="center" wrapText="1"/>
    </xf>
    <xf numFmtId="0" fontId="11" fillId="2" borderId="2" xfId="0" applyFont="1" applyFill="1" applyBorder="1" applyAlignment="1">
      <alignment horizontal="left" vertical="center" wrapText="1"/>
    </xf>
    <xf numFmtId="182" fontId="12" fillId="7" borderId="2" xfId="5" applyNumberFormat="1" applyFont="1" applyFill="1" applyBorder="1" applyAlignment="1">
      <alignment vertical="center"/>
    </xf>
    <xf numFmtId="183" fontId="12" fillId="2" borderId="0" xfId="0" applyNumberFormat="1" applyFont="1" applyFill="1" applyAlignment="1">
      <alignment vertical="center"/>
    </xf>
    <xf numFmtId="0" fontId="10" fillId="2" borderId="2" xfId="0" applyFont="1" applyFill="1" applyBorder="1" applyAlignment="1">
      <alignment horizontal="left" vertical="center" wrapText="1"/>
    </xf>
    <xf numFmtId="0" fontId="13" fillId="0" borderId="2" xfId="0" applyFont="1" applyFill="1" applyBorder="1" applyAlignment="1">
      <alignment vertical="center" wrapText="1"/>
    </xf>
    <xf numFmtId="3" fontId="11" fillId="0" borderId="2" xfId="0" applyNumberFormat="1" applyFont="1" applyFill="1" applyBorder="1" applyAlignment="1">
      <alignment horizontal="right" vertical="center"/>
    </xf>
    <xf numFmtId="176" fontId="30" fillId="0" borderId="2" xfId="7" applyNumberFormat="1" applyFont="1" applyFill="1" applyBorder="1" applyAlignment="1">
      <alignment vertical="center"/>
    </xf>
    <xf numFmtId="0" fontId="12" fillId="0" borderId="2" xfId="0" applyFont="1" applyFill="1" applyBorder="1" applyAlignment="1">
      <alignment vertical="center" wrapText="1"/>
    </xf>
    <xf numFmtId="173" fontId="12" fillId="0" borderId="2" xfId="0" applyNumberFormat="1" applyFont="1" applyFill="1" applyBorder="1" applyAlignment="1">
      <alignment vertical="center" wrapText="1"/>
    </xf>
    <xf numFmtId="173" fontId="12" fillId="0" borderId="2" xfId="0" applyNumberFormat="1" applyFont="1" applyFill="1" applyBorder="1" applyAlignment="1">
      <alignment horizontal="left" vertical="center" wrapText="1"/>
    </xf>
    <xf numFmtId="0" fontId="11" fillId="0" borderId="2" xfId="0" applyFont="1" applyFill="1" applyBorder="1" applyAlignment="1">
      <alignment vertical="center" wrapText="1"/>
    </xf>
    <xf numFmtId="173" fontId="12" fillId="0" borderId="2" xfId="0" applyNumberFormat="1" applyFont="1" applyFill="1" applyBorder="1" applyAlignment="1">
      <alignment horizontal="right" vertical="center" wrapText="1"/>
    </xf>
    <xf numFmtId="173" fontId="13" fillId="0" borderId="2" xfId="0" applyNumberFormat="1" applyFont="1" applyFill="1" applyBorder="1" applyAlignment="1">
      <alignment vertical="center" wrapText="1"/>
    </xf>
    <xf numFmtId="181" fontId="13" fillId="0" borderId="2" xfId="0" applyNumberFormat="1" applyFont="1" applyFill="1" applyBorder="1" applyAlignment="1">
      <alignment vertical="center" wrapText="1"/>
    </xf>
    <xf numFmtId="173" fontId="29" fillId="0" borderId="2" xfId="0" applyNumberFormat="1" applyFont="1" applyFill="1" applyBorder="1" applyAlignment="1">
      <alignment horizontal="justify" vertical="center" wrapText="1"/>
    </xf>
    <xf numFmtId="173" fontId="29" fillId="9" borderId="2" xfId="0" applyNumberFormat="1" applyFont="1" applyFill="1" applyBorder="1" applyAlignment="1">
      <alignment horizontal="justify" vertical="center" wrapText="1"/>
    </xf>
    <xf numFmtId="173" fontId="34" fillId="0" borderId="0" xfId="0" applyNumberFormat="1" applyFont="1" applyAlignment="1">
      <alignment vertical="center"/>
    </xf>
    <xf numFmtId="0" fontId="13" fillId="0" borderId="0" xfId="0" applyFont="1" applyAlignment="1">
      <alignment vertical="center" wrapText="1"/>
    </xf>
    <xf numFmtId="0" fontId="33" fillId="2" borderId="0" xfId="0" applyFont="1" applyFill="1" applyBorder="1" applyAlignment="1">
      <alignment vertical="center"/>
    </xf>
    <xf numFmtId="41" fontId="12" fillId="2" borderId="0" xfId="5" applyNumberFormat="1" applyFont="1" applyFill="1" applyBorder="1" applyAlignment="1">
      <alignment vertical="center"/>
    </xf>
    <xf numFmtId="41" fontId="12" fillId="2" borderId="0" xfId="0" applyNumberFormat="1" applyFont="1" applyFill="1" applyBorder="1" applyAlignment="1">
      <alignment vertical="center"/>
    </xf>
    <xf numFmtId="41" fontId="12" fillId="2" borderId="0" xfId="5" applyFont="1" applyFill="1" applyBorder="1" applyAlignment="1">
      <alignment vertical="center"/>
    </xf>
    <xf numFmtId="0" fontId="12" fillId="2" borderId="0" xfId="0" applyFont="1" applyFill="1" applyBorder="1" applyAlignment="1">
      <alignment vertical="center"/>
    </xf>
    <xf numFmtId="41" fontId="12" fillId="2" borderId="0" xfId="5" applyFont="1" applyFill="1" applyBorder="1" applyAlignment="1">
      <alignment horizontal="right" vertical="center"/>
    </xf>
    <xf numFmtId="41" fontId="12" fillId="2" borderId="2" xfId="5" applyFont="1" applyFill="1" applyBorder="1" applyAlignment="1">
      <alignment horizontal="right" vertical="center"/>
    </xf>
    <xf numFmtId="0" fontId="13" fillId="10" borderId="0" xfId="0" applyFont="1" applyFill="1" applyBorder="1" applyAlignment="1">
      <alignment horizontal="right" vertical="center"/>
    </xf>
    <xf numFmtId="0" fontId="11" fillId="2" borderId="2" xfId="0" applyFont="1" applyFill="1" applyBorder="1" applyAlignment="1">
      <alignment vertical="center" wrapText="1"/>
    </xf>
    <xf numFmtId="41" fontId="41" fillId="7" borderId="2" xfId="0" applyNumberFormat="1" applyFont="1" applyFill="1" applyBorder="1" applyAlignment="1">
      <alignment vertical="center"/>
    </xf>
    <xf numFmtId="0" fontId="0" fillId="7" borderId="2" xfId="0" applyFill="1" applyBorder="1"/>
    <xf numFmtId="41" fontId="0" fillId="7" borderId="2" xfId="0" applyNumberFormat="1" applyFill="1" applyBorder="1"/>
    <xf numFmtId="41" fontId="0" fillId="7" borderId="2" xfId="5" applyFont="1" applyFill="1" applyBorder="1"/>
    <xf numFmtId="0" fontId="0" fillId="0" borderId="0" xfId="0" applyAlignment="1">
      <alignment horizontal="center" vertical="center" wrapText="1"/>
    </xf>
    <xf numFmtId="0" fontId="40" fillId="6" borderId="2" xfId="0" applyFont="1" applyFill="1" applyBorder="1" applyAlignment="1">
      <alignment horizontal="center" vertical="center" wrapText="1"/>
    </xf>
    <xf numFmtId="0" fontId="32" fillId="0" borderId="0" xfId="0" applyFont="1" applyAlignment="1">
      <alignment vertical="center" wrapText="1"/>
    </xf>
    <xf numFmtId="41" fontId="0" fillId="0" borderId="2" xfId="5" applyFont="1" applyBorder="1" applyAlignment="1">
      <alignment vertical="center" wrapText="1"/>
    </xf>
    <xf numFmtId="0" fontId="0" fillId="0" borderId="2" xfId="0" applyBorder="1" applyAlignment="1">
      <alignment horizontal="center" vertical="center" wrapText="1"/>
    </xf>
    <xf numFmtId="0" fontId="32" fillId="0" borderId="0" xfId="0" applyFont="1" applyAlignment="1">
      <alignment horizontal="center" vertical="center" wrapText="1"/>
    </xf>
    <xf numFmtId="0" fontId="12" fillId="0" borderId="0" xfId="0" applyFont="1" applyBorder="1" applyAlignment="1">
      <alignment vertical="center" wrapText="1"/>
    </xf>
    <xf numFmtId="165" fontId="13" fillId="0" borderId="0" xfId="0" applyNumberFormat="1" applyFont="1" applyAlignment="1">
      <alignment vertical="center" wrapText="1"/>
    </xf>
    <xf numFmtId="41" fontId="12" fillId="0" borderId="0" xfId="5" applyFont="1" applyAlignment="1">
      <alignment vertical="center" wrapText="1"/>
    </xf>
    <xf numFmtId="0" fontId="13" fillId="2" borderId="2" xfId="0" applyFont="1" applyFill="1" applyBorder="1" applyAlignment="1">
      <alignment vertical="center" wrapText="1"/>
    </xf>
    <xf numFmtId="164" fontId="11" fillId="0" borderId="2" xfId="5" applyNumberFormat="1" applyFont="1" applyBorder="1" applyAlignment="1">
      <alignment horizontal="right" vertical="center" wrapText="1"/>
    </xf>
    <xf numFmtId="41" fontId="21" fillId="6" borderId="2" xfId="5" applyFont="1" applyFill="1" applyBorder="1" applyAlignment="1">
      <alignment horizontal="center" vertical="center" wrapText="1"/>
    </xf>
    <xf numFmtId="176" fontId="21" fillId="6" borderId="2" xfId="5" applyNumberFormat="1" applyFont="1" applyFill="1" applyBorder="1" applyAlignment="1">
      <alignment horizontal="center" vertical="center" wrapText="1"/>
    </xf>
    <xf numFmtId="9" fontId="0" fillId="0" borderId="0" xfId="0" applyNumberFormat="1"/>
    <xf numFmtId="10" fontId="0" fillId="0" borderId="0" xfId="0" applyNumberFormat="1"/>
    <xf numFmtId="10" fontId="0" fillId="0" borderId="0" xfId="9" applyNumberFormat="1" applyFont="1"/>
    <xf numFmtId="170" fontId="17" fillId="0" borderId="2" xfId="0" applyNumberFormat="1" applyFont="1" applyBorder="1" applyAlignment="1">
      <alignment horizontal="right" vertical="center" wrapText="1"/>
    </xf>
    <xf numFmtId="173" fontId="10" fillId="0" borderId="2" xfId="0" applyNumberFormat="1" applyFont="1" applyFill="1" applyBorder="1" applyAlignment="1">
      <alignment horizontal="right" vertical="center"/>
    </xf>
    <xf numFmtId="173" fontId="35" fillId="0" borderId="2" xfId="12" applyNumberFormat="1" applyFont="1" applyFill="1" applyBorder="1" applyAlignment="1">
      <alignment vertical="center" wrapText="1"/>
    </xf>
    <xf numFmtId="173" fontId="11" fillId="0" borderId="2" xfId="0" applyNumberFormat="1" applyFont="1" applyFill="1" applyBorder="1" applyAlignment="1">
      <alignment vertical="center" wrapText="1"/>
    </xf>
    <xf numFmtId="0" fontId="33" fillId="0" borderId="2" xfId="0" applyFont="1" applyFill="1" applyBorder="1" applyAlignment="1">
      <alignment vertical="center"/>
    </xf>
    <xf numFmtId="41" fontId="33" fillId="9" borderId="2" xfId="0" applyNumberFormat="1" applyFont="1" applyFill="1" applyBorder="1" applyAlignment="1">
      <alignment vertical="center"/>
    </xf>
    <xf numFmtId="0" fontId="13" fillId="0" borderId="0" xfId="0" applyFont="1" applyFill="1" applyAlignment="1">
      <alignment vertical="center" wrapText="1"/>
    </xf>
    <xf numFmtId="176" fontId="30" fillId="0" borderId="2" xfId="7" applyNumberFormat="1" applyFont="1" applyFill="1" applyBorder="1" applyAlignment="1">
      <alignment horizontal="center" vertical="center"/>
    </xf>
    <xf numFmtId="176" fontId="30" fillId="9" borderId="2" xfId="7" applyNumberFormat="1" applyFont="1" applyFill="1" applyBorder="1" applyAlignment="1">
      <alignment horizontal="center" vertical="center"/>
    </xf>
    <xf numFmtId="0" fontId="13" fillId="9"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0" xfId="0" applyFont="1" applyBorder="1" applyAlignment="1">
      <alignment vertical="center" wrapText="1"/>
    </xf>
    <xf numFmtId="0" fontId="12" fillId="0" borderId="2" xfId="0" applyFont="1" applyBorder="1" applyAlignment="1">
      <alignment horizontal="left" vertical="center" wrapText="1"/>
    </xf>
    <xf numFmtId="0" fontId="10"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1" fillId="11" borderId="2" xfId="0" applyFont="1" applyFill="1" applyBorder="1" applyAlignment="1">
      <alignment horizontal="left" vertical="center" wrapText="1"/>
    </xf>
    <xf numFmtId="41" fontId="12" fillId="7" borderId="2" xfId="5" applyNumberFormat="1" applyFont="1" applyFill="1" applyBorder="1" applyAlignment="1">
      <alignment vertical="center"/>
    </xf>
    <xf numFmtId="41" fontId="12" fillId="7" borderId="2" xfId="0" applyNumberFormat="1" applyFont="1" applyFill="1" applyBorder="1" applyAlignment="1">
      <alignment vertical="center"/>
    </xf>
    <xf numFmtId="41" fontId="12" fillId="2" borderId="2" xfId="5" applyNumberFormat="1" applyFont="1" applyFill="1" applyBorder="1" applyAlignment="1">
      <alignment vertical="center"/>
    </xf>
    <xf numFmtId="41" fontId="12" fillId="2" borderId="2" xfId="0" applyNumberFormat="1" applyFont="1" applyFill="1" applyBorder="1" applyAlignment="1">
      <alignment vertical="center"/>
    </xf>
    <xf numFmtId="171" fontId="17" fillId="2" borderId="2" xfId="0" applyNumberFormat="1" applyFont="1" applyFill="1" applyBorder="1" applyAlignment="1">
      <alignment horizontal="right" vertical="center" wrapText="1"/>
    </xf>
    <xf numFmtId="0" fontId="17" fillId="11" borderId="2" xfId="0" applyFont="1" applyFill="1" applyBorder="1" applyAlignment="1">
      <alignment horizontal="right" vertical="center" wrapText="1"/>
    </xf>
    <xf numFmtId="0" fontId="10" fillId="11" borderId="2" xfId="0" applyFont="1" applyFill="1" applyBorder="1" applyAlignment="1">
      <alignment horizontal="left" vertical="center" wrapText="1"/>
    </xf>
    <xf numFmtId="0" fontId="40" fillId="12"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xf>
    <xf numFmtId="173" fontId="33" fillId="9" borderId="2" xfId="5" applyNumberFormat="1"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42" fillId="0" borderId="0" xfId="0" applyFont="1" applyAlignment="1">
      <alignment vertical="center"/>
    </xf>
    <xf numFmtId="0" fontId="42" fillId="0" borderId="2" xfId="0" applyFont="1" applyBorder="1" applyAlignment="1">
      <alignment vertical="center"/>
    </xf>
    <xf numFmtId="41" fontId="42" fillId="0" borderId="0" xfId="5" applyFont="1" applyAlignment="1">
      <alignment vertical="center"/>
    </xf>
    <xf numFmtId="41" fontId="0" fillId="0" borderId="0" xfId="5" applyFont="1" applyAlignment="1">
      <alignment vertical="center"/>
    </xf>
    <xf numFmtId="0" fontId="43" fillId="0" borderId="0" xfId="1" applyFont="1" applyFill="1" applyAlignment="1">
      <alignment vertical="center"/>
    </xf>
    <xf numFmtId="0" fontId="44" fillId="12" borderId="2" xfId="1" applyFont="1" applyFill="1" applyBorder="1" applyAlignment="1">
      <alignment horizontal="center" vertical="center"/>
    </xf>
    <xf numFmtId="0" fontId="1" fillId="0" borderId="2" xfId="1" applyBorder="1" applyAlignment="1">
      <alignment vertical="center"/>
    </xf>
    <xf numFmtId="41" fontId="44" fillId="12" borderId="2" xfId="5" applyFont="1" applyFill="1" applyBorder="1" applyAlignment="1">
      <alignment horizontal="center" vertical="center"/>
    </xf>
    <xf numFmtId="41" fontId="42" fillId="0" borderId="2" xfId="5" applyFont="1" applyBorder="1" applyAlignment="1">
      <alignment vertical="center"/>
    </xf>
    <xf numFmtId="41" fontId="0" fillId="4" borderId="2" xfId="5" applyFont="1" applyFill="1" applyBorder="1"/>
    <xf numFmtId="0" fontId="0" fillId="4" borderId="0" xfId="0" applyFill="1" applyBorder="1" applyAlignment="1">
      <alignment vertical="center"/>
    </xf>
    <xf numFmtId="0" fontId="0" fillId="14" borderId="0" xfId="0" applyFill="1" applyBorder="1" applyAlignment="1">
      <alignment vertical="center"/>
    </xf>
    <xf numFmtId="41" fontId="0" fillId="14" borderId="2" xfId="5" applyFont="1" applyFill="1" applyBorder="1"/>
    <xf numFmtId="0" fontId="0" fillId="15" borderId="0" xfId="0" applyFill="1" applyBorder="1" applyAlignment="1">
      <alignment vertical="center"/>
    </xf>
    <xf numFmtId="41" fontId="0" fillId="15" borderId="2" xfId="5" applyFont="1" applyFill="1" applyBorder="1"/>
    <xf numFmtId="0" fontId="0" fillId="13" borderId="0" xfId="0" applyFill="1" applyBorder="1" applyAlignment="1">
      <alignment vertical="center"/>
    </xf>
    <xf numFmtId="41" fontId="0" fillId="13" borderId="2" xfId="5" applyFont="1" applyFill="1" applyBorder="1"/>
    <xf numFmtId="0" fontId="0" fillId="7" borderId="0" xfId="0" applyFill="1" applyBorder="1" applyAlignment="1">
      <alignment vertical="center"/>
    </xf>
    <xf numFmtId="10" fontId="12" fillId="0" borderId="2" xfId="9" applyNumberFormat="1" applyFont="1" applyBorder="1" applyAlignment="1">
      <alignment vertical="center"/>
    </xf>
    <xf numFmtId="2" fontId="14" fillId="0" borderId="0" xfId="0" applyNumberFormat="1" applyFont="1" applyFill="1" applyAlignment="1">
      <alignment vertical="center" wrapText="1"/>
    </xf>
    <xf numFmtId="2" fontId="10" fillId="0" borderId="0" xfId="0" applyNumberFormat="1" applyFont="1" applyFill="1" applyAlignment="1">
      <alignment vertical="center" wrapText="1"/>
    </xf>
    <xf numFmtId="10" fontId="12" fillId="0" borderId="0" xfId="0" applyNumberFormat="1" applyFont="1" applyAlignment="1">
      <alignment vertical="center" wrapText="1"/>
    </xf>
    <xf numFmtId="0" fontId="12" fillId="7" borderId="2" xfId="0" applyFont="1" applyFill="1" applyBorder="1" applyAlignment="1">
      <alignment vertical="center" wrapText="1"/>
    </xf>
    <xf numFmtId="173" fontId="12" fillId="7" borderId="2" xfId="0" applyNumberFormat="1" applyFont="1" applyFill="1" applyBorder="1" applyAlignment="1">
      <alignment vertical="center" wrapText="1"/>
    </xf>
    <xf numFmtId="176" fontId="30" fillId="0" borderId="2" xfId="7" applyNumberFormat="1" applyFont="1" applyFill="1" applyBorder="1" applyAlignment="1">
      <alignment horizontal="center" vertical="center"/>
    </xf>
    <xf numFmtId="176" fontId="30" fillId="9" borderId="2" xfId="7" applyNumberFormat="1" applyFont="1" applyFill="1" applyBorder="1" applyAlignment="1">
      <alignment horizontal="center" vertical="center"/>
    </xf>
    <xf numFmtId="0" fontId="13" fillId="9"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177" fontId="24" fillId="0" borderId="0" xfId="0" applyNumberFormat="1" applyFont="1"/>
    <xf numFmtId="41" fontId="32" fillId="0" borderId="0" xfId="0" applyNumberFormat="1" applyFont="1" applyAlignment="1">
      <alignment vertical="center" wrapText="1"/>
    </xf>
    <xf numFmtId="2" fontId="11" fillId="0" borderId="2" xfId="0" applyNumberFormat="1" applyFont="1" applyFill="1" applyBorder="1" applyAlignment="1">
      <alignment vertical="center" wrapText="1"/>
    </xf>
    <xf numFmtId="2" fontId="10" fillId="9" borderId="2" xfId="0" applyNumberFormat="1" applyFont="1" applyFill="1" applyBorder="1" applyAlignment="1">
      <alignment vertical="center" wrapText="1"/>
    </xf>
    <xf numFmtId="181" fontId="45" fillId="2" borderId="0" xfId="0" applyNumberFormat="1" applyFont="1" applyFill="1" applyAlignment="1">
      <alignment vertical="center" wrapText="1"/>
    </xf>
    <xf numFmtId="173" fontId="13" fillId="0" borderId="2" xfId="0" applyNumberFormat="1" applyFont="1" applyFill="1" applyBorder="1" applyAlignment="1">
      <alignment horizontal="left" vertical="center" wrapText="1"/>
    </xf>
    <xf numFmtId="0" fontId="1" fillId="0" borderId="0" xfId="1"/>
    <xf numFmtId="4" fontId="1" fillId="0" borderId="0" xfId="1" applyNumberFormat="1"/>
    <xf numFmtId="0" fontId="1" fillId="0" borderId="0" xfId="1" applyAlignment="1">
      <alignment horizontal="center"/>
    </xf>
    <xf numFmtId="3" fontId="1" fillId="3" borderId="8" xfId="1" applyNumberFormat="1" applyFill="1" applyBorder="1" applyAlignment="1">
      <alignment horizontal="center"/>
    </xf>
    <xf numFmtId="3" fontId="1" fillId="3" borderId="9" xfId="1" applyNumberFormat="1" applyFill="1" applyBorder="1" applyAlignment="1">
      <alignment horizontal="center"/>
    </xf>
    <xf numFmtId="0" fontId="47" fillId="3" borderId="10" xfId="1" applyFont="1" applyFill="1" applyBorder="1" applyAlignment="1">
      <alignment vertical="center" wrapText="1"/>
    </xf>
    <xf numFmtId="0" fontId="1" fillId="3" borderId="11" xfId="1" applyFill="1" applyBorder="1"/>
    <xf numFmtId="3" fontId="1" fillId="3" borderId="10" xfId="1" applyNumberFormat="1" applyFill="1" applyBorder="1"/>
    <xf numFmtId="0" fontId="1" fillId="0" borderId="0" xfId="1" applyAlignment="1">
      <alignment horizontal="right"/>
    </xf>
    <xf numFmtId="0" fontId="1" fillId="0" borderId="0" xfId="1" applyAlignment="1">
      <alignment horizontal="left"/>
    </xf>
    <xf numFmtId="0" fontId="1" fillId="16" borderId="0" xfId="1" applyFill="1" applyAlignment="1">
      <alignment horizontal="right"/>
    </xf>
    <xf numFmtId="9" fontId="0" fillId="0" borderId="0" xfId="14" applyFont="1" applyBorder="1"/>
    <xf numFmtId="0" fontId="43" fillId="3" borderId="10" xfId="1" applyFont="1" applyFill="1" applyBorder="1"/>
    <xf numFmtId="10" fontId="1" fillId="3" borderId="11" xfId="1" applyNumberFormat="1" applyFill="1" applyBorder="1" applyAlignment="1">
      <alignment horizontal="right"/>
    </xf>
    <xf numFmtId="3" fontId="1" fillId="0" borderId="0" xfId="1" applyNumberFormat="1" applyAlignment="1">
      <alignment horizontal="right"/>
    </xf>
    <xf numFmtId="185" fontId="1" fillId="7" borderId="0" xfId="1" applyNumberFormat="1" applyFill="1"/>
    <xf numFmtId="10" fontId="48" fillId="3" borderId="11" xfId="1" applyNumberFormat="1" applyFont="1" applyFill="1" applyBorder="1" applyAlignment="1">
      <alignment horizontal="right"/>
    </xf>
    <xf numFmtId="10" fontId="1" fillId="0" borderId="0" xfId="1" applyNumberFormat="1"/>
    <xf numFmtId="10" fontId="43" fillId="3" borderId="11" xfId="1" applyNumberFormat="1" applyFont="1" applyFill="1" applyBorder="1" applyAlignment="1">
      <alignment horizontal="right"/>
    </xf>
    <xf numFmtId="186" fontId="43" fillId="0" borderId="0" xfId="1" applyNumberFormat="1" applyFont="1" applyAlignment="1">
      <alignment horizontal="center"/>
    </xf>
    <xf numFmtId="0" fontId="43" fillId="3" borderId="12" xfId="1" applyFont="1" applyFill="1" applyBorder="1"/>
    <xf numFmtId="10" fontId="48" fillId="3" borderId="13" xfId="1" applyNumberFormat="1" applyFont="1" applyFill="1" applyBorder="1" applyAlignment="1">
      <alignment horizontal="right"/>
    </xf>
    <xf numFmtId="3" fontId="1" fillId="3" borderId="12" xfId="1" applyNumberFormat="1" applyFill="1" applyBorder="1"/>
    <xf numFmtId="0" fontId="1" fillId="3" borderId="13" xfId="1" applyFill="1" applyBorder="1"/>
    <xf numFmtId="0" fontId="44" fillId="6" borderId="0" xfId="1" applyFont="1" applyFill="1" applyAlignment="1">
      <alignment horizontal="center"/>
    </xf>
    <xf numFmtId="3" fontId="44" fillId="6" borderId="0" xfId="1" applyNumberFormat="1" applyFont="1" applyFill="1" applyAlignment="1">
      <alignment horizontal="center"/>
    </xf>
    <xf numFmtId="3" fontId="1" fillId="0" borderId="0" xfId="1" applyNumberFormat="1"/>
    <xf numFmtId="3" fontId="1" fillId="0" borderId="0" xfId="1" applyNumberFormat="1" applyAlignment="1">
      <alignment horizontal="center"/>
    </xf>
    <xf numFmtId="0" fontId="43" fillId="0" borderId="0" xfId="1" applyFont="1" applyAlignment="1">
      <alignment horizontal="center"/>
    </xf>
    <xf numFmtId="3" fontId="43" fillId="0" borderId="0" xfId="1" applyNumberFormat="1" applyFont="1" applyAlignment="1">
      <alignment horizontal="center"/>
    </xf>
    <xf numFmtId="0" fontId="1" fillId="0" borderId="1" xfId="1" applyBorder="1" applyAlignment="1">
      <alignment horizontal="center"/>
    </xf>
    <xf numFmtId="3" fontId="1" fillId="0" borderId="1" xfId="1" applyNumberFormat="1" applyBorder="1"/>
    <xf numFmtId="0" fontId="1" fillId="0" borderId="1" xfId="1" applyBorder="1"/>
    <xf numFmtId="3" fontId="1" fillId="0" borderId="1" xfId="1" applyNumberFormat="1" applyBorder="1" applyAlignment="1">
      <alignment horizontal="center"/>
    </xf>
    <xf numFmtId="173" fontId="12" fillId="7" borderId="2" xfId="12" applyNumberFormat="1" applyFont="1" applyFill="1" applyBorder="1" applyAlignment="1">
      <alignment vertical="center" wrapText="1"/>
    </xf>
    <xf numFmtId="41" fontId="12" fillId="0" borderId="2" xfId="5" applyFont="1" applyBorder="1" applyAlignment="1">
      <alignment vertical="center" wrapText="1"/>
    </xf>
    <xf numFmtId="164" fontId="12" fillId="0" borderId="2" xfId="5" applyNumberFormat="1" applyFont="1" applyBorder="1" applyAlignment="1">
      <alignment vertical="center" wrapText="1"/>
    </xf>
    <xf numFmtId="0" fontId="29" fillId="17" borderId="0" xfId="0" applyFont="1" applyFill="1" applyAlignment="1">
      <alignment horizontal="justify" vertical="center" wrapText="1"/>
    </xf>
    <xf numFmtId="0" fontId="42" fillId="0" borderId="14" xfId="0" applyFont="1" applyBorder="1" applyAlignment="1">
      <alignment vertical="center"/>
    </xf>
    <xf numFmtId="10" fontId="13" fillId="2" borderId="0" xfId="9" applyNumberFormat="1" applyFont="1" applyFill="1" applyAlignment="1">
      <alignment vertical="center" wrapText="1"/>
    </xf>
    <xf numFmtId="0" fontId="12" fillId="0" borderId="0" xfId="0" applyFont="1" applyAlignment="1">
      <alignment horizontal="left" vertical="center" wrapText="1"/>
    </xf>
    <xf numFmtId="0" fontId="10" fillId="2" borderId="2" xfId="0" applyFont="1" applyFill="1" applyBorder="1" applyAlignment="1">
      <alignment horizontal="center" vertical="center" wrapText="1"/>
    </xf>
    <xf numFmtId="41" fontId="21" fillId="6" borderId="2" xfId="5" applyFont="1" applyFill="1" applyBorder="1" applyAlignment="1">
      <alignment horizontal="center" vertical="center" wrapText="1"/>
    </xf>
    <xf numFmtId="0" fontId="9" fillId="6"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41" fontId="12" fillId="2" borderId="2" xfId="5" applyNumberFormat="1" applyFont="1" applyFill="1" applyBorder="1" applyAlignment="1">
      <alignment vertical="center" wrapText="1"/>
    </xf>
    <xf numFmtId="0" fontId="12" fillId="3" borderId="2" xfId="0" applyFont="1" applyFill="1" applyBorder="1" applyAlignment="1">
      <alignment vertical="center" wrapText="1"/>
    </xf>
    <xf numFmtId="0" fontId="51" fillId="2" borderId="0" xfId="0" applyFont="1" applyFill="1" applyBorder="1" applyAlignment="1">
      <alignment horizontal="center" vertical="center"/>
    </xf>
    <xf numFmtId="0" fontId="50" fillId="2" borderId="0" xfId="0" applyFont="1" applyFill="1" applyBorder="1" applyAlignment="1">
      <alignment horizontal="left" vertical="center"/>
    </xf>
    <xf numFmtId="0" fontId="50" fillId="2" borderId="0" xfId="0" applyFont="1" applyFill="1" applyBorder="1" applyAlignment="1">
      <alignment horizontal="center" vertical="center"/>
    </xf>
    <xf numFmtId="0" fontId="50" fillId="2" borderId="0" xfId="0" applyFont="1" applyFill="1" applyBorder="1" applyAlignment="1">
      <alignment horizontal="left" vertical="center" indent="2"/>
    </xf>
    <xf numFmtId="41" fontId="12" fillId="2" borderId="0" xfId="5" applyNumberFormat="1" applyFont="1" applyFill="1" applyAlignment="1">
      <alignment vertical="center"/>
    </xf>
    <xf numFmtId="41" fontId="0" fillId="7" borderId="2" xfId="5" applyFont="1" applyFill="1" applyBorder="1" applyAlignment="1">
      <alignment vertical="center" wrapText="1"/>
    </xf>
    <xf numFmtId="41" fontId="40" fillId="6" borderId="2" xfId="5" applyFont="1" applyFill="1" applyBorder="1" applyAlignment="1">
      <alignment horizontal="center" vertical="center" wrapText="1"/>
    </xf>
    <xf numFmtId="41" fontId="0" fillId="0" borderId="2" xfId="5" applyFont="1" applyBorder="1" applyAlignment="1">
      <alignment horizontal="center" vertical="center" wrapText="1"/>
    </xf>
    <xf numFmtId="0" fontId="0" fillId="2" borderId="2" xfId="0" applyFill="1" applyBorder="1" applyAlignment="1">
      <alignment horizontal="center" vertical="center"/>
    </xf>
    <xf numFmtId="0" fontId="1" fillId="2" borderId="2" xfId="1" applyFill="1" applyBorder="1" applyAlignment="1">
      <alignment vertical="center"/>
    </xf>
    <xf numFmtId="41" fontId="0" fillId="2" borderId="2" xfId="5" applyFont="1" applyFill="1" applyBorder="1"/>
    <xf numFmtId="0" fontId="0" fillId="2" borderId="0" xfId="0" applyFill="1" applyBorder="1" applyAlignment="1">
      <alignment vertical="center"/>
    </xf>
    <xf numFmtId="0" fontId="0" fillId="2" borderId="0" xfId="0" applyFill="1" applyAlignment="1">
      <alignment vertical="center"/>
    </xf>
    <xf numFmtId="0" fontId="0" fillId="2" borderId="2" xfId="0" applyFill="1" applyBorder="1" applyAlignment="1">
      <alignment vertical="center"/>
    </xf>
    <xf numFmtId="0" fontId="52" fillId="2" borderId="2" xfId="0" applyFont="1" applyFill="1" applyBorder="1" applyAlignment="1">
      <alignment vertical="center"/>
    </xf>
    <xf numFmtId="0" fontId="49" fillId="0" borderId="2" xfId="15" applyBorder="1" applyAlignment="1">
      <alignment horizontal="left" vertical="center" wrapText="1"/>
    </xf>
    <xf numFmtId="3" fontId="11" fillId="0" borderId="2" xfId="0" applyNumberFormat="1" applyFont="1" applyFill="1" applyBorder="1" applyAlignment="1">
      <alignment horizontal="right" vertical="center" wrapText="1"/>
    </xf>
    <xf numFmtId="176" fontId="30" fillId="0" borderId="2" xfId="7" applyNumberFormat="1" applyFont="1" applyFill="1" applyBorder="1" applyAlignment="1">
      <alignment vertical="center" wrapText="1"/>
    </xf>
    <xf numFmtId="176" fontId="30" fillId="0" borderId="0" xfId="7" applyNumberFormat="1" applyFont="1" applyAlignment="1">
      <alignment vertical="center" wrapText="1"/>
    </xf>
    <xf numFmtId="0" fontId="33" fillId="0" borderId="0" xfId="0" applyFont="1" applyAlignment="1">
      <alignment horizontal="center" vertical="center" wrapText="1"/>
    </xf>
    <xf numFmtId="176" fontId="30" fillId="9" borderId="2" xfId="7" applyNumberFormat="1" applyFont="1" applyFill="1" applyBorder="1" applyAlignment="1">
      <alignment horizontal="center" vertical="center" wrapText="1"/>
    </xf>
    <xf numFmtId="179" fontId="30" fillId="0" borderId="0" xfId="7" applyNumberFormat="1" applyFont="1" applyAlignment="1">
      <alignment horizontal="center" vertical="center" wrapText="1"/>
    </xf>
    <xf numFmtId="176" fontId="30" fillId="0" borderId="2" xfId="7" applyNumberFormat="1" applyFont="1" applyFill="1" applyBorder="1" applyAlignment="1">
      <alignment horizontal="center" vertical="center" wrapText="1"/>
    </xf>
    <xf numFmtId="17" fontId="30" fillId="0" borderId="0" xfId="7" applyNumberFormat="1" applyFont="1" applyAlignment="1">
      <alignment horizontal="center" vertical="center" wrapText="1"/>
    </xf>
    <xf numFmtId="173" fontId="11" fillId="0" borderId="2" xfId="0" applyNumberFormat="1" applyFont="1" applyFill="1" applyBorder="1" applyAlignment="1">
      <alignment horizontal="right" vertical="center" wrapText="1"/>
    </xf>
    <xf numFmtId="173" fontId="11" fillId="9" borderId="2" xfId="0" applyNumberFormat="1" applyFont="1" applyFill="1" applyBorder="1" applyAlignment="1">
      <alignment horizontal="right" vertical="center" wrapText="1"/>
    </xf>
    <xf numFmtId="169" fontId="33" fillId="0" borderId="0" xfId="0" applyNumberFormat="1" applyFont="1" applyAlignment="1">
      <alignment vertical="center" wrapText="1"/>
    </xf>
    <xf numFmtId="173" fontId="10" fillId="0" borderId="2" xfId="0" applyNumberFormat="1" applyFont="1" applyFill="1" applyBorder="1" applyAlignment="1">
      <alignment horizontal="right" vertical="center" wrapText="1"/>
    </xf>
    <xf numFmtId="3" fontId="10" fillId="0" borderId="0" xfId="0" applyNumberFormat="1" applyFont="1" applyAlignment="1">
      <alignment horizontal="right" vertical="center" wrapText="1"/>
    </xf>
    <xf numFmtId="169" fontId="33" fillId="2" borderId="0" xfId="0" applyNumberFormat="1" applyFont="1" applyFill="1" applyAlignment="1">
      <alignment vertical="center" wrapText="1"/>
    </xf>
    <xf numFmtId="173" fontId="33" fillId="0" borderId="2" xfId="0" applyNumberFormat="1" applyFont="1" applyFill="1" applyBorder="1" applyAlignment="1">
      <alignment vertical="center" wrapText="1"/>
    </xf>
    <xf numFmtId="0" fontId="38" fillId="0" borderId="2" xfId="0" applyFont="1" applyFill="1" applyBorder="1" applyAlignment="1">
      <alignment vertical="center" wrapText="1"/>
    </xf>
    <xf numFmtId="0" fontId="38" fillId="9" borderId="2" xfId="0" applyFont="1" applyFill="1" applyBorder="1" applyAlignment="1">
      <alignment vertical="center" wrapText="1"/>
    </xf>
    <xf numFmtId="173" fontId="10" fillId="9" borderId="2" xfId="0" applyNumberFormat="1" applyFont="1" applyFill="1" applyBorder="1" applyAlignment="1">
      <alignment horizontal="right" vertical="center" wrapText="1"/>
    </xf>
    <xf numFmtId="173" fontId="46" fillId="0" borderId="0" xfId="0" applyNumberFormat="1" applyFont="1" applyAlignment="1">
      <alignment vertical="center" wrapText="1"/>
    </xf>
    <xf numFmtId="173" fontId="32" fillId="0" borderId="0" xfId="0" applyNumberFormat="1" applyFont="1" applyAlignment="1">
      <alignment vertical="center" wrapText="1"/>
    </xf>
    <xf numFmtId="0" fontId="38" fillId="0" borderId="0" xfId="0" applyFont="1" applyAlignment="1">
      <alignment vertical="center" wrapText="1"/>
    </xf>
    <xf numFmtId="41" fontId="33" fillId="0" borderId="0" xfId="5" applyFont="1" applyAlignment="1">
      <alignment vertical="center" wrapText="1"/>
    </xf>
    <xf numFmtId="180" fontId="33" fillId="0" borderId="0" xfId="0" applyNumberFormat="1" applyFont="1" applyAlignment="1">
      <alignment vertical="center" wrapText="1"/>
    </xf>
    <xf numFmtId="3" fontId="33" fillId="0" borderId="0" xfId="0" applyNumberFormat="1" applyFont="1" applyAlignment="1">
      <alignment vertical="center" wrapText="1"/>
    </xf>
    <xf numFmtId="0" fontId="33" fillId="2" borderId="0" xfId="0" applyFont="1" applyFill="1" applyBorder="1" applyAlignment="1">
      <alignment vertical="center" wrapText="1"/>
    </xf>
    <xf numFmtId="41" fontId="12" fillId="2" borderId="0" xfId="5" applyNumberFormat="1" applyFont="1" applyFill="1" applyBorder="1" applyAlignment="1">
      <alignment vertical="center" wrapText="1"/>
    </xf>
    <xf numFmtId="41" fontId="12" fillId="2" borderId="0" xfId="0" applyNumberFormat="1" applyFont="1" applyFill="1" applyBorder="1" applyAlignment="1">
      <alignment vertical="center" wrapText="1"/>
    </xf>
    <xf numFmtId="41" fontId="12" fillId="2" borderId="0" xfId="5" applyFont="1" applyFill="1" applyBorder="1" applyAlignment="1">
      <alignment vertical="center" wrapText="1"/>
    </xf>
    <xf numFmtId="0" fontId="38" fillId="2" borderId="0" xfId="0" applyFont="1" applyFill="1" applyBorder="1" applyAlignment="1">
      <alignment vertical="center" wrapText="1"/>
    </xf>
    <xf numFmtId="0" fontId="12" fillId="2" borderId="0" xfId="0" applyFont="1" applyFill="1" applyBorder="1" applyAlignment="1">
      <alignment vertical="center" wrapText="1"/>
    </xf>
    <xf numFmtId="41" fontId="12" fillId="2" borderId="0" xfId="5" applyFont="1" applyFill="1" applyBorder="1" applyAlignment="1">
      <alignment horizontal="right" vertical="center" wrapText="1"/>
    </xf>
    <xf numFmtId="0" fontId="42" fillId="0" borderId="2" xfId="0" applyFont="1" applyBorder="1" applyAlignment="1">
      <alignment horizontal="center" vertical="center" wrapText="1"/>
    </xf>
    <xf numFmtId="0" fontId="0" fillId="0" borderId="2" xfId="0" applyBorder="1" applyAlignment="1">
      <alignment vertical="center" wrapText="1"/>
    </xf>
    <xf numFmtId="0" fontId="42" fillId="0" borderId="2" xfId="0" applyFont="1" applyBorder="1" applyAlignment="1">
      <alignment vertical="center" wrapText="1"/>
    </xf>
    <xf numFmtId="41" fontId="0" fillId="0" borderId="2" xfId="0" applyNumberFormat="1" applyBorder="1" applyAlignment="1">
      <alignment vertical="center" wrapText="1"/>
    </xf>
    <xf numFmtId="0" fontId="42" fillId="0" borderId="0" xfId="0" applyFont="1" applyFill="1" applyBorder="1" applyAlignment="1">
      <alignment vertical="center" wrapText="1"/>
    </xf>
    <xf numFmtId="0" fontId="0" fillId="0" borderId="0" xfId="0" applyBorder="1" applyAlignment="1">
      <alignment vertical="center" wrapText="1"/>
    </xf>
    <xf numFmtId="41" fontId="42" fillId="0" borderId="0" xfId="0" applyNumberFormat="1" applyFont="1" applyBorder="1" applyAlignment="1">
      <alignment vertical="center" wrapText="1"/>
    </xf>
    <xf numFmtId="0" fontId="0" fillId="0" borderId="0" xfId="0" applyFill="1" applyBorder="1" applyAlignment="1">
      <alignment vertical="center" wrapText="1"/>
    </xf>
    <xf numFmtId="184" fontId="0" fillId="0" borderId="0" xfId="0" applyNumberFormat="1" applyAlignment="1">
      <alignment vertical="center" wrapText="1"/>
    </xf>
    <xf numFmtId="0" fontId="42" fillId="2" borderId="2" xfId="0" applyFont="1" applyFill="1" applyBorder="1" applyAlignment="1">
      <alignment horizontal="center" vertical="center" wrapText="1"/>
    </xf>
    <xf numFmtId="0" fontId="42" fillId="0" borderId="2" xfId="0" applyFont="1" applyFill="1" applyBorder="1" applyAlignment="1">
      <alignment horizontal="center" vertical="center" wrapText="1"/>
    </xf>
    <xf numFmtId="0" fontId="0" fillId="2" borderId="2" xfId="0" applyFill="1" applyBorder="1" applyAlignment="1">
      <alignment vertical="center" wrapText="1"/>
    </xf>
    <xf numFmtId="174" fontId="0" fillId="0" borderId="2" xfId="5" applyNumberFormat="1" applyFont="1" applyBorder="1" applyAlignment="1">
      <alignment vertical="center" wrapText="1"/>
    </xf>
    <xf numFmtId="10" fontId="0" fillId="0" borderId="2" xfId="9" applyNumberFormat="1" applyFont="1" applyBorder="1" applyAlignment="1">
      <alignment vertical="center" wrapText="1"/>
    </xf>
    <xf numFmtId="0" fontId="42" fillId="0" borderId="0" xfId="0" applyFont="1" applyAlignment="1">
      <alignment vertical="center" wrapText="1"/>
    </xf>
    <xf numFmtId="41" fontId="42" fillId="0" borderId="0" xfId="0" applyNumberFormat="1" applyFont="1" applyAlignment="1">
      <alignment vertical="center" wrapText="1"/>
    </xf>
    <xf numFmtId="9" fontId="0" fillId="0" borderId="0" xfId="0" applyNumberFormat="1" applyAlignment="1">
      <alignment vertical="center" wrapText="1"/>
    </xf>
    <xf numFmtId="175" fontId="10" fillId="3" borderId="17" xfId="7" applyFont="1" applyFill="1" applyBorder="1" applyAlignment="1">
      <alignment horizontal="center" vertical="center" wrapText="1"/>
    </xf>
    <xf numFmtId="0" fontId="12" fillId="0" borderId="17" xfId="0" applyFont="1" applyBorder="1" applyAlignment="1">
      <alignment vertical="center"/>
    </xf>
    <xf numFmtId="0" fontId="13" fillId="0" borderId="17" xfId="0" applyFont="1" applyBorder="1" applyAlignment="1">
      <alignment vertical="center"/>
    </xf>
    <xf numFmtId="0" fontId="12" fillId="3" borderId="17" xfId="0" applyFont="1" applyFill="1" applyBorder="1" applyAlignment="1">
      <alignment vertical="center"/>
    </xf>
    <xf numFmtId="176" fontId="21" fillId="6" borderId="3" xfId="5" applyNumberFormat="1" applyFont="1" applyFill="1" applyBorder="1" applyAlignment="1">
      <alignment horizontal="center" vertical="center" wrapText="1"/>
    </xf>
    <xf numFmtId="41" fontId="21" fillId="6" borderId="3" xfId="5" applyFont="1" applyFill="1" applyBorder="1" applyAlignment="1">
      <alignment horizontal="center" vertical="center" wrapText="1"/>
    </xf>
    <xf numFmtId="41" fontId="12" fillId="3" borderId="3" xfId="5" applyFont="1" applyFill="1" applyBorder="1" applyAlignment="1">
      <alignment vertical="center"/>
    </xf>
    <xf numFmtId="41" fontId="12" fillId="0" borderId="3" xfId="5" applyFont="1" applyBorder="1" applyAlignment="1">
      <alignment vertical="center"/>
    </xf>
    <xf numFmtId="41" fontId="13" fillId="0" borderId="3" xfId="5" applyFont="1" applyBorder="1" applyAlignment="1">
      <alignment vertical="center"/>
    </xf>
    <xf numFmtId="0" fontId="28" fillId="0" borderId="2" xfId="0" applyFont="1" applyBorder="1" applyAlignment="1">
      <alignment vertical="center"/>
    </xf>
    <xf numFmtId="173" fontId="29" fillId="2" borderId="2" xfId="7" applyNumberFormat="1" applyFont="1" applyFill="1" applyBorder="1" applyAlignment="1">
      <alignment vertical="center"/>
    </xf>
    <xf numFmtId="0" fontId="22" fillId="0" borderId="2" xfId="0" applyFont="1" applyBorder="1" applyAlignment="1">
      <alignment horizontal="center" vertical="center"/>
    </xf>
    <xf numFmtId="41" fontId="22" fillId="0" borderId="2" xfId="0" applyNumberFormat="1" applyFont="1" applyBorder="1" applyAlignment="1">
      <alignment vertical="center"/>
    </xf>
    <xf numFmtId="173" fontId="29" fillId="2" borderId="2" xfId="7" applyNumberFormat="1" applyFont="1" applyFill="1" applyBorder="1" applyAlignment="1">
      <alignment horizontal="left" vertical="center" wrapText="1"/>
    </xf>
    <xf numFmtId="173" fontId="29" fillId="2" borderId="2" xfId="7" applyNumberFormat="1" applyFont="1" applyFill="1" applyBorder="1" applyAlignment="1">
      <alignment vertical="center" wrapText="1"/>
    </xf>
    <xf numFmtId="173" fontId="29" fillId="8" borderId="2" xfId="7" applyNumberFormat="1" applyFont="1" applyFill="1" applyBorder="1" applyAlignment="1">
      <alignment vertical="center" wrapText="1"/>
    </xf>
    <xf numFmtId="9" fontId="12" fillId="8" borderId="2" xfId="0" applyNumberFormat="1" applyFont="1" applyFill="1" applyBorder="1" applyAlignment="1">
      <alignment horizontal="center" vertical="center"/>
    </xf>
    <xf numFmtId="173" fontId="30" fillId="2" borderId="2" xfId="7" applyNumberFormat="1" applyFont="1" applyFill="1" applyBorder="1" applyAlignment="1">
      <alignment vertical="center" wrapText="1"/>
    </xf>
    <xf numFmtId="0" fontId="12" fillId="2" borderId="0" xfId="0" applyFont="1" applyFill="1" applyAlignment="1">
      <alignment vertical="center" wrapText="1"/>
    </xf>
    <xf numFmtId="0" fontId="12" fillId="2" borderId="0" xfId="0" applyFont="1" applyFill="1" applyBorder="1" applyAlignment="1">
      <alignment horizontal="left" vertical="center" wrapText="1"/>
    </xf>
    <xf numFmtId="171" fontId="10" fillId="0" borderId="2" xfId="9" applyNumberFormat="1" applyFont="1" applyBorder="1" applyAlignment="1">
      <alignment horizontal="right" vertical="center" wrapText="1"/>
    </xf>
    <xf numFmtId="9" fontId="10" fillId="0" borderId="2" xfId="9" applyFont="1" applyBorder="1" applyAlignment="1">
      <alignment horizontal="right" vertical="center" wrapText="1"/>
    </xf>
    <xf numFmtId="0" fontId="17" fillId="0" borderId="2" xfId="0" applyFont="1" applyBorder="1" applyAlignment="1">
      <alignment horizontal="right" vertical="center" wrapText="1"/>
    </xf>
    <xf numFmtId="178" fontId="12" fillId="0" borderId="2" xfId="0" applyNumberFormat="1" applyFont="1" applyBorder="1" applyAlignment="1">
      <alignment horizontal="right" vertical="center" wrapText="1"/>
    </xf>
    <xf numFmtId="9" fontId="17" fillId="0" borderId="2" xfId="0" applyNumberFormat="1" applyFont="1" applyBorder="1" applyAlignment="1">
      <alignment horizontal="right" vertical="center" wrapText="1"/>
    </xf>
    <xf numFmtId="171" fontId="17" fillId="0" borderId="2" xfId="0" applyNumberFormat="1" applyFont="1" applyBorder="1" applyAlignment="1">
      <alignment horizontal="right" vertical="center" wrapText="1"/>
    </xf>
    <xf numFmtId="0" fontId="12" fillId="0" borderId="0" xfId="0" applyFont="1" applyBorder="1" applyAlignment="1">
      <alignment horizontal="right" vertical="center" wrapText="1"/>
    </xf>
    <xf numFmtId="0" fontId="12" fillId="0" borderId="2" xfId="0" applyFont="1" applyBorder="1" applyAlignment="1">
      <alignment horizontal="right" vertical="center" wrapText="1"/>
    </xf>
    <xf numFmtId="41" fontId="12" fillId="0" borderId="2" xfId="0" applyNumberFormat="1" applyFont="1" applyBorder="1" applyAlignment="1">
      <alignment horizontal="right" vertical="center" wrapText="1"/>
    </xf>
    <xf numFmtId="164" fontId="12" fillId="0" borderId="2" xfId="0" applyNumberFormat="1" applyFont="1" applyBorder="1" applyAlignment="1">
      <alignment horizontal="right" vertical="center" wrapText="1"/>
    </xf>
    <xf numFmtId="0" fontId="12" fillId="0" borderId="0" xfId="0" applyFont="1" applyAlignment="1">
      <alignment horizontal="right" vertical="center" wrapText="1"/>
    </xf>
    <xf numFmtId="41" fontId="12" fillId="0" borderId="0" xfId="5" applyFont="1" applyAlignment="1">
      <alignment horizontal="right" vertical="center" wrapText="1"/>
    </xf>
    <xf numFmtId="41" fontId="13" fillId="0" borderId="0" xfId="0" applyNumberFormat="1" applyFont="1" applyAlignment="1">
      <alignment horizontal="right" vertical="center" wrapText="1"/>
    </xf>
    <xf numFmtId="41" fontId="13" fillId="0" borderId="0" xfId="5" applyFont="1" applyAlignment="1">
      <alignment horizontal="right" vertical="center" wrapText="1"/>
    </xf>
    <xf numFmtId="165" fontId="13" fillId="0" borderId="0" xfId="5" applyNumberFormat="1" applyFont="1" applyAlignment="1">
      <alignment horizontal="right" vertical="center" wrapText="1"/>
    </xf>
    <xf numFmtId="0" fontId="14" fillId="0" borderId="0" xfId="0" applyFont="1" applyAlignment="1">
      <alignment horizontal="right" vertical="center" wrapText="1"/>
    </xf>
    <xf numFmtId="10" fontId="12" fillId="0" borderId="0" xfId="0" applyNumberFormat="1" applyFont="1" applyAlignment="1">
      <alignment horizontal="right" vertical="center" wrapText="1"/>
    </xf>
    <xf numFmtId="10" fontId="13" fillId="2" borderId="2" xfId="9" applyNumberFormat="1" applyFont="1" applyFill="1" applyBorder="1" applyAlignment="1">
      <alignment vertical="center" wrapText="1"/>
    </xf>
    <xf numFmtId="173" fontId="13" fillId="2" borderId="2" xfId="0" applyNumberFormat="1" applyFont="1" applyFill="1" applyBorder="1" applyAlignment="1">
      <alignment vertical="center" wrapText="1"/>
    </xf>
    <xf numFmtId="187" fontId="0" fillId="0" borderId="0" xfId="0" applyNumberFormat="1" applyAlignment="1">
      <alignment vertical="center" wrapText="1"/>
    </xf>
    <xf numFmtId="0" fontId="52" fillId="2" borderId="0" xfId="0" applyFont="1" applyFill="1" applyBorder="1" applyAlignment="1">
      <alignment vertical="center"/>
    </xf>
    <xf numFmtId="41" fontId="42" fillId="0" borderId="0" xfId="5" applyFont="1" applyBorder="1" applyAlignment="1">
      <alignment vertical="center"/>
    </xf>
    <xf numFmtId="0" fontId="42" fillId="0" borderId="5" xfId="0" applyFont="1" applyBorder="1" applyAlignment="1">
      <alignment vertical="center"/>
    </xf>
    <xf numFmtId="0" fontId="42" fillId="0" borderId="6" xfId="0" applyFont="1" applyBorder="1" applyAlignment="1">
      <alignment vertical="center"/>
    </xf>
    <xf numFmtId="0" fontId="0" fillId="0" borderId="7" xfId="0" applyBorder="1" applyAlignment="1">
      <alignment vertical="center"/>
    </xf>
    <xf numFmtId="0" fontId="49" fillId="0" borderId="0" xfId="15" applyAlignment="1">
      <alignment vertical="center"/>
    </xf>
    <xf numFmtId="176" fontId="30" fillId="0" borderId="2" xfId="7" applyNumberFormat="1" applyFont="1" applyFill="1" applyBorder="1" applyAlignment="1">
      <alignment horizontal="center" vertical="center"/>
    </xf>
    <xf numFmtId="176" fontId="30" fillId="9" borderId="2" xfId="7" applyNumberFormat="1" applyFont="1" applyFill="1" applyBorder="1" applyAlignment="1">
      <alignment horizontal="center" vertical="center"/>
    </xf>
    <xf numFmtId="0" fontId="13" fillId="9"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2" fillId="11" borderId="2" xfId="0" applyFont="1" applyFill="1" applyBorder="1" applyAlignment="1">
      <alignment horizontal="left" vertical="center" wrapText="1"/>
    </xf>
    <xf numFmtId="0" fontId="12" fillId="0" borderId="2" xfId="0" applyFont="1" applyBorder="1" applyAlignment="1">
      <alignment horizontal="left" vertical="center"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42" fillId="0" borderId="0" xfId="0" applyFont="1" applyAlignment="1">
      <alignment horizontal="center" vertical="center"/>
    </xf>
    <xf numFmtId="0" fontId="10" fillId="2" borderId="0" xfId="0" applyFont="1" applyFill="1" applyAlignment="1">
      <alignment horizontal="center" vertical="center" wrapText="1"/>
    </xf>
    <xf numFmtId="41" fontId="9" fillId="6" borderId="5" xfId="5" applyFont="1" applyFill="1" applyBorder="1" applyAlignment="1">
      <alignment horizontal="center" vertical="center" wrapText="1"/>
    </xf>
    <xf numFmtId="41" fontId="9" fillId="6" borderId="6" xfId="5" applyFont="1" applyFill="1" applyBorder="1" applyAlignment="1">
      <alignment horizontal="center" vertical="center" wrapText="1"/>
    </xf>
    <xf numFmtId="175" fontId="9" fillId="6" borderId="5" xfId="7" applyFont="1" applyFill="1" applyBorder="1" applyAlignment="1">
      <alignment horizontal="center" vertical="center" wrapText="1"/>
    </xf>
    <xf numFmtId="175" fontId="9" fillId="6" borderId="6" xfId="7" applyFont="1" applyFill="1" applyBorder="1" applyAlignment="1">
      <alignment horizontal="center" vertical="center" wrapText="1"/>
    </xf>
    <xf numFmtId="41" fontId="21" fillId="6" borderId="2" xfId="5" applyFont="1" applyFill="1" applyBorder="1" applyAlignment="1">
      <alignment horizontal="center" vertical="center" wrapText="1"/>
    </xf>
    <xf numFmtId="175" fontId="21" fillId="6" borderId="5" xfId="7" applyFont="1" applyFill="1" applyBorder="1" applyAlignment="1">
      <alignment horizontal="center" vertical="center" wrapText="1"/>
    </xf>
    <xf numFmtId="175" fontId="21" fillId="6" borderId="6" xfId="7" applyFont="1" applyFill="1" applyBorder="1" applyAlignment="1">
      <alignment horizontal="center" vertical="center" wrapText="1"/>
    </xf>
    <xf numFmtId="0" fontId="9" fillId="6" borderId="2" xfId="0" applyFont="1" applyFill="1" applyBorder="1" applyAlignment="1">
      <alignment horizontal="center" vertical="center" wrapText="1"/>
    </xf>
    <xf numFmtId="175" fontId="21" fillId="6" borderId="15" xfId="7" applyFont="1" applyFill="1" applyBorder="1" applyAlignment="1">
      <alignment horizontal="center" vertical="center" wrapText="1"/>
    </xf>
    <xf numFmtId="175" fontId="21" fillId="6" borderId="16" xfId="7" applyFont="1" applyFill="1" applyBorder="1" applyAlignment="1">
      <alignment horizontal="center" vertical="center" wrapText="1"/>
    </xf>
    <xf numFmtId="175" fontId="21" fillId="6" borderId="2" xfId="7" applyFont="1" applyFill="1" applyBorder="1" applyAlignment="1">
      <alignment horizontal="center" vertical="center" wrapText="1"/>
    </xf>
    <xf numFmtId="0" fontId="23" fillId="6" borderId="2" xfId="0" applyFont="1" applyFill="1" applyBorder="1" applyAlignment="1">
      <alignment horizontal="center" vertical="center" wrapText="1"/>
    </xf>
    <xf numFmtId="176" fontId="30" fillId="0" borderId="2" xfId="7" applyNumberFormat="1" applyFont="1" applyFill="1" applyBorder="1" applyAlignment="1">
      <alignment horizontal="center" vertical="center"/>
    </xf>
    <xf numFmtId="176" fontId="30" fillId="9" borderId="2" xfId="7" applyNumberFormat="1" applyFont="1" applyFill="1" applyBorder="1" applyAlignment="1">
      <alignment horizontal="center" vertical="center"/>
    </xf>
    <xf numFmtId="0" fontId="34" fillId="0" borderId="0" xfId="0" applyFont="1" applyAlignment="1">
      <alignment horizontal="center" vertical="center"/>
    </xf>
    <xf numFmtId="0" fontId="13" fillId="9"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9" borderId="2" xfId="0" applyFont="1" applyFill="1" applyBorder="1" applyAlignment="1">
      <alignment horizontal="center" vertical="center" wrapText="1"/>
    </xf>
    <xf numFmtId="0" fontId="34" fillId="0" borderId="0" xfId="0" applyFont="1" applyAlignment="1">
      <alignment horizontal="center" vertical="center" wrapText="1"/>
    </xf>
    <xf numFmtId="0" fontId="1" fillId="3" borderId="8" xfId="1" applyFill="1" applyBorder="1" applyAlignment="1">
      <alignment horizontal="center"/>
    </xf>
    <xf numFmtId="0" fontId="1" fillId="3" borderId="9" xfId="1" applyFill="1" applyBorder="1" applyAlignment="1">
      <alignment horizontal="center"/>
    </xf>
  </cellXfs>
  <cellStyles count="16">
    <cellStyle name="Comma" xfId="3"/>
    <cellStyle name="Currency" xfId="4"/>
    <cellStyle name="Hipervínculo" xfId="15" builtinId="8"/>
    <cellStyle name="Millares" xfId="11" builtinId="3"/>
    <cellStyle name="Millares [0]" xfId="5" builtinId="6"/>
    <cellStyle name="Millares 2 2 2 3" xfId="12"/>
    <cellStyle name="Moneda" xfId="10" builtinId="4" hidden="1"/>
    <cellStyle name="Normal" xfId="0" builtinId="0"/>
    <cellStyle name="Normal 10 2" xfId="1"/>
    <cellStyle name="Normal 2" xfId="2"/>
    <cellStyle name="Normal 2 15" xfId="6"/>
    <cellStyle name="Normal 4" xfId="7"/>
    <cellStyle name="Normal 6 2" xfId="13"/>
    <cellStyle name="Percent" xfId="8"/>
    <cellStyle name="Porcentaje" xfId="9" builtinId="5"/>
    <cellStyle name="Porcentaje 2" xfId="14"/>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JUAN%20OQUENDO\AppData\Local\Microsoft\Windows\Temporary%20Internet%20Files\Content.IE5\23FPLTQJ\FLUJO%20DE%20CAJ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ORIGINAL"/>
      <sheetName val="Plan de Ventas"/>
      <sheetName val="Presupuesto GASTO VENTAS"/>
      <sheetName val="FLIUJO_CAJA"/>
      <sheetName val="PRESUPUESTO"/>
      <sheetName val="ALTER PROMEDIO "/>
      <sheetName val="Análisis Anual de Flujo de efec"/>
      <sheetName val="PYG"/>
    </sheetNames>
    <sheetDataSet>
      <sheetData sheetId="0" refreshError="1"/>
      <sheetData sheetId="1" refreshError="1"/>
      <sheetData sheetId="2" refreshError="1"/>
      <sheetData sheetId="3"/>
      <sheetData sheetId="4" refreshError="1"/>
      <sheetData sheetId="5" refreshError="1"/>
      <sheetData sheetId="6">
        <row r="64">
          <cell r="C64">
            <v>0</v>
          </cell>
          <cell r="E64">
            <v>0</v>
          </cell>
          <cell r="G64">
            <v>0</v>
          </cell>
          <cell r="I64">
            <v>0</v>
          </cell>
          <cell r="K64">
            <v>0</v>
          </cell>
          <cell r="M64">
            <v>0</v>
          </cell>
          <cell r="P64">
            <v>0</v>
          </cell>
          <cell r="R64">
            <v>0</v>
          </cell>
          <cell r="T64">
            <v>0</v>
          </cell>
          <cell r="V64">
            <v>0</v>
          </cell>
          <cell r="X64">
            <v>0</v>
          </cell>
        </row>
      </sheetData>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ane.gov.co/files/censo2018/informacion-tecnica/presentaciones-territorio/191019-CNPV-presentacion-Caldas-Manizales.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reportes.sui.gov.co/fabricaReportes/frameSet.jsp?idreporte=ele_com_096" TargetMode="External"/></Relationships>
</file>

<file path=xl/worksheets/_rels/sheet4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
  <sheetViews>
    <sheetView workbookViewId="0"/>
  </sheetViews>
  <sheetFormatPr baseColWidth="10" defaultRowHeight="15" x14ac:dyDescent="0.25"/>
  <cols>
    <col min="3" max="3" width="76.85546875" bestFit="1" customWidth="1"/>
  </cols>
  <sheetData>
    <row r="1" spans="2:3" x14ac:dyDescent="0.25">
      <c r="B1" s="317" t="s">
        <v>1</v>
      </c>
      <c r="C1" s="317" t="s">
        <v>814</v>
      </c>
    </row>
    <row r="2" spans="2:3" x14ac:dyDescent="0.25">
      <c r="B2" s="318">
        <v>1</v>
      </c>
      <c r="C2" s="319" t="s">
        <v>815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44"/>
  <sheetViews>
    <sheetView topLeftCell="A313" workbookViewId="0">
      <selection activeCell="C316" sqref="C316"/>
    </sheetView>
  </sheetViews>
  <sheetFormatPr baseColWidth="10" defaultColWidth="10.85546875" defaultRowHeight="14.25" x14ac:dyDescent="0.25"/>
  <cols>
    <col min="1" max="2" width="10.85546875" style="57"/>
    <col min="3" max="3" width="51.7109375" style="57" bestFit="1" customWidth="1"/>
    <col min="4" max="4" width="25.85546875" style="120" hidden="1" customWidth="1"/>
    <col min="5" max="5" width="10.85546875" style="57"/>
    <col min="6" max="6" width="13.85546875" style="121" bestFit="1" customWidth="1"/>
    <col min="7" max="7" width="14.7109375" style="121" bestFit="1" customWidth="1"/>
    <col min="8" max="8" width="12.5703125" style="121" bestFit="1" customWidth="1"/>
    <col min="9" max="16384" width="10.85546875" style="57"/>
  </cols>
  <sheetData>
    <row r="1" spans="1:8" x14ac:dyDescent="0.25">
      <c r="A1" s="56"/>
    </row>
    <row r="2" spans="1:8" ht="51.75" customHeight="1" x14ac:dyDescent="0.25">
      <c r="B2" s="530" t="s">
        <v>4</v>
      </c>
      <c r="C2" s="530" t="s">
        <v>47</v>
      </c>
      <c r="D2" s="530" t="s">
        <v>98</v>
      </c>
      <c r="E2" s="530" t="s">
        <v>16</v>
      </c>
      <c r="F2" s="528" t="s">
        <v>99</v>
      </c>
      <c r="G2" s="528" t="s">
        <v>100</v>
      </c>
    </row>
    <row r="3" spans="1:8" x14ac:dyDescent="0.25">
      <c r="B3" s="531"/>
      <c r="C3" s="531"/>
      <c r="D3" s="531"/>
      <c r="E3" s="531"/>
      <c r="F3" s="529"/>
      <c r="G3" s="529"/>
    </row>
    <row r="4" spans="1:8" x14ac:dyDescent="0.25">
      <c r="B4" s="29"/>
      <c r="C4" s="29" t="s">
        <v>17</v>
      </c>
      <c r="D4" s="29"/>
      <c r="E4" s="29"/>
      <c r="F4" s="30"/>
      <c r="G4" s="30"/>
    </row>
    <row r="5" spans="1:8" s="73" customFormat="1" x14ac:dyDescent="0.25">
      <c r="B5" s="62" t="s">
        <v>18</v>
      </c>
      <c r="C5" s="62" t="str">
        <f>+VLOOKUP(B5,'resumen UCAP'!$A$5:$O$329,2,0)</f>
        <v>Aplique piso 150w</v>
      </c>
      <c r="D5" s="63">
        <v>150</v>
      </c>
      <c r="E5" s="63" t="str">
        <f>+VLOOKUP(B5,'resumen UCAP'!$A$5:$O$329,3,0)</f>
        <v>Un</v>
      </c>
      <c r="F5" s="64">
        <f>+VLOOKUP(B5,'resumen UCAP'!$A$5:$O$329,15,0)</f>
        <v>1060000</v>
      </c>
      <c r="G5" s="64">
        <v>13</v>
      </c>
      <c r="H5" s="408"/>
    </row>
    <row r="6" spans="1:8" s="73" customFormat="1" x14ac:dyDescent="0.25">
      <c r="B6" s="62" t="s">
        <v>70</v>
      </c>
      <c r="C6" s="62" t="str">
        <f>+VLOOKUP(B6,'resumen UCAP'!$A$5:$O$329,2,0)</f>
        <v>Luminaria Baronesa LED 125w</v>
      </c>
      <c r="D6" s="63">
        <v>125</v>
      </c>
      <c r="E6" s="63" t="str">
        <f>+VLOOKUP(B6,'resumen UCAP'!$A$5:$O$329,3,0)</f>
        <v>Un</v>
      </c>
      <c r="F6" s="64">
        <f>+VLOOKUP(B6,'resumen UCAP'!$A$5:$O$329,15,0)</f>
        <v>1260000</v>
      </c>
      <c r="G6" s="64">
        <v>7</v>
      </c>
      <c r="H6" s="408"/>
    </row>
    <row r="7" spans="1:8" s="73" customFormat="1" x14ac:dyDescent="0.25">
      <c r="B7" s="62" t="s">
        <v>20</v>
      </c>
      <c r="C7" s="62" t="str">
        <f>+VLOOKUP(B7,'resumen UCAP'!$A$5:$O$329,2,0)</f>
        <v>Luminaria epsilon 70w</v>
      </c>
      <c r="D7" s="63">
        <v>70</v>
      </c>
      <c r="E7" s="63" t="str">
        <f>+VLOOKUP(B7,'resumen UCAP'!$A$5:$O$329,3,0)</f>
        <v>Un</v>
      </c>
      <c r="F7" s="64">
        <f>+VLOOKUP(B7,'resumen UCAP'!$A$5:$O$329,15,0)</f>
        <v>1260000</v>
      </c>
      <c r="G7" s="64">
        <v>1</v>
      </c>
      <c r="H7" s="408"/>
    </row>
    <row r="8" spans="1:8" s="73" customFormat="1" x14ac:dyDescent="0.25">
      <c r="B8" s="62" t="s">
        <v>21</v>
      </c>
      <c r="C8" s="62" t="str">
        <f>+VLOOKUP(B8,'resumen UCAP'!$A$5:$O$329,2,0)</f>
        <v>Luminaria Farol NA 150w</v>
      </c>
      <c r="D8" s="63">
        <v>169</v>
      </c>
      <c r="E8" s="63" t="str">
        <f>+VLOOKUP(B8,'resumen UCAP'!$A$5:$O$329,3,0)</f>
        <v>Un</v>
      </c>
      <c r="F8" s="64">
        <f>+VLOOKUP(B8,'resumen UCAP'!$A$5:$O$329,15,0)</f>
        <v>340000</v>
      </c>
      <c r="G8" s="64">
        <v>58</v>
      </c>
      <c r="H8" s="408"/>
    </row>
    <row r="9" spans="1:8" s="73" customFormat="1" x14ac:dyDescent="0.25">
      <c r="B9" s="62" t="s">
        <v>67</v>
      </c>
      <c r="C9" s="62" t="str">
        <f>+VLOOKUP(B9,'resumen UCAP'!$A$5:$O$329,2,0)</f>
        <v>Luminaria Farol NA 70w</v>
      </c>
      <c r="D9" s="63">
        <v>81</v>
      </c>
      <c r="E9" s="63" t="str">
        <f>+VLOOKUP(B9,'resumen UCAP'!$A$5:$O$329,3,0)</f>
        <v>Un</v>
      </c>
      <c r="F9" s="64">
        <f>+VLOOKUP(B9,'resumen UCAP'!$A$5:$O$329,15,0)</f>
        <v>298677</v>
      </c>
      <c r="G9" s="64">
        <v>553</v>
      </c>
      <c r="H9" s="408"/>
    </row>
    <row r="10" spans="1:8" s="73" customFormat="1" x14ac:dyDescent="0.25">
      <c r="B10" s="62" t="s">
        <v>68</v>
      </c>
      <c r="C10" s="62" t="str">
        <f>+VLOOKUP(B10,'resumen UCAP'!$A$5:$O$329,2,0)</f>
        <v>Luminaria led 100-120w</v>
      </c>
      <c r="D10" s="63">
        <v>120</v>
      </c>
      <c r="E10" s="63" t="str">
        <f>+VLOOKUP(B10,'resumen UCAP'!$A$5:$O$329,3,0)</f>
        <v>Un</v>
      </c>
      <c r="F10" s="64">
        <f>+VLOOKUP(B10,'resumen UCAP'!$A$5:$O$329,15,0)</f>
        <v>1620599</v>
      </c>
      <c r="G10" s="64">
        <v>446</v>
      </c>
      <c r="H10" s="408"/>
    </row>
    <row r="11" spans="1:8" s="73" customFormat="1" x14ac:dyDescent="0.25">
      <c r="B11" s="62" t="s">
        <v>71</v>
      </c>
      <c r="C11" s="62" t="str">
        <f>+VLOOKUP(B11,'resumen UCAP'!$A$5:$O$329,2,0)</f>
        <v>Luminaria led 30-40w</v>
      </c>
      <c r="D11" s="63">
        <v>40</v>
      </c>
      <c r="E11" s="63" t="str">
        <f>+VLOOKUP(B11,'resumen UCAP'!$A$5:$O$329,3,0)</f>
        <v>Un</v>
      </c>
      <c r="F11" s="64">
        <f>+VLOOKUP(B11,'resumen UCAP'!$A$5:$O$329,15,0)</f>
        <v>894909</v>
      </c>
      <c r="G11" s="64">
        <v>205</v>
      </c>
      <c r="H11" s="408"/>
    </row>
    <row r="12" spans="1:8" s="73" customFormat="1" x14ac:dyDescent="0.25">
      <c r="B12" s="62" t="s">
        <v>290</v>
      </c>
      <c r="C12" s="62" t="str">
        <f>+VLOOKUP(B12,'resumen UCAP'!$A$5:$O$329,2,0)</f>
        <v>Luminaria led 50-60w</v>
      </c>
      <c r="D12" s="63">
        <v>60</v>
      </c>
      <c r="E12" s="63" t="str">
        <f>+VLOOKUP(B12,'resumen UCAP'!$A$5:$O$329,3,0)</f>
        <v>Un</v>
      </c>
      <c r="F12" s="64">
        <f>+VLOOKUP(B12,'resumen UCAP'!$A$5:$O$329,15,0)</f>
        <v>978630</v>
      </c>
      <c r="G12" s="64">
        <v>367</v>
      </c>
      <c r="H12" s="408"/>
    </row>
    <row r="13" spans="1:8" s="73" customFormat="1" x14ac:dyDescent="0.25">
      <c r="B13" s="62" t="s">
        <v>291</v>
      </c>
      <c r="C13" s="62" t="str">
        <f>+VLOOKUP(B13,'resumen UCAP'!$A$5:$O$329,2,0)</f>
        <v>Luminaria led 80-90w</v>
      </c>
      <c r="D13" s="63">
        <v>90</v>
      </c>
      <c r="E13" s="63" t="str">
        <f>+VLOOKUP(B13,'resumen UCAP'!$A$5:$O$329,3,0)</f>
        <v>Un</v>
      </c>
      <c r="F13" s="64">
        <f>+VLOOKUP(B13,'resumen UCAP'!$A$5:$O$329,15,0)</f>
        <v>1547358</v>
      </c>
      <c r="G13" s="64">
        <v>61</v>
      </c>
      <c r="H13" s="408"/>
    </row>
    <row r="14" spans="1:8" s="73" customFormat="1" x14ac:dyDescent="0.25">
      <c r="B14" s="62" t="s">
        <v>292</v>
      </c>
      <c r="C14" s="62" t="str">
        <f>+VLOOKUP(B14,'resumen UCAP'!$A$5:$O$329,2,0)</f>
        <v>Luminaria Luxcandel 250w</v>
      </c>
      <c r="D14" s="63">
        <v>279</v>
      </c>
      <c r="E14" s="63" t="str">
        <f>+VLOOKUP(B14,'resumen UCAP'!$A$5:$O$329,3,0)</f>
        <v>Un</v>
      </c>
      <c r="F14" s="64">
        <f>+VLOOKUP(B14,'resumen UCAP'!$A$5:$O$329,15,0)</f>
        <v>680659</v>
      </c>
      <c r="G14" s="64">
        <v>85</v>
      </c>
      <c r="H14" s="408"/>
    </row>
    <row r="15" spans="1:8" s="73" customFormat="1" x14ac:dyDescent="0.25">
      <c r="B15" s="62" t="s">
        <v>293</v>
      </c>
      <c r="C15" s="62" t="str">
        <f>+VLOOKUP(B15,'resumen UCAP'!$A$5:$O$329,2,0)</f>
        <v>Luminaria Na 100w</v>
      </c>
      <c r="D15" s="63">
        <v>115</v>
      </c>
      <c r="E15" s="63" t="str">
        <f>+VLOOKUP(B15,'resumen UCAP'!$A$5:$O$329,3,0)</f>
        <v>Un</v>
      </c>
      <c r="F15" s="64">
        <f>+VLOOKUP(B15,'resumen UCAP'!$A$5:$O$329,15,0)</f>
        <v>272297</v>
      </c>
      <c r="G15" s="64">
        <v>730</v>
      </c>
      <c r="H15" s="408"/>
    </row>
    <row r="16" spans="1:8" s="73" customFormat="1" x14ac:dyDescent="0.25">
      <c r="B16" s="62" t="s">
        <v>294</v>
      </c>
      <c r="C16" s="62" t="str">
        <f>+VLOOKUP(B16,'resumen UCAP'!$A$5:$O$329,2,0)</f>
        <v>Luminaria Na 150w</v>
      </c>
      <c r="D16" s="63">
        <v>169</v>
      </c>
      <c r="E16" s="63" t="str">
        <f>+VLOOKUP(B16,'resumen UCAP'!$A$5:$O$329,3,0)</f>
        <v>Un</v>
      </c>
      <c r="F16" s="64">
        <f>+VLOOKUP(B16,'resumen UCAP'!$A$5:$O$329,15,0)</f>
        <v>333681</v>
      </c>
      <c r="G16" s="64">
        <v>6350</v>
      </c>
      <c r="H16" s="408"/>
    </row>
    <row r="17" spans="2:8" s="73" customFormat="1" x14ac:dyDescent="0.25">
      <c r="B17" s="62" t="s">
        <v>295</v>
      </c>
      <c r="C17" s="62" t="str">
        <f>+VLOOKUP(B17,'resumen UCAP'!$A$5:$O$329,2,0)</f>
        <v>Luminaria Na 250w</v>
      </c>
      <c r="D17" s="63">
        <v>279</v>
      </c>
      <c r="E17" s="63" t="str">
        <f>+VLOOKUP(B17,'resumen UCAP'!$A$5:$O$329,3,0)</f>
        <v>Un</v>
      </c>
      <c r="F17" s="64">
        <f>+VLOOKUP(B17,'resumen UCAP'!$A$5:$O$329,15,0)</f>
        <v>433630</v>
      </c>
      <c r="G17" s="64">
        <v>2457</v>
      </c>
      <c r="H17" s="408"/>
    </row>
    <row r="18" spans="2:8" s="73" customFormat="1" x14ac:dyDescent="0.25">
      <c r="B18" s="62" t="s">
        <v>296</v>
      </c>
      <c r="C18" s="62" t="str">
        <f>+VLOOKUP(B18,'resumen UCAP'!$A$5:$O$329,2,0)</f>
        <v>Luminaria Na 400w</v>
      </c>
      <c r="D18" s="63">
        <v>440</v>
      </c>
      <c r="E18" s="63" t="str">
        <f>+VLOOKUP(B18,'resumen UCAP'!$A$5:$O$329,3,0)</f>
        <v>Un</v>
      </c>
      <c r="F18" s="64">
        <f>+VLOOKUP(B18,'resumen UCAP'!$A$5:$O$329,15,0)</f>
        <v>509142</v>
      </c>
      <c r="G18" s="64">
        <v>670</v>
      </c>
      <c r="H18" s="408"/>
    </row>
    <row r="19" spans="2:8" s="73" customFormat="1" x14ac:dyDescent="0.25">
      <c r="B19" s="62" t="s">
        <v>72</v>
      </c>
      <c r="C19" s="62" t="str">
        <f>+VLOOKUP(B19,'resumen UCAP'!$A$5:$O$329,2,0)</f>
        <v>Luminaria picadelly 150w</v>
      </c>
      <c r="D19" s="63">
        <v>169</v>
      </c>
      <c r="E19" s="63" t="str">
        <f>+VLOOKUP(B19,'resumen UCAP'!$A$5:$O$329,3,0)</f>
        <v>Un</v>
      </c>
      <c r="F19" s="64">
        <f>+VLOOKUP(B19,'resumen UCAP'!$A$5:$O$329,15,0)</f>
        <v>660000</v>
      </c>
      <c r="G19" s="64">
        <v>72</v>
      </c>
      <c r="H19" s="408"/>
    </row>
    <row r="20" spans="2:8" s="73" customFormat="1" x14ac:dyDescent="0.25">
      <c r="B20" s="62" t="s">
        <v>297</v>
      </c>
      <c r="C20" s="62" t="str">
        <f>+VLOOKUP(B20,'resumen UCAP'!$A$5:$O$329,2,0)</f>
        <v>Luminaria SH Na 400w</v>
      </c>
      <c r="D20" s="63">
        <v>440</v>
      </c>
      <c r="E20" s="63" t="str">
        <f>+VLOOKUP(B20,'resumen UCAP'!$A$5:$O$329,3,0)</f>
        <v>Un</v>
      </c>
      <c r="F20" s="64">
        <f>+VLOOKUP(B20,'resumen UCAP'!$A$5:$O$329,15,0)</f>
        <v>690000</v>
      </c>
      <c r="G20" s="64">
        <v>12</v>
      </c>
      <c r="H20" s="408"/>
    </row>
    <row r="21" spans="2:8" s="73" customFormat="1" x14ac:dyDescent="0.25">
      <c r="B21" s="62" t="s">
        <v>73</v>
      </c>
      <c r="C21" s="62" t="str">
        <f>+VLOOKUP(B21,'resumen UCAP'!$A$5:$O$329,2,0)</f>
        <v>Luminaria sodio 70w</v>
      </c>
      <c r="D21" s="63">
        <v>81</v>
      </c>
      <c r="E21" s="63" t="str">
        <f>+VLOOKUP(B21,'resumen UCAP'!$A$5:$O$329,3,0)</f>
        <v>Un</v>
      </c>
      <c r="F21" s="64">
        <f>+VLOOKUP(B21,'resumen UCAP'!$A$5:$O$329,15,0)</f>
        <v>201765</v>
      </c>
      <c r="G21" s="64">
        <v>14987</v>
      </c>
      <c r="H21" s="408"/>
    </row>
    <row r="22" spans="2:8" s="73" customFormat="1" x14ac:dyDescent="0.25">
      <c r="B22" s="62" t="s">
        <v>298</v>
      </c>
      <c r="C22" s="62" t="str">
        <f>+VLOOKUP(B22,'resumen UCAP'!$A$5:$O$329,2,0)</f>
        <v>Luminaria Vertical fluorescente</v>
      </c>
      <c r="D22" s="63">
        <v>40</v>
      </c>
      <c r="E22" s="63" t="str">
        <f>+VLOOKUP(B22,'resumen UCAP'!$A$5:$O$329,3,0)</f>
        <v>Un</v>
      </c>
      <c r="F22" s="64">
        <f>+VLOOKUP(B22,'resumen UCAP'!$A$5:$O$329,15,0)</f>
        <v>660000</v>
      </c>
      <c r="G22" s="64">
        <v>6</v>
      </c>
      <c r="H22" s="408"/>
    </row>
    <row r="23" spans="2:8" s="73" customFormat="1" x14ac:dyDescent="0.25">
      <c r="B23" s="62" t="s">
        <v>299</v>
      </c>
      <c r="C23" s="62" t="str">
        <f>+VLOOKUP(B23,'resumen UCAP'!$A$5:$O$329,2,0)</f>
        <v>Luminarias Balas 5w</v>
      </c>
      <c r="D23" s="63">
        <v>5</v>
      </c>
      <c r="E23" s="63" t="str">
        <f>+VLOOKUP(B23,'resumen UCAP'!$A$5:$O$329,3,0)</f>
        <v>Un</v>
      </c>
      <c r="F23" s="64">
        <f>+VLOOKUP(B23,'resumen UCAP'!$A$5:$O$329,15,0)</f>
        <v>82091</v>
      </c>
      <c r="G23" s="64">
        <v>44</v>
      </c>
      <c r="H23" s="408"/>
    </row>
    <row r="24" spans="2:8" s="73" customFormat="1" x14ac:dyDescent="0.25">
      <c r="B24" s="62" t="s">
        <v>74</v>
      </c>
      <c r="C24" s="62" t="str">
        <f>+VLOOKUP(B24,'resumen UCAP'!$A$5:$O$329,2,0)</f>
        <v>Luninaria Onix 150w</v>
      </c>
      <c r="D24" s="63">
        <v>169</v>
      </c>
      <c r="E24" s="63" t="str">
        <f>+VLOOKUP(B24,'resumen UCAP'!$A$5:$O$329,3,0)</f>
        <v>Un</v>
      </c>
      <c r="F24" s="64">
        <f>+VLOOKUP(B24,'resumen UCAP'!$A$5:$O$329,15,0)</f>
        <v>710000</v>
      </c>
      <c r="G24" s="64">
        <v>32</v>
      </c>
      <c r="H24" s="408"/>
    </row>
    <row r="25" spans="2:8" s="73" customFormat="1" x14ac:dyDescent="0.25">
      <c r="B25" s="62" t="s">
        <v>300</v>
      </c>
      <c r="C25" s="62" t="str">
        <f>+VLOOKUP(B25,'resumen UCAP'!$A$5:$O$329,2,0)</f>
        <v>Proyector MH 150w</v>
      </c>
      <c r="D25" s="63">
        <v>169</v>
      </c>
      <c r="E25" s="63" t="str">
        <f>+VLOOKUP(B25,'resumen UCAP'!$A$5:$O$329,3,0)</f>
        <v>Un</v>
      </c>
      <c r="F25" s="64">
        <f>+VLOOKUP(B25,'resumen UCAP'!$A$5:$O$329,15,0)</f>
        <v>371625</v>
      </c>
      <c r="G25" s="64">
        <v>29</v>
      </c>
      <c r="H25" s="408"/>
    </row>
    <row r="26" spans="2:8" s="73" customFormat="1" x14ac:dyDescent="0.25">
      <c r="B26" s="62" t="s">
        <v>75</v>
      </c>
      <c r="C26" s="62" t="str">
        <f>+VLOOKUP(B26,'resumen UCAP'!$A$5:$O$329,2,0)</f>
        <v>Proyector MH 250w</v>
      </c>
      <c r="D26" s="63">
        <v>279</v>
      </c>
      <c r="E26" s="63" t="str">
        <f>+VLOOKUP(B26,'resumen UCAP'!$A$5:$O$329,3,0)</f>
        <v>Un</v>
      </c>
      <c r="F26" s="64">
        <f>+VLOOKUP(B26,'resumen UCAP'!$A$5:$O$329,15,0)</f>
        <v>413027</v>
      </c>
      <c r="G26" s="64">
        <v>400</v>
      </c>
      <c r="H26" s="408"/>
    </row>
    <row r="27" spans="2:8" s="73" customFormat="1" x14ac:dyDescent="0.25">
      <c r="B27" s="62" t="s">
        <v>301</v>
      </c>
      <c r="C27" s="62" t="str">
        <f>+VLOOKUP(B27,'resumen UCAP'!$A$5:$O$329,2,0)</f>
        <v>Proyector MH 400w</v>
      </c>
      <c r="D27" s="63">
        <v>440</v>
      </c>
      <c r="E27" s="63" t="str">
        <f>+VLOOKUP(B27,'resumen UCAP'!$A$5:$O$329,3,0)</f>
        <v>Un</v>
      </c>
      <c r="F27" s="64">
        <f>+VLOOKUP(B27,'resumen UCAP'!$A$5:$O$329,15,0)</f>
        <v>511021</v>
      </c>
      <c r="G27" s="64">
        <v>1753</v>
      </c>
      <c r="H27" s="408"/>
    </row>
    <row r="28" spans="2:8" s="73" customFormat="1" x14ac:dyDescent="0.25">
      <c r="B28" s="62" t="s">
        <v>22</v>
      </c>
      <c r="C28" s="62" t="str">
        <f>+VLOOKUP(B28,'resumen UCAP'!$A$5:$O$329,2,0)</f>
        <v>Proyector MH 50-70w Tipo aplique</v>
      </c>
      <c r="D28" s="63">
        <v>81</v>
      </c>
      <c r="E28" s="63" t="str">
        <f>+VLOOKUP(B28,'resumen UCAP'!$A$5:$O$329,3,0)</f>
        <v>Un</v>
      </c>
      <c r="F28" s="64">
        <f>+VLOOKUP(B28,'resumen UCAP'!$A$5:$O$329,15,0)</f>
        <v>260000</v>
      </c>
      <c r="G28" s="64">
        <v>21</v>
      </c>
      <c r="H28" s="408"/>
    </row>
    <row r="29" spans="2:8" s="73" customFormat="1" x14ac:dyDescent="0.25">
      <c r="B29" s="62" t="s">
        <v>302</v>
      </c>
      <c r="C29" s="62" t="str">
        <f>+VLOOKUP(B29,'resumen UCAP'!$A$5:$O$329,2,0)</f>
        <v>Proyector NA 1000w</v>
      </c>
      <c r="D29" s="63">
        <v>1100</v>
      </c>
      <c r="E29" s="63" t="str">
        <f>+VLOOKUP(B29,'resumen UCAP'!$A$5:$O$329,3,0)</f>
        <v>Un</v>
      </c>
      <c r="F29" s="64">
        <f>+VLOOKUP(B29,'resumen UCAP'!$A$5:$O$329,15,0)</f>
        <v>540000</v>
      </c>
      <c r="G29" s="64">
        <v>244</v>
      </c>
      <c r="H29" s="408"/>
    </row>
    <row r="30" spans="2:8" s="73" customFormat="1" x14ac:dyDescent="0.25">
      <c r="B30" s="62" t="s">
        <v>23</v>
      </c>
      <c r="C30" s="62" t="str">
        <f>+VLOOKUP(B30,'resumen UCAP'!$A$5:$O$329,2,0)</f>
        <v>Luminarias Ba├â┬▒adores - LED</v>
      </c>
      <c r="D30" s="63">
        <v>30</v>
      </c>
      <c r="E30" s="63" t="str">
        <f>+VLOOKUP(B30,'resumen UCAP'!$A$5:$O$329,3,0)</f>
        <v>Un</v>
      </c>
      <c r="F30" s="64">
        <f>+VLOOKUP(B30,'resumen UCAP'!$A$5:$O$329,15,0)</f>
        <v>361000</v>
      </c>
      <c r="G30" s="64">
        <v>18</v>
      </c>
      <c r="H30" s="408"/>
    </row>
    <row r="31" spans="2:8" s="73" customFormat="1" x14ac:dyDescent="0.25">
      <c r="B31" s="62" t="s">
        <v>303</v>
      </c>
      <c r="C31" s="62" t="str">
        <f>+VLOOKUP(B31,'resumen UCAP'!$A$5:$O$329,2,0)</f>
        <v>Proyector led 100w</v>
      </c>
      <c r="D31" s="63">
        <v>100</v>
      </c>
      <c r="E31" s="63" t="str">
        <f>+VLOOKUP(B31,'resumen UCAP'!$A$5:$O$329,3,0)</f>
        <v>Un</v>
      </c>
      <c r="F31" s="64">
        <f>+VLOOKUP(B31,'resumen UCAP'!$A$5:$O$329,15,0)</f>
        <v>258000</v>
      </c>
      <c r="G31" s="64">
        <v>8</v>
      </c>
      <c r="H31" s="408"/>
    </row>
    <row r="32" spans="2:8" s="73" customFormat="1" x14ac:dyDescent="0.25">
      <c r="B32" s="62" t="s">
        <v>24</v>
      </c>
      <c r="C32" s="62" t="str">
        <f>+VLOOKUP(B32,'resumen UCAP'!$A$5:$O$329,2,0)</f>
        <v>Luminaria led 28-30w</v>
      </c>
      <c r="D32" s="63">
        <v>30</v>
      </c>
      <c r="E32" s="63" t="str">
        <f>+VLOOKUP(B32,'resumen UCAP'!$A$5:$O$329,3,0)</f>
        <v>Un</v>
      </c>
      <c r="F32" s="64">
        <f>+VLOOKUP(B32,'resumen UCAP'!$A$5:$O$329,15,0)</f>
        <v>803602</v>
      </c>
      <c r="G32" s="64">
        <v>7</v>
      </c>
      <c r="H32" s="408"/>
    </row>
    <row r="33" spans="2:8" s="73" customFormat="1" x14ac:dyDescent="0.25">
      <c r="B33" s="62" t="s">
        <v>304</v>
      </c>
      <c r="C33" s="62" t="str">
        <f>+VLOOKUP(B33,'resumen UCAP'!$A$5:$O$329,2,0)</f>
        <v>Proyector Led 300w</v>
      </c>
      <c r="D33" s="63">
        <v>30</v>
      </c>
      <c r="E33" s="63" t="str">
        <f>+VLOOKUP(B33,'resumen UCAP'!$A$5:$O$329,3,0)</f>
        <v>Un</v>
      </c>
      <c r="F33" s="64">
        <f>+VLOOKUP(B33,'resumen UCAP'!$A$5:$O$329,15,0)</f>
        <v>160000</v>
      </c>
      <c r="G33" s="64">
        <v>21</v>
      </c>
      <c r="H33" s="408"/>
    </row>
    <row r="34" spans="2:8" s="73" customFormat="1" x14ac:dyDescent="0.25">
      <c r="B34" s="62" t="s">
        <v>305</v>
      </c>
      <c r="C34" s="62" t="str">
        <f>+VLOOKUP(B34,'resumen UCAP'!$A$5:$O$329,2,0)</f>
        <v>Luminaria Led 26w</v>
      </c>
      <c r="D34" s="63">
        <v>26</v>
      </c>
      <c r="E34" s="63" t="str">
        <f>+VLOOKUP(B34,'resumen UCAP'!$A$5:$O$329,3,0)</f>
        <v>Un</v>
      </c>
      <c r="F34" s="64">
        <f>+VLOOKUP(B34,'resumen UCAP'!$A$5:$O$329,15,0)</f>
        <v>2009070</v>
      </c>
      <c r="G34" s="64">
        <v>7</v>
      </c>
      <c r="H34" s="408"/>
    </row>
    <row r="35" spans="2:8" s="73" customFormat="1" x14ac:dyDescent="0.25">
      <c r="B35" s="62" t="s">
        <v>306</v>
      </c>
      <c r="C35" s="62" t="str">
        <f>+VLOOKUP(B35,'resumen UCAP'!$A$5:$O$329,2,0)</f>
        <v>Luminaria Led 19w</v>
      </c>
      <c r="D35" s="63">
        <v>19</v>
      </c>
      <c r="E35" s="63" t="str">
        <f>+VLOOKUP(B35,'resumen UCAP'!$A$5:$O$329,3,0)</f>
        <v>Un</v>
      </c>
      <c r="F35" s="64">
        <f>+VLOOKUP(B35,'resumen UCAP'!$A$5:$O$329,15,0)</f>
        <v>2009070</v>
      </c>
      <c r="G35" s="64">
        <v>13</v>
      </c>
      <c r="H35" s="408"/>
    </row>
    <row r="36" spans="2:8" s="73" customFormat="1" x14ac:dyDescent="0.25">
      <c r="B36" s="62" t="s">
        <v>25</v>
      </c>
      <c r="C36" s="62" t="str">
        <f>+VLOOKUP(B36,'resumen UCAP'!$A$5:$O$329,2,0)</f>
        <v>Proyector Led RGB 200w</v>
      </c>
      <c r="D36" s="63">
        <v>200</v>
      </c>
      <c r="E36" s="63" t="str">
        <f>+VLOOKUP(B36,'resumen UCAP'!$A$5:$O$329,3,0)</f>
        <v>Un</v>
      </c>
      <c r="F36" s="64">
        <f>+VLOOKUP(B36,'resumen UCAP'!$A$5:$O$329,15,0)</f>
        <v>330000</v>
      </c>
      <c r="G36" s="64">
        <v>6</v>
      </c>
      <c r="H36" s="408"/>
    </row>
    <row r="37" spans="2:8" s="73" customFormat="1" x14ac:dyDescent="0.25">
      <c r="B37" s="62" t="s">
        <v>307</v>
      </c>
      <c r="C37" s="62" t="str">
        <f>+VLOOKUP(B37,'resumen UCAP'!$A$5:$O$329,2,0)</f>
        <v>Proyector led 400w</v>
      </c>
      <c r="D37" s="63">
        <v>400</v>
      </c>
      <c r="E37" s="63" t="str">
        <f>+VLOOKUP(B37,'resumen UCAP'!$A$5:$O$329,3,0)</f>
        <v>Un</v>
      </c>
      <c r="F37" s="64">
        <f>+VLOOKUP(B37,'resumen UCAP'!$A$5:$O$329,15,0)</f>
        <v>2253025</v>
      </c>
      <c r="G37" s="64">
        <v>153</v>
      </c>
      <c r="H37" s="408"/>
    </row>
    <row r="38" spans="2:8" s="73" customFormat="1" x14ac:dyDescent="0.25">
      <c r="B38" s="62" t="s">
        <v>308</v>
      </c>
      <c r="C38" s="62" t="str">
        <f>+VLOOKUP(B38,'resumen UCAP'!$A$5:$O$329,2,0)</f>
        <v>Bolardo Led 10w</v>
      </c>
      <c r="D38" s="63">
        <v>10</v>
      </c>
      <c r="E38" s="63" t="str">
        <f>+VLOOKUP(B38,'resumen UCAP'!$A$5:$O$329,3,0)</f>
        <v>Un</v>
      </c>
      <c r="F38" s="64">
        <f>+VLOOKUP(B38,'resumen UCAP'!$A$5:$O$329,15,0)</f>
        <v>179900</v>
      </c>
      <c r="G38" s="64">
        <v>114</v>
      </c>
      <c r="H38" s="408"/>
    </row>
    <row r="39" spans="2:8" s="73" customFormat="1" x14ac:dyDescent="0.25">
      <c r="B39" s="62" t="s">
        <v>309</v>
      </c>
      <c r="C39" s="62" t="str">
        <f>+VLOOKUP(B39,'resumen UCAP'!$A$5:$O$329,2,0)</f>
        <v>Ba├▒ador 24w</v>
      </c>
      <c r="D39" s="63">
        <v>24</v>
      </c>
      <c r="E39" s="63" t="str">
        <f>+VLOOKUP(B39,'resumen UCAP'!$A$5:$O$329,3,0)</f>
        <v>Un</v>
      </c>
      <c r="F39" s="64">
        <f>+VLOOKUP(B39,'resumen UCAP'!$A$5:$O$329,15,0)</f>
        <v>620000</v>
      </c>
      <c r="G39" s="64">
        <v>12</v>
      </c>
      <c r="H39" s="408"/>
    </row>
    <row r="40" spans="2:8" s="73" customFormat="1" x14ac:dyDescent="0.25">
      <c r="B40" s="62" t="s">
        <v>310</v>
      </c>
      <c r="C40" s="62" t="str">
        <f>+VLOOKUP(B40,'resumen UCAP'!$A$5:$O$329,2,0)</f>
        <v>Ba├▒ador 36w</v>
      </c>
      <c r="D40" s="63">
        <v>36</v>
      </c>
      <c r="E40" s="63" t="str">
        <f>+VLOOKUP(B40,'resumen UCAP'!$A$5:$O$329,3,0)</f>
        <v>Un</v>
      </c>
      <c r="F40" s="64">
        <f>+VLOOKUP(B40,'resumen UCAP'!$A$5:$O$329,15,0)</f>
        <v>720000</v>
      </c>
      <c r="G40" s="64">
        <v>81</v>
      </c>
      <c r="H40" s="408"/>
    </row>
    <row r="41" spans="2:8" s="73" customFormat="1" x14ac:dyDescent="0.25">
      <c r="B41" s="62" t="s">
        <v>311</v>
      </c>
      <c r="C41" s="62" t="str">
        <f>+VLOOKUP(B41,'resumen UCAP'!$A$5:$O$329,2,0)</f>
        <v>Luminaria led 80w</v>
      </c>
      <c r="D41" s="63">
        <v>80</v>
      </c>
      <c r="E41" s="63" t="str">
        <f>+VLOOKUP(B41,'resumen UCAP'!$A$5:$O$329,3,0)</f>
        <v>Un</v>
      </c>
      <c r="F41" s="64">
        <f>+VLOOKUP(B41,'resumen UCAP'!$A$5:$O$329,15,0)</f>
        <v>572938</v>
      </c>
      <c r="G41" s="64">
        <v>54</v>
      </c>
      <c r="H41" s="408"/>
    </row>
    <row r="42" spans="2:8" x14ac:dyDescent="0.25">
      <c r="B42" s="59" t="s">
        <v>312</v>
      </c>
      <c r="C42" s="62" t="str">
        <f>+VLOOKUP(B42,'resumen UCAP'!$A$5:$O$329,2,0)</f>
        <v>Proyector Led 30w</v>
      </c>
      <c r="D42" s="63">
        <v>30</v>
      </c>
      <c r="E42" s="63" t="str">
        <f>+VLOOKUP(B42,'resumen UCAP'!$A$5:$O$329,3,0)</f>
        <v>Un</v>
      </c>
      <c r="F42" s="64">
        <f>+VLOOKUP(B42,'resumen UCAP'!$A$5:$O$329,15,0)</f>
        <v>154677</v>
      </c>
      <c r="G42" s="61">
        <v>1</v>
      </c>
      <c r="H42" s="122"/>
    </row>
    <row r="43" spans="2:8" x14ac:dyDescent="0.25">
      <c r="B43" s="59" t="s">
        <v>313</v>
      </c>
      <c r="C43" s="62" t="str">
        <f>+VLOOKUP(B43,'resumen UCAP'!$A$5:$O$329,2,0)</f>
        <v>Proyector Led 20w</v>
      </c>
      <c r="D43" s="63">
        <v>20</v>
      </c>
      <c r="E43" s="63" t="str">
        <f>+VLOOKUP(B43,'resumen UCAP'!$A$5:$O$329,3,0)</f>
        <v>Un</v>
      </c>
      <c r="F43" s="64">
        <f>+VLOOKUP(B43,'resumen UCAP'!$A$5:$O$329,15,0)</f>
        <v>154677</v>
      </c>
      <c r="G43" s="61">
        <v>9</v>
      </c>
      <c r="H43" s="122"/>
    </row>
    <row r="44" spans="2:8" s="73" customFormat="1" x14ac:dyDescent="0.25">
      <c r="B44" s="62" t="s">
        <v>314</v>
      </c>
      <c r="C44" s="62" t="str">
        <f>+VLOOKUP(B44,'resumen UCAP'!$A$5:$O$329,2,0)</f>
        <v>LUMINARIA NA 250W NUEVA</v>
      </c>
      <c r="D44" s="63">
        <v>279</v>
      </c>
      <c r="E44" s="63" t="str">
        <f>+VLOOKUP(B44,'resumen UCAP'!$A$5:$O$329,3,0)</f>
        <v>Un</v>
      </c>
      <c r="F44" s="64">
        <f>+VLOOKUP(B44,'resumen UCAP'!$A$5:$O$329,15,0)</f>
        <v>390288</v>
      </c>
      <c r="G44" s="64">
        <v>137</v>
      </c>
      <c r="H44" s="408"/>
    </row>
    <row r="45" spans="2:8" s="73" customFormat="1" x14ac:dyDescent="0.25">
      <c r="B45" s="62" t="s">
        <v>315</v>
      </c>
      <c r="C45" s="62" t="str">
        <f>+VLOOKUP(B45,'resumen UCAP'!$A$5:$O$329,2,0)</f>
        <v>LUMINARIA NA 400W SEGUNDA</v>
      </c>
      <c r="D45" s="63">
        <v>440</v>
      </c>
      <c r="E45" s="63" t="str">
        <f>+VLOOKUP(B45,'resumen UCAP'!$A$5:$O$329,3,0)</f>
        <v>Un</v>
      </c>
      <c r="F45" s="64">
        <f>+VLOOKUP(B45,'resumen UCAP'!$A$5:$O$329,15,0)</f>
        <v>509142</v>
      </c>
      <c r="G45" s="64">
        <v>2</v>
      </c>
      <c r="H45" s="408"/>
    </row>
    <row r="46" spans="2:8" s="73" customFormat="1" x14ac:dyDescent="0.25">
      <c r="B46" s="62" t="s">
        <v>316</v>
      </c>
      <c r="C46" s="62" t="str">
        <f>+VLOOKUP(B46,'resumen UCAP'!$A$5:$O$329,2,0)</f>
        <v>PROYECTOR MH DE 400W SEGUNDA</v>
      </c>
      <c r="D46" s="63">
        <v>440</v>
      </c>
      <c r="E46" s="63" t="str">
        <f>+VLOOKUP(B46,'resumen UCAP'!$A$5:$O$329,3,0)</f>
        <v>Un</v>
      </c>
      <c r="F46" s="64">
        <f>+VLOOKUP(B46,'resumen UCAP'!$A$5:$O$329,15,0)</f>
        <v>509142</v>
      </c>
      <c r="G46" s="64">
        <v>1</v>
      </c>
      <c r="H46" s="408"/>
    </row>
    <row r="47" spans="2:8" s="73" customFormat="1" x14ac:dyDescent="0.25">
      <c r="B47" s="62" t="s">
        <v>317</v>
      </c>
      <c r="C47" s="62" t="str">
        <f>+VLOOKUP(B47,'resumen UCAP'!$A$5:$O$329,2,0)</f>
        <v>PROYECTOR MH DE 1000W SEGUNDA CONVERTIRLO A 400W</v>
      </c>
      <c r="D47" s="63">
        <v>440</v>
      </c>
      <c r="E47" s="63" t="str">
        <f>+VLOOKUP(B47,'resumen UCAP'!$A$5:$O$329,3,0)</f>
        <v>Un</v>
      </c>
      <c r="F47" s="64">
        <f>+VLOOKUP(B47,'resumen UCAP'!$A$5:$O$329,15,0)</f>
        <v>509142</v>
      </c>
      <c r="G47" s="64">
        <v>1</v>
      </c>
      <c r="H47" s="408"/>
    </row>
    <row r="48" spans="2:8" s="73" customFormat="1" x14ac:dyDescent="0.25">
      <c r="B48" s="62" t="s">
        <v>76</v>
      </c>
      <c r="C48" s="62" t="str">
        <f>+VLOOKUP(B48,'resumen UCAP'!$A$5:$O$329,2,0)</f>
        <v>LUMINARIA NA 100 NUEVA</v>
      </c>
      <c r="D48" s="63">
        <v>115</v>
      </c>
      <c r="E48" s="63" t="str">
        <f>+VLOOKUP(B48,'resumen UCAP'!$A$5:$O$329,3,0)</f>
        <v>Un</v>
      </c>
      <c r="F48" s="64">
        <f>+VLOOKUP(B48,'resumen UCAP'!$A$5:$O$329,15,0)</f>
        <v>211467</v>
      </c>
      <c r="G48" s="64">
        <v>16</v>
      </c>
      <c r="H48" s="408"/>
    </row>
    <row r="49" spans="2:8" s="73" customFormat="1" x14ac:dyDescent="0.25">
      <c r="B49" s="62" t="s">
        <v>318</v>
      </c>
      <c r="C49" s="62" t="str">
        <f>+VLOOKUP(B49,'resumen UCAP'!$A$5:$O$329,2,0)</f>
        <v>LUMINARIA NA 70W NUEVA</v>
      </c>
      <c r="D49" s="63">
        <v>81</v>
      </c>
      <c r="E49" s="63" t="str">
        <f>+VLOOKUP(B49,'resumen UCAP'!$A$5:$O$329,3,0)</f>
        <v>Un</v>
      </c>
      <c r="F49" s="64">
        <f>+VLOOKUP(B49,'resumen UCAP'!$A$5:$O$329,15,0)</f>
        <v>213666</v>
      </c>
      <c r="G49" s="64">
        <v>157</v>
      </c>
      <c r="H49" s="408"/>
    </row>
    <row r="50" spans="2:8" s="73" customFormat="1" x14ac:dyDescent="0.25">
      <c r="B50" s="62" t="s">
        <v>319</v>
      </c>
      <c r="C50" s="62" t="str">
        <f>+VLOOKUP(B50,'resumen UCAP'!$A$5:$O$329,2,0)</f>
        <v>LUMINARIA NA 150W NUEVA</v>
      </c>
      <c r="D50" s="63">
        <v>169</v>
      </c>
      <c r="E50" s="63" t="str">
        <f>+VLOOKUP(B50,'resumen UCAP'!$A$5:$O$329,3,0)</f>
        <v>Un</v>
      </c>
      <c r="F50" s="64">
        <f>+VLOOKUP(B50,'resumen UCAP'!$A$5:$O$329,15,0)</f>
        <v>329001</v>
      </c>
      <c r="G50" s="64">
        <v>122</v>
      </c>
      <c r="H50" s="408"/>
    </row>
    <row r="51" spans="2:8" s="73" customFormat="1" x14ac:dyDescent="0.25">
      <c r="B51" s="62" t="s">
        <v>320</v>
      </c>
      <c r="C51" s="62" t="str">
        <f>+VLOOKUP(B51,'resumen UCAP'!$A$5:$O$329,2,0)</f>
        <v>PROYECTOR RGB 200</v>
      </c>
      <c r="D51" s="63">
        <v>220</v>
      </c>
      <c r="E51" s="63" t="str">
        <f>+VLOOKUP(B51,'resumen UCAP'!$A$5:$O$329,3,0)</f>
        <v>Un</v>
      </c>
      <c r="F51" s="64">
        <f>+VLOOKUP(B51,'resumen UCAP'!$A$5:$O$329,15,0)</f>
        <v>330000</v>
      </c>
      <c r="G51" s="64">
        <v>18</v>
      </c>
      <c r="H51" s="408"/>
    </row>
    <row r="52" spans="2:8" s="73" customFormat="1" x14ac:dyDescent="0.25">
      <c r="B52" s="62" t="s">
        <v>321</v>
      </c>
      <c r="C52" s="62" t="str">
        <f>+VLOOKUP(B52,'resumen UCAP'!$A$5:$O$329,2,0)</f>
        <v>BA├æADOR LED RGB 24-34W NUEVO</v>
      </c>
      <c r="D52" s="63">
        <v>34</v>
      </c>
      <c r="E52" s="63" t="str">
        <f>+VLOOKUP(B52,'resumen UCAP'!$A$5:$O$329,3,0)</f>
        <v>Un</v>
      </c>
      <c r="F52" s="64">
        <f>+VLOOKUP(B52,'resumen UCAP'!$A$5:$O$329,15,0)</f>
        <v>620000</v>
      </c>
      <c r="G52" s="64">
        <v>12</v>
      </c>
      <c r="H52" s="408"/>
    </row>
    <row r="53" spans="2:8" s="73" customFormat="1" x14ac:dyDescent="0.25">
      <c r="B53" s="62" t="s">
        <v>322</v>
      </c>
      <c r="C53" s="62" t="str">
        <f>+VLOOKUP(B53,'resumen UCAP'!$A$5:$O$329,2,0)</f>
        <v>BALA LED DE 6W</v>
      </c>
      <c r="D53" s="63">
        <v>6</v>
      </c>
      <c r="E53" s="63" t="str">
        <f>+VLOOKUP(B53,'resumen UCAP'!$A$5:$O$329,3,0)</f>
        <v>Un</v>
      </c>
      <c r="F53" s="64">
        <f>+VLOOKUP(B53,'resumen UCAP'!$A$5:$O$329,15,0)</f>
        <v>53000</v>
      </c>
      <c r="G53" s="64">
        <v>15</v>
      </c>
      <c r="H53" s="408"/>
    </row>
    <row r="54" spans="2:8" s="73" customFormat="1" x14ac:dyDescent="0.25">
      <c r="B54" s="62" t="s">
        <v>323</v>
      </c>
      <c r="C54" s="62" t="str">
        <f>+VLOOKUP(B54,'resumen UCAP'!$A$5:$O$329,2,0)</f>
        <v>BALA LED 5W</v>
      </c>
      <c r="D54" s="63">
        <v>5</v>
      </c>
      <c r="E54" s="63" t="str">
        <f>+VLOOKUP(B54,'resumen UCAP'!$A$5:$O$329,3,0)</f>
        <v>Un</v>
      </c>
      <c r="F54" s="64">
        <f>+VLOOKUP(B54,'resumen UCAP'!$A$5:$O$329,15,0)</f>
        <v>83950</v>
      </c>
      <c r="G54" s="64">
        <v>46</v>
      </c>
      <c r="H54" s="408"/>
    </row>
    <row r="55" spans="2:8" s="73" customFormat="1" x14ac:dyDescent="0.25">
      <c r="B55" s="62" t="s">
        <v>324</v>
      </c>
      <c r="C55" s="62" t="str">
        <f>+VLOOKUP(B55,'resumen UCAP'!$A$5:$O$329,2,0)</f>
        <v>BALA LED 4W</v>
      </c>
      <c r="D55" s="63">
        <v>4</v>
      </c>
      <c r="E55" s="63" t="str">
        <f>+VLOOKUP(B55,'resumen UCAP'!$A$5:$O$329,3,0)</f>
        <v>Un</v>
      </c>
      <c r="F55" s="64">
        <f>+VLOOKUP(B55,'resumen UCAP'!$A$5:$O$329,15,0)</f>
        <v>114900</v>
      </c>
      <c r="G55" s="64">
        <v>143</v>
      </c>
      <c r="H55" s="408"/>
    </row>
    <row r="56" spans="2:8" s="73" customFormat="1" x14ac:dyDescent="0.25">
      <c r="B56" s="62" t="s">
        <v>84</v>
      </c>
      <c r="C56" s="62" t="str">
        <f>+VLOOKUP(B56,'resumen UCAP'!$A$5:$O$329,2,0)</f>
        <v>LUMINARIA NA 70W SEGUNDA</v>
      </c>
      <c r="D56" s="63">
        <v>81</v>
      </c>
      <c r="E56" s="63" t="str">
        <f>+VLOOKUP(B56,'resumen UCAP'!$A$5:$O$329,3,0)</f>
        <v>Un</v>
      </c>
      <c r="F56" s="64">
        <f>+VLOOKUP(B56,'resumen UCAP'!$A$5:$O$329,15,0)</f>
        <v>201799</v>
      </c>
      <c r="G56" s="64">
        <v>18</v>
      </c>
      <c r="H56" s="408"/>
    </row>
    <row r="57" spans="2:8" s="73" customFormat="1" x14ac:dyDescent="0.25">
      <c r="B57" s="62" t="s">
        <v>85</v>
      </c>
      <c r="C57" s="62" t="str">
        <f>+VLOOKUP(B57,'resumen UCAP'!$A$5:$O$329,2,0)</f>
        <v>PROYECTOR MH 400W SEGUNDA</v>
      </c>
      <c r="D57" s="63">
        <v>440</v>
      </c>
      <c r="E57" s="63" t="str">
        <f>+VLOOKUP(B57,'resumen UCAP'!$A$5:$O$329,3,0)</f>
        <v>Un</v>
      </c>
      <c r="F57" s="64">
        <f>+VLOOKUP(B57,'resumen UCAP'!$A$5:$O$329,15,0)</f>
        <v>465408</v>
      </c>
      <c r="G57" s="64">
        <v>15</v>
      </c>
      <c r="H57" s="408"/>
    </row>
    <row r="58" spans="2:8" s="73" customFormat="1" x14ac:dyDescent="0.25">
      <c r="B58" s="62" t="s">
        <v>325</v>
      </c>
      <c r="C58" s="62" t="str">
        <f>+VLOOKUP(B58,'resumen UCAP'!$A$5:$O$329,2,0)</f>
        <v>PROYECTOR MH 400W NUEVO</v>
      </c>
      <c r="D58" s="63">
        <v>440</v>
      </c>
      <c r="E58" s="63" t="str">
        <f>+VLOOKUP(B58,'resumen UCAP'!$A$5:$O$329,3,0)</f>
        <v>Un</v>
      </c>
      <c r="F58" s="64">
        <f>+VLOOKUP(B58,'resumen UCAP'!$A$5:$O$329,15,0)</f>
        <v>447504</v>
      </c>
      <c r="G58" s="64">
        <v>26</v>
      </c>
      <c r="H58" s="408"/>
    </row>
    <row r="59" spans="2:8" s="73" customFormat="1" x14ac:dyDescent="0.25">
      <c r="B59" s="62" t="s">
        <v>326</v>
      </c>
      <c r="C59" s="62" t="str">
        <f>+VLOOKUP(B59,'resumen UCAP'!$A$5:$O$329,2,0)</f>
        <v>LUMINARIA NA 100W NUEVA</v>
      </c>
      <c r="D59" s="63">
        <v>115</v>
      </c>
      <c r="E59" s="63" t="str">
        <f>+VLOOKUP(B59,'resumen UCAP'!$A$5:$O$329,3,0)</f>
        <v>Un</v>
      </c>
      <c r="F59" s="64">
        <f>+VLOOKUP(B59,'resumen UCAP'!$A$5:$O$329,15,0)</f>
        <v>221308</v>
      </c>
      <c r="G59" s="64">
        <v>173</v>
      </c>
      <c r="H59" s="408"/>
    </row>
    <row r="60" spans="2:8" s="73" customFormat="1" x14ac:dyDescent="0.25">
      <c r="B60" s="62" t="s">
        <v>327</v>
      </c>
      <c r="C60" s="62" t="str">
        <f>+VLOOKUP(B60,'resumen UCAP'!$A$5:$O$329,2,0)</f>
        <v>LUMINARIA TIPO LYRA NA 40W NUEVA</v>
      </c>
      <c r="D60" s="63">
        <v>40</v>
      </c>
      <c r="E60" s="63" t="str">
        <f>+VLOOKUP(B60,'resumen UCAP'!$A$5:$O$329,3,0)</f>
        <v>Un</v>
      </c>
      <c r="F60" s="64">
        <f>+VLOOKUP(B60,'resumen UCAP'!$A$5:$O$329,15,0)</f>
        <v>803602</v>
      </c>
      <c r="G60" s="64">
        <v>1</v>
      </c>
      <c r="H60" s="408"/>
    </row>
    <row r="61" spans="2:8" s="73" customFormat="1" x14ac:dyDescent="0.25">
      <c r="B61" s="62" t="s">
        <v>328</v>
      </c>
      <c r="C61" s="62" t="str">
        <f>+VLOOKUP(B61,'resumen UCAP'!$A$5:$O$329,2,0)</f>
        <v>LUMINARIA LED 80-90</v>
      </c>
      <c r="D61" s="63">
        <v>90</v>
      </c>
      <c r="E61" s="63" t="str">
        <f>+VLOOKUP(B61,'resumen UCAP'!$A$5:$O$329,3,0)</f>
        <v>Un</v>
      </c>
      <c r="F61" s="64">
        <f>+VLOOKUP(B61,'resumen UCAP'!$A$5:$O$329,15,0)</f>
        <v>940000</v>
      </c>
      <c r="G61" s="64">
        <v>1</v>
      </c>
      <c r="H61" s="408"/>
    </row>
    <row r="62" spans="2:8" s="73" customFormat="1" x14ac:dyDescent="0.25">
      <c r="B62" s="62" t="s">
        <v>329</v>
      </c>
      <c r="C62" s="62" t="str">
        <f>+VLOOKUP(B62,'resumen UCAP'!$A$5:$O$329,2,0)</f>
        <v>PROYECTOR LED 200W RGB</v>
      </c>
      <c r="D62" s="63">
        <v>200</v>
      </c>
      <c r="E62" s="63" t="str">
        <f>+VLOOKUP(B62,'resumen UCAP'!$A$5:$O$329,3,0)</f>
        <v>Un</v>
      </c>
      <c r="F62" s="64">
        <f>+VLOOKUP(B62,'resumen UCAP'!$A$5:$O$329,15,0)</f>
        <v>330000</v>
      </c>
      <c r="G62" s="64">
        <v>6</v>
      </c>
      <c r="H62" s="408"/>
    </row>
    <row r="63" spans="2:8" s="73" customFormat="1" x14ac:dyDescent="0.25">
      <c r="B63" s="62" t="s">
        <v>330</v>
      </c>
      <c r="C63" s="62" t="str">
        <f>+VLOOKUP(B63,'resumen UCAP'!$A$5:$O$329,2,0)</f>
        <v>PROYECTOR LED DE 30W BLANCA</v>
      </c>
      <c r="D63" s="63">
        <v>30</v>
      </c>
      <c r="E63" s="63" t="str">
        <f>+VLOOKUP(B63,'resumen UCAP'!$A$5:$O$329,3,0)</f>
        <v>Un</v>
      </c>
      <c r="F63" s="64">
        <f>+VLOOKUP(B63,'resumen UCAP'!$A$5:$O$329,15,0)</f>
        <v>605612</v>
      </c>
      <c r="G63" s="64">
        <v>4</v>
      </c>
      <c r="H63" s="408"/>
    </row>
    <row r="64" spans="2:8" s="73" customFormat="1" x14ac:dyDescent="0.25">
      <c r="B64" s="62" t="s">
        <v>331</v>
      </c>
      <c r="C64" s="62" t="str">
        <f>+VLOOKUP(B64,'resumen UCAP'!$A$5:$O$329,2,0)</f>
        <v>PROYECTO MH 250W NUEV0</v>
      </c>
      <c r="D64" s="63">
        <v>279</v>
      </c>
      <c r="E64" s="63" t="str">
        <f>+VLOOKUP(B64,'resumen UCAP'!$A$5:$O$329,3,0)</f>
        <v>Un</v>
      </c>
      <c r="F64" s="64">
        <f>+VLOOKUP(B64,'resumen UCAP'!$A$5:$O$329,15,0)</f>
        <v>413027</v>
      </c>
      <c r="G64" s="64">
        <v>6</v>
      </c>
      <c r="H64" s="408"/>
    </row>
    <row r="65" spans="2:8" s="73" customFormat="1" x14ac:dyDescent="0.25">
      <c r="B65" s="62" t="s">
        <v>332</v>
      </c>
      <c r="C65" s="62" t="str">
        <f>+VLOOKUP(B65,'resumen UCAP'!$A$5:$O$329,2,0)</f>
        <v>LUMINARIA NA 100W SEGUNDA</v>
      </c>
      <c r="D65" s="63">
        <v>115</v>
      </c>
      <c r="E65" s="63" t="str">
        <f>+VLOOKUP(B65,'resumen UCAP'!$A$5:$O$329,3,0)</f>
        <v>Un</v>
      </c>
      <c r="F65" s="64">
        <f>+VLOOKUP(B65,'resumen UCAP'!$A$5:$O$329,15,0)</f>
        <v>211467</v>
      </c>
      <c r="G65" s="64">
        <v>86</v>
      </c>
      <c r="H65" s="408"/>
    </row>
    <row r="66" spans="2:8" s="73" customFormat="1" x14ac:dyDescent="0.25">
      <c r="B66" s="62" t="s">
        <v>333</v>
      </c>
      <c r="C66" s="62" t="str">
        <f>+VLOOKUP(B66,'resumen UCAP'!$A$5:$O$329,2,0)</f>
        <v>PROYECTOR MH 250W NUEVO</v>
      </c>
      <c r="D66" s="63">
        <v>279</v>
      </c>
      <c r="E66" s="63" t="str">
        <f>+VLOOKUP(B66,'resumen UCAP'!$A$5:$O$329,3,0)</f>
        <v>Un</v>
      </c>
      <c r="F66" s="64">
        <f>+VLOOKUP(B66,'resumen UCAP'!$A$5:$O$329,15,0)</f>
        <v>436806</v>
      </c>
      <c r="G66" s="64">
        <v>29</v>
      </c>
      <c r="H66" s="408"/>
    </row>
    <row r="67" spans="2:8" s="73" customFormat="1" x14ac:dyDescent="0.25">
      <c r="B67" s="62" t="s">
        <v>334</v>
      </c>
      <c r="C67" s="62" t="str">
        <f>+VLOOKUP(B67,'resumen UCAP'!$A$5:$O$329,2,0)</f>
        <v>LUMINARIA NA 150W SEGUNDA</v>
      </c>
      <c r="D67" s="63">
        <v>169</v>
      </c>
      <c r="E67" s="63" t="str">
        <f>+VLOOKUP(B67,'resumen UCAP'!$A$5:$O$329,3,0)</f>
        <v>Un</v>
      </c>
      <c r="F67" s="64">
        <f>+VLOOKUP(B67,'resumen UCAP'!$A$5:$O$329,15,0)</f>
        <v>314653</v>
      </c>
      <c r="G67" s="64">
        <v>38</v>
      </c>
      <c r="H67" s="408"/>
    </row>
    <row r="68" spans="2:8" s="73" customFormat="1" x14ac:dyDescent="0.25">
      <c r="B68" s="62" t="s">
        <v>335</v>
      </c>
      <c r="C68" s="62" t="str">
        <f>+VLOOKUP(B68,'resumen UCAP'!$A$5:$O$329,2,0)</f>
        <v>LUMINARIA LED 46W NUEVA</v>
      </c>
      <c r="D68" s="63">
        <v>46</v>
      </c>
      <c r="E68" s="63" t="str">
        <f>+VLOOKUP(B68,'resumen UCAP'!$A$5:$O$329,3,0)</f>
        <v>Un</v>
      </c>
      <c r="F68" s="64">
        <f>+VLOOKUP(B68,'resumen UCAP'!$A$5:$O$329,15,0)</f>
        <v>2469778</v>
      </c>
      <c r="G68" s="64">
        <v>90</v>
      </c>
      <c r="H68" s="408"/>
    </row>
    <row r="69" spans="2:8" s="73" customFormat="1" x14ac:dyDescent="0.25">
      <c r="B69" s="62" t="s">
        <v>336</v>
      </c>
      <c r="C69" s="62" t="str">
        <f>+VLOOKUP(B69,'resumen UCAP'!$A$5:$O$329,2,0)</f>
        <v>Luminaria sodio 100w</v>
      </c>
      <c r="D69" s="63">
        <v>115</v>
      </c>
      <c r="E69" s="63" t="str">
        <f>+VLOOKUP(B69,'resumen UCAP'!$A$5:$O$329,3,0)</f>
        <v>Un</v>
      </c>
      <c r="F69" s="64">
        <f>+VLOOKUP(B69,'resumen UCAP'!$A$5:$O$329,15,0)</f>
        <v>212389</v>
      </c>
      <c r="G69" s="64">
        <v>33</v>
      </c>
      <c r="H69" s="408"/>
    </row>
    <row r="70" spans="2:8" s="73" customFormat="1" x14ac:dyDescent="0.25">
      <c r="B70" s="62" t="s">
        <v>337</v>
      </c>
      <c r="C70" s="62" t="str">
        <f>+VLOOKUP(B70,'resumen UCAP'!$A$5:$O$329,2,0)</f>
        <v>PROYECTOR MH 250W NUEVA</v>
      </c>
      <c r="D70" s="63">
        <v>279</v>
      </c>
      <c r="E70" s="63" t="str">
        <f>+VLOOKUP(B70,'resumen UCAP'!$A$5:$O$329,3,0)</f>
        <v>Un</v>
      </c>
      <c r="F70" s="64">
        <f>+VLOOKUP(B70,'resumen UCAP'!$A$5:$O$329,15,0)</f>
        <v>351349</v>
      </c>
      <c r="G70" s="64">
        <v>15</v>
      </c>
      <c r="H70" s="408"/>
    </row>
    <row r="71" spans="2:8" s="73" customFormat="1" x14ac:dyDescent="0.25">
      <c r="B71" s="62" t="s">
        <v>338</v>
      </c>
      <c r="C71" s="62" t="str">
        <f>+VLOOKUP(B71,'resumen UCAP'!$A$5:$O$329,2,0)</f>
        <v>LUMINARIA NA 250W SEGUNDA</v>
      </c>
      <c r="D71" s="63">
        <v>279</v>
      </c>
      <c r="E71" s="63" t="str">
        <f>+VLOOKUP(B71,'resumen UCAP'!$A$5:$O$329,3,0)</f>
        <v>Un</v>
      </c>
      <c r="F71" s="64">
        <f>+VLOOKUP(B71,'resumen UCAP'!$A$5:$O$329,15,0)</f>
        <v>435463</v>
      </c>
      <c r="G71" s="64">
        <v>49</v>
      </c>
      <c r="H71" s="408"/>
    </row>
    <row r="72" spans="2:8" s="73" customFormat="1" x14ac:dyDescent="0.25">
      <c r="B72" s="62" t="s">
        <v>339</v>
      </c>
      <c r="C72" s="62" t="str">
        <f>+VLOOKUP(B72,'resumen UCAP'!$A$5:$O$329,2,0)</f>
        <v>PROYECTOR MH 250W SEGUNDA</v>
      </c>
      <c r="D72" s="63">
        <v>279</v>
      </c>
      <c r="E72" s="63" t="str">
        <f>+VLOOKUP(B72,'resumen UCAP'!$A$5:$O$329,3,0)</f>
        <v>Un</v>
      </c>
      <c r="F72" s="64">
        <f>+VLOOKUP(B72,'resumen UCAP'!$A$5:$O$329,15,0)</f>
        <v>413027</v>
      </c>
      <c r="G72" s="64">
        <v>36</v>
      </c>
      <c r="H72" s="408"/>
    </row>
    <row r="73" spans="2:8" s="73" customFormat="1" x14ac:dyDescent="0.25">
      <c r="B73" s="62" t="s">
        <v>340</v>
      </c>
      <c r="C73" s="62" t="str">
        <f>+VLOOKUP(B73,'resumen UCAP'!$A$5:$O$329,2,0)</f>
        <v>LUMINARIA LED DE 80W NUEVA</v>
      </c>
      <c r="D73" s="63">
        <v>80</v>
      </c>
      <c r="E73" s="63" t="str">
        <f>+VLOOKUP(B73,'resumen UCAP'!$A$5:$O$329,3,0)</f>
        <v>Un</v>
      </c>
      <c r="F73" s="64">
        <f>+VLOOKUP(B73,'resumen UCAP'!$A$5:$O$329,15,0)</f>
        <v>1547358</v>
      </c>
      <c r="G73" s="64">
        <v>1</v>
      </c>
      <c r="H73" s="408"/>
    </row>
    <row r="74" spans="2:8" s="73" customFormat="1" x14ac:dyDescent="0.25">
      <c r="B74" s="62" t="s">
        <v>341</v>
      </c>
      <c r="C74" s="62" t="str">
        <f>+VLOOKUP(B74,'resumen UCAP'!$A$5:$O$329,2,0)</f>
        <v>PROYECTOR MH 1000W SEGUNDA</v>
      </c>
      <c r="D74" s="63">
        <v>1100</v>
      </c>
      <c r="E74" s="63" t="str">
        <f>+VLOOKUP(B74,'resumen UCAP'!$A$5:$O$329,3,0)</f>
        <v>Un</v>
      </c>
      <c r="F74" s="64">
        <f>+VLOOKUP(B74,'resumen UCAP'!$A$5:$O$329,15,0)</f>
        <v>540000</v>
      </c>
      <c r="G74" s="64">
        <v>16</v>
      </c>
      <c r="H74" s="408"/>
    </row>
    <row r="75" spans="2:8" s="73" customFormat="1" x14ac:dyDescent="0.25">
      <c r="B75" s="62" t="s">
        <v>342</v>
      </c>
      <c r="C75" s="62" t="str">
        <f>+VLOOKUP(B75,'resumen UCAP'!$A$5:$O$329,2,0)</f>
        <v>LUMINARIA LED 70W NUEVA</v>
      </c>
      <c r="D75" s="63">
        <v>70</v>
      </c>
      <c r="E75" s="63" t="str">
        <f>+VLOOKUP(B75,'resumen UCAP'!$A$5:$O$329,3,0)</f>
        <v>Un</v>
      </c>
      <c r="F75" s="64">
        <f>+VLOOKUP(B75,'resumen UCAP'!$A$5:$O$329,15,0)</f>
        <v>1106457</v>
      </c>
      <c r="G75" s="64">
        <v>1</v>
      </c>
      <c r="H75" s="408"/>
    </row>
    <row r="76" spans="2:8" s="73" customFormat="1" x14ac:dyDescent="0.25">
      <c r="B76" s="62" t="s">
        <v>343</v>
      </c>
      <c r="C76" s="62" t="str">
        <f>+VLOOKUP(B76,'resumen UCAP'!$A$5:$O$329,2,0)</f>
        <v>PROYECTOR LED 100W. AUTONOMA</v>
      </c>
      <c r="D76" s="63">
        <v>100</v>
      </c>
      <c r="E76" s="63" t="str">
        <f>+VLOOKUP(B76,'resumen UCAP'!$A$5:$O$329,3,0)</f>
        <v>Un</v>
      </c>
      <c r="F76" s="64">
        <f>+VLOOKUP(B76,'resumen UCAP'!$A$5:$O$329,15,0)</f>
        <v>1298300</v>
      </c>
      <c r="G76" s="64">
        <v>7</v>
      </c>
      <c r="H76" s="408"/>
    </row>
    <row r="77" spans="2:8" s="73" customFormat="1" x14ac:dyDescent="0.25">
      <c r="B77" s="62" t="s">
        <v>344</v>
      </c>
      <c r="C77" s="62" t="str">
        <f>+VLOOKUP(B77,'resumen UCAP'!$A$5:$O$329,2,0)</f>
        <v>BA├æADOR LED 20W. AUTONOMA</v>
      </c>
      <c r="D77" s="63">
        <v>20</v>
      </c>
      <c r="E77" s="63" t="str">
        <f>+VLOOKUP(B77,'resumen UCAP'!$A$5:$O$329,3,0)</f>
        <v>Un</v>
      </c>
      <c r="F77" s="64">
        <f>+VLOOKUP(B77,'resumen UCAP'!$A$5:$O$329,15,0)</f>
        <v>860000</v>
      </c>
      <c r="G77" s="64">
        <v>24</v>
      </c>
      <c r="H77" s="408"/>
    </row>
    <row r="78" spans="2:8" s="73" customFormat="1" x14ac:dyDescent="0.25">
      <c r="B78" s="62" t="s">
        <v>345</v>
      </c>
      <c r="C78" s="62" t="str">
        <f>+VLOOKUP(B78,'resumen UCAP'!$A$5:$O$329,2,0)</f>
        <v>BA├æADOR LED 36W. AUTONOMA</v>
      </c>
      <c r="D78" s="63">
        <v>36</v>
      </c>
      <c r="E78" s="63" t="str">
        <f>+VLOOKUP(B78,'resumen UCAP'!$A$5:$O$329,3,0)</f>
        <v>Un</v>
      </c>
      <c r="F78" s="64">
        <f>+VLOOKUP(B78,'resumen UCAP'!$A$5:$O$329,15,0)</f>
        <v>1060000</v>
      </c>
      <c r="G78" s="64">
        <v>14</v>
      </c>
      <c r="H78" s="408"/>
    </row>
    <row r="79" spans="2:8" s="73" customFormat="1" x14ac:dyDescent="0.25">
      <c r="B79" s="62" t="s">
        <v>346</v>
      </c>
      <c r="C79" s="62" t="str">
        <f>+VLOOKUP(B79,'resumen UCAP'!$A$5:$O$329,2,0)</f>
        <v>LUMINARIA LED 150W. AUTONOMA</v>
      </c>
      <c r="D79" s="63">
        <v>150</v>
      </c>
      <c r="E79" s="63" t="str">
        <f>+VLOOKUP(B79,'resumen UCAP'!$A$5:$O$329,3,0)</f>
        <v>Un</v>
      </c>
      <c r="F79" s="64">
        <f>+VLOOKUP(B79,'resumen UCAP'!$A$5:$O$329,15,0)</f>
        <v>120000</v>
      </c>
      <c r="G79" s="64">
        <v>43</v>
      </c>
      <c r="H79" s="408"/>
    </row>
    <row r="80" spans="2:8" s="73" customFormat="1" x14ac:dyDescent="0.25">
      <c r="B80" s="62" t="s">
        <v>347</v>
      </c>
      <c r="C80" s="62" t="str">
        <f>+VLOOKUP(B80,'resumen UCAP'!$A$5:$O$329,2,0)</f>
        <v>LUMINARIA LED 60W. AUTONOMA</v>
      </c>
      <c r="D80" s="63">
        <v>60</v>
      </c>
      <c r="E80" s="63" t="str">
        <f>+VLOOKUP(B80,'resumen UCAP'!$A$5:$O$329,3,0)</f>
        <v>Un</v>
      </c>
      <c r="F80" s="64">
        <f>+VLOOKUP(B80,'resumen UCAP'!$A$5:$O$329,15,0)</f>
        <v>860000</v>
      </c>
      <c r="G80" s="64">
        <v>10</v>
      </c>
      <c r="H80" s="408"/>
    </row>
    <row r="81" spans="2:8" s="73" customFormat="1" x14ac:dyDescent="0.25">
      <c r="B81" s="62" t="s">
        <v>348</v>
      </c>
      <c r="C81" s="62" t="str">
        <f>+VLOOKUP(B81,'resumen UCAP'!$A$5:$O$329,2,0)</f>
        <v>PROYECTOR LED RGB 200W NUEVA</v>
      </c>
      <c r="D81" s="63">
        <v>200</v>
      </c>
      <c r="E81" s="63" t="str">
        <f>+VLOOKUP(B81,'resumen UCAP'!$A$5:$O$329,3,0)</f>
        <v>Un</v>
      </c>
      <c r="F81" s="64">
        <f>+VLOOKUP(B81,'resumen UCAP'!$A$5:$O$329,15,0)</f>
        <v>1079900</v>
      </c>
      <c r="G81" s="64">
        <v>9</v>
      </c>
      <c r="H81" s="408"/>
    </row>
    <row r="82" spans="2:8" s="73" customFormat="1" x14ac:dyDescent="0.25">
      <c r="B82" s="62" t="s">
        <v>349</v>
      </c>
      <c r="C82" s="62" t="str">
        <f>+VLOOKUP(B82,'resumen UCAP'!$A$5:$O$329,2,0)</f>
        <v>PROYECTOR LED LED 50W NUEVA</v>
      </c>
      <c r="D82" s="63">
        <v>50</v>
      </c>
      <c r="E82" s="63" t="str">
        <f>+VLOOKUP(B82,'resumen UCAP'!$A$5:$O$329,3,0)</f>
        <v>Un</v>
      </c>
      <c r="F82" s="64">
        <f>+VLOOKUP(B82,'resumen UCAP'!$A$5:$O$329,15,0)</f>
        <v>598300</v>
      </c>
      <c r="G82" s="64">
        <v>2</v>
      </c>
      <c r="H82" s="408"/>
    </row>
    <row r="83" spans="2:8" s="73" customFormat="1" x14ac:dyDescent="0.25">
      <c r="B83" s="62" t="s">
        <v>509</v>
      </c>
      <c r="C83" s="62" t="str">
        <f>+VLOOKUP(B83,'resumen UCAP'!$A$5:$O$329,2,0)</f>
        <v>ETIQUETA LUMINARIA 250W</v>
      </c>
      <c r="D83" s="63">
        <v>279</v>
      </c>
      <c r="E83" s="63" t="str">
        <f>+VLOOKUP(B83,'resumen UCAP'!$A$5:$O$329,3,0)</f>
        <v>Un</v>
      </c>
      <c r="F83" s="64">
        <f>+VLOOKUP(B83,'resumen UCAP'!$A$5:$O$329,15,0)</f>
        <v>509142</v>
      </c>
      <c r="G83" s="64">
        <v>10</v>
      </c>
      <c r="H83" s="408"/>
    </row>
    <row r="84" spans="2:8" s="73" customFormat="1" x14ac:dyDescent="0.25">
      <c r="B84" s="62" t="s">
        <v>510</v>
      </c>
      <c r="C84" s="62" t="str">
        <f>+VLOOKUP(B84,'resumen UCAP'!$A$5:$O$329,2,0)</f>
        <v>PROYECTOR LED 50W NUEVO</v>
      </c>
      <c r="D84" s="63">
        <v>50</v>
      </c>
      <c r="E84" s="63" t="str">
        <f>+VLOOKUP(B84,'resumen UCAP'!$A$5:$O$329,3,0)</f>
        <v>Un</v>
      </c>
      <c r="F84" s="64">
        <f>+VLOOKUP(B84,'resumen UCAP'!$A$5:$O$329,15,0)</f>
        <v>134677</v>
      </c>
      <c r="G84" s="64">
        <v>3</v>
      </c>
      <c r="H84" s="408"/>
    </row>
    <row r="85" spans="2:8" s="73" customFormat="1" x14ac:dyDescent="0.25">
      <c r="B85" s="62" t="s">
        <v>511</v>
      </c>
      <c r="C85" s="62" t="str">
        <f>+VLOOKUP(B85,'resumen UCAP'!$A$5:$O$329,2,0)</f>
        <v>PROYECTOR MH 150W NUEVO</v>
      </c>
      <c r="D85" s="63">
        <v>169</v>
      </c>
      <c r="E85" s="63" t="str">
        <f>+VLOOKUP(B85,'resumen UCAP'!$A$5:$O$329,3,0)</f>
        <v>Un</v>
      </c>
      <c r="F85" s="64">
        <f>+VLOOKUP(B85,'resumen UCAP'!$A$5:$O$329,15,0)</f>
        <v>352663</v>
      </c>
      <c r="G85" s="64">
        <v>4</v>
      </c>
      <c r="H85" s="408"/>
    </row>
    <row r="86" spans="2:8" s="73" customFormat="1" x14ac:dyDescent="0.25">
      <c r="B86" s="62" t="s">
        <v>512</v>
      </c>
      <c r="C86" s="62" t="str">
        <f>+VLOOKUP(B86,'resumen UCAP'!$A$5:$O$329,2,0)</f>
        <v>PROYECTOR MH 400W NUEVA</v>
      </c>
      <c r="D86" s="63">
        <v>440</v>
      </c>
      <c r="E86" s="63" t="str">
        <f>+VLOOKUP(B86,'resumen UCAP'!$A$5:$O$329,3,0)</f>
        <v>Un</v>
      </c>
      <c r="F86" s="64">
        <f>+VLOOKUP(B86,'resumen UCAP'!$A$5:$O$329,15,0)</f>
        <v>509142</v>
      </c>
      <c r="G86" s="64">
        <v>5</v>
      </c>
      <c r="H86" s="408"/>
    </row>
    <row r="87" spans="2:8" s="73" customFormat="1" x14ac:dyDescent="0.25">
      <c r="B87" s="62" t="s">
        <v>513</v>
      </c>
      <c r="C87" s="62" t="str">
        <f>+VLOOKUP(B87,'resumen UCAP'!$A$5:$O$329,2,0)</f>
        <v>PROYECTOR LED 400W NUEVO</v>
      </c>
      <c r="D87" s="63">
        <v>400</v>
      </c>
      <c r="E87" s="63" t="str">
        <f>+VLOOKUP(B87,'resumen UCAP'!$A$5:$O$329,3,0)</f>
        <v>Un</v>
      </c>
      <c r="F87" s="64">
        <f>+VLOOKUP(B87,'resumen UCAP'!$A$5:$O$329,15,0)</f>
        <v>2843260</v>
      </c>
      <c r="G87" s="64">
        <v>6</v>
      </c>
      <c r="H87" s="408"/>
    </row>
    <row r="88" spans="2:8" s="73" customFormat="1" x14ac:dyDescent="0.25">
      <c r="B88" s="62" t="s">
        <v>514</v>
      </c>
      <c r="C88" s="62" t="str">
        <f>+VLOOKUP(B88,'resumen UCAP'!$A$5:$O$329,2,0)</f>
        <v>PROYECTOR MH 400W LED</v>
      </c>
      <c r="D88" s="63">
        <v>400</v>
      </c>
      <c r="E88" s="63" t="str">
        <f>+VLOOKUP(B88,'resumen UCAP'!$A$5:$O$329,3,0)</f>
        <v>Un</v>
      </c>
      <c r="F88" s="64">
        <f>+VLOOKUP(B88,'resumen UCAP'!$A$5:$O$329,15,0)</f>
        <v>2156000</v>
      </c>
      <c r="G88" s="64">
        <v>38</v>
      </c>
      <c r="H88" s="408"/>
    </row>
    <row r="89" spans="2:8" s="73" customFormat="1" x14ac:dyDescent="0.25">
      <c r="B89" s="62" t="s">
        <v>515</v>
      </c>
      <c r="C89" s="62" t="str">
        <f>+VLOOKUP(B89,'resumen UCAP'!$A$5:$O$329,2,0)</f>
        <v>PROYECTOR IMPOLED 400W LED</v>
      </c>
      <c r="D89" s="63">
        <v>400</v>
      </c>
      <c r="E89" s="63" t="str">
        <f>+VLOOKUP(B89,'resumen UCAP'!$A$5:$O$329,3,0)</f>
        <v>Un</v>
      </c>
      <c r="F89" s="64">
        <f>+VLOOKUP(B89,'resumen UCAP'!$A$5:$O$329,15,0)</f>
        <v>509142</v>
      </c>
      <c r="G89" s="64">
        <v>5</v>
      </c>
      <c r="H89" s="408"/>
    </row>
    <row r="90" spans="2:8" s="73" customFormat="1" x14ac:dyDescent="0.25">
      <c r="B90" s="62" t="s">
        <v>516</v>
      </c>
      <c r="C90" s="62" t="str">
        <f>+VLOOKUP(B90,'resumen UCAP'!$A$5:$O$329,2,0)</f>
        <v>LUMINARIA MH 400W SEGUNDA</v>
      </c>
      <c r="D90" s="63">
        <v>440</v>
      </c>
      <c r="E90" s="63" t="str">
        <f>+VLOOKUP(B90,'resumen UCAP'!$A$5:$O$329,3,0)</f>
        <v>Un</v>
      </c>
      <c r="F90" s="64">
        <f>+VLOOKUP(B90,'resumen UCAP'!$A$5:$O$329,15,0)</f>
        <v>509142</v>
      </c>
      <c r="G90" s="64">
        <v>1</v>
      </c>
      <c r="H90" s="408"/>
    </row>
    <row r="91" spans="2:8" s="73" customFormat="1" x14ac:dyDescent="0.25">
      <c r="B91" s="62" t="s">
        <v>517</v>
      </c>
      <c r="C91" s="62" t="str">
        <f>+VLOOKUP(B91,'resumen UCAP'!$A$5:$O$329,2,0)</f>
        <v>LUMINARIA LED 38W</v>
      </c>
      <c r="D91" s="63">
        <v>38</v>
      </c>
      <c r="E91" s="63" t="str">
        <f>+VLOOKUP(B91,'resumen UCAP'!$A$5:$O$329,3,0)</f>
        <v>Un</v>
      </c>
      <c r="F91" s="64">
        <f>+VLOOKUP(B91,'resumen UCAP'!$A$5:$O$329,15,0)</f>
        <v>1056546</v>
      </c>
      <c r="G91" s="64">
        <v>3</v>
      </c>
      <c r="H91" s="408"/>
    </row>
    <row r="92" spans="2:8" s="73" customFormat="1" x14ac:dyDescent="0.25">
      <c r="B92" s="62" t="s">
        <v>518</v>
      </c>
      <c r="C92" s="62" t="str">
        <f>+VLOOKUP(B92,'resumen UCAP'!$A$5:$O$329,2,0)</f>
        <v>LUMINARIA LED 80-90W NUEVA</v>
      </c>
      <c r="D92" s="63">
        <v>90</v>
      </c>
      <c r="E92" s="63" t="str">
        <f>+VLOOKUP(B92,'resumen UCAP'!$A$5:$O$329,3,0)</f>
        <v>Un</v>
      </c>
      <c r="F92" s="64">
        <f>+VLOOKUP(B92,'resumen UCAP'!$A$5:$O$329,15,0)</f>
        <v>1547358</v>
      </c>
      <c r="G92" s="64">
        <v>1</v>
      </c>
      <c r="H92" s="408"/>
    </row>
    <row r="93" spans="2:8" s="73" customFormat="1" x14ac:dyDescent="0.25">
      <c r="B93" s="62" t="s">
        <v>519</v>
      </c>
      <c r="C93" s="62" t="str">
        <f>+VLOOKUP(B93,'resumen UCAP'!$A$5:$O$329,2,0)</f>
        <v>LUMINARIA 3000 40 NUEVA</v>
      </c>
      <c r="D93" s="63">
        <v>40</v>
      </c>
      <c r="E93" s="63" t="str">
        <f>+VLOOKUP(B93,'resumen UCAP'!$A$5:$O$329,3,0)</f>
        <v>Un</v>
      </c>
      <c r="F93" s="64">
        <f>+VLOOKUP(B93,'resumen UCAP'!$A$5:$O$329,15,0)</f>
        <v>757310</v>
      </c>
      <c r="G93" s="64">
        <v>13</v>
      </c>
      <c r="H93" s="408"/>
    </row>
    <row r="94" spans="2:8" s="73" customFormat="1" x14ac:dyDescent="0.25">
      <c r="B94" s="62" t="s">
        <v>520</v>
      </c>
      <c r="C94" s="62" t="str">
        <f>+VLOOKUP(B94,'resumen UCAP'!$A$5:$O$329,2,0)</f>
        <v>LUMINARIA NA 150W ONIX SEGUNDA</v>
      </c>
      <c r="D94" s="63">
        <v>169</v>
      </c>
      <c r="E94" s="63" t="str">
        <f>+VLOOKUP(B94,'resumen UCAP'!$A$5:$O$329,3,0)</f>
        <v>Un</v>
      </c>
      <c r="F94" s="64">
        <f>+VLOOKUP(B94,'resumen UCAP'!$A$5:$O$329,15,0)</f>
        <v>340000</v>
      </c>
      <c r="G94" s="64">
        <v>1</v>
      </c>
      <c r="H94" s="408"/>
    </row>
    <row r="95" spans="2:8" s="73" customFormat="1" x14ac:dyDescent="0.25">
      <c r="B95" s="62" t="s">
        <v>521</v>
      </c>
      <c r="C95" s="62" t="str">
        <f>+VLOOKUP(B95,'resumen UCAP'!$A$5:$O$329,2,0)</f>
        <v>LUMINARIA NA 70 SEGUNDA</v>
      </c>
      <c r="D95" s="63">
        <v>81</v>
      </c>
      <c r="E95" s="63" t="str">
        <f>+VLOOKUP(B95,'resumen UCAP'!$A$5:$O$329,3,0)</f>
        <v>Un</v>
      </c>
      <c r="F95" s="64">
        <f>+VLOOKUP(B95,'resumen UCAP'!$A$5:$O$329,15,0)</f>
        <v>201799</v>
      </c>
      <c r="G95" s="64">
        <v>5</v>
      </c>
      <c r="H95" s="408"/>
    </row>
    <row r="96" spans="2:8" s="73" customFormat="1" x14ac:dyDescent="0.25">
      <c r="B96" s="62" t="s">
        <v>522</v>
      </c>
      <c r="C96" s="62" t="str">
        <f>+VLOOKUP(B96,'resumen UCAP'!$A$5:$O$329,2,0)</f>
        <v>LUMINARIA NA 150 SEGUNDA</v>
      </c>
      <c r="D96" s="63">
        <v>169</v>
      </c>
      <c r="E96" s="63" t="str">
        <f>+VLOOKUP(B96,'resumen UCAP'!$A$5:$O$329,3,0)</f>
        <v>Un</v>
      </c>
      <c r="F96" s="64">
        <f>+VLOOKUP(B96,'resumen UCAP'!$A$5:$O$329,15,0)</f>
        <v>333700</v>
      </c>
      <c r="G96" s="64">
        <v>1</v>
      </c>
      <c r="H96" s="408"/>
    </row>
    <row r="97" spans="2:8" s="73" customFormat="1" x14ac:dyDescent="0.25">
      <c r="B97" s="62" t="s">
        <v>523</v>
      </c>
      <c r="C97" s="62" t="str">
        <f>+VLOOKUP(B97,'resumen UCAP'!$A$5:$O$329,2,0)</f>
        <v>PROYECTOR 250W NUEVO</v>
      </c>
      <c r="D97" s="63">
        <v>279</v>
      </c>
      <c r="E97" s="63" t="str">
        <f>+VLOOKUP(B97,'resumen UCAP'!$A$5:$O$329,3,0)</f>
        <v>Un</v>
      </c>
      <c r="F97" s="64">
        <f>+VLOOKUP(B97,'resumen UCAP'!$A$5:$O$329,15,0)</f>
        <v>413027</v>
      </c>
      <c r="G97" s="64">
        <v>5</v>
      </c>
      <c r="H97" s="408"/>
    </row>
    <row r="98" spans="2:8" s="73" customFormat="1" x14ac:dyDescent="0.25">
      <c r="B98" s="62" t="s">
        <v>524</v>
      </c>
      <c r="C98" s="62" t="str">
        <f>+VLOOKUP(B98,'resumen UCAP'!$A$5:$O$329,2,0)</f>
        <v>LUMINARIA NA 250W NUEVA ETIQUETA</v>
      </c>
      <c r="D98" s="63">
        <v>279</v>
      </c>
      <c r="E98" s="63" t="str">
        <f>+VLOOKUP(B98,'resumen UCAP'!$A$5:$O$329,3,0)</f>
        <v>Un</v>
      </c>
      <c r="F98" s="64">
        <f>+VLOOKUP(B98,'resumen UCAP'!$A$5:$O$329,15,0)</f>
        <v>413027</v>
      </c>
      <c r="G98" s="64">
        <v>1</v>
      </c>
      <c r="H98" s="408"/>
    </row>
    <row r="99" spans="2:8" s="73" customFormat="1" x14ac:dyDescent="0.25">
      <c r="B99" s="62" t="s">
        <v>525</v>
      </c>
      <c r="C99" s="62" t="str">
        <f>+VLOOKUP(B99,'resumen UCAP'!$A$5:$O$329,2,0)</f>
        <v>ETIQUETA LUMINARIA NA 100W NUEVA</v>
      </c>
      <c r="D99" s="63">
        <v>115</v>
      </c>
      <c r="E99" s="63" t="str">
        <f>+VLOOKUP(B99,'resumen UCAP'!$A$5:$O$329,3,0)</f>
        <v>Un</v>
      </c>
      <c r="F99" s="64">
        <f>+VLOOKUP(B99,'resumen UCAP'!$A$5:$O$329,15,0)</f>
        <v>211467</v>
      </c>
      <c r="G99" s="64">
        <v>1</v>
      </c>
      <c r="H99" s="408"/>
    </row>
    <row r="100" spans="2:8" s="73" customFormat="1" x14ac:dyDescent="0.25">
      <c r="B100" s="62" t="s">
        <v>526</v>
      </c>
      <c r="C100" s="62" t="str">
        <f>+VLOOKUP(B100,'resumen UCAP'!$A$5:$O$329,2,0)</f>
        <v>LUMINARIA 80-90W LED</v>
      </c>
      <c r="D100" s="63">
        <v>90</v>
      </c>
      <c r="E100" s="63" t="str">
        <f>+VLOOKUP(B100,'resumen UCAP'!$A$5:$O$329,3,0)</f>
        <v>Un</v>
      </c>
      <c r="F100" s="64">
        <f>+VLOOKUP(B100,'resumen UCAP'!$A$5:$O$329,15,0)</f>
        <v>940000</v>
      </c>
      <c r="G100" s="64">
        <v>8</v>
      </c>
      <c r="H100" s="408"/>
    </row>
    <row r="101" spans="2:8" s="73" customFormat="1" x14ac:dyDescent="0.25">
      <c r="B101" s="62" t="s">
        <v>527</v>
      </c>
      <c r="C101" s="62" t="str">
        <f>+VLOOKUP(B101,'resumen UCAP'!$A$5:$O$329,2,0)</f>
        <v>LUMINARIA NA 70W  NUEVA</v>
      </c>
      <c r="D101" s="63">
        <v>81</v>
      </c>
      <c r="E101" s="63" t="str">
        <f>+VLOOKUP(B101,'resumen UCAP'!$A$5:$O$329,3,0)</f>
        <v>Un</v>
      </c>
      <c r="F101" s="64">
        <f>+VLOOKUP(B101,'resumen UCAP'!$A$5:$O$329,15,0)</f>
        <v>203490</v>
      </c>
      <c r="G101" s="64">
        <v>78</v>
      </c>
      <c r="H101" s="408"/>
    </row>
    <row r="102" spans="2:8" s="73" customFormat="1" x14ac:dyDescent="0.25">
      <c r="B102" s="62" t="s">
        <v>528</v>
      </c>
      <c r="C102" s="62" t="str">
        <f>+VLOOKUP(B102,'resumen UCAP'!$A$5:$O$329,2,0)</f>
        <v>ETIQUETA NA 70W  NUEVA</v>
      </c>
      <c r="D102" s="63">
        <v>81</v>
      </c>
      <c r="E102" s="63" t="str">
        <f>+VLOOKUP(B102,'resumen UCAP'!$A$5:$O$329,3,0)</f>
        <v>Un</v>
      </c>
      <c r="F102" s="64">
        <f>+VLOOKUP(B102,'resumen UCAP'!$A$5:$O$329,15,0)</f>
        <v>201799</v>
      </c>
      <c r="G102" s="64">
        <v>17</v>
      </c>
      <c r="H102" s="408"/>
    </row>
    <row r="103" spans="2:8" s="73" customFormat="1" x14ac:dyDescent="0.25">
      <c r="B103" s="62" t="s">
        <v>529</v>
      </c>
      <c r="C103" s="62" t="str">
        <f>+VLOOKUP(B103,'resumen UCAP'!$A$5:$O$329,2,0)</f>
        <v>PROYECTOR RGB 200W LED</v>
      </c>
      <c r="D103" s="63">
        <v>200</v>
      </c>
      <c r="E103" s="63" t="str">
        <f>+VLOOKUP(B103,'resumen UCAP'!$A$5:$O$329,3,0)</f>
        <v>Un</v>
      </c>
      <c r="F103" s="64">
        <f>+VLOOKUP(B103,'resumen UCAP'!$A$5:$O$329,15,0)</f>
        <v>330000</v>
      </c>
      <c r="G103" s="64">
        <v>2</v>
      </c>
      <c r="H103" s="408"/>
    </row>
    <row r="104" spans="2:8" s="73" customFormat="1" x14ac:dyDescent="0.25">
      <c r="B104" s="62" t="s">
        <v>530</v>
      </c>
      <c r="C104" s="62" t="str">
        <f>+VLOOKUP(B104,'resumen UCAP'!$A$5:$O$329,2,0)</f>
        <v>LUMINARIA YOA 38W LED</v>
      </c>
      <c r="D104" s="63">
        <v>38</v>
      </c>
      <c r="E104" s="63" t="str">
        <f>+VLOOKUP(B104,'resumen UCAP'!$A$5:$O$329,3,0)</f>
        <v>Un</v>
      </c>
      <c r="F104" s="64">
        <f>+VLOOKUP(B104,'resumen UCAP'!$A$5:$O$329,15,0)</f>
        <v>413027</v>
      </c>
      <c r="G104" s="64">
        <v>4</v>
      </c>
      <c r="H104" s="408"/>
    </row>
    <row r="105" spans="2:8" s="73" customFormat="1" x14ac:dyDescent="0.25">
      <c r="B105" s="62" t="s">
        <v>531</v>
      </c>
      <c r="C105" s="62" t="str">
        <f>+VLOOKUP(B105,'resumen UCAP'!$A$5:$O$329,2,0)</f>
        <v>LUMINARIA NA 70W  SEGUNDA</v>
      </c>
      <c r="D105" s="63">
        <v>81</v>
      </c>
      <c r="E105" s="63" t="str">
        <f>+VLOOKUP(B105,'resumen UCAP'!$A$5:$O$329,3,0)</f>
        <v>Un</v>
      </c>
      <c r="F105" s="64">
        <f>+VLOOKUP(B105,'resumen UCAP'!$A$5:$O$329,15,0)</f>
        <v>201799</v>
      </c>
      <c r="G105" s="64">
        <v>2</v>
      </c>
      <c r="H105" s="408"/>
    </row>
    <row r="106" spans="2:8" s="73" customFormat="1" x14ac:dyDescent="0.25">
      <c r="B106" s="62" t="s">
        <v>77</v>
      </c>
      <c r="C106" s="62" t="str">
        <f>+VLOOKUP(B106,'resumen UCAP'!$A$5:$O$329,2,0)</f>
        <v>PROYECTOR MH 250W REPOTENCIAR</v>
      </c>
      <c r="D106" s="63">
        <v>279</v>
      </c>
      <c r="E106" s="63" t="str">
        <f>+VLOOKUP(B106,'resumen UCAP'!$A$5:$O$329,3,0)</f>
        <v>Un</v>
      </c>
      <c r="F106" s="64">
        <f>+VLOOKUP(B106,'resumen UCAP'!$A$5:$O$329,15,0)</f>
        <v>413027</v>
      </c>
      <c r="G106" s="64">
        <v>1</v>
      </c>
      <c r="H106" s="408"/>
    </row>
    <row r="107" spans="2:8" s="73" customFormat="1" x14ac:dyDescent="0.25">
      <c r="B107" s="62" t="s">
        <v>26</v>
      </c>
      <c r="C107" s="62" t="str">
        <f>+VLOOKUP(B107,'resumen UCAP'!$A$5:$O$329,2,0)</f>
        <v>ETIQUETA 250W NUEVA</v>
      </c>
      <c r="D107" s="63">
        <v>279</v>
      </c>
      <c r="E107" s="63" t="str">
        <f>+VLOOKUP(B107,'resumen UCAP'!$A$5:$O$329,3,0)</f>
        <v>Un</v>
      </c>
      <c r="F107" s="64">
        <f>+VLOOKUP(B107,'resumen UCAP'!$A$5:$O$329,15,0)</f>
        <v>431050</v>
      </c>
      <c r="G107" s="64">
        <v>3</v>
      </c>
      <c r="H107" s="408"/>
    </row>
    <row r="108" spans="2:8" s="73" customFormat="1" x14ac:dyDescent="0.25">
      <c r="B108" s="62" t="s">
        <v>78</v>
      </c>
      <c r="C108" s="62" t="str">
        <f>+VLOOKUP(B108,'resumen UCAP'!$A$5:$O$329,2,0)</f>
        <v>LUMINARIA NA 400 SEGUNDA</v>
      </c>
      <c r="D108" s="63">
        <v>440</v>
      </c>
      <c r="E108" s="63" t="str">
        <f>+VLOOKUP(B108,'resumen UCAP'!$A$5:$O$329,3,0)</f>
        <v>Un</v>
      </c>
      <c r="F108" s="64">
        <f>+VLOOKUP(B108,'resumen UCAP'!$A$5:$O$329,15,0)</f>
        <v>431050</v>
      </c>
      <c r="G108" s="64">
        <v>1</v>
      </c>
      <c r="H108" s="408"/>
    </row>
    <row r="109" spans="2:8" s="73" customFormat="1" x14ac:dyDescent="0.25">
      <c r="B109" s="62" t="s">
        <v>101</v>
      </c>
      <c r="C109" s="62" t="str">
        <f>+VLOOKUP(B109,'resumen UCAP'!$A$5:$O$329,2,0)</f>
        <v>ETIQUETA NA 400W NUEVA</v>
      </c>
      <c r="D109" s="63">
        <v>440</v>
      </c>
      <c r="E109" s="63" t="str">
        <f>+VLOOKUP(B109,'resumen UCAP'!$A$5:$O$329,3,0)</f>
        <v>Un</v>
      </c>
      <c r="F109" s="64">
        <f>+VLOOKUP(B109,'resumen UCAP'!$A$5:$O$329,15,0)</f>
        <v>431050</v>
      </c>
      <c r="G109" s="64">
        <v>1</v>
      </c>
      <c r="H109" s="408"/>
    </row>
    <row r="110" spans="2:8" s="73" customFormat="1" x14ac:dyDescent="0.25">
      <c r="B110" s="62" t="s">
        <v>102</v>
      </c>
      <c r="C110" s="62" t="str">
        <f>+VLOOKUP(B110,'resumen UCAP'!$A$5:$O$329,2,0)</f>
        <v>PROYECTOR IMPORLED APOLO 400W NUEVO</v>
      </c>
      <c r="D110" s="63">
        <v>400</v>
      </c>
      <c r="E110" s="63" t="str">
        <f>+VLOOKUP(B110,'resumen UCAP'!$A$5:$O$329,3,0)</f>
        <v>Un</v>
      </c>
      <c r="F110" s="64">
        <f>+VLOOKUP(B110,'resumen UCAP'!$A$5:$O$329,15,0)</f>
        <v>2156000</v>
      </c>
      <c r="G110" s="64">
        <v>4</v>
      </c>
      <c r="H110" s="408"/>
    </row>
    <row r="111" spans="2:8" s="73" customFormat="1" x14ac:dyDescent="0.25">
      <c r="B111" s="62" t="s">
        <v>103</v>
      </c>
      <c r="C111" s="62" t="str">
        <f>+VLOOKUP(B111,'resumen UCAP'!$A$5:$O$329,2,0)</f>
        <v>LUMINARIA LED 65W SEGUNDA</v>
      </c>
      <c r="D111" s="63">
        <v>65</v>
      </c>
      <c r="E111" s="63" t="str">
        <f>+VLOOKUP(B111,'resumen UCAP'!$A$5:$O$329,3,0)</f>
        <v>Un</v>
      </c>
      <c r="F111" s="64">
        <f>+VLOOKUP(B111,'resumen UCAP'!$A$5:$O$329,15,0)</f>
        <v>736002</v>
      </c>
      <c r="G111" s="64">
        <v>1</v>
      </c>
      <c r="H111" s="408"/>
    </row>
    <row r="112" spans="2:8" s="73" customFormat="1" x14ac:dyDescent="0.25">
      <c r="B112" s="62" t="s">
        <v>104</v>
      </c>
      <c r="C112" s="62" t="str">
        <f>+VLOOKUP(B112,'resumen UCAP'!$A$5:$O$329,2,0)</f>
        <v>LUMINARIA 3000 65 NUEVA</v>
      </c>
      <c r="D112" s="63">
        <v>65</v>
      </c>
      <c r="E112" s="63" t="str">
        <f>+VLOOKUP(B112,'resumen UCAP'!$A$5:$O$329,3,0)</f>
        <v>Un</v>
      </c>
      <c r="F112" s="64">
        <f>+VLOOKUP(B112,'resumen UCAP'!$A$5:$O$329,15,0)</f>
        <v>736002</v>
      </c>
      <c r="G112" s="64">
        <v>9</v>
      </c>
      <c r="H112" s="408"/>
    </row>
    <row r="113" spans="2:8" s="73" customFormat="1" x14ac:dyDescent="0.25">
      <c r="B113" s="62" t="s">
        <v>105</v>
      </c>
      <c r="C113" s="62" t="str">
        <f>+VLOOKUP(B113,'resumen UCAP'!$A$5:$O$329,2,0)</f>
        <v>PROYECTOR LED 200W NUEVA</v>
      </c>
      <c r="D113" s="63">
        <v>200</v>
      </c>
      <c r="E113" s="63" t="str">
        <f>+VLOOKUP(B113,'resumen UCAP'!$A$5:$O$329,3,0)</f>
        <v>Un</v>
      </c>
      <c r="F113" s="64">
        <f>+VLOOKUP(B113,'resumen UCAP'!$A$5:$O$329,15,0)</f>
        <v>698300</v>
      </c>
      <c r="G113" s="64">
        <v>3</v>
      </c>
      <c r="H113" s="408"/>
    </row>
    <row r="114" spans="2:8" s="73" customFormat="1" x14ac:dyDescent="0.25">
      <c r="B114" s="62" t="s">
        <v>106</v>
      </c>
      <c r="C114" s="62" t="str">
        <f>+VLOOKUP(B114,'resumen UCAP'!$A$5:$O$329,2,0)</f>
        <v>PROYECTOR MH 250 SEGUNDA</v>
      </c>
      <c r="D114" s="63">
        <v>279</v>
      </c>
      <c r="E114" s="63" t="str">
        <f>+VLOOKUP(B114,'resumen UCAP'!$A$5:$O$329,3,0)</f>
        <v>Un</v>
      </c>
      <c r="F114" s="64">
        <f>+VLOOKUP(B114,'resumen UCAP'!$A$5:$O$329,15,0)</f>
        <v>509142</v>
      </c>
      <c r="G114" s="64">
        <v>2</v>
      </c>
      <c r="H114" s="408"/>
    </row>
    <row r="115" spans="2:8" s="73" customFormat="1" x14ac:dyDescent="0.25">
      <c r="B115" s="62" t="s">
        <v>107</v>
      </c>
      <c r="C115" s="62" t="str">
        <f>+VLOOKUP(B115,'resumen UCAP'!$A$5:$O$329,2,0)</f>
        <v>Proyector led 200w</v>
      </c>
      <c r="D115" s="63">
        <v>200</v>
      </c>
      <c r="E115" s="63" t="str">
        <f>+VLOOKUP(B115,'resumen UCAP'!$A$5:$O$329,3,0)</f>
        <v>Un</v>
      </c>
      <c r="F115" s="64">
        <f>+VLOOKUP(B115,'resumen UCAP'!$A$5:$O$329,15,0)</f>
        <v>2176396</v>
      </c>
      <c r="G115" s="64">
        <v>9</v>
      </c>
      <c r="H115" s="408"/>
    </row>
    <row r="116" spans="2:8" s="73" customFormat="1" x14ac:dyDescent="0.25">
      <c r="B116" s="62" t="s">
        <v>108</v>
      </c>
      <c r="C116" s="62" t="str">
        <f>+VLOOKUP(B116,'resumen UCAP'!$A$5:$O$329,2,0)</f>
        <v>Luminaria picadelly 250w</v>
      </c>
      <c r="D116" s="63">
        <v>279</v>
      </c>
      <c r="E116" s="63" t="str">
        <f>+VLOOKUP(B116,'resumen UCAP'!$A$5:$O$329,3,0)</f>
        <v>Un</v>
      </c>
      <c r="F116" s="64">
        <f>+VLOOKUP(B116,'resumen UCAP'!$A$5:$O$329,15,0)</f>
        <v>680000</v>
      </c>
      <c r="G116" s="64">
        <v>6</v>
      </c>
      <c r="H116" s="408"/>
    </row>
    <row r="117" spans="2:8" s="73" customFormat="1" x14ac:dyDescent="0.25">
      <c r="B117" s="62" t="s">
        <v>109</v>
      </c>
      <c r="C117" s="62" t="str">
        <f>+VLOOKUP(B117,'resumen UCAP'!$A$5:$O$329,2,0)</f>
        <v>ETIQUETA LUMINARIA LED 100W NUEVA</v>
      </c>
      <c r="D117" s="63">
        <v>100</v>
      </c>
      <c r="E117" s="63" t="str">
        <f>+VLOOKUP(B117,'resumen UCAP'!$A$5:$O$329,3,0)</f>
        <v>Un</v>
      </c>
      <c r="F117" s="64">
        <f>+VLOOKUP(B117,'resumen UCAP'!$A$5:$O$329,15,0)</f>
        <v>2060000</v>
      </c>
      <c r="G117" s="64">
        <v>7</v>
      </c>
      <c r="H117" s="408"/>
    </row>
    <row r="118" spans="2:8" s="73" customFormat="1" x14ac:dyDescent="0.25">
      <c r="B118" s="62" t="s">
        <v>110</v>
      </c>
      <c r="C118" s="62" t="str">
        <f>+VLOOKUP(B118,'resumen UCAP'!$A$5:$O$329,2,0)</f>
        <v>PROYECTOR LED 400W APOLO</v>
      </c>
      <c r="D118" s="63">
        <v>400</v>
      </c>
      <c r="E118" s="63" t="str">
        <f>+VLOOKUP(B118,'resumen UCAP'!$A$5:$O$329,3,0)</f>
        <v>Un</v>
      </c>
      <c r="F118" s="64">
        <f>+VLOOKUP(B118,'resumen UCAP'!$A$5:$O$329,15,0)</f>
        <v>2980712</v>
      </c>
      <c r="G118" s="64">
        <v>13</v>
      </c>
      <c r="H118" s="408"/>
    </row>
    <row r="119" spans="2:8" s="73" customFormat="1" x14ac:dyDescent="0.25">
      <c r="B119" s="62" t="s">
        <v>111</v>
      </c>
      <c r="C119" s="62" t="str">
        <f>+VLOOKUP(B119,'resumen UCAP'!$A$5:$O$329,2,0)</f>
        <v>ETIQUETA LUMINARIA 70W NA</v>
      </c>
      <c r="D119" s="63">
        <v>81</v>
      </c>
      <c r="E119" s="63" t="str">
        <f>+VLOOKUP(B119,'resumen UCAP'!$A$5:$O$329,3,0)</f>
        <v>Un</v>
      </c>
      <c r="F119" s="64">
        <f>+VLOOKUP(B119,'resumen UCAP'!$A$5:$O$329,15,0)</f>
        <v>201799</v>
      </c>
      <c r="G119" s="64">
        <v>3</v>
      </c>
      <c r="H119" s="408"/>
    </row>
    <row r="120" spans="2:8" s="73" customFormat="1" x14ac:dyDescent="0.25">
      <c r="B120" s="62" t="s">
        <v>532</v>
      </c>
      <c r="C120" s="62" t="str">
        <f>+VLOOKUP(B120,'resumen UCAP'!$A$5:$O$329,2,0)</f>
        <v>PROYECTOR MH 250W SEGUND</v>
      </c>
      <c r="D120" s="63">
        <v>279</v>
      </c>
      <c r="E120" s="63" t="str">
        <f>+VLOOKUP(B120,'resumen UCAP'!$A$5:$O$329,3,0)</f>
        <v>Un</v>
      </c>
      <c r="F120" s="64">
        <f>+VLOOKUP(B120,'resumen UCAP'!$A$5:$O$329,15,0)</f>
        <v>413027</v>
      </c>
      <c r="G120" s="64">
        <v>1</v>
      </c>
      <c r="H120" s="408"/>
    </row>
    <row r="121" spans="2:8" s="73" customFormat="1" x14ac:dyDescent="0.25">
      <c r="B121" s="62" t="s">
        <v>533</v>
      </c>
      <c r="C121" s="62" t="str">
        <f>+VLOOKUP(B121,'resumen UCAP'!$A$5:$O$329,2,0)</f>
        <v>PROYECTOR MH 4000W SEGUND</v>
      </c>
      <c r="D121" s="63">
        <v>440</v>
      </c>
      <c r="E121" s="63" t="str">
        <f>+VLOOKUP(B121,'resumen UCAP'!$A$5:$O$329,3,0)</f>
        <v>Un</v>
      </c>
      <c r="F121" s="64">
        <f>+VLOOKUP(B121,'resumen UCAP'!$A$5:$O$329,15,0)</f>
        <v>509142</v>
      </c>
      <c r="G121" s="64">
        <v>1</v>
      </c>
      <c r="H121" s="408"/>
    </row>
    <row r="122" spans="2:8" s="73" customFormat="1" x14ac:dyDescent="0.25">
      <c r="B122" s="62" t="s">
        <v>534</v>
      </c>
      <c r="C122" s="62" t="str">
        <f>+VLOOKUP(B122,'resumen UCAP'!$A$5:$O$329,2,0)</f>
        <v>LUMINARIA NA 250 NUEVA</v>
      </c>
      <c r="D122" s="63">
        <v>279</v>
      </c>
      <c r="E122" s="63" t="str">
        <f>+VLOOKUP(B122,'resumen UCAP'!$A$5:$O$329,3,0)</f>
        <v>Un</v>
      </c>
      <c r="F122" s="64">
        <f>+VLOOKUP(B122,'resumen UCAP'!$A$5:$O$329,15,0)</f>
        <v>378325</v>
      </c>
      <c r="G122" s="64">
        <v>7</v>
      </c>
      <c r="H122" s="408"/>
    </row>
    <row r="123" spans="2:8" s="73" customFormat="1" x14ac:dyDescent="0.25">
      <c r="B123" s="62" t="s">
        <v>549</v>
      </c>
      <c r="C123" s="62" t="str">
        <f>+VLOOKUP(B123,'resumen UCAP'!$A$5:$O$329,2,0)</f>
        <v>Luminaria Led 150w</v>
      </c>
      <c r="D123" s="63">
        <v>150</v>
      </c>
      <c r="E123" s="63" t="str">
        <f>+VLOOKUP(B123,'resumen UCAP'!$A$5:$O$329,3,0)</f>
        <v>Un</v>
      </c>
      <c r="F123" s="64">
        <f>+VLOOKUP(B123,'resumen UCAP'!$A$5:$O$329,15,0)</f>
        <v>845605</v>
      </c>
      <c r="G123" s="64">
        <v>293</v>
      </c>
      <c r="H123" s="408"/>
    </row>
    <row r="124" spans="2:8" s="73" customFormat="1" x14ac:dyDescent="0.25">
      <c r="B124" s="62" t="s">
        <v>550</v>
      </c>
      <c r="C124" s="62" t="str">
        <f>+VLOOKUP(B124,'resumen UCAP'!$A$5:$O$329,2,0)</f>
        <v>Luminaria Led 40w</v>
      </c>
      <c r="D124" s="63">
        <v>40</v>
      </c>
      <c r="E124" s="63" t="str">
        <f>+VLOOKUP(B124,'resumen UCAP'!$A$5:$O$329,3,0)</f>
        <v>Un</v>
      </c>
      <c r="F124" s="64">
        <f>+VLOOKUP(B124,'resumen UCAP'!$A$5:$O$329,15,0)</f>
        <v>321869</v>
      </c>
      <c r="G124" s="64">
        <v>54</v>
      </c>
      <c r="H124" s="408"/>
    </row>
    <row r="125" spans="2:8" s="73" customFormat="1" x14ac:dyDescent="0.25">
      <c r="B125" s="62" t="s">
        <v>551</v>
      </c>
      <c r="C125" s="62" t="str">
        <f>+VLOOKUP(B125,'resumen UCAP'!$A$5:$O$329,2,0)</f>
        <v>Proyector led 50w</v>
      </c>
      <c r="D125" s="63">
        <v>50</v>
      </c>
      <c r="E125" s="63" t="str">
        <f>+VLOOKUP(B125,'resumen UCAP'!$A$5:$O$329,3,0)</f>
        <v>Un</v>
      </c>
      <c r="F125" s="64">
        <f>+VLOOKUP(B125,'resumen UCAP'!$A$5:$O$329,15,0)</f>
        <v>259754</v>
      </c>
      <c r="G125" s="64">
        <v>21</v>
      </c>
      <c r="H125" s="408"/>
    </row>
    <row r="126" spans="2:8" s="73" customFormat="1" x14ac:dyDescent="0.25">
      <c r="B126" s="62" t="s">
        <v>552</v>
      </c>
      <c r="C126" s="62" t="str">
        <f>+VLOOKUP(B126,'resumen UCAP'!$A$5:$O$329,2,0)</f>
        <v>Luminaria Led 60w</v>
      </c>
      <c r="D126" s="63">
        <v>60</v>
      </c>
      <c r="E126" s="63" t="str">
        <f>+VLOOKUP(B126,'resumen UCAP'!$A$5:$O$329,3,0)</f>
        <v>Un</v>
      </c>
      <c r="F126" s="64">
        <f>+VLOOKUP(B126,'resumen UCAP'!$A$5:$O$329,15,0)</f>
        <v>387336</v>
      </c>
      <c r="G126" s="64">
        <v>28</v>
      </c>
      <c r="H126" s="408"/>
    </row>
    <row r="127" spans="2:8" s="73" customFormat="1" x14ac:dyDescent="0.25">
      <c r="B127" s="62" t="s">
        <v>553</v>
      </c>
      <c r="C127" s="62" t="str">
        <f>+VLOOKUP(B127,'resumen UCAP'!$A$5:$O$329,2,0)</f>
        <v>PROYECTOR MH 250W SEGUNDA TRANSF</v>
      </c>
      <c r="D127" s="63">
        <v>279</v>
      </c>
      <c r="E127" s="63" t="str">
        <f>+VLOOKUP(B127,'resumen UCAP'!$A$5:$O$329,3,0)</f>
        <v>Un</v>
      </c>
      <c r="F127" s="64">
        <f>+VLOOKUP(B127,'resumen UCAP'!$A$5:$O$329,15,0)</f>
        <v>413027</v>
      </c>
      <c r="G127" s="64">
        <v>1</v>
      </c>
      <c r="H127" s="408"/>
    </row>
    <row r="128" spans="2:8" s="73" customFormat="1" x14ac:dyDescent="0.25">
      <c r="B128" s="62" t="s">
        <v>554</v>
      </c>
      <c r="C128" s="62" t="str">
        <f>+VLOOKUP(B128,'resumen UCAP'!$A$5:$O$329,2,0)</f>
        <v>PROYECTOR LED 200W NUEVO</v>
      </c>
      <c r="D128" s="63">
        <v>200</v>
      </c>
      <c r="E128" s="63" t="str">
        <f>+VLOOKUP(B128,'resumen UCAP'!$A$5:$O$329,3,0)</f>
        <v>Un</v>
      </c>
      <c r="F128" s="64">
        <f>+VLOOKUP(B128,'resumen UCAP'!$A$5:$O$329,15,0)</f>
        <v>2390712</v>
      </c>
      <c r="G128" s="64">
        <v>20</v>
      </c>
      <c r="H128" s="408"/>
    </row>
    <row r="129" spans="2:8" s="73" customFormat="1" x14ac:dyDescent="0.25">
      <c r="B129" s="62" t="s">
        <v>555</v>
      </c>
      <c r="C129" s="62" t="str">
        <f>+VLOOKUP(B129,'resumen UCAP'!$A$5:$O$329,2,0)</f>
        <v>LUMINARIA NA 100W TRANSF DESDE 250W</v>
      </c>
      <c r="D129" s="63">
        <v>115</v>
      </c>
      <c r="E129" s="63" t="str">
        <f>+VLOOKUP(B129,'resumen UCAP'!$A$5:$O$329,3,0)</f>
        <v>Un</v>
      </c>
      <c r="F129" s="64">
        <f>+VLOOKUP(B129,'resumen UCAP'!$A$5:$O$329,15,0)</f>
        <v>211467</v>
      </c>
      <c r="G129" s="64">
        <v>3</v>
      </c>
      <c r="H129" s="408"/>
    </row>
    <row r="130" spans="2:8" s="73" customFormat="1" x14ac:dyDescent="0.25">
      <c r="B130" s="62" t="s">
        <v>556</v>
      </c>
      <c r="C130" s="62" t="str">
        <f>+VLOOKUP(B130,'resumen UCAP'!$A$5:$O$329,2,0)</f>
        <v>LUMINARIA MILENIUM LED 60W NUEVA</v>
      </c>
      <c r="D130" s="63">
        <v>60</v>
      </c>
      <c r="E130" s="63" t="str">
        <f>+VLOOKUP(B130,'resumen UCAP'!$A$5:$O$329,3,0)</f>
        <v>Un</v>
      </c>
      <c r="F130" s="64">
        <f>+VLOOKUP(B130,'resumen UCAP'!$A$5:$O$329,15,0)</f>
        <v>387336</v>
      </c>
      <c r="G130" s="64">
        <v>2</v>
      </c>
      <c r="H130" s="408"/>
    </row>
    <row r="131" spans="2:8" s="73" customFormat="1" x14ac:dyDescent="0.25">
      <c r="B131" s="62" t="s">
        <v>557</v>
      </c>
      <c r="C131" s="62" t="str">
        <f>+VLOOKUP(B131,'resumen UCAP'!$A$5:$O$329,2,0)</f>
        <v>ETIQUETA LUMINARIA MILENIUM LED 60W NUEVA</v>
      </c>
      <c r="D131" s="63">
        <v>60</v>
      </c>
      <c r="E131" s="63" t="str">
        <f>+VLOOKUP(B131,'resumen UCAP'!$A$5:$O$329,3,0)</f>
        <v>Un</v>
      </c>
      <c r="F131" s="64">
        <f>+VLOOKUP(B131,'resumen UCAP'!$A$5:$O$329,15,0)</f>
        <v>387336</v>
      </c>
      <c r="G131" s="64">
        <v>1</v>
      </c>
      <c r="H131" s="408"/>
    </row>
    <row r="132" spans="2:8" s="73" customFormat="1" x14ac:dyDescent="0.25">
      <c r="B132" s="62" t="s">
        <v>558</v>
      </c>
      <c r="C132" s="62" t="str">
        <f>+VLOOKUP(B132,'resumen UCAP'!$A$5:$O$329,2,0)</f>
        <v>LUMINARIA LED 80W NUEVA</v>
      </c>
      <c r="D132" s="63">
        <v>80</v>
      </c>
      <c r="E132" s="63" t="str">
        <f>+VLOOKUP(B132,'resumen UCAP'!$A$5:$O$329,3,0)</f>
        <v>Un</v>
      </c>
      <c r="F132" s="64">
        <f>+VLOOKUP(B132,'resumen UCAP'!$A$5:$O$329,15,0)</f>
        <v>518269</v>
      </c>
      <c r="G132" s="64">
        <v>19</v>
      </c>
      <c r="H132" s="408"/>
    </row>
    <row r="133" spans="2:8" s="73" customFormat="1" x14ac:dyDescent="0.25">
      <c r="B133" s="62" t="s">
        <v>559</v>
      </c>
      <c r="C133" s="62" t="str">
        <f>+VLOOKUP(B133,'resumen UCAP'!$A$5:$O$329,2,0)</f>
        <v>LUMINARIA MILENIUM 150W NUEVA</v>
      </c>
      <c r="D133" s="63">
        <v>150</v>
      </c>
      <c r="E133" s="63" t="str">
        <f>+VLOOKUP(B133,'resumen UCAP'!$A$5:$O$329,3,0)</f>
        <v>Un</v>
      </c>
      <c r="F133" s="64">
        <f>+VLOOKUP(B133,'resumen UCAP'!$A$5:$O$329,15,0)</f>
        <v>845605</v>
      </c>
      <c r="G133" s="64">
        <v>7</v>
      </c>
      <c r="H133" s="408"/>
    </row>
    <row r="134" spans="2:8" s="73" customFormat="1" x14ac:dyDescent="0.25">
      <c r="B134" s="62" t="s">
        <v>560</v>
      </c>
      <c r="C134" s="62" t="str">
        <f>+VLOOKUP(B134,'resumen UCAP'!$A$5:$O$329,2,0)</f>
        <v>LUMINARIA TRANS 150W DE 250W SEGUNDA</v>
      </c>
      <c r="D134" s="63">
        <v>169</v>
      </c>
      <c r="E134" s="63" t="str">
        <f>+VLOOKUP(B134,'resumen UCAP'!$A$5:$O$329,3,0)</f>
        <v>Un</v>
      </c>
      <c r="F134" s="64">
        <f>+VLOOKUP(B134,'resumen UCAP'!$A$5:$O$329,15,0)</f>
        <v>333700</v>
      </c>
      <c r="G134" s="64">
        <v>9</v>
      </c>
      <c r="H134" s="408"/>
    </row>
    <row r="135" spans="2:8" s="73" customFormat="1" x14ac:dyDescent="0.25">
      <c r="B135" s="62" t="s">
        <v>561</v>
      </c>
      <c r="C135" s="62" t="str">
        <f>+VLOOKUP(B135,'resumen UCAP'!$A$5:$O$329,2,0)</f>
        <v>Luminaria Led 65w</v>
      </c>
      <c r="D135" s="63">
        <v>65</v>
      </c>
      <c r="E135" s="63" t="str">
        <f>+VLOOKUP(B135,'resumen UCAP'!$A$5:$O$329,3,0)</f>
        <v>Un</v>
      </c>
      <c r="F135" s="64">
        <f>+VLOOKUP(B135,'resumen UCAP'!$A$5:$O$329,15,0)</f>
        <v>1989070</v>
      </c>
      <c r="G135" s="64">
        <v>3</v>
      </c>
      <c r="H135" s="408"/>
    </row>
    <row r="136" spans="2:8" s="73" customFormat="1" x14ac:dyDescent="0.25">
      <c r="B136" s="62" t="s">
        <v>562</v>
      </c>
      <c r="C136" s="62" t="str">
        <f>+VLOOKUP(B136,'resumen UCAP'!$A$5:$O$329,2,0)</f>
        <v>PROYECTOR LED 400W APOLO NUEVO</v>
      </c>
      <c r="D136" s="63">
        <v>400</v>
      </c>
      <c r="E136" s="63" t="str">
        <f>+VLOOKUP(B136,'resumen UCAP'!$A$5:$O$329,3,0)</f>
        <v>Un</v>
      </c>
      <c r="F136" s="64">
        <f>+VLOOKUP(B136,'resumen UCAP'!$A$5:$O$329,15,0)</f>
        <v>2980712</v>
      </c>
      <c r="G136" s="64">
        <v>3</v>
      </c>
      <c r="H136" s="408"/>
    </row>
    <row r="137" spans="2:8" s="73" customFormat="1" x14ac:dyDescent="0.25">
      <c r="B137" s="62" t="s">
        <v>563</v>
      </c>
      <c r="C137" s="62" t="str">
        <f>+VLOOKUP(B137,'resumen UCAP'!$A$5:$O$329,2,0)</f>
        <v>ETIQUETA PROYECTOR MH 1000 SEGUNDA</v>
      </c>
      <c r="D137" s="63">
        <v>115</v>
      </c>
      <c r="E137" s="63" t="str">
        <f>+VLOOKUP(B137,'resumen UCAP'!$A$5:$O$329,3,0)</f>
        <v>Un</v>
      </c>
      <c r="F137" s="64">
        <f>+VLOOKUP(B137,'resumen UCAP'!$A$5:$O$329,15,0)</f>
        <v>540000</v>
      </c>
      <c r="G137" s="64">
        <v>5</v>
      </c>
      <c r="H137" s="408"/>
    </row>
    <row r="138" spans="2:8" s="73" customFormat="1" x14ac:dyDescent="0.25">
      <c r="B138" s="62" t="s">
        <v>564</v>
      </c>
      <c r="C138" s="62" t="str">
        <f>+VLOOKUP(B138,'resumen UCAP'!$A$5:$O$329,2,0)</f>
        <v>LUMINARIA TRANS 100W DE 250W SEGUNDA</v>
      </c>
      <c r="D138" s="63">
        <v>279</v>
      </c>
      <c r="E138" s="63" t="str">
        <f>+VLOOKUP(B138,'resumen UCAP'!$A$5:$O$329,3,0)</f>
        <v>Un</v>
      </c>
      <c r="F138" s="64">
        <f>+VLOOKUP(B138,'resumen UCAP'!$A$5:$O$329,15,0)</f>
        <v>211467</v>
      </c>
      <c r="G138" s="64">
        <v>6</v>
      </c>
      <c r="H138" s="408"/>
    </row>
    <row r="139" spans="2:8" s="73" customFormat="1" x14ac:dyDescent="0.25">
      <c r="B139" s="62" t="s">
        <v>565</v>
      </c>
      <c r="C139" s="62" t="str">
        <f>+VLOOKUP(B139,'resumen UCAP'!$A$5:$O$329,2,0)</f>
        <v>LUMINARIA LED DE 40W NUEVA</v>
      </c>
      <c r="D139" s="63">
        <v>40</v>
      </c>
      <c r="E139" s="63" t="str">
        <f>+VLOOKUP(B139,'resumen UCAP'!$A$5:$O$329,3,0)</f>
        <v>Un</v>
      </c>
      <c r="F139" s="64">
        <f>+VLOOKUP(B139,'resumen UCAP'!$A$5:$O$329,15,0)</f>
        <v>321869</v>
      </c>
      <c r="G139" s="64">
        <v>3</v>
      </c>
      <c r="H139" s="408"/>
    </row>
    <row r="140" spans="2:8" s="73" customFormat="1" x14ac:dyDescent="0.25">
      <c r="B140" s="62" t="s">
        <v>566</v>
      </c>
      <c r="C140" s="62" t="str">
        <f>+VLOOKUP(B140,'resumen UCAP'!$A$5:$O$329,2,0)</f>
        <v>LUMINARIA LED 65W NUEVA MILLENIUM</v>
      </c>
      <c r="D140" s="63">
        <v>65</v>
      </c>
      <c r="E140" s="63" t="str">
        <f>+VLOOKUP(B140,'resumen UCAP'!$A$5:$O$329,3,0)</f>
        <v>Un</v>
      </c>
      <c r="F140" s="64">
        <f>+VLOOKUP(B140,'resumen UCAP'!$A$5:$O$329,15,0)</f>
        <v>387336</v>
      </c>
      <c r="G140" s="64">
        <v>12</v>
      </c>
      <c r="H140" s="408"/>
    </row>
    <row r="141" spans="2:8" s="73" customFormat="1" x14ac:dyDescent="0.25">
      <c r="B141" s="62" t="s">
        <v>567</v>
      </c>
      <c r="C141" s="62" t="str">
        <f>+VLOOKUP(B141,'resumen UCAP'!$A$5:$O$329,2,0)</f>
        <v>LUMINARIA LED 40W NUEVA YOA</v>
      </c>
      <c r="D141" s="63">
        <v>40</v>
      </c>
      <c r="E141" s="63" t="str">
        <f>+VLOOKUP(B141,'resumen UCAP'!$A$5:$O$329,3,0)</f>
        <v>Un</v>
      </c>
      <c r="F141" s="64">
        <f>+VLOOKUP(B141,'resumen UCAP'!$A$5:$O$329,15,0)</f>
        <v>1989070</v>
      </c>
      <c r="G141" s="64">
        <v>21</v>
      </c>
      <c r="H141" s="408"/>
    </row>
    <row r="142" spans="2:8" s="73" customFormat="1" x14ac:dyDescent="0.25">
      <c r="B142" s="62" t="s">
        <v>568</v>
      </c>
      <c r="C142" s="62" t="str">
        <f>+VLOOKUP(B142,'resumen UCAP'!$A$5:$O$329,2,0)</f>
        <v>LUMINARIA LED 80W NUEVA MILLENIUM</v>
      </c>
      <c r="D142" s="63">
        <v>80</v>
      </c>
      <c r="E142" s="63" t="str">
        <f>+VLOOKUP(B142,'resumen UCAP'!$A$5:$O$329,3,0)</f>
        <v>Un</v>
      </c>
      <c r="F142" s="64">
        <f>+VLOOKUP(B142,'resumen UCAP'!$A$5:$O$329,15,0)</f>
        <v>518269</v>
      </c>
      <c r="G142" s="64">
        <v>3</v>
      </c>
      <c r="H142" s="408"/>
    </row>
    <row r="143" spans="2:8" s="73" customFormat="1" x14ac:dyDescent="0.25">
      <c r="B143" s="62" t="s">
        <v>569</v>
      </c>
      <c r="C143" s="62" t="str">
        <f>+VLOOKUP(B143,'resumen UCAP'!$A$5:$O$329,2,0)</f>
        <v>LUMINARIA LED 150W NUEVA MILLENIUM</v>
      </c>
      <c r="D143" s="63">
        <v>150</v>
      </c>
      <c r="E143" s="63" t="str">
        <f>+VLOOKUP(B143,'resumen UCAP'!$A$5:$O$329,3,0)</f>
        <v>Un</v>
      </c>
      <c r="F143" s="64">
        <f>+VLOOKUP(B143,'resumen UCAP'!$A$5:$O$329,15,0)</f>
        <v>845605</v>
      </c>
      <c r="G143" s="64">
        <v>41</v>
      </c>
      <c r="H143" s="408"/>
    </row>
    <row r="144" spans="2:8" s="73" customFormat="1" x14ac:dyDescent="0.25">
      <c r="B144" s="62" t="s">
        <v>570</v>
      </c>
      <c r="C144" s="62" t="str">
        <f>+VLOOKUP(B144,'resumen UCAP'!$A$5:$O$329,2,0)</f>
        <v>ETIQUETA 250W</v>
      </c>
      <c r="D144" s="63">
        <v>279</v>
      </c>
      <c r="E144" s="63" t="str">
        <f>+VLOOKUP(B144,'resumen UCAP'!$A$5:$O$329,3,0)</f>
        <v>Un</v>
      </c>
      <c r="F144" s="64">
        <f>+VLOOKUP(B144,'resumen UCAP'!$A$5:$O$329,15,0)</f>
        <v>413027</v>
      </c>
      <c r="G144" s="64">
        <v>1</v>
      </c>
      <c r="H144" s="408"/>
    </row>
    <row r="145" spans="2:8" s="73" customFormat="1" x14ac:dyDescent="0.25">
      <c r="B145" s="62" t="s">
        <v>571</v>
      </c>
      <c r="C145" s="62" t="str">
        <f>+VLOOKUP(B145,'resumen UCAP'!$A$5:$O$329,2,0)</f>
        <v>LUMINARIA LED 65W NUEVA 4000X65</v>
      </c>
      <c r="D145" s="63">
        <v>65</v>
      </c>
      <c r="E145" s="63" t="str">
        <f>+VLOOKUP(B145,'resumen UCAP'!$A$5:$O$329,3,0)</f>
        <v>Un</v>
      </c>
      <c r="F145" s="64">
        <f>+VLOOKUP(B145,'resumen UCAP'!$A$5:$O$329,15,0)</f>
        <v>736002</v>
      </c>
      <c r="G145" s="64">
        <v>4</v>
      </c>
      <c r="H145" s="408"/>
    </row>
    <row r="146" spans="2:8" s="73" customFormat="1" x14ac:dyDescent="0.25">
      <c r="B146" s="62" t="s">
        <v>572</v>
      </c>
      <c r="C146" s="62" t="str">
        <f>+VLOOKUP(B146,'resumen UCAP'!$A$5:$O$329,2,0)</f>
        <v>LUMINARIA LED 38W NUEVA YOA</v>
      </c>
      <c r="D146" s="63">
        <v>38</v>
      </c>
      <c r="E146" s="63" t="str">
        <f>+VLOOKUP(B146,'resumen UCAP'!$A$5:$O$329,3,0)</f>
        <v>Un</v>
      </c>
      <c r="F146" s="64">
        <f>+VLOOKUP(B146,'resumen UCAP'!$A$5:$O$329,15,0)</f>
        <v>1989070</v>
      </c>
      <c r="G146" s="64">
        <v>8</v>
      </c>
      <c r="H146" s="408"/>
    </row>
    <row r="147" spans="2:8" s="73" customFormat="1" x14ac:dyDescent="0.25">
      <c r="B147" s="62" t="s">
        <v>573</v>
      </c>
      <c r="C147" s="62" t="str">
        <f>+VLOOKUP(B147,'resumen UCAP'!$A$5:$O$329,2,0)</f>
        <v>LUMINARIA LED 150W MILLENIUM</v>
      </c>
      <c r="D147" s="63">
        <v>150</v>
      </c>
      <c r="E147" s="63" t="str">
        <f>+VLOOKUP(B147,'resumen UCAP'!$A$5:$O$329,3,0)</f>
        <v>Un</v>
      </c>
      <c r="F147" s="64">
        <f>+VLOOKUP(B147,'resumen UCAP'!$A$5:$O$329,15,0)</f>
        <v>845605</v>
      </c>
      <c r="G147" s="64">
        <v>29</v>
      </c>
      <c r="H147" s="408"/>
    </row>
    <row r="148" spans="2:8" s="73" customFormat="1" x14ac:dyDescent="0.25">
      <c r="B148" s="62" t="s">
        <v>574</v>
      </c>
      <c r="C148" s="62" t="str">
        <f>+VLOOKUP(B148,'resumen UCAP'!$A$5:$O$329,2,0)</f>
        <v>LUMINARIA LED 150W NUEVA</v>
      </c>
      <c r="D148" s="63">
        <v>150</v>
      </c>
      <c r="E148" s="63" t="str">
        <f>+VLOOKUP(B148,'resumen UCAP'!$A$5:$O$329,3,0)</f>
        <v>Un</v>
      </c>
      <c r="F148" s="64">
        <f>+VLOOKUP(B148,'resumen UCAP'!$A$5:$O$329,15,0)</f>
        <v>845605</v>
      </c>
      <c r="G148" s="64">
        <v>10</v>
      </c>
      <c r="H148" s="408"/>
    </row>
    <row r="149" spans="2:8" s="73" customFormat="1" x14ac:dyDescent="0.25">
      <c r="B149" s="62" t="s">
        <v>575</v>
      </c>
      <c r="C149" s="62" t="str">
        <f>+VLOOKUP(B149,'resumen UCAP'!$A$5:$O$329,2,0)</f>
        <v>ETIQUETA LUMINARIA NA 250W</v>
      </c>
      <c r="D149" s="63">
        <v>279</v>
      </c>
      <c r="E149" s="63" t="str">
        <f>+VLOOKUP(B149,'resumen UCAP'!$A$5:$O$329,3,0)</f>
        <v>Un</v>
      </c>
      <c r="F149" s="64">
        <f>+VLOOKUP(B149,'resumen UCAP'!$A$5:$O$329,15,0)</f>
        <v>431050</v>
      </c>
      <c r="G149" s="64">
        <v>1</v>
      </c>
      <c r="H149" s="408"/>
    </row>
    <row r="150" spans="2:8" s="73" customFormat="1" x14ac:dyDescent="0.25">
      <c r="B150" s="62" t="s">
        <v>576</v>
      </c>
      <c r="C150" s="62" t="str">
        <f>+VLOOKUP(B150,'resumen UCAP'!$A$5:$O$329,2,0)</f>
        <v>LUMINARIA LED 40W  MILLENIUM NUEVA</v>
      </c>
      <c r="D150" s="63">
        <v>40</v>
      </c>
      <c r="E150" s="63" t="str">
        <f>+VLOOKUP(B150,'resumen UCAP'!$A$5:$O$329,3,0)</f>
        <v>Un</v>
      </c>
      <c r="F150" s="64">
        <f>+VLOOKUP(B150,'resumen UCAP'!$A$5:$O$329,15,0)</f>
        <v>321869</v>
      </c>
      <c r="G150" s="64">
        <v>17</v>
      </c>
      <c r="H150" s="408"/>
    </row>
    <row r="151" spans="2:8" s="73" customFormat="1" x14ac:dyDescent="0.25">
      <c r="B151" s="62" t="s">
        <v>577</v>
      </c>
      <c r="C151" s="62" t="str">
        <f>+VLOOKUP(B151,'resumen UCAP'!$A$5:$O$329,2,0)</f>
        <v>LUMINARIA LED 40W NUEVA MILLENIUM</v>
      </c>
      <c r="D151" s="63">
        <v>40</v>
      </c>
      <c r="E151" s="63" t="str">
        <f>+VLOOKUP(B151,'resumen UCAP'!$A$5:$O$329,3,0)</f>
        <v>Un</v>
      </c>
      <c r="F151" s="64">
        <f>+VLOOKUP(B151,'resumen UCAP'!$A$5:$O$329,15,0)</f>
        <v>321869</v>
      </c>
      <c r="G151" s="64">
        <v>1</v>
      </c>
      <c r="H151" s="408"/>
    </row>
    <row r="152" spans="2:8" s="73" customFormat="1" x14ac:dyDescent="0.25">
      <c r="B152" s="62" t="s">
        <v>578</v>
      </c>
      <c r="C152" s="62" t="str">
        <f>+VLOOKUP(B152,'resumen UCAP'!$A$5:$O$329,2,0)</f>
        <v>LUMINARIA LED 60W MILLENIUM NUEVA</v>
      </c>
      <c r="D152" s="63">
        <v>60</v>
      </c>
      <c r="E152" s="63" t="str">
        <f>+VLOOKUP(B152,'resumen UCAP'!$A$5:$O$329,3,0)</f>
        <v>Un</v>
      </c>
      <c r="F152" s="64">
        <f>+VLOOKUP(B152,'resumen UCAP'!$A$5:$O$329,15,0)</f>
        <v>387336</v>
      </c>
      <c r="G152" s="64">
        <v>1</v>
      </c>
      <c r="H152" s="408"/>
    </row>
    <row r="153" spans="2:8" s="73" customFormat="1" x14ac:dyDescent="0.25">
      <c r="B153" s="62" t="s">
        <v>579</v>
      </c>
      <c r="C153" s="62" t="str">
        <f>+VLOOKUP(B153,'resumen UCAP'!$A$5:$O$329,2,0)</f>
        <v>LUMINARIA LED 38W NUEVA</v>
      </c>
      <c r="D153" s="63">
        <v>38</v>
      </c>
      <c r="E153" s="63" t="str">
        <f>+VLOOKUP(B153,'resumen UCAP'!$A$5:$O$329,3,0)</f>
        <v>Un</v>
      </c>
      <c r="F153" s="64">
        <f>+VLOOKUP(B153,'resumen UCAP'!$A$5:$O$329,15,0)</f>
        <v>1989070</v>
      </c>
      <c r="G153" s="64">
        <v>11</v>
      </c>
      <c r="H153" s="408"/>
    </row>
    <row r="154" spans="2:8" s="73" customFormat="1" x14ac:dyDescent="0.25">
      <c r="B154" s="62" t="s">
        <v>580</v>
      </c>
      <c r="C154" s="62" t="str">
        <f>+VLOOKUP(B154,'resumen UCAP'!$A$5:$O$329,2,0)</f>
        <v>PROYECOTOR MH SEGUNDA</v>
      </c>
      <c r="D154" s="63">
        <v>169</v>
      </c>
      <c r="E154" s="63" t="str">
        <f>+VLOOKUP(B154,'resumen UCAP'!$A$5:$O$329,3,0)</f>
        <v>Un</v>
      </c>
      <c r="F154" s="64">
        <f>+VLOOKUP(B154,'resumen UCAP'!$A$5:$O$329,15,0)</f>
        <v>413027</v>
      </c>
      <c r="G154" s="64">
        <v>1</v>
      </c>
      <c r="H154" s="408"/>
    </row>
    <row r="155" spans="2:8" s="73" customFormat="1" x14ac:dyDescent="0.25">
      <c r="B155" s="62" t="s">
        <v>581</v>
      </c>
      <c r="C155" s="62" t="str">
        <f>+VLOOKUP(B155,'resumen UCAP'!$A$5:$O$329,2,0)</f>
        <v>LUMIANRIA NA 100W SEGUNDA</v>
      </c>
      <c r="D155" s="63">
        <v>115</v>
      </c>
      <c r="E155" s="63" t="str">
        <f>+VLOOKUP(B155,'resumen UCAP'!$A$5:$O$329,3,0)</f>
        <v>Un</v>
      </c>
      <c r="F155" s="64">
        <f>+VLOOKUP(B155,'resumen UCAP'!$A$5:$O$329,15,0)</f>
        <v>211467</v>
      </c>
      <c r="G155" s="64">
        <v>2</v>
      </c>
      <c r="H155" s="408"/>
    </row>
    <row r="156" spans="2:8" s="73" customFormat="1" x14ac:dyDescent="0.25">
      <c r="B156" s="62" t="s">
        <v>582</v>
      </c>
      <c r="C156" s="62" t="str">
        <f>+VLOOKUP(B156,'resumen UCAP'!$A$5:$O$329,2,0)</f>
        <v>ETIQUETA LUMINARIA LED 38W</v>
      </c>
      <c r="D156" s="63">
        <v>38</v>
      </c>
      <c r="E156" s="63" t="str">
        <f>+VLOOKUP(B156,'resumen UCAP'!$A$5:$O$329,3,0)</f>
        <v>Un</v>
      </c>
      <c r="F156" s="64">
        <f>+VLOOKUP(B156,'resumen UCAP'!$A$5:$O$329,15,0)</f>
        <v>1989070</v>
      </c>
      <c r="G156" s="64">
        <v>2</v>
      </c>
      <c r="H156" s="408"/>
    </row>
    <row r="157" spans="2:8" s="73" customFormat="1" x14ac:dyDescent="0.25">
      <c r="B157" s="62" t="s">
        <v>583</v>
      </c>
      <c r="C157" s="62" t="str">
        <f>+VLOOKUP(B157,'resumen UCAP'!$A$5:$O$329,2,0)</f>
        <v>LUMINARIA LED 38W SEGUNDA</v>
      </c>
      <c r="D157" s="63">
        <v>38</v>
      </c>
      <c r="E157" s="63" t="str">
        <f>+VLOOKUP(B157,'resumen UCAP'!$A$5:$O$329,3,0)</f>
        <v>Un</v>
      </c>
      <c r="F157" s="64">
        <f>+VLOOKUP(B157,'resumen UCAP'!$A$5:$O$329,15,0)</f>
        <v>1989070</v>
      </c>
      <c r="G157" s="64">
        <v>1</v>
      </c>
      <c r="H157" s="408"/>
    </row>
    <row r="158" spans="2:8" s="73" customFormat="1" x14ac:dyDescent="0.25">
      <c r="B158" s="62" t="s">
        <v>584</v>
      </c>
      <c r="C158" s="62" t="str">
        <f>+VLOOKUP(B158,'resumen UCAP'!$A$5:$O$329,2,0)</f>
        <v>LUMINARIA LED 38W YOA</v>
      </c>
      <c r="D158" s="63">
        <v>38</v>
      </c>
      <c r="E158" s="63" t="str">
        <f>+VLOOKUP(B158,'resumen UCAP'!$A$5:$O$329,3,0)</f>
        <v>Un</v>
      </c>
      <c r="F158" s="64">
        <f>+VLOOKUP(B158,'resumen UCAP'!$A$5:$O$329,15,0)</f>
        <v>1989070</v>
      </c>
      <c r="G158" s="64">
        <v>4</v>
      </c>
      <c r="H158" s="408"/>
    </row>
    <row r="159" spans="2:8" s="73" customFormat="1" x14ac:dyDescent="0.25">
      <c r="B159" s="62" t="s">
        <v>585</v>
      </c>
      <c r="C159" s="62" t="str">
        <f>+VLOOKUP(B159,'resumen UCAP'!$A$5:$O$329,2,0)</f>
        <v>LUMINARIA LED 39W SEGUNDA</v>
      </c>
      <c r="D159" s="63">
        <v>39</v>
      </c>
      <c r="E159" s="63" t="str">
        <f>+VLOOKUP(B159,'resumen UCAP'!$A$5:$O$329,3,0)</f>
        <v>Un</v>
      </c>
      <c r="F159" s="64">
        <f>+VLOOKUP(B159,'resumen UCAP'!$A$5:$O$329,15,0)</f>
        <v>803602</v>
      </c>
      <c r="G159" s="64">
        <v>1</v>
      </c>
      <c r="H159" s="408"/>
    </row>
    <row r="160" spans="2:8" s="73" customFormat="1" x14ac:dyDescent="0.25">
      <c r="B160" s="62" t="s">
        <v>586</v>
      </c>
      <c r="C160" s="62" t="str">
        <f>+VLOOKUP(B160,'resumen UCAP'!$A$5:$O$329,2,0)</f>
        <v>LUMINARIA LED 40W MILLENIUM</v>
      </c>
      <c r="D160" s="63">
        <v>40</v>
      </c>
      <c r="E160" s="63" t="str">
        <f>+VLOOKUP(B160,'resumen UCAP'!$A$5:$O$329,3,0)</f>
        <v>Un</v>
      </c>
      <c r="F160" s="64">
        <f>+VLOOKUP(B160,'resumen UCAP'!$A$5:$O$329,15,0)</f>
        <v>321869</v>
      </c>
      <c r="G160" s="64">
        <v>4</v>
      </c>
      <c r="H160" s="408"/>
    </row>
    <row r="161" spans="2:8" s="73" customFormat="1" x14ac:dyDescent="0.25">
      <c r="B161" s="62" t="s">
        <v>587</v>
      </c>
      <c r="C161" s="62" t="str">
        <f>+VLOOKUP(B161,'resumen UCAP'!$A$5:$O$329,2,0)</f>
        <v>LUMINARIA LED 56W VOLTANA</v>
      </c>
      <c r="D161" s="63">
        <v>56</v>
      </c>
      <c r="E161" s="63" t="str">
        <f>+VLOOKUP(B161,'resumen UCAP'!$A$5:$O$329,3,0)</f>
        <v>Un</v>
      </c>
      <c r="F161" s="64">
        <f>+VLOOKUP(B161,'resumen UCAP'!$A$5:$O$329,15,0)</f>
        <v>1033000</v>
      </c>
      <c r="G161" s="64">
        <v>4</v>
      </c>
      <c r="H161" s="408"/>
    </row>
    <row r="162" spans="2:8" s="73" customFormat="1" x14ac:dyDescent="0.25">
      <c r="B162" s="62" t="s">
        <v>588</v>
      </c>
      <c r="C162" s="62" t="str">
        <f>+VLOOKUP(B162,'resumen UCAP'!$A$5:$O$329,2,0)</f>
        <v>LUMINARIA LED 80W MILLENIUM</v>
      </c>
      <c r="D162" s="63">
        <v>80</v>
      </c>
      <c r="E162" s="63" t="str">
        <f>+VLOOKUP(B162,'resumen UCAP'!$A$5:$O$329,3,0)</f>
        <v>Un</v>
      </c>
      <c r="F162" s="64">
        <f>+VLOOKUP(B162,'resumen UCAP'!$A$5:$O$329,15,0)</f>
        <v>518269</v>
      </c>
      <c r="G162" s="64">
        <v>5</v>
      </c>
      <c r="H162" s="408"/>
    </row>
    <row r="163" spans="2:8" s="73" customFormat="1" x14ac:dyDescent="0.25">
      <c r="B163" s="62" t="s">
        <v>589</v>
      </c>
      <c r="C163" s="62" t="str">
        <f>+VLOOKUP(B163,'resumen UCAP'!$A$5:$O$329,2,0)</f>
        <v>LUMINARIA VIENTO NA 250W SEGUNDA</v>
      </c>
      <c r="D163" s="63">
        <v>279</v>
      </c>
      <c r="E163" s="63" t="str">
        <f>+VLOOKUP(B163,'resumen UCAP'!$A$5:$O$329,3,0)</f>
        <v>Un</v>
      </c>
      <c r="F163" s="64">
        <f>+VLOOKUP(B163,'resumen UCAP'!$A$5:$O$329,15,0)</f>
        <v>509142</v>
      </c>
      <c r="G163" s="64">
        <v>3</v>
      </c>
      <c r="H163" s="408"/>
    </row>
    <row r="164" spans="2:8" s="73" customFormat="1" x14ac:dyDescent="0.25">
      <c r="B164" s="62" t="s">
        <v>590</v>
      </c>
      <c r="C164" s="62" t="str">
        <f>+VLOOKUP(B164,'resumen UCAP'!$A$5:$O$329,2,0)</f>
        <v>LUMINARIA LED 60W MILLENIUM</v>
      </c>
      <c r="D164" s="63">
        <v>60</v>
      </c>
      <c r="E164" s="63" t="str">
        <f>+VLOOKUP(B164,'resumen UCAP'!$A$5:$O$329,3,0)</f>
        <v>Un</v>
      </c>
      <c r="F164" s="64">
        <f>+VLOOKUP(B164,'resumen UCAP'!$A$5:$O$329,15,0)</f>
        <v>387336</v>
      </c>
      <c r="G164" s="64">
        <v>1</v>
      </c>
      <c r="H164" s="408"/>
    </row>
    <row r="165" spans="2:8" s="73" customFormat="1" x14ac:dyDescent="0.25">
      <c r="B165" s="62" t="s">
        <v>591</v>
      </c>
      <c r="C165" s="62" t="str">
        <f>+VLOOKUP(B165,'resumen UCAP'!$A$5:$O$329,2,0)</f>
        <v>ETIQUETA LUMINARIA 150W</v>
      </c>
      <c r="D165" s="63">
        <v>169</v>
      </c>
      <c r="E165" s="63" t="str">
        <f>+VLOOKUP(B165,'resumen UCAP'!$A$5:$O$329,3,0)</f>
        <v>Un</v>
      </c>
      <c r="F165" s="64">
        <f>+VLOOKUP(B165,'resumen UCAP'!$A$5:$O$329,15,0)</f>
        <v>333700</v>
      </c>
      <c r="G165" s="64">
        <v>1</v>
      </c>
      <c r="H165" s="408"/>
    </row>
    <row r="166" spans="2:8" s="73" customFormat="1" x14ac:dyDescent="0.25">
      <c r="B166" s="62" t="s">
        <v>592</v>
      </c>
      <c r="C166" s="62" t="str">
        <f>+VLOOKUP(B166,'resumen UCAP'!$A$5:$O$329,2,0)</f>
        <v>PROYECTOR NA 250W SEGUNDA</v>
      </c>
      <c r="D166" s="63">
        <v>279</v>
      </c>
      <c r="E166" s="63" t="str">
        <f>+VLOOKUP(B166,'resumen UCAP'!$A$5:$O$329,3,0)</f>
        <v>Un</v>
      </c>
      <c r="F166" s="64">
        <f>+VLOOKUP(B166,'resumen UCAP'!$A$5:$O$329,15,0)</f>
        <v>413027</v>
      </c>
      <c r="G166" s="64">
        <v>1</v>
      </c>
      <c r="H166" s="408"/>
    </row>
    <row r="167" spans="2:8" s="73" customFormat="1" x14ac:dyDescent="0.25">
      <c r="B167" s="62" t="s">
        <v>593</v>
      </c>
      <c r="C167" s="62" t="str">
        <f>+VLOOKUP(B167,'resumen UCAP'!$A$5:$O$329,2,0)</f>
        <v>PROYECTOR APOLO 400W</v>
      </c>
      <c r="D167" s="63">
        <v>400</v>
      </c>
      <c r="E167" s="63" t="str">
        <f>+VLOOKUP(B167,'resumen UCAP'!$A$5:$O$329,3,0)</f>
        <v>Un</v>
      </c>
      <c r="F167" s="64">
        <f>+VLOOKUP(B167,'resumen UCAP'!$A$5:$O$329,15,0)</f>
        <v>2980712</v>
      </c>
      <c r="G167" s="64">
        <v>3</v>
      </c>
      <c r="H167" s="408"/>
    </row>
    <row r="168" spans="2:8" s="73" customFormat="1" x14ac:dyDescent="0.25">
      <c r="B168" s="62" t="s">
        <v>594</v>
      </c>
      <c r="C168" s="62" t="str">
        <f>+VLOOKUP(B168,'resumen UCAP'!$A$5:$O$329,2,0)</f>
        <v>ETIQUETA PROYECTOR APOLO 400W</v>
      </c>
      <c r="D168" s="63">
        <v>400</v>
      </c>
      <c r="E168" s="63" t="str">
        <f>+VLOOKUP(B168,'resumen UCAP'!$A$5:$O$329,3,0)</f>
        <v>Un</v>
      </c>
      <c r="F168" s="64">
        <f>+VLOOKUP(B168,'resumen UCAP'!$A$5:$O$329,15,0)</f>
        <v>2980712</v>
      </c>
      <c r="G168" s="64">
        <v>3</v>
      </c>
      <c r="H168" s="408"/>
    </row>
    <row r="169" spans="2:8" s="73" customFormat="1" x14ac:dyDescent="0.25">
      <c r="B169" s="62" t="s">
        <v>595</v>
      </c>
      <c r="C169" s="62" t="str">
        <f>+VLOOKUP(B169,'resumen UCAP'!$A$5:$O$329,2,0)</f>
        <v>PROYECTOR NA 400W SEGUNDA</v>
      </c>
      <c r="D169" s="63">
        <v>440</v>
      </c>
      <c r="E169" s="63" t="str">
        <f>+VLOOKUP(B169,'resumen UCAP'!$A$5:$O$329,3,0)</f>
        <v>Un</v>
      </c>
      <c r="F169" s="64">
        <f>+VLOOKUP(B169,'resumen UCAP'!$A$5:$O$329,15,0)</f>
        <v>413027</v>
      </c>
      <c r="G169" s="64">
        <v>1</v>
      </c>
      <c r="H169" s="408"/>
    </row>
    <row r="170" spans="2:8" s="73" customFormat="1" x14ac:dyDescent="0.25">
      <c r="B170" s="62" t="s">
        <v>596</v>
      </c>
      <c r="C170" s="62" t="str">
        <f>+VLOOKUP(B170,'resumen UCAP'!$A$5:$O$329,2,0)</f>
        <v>LUMINARIA NA 100W (D3248)</v>
      </c>
      <c r="D170" s="63">
        <v>115</v>
      </c>
      <c r="E170" s="63" t="str">
        <f>+VLOOKUP(B170,'resumen UCAP'!$A$5:$O$329,3,0)</f>
        <v>Un</v>
      </c>
      <c r="F170" s="64">
        <f>+VLOOKUP(B170,'resumen UCAP'!$A$5:$O$329,15,0)</f>
        <v>211467</v>
      </c>
      <c r="G170" s="64">
        <v>1</v>
      </c>
      <c r="H170" s="408"/>
    </row>
    <row r="171" spans="2:8" s="73" customFormat="1" x14ac:dyDescent="0.25">
      <c r="B171" s="62" t="s">
        <v>597</v>
      </c>
      <c r="C171" s="62" t="str">
        <f>+VLOOKUP(B171,'resumen UCAP'!$A$5:$O$329,2,0)</f>
        <v>LUMINARIA IMPOLED 150W NUEVA</v>
      </c>
      <c r="D171" s="63">
        <v>150</v>
      </c>
      <c r="E171" s="63" t="str">
        <f>+VLOOKUP(B171,'resumen UCAP'!$A$5:$O$329,3,0)</f>
        <v>Un</v>
      </c>
      <c r="F171" s="64">
        <f>+VLOOKUP(B171,'resumen UCAP'!$A$5:$O$329,15,0)</f>
        <v>845605</v>
      </c>
      <c r="G171" s="64">
        <v>1</v>
      </c>
      <c r="H171" s="408"/>
    </row>
    <row r="172" spans="2:8" s="73" customFormat="1" x14ac:dyDescent="0.25">
      <c r="B172" s="62" t="s">
        <v>598</v>
      </c>
      <c r="C172" s="62" t="str">
        <f>+VLOOKUP(B172,'resumen UCAP'!$A$5:$O$329,2,0)</f>
        <v>LUMINARIA NA 250W VIENTO SEGUNDA</v>
      </c>
      <c r="D172" s="63">
        <v>279</v>
      </c>
      <c r="E172" s="63" t="str">
        <f>+VLOOKUP(B172,'resumen UCAP'!$A$5:$O$329,3,0)</f>
        <v>Un</v>
      </c>
      <c r="F172" s="64">
        <f>+VLOOKUP(B172,'resumen UCAP'!$A$5:$O$329,15,0)</f>
        <v>509142</v>
      </c>
      <c r="G172" s="64">
        <v>2</v>
      </c>
      <c r="H172" s="408"/>
    </row>
    <row r="173" spans="2:8" s="73" customFormat="1" x14ac:dyDescent="0.25">
      <c r="B173" s="62" t="s">
        <v>599</v>
      </c>
      <c r="C173" s="62" t="str">
        <f>+VLOOKUP(B173,'resumen UCAP'!$A$5:$O$329,2,0)</f>
        <v>LUMINARIA NA 250W SEGUNDA VIENTO</v>
      </c>
      <c r="D173" s="63">
        <v>279</v>
      </c>
      <c r="E173" s="63" t="str">
        <f>+VLOOKUP(B173,'resumen UCAP'!$A$5:$O$329,3,0)</f>
        <v>Un</v>
      </c>
      <c r="F173" s="64">
        <f>+VLOOKUP(B173,'resumen UCAP'!$A$5:$O$329,15,0)</f>
        <v>509142</v>
      </c>
      <c r="G173" s="64">
        <v>2</v>
      </c>
      <c r="H173" s="408"/>
    </row>
    <row r="174" spans="2:8" s="73" customFormat="1" x14ac:dyDescent="0.25">
      <c r="B174" s="62" t="s">
        <v>600</v>
      </c>
      <c r="C174" s="62" t="str">
        <f>+VLOOKUP(B174,'resumen UCAP'!$A$5:$O$329,2,0)</f>
        <v>PROYECTOR MH 400 W CORNETA SEGUNDA</v>
      </c>
      <c r="D174" s="63">
        <v>440</v>
      </c>
      <c r="E174" s="63" t="str">
        <f>+VLOOKUP(B174,'resumen UCAP'!$A$5:$O$329,3,0)</f>
        <v>Un</v>
      </c>
      <c r="F174" s="64">
        <f>+VLOOKUP(B174,'resumen UCAP'!$A$5:$O$329,15,0)</f>
        <v>509142</v>
      </c>
      <c r="G174" s="64">
        <v>2</v>
      </c>
      <c r="H174" s="408"/>
    </row>
    <row r="175" spans="2:8" s="73" customFormat="1" x14ac:dyDescent="0.25">
      <c r="B175" s="62" t="s">
        <v>601</v>
      </c>
      <c r="C175" s="62" t="str">
        <f>+VLOOKUP(B175,'resumen UCAP'!$A$5:$O$329,2,0)</f>
        <v>PROYECTOR IMPOLED 200W APOLO</v>
      </c>
      <c r="D175" s="63">
        <v>200</v>
      </c>
      <c r="E175" s="63" t="str">
        <f>+VLOOKUP(B175,'resumen UCAP'!$A$5:$O$329,3,0)</f>
        <v>Un</v>
      </c>
      <c r="F175" s="64">
        <f>+VLOOKUP(B175,'resumen UCAP'!$A$5:$O$329,15,0)</f>
        <v>2390712</v>
      </c>
      <c r="G175" s="64">
        <v>9</v>
      </c>
      <c r="H175" s="408"/>
    </row>
    <row r="176" spans="2:8" s="73" customFormat="1" x14ac:dyDescent="0.25">
      <c r="B176" s="62" t="s">
        <v>602</v>
      </c>
      <c r="C176" s="62" t="str">
        <f>+VLOOKUP(B176,'resumen UCAP'!$A$5:$O$329,2,0)</f>
        <v>LUMINARIA LED 30W SEGUNDA</v>
      </c>
      <c r="D176" s="63">
        <v>30</v>
      </c>
      <c r="E176" s="63" t="str">
        <f>+VLOOKUP(B176,'resumen UCAP'!$A$5:$O$329,3,0)</f>
        <v>Un</v>
      </c>
      <c r="F176" s="64">
        <f>+VLOOKUP(B176,'resumen UCAP'!$A$5:$O$329,15,0)</f>
        <v>1056546</v>
      </c>
      <c r="G176" s="64">
        <v>2</v>
      </c>
      <c r="H176" s="408"/>
    </row>
    <row r="177" spans="2:8" s="73" customFormat="1" x14ac:dyDescent="0.25">
      <c r="B177" s="62" t="s">
        <v>603</v>
      </c>
      <c r="C177" s="62" t="str">
        <f>+VLOOKUP(B177,'resumen UCAP'!$A$5:$O$329,2,0)</f>
        <v>Proyector led 150</v>
      </c>
      <c r="D177" s="63">
        <v>150</v>
      </c>
      <c r="E177" s="63" t="str">
        <f>+VLOOKUP(B177,'resumen UCAP'!$A$5:$O$329,3,0)</f>
        <v>Un</v>
      </c>
      <c r="F177" s="64">
        <f>+VLOOKUP(B177,'resumen UCAP'!$A$5:$O$329,15,0)</f>
        <v>845605</v>
      </c>
      <c r="G177" s="64">
        <v>126</v>
      </c>
      <c r="H177" s="408"/>
    </row>
    <row r="178" spans="2:8" s="73" customFormat="1" x14ac:dyDescent="0.25">
      <c r="B178" s="62" t="s">
        <v>604</v>
      </c>
      <c r="C178" s="62" t="str">
        <f>+VLOOKUP(B178,'resumen UCAP'!$A$5:$O$329,2,0)</f>
        <v>Proyector led 10w</v>
      </c>
      <c r="D178" s="63">
        <v>10</v>
      </c>
      <c r="E178" s="63" t="str">
        <f>+VLOOKUP(B178,'resumen UCAP'!$A$5:$O$329,3,0)</f>
        <v>Un</v>
      </c>
      <c r="F178" s="64">
        <f>+VLOOKUP(B178,'resumen UCAP'!$A$5:$O$329,15,0)</f>
        <v>134677</v>
      </c>
      <c r="G178" s="64">
        <v>8</v>
      </c>
      <c r="H178" s="408"/>
    </row>
    <row r="179" spans="2:8" s="73" customFormat="1" x14ac:dyDescent="0.25">
      <c r="B179" s="62" t="s">
        <v>605</v>
      </c>
      <c r="C179" s="62" t="str">
        <f>+VLOOKUP(B179,'resumen UCAP'!$A$5:$O$329,2,0)</f>
        <v>Luminaria led 80</v>
      </c>
      <c r="D179" s="63">
        <v>80</v>
      </c>
      <c r="E179" s="63" t="str">
        <f>+VLOOKUP(B179,'resumen UCAP'!$A$5:$O$329,3,0)</f>
        <v>Un</v>
      </c>
      <c r="F179" s="64">
        <f>+VLOOKUP(B179,'resumen UCAP'!$A$5:$O$329,15,0)</f>
        <v>736002</v>
      </c>
      <c r="G179" s="64">
        <v>8</v>
      </c>
      <c r="H179" s="408"/>
    </row>
    <row r="180" spans="2:8" s="73" customFormat="1" x14ac:dyDescent="0.25">
      <c r="B180" s="62" t="s">
        <v>606</v>
      </c>
      <c r="C180" s="62" t="str">
        <f>+VLOOKUP(B180,'resumen UCAP'!$A$5:$O$329,2,0)</f>
        <v>Luminaria led 60</v>
      </c>
      <c r="D180" s="63">
        <v>60</v>
      </c>
      <c r="E180" s="63" t="str">
        <f>+VLOOKUP(B180,'resumen UCAP'!$A$5:$O$329,3,0)</f>
        <v>Un</v>
      </c>
      <c r="F180" s="64">
        <f>+VLOOKUP(B180,'resumen UCAP'!$A$5:$O$329,15,0)</f>
        <v>736002</v>
      </c>
      <c r="G180" s="64">
        <v>8</v>
      </c>
      <c r="H180" s="408"/>
    </row>
    <row r="181" spans="2:8" s="73" customFormat="1" x14ac:dyDescent="0.25">
      <c r="B181" s="62" t="s">
        <v>607</v>
      </c>
      <c r="C181" s="62" t="str">
        <f>+VLOOKUP(B181,'resumen UCAP'!$A$5:$O$329,2,0)</f>
        <v>Proyector led 153</v>
      </c>
      <c r="D181" s="63">
        <v>153</v>
      </c>
      <c r="E181" s="63" t="str">
        <f>+VLOOKUP(B181,'resumen UCAP'!$A$5:$O$329,3,0)</f>
        <v>Un</v>
      </c>
      <c r="F181" s="64">
        <f>+VLOOKUP(B181,'resumen UCAP'!$A$5:$O$329,15,0)</f>
        <v>845605</v>
      </c>
      <c r="G181" s="64">
        <v>100</v>
      </c>
      <c r="H181" s="408"/>
    </row>
    <row r="182" spans="2:8" s="73" customFormat="1" hidden="1" x14ac:dyDescent="0.25">
      <c r="B182" s="62" t="s">
        <v>608</v>
      </c>
      <c r="C182" s="62" t="str">
        <f>+VLOOKUP(B182,'resumen UCAP'!$A$5:$O$329,2,0)</f>
        <v>UCAP Luminaria Buxus LED 150 W</v>
      </c>
      <c r="D182" s="63">
        <v>150</v>
      </c>
      <c r="E182" s="63" t="str">
        <f>+VLOOKUP(B182,'resumen UCAP'!$A$5:$O$329,3,0)</f>
        <v>Un</v>
      </c>
      <c r="F182" s="64">
        <f>+VLOOKUP(B182,'resumen UCAP'!$A$5:$O$329,15,0)</f>
        <v>2298969.6508115996</v>
      </c>
      <c r="G182" s="64"/>
      <c r="H182" s="408"/>
    </row>
    <row r="183" spans="2:8" s="73" customFormat="1" hidden="1" x14ac:dyDescent="0.25">
      <c r="B183" s="62" t="s">
        <v>609</v>
      </c>
      <c r="C183" s="62" t="str">
        <f>+VLOOKUP(B183,'resumen UCAP'!$A$5:$O$329,2,0)</f>
        <v>UCAP Luminaria Buxus LED 105 W</v>
      </c>
      <c r="D183" s="63">
        <v>105</v>
      </c>
      <c r="E183" s="63" t="str">
        <f>+VLOOKUP(B183,'resumen UCAP'!$A$5:$O$329,3,0)</f>
        <v>Un</v>
      </c>
      <c r="F183" s="64">
        <f>+VLOOKUP(B183,'resumen UCAP'!$A$5:$O$329,15,0)</f>
        <v>2230607.1477456</v>
      </c>
      <c r="G183" s="64"/>
      <c r="H183" s="408"/>
    </row>
    <row r="184" spans="2:8" s="73" customFormat="1" hidden="1" x14ac:dyDescent="0.25">
      <c r="B184" s="62" t="s">
        <v>610</v>
      </c>
      <c r="C184" s="62" t="str">
        <f>+VLOOKUP(B184,'resumen UCAP'!$A$5:$O$329,2,0)</f>
        <v>UCAP Farol LED 30 W</v>
      </c>
      <c r="D184" s="63">
        <v>30</v>
      </c>
      <c r="E184" s="63" t="str">
        <f>+VLOOKUP(B184,'resumen UCAP'!$A$5:$O$329,3,0)</f>
        <v>Un</v>
      </c>
      <c r="F184" s="64">
        <f>+VLOOKUP(B184,'resumen UCAP'!$A$5:$O$329,15,0)</f>
        <v>1220220.4282631997</v>
      </c>
      <c r="G184" s="64"/>
      <c r="H184" s="408"/>
    </row>
    <row r="185" spans="2:8" s="73" customFormat="1" hidden="1" x14ac:dyDescent="0.25">
      <c r="B185" s="62" t="s">
        <v>611</v>
      </c>
      <c r="C185" s="62" t="str">
        <f>+VLOOKUP(B185,'resumen UCAP'!$A$5:$O$329,2,0)</f>
        <v>UCAP Farol LED 40 W</v>
      </c>
      <c r="D185" s="63">
        <v>40</v>
      </c>
      <c r="E185" s="63" t="str">
        <f>+VLOOKUP(B185,'resumen UCAP'!$A$5:$O$329,3,0)</f>
        <v>Un</v>
      </c>
      <c r="F185" s="64">
        <f>+VLOOKUP(B185,'resumen UCAP'!$A$5:$O$329,15,0)</f>
        <v>1220220.4282631997</v>
      </c>
      <c r="G185" s="64"/>
      <c r="H185" s="408"/>
    </row>
    <row r="186" spans="2:8" s="73" customFormat="1" hidden="1" x14ac:dyDescent="0.25">
      <c r="B186" s="62" t="s">
        <v>612</v>
      </c>
      <c r="C186" s="62" t="str">
        <f>+VLOOKUP(B186,'resumen UCAP'!$A$5:$O$329,2,0)</f>
        <v>UCAP Luminaria LED 124,3 W</v>
      </c>
      <c r="D186" s="63">
        <v>124.3</v>
      </c>
      <c r="E186" s="63" t="str">
        <f>+VLOOKUP(B186,'resumen UCAP'!$A$5:$O$329,3,0)</f>
        <v>Un</v>
      </c>
      <c r="F186" s="64">
        <f>+VLOOKUP(B186,'resumen UCAP'!$A$5:$O$329,15,0)</f>
        <v>1991373.255378</v>
      </c>
      <c r="G186" s="64"/>
      <c r="H186" s="408"/>
    </row>
    <row r="187" spans="2:8" s="73" customFormat="1" hidden="1" x14ac:dyDescent="0.25">
      <c r="B187" s="62" t="s">
        <v>613</v>
      </c>
      <c r="C187" s="62" t="str">
        <f>+VLOOKUP(B187,'resumen UCAP'!$A$5:$O$329,2,0)</f>
        <v>UCAP Luminaria LED 102,2 W</v>
      </c>
      <c r="D187" s="63">
        <v>102.2</v>
      </c>
      <c r="E187" s="63" t="str">
        <f>+VLOOKUP(B187,'resumen UCAP'!$A$5:$O$329,3,0)</f>
        <v>Un</v>
      </c>
      <c r="F187" s="64">
        <f>+VLOOKUP(B187,'resumen UCAP'!$A$5:$O$329,15,0)</f>
        <v>1991373.255378</v>
      </c>
      <c r="G187" s="64"/>
      <c r="H187" s="408"/>
    </row>
    <row r="188" spans="2:8" s="73" customFormat="1" hidden="1" x14ac:dyDescent="0.25">
      <c r="B188" s="62" t="s">
        <v>614</v>
      </c>
      <c r="C188" s="62" t="str">
        <f>+VLOOKUP(B188,'resumen UCAP'!$A$5:$O$329,2,0)</f>
        <v>UCAP Luminaria LED 124,1 W</v>
      </c>
      <c r="D188" s="63">
        <v>124.1</v>
      </c>
      <c r="E188" s="63" t="str">
        <f>+VLOOKUP(B188,'resumen UCAP'!$A$5:$O$329,3,0)</f>
        <v>Un</v>
      </c>
      <c r="F188" s="64">
        <f>+VLOOKUP(B188,'resumen UCAP'!$A$5:$O$329,15,0)</f>
        <v>1991373.255378</v>
      </c>
      <c r="G188" s="64"/>
      <c r="H188" s="408"/>
    </row>
    <row r="189" spans="2:8" s="73" customFormat="1" hidden="1" x14ac:dyDescent="0.25">
      <c r="B189" s="62" t="s">
        <v>615</v>
      </c>
      <c r="C189" s="62" t="str">
        <f>+VLOOKUP(B189,'resumen UCAP'!$A$5:$O$329,2,0)</f>
        <v>UCAP Luminaria LED 132,1 W</v>
      </c>
      <c r="D189" s="63">
        <v>132.1</v>
      </c>
      <c r="E189" s="63" t="str">
        <f>+VLOOKUP(B189,'resumen UCAP'!$A$5:$O$329,3,0)</f>
        <v>Un</v>
      </c>
      <c r="F189" s="64">
        <f>+VLOOKUP(B189,'resumen UCAP'!$A$5:$O$329,15,0)</f>
        <v>1991373.255378</v>
      </c>
      <c r="G189" s="64"/>
      <c r="H189" s="408"/>
    </row>
    <row r="190" spans="2:8" s="73" customFormat="1" hidden="1" x14ac:dyDescent="0.25">
      <c r="B190" s="62" t="s">
        <v>616</v>
      </c>
      <c r="C190" s="62" t="str">
        <f>+VLOOKUP(B190,'resumen UCAP'!$A$5:$O$329,2,0)</f>
        <v>UCAP Luminaria LED 144,4 W</v>
      </c>
      <c r="D190" s="63">
        <v>144.4</v>
      </c>
      <c r="E190" s="63" t="str">
        <f>+VLOOKUP(B190,'resumen UCAP'!$A$5:$O$329,3,0)</f>
        <v>Un</v>
      </c>
      <c r="F190" s="64">
        <f>+VLOOKUP(B190,'resumen UCAP'!$A$5:$O$329,15,0)</f>
        <v>1977699.387378</v>
      </c>
      <c r="G190" s="64"/>
      <c r="H190" s="408"/>
    </row>
    <row r="191" spans="2:8" s="73" customFormat="1" hidden="1" x14ac:dyDescent="0.25">
      <c r="B191" s="62" t="s">
        <v>617</v>
      </c>
      <c r="C191" s="62" t="str">
        <f>+VLOOKUP(B191,'resumen UCAP'!$A$5:$O$329,2,0)</f>
        <v>UCAP Luminaria LED 91,4 W</v>
      </c>
      <c r="D191" s="63">
        <v>91.4</v>
      </c>
      <c r="E191" s="63" t="str">
        <f>+VLOOKUP(B191,'resumen UCAP'!$A$5:$O$329,3,0)</f>
        <v>Un</v>
      </c>
      <c r="F191" s="64">
        <f>+VLOOKUP(B191,'resumen UCAP'!$A$5:$O$329,15,0)</f>
        <v>1521833.1390600002</v>
      </c>
      <c r="G191" s="64"/>
      <c r="H191" s="408"/>
    </row>
    <row r="192" spans="2:8" s="73" customFormat="1" hidden="1" x14ac:dyDescent="0.25">
      <c r="B192" s="62" t="s">
        <v>618</v>
      </c>
      <c r="C192" s="62" t="str">
        <f>+VLOOKUP(B192,'resumen UCAP'!$A$5:$O$329,2,0)</f>
        <v>UCAP Luminaria LED 92,7 W</v>
      </c>
      <c r="D192" s="63">
        <v>92.7</v>
      </c>
      <c r="E192" s="63" t="str">
        <f>+VLOOKUP(B192,'resumen UCAP'!$A$5:$O$329,3,0)</f>
        <v>Un</v>
      </c>
      <c r="F192" s="64">
        <f>+VLOOKUP(B192,'resumen UCAP'!$A$5:$O$329,15,0)</f>
        <v>1521833.1390600002</v>
      </c>
      <c r="G192" s="64"/>
      <c r="H192" s="408"/>
    </row>
    <row r="193" spans="2:8" s="73" customFormat="1" hidden="1" x14ac:dyDescent="0.25">
      <c r="B193" s="62" t="s">
        <v>619</v>
      </c>
      <c r="C193" s="62" t="str">
        <f>+VLOOKUP(B193,'resumen UCAP'!$A$5:$O$329,2,0)</f>
        <v>UCAP Luminaria LED 102,5 W</v>
      </c>
      <c r="D193" s="63">
        <v>102.5</v>
      </c>
      <c r="E193" s="63" t="str">
        <f>+VLOOKUP(B193,'resumen UCAP'!$A$5:$O$329,3,0)</f>
        <v>Un</v>
      </c>
      <c r="F193" s="64">
        <f>+VLOOKUP(B193,'resumen UCAP'!$A$5:$O$329,15,0)</f>
        <v>1547084.6710956004</v>
      </c>
      <c r="G193" s="64"/>
      <c r="H193" s="408"/>
    </row>
    <row r="194" spans="2:8" s="73" customFormat="1" hidden="1" x14ac:dyDescent="0.25">
      <c r="B194" s="62" t="s">
        <v>620</v>
      </c>
      <c r="C194" s="62" t="str">
        <f>+VLOOKUP(B194,'resumen UCAP'!$A$5:$O$329,2,0)</f>
        <v>UCAP Luminaria LED 111,3 W</v>
      </c>
      <c r="D194" s="63">
        <v>111.3</v>
      </c>
      <c r="E194" s="63" t="str">
        <f>+VLOOKUP(B194,'resumen UCAP'!$A$5:$O$329,3,0)</f>
        <v>Un</v>
      </c>
      <c r="F194" s="64">
        <f>+VLOOKUP(B194,'resumen UCAP'!$A$5:$O$329,15,0)</f>
        <v>1991373.255378</v>
      </c>
      <c r="G194" s="64"/>
      <c r="H194" s="408"/>
    </row>
    <row r="195" spans="2:8" s="73" customFormat="1" hidden="1" x14ac:dyDescent="0.25">
      <c r="B195" s="62" t="s">
        <v>621</v>
      </c>
      <c r="C195" s="62" t="str">
        <f>+VLOOKUP(B195,'resumen UCAP'!$A$5:$O$329,2,0)</f>
        <v>UCAP Luminaria LED 132 W</v>
      </c>
      <c r="D195" s="63">
        <v>132</v>
      </c>
      <c r="E195" s="63" t="str">
        <f>+VLOOKUP(B195,'resumen UCAP'!$A$5:$O$329,3,0)</f>
        <v>Un</v>
      </c>
      <c r="F195" s="64">
        <f>+VLOOKUP(B195,'resumen UCAP'!$A$5:$O$329,15,0)</f>
        <v>1991373.255378</v>
      </c>
      <c r="G195" s="64"/>
      <c r="H195" s="408"/>
    </row>
    <row r="196" spans="2:8" s="73" customFormat="1" hidden="1" x14ac:dyDescent="0.25">
      <c r="B196" s="62" t="s">
        <v>622</v>
      </c>
      <c r="C196" s="62" t="str">
        <f>+VLOOKUP(B196,'resumen UCAP'!$A$5:$O$329,2,0)</f>
        <v>UCAP Luminaria LED 84,4 W</v>
      </c>
      <c r="D196" s="63">
        <v>84.4</v>
      </c>
      <c r="E196" s="63" t="str">
        <f>+VLOOKUP(B196,'resumen UCAP'!$A$5:$O$329,3,0)</f>
        <v>Un</v>
      </c>
      <c r="F196" s="64">
        <f>+VLOOKUP(B196,'resumen UCAP'!$A$5:$O$329,15,0)</f>
        <v>1521833.1390600002</v>
      </c>
      <c r="G196" s="64"/>
      <c r="H196" s="408"/>
    </row>
    <row r="197" spans="2:8" s="73" customFormat="1" hidden="1" x14ac:dyDescent="0.25">
      <c r="B197" s="62" t="s">
        <v>623</v>
      </c>
      <c r="C197" s="62" t="str">
        <f>+VLOOKUP(B197,'resumen UCAP'!$A$5:$O$329,2,0)</f>
        <v>UCAP Luminaria LED 32,1 W</v>
      </c>
      <c r="D197" s="63">
        <v>32.1</v>
      </c>
      <c r="E197" s="63" t="str">
        <f>+VLOOKUP(B197,'resumen UCAP'!$A$5:$O$329,3,0)</f>
        <v>Un</v>
      </c>
      <c r="F197" s="64">
        <f>+VLOOKUP(B197,'resumen UCAP'!$A$5:$O$329,15,0)</f>
        <v>1111719.65307</v>
      </c>
      <c r="G197" s="64"/>
      <c r="H197" s="408"/>
    </row>
    <row r="198" spans="2:8" s="73" customFormat="1" hidden="1" x14ac:dyDescent="0.25">
      <c r="B198" s="62" t="s">
        <v>624</v>
      </c>
      <c r="C198" s="62" t="str">
        <f>+VLOOKUP(B198,'resumen UCAP'!$A$5:$O$329,2,0)</f>
        <v>UCAP Luminaria LED 100 W</v>
      </c>
      <c r="D198" s="63">
        <v>100</v>
      </c>
      <c r="E198" s="63" t="str">
        <f>+VLOOKUP(B198,'resumen UCAP'!$A$5:$O$329,3,0)</f>
        <v>Un</v>
      </c>
      <c r="F198" s="64">
        <f>+VLOOKUP(B198,'resumen UCAP'!$A$5:$O$329,15,0)</f>
        <v>1745611.4584271999</v>
      </c>
      <c r="G198" s="64"/>
      <c r="H198" s="408"/>
    </row>
    <row r="199" spans="2:8" s="73" customFormat="1" hidden="1" x14ac:dyDescent="0.25">
      <c r="B199" s="62" t="s">
        <v>625</v>
      </c>
      <c r="C199" s="62" t="str">
        <f>+VLOOKUP(B199,'resumen UCAP'!$A$5:$O$329,2,0)</f>
        <v>UCAP Luminaria LED IV 100 W</v>
      </c>
      <c r="D199" s="63">
        <v>100</v>
      </c>
      <c r="E199" s="63" t="str">
        <f>+VLOOKUP(B199,'resumen UCAP'!$A$5:$O$329,3,0)</f>
        <v>Un</v>
      </c>
      <c r="F199" s="64">
        <f>+VLOOKUP(B199,'resumen UCAP'!$A$5:$O$329,15,0)</f>
        <v>1786633.0624272001</v>
      </c>
      <c r="G199" s="64"/>
      <c r="H199" s="408"/>
    </row>
    <row r="200" spans="2:8" s="73" customFormat="1" hidden="1" x14ac:dyDescent="0.25">
      <c r="B200" s="62" t="s">
        <v>626</v>
      </c>
      <c r="C200" s="62" t="str">
        <f>+VLOOKUP(B200,'resumen UCAP'!$A$5:$O$329,2,0)</f>
        <v>UCAP Luminaria LED 140 W</v>
      </c>
      <c r="D200" s="63">
        <v>140</v>
      </c>
      <c r="E200" s="63" t="str">
        <f>+VLOOKUP(B200,'resumen UCAP'!$A$5:$O$329,3,0)</f>
        <v>Un</v>
      </c>
      <c r="F200" s="64">
        <f>+VLOOKUP(B200,'resumen UCAP'!$A$5:$O$329,15,0)</f>
        <v>1875513.2044271999</v>
      </c>
      <c r="G200" s="64"/>
      <c r="H200" s="408"/>
    </row>
    <row r="201" spans="2:8" s="73" customFormat="1" hidden="1" x14ac:dyDescent="0.25">
      <c r="B201" s="62" t="s">
        <v>627</v>
      </c>
      <c r="C201" s="62" t="str">
        <f>+VLOOKUP(B201,'resumen UCAP'!$A$5:$O$329,2,0)</f>
        <v>UCAP Luminaria LED IV 140 W</v>
      </c>
      <c r="D201" s="63">
        <v>140</v>
      </c>
      <c r="E201" s="63" t="str">
        <f>+VLOOKUP(B201,'resumen UCAP'!$A$5:$O$329,3,0)</f>
        <v>Un</v>
      </c>
      <c r="F201" s="64">
        <f>+VLOOKUP(B201,'resumen UCAP'!$A$5:$O$329,15,0)</f>
        <v>1875513.2044271999</v>
      </c>
      <c r="G201" s="64"/>
      <c r="H201" s="408"/>
    </row>
    <row r="202" spans="2:8" s="73" customFormat="1" hidden="1" x14ac:dyDescent="0.25">
      <c r="B202" s="62" t="s">
        <v>628</v>
      </c>
      <c r="C202" s="62" t="str">
        <f>+VLOOKUP(B202,'resumen UCAP'!$A$5:$O$329,2,0)</f>
        <v>UCAP Luminaria LED 150 W</v>
      </c>
      <c r="D202" s="63">
        <v>150</v>
      </c>
      <c r="E202" s="63" t="str">
        <f>+VLOOKUP(B202,'resumen UCAP'!$A$5:$O$329,3,0)</f>
        <v>Un</v>
      </c>
      <c r="F202" s="64">
        <f>+VLOOKUP(B202,'resumen UCAP'!$A$5:$O$329,15,0)</f>
        <v>2005414.9504271999</v>
      </c>
      <c r="G202" s="64"/>
      <c r="H202" s="408"/>
    </row>
    <row r="203" spans="2:8" s="73" customFormat="1" hidden="1" x14ac:dyDescent="0.25">
      <c r="B203" s="62" t="s">
        <v>629</v>
      </c>
      <c r="C203" s="62" t="str">
        <f>+VLOOKUP(B203,'resumen UCAP'!$A$5:$O$329,2,0)</f>
        <v>UCAP Luminaria LED 30W</v>
      </c>
      <c r="D203" s="63">
        <v>30</v>
      </c>
      <c r="E203" s="63" t="str">
        <f>+VLOOKUP(B203,'resumen UCAP'!$A$5:$O$329,3,0)</f>
        <v>Un</v>
      </c>
      <c r="F203" s="64">
        <f>+VLOOKUP(B203,'resumen UCAP'!$A$5:$O$329,15,0)</f>
        <v>1084525.0643916</v>
      </c>
      <c r="G203" s="64"/>
      <c r="H203" s="408"/>
    </row>
    <row r="204" spans="2:8" s="73" customFormat="1" hidden="1" x14ac:dyDescent="0.25">
      <c r="B204" s="62" t="s">
        <v>630</v>
      </c>
      <c r="C204" s="62" t="str">
        <f>+VLOOKUP(B204,'resumen UCAP'!$A$5:$O$329,2,0)</f>
        <v>UCAP Luminaria LED 60W</v>
      </c>
      <c r="D204" s="63">
        <v>60</v>
      </c>
      <c r="E204" s="63" t="str">
        <f>+VLOOKUP(B204,'resumen UCAP'!$A$5:$O$329,3,0)</f>
        <v>Un</v>
      </c>
      <c r="F204" s="64">
        <f>+VLOOKUP(B204,'resumen UCAP'!$A$5:$O$329,15,0)</f>
        <v>1467393.3683915995</v>
      </c>
      <c r="G204" s="64"/>
      <c r="H204" s="408"/>
    </row>
    <row r="205" spans="2:8" s="73" customFormat="1" hidden="1" x14ac:dyDescent="0.25">
      <c r="B205" s="62" t="s">
        <v>535</v>
      </c>
      <c r="C205" s="62" t="str">
        <f>+VLOOKUP(B205,'resumen UCAP'!$A$5:$O$329,2,0)</f>
        <v>UCAP Luminaria LED 90W</v>
      </c>
      <c r="D205" s="63">
        <v>80</v>
      </c>
      <c r="E205" s="63" t="str">
        <f>+VLOOKUP(B205,'resumen UCAP'!$A$5:$O$329,3,0)</f>
        <v>Un</v>
      </c>
      <c r="F205" s="64">
        <f>+VLOOKUP(B205,'resumen UCAP'!$A$5:$O$329,15,0)</f>
        <v>1582253.8595916</v>
      </c>
      <c r="G205" s="64"/>
      <c r="H205" s="408"/>
    </row>
    <row r="206" spans="2:8" s="73" customFormat="1" hidden="1" x14ac:dyDescent="0.25">
      <c r="B206" s="62" t="s">
        <v>536</v>
      </c>
      <c r="C206" s="62" t="str">
        <f>+VLOOKUP(B206,'resumen UCAP'!$A$5:$O$329,2,0)</f>
        <v>UCAP Luminaria LED 100 W 60 D</v>
      </c>
      <c r="D206" s="63">
        <v>100</v>
      </c>
      <c r="E206" s="63" t="str">
        <f>+VLOOKUP(B206,'resumen UCAP'!$A$5:$O$329,3,0)</f>
        <v>Un</v>
      </c>
      <c r="F206" s="64">
        <f>+VLOOKUP(B206,'resumen UCAP'!$A$5:$O$329,15,0)</f>
        <v>1725100.6564272</v>
      </c>
      <c r="G206" s="64"/>
      <c r="H206" s="408"/>
    </row>
    <row r="207" spans="2:8" s="73" customFormat="1" hidden="1" x14ac:dyDescent="0.25">
      <c r="B207" s="62" t="s">
        <v>537</v>
      </c>
      <c r="C207" s="62" t="str">
        <f>+VLOOKUP(B207,'resumen UCAP'!$A$5:$O$329,2,0)</f>
        <v>UCAP Luminaria LED 120 W 30 D</v>
      </c>
      <c r="D207" s="63">
        <v>120</v>
      </c>
      <c r="E207" s="63" t="str">
        <f>+VLOOKUP(B207,'resumen UCAP'!$A$5:$O$329,3,0)</f>
        <v>Un</v>
      </c>
      <c r="F207" s="64">
        <f>+VLOOKUP(B207,'resumen UCAP'!$A$5:$O$329,15,0)</f>
        <v>1841328.5344272</v>
      </c>
      <c r="G207" s="64"/>
      <c r="H207" s="408"/>
    </row>
    <row r="208" spans="2:8" s="73" customFormat="1" hidden="1" x14ac:dyDescent="0.25">
      <c r="B208" s="62" t="s">
        <v>538</v>
      </c>
      <c r="C208" s="62" t="str">
        <f>+VLOOKUP(B208,'resumen UCAP'!$A$5:$O$329,2,0)</f>
        <v>UCAP Luminaria LED 120 W 60 D</v>
      </c>
      <c r="D208" s="63">
        <v>120</v>
      </c>
      <c r="E208" s="63" t="str">
        <f>+VLOOKUP(B208,'resumen UCAP'!$A$5:$O$329,3,0)</f>
        <v>Un</v>
      </c>
      <c r="F208" s="64">
        <f>+VLOOKUP(B208,'resumen UCAP'!$A$5:$O$329,15,0)</f>
        <v>1841328.5344272</v>
      </c>
      <c r="G208" s="64"/>
      <c r="H208" s="408"/>
    </row>
    <row r="209" spans="2:8" s="73" customFormat="1" hidden="1" x14ac:dyDescent="0.25">
      <c r="B209" s="62" t="s">
        <v>539</v>
      </c>
      <c r="C209" s="62" t="str">
        <f>+VLOOKUP(B209,'resumen UCAP'!$A$5:$O$329,2,0)</f>
        <v>UCAP Luminaria LED 150 W 30 D</v>
      </c>
      <c r="D209" s="63">
        <v>150</v>
      </c>
      <c r="E209" s="63" t="str">
        <f>+VLOOKUP(B209,'resumen UCAP'!$A$5:$O$329,3,0)</f>
        <v>Un</v>
      </c>
      <c r="F209" s="64">
        <f>+VLOOKUP(B209,'resumen UCAP'!$A$5:$O$329,15,0)</f>
        <v>2005414.9504271999</v>
      </c>
      <c r="G209" s="64"/>
      <c r="H209" s="408"/>
    </row>
    <row r="210" spans="2:8" s="73" customFormat="1" hidden="1" x14ac:dyDescent="0.25">
      <c r="B210" s="62" t="s">
        <v>540</v>
      </c>
      <c r="C210" s="62" t="str">
        <f>+VLOOKUP(B210,'resumen UCAP'!$A$5:$O$329,2,0)</f>
        <v>UCAP Luminaria LED 150 W 60 D</v>
      </c>
      <c r="D210" s="63">
        <v>150</v>
      </c>
      <c r="E210" s="63" t="str">
        <f>+VLOOKUP(B210,'resumen UCAP'!$A$5:$O$329,3,0)</f>
        <v>Un</v>
      </c>
      <c r="F210" s="64">
        <f>+VLOOKUP(B210,'resumen UCAP'!$A$5:$O$329,15,0)</f>
        <v>2005414.9504271999</v>
      </c>
      <c r="G210" s="64"/>
      <c r="H210" s="408"/>
    </row>
    <row r="211" spans="2:8" s="73" customFormat="1" hidden="1" x14ac:dyDescent="0.25">
      <c r="B211" s="62" t="s">
        <v>541</v>
      </c>
      <c r="C211" s="62" t="str">
        <f>+VLOOKUP(B211,'resumen UCAP'!$A$5:$O$329,2,0)</f>
        <v>UCAP Luminaria LED 200 W 30 D</v>
      </c>
      <c r="D211" s="63">
        <v>200</v>
      </c>
      <c r="E211" s="63" t="str">
        <f>+VLOOKUP(B211,'resumen UCAP'!$A$5:$O$329,3,0)</f>
        <v>Un</v>
      </c>
      <c r="F211" s="64">
        <f>+VLOOKUP(B211,'resumen UCAP'!$A$5:$O$329,15,0)</f>
        <v>2315811.7540271999</v>
      </c>
      <c r="G211" s="64"/>
      <c r="H211" s="408"/>
    </row>
    <row r="212" spans="2:8" s="73" customFormat="1" hidden="1" x14ac:dyDescent="0.25">
      <c r="B212" s="62" t="s">
        <v>542</v>
      </c>
      <c r="C212" s="62" t="str">
        <f>+VLOOKUP(B212,'resumen UCAP'!$A$5:$O$329,2,0)</f>
        <v>UCAP Luminaria LED 200 W 60 D</v>
      </c>
      <c r="D212" s="63">
        <v>200</v>
      </c>
      <c r="E212" s="63" t="str">
        <f>+VLOOKUP(B212,'resumen UCAP'!$A$5:$O$329,3,0)</f>
        <v>Un</v>
      </c>
      <c r="F212" s="64">
        <f>+VLOOKUP(B212,'resumen UCAP'!$A$5:$O$329,15,0)</f>
        <v>2315811.7540271999</v>
      </c>
      <c r="G212" s="64"/>
      <c r="H212" s="408"/>
    </row>
    <row r="213" spans="2:8" hidden="1" x14ac:dyDescent="0.25">
      <c r="B213" s="59" t="s">
        <v>631</v>
      </c>
      <c r="C213" s="62" t="str">
        <f>+VLOOKUP(B213,'resumen UCAP'!$A$5:$O$329,2,0)</f>
        <v>UCAP Luminaria LED 30W 60 D</v>
      </c>
      <c r="D213" s="63">
        <v>30</v>
      </c>
      <c r="E213" s="63" t="str">
        <f>+VLOOKUP(B213,'resumen UCAP'!$A$5:$O$329,3,0)</f>
        <v>Un</v>
      </c>
      <c r="F213" s="64">
        <f>+VLOOKUP(B213,'resumen UCAP'!$A$5:$O$329,15,0)</f>
        <v>957358.0919916</v>
      </c>
      <c r="G213" s="61"/>
      <c r="H213" s="122"/>
    </row>
    <row r="214" spans="2:8" hidden="1" x14ac:dyDescent="0.25">
      <c r="B214" s="59" t="s">
        <v>632</v>
      </c>
      <c r="C214" s="62" t="str">
        <f>+VLOOKUP(B214,'resumen UCAP'!$A$5:$O$329,2,0)</f>
        <v>UCAP Luminaria LED 50W</v>
      </c>
      <c r="D214" s="63">
        <v>50</v>
      </c>
      <c r="E214" s="63" t="str">
        <f>+VLOOKUP(B214,'resumen UCAP'!$A$5:$O$329,3,0)</f>
        <v>Un</v>
      </c>
      <c r="F214" s="64">
        <f>+VLOOKUP(B214,'resumen UCAP'!$A$5:$O$329,15,0)</f>
        <v>1027094.8187916002</v>
      </c>
      <c r="G214" s="61"/>
      <c r="H214" s="122"/>
    </row>
    <row r="215" spans="2:8" hidden="1" x14ac:dyDescent="0.25">
      <c r="B215" s="59" t="s">
        <v>633</v>
      </c>
      <c r="C215" s="62" t="str">
        <f>+VLOOKUP(B215,'resumen UCAP'!$A$5:$O$329,2,0)</f>
        <v>UCAP Luminaria LED 50W 60 D</v>
      </c>
      <c r="D215" s="60">
        <v>50</v>
      </c>
      <c r="E215" s="63" t="str">
        <f>+VLOOKUP(B215,'resumen UCAP'!$A$5:$O$329,3,0)</f>
        <v>Un</v>
      </c>
      <c r="F215" s="64">
        <f>+VLOOKUP(B215,'resumen UCAP'!$A$5:$O$329,15,0)</f>
        <v>1027094.8187916002</v>
      </c>
      <c r="G215" s="61"/>
      <c r="H215" s="122"/>
    </row>
    <row r="216" spans="2:8" hidden="1" x14ac:dyDescent="0.25">
      <c r="B216" s="59" t="s">
        <v>634</v>
      </c>
      <c r="C216" s="62" t="str">
        <f>+VLOOKUP(B216,'resumen UCAP'!$A$5:$O$329,2,0)</f>
        <v>UCAP Luminaria LED 60W 60 D</v>
      </c>
      <c r="D216" s="63">
        <v>60</v>
      </c>
      <c r="E216" s="63" t="str">
        <f>+VLOOKUP(B216,'resumen UCAP'!$A$5:$O$329,3,0)</f>
        <v>Un</v>
      </c>
      <c r="F216" s="64">
        <f>+VLOOKUP(B216,'resumen UCAP'!$A$5:$O$329,15,0)</f>
        <v>1027094.8187916002</v>
      </c>
      <c r="G216" s="61"/>
      <c r="H216" s="122"/>
    </row>
    <row r="217" spans="2:8" hidden="1" x14ac:dyDescent="0.25">
      <c r="B217" s="59" t="s">
        <v>635</v>
      </c>
      <c r="C217" s="62" t="str">
        <f>+VLOOKUP(B217,'resumen UCAP'!$A$5:$O$329,2,0)</f>
        <v>UCAP Luminaria LED 90W 30 D</v>
      </c>
      <c r="D217" s="63">
        <v>90</v>
      </c>
      <c r="E217" s="63" t="str">
        <f>+VLOOKUP(B217,'resumen UCAP'!$A$5:$O$329,3,0)</f>
        <v>Un</v>
      </c>
      <c r="F217" s="64">
        <f>+VLOOKUP(B217,'resumen UCAP'!$A$5:$O$329,15,0)</f>
        <v>1409963.1227915999</v>
      </c>
      <c r="G217" s="61"/>
      <c r="H217" s="122"/>
    </row>
    <row r="218" spans="2:8" hidden="1" x14ac:dyDescent="0.25">
      <c r="B218" s="59" t="s">
        <v>636</v>
      </c>
      <c r="C218" s="62" t="str">
        <f>+VLOOKUP(B218,'resumen UCAP'!$A$5:$O$329,2,0)</f>
        <v>UCAP Luminaria LED 90W 60 D</v>
      </c>
      <c r="D218" s="63">
        <v>90</v>
      </c>
      <c r="E218" s="63" t="str">
        <f>+VLOOKUP(B218,'resumen UCAP'!$A$5:$O$329,3,0)</f>
        <v>Un</v>
      </c>
      <c r="F218" s="64">
        <f>+VLOOKUP(B218,'resumen UCAP'!$A$5:$O$329,15,0)</f>
        <v>1409963.1227915999</v>
      </c>
      <c r="G218" s="61"/>
      <c r="H218" s="122"/>
    </row>
    <row r="219" spans="2:8" hidden="1" x14ac:dyDescent="0.25">
      <c r="B219" s="59" t="s">
        <v>637</v>
      </c>
      <c r="C219" s="62" t="str">
        <f>+VLOOKUP(B219,'resumen UCAP'!$A$5:$O$329,2,0)</f>
        <v>UCAP Luminaria LED 167 W</v>
      </c>
      <c r="D219" s="60">
        <v>35</v>
      </c>
      <c r="E219" s="63" t="str">
        <f>+VLOOKUP(B219,'resumen UCAP'!$A$5:$O$329,3,0)</f>
        <v>Un</v>
      </c>
      <c r="F219" s="64">
        <f>+VLOOKUP(B219,'resumen UCAP'!$A$5:$O$329,15,0)</f>
        <v>1673686.9127471999</v>
      </c>
      <c r="G219" s="61"/>
      <c r="H219" s="122"/>
    </row>
    <row r="220" spans="2:8" hidden="1" x14ac:dyDescent="0.25">
      <c r="B220" s="59" t="s">
        <v>638</v>
      </c>
      <c r="C220" s="62" t="str">
        <f>+VLOOKUP(B220,'resumen UCAP'!$A$5:$O$329,2,0)</f>
        <v>UCAP Luminaria LED 227 W</v>
      </c>
      <c r="D220" s="60">
        <v>227</v>
      </c>
      <c r="E220" s="63" t="str">
        <f>+VLOOKUP(B220,'resumen UCAP'!$A$5:$O$329,3,0)</f>
        <v>Un</v>
      </c>
      <c r="F220" s="64">
        <f>+VLOOKUP(B220,'resumen UCAP'!$A$5:$O$329,15,0)</f>
        <v>2422467.9244272001</v>
      </c>
      <c r="G220" s="61"/>
      <c r="H220" s="122"/>
    </row>
    <row r="221" spans="2:8" hidden="1" x14ac:dyDescent="0.25">
      <c r="B221" s="59" t="s">
        <v>639</v>
      </c>
      <c r="C221" s="62" t="str">
        <f>+VLOOKUP(B221,'resumen UCAP'!$A$5:$O$329,2,0)</f>
        <v>UCAP Luminaria LED 192 W</v>
      </c>
      <c r="D221" s="60">
        <v>192.4</v>
      </c>
      <c r="E221" s="63" t="str">
        <f>+VLOOKUP(B221,'resumen UCAP'!$A$5:$O$329,3,0)</f>
        <v>Un</v>
      </c>
      <c r="F221" s="64">
        <f>+VLOOKUP(B221,'resumen UCAP'!$A$5:$O$329,15,0)</f>
        <v>1991373.255378</v>
      </c>
      <c r="G221" s="61"/>
      <c r="H221" s="122"/>
    </row>
    <row r="222" spans="2:8" hidden="1" x14ac:dyDescent="0.25">
      <c r="B222" s="59"/>
      <c r="C222" s="59"/>
      <c r="D222" s="60"/>
      <c r="E222" s="59"/>
      <c r="F222" s="125"/>
      <c r="G222" s="61"/>
      <c r="H222" s="122"/>
    </row>
    <row r="223" spans="2:8" hidden="1" x14ac:dyDescent="0.25">
      <c r="B223" s="59"/>
      <c r="C223" s="59"/>
      <c r="D223" s="60"/>
      <c r="E223" s="59"/>
      <c r="F223" s="125"/>
      <c r="G223" s="61"/>
      <c r="H223" s="122"/>
    </row>
    <row r="224" spans="2:8" x14ac:dyDescent="0.25">
      <c r="B224" s="126"/>
      <c r="C224" s="127" t="s">
        <v>289</v>
      </c>
      <c r="D224" s="128"/>
      <c r="E224" s="126"/>
      <c r="F224" s="129"/>
      <c r="G224" s="129">
        <f>+SUM(G5:G223)</f>
        <v>32760</v>
      </c>
    </row>
    <row r="225" spans="2:10" x14ac:dyDescent="0.25">
      <c r="B225" s="59"/>
      <c r="C225" s="126" t="s">
        <v>441</v>
      </c>
      <c r="D225" s="60"/>
      <c r="E225" s="59"/>
      <c r="F225" s="61"/>
      <c r="G225" s="129">
        <f>+SUMPRODUCT($F$5:$F$223,G5:G223)</f>
        <v>11895402911</v>
      </c>
    </row>
    <row r="226" spans="2:10" hidden="1" x14ac:dyDescent="0.25">
      <c r="B226" s="59"/>
      <c r="C226" s="59"/>
      <c r="D226" s="60"/>
      <c r="E226" s="59"/>
      <c r="F226" s="61"/>
      <c r="G226" s="61"/>
    </row>
    <row r="227" spans="2:10" hidden="1" x14ac:dyDescent="0.25">
      <c r="B227" s="59"/>
      <c r="C227" s="59"/>
      <c r="D227" s="60"/>
      <c r="E227" s="59"/>
      <c r="F227" s="61"/>
      <c r="G227" s="61"/>
    </row>
    <row r="228" spans="2:10" hidden="1" x14ac:dyDescent="0.25">
      <c r="B228" s="59"/>
      <c r="C228" s="59"/>
      <c r="D228" s="60"/>
      <c r="E228" s="59"/>
      <c r="F228" s="61"/>
      <c r="G228" s="61"/>
    </row>
    <row r="229" spans="2:10" x14ac:dyDescent="0.25">
      <c r="B229" s="59"/>
      <c r="C229" s="59"/>
      <c r="D229" s="60"/>
      <c r="E229" s="59"/>
      <c r="F229" s="61"/>
      <c r="G229" s="61"/>
    </row>
    <row r="230" spans="2:10" x14ac:dyDescent="0.25">
      <c r="B230" s="58"/>
      <c r="C230" s="130" t="s">
        <v>405</v>
      </c>
      <c r="D230" s="131"/>
      <c r="E230" s="58"/>
      <c r="F230" s="132"/>
      <c r="G230" s="132"/>
    </row>
    <row r="231" spans="2:10" x14ac:dyDescent="0.25">
      <c r="B231" s="59" t="s">
        <v>543</v>
      </c>
      <c r="C231" s="62" t="str">
        <f>+VLOOKUP(B231,'resumen UCAP'!$A$5:$O$329,2,0)</f>
        <v>Contactor fotocelda</v>
      </c>
      <c r="D231" s="63"/>
      <c r="E231" s="63" t="str">
        <f>+VLOOKUP(B231,'resumen UCAP'!$A$5:$O$329,3,0)</f>
        <v>Un</v>
      </c>
      <c r="F231" s="64">
        <f>+VLOOKUP(B231,'resumen UCAP'!$A$5:$O$329,15,0)</f>
        <v>82481.182843570379</v>
      </c>
      <c r="G231" s="61">
        <v>689</v>
      </c>
      <c r="I231" s="133"/>
      <c r="J231" s="133"/>
    </row>
    <row r="232" spans="2:10" x14ac:dyDescent="0.25">
      <c r="B232" s="59" t="s">
        <v>544</v>
      </c>
      <c r="C232" s="62" t="str">
        <f>+VLOOKUP(B232,'resumen UCAP'!$A$5:$O$329,2,0)</f>
        <v>Contactor reloj</v>
      </c>
      <c r="D232" s="63"/>
      <c r="E232" s="63" t="str">
        <f>+VLOOKUP(B232,'resumen UCAP'!$A$5:$O$329,3,0)</f>
        <v>Un</v>
      </c>
      <c r="F232" s="64">
        <f>+VLOOKUP(B232,'resumen UCAP'!$A$5:$O$329,15,0)</f>
        <v>187221.25221101454</v>
      </c>
      <c r="G232" s="61">
        <v>69</v>
      </c>
      <c r="I232" s="133"/>
      <c r="J232" s="133"/>
    </row>
    <row r="233" spans="2:10"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I233" s="133"/>
      <c r="J233" s="133"/>
    </row>
    <row r="234" spans="2:10" x14ac:dyDescent="0.25">
      <c r="B234" s="59" t="s">
        <v>546</v>
      </c>
      <c r="C234" s="62" t="str">
        <f>+VLOOKUP(B234,'resumen UCAP'!$A$5:$O$329,2,0)</f>
        <v>Contactor fotocelda 90AMP</v>
      </c>
      <c r="D234" s="63"/>
      <c r="E234" s="63" t="str">
        <f>+VLOOKUP(B234,'resumen UCAP'!$A$5:$O$329,3,0)</f>
        <v>Un</v>
      </c>
      <c r="F234" s="64">
        <f>+VLOOKUP(B234,'resumen UCAP'!$A$5:$O$329,15,0)</f>
        <v>116552.29093</v>
      </c>
      <c r="G234" s="61">
        <v>1</v>
      </c>
      <c r="I234" s="133"/>
      <c r="J234" s="133"/>
    </row>
    <row r="235" spans="2:10" x14ac:dyDescent="0.25">
      <c r="B235" s="59" t="s">
        <v>547</v>
      </c>
      <c r="C235" s="62" t="str">
        <f>+VLOOKUP(B235,'resumen UCAP'!$A$5:$O$329,2,0)</f>
        <v>Contactor fotocelda 60Amp</v>
      </c>
      <c r="D235" s="63"/>
      <c r="E235" s="63" t="str">
        <f>+VLOOKUP(B235,'resumen UCAP'!$A$5:$O$329,3,0)</f>
        <v>Un</v>
      </c>
      <c r="F235" s="64">
        <f>+VLOOKUP(B235,'resumen UCAP'!$A$5:$O$329,15,0)</f>
        <v>98891</v>
      </c>
      <c r="G235" s="61">
        <v>25</v>
      </c>
      <c r="I235" s="133"/>
      <c r="J235" s="133"/>
    </row>
    <row r="236" spans="2:10" x14ac:dyDescent="0.25">
      <c r="B236" s="59" t="s">
        <v>548</v>
      </c>
      <c r="C236" s="62" t="str">
        <f>+VLOOKUP(B236,'resumen UCAP'!$A$5:$O$329,2,0)</f>
        <v>BREAKER</v>
      </c>
      <c r="D236" s="63"/>
      <c r="E236" s="63">
        <f>+VLOOKUP(B236,'resumen UCAP'!$A$5:$O$329,3,0)</f>
        <v>0</v>
      </c>
      <c r="F236" s="64">
        <f>+VLOOKUP(B236,'resumen UCAP'!$A$5:$O$329,15,0)</f>
        <v>140937.5</v>
      </c>
      <c r="G236" s="61">
        <v>32</v>
      </c>
      <c r="I236" s="133"/>
      <c r="J236" s="133"/>
    </row>
    <row r="237" spans="2:10" x14ac:dyDescent="0.25">
      <c r="B237" s="59"/>
      <c r="C237" s="127" t="s">
        <v>289</v>
      </c>
      <c r="D237" s="60"/>
      <c r="E237" s="59"/>
      <c r="F237" s="61"/>
      <c r="G237" s="129">
        <f>+SUM(G231:G236)</f>
        <v>853</v>
      </c>
    </row>
    <row r="238" spans="2:10" x14ac:dyDescent="0.25">
      <c r="B238" s="59"/>
      <c r="C238" s="126" t="s">
        <v>441</v>
      </c>
      <c r="D238" s="60"/>
      <c r="E238" s="59"/>
      <c r="F238" s="61"/>
      <c r="G238" s="129">
        <f>+SUMPRODUCT($F$231:$F$236,G231:G236)</f>
        <v>79356918.871450007</v>
      </c>
    </row>
    <row r="239" spans="2:10" hidden="1" x14ac:dyDescent="0.25">
      <c r="B239" s="59"/>
      <c r="C239" s="59"/>
      <c r="D239" s="60"/>
      <c r="E239" s="59"/>
      <c r="F239" s="61"/>
      <c r="G239" s="61"/>
    </row>
    <row r="240" spans="2:10" hidden="1" x14ac:dyDescent="0.25">
      <c r="B240" s="59"/>
      <c r="C240" s="59"/>
      <c r="D240" s="60"/>
      <c r="E240" s="59"/>
      <c r="F240" s="61"/>
      <c r="G240" s="61"/>
    </row>
    <row r="241" spans="2:10" hidden="1" x14ac:dyDescent="0.25">
      <c r="B241" s="59"/>
      <c r="C241" s="59"/>
      <c r="D241" s="60"/>
      <c r="E241" s="59"/>
      <c r="F241" s="61"/>
      <c r="G241" s="61"/>
    </row>
    <row r="242" spans="2:10" x14ac:dyDescent="0.25">
      <c r="B242" s="59"/>
      <c r="C242" s="59"/>
      <c r="D242" s="60"/>
      <c r="E242" s="59"/>
      <c r="F242" s="61"/>
      <c r="G242" s="61"/>
    </row>
    <row r="243" spans="2:10" x14ac:dyDescent="0.25">
      <c r="B243" s="58"/>
      <c r="C243" s="130" t="s">
        <v>27</v>
      </c>
      <c r="D243" s="131"/>
      <c r="E243" s="58"/>
      <c r="F243" s="132"/>
      <c r="G243" s="132"/>
    </row>
    <row r="244" spans="2:10" x14ac:dyDescent="0.25">
      <c r="B244" s="59" t="s">
        <v>640</v>
      </c>
      <c r="C244" s="62" t="str">
        <f>+VLOOKUP(B244,'resumen UCAP'!$A$5:$O$329,2,0)</f>
        <v>Mástil 14 mts</v>
      </c>
      <c r="D244" s="63"/>
      <c r="E244" s="63" t="str">
        <f>+VLOOKUP(B244,'resumen UCAP'!$A$5:$O$329,3,0)</f>
        <v>Un</v>
      </c>
      <c r="F244" s="64">
        <f>+VLOOKUP(B244,'resumen UCAP'!$A$5:$O$329,15,0)</f>
        <v>6721802.1826086845</v>
      </c>
      <c r="G244" s="61">
        <v>92</v>
      </c>
      <c r="I244" s="133"/>
      <c r="J244" s="133"/>
    </row>
    <row r="245" spans="2:10"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I245" s="133"/>
      <c r="J245" s="133"/>
    </row>
    <row r="246" spans="2:10" x14ac:dyDescent="0.25">
      <c r="B246" s="59" t="s">
        <v>642</v>
      </c>
      <c r="C246" s="62" t="str">
        <f>+VLOOKUP(B246,'resumen UCAP'!$A$5:$O$329,2,0)</f>
        <v>Poste concreto 10 m</v>
      </c>
      <c r="D246" s="63"/>
      <c r="E246" s="63" t="str">
        <f>+VLOOKUP(B246,'resumen UCAP'!$A$5:$O$329,3,0)</f>
        <v>Un</v>
      </c>
      <c r="F246" s="64">
        <f>+VLOOKUP(B246,'resumen UCAP'!$A$5:$O$329,15,0)</f>
        <v>839728.09667673719</v>
      </c>
      <c r="G246" s="61">
        <v>331</v>
      </c>
      <c r="I246" s="133"/>
      <c r="J246" s="133"/>
    </row>
    <row r="247" spans="2:10" x14ac:dyDescent="0.25">
      <c r="B247" s="59" t="s">
        <v>643</v>
      </c>
      <c r="C247" s="62" t="str">
        <f>+VLOOKUP(B247,'resumen UCAP'!$A$5:$O$329,2,0)</f>
        <v>Poste concreto 12 m</v>
      </c>
      <c r="D247" s="63"/>
      <c r="E247" s="63" t="str">
        <f>+VLOOKUP(B247,'resumen UCAP'!$A$5:$O$329,3,0)</f>
        <v>Un</v>
      </c>
      <c r="F247" s="64">
        <f>+VLOOKUP(B247,'resumen UCAP'!$A$5:$O$329,15,0)</f>
        <v>1093678.1609195403</v>
      </c>
      <c r="G247" s="61">
        <v>870</v>
      </c>
      <c r="I247" s="133"/>
      <c r="J247" s="133"/>
    </row>
    <row r="248" spans="2:10" x14ac:dyDescent="0.25">
      <c r="B248" s="59" t="s">
        <v>644</v>
      </c>
      <c r="C248" s="62" t="str">
        <f>+VLOOKUP(B248,'resumen UCAP'!$A$5:$O$329,2,0)</f>
        <v>Poste concreto 14 m</v>
      </c>
      <c r="D248" s="63"/>
      <c r="E248" s="63" t="str">
        <f>+VLOOKUP(B248,'resumen UCAP'!$A$5:$O$329,3,0)</f>
        <v>Un</v>
      </c>
      <c r="F248" s="64">
        <f>+VLOOKUP(B248,'resumen UCAP'!$A$5:$O$329,15,0)</f>
        <v>1450000</v>
      </c>
      <c r="G248" s="61">
        <v>5</v>
      </c>
      <c r="I248" s="133"/>
      <c r="J248" s="133"/>
    </row>
    <row r="249" spans="2:10" x14ac:dyDescent="0.25">
      <c r="B249" s="59" t="s">
        <v>645</v>
      </c>
      <c r="C249" s="62" t="str">
        <f>+VLOOKUP(B249,'resumen UCAP'!$A$5:$O$329,2,0)</f>
        <v>Poste concreto 8 m</v>
      </c>
      <c r="D249" s="63"/>
      <c r="E249" s="63" t="str">
        <f>+VLOOKUP(B249,'resumen UCAP'!$A$5:$O$329,3,0)</f>
        <v>Un</v>
      </c>
      <c r="F249" s="64">
        <f>+VLOOKUP(B249,'resumen UCAP'!$A$5:$O$329,15,0)</f>
        <v>670776.19019027485</v>
      </c>
      <c r="G249" s="61">
        <v>2365</v>
      </c>
      <c r="I249" s="133"/>
      <c r="J249" s="133"/>
    </row>
    <row r="250" spans="2:10"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I250" s="133"/>
      <c r="J250" s="133"/>
    </row>
    <row r="251" spans="2:10"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I251" s="133"/>
      <c r="J251" s="133"/>
    </row>
    <row r="252" spans="2:10"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I252" s="133"/>
      <c r="J252" s="133"/>
    </row>
    <row r="253" spans="2:10"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I253" s="133"/>
      <c r="J253" s="133"/>
    </row>
    <row r="254" spans="2:10" x14ac:dyDescent="0.25">
      <c r="B254" s="59" t="s">
        <v>650</v>
      </c>
      <c r="C254" s="62" t="str">
        <f>+VLOOKUP(B254,'resumen UCAP'!$A$5:$O$329,2,0)</f>
        <v>Poste metalico 3 m</v>
      </c>
      <c r="D254" s="63"/>
      <c r="E254" s="63" t="str">
        <f>+VLOOKUP(B254,'resumen UCAP'!$A$5:$O$329,3,0)</f>
        <v>Un</v>
      </c>
      <c r="F254" s="64">
        <f>+VLOOKUP(B254,'resumen UCAP'!$A$5:$O$329,15,0)</f>
        <v>1268563.2666666666</v>
      </c>
      <c r="G254" s="61">
        <v>3</v>
      </c>
      <c r="I254" s="133"/>
      <c r="J254" s="133"/>
    </row>
    <row r="255" spans="2:10" x14ac:dyDescent="0.25">
      <c r="B255" s="59" t="s">
        <v>651</v>
      </c>
      <c r="C255" s="62" t="str">
        <f>+VLOOKUP(B255,'resumen UCAP'!$A$5:$O$329,2,0)</f>
        <v>Poste metalico 3 m Villa pilar</v>
      </c>
      <c r="D255" s="63"/>
      <c r="E255" s="63" t="str">
        <f>+VLOOKUP(B255,'resumen UCAP'!$A$5:$O$329,3,0)</f>
        <v>Un</v>
      </c>
      <c r="F255" s="64">
        <f>+VLOOKUP(B255,'resumen UCAP'!$A$5:$O$329,15,0)</f>
        <v>750000</v>
      </c>
      <c r="G255" s="61">
        <v>273</v>
      </c>
      <c r="I255" s="133"/>
      <c r="J255" s="133"/>
    </row>
    <row r="256" spans="2:10" x14ac:dyDescent="0.25">
      <c r="B256" s="59" t="s">
        <v>652</v>
      </c>
      <c r="C256" s="62" t="str">
        <f>+VLOOKUP(B256,'resumen UCAP'!$A$5:$O$329,2,0)</f>
        <v>Poste Republicano</v>
      </c>
      <c r="D256" s="63"/>
      <c r="E256" s="63" t="str">
        <f>+VLOOKUP(B256,'resumen UCAP'!$A$5:$O$329,3,0)</f>
        <v>Un</v>
      </c>
      <c r="F256" s="64">
        <f>+VLOOKUP(B256,'resumen UCAP'!$A$5:$O$329,15,0)</f>
        <v>3490845.0704225353</v>
      </c>
      <c r="G256" s="61">
        <v>355</v>
      </c>
      <c r="I256" s="133"/>
      <c r="J256" s="133"/>
    </row>
    <row r="257" spans="2:10" x14ac:dyDescent="0.25">
      <c r="B257" s="59" t="s">
        <v>653</v>
      </c>
      <c r="C257" s="62" t="str">
        <f>+VLOOKUP(B257,'resumen UCAP'!$A$5:$O$329,2,0)</f>
        <v>Poste tipo aleta 6m</v>
      </c>
      <c r="D257" s="63"/>
      <c r="E257" s="63" t="str">
        <f>+VLOOKUP(B257,'resumen UCAP'!$A$5:$O$329,3,0)</f>
        <v>Un</v>
      </c>
      <c r="F257" s="64">
        <f>+VLOOKUP(B257,'resumen UCAP'!$A$5:$O$329,15,0)</f>
        <v>1300000</v>
      </c>
      <c r="G257" s="61">
        <v>98</v>
      </c>
      <c r="I257" s="133"/>
      <c r="J257" s="133"/>
    </row>
    <row r="258" spans="2:10" x14ac:dyDescent="0.25">
      <c r="B258" s="59" t="s">
        <v>654</v>
      </c>
      <c r="C258" s="62" t="str">
        <f>+VLOOKUP(B258,'resumen UCAP'!$A$5:$O$329,2,0)</f>
        <v>Techo fachada piso</v>
      </c>
      <c r="D258" s="63"/>
      <c r="E258" s="63" t="str">
        <f>+VLOOKUP(B258,'resumen UCAP'!$A$5:$O$329,3,0)</f>
        <v>Un</v>
      </c>
      <c r="F258" s="64">
        <f>+VLOOKUP(B258,'resumen UCAP'!$A$5:$O$329,15,0)</f>
        <v>124130.43166986565</v>
      </c>
      <c r="G258" s="61">
        <v>521</v>
      </c>
      <c r="I258" s="133"/>
      <c r="J258" s="133"/>
    </row>
    <row r="259" spans="2:10" x14ac:dyDescent="0.25">
      <c r="B259" s="59" t="s">
        <v>655</v>
      </c>
      <c r="C259" s="62" t="str">
        <f>+VLOOKUP(B259,'resumen UCAP'!$A$5:$O$329,2,0)</f>
        <v>Torrecilla metalica riel</v>
      </c>
      <c r="D259" s="63"/>
      <c r="E259" s="63" t="str">
        <f>+VLOOKUP(B259,'resumen UCAP'!$A$5:$O$329,3,0)</f>
        <v>Un</v>
      </c>
      <c r="F259" s="64">
        <f>+VLOOKUP(B259,'resumen UCAP'!$A$5:$O$329,15,0)</f>
        <v>570000</v>
      </c>
      <c r="G259" s="61">
        <v>243</v>
      </c>
      <c r="I259" s="133"/>
      <c r="J259" s="133"/>
    </row>
    <row r="260" spans="2:10"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I260" s="133"/>
      <c r="J260" s="133"/>
    </row>
    <row r="261" spans="2:10" x14ac:dyDescent="0.25">
      <c r="B261" s="59" t="s">
        <v>657</v>
      </c>
      <c r="C261" s="62" t="str">
        <f>+VLOOKUP(B261,'resumen UCAP'!$A$5:$O$329,2,0)</f>
        <v>Poste metalico 12 m</v>
      </c>
      <c r="D261" s="63"/>
      <c r="E261" s="63" t="str">
        <f>+VLOOKUP(B261,'resumen UCAP'!$A$5:$O$329,3,0)</f>
        <v>Un</v>
      </c>
      <c r="F261" s="64">
        <f>+VLOOKUP(B261,'resumen UCAP'!$A$5:$O$329,15,0)</f>
        <v>2043603.7</v>
      </c>
      <c r="G261" s="61">
        <v>1</v>
      </c>
      <c r="I261" s="133"/>
      <c r="J261" s="133"/>
    </row>
    <row r="262" spans="2:10"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I262" s="133"/>
      <c r="J262" s="133"/>
    </row>
    <row r="263" spans="2:10"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I263" s="133"/>
      <c r="J263" s="133"/>
    </row>
    <row r="264" spans="2:10" x14ac:dyDescent="0.25">
      <c r="B264" s="59" t="s">
        <v>660</v>
      </c>
      <c r="C264" s="62" t="str">
        <f>+VLOOKUP(B264,'resumen UCAP'!$A$5:$O$329,2,0)</f>
        <v>Poste metalico 10 m</v>
      </c>
      <c r="D264" s="63"/>
      <c r="E264" s="63" t="str">
        <f>+VLOOKUP(B264,'resumen UCAP'!$A$5:$O$329,3,0)</f>
        <v>Un</v>
      </c>
      <c r="F264" s="64">
        <f>+VLOOKUP(B264,'resumen UCAP'!$A$5:$O$329,15,0)</f>
        <v>1702264</v>
      </c>
      <c r="G264" s="61">
        <v>4</v>
      </c>
      <c r="I264" s="133"/>
      <c r="J264" s="133"/>
    </row>
    <row r="265" spans="2:10" x14ac:dyDescent="0.25">
      <c r="B265" s="59" t="s">
        <v>661</v>
      </c>
      <c r="C265" s="62" t="str">
        <f>+VLOOKUP(B265,'resumen UCAP'!$A$5:$O$329,2,0)</f>
        <v>Poste indemetal  10.8</v>
      </c>
      <c r="D265" s="63"/>
      <c r="E265" s="63" t="str">
        <f>+VLOOKUP(B265,'resumen UCAP'!$A$5:$O$329,3,0)</f>
        <v>Un</v>
      </c>
      <c r="F265" s="64">
        <f>+VLOOKUP(B265,'resumen UCAP'!$A$5:$O$329,15,0)</f>
        <v>1702264</v>
      </c>
      <c r="G265" s="61">
        <v>20</v>
      </c>
      <c r="I265" s="133"/>
      <c r="J265" s="133"/>
    </row>
    <row r="266" spans="2:10" x14ac:dyDescent="0.25">
      <c r="B266" s="59" t="s">
        <v>662</v>
      </c>
      <c r="C266" s="62" t="str">
        <f>+VLOOKUP(B266,'resumen UCAP'!$A$5:$O$329,2,0)</f>
        <v>Poste indemetal  12</v>
      </c>
      <c r="D266" s="63"/>
      <c r="E266" s="63" t="str">
        <f>+VLOOKUP(B266,'resumen UCAP'!$A$5:$O$329,3,0)</f>
        <v>Un</v>
      </c>
      <c r="F266" s="64">
        <f>+VLOOKUP(B266,'resumen UCAP'!$A$5:$O$329,15,0)</f>
        <v>1702264</v>
      </c>
      <c r="G266" s="61">
        <v>3</v>
      </c>
      <c r="I266" s="133"/>
      <c r="J266" s="133"/>
    </row>
    <row r="267" spans="2:10" x14ac:dyDescent="0.25">
      <c r="B267" s="59" t="s">
        <v>663</v>
      </c>
      <c r="C267" s="62" t="str">
        <f>+VLOOKUP(B267,'resumen UCAP'!$A$5:$O$329,2,0)</f>
        <v>Poste ingemetal 8 m</v>
      </c>
      <c r="D267" s="63"/>
      <c r="E267" s="63" t="str">
        <f>+VLOOKUP(B267,'resumen UCAP'!$A$5:$O$329,3,0)</f>
        <v>Un</v>
      </c>
      <c r="F267" s="64">
        <f>+VLOOKUP(B267,'resumen UCAP'!$A$5:$O$329,15,0)</f>
        <v>1229507</v>
      </c>
      <c r="G267" s="61">
        <v>33</v>
      </c>
      <c r="I267" s="133"/>
      <c r="J267" s="133"/>
    </row>
    <row r="268" spans="2:10" x14ac:dyDescent="0.25">
      <c r="B268" s="59" t="s">
        <v>664</v>
      </c>
      <c r="C268" s="62" t="str">
        <f>+VLOOKUP(B268,'resumen UCAP'!$A$5:$O$329,2,0)</f>
        <v>Poste ingemetal 10 m 2B</v>
      </c>
      <c r="D268" s="63"/>
      <c r="E268" s="63" t="str">
        <f>+VLOOKUP(B268,'resumen UCAP'!$A$5:$O$329,3,0)</f>
        <v>Un</v>
      </c>
      <c r="F268" s="64">
        <f>+VLOOKUP(B268,'resumen UCAP'!$A$5:$O$329,15,0)</f>
        <v>1852264</v>
      </c>
      <c r="G268" s="61">
        <v>19</v>
      </c>
      <c r="I268" s="133"/>
      <c r="J268" s="133"/>
    </row>
    <row r="269" spans="2:10" x14ac:dyDescent="0.25">
      <c r="B269" s="59" t="s">
        <v>665</v>
      </c>
      <c r="C269" s="62" t="str">
        <f>+VLOOKUP(B269,'resumen UCAP'!$A$5:$O$329,2,0)</f>
        <v>Poste rectangular 3 m</v>
      </c>
      <c r="D269" s="63"/>
      <c r="E269" s="63" t="str">
        <f>+VLOOKUP(B269,'resumen UCAP'!$A$5:$O$329,3,0)</f>
        <v>Un</v>
      </c>
      <c r="F269" s="64">
        <f>+VLOOKUP(B269,'resumen UCAP'!$A$5:$O$329,15,0)</f>
        <v>1229507</v>
      </c>
      <c r="G269" s="61">
        <v>8</v>
      </c>
      <c r="I269" s="133"/>
      <c r="J269" s="133"/>
    </row>
    <row r="270" spans="2:10" x14ac:dyDescent="0.25">
      <c r="B270" s="59" t="s">
        <v>666</v>
      </c>
      <c r="C270" s="62" t="str">
        <f>+VLOOKUP(B270,'resumen UCAP'!$A$5:$O$329,2,0)</f>
        <v>Poste rectangular 8 m</v>
      </c>
      <c r="D270" s="63"/>
      <c r="E270" s="63" t="str">
        <f>+VLOOKUP(B270,'resumen UCAP'!$A$5:$O$329,3,0)</f>
        <v>Un</v>
      </c>
      <c r="F270" s="64">
        <f>+VLOOKUP(B270,'resumen UCAP'!$A$5:$O$329,15,0)</f>
        <v>1852264</v>
      </c>
      <c r="G270" s="61">
        <v>4</v>
      </c>
      <c r="I270" s="133"/>
      <c r="J270" s="133"/>
    </row>
    <row r="271" spans="2:10" x14ac:dyDescent="0.25">
      <c r="B271" s="59" t="s">
        <v>667</v>
      </c>
      <c r="C271" s="62" t="str">
        <f>+VLOOKUP(B271,'resumen UCAP'!$A$5:$O$329,2,0)</f>
        <v>Poste ingemetal 10 m 1B</v>
      </c>
      <c r="D271" s="63"/>
      <c r="E271" s="63" t="str">
        <f>+VLOOKUP(B271,'resumen UCAP'!$A$5:$O$329,3,0)</f>
        <v>Un</v>
      </c>
      <c r="F271" s="64">
        <f>+VLOOKUP(B271,'resumen UCAP'!$A$5:$O$329,15,0)</f>
        <v>1852264</v>
      </c>
      <c r="G271" s="61">
        <v>9</v>
      </c>
      <c r="I271" s="133"/>
      <c r="J271" s="133"/>
    </row>
    <row r="272" spans="2:10" x14ac:dyDescent="0.25">
      <c r="B272" s="59" t="s">
        <v>668</v>
      </c>
      <c r="C272" s="62" t="str">
        <f>+VLOOKUP(B272,'resumen UCAP'!$A$5:$O$329,2,0)</f>
        <v>Poste IGO INGAL 10.5 m</v>
      </c>
      <c r="D272" s="63"/>
      <c r="E272" s="63" t="str">
        <f>+VLOOKUP(B272,'resumen UCAP'!$A$5:$O$329,3,0)</f>
        <v>Un</v>
      </c>
      <c r="F272" s="64">
        <f>+VLOOKUP(B272,'resumen UCAP'!$A$5:$O$329,15,0)</f>
        <v>1702264</v>
      </c>
      <c r="G272" s="61">
        <v>16</v>
      </c>
      <c r="I272" s="133"/>
      <c r="J272" s="133"/>
    </row>
    <row r="273" spans="2:10" x14ac:dyDescent="0.25">
      <c r="B273" s="59" t="s">
        <v>669</v>
      </c>
      <c r="C273" s="62" t="str">
        <f>+VLOOKUP(B273,'resumen UCAP'!$A$5:$O$329,2,0)</f>
        <v>Mastil 14 mts</v>
      </c>
      <c r="D273" s="63"/>
      <c r="E273" s="63" t="str">
        <f>+VLOOKUP(B273,'resumen UCAP'!$A$5:$O$329,3,0)</f>
        <v>Un</v>
      </c>
      <c r="F273" s="64">
        <f>+VLOOKUP(B273,'resumen UCAP'!$A$5:$O$329,15,0)</f>
        <v>6741367.4000000004</v>
      </c>
      <c r="G273" s="61">
        <v>10</v>
      </c>
      <c r="I273" s="133"/>
      <c r="J273" s="133"/>
    </row>
    <row r="274" spans="2:10"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I274" s="133"/>
      <c r="J274" s="133"/>
    </row>
    <row r="275" spans="2:10"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I275" s="133"/>
      <c r="J275" s="133"/>
    </row>
    <row r="276" spans="2:10"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I276" s="133"/>
      <c r="J276" s="133"/>
    </row>
    <row r="277" spans="2:10"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I277" s="133"/>
      <c r="J277" s="133"/>
    </row>
    <row r="278" spans="2:10" x14ac:dyDescent="0.25">
      <c r="B278" s="59" t="s">
        <v>674</v>
      </c>
      <c r="C278" s="62" t="str">
        <f>+VLOOKUP(B278,'resumen UCAP'!$A$5:$O$329,2,0)</f>
        <v>Poste metalico 3 m Villa pilar</v>
      </c>
      <c r="D278" s="63"/>
      <c r="E278" s="63" t="str">
        <f>+VLOOKUP(B278,'resumen UCAP'!$A$5:$O$329,3,0)</f>
        <v>Un</v>
      </c>
      <c r="F278" s="64">
        <f>+VLOOKUP(B278,'resumen UCAP'!$A$5:$O$329,15,0)</f>
        <v>750000</v>
      </c>
      <c r="G278" s="61">
        <v>4</v>
      </c>
      <c r="I278" s="133"/>
      <c r="J278" s="133"/>
    </row>
    <row r="279" spans="2:10" x14ac:dyDescent="0.25">
      <c r="B279" s="59" t="s">
        <v>675</v>
      </c>
      <c r="C279" s="62" t="str">
        <f>+VLOOKUP(B279,'resumen UCAP'!$A$5:$O$329,2,0)</f>
        <v>Poste Republicano</v>
      </c>
      <c r="D279" s="63"/>
      <c r="E279" s="63" t="str">
        <f>+VLOOKUP(B279,'resumen UCAP'!$A$5:$O$329,3,0)</f>
        <v>Un</v>
      </c>
      <c r="F279" s="64">
        <f>+VLOOKUP(B279,'resumen UCAP'!$A$5:$O$329,15,0)</f>
        <v>3500000</v>
      </c>
      <c r="G279" s="61">
        <v>10</v>
      </c>
      <c r="I279" s="133"/>
      <c r="J279" s="133"/>
    </row>
    <row r="280" spans="2:10" x14ac:dyDescent="0.25">
      <c r="B280" s="59" t="s">
        <v>676</v>
      </c>
      <c r="C280" s="62" t="str">
        <f>+VLOOKUP(B280,'resumen UCAP'!$A$5:$O$329,2,0)</f>
        <v>Poste tipo aleta 6m</v>
      </c>
      <c r="D280" s="63"/>
      <c r="E280" s="63" t="str">
        <f>+VLOOKUP(B280,'resumen UCAP'!$A$5:$O$329,3,0)</f>
        <v>Un</v>
      </c>
      <c r="F280" s="64">
        <f>+VLOOKUP(B280,'resumen UCAP'!$A$5:$O$329,15,0)</f>
        <v>1300000</v>
      </c>
      <c r="G280" s="61">
        <v>1</v>
      </c>
      <c r="I280" s="133"/>
      <c r="J280" s="133"/>
    </row>
    <row r="281" spans="2:10" x14ac:dyDescent="0.25">
      <c r="B281" s="59"/>
      <c r="C281" s="127" t="s">
        <v>289</v>
      </c>
      <c r="D281" s="60"/>
      <c r="E281" s="59"/>
      <c r="F281" s="61"/>
      <c r="G281" s="129">
        <f>+SUM(G244:G280)</f>
        <v>8305</v>
      </c>
    </row>
    <row r="282" spans="2:10" x14ac:dyDescent="0.25">
      <c r="B282" s="59"/>
      <c r="C282" s="126" t="s">
        <v>441</v>
      </c>
      <c r="D282" s="60"/>
      <c r="E282" s="59"/>
      <c r="F282" s="61"/>
      <c r="G282" s="129">
        <f>+SUMPRODUCT($F$244:$F$280,G244:G280)</f>
        <v>11484769552.199991</v>
      </c>
    </row>
    <row r="283" spans="2:10" x14ac:dyDescent="0.25">
      <c r="B283" s="59"/>
      <c r="C283" s="126"/>
      <c r="D283" s="60"/>
      <c r="E283" s="59"/>
      <c r="F283" s="61"/>
      <c r="G283" s="129"/>
    </row>
    <row r="284" spans="2:10" hidden="1" x14ac:dyDescent="0.25">
      <c r="B284" s="59"/>
      <c r="C284" s="59"/>
      <c r="D284" s="60"/>
      <c r="E284" s="59"/>
      <c r="F284" s="61"/>
      <c r="G284" s="61"/>
    </row>
    <row r="285" spans="2:10" hidden="1" x14ac:dyDescent="0.25">
      <c r="B285" s="59"/>
      <c r="C285" s="59"/>
      <c r="D285" s="60"/>
      <c r="E285" s="59"/>
      <c r="F285" s="61"/>
      <c r="G285" s="61"/>
    </row>
    <row r="286" spans="2:10" hidden="1" x14ac:dyDescent="0.25">
      <c r="B286" s="59"/>
      <c r="C286" s="59"/>
      <c r="D286" s="60"/>
      <c r="E286" s="59"/>
      <c r="F286" s="61"/>
      <c r="G286" s="61"/>
    </row>
    <row r="287" spans="2:10" x14ac:dyDescent="0.25">
      <c r="B287" s="58"/>
      <c r="C287" s="130" t="s">
        <v>28</v>
      </c>
      <c r="D287" s="131"/>
      <c r="E287" s="58"/>
      <c r="F287" s="132"/>
      <c r="G287" s="132"/>
    </row>
    <row r="288" spans="2:10"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I288" s="133"/>
      <c r="J288" s="133"/>
    </row>
    <row r="289" spans="2:10"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I289" s="133"/>
      <c r="J289" s="133"/>
    </row>
    <row r="290" spans="2:10"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I290" s="133"/>
      <c r="J290" s="133"/>
    </row>
    <row r="291" spans="2:10"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I291" s="133"/>
      <c r="J291" s="133"/>
    </row>
    <row r="292" spans="2:10"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I292" s="133"/>
      <c r="J292" s="133"/>
    </row>
    <row r="293" spans="2:10"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I293" s="133"/>
      <c r="J293" s="133"/>
    </row>
    <row r="294" spans="2:10"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I294" s="133"/>
      <c r="J294" s="133"/>
    </row>
    <row r="295" spans="2:10"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I295" s="133"/>
      <c r="J295" s="133"/>
    </row>
    <row r="296" spans="2:10"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I296" s="133"/>
      <c r="J296" s="133"/>
    </row>
    <row r="297" spans="2:10" x14ac:dyDescent="0.25">
      <c r="B297" s="59"/>
      <c r="C297" s="127" t="s">
        <v>289</v>
      </c>
      <c r="D297" s="60"/>
      <c r="E297" s="59"/>
      <c r="F297" s="61"/>
      <c r="G297" s="129">
        <f>+SUM(G288:G296)</f>
        <v>1807012</v>
      </c>
    </row>
    <row r="298" spans="2:10" x14ac:dyDescent="0.25">
      <c r="B298" s="59"/>
      <c r="C298" s="126" t="s">
        <v>441</v>
      </c>
      <c r="D298" s="60"/>
      <c r="E298" s="59"/>
      <c r="F298" s="61"/>
      <c r="G298" s="129">
        <f>+SUMPRODUCT($F$288:$F$296,G288:G296)</f>
        <v>4760293899.9256382</v>
      </c>
    </row>
    <row r="299" spans="2:10" x14ac:dyDescent="0.25">
      <c r="B299" s="59"/>
      <c r="C299" s="126"/>
      <c r="D299" s="60"/>
      <c r="E299" s="59"/>
      <c r="F299" s="61"/>
      <c r="G299" s="129"/>
    </row>
    <row r="300" spans="2:10" hidden="1" x14ac:dyDescent="0.25">
      <c r="B300" s="59"/>
      <c r="C300" s="59"/>
      <c r="D300" s="60"/>
      <c r="E300" s="59"/>
      <c r="F300" s="61"/>
      <c r="G300" s="61"/>
    </row>
    <row r="301" spans="2:10" hidden="1" x14ac:dyDescent="0.25">
      <c r="B301" s="59"/>
      <c r="C301" s="59"/>
      <c r="D301" s="60"/>
      <c r="E301" s="59"/>
      <c r="F301" s="61"/>
      <c r="G301" s="61"/>
    </row>
    <row r="302" spans="2:10" hidden="1" x14ac:dyDescent="0.25">
      <c r="B302" s="59"/>
      <c r="C302" s="59"/>
      <c r="D302" s="60"/>
      <c r="E302" s="59"/>
      <c r="F302" s="61"/>
      <c r="G302" s="61"/>
    </row>
    <row r="303" spans="2:10" x14ac:dyDescent="0.25">
      <c r="B303" s="58"/>
      <c r="C303" s="130" t="s">
        <v>423</v>
      </c>
      <c r="D303" s="131"/>
      <c r="E303" s="58"/>
      <c r="F303" s="132"/>
      <c r="G303" s="132"/>
    </row>
    <row r="304" spans="2:10"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I304" s="133"/>
      <c r="J304" s="133"/>
    </row>
    <row r="305" spans="2:10"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I305" s="133"/>
      <c r="J305" s="133"/>
    </row>
    <row r="306" spans="2:10"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I306" s="133"/>
      <c r="J306" s="133"/>
    </row>
    <row r="307" spans="2:10" x14ac:dyDescent="0.25">
      <c r="B307" s="59"/>
      <c r="C307" s="127" t="s">
        <v>289</v>
      </c>
      <c r="D307" s="60"/>
      <c r="E307" s="59"/>
      <c r="F307" s="61"/>
      <c r="G307" s="129">
        <f>+SUM(G304:G306)</f>
        <v>70020</v>
      </c>
    </row>
    <row r="308" spans="2:10" x14ac:dyDescent="0.25">
      <c r="B308" s="59"/>
      <c r="C308" s="126" t="s">
        <v>441</v>
      </c>
      <c r="D308" s="60"/>
      <c r="E308" s="59"/>
      <c r="F308" s="61"/>
      <c r="G308" s="129">
        <f>+SUMPRODUCT($F$304:$F$306,G304:G306)</f>
        <v>1668817116</v>
      </c>
    </row>
    <row r="309" spans="2:10" x14ac:dyDescent="0.25">
      <c r="B309" s="59"/>
      <c r="C309" s="126"/>
      <c r="D309" s="60"/>
      <c r="E309" s="59"/>
      <c r="F309" s="61"/>
      <c r="G309" s="129"/>
    </row>
    <row r="310" spans="2:10" hidden="1" x14ac:dyDescent="0.25">
      <c r="B310" s="59"/>
      <c r="C310" s="59"/>
      <c r="D310" s="60"/>
      <c r="E310" s="59"/>
      <c r="F310" s="61"/>
      <c r="G310" s="61"/>
    </row>
    <row r="311" spans="2:10" hidden="1" x14ac:dyDescent="0.25">
      <c r="B311" s="59"/>
      <c r="C311" s="59"/>
      <c r="D311" s="60"/>
      <c r="E311" s="59"/>
      <c r="F311" s="61"/>
      <c r="G311" s="61"/>
    </row>
    <row r="312" spans="2:10" hidden="1" x14ac:dyDescent="0.25">
      <c r="B312" s="59"/>
      <c r="C312" s="59"/>
      <c r="D312" s="60"/>
      <c r="E312" s="59"/>
      <c r="F312" s="61"/>
      <c r="G312" s="61"/>
    </row>
    <row r="313" spans="2:10" x14ac:dyDescent="0.25">
      <c r="B313" s="58"/>
      <c r="C313" s="130" t="s">
        <v>426</v>
      </c>
      <c r="D313" s="131"/>
      <c r="E313" s="58"/>
      <c r="F313" s="132"/>
      <c r="G313" s="132"/>
    </row>
    <row r="314" spans="2:10"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I314" s="133"/>
      <c r="J314" s="133"/>
    </row>
    <row r="315" spans="2:10"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I315" s="133"/>
      <c r="J315" s="133"/>
    </row>
    <row r="316" spans="2:10" x14ac:dyDescent="0.25">
      <c r="B316" s="59" t="s">
        <v>691</v>
      </c>
      <c r="C316" s="62" t="str">
        <f>+VLOOKUP(B316,'resumen UCAP'!$A$5:$O$329,2,0)</f>
        <v>Transformador sumergible</v>
      </c>
      <c r="D316" s="63"/>
      <c r="E316" s="63" t="str">
        <f>+VLOOKUP(B316,'resumen UCAP'!$A$5:$O$329,3,0)</f>
        <v>Un</v>
      </c>
      <c r="F316" s="64">
        <f>+VLOOKUP(B316,'resumen UCAP'!$A$5:$O$329,15,0)</f>
        <v>4436571.25</v>
      </c>
      <c r="G316" s="61">
        <v>17</v>
      </c>
      <c r="I316" s="133"/>
      <c r="J316" s="133"/>
    </row>
    <row r="317" spans="2:10" x14ac:dyDescent="0.25">
      <c r="B317" s="59" t="s">
        <v>692</v>
      </c>
      <c r="C317" s="62" t="str">
        <f>+VLOOKUP(B317,'resumen UCAP'!$A$5:$O$329,2,0)</f>
        <v>Pararrayos DPS</v>
      </c>
      <c r="D317" s="63"/>
      <c r="E317" s="63" t="str">
        <f>+VLOOKUP(B317,'resumen UCAP'!$A$5:$O$329,3,0)</f>
        <v>Un</v>
      </c>
      <c r="F317" s="64">
        <f>+VLOOKUP(B317,'resumen UCAP'!$A$5:$O$329,15,0)</f>
        <v>200000</v>
      </c>
      <c r="G317" s="61">
        <v>395</v>
      </c>
      <c r="I317" s="133"/>
      <c r="J317" s="133"/>
    </row>
    <row r="318" spans="2:10" x14ac:dyDescent="0.25">
      <c r="B318" s="59" t="s">
        <v>693</v>
      </c>
      <c r="C318" s="62" t="str">
        <f>+VLOOKUP(B318,'resumen UCAP'!$A$5:$O$329,2,0)</f>
        <v>Corta circuito</v>
      </c>
      <c r="D318" s="63"/>
      <c r="E318" s="63" t="str">
        <f>+VLOOKUP(B318,'resumen UCAP'!$A$5:$O$329,3,0)</f>
        <v>Un</v>
      </c>
      <c r="F318" s="64">
        <f>+VLOOKUP(B318,'resumen UCAP'!$A$5:$O$329,15,0)</f>
        <v>150000</v>
      </c>
      <c r="G318" s="61">
        <v>389</v>
      </c>
      <c r="I318" s="133"/>
      <c r="J318" s="133"/>
    </row>
    <row r="319" spans="2:10" x14ac:dyDescent="0.25">
      <c r="B319" s="59" t="s">
        <v>694</v>
      </c>
      <c r="C319" s="62" t="str">
        <f>+VLOOKUP(B319,'resumen UCAP'!$A$5:$O$329,2,0)</f>
        <v>Cruceta</v>
      </c>
      <c r="D319" s="63"/>
      <c r="E319" s="63" t="str">
        <f>+VLOOKUP(B319,'resumen UCAP'!$A$5:$O$329,3,0)</f>
        <v>Un</v>
      </c>
      <c r="F319" s="64">
        <f>+VLOOKUP(B319,'resumen UCAP'!$A$5:$O$329,15,0)</f>
        <v>120000</v>
      </c>
      <c r="G319" s="61">
        <v>1164</v>
      </c>
      <c r="I319" s="133"/>
      <c r="J319" s="133"/>
    </row>
    <row r="320" spans="2:10" x14ac:dyDescent="0.25">
      <c r="B320" s="59"/>
      <c r="C320" s="127" t="s">
        <v>289</v>
      </c>
      <c r="D320" s="60"/>
      <c r="E320" s="59"/>
      <c r="F320" s="61"/>
      <c r="G320" s="129">
        <f>+SUM(G314:G319)</f>
        <v>2154</v>
      </c>
    </row>
    <row r="321" spans="2:10" x14ac:dyDescent="0.25">
      <c r="B321" s="59"/>
      <c r="C321" s="126" t="s">
        <v>441</v>
      </c>
      <c r="D321" s="60"/>
      <c r="E321" s="59"/>
      <c r="F321" s="61"/>
      <c r="G321" s="129">
        <f>+SUMPRODUCT($F$314:$F$319,G314:G319)</f>
        <v>1133426580.25</v>
      </c>
    </row>
    <row r="322" spans="2:10" x14ac:dyDescent="0.25">
      <c r="B322" s="59"/>
      <c r="C322" s="126"/>
      <c r="D322" s="60"/>
      <c r="E322" s="59"/>
      <c r="F322" s="61"/>
      <c r="G322" s="129"/>
    </row>
    <row r="323" spans="2:10" hidden="1" x14ac:dyDescent="0.25">
      <c r="B323" s="59"/>
      <c r="C323" s="59"/>
      <c r="D323" s="60"/>
      <c r="E323" s="59"/>
      <c r="F323" s="61"/>
      <c r="G323" s="61"/>
    </row>
    <row r="324" spans="2:10" hidden="1" x14ac:dyDescent="0.25">
      <c r="B324" s="59"/>
      <c r="C324" s="59"/>
      <c r="D324" s="60"/>
      <c r="E324" s="59"/>
      <c r="F324" s="61"/>
      <c r="G324" s="61"/>
    </row>
    <row r="325" spans="2:10" hidden="1" x14ac:dyDescent="0.25">
      <c r="B325" s="59"/>
      <c r="C325" s="59"/>
      <c r="D325" s="60"/>
      <c r="E325" s="59"/>
      <c r="F325" s="61"/>
      <c r="G325" s="61"/>
    </row>
    <row r="326" spans="2:10" x14ac:dyDescent="0.25">
      <c r="B326" s="58"/>
      <c r="C326" s="130" t="s">
        <v>430</v>
      </c>
      <c r="D326" s="131"/>
      <c r="E326" s="58"/>
      <c r="F326" s="132"/>
      <c r="G326" s="132"/>
    </row>
    <row r="327" spans="2:10" x14ac:dyDescent="0.25">
      <c r="B327" s="59" t="s">
        <v>695</v>
      </c>
      <c r="C327" s="62" t="str">
        <f>+VLOOKUP(B327,'resumen UCAP'!$A$5:$O$329,2,0)</f>
        <v>Medidor digital</v>
      </c>
      <c r="D327" s="63"/>
      <c r="E327" s="63" t="str">
        <f>+VLOOKUP(B327,'resumen UCAP'!$A$5:$O$329,3,0)</f>
        <v>Un</v>
      </c>
      <c r="F327" s="64">
        <f>+VLOOKUP(B327,'resumen UCAP'!$A$5:$O$329,15,0)</f>
        <v>379591.8367346939</v>
      </c>
      <c r="G327" s="61">
        <v>49</v>
      </c>
      <c r="I327" s="133"/>
      <c r="J327" s="133"/>
    </row>
    <row r="328" spans="2:10" x14ac:dyDescent="0.25">
      <c r="B328" s="59" t="s">
        <v>696</v>
      </c>
      <c r="C328" s="62" t="str">
        <f>+VLOOKUP(B328,'resumen UCAP'!$A$5:$O$329,2,0)</f>
        <v>Medidor telegestion</v>
      </c>
      <c r="D328" s="63"/>
      <c r="E328" s="63" t="str">
        <f>+VLOOKUP(B328,'resumen UCAP'!$A$5:$O$329,3,0)</f>
        <v>Un</v>
      </c>
      <c r="F328" s="64">
        <f>+VLOOKUP(B328,'resumen UCAP'!$A$5:$O$329,15,0)</f>
        <v>3260000</v>
      </c>
      <c r="G328" s="61">
        <v>2</v>
      </c>
      <c r="I328" s="133"/>
      <c r="J328" s="133"/>
    </row>
    <row r="329" spans="2:10" x14ac:dyDescent="0.25">
      <c r="B329" s="59"/>
      <c r="C329" s="127" t="s">
        <v>289</v>
      </c>
      <c r="D329" s="60"/>
      <c r="E329" s="59"/>
      <c r="F329" s="61"/>
      <c r="G329" s="129">
        <f>+SUM(G327:G328)</f>
        <v>51</v>
      </c>
    </row>
    <row r="330" spans="2:10" x14ac:dyDescent="0.25">
      <c r="B330" s="59"/>
      <c r="C330" s="126" t="s">
        <v>441</v>
      </c>
      <c r="D330" s="60"/>
      <c r="E330" s="59"/>
      <c r="F330" s="61"/>
      <c r="G330" s="129">
        <f>+SUMPRODUCT($F$327:$F$328,G327:G328)</f>
        <v>25120000</v>
      </c>
    </row>
    <row r="331" spans="2:10" x14ac:dyDescent="0.25">
      <c r="B331" s="59"/>
      <c r="C331" s="126"/>
      <c r="D331" s="60"/>
      <c r="E331" s="59"/>
      <c r="F331" s="61"/>
      <c r="G331" s="129"/>
    </row>
    <row r="332" spans="2:10" hidden="1" x14ac:dyDescent="0.25">
      <c r="B332" s="59"/>
      <c r="C332" s="59"/>
      <c r="D332" s="60"/>
      <c r="E332" s="59"/>
      <c r="F332" s="61"/>
      <c r="G332" s="61"/>
    </row>
    <row r="333" spans="2:10" hidden="1" x14ac:dyDescent="0.25">
      <c r="B333" s="59"/>
      <c r="C333" s="59"/>
      <c r="D333" s="60"/>
      <c r="E333" s="59"/>
      <c r="F333" s="61"/>
      <c r="G333" s="61"/>
    </row>
    <row r="334" spans="2:10" hidden="1" x14ac:dyDescent="0.25">
      <c r="B334" s="59"/>
      <c r="C334" s="59"/>
      <c r="D334" s="60"/>
      <c r="E334" s="59"/>
      <c r="F334" s="61"/>
      <c r="G334" s="61"/>
    </row>
    <row r="335" spans="2:10" hidden="1" x14ac:dyDescent="0.25">
      <c r="B335" s="58"/>
      <c r="C335" s="130" t="s">
        <v>697</v>
      </c>
      <c r="D335" s="131"/>
      <c r="E335" s="58"/>
      <c r="F335" s="132"/>
      <c r="G335" s="132"/>
    </row>
    <row r="336" spans="2:10" hidden="1"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row>
    <row r="337" spans="2:7" hidden="1" x14ac:dyDescent="0.25">
      <c r="B337" s="59"/>
      <c r="C337" s="59"/>
      <c r="D337" s="60"/>
      <c r="E337" s="59"/>
      <c r="F337" s="61"/>
      <c r="G337" s="61"/>
    </row>
    <row r="338" spans="2:7" hidden="1" x14ac:dyDescent="0.25">
      <c r="B338" s="59"/>
      <c r="C338" s="127" t="s">
        <v>289</v>
      </c>
      <c r="D338" s="60"/>
      <c r="E338" s="59"/>
      <c r="F338" s="61"/>
      <c r="G338" s="129">
        <f>+SUM(G336:G337)</f>
        <v>0</v>
      </c>
    </row>
    <row r="339" spans="2:7" hidden="1" x14ac:dyDescent="0.25">
      <c r="B339" s="59"/>
      <c r="C339" s="126" t="s">
        <v>441</v>
      </c>
      <c r="D339" s="60"/>
      <c r="E339" s="59"/>
      <c r="F339" s="61"/>
      <c r="G339" s="129">
        <f>+SUMPRODUCT($F$336:$F$337,G336:G337)</f>
        <v>0</v>
      </c>
    </row>
    <row r="340" spans="2:7" hidden="1" x14ac:dyDescent="0.25">
      <c r="B340" s="59"/>
      <c r="C340" s="59"/>
      <c r="D340" s="60"/>
      <c r="E340" s="59"/>
      <c r="F340" s="61"/>
      <c r="G340" s="61"/>
    </row>
    <row r="341" spans="2:7" hidden="1" x14ac:dyDescent="0.25">
      <c r="B341" s="59"/>
      <c r="C341" s="59"/>
      <c r="D341" s="60"/>
      <c r="E341" s="59"/>
      <c r="F341" s="61"/>
      <c r="G341" s="61"/>
    </row>
    <row r="342" spans="2:7" hidden="1" x14ac:dyDescent="0.25">
      <c r="B342" s="59"/>
      <c r="C342" s="59"/>
      <c r="D342" s="60"/>
      <c r="E342" s="59"/>
      <c r="F342" s="61"/>
      <c r="G342" s="61"/>
    </row>
    <row r="343" spans="2:7" hidden="1" x14ac:dyDescent="0.25">
      <c r="B343" s="59"/>
      <c r="C343" s="59"/>
      <c r="D343" s="60"/>
      <c r="E343" s="59"/>
      <c r="F343" s="61"/>
      <c r="G343" s="61"/>
    </row>
    <row r="344" spans="2:7" x14ac:dyDescent="0.25">
      <c r="C344" s="68" t="s">
        <v>439</v>
      </c>
      <c r="G344" s="134">
        <f>G339+G330+G321+G308+G298+G282+G238+G225</f>
        <v>31047186978.247078</v>
      </c>
    </row>
  </sheetData>
  <mergeCells count="6">
    <mergeCell ref="G2:G3"/>
    <mergeCell ref="B2:B3"/>
    <mergeCell ref="C2:C3"/>
    <mergeCell ref="D2:D3"/>
    <mergeCell ref="E2:E3"/>
    <mergeCell ref="F2:F3"/>
  </mergeCells>
  <phoneticPr fontId="8" type="noConversion"/>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360"/>
  <sheetViews>
    <sheetView topLeftCell="A19" workbookViewId="0"/>
  </sheetViews>
  <sheetFormatPr baseColWidth="10" defaultColWidth="10.85546875" defaultRowHeight="14.25" x14ac:dyDescent="0.25"/>
  <cols>
    <col min="1" max="2" width="10.85546875" style="57" customWidth="1"/>
    <col min="3" max="3" width="51.7109375" style="57" bestFit="1" customWidth="1"/>
    <col min="4" max="4" width="18.85546875" style="120" customWidth="1"/>
    <col min="5" max="5" width="10.85546875" style="57" customWidth="1"/>
    <col min="6" max="6" width="13.85546875" style="121" customWidth="1"/>
    <col min="7" max="7" width="14" style="121" bestFit="1" customWidth="1"/>
    <col min="8" max="8" width="13.140625" style="121" bestFit="1" customWidth="1"/>
    <col min="9" max="9" width="12.7109375" style="57" customWidth="1"/>
    <col min="10" max="22" width="10.85546875" style="57" customWidth="1"/>
    <col min="23" max="23" width="12.85546875" style="57" customWidth="1"/>
    <col min="24" max="37" width="10.85546875" style="57" customWidth="1"/>
    <col min="38" max="16384" width="10.85546875" style="57"/>
  </cols>
  <sheetData>
    <row r="1" spans="1:37" x14ac:dyDescent="0.25">
      <c r="A1" s="56"/>
    </row>
    <row r="2" spans="1:37" s="135" customFormat="1" ht="90" customHeight="1" x14ac:dyDescent="0.25">
      <c r="B2" s="533" t="s">
        <v>4</v>
      </c>
      <c r="C2" s="533" t="s">
        <v>47</v>
      </c>
      <c r="D2" s="533" t="s">
        <v>98</v>
      </c>
      <c r="E2" s="533" t="s">
        <v>16</v>
      </c>
      <c r="F2" s="532" t="s">
        <v>99</v>
      </c>
      <c r="G2" s="532" t="s">
        <v>100</v>
      </c>
      <c r="H2" s="118">
        <v>1</v>
      </c>
      <c r="I2" s="118">
        <f>+H2+1</f>
        <v>2</v>
      </c>
      <c r="J2" s="118">
        <f t="shared" ref="J2:Y3" si="0">+I2+1</f>
        <v>3</v>
      </c>
      <c r="K2" s="118">
        <f t="shared" si="0"/>
        <v>4</v>
      </c>
      <c r="L2" s="118">
        <f t="shared" si="0"/>
        <v>5</v>
      </c>
      <c r="M2" s="118">
        <f t="shared" si="0"/>
        <v>6</v>
      </c>
      <c r="N2" s="118">
        <f t="shared" si="0"/>
        <v>7</v>
      </c>
      <c r="O2" s="118">
        <f t="shared" si="0"/>
        <v>8</v>
      </c>
      <c r="P2" s="118">
        <f t="shared" si="0"/>
        <v>9</v>
      </c>
      <c r="Q2" s="118">
        <f t="shared" si="0"/>
        <v>10</v>
      </c>
      <c r="R2" s="118">
        <f t="shared" si="0"/>
        <v>11</v>
      </c>
      <c r="S2" s="118">
        <f t="shared" si="0"/>
        <v>12</v>
      </c>
      <c r="T2" s="118">
        <f t="shared" si="0"/>
        <v>13</v>
      </c>
      <c r="U2" s="118">
        <f t="shared" si="0"/>
        <v>14</v>
      </c>
      <c r="V2" s="118">
        <f t="shared" si="0"/>
        <v>15</v>
      </c>
      <c r="W2" s="118">
        <f t="shared" si="0"/>
        <v>16</v>
      </c>
      <c r="X2" s="118">
        <f t="shared" si="0"/>
        <v>17</v>
      </c>
      <c r="Y2" s="118">
        <f t="shared" si="0"/>
        <v>18</v>
      </c>
      <c r="Z2" s="118">
        <f t="shared" ref="Z2:AK3" si="1">+Y2+1</f>
        <v>19</v>
      </c>
      <c r="AA2" s="118">
        <f t="shared" si="1"/>
        <v>20</v>
      </c>
      <c r="AB2" s="118">
        <f t="shared" si="1"/>
        <v>21</v>
      </c>
      <c r="AC2" s="118">
        <f t="shared" si="1"/>
        <v>22</v>
      </c>
      <c r="AD2" s="118">
        <f t="shared" si="1"/>
        <v>23</v>
      </c>
      <c r="AE2" s="118">
        <f t="shared" si="1"/>
        <v>24</v>
      </c>
      <c r="AF2" s="118">
        <f t="shared" si="1"/>
        <v>25</v>
      </c>
      <c r="AG2" s="118">
        <f t="shared" si="1"/>
        <v>26</v>
      </c>
      <c r="AH2" s="118">
        <f t="shared" si="1"/>
        <v>27</v>
      </c>
      <c r="AI2" s="118">
        <f t="shared" si="1"/>
        <v>28</v>
      </c>
      <c r="AJ2" s="118">
        <f t="shared" si="1"/>
        <v>29</v>
      </c>
      <c r="AK2" s="118">
        <f t="shared" si="1"/>
        <v>30</v>
      </c>
    </row>
    <row r="3" spans="1:37" s="135" customFormat="1" ht="34.9" customHeight="1" x14ac:dyDescent="0.25">
      <c r="B3" s="534"/>
      <c r="C3" s="534"/>
      <c r="D3" s="534"/>
      <c r="E3" s="534"/>
      <c r="F3" s="532"/>
      <c r="G3" s="532"/>
      <c r="H3" s="119">
        <v>2022</v>
      </c>
      <c r="I3" s="119">
        <f>+H3+1</f>
        <v>2023</v>
      </c>
      <c r="J3" s="119">
        <f t="shared" si="0"/>
        <v>2024</v>
      </c>
      <c r="K3" s="119">
        <f t="shared" si="0"/>
        <v>2025</v>
      </c>
      <c r="L3" s="119">
        <f t="shared" si="0"/>
        <v>2026</v>
      </c>
      <c r="M3" s="119">
        <f t="shared" si="0"/>
        <v>2027</v>
      </c>
      <c r="N3" s="119">
        <f t="shared" si="0"/>
        <v>2028</v>
      </c>
      <c r="O3" s="119">
        <f t="shared" si="0"/>
        <v>2029</v>
      </c>
      <c r="P3" s="119">
        <f t="shared" si="0"/>
        <v>2030</v>
      </c>
      <c r="Q3" s="119">
        <f t="shared" si="0"/>
        <v>2031</v>
      </c>
      <c r="R3" s="119">
        <f t="shared" si="0"/>
        <v>2032</v>
      </c>
      <c r="S3" s="119">
        <f t="shared" si="0"/>
        <v>2033</v>
      </c>
      <c r="T3" s="119">
        <f t="shared" si="0"/>
        <v>2034</v>
      </c>
      <c r="U3" s="119">
        <f t="shared" si="0"/>
        <v>2035</v>
      </c>
      <c r="V3" s="119">
        <f t="shared" si="0"/>
        <v>2036</v>
      </c>
      <c r="W3" s="119">
        <f t="shared" si="0"/>
        <v>2037</v>
      </c>
      <c r="X3" s="119">
        <f t="shared" si="0"/>
        <v>2038</v>
      </c>
      <c r="Y3" s="119">
        <f t="shared" si="0"/>
        <v>2039</v>
      </c>
      <c r="Z3" s="119">
        <f t="shared" si="1"/>
        <v>2040</v>
      </c>
      <c r="AA3" s="119">
        <f t="shared" si="1"/>
        <v>2041</v>
      </c>
      <c r="AB3" s="119">
        <f t="shared" si="1"/>
        <v>2042</v>
      </c>
      <c r="AC3" s="119">
        <f t="shared" si="1"/>
        <v>2043</v>
      </c>
      <c r="AD3" s="119">
        <f t="shared" si="1"/>
        <v>2044</v>
      </c>
      <c r="AE3" s="119">
        <f t="shared" si="1"/>
        <v>2045</v>
      </c>
      <c r="AF3" s="119">
        <f t="shared" si="1"/>
        <v>2046</v>
      </c>
      <c r="AG3" s="119">
        <f t="shared" si="1"/>
        <v>2047</v>
      </c>
      <c r="AH3" s="119">
        <f t="shared" si="1"/>
        <v>2048</v>
      </c>
      <c r="AI3" s="119">
        <f t="shared" si="1"/>
        <v>2049</v>
      </c>
      <c r="AJ3" s="119">
        <f t="shared" si="1"/>
        <v>2050</v>
      </c>
      <c r="AK3" s="119">
        <f t="shared" si="1"/>
        <v>2051</v>
      </c>
    </row>
    <row r="4" spans="1:37" x14ac:dyDescent="0.25">
      <c r="B4" s="29"/>
      <c r="C4" s="29" t="str">
        <f>+Inventario!C4</f>
        <v>LUMINARIAS</v>
      </c>
      <c r="D4" s="29"/>
      <c r="E4" s="29"/>
      <c r="F4" s="30"/>
      <c r="G4" s="30"/>
      <c r="H4" s="132"/>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row>
    <row r="5" spans="1:37" x14ac:dyDescent="0.25">
      <c r="B5" s="59" t="s">
        <v>18</v>
      </c>
      <c r="C5" s="62" t="str">
        <f>+VLOOKUP(B5,'resumen UCAP'!$A$5:$O$329,2,0)</f>
        <v>Aplique piso 150w</v>
      </c>
      <c r="D5" s="63">
        <f>+Inventario!D5</f>
        <v>150</v>
      </c>
      <c r="E5" s="63" t="str">
        <f>+VLOOKUP(B5,'resumen UCAP'!$A$5:$O$329,3,0)</f>
        <v>Un</v>
      </c>
      <c r="F5" s="64">
        <f>+VLOOKUP(B5,'resumen UCAP'!$A$5:$O$329,15,0)</f>
        <v>1060000</v>
      </c>
      <c r="G5" s="64">
        <v>13</v>
      </c>
      <c r="H5" s="125"/>
      <c r="I5" s="59"/>
      <c r="J5" s="59"/>
      <c r="K5" s="59"/>
      <c r="L5" s="59"/>
      <c r="M5" s="59"/>
      <c r="N5" s="59"/>
      <c r="O5" s="59"/>
      <c r="P5" s="59"/>
      <c r="Q5" s="59"/>
      <c r="R5" s="59"/>
      <c r="S5" s="59"/>
      <c r="T5" s="59"/>
      <c r="U5" s="59"/>
      <c r="V5" s="59"/>
      <c r="W5" s="136"/>
      <c r="X5" s="59"/>
      <c r="Y5" s="59"/>
      <c r="Z5" s="59"/>
      <c r="AA5" s="59"/>
      <c r="AB5" s="59"/>
      <c r="AC5" s="59"/>
      <c r="AD5" s="59"/>
      <c r="AE5" s="59"/>
      <c r="AF5" s="59"/>
      <c r="AG5" s="59"/>
      <c r="AH5" s="59"/>
      <c r="AI5" s="59"/>
      <c r="AJ5" s="59"/>
      <c r="AK5" s="59"/>
    </row>
    <row r="6" spans="1:37" x14ac:dyDescent="0.25">
      <c r="B6" s="59" t="s">
        <v>70</v>
      </c>
      <c r="C6" s="62" t="str">
        <f>+VLOOKUP(B6,'resumen UCAP'!$A$5:$O$329,2,0)</f>
        <v>Luminaria Baronesa LED 125w</v>
      </c>
      <c r="D6" s="63">
        <f>+Inventario!D6</f>
        <v>125</v>
      </c>
      <c r="E6" s="63" t="str">
        <f>+VLOOKUP(B6,'resumen UCAP'!$A$5:$O$329,3,0)</f>
        <v>Un</v>
      </c>
      <c r="F6" s="64">
        <f>+VLOOKUP(B6,'resumen UCAP'!$A$5:$O$329,15,0)</f>
        <v>1260000</v>
      </c>
      <c r="G6" s="61">
        <v>7</v>
      </c>
      <c r="H6" s="125"/>
      <c r="I6" s="59"/>
      <c r="J6" s="59"/>
      <c r="K6" s="59"/>
      <c r="L6" s="59"/>
      <c r="M6" s="59"/>
      <c r="N6" s="59"/>
      <c r="O6" s="59"/>
      <c r="P6" s="59"/>
      <c r="Q6" s="59"/>
      <c r="R6" s="59"/>
      <c r="S6" s="59"/>
      <c r="T6" s="59"/>
      <c r="U6" s="59"/>
      <c r="V6" s="59"/>
      <c r="W6" s="136"/>
      <c r="X6" s="59"/>
      <c r="Y6" s="59"/>
      <c r="Z6" s="59"/>
      <c r="AA6" s="59"/>
      <c r="AB6" s="59"/>
      <c r="AC6" s="59"/>
      <c r="AD6" s="59"/>
      <c r="AE6" s="59"/>
      <c r="AF6" s="59"/>
      <c r="AG6" s="59"/>
      <c r="AH6" s="59"/>
      <c r="AI6" s="59"/>
      <c r="AJ6" s="59"/>
      <c r="AK6" s="59"/>
    </row>
    <row r="7" spans="1:37" x14ac:dyDescent="0.25">
      <c r="B7" s="59" t="s">
        <v>20</v>
      </c>
      <c r="C7" s="62" t="str">
        <f>+VLOOKUP(B7,'resumen UCAP'!$A$5:$O$329,2,0)</f>
        <v>Luminaria epsilon 70w</v>
      </c>
      <c r="D7" s="63">
        <f>+Inventario!D7</f>
        <v>70</v>
      </c>
      <c r="E7" s="63" t="str">
        <f>+VLOOKUP(B7,'resumen UCAP'!$A$5:$O$329,3,0)</f>
        <v>Un</v>
      </c>
      <c r="F7" s="64">
        <f>+VLOOKUP(B7,'resumen UCAP'!$A$5:$O$329,15,0)</f>
        <v>1260000</v>
      </c>
      <c r="G7" s="61">
        <v>1</v>
      </c>
      <c r="H7" s="125"/>
      <c r="I7" s="59"/>
      <c r="J7" s="59"/>
      <c r="K7" s="59"/>
      <c r="L7" s="59"/>
      <c r="M7" s="59"/>
      <c r="N7" s="59"/>
      <c r="O7" s="59"/>
      <c r="P7" s="59"/>
      <c r="Q7" s="59"/>
      <c r="R7" s="59"/>
      <c r="S7" s="59"/>
      <c r="T7" s="59"/>
      <c r="U7" s="59"/>
      <c r="V7" s="59"/>
      <c r="W7" s="136"/>
      <c r="X7" s="59"/>
      <c r="Y7" s="59"/>
      <c r="Z7" s="59"/>
      <c r="AA7" s="59"/>
      <c r="AB7" s="59"/>
      <c r="AC7" s="59"/>
      <c r="AD7" s="59"/>
      <c r="AE7" s="59"/>
      <c r="AF7" s="59"/>
      <c r="AG7" s="59"/>
      <c r="AH7" s="59"/>
      <c r="AI7" s="59"/>
      <c r="AJ7" s="59"/>
      <c r="AK7" s="59"/>
    </row>
    <row r="8" spans="1:37" s="73" customFormat="1" x14ac:dyDescent="0.25">
      <c r="B8" s="62" t="s">
        <v>21</v>
      </c>
      <c r="C8" s="62" t="str">
        <f>+VLOOKUP(B8,'resumen UCAP'!$A$5:$O$329,2,0)</f>
        <v>Luminaria Farol NA 150w</v>
      </c>
      <c r="D8" s="63">
        <f>+Inventario!D8</f>
        <v>169</v>
      </c>
      <c r="E8" s="63" t="str">
        <f>+VLOOKUP(B8,'resumen UCAP'!$A$5:$O$329,3,0)</f>
        <v>Un</v>
      </c>
      <c r="F8" s="64">
        <f>+VLOOKUP(B8,'resumen UCAP'!$A$5:$O$329,15,0)</f>
        <v>340000</v>
      </c>
      <c r="G8" s="64">
        <v>58</v>
      </c>
      <c r="H8" s="312">
        <f>-G8</f>
        <v>-58</v>
      </c>
      <c r="I8" s="313"/>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row>
    <row r="9" spans="1:37" s="73" customFormat="1" x14ac:dyDescent="0.25">
      <c r="B9" s="62" t="s">
        <v>67</v>
      </c>
      <c r="C9" s="62" t="str">
        <f>+VLOOKUP(B9,'resumen UCAP'!$A$5:$O$329,2,0)</f>
        <v>Luminaria Farol NA 70w</v>
      </c>
      <c r="D9" s="63">
        <f>+Inventario!D9</f>
        <v>81</v>
      </c>
      <c r="E9" s="63" t="str">
        <f>+VLOOKUP(B9,'resumen UCAP'!$A$5:$O$329,3,0)</f>
        <v>Un</v>
      </c>
      <c r="F9" s="64">
        <f>+VLOOKUP(B9,'resumen UCAP'!$A$5:$O$329,15,0)</f>
        <v>298677</v>
      </c>
      <c r="G9" s="64">
        <v>553</v>
      </c>
      <c r="H9" s="312">
        <f>-G9</f>
        <v>-553</v>
      </c>
      <c r="I9" s="313"/>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row>
    <row r="10" spans="1:37" s="73" customFormat="1" x14ac:dyDescent="0.25">
      <c r="B10" s="62" t="s">
        <v>68</v>
      </c>
      <c r="C10" s="62" t="str">
        <f>+VLOOKUP(B10,'resumen UCAP'!$A$5:$O$329,2,0)</f>
        <v>Luminaria led 100-120w</v>
      </c>
      <c r="D10" s="63">
        <f>+Inventario!D10</f>
        <v>120</v>
      </c>
      <c r="E10" s="63" t="str">
        <f>+VLOOKUP(B10,'resumen UCAP'!$A$5:$O$329,3,0)</f>
        <v>Un</v>
      </c>
      <c r="F10" s="64">
        <f>+VLOOKUP(B10,'resumen UCAP'!$A$5:$O$329,15,0)</f>
        <v>1620599</v>
      </c>
      <c r="G10" s="64">
        <v>446</v>
      </c>
      <c r="H10" s="312"/>
      <c r="I10" s="62"/>
      <c r="J10" s="62"/>
      <c r="K10" s="62"/>
      <c r="L10" s="62"/>
      <c r="M10" s="62"/>
      <c r="N10" s="62"/>
      <c r="O10" s="62"/>
      <c r="P10" s="62"/>
      <c r="Q10" s="62"/>
      <c r="R10" s="62"/>
      <c r="S10" s="62"/>
      <c r="T10" s="62"/>
      <c r="U10" s="62"/>
      <c r="V10" s="62"/>
      <c r="W10" s="313"/>
      <c r="X10" s="62"/>
      <c r="Y10" s="62"/>
      <c r="Z10" s="62"/>
      <c r="AA10" s="62"/>
      <c r="AB10" s="62"/>
      <c r="AC10" s="62"/>
      <c r="AD10" s="62"/>
      <c r="AE10" s="62"/>
      <c r="AF10" s="62"/>
      <c r="AG10" s="62"/>
      <c r="AH10" s="62"/>
      <c r="AI10" s="62"/>
      <c r="AJ10" s="62"/>
      <c r="AK10" s="62"/>
    </row>
    <row r="11" spans="1:37" s="73" customFormat="1" x14ac:dyDescent="0.25">
      <c r="B11" s="62" t="s">
        <v>71</v>
      </c>
      <c r="C11" s="62" t="str">
        <f>+VLOOKUP(B11,'resumen UCAP'!$A$5:$O$329,2,0)</f>
        <v>Luminaria led 30-40w</v>
      </c>
      <c r="D11" s="63">
        <f>+Inventario!D11</f>
        <v>40</v>
      </c>
      <c r="E11" s="63" t="str">
        <f>+VLOOKUP(B11,'resumen UCAP'!$A$5:$O$329,3,0)</f>
        <v>Un</v>
      </c>
      <c r="F11" s="64">
        <f>+VLOOKUP(B11,'resumen UCAP'!$A$5:$O$329,15,0)</f>
        <v>894909</v>
      </c>
      <c r="G11" s="64">
        <v>205</v>
      </c>
      <c r="H11" s="312"/>
      <c r="I11" s="62"/>
      <c r="J11" s="62"/>
      <c r="K11" s="62"/>
      <c r="L11" s="62"/>
      <c r="M11" s="62"/>
      <c r="N11" s="62"/>
      <c r="O11" s="62"/>
      <c r="P11" s="62"/>
      <c r="Q11" s="62"/>
      <c r="R11" s="62"/>
      <c r="S11" s="62"/>
      <c r="T11" s="62"/>
      <c r="U11" s="62"/>
      <c r="V11" s="62"/>
      <c r="W11" s="313"/>
      <c r="X11" s="62"/>
      <c r="Y11" s="62"/>
      <c r="Z11" s="62"/>
      <c r="AA11" s="62"/>
      <c r="AB11" s="62"/>
      <c r="AC11" s="62"/>
      <c r="AD11" s="62"/>
      <c r="AE11" s="62"/>
      <c r="AF11" s="62"/>
      <c r="AG11" s="62"/>
      <c r="AH11" s="62"/>
      <c r="AI11" s="62"/>
      <c r="AJ11" s="62"/>
      <c r="AK11" s="62"/>
    </row>
    <row r="12" spans="1:37" s="73" customFormat="1" x14ac:dyDescent="0.25">
      <c r="B12" s="62" t="s">
        <v>290</v>
      </c>
      <c r="C12" s="62" t="str">
        <f>+VLOOKUP(B12,'resumen UCAP'!$A$5:$O$329,2,0)</f>
        <v>Luminaria led 50-60w</v>
      </c>
      <c r="D12" s="63">
        <f>+Inventario!D12</f>
        <v>60</v>
      </c>
      <c r="E12" s="63" t="str">
        <f>+VLOOKUP(B12,'resumen UCAP'!$A$5:$O$329,3,0)</f>
        <v>Un</v>
      </c>
      <c r="F12" s="64">
        <f>+VLOOKUP(B12,'resumen UCAP'!$A$5:$O$329,15,0)</f>
        <v>978630</v>
      </c>
      <c r="G12" s="64">
        <v>367</v>
      </c>
      <c r="H12" s="312"/>
      <c r="I12" s="62"/>
      <c r="J12" s="62"/>
      <c r="K12" s="62"/>
      <c r="L12" s="62"/>
      <c r="M12" s="62"/>
      <c r="N12" s="62"/>
      <c r="O12" s="62"/>
      <c r="P12" s="62"/>
      <c r="Q12" s="62"/>
      <c r="R12" s="62"/>
      <c r="S12" s="62"/>
      <c r="T12" s="62"/>
      <c r="U12" s="62"/>
      <c r="V12" s="62"/>
      <c r="W12" s="313"/>
      <c r="X12" s="62"/>
      <c r="Y12" s="62"/>
      <c r="Z12" s="62"/>
      <c r="AA12" s="62"/>
      <c r="AB12" s="62"/>
      <c r="AC12" s="62"/>
      <c r="AD12" s="62"/>
      <c r="AE12" s="62"/>
      <c r="AF12" s="62"/>
      <c r="AG12" s="62"/>
      <c r="AH12" s="62"/>
      <c r="AI12" s="62"/>
      <c r="AJ12" s="62"/>
      <c r="AK12" s="62"/>
    </row>
    <row r="13" spans="1:37" s="73" customFormat="1" x14ac:dyDescent="0.25">
      <c r="B13" s="62" t="s">
        <v>291</v>
      </c>
      <c r="C13" s="62" t="str">
        <f>+VLOOKUP(B13,'resumen UCAP'!$A$5:$O$329,2,0)</f>
        <v>Luminaria led 80-90w</v>
      </c>
      <c r="D13" s="63">
        <f>+Inventario!D13</f>
        <v>90</v>
      </c>
      <c r="E13" s="63" t="str">
        <f>+VLOOKUP(B13,'resumen UCAP'!$A$5:$O$329,3,0)</f>
        <v>Un</v>
      </c>
      <c r="F13" s="64">
        <f>+VLOOKUP(B13,'resumen UCAP'!$A$5:$O$329,15,0)</f>
        <v>1547358</v>
      </c>
      <c r="G13" s="64">
        <v>61</v>
      </c>
      <c r="H13" s="312"/>
      <c r="I13" s="62"/>
      <c r="J13" s="62"/>
      <c r="K13" s="62"/>
      <c r="L13" s="62"/>
      <c r="M13" s="62"/>
      <c r="N13" s="62"/>
      <c r="O13" s="62"/>
      <c r="P13" s="62"/>
      <c r="Q13" s="62"/>
      <c r="R13" s="62"/>
      <c r="S13" s="62"/>
      <c r="T13" s="62"/>
      <c r="U13" s="62"/>
      <c r="V13" s="62"/>
      <c r="W13" s="313"/>
      <c r="X13" s="62"/>
      <c r="Y13" s="62"/>
      <c r="Z13" s="62"/>
      <c r="AA13" s="62"/>
      <c r="AB13" s="62"/>
      <c r="AC13" s="62"/>
      <c r="AD13" s="62"/>
      <c r="AE13" s="62"/>
      <c r="AF13" s="62"/>
      <c r="AG13" s="62"/>
      <c r="AH13" s="62"/>
      <c r="AI13" s="62"/>
      <c r="AJ13" s="62"/>
      <c r="AK13" s="62"/>
    </row>
    <row r="14" spans="1:37" s="73" customFormat="1" x14ac:dyDescent="0.25">
      <c r="B14" s="62" t="s">
        <v>292</v>
      </c>
      <c r="C14" s="62" t="str">
        <f>+VLOOKUP(B14,'resumen UCAP'!$A$5:$O$329,2,0)</f>
        <v>Luminaria Luxcandel 250w</v>
      </c>
      <c r="D14" s="63">
        <f>+Inventario!D14</f>
        <v>279</v>
      </c>
      <c r="E14" s="63" t="str">
        <f>+VLOOKUP(B14,'resumen UCAP'!$A$5:$O$329,3,0)</f>
        <v>Un</v>
      </c>
      <c r="F14" s="64">
        <f>+VLOOKUP(B14,'resumen UCAP'!$A$5:$O$329,15,0)</f>
        <v>680659</v>
      </c>
      <c r="G14" s="64">
        <v>85</v>
      </c>
      <c r="H14" s="312"/>
      <c r="I14" s="62"/>
      <c r="J14" s="62"/>
      <c r="K14" s="62"/>
      <c r="L14" s="62"/>
      <c r="M14" s="62"/>
      <c r="N14" s="62"/>
      <c r="O14" s="62"/>
      <c r="P14" s="62"/>
      <c r="Q14" s="62"/>
      <c r="R14" s="62"/>
      <c r="S14" s="62"/>
      <c r="T14" s="62"/>
      <c r="U14" s="62"/>
      <c r="V14" s="62"/>
      <c r="W14" s="313"/>
      <c r="X14" s="62"/>
      <c r="Y14" s="62"/>
      <c r="Z14" s="62"/>
      <c r="AA14" s="62"/>
      <c r="AB14" s="62"/>
      <c r="AC14" s="62"/>
      <c r="AD14" s="62"/>
      <c r="AE14" s="62"/>
      <c r="AF14" s="62"/>
      <c r="AG14" s="62"/>
      <c r="AH14" s="62"/>
      <c r="AI14" s="62"/>
      <c r="AJ14" s="62"/>
      <c r="AK14" s="62"/>
    </row>
    <row r="15" spans="1:37" s="73" customFormat="1" x14ac:dyDescent="0.25">
      <c r="B15" s="62" t="s">
        <v>293</v>
      </c>
      <c r="C15" s="62" t="str">
        <f>+VLOOKUP(B15,'resumen UCAP'!$A$5:$O$329,2,0)</f>
        <v>Luminaria Na 100w</v>
      </c>
      <c r="D15" s="63">
        <f>+Inventario!D15</f>
        <v>115</v>
      </c>
      <c r="E15" s="63" t="str">
        <f>+VLOOKUP(B15,'resumen UCAP'!$A$5:$O$329,3,0)</f>
        <v>Un</v>
      </c>
      <c r="F15" s="64">
        <f>+VLOOKUP(B15,'resumen UCAP'!$A$5:$O$329,15,0)</f>
        <v>272297</v>
      </c>
      <c r="G15" s="64">
        <v>730</v>
      </c>
      <c r="H15" s="312">
        <f>-G15</f>
        <v>-730</v>
      </c>
      <c r="I15" s="313"/>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row>
    <row r="16" spans="1:37" x14ac:dyDescent="0.25">
      <c r="B16" s="148" t="s">
        <v>294</v>
      </c>
      <c r="C16" s="148" t="str">
        <f>+VLOOKUP(B16,'resumen UCAP'!$A$5:$O$329,2,0)</f>
        <v>Luminaria Na 150w</v>
      </c>
      <c r="D16" s="149">
        <f>+Inventario!D16</f>
        <v>169</v>
      </c>
      <c r="E16" s="149" t="str">
        <f>+VLOOKUP(B16,'resumen UCAP'!$A$5:$O$329,3,0)</f>
        <v>Un</v>
      </c>
      <c r="F16" s="150">
        <f>+VLOOKUP(B16,'resumen UCAP'!$A$5:$O$329,15,0)</f>
        <v>333681</v>
      </c>
      <c r="G16" s="150">
        <v>6350</v>
      </c>
      <c r="H16" s="310">
        <v>-1115</v>
      </c>
      <c r="I16" s="313"/>
      <c r="J16" s="313"/>
      <c r="K16" s="62"/>
      <c r="L16" s="62"/>
      <c r="M16" s="62"/>
      <c r="N16" s="59"/>
      <c r="O16" s="59"/>
      <c r="P16" s="59"/>
      <c r="Q16" s="59"/>
      <c r="R16" s="59"/>
      <c r="S16" s="59"/>
      <c r="T16" s="59"/>
      <c r="U16" s="59"/>
      <c r="V16" s="59"/>
      <c r="W16" s="59"/>
      <c r="X16" s="59"/>
      <c r="Y16" s="59"/>
      <c r="Z16" s="59"/>
      <c r="AA16" s="59"/>
      <c r="AB16" s="59"/>
      <c r="AC16" s="59"/>
      <c r="AD16" s="59"/>
      <c r="AE16" s="59"/>
      <c r="AF16" s="59"/>
      <c r="AG16" s="59"/>
      <c r="AH16" s="59"/>
      <c r="AI16" s="59"/>
      <c r="AJ16" s="59"/>
      <c r="AK16" s="59"/>
    </row>
    <row r="17" spans="2:37" s="73" customFormat="1" x14ac:dyDescent="0.25">
      <c r="B17" s="62" t="s">
        <v>295</v>
      </c>
      <c r="C17" s="62" t="str">
        <f>+VLOOKUP(B17,'resumen UCAP'!$A$5:$O$329,2,0)</f>
        <v>Luminaria Na 250w</v>
      </c>
      <c r="D17" s="63">
        <f>+Inventario!D17</f>
        <v>279</v>
      </c>
      <c r="E17" s="63" t="str">
        <f>+VLOOKUP(B17,'resumen UCAP'!$A$5:$O$329,3,0)</f>
        <v>Un</v>
      </c>
      <c r="F17" s="64">
        <f>+VLOOKUP(B17,'resumen UCAP'!$A$5:$O$329,15,0)</f>
        <v>433630</v>
      </c>
      <c r="G17" s="64">
        <v>2457</v>
      </c>
      <c r="H17" s="312">
        <f>-G17</f>
        <v>-2457</v>
      </c>
      <c r="I17" s="313"/>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row>
    <row r="18" spans="2:37" s="73" customFormat="1" x14ac:dyDescent="0.25">
      <c r="B18" s="62" t="s">
        <v>296</v>
      </c>
      <c r="C18" s="62" t="str">
        <f>+VLOOKUP(B18,'resumen UCAP'!$A$5:$O$329,2,0)</f>
        <v>Luminaria Na 400w</v>
      </c>
      <c r="D18" s="63">
        <f>+Inventario!D18</f>
        <v>440</v>
      </c>
      <c r="E18" s="63" t="str">
        <f>+VLOOKUP(B18,'resumen UCAP'!$A$5:$O$329,3,0)</f>
        <v>Un</v>
      </c>
      <c r="F18" s="64">
        <f>+VLOOKUP(B18,'resumen UCAP'!$A$5:$O$329,15,0)</f>
        <v>509142</v>
      </c>
      <c r="G18" s="64">
        <v>670</v>
      </c>
      <c r="H18" s="312">
        <f>-G18</f>
        <v>-670</v>
      </c>
      <c r="I18" s="313"/>
      <c r="J18" s="62"/>
      <c r="K18" s="62"/>
      <c r="L18" s="62"/>
      <c r="M18" s="62"/>
      <c r="N18" s="62"/>
      <c r="O18" s="62"/>
      <c r="P18" s="62"/>
      <c r="Q18" s="62"/>
      <c r="R18" s="62"/>
      <c r="S18" s="62"/>
      <c r="T18" s="62"/>
      <c r="U18" s="62"/>
      <c r="V18" s="62"/>
      <c r="W18" s="313"/>
      <c r="X18" s="62"/>
      <c r="Y18" s="62"/>
      <c r="Z18" s="62"/>
      <c r="AA18" s="62"/>
      <c r="AB18" s="62"/>
      <c r="AC18" s="62"/>
      <c r="AD18" s="62"/>
      <c r="AE18" s="62"/>
      <c r="AF18" s="62"/>
      <c r="AG18" s="62"/>
      <c r="AH18" s="62"/>
      <c r="AI18" s="62"/>
      <c r="AJ18" s="62"/>
      <c r="AK18" s="62"/>
    </row>
    <row r="19" spans="2:37" s="73" customFormat="1" x14ac:dyDescent="0.25">
      <c r="B19" s="62" t="s">
        <v>72</v>
      </c>
      <c r="C19" s="62" t="str">
        <f>+VLOOKUP(B19,'resumen UCAP'!$A$5:$O$329,2,0)</f>
        <v>Luminaria picadelly 150w</v>
      </c>
      <c r="D19" s="63">
        <f>+Inventario!D19</f>
        <v>169</v>
      </c>
      <c r="E19" s="63" t="str">
        <f>+VLOOKUP(B19,'resumen UCAP'!$A$5:$O$329,3,0)</f>
        <v>Un</v>
      </c>
      <c r="F19" s="64">
        <f>+VLOOKUP(B19,'resumen UCAP'!$A$5:$O$329,15,0)</f>
        <v>660000</v>
      </c>
      <c r="G19" s="64">
        <v>72</v>
      </c>
      <c r="H19" s="312"/>
      <c r="I19" s="62"/>
      <c r="J19" s="62"/>
      <c r="K19" s="62"/>
      <c r="L19" s="62"/>
      <c r="M19" s="62"/>
      <c r="N19" s="62"/>
      <c r="O19" s="62"/>
      <c r="P19" s="62"/>
      <c r="Q19" s="62"/>
      <c r="R19" s="62"/>
      <c r="S19" s="62"/>
      <c r="T19" s="62"/>
      <c r="U19" s="62"/>
      <c r="V19" s="62"/>
      <c r="W19" s="313"/>
      <c r="X19" s="62"/>
      <c r="Y19" s="62"/>
      <c r="Z19" s="62"/>
      <c r="AA19" s="62"/>
      <c r="AB19" s="62"/>
      <c r="AC19" s="62"/>
      <c r="AD19" s="62"/>
      <c r="AE19" s="62"/>
      <c r="AF19" s="62"/>
      <c r="AG19" s="62"/>
      <c r="AH19" s="62"/>
      <c r="AI19" s="62"/>
      <c r="AJ19" s="62"/>
      <c r="AK19" s="62"/>
    </row>
    <row r="20" spans="2:37" s="73" customFormat="1" x14ac:dyDescent="0.25">
      <c r="B20" s="62" t="s">
        <v>297</v>
      </c>
      <c r="C20" s="62" t="str">
        <f>+VLOOKUP(B20,'resumen UCAP'!$A$5:$O$329,2,0)</f>
        <v>Luminaria SH Na 400w</v>
      </c>
      <c r="D20" s="63">
        <f>+Inventario!D20</f>
        <v>440</v>
      </c>
      <c r="E20" s="63" t="str">
        <f>+VLOOKUP(B20,'resumen UCAP'!$A$5:$O$329,3,0)</f>
        <v>Un</v>
      </c>
      <c r="F20" s="64">
        <f>+VLOOKUP(B20,'resumen UCAP'!$A$5:$O$329,15,0)</f>
        <v>690000</v>
      </c>
      <c r="G20" s="64">
        <v>12</v>
      </c>
      <c r="H20" s="312">
        <f>-G20</f>
        <v>-12</v>
      </c>
      <c r="I20" s="313"/>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row>
    <row r="21" spans="2:37" x14ac:dyDescent="0.25">
      <c r="B21" s="148" t="s">
        <v>73</v>
      </c>
      <c r="C21" s="148" t="str">
        <f>+VLOOKUP(B21,'resumen UCAP'!$A$5:$O$329,2,0)</f>
        <v>Luminaria sodio 70w</v>
      </c>
      <c r="D21" s="149">
        <f>+Inventario!D21</f>
        <v>81</v>
      </c>
      <c r="E21" s="149" t="str">
        <f>+VLOOKUP(B21,'resumen UCAP'!$A$5:$O$329,3,0)</f>
        <v>Un</v>
      </c>
      <c r="F21" s="150">
        <f>+VLOOKUP(B21,'resumen UCAP'!$A$5:$O$329,15,0)</f>
        <v>201765</v>
      </c>
      <c r="G21" s="150">
        <v>14987</v>
      </c>
      <c r="H21" s="310">
        <v>-10000</v>
      </c>
      <c r="I21" s="313"/>
      <c r="J21" s="313"/>
      <c r="K21" s="62"/>
      <c r="L21" s="62"/>
      <c r="M21" s="62"/>
      <c r="N21" s="59"/>
      <c r="O21" s="59"/>
      <c r="P21" s="59"/>
      <c r="Q21" s="59"/>
      <c r="R21" s="59"/>
      <c r="S21" s="59"/>
      <c r="T21" s="59"/>
      <c r="U21" s="59"/>
      <c r="V21" s="59"/>
      <c r="W21" s="59"/>
      <c r="X21" s="59"/>
      <c r="Y21" s="59"/>
      <c r="Z21" s="59"/>
      <c r="AA21" s="59"/>
      <c r="AB21" s="59"/>
      <c r="AC21" s="59"/>
      <c r="AD21" s="59"/>
      <c r="AE21" s="59"/>
      <c r="AF21" s="59"/>
      <c r="AG21" s="59"/>
      <c r="AH21" s="59"/>
      <c r="AI21" s="59"/>
      <c r="AJ21" s="59"/>
      <c r="AK21" s="59"/>
    </row>
    <row r="22" spans="2:37" s="73" customFormat="1" x14ac:dyDescent="0.25">
      <c r="B22" s="62" t="s">
        <v>298</v>
      </c>
      <c r="C22" s="62" t="str">
        <f>+VLOOKUP(B22,'resumen UCAP'!$A$5:$O$329,2,0)</f>
        <v>Luminaria Vertical fluorescente</v>
      </c>
      <c r="D22" s="63">
        <f>+Inventario!D22</f>
        <v>40</v>
      </c>
      <c r="E22" s="63" t="str">
        <f>+VLOOKUP(B22,'resumen UCAP'!$A$5:$O$329,3,0)</f>
        <v>Un</v>
      </c>
      <c r="F22" s="64">
        <f>+VLOOKUP(B22,'resumen UCAP'!$A$5:$O$329,15,0)</f>
        <v>660000</v>
      </c>
      <c r="G22" s="64">
        <v>6</v>
      </c>
      <c r="H22" s="312"/>
      <c r="I22" s="62"/>
      <c r="J22" s="62"/>
      <c r="K22" s="62"/>
      <c r="L22" s="62"/>
      <c r="M22" s="62"/>
      <c r="N22" s="62"/>
      <c r="O22" s="62"/>
      <c r="P22" s="62"/>
      <c r="Q22" s="62"/>
      <c r="R22" s="62"/>
      <c r="S22" s="62"/>
      <c r="T22" s="62"/>
      <c r="U22" s="62"/>
      <c r="V22" s="62"/>
      <c r="W22" s="313"/>
      <c r="X22" s="62"/>
      <c r="Y22" s="62"/>
      <c r="Z22" s="62"/>
      <c r="AA22" s="62"/>
      <c r="AB22" s="62"/>
      <c r="AC22" s="62"/>
      <c r="AD22" s="62"/>
      <c r="AE22" s="62"/>
      <c r="AF22" s="62"/>
      <c r="AG22" s="62"/>
      <c r="AH22" s="62"/>
      <c r="AI22" s="62"/>
      <c r="AJ22" s="62"/>
      <c r="AK22" s="62"/>
    </row>
    <row r="23" spans="2:37" s="73" customFormat="1" x14ac:dyDescent="0.25">
      <c r="B23" s="62" t="s">
        <v>299</v>
      </c>
      <c r="C23" s="62" t="str">
        <f>+VLOOKUP(B23,'resumen UCAP'!$A$5:$O$329,2,0)</f>
        <v>Luminarias Balas 5w</v>
      </c>
      <c r="D23" s="63">
        <f>+Inventario!D23</f>
        <v>5</v>
      </c>
      <c r="E23" s="63" t="str">
        <f>+VLOOKUP(B23,'resumen UCAP'!$A$5:$O$329,3,0)</f>
        <v>Un</v>
      </c>
      <c r="F23" s="64">
        <f>+VLOOKUP(B23,'resumen UCAP'!$A$5:$O$329,15,0)</f>
        <v>82091</v>
      </c>
      <c r="G23" s="64">
        <v>44</v>
      </c>
      <c r="H23" s="312"/>
      <c r="I23" s="313"/>
      <c r="J23" s="62"/>
      <c r="K23" s="62"/>
      <c r="L23" s="62"/>
      <c r="M23" s="62"/>
      <c r="N23" s="62"/>
      <c r="O23" s="62"/>
      <c r="P23" s="62"/>
      <c r="Q23" s="62"/>
      <c r="R23" s="62"/>
      <c r="S23" s="62"/>
      <c r="T23" s="62"/>
      <c r="U23" s="62"/>
      <c r="V23" s="62"/>
      <c r="W23" s="313"/>
      <c r="X23" s="62"/>
      <c r="Y23" s="62"/>
      <c r="Z23" s="62"/>
      <c r="AA23" s="62"/>
      <c r="AB23" s="62"/>
      <c r="AC23" s="62"/>
      <c r="AD23" s="62"/>
      <c r="AE23" s="62"/>
      <c r="AF23" s="62"/>
      <c r="AG23" s="62"/>
      <c r="AH23" s="62"/>
      <c r="AI23" s="62"/>
      <c r="AJ23" s="62"/>
      <c r="AK23" s="62"/>
    </row>
    <row r="24" spans="2:37" s="73" customFormat="1" x14ac:dyDescent="0.25">
      <c r="B24" s="62" t="s">
        <v>74</v>
      </c>
      <c r="C24" s="62" t="str">
        <f>+VLOOKUP(B24,'resumen UCAP'!$A$5:$O$329,2,0)</f>
        <v>Luninaria Onix 150w</v>
      </c>
      <c r="D24" s="63">
        <f>+Inventario!D24</f>
        <v>169</v>
      </c>
      <c r="E24" s="63" t="str">
        <f>+VLOOKUP(B24,'resumen UCAP'!$A$5:$O$329,3,0)</f>
        <v>Un</v>
      </c>
      <c r="F24" s="64">
        <f>+VLOOKUP(B24,'resumen UCAP'!$A$5:$O$329,15,0)</f>
        <v>710000</v>
      </c>
      <c r="G24" s="64">
        <v>32</v>
      </c>
      <c r="H24" s="312">
        <f t="shared" ref="H24:H29" si="2">-G24</f>
        <v>-32</v>
      </c>
      <c r="I24" s="313"/>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row>
    <row r="25" spans="2:37" s="73" customFormat="1" x14ac:dyDescent="0.25">
      <c r="B25" s="62" t="s">
        <v>300</v>
      </c>
      <c r="C25" s="62" t="str">
        <f>+VLOOKUP(B25,'resumen UCAP'!$A$5:$O$329,2,0)</f>
        <v>Proyector MH 150w</v>
      </c>
      <c r="D25" s="63">
        <f>+Inventario!D25</f>
        <v>169</v>
      </c>
      <c r="E25" s="63" t="str">
        <f>+VLOOKUP(B25,'resumen UCAP'!$A$5:$O$329,3,0)</f>
        <v>Un</v>
      </c>
      <c r="F25" s="64">
        <f>+VLOOKUP(B25,'resumen UCAP'!$A$5:$O$329,15,0)</f>
        <v>371625</v>
      </c>
      <c r="G25" s="64">
        <v>29</v>
      </c>
      <c r="H25" s="312">
        <f t="shared" si="2"/>
        <v>-29</v>
      </c>
      <c r="I25" s="62"/>
      <c r="J25" s="62"/>
      <c r="K25" s="62"/>
      <c r="L25" s="62"/>
      <c r="M25" s="62"/>
      <c r="N25" s="62"/>
      <c r="O25" s="62"/>
      <c r="P25" s="62"/>
      <c r="Q25" s="62"/>
      <c r="R25" s="62"/>
      <c r="S25" s="62"/>
      <c r="T25" s="62"/>
      <c r="U25" s="62"/>
      <c r="V25" s="62"/>
      <c r="W25" s="313"/>
      <c r="X25" s="62"/>
      <c r="Y25" s="62"/>
      <c r="Z25" s="62"/>
      <c r="AA25" s="62"/>
      <c r="AB25" s="62"/>
      <c r="AC25" s="62"/>
      <c r="AD25" s="62"/>
      <c r="AE25" s="62"/>
      <c r="AF25" s="62"/>
      <c r="AG25" s="62"/>
      <c r="AH25" s="62"/>
      <c r="AI25" s="62"/>
      <c r="AJ25" s="62"/>
      <c r="AK25" s="62"/>
    </row>
    <row r="26" spans="2:37" s="73" customFormat="1" x14ac:dyDescent="0.25">
      <c r="B26" s="62" t="s">
        <v>75</v>
      </c>
      <c r="C26" s="62" t="str">
        <f>+VLOOKUP(B26,'resumen UCAP'!$A$5:$O$329,2,0)</f>
        <v>Proyector MH 250w</v>
      </c>
      <c r="D26" s="63">
        <f>+Inventario!D26</f>
        <v>279</v>
      </c>
      <c r="E26" s="63" t="str">
        <f>+VLOOKUP(B26,'resumen UCAP'!$A$5:$O$329,3,0)</f>
        <v>Un</v>
      </c>
      <c r="F26" s="64">
        <f>+VLOOKUP(B26,'resumen UCAP'!$A$5:$O$329,15,0)</f>
        <v>413027</v>
      </c>
      <c r="G26" s="64">
        <v>400</v>
      </c>
      <c r="H26" s="312">
        <f t="shared" si="2"/>
        <v>-400</v>
      </c>
      <c r="I26" s="62"/>
      <c r="J26" s="62"/>
      <c r="K26" s="62"/>
      <c r="L26" s="62"/>
      <c r="M26" s="62"/>
      <c r="N26" s="62"/>
      <c r="O26" s="62"/>
      <c r="P26" s="62"/>
      <c r="Q26" s="62"/>
      <c r="R26" s="62"/>
      <c r="S26" s="62"/>
      <c r="T26" s="62"/>
      <c r="U26" s="62"/>
      <c r="V26" s="62"/>
      <c r="W26" s="313"/>
      <c r="X26" s="62"/>
      <c r="Y26" s="62"/>
      <c r="Z26" s="62"/>
      <c r="AA26" s="62"/>
      <c r="AB26" s="62"/>
      <c r="AC26" s="62"/>
      <c r="AD26" s="62"/>
      <c r="AE26" s="62"/>
      <c r="AF26" s="62"/>
      <c r="AG26" s="62"/>
      <c r="AH26" s="62"/>
      <c r="AI26" s="62"/>
      <c r="AJ26" s="62"/>
      <c r="AK26" s="62"/>
    </row>
    <row r="27" spans="2:37" s="73" customFormat="1" x14ac:dyDescent="0.25">
      <c r="B27" s="62" t="s">
        <v>301</v>
      </c>
      <c r="C27" s="62" t="str">
        <f>+VLOOKUP(B27,'resumen UCAP'!$A$5:$O$329,2,0)</f>
        <v>Proyector MH 400w</v>
      </c>
      <c r="D27" s="63">
        <f>+Inventario!D27</f>
        <v>440</v>
      </c>
      <c r="E27" s="63" t="str">
        <f>+VLOOKUP(B27,'resumen UCAP'!$A$5:$O$329,3,0)</f>
        <v>Un</v>
      </c>
      <c r="F27" s="64">
        <f>+VLOOKUP(B27,'resumen UCAP'!$A$5:$O$329,15,0)</f>
        <v>511021</v>
      </c>
      <c r="G27" s="64">
        <v>1753</v>
      </c>
      <c r="H27" s="312">
        <f t="shared" si="2"/>
        <v>-1753</v>
      </c>
      <c r="I27" s="62"/>
      <c r="J27" s="62"/>
      <c r="K27" s="62"/>
      <c r="L27" s="62"/>
      <c r="M27" s="62"/>
      <c r="N27" s="62"/>
      <c r="O27" s="62"/>
      <c r="P27" s="62"/>
      <c r="Q27" s="62"/>
      <c r="R27" s="62"/>
      <c r="S27" s="62"/>
      <c r="T27" s="62"/>
      <c r="U27" s="62"/>
      <c r="V27" s="62"/>
      <c r="W27" s="313"/>
      <c r="X27" s="62"/>
      <c r="Y27" s="62"/>
      <c r="Z27" s="62"/>
      <c r="AA27" s="62"/>
      <c r="AB27" s="62"/>
      <c r="AC27" s="62"/>
      <c r="AD27" s="62"/>
      <c r="AE27" s="62"/>
      <c r="AF27" s="62"/>
      <c r="AG27" s="62"/>
      <c r="AH27" s="62"/>
      <c r="AI27" s="62"/>
      <c r="AJ27" s="62"/>
      <c r="AK27" s="62"/>
    </row>
    <row r="28" spans="2:37" s="73" customFormat="1" x14ac:dyDescent="0.25">
      <c r="B28" s="62" t="s">
        <v>22</v>
      </c>
      <c r="C28" s="62" t="str">
        <f>+VLOOKUP(B28,'resumen UCAP'!$A$5:$O$329,2,0)</f>
        <v>Proyector MH 50-70w Tipo aplique</v>
      </c>
      <c r="D28" s="63">
        <f>+Inventario!D28</f>
        <v>81</v>
      </c>
      <c r="E28" s="63" t="str">
        <f>+VLOOKUP(B28,'resumen UCAP'!$A$5:$O$329,3,0)</f>
        <v>Un</v>
      </c>
      <c r="F28" s="64">
        <f>+VLOOKUP(B28,'resumen UCAP'!$A$5:$O$329,15,0)</f>
        <v>260000</v>
      </c>
      <c r="G28" s="64">
        <v>21</v>
      </c>
      <c r="H28" s="312">
        <f t="shared" si="2"/>
        <v>-21</v>
      </c>
      <c r="I28" s="62"/>
      <c r="J28" s="62"/>
      <c r="K28" s="62"/>
      <c r="L28" s="62"/>
      <c r="M28" s="62"/>
      <c r="N28" s="62"/>
      <c r="O28" s="62"/>
      <c r="P28" s="62"/>
      <c r="Q28" s="62"/>
      <c r="R28" s="62"/>
      <c r="S28" s="62"/>
      <c r="T28" s="62"/>
      <c r="U28" s="62"/>
      <c r="V28" s="62"/>
      <c r="W28" s="313"/>
      <c r="X28" s="62"/>
      <c r="Y28" s="62"/>
      <c r="Z28" s="62"/>
      <c r="AA28" s="62"/>
      <c r="AB28" s="62"/>
      <c r="AC28" s="62"/>
      <c r="AD28" s="62"/>
      <c r="AE28" s="62"/>
      <c r="AF28" s="62"/>
      <c r="AG28" s="62"/>
      <c r="AH28" s="62"/>
      <c r="AI28" s="62"/>
      <c r="AJ28" s="62"/>
      <c r="AK28" s="62"/>
    </row>
    <row r="29" spans="2:37" s="73" customFormat="1" x14ac:dyDescent="0.25">
      <c r="B29" s="62" t="s">
        <v>302</v>
      </c>
      <c r="C29" s="62" t="str">
        <f>+VLOOKUP(B29,'resumen UCAP'!$A$5:$O$329,2,0)</f>
        <v>Proyector NA 1000w</v>
      </c>
      <c r="D29" s="63">
        <f>+Inventario!D29</f>
        <v>1100</v>
      </c>
      <c r="E29" s="63" t="str">
        <f>+VLOOKUP(B29,'resumen UCAP'!$A$5:$O$329,3,0)</f>
        <v>Un</v>
      </c>
      <c r="F29" s="64">
        <f>+VLOOKUP(B29,'resumen UCAP'!$A$5:$O$329,15,0)</f>
        <v>540000</v>
      </c>
      <c r="G29" s="64">
        <v>244</v>
      </c>
      <c r="H29" s="312">
        <f t="shared" si="2"/>
        <v>-244</v>
      </c>
      <c r="I29" s="313"/>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row>
    <row r="30" spans="2:37" s="73" customFormat="1" x14ac:dyDescent="0.25">
      <c r="B30" s="62" t="s">
        <v>23</v>
      </c>
      <c r="C30" s="62" t="str">
        <f>+VLOOKUP(B30,'resumen UCAP'!$A$5:$O$329,2,0)</f>
        <v>Luminarias Ba├â┬▒adores - LED</v>
      </c>
      <c r="D30" s="63">
        <f>+Inventario!D30</f>
        <v>30</v>
      </c>
      <c r="E30" s="63" t="str">
        <f>+VLOOKUP(B30,'resumen UCAP'!$A$5:$O$329,3,0)</f>
        <v>Un</v>
      </c>
      <c r="F30" s="64">
        <f>+VLOOKUP(B30,'resumen UCAP'!$A$5:$O$329,15,0)</f>
        <v>361000</v>
      </c>
      <c r="G30" s="64">
        <v>18</v>
      </c>
      <c r="H30" s="312"/>
      <c r="I30" s="62"/>
      <c r="J30" s="62"/>
      <c r="K30" s="62"/>
      <c r="L30" s="62"/>
      <c r="M30" s="62"/>
      <c r="N30" s="62"/>
      <c r="O30" s="62"/>
      <c r="P30" s="62"/>
      <c r="Q30" s="62"/>
      <c r="R30" s="62"/>
      <c r="S30" s="62"/>
      <c r="T30" s="62"/>
      <c r="U30" s="62"/>
      <c r="V30" s="62"/>
      <c r="W30" s="313"/>
      <c r="X30" s="62"/>
      <c r="Y30" s="62"/>
      <c r="Z30" s="62"/>
      <c r="AA30" s="62"/>
      <c r="AB30" s="62"/>
      <c r="AC30" s="62"/>
      <c r="AD30" s="62"/>
      <c r="AE30" s="62"/>
      <c r="AF30" s="62"/>
      <c r="AG30" s="62"/>
      <c r="AH30" s="62"/>
      <c r="AI30" s="62"/>
      <c r="AJ30" s="62"/>
      <c r="AK30" s="62"/>
    </row>
    <row r="31" spans="2:37" s="73" customFormat="1" x14ac:dyDescent="0.25">
      <c r="B31" s="62" t="s">
        <v>303</v>
      </c>
      <c r="C31" s="62" t="str">
        <f>+VLOOKUP(B31,'resumen UCAP'!$A$5:$O$329,2,0)</f>
        <v>Proyector led 100w</v>
      </c>
      <c r="D31" s="63">
        <f>+Inventario!D31</f>
        <v>100</v>
      </c>
      <c r="E31" s="63" t="str">
        <f>+VLOOKUP(B31,'resumen UCAP'!$A$5:$O$329,3,0)</f>
        <v>Un</v>
      </c>
      <c r="F31" s="64">
        <f>+VLOOKUP(B31,'resumen UCAP'!$A$5:$O$329,15,0)</f>
        <v>258000</v>
      </c>
      <c r="G31" s="64">
        <v>8</v>
      </c>
      <c r="H31" s="312"/>
      <c r="I31" s="62"/>
      <c r="J31" s="62"/>
      <c r="K31" s="62"/>
      <c r="L31" s="62"/>
      <c r="M31" s="62"/>
      <c r="N31" s="62"/>
      <c r="O31" s="62"/>
      <c r="P31" s="62"/>
      <c r="Q31" s="62"/>
      <c r="R31" s="62"/>
      <c r="S31" s="62"/>
      <c r="T31" s="62"/>
      <c r="U31" s="62"/>
      <c r="V31" s="62"/>
      <c r="W31" s="313"/>
      <c r="X31" s="62"/>
      <c r="Y31" s="62"/>
      <c r="Z31" s="62"/>
      <c r="AA31" s="62"/>
      <c r="AB31" s="62"/>
      <c r="AC31" s="62"/>
      <c r="AD31" s="62"/>
      <c r="AE31" s="62"/>
      <c r="AF31" s="62"/>
      <c r="AG31" s="62"/>
      <c r="AH31" s="62"/>
      <c r="AI31" s="62"/>
      <c r="AJ31" s="62"/>
      <c r="AK31" s="62"/>
    </row>
    <row r="32" spans="2:37" s="73" customFormat="1" x14ac:dyDescent="0.25">
      <c r="B32" s="62" t="s">
        <v>24</v>
      </c>
      <c r="C32" s="62" t="str">
        <f>+VLOOKUP(B32,'resumen UCAP'!$A$5:$O$329,2,0)</f>
        <v>Luminaria led 28-30w</v>
      </c>
      <c r="D32" s="63">
        <f>+Inventario!D32</f>
        <v>30</v>
      </c>
      <c r="E32" s="63" t="str">
        <f>+VLOOKUP(B32,'resumen UCAP'!$A$5:$O$329,3,0)</f>
        <v>Un</v>
      </c>
      <c r="F32" s="64">
        <f>+VLOOKUP(B32,'resumen UCAP'!$A$5:$O$329,15,0)</f>
        <v>803602</v>
      </c>
      <c r="G32" s="64">
        <v>7</v>
      </c>
      <c r="H32" s="312"/>
      <c r="I32" s="62"/>
      <c r="J32" s="62"/>
      <c r="K32" s="62"/>
      <c r="L32" s="62"/>
      <c r="M32" s="62"/>
      <c r="N32" s="62"/>
      <c r="O32" s="62"/>
      <c r="P32" s="62"/>
      <c r="Q32" s="62"/>
      <c r="R32" s="62"/>
      <c r="S32" s="62"/>
      <c r="T32" s="62"/>
      <c r="U32" s="62"/>
      <c r="V32" s="62"/>
      <c r="W32" s="313"/>
      <c r="X32" s="62"/>
      <c r="Y32" s="62"/>
      <c r="Z32" s="62"/>
      <c r="AA32" s="62"/>
      <c r="AB32" s="62"/>
      <c r="AC32" s="62"/>
      <c r="AD32" s="62"/>
      <c r="AE32" s="62"/>
      <c r="AF32" s="62"/>
      <c r="AG32" s="62"/>
      <c r="AH32" s="62"/>
      <c r="AI32" s="62"/>
      <c r="AJ32" s="62"/>
      <c r="AK32" s="62"/>
    </row>
    <row r="33" spans="2:37" s="73" customFormat="1" x14ac:dyDescent="0.25">
      <c r="B33" s="62" t="s">
        <v>304</v>
      </c>
      <c r="C33" s="62" t="str">
        <f>+VLOOKUP(B33,'resumen UCAP'!$A$5:$O$329,2,0)</f>
        <v>Proyector Led 300w</v>
      </c>
      <c r="D33" s="63">
        <f>+Inventario!D33</f>
        <v>30</v>
      </c>
      <c r="E33" s="63" t="str">
        <f>+VLOOKUP(B33,'resumen UCAP'!$A$5:$O$329,3,0)</f>
        <v>Un</v>
      </c>
      <c r="F33" s="64">
        <f>+VLOOKUP(B33,'resumen UCAP'!$A$5:$O$329,15,0)</f>
        <v>160000</v>
      </c>
      <c r="G33" s="64">
        <v>21</v>
      </c>
      <c r="H33" s="312"/>
      <c r="I33" s="62"/>
      <c r="J33" s="62"/>
      <c r="K33" s="62"/>
      <c r="L33" s="62"/>
      <c r="M33" s="62"/>
      <c r="N33" s="62"/>
      <c r="O33" s="62"/>
      <c r="P33" s="62"/>
      <c r="Q33" s="62"/>
      <c r="R33" s="62"/>
      <c r="S33" s="62"/>
      <c r="T33" s="62"/>
      <c r="U33" s="62"/>
      <c r="V33" s="62"/>
      <c r="W33" s="313"/>
      <c r="X33" s="62"/>
      <c r="Y33" s="62"/>
      <c r="Z33" s="62"/>
      <c r="AA33" s="62"/>
      <c r="AB33" s="62"/>
      <c r="AC33" s="62"/>
      <c r="AD33" s="62"/>
      <c r="AE33" s="62"/>
      <c r="AF33" s="62"/>
      <c r="AG33" s="62"/>
      <c r="AH33" s="62"/>
      <c r="AI33" s="62"/>
      <c r="AJ33" s="62"/>
      <c r="AK33" s="62"/>
    </row>
    <row r="34" spans="2:37" s="73" customFormat="1" x14ac:dyDescent="0.25">
      <c r="B34" s="62" t="s">
        <v>305</v>
      </c>
      <c r="C34" s="62" t="str">
        <f>+VLOOKUP(B34,'resumen UCAP'!$A$5:$O$329,2,0)</f>
        <v>Luminaria Led 26w</v>
      </c>
      <c r="D34" s="63">
        <f>+Inventario!D34</f>
        <v>26</v>
      </c>
      <c r="E34" s="63" t="str">
        <f>+VLOOKUP(B34,'resumen UCAP'!$A$5:$O$329,3,0)</f>
        <v>Un</v>
      </c>
      <c r="F34" s="64">
        <f>+VLOOKUP(B34,'resumen UCAP'!$A$5:$O$329,15,0)</f>
        <v>2009070</v>
      </c>
      <c r="G34" s="64">
        <v>7</v>
      </c>
      <c r="H34" s="312"/>
      <c r="I34" s="62"/>
      <c r="J34" s="62"/>
      <c r="K34" s="62"/>
      <c r="L34" s="62"/>
      <c r="M34" s="62"/>
      <c r="N34" s="62"/>
      <c r="O34" s="62"/>
      <c r="P34" s="62"/>
      <c r="Q34" s="62"/>
      <c r="R34" s="62"/>
      <c r="S34" s="62"/>
      <c r="T34" s="62"/>
      <c r="U34" s="62"/>
      <c r="V34" s="62"/>
      <c r="W34" s="313"/>
      <c r="X34" s="62"/>
      <c r="Y34" s="62"/>
      <c r="Z34" s="62"/>
      <c r="AA34" s="62"/>
      <c r="AB34" s="62"/>
      <c r="AC34" s="62"/>
      <c r="AD34" s="62"/>
      <c r="AE34" s="62"/>
      <c r="AF34" s="62"/>
      <c r="AG34" s="62"/>
      <c r="AH34" s="62"/>
      <c r="AI34" s="62"/>
      <c r="AJ34" s="62"/>
      <c r="AK34" s="62"/>
    </row>
    <row r="35" spans="2:37" s="73" customFormat="1" x14ac:dyDescent="0.25">
      <c r="B35" s="62" t="s">
        <v>306</v>
      </c>
      <c r="C35" s="62" t="str">
        <f>+VLOOKUP(B35,'resumen UCAP'!$A$5:$O$329,2,0)</f>
        <v>Luminaria Led 19w</v>
      </c>
      <c r="D35" s="63">
        <f>+Inventario!D35</f>
        <v>19</v>
      </c>
      <c r="E35" s="63" t="str">
        <f>+VLOOKUP(B35,'resumen UCAP'!$A$5:$O$329,3,0)</f>
        <v>Un</v>
      </c>
      <c r="F35" s="64">
        <f>+VLOOKUP(B35,'resumen UCAP'!$A$5:$O$329,15,0)</f>
        <v>2009070</v>
      </c>
      <c r="G35" s="64">
        <v>13</v>
      </c>
      <c r="H35" s="312"/>
      <c r="I35" s="62"/>
      <c r="J35" s="62"/>
      <c r="K35" s="62"/>
      <c r="L35" s="62"/>
      <c r="M35" s="62"/>
      <c r="N35" s="62"/>
      <c r="O35" s="62"/>
      <c r="P35" s="62"/>
      <c r="Q35" s="62"/>
      <c r="R35" s="62"/>
      <c r="S35" s="62"/>
      <c r="T35" s="62"/>
      <c r="U35" s="62"/>
      <c r="V35" s="62"/>
      <c r="W35" s="313"/>
      <c r="X35" s="62"/>
      <c r="Y35" s="62"/>
      <c r="Z35" s="62"/>
      <c r="AA35" s="62"/>
      <c r="AB35" s="62"/>
      <c r="AC35" s="62"/>
      <c r="AD35" s="62"/>
      <c r="AE35" s="62"/>
      <c r="AF35" s="62"/>
      <c r="AG35" s="62"/>
      <c r="AH35" s="62"/>
      <c r="AI35" s="62"/>
      <c r="AJ35" s="62"/>
      <c r="AK35" s="62"/>
    </row>
    <row r="36" spans="2:37" s="73" customFormat="1" x14ac:dyDescent="0.25">
      <c r="B36" s="62" t="s">
        <v>25</v>
      </c>
      <c r="C36" s="62" t="str">
        <f>+VLOOKUP(B36,'resumen UCAP'!$A$5:$O$329,2,0)</f>
        <v>Proyector Led RGB 200w</v>
      </c>
      <c r="D36" s="63">
        <f>+Inventario!D36</f>
        <v>200</v>
      </c>
      <c r="E36" s="63" t="str">
        <f>+VLOOKUP(B36,'resumen UCAP'!$A$5:$O$329,3,0)</f>
        <v>Un</v>
      </c>
      <c r="F36" s="64">
        <f>+VLOOKUP(B36,'resumen UCAP'!$A$5:$O$329,15,0)</f>
        <v>330000</v>
      </c>
      <c r="G36" s="64">
        <v>6</v>
      </c>
      <c r="H36" s="312"/>
      <c r="I36" s="62"/>
      <c r="J36" s="62"/>
      <c r="K36" s="62"/>
      <c r="L36" s="62"/>
      <c r="M36" s="62"/>
      <c r="N36" s="62"/>
      <c r="O36" s="62"/>
      <c r="P36" s="62"/>
      <c r="Q36" s="62"/>
      <c r="R36" s="62"/>
      <c r="S36" s="62"/>
      <c r="T36" s="62"/>
      <c r="U36" s="62"/>
      <c r="V36" s="62"/>
      <c r="W36" s="313"/>
      <c r="X36" s="62"/>
      <c r="Y36" s="62"/>
      <c r="Z36" s="62"/>
      <c r="AA36" s="62"/>
      <c r="AB36" s="62"/>
      <c r="AC36" s="62"/>
      <c r="AD36" s="62"/>
      <c r="AE36" s="62"/>
      <c r="AF36" s="62"/>
      <c r="AG36" s="62"/>
      <c r="AH36" s="62"/>
      <c r="AI36" s="62"/>
      <c r="AJ36" s="62"/>
      <c r="AK36" s="62"/>
    </row>
    <row r="37" spans="2:37" s="73" customFormat="1" x14ac:dyDescent="0.25">
      <c r="B37" s="62" t="s">
        <v>307</v>
      </c>
      <c r="C37" s="62" t="str">
        <f>+VLOOKUP(B37,'resumen UCAP'!$A$5:$O$329,2,0)</f>
        <v>Proyector led 400w</v>
      </c>
      <c r="D37" s="63">
        <f>+Inventario!D37</f>
        <v>400</v>
      </c>
      <c r="E37" s="63" t="str">
        <f>+VLOOKUP(B37,'resumen UCAP'!$A$5:$O$329,3,0)</f>
        <v>Un</v>
      </c>
      <c r="F37" s="64">
        <f>+VLOOKUP(B37,'resumen UCAP'!$A$5:$O$329,15,0)</f>
        <v>2253025</v>
      </c>
      <c r="G37" s="64">
        <v>153</v>
      </c>
      <c r="H37" s="312"/>
      <c r="I37" s="62"/>
      <c r="J37" s="62"/>
      <c r="K37" s="62"/>
      <c r="L37" s="62"/>
      <c r="M37" s="62"/>
      <c r="N37" s="62"/>
      <c r="O37" s="62"/>
      <c r="P37" s="62"/>
      <c r="Q37" s="62"/>
      <c r="R37" s="62"/>
      <c r="S37" s="62"/>
      <c r="T37" s="62"/>
      <c r="U37" s="62"/>
      <c r="V37" s="62"/>
      <c r="W37" s="313"/>
      <c r="X37" s="62"/>
      <c r="Y37" s="62"/>
      <c r="Z37" s="62"/>
      <c r="AA37" s="62"/>
      <c r="AB37" s="62"/>
      <c r="AC37" s="62"/>
      <c r="AD37" s="62"/>
      <c r="AE37" s="62"/>
      <c r="AF37" s="62"/>
      <c r="AG37" s="62"/>
      <c r="AH37" s="62"/>
      <c r="AI37" s="62"/>
      <c r="AJ37" s="62"/>
      <c r="AK37" s="62"/>
    </row>
    <row r="38" spans="2:37" s="73" customFormat="1" x14ac:dyDescent="0.25">
      <c r="B38" s="62" t="s">
        <v>308</v>
      </c>
      <c r="C38" s="62" t="str">
        <f>+VLOOKUP(B38,'resumen UCAP'!$A$5:$O$329,2,0)</f>
        <v>Bolardo Led 10w</v>
      </c>
      <c r="D38" s="63">
        <f>+Inventario!D38</f>
        <v>10</v>
      </c>
      <c r="E38" s="63" t="str">
        <f>+VLOOKUP(B38,'resumen UCAP'!$A$5:$O$329,3,0)</f>
        <v>Un</v>
      </c>
      <c r="F38" s="64">
        <f>+VLOOKUP(B38,'resumen UCAP'!$A$5:$O$329,15,0)</f>
        <v>179900</v>
      </c>
      <c r="G38" s="64">
        <v>114</v>
      </c>
      <c r="H38" s="312"/>
      <c r="I38" s="62"/>
      <c r="J38" s="62"/>
      <c r="K38" s="62"/>
      <c r="L38" s="62"/>
      <c r="M38" s="62"/>
      <c r="N38" s="62"/>
      <c r="O38" s="62"/>
      <c r="P38" s="62"/>
      <c r="Q38" s="62"/>
      <c r="R38" s="62"/>
      <c r="S38" s="62"/>
      <c r="T38" s="62"/>
      <c r="U38" s="62"/>
      <c r="V38" s="62"/>
      <c r="W38" s="313"/>
      <c r="X38" s="62"/>
      <c r="Y38" s="62"/>
      <c r="Z38" s="62"/>
      <c r="AA38" s="62"/>
      <c r="AB38" s="62"/>
      <c r="AC38" s="62"/>
      <c r="AD38" s="62"/>
      <c r="AE38" s="62"/>
      <c r="AF38" s="62"/>
      <c r="AG38" s="62"/>
      <c r="AH38" s="62"/>
      <c r="AI38" s="62"/>
      <c r="AJ38" s="62"/>
      <c r="AK38" s="62"/>
    </row>
    <row r="39" spans="2:37" s="73" customFormat="1" x14ac:dyDescent="0.25">
      <c r="B39" s="62" t="s">
        <v>309</v>
      </c>
      <c r="C39" s="62" t="str">
        <f>+VLOOKUP(B39,'resumen UCAP'!$A$5:$O$329,2,0)</f>
        <v>Ba├▒ador 24w</v>
      </c>
      <c r="D39" s="63">
        <f>+Inventario!D39</f>
        <v>24</v>
      </c>
      <c r="E39" s="63" t="str">
        <f>+VLOOKUP(B39,'resumen UCAP'!$A$5:$O$329,3,0)</f>
        <v>Un</v>
      </c>
      <c r="F39" s="64">
        <f>+VLOOKUP(B39,'resumen UCAP'!$A$5:$O$329,15,0)</f>
        <v>620000</v>
      </c>
      <c r="G39" s="64">
        <v>12</v>
      </c>
      <c r="H39" s="312"/>
      <c r="I39" s="62"/>
      <c r="J39" s="62"/>
      <c r="K39" s="62"/>
      <c r="L39" s="62"/>
      <c r="M39" s="62"/>
      <c r="N39" s="62"/>
      <c r="O39" s="62"/>
      <c r="P39" s="62"/>
      <c r="Q39" s="62"/>
      <c r="R39" s="62"/>
      <c r="S39" s="62"/>
      <c r="T39" s="62"/>
      <c r="U39" s="62"/>
      <c r="V39" s="62"/>
      <c r="W39" s="313"/>
      <c r="X39" s="62"/>
      <c r="Y39" s="62"/>
      <c r="Z39" s="62"/>
      <c r="AA39" s="62"/>
      <c r="AB39" s="62"/>
      <c r="AC39" s="62"/>
      <c r="AD39" s="62"/>
      <c r="AE39" s="62"/>
      <c r="AF39" s="62"/>
      <c r="AG39" s="62"/>
      <c r="AH39" s="62"/>
      <c r="AI39" s="62"/>
      <c r="AJ39" s="62"/>
      <c r="AK39" s="62"/>
    </row>
    <row r="40" spans="2:37" s="73" customFormat="1" x14ac:dyDescent="0.25">
      <c r="B40" s="62" t="s">
        <v>310</v>
      </c>
      <c r="C40" s="62" t="str">
        <f>+VLOOKUP(B40,'resumen UCAP'!$A$5:$O$329,2,0)</f>
        <v>Ba├▒ador 36w</v>
      </c>
      <c r="D40" s="63">
        <f>+Inventario!D40</f>
        <v>36</v>
      </c>
      <c r="E40" s="63" t="str">
        <f>+VLOOKUP(B40,'resumen UCAP'!$A$5:$O$329,3,0)</f>
        <v>Un</v>
      </c>
      <c r="F40" s="64">
        <f>+VLOOKUP(B40,'resumen UCAP'!$A$5:$O$329,15,0)</f>
        <v>720000</v>
      </c>
      <c r="G40" s="64">
        <v>81</v>
      </c>
      <c r="H40" s="312"/>
      <c r="I40" s="62"/>
      <c r="J40" s="62"/>
      <c r="K40" s="62"/>
      <c r="L40" s="62"/>
      <c r="M40" s="62"/>
      <c r="N40" s="62"/>
      <c r="O40" s="62"/>
      <c r="P40" s="62"/>
      <c r="Q40" s="62"/>
      <c r="R40" s="62"/>
      <c r="S40" s="62"/>
      <c r="T40" s="62"/>
      <c r="U40" s="62"/>
      <c r="V40" s="62"/>
      <c r="W40" s="313"/>
      <c r="X40" s="62"/>
      <c r="Y40" s="62"/>
      <c r="Z40" s="62"/>
      <c r="AA40" s="62"/>
      <c r="AB40" s="62"/>
      <c r="AC40" s="62"/>
      <c r="AD40" s="62"/>
      <c r="AE40" s="62"/>
      <c r="AF40" s="62"/>
      <c r="AG40" s="62"/>
      <c r="AH40" s="62"/>
      <c r="AI40" s="62"/>
      <c r="AJ40" s="62"/>
      <c r="AK40" s="62"/>
    </row>
    <row r="41" spans="2:37" s="73" customFormat="1" x14ac:dyDescent="0.25">
      <c r="B41" s="62" t="s">
        <v>311</v>
      </c>
      <c r="C41" s="62" t="str">
        <f>+VLOOKUP(B41,'resumen UCAP'!$A$5:$O$329,2,0)</f>
        <v>Luminaria led 80w</v>
      </c>
      <c r="D41" s="63">
        <f>+Inventario!D41</f>
        <v>80</v>
      </c>
      <c r="E41" s="63" t="str">
        <f>+VLOOKUP(B41,'resumen UCAP'!$A$5:$O$329,3,0)</f>
        <v>Un</v>
      </c>
      <c r="F41" s="64">
        <f>+VLOOKUP(B41,'resumen UCAP'!$A$5:$O$329,15,0)</f>
        <v>572938</v>
      </c>
      <c r="G41" s="64">
        <v>54</v>
      </c>
      <c r="H41" s="312"/>
      <c r="I41" s="62"/>
      <c r="J41" s="62"/>
      <c r="K41" s="62"/>
      <c r="L41" s="62"/>
      <c r="M41" s="62"/>
      <c r="N41" s="62"/>
      <c r="O41" s="62"/>
      <c r="P41" s="62"/>
      <c r="Q41" s="62"/>
      <c r="R41" s="62"/>
      <c r="S41" s="62"/>
      <c r="T41" s="62"/>
      <c r="U41" s="62"/>
      <c r="V41" s="62"/>
      <c r="W41" s="313"/>
      <c r="X41" s="62"/>
      <c r="Y41" s="62"/>
      <c r="Z41" s="62"/>
      <c r="AA41" s="62"/>
      <c r="AB41" s="62"/>
      <c r="AC41" s="62"/>
      <c r="AD41" s="62"/>
      <c r="AE41" s="62"/>
      <c r="AF41" s="62"/>
      <c r="AG41" s="62"/>
      <c r="AH41" s="62"/>
      <c r="AI41" s="62"/>
      <c r="AJ41" s="62"/>
      <c r="AK41" s="62"/>
    </row>
    <row r="42" spans="2:37" s="73" customFormat="1" x14ac:dyDescent="0.25">
      <c r="B42" s="62" t="s">
        <v>312</v>
      </c>
      <c r="C42" s="62" t="str">
        <f>+VLOOKUP(B42,'resumen UCAP'!$A$5:$O$329,2,0)</f>
        <v>Proyector Led 30w</v>
      </c>
      <c r="D42" s="63">
        <f>+Inventario!D42</f>
        <v>30</v>
      </c>
      <c r="E42" s="63" t="str">
        <f>+VLOOKUP(B42,'resumen UCAP'!$A$5:$O$329,3,0)</f>
        <v>Un</v>
      </c>
      <c r="F42" s="64">
        <f>+VLOOKUP(B42,'resumen UCAP'!$A$5:$O$329,15,0)</f>
        <v>154677</v>
      </c>
      <c r="G42" s="64">
        <v>1</v>
      </c>
      <c r="H42" s="312"/>
      <c r="I42" s="62"/>
      <c r="J42" s="62"/>
      <c r="K42" s="62"/>
      <c r="L42" s="62"/>
      <c r="M42" s="62"/>
      <c r="N42" s="62"/>
      <c r="O42" s="62"/>
      <c r="P42" s="62"/>
      <c r="Q42" s="62"/>
      <c r="R42" s="62"/>
      <c r="S42" s="62"/>
      <c r="T42" s="62"/>
      <c r="U42" s="62"/>
      <c r="V42" s="62"/>
      <c r="W42" s="313"/>
      <c r="X42" s="62"/>
      <c r="Y42" s="62"/>
      <c r="Z42" s="62"/>
      <c r="AA42" s="62"/>
      <c r="AB42" s="62"/>
      <c r="AC42" s="62"/>
      <c r="AD42" s="62"/>
      <c r="AE42" s="62"/>
      <c r="AF42" s="62"/>
      <c r="AG42" s="62"/>
      <c r="AH42" s="62"/>
      <c r="AI42" s="62"/>
      <c r="AJ42" s="62"/>
      <c r="AK42" s="62"/>
    </row>
    <row r="43" spans="2:37" s="73" customFormat="1" x14ac:dyDescent="0.25">
      <c r="B43" s="62" t="s">
        <v>313</v>
      </c>
      <c r="C43" s="62" t="str">
        <f>+VLOOKUP(B43,'resumen UCAP'!$A$5:$O$329,2,0)</f>
        <v>Proyector Led 20w</v>
      </c>
      <c r="D43" s="63">
        <f>+Inventario!D43</f>
        <v>20</v>
      </c>
      <c r="E43" s="63" t="str">
        <f>+VLOOKUP(B43,'resumen UCAP'!$A$5:$O$329,3,0)</f>
        <v>Un</v>
      </c>
      <c r="F43" s="64">
        <f>+VLOOKUP(B43,'resumen UCAP'!$A$5:$O$329,15,0)</f>
        <v>154677</v>
      </c>
      <c r="G43" s="64">
        <v>9</v>
      </c>
      <c r="H43" s="312"/>
      <c r="I43" s="62"/>
      <c r="J43" s="62"/>
      <c r="K43" s="62"/>
      <c r="L43" s="62"/>
      <c r="M43" s="62"/>
      <c r="N43" s="62"/>
      <c r="O43" s="62"/>
      <c r="P43" s="62"/>
      <c r="Q43" s="62"/>
      <c r="R43" s="62"/>
      <c r="S43" s="62"/>
      <c r="T43" s="62"/>
      <c r="U43" s="62"/>
      <c r="V43" s="62"/>
      <c r="W43" s="313"/>
      <c r="X43" s="62"/>
      <c r="Y43" s="62"/>
      <c r="Z43" s="62"/>
      <c r="AA43" s="62"/>
      <c r="AB43" s="62"/>
      <c r="AC43" s="62"/>
      <c r="AD43" s="62"/>
      <c r="AE43" s="62"/>
      <c r="AF43" s="62"/>
      <c r="AG43" s="62"/>
      <c r="AH43" s="62"/>
      <c r="AI43" s="62"/>
      <c r="AJ43" s="62"/>
      <c r="AK43" s="62"/>
    </row>
    <row r="44" spans="2:37" s="73" customFormat="1" x14ac:dyDescent="0.25">
      <c r="B44" s="62" t="s">
        <v>314</v>
      </c>
      <c r="C44" s="62" t="str">
        <f>+VLOOKUP(B44,'resumen UCAP'!$A$5:$O$329,2,0)</f>
        <v>LUMINARIA NA 250W NUEVA</v>
      </c>
      <c r="D44" s="63">
        <f>+Inventario!D44</f>
        <v>279</v>
      </c>
      <c r="E44" s="63" t="str">
        <f>+VLOOKUP(B44,'resumen UCAP'!$A$5:$O$329,3,0)</f>
        <v>Un</v>
      </c>
      <c r="F44" s="64">
        <f>+VLOOKUP(B44,'resumen UCAP'!$A$5:$O$329,15,0)</f>
        <v>390288</v>
      </c>
      <c r="G44" s="64">
        <v>137</v>
      </c>
      <c r="H44" s="312">
        <f>-G44</f>
        <v>-137</v>
      </c>
      <c r="I44" s="313"/>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row>
    <row r="45" spans="2:37" s="73" customFormat="1" x14ac:dyDescent="0.25">
      <c r="B45" s="62" t="s">
        <v>315</v>
      </c>
      <c r="C45" s="62" t="str">
        <f>+VLOOKUP(B45,'resumen UCAP'!$A$5:$O$329,2,0)</f>
        <v>LUMINARIA NA 400W SEGUNDA</v>
      </c>
      <c r="D45" s="63">
        <f>+Inventario!D45</f>
        <v>440</v>
      </c>
      <c r="E45" s="63" t="str">
        <f>+VLOOKUP(B45,'resumen UCAP'!$A$5:$O$329,3,0)</f>
        <v>Un</v>
      </c>
      <c r="F45" s="64">
        <f>+VLOOKUP(B45,'resumen UCAP'!$A$5:$O$329,15,0)</f>
        <v>509142</v>
      </c>
      <c r="G45" s="64">
        <v>2</v>
      </c>
      <c r="H45" s="312">
        <f>-G45</f>
        <v>-2</v>
      </c>
      <c r="I45" s="313"/>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row>
    <row r="46" spans="2:37" s="73" customFormat="1" x14ac:dyDescent="0.25">
      <c r="B46" s="62" t="s">
        <v>316</v>
      </c>
      <c r="C46" s="62" t="str">
        <f>+VLOOKUP(B46,'resumen UCAP'!$A$5:$O$329,2,0)</f>
        <v>PROYECTOR MH DE 400W SEGUNDA</v>
      </c>
      <c r="D46" s="63">
        <f>+Inventario!D46</f>
        <v>440</v>
      </c>
      <c r="E46" s="63" t="str">
        <f>+VLOOKUP(B46,'resumen UCAP'!$A$5:$O$329,3,0)</f>
        <v>Un</v>
      </c>
      <c r="F46" s="64">
        <f>+VLOOKUP(B46,'resumen UCAP'!$A$5:$O$329,15,0)</f>
        <v>509142</v>
      </c>
      <c r="G46" s="64">
        <v>1</v>
      </c>
      <c r="H46" s="312">
        <f>-G46</f>
        <v>-1</v>
      </c>
      <c r="I46" s="62"/>
      <c r="J46" s="62"/>
      <c r="K46" s="62"/>
      <c r="L46" s="62"/>
      <c r="M46" s="62"/>
      <c r="N46" s="62"/>
      <c r="O46" s="62"/>
      <c r="P46" s="62"/>
      <c r="Q46" s="62"/>
      <c r="R46" s="62"/>
      <c r="S46" s="62"/>
      <c r="T46" s="62"/>
      <c r="U46" s="62"/>
      <c r="V46" s="62"/>
      <c r="W46" s="313"/>
      <c r="X46" s="62"/>
      <c r="Y46" s="62"/>
      <c r="Z46" s="62"/>
      <c r="AA46" s="62"/>
      <c r="AB46" s="62"/>
      <c r="AC46" s="62"/>
      <c r="AD46" s="62"/>
      <c r="AE46" s="62"/>
      <c r="AF46" s="62"/>
      <c r="AG46" s="62"/>
      <c r="AH46" s="62"/>
      <c r="AI46" s="62"/>
      <c r="AJ46" s="62"/>
      <c r="AK46" s="62"/>
    </row>
    <row r="47" spans="2:37" s="73" customFormat="1" x14ac:dyDescent="0.25">
      <c r="B47" s="62" t="s">
        <v>317</v>
      </c>
      <c r="C47" s="62" t="str">
        <f>+VLOOKUP(B47,'resumen UCAP'!$A$5:$O$329,2,0)</f>
        <v>PROYECTOR MH DE 1000W SEGUNDA CONVERTIRLO A 400W</v>
      </c>
      <c r="D47" s="63">
        <f>+Inventario!D47</f>
        <v>440</v>
      </c>
      <c r="E47" s="63" t="str">
        <f>+VLOOKUP(B47,'resumen UCAP'!$A$5:$O$329,3,0)</f>
        <v>Un</v>
      </c>
      <c r="F47" s="64">
        <f>+VLOOKUP(B47,'resumen UCAP'!$A$5:$O$329,15,0)</f>
        <v>509142</v>
      </c>
      <c r="G47" s="64">
        <v>1</v>
      </c>
      <c r="H47" s="312">
        <f>-G47</f>
        <v>-1</v>
      </c>
      <c r="I47" s="62"/>
      <c r="J47" s="62"/>
      <c r="K47" s="62"/>
      <c r="L47" s="62"/>
      <c r="M47" s="62"/>
      <c r="N47" s="62"/>
      <c r="O47" s="62"/>
      <c r="P47" s="62"/>
      <c r="Q47" s="62"/>
      <c r="R47" s="62"/>
      <c r="S47" s="62"/>
      <c r="T47" s="62"/>
      <c r="U47" s="62"/>
      <c r="V47" s="62"/>
      <c r="W47" s="313"/>
      <c r="X47" s="62"/>
      <c r="Y47" s="62"/>
      <c r="Z47" s="62"/>
      <c r="AA47" s="62"/>
      <c r="AB47" s="62"/>
      <c r="AC47" s="62"/>
      <c r="AD47" s="62"/>
      <c r="AE47" s="62"/>
      <c r="AF47" s="62"/>
      <c r="AG47" s="62"/>
      <c r="AH47" s="62"/>
      <c r="AI47" s="62"/>
      <c r="AJ47" s="62"/>
      <c r="AK47" s="62"/>
    </row>
    <row r="48" spans="2:37" s="73" customFormat="1" x14ac:dyDescent="0.25">
      <c r="B48" s="62" t="s">
        <v>76</v>
      </c>
      <c r="C48" s="62" t="str">
        <f>+VLOOKUP(B48,'resumen UCAP'!$A$5:$O$329,2,0)</f>
        <v>LUMINARIA NA 100 NUEVA</v>
      </c>
      <c r="D48" s="63">
        <f>+Inventario!D48</f>
        <v>115</v>
      </c>
      <c r="E48" s="63" t="str">
        <f>+VLOOKUP(B48,'resumen UCAP'!$A$5:$O$329,3,0)</f>
        <v>Un</v>
      </c>
      <c r="F48" s="64">
        <f>+VLOOKUP(B48,'resumen UCAP'!$A$5:$O$329,15,0)</f>
        <v>211467</v>
      </c>
      <c r="G48" s="64">
        <v>16</v>
      </c>
      <c r="H48" s="312">
        <f t="shared" ref="H48:H56" si="3">-G48</f>
        <v>-16</v>
      </c>
      <c r="I48" s="313"/>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row>
    <row r="49" spans="2:37" s="73" customFormat="1" x14ac:dyDescent="0.25">
      <c r="B49" s="62" t="s">
        <v>318</v>
      </c>
      <c r="C49" s="62" t="str">
        <f>+VLOOKUP(B49,'resumen UCAP'!$A$5:$O$329,2,0)</f>
        <v>LUMINARIA NA 70W NUEVA</v>
      </c>
      <c r="D49" s="63">
        <f>+Inventario!D49</f>
        <v>81</v>
      </c>
      <c r="E49" s="63" t="str">
        <f>+VLOOKUP(B49,'resumen UCAP'!$A$5:$O$329,3,0)</f>
        <v>Un</v>
      </c>
      <c r="F49" s="64">
        <f>+VLOOKUP(B49,'resumen UCAP'!$A$5:$O$329,15,0)</f>
        <v>213666</v>
      </c>
      <c r="G49" s="64">
        <v>157</v>
      </c>
      <c r="H49" s="312">
        <f t="shared" si="3"/>
        <v>-157</v>
      </c>
      <c r="I49" s="313"/>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row>
    <row r="50" spans="2:37" s="73" customFormat="1" x14ac:dyDescent="0.25">
      <c r="B50" s="62" t="s">
        <v>319</v>
      </c>
      <c r="C50" s="62" t="str">
        <f>+VLOOKUP(B50,'resumen UCAP'!$A$5:$O$329,2,0)</f>
        <v>LUMINARIA NA 150W NUEVA</v>
      </c>
      <c r="D50" s="63">
        <f>+Inventario!D50</f>
        <v>169</v>
      </c>
      <c r="E50" s="63" t="str">
        <f>+VLOOKUP(B50,'resumen UCAP'!$A$5:$O$329,3,0)</f>
        <v>Un</v>
      </c>
      <c r="F50" s="64">
        <f>+VLOOKUP(B50,'resumen UCAP'!$A$5:$O$329,15,0)</f>
        <v>329001</v>
      </c>
      <c r="G50" s="64">
        <v>122</v>
      </c>
      <c r="H50" s="312">
        <f t="shared" si="3"/>
        <v>-122</v>
      </c>
      <c r="I50" s="313"/>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row>
    <row r="51" spans="2:37" s="73" customFormat="1" x14ac:dyDescent="0.25">
      <c r="B51" s="62" t="s">
        <v>320</v>
      </c>
      <c r="C51" s="62" t="str">
        <f>+VLOOKUP(B51,'resumen UCAP'!$A$5:$O$329,2,0)</f>
        <v>PROYECTOR RGB 200</v>
      </c>
      <c r="D51" s="63">
        <f>+Inventario!D51</f>
        <v>220</v>
      </c>
      <c r="E51" s="63" t="str">
        <f>+VLOOKUP(B51,'resumen UCAP'!$A$5:$O$329,3,0)</f>
        <v>Un</v>
      </c>
      <c r="F51" s="64">
        <f>+VLOOKUP(B51,'resumen UCAP'!$A$5:$O$329,15,0)</f>
        <v>330000</v>
      </c>
      <c r="G51" s="64">
        <v>18</v>
      </c>
      <c r="H51" s="312"/>
      <c r="I51" s="62"/>
      <c r="J51" s="62"/>
      <c r="K51" s="62"/>
      <c r="L51" s="62"/>
      <c r="M51" s="62"/>
      <c r="N51" s="62"/>
      <c r="O51" s="62"/>
      <c r="P51" s="62"/>
      <c r="Q51" s="62"/>
      <c r="R51" s="62"/>
      <c r="S51" s="62"/>
      <c r="T51" s="62"/>
      <c r="U51" s="62"/>
      <c r="V51" s="62"/>
      <c r="W51" s="313"/>
      <c r="X51" s="62"/>
      <c r="Y51" s="62"/>
      <c r="Z51" s="62"/>
      <c r="AA51" s="62"/>
      <c r="AB51" s="62"/>
      <c r="AC51" s="62"/>
      <c r="AD51" s="62"/>
      <c r="AE51" s="62"/>
      <c r="AF51" s="62"/>
      <c r="AG51" s="62"/>
      <c r="AH51" s="62"/>
      <c r="AI51" s="62"/>
      <c r="AJ51" s="62"/>
      <c r="AK51" s="62"/>
    </row>
    <row r="52" spans="2:37" s="73" customFormat="1" x14ac:dyDescent="0.25">
      <c r="B52" s="62" t="s">
        <v>321</v>
      </c>
      <c r="C52" s="62" t="str">
        <f>+VLOOKUP(B52,'resumen UCAP'!$A$5:$O$329,2,0)</f>
        <v>BA├æADOR LED RGB 24-34W NUEVO</v>
      </c>
      <c r="D52" s="63">
        <f>+Inventario!D52</f>
        <v>34</v>
      </c>
      <c r="E52" s="63" t="str">
        <f>+VLOOKUP(B52,'resumen UCAP'!$A$5:$O$329,3,0)</f>
        <v>Un</v>
      </c>
      <c r="F52" s="64">
        <f>+VLOOKUP(B52,'resumen UCAP'!$A$5:$O$329,15,0)</f>
        <v>620000</v>
      </c>
      <c r="G52" s="64">
        <v>12</v>
      </c>
      <c r="H52" s="312"/>
      <c r="I52" s="62"/>
      <c r="J52" s="62"/>
      <c r="K52" s="62"/>
      <c r="L52" s="62"/>
      <c r="M52" s="62"/>
      <c r="N52" s="62"/>
      <c r="O52" s="62"/>
      <c r="P52" s="62"/>
      <c r="Q52" s="62"/>
      <c r="R52" s="62"/>
      <c r="S52" s="62"/>
      <c r="T52" s="62"/>
      <c r="U52" s="62"/>
      <c r="V52" s="62"/>
      <c r="W52" s="313"/>
      <c r="X52" s="62"/>
      <c r="Y52" s="62"/>
      <c r="Z52" s="62"/>
      <c r="AA52" s="62"/>
      <c r="AB52" s="62"/>
      <c r="AC52" s="62"/>
      <c r="AD52" s="62"/>
      <c r="AE52" s="62"/>
      <c r="AF52" s="62"/>
      <c r="AG52" s="62"/>
      <c r="AH52" s="62"/>
      <c r="AI52" s="62"/>
      <c r="AJ52" s="62"/>
      <c r="AK52" s="62"/>
    </row>
    <row r="53" spans="2:37" s="73" customFormat="1" x14ac:dyDescent="0.25">
      <c r="B53" s="62" t="s">
        <v>322</v>
      </c>
      <c r="C53" s="62" t="str">
        <f>+VLOOKUP(B53,'resumen UCAP'!$A$5:$O$329,2,0)</f>
        <v>BALA LED DE 6W</v>
      </c>
      <c r="D53" s="63">
        <f>+Inventario!D53</f>
        <v>6</v>
      </c>
      <c r="E53" s="63" t="str">
        <f>+VLOOKUP(B53,'resumen UCAP'!$A$5:$O$329,3,0)</f>
        <v>Un</v>
      </c>
      <c r="F53" s="64">
        <f>+VLOOKUP(B53,'resumen UCAP'!$A$5:$O$329,15,0)</f>
        <v>53000</v>
      </c>
      <c r="G53" s="64">
        <v>15</v>
      </c>
      <c r="H53" s="312"/>
      <c r="I53" s="62"/>
      <c r="J53" s="62"/>
      <c r="K53" s="62"/>
      <c r="L53" s="62"/>
      <c r="M53" s="62"/>
      <c r="N53" s="62"/>
      <c r="O53" s="62"/>
      <c r="P53" s="62"/>
      <c r="Q53" s="62"/>
      <c r="R53" s="62"/>
      <c r="S53" s="62"/>
      <c r="T53" s="62"/>
      <c r="U53" s="62"/>
      <c r="V53" s="62"/>
      <c r="W53" s="313"/>
      <c r="X53" s="62"/>
      <c r="Y53" s="62"/>
      <c r="Z53" s="62"/>
      <c r="AA53" s="62"/>
      <c r="AB53" s="62"/>
      <c r="AC53" s="62"/>
      <c r="AD53" s="62"/>
      <c r="AE53" s="62"/>
      <c r="AF53" s="62"/>
      <c r="AG53" s="62"/>
      <c r="AH53" s="62"/>
      <c r="AI53" s="62"/>
      <c r="AJ53" s="62"/>
      <c r="AK53" s="62"/>
    </row>
    <row r="54" spans="2:37" s="73" customFormat="1" x14ac:dyDescent="0.25">
      <c r="B54" s="62" t="s">
        <v>323</v>
      </c>
      <c r="C54" s="62" t="str">
        <f>+VLOOKUP(B54,'resumen UCAP'!$A$5:$O$329,2,0)</f>
        <v>BALA LED 5W</v>
      </c>
      <c r="D54" s="63">
        <f>+Inventario!D54</f>
        <v>5</v>
      </c>
      <c r="E54" s="63" t="str">
        <f>+VLOOKUP(B54,'resumen UCAP'!$A$5:$O$329,3,0)</f>
        <v>Un</v>
      </c>
      <c r="F54" s="64">
        <f>+VLOOKUP(B54,'resumen UCAP'!$A$5:$O$329,15,0)</f>
        <v>83950</v>
      </c>
      <c r="G54" s="64">
        <v>46</v>
      </c>
      <c r="H54" s="312"/>
      <c r="I54" s="62"/>
      <c r="J54" s="62"/>
      <c r="K54" s="62"/>
      <c r="L54" s="62"/>
      <c r="M54" s="62"/>
      <c r="N54" s="62"/>
      <c r="O54" s="62"/>
      <c r="P54" s="62"/>
      <c r="Q54" s="62"/>
      <c r="R54" s="62"/>
      <c r="S54" s="62"/>
      <c r="T54" s="62"/>
      <c r="U54" s="62"/>
      <c r="V54" s="62"/>
      <c r="W54" s="313"/>
      <c r="X54" s="62"/>
      <c r="Y54" s="62"/>
      <c r="Z54" s="62"/>
      <c r="AA54" s="62"/>
      <c r="AB54" s="62"/>
      <c r="AC54" s="62"/>
      <c r="AD54" s="62"/>
      <c r="AE54" s="62"/>
      <c r="AF54" s="62"/>
      <c r="AG54" s="62"/>
      <c r="AH54" s="62"/>
      <c r="AI54" s="62"/>
      <c r="AJ54" s="62"/>
      <c r="AK54" s="62"/>
    </row>
    <row r="55" spans="2:37" s="73" customFormat="1" x14ac:dyDescent="0.25">
      <c r="B55" s="62" t="s">
        <v>324</v>
      </c>
      <c r="C55" s="62" t="str">
        <f>+VLOOKUP(B55,'resumen UCAP'!$A$5:$O$329,2,0)</f>
        <v>BALA LED 4W</v>
      </c>
      <c r="D55" s="63">
        <f>+Inventario!D55</f>
        <v>4</v>
      </c>
      <c r="E55" s="63" t="str">
        <f>+VLOOKUP(B55,'resumen UCAP'!$A$5:$O$329,3,0)</f>
        <v>Un</v>
      </c>
      <c r="F55" s="64">
        <f>+VLOOKUP(B55,'resumen UCAP'!$A$5:$O$329,15,0)</f>
        <v>114900</v>
      </c>
      <c r="G55" s="64">
        <v>143</v>
      </c>
      <c r="H55" s="312"/>
      <c r="I55" s="62"/>
      <c r="J55" s="62"/>
      <c r="K55" s="62"/>
      <c r="L55" s="62"/>
      <c r="M55" s="62"/>
      <c r="N55" s="62"/>
      <c r="O55" s="62"/>
      <c r="P55" s="62"/>
      <c r="Q55" s="62"/>
      <c r="R55" s="62"/>
      <c r="S55" s="62"/>
      <c r="T55" s="62"/>
      <c r="U55" s="62"/>
      <c r="V55" s="62"/>
      <c r="W55" s="313"/>
      <c r="X55" s="62"/>
      <c r="Y55" s="62"/>
      <c r="Z55" s="62"/>
      <c r="AA55" s="62"/>
      <c r="AB55" s="62"/>
      <c r="AC55" s="62"/>
      <c r="AD55" s="62"/>
      <c r="AE55" s="62"/>
      <c r="AF55" s="62"/>
      <c r="AG55" s="62"/>
      <c r="AH55" s="62"/>
      <c r="AI55" s="62"/>
      <c r="AJ55" s="62"/>
      <c r="AK55" s="62"/>
    </row>
    <row r="56" spans="2:37" s="73" customFormat="1" x14ac:dyDescent="0.25">
      <c r="B56" s="62" t="s">
        <v>84</v>
      </c>
      <c r="C56" s="62" t="str">
        <f>+VLOOKUP(B56,'resumen UCAP'!$A$5:$O$329,2,0)</f>
        <v>LUMINARIA NA 70W SEGUNDA</v>
      </c>
      <c r="D56" s="63">
        <f>+Inventario!D56</f>
        <v>81</v>
      </c>
      <c r="E56" s="63" t="str">
        <f>+VLOOKUP(B56,'resumen UCAP'!$A$5:$O$329,3,0)</f>
        <v>Un</v>
      </c>
      <c r="F56" s="64">
        <f>+VLOOKUP(B56,'resumen UCAP'!$A$5:$O$329,15,0)</f>
        <v>201799</v>
      </c>
      <c r="G56" s="64">
        <v>18</v>
      </c>
      <c r="H56" s="312">
        <f t="shared" si="3"/>
        <v>-18</v>
      </c>
      <c r="I56" s="313"/>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row>
    <row r="57" spans="2:37" s="73" customFormat="1" x14ac:dyDescent="0.25">
      <c r="B57" s="62" t="s">
        <v>85</v>
      </c>
      <c r="C57" s="62" t="str">
        <f>+VLOOKUP(B57,'resumen UCAP'!$A$5:$O$329,2,0)</f>
        <v>PROYECTOR MH 400W SEGUNDA</v>
      </c>
      <c r="D57" s="63">
        <f>+Inventario!D57</f>
        <v>440</v>
      </c>
      <c r="E57" s="63" t="str">
        <f>+VLOOKUP(B57,'resumen UCAP'!$A$5:$O$329,3,0)</f>
        <v>Un</v>
      </c>
      <c r="F57" s="64">
        <f>+VLOOKUP(B57,'resumen UCAP'!$A$5:$O$329,15,0)</f>
        <v>465408</v>
      </c>
      <c r="G57" s="64">
        <v>15</v>
      </c>
      <c r="H57" s="312">
        <f>-G57</f>
        <v>-15</v>
      </c>
      <c r="I57" s="62"/>
      <c r="J57" s="62"/>
      <c r="K57" s="62"/>
      <c r="L57" s="62"/>
      <c r="M57" s="62"/>
      <c r="N57" s="62"/>
      <c r="O57" s="62"/>
      <c r="P57" s="62"/>
      <c r="Q57" s="62"/>
      <c r="R57" s="62"/>
      <c r="S57" s="62"/>
      <c r="T57" s="62"/>
      <c r="U57" s="62"/>
      <c r="V57" s="62"/>
      <c r="W57" s="313"/>
      <c r="X57" s="62"/>
      <c r="Y57" s="62"/>
      <c r="Z57" s="62"/>
      <c r="AA57" s="62"/>
      <c r="AB57" s="62"/>
      <c r="AC57" s="62"/>
      <c r="AD57" s="62"/>
      <c r="AE57" s="62"/>
      <c r="AF57" s="62"/>
      <c r="AG57" s="62"/>
      <c r="AH57" s="62"/>
      <c r="AI57" s="62"/>
      <c r="AJ57" s="62"/>
      <c r="AK57" s="62"/>
    </row>
    <row r="58" spans="2:37" s="73" customFormat="1" x14ac:dyDescent="0.25">
      <c r="B58" s="62" t="s">
        <v>325</v>
      </c>
      <c r="C58" s="62" t="str">
        <f>+VLOOKUP(B58,'resumen UCAP'!$A$5:$O$329,2,0)</f>
        <v>PROYECTOR MH 400W NUEVO</v>
      </c>
      <c r="D58" s="63">
        <f>+Inventario!D58</f>
        <v>440</v>
      </c>
      <c r="E58" s="63" t="str">
        <f>+VLOOKUP(B58,'resumen UCAP'!$A$5:$O$329,3,0)</f>
        <v>Un</v>
      </c>
      <c r="F58" s="64">
        <f>+VLOOKUP(B58,'resumen UCAP'!$A$5:$O$329,15,0)</f>
        <v>447504</v>
      </c>
      <c r="G58" s="64">
        <v>26</v>
      </c>
      <c r="H58" s="312">
        <f>-G58</f>
        <v>-26</v>
      </c>
      <c r="I58" s="62"/>
      <c r="J58" s="62"/>
      <c r="K58" s="62"/>
      <c r="L58" s="62"/>
      <c r="M58" s="62"/>
      <c r="N58" s="62"/>
      <c r="O58" s="62"/>
      <c r="P58" s="62"/>
      <c r="Q58" s="62"/>
      <c r="R58" s="62"/>
      <c r="S58" s="62"/>
      <c r="T58" s="62"/>
      <c r="U58" s="62"/>
      <c r="V58" s="62"/>
      <c r="W58" s="313"/>
      <c r="X58" s="62"/>
      <c r="Y58" s="62"/>
      <c r="Z58" s="62"/>
      <c r="AA58" s="62"/>
      <c r="AB58" s="62"/>
      <c r="AC58" s="62"/>
      <c r="AD58" s="62"/>
      <c r="AE58" s="62"/>
      <c r="AF58" s="62"/>
      <c r="AG58" s="62"/>
      <c r="AH58" s="62"/>
      <c r="AI58" s="62"/>
      <c r="AJ58" s="62"/>
      <c r="AK58" s="62"/>
    </row>
    <row r="59" spans="2:37" s="73" customFormat="1" x14ac:dyDescent="0.25">
      <c r="B59" s="62" t="s">
        <v>326</v>
      </c>
      <c r="C59" s="62" t="str">
        <f>+VLOOKUP(B59,'resumen UCAP'!$A$5:$O$329,2,0)</f>
        <v>LUMINARIA NA 100W NUEVA</v>
      </c>
      <c r="D59" s="63">
        <f>+Inventario!D59</f>
        <v>115</v>
      </c>
      <c r="E59" s="63" t="str">
        <f>+VLOOKUP(B59,'resumen UCAP'!$A$5:$O$329,3,0)</f>
        <v>Un</v>
      </c>
      <c r="F59" s="64">
        <f>+VLOOKUP(B59,'resumen UCAP'!$A$5:$O$329,15,0)</f>
        <v>221308</v>
      </c>
      <c r="G59" s="64">
        <v>173</v>
      </c>
      <c r="H59" s="312">
        <f t="shared" ref="H59:H60" si="4">-G59</f>
        <v>-173</v>
      </c>
      <c r="I59" s="313"/>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2:37" s="73" customFormat="1" x14ac:dyDescent="0.25">
      <c r="B60" s="62" t="s">
        <v>327</v>
      </c>
      <c r="C60" s="62" t="str">
        <f>+VLOOKUP(B60,'resumen UCAP'!$A$5:$O$329,2,0)</f>
        <v>LUMINARIA TIPO LYRA NA 40W NUEVA</v>
      </c>
      <c r="D60" s="63">
        <f>+Inventario!D60</f>
        <v>40</v>
      </c>
      <c r="E60" s="63" t="str">
        <f>+VLOOKUP(B60,'resumen UCAP'!$A$5:$O$329,3,0)</f>
        <v>Un</v>
      </c>
      <c r="F60" s="64">
        <f>+VLOOKUP(B60,'resumen UCAP'!$A$5:$O$329,15,0)</f>
        <v>803602</v>
      </c>
      <c r="G60" s="64">
        <v>1</v>
      </c>
      <c r="H60" s="312">
        <f t="shared" si="4"/>
        <v>-1</v>
      </c>
      <c r="I60" s="313"/>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2:37" s="73" customFormat="1" x14ac:dyDescent="0.25">
      <c r="B61" s="62" t="s">
        <v>328</v>
      </c>
      <c r="C61" s="62" t="str">
        <f>+VLOOKUP(B61,'resumen UCAP'!$A$5:$O$329,2,0)</f>
        <v>LUMINARIA LED 80-90</v>
      </c>
      <c r="D61" s="63">
        <f>+Inventario!D61</f>
        <v>90</v>
      </c>
      <c r="E61" s="63" t="str">
        <f>+VLOOKUP(B61,'resumen UCAP'!$A$5:$O$329,3,0)</f>
        <v>Un</v>
      </c>
      <c r="F61" s="64">
        <f>+VLOOKUP(B61,'resumen UCAP'!$A$5:$O$329,15,0)</f>
        <v>940000</v>
      </c>
      <c r="G61" s="64">
        <v>1</v>
      </c>
      <c r="H61" s="312"/>
      <c r="I61" s="62"/>
      <c r="J61" s="62"/>
      <c r="K61" s="62"/>
      <c r="L61" s="62"/>
      <c r="M61" s="62"/>
      <c r="N61" s="62"/>
      <c r="O61" s="62"/>
      <c r="P61" s="62"/>
      <c r="Q61" s="62"/>
      <c r="R61" s="62"/>
      <c r="S61" s="62"/>
      <c r="T61" s="62"/>
      <c r="U61" s="62"/>
      <c r="V61" s="62"/>
      <c r="W61" s="313"/>
      <c r="X61" s="62"/>
      <c r="Y61" s="62"/>
      <c r="Z61" s="62"/>
      <c r="AA61" s="62"/>
      <c r="AB61" s="62"/>
      <c r="AC61" s="62"/>
      <c r="AD61" s="62"/>
      <c r="AE61" s="62"/>
      <c r="AF61" s="62"/>
      <c r="AG61" s="62"/>
      <c r="AH61" s="62"/>
      <c r="AI61" s="62"/>
      <c r="AJ61" s="62"/>
      <c r="AK61" s="62"/>
    </row>
    <row r="62" spans="2:37" s="73" customFormat="1" x14ac:dyDescent="0.25">
      <c r="B62" s="62" t="s">
        <v>329</v>
      </c>
      <c r="C62" s="62" t="str">
        <f>+VLOOKUP(B62,'resumen UCAP'!$A$5:$O$329,2,0)</f>
        <v>PROYECTOR LED 200W RGB</v>
      </c>
      <c r="D62" s="63">
        <f>+Inventario!D62</f>
        <v>200</v>
      </c>
      <c r="E62" s="63" t="str">
        <f>+VLOOKUP(B62,'resumen UCAP'!$A$5:$O$329,3,0)</f>
        <v>Un</v>
      </c>
      <c r="F62" s="64">
        <f>+VLOOKUP(B62,'resumen UCAP'!$A$5:$O$329,15,0)</f>
        <v>330000</v>
      </c>
      <c r="G62" s="64">
        <v>6</v>
      </c>
      <c r="H62" s="312"/>
      <c r="I62" s="62"/>
      <c r="J62" s="62"/>
      <c r="K62" s="62"/>
      <c r="L62" s="62"/>
      <c r="M62" s="62"/>
      <c r="N62" s="62"/>
      <c r="O62" s="62"/>
      <c r="P62" s="62"/>
      <c r="Q62" s="62"/>
      <c r="R62" s="62"/>
      <c r="S62" s="62"/>
      <c r="T62" s="62"/>
      <c r="U62" s="62"/>
      <c r="V62" s="62"/>
      <c r="W62" s="313"/>
      <c r="X62" s="62"/>
      <c r="Y62" s="62"/>
      <c r="Z62" s="62"/>
      <c r="AA62" s="62"/>
      <c r="AB62" s="62"/>
      <c r="AC62" s="62"/>
      <c r="AD62" s="62"/>
      <c r="AE62" s="62"/>
      <c r="AF62" s="62"/>
      <c r="AG62" s="62"/>
      <c r="AH62" s="62"/>
      <c r="AI62" s="62"/>
      <c r="AJ62" s="62"/>
      <c r="AK62" s="62"/>
    </row>
    <row r="63" spans="2:37" s="73" customFormat="1" x14ac:dyDescent="0.25">
      <c r="B63" s="62" t="s">
        <v>330</v>
      </c>
      <c r="C63" s="62" t="str">
        <f>+VLOOKUP(B63,'resumen UCAP'!$A$5:$O$329,2,0)</f>
        <v>PROYECTOR LED DE 30W BLANCA</v>
      </c>
      <c r="D63" s="63">
        <f>+Inventario!D63</f>
        <v>30</v>
      </c>
      <c r="E63" s="63" t="str">
        <f>+VLOOKUP(B63,'resumen UCAP'!$A$5:$O$329,3,0)</f>
        <v>Un</v>
      </c>
      <c r="F63" s="64">
        <f>+VLOOKUP(B63,'resumen UCAP'!$A$5:$O$329,15,0)</f>
        <v>605612</v>
      </c>
      <c r="G63" s="64">
        <v>4</v>
      </c>
      <c r="H63" s="312"/>
      <c r="I63" s="62"/>
      <c r="J63" s="62"/>
      <c r="K63" s="62"/>
      <c r="L63" s="62"/>
      <c r="M63" s="62"/>
      <c r="N63" s="62"/>
      <c r="O63" s="62"/>
      <c r="P63" s="62"/>
      <c r="Q63" s="62"/>
      <c r="R63" s="62"/>
      <c r="S63" s="62"/>
      <c r="T63" s="62"/>
      <c r="U63" s="62"/>
      <c r="V63" s="62"/>
      <c r="W63" s="313"/>
      <c r="X63" s="62"/>
      <c r="Y63" s="62"/>
      <c r="Z63" s="62"/>
      <c r="AA63" s="62"/>
      <c r="AB63" s="62"/>
      <c r="AC63" s="62"/>
      <c r="AD63" s="62"/>
      <c r="AE63" s="62"/>
      <c r="AF63" s="62"/>
      <c r="AG63" s="62"/>
      <c r="AH63" s="62"/>
      <c r="AI63" s="62"/>
      <c r="AJ63" s="62"/>
      <c r="AK63" s="62"/>
    </row>
    <row r="64" spans="2:37" s="73" customFormat="1" x14ac:dyDescent="0.25">
      <c r="B64" s="62" t="s">
        <v>331</v>
      </c>
      <c r="C64" s="62" t="str">
        <f>+VLOOKUP(B64,'resumen UCAP'!$A$5:$O$329,2,0)</f>
        <v>PROYECTO MH 250W NUEV0</v>
      </c>
      <c r="D64" s="63">
        <f>+Inventario!D64</f>
        <v>279</v>
      </c>
      <c r="E64" s="63" t="str">
        <f>+VLOOKUP(B64,'resumen UCAP'!$A$5:$O$329,3,0)</f>
        <v>Un</v>
      </c>
      <c r="F64" s="64">
        <f>+VLOOKUP(B64,'resumen UCAP'!$A$5:$O$329,15,0)</f>
        <v>413027</v>
      </c>
      <c r="G64" s="64">
        <v>6</v>
      </c>
      <c r="H64" s="312">
        <f>-G64</f>
        <v>-6</v>
      </c>
      <c r="I64" s="62"/>
      <c r="J64" s="62"/>
      <c r="K64" s="62"/>
      <c r="L64" s="62"/>
      <c r="M64" s="62"/>
      <c r="N64" s="62"/>
      <c r="O64" s="62"/>
      <c r="P64" s="62"/>
      <c r="Q64" s="62"/>
      <c r="R64" s="62"/>
      <c r="S64" s="62"/>
      <c r="T64" s="62"/>
      <c r="U64" s="62"/>
      <c r="V64" s="62"/>
      <c r="W64" s="313"/>
      <c r="X64" s="62"/>
      <c r="Y64" s="62"/>
      <c r="Z64" s="62"/>
      <c r="AA64" s="62"/>
      <c r="AB64" s="62"/>
      <c r="AC64" s="62"/>
      <c r="AD64" s="62"/>
      <c r="AE64" s="62"/>
      <c r="AF64" s="62"/>
      <c r="AG64" s="62"/>
      <c r="AH64" s="62"/>
      <c r="AI64" s="62"/>
      <c r="AJ64" s="62"/>
      <c r="AK64" s="62"/>
    </row>
    <row r="65" spans="2:37" s="73" customFormat="1" x14ac:dyDescent="0.25">
      <c r="B65" s="62" t="s">
        <v>332</v>
      </c>
      <c r="C65" s="62" t="str">
        <f>+VLOOKUP(B65,'resumen UCAP'!$A$5:$O$329,2,0)</f>
        <v>LUMINARIA NA 100W SEGUNDA</v>
      </c>
      <c r="D65" s="63">
        <f>+Inventario!D65</f>
        <v>115</v>
      </c>
      <c r="E65" s="63" t="str">
        <f>+VLOOKUP(B65,'resumen UCAP'!$A$5:$O$329,3,0)</f>
        <v>Un</v>
      </c>
      <c r="F65" s="64">
        <f>+VLOOKUP(B65,'resumen UCAP'!$A$5:$O$329,15,0)</f>
        <v>211467</v>
      </c>
      <c r="G65" s="64">
        <v>86</v>
      </c>
      <c r="H65" s="312">
        <f>-G65</f>
        <v>-86</v>
      </c>
      <c r="I65" s="313"/>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2:37" s="73" customFormat="1" x14ac:dyDescent="0.25">
      <c r="B66" s="62" t="s">
        <v>333</v>
      </c>
      <c r="C66" s="62" t="str">
        <f>+VLOOKUP(B66,'resumen UCAP'!$A$5:$O$329,2,0)</f>
        <v>PROYECTOR MH 250W NUEVO</v>
      </c>
      <c r="D66" s="63">
        <f>+Inventario!D66</f>
        <v>279</v>
      </c>
      <c r="E66" s="63" t="str">
        <f>+VLOOKUP(B66,'resumen UCAP'!$A$5:$O$329,3,0)</f>
        <v>Un</v>
      </c>
      <c r="F66" s="64">
        <f>+VLOOKUP(B66,'resumen UCAP'!$A$5:$O$329,15,0)</f>
        <v>436806</v>
      </c>
      <c r="G66" s="64">
        <v>29</v>
      </c>
      <c r="H66" s="312">
        <f>-G66</f>
        <v>-29</v>
      </c>
      <c r="I66" s="62"/>
      <c r="J66" s="62"/>
      <c r="K66" s="62"/>
      <c r="L66" s="62"/>
      <c r="M66" s="62"/>
      <c r="N66" s="62"/>
      <c r="O66" s="62"/>
      <c r="P66" s="62"/>
      <c r="Q66" s="62"/>
      <c r="R66" s="62"/>
      <c r="S66" s="62"/>
      <c r="T66" s="62"/>
      <c r="U66" s="62"/>
      <c r="V66" s="62"/>
      <c r="W66" s="313"/>
      <c r="X66" s="62"/>
      <c r="Y66" s="62"/>
      <c r="Z66" s="62"/>
      <c r="AA66" s="62"/>
      <c r="AB66" s="62"/>
      <c r="AC66" s="62"/>
      <c r="AD66" s="62"/>
      <c r="AE66" s="62"/>
      <c r="AF66" s="62"/>
      <c r="AG66" s="62"/>
      <c r="AH66" s="62"/>
      <c r="AI66" s="62"/>
      <c r="AJ66" s="62"/>
      <c r="AK66" s="62"/>
    </row>
    <row r="67" spans="2:37" s="73" customFormat="1" x14ac:dyDescent="0.25">
      <c r="B67" s="62" t="s">
        <v>334</v>
      </c>
      <c r="C67" s="62" t="str">
        <f>+VLOOKUP(B67,'resumen UCAP'!$A$5:$O$329,2,0)</f>
        <v>LUMINARIA NA 150W SEGUNDA</v>
      </c>
      <c r="D67" s="63">
        <f>+Inventario!D67</f>
        <v>169</v>
      </c>
      <c r="E67" s="63" t="str">
        <f>+VLOOKUP(B67,'resumen UCAP'!$A$5:$O$329,3,0)</f>
        <v>Un</v>
      </c>
      <c r="F67" s="64">
        <f>+VLOOKUP(B67,'resumen UCAP'!$A$5:$O$329,15,0)</f>
        <v>314653</v>
      </c>
      <c r="G67" s="64">
        <v>38</v>
      </c>
      <c r="H67" s="312">
        <f>-G67</f>
        <v>-38</v>
      </c>
      <c r="I67" s="313"/>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2:37" s="73" customFormat="1" x14ac:dyDescent="0.25">
      <c r="B68" s="62" t="s">
        <v>335</v>
      </c>
      <c r="C68" s="62" t="str">
        <f>+VLOOKUP(B68,'resumen UCAP'!$A$5:$O$329,2,0)</f>
        <v>LUMINARIA LED 46W NUEVA</v>
      </c>
      <c r="D68" s="63">
        <f>+Inventario!D68</f>
        <v>46</v>
      </c>
      <c r="E68" s="63" t="str">
        <f>+VLOOKUP(B68,'resumen UCAP'!$A$5:$O$329,3,0)</f>
        <v>Un</v>
      </c>
      <c r="F68" s="64">
        <f>+VLOOKUP(B68,'resumen UCAP'!$A$5:$O$329,15,0)</f>
        <v>2469778</v>
      </c>
      <c r="G68" s="64">
        <v>90</v>
      </c>
      <c r="H68" s="312"/>
      <c r="I68" s="62"/>
      <c r="J68" s="62"/>
      <c r="K68" s="62"/>
      <c r="L68" s="62"/>
      <c r="M68" s="62"/>
      <c r="N68" s="62"/>
      <c r="O68" s="62"/>
      <c r="P68" s="62"/>
      <c r="Q68" s="62"/>
      <c r="R68" s="62"/>
      <c r="S68" s="62"/>
      <c r="T68" s="62"/>
      <c r="U68" s="62"/>
      <c r="V68" s="62"/>
      <c r="W68" s="313"/>
      <c r="X68" s="62"/>
      <c r="Y68" s="62"/>
      <c r="Z68" s="62"/>
      <c r="AA68" s="62"/>
      <c r="AB68" s="62"/>
      <c r="AC68" s="62"/>
      <c r="AD68" s="62"/>
      <c r="AE68" s="62"/>
      <c r="AF68" s="62"/>
      <c r="AG68" s="62"/>
      <c r="AH68" s="62"/>
      <c r="AI68" s="62"/>
      <c r="AJ68" s="62"/>
      <c r="AK68" s="62"/>
    </row>
    <row r="69" spans="2:37" s="73" customFormat="1" x14ac:dyDescent="0.25">
      <c r="B69" s="62" t="s">
        <v>336</v>
      </c>
      <c r="C69" s="62" t="str">
        <f>+VLOOKUP(B69,'resumen UCAP'!$A$5:$O$329,2,0)</f>
        <v>Luminaria sodio 100w</v>
      </c>
      <c r="D69" s="63">
        <f>+Inventario!D69</f>
        <v>115</v>
      </c>
      <c r="E69" s="63" t="str">
        <f>+VLOOKUP(B69,'resumen UCAP'!$A$5:$O$329,3,0)</f>
        <v>Un</v>
      </c>
      <c r="F69" s="64">
        <f>+VLOOKUP(B69,'resumen UCAP'!$A$5:$O$329,15,0)</f>
        <v>212389</v>
      </c>
      <c r="G69" s="64">
        <v>33</v>
      </c>
      <c r="H69" s="312">
        <f>-G69</f>
        <v>-33</v>
      </c>
      <c r="I69" s="313"/>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2:37" s="73" customFormat="1" x14ac:dyDescent="0.25">
      <c r="B70" s="62" t="s">
        <v>337</v>
      </c>
      <c r="C70" s="62" t="str">
        <f>+VLOOKUP(B70,'resumen UCAP'!$A$5:$O$329,2,0)</f>
        <v>PROYECTOR MH 250W NUEVA</v>
      </c>
      <c r="D70" s="63">
        <f>+Inventario!D70</f>
        <v>279</v>
      </c>
      <c r="E70" s="63" t="str">
        <f>+VLOOKUP(B70,'resumen UCAP'!$A$5:$O$329,3,0)</f>
        <v>Un</v>
      </c>
      <c r="F70" s="64">
        <f>+VLOOKUP(B70,'resumen UCAP'!$A$5:$O$329,15,0)</f>
        <v>351349</v>
      </c>
      <c r="G70" s="64">
        <v>15</v>
      </c>
      <c r="H70" s="312">
        <f>-G70</f>
        <v>-15</v>
      </c>
      <c r="I70" s="62"/>
      <c r="J70" s="62"/>
      <c r="K70" s="62"/>
      <c r="L70" s="62"/>
      <c r="M70" s="62"/>
      <c r="N70" s="62"/>
      <c r="O70" s="62"/>
      <c r="P70" s="62"/>
      <c r="Q70" s="62"/>
      <c r="R70" s="62"/>
      <c r="S70" s="62"/>
      <c r="T70" s="62"/>
      <c r="U70" s="62"/>
      <c r="V70" s="62"/>
      <c r="W70" s="313"/>
      <c r="X70" s="62"/>
      <c r="Y70" s="62"/>
      <c r="Z70" s="62"/>
      <c r="AA70" s="62"/>
      <c r="AB70" s="62"/>
      <c r="AC70" s="62"/>
      <c r="AD70" s="62"/>
      <c r="AE70" s="62"/>
      <c r="AF70" s="62"/>
      <c r="AG70" s="62"/>
      <c r="AH70" s="62"/>
      <c r="AI70" s="62"/>
      <c r="AJ70" s="62"/>
      <c r="AK70" s="62"/>
    </row>
    <row r="71" spans="2:37" s="73" customFormat="1" x14ac:dyDescent="0.25">
      <c r="B71" s="62" t="s">
        <v>338</v>
      </c>
      <c r="C71" s="62" t="str">
        <f>+VLOOKUP(B71,'resumen UCAP'!$A$5:$O$329,2,0)</f>
        <v>LUMINARIA NA 250W SEGUNDA</v>
      </c>
      <c r="D71" s="63">
        <f>+Inventario!D71</f>
        <v>279</v>
      </c>
      <c r="E71" s="63" t="str">
        <f>+VLOOKUP(B71,'resumen UCAP'!$A$5:$O$329,3,0)</f>
        <v>Un</v>
      </c>
      <c r="F71" s="64">
        <f>+VLOOKUP(B71,'resumen UCAP'!$A$5:$O$329,15,0)</f>
        <v>435463</v>
      </c>
      <c r="G71" s="64">
        <v>49</v>
      </c>
      <c r="H71" s="312">
        <f>-G71</f>
        <v>-49</v>
      </c>
      <c r="I71" s="313"/>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2:37" s="73" customFormat="1" x14ac:dyDescent="0.25">
      <c r="B72" s="62" t="s">
        <v>339</v>
      </c>
      <c r="C72" s="62" t="str">
        <f>+VLOOKUP(B72,'resumen UCAP'!$A$5:$O$329,2,0)</f>
        <v>PROYECTOR MH 250W SEGUNDA</v>
      </c>
      <c r="D72" s="63">
        <f>+Inventario!D72</f>
        <v>279</v>
      </c>
      <c r="E72" s="63" t="str">
        <f>+VLOOKUP(B72,'resumen UCAP'!$A$5:$O$329,3,0)</f>
        <v>Un</v>
      </c>
      <c r="F72" s="64">
        <f>+VLOOKUP(B72,'resumen UCAP'!$A$5:$O$329,15,0)</f>
        <v>413027</v>
      </c>
      <c r="G72" s="64">
        <v>36</v>
      </c>
      <c r="H72" s="312">
        <f t="shared" ref="H72:H99" si="5">-G72</f>
        <v>-36</v>
      </c>
      <c r="I72" s="62"/>
      <c r="J72" s="62"/>
      <c r="K72" s="62"/>
      <c r="L72" s="62"/>
      <c r="M72" s="62"/>
      <c r="N72" s="62"/>
      <c r="O72" s="62"/>
      <c r="P72" s="62"/>
      <c r="Q72" s="62"/>
      <c r="R72" s="62"/>
      <c r="S72" s="62"/>
      <c r="T72" s="62"/>
      <c r="U72" s="62"/>
      <c r="V72" s="62"/>
      <c r="W72" s="313"/>
      <c r="X72" s="62"/>
      <c r="Y72" s="62"/>
      <c r="Z72" s="62"/>
      <c r="AA72" s="62"/>
      <c r="AB72" s="62"/>
      <c r="AC72" s="62"/>
      <c r="AD72" s="62"/>
      <c r="AE72" s="62"/>
      <c r="AF72" s="62"/>
      <c r="AG72" s="62"/>
      <c r="AH72" s="62"/>
      <c r="AI72" s="62"/>
      <c r="AJ72" s="62"/>
      <c r="AK72" s="62"/>
    </row>
    <row r="73" spans="2:37" s="73" customFormat="1" x14ac:dyDescent="0.25">
      <c r="B73" s="62" t="s">
        <v>340</v>
      </c>
      <c r="C73" s="62" t="str">
        <f>+VLOOKUP(B73,'resumen UCAP'!$A$5:$O$329,2,0)</f>
        <v>LUMINARIA LED DE 80W NUEVA</v>
      </c>
      <c r="D73" s="63">
        <f>+Inventario!D73</f>
        <v>80</v>
      </c>
      <c r="E73" s="63" t="str">
        <f>+VLOOKUP(B73,'resumen UCAP'!$A$5:$O$329,3,0)</f>
        <v>Un</v>
      </c>
      <c r="F73" s="64">
        <f>+VLOOKUP(B73,'resumen UCAP'!$A$5:$O$329,15,0)</f>
        <v>1547358</v>
      </c>
      <c r="G73" s="64">
        <v>1</v>
      </c>
      <c r="H73" s="312"/>
      <c r="I73" s="62"/>
      <c r="J73" s="62"/>
      <c r="K73" s="62"/>
      <c r="L73" s="62"/>
      <c r="M73" s="62"/>
      <c r="N73" s="62"/>
      <c r="O73" s="62"/>
      <c r="P73" s="62"/>
      <c r="Q73" s="62"/>
      <c r="R73" s="62"/>
      <c r="S73" s="62"/>
      <c r="T73" s="62"/>
      <c r="U73" s="62"/>
      <c r="V73" s="62"/>
      <c r="W73" s="313"/>
      <c r="X73" s="62"/>
      <c r="Y73" s="62"/>
      <c r="Z73" s="62"/>
      <c r="AA73" s="62"/>
      <c r="AB73" s="62"/>
      <c r="AC73" s="62"/>
      <c r="AD73" s="62"/>
      <c r="AE73" s="62"/>
      <c r="AF73" s="62"/>
      <c r="AG73" s="62"/>
      <c r="AH73" s="62"/>
      <c r="AI73" s="62"/>
      <c r="AJ73" s="62"/>
      <c r="AK73" s="62"/>
    </row>
    <row r="74" spans="2:37" s="73" customFormat="1" x14ac:dyDescent="0.25">
      <c r="B74" s="62" t="s">
        <v>341</v>
      </c>
      <c r="C74" s="62" t="str">
        <f>+VLOOKUP(B74,'resumen UCAP'!$A$5:$O$329,2,0)</f>
        <v>PROYECTOR MH 1000W SEGUNDA</v>
      </c>
      <c r="D74" s="63">
        <f>+Inventario!D74</f>
        <v>1100</v>
      </c>
      <c r="E74" s="63" t="str">
        <f>+VLOOKUP(B74,'resumen UCAP'!$A$5:$O$329,3,0)</f>
        <v>Un</v>
      </c>
      <c r="F74" s="64">
        <f>+VLOOKUP(B74,'resumen UCAP'!$A$5:$O$329,15,0)</f>
        <v>540000</v>
      </c>
      <c r="G74" s="64">
        <v>16</v>
      </c>
      <c r="H74" s="312">
        <f t="shared" si="5"/>
        <v>-16</v>
      </c>
      <c r="I74" s="62"/>
      <c r="J74" s="62"/>
      <c r="K74" s="62"/>
      <c r="L74" s="62"/>
      <c r="M74" s="62"/>
      <c r="N74" s="62"/>
      <c r="O74" s="62"/>
      <c r="P74" s="62"/>
      <c r="Q74" s="62"/>
      <c r="R74" s="62"/>
      <c r="S74" s="62"/>
      <c r="T74" s="62"/>
      <c r="U74" s="62"/>
      <c r="V74" s="62"/>
      <c r="W74" s="313"/>
      <c r="X74" s="62"/>
      <c r="Y74" s="62"/>
      <c r="Z74" s="62"/>
      <c r="AA74" s="62"/>
      <c r="AB74" s="62"/>
      <c r="AC74" s="62"/>
      <c r="AD74" s="62"/>
      <c r="AE74" s="62"/>
      <c r="AF74" s="62"/>
      <c r="AG74" s="62"/>
      <c r="AH74" s="62"/>
      <c r="AI74" s="62"/>
      <c r="AJ74" s="62"/>
      <c r="AK74" s="62"/>
    </row>
    <row r="75" spans="2:37" s="73" customFormat="1" x14ac:dyDescent="0.25">
      <c r="B75" s="62" t="s">
        <v>342</v>
      </c>
      <c r="C75" s="62" t="str">
        <f>+VLOOKUP(B75,'resumen UCAP'!$A$5:$O$329,2,0)</f>
        <v>LUMINARIA LED 70W NUEVA</v>
      </c>
      <c r="D75" s="63">
        <f>+Inventario!D75</f>
        <v>70</v>
      </c>
      <c r="E75" s="63" t="str">
        <f>+VLOOKUP(B75,'resumen UCAP'!$A$5:$O$329,3,0)</f>
        <v>Un</v>
      </c>
      <c r="F75" s="64">
        <f>+VLOOKUP(B75,'resumen UCAP'!$A$5:$O$329,15,0)</f>
        <v>1106457</v>
      </c>
      <c r="G75" s="64">
        <v>1</v>
      </c>
      <c r="H75" s="312"/>
      <c r="I75" s="62"/>
      <c r="J75" s="62"/>
      <c r="K75" s="62"/>
      <c r="L75" s="62"/>
      <c r="M75" s="62"/>
      <c r="N75" s="62"/>
      <c r="O75" s="62"/>
      <c r="P75" s="62"/>
      <c r="Q75" s="62"/>
      <c r="R75" s="62"/>
      <c r="S75" s="62"/>
      <c r="T75" s="62"/>
      <c r="U75" s="62"/>
      <c r="V75" s="62"/>
      <c r="W75" s="313"/>
      <c r="X75" s="62"/>
      <c r="Y75" s="62"/>
      <c r="Z75" s="62"/>
      <c r="AA75" s="62"/>
      <c r="AB75" s="62"/>
      <c r="AC75" s="62"/>
      <c r="AD75" s="62"/>
      <c r="AE75" s="62"/>
      <c r="AF75" s="62"/>
      <c r="AG75" s="62"/>
      <c r="AH75" s="62"/>
      <c r="AI75" s="62"/>
      <c r="AJ75" s="62"/>
      <c r="AK75" s="62"/>
    </row>
    <row r="76" spans="2:37" s="73" customFormat="1" x14ac:dyDescent="0.25">
      <c r="B76" s="62" t="s">
        <v>343</v>
      </c>
      <c r="C76" s="62" t="str">
        <f>+VLOOKUP(B76,'resumen UCAP'!$A$5:$O$329,2,0)</f>
        <v>PROYECTOR LED 100W. AUTONOMA</v>
      </c>
      <c r="D76" s="63">
        <f>+Inventario!D76</f>
        <v>100</v>
      </c>
      <c r="E76" s="63" t="str">
        <f>+VLOOKUP(B76,'resumen UCAP'!$A$5:$O$329,3,0)</f>
        <v>Un</v>
      </c>
      <c r="F76" s="64">
        <f>+VLOOKUP(B76,'resumen UCAP'!$A$5:$O$329,15,0)</f>
        <v>1298300</v>
      </c>
      <c r="G76" s="64">
        <v>7</v>
      </c>
      <c r="H76" s="312"/>
      <c r="I76" s="62"/>
      <c r="J76" s="62"/>
      <c r="K76" s="62"/>
      <c r="L76" s="62"/>
      <c r="M76" s="62"/>
      <c r="N76" s="62"/>
      <c r="O76" s="62"/>
      <c r="P76" s="62"/>
      <c r="Q76" s="62"/>
      <c r="R76" s="62"/>
      <c r="S76" s="62"/>
      <c r="T76" s="62"/>
      <c r="U76" s="62"/>
      <c r="V76" s="62"/>
      <c r="W76" s="313"/>
      <c r="X76" s="62"/>
      <c r="Y76" s="62"/>
      <c r="Z76" s="62"/>
      <c r="AA76" s="62"/>
      <c r="AB76" s="62"/>
      <c r="AC76" s="62"/>
      <c r="AD76" s="62"/>
      <c r="AE76" s="62"/>
      <c r="AF76" s="62"/>
      <c r="AG76" s="62"/>
      <c r="AH76" s="62"/>
      <c r="AI76" s="62"/>
      <c r="AJ76" s="62"/>
      <c r="AK76" s="62"/>
    </row>
    <row r="77" spans="2:37" s="73" customFormat="1" x14ac:dyDescent="0.25">
      <c r="B77" s="62" t="s">
        <v>344</v>
      </c>
      <c r="C77" s="62" t="str">
        <f>+VLOOKUP(B77,'resumen UCAP'!$A$5:$O$329,2,0)</f>
        <v>BA├æADOR LED 20W. AUTONOMA</v>
      </c>
      <c r="D77" s="63">
        <f>+Inventario!D77</f>
        <v>20</v>
      </c>
      <c r="E77" s="63" t="str">
        <f>+VLOOKUP(B77,'resumen UCAP'!$A$5:$O$329,3,0)</f>
        <v>Un</v>
      </c>
      <c r="F77" s="64">
        <f>+VLOOKUP(B77,'resumen UCAP'!$A$5:$O$329,15,0)</f>
        <v>860000</v>
      </c>
      <c r="G77" s="64">
        <v>24</v>
      </c>
      <c r="H77" s="312"/>
      <c r="I77" s="62"/>
      <c r="J77" s="62"/>
      <c r="K77" s="62"/>
      <c r="L77" s="62"/>
      <c r="M77" s="62"/>
      <c r="N77" s="62"/>
      <c r="O77" s="62"/>
      <c r="P77" s="62"/>
      <c r="Q77" s="62"/>
      <c r="R77" s="62"/>
      <c r="S77" s="62"/>
      <c r="T77" s="62"/>
      <c r="U77" s="62"/>
      <c r="V77" s="62"/>
      <c r="W77" s="313"/>
      <c r="X77" s="62"/>
      <c r="Y77" s="62"/>
      <c r="Z77" s="62"/>
      <c r="AA77" s="62"/>
      <c r="AB77" s="62"/>
      <c r="AC77" s="62"/>
      <c r="AD77" s="62"/>
      <c r="AE77" s="62"/>
      <c r="AF77" s="62"/>
      <c r="AG77" s="62"/>
      <c r="AH77" s="62"/>
      <c r="AI77" s="62"/>
      <c r="AJ77" s="62"/>
      <c r="AK77" s="62"/>
    </row>
    <row r="78" spans="2:37" s="73" customFormat="1" x14ac:dyDescent="0.25">
      <c r="B78" s="62" t="s">
        <v>345</v>
      </c>
      <c r="C78" s="62" t="str">
        <f>+VLOOKUP(B78,'resumen UCAP'!$A$5:$O$329,2,0)</f>
        <v>BA├æADOR LED 36W. AUTONOMA</v>
      </c>
      <c r="D78" s="63">
        <f>+Inventario!D78</f>
        <v>36</v>
      </c>
      <c r="E78" s="63" t="str">
        <f>+VLOOKUP(B78,'resumen UCAP'!$A$5:$O$329,3,0)</f>
        <v>Un</v>
      </c>
      <c r="F78" s="64">
        <f>+VLOOKUP(B78,'resumen UCAP'!$A$5:$O$329,15,0)</f>
        <v>1060000</v>
      </c>
      <c r="G78" s="64">
        <v>14</v>
      </c>
      <c r="H78" s="312"/>
      <c r="I78" s="62"/>
      <c r="J78" s="62"/>
      <c r="K78" s="62"/>
      <c r="L78" s="62"/>
      <c r="M78" s="62"/>
      <c r="N78" s="62"/>
      <c r="O78" s="62"/>
      <c r="P78" s="62"/>
      <c r="Q78" s="62"/>
      <c r="R78" s="62"/>
      <c r="S78" s="62"/>
      <c r="T78" s="62"/>
      <c r="U78" s="62"/>
      <c r="V78" s="62"/>
      <c r="W78" s="313"/>
      <c r="X78" s="62"/>
      <c r="Y78" s="62"/>
      <c r="Z78" s="62"/>
      <c r="AA78" s="62"/>
      <c r="AB78" s="62"/>
      <c r="AC78" s="62"/>
      <c r="AD78" s="62"/>
      <c r="AE78" s="62"/>
      <c r="AF78" s="62"/>
      <c r="AG78" s="62"/>
      <c r="AH78" s="62"/>
      <c r="AI78" s="62"/>
      <c r="AJ78" s="62"/>
      <c r="AK78" s="62"/>
    </row>
    <row r="79" spans="2:37" s="73" customFormat="1" x14ac:dyDescent="0.25">
      <c r="B79" s="62" t="s">
        <v>346</v>
      </c>
      <c r="C79" s="62" t="str">
        <f>+VLOOKUP(B79,'resumen UCAP'!$A$5:$O$329,2,0)</f>
        <v>LUMINARIA LED 150W. AUTONOMA</v>
      </c>
      <c r="D79" s="63">
        <f>+Inventario!D79</f>
        <v>150</v>
      </c>
      <c r="E79" s="63" t="str">
        <f>+VLOOKUP(B79,'resumen UCAP'!$A$5:$O$329,3,0)</f>
        <v>Un</v>
      </c>
      <c r="F79" s="64">
        <f>+VLOOKUP(B79,'resumen UCAP'!$A$5:$O$329,15,0)</f>
        <v>120000</v>
      </c>
      <c r="G79" s="64">
        <v>43</v>
      </c>
      <c r="H79" s="312"/>
      <c r="I79" s="62"/>
      <c r="J79" s="62"/>
      <c r="K79" s="62"/>
      <c r="L79" s="62"/>
      <c r="M79" s="62"/>
      <c r="N79" s="62"/>
      <c r="O79" s="62"/>
      <c r="P79" s="62"/>
      <c r="Q79" s="62"/>
      <c r="R79" s="62"/>
      <c r="S79" s="62"/>
      <c r="T79" s="62"/>
      <c r="U79" s="62"/>
      <c r="V79" s="62"/>
      <c r="W79" s="313"/>
      <c r="X79" s="62"/>
      <c r="Y79" s="62"/>
      <c r="Z79" s="62"/>
      <c r="AA79" s="62"/>
      <c r="AB79" s="62"/>
      <c r="AC79" s="62"/>
      <c r="AD79" s="62"/>
      <c r="AE79" s="62"/>
      <c r="AF79" s="62"/>
      <c r="AG79" s="62"/>
      <c r="AH79" s="62"/>
      <c r="AI79" s="62"/>
      <c r="AJ79" s="62"/>
      <c r="AK79" s="62"/>
    </row>
    <row r="80" spans="2:37" s="73" customFormat="1" x14ac:dyDescent="0.25">
      <c r="B80" s="62" t="s">
        <v>347</v>
      </c>
      <c r="C80" s="62" t="str">
        <f>+VLOOKUP(B80,'resumen UCAP'!$A$5:$O$329,2,0)</f>
        <v>LUMINARIA LED 60W. AUTONOMA</v>
      </c>
      <c r="D80" s="63">
        <f>+Inventario!D80</f>
        <v>60</v>
      </c>
      <c r="E80" s="63" t="str">
        <f>+VLOOKUP(B80,'resumen UCAP'!$A$5:$O$329,3,0)</f>
        <v>Un</v>
      </c>
      <c r="F80" s="64">
        <f>+VLOOKUP(B80,'resumen UCAP'!$A$5:$O$329,15,0)</f>
        <v>860000</v>
      </c>
      <c r="G80" s="64">
        <v>10</v>
      </c>
      <c r="H80" s="312"/>
      <c r="I80" s="62"/>
      <c r="J80" s="62"/>
      <c r="K80" s="62"/>
      <c r="L80" s="62"/>
      <c r="M80" s="62"/>
      <c r="N80" s="62"/>
      <c r="O80" s="62"/>
      <c r="P80" s="62"/>
      <c r="Q80" s="62"/>
      <c r="R80" s="62"/>
      <c r="S80" s="62"/>
      <c r="T80" s="62"/>
      <c r="U80" s="62"/>
      <c r="V80" s="62"/>
      <c r="W80" s="313"/>
      <c r="X80" s="62"/>
      <c r="Y80" s="62"/>
      <c r="Z80" s="62"/>
      <c r="AA80" s="62"/>
      <c r="AB80" s="62"/>
      <c r="AC80" s="62"/>
      <c r="AD80" s="62"/>
      <c r="AE80" s="62"/>
      <c r="AF80" s="62"/>
      <c r="AG80" s="62"/>
      <c r="AH80" s="62"/>
      <c r="AI80" s="62"/>
      <c r="AJ80" s="62"/>
      <c r="AK80" s="62"/>
    </row>
    <row r="81" spans="2:37" s="73" customFormat="1" x14ac:dyDescent="0.25">
      <c r="B81" s="62" t="s">
        <v>348</v>
      </c>
      <c r="C81" s="62" t="str">
        <f>+VLOOKUP(B81,'resumen UCAP'!$A$5:$O$329,2,0)</f>
        <v>PROYECTOR LED RGB 200W NUEVA</v>
      </c>
      <c r="D81" s="63">
        <f>+Inventario!D81</f>
        <v>200</v>
      </c>
      <c r="E81" s="63" t="str">
        <f>+VLOOKUP(B81,'resumen UCAP'!$A$5:$O$329,3,0)</f>
        <v>Un</v>
      </c>
      <c r="F81" s="64">
        <f>+VLOOKUP(B81,'resumen UCAP'!$A$5:$O$329,15,0)</f>
        <v>1079900</v>
      </c>
      <c r="G81" s="64">
        <v>9</v>
      </c>
      <c r="H81" s="312"/>
      <c r="I81" s="62"/>
      <c r="J81" s="62"/>
      <c r="K81" s="62"/>
      <c r="L81" s="62"/>
      <c r="M81" s="62"/>
      <c r="N81" s="62"/>
      <c r="O81" s="62"/>
      <c r="P81" s="62"/>
      <c r="Q81" s="62"/>
      <c r="R81" s="62"/>
      <c r="S81" s="62"/>
      <c r="T81" s="62"/>
      <c r="U81" s="62"/>
      <c r="V81" s="62"/>
      <c r="W81" s="313"/>
      <c r="X81" s="62"/>
      <c r="Y81" s="62"/>
      <c r="Z81" s="62"/>
      <c r="AA81" s="62"/>
      <c r="AB81" s="62"/>
      <c r="AC81" s="62"/>
      <c r="AD81" s="62"/>
      <c r="AE81" s="62"/>
      <c r="AF81" s="62"/>
      <c r="AG81" s="62"/>
      <c r="AH81" s="62"/>
      <c r="AI81" s="62"/>
      <c r="AJ81" s="62"/>
      <c r="AK81" s="62"/>
    </row>
    <row r="82" spans="2:37" s="73" customFormat="1" x14ac:dyDescent="0.25">
      <c r="B82" s="62" t="s">
        <v>349</v>
      </c>
      <c r="C82" s="62" t="str">
        <f>+VLOOKUP(B82,'resumen UCAP'!$A$5:$O$329,2,0)</f>
        <v>PROYECTOR LED LED 50W NUEVA</v>
      </c>
      <c r="D82" s="63">
        <f>+Inventario!D82</f>
        <v>50</v>
      </c>
      <c r="E82" s="63" t="str">
        <f>+VLOOKUP(B82,'resumen UCAP'!$A$5:$O$329,3,0)</f>
        <v>Un</v>
      </c>
      <c r="F82" s="64">
        <f>+VLOOKUP(B82,'resumen UCAP'!$A$5:$O$329,15,0)</f>
        <v>598300</v>
      </c>
      <c r="G82" s="64">
        <v>2</v>
      </c>
      <c r="H82" s="312"/>
      <c r="I82" s="62"/>
      <c r="J82" s="62"/>
      <c r="K82" s="62"/>
      <c r="L82" s="62"/>
      <c r="M82" s="62"/>
      <c r="N82" s="62"/>
      <c r="O82" s="62"/>
      <c r="P82" s="62"/>
      <c r="Q82" s="62"/>
      <c r="R82" s="62"/>
      <c r="S82" s="62"/>
      <c r="T82" s="62"/>
      <c r="U82" s="62"/>
      <c r="V82" s="62"/>
      <c r="W82" s="313"/>
      <c r="X82" s="62"/>
      <c r="Y82" s="62"/>
      <c r="Z82" s="62"/>
      <c r="AA82" s="62"/>
      <c r="AB82" s="62"/>
      <c r="AC82" s="62"/>
      <c r="AD82" s="62"/>
      <c r="AE82" s="62"/>
      <c r="AF82" s="62"/>
      <c r="AG82" s="62"/>
      <c r="AH82" s="62"/>
      <c r="AI82" s="62"/>
      <c r="AJ82" s="62"/>
      <c r="AK82" s="62"/>
    </row>
    <row r="83" spans="2:37" s="73" customFormat="1" x14ac:dyDescent="0.25">
      <c r="B83" s="62" t="s">
        <v>509</v>
      </c>
      <c r="C83" s="62" t="str">
        <f>+VLOOKUP(B83,'resumen UCAP'!$A$5:$O$329,2,0)</f>
        <v>ETIQUETA LUMINARIA 250W</v>
      </c>
      <c r="D83" s="63">
        <f>+Inventario!D83</f>
        <v>279</v>
      </c>
      <c r="E83" s="63" t="str">
        <f>+VLOOKUP(B83,'resumen UCAP'!$A$5:$O$329,3,0)</f>
        <v>Un</v>
      </c>
      <c r="F83" s="64">
        <f>+VLOOKUP(B83,'resumen UCAP'!$A$5:$O$329,15,0)</f>
        <v>509142</v>
      </c>
      <c r="G83" s="64">
        <v>10</v>
      </c>
      <c r="H83" s="312"/>
      <c r="I83" s="62"/>
      <c r="J83" s="62"/>
      <c r="K83" s="62"/>
      <c r="L83" s="62"/>
      <c r="M83" s="62"/>
      <c r="N83" s="62"/>
      <c r="O83" s="62"/>
      <c r="P83" s="62"/>
      <c r="Q83" s="62"/>
      <c r="R83" s="62"/>
      <c r="S83" s="62"/>
      <c r="T83" s="62"/>
      <c r="U83" s="62"/>
      <c r="V83" s="62"/>
      <c r="W83" s="313"/>
      <c r="X83" s="62"/>
      <c r="Y83" s="62"/>
      <c r="Z83" s="62"/>
      <c r="AA83" s="62"/>
      <c r="AB83" s="62"/>
      <c r="AC83" s="62"/>
      <c r="AD83" s="62"/>
      <c r="AE83" s="62"/>
      <c r="AF83" s="62"/>
      <c r="AG83" s="62"/>
      <c r="AH83" s="62"/>
      <c r="AI83" s="62"/>
      <c r="AJ83" s="62"/>
      <c r="AK83" s="62"/>
    </row>
    <row r="84" spans="2:37" s="73" customFormat="1" x14ac:dyDescent="0.25">
      <c r="B84" s="62" t="s">
        <v>510</v>
      </c>
      <c r="C84" s="62" t="str">
        <f>+VLOOKUP(B84,'resumen UCAP'!$A$5:$O$329,2,0)</f>
        <v>PROYECTOR LED 50W NUEVO</v>
      </c>
      <c r="D84" s="63">
        <f>+Inventario!D84</f>
        <v>50</v>
      </c>
      <c r="E84" s="63" t="str">
        <f>+VLOOKUP(B84,'resumen UCAP'!$A$5:$O$329,3,0)</f>
        <v>Un</v>
      </c>
      <c r="F84" s="64">
        <f>+VLOOKUP(B84,'resumen UCAP'!$A$5:$O$329,15,0)</f>
        <v>134677</v>
      </c>
      <c r="G84" s="64">
        <v>3</v>
      </c>
      <c r="H84" s="312"/>
      <c r="I84" s="62"/>
      <c r="J84" s="62"/>
      <c r="K84" s="62"/>
      <c r="L84" s="62"/>
      <c r="M84" s="62"/>
      <c r="N84" s="62"/>
      <c r="O84" s="62"/>
      <c r="P84" s="62"/>
      <c r="Q84" s="62"/>
      <c r="R84" s="62"/>
      <c r="S84" s="62"/>
      <c r="T84" s="62"/>
      <c r="U84" s="62"/>
      <c r="V84" s="62"/>
      <c r="W84" s="313"/>
      <c r="X84" s="62"/>
      <c r="Y84" s="62"/>
      <c r="Z84" s="62"/>
      <c r="AA84" s="62"/>
      <c r="AB84" s="62"/>
      <c r="AC84" s="62"/>
      <c r="AD84" s="62"/>
      <c r="AE84" s="62"/>
      <c r="AF84" s="62"/>
      <c r="AG84" s="62"/>
      <c r="AH84" s="62"/>
      <c r="AI84" s="62"/>
      <c r="AJ84" s="62"/>
      <c r="AK84" s="62"/>
    </row>
    <row r="85" spans="2:37" s="73" customFormat="1" x14ac:dyDescent="0.25">
      <c r="B85" s="62" t="s">
        <v>511</v>
      </c>
      <c r="C85" s="62" t="str">
        <f>+VLOOKUP(B85,'resumen UCAP'!$A$5:$O$329,2,0)</f>
        <v>PROYECTOR MH 150W NUEVO</v>
      </c>
      <c r="D85" s="63">
        <f>+Inventario!D85</f>
        <v>169</v>
      </c>
      <c r="E85" s="63" t="str">
        <f>+VLOOKUP(B85,'resumen UCAP'!$A$5:$O$329,3,0)</f>
        <v>Un</v>
      </c>
      <c r="F85" s="64">
        <f>+VLOOKUP(B85,'resumen UCAP'!$A$5:$O$329,15,0)</f>
        <v>352663</v>
      </c>
      <c r="G85" s="64">
        <v>4</v>
      </c>
      <c r="H85" s="312">
        <f t="shared" si="5"/>
        <v>-4</v>
      </c>
      <c r="I85" s="62"/>
      <c r="J85" s="62"/>
      <c r="K85" s="62"/>
      <c r="L85" s="62"/>
      <c r="M85" s="62"/>
      <c r="N85" s="62"/>
      <c r="O85" s="62"/>
      <c r="P85" s="62"/>
      <c r="Q85" s="62"/>
      <c r="R85" s="62"/>
      <c r="S85" s="62"/>
      <c r="T85" s="62"/>
      <c r="U85" s="62"/>
      <c r="V85" s="62"/>
      <c r="W85" s="313"/>
      <c r="X85" s="62"/>
      <c r="Y85" s="62"/>
      <c r="Z85" s="62"/>
      <c r="AA85" s="62"/>
      <c r="AB85" s="62"/>
      <c r="AC85" s="62"/>
      <c r="AD85" s="62"/>
      <c r="AE85" s="62"/>
      <c r="AF85" s="62"/>
      <c r="AG85" s="62"/>
      <c r="AH85" s="62"/>
      <c r="AI85" s="62"/>
      <c r="AJ85" s="62"/>
      <c r="AK85" s="62"/>
    </row>
    <row r="86" spans="2:37" s="73" customFormat="1" x14ac:dyDescent="0.25">
      <c r="B86" s="62" t="s">
        <v>512</v>
      </c>
      <c r="C86" s="62" t="str">
        <f>+VLOOKUP(B86,'resumen UCAP'!$A$5:$O$329,2,0)</f>
        <v>PROYECTOR MH 400W NUEVA</v>
      </c>
      <c r="D86" s="63">
        <f>+Inventario!D86</f>
        <v>440</v>
      </c>
      <c r="E86" s="63" t="str">
        <f>+VLOOKUP(B86,'resumen UCAP'!$A$5:$O$329,3,0)</f>
        <v>Un</v>
      </c>
      <c r="F86" s="64">
        <f>+VLOOKUP(B86,'resumen UCAP'!$A$5:$O$329,15,0)</f>
        <v>509142</v>
      </c>
      <c r="G86" s="64">
        <v>5</v>
      </c>
      <c r="H86" s="312">
        <f t="shared" si="5"/>
        <v>-5</v>
      </c>
      <c r="I86" s="62"/>
      <c r="J86" s="62"/>
      <c r="K86" s="62"/>
      <c r="L86" s="62"/>
      <c r="M86" s="62"/>
      <c r="N86" s="62"/>
      <c r="O86" s="62"/>
      <c r="P86" s="62"/>
      <c r="Q86" s="62"/>
      <c r="R86" s="62"/>
      <c r="S86" s="62"/>
      <c r="T86" s="62"/>
      <c r="U86" s="62"/>
      <c r="V86" s="62"/>
      <c r="W86" s="313"/>
      <c r="X86" s="62"/>
      <c r="Y86" s="62"/>
      <c r="Z86" s="62"/>
      <c r="AA86" s="62"/>
      <c r="AB86" s="62"/>
      <c r="AC86" s="62"/>
      <c r="AD86" s="62"/>
      <c r="AE86" s="62"/>
      <c r="AF86" s="62"/>
      <c r="AG86" s="62"/>
      <c r="AH86" s="62"/>
      <c r="AI86" s="62"/>
      <c r="AJ86" s="62"/>
      <c r="AK86" s="62"/>
    </row>
    <row r="87" spans="2:37" s="73" customFormat="1" x14ac:dyDescent="0.25">
      <c r="B87" s="62" t="s">
        <v>513</v>
      </c>
      <c r="C87" s="62" t="str">
        <f>+VLOOKUP(B87,'resumen UCAP'!$A$5:$O$329,2,0)</f>
        <v>PROYECTOR LED 400W NUEVO</v>
      </c>
      <c r="D87" s="63">
        <f>+Inventario!D87</f>
        <v>400</v>
      </c>
      <c r="E87" s="63" t="str">
        <f>+VLOOKUP(B87,'resumen UCAP'!$A$5:$O$329,3,0)</f>
        <v>Un</v>
      </c>
      <c r="F87" s="64">
        <f>+VLOOKUP(B87,'resumen UCAP'!$A$5:$O$329,15,0)</f>
        <v>2843260</v>
      </c>
      <c r="G87" s="64">
        <v>6</v>
      </c>
      <c r="H87" s="312"/>
      <c r="I87" s="62"/>
      <c r="J87" s="62"/>
      <c r="K87" s="62"/>
      <c r="L87" s="62"/>
      <c r="M87" s="62"/>
      <c r="N87" s="62"/>
      <c r="O87" s="62"/>
      <c r="P87" s="62"/>
      <c r="Q87" s="62"/>
      <c r="R87" s="62"/>
      <c r="S87" s="62"/>
      <c r="T87" s="62"/>
      <c r="U87" s="62"/>
      <c r="V87" s="62"/>
      <c r="W87" s="313"/>
      <c r="X87" s="62"/>
      <c r="Y87" s="62"/>
      <c r="Z87" s="62"/>
      <c r="AA87" s="62"/>
      <c r="AB87" s="62"/>
      <c r="AC87" s="62"/>
      <c r="AD87" s="62"/>
      <c r="AE87" s="62"/>
      <c r="AF87" s="62"/>
      <c r="AG87" s="62"/>
      <c r="AH87" s="62"/>
      <c r="AI87" s="62"/>
      <c r="AJ87" s="62"/>
      <c r="AK87" s="62"/>
    </row>
    <row r="88" spans="2:37" s="73" customFormat="1" x14ac:dyDescent="0.25">
      <c r="B88" s="62" t="s">
        <v>514</v>
      </c>
      <c r="C88" s="62" t="str">
        <f>+VLOOKUP(B88,'resumen UCAP'!$A$5:$O$329,2,0)</f>
        <v>PROYECTOR MH 400W LED</v>
      </c>
      <c r="D88" s="63">
        <f>+Inventario!D88</f>
        <v>400</v>
      </c>
      <c r="E88" s="63" t="str">
        <f>+VLOOKUP(B88,'resumen UCAP'!$A$5:$O$329,3,0)</f>
        <v>Un</v>
      </c>
      <c r="F88" s="64">
        <f>+VLOOKUP(B88,'resumen UCAP'!$A$5:$O$329,15,0)</f>
        <v>2156000</v>
      </c>
      <c r="G88" s="64">
        <v>38</v>
      </c>
      <c r="H88" s="312"/>
      <c r="I88" s="62"/>
      <c r="J88" s="62"/>
      <c r="K88" s="62"/>
      <c r="L88" s="62"/>
      <c r="M88" s="62"/>
      <c r="N88" s="62"/>
      <c r="O88" s="62"/>
      <c r="P88" s="62"/>
      <c r="Q88" s="62"/>
      <c r="R88" s="62"/>
      <c r="S88" s="62"/>
      <c r="T88" s="62"/>
      <c r="U88" s="62"/>
      <c r="V88" s="62"/>
      <c r="W88" s="313"/>
      <c r="X88" s="62"/>
      <c r="Y88" s="62"/>
      <c r="Z88" s="62"/>
      <c r="AA88" s="62"/>
      <c r="AB88" s="62"/>
      <c r="AC88" s="62"/>
      <c r="AD88" s="62"/>
      <c r="AE88" s="62"/>
      <c r="AF88" s="62"/>
      <c r="AG88" s="62"/>
      <c r="AH88" s="62"/>
      <c r="AI88" s="62"/>
      <c r="AJ88" s="62"/>
      <c r="AK88" s="62"/>
    </row>
    <row r="89" spans="2:37" s="73" customFormat="1" x14ac:dyDescent="0.25">
      <c r="B89" s="62" t="s">
        <v>515</v>
      </c>
      <c r="C89" s="62" t="str">
        <f>+VLOOKUP(B89,'resumen UCAP'!$A$5:$O$329,2,0)</f>
        <v>PROYECTOR IMPOLED 400W LED</v>
      </c>
      <c r="D89" s="63">
        <f>+Inventario!D89</f>
        <v>400</v>
      </c>
      <c r="E89" s="63" t="str">
        <f>+VLOOKUP(B89,'resumen UCAP'!$A$5:$O$329,3,0)</f>
        <v>Un</v>
      </c>
      <c r="F89" s="64">
        <f>+VLOOKUP(B89,'resumen UCAP'!$A$5:$O$329,15,0)</f>
        <v>509142</v>
      </c>
      <c r="G89" s="64">
        <v>5</v>
      </c>
      <c r="H89" s="312"/>
      <c r="I89" s="62"/>
      <c r="J89" s="62"/>
      <c r="K89" s="62"/>
      <c r="L89" s="62"/>
      <c r="M89" s="62"/>
      <c r="N89" s="62"/>
      <c r="O89" s="62"/>
      <c r="P89" s="62"/>
      <c r="Q89" s="62"/>
      <c r="R89" s="62"/>
      <c r="S89" s="62"/>
      <c r="T89" s="62"/>
      <c r="U89" s="62"/>
      <c r="V89" s="62"/>
      <c r="W89" s="313"/>
      <c r="X89" s="62"/>
      <c r="Y89" s="62"/>
      <c r="Z89" s="62"/>
      <c r="AA89" s="62"/>
      <c r="AB89" s="62"/>
      <c r="AC89" s="62"/>
      <c r="AD89" s="62"/>
      <c r="AE89" s="62"/>
      <c r="AF89" s="62"/>
      <c r="AG89" s="62"/>
      <c r="AH89" s="62"/>
      <c r="AI89" s="62"/>
      <c r="AJ89" s="62"/>
      <c r="AK89" s="62"/>
    </row>
    <row r="90" spans="2:37" s="73" customFormat="1" x14ac:dyDescent="0.25">
      <c r="B90" s="62" t="s">
        <v>516</v>
      </c>
      <c r="C90" s="62" t="str">
        <f>+VLOOKUP(B90,'resumen UCAP'!$A$5:$O$329,2,0)</f>
        <v>LUMINARIA MH 400W SEGUNDA</v>
      </c>
      <c r="D90" s="63">
        <f>+Inventario!D90</f>
        <v>440</v>
      </c>
      <c r="E90" s="63" t="str">
        <f>+VLOOKUP(B90,'resumen UCAP'!$A$5:$O$329,3,0)</f>
        <v>Un</v>
      </c>
      <c r="F90" s="64">
        <f>+VLOOKUP(B90,'resumen UCAP'!$A$5:$O$329,15,0)</f>
        <v>509142</v>
      </c>
      <c r="G90" s="64">
        <v>1</v>
      </c>
      <c r="H90" s="312">
        <f t="shared" si="5"/>
        <v>-1</v>
      </c>
      <c r="I90" s="62"/>
      <c r="J90" s="62"/>
      <c r="K90" s="62"/>
      <c r="L90" s="62"/>
      <c r="M90" s="62"/>
      <c r="N90" s="62"/>
      <c r="O90" s="62"/>
      <c r="P90" s="62"/>
      <c r="Q90" s="62"/>
      <c r="R90" s="62"/>
      <c r="S90" s="62"/>
      <c r="T90" s="62"/>
      <c r="U90" s="62"/>
      <c r="V90" s="62"/>
      <c r="W90" s="313"/>
      <c r="X90" s="62"/>
      <c r="Y90" s="62"/>
      <c r="Z90" s="62"/>
      <c r="AA90" s="62"/>
      <c r="AB90" s="62"/>
      <c r="AC90" s="62"/>
      <c r="AD90" s="62"/>
      <c r="AE90" s="62"/>
      <c r="AF90" s="62"/>
      <c r="AG90" s="62"/>
      <c r="AH90" s="62"/>
      <c r="AI90" s="62"/>
      <c r="AJ90" s="62"/>
      <c r="AK90" s="62"/>
    </row>
    <row r="91" spans="2:37" s="73" customFormat="1" x14ac:dyDescent="0.25">
      <c r="B91" s="62" t="s">
        <v>517</v>
      </c>
      <c r="C91" s="62" t="str">
        <f>+VLOOKUP(B91,'resumen UCAP'!$A$5:$O$329,2,0)</f>
        <v>LUMINARIA LED 38W</v>
      </c>
      <c r="D91" s="63">
        <f>+Inventario!D91</f>
        <v>38</v>
      </c>
      <c r="E91" s="63" t="str">
        <f>+VLOOKUP(B91,'resumen UCAP'!$A$5:$O$329,3,0)</f>
        <v>Un</v>
      </c>
      <c r="F91" s="64">
        <f>+VLOOKUP(B91,'resumen UCAP'!$A$5:$O$329,15,0)</f>
        <v>1056546</v>
      </c>
      <c r="G91" s="64">
        <v>3</v>
      </c>
      <c r="H91" s="312"/>
      <c r="I91" s="62"/>
      <c r="J91" s="62"/>
      <c r="K91" s="62"/>
      <c r="L91" s="62"/>
      <c r="M91" s="62"/>
      <c r="N91" s="62"/>
      <c r="O91" s="62"/>
      <c r="P91" s="62"/>
      <c r="Q91" s="62"/>
      <c r="R91" s="62"/>
      <c r="S91" s="62"/>
      <c r="T91" s="62"/>
      <c r="U91" s="62"/>
      <c r="V91" s="62"/>
      <c r="W91" s="313"/>
      <c r="X91" s="62"/>
      <c r="Y91" s="62"/>
      <c r="Z91" s="62"/>
      <c r="AA91" s="62"/>
      <c r="AB91" s="62"/>
      <c r="AC91" s="62"/>
      <c r="AD91" s="62"/>
      <c r="AE91" s="62"/>
      <c r="AF91" s="62"/>
      <c r="AG91" s="62"/>
      <c r="AH91" s="62"/>
      <c r="AI91" s="62"/>
      <c r="AJ91" s="62"/>
      <c r="AK91" s="62"/>
    </row>
    <row r="92" spans="2:37" s="73" customFormat="1" x14ac:dyDescent="0.25">
      <c r="B92" s="62" t="s">
        <v>518</v>
      </c>
      <c r="C92" s="62" t="str">
        <f>+VLOOKUP(B92,'resumen UCAP'!$A$5:$O$329,2,0)</f>
        <v>LUMINARIA LED 80-90W NUEVA</v>
      </c>
      <c r="D92" s="63">
        <f>+Inventario!D92</f>
        <v>90</v>
      </c>
      <c r="E92" s="63" t="str">
        <f>+VLOOKUP(B92,'resumen UCAP'!$A$5:$O$329,3,0)</f>
        <v>Un</v>
      </c>
      <c r="F92" s="64">
        <f>+VLOOKUP(B92,'resumen UCAP'!$A$5:$O$329,15,0)</f>
        <v>1547358</v>
      </c>
      <c r="G92" s="64">
        <v>1</v>
      </c>
      <c r="H92" s="312"/>
      <c r="I92" s="62"/>
      <c r="J92" s="62"/>
      <c r="K92" s="62"/>
      <c r="L92" s="62"/>
      <c r="M92" s="62"/>
      <c r="N92" s="62"/>
      <c r="O92" s="62"/>
      <c r="P92" s="62"/>
      <c r="Q92" s="62"/>
      <c r="R92" s="62"/>
      <c r="S92" s="62"/>
      <c r="T92" s="62"/>
      <c r="U92" s="62"/>
      <c r="V92" s="62"/>
      <c r="W92" s="313"/>
      <c r="X92" s="62"/>
      <c r="Y92" s="62"/>
      <c r="Z92" s="62"/>
      <c r="AA92" s="62"/>
      <c r="AB92" s="62"/>
      <c r="AC92" s="62"/>
      <c r="AD92" s="62"/>
      <c r="AE92" s="62"/>
      <c r="AF92" s="62"/>
      <c r="AG92" s="62"/>
      <c r="AH92" s="62"/>
      <c r="AI92" s="62"/>
      <c r="AJ92" s="62"/>
      <c r="AK92" s="62"/>
    </row>
    <row r="93" spans="2:37" s="73" customFormat="1" x14ac:dyDescent="0.25">
      <c r="B93" s="62" t="s">
        <v>519</v>
      </c>
      <c r="C93" s="62" t="str">
        <f>+VLOOKUP(B93,'resumen UCAP'!$A$5:$O$329,2,0)</f>
        <v>LUMINARIA 3000 40 NUEVA</v>
      </c>
      <c r="D93" s="63">
        <f>+Inventario!D93</f>
        <v>40</v>
      </c>
      <c r="E93" s="63" t="str">
        <f>+VLOOKUP(B93,'resumen UCAP'!$A$5:$O$329,3,0)</f>
        <v>Un</v>
      </c>
      <c r="F93" s="64">
        <f>+VLOOKUP(B93,'resumen UCAP'!$A$5:$O$329,15,0)</f>
        <v>757310</v>
      </c>
      <c r="G93" s="64">
        <v>13</v>
      </c>
      <c r="H93" s="312"/>
      <c r="I93" s="62"/>
      <c r="J93" s="62"/>
      <c r="K93" s="62"/>
      <c r="L93" s="62"/>
      <c r="M93" s="62"/>
      <c r="N93" s="62"/>
      <c r="O93" s="62"/>
      <c r="P93" s="62"/>
      <c r="Q93" s="62"/>
      <c r="R93" s="62"/>
      <c r="S93" s="62"/>
      <c r="T93" s="62"/>
      <c r="U93" s="62"/>
      <c r="V93" s="62"/>
      <c r="W93" s="313"/>
      <c r="X93" s="62"/>
      <c r="Y93" s="62"/>
      <c r="Z93" s="62"/>
      <c r="AA93" s="62"/>
      <c r="AB93" s="62"/>
      <c r="AC93" s="62"/>
      <c r="AD93" s="62"/>
      <c r="AE93" s="62"/>
      <c r="AF93" s="62"/>
      <c r="AG93" s="62"/>
      <c r="AH93" s="62"/>
      <c r="AI93" s="62"/>
      <c r="AJ93" s="62"/>
      <c r="AK93" s="62"/>
    </row>
    <row r="94" spans="2:37" s="73" customFormat="1" x14ac:dyDescent="0.25">
      <c r="B94" s="62" t="s">
        <v>520</v>
      </c>
      <c r="C94" s="62" t="str">
        <f>+VLOOKUP(B94,'resumen UCAP'!$A$5:$O$329,2,0)</f>
        <v>LUMINARIA NA 150W ONIX SEGUNDA</v>
      </c>
      <c r="D94" s="63">
        <f>+Inventario!D94</f>
        <v>169</v>
      </c>
      <c r="E94" s="63" t="str">
        <f>+VLOOKUP(B94,'resumen UCAP'!$A$5:$O$329,3,0)</f>
        <v>Un</v>
      </c>
      <c r="F94" s="64">
        <f>+VLOOKUP(B94,'resumen UCAP'!$A$5:$O$329,15,0)</f>
        <v>340000</v>
      </c>
      <c r="G94" s="64">
        <v>1</v>
      </c>
      <c r="H94" s="312">
        <f t="shared" si="5"/>
        <v>-1</v>
      </c>
      <c r="I94" s="313"/>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2:37" s="73" customFormat="1" x14ac:dyDescent="0.25">
      <c r="B95" s="62" t="s">
        <v>521</v>
      </c>
      <c r="C95" s="62" t="str">
        <f>+VLOOKUP(B95,'resumen UCAP'!$A$5:$O$329,2,0)</f>
        <v>LUMINARIA NA 70 SEGUNDA</v>
      </c>
      <c r="D95" s="63">
        <f>+Inventario!D95</f>
        <v>81</v>
      </c>
      <c r="E95" s="63" t="str">
        <f>+VLOOKUP(B95,'resumen UCAP'!$A$5:$O$329,3,0)</f>
        <v>Un</v>
      </c>
      <c r="F95" s="64">
        <f>+VLOOKUP(B95,'resumen UCAP'!$A$5:$O$329,15,0)</f>
        <v>201799</v>
      </c>
      <c r="G95" s="64">
        <v>5</v>
      </c>
      <c r="H95" s="312">
        <f t="shared" si="5"/>
        <v>-5</v>
      </c>
      <c r="I95" s="313"/>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2:37" s="73" customFormat="1" x14ac:dyDescent="0.25">
      <c r="B96" s="62" t="s">
        <v>522</v>
      </c>
      <c r="C96" s="62" t="str">
        <f>+VLOOKUP(B96,'resumen UCAP'!$A$5:$O$329,2,0)</f>
        <v>LUMINARIA NA 150 SEGUNDA</v>
      </c>
      <c r="D96" s="63">
        <f>+Inventario!D96</f>
        <v>169</v>
      </c>
      <c r="E96" s="63" t="str">
        <f>+VLOOKUP(B96,'resumen UCAP'!$A$5:$O$329,3,0)</f>
        <v>Un</v>
      </c>
      <c r="F96" s="64">
        <f>+VLOOKUP(B96,'resumen UCAP'!$A$5:$O$329,15,0)</f>
        <v>333700</v>
      </c>
      <c r="G96" s="64">
        <v>1</v>
      </c>
      <c r="H96" s="312">
        <f t="shared" si="5"/>
        <v>-1</v>
      </c>
      <c r="I96" s="313"/>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2:37" s="73" customFormat="1" x14ac:dyDescent="0.25">
      <c r="B97" s="62" t="s">
        <v>523</v>
      </c>
      <c r="C97" s="62" t="str">
        <f>+VLOOKUP(B97,'resumen UCAP'!$A$5:$O$329,2,0)</f>
        <v>PROYECTOR 250W NUEVO</v>
      </c>
      <c r="D97" s="63">
        <f>+Inventario!D97</f>
        <v>279</v>
      </c>
      <c r="E97" s="63" t="str">
        <f>+VLOOKUP(B97,'resumen UCAP'!$A$5:$O$329,3,0)</f>
        <v>Un</v>
      </c>
      <c r="F97" s="64">
        <f>+VLOOKUP(B97,'resumen UCAP'!$A$5:$O$329,15,0)</f>
        <v>413027</v>
      </c>
      <c r="G97" s="64">
        <v>5</v>
      </c>
      <c r="H97" s="312">
        <f t="shared" si="5"/>
        <v>-5</v>
      </c>
      <c r="I97" s="313"/>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2:37" s="73" customFormat="1" x14ac:dyDescent="0.25">
      <c r="B98" s="62" t="s">
        <v>524</v>
      </c>
      <c r="C98" s="62" t="str">
        <f>+VLOOKUP(B98,'resumen UCAP'!$A$5:$O$329,2,0)</f>
        <v>LUMINARIA NA 250W NUEVA ETIQUETA</v>
      </c>
      <c r="D98" s="63">
        <f>+Inventario!D98</f>
        <v>279</v>
      </c>
      <c r="E98" s="63" t="str">
        <f>+VLOOKUP(B98,'resumen UCAP'!$A$5:$O$329,3,0)</f>
        <v>Un</v>
      </c>
      <c r="F98" s="64">
        <f>+VLOOKUP(B98,'resumen UCAP'!$A$5:$O$329,15,0)</f>
        <v>413027</v>
      </c>
      <c r="G98" s="64">
        <v>1</v>
      </c>
      <c r="H98" s="312">
        <f t="shared" si="5"/>
        <v>-1</v>
      </c>
      <c r="I98" s="313"/>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2:37" s="73" customFormat="1" x14ac:dyDescent="0.25">
      <c r="B99" s="62" t="s">
        <v>525</v>
      </c>
      <c r="C99" s="62" t="str">
        <f>+VLOOKUP(B99,'resumen UCAP'!$A$5:$O$329,2,0)</f>
        <v>ETIQUETA LUMINARIA NA 100W NUEVA</v>
      </c>
      <c r="D99" s="63">
        <f>+Inventario!D99</f>
        <v>115</v>
      </c>
      <c r="E99" s="63" t="str">
        <f>+VLOOKUP(B99,'resumen UCAP'!$A$5:$O$329,3,0)</f>
        <v>Un</v>
      </c>
      <c r="F99" s="64">
        <f>+VLOOKUP(B99,'resumen UCAP'!$A$5:$O$329,15,0)</f>
        <v>211467</v>
      </c>
      <c r="G99" s="64">
        <v>1</v>
      </c>
      <c r="H99" s="312">
        <f t="shared" si="5"/>
        <v>-1</v>
      </c>
      <c r="I99" s="313"/>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2:37" s="73" customFormat="1" x14ac:dyDescent="0.25">
      <c r="B100" s="62" t="s">
        <v>526</v>
      </c>
      <c r="C100" s="62" t="str">
        <f>+VLOOKUP(B100,'resumen UCAP'!$A$5:$O$329,2,0)</f>
        <v>LUMINARIA 80-90W LED</v>
      </c>
      <c r="D100" s="63">
        <f>+Inventario!D100</f>
        <v>90</v>
      </c>
      <c r="E100" s="63" t="str">
        <f>+VLOOKUP(B100,'resumen UCAP'!$A$5:$O$329,3,0)</f>
        <v>Un</v>
      </c>
      <c r="F100" s="64">
        <f>+VLOOKUP(B100,'resumen UCAP'!$A$5:$O$329,15,0)</f>
        <v>940000</v>
      </c>
      <c r="G100" s="64">
        <v>8</v>
      </c>
      <c r="H100" s="312"/>
      <c r="I100" s="62"/>
      <c r="J100" s="62"/>
      <c r="K100" s="62"/>
      <c r="L100" s="62"/>
      <c r="M100" s="62"/>
      <c r="N100" s="62"/>
      <c r="O100" s="62"/>
      <c r="P100" s="62"/>
      <c r="Q100" s="62"/>
      <c r="R100" s="62"/>
      <c r="S100" s="62"/>
      <c r="T100" s="62"/>
      <c r="U100" s="62"/>
      <c r="V100" s="62"/>
      <c r="W100" s="313"/>
      <c r="X100" s="62"/>
      <c r="Y100" s="62"/>
      <c r="Z100" s="62"/>
      <c r="AA100" s="62"/>
      <c r="AB100" s="62"/>
      <c r="AC100" s="62"/>
      <c r="AD100" s="62"/>
      <c r="AE100" s="62"/>
      <c r="AF100" s="62"/>
      <c r="AG100" s="62"/>
      <c r="AH100" s="62"/>
      <c r="AI100" s="62"/>
      <c r="AJ100" s="62"/>
      <c r="AK100" s="62"/>
    </row>
    <row r="101" spans="2:37" s="73" customFormat="1" x14ac:dyDescent="0.25">
      <c r="B101" s="62" t="s">
        <v>527</v>
      </c>
      <c r="C101" s="62" t="str">
        <f>+VLOOKUP(B101,'resumen UCAP'!$A$5:$O$329,2,0)</f>
        <v>LUMINARIA NA 70W  NUEVA</v>
      </c>
      <c r="D101" s="63">
        <f>+Inventario!D101</f>
        <v>81</v>
      </c>
      <c r="E101" s="63" t="str">
        <f>+VLOOKUP(B101,'resumen UCAP'!$A$5:$O$329,3,0)</f>
        <v>Un</v>
      </c>
      <c r="F101" s="64">
        <f>+VLOOKUP(B101,'resumen UCAP'!$A$5:$O$329,15,0)</f>
        <v>203490</v>
      </c>
      <c r="G101" s="64">
        <v>78</v>
      </c>
      <c r="H101" s="312">
        <f t="shared" ref="H101:H163" si="6">-G101</f>
        <v>-78</v>
      </c>
      <c r="I101" s="313"/>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2:37" s="73" customFormat="1" x14ac:dyDescent="0.25">
      <c r="B102" s="62" t="s">
        <v>528</v>
      </c>
      <c r="C102" s="62" t="str">
        <f>+VLOOKUP(B102,'resumen UCAP'!$A$5:$O$329,2,0)</f>
        <v>ETIQUETA NA 70W  NUEVA</v>
      </c>
      <c r="D102" s="63">
        <f>+Inventario!D102</f>
        <v>81</v>
      </c>
      <c r="E102" s="63" t="str">
        <f>+VLOOKUP(B102,'resumen UCAP'!$A$5:$O$329,3,0)</f>
        <v>Un</v>
      </c>
      <c r="F102" s="64">
        <f>+VLOOKUP(B102,'resumen UCAP'!$A$5:$O$329,15,0)</f>
        <v>201799</v>
      </c>
      <c r="G102" s="64">
        <v>17</v>
      </c>
      <c r="H102" s="312">
        <f t="shared" si="6"/>
        <v>-17</v>
      </c>
      <c r="I102" s="313"/>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2:37" s="73" customFormat="1" x14ac:dyDescent="0.25">
      <c r="B103" s="62" t="s">
        <v>529</v>
      </c>
      <c r="C103" s="62" t="str">
        <f>+VLOOKUP(B103,'resumen UCAP'!$A$5:$O$329,2,0)</f>
        <v>PROYECTOR RGB 200W LED</v>
      </c>
      <c r="D103" s="63">
        <f>+Inventario!D103</f>
        <v>200</v>
      </c>
      <c r="E103" s="63" t="str">
        <f>+VLOOKUP(B103,'resumen UCAP'!$A$5:$O$329,3,0)</f>
        <v>Un</v>
      </c>
      <c r="F103" s="64">
        <f>+VLOOKUP(B103,'resumen UCAP'!$A$5:$O$329,15,0)</f>
        <v>330000</v>
      </c>
      <c r="G103" s="64">
        <v>2</v>
      </c>
      <c r="H103" s="312"/>
      <c r="I103" s="62"/>
      <c r="J103" s="62"/>
      <c r="K103" s="62"/>
      <c r="L103" s="62"/>
      <c r="M103" s="62"/>
      <c r="N103" s="62"/>
      <c r="O103" s="62"/>
      <c r="P103" s="62"/>
      <c r="Q103" s="62"/>
      <c r="R103" s="62"/>
      <c r="S103" s="62"/>
      <c r="T103" s="62"/>
      <c r="U103" s="62"/>
      <c r="V103" s="62"/>
      <c r="W103" s="313"/>
      <c r="X103" s="62"/>
      <c r="Y103" s="62"/>
      <c r="Z103" s="62"/>
      <c r="AA103" s="62"/>
      <c r="AB103" s="62"/>
      <c r="AC103" s="62"/>
      <c r="AD103" s="62"/>
      <c r="AE103" s="62"/>
      <c r="AF103" s="62"/>
      <c r="AG103" s="62"/>
      <c r="AH103" s="62"/>
      <c r="AI103" s="62"/>
      <c r="AJ103" s="62"/>
      <c r="AK103" s="62"/>
    </row>
    <row r="104" spans="2:37" s="73" customFormat="1" x14ac:dyDescent="0.25">
      <c r="B104" s="62" t="s">
        <v>530</v>
      </c>
      <c r="C104" s="62" t="str">
        <f>+VLOOKUP(B104,'resumen UCAP'!$A$5:$O$329,2,0)</f>
        <v>LUMINARIA YOA 38W LED</v>
      </c>
      <c r="D104" s="63">
        <f>+Inventario!D104</f>
        <v>38</v>
      </c>
      <c r="E104" s="63" t="str">
        <f>+VLOOKUP(B104,'resumen UCAP'!$A$5:$O$329,3,0)</f>
        <v>Un</v>
      </c>
      <c r="F104" s="64">
        <f>+VLOOKUP(B104,'resumen UCAP'!$A$5:$O$329,15,0)</f>
        <v>413027</v>
      </c>
      <c r="G104" s="64">
        <v>4</v>
      </c>
      <c r="H104" s="312"/>
      <c r="I104" s="62"/>
      <c r="J104" s="62"/>
      <c r="K104" s="62"/>
      <c r="L104" s="62"/>
      <c r="M104" s="62"/>
      <c r="N104" s="62"/>
      <c r="O104" s="62"/>
      <c r="P104" s="62"/>
      <c r="Q104" s="62"/>
      <c r="R104" s="62"/>
      <c r="S104" s="62"/>
      <c r="T104" s="62"/>
      <c r="U104" s="62"/>
      <c r="V104" s="62"/>
      <c r="W104" s="313"/>
      <c r="X104" s="62"/>
      <c r="Y104" s="62"/>
      <c r="Z104" s="62"/>
      <c r="AA104" s="62"/>
      <c r="AB104" s="62"/>
      <c r="AC104" s="62"/>
      <c r="AD104" s="62"/>
      <c r="AE104" s="62"/>
      <c r="AF104" s="62"/>
      <c r="AG104" s="62"/>
      <c r="AH104" s="62"/>
      <c r="AI104" s="62"/>
      <c r="AJ104" s="62"/>
      <c r="AK104" s="62"/>
    </row>
    <row r="105" spans="2:37" s="73" customFormat="1" x14ac:dyDescent="0.25">
      <c r="B105" s="62" t="s">
        <v>531</v>
      </c>
      <c r="C105" s="62" t="str">
        <f>+VLOOKUP(B105,'resumen UCAP'!$A$5:$O$329,2,0)</f>
        <v>LUMINARIA NA 70W  SEGUNDA</v>
      </c>
      <c r="D105" s="63">
        <f>+Inventario!D105</f>
        <v>81</v>
      </c>
      <c r="E105" s="63" t="str">
        <f>+VLOOKUP(B105,'resumen UCAP'!$A$5:$O$329,3,0)</f>
        <v>Un</v>
      </c>
      <c r="F105" s="64">
        <f>+VLOOKUP(B105,'resumen UCAP'!$A$5:$O$329,15,0)</f>
        <v>201799</v>
      </c>
      <c r="G105" s="64">
        <v>2</v>
      </c>
      <c r="H105" s="312">
        <f t="shared" si="6"/>
        <v>-2</v>
      </c>
      <c r="I105" s="313"/>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2:37" s="73" customFormat="1" x14ac:dyDescent="0.25">
      <c r="B106" s="62" t="s">
        <v>77</v>
      </c>
      <c r="C106" s="62" t="str">
        <f>+VLOOKUP(B106,'resumen UCAP'!$A$5:$O$329,2,0)</f>
        <v>PROYECTOR MH 250W REPOTENCIAR</v>
      </c>
      <c r="D106" s="63">
        <f>+Inventario!D106</f>
        <v>279</v>
      </c>
      <c r="E106" s="63" t="str">
        <f>+VLOOKUP(B106,'resumen UCAP'!$A$5:$O$329,3,0)</f>
        <v>Un</v>
      </c>
      <c r="F106" s="64">
        <f>+VLOOKUP(B106,'resumen UCAP'!$A$5:$O$329,15,0)</f>
        <v>413027</v>
      </c>
      <c r="G106" s="64">
        <v>1</v>
      </c>
      <c r="H106" s="312">
        <f t="shared" si="6"/>
        <v>-1</v>
      </c>
      <c r="I106" s="62"/>
      <c r="J106" s="62"/>
      <c r="K106" s="62"/>
      <c r="L106" s="62"/>
      <c r="M106" s="62"/>
      <c r="N106" s="62"/>
      <c r="O106" s="62"/>
      <c r="P106" s="62"/>
      <c r="Q106" s="62"/>
      <c r="R106" s="62"/>
      <c r="S106" s="62"/>
      <c r="T106" s="62"/>
      <c r="U106" s="62"/>
      <c r="V106" s="62"/>
      <c r="W106" s="313"/>
      <c r="X106" s="62"/>
      <c r="Y106" s="62"/>
      <c r="Z106" s="62"/>
      <c r="AA106" s="62"/>
      <c r="AB106" s="62"/>
      <c r="AC106" s="62"/>
      <c r="AD106" s="62"/>
      <c r="AE106" s="62"/>
      <c r="AF106" s="62"/>
      <c r="AG106" s="62"/>
      <c r="AH106" s="62"/>
      <c r="AI106" s="62"/>
      <c r="AJ106" s="62"/>
      <c r="AK106" s="62"/>
    </row>
    <row r="107" spans="2:37" s="73" customFormat="1" x14ac:dyDescent="0.25">
      <c r="B107" s="62" t="s">
        <v>26</v>
      </c>
      <c r="C107" s="62" t="str">
        <f>+VLOOKUP(B107,'resumen UCAP'!$A$5:$O$329,2,0)</f>
        <v>ETIQUETA 250W NUEVA</v>
      </c>
      <c r="D107" s="63">
        <f>+Inventario!D107</f>
        <v>279</v>
      </c>
      <c r="E107" s="63" t="str">
        <f>+VLOOKUP(B107,'resumen UCAP'!$A$5:$O$329,3,0)</f>
        <v>Un</v>
      </c>
      <c r="F107" s="64">
        <f>+VLOOKUP(B107,'resumen UCAP'!$A$5:$O$329,15,0)</f>
        <v>431050</v>
      </c>
      <c r="G107" s="64">
        <v>3</v>
      </c>
      <c r="H107" s="312">
        <f t="shared" si="6"/>
        <v>-3</v>
      </c>
      <c r="I107" s="313"/>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2:37" s="73" customFormat="1" x14ac:dyDescent="0.25">
      <c r="B108" s="62" t="s">
        <v>78</v>
      </c>
      <c r="C108" s="62" t="str">
        <f>+VLOOKUP(B108,'resumen UCAP'!$A$5:$O$329,2,0)</f>
        <v>LUMINARIA NA 400 SEGUNDA</v>
      </c>
      <c r="D108" s="63">
        <f>+Inventario!D108</f>
        <v>440</v>
      </c>
      <c r="E108" s="63" t="str">
        <f>+VLOOKUP(B108,'resumen UCAP'!$A$5:$O$329,3,0)</f>
        <v>Un</v>
      </c>
      <c r="F108" s="64">
        <f>+VLOOKUP(B108,'resumen UCAP'!$A$5:$O$329,15,0)</f>
        <v>431050</v>
      </c>
      <c r="G108" s="64">
        <v>1</v>
      </c>
      <c r="H108" s="312">
        <f t="shared" si="6"/>
        <v>-1</v>
      </c>
      <c r="I108" s="313"/>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2:37" s="73" customFormat="1" x14ac:dyDescent="0.25">
      <c r="B109" s="62" t="s">
        <v>101</v>
      </c>
      <c r="C109" s="62" t="str">
        <f>+VLOOKUP(B109,'resumen UCAP'!$A$5:$O$329,2,0)</f>
        <v>ETIQUETA NA 400W NUEVA</v>
      </c>
      <c r="D109" s="63">
        <f>+Inventario!D109</f>
        <v>440</v>
      </c>
      <c r="E109" s="63" t="str">
        <f>+VLOOKUP(B109,'resumen UCAP'!$A$5:$O$329,3,0)</f>
        <v>Un</v>
      </c>
      <c r="F109" s="64">
        <f>+VLOOKUP(B109,'resumen UCAP'!$A$5:$O$329,15,0)</f>
        <v>431050</v>
      </c>
      <c r="G109" s="64">
        <v>1</v>
      </c>
      <c r="H109" s="312">
        <f t="shared" si="6"/>
        <v>-1</v>
      </c>
      <c r="I109" s="313"/>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2:37" s="73" customFormat="1" x14ac:dyDescent="0.25">
      <c r="B110" s="62" t="s">
        <v>102</v>
      </c>
      <c r="C110" s="62" t="str">
        <f>+VLOOKUP(B110,'resumen UCAP'!$A$5:$O$329,2,0)</f>
        <v>PROYECTOR IMPORLED APOLO 400W NUEVO</v>
      </c>
      <c r="D110" s="63">
        <f>+Inventario!D110</f>
        <v>400</v>
      </c>
      <c r="E110" s="63" t="str">
        <f>+VLOOKUP(B110,'resumen UCAP'!$A$5:$O$329,3,0)</f>
        <v>Un</v>
      </c>
      <c r="F110" s="64">
        <f>+VLOOKUP(B110,'resumen UCAP'!$A$5:$O$329,15,0)</f>
        <v>2156000</v>
      </c>
      <c r="G110" s="64">
        <v>4</v>
      </c>
      <c r="H110" s="312"/>
      <c r="I110" s="62"/>
      <c r="J110" s="62"/>
      <c r="K110" s="62"/>
      <c r="L110" s="62"/>
      <c r="M110" s="62"/>
      <c r="N110" s="62"/>
      <c r="O110" s="62"/>
      <c r="P110" s="62"/>
      <c r="Q110" s="62"/>
      <c r="R110" s="62"/>
      <c r="S110" s="62"/>
      <c r="T110" s="62"/>
      <c r="U110" s="62"/>
      <c r="V110" s="62"/>
      <c r="W110" s="313"/>
      <c r="X110" s="62"/>
      <c r="Y110" s="62"/>
      <c r="Z110" s="62"/>
      <c r="AA110" s="62"/>
      <c r="AB110" s="62"/>
      <c r="AC110" s="62"/>
      <c r="AD110" s="62"/>
      <c r="AE110" s="62"/>
      <c r="AF110" s="62"/>
      <c r="AG110" s="62"/>
      <c r="AH110" s="62"/>
      <c r="AI110" s="62"/>
      <c r="AJ110" s="62"/>
      <c r="AK110" s="62"/>
    </row>
    <row r="111" spans="2:37" s="73" customFormat="1" x14ac:dyDescent="0.25">
      <c r="B111" s="62" t="s">
        <v>103</v>
      </c>
      <c r="C111" s="62" t="str">
        <f>+VLOOKUP(B111,'resumen UCAP'!$A$5:$O$329,2,0)</f>
        <v>LUMINARIA LED 65W SEGUNDA</v>
      </c>
      <c r="D111" s="63">
        <f>+Inventario!D111</f>
        <v>65</v>
      </c>
      <c r="E111" s="63" t="str">
        <f>+VLOOKUP(B111,'resumen UCAP'!$A$5:$O$329,3,0)</f>
        <v>Un</v>
      </c>
      <c r="F111" s="64">
        <f>+VLOOKUP(B111,'resumen UCAP'!$A$5:$O$329,15,0)</f>
        <v>736002</v>
      </c>
      <c r="G111" s="64">
        <v>1</v>
      </c>
      <c r="H111" s="312"/>
      <c r="I111" s="62"/>
      <c r="J111" s="62"/>
      <c r="K111" s="62"/>
      <c r="L111" s="62"/>
      <c r="M111" s="62"/>
      <c r="N111" s="62"/>
      <c r="O111" s="62"/>
      <c r="P111" s="62"/>
      <c r="Q111" s="62"/>
      <c r="R111" s="62"/>
      <c r="S111" s="62"/>
      <c r="T111" s="62"/>
      <c r="U111" s="62"/>
      <c r="V111" s="62"/>
      <c r="W111" s="313"/>
      <c r="X111" s="62"/>
      <c r="Y111" s="62"/>
      <c r="Z111" s="62"/>
      <c r="AA111" s="62"/>
      <c r="AB111" s="62"/>
      <c r="AC111" s="62"/>
      <c r="AD111" s="62"/>
      <c r="AE111" s="62"/>
      <c r="AF111" s="62"/>
      <c r="AG111" s="62"/>
      <c r="AH111" s="62"/>
      <c r="AI111" s="62"/>
      <c r="AJ111" s="62"/>
      <c r="AK111" s="62"/>
    </row>
    <row r="112" spans="2:37" s="73" customFormat="1" x14ac:dyDescent="0.25">
      <c r="B112" s="62" t="s">
        <v>104</v>
      </c>
      <c r="C112" s="62" t="str">
        <f>+VLOOKUP(B112,'resumen UCAP'!$A$5:$O$329,2,0)</f>
        <v>LUMINARIA 3000 65 NUEVA</v>
      </c>
      <c r="D112" s="63">
        <f>+Inventario!D112</f>
        <v>65</v>
      </c>
      <c r="E112" s="63" t="str">
        <f>+VLOOKUP(B112,'resumen UCAP'!$A$5:$O$329,3,0)</f>
        <v>Un</v>
      </c>
      <c r="F112" s="64">
        <f>+VLOOKUP(B112,'resumen UCAP'!$A$5:$O$329,15,0)</f>
        <v>736002</v>
      </c>
      <c r="G112" s="64">
        <v>9</v>
      </c>
      <c r="H112" s="312"/>
      <c r="I112" s="62"/>
      <c r="J112" s="62"/>
      <c r="K112" s="62"/>
      <c r="L112" s="62"/>
      <c r="M112" s="62"/>
      <c r="N112" s="62"/>
      <c r="O112" s="62"/>
      <c r="P112" s="62"/>
      <c r="Q112" s="62"/>
      <c r="R112" s="62"/>
      <c r="S112" s="62"/>
      <c r="T112" s="62"/>
      <c r="U112" s="62"/>
      <c r="V112" s="62"/>
      <c r="W112" s="313"/>
      <c r="X112" s="62"/>
      <c r="Y112" s="62"/>
      <c r="Z112" s="62"/>
      <c r="AA112" s="62"/>
      <c r="AB112" s="62"/>
      <c r="AC112" s="62"/>
      <c r="AD112" s="62"/>
      <c r="AE112" s="62"/>
      <c r="AF112" s="62"/>
      <c r="AG112" s="62"/>
      <c r="AH112" s="62"/>
      <c r="AI112" s="62"/>
      <c r="AJ112" s="62"/>
      <c r="AK112" s="62"/>
    </row>
    <row r="113" spans="2:37" s="73" customFormat="1" x14ac:dyDescent="0.25">
      <c r="B113" s="62" t="s">
        <v>105</v>
      </c>
      <c r="C113" s="62" t="str">
        <f>+VLOOKUP(B113,'resumen UCAP'!$A$5:$O$329,2,0)</f>
        <v>PROYECTOR LED 200W NUEVA</v>
      </c>
      <c r="D113" s="63">
        <f>+Inventario!D113</f>
        <v>200</v>
      </c>
      <c r="E113" s="63" t="str">
        <f>+VLOOKUP(B113,'resumen UCAP'!$A$5:$O$329,3,0)</f>
        <v>Un</v>
      </c>
      <c r="F113" s="64">
        <f>+VLOOKUP(B113,'resumen UCAP'!$A$5:$O$329,15,0)</f>
        <v>698300</v>
      </c>
      <c r="G113" s="64">
        <v>3</v>
      </c>
      <c r="H113" s="312"/>
      <c r="I113" s="62"/>
      <c r="J113" s="62"/>
      <c r="K113" s="62"/>
      <c r="L113" s="62"/>
      <c r="M113" s="62"/>
      <c r="N113" s="62"/>
      <c r="O113" s="62"/>
      <c r="P113" s="62"/>
      <c r="Q113" s="62"/>
      <c r="R113" s="62"/>
      <c r="S113" s="62"/>
      <c r="T113" s="62"/>
      <c r="U113" s="62"/>
      <c r="V113" s="62"/>
      <c r="W113" s="313"/>
      <c r="X113" s="62"/>
      <c r="Y113" s="62"/>
      <c r="Z113" s="62"/>
      <c r="AA113" s="62"/>
      <c r="AB113" s="62"/>
      <c r="AC113" s="62"/>
      <c r="AD113" s="62"/>
      <c r="AE113" s="62"/>
      <c r="AF113" s="62"/>
      <c r="AG113" s="62"/>
      <c r="AH113" s="62"/>
      <c r="AI113" s="62"/>
      <c r="AJ113" s="62"/>
      <c r="AK113" s="62"/>
    </row>
    <row r="114" spans="2:37" s="73" customFormat="1" x14ac:dyDescent="0.25">
      <c r="B114" s="62" t="s">
        <v>106</v>
      </c>
      <c r="C114" s="62" t="str">
        <f>+VLOOKUP(B114,'resumen UCAP'!$A$5:$O$329,2,0)</f>
        <v>PROYECTOR MH 250 SEGUNDA</v>
      </c>
      <c r="D114" s="63">
        <f>+Inventario!D114</f>
        <v>279</v>
      </c>
      <c r="E114" s="63" t="str">
        <f>+VLOOKUP(B114,'resumen UCAP'!$A$5:$O$329,3,0)</f>
        <v>Un</v>
      </c>
      <c r="F114" s="64">
        <f>+VLOOKUP(B114,'resumen UCAP'!$A$5:$O$329,15,0)</f>
        <v>509142</v>
      </c>
      <c r="G114" s="64">
        <v>2</v>
      </c>
      <c r="H114" s="312">
        <f t="shared" si="6"/>
        <v>-2</v>
      </c>
      <c r="I114" s="62"/>
      <c r="J114" s="62"/>
      <c r="K114" s="62"/>
      <c r="L114" s="62"/>
      <c r="M114" s="62"/>
      <c r="N114" s="62"/>
      <c r="O114" s="62"/>
      <c r="P114" s="62"/>
      <c r="Q114" s="62"/>
      <c r="R114" s="62"/>
      <c r="S114" s="62"/>
      <c r="T114" s="62"/>
      <c r="U114" s="62"/>
      <c r="V114" s="62"/>
      <c r="W114" s="313"/>
      <c r="X114" s="62"/>
      <c r="Y114" s="62"/>
      <c r="Z114" s="62"/>
      <c r="AA114" s="62"/>
      <c r="AB114" s="62"/>
      <c r="AC114" s="62"/>
      <c r="AD114" s="62"/>
      <c r="AE114" s="62"/>
      <c r="AF114" s="62"/>
      <c r="AG114" s="62"/>
      <c r="AH114" s="62"/>
      <c r="AI114" s="62"/>
      <c r="AJ114" s="62"/>
      <c r="AK114" s="62"/>
    </row>
    <row r="115" spans="2:37" s="73" customFormat="1" x14ac:dyDescent="0.25">
      <c r="B115" s="62" t="s">
        <v>107</v>
      </c>
      <c r="C115" s="62" t="str">
        <f>+VLOOKUP(B115,'resumen UCAP'!$A$5:$O$329,2,0)</f>
        <v>Proyector led 200w</v>
      </c>
      <c r="D115" s="63">
        <f>+Inventario!D115</f>
        <v>200</v>
      </c>
      <c r="E115" s="63" t="str">
        <f>+VLOOKUP(B115,'resumen UCAP'!$A$5:$O$329,3,0)</f>
        <v>Un</v>
      </c>
      <c r="F115" s="64">
        <f>+VLOOKUP(B115,'resumen UCAP'!$A$5:$O$329,15,0)</f>
        <v>2176396</v>
      </c>
      <c r="G115" s="64">
        <v>9</v>
      </c>
      <c r="H115" s="312"/>
      <c r="I115" s="62"/>
      <c r="J115" s="62"/>
      <c r="K115" s="62"/>
      <c r="L115" s="62"/>
      <c r="M115" s="62"/>
      <c r="N115" s="62"/>
      <c r="O115" s="62"/>
      <c r="P115" s="62"/>
      <c r="Q115" s="62"/>
      <c r="R115" s="62"/>
      <c r="S115" s="62"/>
      <c r="T115" s="62"/>
      <c r="U115" s="62"/>
      <c r="V115" s="62"/>
      <c r="W115" s="313"/>
      <c r="X115" s="62"/>
      <c r="Y115" s="62"/>
      <c r="Z115" s="62"/>
      <c r="AA115" s="62"/>
      <c r="AB115" s="62"/>
      <c r="AC115" s="62"/>
      <c r="AD115" s="62"/>
      <c r="AE115" s="62"/>
      <c r="AF115" s="62"/>
      <c r="AG115" s="62"/>
      <c r="AH115" s="62"/>
      <c r="AI115" s="62"/>
      <c r="AJ115" s="62"/>
      <c r="AK115" s="62"/>
    </row>
    <row r="116" spans="2:37" s="73" customFormat="1" x14ac:dyDescent="0.25">
      <c r="B116" s="62" t="s">
        <v>108</v>
      </c>
      <c r="C116" s="62" t="str">
        <f>+VLOOKUP(B116,'resumen UCAP'!$A$5:$O$329,2,0)</f>
        <v>Luminaria picadelly 250w</v>
      </c>
      <c r="D116" s="63">
        <f>+Inventario!D116</f>
        <v>279</v>
      </c>
      <c r="E116" s="63" t="str">
        <f>+VLOOKUP(B116,'resumen UCAP'!$A$5:$O$329,3,0)</f>
        <v>Un</v>
      </c>
      <c r="F116" s="64">
        <f>+VLOOKUP(B116,'resumen UCAP'!$A$5:$O$329,15,0)</f>
        <v>680000</v>
      </c>
      <c r="G116" s="64">
        <v>6</v>
      </c>
      <c r="H116" s="312">
        <f t="shared" si="6"/>
        <v>-6</v>
      </c>
      <c r="I116" s="313"/>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2:37" s="73" customFormat="1" x14ac:dyDescent="0.25">
      <c r="B117" s="62" t="s">
        <v>109</v>
      </c>
      <c r="C117" s="62" t="str">
        <f>+VLOOKUP(B117,'resumen UCAP'!$A$5:$O$329,2,0)</f>
        <v>ETIQUETA LUMINARIA LED 100W NUEVA</v>
      </c>
      <c r="D117" s="63">
        <f>+Inventario!D117</f>
        <v>100</v>
      </c>
      <c r="E117" s="63" t="str">
        <f>+VLOOKUP(B117,'resumen UCAP'!$A$5:$O$329,3,0)</f>
        <v>Un</v>
      </c>
      <c r="F117" s="64">
        <f>+VLOOKUP(B117,'resumen UCAP'!$A$5:$O$329,15,0)</f>
        <v>2060000</v>
      </c>
      <c r="G117" s="64">
        <v>7</v>
      </c>
      <c r="H117" s="312"/>
      <c r="I117" s="62"/>
      <c r="J117" s="62"/>
      <c r="K117" s="62"/>
      <c r="L117" s="62"/>
      <c r="M117" s="62"/>
      <c r="N117" s="62"/>
      <c r="O117" s="62"/>
      <c r="P117" s="62"/>
      <c r="Q117" s="62"/>
      <c r="R117" s="62"/>
      <c r="S117" s="62"/>
      <c r="T117" s="62"/>
      <c r="U117" s="62"/>
      <c r="V117" s="62"/>
      <c r="W117" s="313"/>
      <c r="X117" s="62"/>
      <c r="Y117" s="62"/>
      <c r="Z117" s="62"/>
      <c r="AA117" s="62"/>
      <c r="AB117" s="62"/>
      <c r="AC117" s="62"/>
      <c r="AD117" s="62"/>
      <c r="AE117" s="62"/>
      <c r="AF117" s="62"/>
      <c r="AG117" s="62"/>
      <c r="AH117" s="62"/>
      <c r="AI117" s="62"/>
      <c r="AJ117" s="62"/>
      <c r="AK117" s="62"/>
    </row>
    <row r="118" spans="2:37" s="73" customFormat="1" x14ac:dyDescent="0.25">
      <c r="B118" s="62" t="s">
        <v>110</v>
      </c>
      <c r="C118" s="62" t="str">
        <f>+VLOOKUP(B118,'resumen UCAP'!$A$5:$O$329,2,0)</f>
        <v>PROYECTOR LED 400W APOLO</v>
      </c>
      <c r="D118" s="63">
        <f>+Inventario!D118</f>
        <v>400</v>
      </c>
      <c r="E118" s="63" t="str">
        <f>+VLOOKUP(B118,'resumen UCAP'!$A$5:$O$329,3,0)</f>
        <v>Un</v>
      </c>
      <c r="F118" s="64">
        <f>+VLOOKUP(B118,'resumen UCAP'!$A$5:$O$329,15,0)</f>
        <v>2980712</v>
      </c>
      <c r="G118" s="64">
        <v>13</v>
      </c>
      <c r="H118" s="312"/>
      <c r="I118" s="62"/>
      <c r="J118" s="62"/>
      <c r="K118" s="62"/>
      <c r="L118" s="62"/>
      <c r="M118" s="62"/>
      <c r="N118" s="62"/>
      <c r="O118" s="62"/>
      <c r="P118" s="62"/>
      <c r="Q118" s="62"/>
      <c r="R118" s="62"/>
      <c r="S118" s="62"/>
      <c r="T118" s="62"/>
      <c r="U118" s="62"/>
      <c r="V118" s="62"/>
      <c r="W118" s="313"/>
      <c r="X118" s="62"/>
      <c r="Y118" s="62"/>
      <c r="Z118" s="62"/>
      <c r="AA118" s="62"/>
      <c r="AB118" s="62"/>
      <c r="AC118" s="62"/>
      <c r="AD118" s="62"/>
      <c r="AE118" s="62"/>
      <c r="AF118" s="62"/>
      <c r="AG118" s="62"/>
      <c r="AH118" s="62"/>
      <c r="AI118" s="62"/>
      <c r="AJ118" s="62"/>
      <c r="AK118" s="62"/>
    </row>
    <row r="119" spans="2:37" s="73" customFormat="1" x14ac:dyDescent="0.25">
      <c r="B119" s="62" t="s">
        <v>111</v>
      </c>
      <c r="C119" s="62" t="str">
        <f>+VLOOKUP(B119,'resumen UCAP'!$A$5:$O$329,2,0)</f>
        <v>ETIQUETA LUMINARIA 70W NA</v>
      </c>
      <c r="D119" s="63">
        <f>+Inventario!D119</f>
        <v>81</v>
      </c>
      <c r="E119" s="63" t="str">
        <f>+VLOOKUP(B119,'resumen UCAP'!$A$5:$O$329,3,0)</f>
        <v>Un</v>
      </c>
      <c r="F119" s="64">
        <f>+VLOOKUP(B119,'resumen UCAP'!$A$5:$O$329,15,0)</f>
        <v>201799</v>
      </c>
      <c r="G119" s="64">
        <v>3</v>
      </c>
      <c r="H119" s="312">
        <f t="shared" si="6"/>
        <v>-3</v>
      </c>
      <c r="I119" s="313"/>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2:37" s="73" customFormat="1" x14ac:dyDescent="0.25">
      <c r="B120" s="62" t="s">
        <v>532</v>
      </c>
      <c r="C120" s="62" t="str">
        <f>+VLOOKUP(B120,'resumen UCAP'!$A$5:$O$329,2,0)</f>
        <v>PROYECTOR MH 250W SEGUND</v>
      </c>
      <c r="D120" s="63">
        <f>+Inventario!D120</f>
        <v>279</v>
      </c>
      <c r="E120" s="63" t="str">
        <f>+VLOOKUP(B120,'resumen UCAP'!$A$5:$O$329,3,0)</f>
        <v>Un</v>
      </c>
      <c r="F120" s="64">
        <f>+VLOOKUP(B120,'resumen UCAP'!$A$5:$O$329,15,0)</f>
        <v>413027</v>
      </c>
      <c r="G120" s="64">
        <v>1</v>
      </c>
      <c r="H120" s="312">
        <f t="shared" si="6"/>
        <v>-1</v>
      </c>
      <c r="I120" s="62"/>
      <c r="J120" s="62"/>
      <c r="K120" s="62"/>
      <c r="L120" s="62"/>
      <c r="M120" s="62"/>
      <c r="N120" s="62"/>
      <c r="O120" s="62"/>
      <c r="P120" s="62"/>
      <c r="Q120" s="62"/>
      <c r="R120" s="62"/>
      <c r="S120" s="62"/>
      <c r="T120" s="62"/>
      <c r="U120" s="62"/>
      <c r="V120" s="62"/>
      <c r="W120" s="313"/>
      <c r="X120" s="62"/>
      <c r="Y120" s="62"/>
      <c r="Z120" s="62"/>
      <c r="AA120" s="62"/>
      <c r="AB120" s="62"/>
      <c r="AC120" s="62"/>
      <c r="AD120" s="62"/>
      <c r="AE120" s="62"/>
      <c r="AF120" s="62"/>
      <c r="AG120" s="62"/>
      <c r="AH120" s="62"/>
      <c r="AI120" s="62"/>
      <c r="AJ120" s="62"/>
      <c r="AK120" s="62"/>
    </row>
    <row r="121" spans="2:37" s="73" customFormat="1" x14ac:dyDescent="0.25">
      <c r="B121" s="62" t="s">
        <v>533</v>
      </c>
      <c r="C121" s="62" t="str">
        <f>+VLOOKUP(B121,'resumen UCAP'!$A$5:$O$329,2,0)</f>
        <v>PROYECTOR MH 4000W SEGUND</v>
      </c>
      <c r="D121" s="63">
        <f>+Inventario!D121</f>
        <v>440</v>
      </c>
      <c r="E121" s="63" t="str">
        <f>+VLOOKUP(B121,'resumen UCAP'!$A$5:$O$329,3,0)</f>
        <v>Un</v>
      </c>
      <c r="F121" s="64">
        <f>+VLOOKUP(B121,'resumen UCAP'!$A$5:$O$329,15,0)</f>
        <v>509142</v>
      </c>
      <c r="G121" s="64">
        <v>1</v>
      </c>
      <c r="H121" s="312">
        <f t="shared" si="6"/>
        <v>-1</v>
      </c>
      <c r="I121" s="62"/>
      <c r="J121" s="62"/>
      <c r="K121" s="62"/>
      <c r="L121" s="62"/>
      <c r="M121" s="62"/>
      <c r="N121" s="62"/>
      <c r="O121" s="62"/>
      <c r="P121" s="62"/>
      <c r="Q121" s="62"/>
      <c r="R121" s="62"/>
      <c r="S121" s="62"/>
      <c r="T121" s="62"/>
      <c r="U121" s="62"/>
      <c r="V121" s="62"/>
      <c r="W121" s="313"/>
      <c r="X121" s="62"/>
      <c r="Y121" s="62"/>
      <c r="Z121" s="62"/>
      <c r="AA121" s="62"/>
      <c r="AB121" s="62"/>
      <c r="AC121" s="62"/>
      <c r="AD121" s="62"/>
      <c r="AE121" s="62"/>
      <c r="AF121" s="62"/>
      <c r="AG121" s="62"/>
      <c r="AH121" s="62"/>
      <c r="AI121" s="62"/>
      <c r="AJ121" s="62"/>
      <c r="AK121" s="62"/>
    </row>
    <row r="122" spans="2:37" s="73" customFormat="1" x14ac:dyDescent="0.25">
      <c r="B122" s="62" t="s">
        <v>534</v>
      </c>
      <c r="C122" s="62" t="str">
        <f>+VLOOKUP(B122,'resumen UCAP'!$A$5:$O$329,2,0)</f>
        <v>LUMINARIA NA 250 NUEVA</v>
      </c>
      <c r="D122" s="63">
        <f>+Inventario!D122</f>
        <v>279</v>
      </c>
      <c r="E122" s="63" t="str">
        <f>+VLOOKUP(B122,'resumen UCAP'!$A$5:$O$329,3,0)</f>
        <v>Un</v>
      </c>
      <c r="F122" s="64">
        <f>+VLOOKUP(B122,'resumen UCAP'!$A$5:$O$329,15,0)</f>
        <v>378325</v>
      </c>
      <c r="G122" s="64">
        <v>7</v>
      </c>
      <c r="H122" s="312">
        <f t="shared" si="6"/>
        <v>-7</v>
      </c>
      <c r="I122" s="313"/>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2:37" s="73" customFormat="1" x14ac:dyDescent="0.25">
      <c r="B123" s="62" t="s">
        <v>549</v>
      </c>
      <c r="C123" s="62" t="str">
        <f>+VLOOKUP(B123,'resumen UCAP'!$A$5:$O$329,2,0)</f>
        <v>Luminaria Led 150w</v>
      </c>
      <c r="D123" s="63">
        <f>+Inventario!D123</f>
        <v>150</v>
      </c>
      <c r="E123" s="63" t="str">
        <f>+VLOOKUP(B123,'resumen UCAP'!$A$5:$O$329,3,0)</f>
        <v>Un</v>
      </c>
      <c r="F123" s="64">
        <f>+VLOOKUP(B123,'resumen UCAP'!$A$5:$O$329,15,0)</f>
        <v>845605</v>
      </c>
      <c r="G123" s="64">
        <v>293</v>
      </c>
      <c r="H123" s="312"/>
      <c r="I123" s="62"/>
      <c r="J123" s="62"/>
      <c r="K123" s="62"/>
      <c r="L123" s="62"/>
      <c r="M123" s="62"/>
      <c r="N123" s="62"/>
      <c r="O123" s="62"/>
      <c r="P123" s="62"/>
      <c r="Q123" s="62"/>
      <c r="R123" s="62"/>
      <c r="S123" s="62"/>
      <c r="T123" s="62"/>
      <c r="U123" s="62"/>
      <c r="V123" s="62"/>
      <c r="W123" s="313"/>
      <c r="X123" s="62"/>
      <c r="Y123" s="62"/>
      <c r="Z123" s="62"/>
      <c r="AA123" s="62"/>
      <c r="AB123" s="62"/>
      <c r="AC123" s="62"/>
      <c r="AD123" s="62"/>
      <c r="AE123" s="62"/>
      <c r="AF123" s="62"/>
      <c r="AG123" s="62"/>
      <c r="AH123" s="62"/>
      <c r="AI123" s="62"/>
      <c r="AJ123" s="62"/>
      <c r="AK123" s="62"/>
    </row>
    <row r="124" spans="2:37" s="73" customFormat="1" x14ac:dyDescent="0.25">
      <c r="B124" s="62" t="s">
        <v>550</v>
      </c>
      <c r="C124" s="62" t="str">
        <f>+VLOOKUP(B124,'resumen UCAP'!$A$5:$O$329,2,0)</f>
        <v>Luminaria Led 40w</v>
      </c>
      <c r="D124" s="63">
        <f>+Inventario!D124</f>
        <v>40</v>
      </c>
      <c r="E124" s="63" t="str">
        <f>+VLOOKUP(B124,'resumen UCAP'!$A$5:$O$329,3,0)</f>
        <v>Un</v>
      </c>
      <c r="F124" s="64">
        <f>+VLOOKUP(B124,'resumen UCAP'!$A$5:$O$329,15,0)</f>
        <v>321869</v>
      </c>
      <c r="G124" s="64">
        <v>54</v>
      </c>
      <c r="H124" s="312"/>
      <c r="I124" s="62"/>
      <c r="J124" s="62"/>
      <c r="K124" s="62"/>
      <c r="L124" s="62"/>
      <c r="M124" s="62"/>
      <c r="N124" s="62"/>
      <c r="O124" s="62"/>
      <c r="P124" s="62"/>
      <c r="Q124" s="62"/>
      <c r="R124" s="62"/>
      <c r="S124" s="62"/>
      <c r="T124" s="62"/>
      <c r="U124" s="62"/>
      <c r="V124" s="62"/>
      <c r="W124" s="313"/>
      <c r="X124" s="62"/>
      <c r="Y124" s="62"/>
      <c r="Z124" s="62"/>
      <c r="AA124" s="62"/>
      <c r="AB124" s="62"/>
      <c r="AC124" s="62"/>
      <c r="AD124" s="62"/>
      <c r="AE124" s="62"/>
      <c r="AF124" s="62"/>
      <c r="AG124" s="62"/>
      <c r="AH124" s="62"/>
      <c r="AI124" s="62"/>
      <c r="AJ124" s="62"/>
      <c r="AK124" s="62"/>
    </row>
    <row r="125" spans="2:37" s="73" customFormat="1" x14ac:dyDescent="0.25">
      <c r="B125" s="62" t="s">
        <v>551</v>
      </c>
      <c r="C125" s="62" t="str">
        <f>+VLOOKUP(B125,'resumen UCAP'!$A$5:$O$329,2,0)</f>
        <v>Proyector led 50w</v>
      </c>
      <c r="D125" s="63">
        <f>+Inventario!D125</f>
        <v>50</v>
      </c>
      <c r="E125" s="63" t="str">
        <f>+VLOOKUP(B125,'resumen UCAP'!$A$5:$O$329,3,0)</f>
        <v>Un</v>
      </c>
      <c r="F125" s="64">
        <f>+VLOOKUP(B125,'resumen UCAP'!$A$5:$O$329,15,0)</f>
        <v>259754</v>
      </c>
      <c r="G125" s="64">
        <v>21</v>
      </c>
      <c r="H125" s="312"/>
      <c r="I125" s="62"/>
      <c r="J125" s="62"/>
      <c r="K125" s="62"/>
      <c r="L125" s="62"/>
      <c r="M125" s="62"/>
      <c r="N125" s="62"/>
      <c r="O125" s="62"/>
      <c r="P125" s="62"/>
      <c r="Q125" s="62"/>
      <c r="R125" s="62"/>
      <c r="S125" s="62"/>
      <c r="T125" s="62"/>
      <c r="U125" s="62"/>
      <c r="V125" s="62"/>
      <c r="W125" s="313"/>
      <c r="X125" s="62"/>
      <c r="Y125" s="62"/>
      <c r="Z125" s="62"/>
      <c r="AA125" s="62"/>
      <c r="AB125" s="62"/>
      <c r="AC125" s="62"/>
      <c r="AD125" s="62"/>
      <c r="AE125" s="62"/>
      <c r="AF125" s="62"/>
      <c r="AG125" s="62"/>
      <c r="AH125" s="62"/>
      <c r="AI125" s="62"/>
      <c r="AJ125" s="62"/>
      <c r="AK125" s="62"/>
    </row>
    <row r="126" spans="2:37" s="73" customFormat="1" x14ac:dyDescent="0.25">
      <c r="B126" s="62" t="s">
        <v>552</v>
      </c>
      <c r="C126" s="62" t="str">
        <f>+VLOOKUP(B126,'resumen UCAP'!$A$5:$O$329,2,0)</f>
        <v>Luminaria Led 60w</v>
      </c>
      <c r="D126" s="63">
        <f>+Inventario!D126</f>
        <v>60</v>
      </c>
      <c r="E126" s="63" t="str">
        <f>+VLOOKUP(B126,'resumen UCAP'!$A$5:$O$329,3,0)</f>
        <v>Un</v>
      </c>
      <c r="F126" s="64">
        <f>+VLOOKUP(B126,'resumen UCAP'!$A$5:$O$329,15,0)</f>
        <v>387336</v>
      </c>
      <c r="G126" s="64">
        <v>28</v>
      </c>
      <c r="H126" s="312"/>
      <c r="I126" s="62"/>
      <c r="J126" s="62"/>
      <c r="K126" s="62"/>
      <c r="L126" s="62"/>
      <c r="M126" s="62"/>
      <c r="N126" s="62"/>
      <c r="O126" s="62"/>
      <c r="P126" s="62"/>
      <c r="Q126" s="62"/>
      <c r="R126" s="62"/>
      <c r="S126" s="62"/>
      <c r="T126" s="62"/>
      <c r="U126" s="62"/>
      <c r="V126" s="62"/>
      <c r="W126" s="313"/>
      <c r="X126" s="62"/>
      <c r="Y126" s="62"/>
      <c r="Z126" s="62"/>
      <c r="AA126" s="62"/>
      <c r="AB126" s="62"/>
      <c r="AC126" s="62"/>
      <c r="AD126" s="62"/>
      <c r="AE126" s="62"/>
      <c r="AF126" s="62"/>
      <c r="AG126" s="62"/>
      <c r="AH126" s="62"/>
      <c r="AI126" s="62"/>
      <c r="AJ126" s="62"/>
      <c r="AK126" s="62"/>
    </row>
    <row r="127" spans="2:37" s="73" customFormat="1" x14ac:dyDescent="0.25">
      <c r="B127" s="62" t="s">
        <v>553</v>
      </c>
      <c r="C127" s="62" t="str">
        <f>+VLOOKUP(B127,'resumen UCAP'!$A$5:$O$329,2,0)</f>
        <v>PROYECTOR MH 250W SEGUNDA TRANSF</v>
      </c>
      <c r="D127" s="63">
        <f>+Inventario!D127</f>
        <v>279</v>
      </c>
      <c r="E127" s="63" t="str">
        <f>+VLOOKUP(B127,'resumen UCAP'!$A$5:$O$329,3,0)</f>
        <v>Un</v>
      </c>
      <c r="F127" s="64">
        <f>+VLOOKUP(B127,'resumen UCAP'!$A$5:$O$329,15,0)</f>
        <v>413027</v>
      </c>
      <c r="G127" s="64">
        <v>1</v>
      </c>
      <c r="H127" s="312">
        <f t="shared" si="6"/>
        <v>-1</v>
      </c>
      <c r="I127" s="62"/>
      <c r="J127" s="62"/>
      <c r="K127" s="62"/>
      <c r="L127" s="62"/>
      <c r="M127" s="62"/>
      <c r="N127" s="62"/>
      <c r="O127" s="62"/>
      <c r="P127" s="62"/>
      <c r="Q127" s="62"/>
      <c r="R127" s="62"/>
      <c r="S127" s="62"/>
      <c r="T127" s="62"/>
      <c r="U127" s="62"/>
      <c r="V127" s="62"/>
      <c r="W127" s="313"/>
      <c r="X127" s="62"/>
      <c r="Y127" s="62"/>
      <c r="Z127" s="62"/>
      <c r="AA127" s="62"/>
      <c r="AB127" s="62"/>
      <c r="AC127" s="62"/>
      <c r="AD127" s="62"/>
      <c r="AE127" s="62"/>
      <c r="AF127" s="62"/>
      <c r="AG127" s="62"/>
      <c r="AH127" s="62"/>
      <c r="AI127" s="62"/>
      <c r="AJ127" s="62"/>
      <c r="AK127" s="62"/>
    </row>
    <row r="128" spans="2:37" s="73" customFormat="1" x14ac:dyDescent="0.25">
      <c r="B128" s="62" t="s">
        <v>554</v>
      </c>
      <c r="C128" s="62" t="str">
        <f>+VLOOKUP(B128,'resumen UCAP'!$A$5:$O$329,2,0)</f>
        <v>PROYECTOR LED 200W NUEVO</v>
      </c>
      <c r="D128" s="63">
        <f>+Inventario!D128</f>
        <v>200</v>
      </c>
      <c r="E128" s="63" t="str">
        <f>+VLOOKUP(B128,'resumen UCAP'!$A$5:$O$329,3,0)</f>
        <v>Un</v>
      </c>
      <c r="F128" s="64">
        <f>+VLOOKUP(B128,'resumen UCAP'!$A$5:$O$329,15,0)</f>
        <v>2390712</v>
      </c>
      <c r="G128" s="64">
        <v>20</v>
      </c>
      <c r="H128" s="312"/>
      <c r="I128" s="62"/>
      <c r="J128" s="62"/>
      <c r="K128" s="62"/>
      <c r="L128" s="62"/>
      <c r="M128" s="62"/>
      <c r="N128" s="62"/>
      <c r="O128" s="62"/>
      <c r="P128" s="62"/>
      <c r="Q128" s="62"/>
      <c r="R128" s="62"/>
      <c r="S128" s="62"/>
      <c r="T128" s="62"/>
      <c r="U128" s="62"/>
      <c r="V128" s="62"/>
      <c r="W128" s="313"/>
      <c r="X128" s="62"/>
      <c r="Y128" s="62"/>
      <c r="Z128" s="62"/>
      <c r="AA128" s="62"/>
      <c r="AB128" s="62"/>
      <c r="AC128" s="62"/>
      <c r="AD128" s="62"/>
      <c r="AE128" s="62"/>
      <c r="AF128" s="62"/>
      <c r="AG128" s="62"/>
      <c r="AH128" s="62"/>
      <c r="AI128" s="62"/>
      <c r="AJ128" s="62"/>
      <c r="AK128" s="62"/>
    </row>
    <row r="129" spans="2:37" s="73" customFormat="1" x14ac:dyDescent="0.25">
      <c r="B129" s="62" t="s">
        <v>555</v>
      </c>
      <c r="C129" s="62" t="str">
        <f>+VLOOKUP(B129,'resumen UCAP'!$A$5:$O$329,2,0)</f>
        <v>LUMINARIA NA 100W TRANSF DESDE 250W</v>
      </c>
      <c r="D129" s="63">
        <f>+Inventario!D129</f>
        <v>115</v>
      </c>
      <c r="E129" s="63" t="str">
        <f>+VLOOKUP(B129,'resumen UCAP'!$A$5:$O$329,3,0)</f>
        <v>Un</v>
      </c>
      <c r="F129" s="64">
        <f>+VLOOKUP(B129,'resumen UCAP'!$A$5:$O$329,15,0)</f>
        <v>211467</v>
      </c>
      <c r="G129" s="64">
        <v>3</v>
      </c>
      <c r="H129" s="312">
        <f t="shared" si="6"/>
        <v>-3</v>
      </c>
      <c r="I129" s="313"/>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2:37" s="73" customFormat="1" x14ac:dyDescent="0.25">
      <c r="B130" s="62" t="s">
        <v>556</v>
      </c>
      <c r="C130" s="62" t="str">
        <f>+VLOOKUP(B130,'resumen UCAP'!$A$5:$O$329,2,0)</f>
        <v>LUMINARIA MILENIUM LED 60W NUEVA</v>
      </c>
      <c r="D130" s="63">
        <f>+Inventario!D130</f>
        <v>60</v>
      </c>
      <c r="E130" s="63" t="str">
        <f>+VLOOKUP(B130,'resumen UCAP'!$A$5:$O$329,3,0)</f>
        <v>Un</v>
      </c>
      <c r="F130" s="64">
        <f>+VLOOKUP(B130,'resumen UCAP'!$A$5:$O$329,15,0)</f>
        <v>387336</v>
      </c>
      <c r="G130" s="64">
        <v>2</v>
      </c>
      <c r="H130" s="312"/>
      <c r="I130" s="62"/>
      <c r="J130" s="62"/>
      <c r="K130" s="62"/>
      <c r="L130" s="62"/>
      <c r="M130" s="62"/>
      <c r="N130" s="62"/>
      <c r="O130" s="62"/>
      <c r="P130" s="62"/>
      <c r="Q130" s="62"/>
      <c r="R130" s="62"/>
      <c r="S130" s="62"/>
      <c r="T130" s="62"/>
      <c r="U130" s="62"/>
      <c r="V130" s="62"/>
      <c r="W130" s="313"/>
      <c r="X130" s="62"/>
      <c r="Y130" s="62"/>
      <c r="Z130" s="62"/>
      <c r="AA130" s="62"/>
      <c r="AB130" s="62"/>
      <c r="AC130" s="62"/>
      <c r="AD130" s="62"/>
      <c r="AE130" s="62"/>
      <c r="AF130" s="62"/>
      <c r="AG130" s="62"/>
      <c r="AH130" s="62"/>
      <c r="AI130" s="62"/>
      <c r="AJ130" s="62"/>
      <c r="AK130" s="62"/>
    </row>
    <row r="131" spans="2:37" s="73" customFormat="1" x14ac:dyDescent="0.25">
      <c r="B131" s="62" t="s">
        <v>557</v>
      </c>
      <c r="C131" s="62" t="str">
        <f>+VLOOKUP(B131,'resumen UCAP'!$A$5:$O$329,2,0)</f>
        <v>ETIQUETA LUMINARIA MILENIUM LED 60W NUEVA</v>
      </c>
      <c r="D131" s="63">
        <f>+Inventario!D131</f>
        <v>60</v>
      </c>
      <c r="E131" s="63" t="str">
        <f>+VLOOKUP(B131,'resumen UCAP'!$A$5:$O$329,3,0)</f>
        <v>Un</v>
      </c>
      <c r="F131" s="64">
        <f>+VLOOKUP(B131,'resumen UCAP'!$A$5:$O$329,15,0)</f>
        <v>387336</v>
      </c>
      <c r="G131" s="64">
        <v>1</v>
      </c>
      <c r="H131" s="312"/>
      <c r="I131" s="62"/>
      <c r="J131" s="62"/>
      <c r="K131" s="62"/>
      <c r="L131" s="62"/>
      <c r="M131" s="62"/>
      <c r="N131" s="62"/>
      <c r="O131" s="62"/>
      <c r="P131" s="62"/>
      <c r="Q131" s="62"/>
      <c r="R131" s="62"/>
      <c r="S131" s="62"/>
      <c r="T131" s="62"/>
      <c r="U131" s="62"/>
      <c r="V131" s="62"/>
      <c r="W131" s="313"/>
      <c r="X131" s="62"/>
      <c r="Y131" s="62"/>
      <c r="Z131" s="62"/>
      <c r="AA131" s="62"/>
      <c r="AB131" s="62"/>
      <c r="AC131" s="62"/>
      <c r="AD131" s="62"/>
      <c r="AE131" s="62"/>
      <c r="AF131" s="62"/>
      <c r="AG131" s="62"/>
      <c r="AH131" s="62"/>
      <c r="AI131" s="62"/>
      <c r="AJ131" s="62"/>
      <c r="AK131" s="62"/>
    </row>
    <row r="132" spans="2:37" s="73" customFormat="1" x14ac:dyDescent="0.25">
      <c r="B132" s="62" t="s">
        <v>558</v>
      </c>
      <c r="C132" s="62" t="str">
        <f>+VLOOKUP(B132,'resumen UCAP'!$A$5:$O$329,2,0)</f>
        <v>LUMINARIA LED 80W NUEVA</v>
      </c>
      <c r="D132" s="63">
        <f>+Inventario!D132</f>
        <v>80</v>
      </c>
      <c r="E132" s="63" t="str">
        <f>+VLOOKUP(B132,'resumen UCAP'!$A$5:$O$329,3,0)</f>
        <v>Un</v>
      </c>
      <c r="F132" s="64">
        <f>+VLOOKUP(B132,'resumen UCAP'!$A$5:$O$329,15,0)</f>
        <v>518269</v>
      </c>
      <c r="G132" s="64">
        <v>19</v>
      </c>
      <c r="H132" s="312"/>
      <c r="I132" s="62"/>
      <c r="J132" s="62"/>
      <c r="K132" s="62"/>
      <c r="L132" s="62"/>
      <c r="M132" s="62"/>
      <c r="N132" s="62"/>
      <c r="O132" s="62"/>
      <c r="P132" s="62"/>
      <c r="Q132" s="62"/>
      <c r="R132" s="62"/>
      <c r="S132" s="62"/>
      <c r="T132" s="62"/>
      <c r="U132" s="62"/>
      <c r="V132" s="62"/>
      <c r="W132" s="313"/>
      <c r="X132" s="62"/>
      <c r="Y132" s="62"/>
      <c r="Z132" s="62"/>
      <c r="AA132" s="62"/>
      <c r="AB132" s="62"/>
      <c r="AC132" s="62"/>
      <c r="AD132" s="62"/>
      <c r="AE132" s="62"/>
      <c r="AF132" s="62"/>
      <c r="AG132" s="62"/>
      <c r="AH132" s="62"/>
      <c r="AI132" s="62"/>
      <c r="AJ132" s="62"/>
      <c r="AK132" s="62"/>
    </row>
    <row r="133" spans="2:37" s="73" customFormat="1" x14ac:dyDescent="0.25">
      <c r="B133" s="62" t="s">
        <v>559</v>
      </c>
      <c r="C133" s="62" t="str">
        <f>+VLOOKUP(B133,'resumen UCAP'!$A$5:$O$329,2,0)</f>
        <v>LUMINARIA MILENIUM 150W NUEVA</v>
      </c>
      <c r="D133" s="63">
        <f>+Inventario!D133</f>
        <v>150</v>
      </c>
      <c r="E133" s="63" t="str">
        <f>+VLOOKUP(B133,'resumen UCAP'!$A$5:$O$329,3,0)</f>
        <v>Un</v>
      </c>
      <c r="F133" s="64">
        <f>+VLOOKUP(B133,'resumen UCAP'!$A$5:$O$329,15,0)</f>
        <v>845605</v>
      </c>
      <c r="G133" s="64">
        <v>7</v>
      </c>
      <c r="H133" s="312">
        <f t="shared" si="6"/>
        <v>-7</v>
      </c>
      <c r="I133" s="313"/>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2:37" s="73" customFormat="1" x14ac:dyDescent="0.25">
      <c r="B134" s="62" t="s">
        <v>560</v>
      </c>
      <c r="C134" s="62" t="str">
        <f>+VLOOKUP(B134,'resumen UCAP'!$A$5:$O$329,2,0)</f>
        <v>LUMINARIA TRANS 150W DE 250W SEGUNDA</v>
      </c>
      <c r="D134" s="63">
        <f>+Inventario!D134</f>
        <v>169</v>
      </c>
      <c r="E134" s="63" t="str">
        <f>+VLOOKUP(B134,'resumen UCAP'!$A$5:$O$329,3,0)</f>
        <v>Un</v>
      </c>
      <c r="F134" s="64">
        <f>+VLOOKUP(B134,'resumen UCAP'!$A$5:$O$329,15,0)</f>
        <v>333700</v>
      </c>
      <c r="G134" s="64">
        <v>9</v>
      </c>
      <c r="H134" s="312"/>
      <c r="I134" s="62"/>
      <c r="J134" s="62"/>
      <c r="K134" s="62"/>
      <c r="L134" s="62"/>
      <c r="M134" s="62"/>
      <c r="N134" s="62"/>
      <c r="O134" s="62"/>
      <c r="P134" s="62"/>
      <c r="Q134" s="62"/>
      <c r="R134" s="62"/>
      <c r="S134" s="62"/>
      <c r="T134" s="62"/>
      <c r="U134" s="62"/>
      <c r="V134" s="62"/>
      <c r="W134" s="313"/>
      <c r="X134" s="62"/>
      <c r="Y134" s="62"/>
      <c r="Z134" s="62"/>
      <c r="AA134" s="62"/>
      <c r="AB134" s="62"/>
      <c r="AC134" s="62"/>
      <c r="AD134" s="62"/>
      <c r="AE134" s="62"/>
      <c r="AF134" s="62"/>
      <c r="AG134" s="62"/>
      <c r="AH134" s="62"/>
      <c r="AI134" s="62"/>
      <c r="AJ134" s="62"/>
      <c r="AK134" s="62"/>
    </row>
    <row r="135" spans="2:37" s="73" customFormat="1" x14ac:dyDescent="0.25">
      <c r="B135" s="62" t="s">
        <v>561</v>
      </c>
      <c r="C135" s="62" t="str">
        <f>+VLOOKUP(B135,'resumen UCAP'!$A$5:$O$329,2,0)</f>
        <v>Luminaria Led 65w</v>
      </c>
      <c r="D135" s="63">
        <f>+Inventario!D135</f>
        <v>65</v>
      </c>
      <c r="E135" s="63" t="str">
        <f>+VLOOKUP(B135,'resumen UCAP'!$A$5:$O$329,3,0)</f>
        <v>Un</v>
      </c>
      <c r="F135" s="64">
        <f>+VLOOKUP(B135,'resumen UCAP'!$A$5:$O$329,15,0)</f>
        <v>1989070</v>
      </c>
      <c r="G135" s="64">
        <v>3</v>
      </c>
      <c r="H135" s="312"/>
      <c r="I135" s="62"/>
      <c r="J135" s="62"/>
      <c r="K135" s="62"/>
      <c r="L135" s="62"/>
      <c r="M135" s="62"/>
      <c r="N135" s="62"/>
      <c r="O135" s="62"/>
      <c r="P135" s="62"/>
      <c r="Q135" s="62"/>
      <c r="R135" s="62"/>
      <c r="S135" s="62"/>
      <c r="T135" s="62"/>
      <c r="U135" s="62"/>
      <c r="V135" s="62"/>
      <c r="W135" s="313"/>
      <c r="X135" s="62"/>
      <c r="Y135" s="62"/>
      <c r="Z135" s="62"/>
      <c r="AA135" s="62"/>
      <c r="AB135" s="62"/>
      <c r="AC135" s="62"/>
      <c r="AD135" s="62"/>
      <c r="AE135" s="62"/>
      <c r="AF135" s="62"/>
      <c r="AG135" s="62"/>
      <c r="AH135" s="62"/>
      <c r="AI135" s="62"/>
      <c r="AJ135" s="62"/>
      <c r="AK135" s="62"/>
    </row>
    <row r="136" spans="2:37" s="73" customFormat="1" x14ac:dyDescent="0.25">
      <c r="B136" s="62" t="s">
        <v>562</v>
      </c>
      <c r="C136" s="62" t="str">
        <f>+VLOOKUP(B136,'resumen UCAP'!$A$5:$O$329,2,0)</f>
        <v>PROYECTOR LED 400W APOLO NUEVO</v>
      </c>
      <c r="D136" s="63">
        <f>+Inventario!D136</f>
        <v>400</v>
      </c>
      <c r="E136" s="63" t="str">
        <f>+VLOOKUP(B136,'resumen UCAP'!$A$5:$O$329,3,0)</f>
        <v>Un</v>
      </c>
      <c r="F136" s="64">
        <f>+VLOOKUP(B136,'resumen UCAP'!$A$5:$O$329,15,0)</f>
        <v>2980712</v>
      </c>
      <c r="G136" s="64">
        <v>3</v>
      </c>
      <c r="H136" s="312"/>
      <c r="I136" s="62"/>
      <c r="J136" s="62"/>
      <c r="K136" s="62"/>
      <c r="L136" s="62"/>
      <c r="M136" s="62"/>
      <c r="N136" s="62"/>
      <c r="O136" s="62"/>
      <c r="P136" s="62"/>
      <c r="Q136" s="62"/>
      <c r="R136" s="62"/>
      <c r="S136" s="62"/>
      <c r="T136" s="62"/>
      <c r="U136" s="62"/>
      <c r="V136" s="62"/>
      <c r="W136" s="313"/>
      <c r="X136" s="62"/>
      <c r="Y136" s="62"/>
      <c r="Z136" s="62"/>
      <c r="AA136" s="62"/>
      <c r="AB136" s="62"/>
      <c r="AC136" s="62"/>
      <c r="AD136" s="62"/>
      <c r="AE136" s="62"/>
      <c r="AF136" s="62"/>
      <c r="AG136" s="62"/>
      <c r="AH136" s="62"/>
      <c r="AI136" s="62"/>
      <c r="AJ136" s="62"/>
      <c r="AK136" s="62"/>
    </row>
    <row r="137" spans="2:37" s="73" customFormat="1" x14ac:dyDescent="0.25">
      <c r="B137" s="62" t="s">
        <v>563</v>
      </c>
      <c r="C137" s="62" t="str">
        <f>+VLOOKUP(B137,'resumen UCAP'!$A$5:$O$329,2,0)</f>
        <v>ETIQUETA PROYECTOR MH 1000 SEGUNDA</v>
      </c>
      <c r="D137" s="63">
        <f>+Inventario!D137</f>
        <v>115</v>
      </c>
      <c r="E137" s="63" t="str">
        <f>+VLOOKUP(B137,'resumen UCAP'!$A$5:$O$329,3,0)</f>
        <v>Un</v>
      </c>
      <c r="F137" s="64">
        <f>+VLOOKUP(B137,'resumen UCAP'!$A$5:$O$329,15,0)</f>
        <v>540000</v>
      </c>
      <c r="G137" s="64">
        <v>5</v>
      </c>
      <c r="H137" s="312">
        <f t="shared" si="6"/>
        <v>-5</v>
      </c>
      <c r="I137" s="62"/>
      <c r="J137" s="62"/>
      <c r="K137" s="62"/>
      <c r="L137" s="62"/>
      <c r="M137" s="62"/>
      <c r="N137" s="62"/>
      <c r="O137" s="62"/>
      <c r="P137" s="62"/>
      <c r="Q137" s="62"/>
      <c r="R137" s="62"/>
      <c r="S137" s="62"/>
      <c r="T137" s="62"/>
      <c r="U137" s="62"/>
      <c r="V137" s="62"/>
      <c r="W137" s="313"/>
      <c r="X137" s="62"/>
      <c r="Y137" s="62"/>
      <c r="Z137" s="62"/>
      <c r="AA137" s="62"/>
      <c r="AB137" s="62"/>
      <c r="AC137" s="62"/>
      <c r="AD137" s="62"/>
      <c r="AE137" s="62"/>
      <c r="AF137" s="62"/>
      <c r="AG137" s="62"/>
      <c r="AH137" s="62"/>
      <c r="AI137" s="62"/>
      <c r="AJ137" s="62"/>
      <c r="AK137" s="62"/>
    </row>
    <row r="138" spans="2:37" s="73" customFormat="1" x14ac:dyDescent="0.25">
      <c r="B138" s="62" t="s">
        <v>564</v>
      </c>
      <c r="C138" s="62" t="str">
        <f>+VLOOKUP(B138,'resumen UCAP'!$A$5:$O$329,2,0)</f>
        <v>LUMINARIA TRANS 100W DE 250W SEGUNDA</v>
      </c>
      <c r="D138" s="63">
        <f>+Inventario!D138</f>
        <v>279</v>
      </c>
      <c r="E138" s="63" t="str">
        <f>+VLOOKUP(B138,'resumen UCAP'!$A$5:$O$329,3,0)</f>
        <v>Un</v>
      </c>
      <c r="F138" s="64">
        <f>+VLOOKUP(B138,'resumen UCAP'!$A$5:$O$329,15,0)</f>
        <v>211467</v>
      </c>
      <c r="G138" s="64">
        <v>6</v>
      </c>
      <c r="H138" s="312">
        <f t="shared" si="6"/>
        <v>-6</v>
      </c>
      <c r="I138" s="313"/>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2:37" s="73" customFormat="1" x14ac:dyDescent="0.25">
      <c r="B139" s="62" t="s">
        <v>565</v>
      </c>
      <c r="C139" s="62" t="str">
        <f>+VLOOKUP(B139,'resumen UCAP'!$A$5:$O$329,2,0)</f>
        <v>LUMINARIA LED DE 40W NUEVA</v>
      </c>
      <c r="D139" s="63">
        <f>+Inventario!D139</f>
        <v>40</v>
      </c>
      <c r="E139" s="63" t="str">
        <f>+VLOOKUP(B139,'resumen UCAP'!$A$5:$O$329,3,0)</f>
        <v>Un</v>
      </c>
      <c r="F139" s="64">
        <f>+VLOOKUP(B139,'resumen UCAP'!$A$5:$O$329,15,0)</f>
        <v>321869</v>
      </c>
      <c r="G139" s="64">
        <v>3</v>
      </c>
      <c r="H139" s="312"/>
      <c r="I139" s="62"/>
      <c r="J139" s="62"/>
      <c r="K139" s="62"/>
      <c r="L139" s="62"/>
      <c r="M139" s="62"/>
      <c r="N139" s="62"/>
      <c r="O139" s="62"/>
      <c r="P139" s="62"/>
      <c r="Q139" s="62"/>
      <c r="R139" s="62"/>
      <c r="S139" s="62"/>
      <c r="T139" s="62"/>
      <c r="U139" s="62"/>
      <c r="V139" s="62"/>
      <c r="W139" s="313"/>
      <c r="X139" s="62"/>
      <c r="Y139" s="62"/>
      <c r="Z139" s="62"/>
      <c r="AA139" s="62"/>
      <c r="AB139" s="62"/>
      <c r="AC139" s="62"/>
      <c r="AD139" s="62"/>
      <c r="AE139" s="62"/>
      <c r="AF139" s="62"/>
      <c r="AG139" s="62"/>
      <c r="AH139" s="62"/>
      <c r="AI139" s="62"/>
      <c r="AJ139" s="62"/>
      <c r="AK139" s="62"/>
    </row>
    <row r="140" spans="2:37" s="73" customFormat="1" x14ac:dyDescent="0.25">
      <c r="B140" s="62" t="s">
        <v>566</v>
      </c>
      <c r="C140" s="62" t="str">
        <f>+VLOOKUP(B140,'resumen UCAP'!$A$5:$O$329,2,0)</f>
        <v>LUMINARIA LED 65W NUEVA MILLENIUM</v>
      </c>
      <c r="D140" s="63">
        <f>+Inventario!D140</f>
        <v>65</v>
      </c>
      <c r="E140" s="63" t="str">
        <f>+VLOOKUP(B140,'resumen UCAP'!$A$5:$O$329,3,0)</f>
        <v>Un</v>
      </c>
      <c r="F140" s="64">
        <f>+VLOOKUP(B140,'resumen UCAP'!$A$5:$O$329,15,0)</f>
        <v>387336</v>
      </c>
      <c r="G140" s="64">
        <v>12</v>
      </c>
      <c r="H140" s="312"/>
      <c r="I140" s="62"/>
      <c r="J140" s="62"/>
      <c r="K140" s="62"/>
      <c r="L140" s="62"/>
      <c r="M140" s="62"/>
      <c r="N140" s="62"/>
      <c r="O140" s="62"/>
      <c r="P140" s="62"/>
      <c r="Q140" s="62"/>
      <c r="R140" s="62"/>
      <c r="S140" s="62"/>
      <c r="T140" s="62"/>
      <c r="U140" s="62"/>
      <c r="V140" s="62"/>
      <c r="W140" s="313"/>
      <c r="X140" s="62"/>
      <c r="Y140" s="62"/>
      <c r="Z140" s="62"/>
      <c r="AA140" s="62"/>
      <c r="AB140" s="62"/>
      <c r="AC140" s="62"/>
      <c r="AD140" s="62"/>
      <c r="AE140" s="62"/>
      <c r="AF140" s="62"/>
      <c r="AG140" s="62"/>
      <c r="AH140" s="62"/>
      <c r="AI140" s="62"/>
      <c r="AJ140" s="62"/>
      <c r="AK140" s="62"/>
    </row>
    <row r="141" spans="2:37" s="73" customFormat="1" x14ac:dyDescent="0.25">
      <c r="B141" s="62" t="s">
        <v>567</v>
      </c>
      <c r="C141" s="62" t="str">
        <f>+VLOOKUP(B141,'resumen UCAP'!$A$5:$O$329,2,0)</f>
        <v>LUMINARIA LED 40W NUEVA YOA</v>
      </c>
      <c r="D141" s="63">
        <f>+Inventario!D141</f>
        <v>40</v>
      </c>
      <c r="E141" s="63" t="str">
        <f>+VLOOKUP(B141,'resumen UCAP'!$A$5:$O$329,3,0)</f>
        <v>Un</v>
      </c>
      <c r="F141" s="64">
        <f>+VLOOKUP(B141,'resumen UCAP'!$A$5:$O$329,15,0)</f>
        <v>1989070</v>
      </c>
      <c r="G141" s="64">
        <v>21</v>
      </c>
      <c r="H141" s="312"/>
      <c r="I141" s="62"/>
      <c r="J141" s="62"/>
      <c r="K141" s="62"/>
      <c r="L141" s="62"/>
      <c r="M141" s="62"/>
      <c r="N141" s="62"/>
      <c r="O141" s="62"/>
      <c r="P141" s="62"/>
      <c r="Q141" s="62"/>
      <c r="R141" s="62"/>
      <c r="S141" s="62"/>
      <c r="T141" s="62"/>
      <c r="U141" s="62"/>
      <c r="V141" s="62"/>
      <c r="W141" s="313"/>
      <c r="X141" s="62"/>
      <c r="Y141" s="62"/>
      <c r="Z141" s="62"/>
      <c r="AA141" s="62"/>
      <c r="AB141" s="62"/>
      <c r="AC141" s="62"/>
      <c r="AD141" s="62"/>
      <c r="AE141" s="62"/>
      <c r="AF141" s="62"/>
      <c r="AG141" s="62"/>
      <c r="AH141" s="62"/>
      <c r="AI141" s="62"/>
      <c r="AJ141" s="62"/>
      <c r="AK141" s="62"/>
    </row>
    <row r="142" spans="2:37" s="73" customFormat="1" x14ac:dyDescent="0.25">
      <c r="B142" s="62" t="s">
        <v>568</v>
      </c>
      <c r="C142" s="62" t="str">
        <f>+VLOOKUP(B142,'resumen UCAP'!$A$5:$O$329,2,0)</f>
        <v>LUMINARIA LED 80W NUEVA MILLENIUM</v>
      </c>
      <c r="D142" s="63">
        <f>+Inventario!D142</f>
        <v>80</v>
      </c>
      <c r="E142" s="63" t="str">
        <f>+VLOOKUP(B142,'resumen UCAP'!$A$5:$O$329,3,0)</f>
        <v>Un</v>
      </c>
      <c r="F142" s="64">
        <f>+VLOOKUP(B142,'resumen UCAP'!$A$5:$O$329,15,0)</f>
        <v>518269</v>
      </c>
      <c r="G142" s="64">
        <v>3</v>
      </c>
      <c r="H142" s="312"/>
      <c r="I142" s="62"/>
      <c r="J142" s="62"/>
      <c r="K142" s="62"/>
      <c r="L142" s="62"/>
      <c r="M142" s="62"/>
      <c r="N142" s="62"/>
      <c r="O142" s="62"/>
      <c r="P142" s="62"/>
      <c r="Q142" s="62"/>
      <c r="R142" s="62"/>
      <c r="S142" s="62"/>
      <c r="T142" s="62"/>
      <c r="U142" s="62"/>
      <c r="V142" s="62"/>
      <c r="W142" s="313"/>
      <c r="X142" s="62"/>
      <c r="Y142" s="62"/>
      <c r="Z142" s="62"/>
      <c r="AA142" s="62"/>
      <c r="AB142" s="62"/>
      <c r="AC142" s="62"/>
      <c r="AD142" s="62"/>
      <c r="AE142" s="62"/>
      <c r="AF142" s="62"/>
      <c r="AG142" s="62"/>
      <c r="AH142" s="62"/>
      <c r="AI142" s="62"/>
      <c r="AJ142" s="62"/>
      <c r="AK142" s="62"/>
    </row>
    <row r="143" spans="2:37" s="73" customFormat="1" x14ac:dyDescent="0.25">
      <c r="B143" s="62" t="s">
        <v>569</v>
      </c>
      <c r="C143" s="62" t="str">
        <f>+VLOOKUP(B143,'resumen UCAP'!$A$5:$O$329,2,0)</f>
        <v>LUMINARIA LED 150W NUEVA MILLENIUM</v>
      </c>
      <c r="D143" s="63">
        <f>+Inventario!D143</f>
        <v>150</v>
      </c>
      <c r="E143" s="63" t="str">
        <f>+VLOOKUP(B143,'resumen UCAP'!$A$5:$O$329,3,0)</f>
        <v>Un</v>
      </c>
      <c r="F143" s="64">
        <f>+VLOOKUP(B143,'resumen UCAP'!$A$5:$O$329,15,0)</f>
        <v>845605</v>
      </c>
      <c r="G143" s="64">
        <v>41</v>
      </c>
      <c r="H143" s="312"/>
      <c r="I143" s="62"/>
      <c r="J143" s="62"/>
      <c r="K143" s="62"/>
      <c r="L143" s="62"/>
      <c r="M143" s="62"/>
      <c r="N143" s="62"/>
      <c r="O143" s="62"/>
      <c r="P143" s="62"/>
      <c r="Q143" s="62"/>
      <c r="R143" s="62"/>
      <c r="S143" s="62"/>
      <c r="T143" s="62"/>
      <c r="U143" s="62"/>
      <c r="V143" s="62"/>
      <c r="W143" s="313"/>
      <c r="X143" s="62"/>
      <c r="Y143" s="62"/>
      <c r="Z143" s="62"/>
      <c r="AA143" s="62"/>
      <c r="AB143" s="62"/>
      <c r="AC143" s="62"/>
      <c r="AD143" s="62"/>
      <c r="AE143" s="62"/>
      <c r="AF143" s="62"/>
      <c r="AG143" s="62"/>
      <c r="AH143" s="62"/>
      <c r="AI143" s="62"/>
      <c r="AJ143" s="62"/>
      <c r="AK143" s="62"/>
    </row>
    <row r="144" spans="2:37" s="73" customFormat="1" x14ac:dyDescent="0.25">
      <c r="B144" s="62" t="s">
        <v>570</v>
      </c>
      <c r="C144" s="62" t="str">
        <f>+VLOOKUP(B144,'resumen UCAP'!$A$5:$O$329,2,0)</f>
        <v>ETIQUETA 250W</v>
      </c>
      <c r="D144" s="63">
        <f>+Inventario!D144</f>
        <v>279</v>
      </c>
      <c r="E144" s="63" t="str">
        <f>+VLOOKUP(B144,'resumen UCAP'!$A$5:$O$329,3,0)</f>
        <v>Un</v>
      </c>
      <c r="F144" s="64">
        <f>+VLOOKUP(B144,'resumen UCAP'!$A$5:$O$329,15,0)</f>
        <v>413027</v>
      </c>
      <c r="G144" s="64">
        <v>1</v>
      </c>
      <c r="H144" s="312">
        <f t="shared" si="6"/>
        <v>-1</v>
      </c>
      <c r="I144" s="313"/>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2:37" s="73" customFormat="1" x14ac:dyDescent="0.25">
      <c r="B145" s="62" t="s">
        <v>571</v>
      </c>
      <c r="C145" s="62" t="str">
        <f>+VLOOKUP(B145,'resumen UCAP'!$A$5:$O$329,2,0)</f>
        <v>LUMINARIA LED 65W NUEVA 4000X65</v>
      </c>
      <c r="D145" s="63">
        <f>+Inventario!D145</f>
        <v>65</v>
      </c>
      <c r="E145" s="63" t="str">
        <f>+VLOOKUP(B145,'resumen UCAP'!$A$5:$O$329,3,0)</f>
        <v>Un</v>
      </c>
      <c r="F145" s="64">
        <f>+VLOOKUP(B145,'resumen UCAP'!$A$5:$O$329,15,0)</f>
        <v>736002</v>
      </c>
      <c r="G145" s="64">
        <v>4</v>
      </c>
      <c r="H145" s="312"/>
      <c r="I145" s="62"/>
      <c r="J145" s="62"/>
      <c r="K145" s="62"/>
      <c r="L145" s="62"/>
      <c r="M145" s="62"/>
      <c r="N145" s="62"/>
      <c r="O145" s="62"/>
      <c r="P145" s="62"/>
      <c r="Q145" s="62"/>
      <c r="R145" s="62"/>
      <c r="S145" s="62"/>
      <c r="T145" s="62"/>
      <c r="U145" s="62"/>
      <c r="V145" s="62"/>
      <c r="W145" s="313"/>
      <c r="X145" s="62"/>
      <c r="Y145" s="62"/>
      <c r="Z145" s="62"/>
      <c r="AA145" s="62"/>
      <c r="AB145" s="62"/>
      <c r="AC145" s="62"/>
      <c r="AD145" s="62"/>
      <c r="AE145" s="62"/>
      <c r="AF145" s="62"/>
      <c r="AG145" s="62"/>
      <c r="AH145" s="62"/>
      <c r="AI145" s="62"/>
      <c r="AJ145" s="62"/>
      <c r="AK145" s="62"/>
    </row>
    <row r="146" spans="2:37" s="73" customFormat="1" x14ac:dyDescent="0.25">
      <c r="B146" s="62" t="s">
        <v>572</v>
      </c>
      <c r="C146" s="62" t="str">
        <f>+VLOOKUP(B146,'resumen UCAP'!$A$5:$O$329,2,0)</f>
        <v>LUMINARIA LED 38W NUEVA YOA</v>
      </c>
      <c r="D146" s="63">
        <f>+Inventario!D146</f>
        <v>38</v>
      </c>
      <c r="E146" s="63" t="str">
        <f>+VLOOKUP(B146,'resumen UCAP'!$A$5:$O$329,3,0)</f>
        <v>Un</v>
      </c>
      <c r="F146" s="64">
        <f>+VLOOKUP(B146,'resumen UCAP'!$A$5:$O$329,15,0)</f>
        <v>1989070</v>
      </c>
      <c r="G146" s="64">
        <v>8</v>
      </c>
      <c r="H146" s="312"/>
      <c r="I146" s="62"/>
      <c r="J146" s="62"/>
      <c r="K146" s="62"/>
      <c r="L146" s="62"/>
      <c r="M146" s="62"/>
      <c r="N146" s="62"/>
      <c r="O146" s="62"/>
      <c r="P146" s="62"/>
      <c r="Q146" s="62"/>
      <c r="R146" s="62"/>
      <c r="S146" s="62"/>
      <c r="T146" s="62"/>
      <c r="U146" s="62"/>
      <c r="V146" s="62"/>
      <c r="W146" s="313"/>
      <c r="X146" s="62"/>
      <c r="Y146" s="62"/>
      <c r="Z146" s="62"/>
      <c r="AA146" s="62"/>
      <c r="AB146" s="62"/>
      <c r="AC146" s="62"/>
      <c r="AD146" s="62"/>
      <c r="AE146" s="62"/>
      <c r="AF146" s="62"/>
      <c r="AG146" s="62"/>
      <c r="AH146" s="62"/>
      <c r="AI146" s="62"/>
      <c r="AJ146" s="62"/>
      <c r="AK146" s="62"/>
    </row>
    <row r="147" spans="2:37" s="73" customFormat="1" x14ac:dyDescent="0.25">
      <c r="B147" s="62" t="s">
        <v>573</v>
      </c>
      <c r="C147" s="62" t="str">
        <f>+VLOOKUP(B147,'resumen UCAP'!$A$5:$O$329,2,0)</f>
        <v>LUMINARIA LED 150W MILLENIUM</v>
      </c>
      <c r="D147" s="63">
        <f>+Inventario!D147</f>
        <v>150</v>
      </c>
      <c r="E147" s="63" t="str">
        <f>+VLOOKUP(B147,'resumen UCAP'!$A$5:$O$329,3,0)</f>
        <v>Un</v>
      </c>
      <c r="F147" s="64">
        <f>+VLOOKUP(B147,'resumen UCAP'!$A$5:$O$329,15,0)</f>
        <v>845605</v>
      </c>
      <c r="G147" s="64">
        <v>29</v>
      </c>
      <c r="H147" s="312"/>
      <c r="I147" s="62"/>
      <c r="J147" s="62"/>
      <c r="K147" s="62"/>
      <c r="L147" s="62"/>
      <c r="M147" s="62"/>
      <c r="N147" s="62"/>
      <c r="O147" s="62"/>
      <c r="P147" s="62"/>
      <c r="Q147" s="62"/>
      <c r="R147" s="62"/>
      <c r="S147" s="62"/>
      <c r="T147" s="62"/>
      <c r="U147" s="62"/>
      <c r="V147" s="62"/>
      <c r="W147" s="313"/>
      <c r="X147" s="62"/>
      <c r="Y147" s="62"/>
      <c r="Z147" s="62"/>
      <c r="AA147" s="62"/>
      <c r="AB147" s="62"/>
      <c r="AC147" s="62"/>
      <c r="AD147" s="62"/>
      <c r="AE147" s="62"/>
      <c r="AF147" s="62"/>
      <c r="AG147" s="62"/>
      <c r="AH147" s="62"/>
      <c r="AI147" s="62"/>
      <c r="AJ147" s="62"/>
      <c r="AK147" s="62"/>
    </row>
    <row r="148" spans="2:37" s="73" customFormat="1" x14ac:dyDescent="0.25">
      <c r="B148" s="62" t="s">
        <v>574</v>
      </c>
      <c r="C148" s="62" t="str">
        <f>+VLOOKUP(B148,'resumen UCAP'!$A$5:$O$329,2,0)</f>
        <v>LUMINARIA LED 150W NUEVA</v>
      </c>
      <c r="D148" s="63">
        <f>+Inventario!D148</f>
        <v>150</v>
      </c>
      <c r="E148" s="63" t="str">
        <f>+VLOOKUP(B148,'resumen UCAP'!$A$5:$O$329,3,0)</f>
        <v>Un</v>
      </c>
      <c r="F148" s="64">
        <f>+VLOOKUP(B148,'resumen UCAP'!$A$5:$O$329,15,0)</f>
        <v>845605</v>
      </c>
      <c r="G148" s="64">
        <v>10</v>
      </c>
      <c r="H148" s="312"/>
      <c r="I148" s="62"/>
      <c r="J148" s="62"/>
      <c r="K148" s="62"/>
      <c r="L148" s="62"/>
      <c r="M148" s="62"/>
      <c r="N148" s="62"/>
      <c r="O148" s="62"/>
      <c r="P148" s="62"/>
      <c r="Q148" s="62"/>
      <c r="R148" s="62"/>
      <c r="S148" s="62"/>
      <c r="T148" s="62"/>
      <c r="U148" s="62"/>
      <c r="V148" s="62"/>
      <c r="W148" s="313"/>
      <c r="X148" s="62"/>
      <c r="Y148" s="62"/>
      <c r="Z148" s="62"/>
      <c r="AA148" s="62"/>
      <c r="AB148" s="62"/>
      <c r="AC148" s="62"/>
      <c r="AD148" s="62"/>
      <c r="AE148" s="62"/>
      <c r="AF148" s="62"/>
      <c r="AG148" s="62"/>
      <c r="AH148" s="62"/>
      <c r="AI148" s="62"/>
      <c r="AJ148" s="62"/>
      <c r="AK148" s="62"/>
    </row>
    <row r="149" spans="2:37" s="73" customFormat="1" x14ac:dyDescent="0.25">
      <c r="B149" s="62" t="s">
        <v>575</v>
      </c>
      <c r="C149" s="62" t="str">
        <f>+VLOOKUP(B149,'resumen UCAP'!$A$5:$O$329,2,0)</f>
        <v>ETIQUETA LUMINARIA NA 250W</v>
      </c>
      <c r="D149" s="63">
        <f>+Inventario!D149</f>
        <v>279</v>
      </c>
      <c r="E149" s="63" t="str">
        <f>+VLOOKUP(B149,'resumen UCAP'!$A$5:$O$329,3,0)</f>
        <v>Un</v>
      </c>
      <c r="F149" s="64">
        <f>+VLOOKUP(B149,'resumen UCAP'!$A$5:$O$329,15,0)</f>
        <v>431050</v>
      </c>
      <c r="G149" s="64">
        <v>1</v>
      </c>
      <c r="H149" s="312">
        <f t="shared" si="6"/>
        <v>-1</v>
      </c>
      <c r="I149" s="313"/>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2:37" s="73" customFormat="1" x14ac:dyDescent="0.25">
      <c r="B150" s="62" t="s">
        <v>576</v>
      </c>
      <c r="C150" s="62" t="str">
        <f>+VLOOKUP(B150,'resumen UCAP'!$A$5:$O$329,2,0)</f>
        <v>LUMINARIA LED 40W  MILLENIUM NUEVA</v>
      </c>
      <c r="D150" s="63">
        <f>+Inventario!D150</f>
        <v>40</v>
      </c>
      <c r="E150" s="63" t="str">
        <f>+VLOOKUP(B150,'resumen UCAP'!$A$5:$O$329,3,0)</f>
        <v>Un</v>
      </c>
      <c r="F150" s="64">
        <f>+VLOOKUP(B150,'resumen UCAP'!$A$5:$O$329,15,0)</f>
        <v>321869</v>
      </c>
      <c r="G150" s="64">
        <v>17</v>
      </c>
      <c r="H150" s="312"/>
      <c r="I150" s="62"/>
      <c r="J150" s="62"/>
      <c r="K150" s="62"/>
      <c r="L150" s="62"/>
      <c r="M150" s="62"/>
      <c r="N150" s="62"/>
      <c r="O150" s="62"/>
      <c r="P150" s="62"/>
      <c r="Q150" s="62"/>
      <c r="R150" s="62"/>
      <c r="S150" s="62"/>
      <c r="T150" s="62"/>
      <c r="U150" s="62"/>
      <c r="V150" s="62"/>
      <c r="W150" s="313"/>
      <c r="X150" s="62"/>
      <c r="Y150" s="62"/>
      <c r="Z150" s="62"/>
      <c r="AA150" s="62"/>
      <c r="AB150" s="62"/>
      <c r="AC150" s="62"/>
      <c r="AD150" s="62"/>
      <c r="AE150" s="62"/>
      <c r="AF150" s="62"/>
      <c r="AG150" s="62"/>
      <c r="AH150" s="62"/>
      <c r="AI150" s="62"/>
      <c r="AJ150" s="62"/>
      <c r="AK150" s="62"/>
    </row>
    <row r="151" spans="2:37" s="73" customFormat="1" x14ac:dyDescent="0.25">
      <c r="B151" s="62" t="s">
        <v>577</v>
      </c>
      <c r="C151" s="62" t="str">
        <f>+VLOOKUP(B151,'resumen UCAP'!$A$5:$O$329,2,0)</f>
        <v>LUMINARIA LED 40W NUEVA MILLENIUM</v>
      </c>
      <c r="D151" s="63">
        <f>+Inventario!D151</f>
        <v>40</v>
      </c>
      <c r="E151" s="63" t="str">
        <f>+VLOOKUP(B151,'resumen UCAP'!$A$5:$O$329,3,0)</f>
        <v>Un</v>
      </c>
      <c r="F151" s="64">
        <f>+VLOOKUP(B151,'resumen UCAP'!$A$5:$O$329,15,0)</f>
        <v>321869</v>
      </c>
      <c r="G151" s="64">
        <v>1</v>
      </c>
      <c r="H151" s="312"/>
      <c r="I151" s="62"/>
      <c r="J151" s="62"/>
      <c r="K151" s="62"/>
      <c r="L151" s="62"/>
      <c r="M151" s="62"/>
      <c r="N151" s="62"/>
      <c r="O151" s="62"/>
      <c r="P151" s="62"/>
      <c r="Q151" s="62"/>
      <c r="R151" s="62"/>
      <c r="S151" s="62"/>
      <c r="T151" s="62"/>
      <c r="U151" s="62"/>
      <c r="V151" s="62"/>
      <c r="W151" s="313"/>
      <c r="X151" s="62"/>
      <c r="Y151" s="62"/>
      <c r="Z151" s="62"/>
      <c r="AA151" s="62"/>
      <c r="AB151" s="62"/>
      <c r="AC151" s="62"/>
      <c r="AD151" s="62"/>
      <c r="AE151" s="62"/>
      <c r="AF151" s="62"/>
      <c r="AG151" s="62"/>
      <c r="AH151" s="62"/>
      <c r="AI151" s="62"/>
      <c r="AJ151" s="62"/>
      <c r="AK151" s="62"/>
    </row>
    <row r="152" spans="2:37" s="73" customFormat="1" x14ac:dyDescent="0.25">
      <c r="B152" s="62" t="s">
        <v>578</v>
      </c>
      <c r="C152" s="62" t="str">
        <f>+VLOOKUP(B152,'resumen UCAP'!$A$5:$O$329,2,0)</f>
        <v>LUMINARIA LED 60W MILLENIUM NUEVA</v>
      </c>
      <c r="D152" s="63">
        <f>+Inventario!D152</f>
        <v>60</v>
      </c>
      <c r="E152" s="63" t="str">
        <f>+VLOOKUP(B152,'resumen UCAP'!$A$5:$O$329,3,0)</f>
        <v>Un</v>
      </c>
      <c r="F152" s="64">
        <f>+VLOOKUP(B152,'resumen UCAP'!$A$5:$O$329,15,0)</f>
        <v>387336</v>
      </c>
      <c r="G152" s="64">
        <v>1</v>
      </c>
      <c r="H152" s="312"/>
      <c r="I152" s="62"/>
      <c r="J152" s="62"/>
      <c r="K152" s="62"/>
      <c r="L152" s="62"/>
      <c r="M152" s="62"/>
      <c r="N152" s="62"/>
      <c r="O152" s="62"/>
      <c r="P152" s="62"/>
      <c r="Q152" s="62"/>
      <c r="R152" s="62"/>
      <c r="S152" s="62"/>
      <c r="T152" s="62"/>
      <c r="U152" s="62"/>
      <c r="V152" s="62"/>
      <c r="W152" s="313"/>
      <c r="X152" s="62"/>
      <c r="Y152" s="62"/>
      <c r="Z152" s="62"/>
      <c r="AA152" s="62"/>
      <c r="AB152" s="62"/>
      <c r="AC152" s="62"/>
      <c r="AD152" s="62"/>
      <c r="AE152" s="62"/>
      <c r="AF152" s="62"/>
      <c r="AG152" s="62"/>
      <c r="AH152" s="62"/>
      <c r="AI152" s="62"/>
      <c r="AJ152" s="62"/>
      <c r="AK152" s="62"/>
    </row>
    <row r="153" spans="2:37" s="73" customFormat="1" x14ac:dyDescent="0.25">
      <c r="B153" s="62" t="s">
        <v>579</v>
      </c>
      <c r="C153" s="62" t="str">
        <f>+VLOOKUP(B153,'resumen UCAP'!$A$5:$O$329,2,0)</f>
        <v>LUMINARIA LED 38W NUEVA</v>
      </c>
      <c r="D153" s="63">
        <f>+Inventario!D153</f>
        <v>38</v>
      </c>
      <c r="E153" s="63" t="str">
        <f>+VLOOKUP(B153,'resumen UCAP'!$A$5:$O$329,3,0)</f>
        <v>Un</v>
      </c>
      <c r="F153" s="64">
        <f>+VLOOKUP(B153,'resumen UCAP'!$A$5:$O$329,15,0)</f>
        <v>1989070</v>
      </c>
      <c r="G153" s="64">
        <v>11</v>
      </c>
      <c r="H153" s="312"/>
      <c r="I153" s="62"/>
      <c r="J153" s="62"/>
      <c r="K153" s="62"/>
      <c r="L153" s="62"/>
      <c r="M153" s="62"/>
      <c r="N153" s="62"/>
      <c r="O153" s="62"/>
      <c r="P153" s="62"/>
      <c r="Q153" s="62"/>
      <c r="R153" s="62"/>
      <c r="S153" s="62"/>
      <c r="T153" s="62"/>
      <c r="U153" s="62"/>
      <c r="V153" s="62"/>
      <c r="W153" s="313"/>
      <c r="X153" s="62"/>
      <c r="Y153" s="62"/>
      <c r="Z153" s="62"/>
      <c r="AA153" s="62"/>
      <c r="AB153" s="62"/>
      <c r="AC153" s="62"/>
      <c r="AD153" s="62"/>
      <c r="AE153" s="62"/>
      <c r="AF153" s="62"/>
      <c r="AG153" s="62"/>
      <c r="AH153" s="62"/>
      <c r="AI153" s="62"/>
      <c r="AJ153" s="62"/>
      <c r="AK153" s="62"/>
    </row>
    <row r="154" spans="2:37" s="73" customFormat="1" x14ac:dyDescent="0.25">
      <c r="B154" s="62" t="s">
        <v>580</v>
      </c>
      <c r="C154" s="62" t="str">
        <f>+VLOOKUP(B154,'resumen UCAP'!$A$5:$O$329,2,0)</f>
        <v>PROYECOTOR MH SEGUNDA</v>
      </c>
      <c r="D154" s="63">
        <f>+Inventario!D154</f>
        <v>169</v>
      </c>
      <c r="E154" s="63" t="str">
        <f>+VLOOKUP(B154,'resumen UCAP'!$A$5:$O$329,3,0)</f>
        <v>Un</v>
      </c>
      <c r="F154" s="64">
        <f>+VLOOKUP(B154,'resumen UCAP'!$A$5:$O$329,15,0)</f>
        <v>413027</v>
      </c>
      <c r="G154" s="64">
        <v>1</v>
      </c>
      <c r="H154" s="312">
        <f t="shared" si="6"/>
        <v>-1</v>
      </c>
      <c r="I154" s="62"/>
      <c r="J154" s="62"/>
      <c r="K154" s="62"/>
      <c r="L154" s="62"/>
      <c r="M154" s="62"/>
      <c r="N154" s="62"/>
      <c r="O154" s="62"/>
      <c r="P154" s="62"/>
      <c r="Q154" s="62"/>
      <c r="R154" s="62"/>
      <c r="S154" s="62"/>
      <c r="T154" s="62"/>
      <c r="U154" s="62"/>
      <c r="V154" s="62"/>
      <c r="W154" s="313"/>
      <c r="X154" s="62"/>
      <c r="Y154" s="62"/>
      <c r="Z154" s="62"/>
      <c r="AA154" s="62"/>
      <c r="AB154" s="62"/>
      <c r="AC154" s="62"/>
      <c r="AD154" s="62"/>
      <c r="AE154" s="62"/>
      <c r="AF154" s="62"/>
      <c r="AG154" s="62"/>
      <c r="AH154" s="62"/>
      <c r="AI154" s="62"/>
      <c r="AJ154" s="62"/>
      <c r="AK154" s="62"/>
    </row>
    <row r="155" spans="2:37" s="73" customFormat="1" x14ac:dyDescent="0.25">
      <c r="B155" s="62" t="s">
        <v>581</v>
      </c>
      <c r="C155" s="62" t="str">
        <f>+VLOOKUP(B155,'resumen UCAP'!$A$5:$O$329,2,0)</f>
        <v>LUMIANRIA NA 100W SEGUNDA</v>
      </c>
      <c r="D155" s="63">
        <f>+Inventario!D155</f>
        <v>115</v>
      </c>
      <c r="E155" s="63" t="str">
        <f>+VLOOKUP(B155,'resumen UCAP'!$A$5:$O$329,3,0)</f>
        <v>Un</v>
      </c>
      <c r="F155" s="64">
        <f>+VLOOKUP(B155,'resumen UCAP'!$A$5:$O$329,15,0)</f>
        <v>211467</v>
      </c>
      <c r="G155" s="64">
        <v>2</v>
      </c>
      <c r="H155" s="312">
        <f t="shared" si="6"/>
        <v>-2</v>
      </c>
      <c r="I155" s="313"/>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2:37" s="73" customFormat="1" x14ac:dyDescent="0.25">
      <c r="B156" s="62" t="s">
        <v>582</v>
      </c>
      <c r="C156" s="62" t="str">
        <f>+VLOOKUP(B156,'resumen UCAP'!$A$5:$O$329,2,0)</f>
        <v>ETIQUETA LUMINARIA LED 38W</v>
      </c>
      <c r="D156" s="63">
        <f>+Inventario!D156</f>
        <v>38</v>
      </c>
      <c r="E156" s="63" t="str">
        <f>+VLOOKUP(B156,'resumen UCAP'!$A$5:$O$329,3,0)</f>
        <v>Un</v>
      </c>
      <c r="F156" s="64">
        <f>+VLOOKUP(B156,'resumen UCAP'!$A$5:$O$329,15,0)</f>
        <v>1989070</v>
      </c>
      <c r="G156" s="64">
        <v>2</v>
      </c>
      <c r="H156" s="312"/>
      <c r="I156" s="62"/>
      <c r="J156" s="62"/>
      <c r="K156" s="62"/>
      <c r="L156" s="62"/>
      <c r="M156" s="62"/>
      <c r="N156" s="62"/>
      <c r="O156" s="62"/>
      <c r="P156" s="62"/>
      <c r="Q156" s="62"/>
      <c r="R156" s="62"/>
      <c r="S156" s="62"/>
      <c r="T156" s="62"/>
      <c r="U156" s="62"/>
      <c r="V156" s="62"/>
      <c r="W156" s="313"/>
      <c r="X156" s="62"/>
      <c r="Y156" s="62"/>
      <c r="Z156" s="62"/>
      <c r="AA156" s="62"/>
      <c r="AB156" s="62"/>
      <c r="AC156" s="62"/>
      <c r="AD156" s="62"/>
      <c r="AE156" s="62"/>
      <c r="AF156" s="62"/>
      <c r="AG156" s="62"/>
      <c r="AH156" s="62"/>
      <c r="AI156" s="62"/>
      <c r="AJ156" s="62"/>
      <c r="AK156" s="62"/>
    </row>
    <row r="157" spans="2:37" s="73" customFormat="1" x14ac:dyDescent="0.25">
      <c r="B157" s="62" t="s">
        <v>583</v>
      </c>
      <c r="C157" s="62" t="str">
        <f>+VLOOKUP(B157,'resumen UCAP'!$A$5:$O$329,2,0)</f>
        <v>LUMINARIA LED 38W SEGUNDA</v>
      </c>
      <c r="D157" s="63">
        <f>+Inventario!D157</f>
        <v>38</v>
      </c>
      <c r="E157" s="63" t="str">
        <f>+VLOOKUP(B157,'resumen UCAP'!$A$5:$O$329,3,0)</f>
        <v>Un</v>
      </c>
      <c r="F157" s="64">
        <f>+VLOOKUP(B157,'resumen UCAP'!$A$5:$O$329,15,0)</f>
        <v>1989070</v>
      </c>
      <c r="G157" s="64">
        <v>1</v>
      </c>
      <c r="H157" s="312"/>
      <c r="I157" s="62"/>
      <c r="J157" s="62"/>
      <c r="K157" s="62"/>
      <c r="L157" s="62"/>
      <c r="M157" s="62"/>
      <c r="N157" s="62"/>
      <c r="O157" s="62"/>
      <c r="P157" s="62"/>
      <c r="Q157" s="62"/>
      <c r="R157" s="62"/>
      <c r="S157" s="62"/>
      <c r="T157" s="62"/>
      <c r="U157" s="62"/>
      <c r="V157" s="62"/>
      <c r="W157" s="313"/>
      <c r="X157" s="62"/>
      <c r="Y157" s="62"/>
      <c r="Z157" s="62"/>
      <c r="AA157" s="62"/>
      <c r="AB157" s="62"/>
      <c r="AC157" s="62"/>
      <c r="AD157" s="62"/>
      <c r="AE157" s="62"/>
      <c r="AF157" s="62"/>
      <c r="AG157" s="62"/>
      <c r="AH157" s="62"/>
      <c r="AI157" s="62"/>
      <c r="AJ157" s="62"/>
      <c r="AK157" s="62"/>
    </row>
    <row r="158" spans="2:37" s="73" customFormat="1" x14ac:dyDescent="0.25">
      <c r="B158" s="62" t="s">
        <v>584</v>
      </c>
      <c r="C158" s="62" t="str">
        <f>+VLOOKUP(B158,'resumen UCAP'!$A$5:$O$329,2,0)</f>
        <v>LUMINARIA LED 38W YOA</v>
      </c>
      <c r="D158" s="63">
        <f>+Inventario!D158</f>
        <v>38</v>
      </c>
      <c r="E158" s="63" t="str">
        <f>+VLOOKUP(B158,'resumen UCAP'!$A$5:$O$329,3,0)</f>
        <v>Un</v>
      </c>
      <c r="F158" s="64">
        <f>+VLOOKUP(B158,'resumen UCAP'!$A$5:$O$329,15,0)</f>
        <v>1989070</v>
      </c>
      <c r="G158" s="64">
        <v>4</v>
      </c>
      <c r="H158" s="312"/>
      <c r="I158" s="62"/>
      <c r="J158" s="62"/>
      <c r="K158" s="62"/>
      <c r="L158" s="62"/>
      <c r="M158" s="62"/>
      <c r="N158" s="62"/>
      <c r="O158" s="62"/>
      <c r="P158" s="62"/>
      <c r="Q158" s="62"/>
      <c r="R158" s="62"/>
      <c r="S158" s="62"/>
      <c r="T158" s="62"/>
      <c r="U158" s="62"/>
      <c r="V158" s="62"/>
      <c r="W158" s="313"/>
      <c r="X158" s="62"/>
      <c r="Y158" s="62"/>
      <c r="Z158" s="62"/>
      <c r="AA158" s="62"/>
      <c r="AB158" s="62"/>
      <c r="AC158" s="62"/>
      <c r="AD158" s="62"/>
      <c r="AE158" s="62"/>
      <c r="AF158" s="62"/>
      <c r="AG158" s="62"/>
      <c r="AH158" s="62"/>
      <c r="AI158" s="62"/>
      <c r="AJ158" s="62"/>
      <c r="AK158" s="62"/>
    </row>
    <row r="159" spans="2:37" s="73" customFormat="1" x14ac:dyDescent="0.25">
      <c r="B159" s="62" t="s">
        <v>585</v>
      </c>
      <c r="C159" s="62" t="str">
        <f>+VLOOKUP(B159,'resumen UCAP'!$A$5:$O$329,2,0)</f>
        <v>LUMINARIA LED 39W SEGUNDA</v>
      </c>
      <c r="D159" s="63">
        <f>+Inventario!D159</f>
        <v>39</v>
      </c>
      <c r="E159" s="63" t="str">
        <f>+VLOOKUP(B159,'resumen UCAP'!$A$5:$O$329,3,0)</f>
        <v>Un</v>
      </c>
      <c r="F159" s="64">
        <f>+VLOOKUP(B159,'resumen UCAP'!$A$5:$O$329,15,0)</f>
        <v>803602</v>
      </c>
      <c r="G159" s="64">
        <v>1</v>
      </c>
      <c r="H159" s="312"/>
      <c r="I159" s="62"/>
      <c r="J159" s="62"/>
      <c r="K159" s="62"/>
      <c r="L159" s="62"/>
      <c r="M159" s="62"/>
      <c r="N159" s="62"/>
      <c r="O159" s="62"/>
      <c r="P159" s="62"/>
      <c r="Q159" s="62"/>
      <c r="R159" s="62"/>
      <c r="S159" s="62"/>
      <c r="T159" s="62"/>
      <c r="U159" s="62"/>
      <c r="V159" s="62"/>
      <c r="W159" s="313"/>
      <c r="X159" s="62"/>
      <c r="Y159" s="62"/>
      <c r="Z159" s="62"/>
      <c r="AA159" s="62"/>
      <c r="AB159" s="62"/>
      <c r="AC159" s="62"/>
      <c r="AD159" s="62"/>
      <c r="AE159" s="62"/>
      <c r="AF159" s="62"/>
      <c r="AG159" s="62"/>
      <c r="AH159" s="62"/>
      <c r="AI159" s="62"/>
      <c r="AJ159" s="62"/>
      <c r="AK159" s="62"/>
    </row>
    <row r="160" spans="2:37" s="73" customFormat="1" x14ac:dyDescent="0.25">
      <c r="B160" s="62" t="s">
        <v>586</v>
      </c>
      <c r="C160" s="62" t="str">
        <f>+VLOOKUP(B160,'resumen UCAP'!$A$5:$O$329,2,0)</f>
        <v>LUMINARIA LED 40W MILLENIUM</v>
      </c>
      <c r="D160" s="63">
        <f>+Inventario!D160</f>
        <v>40</v>
      </c>
      <c r="E160" s="63" t="str">
        <f>+VLOOKUP(B160,'resumen UCAP'!$A$5:$O$329,3,0)</f>
        <v>Un</v>
      </c>
      <c r="F160" s="64">
        <f>+VLOOKUP(B160,'resumen UCAP'!$A$5:$O$329,15,0)</f>
        <v>321869</v>
      </c>
      <c r="G160" s="64">
        <v>4</v>
      </c>
      <c r="H160" s="312"/>
      <c r="I160" s="62"/>
      <c r="J160" s="62"/>
      <c r="K160" s="62"/>
      <c r="L160" s="62"/>
      <c r="M160" s="62"/>
      <c r="N160" s="62"/>
      <c r="O160" s="62"/>
      <c r="P160" s="62"/>
      <c r="Q160" s="62"/>
      <c r="R160" s="62"/>
      <c r="S160" s="62"/>
      <c r="T160" s="62"/>
      <c r="U160" s="62"/>
      <c r="V160" s="62"/>
      <c r="W160" s="313"/>
      <c r="X160" s="62"/>
      <c r="Y160" s="62"/>
      <c r="Z160" s="62"/>
      <c r="AA160" s="62"/>
      <c r="AB160" s="62"/>
      <c r="AC160" s="62"/>
      <c r="AD160" s="62"/>
      <c r="AE160" s="62"/>
      <c r="AF160" s="62"/>
      <c r="AG160" s="62"/>
      <c r="AH160" s="62"/>
      <c r="AI160" s="62"/>
      <c r="AJ160" s="62"/>
      <c r="AK160" s="62"/>
    </row>
    <row r="161" spans="2:37" s="73" customFormat="1" x14ac:dyDescent="0.25">
      <c r="B161" s="62" t="s">
        <v>587</v>
      </c>
      <c r="C161" s="62" t="str">
        <f>+VLOOKUP(B161,'resumen UCAP'!$A$5:$O$329,2,0)</f>
        <v>LUMINARIA LED 56W VOLTANA</v>
      </c>
      <c r="D161" s="63">
        <f>+Inventario!D161</f>
        <v>56</v>
      </c>
      <c r="E161" s="63" t="str">
        <f>+VLOOKUP(B161,'resumen UCAP'!$A$5:$O$329,3,0)</f>
        <v>Un</v>
      </c>
      <c r="F161" s="64">
        <f>+VLOOKUP(B161,'resumen UCAP'!$A$5:$O$329,15,0)</f>
        <v>1033000</v>
      </c>
      <c r="G161" s="64">
        <v>4</v>
      </c>
      <c r="H161" s="312"/>
      <c r="I161" s="62"/>
      <c r="J161" s="62"/>
      <c r="K161" s="62"/>
      <c r="L161" s="62"/>
      <c r="M161" s="62"/>
      <c r="N161" s="62"/>
      <c r="O161" s="62"/>
      <c r="P161" s="62"/>
      <c r="Q161" s="62"/>
      <c r="R161" s="62"/>
      <c r="S161" s="62"/>
      <c r="T161" s="62"/>
      <c r="U161" s="62"/>
      <c r="V161" s="62"/>
      <c r="W161" s="313"/>
      <c r="X161" s="62"/>
      <c r="Y161" s="62"/>
      <c r="Z161" s="62"/>
      <c r="AA161" s="62"/>
      <c r="AB161" s="62"/>
      <c r="AC161" s="62"/>
      <c r="AD161" s="62"/>
      <c r="AE161" s="62"/>
      <c r="AF161" s="62"/>
      <c r="AG161" s="62"/>
      <c r="AH161" s="62"/>
      <c r="AI161" s="62"/>
      <c r="AJ161" s="62"/>
      <c r="AK161" s="62"/>
    </row>
    <row r="162" spans="2:37" s="73" customFormat="1" x14ac:dyDescent="0.25">
      <c r="B162" s="62" t="s">
        <v>588</v>
      </c>
      <c r="C162" s="62" t="str">
        <f>+VLOOKUP(B162,'resumen UCAP'!$A$5:$O$329,2,0)</f>
        <v>LUMINARIA LED 80W MILLENIUM</v>
      </c>
      <c r="D162" s="63">
        <f>+Inventario!D162</f>
        <v>80</v>
      </c>
      <c r="E162" s="63" t="str">
        <f>+VLOOKUP(B162,'resumen UCAP'!$A$5:$O$329,3,0)</f>
        <v>Un</v>
      </c>
      <c r="F162" s="64">
        <f>+VLOOKUP(B162,'resumen UCAP'!$A$5:$O$329,15,0)</f>
        <v>518269</v>
      </c>
      <c r="G162" s="64">
        <v>5</v>
      </c>
      <c r="H162" s="312"/>
      <c r="I162" s="62"/>
      <c r="J162" s="62"/>
      <c r="K162" s="62"/>
      <c r="L162" s="62"/>
      <c r="M162" s="62"/>
      <c r="N162" s="62"/>
      <c r="O162" s="62"/>
      <c r="P162" s="62"/>
      <c r="Q162" s="62"/>
      <c r="R162" s="62"/>
      <c r="S162" s="62"/>
      <c r="T162" s="62"/>
      <c r="U162" s="62"/>
      <c r="V162" s="62"/>
      <c r="W162" s="313"/>
      <c r="X162" s="62"/>
      <c r="Y162" s="62"/>
      <c r="Z162" s="62"/>
      <c r="AA162" s="62"/>
      <c r="AB162" s="62"/>
      <c r="AC162" s="62"/>
      <c r="AD162" s="62"/>
      <c r="AE162" s="62"/>
      <c r="AF162" s="62"/>
      <c r="AG162" s="62"/>
      <c r="AH162" s="62"/>
      <c r="AI162" s="62"/>
      <c r="AJ162" s="62"/>
      <c r="AK162" s="62"/>
    </row>
    <row r="163" spans="2:37" s="73" customFormat="1" x14ac:dyDescent="0.25">
      <c r="B163" s="62" t="s">
        <v>589</v>
      </c>
      <c r="C163" s="62" t="str">
        <f>+VLOOKUP(B163,'resumen UCAP'!$A$5:$O$329,2,0)</f>
        <v>LUMINARIA VIENTO NA 250W SEGUNDA</v>
      </c>
      <c r="D163" s="63">
        <f>+Inventario!D163</f>
        <v>279</v>
      </c>
      <c r="E163" s="63" t="str">
        <f>+VLOOKUP(B163,'resumen UCAP'!$A$5:$O$329,3,0)</f>
        <v>Un</v>
      </c>
      <c r="F163" s="64">
        <f>+VLOOKUP(B163,'resumen UCAP'!$A$5:$O$329,15,0)</f>
        <v>509142</v>
      </c>
      <c r="G163" s="64">
        <v>3</v>
      </c>
      <c r="H163" s="312">
        <f t="shared" si="6"/>
        <v>-3</v>
      </c>
      <c r="I163" s="313"/>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2:37" s="73" customFormat="1" x14ac:dyDescent="0.25">
      <c r="B164" s="62" t="s">
        <v>590</v>
      </c>
      <c r="C164" s="62" t="str">
        <f>+VLOOKUP(B164,'resumen UCAP'!$A$5:$O$329,2,0)</f>
        <v>LUMINARIA LED 60W MILLENIUM</v>
      </c>
      <c r="D164" s="63">
        <f>+Inventario!D164</f>
        <v>60</v>
      </c>
      <c r="E164" s="63" t="str">
        <f>+VLOOKUP(B164,'resumen UCAP'!$A$5:$O$329,3,0)</f>
        <v>Un</v>
      </c>
      <c r="F164" s="64">
        <f>+VLOOKUP(B164,'resumen UCAP'!$A$5:$O$329,15,0)</f>
        <v>387336</v>
      </c>
      <c r="G164" s="64">
        <v>1</v>
      </c>
      <c r="H164" s="312"/>
      <c r="I164" s="62"/>
      <c r="J164" s="62"/>
      <c r="K164" s="62"/>
      <c r="L164" s="62"/>
      <c r="M164" s="62"/>
      <c r="N164" s="62"/>
      <c r="O164" s="62"/>
      <c r="P164" s="62"/>
      <c r="Q164" s="62"/>
      <c r="R164" s="62"/>
      <c r="S164" s="62"/>
      <c r="T164" s="62"/>
      <c r="U164" s="62"/>
      <c r="V164" s="62"/>
      <c r="W164" s="313"/>
      <c r="X164" s="62"/>
      <c r="Y164" s="62"/>
      <c r="Z164" s="62"/>
      <c r="AA164" s="62"/>
      <c r="AB164" s="62"/>
      <c r="AC164" s="62"/>
      <c r="AD164" s="62"/>
      <c r="AE164" s="62"/>
      <c r="AF164" s="62"/>
      <c r="AG164" s="62"/>
      <c r="AH164" s="62"/>
      <c r="AI164" s="62"/>
      <c r="AJ164" s="62"/>
      <c r="AK164" s="62"/>
    </row>
    <row r="165" spans="2:37" s="73" customFormat="1" x14ac:dyDescent="0.25">
      <c r="B165" s="62" t="s">
        <v>591</v>
      </c>
      <c r="C165" s="62" t="str">
        <f>+VLOOKUP(B165,'resumen UCAP'!$A$5:$O$329,2,0)</f>
        <v>ETIQUETA LUMINARIA 150W</v>
      </c>
      <c r="D165" s="63">
        <f>+Inventario!D165</f>
        <v>169</v>
      </c>
      <c r="E165" s="63" t="str">
        <f>+VLOOKUP(B165,'resumen UCAP'!$A$5:$O$329,3,0)</f>
        <v>Un</v>
      </c>
      <c r="F165" s="64">
        <f>+VLOOKUP(B165,'resumen UCAP'!$A$5:$O$329,15,0)</f>
        <v>333700</v>
      </c>
      <c r="G165" s="64">
        <v>1</v>
      </c>
      <c r="H165" s="312">
        <f t="shared" ref="H165:H174" si="7">-G165</f>
        <v>-1</v>
      </c>
      <c r="I165" s="313"/>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2:37" s="73" customFormat="1" x14ac:dyDescent="0.25">
      <c r="B166" s="62" t="s">
        <v>592</v>
      </c>
      <c r="C166" s="62" t="str">
        <f>+VLOOKUP(B166,'resumen UCAP'!$A$5:$O$329,2,0)</f>
        <v>PROYECTOR NA 250W SEGUNDA</v>
      </c>
      <c r="D166" s="63">
        <f>+Inventario!D166</f>
        <v>279</v>
      </c>
      <c r="E166" s="63" t="str">
        <f>+VLOOKUP(B166,'resumen UCAP'!$A$5:$O$329,3,0)</f>
        <v>Un</v>
      </c>
      <c r="F166" s="64">
        <f>+VLOOKUP(B166,'resumen UCAP'!$A$5:$O$329,15,0)</f>
        <v>413027</v>
      </c>
      <c r="G166" s="64">
        <v>1</v>
      </c>
      <c r="H166" s="312">
        <f t="shared" si="7"/>
        <v>-1</v>
      </c>
      <c r="I166" s="313"/>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2:37" s="73" customFormat="1" x14ac:dyDescent="0.25">
      <c r="B167" s="62" t="s">
        <v>593</v>
      </c>
      <c r="C167" s="62" t="str">
        <f>+VLOOKUP(B167,'resumen UCAP'!$A$5:$O$329,2,0)</f>
        <v>PROYECTOR APOLO 400W</v>
      </c>
      <c r="D167" s="63">
        <f>+Inventario!D167</f>
        <v>400</v>
      </c>
      <c r="E167" s="63" t="str">
        <f>+VLOOKUP(B167,'resumen UCAP'!$A$5:$O$329,3,0)</f>
        <v>Un</v>
      </c>
      <c r="F167" s="64">
        <f>+VLOOKUP(B167,'resumen UCAP'!$A$5:$O$329,15,0)</f>
        <v>2980712</v>
      </c>
      <c r="G167" s="64">
        <v>3</v>
      </c>
      <c r="H167" s="312"/>
      <c r="I167" s="62"/>
      <c r="J167" s="62"/>
      <c r="K167" s="62"/>
      <c r="L167" s="62"/>
      <c r="M167" s="62"/>
      <c r="N167" s="62"/>
      <c r="O167" s="62"/>
      <c r="P167" s="62"/>
      <c r="Q167" s="62"/>
      <c r="R167" s="62"/>
      <c r="S167" s="62"/>
      <c r="T167" s="62"/>
      <c r="U167" s="62"/>
      <c r="V167" s="62"/>
      <c r="W167" s="313"/>
      <c r="X167" s="62"/>
      <c r="Y167" s="62"/>
      <c r="Z167" s="62"/>
      <c r="AA167" s="62"/>
      <c r="AB167" s="62"/>
      <c r="AC167" s="62"/>
      <c r="AD167" s="62"/>
      <c r="AE167" s="62"/>
      <c r="AF167" s="62"/>
      <c r="AG167" s="62"/>
      <c r="AH167" s="62"/>
      <c r="AI167" s="62"/>
      <c r="AJ167" s="62"/>
      <c r="AK167" s="62"/>
    </row>
    <row r="168" spans="2:37" s="73" customFormat="1" x14ac:dyDescent="0.25">
      <c r="B168" s="62" t="s">
        <v>594</v>
      </c>
      <c r="C168" s="62" t="str">
        <f>+VLOOKUP(B168,'resumen UCAP'!$A$5:$O$329,2,0)</f>
        <v>ETIQUETA PROYECTOR APOLO 400W</v>
      </c>
      <c r="D168" s="63">
        <f>+Inventario!D168</f>
        <v>400</v>
      </c>
      <c r="E168" s="63" t="str">
        <f>+VLOOKUP(B168,'resumen UCAP'!$A$5:$O$329,3,0)</f>
        <v>Un</v>
      </c>
      <c r="F168" s="64">
        <f>+VLOOKUP(B168,'resumen UCAP'!$A$5:$O$329,15,0)</f>
        <v>2980712</v>
      </c>
      <c r="G168" s="64">
        <v>3</v>
      </c>
      <c r="H168" s="312"/>
      <c r="I168" s="62"/>
      <c r="J168" s="62"/>
      <c r="K168" s="62"/>
      <c r="L168" s="62"/>
      <c r="M168" s="62"/>
      <c r="N168" s="62"/>
      <c r="O168" s="62"/>
      <c r="P168" s="62"/>
      <c r="Q168" s="62"/>
      <c r="R168" s="62"/>
      <c r="S168" s="62"/>
      <c r="T168" s="62"/>
      <c r="U168" s="62"/>
      <c r="V168" s="62"/>
      <c r="W168" s="313"/>
      <c r="X168" s="62"/>
      <c r="Y168" s="62"/>
      <c r="Z168" s="62"/>
      <c r="AA168" s="62"/>
      <c r="AB168" s="62"/>
      <c r="AC168" s="62"/>
      <c r="AD168" s="62"/>
      <c r="AE168" s="62"/>
      <c r="AF168" s="62"/>
      <c r="AG168" s="62"/>
      <c r="AH168" s="62"/>
      <c r="AI168" s="62"/>
      <c r="AJ168" s="62"/>
      <c r="AK168" s="62"/>
    </row>
    <row r="169" spans="2:37" s="73" customFormat="1" x14ac:dyDescent="0.25">
      <c r="B169" s="62" t="s">
        <v>595</v>
      </c>
      <c r="C169" s="62" t="str">
        <f>+VLOOKUP(B169,'resumen UCAP'!$A$5:$O$329,2,0)</f>
        <v>PROYECTOR NA 400W SEGUNDA</v>
      </c>
      <c r="D169" s="63">
        <f>+Inventario!D169</f>
        <v>440</v>
      </c>
      <c r="E169" s="63" t="str">
        <f>+VLOOKUP(B169,'resumen UCAP'!$A$5:$O$329,3,0)</f>
        <v>Un</v>
      </c>
      <c r="F169" s="64">
        <f>+VLOOKUP(B169,'resumen UCAP'!$A$5:$O$329,15,0)</f>
        <v>413027</v>
      </c>
      <c r="G169" s="64">
        <v>1</v>
      </c>
      <c r="H169" s="312">
        <f t="shared" si="7"/>
        <v>-1</v>
      </c>
      <c r="I169" s="313"/>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2:37" s="73" customFormat="1" x14ac:dyDescent="0.25">
      <c r="B170" s="62" t="s">
        <v>596</v>
      </c>
      <c r="C170" s="62" t="str">
        <f>+VLOOKUP(B170,'resumen UCAP'!$A$5:$O$329,2,0)</f>
        <v>LUMINARIA NA 100W (D3248)</v>
      </c>
      <c r="D170" s="63">
        <f>+Inventario!D170</f>
        <v>115</v>
      </c>
      <c r="E170" s="63" t="str">
        <f>+VLOOKUP(B170,'resumen UCAP'!$A$5:$O$329,3,0)</f>
        <v>Un</v>
      </c>
      <c r="F170" s="64">
        <f>+VLOOKUP(B170,'resumen UCAP'!$A$5:$O$329,15,0)</f>
        <v>211467</v>
      </c>
      <c r="G170" s="64">
        <v>1</v>
      </c>
      <c r="H170" s="312">
        <f t="shared" si="7"/>
        <v>-1</v>
      </c>
      <c r="I170" s="313"/>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2:37" s="73" customFormat="1" x14ac:dyDescent="0.25">
      <c r="B171" s="62" t="s">
        <v>597</v>
      </c>
      <c r="C171" s="62" t="str">
        <f>+VLOOKUP(B171,'resumen UCAP'!$A$5:$O$329,2,0)</f>
        <v>LUMINARIA IMPOLED 150W NUEVA</v>
      </c>
      <c r="D171" s="63">
        <f>+Inventario!D171</f>
        <v>150</v>
      </c>
      <c r="E171" s="63" t="str">
        <f>+VLOOKUP(B171,'resumen UCAP'!$A$5:$O$329,3,0)</f>
        <v>Un</v>
      </c>
      <c r="F171" s="64">
        <f>+VLOOKUP(B171,'resumen UCAP'!$A$5:$O$329,15,0)</f>
        <v>845605</v>
      </c>
      <c r="G171" s="64">
        <v>1</v>
      </c>
      <c r="H171" s="312"/>
      <c r="I171" s="62"/>
      <c r="J171" s="62"/>
      <c r="K171" s="62"/>
      <c r="L171" s="62"/>
      <c r="M171" s="62"/>
      <c r="N171" s="62"/>
      <c r="O171" s="62"/>
      <c r="P171" s="62"/>
      <c r="Q171" s="62"/>
      <c r="R171" s="62"/>
      <c r="S171" s="62"/>
      <c r="T171" s="62"/>
      <c r="U171" s="62"/>
      <c r="V171" s="62"/>
      <c r="W171" s="313"/>
      <c r="X171" s="62"/>
      <c r="Y171" s="62"/>
      <c r="Z171" s="62"/>
      <c r="AA171" s="62"/>
      <c r="AB171" s="62"/>
      <c r="AC171" s="62"/>
      <c r="AD171" s="62"/>
      <c r="AE171" s="62"/>
      <c r="AF171" s="62"/>
      <c r="AG171" s="62"/>
      <c r="AH171" s="62"/>
      <c r="AI171" s="62"/>
      <c r="AJ171" s="62"/>
      <c r="AK171" s="62"/>
    </row>
    <row r="172" spans="2:37" s="73" customFormat="1" x14ac:dyDescent="0.25">
      <c r="B172" s="62" t="s">
        <v>598</v>
      </c>
      <c r="C172" s="62" t="str">
        <f>+VLOOKUP(B172,'resumen UCAP'!$A$5:$O$329,2,0)</f>
        <v>LUMINARIA NA 250W VIENTO SEGUNDA</v>
      </c>
      <c r="D172" s="63">
        <f>+Inventario!D172</f>
        <v>279</v>
      </c>
      <c r="E172" s="63" t="str">
        <f>+VLOOKUP(B172,'resumen UCAP'!$A$5:$O$329,3,0)</f>
        <v>Un</v>
      </c>
      <c r="F172" s="64">
        <f>+VLOOKUP(B172,'resumen UCAP'!$A$5:$O$329,15,0)</f>
        <v>509142</v>
      </c>
      <c r="G172" s="64">
        <v>2</v>
      </c>
      <c r="H172" s="312">
        <f t="shared" si="7"/>
        <v>-2</v>
      </c>
      <c r="I172" s="313"/>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2:37" s="73" customFormat="1" x14ac:dyDescent="0.25">
      <c r="B173" s="62" t="s">
        <v>599</v>
      </c>
      <c r="C173" s="62" t="str">
        <f>+VLOOKUP(B173,'resumen UCAP'!$A$5:$O$329,2,0)</f>
        <v>LUMINARIA NA 250W SEGUNDA VIENTO</v>
      </c>
      <c r="D173" s="63">
        <f>+Inventario!D173</f>
        <v>279</v>
      </c>
      <c r="E173" s="63" t="str">
        <f>+VLOOKUP(B173,'resumen UCAP'!$A$5:$O$329,3,0)</f>
        <v>Un</v>
      </c>
      <c r="F173" s="64">
        <f>+VLOOKUP(B173,'resumen UCAP'!$A$5:$O$329,15,0)</f>
        <v>509142</v>
      </c>
      <c r="G173" s="64">
        <v>2</v>
      </c>
      <c r="H173" s="312">
        <f t="shared" si="7"/>
        <v>-2</v>
      </c>
      <c r="I173" s="313"/>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2:37" s="73" customFormat="1" x14ac:dyDescent="0.25">
      <c r="B174" s="62" t="s">
        <v>600</v>
      </c>
      <c r="C174" s="62" t="str">
        <f>+VLOOKUP(B174,'resumen UCAP'!$A$5:$O$329,2,0)</f>
        <v>PROYECTOR MH 400 W CORNETA SEGUNDA</v>
      </c>
      <c r="D174" s="63">
        <f>+Inventario!D174</f>
        <v>440</v>
      </c>
      <c r="E174" s="63" t="str">
        <f>+VLOOKUP(B174,'resumen UCAP'!$A$5:$O$329,3,0)</f>
        <v>Un</v>
      </c>
      <c r="F174" s="64">
        <f>+VLOOKUP(B174,'resumen UCAP'!$A$5:$O$329,15,0)</f>
        <v>509142</v>
      </c>
      <c r="G174" s="64">
        <v>2</v>
      </c>
      <c r="H174" s="312">
        <f t="shared" si="7"/>
        <v>-2</v>
      </c>
      <c r="I174" s="62"/>
      <c r="J174" s="62"/>
      <c r="K174" s="62"/>
      <c r="L174" s="62"/>
      <c r="M174" s="62"/>
      <c r="N174" s="62"/>
      <c r="O174" s="62"/>
      <c r="P174" s="62"/>
      <c r="Q174" s="62"/>
      <c r="R174" s="62"/>
      <c r="S174" s="62"/>
      <c r="T174" s="62"/>
      <c r="U174" s="62"/>
      <c r="V174" s="62"/>
      <c r="W174" s="313"/>
      <c r="X174" s="62"/>
      <c r="Y174" s="62"/>
      <c r="Z174" s="62"/>
      <c r="AA174" s="62"/>
      <c r="AB174" s="62"/>
      <c r="AC174" s="62"/>
      <c r="AD174" s="62"/>
      <c r="AE174" s="62"/>
      <c r="AF174" s="62"/>
      <c r="AG174" s="62"/>
      <c r="AH174" s="62"/>
      <c r="AI174" s="62"/>
      <c r="AJ174" s="62"/>
      <c r="AK174" s="62"/>
    </row>
    <row r="175" spans="2:37" s="73" customFormat="1" x14ac:dyDescent="0.25">
      <c r="B175" s="62" t="s">
        <v>601</v>
      </c>
      <c r="C175" s="62" t="str">
        <f>+VLOOKUP(B175,'resumen UCAP'!$A$5:$O$329,2,0)</f>
        <v>PROYECTOR IMPOLED 200W APOLO</v>
      </c>
      <c r="D175" s="63">
        <f>+Inventario!D175</f>
        <v>200</v>
      </c>
      <c r="E175" s="63" t="str">
        <f>+VLOOKUP(B175,'resumen UCAP'!$A$5:$O$329,3,0)</f>
        <v>Un</v>
      </c>
      <c r="F175" s="64">
        <f>+VLOOKUP(B175,'resumen UCAP'!$A$5:$O$329,15,0)</f>
        <v>2390712</v>
      </c>
      <c r="G175" s="64">
        <v>9</v>
      </c>
      <c r="H175" s="312"/>
      <c r="I175" s="62"/>
      <c r="J175" s="62"/>
      <c r="K175" s="62"/>
      <c r="L175" s="62"/>
      <c r="M175" s="62"/>
      <c r="N175" s="62"/>
      <c r="O175" s="62"/>
      <c r="P175" s="62"/>
      <c r="Q175" s="62"/>
      <c r="R175" s="62"/>
      <c r="S175" s="62"/>
      <c r="T175" s="62"/>
      <c r="U175" s="62"/>
      <c r="V175" s="62"/>
      <c r="W175" s="313"/>
      <c r="X175" s="62"/>
      <c r="Y175" s="62"/>
      <c r="Z175" s="62"/>
      <c r="AA175" s="62"/>
      <c r="AB175" s="62"/>
      <c r="AC175" s="62"/>
      <c r="AD175" s="62"/>
      <c r="AE175" s="62"/>
      <c r="AF175" s="62"/>
      <c r="AG175" s="62"/>
      <c r="AH175" s="62"/>
      <c r="AI175" s="62"/>
      <c r="AJ175" s="62"/>
      <c r="AK175" s="62"/>
    </row>
    <row r="176" spans="2:37" s="73" customFormat="1" x14ac:dyDescent="0.25">
      <c r="B176" s="62" t="s">
        <v>602</v>
      </c>
      <c r="C176" s="62" t="str">
        <f>+VLOOKUP(B176,'resumen UCAP'!$A$5:$O$329,2,0)</f>
        <v>LUMINARIA LED 30W SEGUNDA</v>
      </c>
      <c r="D176" s="63">
        <f>+Inventario!D176</f>
        <v>30</v>
      </c>
      <c r="E176" s="63" t="str">
        <f>+VLOOKUP(B176,'resumen UCAP'!$A$5:$O$329,3,0)</f>
        <v>Un</v>
      </c>
      <c r="F176" s="64">
        <f>+VLOOKUP(B176,'resumen UCAP'!$A$5:$O$329,15,0)</f>
        <v>1056546</v>
      </c>
      <c r="G176" s="64">
        <v>2</v>
      </c>
      <c r="H176" s="312"/>
      <c r="I176" s="62"/>
      <c r="J176" s="62"/>
      <c r="K176" s="62"/>
      <c r="L176" s="62"/>
      <c r="M176" s="62"/>
      <c r="N176" s="62"/>
      <c r="O176" s="62"/>
      <c r="P176" s="62"/>
      <c r="Q176" s="62"/>
      <c r="R176" s="62"/>
      <c r="S176" s="62"/>
      <c r="T176" s="62"/>
      <c r="U176" s="62"/>
      <c r="V176" s="62"/>
      <c r="W176" s="313"/>
      <c r="X176" s="62"/>
      <c r="Y176" s="62"/>
      <c r="Z176" s="62"/>
      <c r="AA176" s="62"/>
      <c r="AB176" s="62"/>
      <c r="AC176" s="62"/>
      <c r="AD176" s="62"/>
      <c r="AE176" s="62"/>
      <c r="AF176" s="62"/>
      <c r="AG176" s="62"/>
      <c r="AH176" s="62"/>
      <c r="AI176" s="62"/>
      <c r="AJ176" s="62"/>
      <c r="AK176" s="62"/>
    </row>
    <row r="177" spans="2:37" s="73" customFormat="1" x14ac:dyDescent="0.25">
      <c r="B177" s="62" t="s">
        <v>603</v>
      </c>
      <c r="C177" s="62" t="str">
        <f>+VLOOKUP(B177,'resumen UCAP'!$A$5:$O$329,2,0)</f>
        <v>Proyector led 150</v>
      </c>
      <c r="D177" s="63">
        <f>+Inventario!D177</f>
        <v>150</v>
      </c>
      <c r="E177" s="63" t="str">
        <f>+VLOOKUP(B177,'resumen UCAP'!$A$5:$O$329,3,0)</f>
        <v>Un</v>
      </c>
      <c r="F177" s="64">
        <f>+VLOOKUP(B177,'resumen UCAP'!$A$5:$O$329,15,0)</f>
        <v>845605</v>
      </c>
      <c r="G177" s="64">
        <v>126</v>
      </c>
      <c r="H177" s="312"/>
      <c r="I177" s="62"/>
      <c r="J177" s="62"/>
      <c r="K177" s="62"/>
      <c r="L177" s="62"/>
      <c r="M177" s="62"/>
      <c r="N177" s="62"/>
      <c r="O177" s="62"/>
      <c r="P177" s="62"/>
      <c r="Q177" s="62"/>
      <c r="R177" s="62"/>
      <c r="S177" s="62"/>
      <c r="T177" s="62"/>
      <c r="U177" s="62"/>
      <c r="V177" s="62"/>
      <c r="W177" s="313"/>
      <c r="X177" s="62"/>
      <c r="Y177" s="62"/>
      <c r="Z177" s="62"/>
      <c r="AA177" s="62"/>
      <c r="AB177" s="62"/>
      <c r="AC177" s="62"/>
      <c r="AD177" s="62"/>
      <c r="AE177" s="62"/>
      <c r="AF177" s="62"/>
      <c r="AG177" s="62"/>
      <c r="AH177" s="62"/>
      <c r="AI177" s="62"/>
      <c r="AJ177" s="62"/>
      <c r="AK177" s="62"/>
    </row>
    <row r="178" spans="2:37" s="73" customFormat="1" x14ac:dyDescent="0.25">
      <c r="B178" s="62" t="s">
        <v>604</v>
      </c>
      <c r="C178" s="62" t="str">
        <f>+VLOOKUP(B178,'resumen UCAP'!$A$5:$O$329,2,0)</f>
        <v>Proyector led 10w</v>
      </c>
      <c r="D178" s="63">
        <f>+Inventario!D178</f>
        <v>10</v>
      </c>
      <c r="E178" s="63" t="str">
        <f>+VLOOKUP(B178,'resumen UCAP'!$A$5:$O$329,3,0)</f>
        <v>Un</v>
      </c>
      <c r="F178" s="64">
        <f>+VLOOKUP(B178,'resumen UCAP'!$A$5:$O$329,15,0)</f>
        <v>134677</v>
      </c>
      <c r="G178" s="64">
        <v>8</v>
      </c>
      <c r="H178" s="312"/>
      <c r="I178" s="62"/>
      <c r="J178" s="62"/>
      <c r="K178" s="62"/>
      <c r="L178" s="62"/>
      <c r="M178" s="62"/>
      <c r="N178" s="62"/>
      <c r="O178" s="62"/>
      <c r="P178" s="62"/>
      <c r="Q178" s="62"/>
      <c r="R178" s="62"/>
      <c r="S178" s="62"/>
      <c r="T178" s="62"/>
      <c r="U178" s="62"/>
      <c r="V178" s="62"/>
      <c r="W178" s="313"/>
      <c r="X178" s="62"/>
      <c r="Y178" s="62"/>
      <c r="Z178" s="62"/>
      <c r="AA178" s="62"/>
      <c r="AB178" s="62"/>
      <c r="AC178" s="62"/>
      <c r="AD178" s="62"/>
      <c r="AE178" s="62"/>
      <c r="AF178" s="62"/>
      <c r="AG178" s="62"/>
      <c r="AH178" s="62"/>
      <c r="AI178" s="62"/>
      <c r="AJ178" s="62"/>
      <c r="AK178" s="62"/>
    </row>
    <row r="179" spans="2:37" s="73" customFormat="1" x14ac:dyDescent="0.25">
      <c r="B179" s="62" t="s">
        <v>605</v>
      </c>
      <c r="C179" s="62" t="str">
        <f>+VLOOKUP(B179,'resumen UCAP'!$A$5:$O$329,2,0)</f>
        <v>Luminaria led 80</v>
      </c>
      <c r="D179" s="63">
        <f>+Inventario!D179</f>
        <v>80</v>
      </c>
      <c r="E179" s="63" t="str">
        <f>+VLOOKUP(B179,'resumen UCAP'!$A$5:$O$329,3,0)</f>
        <v>Un</v>
      </c>
      <c r="F179" s="64">
        <f>+VLOOKUP(B179,'resumen UCAP'!$A$5:$O$329,15,0)</f>
        <v>736002</v>
      </c>
      <c r="G179" s="64">
        <v>8</v>
      </c>
      <c r="H179" s="312"/>
      <c r="I179" s="62"/>
      <c r="J179" s="62"/>
      <c r="K179" s="62"/>
      <c r="L179" s="62"/>
      <c r="M179" s="62"/>
      <c r="N179" s="62"/>
      <c r="O179" s="62"/>
      <c r="P179" s="62"/>
      <c r="Q179" s="62"/>
      <c r="R179" s="62"/>
      <c r="S179" s="62"/>
      <c r="T179" s="62"/>
      <c r="U179" s="62"/>
      <c r="V179" s="62"/>
      <c r="W179" s="313"/>
      <c r="X179" s="62"/>
      <c r="Y179" s="62"/>
      <c r="Z179" s="62"/>
      <c r="AA179" s="62"/>
      <c r="AB179" s="62"/>
      <c r="AC179" s="62"/>
      <c r="AD179" s="62"/>
      <c r="AE179" s="62"/>
      <c r="AF179" s="62"/>
      <c r="AG179" s="62"/>
      <c r="AH179" s="62"/>
      <c r="AI179" s="62"/>
      <c r="AJ179" s="62"/>
      <c r="AK179" s="62"/>
    </row>
    <row r="180" spans="2:37" s="73" customFormat="1" x14ac:dyDescent="0.25">
      <c r="B180" s="62" t="s">
        <v>606</v>
      </c>
      <c r="C180" s="62" t="str">
        <f>+VLOOKUP(B180,'resumen UCAP'!$A$5:$O$329,2,0)</f>
        <v>Luminaria led 60</v>
      </c>
      <c r="D180" s="63">
        <f>+Inventario!D180</f>
        <v>60</v>
      </c>
      <c r="E180" s="63" t="str">
        <f>+VLOOKUP(B180,'resumen UCAP'!$A$5:$O$329,3,0)</f>
        <v>Un</v>
      </c>
      <c r="F180" s="64">
        <f>+VLOOKUP(B180,'resumen UCAP'!$A$5:$O$329,15,0)</f>
        <v>736002</v>
      </c>
      <c r="G180" s="64">
        <v>8</v>
      </c>
      <c r="H180" s="312"/>
      <c r="I180" s="62"/>
      <c r="J180" s="62"/>
      <c r="K180" s="62"/>
      <c r="L180" s="62"/>
      <c r="M180" s="62"/>
      <c r="N180" s="62"/>
      <c r="O180" s="62"/>
      <c r="P180" s="62"/>
      <c r="Q180" s="62"/>
      <c r="R180" s="62"/>
      <c r="S180" s="62"/>
      <c r="T180" s="62"/>
      <c r="U180" s="62"/>
      <c r="V180" s="62"/>
      <c r="W180" s="313"/>
      <c r="X180" s="62"/>
      <c r="Y180" s="62"/>
      <c r="Z180" s="62"/>
      <c r="AA180" s="62"/>
      <c r="AB180" s="62"/>
      <c r="AC180" s="62"/>
      <c r="AD180" s="62"/>
      <c r="AE180" s="62"/>
      <c r="AF180" s="62"/>
      <c r="AG180" s="62"/>
      <c r="AH180" s="62"/>
      <c r="AI180" s="62"/>
      <c r="AJ180" s="62"/>
      <c r="AK180" s="62"/>
    </row>
    <row r="181" spans="2:37" s="73" customFormat="1" x14ac:dyDescent="0.25">
      <c r="B181" s="62" t="s">
        <v>607</v>
      </c>
      <c r="C181" s="62" t="str">
        <f>+VLOOKUP(B181,'resumen UCAP'!$A$5:$O$329,2,0)</f>
        <v>Proyector led 153</v>
      </c>
      <c r="D181" s="63">
        <f>+Inventario!D181</f>
        <v>153</v>
      </c>
      <c r="E181" s="63" t="str">
        <f>+VLOOKUP(B181,'resumen UCAP'!$A$5:$O$329,3,0)</f>
        <v>Un</v>
      </c>
      <c r="F181" s="64">
        <f>+VLOOKUP(B181,'resumen UCAP'!$A$5:$O$329,15,0)</f>
        <v>845605</v>
      </c>
      <c r="G181" s="64">
        <v>100</v>
      </c>
      <c r="H181" s="312"/>
      <c r="I181" s="62"/>
      <c r="J181" s="62"/>
      <c r="K181" s="62"/>
      <c r="L181" s="62"/>
      <c r="M181" s="62"/>
      <c r="N181" s="62"/>
      <c r="O181" s="62"/>
      <c r="P181" s="62"/>
      <c r="Q181" s="62"/>
      <c r="R181" s="62"/>
      <c r="S181" s="62"/>
      <c r="T181" s="62"/>
      <c r="U181" s="62"/>
      <c r="V181" s="62"/>
      <c r="W181" s="313"/>
      <c r="X181" s="62"/>
      <c r="Y181" s="62"/>
      <c r="Z181" s="62"/>
      <c r="AA181" s="62"/>
      <c r="AB181" s="62"/>
      <c r="AC181" s="62"/>
      <c r="AD181" s="62"/>
      <c r="AE181" s="62"/>
      <c r="AF181" s="62"/>
      <c r="AG181" s="62"/>
      <c r="AH181" s="62"/>
      <c r="AI181" s="62"/>
      <c r="AJ181" s="62"/>
      <c r="AK181" s="62"/>
    </row>
    <row r="182" spans="2:37" s="73" customFormat="1" x14ac:dyDescent="0.25">
      <c r="B182" s="62" t="s">
        <v>608</v>
      </c>
      <c r="C182" s="62" t="str">
        <f>+VLOOKUP(B182,'resumen UCAP'!$A$5:$O$329,2,0)</f>
        <v>UCAP Luminaria Buxus LED 150 W</v>
      </c>
      <c r="D182" s="63">
        <f>+Inventario!D182</f>
        <v>150</v>
      </c>
      <c r="E182" s="63" t="str">
        <f>+VLOOKUP(B182,'resumen UCAP'!$A$5:$O$329,3,0)</f>
        <v>Un</v>
      </c>
      <c r="F182" s="64">
        <f>+VLOOKUP(B182,'resumen UCAP'!$A$5:$O$329,15,0)</f>
        <v>2298969.6508115996</v>
      </c>
      <c r="G182" s="64"/>
      <c r="H182" s="31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2:37" s="73" customFormat="1" x14ac:dyDescent="0.25">
      <c r="B183" s="62" t="s">
        <v>609</v>
      </c>
      <c r="C183" s="62" t="str">
        <f>+VLOOKUP(B183,'resumen UCAP'!$A$5:$O$329,2,0)</f>
        <v>UCAP Luminaria Buxus LED 105 W</v>
      </c>
      <c r="D183" s="63">
        <f>+Inventario!D183</f>
        <v>105</v>
      </c>
      <c r="E183" s="63" t="str">
        <f>+VLOOKUP(B183,'resumen UCAP'!$A$5:$O$329,3,0)</f>
        <v>Un</v>
      </c>
      <c r="F183" s="64">
        <f>+VLOOKUP(B183,'resumen UCAP'!$A$5:$O$329,15,0)</f>
        <v>2230607.1477456</v>
      </c>
      <c r="G183" s="64"/>
      <c r="H183" s="31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2:37" s="73" customFormat="1" x14ac:dyDescent="0.25">
      <c r="B184" s="62" t="s">
        <v>610</v>
      </c>
      <c r="C184" s="62" t="str">
        <f>+VLOOKUP(B184,'resumen UCAP'!$A$5:$O$329,2,0)</f>
        <v>UCAP Farol LED 30 W</v>
      </c>
      <c r="D184" s="63">
        <f>+Inventario!D184</f>
        <v>30</v>
      </c>
      <c r="E184" s="63" t="str">
        <f>+VLOOKUP(B184,'resumen UCAP'!$A$5:$O$329,3,0)</f>
        <v>Un</v>
      </c>
      <c r="F184" s="64">
        <f>+VLOOKUP(B184,'resumen UCAP'!$A$5:$O$329,15,0)</f>
        <v>1220220.4282631997</v>
      </c>
      <c r="G184" s="64"/>
      <c r="H184" s="31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2:37" s="73" customFormat="1" x14ac:dyDescent="0.25">
      <c r="B185" s="62" t="s">
        <v>611</v>
      </c>
      <c r="C185" s="62" t="str">
        <f>+VLOOKUP(B185,'resumen UCAP'!$A$5:$O$329,2,0)</f>
        <v>UCAP Farol LED 40 W</v>
      </c>
      <c r="D185" s="63">
        <f>+Inventario!D185</f>
        <v>40</v>
      </c>
      <c r="E185" s="63" t="str">
        <f>+VLOOKUP(B185,'resumen UCAP'!$A$5:$O$329,3,0)</f>
        <v>Un</v>
      </c>
      <c r="F185" s="64">
        <f>+VLOOKUP(B185,'resumen UCAP'!$A$5:$O$329,15,0)</f>
        <v>1220220.4282631997</v>
      </c>
      <c r="G185" s="64"/>
      <c r="H185" s="31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2:37" s="73" customFormat="1" x14ac:dyDescent="0.25">
      <c r="B186" s="62" t="s">
        <v>612</v>
      </c>
      <c r="C186" s="62" t="str">
        <f>+VLOOKUP(B186,'resumen UCAP'!$A$5:$O$329,2,0)</f>
        <v>UCAP Luminaria LED 124,3 W</v>
      </c>
      <c r="D186" s="63">
        <f>+Inventario!D186</f>
        <v>124.3</v>
      </c>
      <c r="E186" s="63" t="str">
        <f>+VLOOKUP(B186,'resumen UCAP'!$A$5:$O$329,3,0)</f>
        <v>Un</v>
      </c>
      <c r="F186" s="64">
        <f>+VLOOKUP(B186,'resumen UCAP'!$A$5:$O$329,15,0)</f>
        <v>1991373.255378</v>
      </c>
      <c r="G186" s="64"/>
      <c r="H186" s="31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2:37" s="73" customFormat="1" x14ac:dyDescent="0.25">
      <c r="B187" s="62" t="s">
        <v>613</v>
      </c>
      <c r="C187" s="62" t="str">
        <f>+VLOOKUP(B187,'resumen UCAP'!$A$5:$O$329,2,0)</f>
        <v>UCAP Luminaria LED 102,2 W</v>
      </c>
      <c r="D187" s="63">
        <f>+Inventario!D187</f>
        <v>102.2</v>
      </c>
      <c r="E187" s="63" t="str">
        <f>+VLOOKUP(B187,'resumen UCAP'!$A$5:$O$329,3,0)</f>
        <v>Un</v>
      </c>
      <c r="F187" s="64">
        <f>+VLOOKUP(B187,'resumen UCAP'!$A$5:$O$329,15,0)</f>
        <v>1991373.255378</v>
      </c>
      <c r="G187" s="64"/>
      <c r="H187" s="31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2:37" s="73" customFormat="1" x14ac:dyDescent="0.25">
      <c r="B188" s="62" t="s">
        <v>614</v>
      </c>
      <c r="C188" s="62" t="str">
        <f>+VLOOKUP(B188,'resumen UCAP'!$A$5:$O$329,2,0)</f>
        <v>UCAP Luminaria LED 124,1 W</v>
      </c>
      <c r="D188" s="63">
        <f>+Inventario!D188</f>
        <v>124.1</v>
      </c>
      <c r="E188" s="63" t="str">
        <f>+VLOOKUP(B188,'resumen UCAP'!$A$5:$O$329,3,0)</f>
        <v>Un</v>
      </c>
      <c r="F188" s="64">
        <f>+VLOOKUP(B188,'resumen UCAP'!$A$5:$O$329,15,0)</f>
        <v>1991373.255378</v>
      </c>
      <c r="G188" s="64"/>
      <c r="H188" s="31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2:37" s="73" customFormat="1" x14ac:dyDescent="0.25">
      <c r="B189" s="62" t="s">
        <v>615</v>
      </c>
      <c r="C189" s="62" t="str">
        <f>+VLOOKUP(B189,'resumen UCAP'!$A$5:$O$329,2,0)</f>
        <v>UCAP Luminaria LED 132,1 W</v>
      </c>
      <c r="D189" s="63">
        <f>+Inventario!D189</f>
        <v>132.1</v>
      </c>
      <c r="E189" s="63" t="str">
        <f>+VLOOKUP(B189,'resumen UCAP'!$A$5:$O$329,3,0)</f>
        <v>Un</v>
      </c>
      <c r="F189" s="64">
        <f>+VLOOKUP(B189,'resumen UCAP'!$A$5:$O$329,15,0)</f>
        <v>1991373.255378</v>
      </c>
      <c r="G189" s="64"/>
      <c r="H189" s="31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2:37" s="73" customFormat="1" x14ac:dyDescent="0.25">
      <c r="B190" s="62" t="s">
        <v>616</v>
      </c>
      <c r="C190" s="62" t="str">
        <f>+VLOOKUP(B190,'resumen UCAP'!$A$5:$O$329,2,0)</f>
        <v>UCAP Luminaria LED 144,4 W</v>
      </c>
      <c r="D190" s="63">
        <f>+Inventario!D190</f>
        <v>144.4</v>
      </c>
      <c r="E190" s="63" t="str">
        <f>+VLOOKUP(B190,'resumen UCAP'!$A$5:$O$329,3,0)</f>
        <v>Un</v>
      </c>
      <c r="F190" s="64">
        <f>+VLOOKUP(B190,'resumen UCAP'!$A$5:$O$329,15,0)</f>
        <v>1977699.387378</v>
      </c>
      <c r="G190" s="64"/>
      <c r="H190" s="31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2:37" s="73" customFormat="1" x14ac:dyDescent="0.25">
      <c r="B191" s="62" t="s">
        <v>617</v>
      </c>
      <c r="C191" s="62" t="str">
        <f>+VLOOKUP(B191,'resumen UCAP'!$A$5:$O$329,2,0)</f>
        <v>UCAP Luminaria LED 91,4 W</v>
      </c>
      <c r="D191" s="63">
        <f>+Inventario!D191</f>
        <v>91.4</v>
      </c>
      <c r="E191" s="63" t="str">
        <f>+VLOOKUP(B191,'resumen UCAP'!$A$5:$O$329,3,0)</f>
        <v>Un</v>
      </c>
      <c r="F191" s="64">
        <f>+VLOOKUP(B191,'resumen UCAP'!$A$5:$O$329,15,0)</f>
        <v>1521833.1390600002</v>
      </c>
      <c r="G191" s="64"/>
      <c r="H191" s="31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2:37" s="73" customFormat="1" x14ac:dyDescent="0.25">
      <c r="B192" s="62" t="s">
        <v>618</v>
      </c>
      <c r="C192" s="62" t="str">
        <f>+VLOOKUP(B192,'resumen UCAP'!$A$5:$O$329,2,0)</f>
        <v>UCAP Luminaria LED 92,7 W</v>
      </c>
      <c r="D192" s="63">
        <f>+Inventario!D192</f>
        <v>92.7</v>
      </c>
      <c r="E192" s="63" t="str">
        <f>+VLOOKUP(B192,'resumen UCAP'!$A$5:$O$329,3,0)</f>
        <v>Un</v>
      </c>
      <c r="F192" s="64">
        <f>+VLOOKUP(B192,'resumen UCAP'!$A$5:$O$329,15,0)</f>
        <v>1521833.1390600002</v>
      </c>
      <c r="G192" s="64"/>
      <c r="H192" s="31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2:37" s="73" customFormat="1" x14ac:dyDescent="0.25">
      <c r="B193" s="62" t="s">
        <v>619</v>
      </c>
      <c r="C193" s="62" t="str">
        <f>+VLOOKUP(B193,'resumen UCAP'!$A$5:$O$329,2,0)</f>
        <v>UCAP Luminaria LED 102,5 W</v>
      </c>
      <c r="D193" s="63">
        <f>+Inventario!D193</f>
        <v>102.5</v>
      </c>
      <c r="E193" s="63" t="str">
        <f>+VLOOKUP(B193,'resumen UCAP'!$A$5:$O$329,3,0)</f>
        <v>Un</v>
      </c>
      <c r="F193" s="64">
        <f>+VLOOKUP(B193,'resumen UCAP'!$A$5:$O$329,15,0)</f>
        <v>1547084.6710956004</v>
      </c>
      <c r="G193" s="64"/>
      <c r="H193" s="31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2:37" s="73" customFormat="1" x14ac:dyDescent="0.25">
      <c r="B194" s="62" t="s">
        <v>620</v>
      </c>
      <c r="C194" s="62" t="str">
        <f>+VLOOKUP(B194,'resumen UCAP'!$A$5:$O$329,2,0)</f>
        <v>UCAP Luminaria LED 111,3 W</v>
      </c>
      <c r="D194" s="63">
        <f>+Inventario!D194</f>
        <v>111.3</v>
      </c>
      <c r="E194" s="63" t="str">
        <f>+VLOOKUP(B194,'resumen UCAP'!$A$5:$O$329,3,0)</f>
        <v>Un</v>
      </c>
      <c r="F194" s="64">
        <f>+VLOOKUP(B194,'resumen UCAP'!$A$5:$O$329,15,0)</f>
        <v>1991373.255378</v>
      </c>
      <c r="G194" s="64"/>
      <c r="H194" s="31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2:37" s="73" customFormat="1" x14ac:dyDescent="0.25">
      <c r="B195" s="62" t="s">
        <v>621</v>
      </c>
      <c r="C195" s="62" t="str">
        <f>+VLOOKUP(B195,'resumen UCAP'!$A$5:$O$329,2,0)</f>
        <v>UCAP Luminaria LED 132 W</v>
      </c>
      <c r="D195" s="63">
        <f>+Inventario!D195</f>
        <v>132</v>
      </c>
      <c r="E195" s="63" t="str">
        <f>+VLOOKUP(B195,'resumen UCAP'!$A$5:$O$329,3,0)</f>
        <v>Un</v>
      </c>
      <c r="F195" s="64">
        <f>+VLOOKUP(B195,'resumen UCAP'!$A$5:$O$329,15,0)</f>
        <v>1991373.255378</v>
      </c>
      <c r="G195" s="64"/>
      <c r="H195" s="31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2:37" s="73" customFormat="1" x14ac:dyDescent="0.25">
      <c r="B196" s="62" t="s">
        <v>622</v>
      </c>
      <c r="C196" s="62" t="str">
        <f>+VLOOKUP(B196,'resumen UCAP'!$A$5:$O$329,2,0)</f>
        <v>UCAP Luminaria LED 84,4 W</v>
      </c>
      <c r="D196" s="63">
        <f>+Inventario!D196</f>
        <v>84.4</v>
      </c>
      <c r="E196" s="63" t="str">
        <f>+VLOOKUP(B196,'resumen UCAP'!$A$5:$O$329,3,0)</f>
        <v>Un</v>
      </c>
      <c r="F196" s="64">
        <f>+VLOOKUP(B196,'resumen UCAP'!$A$5:$O$329,15,0)</f>
        <v>1521833.1390600002</v>
      </c>
      <c r="G196" s="64"/>
      <c r="H196" s="31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2:37" s="73" customFormat="1" x14ac:dyDescent="0.25">
      <c r="B197" s="62" t="s">
        <v>623</v>
      </c>
      <c r="C197" s="62" t="str">
        <f>+VLOOKUP(B197,'resumen UCAP'!$A$5:$O$329,2,0)</f>
        <v>UCAP Luminaria LED 32,1 W</v>
      </c>
      <c r="D197" s="63">
        <f>+Inventario!D197</f>
        <v>32.1</v>
      </c>
      <c r="E197" s="63" t="str">
        <f>+VLOOKUP(B197,'resumen UCAP'!$A$5:$O$329,3,0)</f>
        <v>Un</v>
      </c>
      <c r="F197" s="64">
        <f>+VLOOKUP(B197,'resumen UCAP'!$A$5:$O$329,15,0)</f>
        <v>1111719.65307</v>
      </c>
      <c r="G197" s="64"/>
      <c r="H197" s="31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2:37" s="73" customFormat="1" x14ac:dyDescent="0.25">
      <c r="B198" s="62" t="s">
        <v>624</v>
      </c>
      <c r="C198" s="62" t="str">
        <f>+VLOOKUP(B198,'resumen UCAP'!$A$5:$O$329,2,0)</f>
        <v>UCAP Luminaria LED 100 W</v>
      </c>
      <c r="D198" s="63">
        <f>+Inventario!D198</f>
        <v>100</v>
      </c>
      <c r="E198" s="63" t="str">
        <f>+VLOOKUP(B198,'resumen UCAP'!$A$5:$O$329,3,0)</f>
        <v>Un</v>
      </c>
      <c r="F198" s="64">
        <f>+VLOOKUP(B198,'resumen UCAP'!$A$5:$O$329,15,0)</f>
        <v>1745611.4584271999</v>
      </c>
      <c r="G198" s="64"/>
      <c r="H198" s="31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2:37" s="73" customFormat="1" x14ac:dyDescent="0.25">
      <c r="B199" s="62" t="s">
        <v>625</v>
      </c>
      <c r="C199" s="62" t="str">
        <f>+VLOOKUP(B199,'resumen UCAP'!$A$5:$O$329,2,0)</f>
        <v>UCAP Luminaria LED IV 100 W</v>
      </c>
      <c r="D199" s="63">
        <f>+Inventario!D199</f>
        <v>100</v>
      </c>
      <c r="E199" s="63" t="str">
        <f>+VLOOKUP(B199,'resumen UCAP'!$A$5:$O$329,3,0)</f>
        <v>Un</v>
      </c>
      <c r="F199" s="64">
        <f>+VLOOKUP(B199,'resumen UCAP'!$A$5:$O$329,15,0)</f>
        <v>1786633.0624272001</v>
      </c>
      <c r="G199" s="64"/>
      <c r="H199" s="31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2:37" s="73" customFormat="1" x14ac:dyDescent="0.25">
      <c r="B200" s="62" t="s">
        <v>626</v>
      </c>
      <c r="C200" s="62" t="str">
        <f>+VLOOKUP(B200,'resumen UCAP'!$A$5:$O$329,2,0)</f>
        <v>UCAP Luminaria LED 140 W</v>
      </c>
      <c r="D200" s="63">
        <f>+Inventario!D200</f>
        <v>140</v>
      </c>
      <c r="E200" s="63" t="str">
        <f>+VLOOKUP(B200,'resumen UCAP'!$A$5:$O$329,3,0)</f>
        <v>Un</v>
      </c>
      <c r="F200" s="64">
        <f>+VLOOKUP(B200,'resumen UCAP'!$A$5:$O$329,15,0)</f>
        <v>1875513.2044271999</v>
      </c>
      <c r="G200" s="64"/>
      <c r="H200" s="31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2:37" s="73" customFormat="1" x14ac:dyDescent="0.25">
      <c r="B201" s="62" t="s">
        <v>627</v>
      </c>
      <c r="C201" s="62" t="str">
        <f>+VLOOKUP(B201,'resumen UCAP'!$A$5:$O$329,2,0)</f>
        <v>UCAP Luminaria LED IV 140 W</v>
      </c>
      <c r="D201" s="63">
        <f>+Inventario!D201</f>
        <v>140</v>
      </c>
      <c r="E201" s="63" t="str">
        <f>+VLOOKUP(B201,'resumen UCAP'!$A$5:$O$329,3,0)</f>
        <v>Un</v>
      </c>
      <c r="F201" s="64">
        <f>+VLOOKUP(B201,'resumen UCAP'!$A$5:$O$329,15,0)</f>
        <v>1875513.2044271999</v>
      </c>
      <c r="G201" s="64"/>
      <c r="H201" s="31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2:37" s="73" customFormat="1" x14ac:dyDescent="0.25">
      <c r="B202" s="62" t="s">
        <v>628</v>
      </c>
      <c r="C202" s="62" t="str">
        <f>+VLOOKUP(B202,'resumen UCAP'!$A$5:$O$329,2,0)</f>
        <v>UCAP Luminaria LED 150 W</v>
      </c>
      <c r="D202" s="63">
        <f>+Inventario!D202</f>
        <v>150</v>
      </c>
      <c r="E202" s="63" t="str">
        <f>+VLOOKUP(B202,'resumen UCAP'!$A$5:$O$329,3,0)</f>
        <v>Un</v>
      </c>
      <c r="F202" s="64">
        <f>+VLOOKUP(B202,'resumen UCAP'!$A$5:$O$329,15,0)</f>
        <v>2005414.9504271999</v>
      </c>
      <c r="G202" s="64"/>
      <c r="H202" s="31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2:37" s="73" customFormat="1" x14ac:dyDescent="0.25">
      <c r="B203" s="62" t="s">
        <v>629</v>
      </c>
      <c r="C203" s="62" t="str">
        <f>+VLOOKUP(B203,'resumen UCAP'!$A$5:$O$329,2,0)</f>
        <v>UCAP Luminaria LED 30W</v>
      </c>
      <c r="D203" s="63">
        <f>+Inventario!D203</f>
        <v>30</v>
      </c>
      <c r="E203" s="63" t="str">
        <f>+VLOOKUP(B203,'resumen UCAP'!$A$5:$O$329,3,0)</f>
        <v>Un</v>
      </c>
      <c r="F203" s="64">
        <f>+VLOOKUP(B203,'resumen UCAP'!$A$5:$O$329,15,0)</f>
        <v>1084525.0643916</v>
      </c>
      <c r="G203" s="64"/>
      <c r="H203" s="31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2:37" s="73" customFormat="1" x14ac:dyDescent="0.25">
      <c r="B204" s="62" t="s">
        <v>630</v>
      </c>
      <c r="C204" s="62" t="str">
        <f>+VLOOKUP(B204,'resumen UCAP'!$A$5:$O$329,2,0)</f>
        <v>UCAP Luminaria LED 60W</v>
      </c>
      <c r="D204" s="63">
        <f>+Inventario!D204</f>
        <v>60</v>
      </c>
      <c r="E204" s="63" t="str">
        <f>+VLOOKUP(B204,'resumen UCAP'!$A$5:$O$329,3,0)</f>
        <v>Un</v>
      </c>
      <c r="F204" s="64">
        <f>+VLOOKUP(B204,'resumen UCAP'!$A$5:$O$329,15,0)</f>
        <v>1467393.3683915995</v>
      </c>
      <c r="G204" s="64"/>
      <c r="H204" s="31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2:37" s="73" customFormat="1" x14ac:dyDescent="0.25">
      <c r="B205" s="62" t="s">
        <v>535</v>
      </c>
      <c r="C205" s="62" t="str">
        <f>+VLOOKUP(B205,'resumen UCAP'!$A$5:$O$329,2,0)</f>
        <v>UCAP Luminaria LED 90W</v>
      </c>
      <c r="D205" s="63">
        <f>+Inventario!D205</f>
        <v>80</v>
      </c>
      <c r="E205" s="63" t="str">
        <f>+VLOOKUP(B205,'resumen UCAP'!$A$5:$O$329,3,0)</f>
        <v>Un</v>
      </c>
      <c r="F205" s="64">
        <f>+VLOOKUP(B205,'resumen UCAP'!$A$5:$O$329,15,0)</f>
        <v>1582253.8595916</v>
      </c>
      <c r="G205" s="64"/>
      <c r="H205" s="31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2:37" s="73" customFormat="1" x14ac:dyDescent="0.25">
      <c r="B206" s="62" t="s">
        <v>536</v>
      </c>
      <c r="C206" s="62" t="str">
        <f>+VLOOKUP(B206,'resumen UCAP'!$A$5:$O$329,2,0)</f>
        <v>UCAP Luminaria LED 100 W 60 D</v>
      </c>
      <c r="D206" s="63">
        <f>+Inventario!D206</f>
        <v>100</v>
      </c>
      <c r="E206" s="63" t="str">
        <f>+VLOOKUP(B206,'resumen UCAP'!$A$5:$O$329,3,0)</f>
        <v>Un</v>
      </c>
      <c r="F206" s="64">
        <f>+VLOOKUP(B206,'resumen UCAP'!$A$5:$O$329,15,0)</f>
        <v>1725100.6564272</v>
      </c>
      <c r="G206" s="64"/>
      <c r="H206" s="31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2:37" s="73" customFormat="1" x14ac:dyDescent="0.25">
      <c r="B207" s="62" t="s">
        <v>537</v>
      </c>
      <c r="C207" s="62" t="str">
        <f>+VLOOKUP(B207,'resumen UCAP'!$A$5:$O$329,2,0)</f>
        <v>UCAP Luminaria LED 120 W 30 D</v>
      </c>
      <c r="D207" s="63">
        <f>+Inventario!D207</f>
        <v>120</v>
      </c>
      <c r="E207" s="63" t="str">
        <f>+VLOOKUP(B207,'resumen UCAP'!$A$5:$O$329,3,0)</f>
        <v>Un</v>
      </c>
      <c r="F207" s="64">
        <f>+VLOOKUP(B207,'resumen UCAP'!$A$5:$O$329,15,0)</f>
        <v>1841328.5344272</v>
      </c>
      <c r="G207" s="64"/>
      <c r="H207" s="31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2:37" s="73" customFormat="1" x14ac:dyDescent="0.25">
      <c r="B208" s="62" t="s">
        <v>538</v>
      </c>
      <c r="C208" s="62" t="str">
        <f>+VLOOKUP(B208,'resumen UCAP'!$A$5:$O$329,2,0)</f>
        <v>UCAP Luminaria LED 120 W 60 D</v>
      </c>
      <c r="D208" s="63">
        <f>+Inventario!D208</f>
        <v>120</v>
      </c>
      <c r="E208" s="63" t="str">
        <f>+VLOOKUP(B208,'resumen UCAP'!$A$5:$O$329,3,0)</f>
        <v>Un</v>
      </c>
      <c r="F208" s="64">
        <f>+VLOOKUP(B208,'resumen UCAP'!$A$5:$O$329,15,0)</f>
        <v>1841328.5344272</v>
      </c>
      <c r="G208" s="64"/>
      <c r="H208" s="31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2:37" s="73" customFormat="1" x14ac:dyDescent="0.25">
      <c r="B209" s="62" t="s">
        <v>539</v>
      </c>
      <c r="C209" s="62" t="str">
        <f>+VLOOKUP(B209,'resumen UCAP'!$A$5:$O$329,2,0)</f>
        <v>UCAP Luminaria LED 150 W 30 D</v>
      </c>
      <c r="D209" s="63">
        <f>+Inventario!D209</f>
        <v>150</v>
      </c>
      <c r="E209" s="63" t="str">
        <f>+VLOOKUP(B209,'resumen UCAP'!$A$5:$O$329,3,0)</f>
        <v>Un</v>
      </c>
      <c r="F209" s="64">
        <f>+VLOOKUP(B209,'resumen UCAP'!$A$5:$O$329,15,0)</f>
        <v>2005414.9504271999</v>
      </c>
      <c r="G209" s="64"/>
      <c r="H209" s="31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2:37" s="73" customFormat="1" x14ac:dyDescent="0.25">
      <c r="B210" s="62" t="s">
        <v>540</v>
      </c>
      <c r="C210" s="62" t="str">
        <f>+VLOOKUP(B210,'resumen UCAP'!$A$5:$O$329,2,0)</f>
        <v>UCAP Luminaria LED 150 W 60 D</v>
      </c>
      <c r="D210" s="63">
        <f>+Inventario!D210</f>
        <v>150</v>
      </c>
      <c r="E210" s="63" t="str">
        <f>+VLOOKUP(B210,'resumen UCAP'!$A$5:$O$329,3,0)</f>
        <v>Un</v>
      </c>
      <c r="F210" s="64">
        <f>+VLOOKUP(B210,'resumen UCAP'!$A$5:$O$329,15,0)</f>
        <v>2005414.9504271999</v>
      </c>
      <c r="G210" s="64"/>
      <c r="H210" s="31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2:37" s="73" customFormat="1" x14ac:dyDescent="0.25">
      <c r="B211" s="62" t="s">
        <v>541</v>
      </c>
      <c r="C211" s="62" t="str">
        <f>+VLOOKUP(B211,'resumen UCAP'!$A$5:$O$329,2,0)</f>
        <v>UCAP Luminaria LED 200 W 30 D</v>
      </c>
      <c r="D211" s="63">
        <f>+Inventario!D211</f>
        <v>200</v>
      </c>
      <c r="E211" s="63" t="str">
        <f>+VLOOKUP(B211,'resumen UCAP'!$A$5:$O$329,3,0)</f>
        <v>Un</v>
      </c>
      <c r="F211" s="64">
        <f>+VLOOKUP(B211,'resumen UCAP'!$A$5:$O$329,15,0)</f>
        <v>2315811.7540271999</v>
      </c>
      <c r="G211" s="64"/>
      <c r="H211" s="31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2:37" s="73" customFormat="1" x14ac:dyDescent="0.25">
      <c r="B212" s="62" t="s">
        <v>542</v>
      </c>
      <c r="C212" s="62" t="str">
        <f>+VLOOKUP(B212,'resumen UCAP'!$A$5:$O$329,2,0)</f>
        <v>UCAP Luminaria LED 200 W 60 D</v>
      </c>
      <c r="D212" s="63">
        <f>+Inventario!D212</f>
        <v>200</v>
      </c>
      <c r="E212" s="63" t="str">
        <f>+VLOOKUP(B212,'resumen UCAP'!$A$5:$O$329,3,0)</f>
        <v>Un</v>
      </c>
      <c r="F212" s="64">
        <f>+VLOOKUP(B212,'resumen UCAP'!$A$5:$O$329,15,0)</f>
        <v>2315811.7540271999</v>
      </c>
      <c r="G212" s="64"/>
      <c r="H212" s="31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2:37" s="73" customFormat="1" x14ac:dyDescent="0.25">
      <c r="B213" s="62" t="s">
        <v>631</v>
      </c>
      <c r="C213" s="62" t="str">
        <f>+VLOOKUP(B213,'resumen UCAP'!$A$5:$O$329,2,0)</f>
        <v>UCAP Luminaria LED 30W 60 D</v>
      </c>
      <c r="D213" s="63">
        <f>+Inventario!D213</f>
        <v>30</v>
      </c>
      <c r="E213" s="63" t="str">
        <f>+VLOOKUP(B213,'resumen UCAP'!$A$5:$O$329,3,0)</f>
        <v>Un</v>
      </c>
      <c r="F213" s="64">
        <f>+VLOOKUP(B213,'resumen UCAP'!$A$5:$O$329,15,0)</f>
        <v>957358.0919916</v>
      </c>
      <c r="G213" s="64"/>
      <c r="H213" s="31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2:37" s="73" customFormat="1" x14ac:dyDescent="0.25">
      <c r="B214" s="62" t="s">
        <v>632</v>
      </c>
      <c r="C214" s="62" t="str">
        <f>+VLOOKUP(B214,'resumen UCAP'!$A$5:$O$329,2,0)</f>
        <v>UCAP Luminaria LED 50W</v>
      </c>
      <c r="D214" s="63">
        <f>+Inventario!D214</f>
        <v>50</v>
      </c>
      <c r="E214" s="63" t="str">
        <f>+VLOOKUP(B214,'resumen UCAP'!$A$5:$O$329,3,0)</f>
        <v>Un</v>
      </c>
      <c r="F214" s="64">
        <f>+VLOOKUP(B214,'resumen UCAP'!$A$5:$O$329,15,0)</f>
        <v>1027094.8187916002</v>
      </c>
      <c r="G214" s="64"/>
      <c r="H214" s="31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2:37" x14ac:dyDescent="0.25">
      <c r="B215" s="59" t="s">
        <v>633</v>
      </c>
      <c r="C215" s="62" t="str">
        <f>+VLOOKUP(B215,'resumen UCAP'!$A$5:$O$329,2,0)</f>
        <v>UCAP Luminaria LED 50W 60 D</v>
      </c>
      <c r="D215" s="63">
        <f>+Inventario!D215</f>
        <v>50</v>
      </c>
      <c r="E215" s="63" t="str">
        <f>+VLOOKUP(B215,'resumen UCAP'!$A$5:$O$329,3,0)</f>
        <v>Un</v>
      </c>
      <c r="F215" s="64">
        <f>+VLOOKUP(B215,'resumen UCAP'!$A$5:$O$329,15,0)</f>
        <v>1027094.8187916002</v>
      </c>
      <c r="G215" s="61"/>
      <c r="H215" s="125"/>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row>
    <row r="216" spans="2:37" x14ac:dyDescent="0.25">
      <c r="B216" s="59" t="s">
        <v>634</v>
      </c>
      <c r="C216" s="62" t="str">
        <f>+VLOOKUP(B216,'resumen UCAP'!$A$5:$O$329,2,0)</f>
        <v>UCAP Luminaria LED 60W 60 D</v>
      </c>
      <c r="D216" s="63">
        <f>+Inventario!D216</f>
        <v>60</v>
      </c>
      <c r="E216" s="63" t="str">
        <f>+VLOOKUP(B216,'resumen UCAP'!$A$5:$O$329,3,0)</f>
        <v>Un</v>
      </c>
      <c r="F216" s="64">
        <f>+VLOOKUP(B216,'resumen UCAP'!$A$5:$O$329,15,0)</f>
        <v>1027094.8187916002</v>
      </c>
      <c r="G216" s="61"/>
      <c r="H216" s="125"/>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row>
    <row r="217" spans="2:37" x14ac:dyDescent="0.25">
      <c r="B217" s="59" t="s">
        <v>635</v>
      </c>
      <c r="C217" s="62" t="str">
        <f>+VLOOKUP(B217,'resumen UCAP'!$A$5:$O$329,2,0)</f>
        <v>UCAP Luminaria LED 90W 30 D</v>
      </c>
      <c r="D217" s="63">
        <f>+Inventario!D217</f>
        <v>90</v>
      </c>
      <c r="E217" s="63" t="str">
        <f>+VLOOKUP(B217,'resumen UCAP'!$A$5:$O$329,3,0)</f>
        <v>Un</v>
      </c>
      <c r="F217" s="64">
        <f>+VLOOKUP(B217,'resumen UCAP'!$A$5:$O$329,15,0)</f>
        <v>1409963.1227915999</v>
      </c>
      <c r="G217" s="61"/>
      <c r="H217" s="125"/>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row>
    <row r="218" spans="2:37" x14ac:dyDescent="0.25">
      <c r="B218" s="59" t="s">
        <v>636</v>
      </c>
      <c r="C218" s="62" t="str">
        <f>+VLOOKUP(B218,'resumen UCAP'!$A$5:$O$329,2,0)</f>
        <v>UCAP Luminaria LED 90W 60 D</v>
      </c>
      <c r="D218" s="63">
        <f>+Inventario!D218</f>
        <v>90</v>
      </c>
      <c r="E218" s="63" t="str">
        <f>+VLOOKUP(B218,'resumen UCAP'!$A$5:$O$329,3,0)</f>
        <v>Un</v>
      </c>
      <c r="F218" s="64">
        <f>+VLOOKUP(B218,'resumen UCAP'!$A$5:$O$329,15,0)</f>
        <v>1409963.1227915999</v>
      </c>
      <c r="G218" s="61"/>
      <c r="H218" s="125"/>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row>
    <row r="219" spans="2:37" x14ac:dyDescent="0.25">
      <c r="B219" s="59" t="s">
        <v>637</v>
      </c>
      <c r="C219" s="62" t="str">
        <f>+VLOOKUP(B219,'resumen UCAP'!$A$5:$O$329,2,0)</f>
        <v>UCAP Luminaria LED 167 W</v>
      </c>
      <c r="D219" s="63">
        <f>+Inventario!D219</f>
        <v>35</v>
      </c>
      <c r="E219" s="63" t="str">
        <f>+VLOOKUP(B219,'resumen UCAP'!$A$5:$O$329,3,0)</f>
        <v>Un</v>
      </c>
      <c r="F219" s="64">
        <f>+VLOOKUP(B219,'resumen UCAP'!$A$5:$O$329,15,0)</f>
        <v>1673686.9127471999</v>
      </c>
      <c r="G219" s="61"/>
      <c r="H219" s="125"/>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row>
    <row r="220" spans="2:37" x14ac:dyDescent="0.25">
      <c r="B220" s="59" t="s">
        <v>638</v>
      </c>
      <c r="C220" s="62" t="str">
        <f>+VLOOKUP(B220,'resumen UCAP'!$A$5:$O$329,2,0)</f>
        <v>UCAP Luminaria LED 227 W</v>
      </c>
      <c r="D220" s="63">
        <f>+Inventario!D220</f>
        <v>227</v>
      </c>
      <c r="E220" s="63" t="str">
        <f>+VLOOKUP(B220,'resumen UCAP'!$A$5:$O$329,3,0)</f>
        <v>Un</v>
      </c>
      <c r="F220" s="64">
        <f>+VLOOKUP(B220,'resumen UCAP'!$A$5:$O$329,15,0)</f>
        <v>2422467.9244272001</v>
      </c>
      <c r="G220" s="61"/>
      <c r="H220" s="125"/>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row>
    <row r="221" spans="2:37" x14ac:dyDescent="0.25">
      <c r="B221" s="59" t="s">
        <v>639</v>
      </c>
      <c r="C221" s="62" t="str">
        <f>+VLOOKUP(B221,'resumen UCAP'!$A$5:$O$329,2,0)</f>
        <v>UCAP Luminaria LED 192 W</v>
      </c>
      <c r="D221" s="63">
        <f>+Inventario!D221</f>
        <v>192.4</v>
      </c>
      <c r="E221" s="63" t="str">
        <f>+VLOOKUP(B221,'resumen UCAP'!$A$5:$O$329,3,0)</f>
        <v>Un</v>
      </c>
      <c r="F221" s="64">
        <f>+VLOOKUP(B221,'resumen UCAP'!$A$5:$O$329,15,0)</f>
        <v>1991373.255378</v>
      </c>
      <c r="G221" s="61"/>
      <c r="H221" s="125"/>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row>
    <row r="222" spans="2:37" x14ac:dyDescent="0.25">
      <c r="B222" s="59"/>
      <c r="C222" s="59"/>
      <c r="D222" s="60"/>
      <c r="E222" s="59"/>
      <c r="F222" s="125"/>
      <c r="G222" s="61"/>
      <c r="H222" s="125"/>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row>
    <row r="223" spans="2:37" x14ac:dyDescent="0.25">
      <c r="B223" s="59"/>
      <c r="C223" s="59"/>
      <c r="D223" s="60"/>
      <c r="E223" s="59"/>
      <c r="F223" s="125"/>
      <c r="G223" s="61"/>
      <c r="H223" s="125"/>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row>
    <row r="224" spans="2:37" x14ac:dyDescent="0.25">
      <c r="B224" s="126"/>
      <c r="C224" s="127" t="s">
        <v>289</v>
      </c>
      <c r="D224" s="128"/>
      <c r="E224" s="126"/>
      <c r="F224" s="129"/>
      <c r="G224" s="129">
        <f>+SUM(G5:G223)</f>
        <v>32760</v>
      </c>
      <c r="H224" s="129">
        <f t="shared" ref="H224:AK224" si="8">+SUM(H5:H223)</f>
        <v>-19238</v>
      </c>
      <c r="I224" s="129">
        <f t="shared" si="8"/>
        <v>0</v>
      </c>
      <c r="J224" s="129">
        <f t="shared" si="8"/>
        <v>0</v>
      </c>
      <c r="K224" s="129">
        <f t="shared" si="8"/>
        <v>0</v>
      </c>
      <c r="L224" s="129">
        <f t="shared" si="8"/>
        <v>0</v>
      </c>
      <c r="M224" s="129">
        <f t="shared" si="8"/>
        <v>0</v>
      </c>
      <c r="N224" s="129">
        <f t="shared" si="8"/>
        <v>0</v>
      </c>
      <c r="O224" s="129">
        <f t="shared" si="8"/>
        <v>0</v>
      </c>
      <c r="P224" s="129">
        <f t="shared" si="8"/>
        <v>0</v>
      </c>
      <c r="Q224" s="129">
        <f t="shared" si="8"/>
        <v>0</v>
      </c>
      <c r="R224" s="129">
        <f t="shared" si="8"/>
        <v>0</v>
      </c>
      <c r="S224" s="129">
        <f t="shared" si="8"/>
        <v>0</v>
      </c>
      <c r="T224" s="129">
        <f t="shared" si="8"/>
        <v>0</v>
      </c>
      <c r="U224" s="129">
        <f t="shared" si="8"/>
        <v>0</v>
      </c>
      <c r="V224" s="129">
        <f t="shared" si="8"/>
        <v>0</v>
      </c>
      <c r="W224" s="129">
        <f t="shared" si="8"/>
        <v>0</v>
      </c>
      <c r="X224" s="129">
        <f t="shared" si="8"/>
        <v>0</v>
      </c>
      <c r="Y224" s="129">
        <f t="shared" si="8"/>
        <v>0</v>
      </c>
      <c r="Z224" s="129">
        <f t="shared" si="8"/>
        <v>0</v>
      </c>
      <c r="AA224" s="129">
        <f t="shared" si="8"/>
        <v>0</v>
      </c>
      <c r="AB224" s="129">
        <f t="shared" si="8"/>
        <v>0</v>
      </c>
      <c r="AC224" s="129">
        <f t="shared" si="8"/>
        <v>0</v>
      </c>
      <c r="AD224" s="129">
        <f t="shared" si="8"/>
        <v>0</v>
      </c>
      <c r="AE224" s="129">
        <f t="shared" si="8"/>
        <v>0</v>
      </c>
      <c r="AF224" s="129">
        <f t="shared" si="8"/>
        <v>0</v>
      </c>
      <c r="AG224" s="129">
        <f t="shared" si="8"/>
        <v>0</v>
      </c>
      <c r="AH224" s="129">
        <f t="shared" si="8"/>
        <v>0</v>
      </c>
      <c r="AI224" s="129">
        <f t="shared" si="8"/>
        <v>0</v>
      </c>
      <c r="AJ224" s="129">
        <f t="shared" si="8"/>
        <v>0</v>
      </c>
      <c r="AK224" s="129">
        <f t="shared" si="8"/>
        <v>0</v>
      </c>
    </row>
    <row r="225" spans="2:37" x14ac:dyDescent="0.25">
      <c r="B225" s="59"/>
      <c r="C225" s="126" t="s">
        <v>441</v>
      </c>
      <c r="D225" s="60"/>
      <c r="E225" s="59"/>
      <c r="F225" s="61"/>
      <c r="G225" s="129">
        <f>+SUMPRODUCT($F$5:$F$223,G5:G223)</f>
        <v>11895402911</v>
      </c>
      <c r="H225" s="129">
        <f t="shared" ref="H225:AK225" si="9">+SUMPRODUCT($F$5:$F$223,H5:H223)</f>
        <v>-5775232842</v>
      </c>
      <c r="I225" s="129">
        <f t="shared" si="9"/>
        <v>0</v>
      </c>
      <c r="J225" s="129">
        <f t="shared" si="9"/>
        <v>0</v>
      </c>
      <c r="K225" s="129">
        <f t="shared" si="9"/>
        <v>0</v>
      </c>
      <c r="L225" s="129">
        <f t="shared" si="9"/>
        <v>0</v>
      </c>
      <c r="M225" s="129">
        <f t="shared" si="9"/>
        <v>0</v>
      </c>
      <c r="N225" s="129">
        <f t="shared" si="9"/>
        <v>0</v>
      </c>
      <c r="O225" s="129">
        <f t="shared" si="9"/>
        <v>0</v>
      </c>
      <c r="P225" s="129">
        <f t="shared" si="9"/>
        <v>0</v>
      </c>
      <c r="Q225" s="129">
        <f t="shared" si="9"/>
        <v>0</v>
      </c>
      <c r="R225" s="129">
        <f t="shared" si="9"/>
        <v>0</v>
      </c>
      <c r="S225" s="129">
        <f t="shared" si="9"/>
        <v>0</v>
      </c>
      <c r="T225" s="129">
        <f t="shared" si="9"/>
        <v>0</v>
      </c>
      <c r="U225" s="129">
        <f t="shared" si="9"/>
        <v>0</v>
      </c>
      <c r="V225" s="129">
        <f t="shared" si="9"/>
        <v>0</v>
      </c>
      <c r="W225" s="129">
        <f t="shared" si="9"/>
        <v>0</v>
      </c>
      <c r="X225" s="129">
        <f t="shared" si="9"/>
        <v>0</v>
      </c>
      <c r="Y225" s="129">
        <f t="shared" si="9"/>
        <v>0</v>
      </c>
      <c r="Z225" s="129">
        <f t="shared" si="9"/>
        <v>0</v>
      </c>
      <c r="AA225" s="129">
        <f t="shared" si="9"/>
        <v>0</v>
      </c>
      <c r="AB225" s="129">
        <f t="shared" si="9"/>
        <v>0</v>
      </c>
      <c r="AC225" s="129">
        <f t="shared" si="9"/>
        <v>0</v>
      </c>
      <c r="AD225" s="129">
        <f t="shared" si="9"/>
        <v>0</v>
      </c>
      <c r="AE225" s="129">
        <f t="shared" si="9"/>
        <v>0</v>
      </c>
      <c r="AF225" s="129">
        <f t="shared" si="9"/>
        <v>0</v>
      </c>
      <c r="AG225" s="129">
        <f t="shared" si="9"/>
        <v>0</v>
      </c>
      <c r="AH225" s="129">
        <f t="shared" si="9"/>
        <v>0</v>
      </c>
      <c r="AI225" s="129">
        <f t="shared" si="9"/>
        <v>0</v>
      </c>
      <c r="AJ225" s="129">
        <f t="shared" si="9"/>
        <v>0</v>
      </c>
      <c r="AK225" s="129">
        <f t="shared" si="9"/>
        <v>0</v>
      </c>
    </row>
    <row r="226" spans="2:37" x14ac:dyDescent="0.25">
      <c r="B226" s="59"/>
      <c r="C226" s="59"/>
      <c r="D226" s="60"/>
      <c r="E226" s="59"/>
      <c r="F226" s="61"/>
      <c r="G226" s="61"/>
      <c r="H226" s="61"/>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row>
    <row r="227" spans="2:37" x14ac:dyDescent="0.25">
      <c r="B227" s="59"/>
      <c r="C227" s="59"/>
      <c r="D227" s="60"/>
      <c r="E227" s="59"/>
      <c r="F227" s="61"/>
      <c r="G227" s="61"/>
      <c r="H227" s="341"/>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row>
    <row r="228" spans="2:37" x14ac:dyDescent="0.25">
      <c r="B228" s="59"/>
      <c r="C228" s="59"/>
      <c r="D228" s="60"/>
      <c r="E228" s="59"/>
      <c r="F228" s="61"/>
      <c r="G228" s="61"/>
      <c r="H228" s="61"/>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row>
    <row r="229" spans="2:37" x14ac:dyDescent="0.25">
      <c r="B229" s="59"/>
      <c r="C229" s="59"/>
      <c r="D229" s="60"/>
      <c r="E229" s="59"/>
      <c r="F229" s="61"/>
      <c r="G229" s="61"/>
      <c r="H229" s="61"/>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row>
    <row r="230" spans="2:37" x14ac:dyDescent="0.25">
      <c r="B230" s="58"/>
      <c r="C230" s="130" t="str">
        <f>+Inventario!C230</f>
        <v xml:space="preserve">OTROS ELEMENTOS PARA ILUMINACIÓN </v>
      </c>
      <c r="D230" s="131"/>
      <c r="E230" s="58"/>
      <c r="F230" s="132"/>
      <c r="G230" s="132"/>
      <c r="H230" s="132"/>
      <c r="I230" s="58"/>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row>
    <row r="231" spans="2:37"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61"/>
      <c r="I231" s="136"/>
      <c r="J231" s="136"/>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row>
    <row r="232" spans="2:37"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61"/>
      <c r="I232" s="136"/>
      <c r="J232" s="136"/>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row>
    <row r="233" spans="2:37"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61"/>
      <c r="I233" s="136"/>
      <c r="J233" s="136"/>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row>
    <row r="234" spans="2:37"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61"/>
      <c r="I234" s="136"/>
      <c r="J234" s="136"/>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row>
    <row r="235" spans="2:37" x14ac:dyDescent="0.25">
      <c r="B235" s="59" t="s">
        <v>547</v>
      </c>
      <c r="C235" s="62" t="str">
        <f>+VLOOKUP(B235,'resumen UCAP'!$A$5:$O$329,2,0)</f>
        <v>Contactor fotocelda 60Amp</v>
      </c>
      <c r="D235" s="63"/>
      <c r="E235" s="63" t="str">
        <f>+VLOOKUP(B235,'resumen UCAP'!$A$5:$O$329,3,0)</f>
        <v>Un</v>
      </c>
      <c r="F235" s="64">
        <f>+VLOOKUP(B235,'resumen UCAP'!$A$5:$O$329,15,0)</f>
        <v>98891</v>
      </c>
      <c r="G235" s="61">
        <v>25</v>
      </c>
      <c r="H235" s="61"/>
      <c r="I235" s="136"/>
      <c r="J235" s="136"/>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row>
    <row r="236" spans="2:37" x14ac:dyDescent="0.25">
      <c r="B236" s="59" t="s">
        <v>548</v>
      </c>
      <c r="C236" s="62" t="str">
        <f>+VLOOKUP(B236,'resumen UCAP'!$A$5:$O$329,2,0)</f>
        <v>BREAKER</v>
      </c>
      <c r="D236" s="63"/>
      <c r="E236" s="63">
        <f>+VLOOKUP(B236,'resumen UCAP'!$A$5:$O$329,3,0)</f>
        <v>0</v>
      </c>
      <c r="F236" s="64">
        <f>+VLOOKUP(B236,'resumen UCAP'!$A$5:$O$329,15,0)</f>
        <v>140937.5</v>
      </c>
      <c r="G236" s="61">
        <v>32</v>
      </c>
      <c r="H236" s="61"/>
      <c r="I236" s="136"/>
      <c r="J236" s="136"/>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row>
    <row r="237" spans="2:37" x14ac:dyDescent="0.25">
      <c r="B237" s="59"/>
      <c r="C237" s="127" t="s">
        <v>289</v>
      </c>
      <c r="D237" s="60"/>
      <c r="E237" s="59"/>
      <c r="F237" s="61"/>
      <c r="G237" s="129">
        <f>+SUM(G231:G236)</f>
        <v>853</v>
      </c>
      <c r="H237" s="129">
        <f t="shared" ref="H237:AK237" si="10">+SUM(H231:H236)</f>
        <v>0</v>
      </c>
      <c r="I237" s="129">
        <f t="shared" si="10"/>
        <v>0</v>
      </c>
      <c r="J237" s="129">
        <f t="shared" si="10"/>
        <v>0</v>
      </c>
      <c r="K237" s="129">
        <f t="shared" si="10"/>
        <v>0</v>
      </c>
      <c r="L237" s="129">
        <f t="shared" si="10"/>
        <v>0</v>
      </c>
      <c r="M237" s="129">
        <f t="shared" si="10"/>
        <v>0</v>
      </c>
      <c r="N237" s="129">
        <f t="shared" si="10"/>
        <v>0</v>
      </c>
      <c r="O237" s="129">
        <f t="shared" si="10"/>
        <v>0</v>
      </c>
      <c r="P237" s="129">
        <f t="shared" si="10"/>
        <v>0</v>
      </c>
      <c r="Q237" s="129">
        <f t="shared" si="10"/>
        <v>0</v>
      </c>
      <c r="R237" s="129">
        <f t="shared" si="10"/>
        <v>0</v>
      </c>
      <c r="S237" s="129">
        <f t="shared" si="10"/>
        <v>0</v>
      </c>
      <c r="T237" s="129">
        <f t="shared" si="10"/>
        <v>0</v>
      </c>
      <c r="U237" s="129">
        <f t="shared" si="10"/>
        <v>0</v>
      </c>
      <c r="V237" s="129">
        <f t="shared" si="10"/>
        <v>0</v>
      </c>
      <c r="W237" s="129">
        <f t="shared" si="10"/>
        <v>0</v>
      </c>
      <c r="X237" s="129">
        <f t="shared" si="10"/>
        <v>0</v>
      </c>
      <c r="Y237" s="129">
        <f t="shared" si="10"/>
        <v>0</v>
      </c>
      <c r="Z237" s="129">
        <f t="shared" si="10"/>
        <v>0</v>
      </c>
      <c r="AA237" s="129">
        <f t="shared" si="10"/>
        <v>0</v>
      </c>
      <c r="AB237" s="129">
        <f t="shared" si="10"/>
        <v>0</v>
      </c>
      <c r="AC237" s="129">
        <f t="shared" si="10"/>
        <v>0</v>
      </c>
      <c r="AD237" s="129">
        <f t="shared" si="10"/>
        <v>0</v>
      </c>
      <c r="AE237" s="129">
        <f t="shared" si="10"/>
        <v>0</v>
      </c>
      <c r="AF237" s="129">
        <f t="shared" si="10"/>
        <v>0</v>
      </c>
      <c r="AG237" s="129">
        <f t="shared" si="10"/>
        <v>0</v>
      </c>
      <c r="AH237" s="129">
        <f t="shared" si="10"/>
        <v>0</v>
      </c>
      <c r="AI237" s="129">
        <f t="shared" si="10"/>
        <v>0</v>
      </c>
      <c r="AJ237" s="129">
        <f t="shared" si="10"/>
        <v>0</v>
      </c>
      <c r="AK237" s="129">
        <f t="shared" si="10"/>
        <v>0</v>
      </c>
    </row>
    <row r="238" spans="2:37" x14ac:dyDescent="0.25">
      <c r="B238" s="59"/>
      <c r="C238" s="126" t="s">
        <v>441</v>
      </c>
      <c r="D238" s="60"/>
      <c r="E238" s="59"/>
      <c r="F238" s="61"/>
      <c r="G238" s="129">
        <f>+SUMPRODUCT($F$231:$F$236,G231:G236)</f>
        <v>79356918.871450007</v>
      </c>
      <c r="H238" s="129">
        <f t="shared" ref="H238:AK238" si="11">+SUMPRODUCT($F$231:$F$236,H231:H236)</f>
        <v>0</v>
      </c>
      <c r="I238" s="129">
        <f t="shared" si="11"/>
        <v>0</v>
      </c>
      <c r="J238" s="129">
        <f t="shared" si="11"/>
        <v>0</v>
      </c>
      <c r="K238" s="129">
        <f t="shared" si="11"/>
        <v>0</v>
      </c>
      <c r="L238" s="129">
        <f t="shared" si="11"/>
        <v>0</v>
      </c>
      <c r="M238" s="129">
        <f t="shared" si="11"/>
        <v>0</v>
      </c>
      <c r="N238" s="129">
        <f t="shared" si="11"/>
        <v>0</v>
      </c>
      <c r="O238" s="129">
        <f t="shared" si="11"/>
        <v>0</v>
      </c>
      <c r="P238" s="129">
        <f t="shared" si="11"/>
        <v>0</v>
      </c>
      <c r="Q238" s="129">
        <f t="shared" si="11"/>
        <v>0</v>
      </c>
      <c r="R238" s="129">
        <f t="shared" si="11"/>
        <v>0</v>
      </c>
      <c r="S238" s="129">
        <f t="shared" si="11"/>
        <v>0</v>
      </c>
      <c r="T238" s="129">
        <f t="shared" si="11"/>
        <v>0</v>
      </c>
      <c r="U238" s="129">
        <f t="shared" si="11"/>
        <v>0</v>
      </c>
      <c r="V238" s="129">
        <f t="shared" si="11"/>
        <v>0</v>
      </c>
      <c r="W238" s="129">
        <f t="shared" si="11"/>
        <v>0</v>
      </c>
      <c r="X238" s="129">
        <f t="shared" si="11"/>
        <v>0</v>
      </c>
      <c r="Y238" s="129">
        <f t="shared" si="11"/>
        <v>0</v>
      </c>
      <c r="Z238" s="129">
        <f t="shared" si="11"/>
        <v>0</v>
      </c>
      <c r="AA238" s="129">
        <f t="shared" si="11"/>
        <v>0</v>
      </c>
      <c r="AB238" s="129">
        <f t="shared" si="11"/>
        <v>0</v>
      </c>
      <c r="AC238" s="129">
        <f t="shared" si="11"/>
        <v>0</v>
      </c>
      <c r="AD238" s="129">
        <f t="shared" si="11"/>
        <v>0</v>
      </c>
      <c r="AE238" s="129">
        <f t="shared" si="11"/>
        <v>0</v>
      </c>
      <c r="AF238" s="129">
        <f t="shared" si="11"/>
        <v>0</v>
      </c>
      <c r="AG238" s="129">
        <f t="shared" si="11"/>
        <v>0</v>
      </c>
      <c r="AH238" s="129">
        <f t="shared" si="11"/>
        <v>0</v>
      </c>
      <c r="AI238" s="129">
        <f t="shared" si="11"/>
        <v>0</v>
      </c>
      <c r="AJ238" s="129">
        <f t="shared" si="11"/>
        <v>0</v>
      </c>
      <c r="AK238" s="129">
        <f t="shared" si="11"/>
        <v>0</v>
      </c>
    </row>
    <row r="239" spans="2:37" x14ac:dyDescent="0.25">
      <c r="B239" s="59"/>
      <c r="C239" s="59"/>
      <c r="D239" s="60"/>
      <c r="E239" s="59"/>
      <c r="F239" s="61"/>
      <c r="G239" s="61"/>
      <c r="H239" s="61"/>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x14ac:dyDescent="0.25">
      <c r="B240" s="59"/>
      <c r="C240" s="59"/>
      <c r="D240" s="60"/>
      <c r="E240" s="59"/>
      <c r="F240" s="61"/>
      <c r="G240" s="61"/>
      <c r="H240" s="61"/>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2:37" x14ac:dyDescent="0.25">
      <c r="B241" s="59"/>
      <c r="C241" s="59"/>
      <c r="D241" s="60"/>
      <c r="E241" s="59"/>
      <c r="F241" s="61"/>
      <c r="G241" s="61"/>
      <c r="H241" s="61"/>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2:37" x14ac:dyDescent="0.25">
      <c r="B242" s="59"/>
      <c r="C242" s="59"/>
      <c r="D242" s="60"/>
      <c r="E242" s="59"/>
      <c r="F242" s="61"/>
      <c r="G242" s="61"/>
      <c r="H242" s="61"/>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2:37" x14ac:dyDescent="0.25">
      <c r="B243" s="58"/>
      <c r="C243" s="130" t="str">
        <f>+Inventario!C243</f>
        <v>POSTES</v>
      </c>
      <c r="D243" s="131"/>
      <c r="E243" s="58"/>
      <c r="F243" s="132"/>
      <c r="G243" s="132"/>
      <c r="H243" s="132"/>
      <c r="I243" s="58"/>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row>
    <row r="244" spans="2:37" x14ac:dyDescent="0.25">
      <c r="B244" s="59" t="s">
        <v>640</v>
      </c>
      <c r="C244" s="62" t="str">
        <f>+VLOOKUP(B244,'resumen UCAP'!$A$5:$O$329,2,0)</f>
        <v>Mástil 14 mts</v>
      </c>
      <c r="D244" s="63"/>
      <c r="E244" s="63" t="str">
        <f>+VLOOKUP(B244,'resumen UCAP'!$A$5:$O$329,3,0)</f>
        <v>Un</v>
      </c>
      <c r="F244" s="64">
        <f>+VLOOKUP(B244,'resumen UCAP'!$A$5:$O$329,15,0)</f>
        <v>6721802.1826086845</v>
      </c>
      <c r="G244" s="61">
        <v>92</v>
      </c>
      <c r="H244" s="61"/>
      <c r="I244" s="136"/>
      <c r="J244" s="136"/>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row>
    <row r="245" spans="2:37"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61"/>
      <c r="I245" s="136"/>
      <c r="J245" s="136"/>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row>
    <row r="246" spans="2:37"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61"/>
      <c r="I246" s="136"/>
      <c r="J246" s="136"/>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row>
    <row r="247" spans="2:37"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61"/>
      <c r="I247" s="136"/>
      <c r="J247" s="136"/>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row>
    <row r="248" spans="2:37" x14ac:dyDescent="0.25">
      <c r="B248" s="59" t="s">
        <v>644</v>
      </c>
      <c r="C248" s="62" t="str">
        <f>+VLOOKUP(B248,'resumen UCAP'!$A$5:$O$329,2,0)</f>
        <v>Poste concreto 14 m</v>
      </c>
      <c r="D248" s="63"/>
      <c r="E248" s="63" t="str">
        <f>+VLOOKUP(B248,'resumen UCAP'!$A$5:$O$329,3,0)</f>
        <v>Un</v>
      </c>
      <c r="F248" s="64">
        <f>+VLOOKUP(B248,'resumen UCAP'!$A$5:$O$329,15,0)</f>
        <v>1450000</v>
      </c>
      <c r="G248" s="61">
        <v>5</v>
      </c>
      <c r="H248" s="61"/>
      <c r="I248" s="136"/>
      <c r="J248" s="136"/>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row>
    <row r="249" spans="2:37"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61"/>
      <c r="I249" s="136"/>
      <c r="J249" s="136"/>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row>
    <row r="250" spans="2:37"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61"/>
      <c r="I250" s="136"/>
      <c r="J250" s="136"/>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row>
    <row r="251" spans="2:37"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61"/>
      <c r="I251" s="136"/>
      <c r="J251" s="136"/>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row>
    <row r="252" spans="2:37"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61"/>
      <c r="I252" s="136"/>
      <c r="J252" s="136"/>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row>
    <row r="253" spans="2:37"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61"/>
      <c r="I253" s="136"/>
      <c r="J253" s="136"/>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row>
    <row r="254" spans="2:37"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61"/>
      <c r="I254" s="136"/>
      <c r="J254" s="136"/>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row>
    <row r="255" spans="2:37"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61"/>
      <c r="I255" s="136"/>
      <c r="J255" s="136"/>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row>
    <row r="256" spans="2:37"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61"/>
      <c r="I256" s="136"/>
      <c r="J256" s="136"/>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row>
    <row r="257" spans="2:37" x14ac:dyDescent="0.25">
      <c r="B257" s="59" t="s">
        <v>653</v>
      </c>
      <c r="C257" s="62" t="str">
        <f>+VLOOKUP(B257,'resumen UCAP'!$A$5:$O$329,2,0)</f>
        <v>Poste tipo aleta 6m</v>
      </c>
      <c r="D257" s="63"/>
      <c r="E257" s="63" t="str">
        <f>+VLOOKUP(B257,'resumen UCAP'!$A$5:$O$329,3,0)</f>
        <v>Un</v>
      </c>
      <c r="F257" s="64">
        <f>+VLOOKUP(B257,'resumen UCAP'!$A$5:$O$329,15,0)</f>
        <v>1300000</v>
      </c>
      <c r="G257" s="61">
        <v>98</v>
      </c>
      <c r="H257" s="61"/>
      <c r="I257" s="136"/>
      <c r="J257" s="136"/>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row>
    <row r="258" spans="2:37"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61"/>
      <c r="I258" s="136"/>
      <c r="J258" s="136"/>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row>
    <row r="259" spans="2:37" x14ac:dyDescent="0.25">
      <c r="B259" s="59" t="s">
        <v>655</v>
      </c>
      <c r="C259" s="62" t="str">
        <f>+VLOOKUP(B259,'resumen UCAP'!$A$5:$O$329,2,0)</f>
        <v>Torrecilla metalica riel</v>
      </c>
      <c r="D259" s="63"/>
      <c r="E259" s="63" t="str">
        <f>+VLOOKUP(B259,'resumen UCAP'!$A$5:$O$329,3,0)</f>
        <v>Un</v>
      </c>
      <c r="F259" s="64">
        <f>+VLOOKUP(B259,'resumen UCAP'!$A$5:$O$329,15,0)</f>
        <v>570000</v>
      </c>
      <c r="G259" s="61">
        <v>243</v>
      </c>
      <c r="H259" s="61"/>
      <c r="I259" s="136"/>
      <c r="J259" s="136"/>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row>
    <row r="260" spans="2:37"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61"/>
      <c r="I260" s="136"/>
      <c r="J260" s="136"/>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row>
    <row r="261" spans="2:37" x14ac:dyDescent="0.25">
      <c r="B261" s="59" t="s">
        <v>657</v>
      </c>
      <c r="C261" s="62" t="str">
        <f>+VLOOKUP(B261,'resumen UCAP'!$A$5:$O$329,2,0)</f>
        <v>Poste metalico 12 m</v>
      </c>
      <c r="D261" s="63"/>
      <c r="E261" s="63" t="str">
        <f>+VLOOKUP(B261,'resumen UCAP'!$A$5:$O$329,3,0)</f>
        <v>Un</v>
      </c>
      <c r="F261" s="64">
        <f>+VLOOKUP(B261,'resumen UCAP'!$A$5:$O$329,15,0)</f>
        <v>2043603.7</v>
      </c>
      <c r="G261" s="61">
        <v>1</v>
      </c>
      <c r="H261" s="61"/>
      <c r="I261" s="136"/>
      <c r="J261" s="136"/>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row>
    <row r="262" spans="2:37"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61"/>
      <c r="I262" s="136"/>
      <c r="J262" s="136"/>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row>
    <row r="263" spans="2:37"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61"/>
      <c r="I263" s="136"/>
      <c r="J263" s="136"/>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row>
    <row r="264" spans="2:37" x14ac:dyDescent="0.25">
      <c r="B264" s="59" t="s">
        <v>660</v>
      </c>
      <c r="C264" s="62" t="str">
        <f>+VLOOKUP(B264,'resumen UCAP'!$A$5:$O$329,2,0)</f>
        <v>Poste metalico 10 m</v>
      </c>
      <c r="D264" s="63"/>
      <c r="E264" s="63" t="str">
        <f>+VLOOKUP(B264,'resumen UCAP'!$A$5:$O$329,3,0)</f>
        <v>Un</v>
      </c>
      <c r="F264" s="64">
        <f>+VLOOKUP(B264,'resumen UCAP'!$A$5:$O$329,15,0)</f>
        <v>1702264</v>
      </c>
      <c r="G264" s="61">
        <v>4</v>
      </c>
      <c r="H264" s="61"/>
      <c r="I264" s="136"/>
      <c r="J264" s="136"/>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row>
    <row r="265" spans="2:37" x14ac:dyDescent="0.25">
      <c r="B265" s="59" t="s">
        <v>661</v>
      </c>
      <c r="C265" s="62" t="str">
        <f>+VLOOKUP(B265,'resumen UCAP'!$A$5:$O$329,2,0)</f>
        <v>Poste indemetal  10.8</v>
      </c>
      <c r="D265" s="63"/>
      <c r="E265" s="63" t="str">
        <f>+VLOOKUP(B265,'resumen UCAP'!$A$5:$O$329,3,0)</f>
        <v>Un</v>
      </c>
      <c r="F265" s="64">
        <f>+VLOOKUP(B265,'resumen UCAP'!$A$5:$O$329,15,0)</f>
        <v>1702264</v>
      </c>
      <c r="G265" s="61">
        <v>20</v>
      </c>
      <c r="H265" s="61"/>
      <c r="I265" s="136"/>
      <c r="J265" s="136"/>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row>
    <row r="266" spans="2:37" x14ac:dyDescent="0.25">
      <c r="B266" s="59" t="s">
        <v>662</v>
      </c>
      <c r="C266" s="62" t="str">
        <f>+VLOOKUP(B266,'resumen UCAP'!$A$5:$O$329,2,0)</f>
        <v>Poste indemetal  12</v>
      </c>
      <c r="D266" s="63"/>
      <c r="E266" s="63" t="str">
        <f>+VLOOKUP(B266,'resumen UCAP'!$A$5:$O$329,3,0)</f>
        <v>Un</v>
      </c>
      <c r="F266" s="64">
        <f>+VLOOKUP(B266,'resumen UCAP'!$A$5:$O$329,15,0)</f>
        <v>1702264</v>
      </c>
      <c r="G266" s="61">
        <v>3</v>
      </c>
      <c r="H266" s="61"/>
      <c r="I266" s="136"/>
      <c r="J266" s="136"/>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row>
    <row r="267" spans="2:37" x14ac:dyDescent="0.25">
      <c r="B267" s="59" t="s">
        <v>663</v>
      </c>
      <c r="C267" s="62" t="str">
        <f>+VLOOKUP(B267,'resumen UCAP'!$A$5:$O$329,2,0)</f>
        <v>Poste ingemetal 8 m</v>
      </c>
      <c r="D267" s="63"/>
      <c r="E267" s="63" t="str">
        <f>+VLOOKUP(B267,'resumen UCAP'!$A$5:$O$329,3,0)</f>
        <v>Un</v>
      </c>
      <c r="F267" s="64">
        <f>+VLOOKUP(B267,'resumen UCAP'!$A$5:$O$329,15,0)</f>
        <v>1229507</v>
      </c>
      <c r="G267" s="61">
        <v>33</v>
      </c>
      <c r="H267" s="61"/>
      <c r="I267" s="136"/>
      <c r="J267" s="136"/>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row>
    <row r="268" spans="2:37" x14ac:dyDescent="0.25">
      <c r="B268" s="59" t="s">
        <v>664</v>
      </c>
      <c r="C268" s="62" t="str">
        <f>+VLOOKUP(B268,'resumen UCAP'!$A$5:$O$329,2,0)</f>
        <v>Poste ingemetal 10 m 2B</v>
      </c>
      <c r="D268" s="63"/>
      <c r="E268" s="63" t="str">
        <f>+VLOOKUP(B268,'resumen UCAP'!$A$5:$O$329,3,0)</f>
        <v>Un</v>
      </c>
      <c r="F268" s="64">
        <f>+VLOOKUP(B268,'resumen UCAP'!$A$5:$O$329,15,0)</f>
        <v>1852264</v>
      </c>
      <c r="G268" s="61">
        <v>19</v>
      </c>
      <c r="H268" s="61"/>
      <c r="I268" s="136"/>
      <c r="J268" s="136"/>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row>
    <row r="269" spans="2:37" x14ac:dyDescent="0.25">
      <c r="B269" s="59" t="s">
        <v>665</v>
      </c>
      <c r="C269" s="62" t="str">
        <f>+VLOOKUP(B269,'resumen UCAP'!$A$5:$O$329,2,0)</f>
        <v>Poste rectangular 3 m</v>
      </c>
      <c r="D269" s="63"/>
      <c r="E269" s="63" t="str">
        <f>+VLOOKUP(B269,'resumen UCAP'!$A$5:$O$329,3,0)</f>
        <v>Un</v>
      </c>
      <c r="F269" s="64">
        <f>+VLOOKUP(B269,'resumen UCAP'!$A$5:$O$329,15,0)</f>
        <v>1229507</v>
      </c>
      <c r="G269" s="61">
        <v>8</v>
      </c>
      <c r="H269" s="61"/>
      <c r="I269" s="136"/>
      <c r="J269" s="13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row>
    <row r="270" spans="2:37" x14ac:dyDescent="0.25">
      <c r="B270" s="59" t="s">
        <v>666</v>
      </c>
      <c r="C270" s="62" t="str">
        <f>+VLOOKUP(B270,'resumen UCAP'!$A$5:$O$329,2,0)</f>
        <v>Poste rectangular 8 m</v>
      </c>
      <c r="D270" s="63"/>
      <c r="E270" s="63" t="str">
        <f>+VLOOKUP(B270,'resumen UCAP'!$A$5:$O$329,3,0)</f>
        <v>Un</v>
      </c>
      <c r="F270" s="64">
        <f>+VLOOKUP(B270,'resumen UCAP'!$A$5:$O$329,15,0)</f>
        <v>1852264</v>
      </c>
      <c r="G270" s="61">
        <v>4</v>
      </c>
      <c r="H270" s="61"/>
      <c r="I270" s="136"/>
      <c r="J270" s="136"/>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row>
    <row r="271" spans="2:37" x14ac:dyDescent="0.25">
      <c r="B271" s="59" t="s">
        <v>667</v>
      </c>
      <c r="C271" s="62" t="str">
        <f>+VLOOKUP(B271,'resumen UCAP'!$A$5:$O$329,2,0)</f>
        <v>Poste ingemetal 10 m 1B</v>
      </c>
      <c r="D271" s="63"/>
      <c r="E271" s="63" t="str">
        <f>+VLOOKUP(B271,'resumen UCAP'!$A$5:$O$329,3,0)</f>
        <v>Un</v>
      </c>
      <c r="F271" s="64">
        <f>+VLOOKUP(B271,'resumen UCAP'!$A$5:$O$329,15,0)</f>
        <v>1852264</v>
      </c>
      <c r="G271" s="61">
        <v>9</v>
      </c>
      <c r="H271" s="61"/>
      <c r="I271" s="136"/>
      <c r="J271" s="136"/>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row>
    <row r="272" spans="2:37" x14ac:dyDescent="0.25">
      <c r="B272" s="59" t="s">
        <v>668</v>
      </c>
      <c r="C272" s="62" t="str">
        <f>+VLOOKUP(B272,'resumen UCAP'!$A$5:$O$329,2,0)</f>
        <v>Poste IGO INGAL 10.5 m</v>
      </c>
      <c r="D272" s="63"/>
      <c r="E272" s="63" t="str">
        <f>+VLOOKUP(B272,'resumen UCAP'!$A$5:$O$329,3,0)</f>
        <v>Un</v>
      </c>
      <c r="F272" s="64">
        <f>+VLOOKUP(B272,'resumen UCAP'!$A$5:$O$329,15,0)</f>
        <v>1702264</v>
      </c>
      <c r="G272" s="61">
        <v>16</v>
      </c>
      <c r="H272" s="61"/>
      <c r="I272" s="136"/>
      <c r="J272" s="136"/>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row>
    <row r="273" spans="2:37" x14ac:dyDescent="0.25">
      <c r="B273" s="59" t="s">
        <v>669</v>
      </c>
      <c r="C273" s="62" t="str">
        <f>+VLOOKUP(B273,'resumen UCAP'!$A$5:$O$329,2,0)</f>
        <v>Mastil 14 mts</v>
      </c>
      <c r="D273" s="63"/>
      <c r="E273" s="63" t="str">
        <f>+VLOOKUP(B273,'resumen UCAP'!$A$5:$O$329,3,0)</f>
        <v>Un</v>
      </c>
      <c r="F273" s="64">
        <f>+VLOOKUP(B273,'resumen UCAP'!$A$5:$O$329,15,0)</f>
        <v>6741367.4000000004</v>
      </c>
      <c r="G273" s="61">
        <v>10</v>
      </c>
      <c r="H273" s="61"/>
      <c r="I273" s="136"/>
      <c r="J273" s="136"/>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row>
    <row r="274" spans="2:37"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61"/>
      <c r="I274" s="136"/>
      <c r="J274" s="136"/>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row>
    <row r="275" spans="2:37"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61"/>
      <c r="I275" s="136"/>
      <c r="J275" s="136"/>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row>
    <row r="276" spans="2:37"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61"/>
      <c r="I276" s="136"/>
      <c r="J276" s="136"/>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row>
    <row r="277" spans="2:37"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61"/>
      <c r="I277" s="136"/>
      <c r="J277" s="136"/>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row>
    <row r="278" spans="2:37"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61"/>
      <c r="I278" s="136"/>
      <c r="J278" s="136"/>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row>
    <row r="279" spans="2:37" x14ac:dyDescent="0.25">
      <c r="B279" s="59" t="s">
        <v>675</v>
      </c>
      <c r="C279" s="62" t="str">
        <f>+VLOOKUP(B279,'resumen UCAP'!$A$5:$O$329,2,0)</f>
        <v>Poste Republicano</v>
      </c>
      <c r="D279" s="63"/>
      <c r="E279" s="63" t="str">
        <f>+VLOOKUP(B279,'resumen UCAP'!$A$5:$O$329,3,0)</f>
        <v>Un</v>
      </c>
      <c r="F279" s="64">
        <f>+VLOOKUP(B279,'resumen UCAP'!$A$5:$O$329,15,0)</f>
        <v>3500000</v>
      </c>
      <c r="G279" s="61">
        <v>10</v>
      </c>
      <c r="H279" s="61"/>
      <c r="I279" s="136"/>
      <c r="J279" s="136"/>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row>
    <row r="280" spans="2:37" x14ac:dyDescent="0.25">
      <c r="B280" s="59" t="s">
        <v>676</v>
      </c>
      <c r="C280" s="62" t="str">
        <f>+VLOOKUP(B280,'resumen UCAP'!$A$5:$O$329,2,0)</f>
        <v>Poste tipo aleta 6m</v>
      </c>
      <c r="D280" s="63"/>
      <c r="E280" s="63" t="str">
        <f>+VLOOKUP(B280,'resumen UCAP'!$A$5:$O$329,3,0)</f>
        <v>Un</v>
      </c>
      <c r="F280" s="64">
        <f>+VLOOKUP(B280,'resumen UCAP'!$A$5:$O$329,15,0)</f>
        <v>1300000</v>
      </c>
      <c r="G280" s="61">
        <v>1</v>
      </c>
      <c r="H280" s="61"/>
      <c r="I280" s="136"/>
      <c r="J280" s="136"/>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row>
    <row r="281" spans="2:37" x14ac:dyDescent="0.25">
      <c r="B281" s="59"/>
      <c r="C281" s="127" t="s">
        <v>289</v>
      </c>
      <c r="D281" s="60"/>
      <c r="E281" s="59"/>
      <c r="F281" s="61"/>
      <c r="G281" s="129">
        <f>+SUM(G244:G280)</f>
        <v>8305</v>
      </c>
      <c r="H281" s="129">
        <f t="shared" ref="H281:AK281" si="12">+SUM(H244:H280)</f>
        <v>0</v>
      </c>
      <c r="I281" s="129">
        <f t="shared" si="12"/>
        <v>0</v>
      </c>
      <c r="J281" s="129">
        <f t="shared" si="12"/>
        <v>0</v>
      </c>
      <c r="K281" s="129">
        <f t="shared" si="12"/>
        <v>0</v>
      </c>
      <c r="L281" s="129">
        <f t="shared" si="12"/>
        <v>0</v>
      </c>
      <c r="M281" s="129">
        <f t="shared" si="12"/>
        <v>0</v>
      </c>
      <c r="N281" s="129">
        <f t="shared" si="12"/>
        <v>0</v>
      </c>
      <c r="O281" s="129">
        <f t="shared" si="12"/>
        <v>0</v>
      </c>
      <c r="P281" s="129">
        <f t="shared" si="12"/>
        <v>0</v>
      </c>
      <c r="Q281" s="129">
        <f t="shared" si="12"/>
        <v>0</v>
      </c>
      <c r="R281" s="129">
        <f t="shared" si="12"/>
        <v>0</v>
      </c>
      <c r="S281" s="129">
        <f t="shared" si="12"/>
        <v>0</v>
      </c>
      <c r="T281" s="129">
        <f t="shared" si="12"/>
        <v>0</v>
      </c>
      <c r="U281" s="129">
        <f t="shared" si="12"/>
        <v>0</v>
      </c>
      <c r="V281" s="129">
        <f t="shared" si="12"/>
        <v>0</v>
      </c>
      <c r="W281" s="129">
        <f t="shared" si="12"/>
        <v>0</v>
      </c>
      <c r="X281" s="129">
        <f t="shared" si="12"/>
        <v>0</v>
      </c>
      <c r="Y281" s="129">
        <f t="shared" si="12"/>
        <v>0</v>
      </c>
      <c r="Z281" s="129">
        <f t="shared" si="12"/>
        <v>0</v>
      </c>
      <c r="AA281" s="129">
        <f t="shared" si="12"/>
        <v>0</v>
      </c>
      <c r="AB281" s="129">
        <f t="shared" si="12"/>
        <v>0</v>
      </c>
      <c r="AC281" s="129">
        <f t="shared" si="12"/>
        <v>0</v>
      </c>
      <c r="AD281" s="129">
        <f t="shared" si="12"/>
        <v>0</v>
      </c>
      <c r="AE281" s="129">
        <f t="shared" si="12"/>
        <v>0</v>
      </c>
      <c r="AF281" s="129">
        <f t="shared" si="12"/>
        <v>0</v>
      </c>
      <c r="AG281" s="129">
        <f t="shared" si="12"/>
        <v>0</v>
      </c>
      <c r="AH281" s="129">
        <f t="shared" si="12"/>
        <v>0</v>
      </c>
      <c r="AI281" s="129">
        <f t="shared" si="12"/>
        <v>0</v>
      </c>
      <c r="AJ281" s="129">
        <f t="shared" si="12"/>
        <v>0</v>
      </c>
      <c r="AK281" s="129">
        <f t="shared" si="12"/>
        <v>0</v>
      </c>
    </row>
    <row r="282" spans="2:37" x14ac:dyDescent="0.25">
      <c r="B282" s="59"/>
      <c r="C282" s="126" t="s">
        <v>441</v>
      </c>
      <c r="D282" s="60"/>
      <c r="E282" s="59"/>
      <c r="F282" s="61"/>
      <c r="G282" s="129">
        <f>+SUMPRODUCT($F$244:$F$280,G244:G280)</f>
        <v>11484769552.199991</v>
      </c>
      <c r="H282" s="129">
        <f t="shared" ref="H282:AK282" si="13">+SUMPRODUCT($F$244:$F$280,H244:H280)</f>
        <v>0</v>
      </c>
      <c r="I282" s="129">
        <f t="shared" si="13"/>
        <v>0</v>
      </c>
      <c r="J282" s="129">
        <f t="shared" si="13"/>
        <v>0</v>
      </c>
      <c r="K282" s="129">
        <f t="shared" si="13"/>
        <v>0</v>
      </c>
      <c r="L282" s="129">
        <f t="shared" si="13"/>
        <v>0</v>
      </c>
      <c r="M282" s="129">
        <f t="shared" si="13"/>
        <v>0</v>
      </c>
      <c r="N282" s="129">
        <f t="shared" si="13"/>
        <v>0</v>
      </c>
      <c r="O282" s="129">
        <f t="shared" si="13"/>
        <v>0</v>
      </c>
      <c r="P282" s="129">
        <f t="shared" si="13"/>
        <v>0</v>
      </c>
      <c r="Q282" s="129">
        <f t="shared" si="13"/>
        <v>0</v>
      </c>
      <c r="R282" s="129">
        <f t="shared" si="13"/>
        <v>0</v>
      </c>
      <c r="S282" s="129">
        <f t="shared" si="13"/>
        <v>0</v>
      </c>
      <c r="T282" s="129">
        <f t="shared" si="13"/>
        <v>0</v>
      </c>
      <c r="U282" s="129">
        <f t="shared" si="13"/>
        <v>0</v>
      </c>
      <c r="V282" s="129">
        <f t="shared" si="13"/>
        <v>0</v>
      </c>
      <c r="W282" s="129">
        <f t="shared" si="13"/>
        <v>0</v>
      </c>
      <c r="X282" s="129">
        <f t="shared" si="13"/>
        <v>0</v>
      </c>
      <c r="Y282" s="129">
        <f t="shared" si="13"/>
        <v>0</v>
      </c>
      <c r="Z282" s="129">
        <f t="shared" si="13"/>
        <v>0</v>
      </c>
      <c r="AA282" s="129">
        <f t="shared" si="13"/>
        <v>0</v>
      </c>
      <c r="AB282" s="129">
        <f t="shared" si="13"/>
        <v>0</v>
      </c>
      <c r="AC282" s="129">
        <f t="shared" si="13"/>
        <v>0</v>
      </c>
      <c r="AD282" s="129">
        <f t="shared" si="13"/>
        <v>0</v>
      </c>
      <c r="AE282" s="129">
        <f t="shared" si="13"/>
        <v>0</v>
      </c>
      <c r="AF282" s="129">
        <f t="shared" si="13"/>
        <v>0</v>
      </c>
      <c r="AG282" s="129">
        <f t="shared" si="13"/>
        <v>0</v>
      </c>
      <c r="AH282" s="129">
        <f t="shared" si="13"/>
        <v>0</v>
      </c>
      <c r="AI282" s="129">
        <f t="shared" si="13"/>
        <v>0</v>
      </c>
      <c r="AJ282" s="129">
        <f t="shared" si="13"/>
        <v>0</v>
      </c>
      <c r="AK282" s="129">
        <f t="shared" si="13"/>
        <v>0</v>
      </c>
    </row>
    <row r="283" spans="2:37" x14ac:dyDescent="0.25">
      <c r="B283" s="59"/>
      <c r="C283" s="126"/>
      <c r="D283" s="60"/>
      <c r="E283" s="59"/>
      <c r="F283" s="61"/>
      <c r="G283" s="129"/>
      <c r="H283" s="61"/>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row>
    <row r="284" spans="2:37" x14ac:dyDescent="0.25">
      <c r="B284" s="59"/>
      <c r="C284" s="59"/>
      <c r="D284" s="60"/>
      <c r="E284" s="59"/>
      <c r="F284" s="61"/>
      <c r="G284" s="61"/>
      <c r="H284" s="6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row>
    <row r="285" spans="2:37" x14ac:dyDescent="0.25">
      <c r="B285" s="59"/>
      <c r="C285" s="59"/>
      <c r="D285" s="60"/>
      <c r="E285" s="59"/>
      <c r="F285" s="61"/>
      <c r="G285" s="61"/>
      <c r="H285" s="61"/>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row>
    <row r="286" spans="2:37" x14ac:dyDescent="0.25">
      <c r="B286" s="59"/>
      <c r="C286" s="59"/>
      <c r="D286" s="60"/>
      <c r="E286" s="59"/>
      <c r="F286" s="61"/>
      <c r="G286" s="61"/>
      <c r="H286" s="61"/>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row>
    <row r="287" spans="2:37" x14ac:dyDescent="0.25">
      <c r="B287" s="58"/>
      <c r="C287" s="130" t="str">
        <f>+Inventario!C287</f>
        <v>REDES</v>
      </c>
      <c r="D287" s="131"/>
      <c r="E287" s="58"/>
      <c r="F287" s="132"/>
      <c r="G287" s="132"/>
      <c r="H287" s="132"/>
      <c r="I287" s="58"/>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row>
    <row r="288" spans="2:37"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61"/>
      <c r="I288" s="136"/>
      <c r="J288" s="136"/>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row>
    <row r="289" spans="2:37"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61"/>
      <c r="I289" s="136"/>
      <c r="J289" s="136"/>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row>
    <row r="290" spans="2:37"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61"/>
      <c r="I290" s="136"/>
      <c r="J290" s="136"/>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row>
    <row r="291" spans="2:37"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61"/>
      <c r="I291" s="136"/>
      <c r="J291" s="136"/>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row>
    <row r="292" spans="2:37"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61"/>
      <c r="I292" s="136"/>
      <c r="J292" s="136"/>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row>
    <row r="293" spans="2:37"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61"/>
      <c r="I293" s="136"/>
      <c r="J293" s="136"/>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row>
    <row r="294" spans="2:37"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61"/>
      <c r="I294" s="136"/>
      <c r="J294" s="136"/>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row>
    <row r="295" spans="2:37"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61"/>
      <c r="I295" s="136"/>
      <c r="J295" s="136"/>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row>
    <row r="296" spans="2:37"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61"/>
      <c r="I296" s="136"/>
      <c r="J296" s="136"/>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row>
    <row r="297" spans="2:37" x14ac:dyDescent="0.25">
      <c r="B297" s="59"/>
      <c r="C297" s="127" t="s">
        <v>289</v>
      </c>
      <c r="D297" s="60"/>
      <c r="E297" s="59"/>
      <c r="F297" s="61"/>
      <c r="G297" s="129">
        <f>+SUM(G288:G296)</f>
        <v>1807012</v>
      </c>
      <c r="H297" s="129">
        <f t="shared" ref="H297:AK297" si="14">+SUM(H288:H296)</f>
        <v>0</v>
      </c>
      <c r="I297" s="129">
        <f t="shared" si="14"/>
        <v>0</v>
      </c>
      <c r="J297" s="129">
        <f t="shared" si="14"/>
        <v>0</v>
      </c>
      <c r="K297" s="129">
        <f t="shared" si="14"/>
        <v>0</v>
      </c>
      <c r="L297" s="129">
        <f t="shared" si="14"/>
        <v>0</v>
      </c>
      <c r="M297" s="129">
        <f t="shared" si="14"/>
        <v>0</v>
      </c>
      <c r="N297" s="129">
        <f t="shared" si="14"/>
        <v>0</v>
      </c>
      <c r="O297" s="129">
        <f t="shared" si="14"/>
        <v>0</v>
      </c>
      <c r="P297" s="129">
        <f t="shared" si="14"/>
        <v>0</v>
      </c>
      <c r="Q297" s="129">
        <f t="shared" si="14"/>
        <v>0</v>
      </c>
      <c r="R297" s="129">
        <f t="shared" si="14"/>
        <v>0</v>
      </c>
      <c r="S297" s="129">
        <f t="shared" si="14"/>
        <v>0</v>
      </c>
      <c r="T297" s="129">
        <f t="shared" si="14"/>
        <v>0</v>
      </c>
      <c r="U297" s="129">
        <f t="shared" si="14"/>
        <v>0</v>
      </c>
      <c r="V297" s="129">
        <f t="shared" si="14"/>
        <v>0</v>
      </c>
      <c r="W297" s="129">
        <f t="shared" si="14"/>
        <v>0</v>
      </c>
      <c r="X297" s="129">
        <f t="shared" si="14"/>
        <v>0</v>
      </c>
      <c r="Y297" s="129">
        <f t="shared" si="14"/>
        <v>0</v>
      </c>
      <c r="Z297" s="129">
        <f t="shared" si="14"/>
        <v>0</v>
      </c>
      <c r="AA297" s="129">
        <f t="shared" si="14"/>
        <v>0</v>
      </c>
      <c r="AB297" s="129">
        <f t="shared" si="14"/>
        <v>0</v>
      </c>
      <c r="AC297" s="129">
        <f t="shared" si="14"/>
        <v>0</v>
      </c>
      <c r="AD297" s="129">
        <f t="shared" si="14"/>
        <v>0</v>
      </c>
      <c r="AE297" s="129">
        <f t="shared" si="14"/>
        <v>0</v>
      </c>
      <c r="AF297" s="129">
        <f t="shared" si="14"/>
        <v>0</v>
      </c>
      <c r="AG297" s="129">
        <f t="shared" si="14"/>
        <v>0</v>
      </c>
      <c r="AH297" s="129">
        <f t="shared" si="14"/>
        <v>0</v>
      </c>
      <c r="AI297" s="129">
        <f t="shared" si="14"/>
        <v>0</v>
      </c>
      <c r="AJ297" s="129">
        <f t="shared" si="14"/>
        <v>0</v>
      </c>
      <c r="AK297" s="129">
        <f t="shared" si="14"/>
        <v>0</v>
      </c>
    </row>
    <row r="298" spans="2:37" x14ac:dyDescent="0.25">
      <c r="B298" s="59"/>
      <c r="C298" s="126" t="s">
        <v>441</v>
      </c>
      <c r="D298" s="60"/>
      <c r="E298" s="59"/>
      <c r="F298" s="61"/>
      <c r="G298" s="129">
        <f>+SUMPRODUCT($F$288:$F$296,G288:G296)</f>
        <v>4760293899.9256382</v>
      </c>
      <c r="H298" s="129">
        <f t="shared" ref="H298:AK298" si="15">+SUMPRODUCT($F$288:$F$296,H288:H296)</f>
        <v>0</v>
      </c>
      <c r="I298" s="129">
        <f t="shared" si="15"/>
        <v>0</v>
      </c>
      <c r="J298" s="129">
        <f t="shared" si="15"/>
        <v>0</v>
      </c>
      <c r="K298" s="129">
        <f t="shared" si="15"/>
        <v>0</v>
      </c>
      <c r="L298" s="129">
        <f t="shared" si="15"/>
        <v>0</v>
      </c>
      <c r="M298" s="129">
        <f t="shared" si="15"/>
        <v>0</v>
      </c>
      <c r="N298" s="129">
        <f t="shared" si="15"/>
        <v>0</v>
      </c>
      <c r="O298" s="129">
        <f t="shared" si="15"/>
        <v>0</v>
      </c>
      <c r="P298" s="129">
        <f t="shared" si="15"/>
        <v>0</v>
      </c>
      <c r="Q298" s="129">
        <f t="shared" si="15"/>
        <v>0</v>
      </c>
      <c r="R298" s="129">
        <f t="shared" si="15"/>
        <v>0</v>
      </c>
      <c r="S298" s="129">
        <f t="shared" si="15"/>
        <v>0</v>
      </c>
      <c r="T298" s="129">
        <f t="shared" si="15"/>
        <v>0</v>
      </c>
      <c r="U298" s="129">
        <f t="shared" si="15"/>
        <v>0</v>
      </c>
      <c r="V298" s="129">
        <f t="shared" si="15"/>
        <v>0</v>
      </c>
      <c r="W298" s="129">
        <f t="shared" si="15"/>
        <v>0</v>
      </c>
      <c r="X298" s="129">
        <f t="shared" si="15"/>
        <v>0</v>
      </c>
      <c r="Y298" s="129">
        <f t="shared" si="15"/>
        <v>0</v>
      </c>
      <c r="Z298" s="129">
        <f t="shared" si="15"/>
        <v>0</v>
      </c>
      <c r="AA298" s="129">
        <f t="shared" si="15"/>
        <v>0</v>
      </c>
      <c r="AB298" s="129">
        <f t="shared" si="15"/>
        <v>0</v>
      </c>
      <c r="AC298" s="129">
        <f t="shared" si="15"/>
        <v>0</v>
      </c>
      <c r="AD298" s="129">
        <f t="shared" si="15"/>
        <v>0</v>
      </c>
      <c r="AE298" s="129">
        <f t="shared" si="15"/>
        <v>0</v>
      </c>
      <c r="AF298" s="129">
        <f t="shared" si="15"/>
        <v>0</v>
      </c>
      <c r="AG298" s="129">
        <f t="shared" si="15"/>
        <v>0</v>
      </c>
      <c r="AH298" s="129">
        <f t="shared" si="15"/>
        <v>0</v>
      </c>
      <c r="AI298" s="129">
        <f t="shared" si="15"/>
        <v>0</v>
      </c>
      <c r="AJ298" s="129">
        <f t="shared" si="15"/>
        <v>0</v>
      </c>
      <c r="AK298" s="129">
        <f t="shared" si="15"/>
        <v>0</v>
      </c>
    </row>
    <row r="299" spans="2:37" x14ac:dyDescent="0.25">
      <c r="B299" s="59"/>
      <c r="C299" s="126"/>
      <c r="D299" s="60"/>
      <c r="E299" s="59"/>
      <c r="F299" s="61"/>
      <c r="G299" s="129"/>
      <c r="H299" s="61"/>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row>
    <row r="300" spans="2:37" x14ac:dyDescent="0.25">
      <c r="B300" s="59"/>
      <c r="C300" s="59"/>
      <c r="D300" s="60"/>
      <c r="E300" s="59"/>
      <c r="F300" s="61"/>
      <c r="G300" s="61"/>
      <c r="H300" s="61"/>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row>
    <row r="301" spans="2:37" x14ac:dyDescent="0.25">
      <c r="B301" s="59"/>
      <c r="C301" s="59"/>
      <c r="D301" s="60"/>
      <c r="E301" s="59"/>
      <c r="F301" s="61"/>
      <c r="G301" s="61"/>
      <c r="H301" s="61"/>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row>
    <row r="302" spans="2:37" x14ac:dyDescent="0.25">
      <c r="B302" s="59"/>
      <c r="C302" s="59"/>
      <c r="D302" s="60"/>
      <c r="E302" s="59"/>
      <c r="F302" s="61"/>
      <c r="G302" s="61"/>
      <c r="H302" s="61"/>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row>
    <row r="303" spans="2:37" x14ac:dyDescent="0.25">
      <c r="B303" s="58"/>
      <c r="C303" s="130" t="str">
        <f>+Inventario!C303</f>
        <v>CAMARAS, CANALIZACIONES, DUCTOS</v>
      </c>
      <c r="D303" s="131"/>
      <c r="E303" s="58"/>
      <c r="F303" s="132"/>
      <c r="G303" s="132"/>
      <c r="H303" s="132"/>
      <c r="I303" s="58"/>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row>
    <row r="304" spans="2:37"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61"/>
      <c r="I304" s="136"/>
      <c r="J304" s="136"/>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row>
    <row r="305" spans="2:37"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61"/>
      <c r="I305" s="136"/>
      <c r="J305" s="136"/>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row>
    <row r="306" spans="2:37"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61"/>
      <c r="I306" s="136"/>
      <c r="J306" s="136"/>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row>
    <row r="307" spans="2:37" x14ac:dyDescent="0.25">
      <c r="B307" s="59"/>
      <c r="C307" s="127" t="s">
        <v>289</v>
      </c>
      <c r="D307" s="60"/>
      <c r="E307" s="59"/>
      <c r="F307" s="61"/>
      <c r="G307" s="129">
        <f>+SUM(G304:G306)</f>
        <v>70020</v>
      </c>
      <c r="H307" s="129">
        <f t="shared" ref="H307:AK307" si="16">+SUM(H304:H306)</f>
        <v>0</v>
      </c>
      <c r="I307" s="129">
        <f t="shared" si="16"/>
        <v>0</v>
      </c>
      <c r="J307" s="129">
        <f t="shared" si="16"/>
        <v>0</v>
      </c>
      <c r="K307" s="129">
        <f t="shared" si="16"/>
        <v>0</v>
      </c>
      <c r="L307" s="129">
        <f t="shared" si="16"/>
        <v>0</v>
      </c>
      <c r="M307" s="129">
        <f t="shared" si="16"/>
        <v>0</v>
      </c>
      <c r="N307" s="129">
        <f t="shared" si="16"/>
        <v>0</v>
      </c>
      <c r="O307" s="129">
        <f t="shared" si="16"/>
        <v>0</v>
      </c>
      <c r="P307" s="129">
        <f t="shared" si="16"/>
        <v>0</v>
      </c>
      <c r="Q307" s="129">
        <f t="shared" si="16"/>
        <v>0</v>
      </c>
      <c r="R307" s="129">
        <f t="shared" si="16"/>
        <v>0</v>
      </c>
      <c r="S307" s="129">
        <f t="shared" si="16"/>
        <v>0</v>
      </c>
      <c r="T307" s="129">
        <f t="shared" si="16"/>
        <v>0</v>
      </c>
      <c r="U307" s="129">
        <f t="shared" si="16"/>
        <v>0</v>
      </c>
      <c r="V307" s="129">
        <f t="shared" si="16"/>
        <v>0</v>
      </c>
      <c r="W307" s="129">
        <f t="shared" si="16"/>
        <v>0</v>
      </c>
      <c r="X307" s="129">
        <f t="shared" si="16"/>
        <v>0</v>
      </c>
      <c r="Y307" s="129">
        <f t="shared" si="16"/>
        <v>0</v>
      </c>
      <c r="Z307" s="129">
        <f t="shared" si="16"/>
        <v>0</v>
      </c>
      <c r="AA307" s="129">
        <f t="shared" si="16"/>
        <v>0</v>
      </c>
      <c r="AB307" s="129">
        <f t="shared" si="16"/>
        <v>0</v>
      </c>
      <c r="AC307" s="129">
        <f t="shared" si="16"/>
        <v>0</v>
      </c>
      <c r="AD307" s="129">
        <f t="shared" si="16"/>
        <v>0</v>
      </c>
      <c r="AE307" s="129">
        <f t="shared" si="16"/>
        <v>0</v>
      </c>
      <c r="AF307" s="129">
        <f t="shared" si="16"/>
        <v>0</v>
      </c>
      <c r="AG307" s="129">
        <f t="shared" si="16"/>
        <v>0</v>
      </c>
      <c r="AH307" s="129">
        <f t="shared" si="16"/>
        <v>0</v>
      </c>
      <c r="AI307" s="129">
        <f t="shared" si="16"/>
        <v>0</v>
      </c>
      <c r="AJ307" s="129">
        <f t="shared" si="16"/>
        <v>0</v>
      </c>
      <c r="AK307" s="129">
        <f t="shared" si="16"/>
        <v>0</v>
      </c>
    </row>
    <row r="308" spans="2:37" x14ac:dyDescent="0.25">
      <c r="B308" s="59"/>
      <c r="C308" s="126" t="s">
        <v>441</v>
      </c>
      <c r="D308" s="60"/>
      <c r="E308" s="59"/>
      <c r="F308" s="61"/>
      <c r="G308" s="129">
        <f>+SUMPRODUCT($F$304:$F$306,G304:G306)</f>
        <v>1668817116</v>
      </c>
      <c r="H308" s="129">
        <f t="shared" ref="H308:AK308" si="17">+SUMPRODUCT($F$304:$F$306,H304:H306)</f>
        <v>0</v>
      </c>
      <c r="I308" s="129">
        <f t="shared" si="17"/>
        <v>0</v>
      </c>
      <c r="J308" s="129">
        <f t="shared" si="17"/>
        <v>0</v>
      </c>
      <c r="K308" s="129">
        <f t="shared" si="17"/>
        <v>0</v>
      </c>
      <c r="L308" s="129">
        <f t="shared" si="17"/>
        <v>0</v>
      </c>
      <c r="M308" s="129">
        <f t="shared" si="17"/>
        <v>0</v>
      </c>
      <c r="N308" s="129">
        <f t="shared" si="17"/>
        <v>0</v>
      </c>
      <c r="O308" s="129">
        <f t="shared" si="17"/>
        <v>0</v>
      </c>
      <c r="P308" s="129">
        <f t="shared" si="17"/>
        <v>0</v>
      </c>
      <c r="Q308" s="129">
        <f t="shared" si="17"/>
        <v>0</v>
      </c>
      <c r="R308" s="129">
        <f t="shared" si="17"/>
        <v>0</v>
      </c>
      <c r="S308" s="129">
        <f t="shared" si="17"/>
        <v>0</v>
      </c>
      <c r="T308" s="129">
        <f t="shared" si="17"/>
        <v>0</v>
      </c>
      <c r="U308" s="129">
        <f t="shared" si="17"/>
        <v>0</v>
      </c>
      <c r="V308" s="129">
        <f t="shared" si="17"/>
        <v>0</v>
      </c>
      <c r="W308" s="129">
        <f t="shared" si="17"/>
        <v>0</v>
      </c>
      <c r="X308" s="129">
        <f t="shared" si="17"/>
        <v>0</v>
      </c>
      <c r="Y308" s="129">
        <f t="shared" si="17"/>
        <v>0</v>
      </c>
      <c r="Z308" s="129">
        <f t="shared" si="17"/>
        <v>0</v>
      </c>
      <c r="AA308" s="129">
        <f t="shared" si="17"/>
        <v>0</v>
      </c>
      <c r="AB308" s="129">
        <f t="shared" si="17"/>
        <v>0</v>
      </c>
      <c r="AC308" s="129">
        <f t="shared" si="17"/>
        <v>0</v>
      </c>
      <c r="AD308" s="129">
        <f t="shared" si="17"/>
        <v>0</v>
      </c>
      <c r="AE308" s="129">
        <f t="shared" si="17"/>
        <v>0</v>
      </c>
      <c r="AF308" s="129">
        <f t="shared" si="17"/>
        <v>0</v>
      </c>
      <c r="AG308" s="129">
        <f t="shared" si="17"/>
        <v>0</v>
      </c>
      <c r="AH308" s="129">
        <f t="shared" si="17"/>
        <v>0</v>
      </c>
      <c r="AI308" s="129">
        <f t="shared" si="17"/>
        <v>0</v>
      </c>
      <c r="AJ308" s="129">
        <f t="shared" si="17"/>
        <v>0</v>
      </c>
      <c r="AK308" s="129">
        <f t="shared" si="17"/>
        <v>0</v>
      </c>
    </row>
    <row r="309" spans="2:37" x14ac:dyDescent="0.25">
      <c r="B309" s="59"/>
      <c r="C309" s="126"/>
      <c r="D309" s="60"/>
      <c r="E309" s="59"/>
      <c r="F309" s="61"/>
      <c r="G309" s="129"/>
      <c r="H309" s="61"/>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row>
    <row r="310" spans="2:37" x14ac:dyDescent="0.25">
      <c r="B310" s="59"/>
      <c r="C310" s="59"/>
      <c r="D310" s="60"/>
      <c r="E310" s="59"/>
      <c r="F310" s="61"/>
      <c r="G310" s="61"/>
      <c r="H310" s="61"/>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row>
    <row r="311" spans="2:37" x14ac:dyDescent="0.25">
      <c r="B311" s="59"/>
      <c r="C311" s="59"/>
      <c r="D311" s="60"/>
      <c r="E311" s="59"/>
      <c r="F311" s="61"/>
      <c r="G311" s="61"/>
      <c r="H311" s="61"/>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row>
    <row r="312" spans="2:37" x14ac:dyDescent="0.25">
      <c r="B312" s="59"/>
      <c r="C312" s="59"/>
      <c r="D312" s="60"/>
      <c r="E312" s="59"/>
      <c r="F312" s="61"/>
      <c r="G312" s="61"/>
      <c r="H312" s="61"/>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row>
    <row r="313" spans="2:37" x14ac:dyDescent="0.25">
      <c r="B313" s="58"/>
      <c r="C313" s="130" t="str">
        <f>+Inventario!C313</f>
        <v>TRANSFORMADORES, ELEMENTOS SUBESTACIONES</v>
      </c>
      <c r="D313" s="131"/>
      <c r="E313" s="58"/>
      <c r="F313" s="132"/>
      <c r="G313" s="132"/>
      <c r="H313" s="132"/>
      <c r="I313" s="58"/>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row>
    <row r="314" spans="2:37"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61"/>
      <c r="I314" s="136"/>
      <c r="J314" s="136"/>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row>
    <row r="315" spans="2:37"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61"/>
      <c r="I315" s="136"/>
      <c r="J315" s="136"/>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row>
    <row r="316" spans="2:37"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61"/>
      <c r="I316" s="136"/>
      <c r="J316" s="136"/>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row>
    <row r="317" spans="2:37" x14ac:dyDescent="0.25">
      <c r="B317" s="59" t="s">
        <v>692</v>
      </c>
      <c r="C317" s="62" t="str">
        <f>+VLOOKUP(B317,'resumen UCAP'!$A$5:$O$329,2,0)</f>
        <v>Pararrayos DPS</v>
      </c>
      <c r="D317" s="63"/>
      <c r="E317" s="63" t="str">
        <f>+VLOOKUP(B317,'resumen UCAP'!$A$5:$O$329,3,0)</f>
        <v>Un</v>
      </c>
      <c r="F317" s="64">
        <f>+VLOOKUP(B317,'resumen UCAP'!$A$5:$O$329,15,0)</f>
        <v>200000</v>
      </c>
      <c r="G317" s="61">
        <v>395</v>
      </c>
      <c r="H317" s="61"/>
      <c r="I317" s="136"/>
      <c r="J317" s="136"/>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row>
    <row r="318" spans="2:37" x14ac:dyDescent="0.25">
      <c r="B318" s="59" t="s">
        <v>693</v>
      </c>
      <c r="C318" s="62" t="str">
        <f>+VLOOKUP(B318,'resumen UCAP'!$A$5:$O$329,2,0)</f>
        <v>Corta circuito</v>
      </c>
      <c r="D318" s="63"/>
      <c r="E318" s="63" t="str">
        <f>+VLOOKUP(B318,'resumen UCAP'!$A$5:$O$329,3,0)</f>
        <v>Un</v>
      </c>
      <c r="F318" s="64">
        <f>+VLOOKUP(B318,'resumen UCAP'!$A$5:$O$329,15,0)</f>
        <v>150000</v>
      </c>
      <c r="G318" s="61">
        <v>389</v>
      </c>
      <c r="H318" s="61"/>
      <c r="I318" s="136"/>
      <c r="J318" s="136"/>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row>
    <row r="319" spans="2:37" x14ac:dyDescent="0.25">
      <c r="B319" s="59" t="s">
        <v>694</v>
      </c>
      <c r="C319" s="62" t="str">
        <f>+VLOOKUP(B319,'resumen UCAP'!$A$5:$O$329,2,0)</f>
        <v>Cruceta</v>
      </c>
      <c r="D319" s="63"/>
      <c r="E319" s="63" t="str">
        <f>+VLOOKUP(B319,'resumen UCAP'!$A$5:$O$329,3,0)</f>
        <v>Un</v>
      </c>
      <c r="F319" s="64">
        <f>+VLOOKUP(B319,'resumen UCAP'!$A$5:$O$329,15,0)</f>
        <v>120000</v>
      </c>
      <c r="G319" s="61">
        <v>1164</v>
      </c>
      <c r="H319" s="61"/>
      <c r="I319" s="136"/>
      <c r="J319" s="136"/>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row>
    <row r="320" spans="2:37" x14ac:dyDescent="0.25">
      <c r="B320" s="59"/>
      <c r="C320" s="127" t="s">
        <v>289</v>
      </c>
      <c r="D320" s="60"/>
      <c r="E320" s="59"/>
      <c r="F320" s="61"/>
      <c r="G320" s="129">
        <f>+SUM(G314:G319)</f>
        <v>2154</v>
      </c>
      <c r="H320" s="129">
        <f t="shared" ref="H320:AK320" si="18">+SUM(H314:H319)</f>
        <v>0</v>
      </c>
      <c r="I320" s="129">
        <f t="shared" si="18"/>
        <v>0</v>
      </c>
      <c r="J320" s="129">
        <f t="shared" si="18"/>
        <v>0</v>
      </c>
      <c r="K320" s="129">
        <f t="shared" si="18"/>
        <v>0</v>
      </c>
      <c r="L320" s="129">
        <f t="shared" si="18"/>
        <v>0</v>
      </c>
      <c r="M320" s="129">
        <f t="shared" si="18"/>
        <v>0</v>
      </c>
      <c r="N320" s="129">
        <f t="shared" si="18"/>
        <v>0</v>
      </c>
      <c r="O320" s="129">
        <f t="shared" si="18"/>
        <v>0</v>
      </c>
      <c r="P320" s="129">
        <f t="shared" si="18"/>
        <v>0</v>
      </c>
      <c r="Q320" s="129">
        <f t="shared" si="18"/>
        <v>0</v>
      </c>
      <c r="R320" s="129">
        <f t="shared" si="18"/>
        <v>0</v>
      </c>
      <c r="S320" s="129">
        <f t="shared" si="18"/>
        <v>0</v>
      </c>
      <c r="T320" s="129">
        <f t="shared" si="18"/>
        <v>0</v>
      </c>
      <c r="U320" s="129">
        <f t="shared" si="18"/>
        <v>0</v>
      </c>
      <c r="V320" s="129">
        <f t="shared" si="18"/>
        <v>0</v>
      </c>
      <c r="W320" s="129">
        <f t="shared" si="18"/>
        <v>0</v>
      </c>
      <c r="X320" s="129">
        <f t="shared" si="18"/>
        <v>0</v>
      </c>
      <c r="Y320" s="129">
        <f t="shared" si="18"/>
        <v>0</v>
      </c>
      <c r="Z320" s="129">
        <f t="shared" si="18"/>
        <v>0</v>
      </c>
      <c r="AA320" s="129">
        <f t="shared" si="18"/>
        <v>0</v>
      </c>
      <c r="AB320" s="129">
        <f t="shared" si="18"/>
        <v>0</v>
      </c>
      <c r="AC320" s="129">
        <f t="shared" si="18"/>
        <v>0</v>
      </c>
      <c r="AD320" s="129">
        <f t="shared" si="18"/>
        <v>0</v>
      </c>
      <c r="AE320" s="129">
        <f t="shared" si="18"/>
        <v>0</v>
      </c>
      <c r="AF320" s="129">
        <f t="shared" si="18"/>
        <v>0</v>
      </c>
      <c r="AG320" s="129">
        <f t="shared" si="18"/>
        <v>0</v>
      </c>
      <c r="AH320" s="129">
        <f t="shared" si="18"/>
        <v>0</v>
      </c>
      <c r="AI320" s="129">
        <f t="shared" si="18"/>
        <v>0</v>
      </c>
      <c r="AJ320" s="129">
        <f t="shared" si="18"/>
        <v>0</v>
      </c>
      <c r="AK320" s="129">
        <f t="shared" si="18"/>
        <v>0</v>
      </c>
    </row>
    <row r="321" spans="2:37" x14ac:dyDescent="0.25">
      <c r="B321" s="59"/>
      <c r="C321" s="126" t="s">
        <v>441</v>
      </c>
      <c r="D321" s="60"/>
      <c r="E321" s="59"/>
      <c r="F321" s="61"/>
      <c r="G321" s="129">
        <f>+SUMPRODUCT($F$314:$F$319,G314:G319)</f>
        <v>1133426580.25</v>
      </c>
      <c r="H321" s="129">
        <f t="shared" ref="H321:AK321" si="19">+SUMPRODUCT($F$314:$F$319,H314:H319)</f>
        <v>0</v>
      </c>
      <c r="I321" s="129">
        <f t="shared" si="19"/>
        <v>0</v>
      </c>
      <c r="J321" s="129">
        <f t="shared" si="19"/>
        <v>0</v>
      </c>
      <c r="K321" s="129">
        <f t="shared" si="19"/>
        <v>0</v>
      </c>
      <c r="L321" s="129">
        <f t="shared" si="19"/>
        <v>0</v>
      </c>
      <c r="M321" s="129">
        <f t="shared" si="19"/>
        <v>0</v>
      </c>
      <c r="N321" s="129">
        <f t="shared" si="19"/>
        <v>0</v>
      </c>
      <c r="O321" s="129">
        <f t="shared" si="19"/>
        <v>0</v>
      </c>
      <c r="P321" s="129">
        <f t="shared" si="19"/>
        <v>0</v>
      </c>
      <c r="Q321" s="129">
        <f t="shared" si="19"/>
        <v>0</v>
      </c>
      <c r="R321" s="129">
        <f t="shared" si="19"/>
        <v>0</v>
      </c>
      <c r="S321" s="129">
        <f t="shared" si="19"/>
        <v>0</v>
      </c>
      <c r="T321" s="129">
        <f t="shared" si="19"/>
        <v>0</v>
      </c>
      <c r="U321" s="129">
        <f t="shared" si="19"/>
        <v>0</v>
      </c>
      <c r="V321" s="129">
        <f t="shared" si="19"/>
        <v>0</v>
      </c>
      <c r="W321" s="129">
        <f t="shared" si="19"/>
        <v>0</v>
      </c>
      <c r="X321" s="129">
        <f t="shared" si="19"/>
        <v>0</v>
      </c>
      <c r="Y321" s="129">
        <f t="shared" si="19"/>
        <v>0</v>
      </c>
      <c r="Z321" s="129">
        <f t="shared" si="19"/>
        <v>0</v>
      </c>
      <c r="AA321" s="129">
        <f t="shared" si="19"/>
        <v>0</v>
      </c>
      <c r="AB321" s="129">
        <f t="shared" si="19"/>
        <v>0</v>
      </c>
      <c r="AC321" s="129">
        <f t="shared" si="19"/>
        <v>0</v>
      </c>
      <c r="AD321" s="129">
        <f t="shared" si="19"/>
        <v>0</v>
      </c>
      <c r="AE321" s="129">
        <f t="shared" si="19"/>
        <v>0</v>
      </c>
      <c r="AF321" s="129">
        <f t="shared" si="19"/>
        <v>0</v>
      </c>
      <c r="AG321" s="129">
        <f t="shared" si="19"/>
        <v>0</v>
      </c>
      <c r="AH321" s="129">
        <f t="shared" si="19"/>
        <v>0</v>
      </c>
      <c r="AI321" s="129">
        <f t="shared" si="19"/>
        <v>0</v>
      </c>
      <c r="AJ321" s="129">
        <f t="shared" si="19"/>
        <v>0</v>
      </c>
      <c r="AK321" s="129">
        <f t="shared" si="19"/>
        <v>0</v>
      </c>
    </row>
    <row r="322" spans="2:37" x14ac:dyDescent="0.25">
      <c r="B322" s="59"/>
      <c r="C322" s="126"/>
      <c r="D322" s="60"/>
      <c r="E322" s="59"/>
      <c r="F322" s="61"/>
      <c r="G322" s="129"/>
      <c r="H322" s="61"/>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row>
    <row r="323" spans="2:37" x14ac:dyDescent="0.25">
      <c r="B323" s="59"/>
      <c r="C323" s="59"/>
      <c r="D323" s="60"/>
      <c r="E323" s="59"/>
      <c r="F323" s="61"/>
      <c r="G323" s="61"/>
      <c r="H323" s="61"/>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row>
    <row r="324" spans="2:37" x14ac:dyDescent="0.25">
      <c r="B324" s="59"/>
      <c r="C324" s="59"/>
      <c r="D324" s="60"/>
      <c r="E324" s="59"/>
      <c r="F324" s="61"/>
      <c r="G324" s="61"/>
      <c r="H324" s="61"/>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row>
    <row r="325" spans="2:37" x14ac:dyDescent="0.25">
      <c r="B325" s="59"/>
      <c r="C325" s="59"/>
      <c r="D325" s="60"/>
      <c r="E325" s="59"/>
      <c r="F325" s="61"/>
      <c r="G325" s="61"/>
      <c r="H325" s="61"/>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row>
    <row r="326" spans="2:37" x14ac:dyDescent="0.25">
      <c r="B326" s="58"/>
      <c r="C326" s="130" t="str">
        <f>+Inventario!C326</f>
        <v>MEDIDORES</v>
      </c>
      <c r="D326" s="131"/>
      <c r="E326" s="58"/>
      <c r="F326" s="132"/>
      <c r="G326" s="132"/>
      <c r="H326" s="132"/>
      <c r="I326" s="58"/>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row>
    <row r="327" spans="2:37" x14ac:dyDescent="0.25">
      <c r="B327" s="59" t="s">
        <v>695</v>
      </c>
      <c r="C327" s="62" t="str">
        <f>+VLOOKUP(B327,'resumen UCAP'!$A$5:$O$329,2,0)</f>
        <v>Medidor digital</v>
      </c>
      <c r="D327" s="63"/>
      <c r="E327" s="63" t="str">
        <f>+VLOOKUP(B327,'resumen UCAP'!$A$5:$O$329,3,0)</f>
        <v>Un</v>
      </c>
      <c r="F327" s="64">
        <f>+VLOOKUP(B327,'resumen UCAP'!$A$5:$O$329,15,0)</f>
        <v>379591.8367346939</v>
      </c>
      <c r="G327" s="61">
        <v>49</v>
      </c>
      <c r="H327" s="61"/>
      <c r="I327" s="136"/>
      <c r="J327" s="136"/>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row>
    <row r="328" spans="2:37" x14ac:dyDescent="0.25">
      <c r="B328" s="59" t="s">
        <v>696</v>
      </c>
      <c r="C328" s="62" t="str">
        <f>+VLOOKUP(B328,'resumen UCAP'!$A$5:$O$329,2,0)</f>
        <v>Medidor telegestion</v>
      </c>
      <c r="D328" s="63"/>
      <c r="E328" s="63" t="str">
        <f>+VLOOKUP(B328,'resumen UCAP'!$A$5:$O$329,3,0)</f>
        <v>Un</v>
      </c>
      <c r="F328" s="64">
        <f>+VLOOKUP(B328,'resumen UCAP'!$A$5:$O$329,15,0)</f>
        <v>3260000</v>
      </c>
      <c r="G328" s="61">
        <v>2</v>
      </c>
      <c r="H328" s="61"/>
      <c r="I328" s="136"/>
      <c r="J328" s="136"/>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row>
    <row r="329" spans="2:37" x14ac:dyDescent="0.25">
      <c r="B329" s="59"/>
      <c r="C329" s="127" t="s">
        <v>289</v>
      </c>
      <c r="D329" s="60"/>
      <c r="E329" s="59"/>
      <c r="F329" s="61"/>
      <c r="G329" s="129">
        <f>+SUM(G327:G328)</f>
        <v>51</v>
      </c>
      <c r="H329" s="129">
        <f t="shared" ref="H329:AK329" si="20">+SUM(H327:H328)</f>
        <v>0</v>
      </c>
      <c r="I329" s="129">
        <f t="shared" si="20"/>
        <v>0</v>
      </c>
      <c r="J329" s="129">
        <f t="shared" si="20"/>
        <v>0</v>
      </c>
      <c r="K329" s="129">
        <f t="shared" si="20"/>
        <v>0</v>
      </c>
      <c r="L329" s="129">
        <f t="shared" si="20"/>
        <v>0</v>
      </c>
      <c r="M329" s="129">
        <f t="shared" si="20"/>
        <v>0</v>
      </c>
      <c r="N329" s="129">
        <f t="shared" si="20"/>
        <v>0</v>
      </c>
      <c r="O329" s="129">
        <f t="shared" si="20"/>
        <v>0</v>
      </c>
      <c r="P329" s="129">
        <f t="shared" si="20"/>
        <v>0</v>
      </c>
      <c r="Q329" s="129">
        <f t="shared" si="20"/>
        <v>0</v>
      </c>
      <c r="R329" s="129">
        <f t="shared" si="20"/>
        <v>0</v>
      </c>
      <c r="S329" s="129">
        <f t="shared" si="20"/>
        <v>0</v>
      </c>
      <c r="T329" s="129">
        <f t="shared" si="20"/>
        <v>0</v>
      </c>
      <c r="U329" s="129">
        <f t="shared" si="20"/>
        <v>0</v>
      </c>
      <c r="V329" s="129">
        <f t="shared" si="20"/>
        <v>0</v>
      </c>
      <c r="W329" s="129">
        <f t="shared" si="20"/>
        <v>0</v>
      </c>
      <c r="X329" s="129">
        <f t="shared" si="20"/>
        <v>0</v>
      </c>
      <c r="Y329" s="129">
        <f t="shared" si="20"/>
        <v>0</v>
      </c>
      <c r="Z329" s="129">
        <f t="shared" si="20"/>
        <v>0</v>
      </c>
      <c r="AA329" s="129">
        <f t="shared" si="20"/>
        <v>0</v>
      </c>
      <c r="AB329" s="129">
        <f t="shared" si="20"/>
        <v>0</v>
      </c>
      <c r="AC329" s="129">
        <f t="shared" si="20"/>
        <v>0</v>
      </c>
      <c r="AD329" s="129">
        <f t="shared" si="20"/>
        <v>0</v>
      </c>
      <c r="AE329" s="129">
        <f t="shared" si="20"/>
        <v>0</v>
      </c>
      <c r="AF329" s="129">
        <f t="shared" si="20"/>
        <v>0</v>
      </c>
      <c r="AG329" s="129">
        <f t="shared" si="20"/>
        <v>0</v>
      </c>
      <c r="AH329" s="129">
        <f t="shared" si="20"/>
        <v>0</v>
      </c>
      <c r="AI329" s="129">
        <f t="shared" si="20"/>
        <v>0</v>
      </c>
      <c r="AJ329" s="129">
        <f t="shared" si="20"/>
        <v>0</v>
      </c>
      <c r="AK329" s="129">
        <f t="shared" si="20"/>
        <v>0</v>
      </c>
    </row>
    <row r="330" spans="2:37" x14ac:dyDescent="0.25">
      <c r="B330" s="59"/>
      <c r="C330" s="126" t="s">
        <v>441</v>
      </c>
      <c r="D330" s="60"/>
      <c r="E330" s="59"/>
      <c r="F330" s="61"/>
      <c r="G330" s="129">
        <f>+SUMPRODUCT($F$327:$F$328,G327:G328)</f>
        <v>25120000</v>
      </c>
      <c r="H330" s="129">
        <f t="shared" ref="H330:AK330" si="21">+SUMPRODUCT($F$327:$F$328,H327:H328)</f>
        <v>0</v>
      </c>
      <c r="I330" s="129">
        <f t="shared" si="21"/>
        <v>0</v>
      </c>
      <c r="J330" s="129">
        <f t="shared" si="21"/>
        <v>0</v>
      </c>
      <c r="K330" s="129">
        <f t="shared" si="21"/>
        <v>0</v>
      </c>
      <c r="L330" s="129">
        <f t="shared" si="21"/>
        <v>0</v>
      </c>
      <c r="M330" s="129">
        <f t="shared" si="21"/>
        <v>0</v>
      </c>
      <c r="N330" s="129">
        <f t="shared" si="21"/>
        <v>0</v>
      </c>
      <c r="O330" s="129">
        <f t="shared" si="21"/>
        <v>0</v>
      </c>
      <c r="P330" s="129">
        <f t="shared" si="21"/>
        <v>0</v>
      </c>
      <c r="Q330" s="129">
        <f t="shared" si="21"/>
        <v>0</v>
      </c>
      <c r="R330" s="129">
        <f t="shared" si="21"/>
        <v>0</v>
      </c>
      <c r="S330" s="129">
        <f t="shared" si="21"/>
        <v>0</v>
      </c>
      <c r="T330" s="129">
        <f t="shared" si="21"/>
        <v>0</v>
      </c>
      <c r="U330" s="129">
        <f t="shared" si="21"/>
        <v>0</v>
      </c>
      <c r="V330" s="129">
        <f t="shared" si="21"/>
        <v>0</v>
      </c>
      <c r="W330" s="129">
        <f t="shared" si="21"/>
        <v>0</v>
      </c>
      <c r="X330" s="129">
        <f t="shared" si="21"/>
        <v>0</v>
      </c>
      <c r="Y330" s="129">
        <f t="shared" si="21"/>
        <v>0</v>
      </c>
      <c r="Z330" s="129">
        <f t="shared" si="21"/>
        <v>0</v>
      </c>
      <c r="AA330" s="129">
        <f t="shared" si="21"/>
        <v>0</v>
      </c>
      <c r="AB330" s="129">
        <f t="shared" si="21"/>
        <v>0</v>
      </c>
      <c r="AC330" s="129">
        <f t="shared" si="21"/>
        <v>0</v>
      </c>
      <c r="AD330" s="129">
        <f t="shared" si="21"/>
        <v>0</v>
      </c>
      <c r="AE330" s="129">
        <f t="shared" si="21"/>
        <v>0</v>
      </c>
      <c r="AF330" s="129">
        <f t="shared" si="21"/>
        <v>0</v>
      </c>
      <c r="AG330" s="129">
        <f t="shared" si="21"/>
        <v>0</v>
      </c>
      <c r="AH330" s="129">
        <f t="shared" si="21"/>
        <v>0</v>
      </c>
      <c r="AI330" s="129">
        <f t="shared" si="21"/>
        <v>0</v>
      </c>
      <c r="AJ330" s="129">
        <f t="shared" si="21"/>
        <v>0</v>
      </c>
      <c r="AK330" s="129">
        <f t="shared" si="21"/>
        <v>0</v>
      </c>
    </row>
    <row r="331" spans="2:37" x14ac:dyDescent="0.25">
      <c r="B331" s="59"/>
      <c r="C331" s="126"/>
      <c r="D331" s="60"/>
      <c r="E331" s="59"/>
      <c r="F331" s="61"/>
      <c r="G331" s="129"/>
      <c r="H331" s="61"/>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x14ac:dyDescent="0.25">
      <c r="B332" s="59"/>
      <c r="C332" s="59"/>
      <c r="D332" s="60"/>
      <c r="E332" s="59"/>
      <c r="F332" s="61"/>
      <c r="G332" s="61"/>
      <c r="H332" s="61"/>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x14ac:dyDescent="0.25">
      <c r="B333" s="59"/>
      <c r="C333" s="59"/>
      <c r="D333" s="60"/>
      <c r="E333" s="59"/>
      <c r="F333" s="61"/>
      <c r="G333" s="61"/>
      <c r="H333" s="61"/>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x14ac:dyDescent="0.25">
      <c r="B334" s="59"/>
      <c r="C334" s="59"/>
      <c r="D334" s="60"/>
      <c r="E334" s="59"/>
      <c r="F334" s="61"/>
      <c r="G334" s="61"/>
      <c r="H334" s="61"/>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x14ac:dyDescent="0.25">
      <c r="B335" s="58"/>
      <c r="C335" s="130" t="str">
        <f>+Inventario!C335</f>
        <v xml:space="preserve">SISTEMA DE TELEGESTIÓN </v>
      </c>
      <c r="D335" s="131"/>
      <c r="E335" s="58"/>
      <c r="F335" s="132"/>
      <c r="G335" s="132"/>
      <c r="H335" s="132"/>
      <c r="I335" s="58"/>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row>
    <row r="336" spans="2:37"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61"/>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row>
    <row r="337" spans="1:37" x14ac:dyDescent="0.25">
      <c r="B337" s="59"/>
      <c r="C337" s="59"/>
      <c r="D337" s="60"/>
      <c r="E337" s="59"/>
      <c r="F337" s="61"/>
      <c r="G337" s="61"/>
      <c r="H337" s="61"/>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1:37" s="121" customFormat="1" x14ac:dyDescent="0.25">
      <c r="A338" s="57"/>
      <c r="B338" s="59"/>
      <c r="C338" s="127" t="s">
        <v>289</v>
      </c>
      <c r="D338" s="60"/>
      <c r="E338" s="59"/>
      <c r="F338" s="61"/>
      <c r="G338" s="129">
        <f>+SUM(G336:G337)</f>
        <v>0</v>
      </c>
      <c r="H338" s="129">
        <f t="shared" ref="H338:AK338" si="22">+SUM(H336:H337)</f>
        <v>0</v>
      </c>
      <c r="I338" s="129">
        <f t="shared" si="22"/>
        <v>0</v>
      </c>
      <c r="J338" s="129">
        <f t="shared" si="22"/>
        <v>0</v>
      </c>
      <c r="K338" s="129">
        <f t="shared" si="22"/>
        <v>0</v>
      </c>
      <c r="L338" s="129">
        <f t="shared" si="22"/>
        <v>0</v>
      </c>
      <c r="M338" s="129">
        <f t="shared" si="22"/>
        <v>0</v>
      </c>
      <c r="N338" s="129">
        <f t="shared" si="22"/>
        <v>0</v>
      </c>
      <c r="O338" s="129">
        <f t="shared" si="22"/>
        <v>0</v>
      </c>
      <c r="P338" s="129">
        <f t="shared" si="22"/>
        <v>0</v>
      </c>
      <c r="Q338" s="129">
        <f t="shared" si="22"/>
        <v>0</v>
      </c>
      <c r="R338" s="129">
        <f t="shared" si="22"/>
        <v>0</v>
      </c>
      <c r="S338" s="129">
        <f t="shared" si="22"/>
        <v>0</v>
      </c>
      <c r="T338" s="129">
        <f t="shared" si="22"/>
        <v>0</v>
      </c>
      <c r="U338" s="129">
        <f t="shared" si="22"/>
        <v>0</v>
      </c>
      <c r="V338" s="129">
        <f t="shared" si="22"/>
        <v>0</v>
      </c>
      <c r="W338" s="129">
        <f t="shared" si="22"/>
        <v>0</v>
      </c>
      <c r="X338" s="129">
        <f t="shared" si="22"/>
        <v>0</v>
      </c>
      <c r="Y338" s="129">
        <f t="shared" si="22"/>
        <v>0</v>
      </c>
      <c r="Z338" s="129">
        <f t="shared" si="22"/>
        <v>0</v>
      </c>
      <c r="AA338" s="129">
        <f t="shared" si="22"/>
        <v>0</v>
      </c>
      <c r="AB338" s="129">
        <f t="shared" si="22"/>
        <v>0</v>
      </c>
      <c r="AC338" s="129">
        <f t="shared" si="22"/>
        <v>0</v>
      </c>
      <c r="AD338" s="129">
        <f t="shared" si="22"/>
        <v>0</v>
      </c>
      <c r="AE338" s="129">
        <f t="shared" si="22"/>
        <v>0</v>
      </c>
      <c r="AF338" s="129">
        <f t="shared" si="22"/>
        <v>0</v>
      </c>
      <c r="AG338" s="129">
        <f t="shared" si="22"/>
        <v>0</v>
      </c>
      <c r="AH338" s="129">
        <f t="shared" si="22"/>
        <v>0</v>
      </c>
      <c r="AI338" s="129">
        <f t="shared" si="22"/>
        <v>0</v>
      </c>
      <c r="AJ338" s="129">
        <f t="shared" si="22"/>
        <v>0</v>
      </c>
      <c r="AK338" s="129">
        <f t="shared" si="22"/>
        <v>0</v>
      </c>
    </row>
    <row r="339" spans="1:37" s="121" customFormat="1" x14ac:dyDescent="0.25">
      <c r="A339" s="57"/>
      <c r="B339" s="59"/>
      <c r="C339" s="126" t="s">
        <v>441</v>
      </c>
      <c r="D339" s="60"/>
      <c r="E339" s="59"/>
      <c r="F339" s="61"/>
      <c r="G339" s="129">
        <f>+SUMPRODUCT($F$336:$F$337,G336:G337)</f>
        <v>0</v>
      </c>
      <c r="H339" s="129">
        <f t="shared" ref="H339:AK339" si="23">+SUMPRODUCT($F$336:$F$337,H336:H337)</f>
        <v>0</v>
      </c>
      <c r="I339" s="129">
        <f t="shared" si="23"/>
        <v>0</v>
      </c>
      <c r="J339" s="129">
        <f t="shared" si="23"/>
        <v>0</v>
      </c>
      <c r="K339" s="129">
        <f t="shared" si="23"/>
        <v>0</v>
      </c>
      <c r="L339" s="129">
        <f t="shared" si="23"/>
        <v>0</v>
      </c>
      <c r="M339" s="129">
        <f t="shared" si="23"/>
        <v>0</v>
      </c>
      <c r="N339" s="129">
        <f t="shared" si="23"/>
        <v>0</v>
      </c>
      <c r="O339" s="129">
        <f t="shared" si="23"/>
        <v>0</v>
      </c>
      <c r="P339" s="129">
        <f t="shared" si="23"/>
        <v>0</v>
      </c>
      <c r="Q339" s="129">
        <f t="shared" si="23"/>
        <v>0</v>
      </c>
      <c r="R339" s="129">
        <f t="shared" si="23"/>
        <v>0</v>
      </c>
      <c r="S339" s="129">
        <f t="shared" si="23"/>
        <v>0</v>
      </c>
      <c r="T339" s="129">
        <f t="shared" si="23"/>
        <v>0</v>
      </c>
      <c r="U339" s="129">
        <f t="shared" si="23"/>
        <v>0</v>
      </c>
      <c r="V339" s="129">
        <f t="shared" si="23"/>
        <v>0</v>
      </c>
      <c r="W339" s="129">
        <f t="shared" si="23"/>
        <v>0</v>
      </c>
      <c r="X339" s="129">
        <f t="shared" si="23"/>
        <v>0</v>
      </c>
      <c r="Y339" s="129">
        <f t="shared" si="23"/>
        <v>0</v>
      </c>
      <c r="Z339" s="129">
        <f t="shared" si="23"/>
        <v>0</v>
      </c>
      <c r="AA339" s="129">
        <f t="shared" si="23"/>
        <v>0</v>
      </c>
      <c r="AB339" s="129">
        <f t="shared" si="23"/>
        <v>0</v>
      </c>
      <c r="AC339" s="129">
        <f t="shared" si="23"/>
        <v>0</v>
      </c>
      <c r="AD339" s="129">
        <f t="shared" si="23"/>
        <v>0</v>
      </c>
      <c r="AE339" s="129">
        <f t="shared" si="23"/>
        <v>0</v>
      </c>
      <c r="AF339" s="129">
        <f t="shared" si="23"/>
        <v>0</v>
      </c>
      <c r="AG339" s="129">
        <f t="shared" si="23"/>
        <v>0</v>
      </c>
      <c r="AH339" s="129">
        <f t="shared" si="23"/>
        <v>0</v>
      </c>
      <c r="AI339" s="129">
        <f t="shared" si="23"/>
        <v>0</v>
      </c>
      <c r="AJ339" s="129">
        <f t="shared" si="23"/>
        <v>0</v>
      </c>
      <c r="AK339" s="129">
        <f t="shared" si="23"/>
        <v>0</v>
      </c>
    </row>
    <row r="340" spans="1:37" s="121" customFormat="1" x14ac:dyDescent="0.25">
      <c r="A340" s="57"/>
      <c r="B340" s="59"/>
      <c r="C340" s="59"/>
      <c r="D340" s="60"/>
      <c r="E340" s="59"/>
      <c r="F340" s="61"/>
      <c r="G340" s="61"/>
      <c r="H340" s="61"/>
      <c r="I340" s="59"/>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row>
    <row r="341" spans="1:37" s="121" customFormat="1" x14ac:dyDescent="0.25">
      <c r="A341" s="57"/>
      <c r="B341" s="59"/>
      <c r="C341" s="59"/>
      <c r="D341" s="60"/>
      <c r="E341" s="59"/>
      <c r="F341" s="61"/>
      <c r="G341" s="61"/>
      <c r="H341" s="61"/>
      <c r="I341" s="59"/>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row>
    <row r="342" spans="1:37" s="121" customFormat="1" x14ac:dyDescent="0.25">
      <c r="A342" s="57"/>
      <c r="B342" s="59"/>
      <c r="C342" s="59"/>
      <c r="D342" s="60"/>
      <c r="E342" s="59"/>
      <c r="F342" s="61"/>
      <c r="G342" s="61"/>
      <c r="H342" s="61"/>
      <c r="I342" s="59"/>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row>
    <row r="343" spans="1:37" s="121" customFormat="1" x14ac:dyDescent="0.25">
      <c r="A343" s="57"/>
      <c r="B343" s="59"/>
      <c r="C343" s="59"/>
      <c r="D343" s="60"/>
      <c r="E343" s="59"/>
      <c r="F343" s="61"/>
      <c r="G343" s="61"/>
      <c r="H343" s="61"/>
      <c r="I343" s="59"/>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row>
    <row r="344" spans="1:37" s="121" customFormat="1" x14ac:dyDescent="0.25">
      <c r="A344" s="57"/>
      <c r="B344" s="57"/>
      <c r="C344" s="68" t="s">
        <v>439</v>
      </c>
      <c r="D344" s="120"/>
      <c r="E344" s="57"/>
      <c r="G344" s="134">
        <f>G339+G330+G321+G308+G298+G282+G238+G225</f>
        <v>31047186978.247078</v>
      </c>
      <c r="H344" s="134">
        <f>H339+H330+H321+H308+H298+H282+H238+H225</f>
        <v>-5775232842</v>
      </c>
      <c r="I344" s="134">
        <f t="shared" ref="I344:AK344" si="24">I339+I330+I321+I308+I298+I282+I238+I225</f>
        <v>0</v>
      </c>
      <c r="J344" s="134">
        <f t="shared" si="24"/>
        <v>0</v>
      </c>
      <c r="K344" s="134">
        <f t="shared" si="24"/>
        <v>0</v>
      </c>
      <c r="L344" s="134">
        <f t="shared" si="24"/>
        <v>0</v>
      </c>
      <c r="M344" s="134">
        <f t="shared" si="24"/>
        <v>0</v>
      </c>
      <c r="N344" s="134">
        <f t="shared" si="24"/>
        <v>0</v>
      </c>
      <c r="O344" s="134">
        <f t="shared" si="24"/>
        <v>0</v>
      </c>
      <c r="P344" s="134">
        <f t="shared" si="24"/>
        <v>0</v>
      </c>
      <c r="Q344" s="134">
        <f t="shared" si="24"/>
        <v>0</v>
      </c>
      <c r="R344" s="134">
        <f t="shared" si="24"/>
        <v>0</v>
      </c>
      <c r="S344" s="134">
        <f t="shared" si="24"/>
        <v>0</v>
      </c>
      <c r="T344" s="134">
        <f t="shared" si="24"/>
        <v>0</v>
      </c>
      <c r="U344" s="134">
        <f t="shared" si="24"/>
        <v>0</v>
      </c>
      <c r="V344" s="134">
        <f t="shared" si="24"/>
        <v>0</v>
      </c>
      <c r="W344" s="134">
        <f t="shared" si="24"/>
        <v>0</v>
      </c>
      <c r="X344" s="134">
        <f t="shared" si="24"/>
        <v>0</v>
      </c>
      <c r="Y344" s="134">
        <f t="shared" si="24"/>
        <v>0</v>
      </c>
      <c r="Z344" s="134">
        <f t="shared" si="24"/>
        <v>0</v>
      </c>
      <c r="AA344" s="134">
        <f t="shared" si="24"/>
        <v>0</v>
      </c>
      <c r="AB344" s="134">
        <f t="shared" si="24"/>
        <v>0</v>
      </c>
      <c r="AC344" s="134">
        <f t="shared" si="24"/>
        <v>0</v>
      </c>
      <c r="AD344" s="134">
        <f t="shared" si="24"/>
        <v>0</v>
      </c>
      <c r="AE344" s="134">
        <f t="shared" si="24"/>
        <v>0</v>
      </c>
      <c r="AF344" s="134">
        <f t="shared" si="24"/>
        <v>0</v>
      </c>
      <c r="AG344" s="134">
        <f t="shared" si="24"/>
        <v>0</v>
      </c>
      <c r="AH344" s="134">
        <f t="shared" si="24"/>
        <v>0</v>
      </c>
      <c r="AI344" s="134">
        <f t="shared" si="24"/>
        <v>0</v>
      </c>
      <c r="AJ344" s="134">
        <f t="shared" si="24"/>
        <v>0</v>
      </c>
      <c r="AK344" s="134">
        <f t="shared" si="24"/>
        <v>0</v>
      </c>
    </row>
    <row r="351" spans="1:37" x14ac:dyDescent="0.25">
      <c r="C351" s="137" t="s">
        <v>14</v>
      </c>
      <c r="D351" s="137" t="s">
        <v>31</v>
      </c>
      <c r="E351" s="137" t="s">
        <v>710</v>
      </c>
    </row>
    <row r="352" spans="1:37" x14ac:dyDescent="0.25">
      <c r="C352" s="138" t="str">
        <f>+C4</f>
        <v>LUMINARIAS</v>
      </c>
      <c r="D352" s="139">
        <f>+SUM(H224:AK224)</f>
        <v>-19238</v>
      </c>
      <c r="E352" s="136">
        <f>+SUM(H225:AK225)</f>
        <v>-5775232842</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x14ac:dyDescent="0.25">
      <c r="C355" s="59" t="str">
        <f>+C287</f>
        <v>REDES</v>
      </c>
      <c r="D355" s="139">
        <f>+SUM(H297:AK297)</f>
        <v>0</v>
      </c>
      <c r="E355" s="136">
        <f>+SUM(H298:AK298)</f>
        <v>0</v>
      </c>
    </row>
    <row r="356" spans="3:5" x14ac:dyDescent="0.25">
      <c r="C356" s="59" t="str">
        <f>+C303</f>
        <v>CAMARAS, CANALIZACIONES, DUCTOS</v>
      </c>
      <c r="D356" s="139">
        <f>+SUM(H307:AK307)</f>
        <v>0</v>
      </c>
      <c r="E356" s="136">
        <f>+SUM(H308:AK308)</f>
        <v>0</v>
      </c>
    </row>
    <row r="357" spans="3:5" x14ac:dyDescent="0.25">
      <c r="C357" s="59" t="str">
        <f>+C313</f>
        <v>TRANSFORMADORES, ELEMENTOS SUBESTACIONES</v>
      </c>
      <c r="D357" s="139">
        <f>+SUM(H320:AK320)</f>
        <v>0</v>
      </c>
      <c r="E357" s="136">
        <f>+SUM(H321:AK321)</f>
        <v>0</v>
      </c>
    </row>
    <row r="358" spans="3:5" x14ac:dyDescent="0.25">
      <c r="C358" s="59" t="str">
        <f>+C326</f>
        <v>MEDIDORES</v>
      </c>
      <c r="D358" s="139">
        <f>+SUM(H329:AK329)</f>
        <v>0</v>
      </c>
      <c r="E358" s="136">
        <f>+SUM(H330:AK330)</f>
        <v>0</v>
      </c>
    </row>
    <row r="359" spans="3:5" x14ac:dyDescent="0.25">
      <c r="C359" s="59" t="str">
        <f>+C335</f>
        <v xml:space="preserve">SISTEMA DE TELEGESTIÓN </v>
      </c>
      <c r="D359" s="139">
        <f>+SUM(H338:AK338)</f>
        <v>0</v>
      </c>
      <c r="E359" s="136">
        <f>+SUM(H339:AK339)</f>
        <v>0</v>
      </c>
    </row>
    <row r="360" spans="3:5" x14ac:dyDescent="0.25">
      <c r="C360" s="68" t="s">
        <v>439</v>
      </c>
      <c r="E360" s="140">
        <f>+SUM(E352:E359)</f>
        <v>-5775232842</v>
      </c>
    </row>
  </sheetData>
  <mergeCells count="6">
    <mergeCell ref="G2:G3"/>
    <mergeCell ref="B2:B3"/>
    <mergeCell ref="C2:C3"/>
    <mergeCell ref="D2:D3"/>
    <mergeCell ref="E2:E3"/>
    <mergeCell ref="F2:F3"/>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360"/>
  <sheetViews>
    <sheetView topLeftCell="A347" workbookViewId="0">
      <selection activeCell="B2" sqref="B2:H225"/>
    </sheetView>
  </sheetViews>
  <sheetFormatPr baseColWidth="10" defaultColWidth="0" defaultRowHeight="14.25" x14ac:dyDescent="0.25"/>
  <cols>
    <col min="1" max="2" width="10.85546875" style="57" customWidth="1"/>
    <col min="3" max="3" width="49.7109375" style="57" bestFit="1" customWidth="1"/>
    <col min="4" max="4" width="17.140625" style="120" hidden="1" customWidth="1"/>
    <col min="5" max="5" width="14.7109375" style="57" bestFit="1" customWidth="1"/>
    <col min="6" max="6" width="11.28515625" style="121" bestFit="1" customWidth="1"/>
    <col min="7" max="7" width="17.5703125" style="121" hidden="1" customWidth="1"/>
    <col min="8" max="8" width="17.5703125" style="121" customWidth="1"/>
    <col min="9" max="9" width="17.85546875" style="121" bestFit="1" customWidth="1"/>
    <col min="10" max="10" width="17.85546875" style="57" bestFit="1" customWidth="1"/>
    <col min="11" max="38" width="10.85546875" style="57" customWidth="1"/>
    <col min="39" max="16384" width="10.85546875" style="57" hidden="1"/>
  </cols>
  <sheetData>
    <row r="1" spans="1:37" x14ac:dyDescent="0.25">
      <c r="A1" s="56"/>
    </row>
    <row r="2" spans="1:37" s="135" customFormat="1" ht="9" x14ac:dyDescent="0.25">
      <c r="B2" s="533" t="s">
        <v>4</v>
      </c>
      <c r="C2" s="533" t="s">
        <v>47</v>
      </c>
      <c r="D2" s="533" t="s">
        <v>98</v>
      </c>
      <c r="E2" s="533" t="s">
        <v>16</v>
      </c>
      <c r="F2" s="532" t="s">
        <v>99</v>
      </c>
      <c r="G2" s="532" t="s">
        <v>100</v>
      </c>
      <c r="H2" s="118">
        <f>+'Desmonte Infr. financiada'!H2</f>
        <v>1</v>
      </c>
      <c r="I2" s="118">
        <f>+'Desmonte Infr. financiada'!I2</f>
        <v>2</v>
      </c>
      <c r="J2" s="118">
        <f>+'Desmonte Infr. financiada'!J2</f>
        <v>3</v>
      </c>
      <c r="K2" s="118">
        <f>+'Desmonte Infr. financiada'!K2</f>
        <v>4</v>
      </c>
      <c r="L2" s="118">
        <f>+'Desmonte Infr. financiada'!L2</f>
        <v>5</v>
      </c>
      <c r="M2" s="118">
        <f>+'Desmonte Infr. financiada'!M2</f>
        <v>6</v>
      </c>
      <c r="N2" s="118">
        <f>+'Desmonte Infr. financiada'!N2</f>
        <v>7</v>
      </c>
      <c r="O2" s="118">
        <f>+'Desmonte Infr. financiada'!O2</f>
        <v>8</v>
      </c>
      <c r="P2" s="118">
        <f>+'Desmonte Infr. financiada'!P2</f>
        <v>9</v>
      </c>
      <c r="Q2" s="118">
        <f>+'Desmonte Infr. financiada'!Q2</f>
        <v>10</v>
      </c>
      <c r="R2" s="118">
        <f>+'Desmonte Infr. financiada'!R2</f>
        <v>11</v>
      </c>
      <c r="S2" s="118">
        <f>+'Desmonte Infr. financiada'!S2</f>
        <v>12</v>
      </c>
      <c r="T2" s="118">
        <f>+'Desmonte Infr. financiada'!T2</f>
        <v>13</v>
      </c>
      <c r="U2" s="118">
        <f>+'Desmonte Infr. financiada'!U2</f>
        <v>14</v>
      </c>
      <c r="V2" s="118">
        <f>+'Desmonte Infr. financiada'!V2</f>
        <v>15</v>
      </c>
      <c r="W2" s="118">
        <f>+'Desmonte Infr. financiada'!W2</f>
        <v>16</v>
      </c>
      <c r="X2" s="118">
        <f>+'Desmonte Infr. financiada'!X2</f>
        <v>17</v>
      </c>
      <c r="Y2" s="118">
        <f>+'Desmonte Infr. financiada'!Y2</f>
        <v>18</v>
      </c>
      <c r="Z2" s="118">
        <f>+'Desmonte Infr. financiada'!Z2</f>
        <v>19</v>
      </c>
      <c r="AA2" s="118">
        <f>+'Desmonte Infr. financiada'!AA2</f>
        <v>20</v>
      </c>
      <c r="AB2" s="118">
        <f>+'Desmonte Infr. financiada'!AB2</f>
        <v>21</v>
      </c>
      <c r="AC2" s="118">
        <f>+'Desmonte Infr. financiada'!AC2</f>
        <v>22</v>
      </c>
      <c r="AD2" s="118">
        <f>+'Desmonte Infr. financiada'!AD2</f>
        <v>23</v>
      </c>
      <c r="AE2" s="118">
        <f>+'Desmonte Infr. financiada'!AE2</f>
        <v>24</v>
      </c>
      <c r="AF2" s="118">
        <f>+'Desmonte Infr. financiada'!AF2</f>
        <v>25</v>
      </c>
      <c r="AG2" s="118">
        <f>+'Desmonte Infr. financiada'!AG2</f>
        <v>26</v>
      </c>
      <c r="AH2" s="118">
        <f>+'Desmonte Infr. financiada'!AH2</f>
        <v>27</v>
      </c>
      <c r="AI2" s="118">
        <f>+'Desmonte Infr. financiada'!AI2</f>
        <v>28</v>
      </c>
      <c r="AJ2" s="118">
        <f>+'Desmonte Infr. financiada'!AJ2</f>
        <v>29</v>
      </c>
      <c r="AK2" s="118">
        <f>+'Desmonte Infr. financiada'!AK2</f>
        <v>30</v>
      </c>
    </row>
    <row r="3" spans="1:37" s="135" customFormat="1" ht="9" x14ac:dyDescent="0.25">
      <c r="B3" s="534"/>
      <c r="C3" s="534"/>
      <c r="D3" s="534"/>
      <c r="E3" s="534"/>
      <c r="F3" s="532"/>
      <c r="G3" s="532"/>
      <c r="H3" s="157">
        <f>+'Desmonte Infr. financiada'!H3</f>
        <v>2022</v>
      </c>
      <c r="I3" s="157">
        <f>+'Desmonte Infr. financiada'!I3</f>
        <v>2023</v>
      </c>
      <c r="J3" s="157">
        <f>+'Desmonte Infr. financiada'!J3</f>
        <v>2024</v>
      </c>
      <c r="K3" s="157">
        <f>+'Desmonte Infr. financiada'!K3</f>
        <v>2025</v>
      </c>
      <c r="L3" s="157">
        <f>+'Desmonte Infr. financiada'!L3</f>
        <v>2026</v>
      </c>
      <c r="M3" s="157">
        <f>+'Desmonte Infr. financiada'!M3</f>
        <v>2027</v>
      </c>
      <c r="N3" s="157">
        <f>+'Desmonte Infr. financiada'!N3</f>
        <v>2028</v>
      </c>
      <c r="O3" s="157">
        <f>+'Desmonte Infr. financiada'!O3</f>
        <v>2029</v>
      </c>
      <c r="P3" s="157">
        <f>+'Desmonte Infr. financiada'!P3</f>
        <v>2030</v>
      </c>
      <c r="Q3" s="157">
        <f>+'Desmonte Infr. financiada'!Q3</f>
        <v>2031</v>
      </c>
      <c r="R3" s="157">
        <f>+'Desmonte Infr. financiada'!R3</f>
        <v>2032</v>
      </c>
      <c r="S3" s="157">
        <f>+'Desmonte Infr. financiada'!S3</f>
        <v>2033</v>
      </c>
      <c r="T3" s="157">
        <f>+'Desmonte Infr. financiada'!T3</f>
        <v>2034</v>
      </c>
      <c r="U3" s="157">
        <f>+'Desmonte Infr. financiada'!U3</f>
        <v>2035</v>
      </c>
      <c r="V3" s="157">
        <f>+'Desmonte Infr. financiada'!V3</f>
        <v>2036</v>
      </c>
      <c r="W3" s="157">
        <f>+'Desmonte Infr. financiada'!W3</f>
        <v>2037</v>
      </c>
      <c r="X3" s="157">
        <f>+'Desmonte Infr. financiada'!X3</f>
        <v>2038</v>
      </c>
      <c r="Y3" s="157">
        <f>+'Desmonte Infr. financiada'!Y3</f>
        <v>2039</v>
      </c>
      <c r="Z3" s="157">
        <f>+'Desmonte Infr. financiada'!Z3</f>
        <v>2040</v>
      </c>
      <c r="AA3" s="157">
        <f>+'Desmonte Infr. financiada'!AA3</f>
        <v>2041</v>
      </c>
      <c r="AB3" s="157">
        <f>+'Desmonte Infr. financiada'!AB3</f>
        <v>2042</v>
      </c>
      <c r="AC3" s="157">
        <f>+'Desmonte Infr. financiada'!AC3</f>
        <v>2043</v>
      </c>
      <c r="AD3" s="157">
        <f>+'Desmonte Infr. financiada'!AD3</f>
        <v>2044</v>
      </c>
      <c r="AE3" s="157">
        <f>+'Desmonte Infr. financiada'!AE3</f>
        <v>2045</v>
      </c>
      <c r="AF3" s="157">
        <f>+'Desmonte Infr. financiada'!AF3</f>
        <v>2046</v>
      </c>
      <c r="AG3" s="157">
        <f>+'Desmonte Infr. financiada'!AG3</f>
        <v>2047</v>
      </c>
      <c r="AH3" s="157">
        <f>+'Desmonte Infr. financiada'!AH3</f>
        <v>2048</v>
      </c>
      <c r="AI3" s="157">
        <f>+'Desmonte Infr. financiada'!AI3</f>
        <v>2049</v>
      </c>
      <c r="AJ3" s="157">
        <f>+'Desmonte Infr. financiada'!AJ3</f>
        <v>2050</v>
      </c>
      <c r="AK3" s="157">
        <f>+'Desmonte Infr. financiada'!AK3</f>
        <v>2051</v>
      </c>
    </row>
    <row r="4" spans="1:37" x14ac:dyDescent="0.25">
      <c r="B4" s="29"/>
      <c r="C4" s="29" t="str">
        <f>+Inventario!C4</f>
        <v>LUMINARIAS</v>
      </c>
      <c r="D4" s="29"/>
      <c r="E4" s="29"/>
      <c r="F4" s="30"/>
      <c r="G4" s="30"/>
      <c r="H4" s="132"/>
      <c r="I4" s="132"/>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row>
    <row r="5" spans="1:37" hidden="1" x14ac:dyDescent="0.25">
      <c r="B5" s="62" t="s">
        <v>18</v>
      </c>
      <c r="C5" s="62" t="str">
        <f>+VLOOKUP(B5,'resumen UCAP'!$A$5:$O$329,2,0)</f>
        <v>Aplique piso 150w</v>
      </c>
      <c r="D5" s="63">
        <f>+'Desmonte Infr. financiada'!D5</f>
        <v>150</v>
      </c>
      <c r="E5" s="63" t="str">
        <f>+VLOOKUP(B5,'resumen UCAP'!$A$5:$O$329,3,0)</f>
        <v>Un</v>
      </c>
      <c r="F5" s="64">
        <f>+VLOOKUP(B5,'resumen UCAP'!$A$5:$O$329,15,0)</f>
        <v>1060000</v>
      </c>
      <c r="G5" s="64">
        <v>13</v>
      </c>
      <c r="H5" s="61"/>
      <c r="I5" s="61"/>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row>
    <row r="6" spans="1:37" hidden="1" x14ac:dyDescent="0.25">
      <c r="B6" s="62" t="s">
        <v>70</v>
      </c>
      <c r="C6" s="62" t="str">
        <f>+VLOOKUP(B6,'resumen UCAP'!$A$5:$O$329,2,0)</f>
        <v>Luminaria Baronesa LED 125w</v>
      </c>
      <c r="D6" s="63">
        <f>+'Desmonte Infr. financiada'!D6</f>
        <v>125</v>
      </c>
      <c r="E6" s="63" t="str">
        <f>+VLOOKUP(B6,'resumen UCAP'!$A$5:$O$329,3,0)</f>
        <v>Un</v>
      </c>
      <c r="F6" s="64">
        <f>+VLOOKUP(B6,'resumen UCAP'!$A$5:$O$329,15,0)</f>
        <v>1260000</v>
      </c>
      <c r="G6" s="64">
        <v>7</v>
      </c>
      <c r="H6" s="61"/>
      <c r="I6" s="61"/>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row>
    <row r="7" spans="1:37" hidden="1" x14ac:dyDescent="0.25">
      <c r="B7" s="62" t="s">
        <v>20</v>
      </c>
      <c r="C7" s="62" t="str">
        <f>+VLOOKUP(B7,'resumen UCAP'!$A$5:$O$329,2,0)</f>
        <v>Luminaria epsilon 70w</v>
      </c>
      <c r="D7" s="63">
        <f>+'Desmonte Infr. financiada'!D7</f>
        <v>70</v>
      </c>
      <c r="E7" s="63" t="str">
        <f>+VLOOKUP(B7,'resumen UCAP'!$A$5:$O$329,3,0)</f>
        <v>Un</v>
      </c>
      <c r="F7" s="64">
        <f>+VLOOKUP(B7,'resumen UCAP'!$A$5:$O$329,15,0)</f>
        <v>1260000</v>
      </c>
      <c r="G7" s="64">
        <v>1</v>
      </c>
      <c r="H7" s="61"/>
      <c r="I7" s="61"/>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row>
    <row r="8" spans="1:37" hidden="1" x14ac:dyDescent="0.25">
      <c r="B8" s="62" t="s">
        <v>21</v>
      </c>
      <c r="C8" s="62" t="str">
        <f>+VLOOKUP(B8,'resumen UCAP'!$A$5:$O$329,2,0)</f>
        <v>Luminaria Farol NA 150w</v>
      </c>
      <c r="D8" s="63">
        <f>+'Desmonte Infr. financiada'!D8</f>
        <v>169</v>
      </c>
      <c r="E8" s="63" t="str">
        <f>+VLOOKUP(B8,'resumen UCAP'!$A$5:$O$329,3,0)</f>
        <v>Un</v>
      </c>
      <c r="F8" s="64">
        <f>+VLOOKUP(B8,'resumen UCAP'!$A$5:$O$329,15,0)</f>
        <v>340000</v>
      </c>
      <c r="G8" s="64">
        <v>58</v>
      </c>
      <c r="H8" s="61"/>
      <c r="I8" s="61"/>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row>
    <row r="9" spans="1:37" hidden="1" x14ac:dyDescent="0.25">
      <c r="B9" s="62" t="s">
        <v>67</v>
      </c>
      <c r="C9" s="62" t="str">
        <f>+VLOOKUP(B9,'resumen UCAP'!$A$5:$O$329,2,0)</f>
        <v>Luminaria Farol NA 70w</v>
      </c>
      <c r="D9" s="63">
        <f>+'Desmonte Infr. financiada'!D9</f>
        <v>81</v>
      </c>
      <c r="E9" s="63" t="str">
        <f>+VLOOKUP(B9,'resumen UCAP'!$A$5:$O$329,3,0)</f>
        <v>Un</v>
      </c>
      <c r="F9" s="64">
        <f>+VLOOKUP(B9,'resumen UCAP'!$A$5:$O$329,15,0)</f>
        <v>298677</v>
      </c>
      <c r="G9" s="64">
        <v>553</v>
      </c>
      <c r="H9" s="61"/>
      <c r="I9" s="61"/>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row>
    <row r="10" spans="1:37" hidden="1" x14ac:dyDescent="0.25">
      <c r="B10" s="62" t="s">
        <v>68</v>
      </c>
      <c r="C10" s="62" t="str">
        <f>+VLOOKUP(B10,'resumen UCAP'!$A$5:$O$329,2,0)</f>
        <v>Luminaria led 100-120w</v>
      </c>
      <c r="D10" s="63">
        <f>+'Desmonte Infr. financiada'!D10</f>
        <v>120</v>
      </c>
      <c r="E10" s="63" t="str">
        <f>+VLOOKUP(B10,'resumen UCAP'!$A$5:$O$329,3,0)</f>
        <v>Un</v>
      </c>
      <c r="F10" s="64">
        <f>+VLOOKUP(B10,'resumen UCAP'!$A$5:$O$329,15,0)</f>
        <v>1620599</v>
      </c>
      <c r="G10" s="64">
        <v>446</v>
      </c>
      <c r="H10" s="61"/>
      <c r="I10" s="61"/>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row>
    <row r="11" spans="1:37" hidden="1" x14ac:dyDescent="0.25">
      <c r="B11" s="62" t="s">
        <v>71</v>
      </c>
      <c r="C11" s="62" t="str">
        <f>+VLOOKUP(B11,'resumen UCAP'!$A$5:$O$329,2,0)</f>
        <v>Luminaria led 30-40w</v>
      </c>
      <c r="D11" s="63">
        <f>+'Desmonte Infr. financiada'!D11</f>
        <v>40</v>
      </c>
      <c r="E11" s="63" t="str">
        <f>+VLOOKUP(B11,'resumen UCAP'!$A$5:$O$329,3,0)</f>
        <v>Un</v>
      </c>
      <c r="F11" s="64">
        <f>+VLOOKUP(B11,'resumen UCAP'!$A$5:$O$329,15,0)</f>
        <v>894909</v>
      </c>
      <c r="G11" s="64">
        <v>205</v>
      </c>
      <c r="H11" s="61"/>
      <c r="I11" s="61"/>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row>
    <row r="12" spans="1:37" hidden="1" x14ac:dyDescent="0.25">
      <c r="B12" s="62" t="s">
        <v>290</v>
      </c>
      <c r="C12" s="62" t="str">
        <f>+VLOOKUP(B12,'resumen UCAP'!$A$5:$O$329,2,0)</f>
        <v>Luminaria led 50-60w</v>
      </c>
      <c r="D12" s="63">
        <f>+'Desmonte Infr. financiada'!D12</f>
        <v>60</v>
      </c>
      <c r="E12" s="63" t="str">
        <f>+VLOOKUP(B12,'resumen UCAP'!$A$5:$O$329,3,0)</f>
        <v>Un</v>
      </c>
      <c r="F12" s="64">
        <f>+VLOOKUP(B12,'resumen UCAP'!$A$5:$O$329,15,0)</f>
        <v>978630</v>
      </c>
      <c r="G12" s="64">
        <v>367</v>
      </c>
      <c r="H12" s="61"/>
      <c r="I12" s="61"/>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row>
    <row r="13" spans="1:37" hidden="1" x14ac:dyDescent="0.25">
      <c r="B13" s="62" t="s">
        <v>291</v>
      </c>
      <c r="C13" s="62" t="str">
        <f>+VLOOKUP(B13,'resumen UCAP'!$A$5:$O$329,2,0)</f>
        <v>Luminaria led 80-90w</v>
      </c>
      <c r="D13" s="63">
        <f>+'Desmonte Infr. financiada'!D13</f>
        <v>90</v>
      </c>
      <c r="E13" s="63" t="str">
        <f>+VLOOKUP(B13,'resumen UCAP'!$A$5:$O$329,3,0)</f>
        <v>Un</v>
      </c>
      <c r="F13" s="64">
        <f>+VLOOKUP(B13,'resumen UCAP'!$A$5:$O$329,15,0)</f>
        <v>1547358</v>
      </c>
      <c r="G13" s="64">
        <v>61</v>
      </c>
      <c r="H13" s="61"/>
      <c r="I13" s="61"/>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row>
    <row r="14" spans="1:37" hidden="1" x14ac:dyDescent="0.25">
      <c r="B14" s="62" t="s">
        <v>292</v>
      </c>
      <c r="C14" s="62" t="str">
        <f>+VLOOKUP(B14,'resumen UCAP'!$A$5:$O$329,2,0)</f>
        <v>Luminaria Luxcandel 250w</v>
      </c>
      <c r="D14" s="63">
        <f>+'Desmonte Infr. financiada'!D14</f>
        <v>279</v>
      </c>
      <c r="E14" s="63" t="str">
        <f>+VLOOKUP(B14,'resumen UCAP'!$A$5:$O$329,3,0)</f>
        <v>Un</v>
      </c>
      <c r="F14" s="64">
        <f>+VLOOKUP(B14,'resumen UCAP'!$A$5:$O$329,15,0)</f>
        <v>680659</v>
      </c>
      <c r="G14" s="64">
        <v>85</v>
      </c>
      <c r="H14" s="61"/>
      <c r="I14" s="61"/>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row>
    <row r="15" spans="1:37" hidden="1" x14ac:dyDescent="0.25">
      <c r="B15" s="62" t="s">
        <v>293</v>
      </c>
      <c r="C15" s="62" t="str">
        <f>+VLOOKUP(B15,'resumen UCAP'!$A$5:$O$329,2,0)</f>
        <v>Luminaria Na 100w</v>
      </c>
      <c r="D15" s="63">
        <f>+'Desmonte Infr. financiada'!D15</f>
        <v>115</v>
      </c>
      <c r="E15" s="63" t="str">
        <f>+VLOOKUP(B15,'resumen UCAP'!$A$5:$O$329,3,0)</f>
        <v>Un</v>
      </c>
      <c r="F15" s="64">
        <f>+VLOOKUP(B15,'resumen UCAP'!$A$5:$O$329,15,0)</f>
        <v>272297</v>
      </c>
      <c r="G15" s="64">
        <v>730</v>
      </c>
      <c r="H15" s="61"/>
      <c r="I15" s="61"/>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row>
    <row r="16" spans="1:37" hidden="1" x14ac:dyDescent="0.25">
      <c r="B16" s="62" t="s">
        <v>294</v>
      </c>
      <c r="C16" s="62" t="str">
        <f>+VLOOKUP(B16,'resumen UCAP'!$A$5:$O$329,2,0)</f>
        <v>Luminaria Na 150w</v>
      </c>
      <c r="D16" s="63">
        <f>+'Desmonte Infr. financiada'!D16</f>
        <v>169</v>
      </c>
      <c r="E16" s="63" t="str">
        <f>+VLOOKUP(B16,'resumen UCAP'!$A$5:$O$329,3,0)</f>
        <v>Un</v>
      </c>
      <c r="F16" s="64">
        <f>+VLOOKUP(B16,'resumen UCAP'!$A$5:$O$329,15,0)</f>
        <v>333681</v>
      </c>
      <c r="G16" s="64">
        <v>6350</v>
      </c>
      <c r="H16" s="61"/>
      <c r="I16" s="61"/>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row>
    <row r="17" spans="2:37" hidden="1" x14ac:dyDescent="0.25">
      <c r="B17" s="62" t="s">
        <v>295</v>
      </c>
      <c r="C17" s="62" t="str">
        <f>+VLOOKUP(B17,'resumen UCAP'!$A$5:$O$329,2,0)</f>
        <v>Luminaria Na 250w</v>
      </c>
      <c r="D17" s="63">
        <f>+'Desmonte Infr. financiada'!D17</f>
        <v>279</v>
      </c>
      <c r="E17" s="63" t="str">
        <f>+VLOOKUP(B17,'resumen UCAP'!$A$5:$O$329,3,0)</f>
        <v>Un</v>
      </c>
      <c r="F17" s="64">
        <f>+VLOOKUP(B17,'resumen UCAP'!$A$5:$O$329,15,0)</f>
        <v>433630</v>
      </c>
      <c r="G17" s="64">
        <v>2457</v>
      </c>
      <c r="H17" s="61"/>
      <c r="I17" s="61"/>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row>
    <row r="18" spans="2:37" hidden="1" x14ac:dyDescent="0.25">
      <c r="B18" s="62" t="s">
        <v>296</v>
      </c>
      <c r="C18" s="62" t="str">
        <f>+VLOOKUP(B18,'resumen UCAP'!$A$5:$O$329,2,0)</f>
        <v>Luminaria Na 400w</v>
      </c>
      <c r="D18" s="63">
        <f>+'Desmonte Infr. financiada'!D18</f>
        <v>440</v>
      </c>
      <c r="E18" s="63" t="str">
        <f>+VLOOKUP(B18,'resumen UCAP'!$A$5:$O$329,3,0)</f>
        <v>Un</v>
      </c>
      <c r="F18" s="64">
        <f>+VLOOKUP(B18,'resumen UCAP'!$A$5:$O$329,15,0)</f>
        <v>509142</v>
      </c>
      <c r="G18" s="64">
        <v>670</v>
      </c>
      <c r="H18" s="61"/>
      <c r="I18" s="61"/>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row>
    <row r="19" spans="2:37" hidden="1" x14ac:dyDescent="0.25">
      <c r="B19" s="62" t="s">
        <v>72</v>
      </c>
      <c r="C19" s="62" t="str">
        <f>+VLOOKUP(B19,'resumen UCAP'!$A$5:$O$329,2,0)</f>
        <v>Luminaria picadelly 150w</v>
      </c>
      <c r="D19" s="63">
        <f>+'Desmonte Infr. financiada'!D19</f>
        <v>169</v>
      </c>
      <c r="E19" s="63" t="str">
        <f>+VLOOKUP(B19,'resumen UCAP'!$A$5:$O$329,3,0)</f>
        <v>Un</v>
      </c>
      <c r="F19" s="64">
        <f>+VLOOKUP(B19,'resumen UCAP'!$A$5:$O$329,15,0)</f>
        <v>660000</v>
      </c>
      <c r="G19" s="64">
        <v>72</v>
      </c>
      <c r="H19" s="61"/>
      <c r="I19" s="61"/>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row>
    <row r="20" spans="2:37" hidden="1" x14ac:dyDescent="0.25">
      <c r="B20" s="62" t="s">
        <v>297</v>
      </c>
      <c r="C20" s="62" t="str">
        <f>+VLOOKUP(B20,'resumen UCAP'!$A$5:$O$329,2,0)</f>
        <v>Luminaria SH Na 400w</v>
      </c>
      <c r="D20" s="63">
        <f>+'Desmonte Infr. financiada'!D20</f>
        <v>440</v>
      </c>
      <c r="E20" s="63" t="str">
        <f>+VLOOKUP(B20,'resumen UCAP'!$A$5:$O$329,3,0)</f>
        <v>Un</v>
      </c>
      <c r="F20" s="64">
        <f>+VLOOKUP(B20,'resumen UCAP'!$A$5:$O$329,15,0)</f>
        <v>690000</v>
      </c>
      <c r="G20" s="64">
        <v>12</v>
      </c>
      <c r="H20" s="61"/>
      <c r="I20" s="61"/>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row>
    <row r="21" spans="2:37" hidden="1" x14ac:dyDescent="0.25">
      <c r="B21" s="62" t="s">
        <v>73</v>
      </c>
      <c r="C21" s="62" t="str">
        <f>+VLOOKUP(B21,'resumen UCAP'!$A$5:$O$329,2,0)</f>
        <v>Luminaria sodio 70w</v>
      </c>
      <c r="D21" s="63">
        <f>+'Desmonte Infr. financiada'!D21</f>
        <v>81</v>
      </c>
      <c r="E21" s="63" t="str">
        <f>+VLOOKUP(B21,'resumen UCAP'!$A$5:$O$329,3,0)</f>
        <v>Un</v>
      </c>
      <c r="F21" s="64">
        <f>+VLOOKUP(B21,'resumen UCAP'!$A$5:$O$329,15,0)</f>
        <v>201765</v>
      </c>
      <c r="G21" s="64">
        <v>14987</v>
      </c>
      <c r="H21" s="61"/>
      <c r="I21" s="61"/>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row>
    <row r="22" spans="2:37" hidden="1" x14ac:dyDescent="0.25">
      <c r="B22" s="62"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61"/>
      <c r="I22" s="61"/>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row>
    <row r="23" spans="2:37" hidden="1" x14ac:dyDescent="0.25">
      <c r="B23" s="62" t="s">
        <v>299</v>
      </c>
      <c r="C23" s="62" t="str">
        <f>+VLOOKUP(B23,'resumen UCAP'!$A$5:$O$329,2,0)</f>
        <v>Luminarias Balas 5w</v>
      </c>
      <c r="D23" s="63">
        <f>+'Desmonte Infr. financiada'!D23</f>
        <v>5</v>
      </c>
      <c r="E23" s="63" t="str">
        <f>+VLOOKUP(B23,'resumen UCAP'!$A$5:$O$329,3,0)</f>
        <v>Un</v>
      </c>
      <c r="F23" s="64">
        <f>+VLOOKUP(B23,'resumen UCAP'!$A$5:$O$329,15,0)</f>
        <v>82091</v>
      </c>
      <c r="G23" s="64">
        <v>44</v>
      </c>
      <c r="H23" s="61"/>
      <c r="I23" s="61"/>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row>
    <row r="24" spans="2:37" hidden="1" x14ac:dyDescent="0.25">
      <c r="B24" s="62" t="s">
        <v>74</v>
      </c>
      <c r="C24" s="62" t="str">
        <f>+VLOOKUP(B24,'resumen UCAP'!$A$5:$O$329,2,0)</f>
        <v>Luninaria Onix 150w</v>
      </c>
      <c r="D24" s="63">
        <f>+'Desmonte Infr. financiada'!D24</f>
        <v>169</v>
      </c>
      <c r="E24" s="63" t="str">
        <f>+VLOOKUP(B24,'resumen UCAP'!$A$5:$O$329,3,0)</f>
        <v>Un</v>
      </c>
      <c r="F24" s="64">
        <f>+VLOOKUP(B24,'resumen UCAP'!$A$5:$O$329,15,0)</f>
        <v>710000</v>
      </c>
      <c r="G24" s="64">
        <v>32</v>
      </c>
      <c r="H24" s="61"/>
      <c r="I24" s="61"/>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row>
    <row r="25" spans="2:37" hidden="1" x14ac:dyDescent="0.25">
      <c r="B25" s="62" t="s">
        <v>300</v>
      </c>
      <c r="C25" s="62" t="str">
        <f>+VLOOKUP(B25,'resumen UCAP'!$A$5:$O$329,2,0)</f>
        <v>Proyector MH 150w</v>
      </c>
      <c r="D25" s="63">
        <f>+'Desmonte Infr. financiada'!D25</f>
        <v>169</v>
      </c>
      <c r="E25" s="63" t="str">
        <f>+VLOOKUP(B25,'resumen UCAP'!$A$5:$O$329,3,0)</f>
        <v>Un</v>
      </c>
      <c r="F25" s="64">
        <f>+VLOOKUP(B25,'resumen UCAP'!$A$5:$O$329,15,0)</f>
        <v>371625</v>
      </c>
      <c r="G25" s="64">
        <v>29</v>
      </c>
      <c r="H25" s="61"/>
      <c r="I25" s="61"/>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row>
    <row r="26" spans="2:37" hidden="1" x14ac:dyDescent="0.25">
      <c r="B26" s="62" t="s">
        <v>75</v>
      </c>
      <c r="C26" s="62" t="str">
        <f>+VLOOKUP(B26,'resumen UCAP'!$A$5:$O$329,2,0)</f>
        <v>Proyector MH 250w</v>
      </c>
      <c r="D26" s="63">
        <f>+'Desmonte Infr. financiada'!D26</f>
        <v>279</v>
      </c>
      <c r="E26" s="63" t="str">
        <f>+VLOOKUP(B26,'resumen UCAP'!$A$5:$O$329,3,0)</f>
        <v>Un</v>
      </c>
      <c r="F26" s="64">
        <f>+VLOOKUP(B26,'resumen UCAP'!$A$5:$O$329,15,0)</f>
        <v>413027</v>
      </c>
      <c r="G26" s="64">
        <v>400</v>
      </c>
      <c r="H26" s="61"/>
      <c r="I26" s="61"/>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row>
    <row r="27" spans="2:37" hidden="1" x14ac:dyDescent="0.25">
      <c r="B27" s="62" t="s">
        <v>301</v>
      </c>
      <c r="C27" s="62" t="str">
        <f>+VLOOKUP(B27,'resumen UCAP'!$A$5:$O$329,2,0)</f>
        <v>Proyector MH 400w</v>
      </c>
      <c r="D27" s="63">
        <f>+'Desmonte Infr. financiada'!D27</f>
        <v>440</v>
      </c>
      <c r="E27" s="63" t="str">
        <f>+VLOOKUP(B27,'resumen UCAP'!$A$5:$O$329,3,0)</f>
        <v>Un</v>
      </c>
      <c r="F27" s="64">
        <f>+VLOOKUP(B27,'resumen UCAP'!$A$5:$O$329,15,0)</f>
        <v>511021</v>
      </c>
      <c r="G27" s="64">
        <v>1753</v>
      </c>
      <c r="H27" s="61"/>
      <c r="I27" s="61"/>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row>
    <row r="28" spans="2:37" hidden="1" x14ac:dyDescent="0.25">
      <c r="B28" s="62" t="s">
        <v>22</v>
      </c>
      <c r="C28" s="62" t="str">
        <f>+VLOOKUP(B28,'resumen UCAP'!$A$5:$O$329,2,0)</f>
        <v>Proyector MH 50-70w Tipo aplique</v>
      </c>
      <c r="D28" s="63">
        <f>+'Desmonte Infr. financiada'!D28</f>
        <v>81</v>
      </c>
      <c r="E28" s="63" t="str">
        <f>+VLOOKUP(B28,'resumen UCAP'!$A$5:$O$329,3,0)</f>
        <v>Un</v>
      </c>
      <c r="F28" s="64">
        <f>+VLOOKUP(B28,'resumen UCAP'!$A$5:$O$329,15,0)</f>
        <v>260000</v>
      </c>
      <c r="G28" s="64">
        <v>21</v>
      </c>
      <c r="H28" s="61"/>
      <c r="I28" s="61"/>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row>
    <row r="29" spans="2:37" hidden="1" x14ac:dyDescent="0.25">
      <c r="B29" s="62" t="s">
        <v>302</v>
      </c>
      <c r="C29" s="62" t="str">
        <f>+VLOOKUP(B29,'resumen UCAP'!$A$5:$O$329,2,0)</f>
        <v>Proyector NA 1000w</v>
      </c>
      <c r="D29" s="63">
        <f>+'Desmonte Infr. financiada'!D29</f>
        <v>1100</v>
      </c>
      <c r="E29" s="63" t="str">
        <f>+VLOOKUP(B29,'resumen UCAP'!$A$5:$O$329,3,0)</f>
        <v>Un</v>
      </c>
      <c r="F29" s="64">
        <f>+VLOOKUP(B29,'resumen UCAP'!$A$5:$O$329,15,0)</f>
        <v>540000</v>
      </c>
      <c r="G29" s="64">
        <v>244</v>
      </c>
      <c r="H29" s="61"/>
      <c r="I29" s="61"/>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row>
    <row r="30" spans="2:37" hidden="1" x14ac:dyDescent="0.25">
      <c r="B30" s="62" t="s">
        <v>23</v>
      </c>
      <c r="C30" s="62" t="str">
        <f>+VLOOKUP(B30,'resumen UCAP'!$A$5:$O$329,2,0)</f>
        <v>Luminarias Ba├â┬▒adores - LED</v>
      </c>
      <c r="D30" s="63">
        <f>+'Desmonte Infr. financiada'!D30</f>
        <v>30</v>
      </c>
      <c r="E30" s="63" t="str">
        <f>+VLOOKUP(B30,'resumen UCAP'!$A$5:$O$329,3,0)</f>
        <v>Un</v>
      </c>
      <c r="F30" s="64">
        <f>+VLOOKUP(B30,'resumen UCAP'!$A$5:$O$329,15,0)</f>
        <v>361000</v>
      </c>
      <c r="G30" s="64">
        <v>18</v>
      </c>
      <c r="H30" s="61"/>
      <c r="I30" s="61"/>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row>
    <row r="31" spans="2:37" hidden="1" x14ac:dyDescent="0.25">
      <c r="B31" s="62" t="s">
        <v>303</v>
      </c>
      <c r="C31" s="62" t="str">
        <f>+VLOOKUP(B31,'resumen UCAP'!$A$5:$O$329,2,0)</f>
        <v>Proyector led 100w</v>
      </c>
      <c r="D31" s="63">
        <f>+'Desmonte Infr. financiada'!D31</f>
        <v>100</v>
      </c>
      <c r="E31" s="63" t="str">
        <f>+VLOOKUP(B31,'resumen UCAP'!$A$5:$O$329,3,0)</f>
        <v>Un</v>
      </c>
      <c r="F31" s="64">
        <f>+VLOOKUP(B31,'resumen UCAP'!$A$5:$O$329,15,0)</f>
        <v>258000</v>
      </c>
      <c r="G31" s="64">
        <v>8</v>
      </c>
      <c r="H31" s="61"/>
      <c r="I31" s="61"/>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row>
    <row r="32" spans="2:37" hidden="1" x14ac:dyDescent="0.25">
      <c r="B32" s="62" t="s">
        <v>24</v>
      </c>
      <c r="C32" s="62" t="str">
        <f>+VLOOKUP(B32,'resumen UCAP'!$A$5:$O$329,2,0)</f>
        <v>Luminaria led 28-30w</v>
      </c>
      <c r="D32" s="63">
        <f>+'Desmonte Infr. financiada'!D32</f>
        <v>30</v>
      </c>
      <c r="E32" s="63" t="str">
        <f>+VLOOKUP(B32,'resumen UCAP'!$A$5:$O$329,3,0)</f>
        <v>Un</v>
      </c>
      <c r="F32" s="64">
        <f>+VLOOKUP(B32,'resumen UCAP'!$A$5:$O$329,15,0)</f>
        <v>803602</v>
      </c>
      <c r="G32" s="64">
        <v>7</v>
      </c>
      <c r="H32" s="61"/>
      <c r="I32" s="61"/>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row>
    <row r="33" spans="2:37" hidden="1" x14ac:dyDescent="0.25">
      <c r="B33" s="62" t="s">
        <v>304</v>
      </c>
      <c r="C33" s="62" t="str">
        <f>+VLOOKUP(B33,'resumen UCAP'!$A$5:$O$329,2,0)</f>
        <v>Proyector Led 300w</v>
      </c>
      <c r="D33" s="63">
        <f>+'Desmonte Infr. financiada'!D33</f>
        <v>30</v>
      </c>
      <c r="E33" s="63" t="str">
        <f>+VLOOKUP(B33,'resumen UCAP'!$A$5:$O$329,3,0)</f>
        <v>Un</v>
      </c>
      <c r="F33" s="64">
        <f>+VLOOKUP(B33,'resumen UCAP'!$A$5:$O$329,15,0)</f>
        <v>160000</v>
      </c>
      <c r="G33" s="64">
        <v>21</v>
      </c>
      <c r="H33" s="61"/>
      <c r="I33" s="61"/>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row>
    <row r="34" spans="2:37" hidden="1" x14ac:dyDescent="0.25">
      <c r="B34" s="62" t="s">
        <v>305</v>
      </c>
      <c r="C34" s="62" t="str">
        <f>+VLOOKUP(B34,'resumen UCAP'!$A$5:$O$329,2,0)</f>
        <v>Luminaria Led 26w</v>
      </c>
      <c r="D34" s="63">
        <f>+'Desmonte Infr. financiada'!D34</f>
        <v>26</v>
      </c>
      <c r="E34" s="63" t="str">
        <f>+VLOOKUP(B34,'resumen UCAP'!$A$5:$O$329,3,0)</f>
        <v>Un</v>
      </c>
      <c r="F34" s="64">
        <f>+VLOOKUP(B34,'resumen UCAP'!$A$5:$O$329,15,0)</f>
        <v>2009070</v>
      </c>
      <c r="G34" s="64">
        <v>7</v>
      </c>
      <c r="H34" s="61"/>
      <c r="I34" s="61"/>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row>
    <row r="35" spans="2:37" hidden="1" x14ac:dyDescent="0.25">
      <c r="B35" s="62" t="s">
        <v>306</v>
      </c>
      <c r="C35" s="62" t="str">
        <f>+VLOOKUP(B35,'resumen UCAP'!$A$5:$O$329,2,0)</f>
        <v>Luminaria Led 19w</v>
      </c>
      <c r="D35" s="63">
        <f>+'Desmonte Infr. financiada'!D35</f>
        <v>19</v>
      </c>
      <c r="E35" s="63" t="str">
        <f>+VLOOKUP(B35,'resumen UCAP'!$A$5:$O$329,3,0)</f>
        <v>Un</v>
      </c>
      <c r="F35" s="64">
        <f>+VLOOKUP(B35,'resumen UCAP'!$A$5:$O$329,15,0)</f>
        <v>2009070</v>
      </c>
      <c r="G35" s="64">
        <v>13</v>
      </c>
      <c r="H35" s="61"/>
      <c r="I35" s="61"/>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row>
    <row r="36" spans="2:37" hidden="1" x14ac:dyDescent="0.25">
      <c r="B36" s="62" t="s">
        <v>25</v>
      </c>
      <c r="C36" s="62" t="str">
        <f>+VLOOKUP(B36,'resumen UCAP'!$A$5:$O$329,2,0)</f>
        <v>Proyector Led RGB 200w</v>
      </c>
      <c r="D36" s="63">
        <f>+'Desmonte Infr. financiada'!D36</f>
        <v>200</v>
      </c>
      <c r="E36" s="63" t="str">
        <f>+VLOOKUP(B36,'resumen UCAP'!$A$5:$O$329,3,0)</f>
        <v>Un</v>
      </c>
      <c r="F36" s="64">
        <f>+VLOOKUP(B36,'resumen UCAP'!$A$5:$O$329,15,0)</f>
        <v>330000</v>
      </c>
      <c r="G36" s="64">
        <v>6</v>
      </c>
      <c r="H36" s="61"/>
      <c r="I36" s="61"/>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row>
    <row r="37" spans="2:37" hidden="1" x14ac:dyDescent="0.25">
      <c r="B37" s="62" t="s">
        <v>307</v>
      </c>
      <c r="C37" s="62" t="str">
        <f>+VLOOKUP(B37,'resumen UCAP'!$A$5:$O$329,2,0)</f>
        <v>Proyector led 400w</v>
      </c>
      <c r="D37" s="63">
        <f>+'Desmonte Infr. financiada'!D37</f>
        <v>400</v>
      </c>
      <c r="E37" s="63" t="str">
        <f>+VLOOKUP(B37,'resumen UCAP'!$A$5:$O$329,3,0)</f>
        <v>Un</v>
      </c>
      <c r="F37" s="64">
        <f>+VLOOKUP(B37,'resumen UCAP'!$A$5:$O$329,15,0)</f>
        <v>2253025</v>
      </c>
      <c r="G37" s="64">
        <v>153</v>
      </c>
      <c r="H37" s="61"/>
      <c r="I37" s="61"/>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row>
    <row r="38" spans="2:37" hidden="1" x14ac:dyDescent="0.25">
      <c r="B38" s="62" t="s">
        <v>308</v>
      </c>
      <c r="C38" s="62" t="str">
        <f>+VLOOKUP(B38,'resumen UCAP'!$A$5:$O$329,2,0)</f>
        <v>Bolardo Led 10w</v>
      </c>
      <c r="D38" s="63">
        <f>+'Desmonte Infr. financiada'!D38</f>
        <v>10</v>
      </c>
      <c r="E38" s="63" t="str">
        <f>+VLOOKUP(B38,'resumen UCAP'!$A$5:$O$329,3,0)</f>
        <v>Un</v>
      </c>
      <c r="F38" s="64">
        <f>+VLOOKUP(B38,'resumen UCAP'!$A$5:$O$329,15,0)</f>
        <v>179900</v>
      </c>
      <c r="G38" s="64">
        <v>114</v>
      </c>
      <c r="H38" s="61"/>
      <c r="I38" s="61"/>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row>
    <row r="39" spans="2:37" hidden="1" x14ac:dyDescent="0.25">
      <c r="B39" s="62" t="s">
        <v>309</v>
      </c>
      <c r="C39" s="62" t="str">
        <f>+VLOOKUP(B39,'resumen UCAP'!$A$5:$O$329,2,0)</f>
        <v>Ba├▒ador 24w</v>
      </c>
      <c r="D39" s="63">
        <f>+'Desmonte Infr. financiada'!D39</f>
        <v>24</v>
      </c>
      <c r="E39" s="63" t="str">
        <f>+VLOOKUP(B39,'resumen UCAP'!$A$5:$O$329,3,0)</f>
        <v>Un</v>
      </c>
      <c r="F39" s="64">
        <f>+VLOOKUP(B39,'resumen UCAP'!$A$5:$O$329,15,0)</f>
        <v>620000</v>
      </c>
      <c r="G39" s="64">
        <v>12</v>
      </c>
      <c r="H39" s="61"/>
      <c r="I39" s="61"/>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row>
    <row r="40" spans="2:37" hidden="1" x14ac:dyDescent="0.25">
      <c r="B40" s="62" t="s">
        <v>310</v>
      </c>
      <c r="C40" s="62" t="str">
        <f>+VLOOKUP(B40,'resumen UCAP'!$A$5:$O$329,2,0)</f>
        <v>Ba├▒ador 36w</v>
      </c>
      <c r="D40" s="63">
        <f>+'Desmonte Infr. financiada'!D40</f>
        <v>36</v>
      </c>
      <c r="E40" s="63" t="str">
        <f>+VLOOKUP(B40,'resumen UCAP'!$A$5:$O$329,3,0)</f>
        <v>Un</v>
      </c>
      <c r="F40" s="64">
        <f>+VLOOKUP(B40,'resumen UCAP'!$A$5:$O$329,15,0)</f>
        <v>720000</v>
      </c>
      <c r="G40" s="64">
        <v>81</v>
      </c>
      <c r="H40" s="61"/>
      <c r="I40" s="61"/>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row>
    <row r="41" spans="2:37" hidden="1" x14ac:dyDescent="0.25">
      <c r="B41" s="62" t="s">
        <v>311</v>
      </c>
      <c r="C41" s="62" t="str">
        <f>+VLOOKUP(B41,'resumen UCAP'!$A$5:$O$329,2,0)</f>
        <v>Luminaria led 80w</v>
      </c>
      <c r="D41" s="63">
        <f>+'Desmonte Infr. financiada'!D41</f>
        <v>80</v>
      </c>
      <c r="E41" s="63" t="str">
        <f>+VLOOKUP(B41,'resumen UCAP'!$A$5:$O$329,3,0)</f>
        <v>Un</v>
      </c>
      <c r="F41" s="64">
        <f>+VLOOKUP(B41,'resumen UCAP'!$A$5:$O$329,15,0)</f>
        <v>572938</v>
      </c>
      <c r="G41" s="64">
        <v>54</v>
      </c>
      <c r="H41" s="61"/>
      <c r="I41" s="61"/>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row>
    <row r="42" spans="2:37" hidden="1" x14ac:dyDescent="0.25">
      <c r="B42" s="62" t="s">
        <v>312</v>
      </c>
      <c r="C42" s="62" t="str">
        <f>+VLOOKUP(B42,'resumen UCAP'!$A$5:$O$329,2,0)</f>
        <v>Proyector Led 30w</v>
      </c>
      <c r="D42" s="63">
        <f>+'Desmonte Infr. financiada'!D42</f>
        <v>30</v>
      </c>
      <c r="E42" s="63" t="str">
        <f>+VLOOKUP(B42,'resumen UCAP'!$A$5:$O$329,3,0)</f>
        <v>Un</v>
      </c>
      <c r="F42" s="64">
        <f>+VLOOKUP(B42,'resumen UCAP'!$A$5:$O$329,15,0)</f>
        <v>154677</v>
      </c>
      <c r="G42" s="64">
        <v>1</v>
      </c>
      <c r="H42" s="61"/>
      <c r="I42" s="61"/>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row>
    <row r="43" spans="2:37" hidden="1" x14ac:dyDescent="0.25">
      <c r="B43" s="62" t="s">
        <v>313</v>
      </c>
      <c r="C43" s="62" t="str">
        <f>+VLOOKUP(B43,'resumen UCAP'!$A$5:$O$329,2,0)</f>
        <v>Proyector Led 20w</v>
      </c>
      <c r="D43" s="63">
        <f>+'Desmonte Infr. financiada'!D43</f>
        <v>20</v>
      </c>
      <c r="E43" s="63" t="str">
        <f>+VLOOKUP(B43,'resumen UCAP'!$A$5:$O$329,3,0)</f>
        <v>Un</v>
      </c>
      <c r="F43" s="64">
        <f>+VLOOKUP(B43,'resumen UCAP'!$A$5:$O$329,15,0)</f>
        <v>154677</v>
      </c>
      <c r="G43" s="64">
        <v>9</v>
      </c>
      <c r="H43" s="61"/>
      <c r="I43" s="61"/>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row>
    <row r="44" spans="2:37" hidden="1" x14ac:dyDescent="0.25">
      <c r="B44" s="62" t="s">
        <v>314</v>
      </c>
      <c r="C44" s="62" t="str">
        <f>+VLOOKUP(B44,'resumen UCAP'!$A$5:$O$329,2,0)</f>
        <v>LUMINARIA NA 250W NUEVA</v>
      </c>
      <c r="D44" s="63">
        <f>+'Desmonte Infr. financiada'!D44</f>
        <v>279</v>
      </c>
      <c r="E44" s="63" t="str">
        <f>+VLOOKUP(B44,'resumen UCAP'!$A$5:$O$329,3,0)</f>
        <v>Un</v>
      </c>
      <c r="F44" s="64">
        <f>+VLOOKUP(B44,'resumen UCAP'!$A$5:$O$329,15,0)</f>
        <v>390288</v>
      </c>
      <c r="G44" s="64">
        <v>137</v>
      </c>
      <c r="H44" s="61"/>
      <c r="I44" s="61"/>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row>
    <row r="45" spans="2:37" hidden="1" x14ac:dyDescent="0.25">
      <c r="B45" s="62" t="s">
        <v>315</v>
      </c>
      <c r="C45" s="62" t="str">
        <f>+VLOOKUP(B45,'resumen UCAP'!$A$5:$O$329,2,0)</f>
        <v>LUMINARIA NA 400W SEGUNDA</v>
      </c>
      <c r="D45" s="63">
        <f>+'Desmonte Infr. financiada'!D45</f>
        <v>440</v>
      </c>
      <c r="E45" s="63" t="str">
        <f>+VLOOKUP(B45,'resumen UCAP'!$A$5:$O$329,3,0)</f>
        <v>Un</v>
      </c>
      <c r="F45" s="64">
        <f>+VLOOKUP(B45,'resumen UCAP'!$A$5:$O$329,15,0)</f>
        <v>509142</v>
      </c>
      <c r="G45" s="64">
        <v>2</v>
      </c>
      <c r="H45" s="61"/>
      <c r="I45" s="61"/>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row>
    <row r="46" spans="2:37" hidden="1" x14ac:dyDescent="0.25">
      <c r="B46" s="62" t="s">
        <v>316</v>
      </c>
      <c r="C46" s="62" t="str">
        <f>+VLOOKUP(B46,'resumen UCAP'!$A$5:$O$329,2,0)</f>
        <v>PROYECTOR MH DE 400W SEGUNDA</v>
      </c>
      <c r="D46" s="63">
        <f>+'Desmonte Infr. financiada'!D46</f>
        <v>440</v>
      </c>
      <c r="E46" s="63" t="str">
        <f>+VLOOKUP(B46,'resumen UCAP'!$A$5:$O$329,3,0)</f>
        <v>Un</v>
      </c>
      <c r="F46" s="64">
        <f>+VLOOKUP(B46,'resumen UCAP'!$A$5:$O$329,15,0)</f>
        <v>509142</v>
      </c>
      <c r="G46" s="64">
        <v>1</v>
      </c>
      <c r="H46" s="61"/>
      <c r="I46" s="61"/>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row>
    <row r="47" spans="2:37" hidden="1" x14ac:dyDescent="0.25">
      <c r="B47" s="62"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64">
        <v>1</v>
      </c>
      <c r="H47" s="61"/>
      <c r="I47" s="61"/>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row>
    <row r="48" spans="2:37" hidden="1" x14ac:dyDescent="0.25">
      <c r="B48" s="62" t="s">
        <v>76</v>
      </c>
      <c r="C48" s="62" t="str">
        <f>+VLOOKUP(B48,'resumen UCAP'!$A$5:$O$329,2,0)</f>
        <v>LUMINARIA NA 100 NUEVA</v>
      </c>
      <c r="D48" s="63">
        <f>+'Desmonte Infr. financiada'!D48</f>
        <v>115</v>
      </c>
      <c r="E48" s="63" t="str">
        <f>+VLOOKUP(B48,'resumen UCAP'!$A$5:$O$329,3,0)</f>
        <v>Un</v>
      </c>
      <c r="F48" s="64">
        <f>+VLOOKUP(B48,'resumen UCAP'!$A$5:$O$329,15,0)</f>
        <v>211467</v>
      </c>
      <c r="G48" s="64">
        <v>16</v>
      </c>
      <c r="H48" s="61"/>
      <c r="I48" s="61"/>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row>
    <row r="49" spans="2:37" hidden="1" x14ac:dyDescent="0.25">
      <c r="B49" s="62" t="s">
        <v>318</v>
      </c>
      <c r="C49" s="62" t="str">
        <f>+VLOOKUP(B49,'resumen UCAP'!$A$5:$O$329,2,0)</f>
        <v>LUMINARIA NA 70W NUEVA</v>
      </c>
      <c r="D49" s="63">
        <f>+'Desmonte Infr. financiada'!D49</f>
        <v>81</v>
      </c>
      <c r="E49" s="63" t="str">
        <f>+VLOOKUP(B49,'resumen UCAP'!$A$5:$O$329,3,0)</f>
        <v>Un</v>
      </c>
      <c r="F49" s="64">
        <f>+VLOOKUP(B49,'resumen UCAP'!$A$5:$O$329,15,0)</f>
        <v>213666</v>
      </c>
      <c r="G49" s="64">
        <v>157</v>
      </c>
      <c r="H49" s="61"/>
      <c r="I49" s="61"/>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row>
    <row r="50" spans="2:37" hidden="1" x14ac:dyDescent="0.25">
      <c r="B50" s="62" t="s">
        <v>319</v>
      </c>
      <c r="C50" s="62" t="str">
        <f>+VLOOKUP(B50,'resumen UCAP'!$A$5:$O$329,2,0)</f>
        <v>LUMINARIA NA 150W NUEVA</v>
      </c>
      <c r="D50" s="63">
        <f>+'Desmonte Infr. financiada'!D50</f>
        <v>169</v>
      </c>
      <c r="E50" s="63" t="str">
        <f>+VLOOKUP(B50,'resumen UCAP'!$A$5:$O$329,3,0)</f>
        <v>Un</v>
      </c>
      <c r="F50" s="64">
        <f>+VLOOKUP(B50,'resumen UCAP'!$A$5:$O$329,15,0)</f>
        <v>329001</v>
      </c>
      <c r="G50" s="64">
        <v>122</v>
      </c>
      <c r="H50" s="61"/>
      <c r="I50" s="61"/>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row>
    <row r="51" spans="2:37" hidden="1" x14ac:dyDescent="0.25">
      <c r="B51" s="62" t="s">
        <v>320</v>
      </c>
      <c r="C51" s="62" t="str">
        <f>+VLOOKUP(B51,'resumen UCAP'!$A$5:$O$329,2,0)</f>
        <v>PROYECTOR RGB 200</v>
      </c>
      <c r="D51" s="63">
        <f>+'Desmonte Infr. financiada'!D51</f>
        <v>220</v>
      </c>
      <c r="E51" s="63" t="str">
        <f>+VLOOKUP(B51,'resumen UCAP'!$A$5:$O$329,3,0)</f>
        <v>Un</v>
      </c>
      <c r="F51" s="64">
        <f>+VLOOKUP(B51,'resumen UCAP'!$A$5:$O$329,15,0)</f>
        <v>330000</v>
      </c>
      <c r="G51" s="64">
        <v>18</v>
      </c>
      <c r="H51" s="61"/>
      <c r="I51" s="61"/>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row>
    <row r="52" spans="2:37" hidden="1" x14ac:dyDescent="0.25">
      <c r="B52" s="62" t="s">
        <v>321</v>
      </c>
      <c r="C52" s="62" t="str">
        <f>+VLOOKUP(B52,'resumen UCAP'!$A$5:$O$329,2,0)</f>
        <v>BA├æADOR LED RGB 24-34W NUEVO</v>
      </c>
      <c r="D52" s="63">
        <f>+'Desmonte Infr. financiada'!D52</f>
        <v>34</v>
      </c>
      <c r="E52" s="63" t="str">
        <f>+VLOOKUP(B52,'resumen UCAP'!$A$5:$O$329,3,0)</f>
        <v>Un</v>
      </c>
      <c r="F52" s="64">
        <f>+VLOOKUP(B52,'resumen UCAP'!$A$5:$O$329,15,0)</f>
        <v>620000</v>
      </c>
      <c r="G52" s="64">
        <v>12</v>
      </c>
      <c r="H52" s="61"/>
      <c r="I52" s="61"/>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row>
    <row r="53" spans="2:37" hidden="1" x14ac:dyDescent="0.25">
      <c r="B53" s="62" t="s">
        <v>322</v>
      </c>
      <c r="C53" s="62" t="str">
        <f>+VLOOKUP(B53,'resumen UCAP'!$A$5:$O$329,2,0)</f>
        <v>BALA LED DE 6W</v>
      </c>
      <c r="D53" s="63">
        <f>+'Desmonte Infr. financiada'!D53</f>
        <v>6</v>
      </c>
      <c r="E53" s="63" t="str">
        <f>+VLOOKUP(B53,'resumen UCAP'!$A$5:$O$329,3,0)</f>
        <v>Un</v>
      </c>
      <c r="F53" s="64">
        <f>+VLOOKUP(B53,'resumen UCAP'!$A$5:$O$329,15,0)</f>
        <v>53000</v>
      </c>
      <c r="G53" s="64">
        <v>15</v>
      </c>
      <c r="H53" s="61"/>
      <c r="I53" s="61"/>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row>
    <row r="54" spans="2:37" hidden="1" x14ac:dyDescent="0.25">
      <c r="B54" s="62" t="s">
        <v>323</v>
      </c>
      <c r="C54" s="62" t="str">
        <f>+VLOOKUP(B54,'resumen UCAP'!$A$5:$O$329,2,0)</f>
        <v>BALA LED 5W</v>
      </c>
      <c r="D54" s="63">
        <f>+'Desmonte Infr. financiada'!D54</f>
        <v>5</v>
      </c>
      <c r="E54" s="63" t="str">
        <f>+VLOOKUP(B54,'resumen UCAP'!$A$5:$O$329,3,0)</f>
        <v>Un</v>
      </c>
      <c r="F54" s="64">
        <f>+VLOOKUP(B54,'resumen UCAP'!$A$5:$O$329,15,0)</f>
        <v>83950</v>
      </c>
      <c r="G54" s="64">
        <v>46</v>
      </c>
      <c r="H54" s="61"/>
      <c r="I54" s="61"/>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row>
    <row r="55" spans="2:37" hidden="1" x14ac:dyDescent="0.25">
      <c r="B55" s="62" t="s">
        <v>324</v>
      </c>
      <c r="C55" s="62" t="str">
        <f>+VLOOKUP(B55,'resumen UCAP'!$A$5:$O$329,2,0)</f>
        <v>BALA LED 4W</v>
      </c>
      <c r="D55" s="63">
        <f>+'Desmonte Infr. financiada'!D55</f>
        <v>4</v>
      </c>
      <c r="E55" s="63" t="str">
        <f>+VLOOKUP(B55,'resumen UCAP'!$A$5:$O$329,3,0)</f>
        <v>Un</v>
      </c>
      <c r="F55" s="64">
        <f>+VLOOKUP(B55,'resumen UCAP'!$A$5:$O$329,15,0)</f>
        <v>114900</v>
      </c>
      <c r="G55" s="64">
        <v>143</v>
      </c>
      <c r="H55" s="61"/>
      <c r="I55" s="61"/>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row>
    <row r="56" spans="2:37" hidden="1" x14ac:dyDescent="0.25">
      <c r="B56" s="62" t="s">
        <v>84</v>
      </c>
      <c r="C56" s="62" t="str">
        <f>+VLOOKUP(B56,'resumen UCAP'!$A$5:$O$329,2,0)</f>
        <v>LUMINARIA NA 70W SEGUNDA</v>
      </c>
      <c r="D56" s="63">
        <f>+'Desmonte Infr. financiada'!D56</f>
        <v>81</v>
      </c>
      <c r="E56" s="63" t="str">
        <f>+VLOOKUP(B56,'resumen UCAP'!$A$5:$O$329,3,0)</f>
        <v>Un</v>
      </c>
      <c r="F56" s="64">
        <f>+VLOOKUP(B56,'resumen UCAP'!$A$5:$O$329,15,0)</f>
        <v>201799</v>
      </c>
      <c r="G56" s="64">
        <v>18</v>
      </c>
      <c r="H56" s="61"/>
      <c r="I56" s="61"/>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row>
    <row r="57" spans="2:37" hidden="1" x14ac:dyDescent="0.25">
      <c r="B57" s="62" t="s">
        <v>85</v>
      </c>
      <c r="C57" s="62" t="str">
        <f>+VLOOKUP(B57,'resumen UCAP'!$A$5:$O$329,2,0)</f>
        <v>PROYECTOR MH 400W SEGUNDA</v>
      </c>
      <c r="D57" s="63">
        <f>+'Desmonte Infr. financiada'!D57</f>
        <v>440</v>
      </c>
      <c r="E57" s="63" t="str">
        <f>+VLOOKUP(B57,'resumen UCAP'!$A$5:$O$329,3,0)</f>
        <v>Un</v>
      </c>
      <c r="F57" s="64">
        <f>+VLOOKUP(B57,'resumen UCAP'!$A$5:$O$329,15,0)</f>
        <v>465408</v>
      </c>
      <c r="G57" s="64">
        <v>15</v>
      </c>
      <c r="H57" s="61"/>
      <c r="I57" s="61"/>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row>
    <row r="58" spans="2:37" hidden="1" x14ac:dyDescent="0.25">
      <c r="B58" s="62" t="s">
        <v>325</v>
      </c>
      <c r="C58" s="62" t="str">
        <f>+VLOOKUP(B58,'resumen UCAP'!$A$5:$O$329,2,0)</f>
        <v>PROYECTOR MH 400W NUEVO</v>
      </c>
      <c r="D58" s="63">
        <f>+'Desmonte Infr. financiada'!D58</f>
        <v>440</v>
      </c>
      <c r="E58" s="63" t="str">
        <f>+VLOOKUP(B58,'resumen UCAP'!$A$5:$O$329,3,0)</f>
        <v>Un</v>
      </c>
      <c r="F58" s="64">
        <f>+VLOOKUP(B58,'resumen UCAP'!$A$5:$O$329,15,0)</f>
        <v>447504</v>
      </c>
      <c r="G58" s="64">
        <v>26</v>
      </c>
      <c r="H58" s="61"/>
      <c r="I58" s="61"/>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row>
    <row r="59" spans="2:37" hidden="1" x14ac:dyDescent="0.25">
      <c r="B59" s="62" t="s">
        <v>326</v>
      </c>
      <c r="C59" s="62" t="str">
        <f>+VLOOKUP(B59,'resumen UCAP'!$A$5:$O$329,2,0)</f>
        <v>LUMINARIA NA 100W NUEVA</v>
      </c>
      <c r="D59" s="63">
        <f>+'Desmonte Infr. financiada'!D59</f>
        <v>115</v>
      </c>
      <c r="E59" s="63" t="str">
        <f>+VLOOKUP(B59,'resumen UCAP'!$A$5:$O$329,3,0)</f>
        <v>Un</v>
      </c>
      <c r="F59" s="64">
        <f>+VLOOKUP(B59,'resumen UCAP'!$A$5:$O$329,15,0)</f>
        <v>221308</v>
      </c>
      <c r="G59" s="64">
        <v>173</v>
      </c>
      <c r="H59" s="61"/>
      <c r="I59" s="61"/>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row>
    <row r="60" spans="2:37" hidden="1" x14ac:dyDescent="0.25">
      <c r="B60" s="62" t="s">
        <v>327</v>
      </c>
      <c r="C60" s="62" t="str">
        <f>+VLOOKUP(B60,'resumen UCAP'!$A$5:$O$329,2,0)</f>
        <v>LUMINARIA TIPO LYRA NA 40W NUEVA</v>
      </c>
      <c r="D60" s="63">
        <f>+'Desmonte Infr. financiada'!D60</f>
        <v>40</v>
      </c>
      <c r="E60" s="63" t="str">
        <f>+VLOOKUP(B60,'resumen UCAP'!$A$5:$O$329,3,0)</f>
        <v>Un</v>
      </c>
      <c r="F60" s="64">
        <f>+VLOOKUP(B60,'resumen UCAP'!$A$5:$O$329,15,0)</f>
        <v>803602</v>
      </c>
      <c r="G60" s="64">
        <v>1</v>
      </c>
      <c r="H60" s="61"/>
      <c r="I60" s="61"/>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row>
    <row r="61" spans="2:37" hidden="1" x14ac:dyDescent="0.25">
      <c r="B61" s="62" t="s">
        <v>328</v>
      </c>
      <c r="C61" s="62" t="str">
        <f>+VLOOKUP(B61,'resumen UCAP'!$A$5:$O$329,2,0)</f>
        <v>LUMINARIA LED 80-90</v>
      </c>
      <c r="D61" s="63">
        <f>+'Desmonte Infr. financiada'!D61</f>
        <v>90</v>
      </c>
      <c r="E61" s="63" t="str">
        <f>+VLOOKUP(B61,'resumen UCAP'!$A$5:$O$329,3,0)</f>
        <v>Un</v>
      </c>
      <c r="F61" s="64">
        <f>+VLOOKUP(B61,'resumen UCAP'!$A$5:$O$329,15,0)</f>
        <v>940000</v>
      </c>
      <c r="G61" s="64">
        <v>1</v>
      </c>
      <c r="H61" s="61"/>
      <c r="I61" s="61"/>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row>
    <row r="62" spans="2:37" hidden="1" x14ac:dyDescent="0.25">
      <c r="B62" s="62" t="s">
        <v>329</v>
      </c>
      <c r="C62" s="62" t="str">
        <f>+VLOOKUP(B62,'resumen UCAP'!$A$5:$O$329,2,0)</f>
        <v>PROYECTOR LED 200W RGB</v>
      </c>
      <c r="D62" s="63">
        <f>+'Desmonte Infr. financiada'!D62</f>
        <v>200</v>
      </c>
      <c r="E62" s="63" t="str">
        <f>+VLOOKUP(B62,'resumen UCAP'!$A$5:$O$329,3,0)</f>
        <v>Un</v>
      </c>
      <c r="F62" s="64">
        <f>+VLOOKUP(B62,'resumen UCAP'!$A$5:$O$329,15,0)</f>
        <v>330000</v>
      </c>
      <c r="G62" s="64">
        <v>6</v>
      </c>
      <c r="H62" s="61"/>
      <c r="I62" s="61"/>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row>
    <row r="63" spans="2:37" hidden="1" x14ac:dyDescent="0.25">
      <c r="B63" s="62" t="s">
        <v>330</v>
      </c>
      <c r="C63" s="62" t="str">
        <f>+VLOOKUP(B63,'resumen UCAP'!$A$5:$O$329,2,0)</f>
        <v>PROYECTOR LED DE 30W BLANCA</v>
      </c>
      <c r="D63" s="63">
        <f>+'Desmonte Infr. financiada'!D63</f>
        <v>30</v>
      </c>
      <c r="E63" s="63" t="str">
        <f>+VLOOKUP(B63,'resumen UCAP'!$A$5:$O$329,3,0)</f>
        <v>Un</v>
      </c>
      <c r="F63" s="64">
        <f>+VLOOKUP(B63,'resumen UCAP'!$A$5:$O$329,15,0)</f>
        <v>605612</v>
      </c>
      <c r="G63" s="64">
        <v>4</v>
      </c>
      <c r="H63" s="61"/>
      <c r="I63" s="61"/>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row>
    <row r="64" spans="2:37" hidden="1" x14ac:dyDescent="0.25">
      <c r="B64" s="62" t="s">
        <v>331</v>
      </c>
      <c r="C64" s="62" t="str">
        <f>+VLOOKUP(B64,'resumen UCAP'!$A$5:$O$329,2,0)</f>
        <v>PROYECTO MH 250W NUEV0</v>
      </c>
      <c r="D64" s="63">
        <f>+'Desmonte Infr. financiada'!D64</f>
        <v>279</v>
      </c>
      <c r="E64" s="63" t="str">
        <f>+VLOOKUP(B64,'resumen UCAP'!$A$5:$O$329,3,0)</f>
        <v>Un</v>
      </c>
      <c r="F64" s="64">
        <f>+VLOOKUP(B64,'resumen UCAP'!$A$5:$O$329,15,0)</f>
        <v>413027</v>
      </c>
      <c r="G64" s="64">
        <v>6</v>
      </c>
      <c r="H64" s="61"/>
      <c r="I64" s="61"/>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row>
    <row r="65" spans="2:37" hidden="1" x14ac:dyDescent="0.25">
      <c r="B65" s="62" t="s">
        <v>332</v>
      </c>
      <c r="C65" s="62" t="str">
        <f>+VLOOKUP(B65,'resumen UCAP'!$A$5:$O$329,2,0)</f>
        <v>LUMINARIA NA 100W SEGUNDA</v>
      </c>
      <c r="D65" s="63">
        <f>+'Desmonte Infr. financiada'!D65</f>
        <v>115</v>
      </c>
      <c r="E65" s="63" t="str">
        <f>+VLOOKUP(B65,'resumen UCAP'!$A$5:$O$329,3,0)</f>
        <v>Un</v>
      </c>
      <c r="F65" s="64">
        <f>+VLOOKUP(B65,'resumen UCAP'!$A$5:$O$329,15,0)</f>
        <v>211467</v>
      </c>
      <c r="G65" s="64">
        <v>86</v>
      </c>
      <c r="H65" s="61"/>
      <c r="I65" s="61"/>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row>
    <row r="66" spans="2:37" hidden="1" x14ac:dyDescent="0.25">
      <c r="B66" s="62" t="s">
        <v>333</v>
      </c>
      <c r="C66" s="62" t="str">
        <f>+VLOOKUP(B66,'resumen UCAP'!$A$5:$O$329,2,0)</f>
        <v>PROYECTOR MH 250W NUEVO</v>
      </c>
      <c r="D66" s="63">
        <f>+'Desmonte Infr. financiada'!D66</f>
        <v>279</v>
      </c>
      <c r="E66" s="63" t="str">
        <f>+VLOOKUP(B66,'resumen UCAP'!$A$5:$O$329,3,0)</f>
        <v>Un</v>
      </c>
      <c r="F66" s="64">
        <f>+VLOOKUP(B66,'resumen UCAP'!$A$5:$O$329,15,0)</f>
        <v>436806</v>
      </c>
      <c r="G66" s="64">
        <v>29</v>
      </c>
      <c r="H66" s="61"/>
      <c r="I66" s="61"/>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row>
    <row r="67" spans="2:37" hidden="1" x14ac:dyDescent="0.25">
      <c r="B67" s="62" t="s">
        <v>334</v>
      </c>
      <c r="C67" s="62" t="str">
        <f>+VLOOKUP(B67,'resumen UCAP'!$A$5:$O$329,2,0)</f>
        <v>LUMINARIA NA 150W SEGUNDA</v>
      </c>
      <c r="D67" s="63">
        <f>+'Desmonte Infr. financiada'!D67</f>
        <v>169</v>
      </c>
      <c r="E67" s="63" t="str">
        <f>+VLOOKUP(B67,'resumen UCAP'!$A$5:$O$329,3,0)</f>
        <v>Un</v>
      </c>
      <c r="F67" s="64">
        <f>+VLOOKUP(B67,'resumen UCAP'!$A$5:$O$329,15,0)</f>
        <v>314653</v>
      </c>
      <c r="G67" s="64">
        <v>38</v>
      </c>
      <c r="H67" s="61"/>
      <c r="I67" s="61"/>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row>
    <row r="68" spans="2:37" hidden="1" x14ac:dyDescent="0.25">
      <c r="B68" s="62" t="s">
        <v>335</v>
      </c>
      <c r="C68" s="62" t="str">
        <f>+VLOOKUP(B68,'resumen UCAP'!$A$5:$O$329,2,0)</f>
        <v>LUMINARIA LED 46W NUEVA</v>
      </c>
      <c r="D68" s="63">
        <f>+'Desmonte Infr. financiada'!D68</f>
        <v>46</v>
      </c>
      <c r="E68" s="63" t="str">
        <f>+VLOOKUP(B68,'resumen UCAP'!$A$5:$O$329,3,0)</f>
        <v>Un</v>
      </c>
      <c r="F68" s="64">
        <f>+VLOOKUP(B68,'resumen UCAP'!$A$5:$O$329,15,0)</f>
        <v>2469778</v>
      </c>
      <c r="G68" s="64">
        <v>90</v>
      </c>
      <c r="H68" s="61"/>
      <c r="I68" s="61"/>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row>
    <row r="69" spans="2:37" hidden="1" x14ac:dyDescent="0.25">
      <c r="B69" s="62" t="s">
        <v>336</v>
      </c>
      <c r="C69" s="62" t="str">
        <f>+VLOOKUP(B69,'resumen UCAP'!$A$5:$O$329,2,0)</f>
        <v>Luminaria sodio 100w</v>
      </c>
      <c r="D69" s="63">
        <f>+'Desmonte Infr. financiada'!D69</f>
        <v>115</v>
      </c>
      <c r="E69" s="63" t="str">
        <f>+VLOOKUP(B69,'resumen UCAP'!$A$5:$O$329,3,0)</f>
        <v>Un</v>
      </c>
      <c r="F69" s="64">
        <f>+VLOOKUP(B69,'resumen UCAP'!$A$5:$O$329,15,0)</f>
        <v>212389</v>
      </c>
      <c r="G69" s="64">
        <v>33</v>
      </c>
      <c r="H69" s="61"/>
      <c r="I69" s="61"/>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row>
    <row r="70" spans="2:37" hidden="1" x14ac:dyDescent="0.25">
      <c r="B70" s="62" t="s">
        <v>337</v>
      </c>
      <c r="C70" s="62" t="str">
        <f>+VLOOKUP(B70,'resumen UCAP'!$A$5:$O$329,2,0)</f>
        <v>PROYECTOR MH 250W NUEVA</v>
      </c>
      <c r="D70" s="63">
        <f>+'Desmonte Infr. financiada'!D70</f>
        <v>279</v>
      </c>
      <c r="E70" s="63" t="str">
        <f>+VLOOKUP(B70,'resumen UCAP'!$A$5:$O$329,3,0)</f>
        <v>Un</v>
      </c>
      <c r="F70" s="64">
        <f>+VLOOKUP(B70,'resumen UCAP'!$A$5:$O$329,15,0)</f>
        <v>351349</v>
      </c>
      <c r="G70" s="64">
        <v>15</v>
      </c>
      <c r="H70" s="61"/>
      <c r="I70" s="61"/>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row>
    <row r="71" spans="2:37" hidden="1" x14ac:dyDescent="0.25">
      <c r="B71" s="62" t="s">
        <v>338</v>
      </c>
      <c r="C71" s="62" t="str">
        <f>+VLOOKUP(B71,'resumen UCAP'!$A$5:$O$329,2,0)</f>
        <v>LUMINARIA NA 250W SEGUNDA</v>
      </c>
      <c r="D71" s="63">
        <f>+'Desmonte Infr. financiada'!D71</f>
        <v>279</v>
      </c>
      <c r="E71" s="63" t="str">
        <f>+VLOOKUP(B71,'resumen UCAP'!$A$5:$O$329,3,0)</f>
        <v>Un</v>
      </c>
      <c r="F71" s="64">
        <f>+VLOOKUP(B71,'resumen UCAP'!$A$5:$O$329,15,0)</f>
        <v>435463</v>
      </c>
      <c r="G71" s="64">
        <v>49</v>
      </c>
      <c r="H71" s="61"/>
      <c r="I71" s="61"/>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row>
    <row r="72" spans="2:37" hidden="1" x14ac:dyDescent="0.25">
      <c r="B72" s="62" t="s">
        <v>339</v>
      </c>
      <c r="C72" s="62" t="str">
        <f>+VLOOKUP(B72,'resumen UCAP'!$A$5:$O$329,2,0)</f>
        <v>PROYECTOR MH 250W SEGUNDA</v>
      </c>
      <c r="D72" s="63">
        <f>+'Desmonte Infr. financiada'!D72</f>
        <v>279</v>
      </c>
      <c r="E72" s="63" t="str">
        <f>+VLOOKUP(B72,'resumen UCAP'!$A$5:$O$329,3,0)</f>
        <v>Un</v>
      </c>
      <c r="F72" s="64">
        <f>+VLOOKUP(B72,'resumen UCAP'!$A$5:$O$329,15,0)</f>
        <v>413027</v>
      </c>
      <c r="G72" s="64">
        <v>36</v>
      </c>
      <c r="H72" s="61"/>
      <c r="I72" s="61"/>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row>
    <row r="73" spans="2:37" hidden="1" x14ac:dyDescent="0.25">
      <c r="B73" s="62" t="s">
        <v>340</v>
      </c>
      <c r="C73" s="62" t="str">
        <f>+VLOOKUP(B73,'resumen UCAP'!$A$5:$O$329,2,0)</f>
        <v>LUMINARIA LED DE 80W NUEVA</v>
      </c>
      <c r="D73" s="63">
        <f>+'Desmonte Infr. financiada'!D73</f>
        <v>80</v>
      </c>
      <c r="E73" s="63" t="str">
        <f>+VLOOKUP(B73,'resumen UCAP'!$A$5:$O$329,3,0)</f>
        <v>Un</v>
      </c>
      <c r="F73" s="64">
        <f>+VLOOKUP(B73,'resumen UCAP'!$A$5:$O$329,15,0)</f>
        <v>1547358</v>
      </c>
      <c r="G73" s="64">
        <v>1</v>
      </c>
      <c r="H73" s="61"/>
      <c r="I73" s="61"/>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row>
    <row r="74" spans="2:37" hidden="1" x14ac:dyDescent="0.25">
      <c r="B74" s="62" t="s">
        <v>341</v>
      </c>
      <c r="C74" s="62" t="str">
        <f>+VLOOKUP(B74,'resumen UCAP'!$A$5:$O$329,2,0)</f>
        <v>PROYECTOR MH 1000W SEGUNDA</v>
      </c>
      <c r="D74" s="63">
        <f>+'Desmonte Infr. financiada'!D74</f>
        <v>1100</v>
      </c>
      <c r="E74" s="63" t="str">
        <f>+VLOOKUP(B74,'resumen UCAP'!$A$5:$O$329,3,0)</f>
        <v>Un</v>
      </c>
      <c r="F74" s="64">
        <f>+VLOOKUP(B74,'resumen UCAP'!$A$5:$O$329,15,0)</f>
        <v>540000</v>
      </c>
      <c r="G74" s="64">
        <v>16</v>
      </c>
      <c r="H74" s="61"/>
      <c r="I74" s="61"/>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row>
    <row r="75" spans="2:37" hidden="1" x14ac:dyDescent="0.25">
      <c r="B75" s="62" t="s">
        <v>342</v>
      </c>
      <c r="C75" s="62" t="str">
        <f>+VLOOKUP(B75,'resumen UCAP'!$A$5:$O$329,2,0)</f>
        <v>LUMINARIA LED 70W NUEVA</v>
      </c>
      <c r="D75" s="63">
        <f>+'Desmonte Infr. financiada'!D75</f>
        <v>70</v>
      </c>
      <c r="E75" s="63" t="str">
        <f>+VLOOKUP(B75,'resumen UCAP'!$A$5:$O$329,3,0)</f>
        <v>Un</v>
      </c>
      <c r="F75" s="64">
        <f>+VLOOKUP(B75,'resumen UCAP'!$A$5:$O$329,15,0)</f>
        <v>1106457</v>
      </c>
      <c r="G75" s="64">
        <v>1</v>
      </c>
      <c r="H75" s="61"/>
      <c r="I75" s="61"/>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row>
    <row r="76" spans="2:37" hidden="1" x14ac:dyDescent="0.25">
      <c r="B76" s="62" t="s">
        <v>343</v>
      </c>
      <c r="C76" s="62" t="str">
        <f>+VLOOKUP(B76,'resumen UCAP'!$A$5:$O$329,2,0)</f>
        <v>PROYECTOR LED 100W. AUTONOMA</v>
      </c>
      <c r="D76" s="63">
        <f>+'Desmonte Infr. financiada'!D76</f>
        <v>100</v>
      </c>
      <c r="E76" s="63" t="str">
        <f>+VLOOKUP(B76,'resumen UCAP'!$A$5:$O$329,3,0)</f>
        <v>Un</v>
      </c>
      <c r="F76" s="64">
        <f>+VLOOKUP(B76,'resumen UCAP'!$A$5:$O$329,15,0)</f>
        <v>1298300</v>
      </c>
      <c r="G76" s="64">
        <v>7</v>
      </c>
      <c r="H76" s="61"/>
      <c r="I76" s="61"/>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row>
    <row r="77" spans="2:37" hidden="1" x14ac:dyDescent="0.25">
      <c r="B77" s="62" t="s">
        <v>344</v>
      </c>
      <c r="C77" s="62" t="str">
        <f>+VLOOKUP(B77,'resumen UCAP'!$A$5:$O$329,2,0)</f>
        <v>BA├æADOR LED 20W. AUTONOMA</v>
      </c>
      <c r="D77" s="63">
        <f>+'Desmonte Infr. financiada'!D77</f>
        <v>20</v>
      </c>
      <c r="E77" s="63" t="str">
        <f>+VLOOKUP(B77,'resumen UCAP'!$A$5:$O$329,3,0)</f>
        <v>Un</v>
      </c>
      <c r="F77" s="64">
        <f>+VLOOKUP(B77,'resumen UCAP'!$A$5:$O$329,15,0)</f>
        <v>860000</v>
      </c>
      <c r="G77" s="64">
        <v>24</v>
      </c>
      <c r="H77" s="61"/>
      <c r="I77" s="61"/>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row>
    <row r="78" spans="2:37" hidden="1" x14ac:dyDescent="0.25">
      <c r="B78" s="62" t="s">
        <v>345</v>
      </c>
      <c r="C78" s="62" t="str">
        <f>+VLOOKUP(B78,'resumen UCAP'!$A$5:$O$329,2,0)</f>
        <v>BA├æADOR LED 36W. AUTONOMA</v>
      </c>
      <c r="D78" s="63">
        <f>+'Desmonte Infr. financiada'!D78</f>
        <v>36</v>
      </c>
      <c r="E78" s="63" t="str">
        <f>+VLOOKUP(B78,'resumen UCAP'!$A$5:$O$329,3,0)</f>
        <v>Un</v>
      </c>
      <c r="F78" s="64">
        <f>+VLOOKUP(B78,'resumen UCAP'!$A$5:$O$329,15,0)</f>
        <v>1060000</v>
      </c>
      <c r="G78" s="64">
        <v>14</v>
      </c>
      <c r="H78" s="61"/>
      <c r="I78" s="61"/>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row>
    <row r="79" spans="2:37" hidden="1" x14ac:dyDescent="0.25">
      <c r="B79" s="62" t="s">
        <v>346</v>
      </c>
      <c r="C79" s="62" t="str">
        <f>+VLOOKUP(B79,'resumen UCAP'!$A$5:$O$329,2,0)</f>
        <v>LUMINARIA LED 150W. AUTONOMA</v>
      </c>
      <c r="D79" s="63">
        <f>+'Desmonte Infr. financiada'!D79</f>
        <v>150</v>
      </c>
      <c r="E79" s="63" t="str">
        <f>+VLOOKUP(B79,'resumen UCAP'!$A$5:$O$329,3,0)</f>
        <v>Un</v>
      </c>
      <c r="F79" s="64">
        <f>+VLOOKUP(B79,'resumen UCAP'!$A$5:$O$329,15,0)</f>
        <v>120000</v>
      </c>
      <c r="G79" s="64">
        <v>43</v>
      </c>
      <c r="H79" s="61"/>
      <c r="I79" s="61"/>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row>
    <row r="80" spans="2:37" hidden="1" x14ac:dyDescent="0.25">
      <c r="B80" s="62" t="s">
        <v>347</v>
      </c>
      <c r="C80" s="62" t="str">
        <f>+VLOOKUP(B80,'resumen UCAP'!$A$5:$O$329,2,0)</f>
        <v>LUMINARIA LED 60W. AUTONOMA</v>
      </c>
      <c r="D80" s="63">
        <f>+'Desmonte Infr. financiada'!D80</f>
        <v>60</v>
      </c>
      <c r="E80" s="63" t="str">
        <f>+VLOOKUP(B80,'resumen UCAP'!$A$5:$O$329,3,0)</f>
        <v>Un</v>
      </c>
      <c r="F80" s="64">
        <f>+VLOOKUP(B80,'resumen UCAP'!$A$5:$O$329,15,0)</f>
        <v>860000</v>
      </c>
      <c r="G80" s="64">
        <v>10</v>
      </c>
      <c r="H80" s="61"/>
      <c r="I80" s="61"/>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row>
    <row r="81" spans="2:37" hidden="1" x14ac:dyDescent="0.25">
      <c r="B81" s="62" t="s">
        <v>348</v>
      </c>
      <c r="C81" s="62" t="str">
        <f>+VLOOKUP(B81,'resumen UCAP'!$A$5:$O$329,2,0)</f>
        <v>PROYECTOR LED RGB 200W NUEVA</v>
      </c>
      <c r="D81" s="63">
        <f>+'Desmonte Infr. financiada'!D81</f>
        <v>200</v>
      </c>
      <c r="E81" s="63" t="str">
        <f>+VLOOKUP(B81,'resumen UCAP'!$A$5:$O$329,3,0)</f>
        <v>Un</v>
      </c>
      <c r="F81" s="64">
        <f>+VLOOKUP(B81,'resumen UCAP'!$A$5:$O$329,15,0)</f>
        <v>1079900</v>
      </c>
      <c r="G81" s="64">
        <v>9</v>
      </c>
      <c r="H81" s="61"/>
      <c r="I81" s="61"/>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row>
    <row r="82" spans="2:37" hidden="1" x14ac:dyDescent="0.25">
      <c r="B82" s="62" t="s">
        <v>349</v>
      </c>
      <c r="C82" s="62" t="str">
        <f>+VLOOKUP(B82,'resumen UCAP'!$A$5:$O$329,2,0)</f>
        <v>PROYECTOR LED LED 50W NUEVA</v>
      </c>
      <c r="D82" s="63">
        <f>+'Desmonte Infr. financiada'!D82</f>
        <v>50</v>
      </c>
      <c r="E82" s="63" t="str">
        <f>+VLOOKUP(B82,'resumen UCAP'!$A$5:$O$329,3,0)</f>
        <v>Un</v>
      </c>
      <c r="F82" s="64">
        <f>+VLOOKUP(B82,'resumen UCAP'!$A$5:$O$329,15,0)</f>
        <v>598300</v>
      </c>
      <c r="G82" s="64">
        <v>2</v>
      </c>
      <c r="H82" s="61"/>
      <c r="I82" s="61"/>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row>
    <row r="83" spans="2:37" hidden="1" x14ac:dyDescent="0.25">
      <c r="B83" s="62" t="s">
        <v>509</v>
      </c>
      <c r="C83" s="62" t="str">
        <f>+VLOOKUP(B83,'resumen UCAP'!$A$5:$O$329,2,0)</f>
        <v>ETIQUETA LUMINARIA 250W</v>
      </c>
      <c r="D83" s="63">
        <f>+'Desmonte Infr. financiada'!D83</f>
        <v>279</v>
      </c>
      <c r="E83" s="63" t="str">
        <f>+VLOOKUP(B83,'resumen UCAP'!$A$5:$O$329,3,0)</f>
        <v>Un</v>
      </c>
      <c r="F83" s="64">
        <f>+VLOOKUP(B83,'resumen UCAP'!$A$5:$O$329,15,0)</f>
        <v>509142</v>
      </c>
      <c r="G83" s="64">
        <v>10</v>
      </c>
      <c r="H83" s="61"/>
      <c r="I83" s="61"/>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row>
    <row r="84" spans="2:37" hidden="1" x14ac:dyDescent="0.25">
      <c r="B84" s="62" t="s">
        <v>510</v>
      </c>
      <c r="C84" s="62" t="str">
        <f>+VLOOKUP(B84,'resumen UCAP'!$A$5:$O$329,2,0)</f>
        <v>PROYECTOR LED 50W NUEVO</v>
      </c>
      <c r="D84" s="63">
        <f>+'Desmonte Infr. financiada'!D84</f>
        <v>50</v>
      </c>
      <c r="E84" s="63" t="str">
        <f>+VLOOKUP(B84,'resumen UCAP'!$A$5:$O$329,3,0)</f>
        <v>Un</v>
      </c>
      <c r="F84" s="64">
        <f>+VLOOKUP(B84,'resumen UCAP'!$A$5:$O$329,15,0)</f>
        <v>134677</v>
      </c>
      <c r="G84" s="64">
        <v>3</v>
      </c>
      <c r="H84" s="61"/>
      <c r="I84" s="61"/>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row>
    <row r="85" spans="2:37" hidden="1" x14ac:dyDescent="0.25">
      <c r="B85" s="62" t="s">
        <v>511</v>
      </c>
      <c r="C85" s="62" t="str">
        <f>+VLOOKUP(B85,'resumen UCAP'!$A$5:$O$329,2,0)</f>
        <v>PROYECTOR MH 150W NUEVO</v>
      </c>
      <c r="D85" s="63">
        <f>+'Desmonte Infr. financiada'!D85</f>
        <v>169</v>
      </c>
      <c r="E85" s="63" t="str">
        <f>+VLOOKUP(B85,'resumen UCAP'!$A$5:$O$329,3,0)</f>
        <v>Un</v>
      </c>
      <c r="F85" s="64">
        <f>+VLOOKUP(B85,'resumen UCAP'!$A$5:$O$329,15,0)</f>
        <v>352663</v>
      </c>
      <c r="G85" s="64">
        <v>4</v>
      </c>
      <c r="H85" s="61"/>
      <c r="I85" s="61"/>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row>
    <row r="86" spans="2:37" hidden="1" x14ac:dyDescent="0.25">
      <c r="B86" s="62" t="s">
        <v>512</v>
      </c>
      <c r="C86" s="62" t="str">
        <f>+VLOOKUP(B86,'resumen UCAP'!$A$5:$O$329,2,0)</f>
        <v>PROYECTOR MH 400W NUEVA</v>
      </c>
      <c r="D86" s="63">
        <f>+'Desmonte Infr. financiada'!D86</f>
        <v>440</v>
      </c>
      <c r="E86" s="63" t="str">
        <f>+VLOOKUP(B86,'resumen UCAP'!$A$5:$O$329,3,0)</f>
        <v>Un</v>
      </c>
      <c r="F86" s="64">
        <f>+VLOOKUP(B86,'resumen UCAP'!$A$5:$O$329,15,0)</f>
        <v>509142</v>
      </c>
      <c r="G86" s="64">
        <v>5</v>
      </c>
      <c r="H86" s="61"/>
      <c r="I86" s="61"/>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row>
    <row r="87" spans="2:37" hidden="1" x14ac:dyDescent="0.25">
      <c r="B87" s="62" t="s">
        <v>513</v>
      </c>
      <c r="C87" s="62" t="str">
        <f>+VLOOKUP(B87,'resumen UCAP'!$A$5:$O$329,2,0)</f>
        <v>PROYECTOR LED 400W NUEVO</v>
      </c>
      <c r="D87" s="63">
        <f>+'Desmonte Infr. financiada'!D87</f>
        <v>400</v>
      </c>
      <c r="E87" s="63" t="str">
        <f>+VLOOKUP(B87,'resumen UCAP'!$A$5:$O$329,3,0)</f>
        <v>Un</v>
      </c>
      <c r="F87" s="64">
        <f>+VLOOKUP(B87,'resumen UCAP'!$A$5:$O$329,15,0)</f>
        <v>2843260</v>
      </c>
      <c r="G87" s="64">
        <v>6</v>
      </c>
      <c r="H87" s="61"/>
      <c r="I87" s="61"/>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row>
    <row r="88" spans="2:37" hidden="1" x14ac:dyDescent="0.25">
      <c r="B88" s="62" t="s">
        <v>514</v>
      </c>
      <c r="C88" s="62" t="str">
        <f>+VLOOKUP(B88,'resumen UCAP'!$A$5:$O$329,2,0)</f>
        <v>PROYECTOR MH 400W LED</v>
      </c>
      <c r="D88" s="63">
        <f>+'Desmonte Infr. financiada'!D88</f>
        <v>400</v>
      </c>
      <c r="E88" s="63" t="str">
        <f>+VLOOKUP(B88,'resumen UCAP'!$A$5:$O$329,3,0)</f>
        <v>Un</v>
      </c>
      <c r="F88" s="64">
        <f>+VLOOKUP(B88,'resumen UCAP'!$A$5:$O$329,15,0)</f>
        <v>2156000</v>
      </c>
      <c r="G88" s="64">
        <v>38</v>
      </c>
      <c r="H88" s="61"/>
      <c r="I88" s="61"/>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row>
    <row r="89" spans="2:37" hidden="1" x14ac:dyDescent="0.25">
      <c r="B89" s="62" t="s">
        <v>515</v>
      </c>
      <c r="C89" s="62" t="str">
        <f>+VLOOKUP(B89,'resumen UCAP'!$A$5:$O$329,2,0)</f>
        <v>PROYECTOR IMPOLED 400W LED</v>
      </c>
      <c r="D89" s="63">
        <f>+'Desmonte Infr. financiada'!D89</f>
        <v>400</v>
      </c>
      <c r="E89" s="63" t="str">
        <f>+VLOOKUP(B89,'resumen UCAP'!$A$5:$O$329,3,0)</f>
        <v>Un</v>
      </c>
      <c r="F89" s="64">
        <f>+VLOOKUP(B89,'resumen UCAP'!$A$5:$O$329,15,0)</f>
        <v>509142</v>
      </c>
      <c r="G89" s="64">
        <v>5</v>
      </c>
      <c r="H89" s="61"/>
      <c r="I89" s="61"/>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row>
    <row r="90" spans="2:37" hidden="1" x14ac:dyDescent="0.25">
      <c r="B90" s="62" t="s">
        <v>516</v>
      </c>
      <c r="C90" s="62" t="str">
        <f>+VLOOKUP(B90,'resumen UCAP'!$A$5:$O$329,2,0)</f>
        <v>LUMINARIA MH 400W SEGUNDA</v>
      </c>
      <c r="D90" s="63">
        <f>+'Desmonte Infr. financiada'!D90</f>
        <v>440</v>
      </c>
      <c r="E90" s="63" t="str">
        <f>+VLOOKUP(B90,'resumen UCAP'!$A$5:$O$329,3,0)</f>
        <v>Un</v>
      </c>
      <c r="F90" s="64">
        <f>+VLOOKUP(B90,'resumen UCAP'!$A$5:$O$329,15,0)</f>
        <v>509142</v>
      </c>
      <c r="G90" s="64">
        <v>1</v>
      </c>
      <c r="H90" s="61"/>
      <c r="I90" s="61"/>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row>
    <row r="91" spans="2:37" hidden="1" x14ac:dyDescent="0.25">
      <c r="B91" s="62" t="s">
        <v>517</v>
      </c>
      <c r="C91" s="62" t="str">
        <f>+VLOOKUP(B91,'resumen UCAP'!$A$5:$O$329,2,0)</f>
        <v>LUMINARIA LED 38W</v>
      </c>
      <c r="D91" s="63">
        <f>+'Desmonte Infr. financiada'!D91</f>
        <v>38</v>
      </c>
      <c r="E91" s="63" t="str">
        <f>+VLOOKUP(B91,'resumen UCAP'!$A$5:$O$329,3,0)</f>
        <v>Un</v>
      </c>
      <c r="F91" s="64">
        <f>+VLOOKUP(B91,'resumen UCAP'!$A$5:$O$329,15,0)</f>
        <v>1056546</v>
      </c>
      <c r="G91" s="64">
        <v>3</v>
      </c>
      <c r="H91" s="61"/>
      <c r="I91" s="61"/>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row>
    <row r="92" spans="2:37" hidden="1" x14ac:dyDescent="0.25">
      <c r="B92" s="62" t="s">
        <v>518</v>
      </c>
      <c r="C92" s="62" t="str">
        <f>+VLOOKUP(B92,'resumen UCAP'!$A$5:$O$329,2,0)</f>
        <v>LUMINARIA LED 80-90W NUEVA</v>
      </c>
      <c r="D92" s="63">
        <f>+'Desmonte Infr. financiada'!D92</f>
        <v>90</v>
      </c>
      <c r="E92" s="63" t="str">
        <f>+VLOOKUP(B92,'resumen UCAP'!$A$5:$O$329,3,0)</f>
        <v>Un</v>
      </c>
      <c r="F92" s="64">
        <f>+VLOOKUP(B92,'resumen UCAP'!$A$5:$O$329,15,0)</f>
        <v>1547358</v>
      </c>
      <c r="G92" s="64">
        <v>1</v>
      </c>
      <c r="H92" s="61"/>
      <c r="I92" s="61"/>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row>
    <row r="93" spans="2:37" hidden="1" x14ac:dyDescent="0.25">
      <c r="B93" s="62" t="s">
        <v>519</v>
      </c>
      <c r="C93" s="62" t="str">
        <f>+VLOOKUP(B93,'resumen UCAP'!$A$5:$O$329,2,0)</f>
        <v>LUMINARIA 3000 40 NUEVA</v>
      </c>
      <c r="D93" s="63">
        <f>+'Desmonte Infr. financiada'!D93</f>
        <v>40</v>
      </c>
      <c r="E93" s="63" t="str">
        <f>+VLOOKUP(B93,'resumen UCAP'!$A$5:$O$329,3,0)</f>
        <v>Un</v>
      </c>
      <c r="F93" s="64">
        <f>+VLOOKUP(B93,'resumen UCAP'!$A$5:$O$329,15,0)</f>
        <v>757310</v>
      </c>
      <c r="G93" s="64">
        <v>13</v>
      </c>
      <c r="H93" s="61"/>
      <c r="I93" s="61"/>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row>
    <row r="94" spans="2:37" hidden="1" x14ac:dyDescent="0.25">
      <c r="B94" s="62" t="s">
        <v>520</v>
      </c>
      <c r="C94" s="62" t="str">
        <f>+VLOOKUP(B94,'resumen UCAP'!$A$5:$O$329,2,0)</f>
        <v>LUMINARIA NA 150W ONIX SEGUNDA</v>
      </c>
      <c r="D94" s="63">
        <f>+'Desmonte Infr. financiada'!D94</f>
        <v>169</v>
      </c>
      <c r="E94" s="63" t="str">
        <f>+VLOOKUP(B94,'resumen UCAP'!$A$5:$O$329,3,0)</f>
        <v>Un</v>
      </c>
      <c r="F94" s="64">
        <f>+VLOOKUP(B94,'resumen UCAP'!$A$5:$O$329,15,0)</f>
        <v>340000</v>
      </c>
      <c r="G94" s="64">
        <v>1</v>
      </c>
      <c r="H94" s="61"/>
      <c r="I94" s="61"/>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row>
    <row r="95" spans="2:37" hidden="1" x14ac:dyDescent="0.25">
      <c r="B95" s="62" t="s">
        <v>521</v>
      </c>
      <c r="C95" s="62" t="str">
        <f>+VLOOKUP(B95,'resumen UCAP'!$A$5:$O$329,2,0)</f>
        <v>LUMINARIA NA 70 SEGUNDA</v>
      </c>
      <c r="D95" s="63">
        <f>+'Desmonte Infr. financiada'!D95</f>
        <v>81</v>
      </c>
      <c r="E95" s="63" t="str">
        <f>+VLOOKUP(B95,'resumen UCAP'!$A$5:$O$329,3,0)</f>
        <v>Un</v>
      </c>
      <c r="F95" s="64">
        <f>+VLOOKUP(B95,'resumen UCAP'!$A$5:$O$329,15,0)</f>
        <v>201799</v>
      </c>
      <c r="G95" s="64">
        <v>5</v>
      </c>
      <c r="H95" s="61"/>
      <c r="I95" s="61"/>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row>
    <row r="96" spans="2:37" hidden="1" x14ac:dyDescent="0.25">
      <c r="B96" s="62" t="s">
        <v>522</v>
      </c>
      <c r="C96" s="62" t="str">
        <f>+VLOOKUP(B96,'resumen UCAP'!$A$5:$O$329,2,0)</f>
        <v>LUMINARIA NA 150 SEGUNDA</v>
      </c>
      <c r="D96" s="63">
        <f>+'Desmonte Infr. financiada'!D96</f>
        <v>169</v>
      </c>
      <c r="E96" s="63" t="str">
        <f>+VLOOKUP(B96,'resumen UCAP'!$A$5:$O$329,3,0)</f>
        <v>Un</v>
      </c>
      <c r="F96" s="64">
        <f>+VLOOKUP(B96,'resumen UCAP'!$A$5:$O$329,15,0)</f>
        <v>333700</v>
      </c>
      <c r="G96" s="64">
        <v>1</v>
      </c>
      <c r="H96" s="61"/>
      <c r="I96" s="61"/>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row>
    <row r="97" spans="2:37" hidden="1" x14ac:dyDescent="0.25">
      <c r="B97" s="62" t="s">
        <v>523</v>
      </c>
      <c r="C97" s="62" t="str">
        <f>+VLOOKUP(B97,'resumen UCAP'!$A$5:$O$329,2,0)</f>
        <v>PROYECTOR 250W NUEVO</v>
      </c>
      <c r="D97" s="63">
        <f>+'Desmonte Infr. financiada'!D97</f>
        <v>279</v>
      </c>
      <c r="E97" s="63" t="str">
        <f>+VLOOKUP(B97,'resumen UCAP'!$A$5:$O$329,3,0)</f>
        <v>Un</v>
      </c>
      <c r="F97" s="64">
        <f>+VLOOKUP(B97,'resumen UCAP'!$A$5:$O$329,15,0)</f>
        <v>413027</v>
      </c>
      <c r="G97" s="64">
        <v>5</v>
      </c>
      <c r="H97" s="61"/>
      <c r="I97" s="61"/>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row>
    <row r="98" spans="2:37" hidden="1" x14ac:dyDescent="0.25">
      <c r="B98" s="62" t="s">
        <v>524</v>
      </c>
      <c r="C98" s="62" t="str">
        <f>+VLOOKUP(B98,'resumen UCAP'!$A$5:$O$329,2,0)</f>
        <v>LUMINARIA NA 250W NUEVA ETIQUETA</v>
      </c>
      <c r="D98" s="63">
        <f>+'Desmonte Infr. financiada'!D98</f>
        <v>279</v>
      </c>
      <c r="E98" s="63" t="str">
        <f>+VLOOKUP(B98,'resumen UCAP'!$A$5:$O$329,3,0)</f>
        <v>Un</v>
      </c>
      <c r="F98" s="64">
        <f>+VLOOKUP(B98,'resumen UCAP'!$A$5:$O$329,15,0)</f>
        <v>413027</v>
      </c>
      <c r="G98" s="64">
        <v>1</v>
      </c>
      <c r="H98" s="61"/>
      <c r="I98" s="61"/>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row>
    <row r="99" spans="2:37" hidden="1" x14ac:dyDescent="0.25">
      <c r="B99" s="62" t="s">
        <v>525</v>
      </c>
      <c r="C99" s="62" t="str">
        <f>+VLOOKUP(B99,'resumen UCAP'!$A$5:$O$329,2,0)</f>
        <v>ETIQUETA LUMINARIA NA 100W NUEVA</v>
      </c>
      <c r="D99" s="63">
        <f>+'Desmonte Infr. financiada'!D99</f>
        <v>115</v>
      </c>
      <c r="E99" s="63" t="str">
        <f>+VLOOKUP(B99,'resumen UCAP'!$A$5:$O$329,3,0)</f>
        <v>Un</v>
      </c>
      <c r="F99" s="64">
        <f>+VLOOKUP(B99,'resumen UCAP'!$A$5:$O$329,15,0)</f>
        <v>211467</v>
      </c>
      <c r="G99" s="64">
        <v>1</v>
      </c>
      <c r="H99" s="61"/>
      <c r="I99" s="61"/>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row>
    <row r="100" spans="2:37" hidden="1" x14ac:dyDescent="0.25">
      <c r="B100" s="62" t="s">
        <v>526</v>
      </c>
      <c r="C100" s="62" t="str">
        <f>+VLOOKUP(B100,'resumen UCAP'!$A$5:$O$329,2,0)</f>
        <v>LUMINARIA 80-90W LED</v>
      </c>
      <c r="D100" s="63">
        <f>+'Desmonte Infr. financiada'!D100</f>
        <v>90</v>
      </c>
      <c r="E100" s="63" t="str">
        <f>+VLOOKUP(B100,'resumen UCAP'!$A$5:$O$329,3,0)</f>
        <v>Un</v>
      </c>
      <c r="F100" s="64">
        <f>+VLOOKUP(B100,'resumen UCAP'!$A$5:$O$329,15,0)</f>
        <v>940000</v>
      </c>
      <c r="G100" s="64">
        <v>8</v>
      </c>
      <c r="H100" s="61"/>
      <c r="I100" s="61"/>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row>
    <row r="101" spans="2:37" hidden="1" x14ac:dyDescent="0.25">
      <c r="B101" s="62" t="s">
        <v>527</v>
      </c>
      <c r="C101" s="62" t="str">
        <f>+VLOOKUP(B101,'resumen UCAP'!$A$5:$O$329,2,0)</f>
        <v>LUMINARIA NA 70W  NUEVA</v>
      </c>
      <c r="D101" s="63">
        <f>+'Desmonte Infr. financiada'!D101</f>
        <v>81</v>
      </c>
      <c r="E101" s="63" t="str">
        <f>+VLOOKUP(B101,'resumen UCAP'!$A$5:$O$329,3,0)</f>
        <v>Un</v>
      </c>
      <c r="F101" s="64">
        <f>+VLOOKUP(B101,'resumen UCAP'!$A$5:$O$329,15,0)</f>
        <v>203490</v>
      </c>
      <c r="G101" s="64">
        <v>78</v>
      </c>
      <c r="H101" s="61"/>
      <c r="I101" s="61"/>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row>
    <row r="102" spans="2:37" hidden="1" x14ac:dyDescent="0.25">
      <c r="B102" s="62" t="s">
        <v>528</v>
      </c>
      <c r="C102" s="62" t="str">
        <f>+VLOOKUP(B102,'resumen UCAP'!$A$5:$O$329,2,0)</f>
        <v>ETIQUETA NA 70W  NUEVA</v>
      </c>
      <c r="D102" s="63">
        <f>+'Desmonte Infr. financiada'!D102</f>
        <v>81</v>
      </c>
      <c r="E102" s="63" t="str">
        <f>+VLOOKUP(B102,'resumen UCAP'!$A$5:$O$329,3,0)</f>
        <v>Un</v>
      </c>
      <c r="F102" s="64">
        <f>+VLOOKUP(B102,'resumen UCAP'!$A$5:$O$329,15,0)</f>
        <v>201799</v>
      </c>
      <c r="G102" s="64">
        <v>17</v>
      </c>
      <c r="H102" s="61"/>
      <c r="I102" s="61"/>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row>
    <row r="103" spans="2:37" hidden="1" x14ac:dyDescent="0.25">
      <c r="B103" s="62" t="s">
        <v>529</v>
      </c>
      <c r="C103" s="62" t="str">
        <f>+VLOOKUP(B103,'resumen UCAP'!$A$5:$O$329,2,0)</f>
        <v>PROYECTOR RGB 200W LED</v>
      </c>
      <c r="D103" s="63">
        <f>+'Desmonte Infr. financiada'!D103</f>
        <v>200</v>
      </c>
      <c r="E103" s="63" t="str">
        <f>+VLOOKUP(B103,'resumen UCAP'!$A$5:$O$329,3,0)</f>
        <v>Un</v>
      </c>
      <c r="F103" s="64">
        <f>+VLOOKUP(B103,'resumen UCAP'!$A$5:$O$329,15,0)</f>
        <v>330000</v>
      </c>
      <c r="G103" s="64">
        <v>2</v>
      </c>
      <c r="H103" s="61"/>
      <c r="I103" s="61"/>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row>
    <row r="104" spans="2:37" hidden="1" x14ac:dyDescent="0.25">
      <c r="B104" s="62" t="s">
        <v>530</v>
      </c>
      <c r="C104" s="62" t="str">
        <f>+VLOOKUP(B104,'resumen UCAP'!$A$5:$O$329,2,0)</f>
        <v>LUMINARIA YOA 38W LED</v>
      </c>
      <c r="D104" s="63">
        <f>+'Desmonte Infr. financiada'!D104</f>
        <v>38</v>
      </c>
      <c r="E104" s="63" t="str">
        <f>+VLOOKUP(B104,'resumen UCAP'!$A$5:$O$329,3,0)</f>
        <v>Un</v>
      </c>
      <c r="F104" s="64">
        <f>+VLOOKUP(B104,'resumen UCAP'!$A$5:$O$329,15,0)</f>
        <v>413027</v>
      </c>
      <c r="G104" s="64">
        <v>4</v>
      </c>
      <c r="H104" s="61"/>
      <c r="I104" s="61"/>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row>
    <row r="105" spans="2:37" hidden="1" x14ac:dyDescent="0.25">
      <c r="B105" s="62" t="s">
        <v>531</v>
      </c>
      <c r="C105" s="62" t="str">
        <f>+VLOOKUP(B105,'resumen UCAP'!$A$5:$O$329,2,0)</f>
        <v>LUMINARIA NA 70W  SEGUNDA</v>
      </c>
      <c r="D105" s="63">
        <f>+'Desmonte Infr. financiada'!D105</f>
        <v>81</v>
      </c>
      <c r="E105" s="63" t="str">
        <f>+VLOOKUP(B105,'resumen UCAP'!$A$5:$O$329,3,0)</f>
        <v>Un</v>
      </c>
      <c r="F105" s="64">
        <f>+VLOOKUP(B105,'resumen UCAP'!$A$5:$O$329,15,0)</f>
        <v>201799</v>
      </c>
      <c r="G105" s="64">
        <v>2</v>
      </c>
      <c r="H105" s="61"/>
      <c r="I105" s="61"/>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row>
    <row r="106" spans="2:37" hidden="1" x14ac:dyDescent="0.25">
      <c r="B106" s="62" t="s">
        <v>77</v>
      </c>
      <c r="C106" s="62" t="str">
        <f>+VLOOKUP(B106,'resumen UCAP'!$A$5:$O$329,2,0)</f>
        <v>PROYECTOR MH 250W REPOTENCIAR</v>
      </c>
      <c r="D106" s="63">
        <f>+'Desmonte Infr. financiada'!D106</f>
        <v>279</v>
      </c>
      <c r="E106" s="63" t="str">
        <f>+VLOOKUP(B106,'resumen UCAP'!$A$5:$O$329,3,0)</f>
        <v>Un</v>
      </c>
      <c r="F106" s="64">
        <f>+VLOOKUP(B106,'resumen UCAP'!$A$5:$O$329,15,0)</f>
        <v>413027</v>
      </c>
      <c r="G106" s="64">
        <v>1</v>
      </c>
      <c r="H106" s="61"/>
      <c r="I106" s="61"/>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row>
    <row r="107" spans="2:37" hidden="1" x14ac:dyDescent="0.25">
      <c r="B107" s="62" t="s">
        <v>26</v>
      </c>
      <c r="C107" s="62" t="str">
        <f>+VLOOKUP(B107,'resumen UCAP'!$A$5:$O$329,2,0)</f>
        <v>ETIQUETA 250W NUEVA</v>
      </c>
      <c r="D107" s="63">
        <f>+'Desmonte Infr. financiada'!D107</f>
        <v>279</v>
      </c>
      <c r="E107" s="63" t="str">
        <f>+VLOOKUP(B107,'resumen UCAP'!$A$5:$O$329,3,0)</f>
        <v>Un</v>
      </c>
      <c r="F107" s="64">
        <f>+VLOOKUP(B107,'resumen UCAP'!$A$5:$O$329,15,0)</f>
        <v>431050</v>
      </c>
      <c r="G107" s="64">
        <v>3</v>
      </c>
      <c r="H107" s="61"/>
      <c r="I107" s="61"/>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row>
    <row r="108" spans="2:37" hidden="1" x14ac:dyDescent="0.25">
      <c r="B108" s="62" t="s">
        <v>78</v>
      </c>
      <c r="C108" s="62" t="str">
        <f>+VLOOKUP(B108,'resumen UCAP'!$A$5:$O$329,2,0)</f>
        <v>LUMINARIA NA 400 SEGUNDA</v>
      </c>
      <c r="D108" s="63">
        <f>+'Desmonte Infr. financiada'!D108</f>
        <v>440</v>
      </c>
      <c r="E108" s="63" t="str">
        <f>+VLOOKUP(B108,'resumen UCAP'!$A$5:$O$329,3,0)</f>
        <v>Un</v>
      </c>
      <c r="F108" s="64">
        <f>+VLOOKUP(B108,'resumen UCAP'!$A$5:$O$329,15,0)</f>
        <v>431050</v>
      </c>
      <c r="G108" s="64">
        <v>1</v>
      </c>
      <c r="H108" s="61"/>
      <c r="I108" s="61"/>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row>
    <row r="109" spans="2:37" hidden="1" x14ac:dyDescent="0.25">
      <c r="B109" s="62" t="s">
        <v>101</v>
      </c>
      <c r="C109" s="62" t="str">
        <f>+VLOOKUP(B109,'resumen UCAP'!$A$5:$O$329,2,0)</f>
        <v>ETIQUETA NA 400W NUEVA</v>
      </c>
      <c r="D109" s="63">
        <f>+'Desmonte Infr. financiada'!D109</f>
        <v>440</v>
      </c>
      <c r="E109" s="63" t="str">
        <f>+VLOOKUP(B109,'resumen UCAP'!$A$5:$O$329,3,0)</f>
        <v>Un</v>
      </c>
      <c r="F109" s="64">
        <f>+VLOOKUP(B109,'resumen UCAP'!$A$5:$O$329,15,0)</f>
        <v>431050</v>
      </c>
      <c r="G109" s="64">
        <v>1</v>
      </c>
      <c r="H109" s="61"/>
      <c r="I109" s="61"/>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row>
    <row r="110" spans="2:37" hidden="1" x14ac:dyDescent="0.25">
      <c r="B110" s="62"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4">
        <v>4</v>
      </c>
      <c r="H110" s="61"/>
      <c r="I110" s="61"/>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row>
    <row r="111" spans="2:37" hidden="1" x14ac:dyDescent="0.25">
      <c r="B111" s="62" t="s">
        <v>103</v>
      </c>
      <c r="C111" s="62" t="str">
        <f>+VLOOKUP(B111,'resumen UCAP'!$A$5:$O$329,2,0)</f>
        <v>LUMINARIA LED 65W SEGUNDA</v>
      </c>
      <c r="D111" s="63">
        <f>+'Desmonte Infr. financiada'!D111</f>
        <v>65</v>
      </c>
      <c r="E111" s="63" t="str">
        <f>+VLOOKUP(B111,'resumen UCAP'!$A$5:$O$329,3,0)</f>
        <v>Un</v>
      </c>
      <c r="F111" s="64">
        <f>+VLOOKUP(B111,'resumen UCAP'!$A$5:$O$329,15,0)</f>
        <v>736002</v>
      </c>
      <c r="G111" s="64">
        <v>1</v>
      </c>
      <c r="H111" s="61"/>
      <c r="I111" s="61"/>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row>
    <row r="112" spans="2:37" hidden="1" x14ac:dyDescent="0.25">
      <c r="B112" s="62"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61"/>
      <c r="I112" s="61"/>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row>
    <row r="113" spans="2:37" hidden="1" x14ac:dyDescent="0.25">
      <c r="B113" s="62" t="s">
        <v>105</v>
      </c>
      <c r="C113" s="62" t="str">
        <f>+VLOOKUP(B113,'resumen UCAP'!$A$5:$O$329,2,0)</f>
        <v>PROYECTOR LED 200W NUEVA</v>
      </c>
      <c r="D113" s="63">
        <f>+'Desmonte Infr. financiada'!D113</f>
        <v>200</v>
      </c>
      <c r="E113" s="63" t="str">
        <f>+VLOOKUP(B113,'resumen UCAP'!$A$5:$O$329,3,0)</f>
        <v>Un</v>
      </c>
      <c r="F113" s="64">
        <f>+VLOOKUP(B113,'resumen UCAP'!$A$5:$O$329,15,0)</f>
        <v>698300</v>
      </c>
      <c r="G113" s="64">
        <v>3</v>
      </c>
      <c r="H113" s="61"/>
      <c r="I113" s="61"/>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row>
    <row r="114" spans="2:37" hidden="1" x14ac:dyDescent="0.25">
      <c r="B114" s="62" t="s">
        <v>106</v>
      </c>
      <c r="C114" s="62" t="str">
        <f>+VLOOKUP(B114,'resumen UCAP'!$A$5:$O$329,2,0)</f>
        <v>PROYECTOR MH 250 SEGUNDA</v>
      </c>
      <c r="D114" s="63">
        <f>+'Desmonte Infr. financiada'!D114</f>
        <v>279</v>
      </c>
      <c r="E114" s="63" t="str">
        <f>+VLOOKUP(B114,'resumen UCAP'!$A$5:$O$329,3,0)</f>
        <v>Un</v>
      </c>
      <c r="F114" s="64">
        <f>+VLOOKUP(B114,'resumen UCAP'!$A$5:$O$329,15,0)</f>
        <v>509142</v>
      </c>
      <c r="G114" s="64">
        <v>2</v>
      </c>
      <c r="H114" s="61"/>
      <c r="I114" s="61"/>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row>
    <row r="115" spans="2:37" hidden="1" x14ac:dyDescent="0.25">
      <c r="B115" s="62" t="s">
        <v>107</v>
      </c>
      <c r="C115" s="62" t="str">
        <f>+VLOOKUP(B115,'resumen UCAP'!$A$5:$O$329,2,0)</f>
        <v>Proyector led 200w</v>
      </c>
      <c r="D115" s="63">
        <f>+'Desmonte Infr. financiada'!D115</f>
        <v>200</v>
      </c>
      <c r="E115" s="63" t="str">
        <f>+VLOOKUP(B115,'resumen UCAP'!$A$5:$O$329,3,0)</f>
        <v>Un</v>
      </c>
      <c r="F115" s="64">
        <f>+VLOOKUP(B115,'resumen UCAP'!$A$5:$O$329,15,0)</f>
        <v>2176396</v>
      </c>
      <c r="G115" s="64">
        <v>9</v>
      </c>
      <c r="H115" s="61"/>
      <c r="I115" s="61"/>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row>
    <row r="116" spans="2:37" hidden="1" x14ac:dyDescent="0.25">
      <c r="B116" s="62" t="s">
        <v>108</v>
      </c>
      <c r="C116" s="62" t="str">
        <f>+VLOOKUP(B116,'resumen UCAP'!$A$5:$O$329,2,0)</f>
        <v>Luminaria picadelly 250w</v>
      </c>
      <c r="D116" s="63">
        <f>+'Desmonte Infr. financiada'!D116</f>
        <v>279</v>
      </c>
      <c r="E116" s="63" t="str">
        <f>+VLOOKUP(B116,'resumen UCAP'!$A$5:$O$329,3,0)</f>
        <v>Un</v>
      </c>
      <c r="F116" s="64">
        <f>+VLOOKUP(B116,'resumen UCAP'!$A$5:$O$329,15,0)</f>
        <v>680000</v>
      </c>
      <c r="G116" s="64">
        <v>6</v>
      </c>
      <c r="H116" s="61"/>
      <c r="I116" s="61"/>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row>
    <row r="117" spans="2:37" hidden="1" x14ac:dyDescent="0.25">
      <c r="B117" s="62" t="s">
        <v>109</v>
      </c>
      <c r="C117" s="62" t="str">
        <f>+VLOOKUP(B117,'resumen UCAP'!$A$5:$O$329,2,0)</f>
        <v>ETIQUETA LUMINARIA LED 100W NUEVA</v>
      </c>
      <c r="D117" s="63">
        <f>+'Desmonte Infr. financiada'!D117</f>
        <v>100</v>
      </c>
      <c r="E117" s="63" t="str">
        <f>+VLOOKUP(B117,'resumen UCAP'!$A$5:$O$329,3,0)</f>
        <v>Un</v>
      </c>
      <c r="F117" s="64">
        <f>+VLOOKUP(B117,'resumen UCAP'!$A$5:$O$329,15,0)</f>
        <v>2060000</v>
      </c>
      <c r="G117" s="64">
        <v>7</v>
      </c>
      <c r="H117" s="61"/>
      <c r="I117" s="61"/>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row>
    <row r="118" spans="2:37" hidden="1" x14ac:dyDescent="0.25">
      <c r="B118" s="62" t="s">
        <v>110</v>
      </c>
      <c r="C118" s="62" t="str">
        <f>+VLOOKUP(B118,'resumen UCAP'!$A$5:$O$329,2,0)</f>
        <v>PROYECTOR LED 400W APOLO</v>
      </c>
      <c r="D118" s="63">
        <f>+'Desmonte Infr. financiada'!D118</f>
        <v>400</v>
      </c>
      <c r="E118" s="63" t="str">
        <f>+VLOOKUP(B118,'resumen UCAP'!$A$5:$O$329,3,0)</f>
        <v>Un</v>
      </c>
      <c r="F118" s="64">
        <f>+VLOOKUP(B118,'resumen UCAP'!$A$5:$O$329,15,0)</f>
        <v>2980712</v>
      </c>
      <c r="G118" s="64">
        <v>13</v>
      </c>
      <c r="H118" s="61"/>
      <c r="I118" s="61"/>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row>
    <row r="119" spans="2:37" hidden="1" x14ac:dyDescent="0.25">
      <c r="B119" s="62" t="s">
        <v>111</v>
      </c>
      <c r="C119" s="62" t="str">
        <f>+VLOOKUP(B119,'resumen UCAP'!$A$5:$O$329,2,0)</f>
        <v>ETIQUETA LUMINARIA 70W NA</v>
      </c>
      <c r="D119" s="63">
        <f>+'Desmonte Infr. financiada'!D119</f>
        <v>81</v>
      </c>
      <c r="E119" s="63" t="str">
        <f>+VLOOKUP(B119,'resumen UCAP'!$A$5:$O$329,3,0)</f>
        <v>Un</v>
      </c>
      <c r="F119" s="64">
        <f>+VLOOKUP(B119,'resumen UCAP'!$A$5:$O$329,15,0)</f>
        <v>201799</v>
      </c>
      <c r="G119" s="64">
        <v>3</v>
      </c>
      <c r="H119" s="61"/>
      <c r="I119" s="61"/>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row>
    <row r="120" spans="2:37" hidden="1" x14ac:dyDescent="0.25">
      <c r="B120" s="62" t="s">
        <v>532</v>
      </c>
      <c r="C120" s="62" t="str">
        <f>+VLOOKUP(B120,'resumen UCAP'!$A$5:$O$329,2,0)</f>
        <v>PROYECTOR MH 250W SEGUND</v>
      </c>
      <c r="D120" s="63">
        <f>+'Desmonte Infr. financiada'!D120</f>
        <v>279</v>
      </c>
      <c r="E120" s="63" t="str">
        <f>+VLOOKUP(B120,'resumen UCAP'!$A$5:$O$329,3,0)</f>
        <v>Un</v>
      </c>
      <c r="F120" s="64">
        <f>+VLOOKUP(B120,'resumen UCAP'!$A$5:$O$329,15,0)</f>
        <v>413027</v>
      </c>
      <c r="G120" s="64">
        <v>1</v>
      </c>
      <c r="H120" s="61"/>
      <c r="I120" s="61"/>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row>
    <row r="121" spans="2:37" hidden="1" x14ac:dyDescent="0.25">
      <c r="B121" s="62" t="s">
        <v>533</v>
      </c>
      <c r="C121" s="62" t="str">
        <f>+VLOOKUP(B121,'resumen UCAP'!$A$5:$O$329,2,0)</f>
        <v>PROYECTOR MH 4000W SEGUND</v>
      </c>
      <c r="D121" s="63">
        <f>+'Desmonte Infr. financiada'!D121</f>
        <v>440</v>
      </c>
      <c r="E121" s="63" t="str">
        <f>+VLOOKUP(B121,'resumen UCAP'!$A$5:$O$329,3,0)</f>
        <v>Un</v>
      </c>
      <c r="F121" s="64">
        <f>+VLOOKUP(B121,'resumen UCAP'!$A$5:$O$329,15,0)</f>
        <v>509142</v>
      </c>
      <c r="G121" s="64">
        <v>1</v>
      </c>
      <c r="H121" s="61"/>
      <c r="I121" s="61"/>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row>
    <row r="122" spans="2:37" hidden="1" x14ac:dyDescent="0.25">
      <c r="B122" s="62" t="s">
        <v>534</v>
      </c>
      <c r="C122" s="62" t="str">
        <f>+VLOOKUP(B122,'resumen UCAP'!$A$5:$O$329,2,0)</f>
        <v>LUMINARIA NA 250 NUEVA</v>
      </c>
      <c r="D122" s="63">
        <f>+'Desmonte Infr. financiada'!D122</f>
        <v>279</v>
      </c>
      <c r="E122" s="63" t="str">
        <f>+VLOOKUP(B122,'resumen UCAP'!$A$5:$O$329,3,0)</f>
        <v>Un</v>
      </c>
      <c r="F122" s="64">
        <f>+VLOOKUP(B122,'resumen UCAP'!$A$5:$O$329,15,0)</f>
        <v>378325</v>
      </c>
      <c r="G122" s="64">
        <v>7</v>
      </c>
      <c r="H122" s="61"/>
      <c r="I122" s="61"/>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row>
    <row r="123" spans="2:37" hidden="1" x14ac:dyDescent="0.25">
      <c r="B123" s="62" t="s">
        <v>549</v>
      </c>
      <c r="C123" s="62" t="str">
        <f>+VLOOKUP(B123,'resumen UCAP'!$A$5:$O$329,2,0)</f>
        <v>Luminaria Led 150w</v>
      </c>
      <c r="D123" s="63">
        <f>+'Desmonte Infr. financiada'!D123</f>
        <v>150</v>
      </c>
      <c r="E123" s="63" t="str">
        <f>+VLOOKUP(B123,'resumen UCAP'!$A$5:$O$329,3,0)</f>
        <v>Un</v>
      </c>
      <c r="F123" s="64">
        <f>+VLOOKUP(B123,'resumen UCAP'!$A$5:$O$329,15,0)</f>
        <v>845605</v>
      </c>
      <c r="G123" s="64">
        <v>293</v>
      </c>
      <c r="H123" s="61"/>
      <c r="I123" s="61"/>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row>
    <row r="124" spans="2:37" hidden="1" x14ac:dyDescent="0.25">
      <c r="B124" s="62" t="s">
        <v>550</v>
      </c>
      <c r="C124" s="62" t="str">
        <f>+VLOOKUP(B124,'resumen UCAP'!$A$5:$O$329,2,0)</f>
        <v>Luminaria Led 40w</v>
      </c>
      <c r="D124" s="63">
        <f>+'Desmonte Infr. financiada'!D124</f>
        <v>40</v>
      </c>
      <c r="E124" s="63" t="str">
        <f>+VLOOKUP(B124,'resumen UCAP'!$A$5:$O$329,3,0)</f>
        <v>Un</v>
      </c>
      <c r="F124" s="64">
        <f>+VLOOKUP(B124,'resumen UCAP'!$A$5:$O$329,15,0)</f>
        <v>321869</v>
      </c>
      <c r="G124" s="64">
        <v>54</v>
      </c>
      <c r="H124" s="61"/>
      <c r="I124" s="61"/>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row>
    <row r="125" spans="2:37" hidden="1" x14ac:dyDescent="0.25">
      <c r="B125" s="62" t="s">
        <v>551</v>
      </c>
      <c r="C125" s="62" t="str">
        <f>+VLOOKUP(B125,'resumen UCAP'!$A$5:$O$329,2,0)</f>
        <v>Proyector led 50w</v>
      </c>
      <c r="D125" s="63">
        <f>+'Desmonte Infr. financiada'!D125</f>
        <v>50</v>
      </c>
      <c r="E125" s="63" t="str">
        <f>+VLOOKUP(B125,'resumen UCAP'!$A$5:$O$329,3,0)</f>
        <v>Un</v>
      </c>
      <c r="F125" s="64">
        <f>+VLOOKUP(B125,'resumen UCAP'!$A$5:$O$329,15,0)</f>
        <v>259754</v>
      </c>
      <c r="G125" s="64">
        <v>21</v>
      </c>
      <c r="H125" s="61"/>
      <c r="I125" s="61"/>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row>
    <row r="126" spans="2:37" hidden="1" x14ac:dyDescent="0.25">
      <c r="B126" s="62" t="s">
        <v>552</v>
      </c>
      <c r="C126" s="62" t="str">
        <f>+VLOOKUP(B126,'resumen UCAP'!$A$5:$O$329,2,0)</f>
        <v>Luminaria Led 60w</v>
      </c>
      <c r="D126" s="63">
        <f>+'Desmonte Infr. financiada'!D126</f>
        <v>60</v>
      </c>
      <c r="E126" s="63" t="str">
        <f>+VLOOKUP(B126,'resumen UCAP'!$A$5:$O$329,3,0)</f>
        <v>Un</v>
      </c>
      <c r="F126" s="64">
        <f>+VLOOKUP(B126,'resumen UCAP'!$A$5:$O$329,15,0)</f>
        <v>387336</v>
      </c>
      <c r="G126" s="64">
        <v>28</v>
      </c>
      <c r="H126" s="61"/>
      <c r="I126" s="61"/>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row>
    <row r="127" spans="2:37" hidden="1" x14ac:dyDescent="0.25">
      <c r="B127" s="62" t="s">
        <v>553</v>
      </c>
      <c r="C127" s="62" t="str">
        <f>+VLOOKUP(B127,'resumen UCAP'!$A$5:$O$329,2,0)</f>
        <v>PROYECTOR MH 250W SEGUNDA TRANSF</v>
      </c>
      <c r="D127" s="63">
        <f>+'Desmonte Infr. financiada'!D127</f>
        <v>279</v>
      </c>
      <c r="E127" s="63" t="str">
        <f>+VLOOKUP(B127,'resumen UCAP'!$A$5:$O$329,3,0)</f>
        <v>Un</v>
      </c>
      <c r="F127" s="64">
        <f>+VLOOKUP(B127,'resumen UCAP'!$A$5:$O$329,15,0)</f>
        <v>413027</v>
      </c>
      <c r="G127" s="64">
        <v>1</v>
      </c>
      <c r="H127" s="61"/>
      <c r="I127" s="61"/>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row>
    <row r="128" spans="2:37" hidden="1" x14ac:dyDescent="0.25">
      <c r="B128" s="62" t="s">
        <v>554</v>
      </c>
      <c r="C128" s="62" t="str">
        <f>+VLOOKUP(B128,'resumen UCAP'!$A$5:$O$329,2,0)</f>
        <v>PROYECTOR LED 200W NUEVO</v>
      </c>
      <c r="D128" s="63">
        <f>+'Desmonte Infr. financiada'!D128</f>
        <v>200</v>
      </c>
      <c r="E128" s="63" t="str">
        <f>+VLOOKUP(B128,'resumen UCAP'!$A$5:$O$329,3,0)</f>
        <v>Un</v>
      </c>
      <c r="F128" s="64">
        <f>+VLOOKUP(B128,'resumen UCAP'!$A$5:$O$329,15,0)</f>
        <v>2390712</v>
      </c>
      <c r="G128" s="64">
        <v>20</v>
      </c>
      <c r="H128" s="61"/>
      <c r="I128" s="61"/>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row>
    <row r="129" spans="2:37" hidden="1" x14ac:dyDescent="0.25">
      <c r="B129" s="62" t="s">
        <v>555</v>
      </c>
      <c r="C129" s="62" t="str">
        <f>+VLOOKUP(B129,'resumen UCAP'!$A$5:$O$329,2,0)</f>
        <v>LUMINARIA NA 100W TRANSF DESDE 250W</v>
      </c>
      <c r="D129" s="63">
        <f>+'Desmonte Infr. financiada'!D129</f>
        <v>115</v>
      </c>
      <c r="E129" s="63" t="str">
        <f>+VLOOKUP(B129,'resumen UCAP'!$A$5:$O$329,3,0)</f>
        <v>Un</v>
      </c>
      <c r="F129" s="64">
        <f>+VLOOKUP(B129,'resumen UCAP'!$A$5:$O$329,15,0)</f>
        <v>211467</v>
      </c>
      <c r="G129" s="64">
        <v>3</v>
      </c>
      <c r="H129" s="61"/>
      <c r="I129" s="61"/>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row>
    <row r="130" spans="2:37" hidden="1" x14ac:dyDescent="0.25">
      <c r="B130" s="62" t="s">
        <v>556</v>
      </c>
      <c r="C130" s="62" t="str">
        <f>+VLOOKUP(B130,'resumen UCAP'!$A$5:$O$329,2,0)</f>
        <v>LUMINARIA MILENIUM LED 60W NUEVA</v>
      </c>
      <c r="D130" s="63">
        <f>+'Desmonte Infr. financiada'!D130</f>
        <v>60</v>
      </c>
      <c r="E130" s="63" t="str">
        <f>+VLOOKUP(B130,'resumen UCAP'!$A$5:$O$329,3,0)</f>
        <v>Un</v>
      </c>
      <c r="F130" s="64">
        <f>+VLOOKUP(B130,'resumen UCAP'!$A$5:$O$329,15,0)</f>
        <v>387336</v>
      </c>
      <c r="G130" s="64">
        <v>2</v>
      </c>
      <c r="H130" s="61"/>
      <c r="I130" s="61"/>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row>
    <row r="131" spans="2:37" hidden="1" x14ac:dyDescent="0.25">
      <c r="B131" s="62"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4">
        <v>1</v>
      </c>
      <c r="H131" s="61"/>
      <c r="I131" s="61"/>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row>
    <row r="132" spans="2:37" hidden="1" x14ac:dyDescent="0.25">
      <c r="B132" s="62" t="s">
        <v>558</v>
      </c>
      <c r="C132" s="62" t="str">
        <f>+VLOOKUP(B132,'resumen UCAP'!$A$5:$O$329,2,0)</f>
        <v>LUMINARIA LED 80W NUEVA</v>
      </c>
      <c r="D132" s="63">
        <f>+'Desmonte Infr. financiada'!D132</f>
        <v>80</v>
      </c>
      <c r="E132" s="63" t="str">
        <f>+VLOOKUP(B132,'resumen UCAP'!$A$5:$O$329,3,0)</f>
        <v>Un</v>
      </c>
      <c r="F132" s="64">
        <f>+VLOOKUP(B132,'resumen UCAP'!$A$5:$O$329,15,0)</f>
        <v>518269</v>
      </c>
      <c r="G132" s="64">
        <v>19</v>
      </c>
      <c r="H132" s="61"/>
      <c r="I132" s="61"/>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row>
    <row r="133" spans="2:37" hidden="1" x14ac:dyDescent="0.25">
      <c r="B133" s="62" t="s">
        <v>559</v>
      </c>
      <c r="C133" s="62" t="str">
        <f>+VLOOKUP(B133,'resumen UCAP'!$A$5:$O$329,2,0)</f>
        <v>LUMINARIA MILENIUM 150W NUEVA</v>
      </c>
      <c r="D133" s="63">
        <f>+'Desmonte Infr. financiada'!D133</f>
        <v>150</v>
      </c>
      <c r="E133" s="63" t="str">
        <f>+VLOOKUP(B133,'resumen UCAP'!$A$5:$O$329,3,0)</f>
        <v>Un</v>
      </c>
      <c r="F133" s="64">
        <f>+VLOOKUP(B133,'resumen UCAP'!$A$5:$O$329,15,0)</f>
        <v>845605</v>
      </c>
      <c r="G133" s="64">
        <v>7</v>
      </c>
      <c r="H133" s="61"/>
      <c r="I133" s="61"/>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row>
    <row r="134" spans="2:37" hidden="1" x14ac:dyDescent="0.25">
      <c r="B134" s="62"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4">
        <v>9</v>
      </c>
      <c r="H134" s="61"/>
      <c r="I134" s="61"/>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row>
    <row r="135" spans="2:37" hidden="1" x14ac:dyDescent="0.25">
      <c r="B135" s="62" t="s">
        <v>561</v>
      </c>
      <c r="C135" s="62" t="str">
        <f>+VLOOKUP(B135,'resumen UCAP'!$A$5:$O$329,2,0)</f>
        <v>Luminaria Led 65w</v>
      </c>
      <c r="D135" s="63">
        <f>+'Desmonte Infr. financiada'!D135</f>
        <v>65</v>
      </c>
      <c r="E135" s="63" t="str">
        <f>+VLOOKUP(B135,'resumen UCAP'!$A$5:$O$329,3,0)</f>
        <v>Un</v>
      </c>
      <c r="F135" s="64">
        <f>+VLOOKUP(B135,'resumen UCAP'!$A$5:$O$329,15,0)</f>
        <v>1989070</v>
      </c>
      <c r="G135" s="64">
        <v>3</v>
      </c>
      <c r="H135" s="61"/>
      <c r="I135" s="61"/>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row>
    <row r="136" spans="2:37" hidden="1" x14ac:dyDescent="0.25">
      <c r="B136" s="62" t="s">
        <v>562</v>
      </c>
      <c r="C136" s="62" t="str">
        <f>+VLOOKUP(B136,'resumen UCAP'!$A$5:$O$329,2,0)</f>
        <v>PROYECTOR LED 400W APOLO NUEVO</v>
      </c>
      <c r="D136" s="63">
        <f>+'Desmonte Infr. financiada'!D136</f>
        <v>400</v>
      </c>
      <c r="E136" s="63" t="str">
        <f>+VLOOKUP(B136,'resumen UCAP'!$A$5:$O$329,3,0)</f>
        <v>Un</v>
      </c>
      <c r="F136" s="64">
        <f>+VLOOKUP(B136,'resumen UCAP'!$A$5:$O$329,15,0)</f>
        <v>2980712</v>
      </c>
      <c r="G136" s="64">
        <v>3</v>
      </c>
      <c r="H136" s="61"/>
      <c r="I136" s="61"/>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row>
    <row r="137" spans="2:37" hidden="1" x14ac:dyDescent="0.25">
      <c r="B137" s="62" t="s">
        <v>563</v>
      </c>
      <c r="C137" s="62" t="str">
        <f>+VLOOKUP(B137,'resumen UCAP'!$A$5:$O$329,2,0)</f>
        <v>ETIQUETA PROYECTOR MH 1000 SEGUNDA</v>
      </c>
      <c r="D137" s="63">
        <f>+'Desmonte Infr. financiada'!D137</f>
        <v>115</v>
      </c>
      <c r="E137" s="63" t="str">
        <f>+VLOOKUP(B137,'resumen UCAP'!$A$5:$O$329,3,0)</f>
        <v>Un</v>
      </c>
      <c r="F137" s="64">
        <f>+VLOOKUP(B137,'resumen UCAP'!$A$5:$O$329,15,0)</f>
        <v>540000</v>
      </c>
      <c r="G137" s="64">
        <v>5</v>
      </c>
      <c r="H137" s="61"/>
      <c r="I137" s="61"/>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row>
    <row r="138" spans="2:37" hidden="1" x14ac:dyDescent="0.25">
      <c r="B138" s="62"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64">
        <v>6</v>
      </c>
      <c r="H138" s="61"/>
      <c r="I138" s="61"/>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row>
    <row r="139" spans="2:37" hidden="1" x14ac:dyDescent="0.25">
      <c r="B139" s="62" t="s">
        <v>565</v>
      </c>
      <c r="C139" s="62" t="str">
        <f>+VLOOKUP(B139,'resumen UCAP'!$A$5:$O$329,2,0)</f>
        <v>LUMINARIA LED DE 40W NUEVA</v>
      </c>
      <c r="D139" s="63">
        <f>+'Desmonte Infr. financiada'!D139</f>
        <v>40</v>
      </c>
      <c r="E139" s="63" t="str">
        <f>+VLOOKUP(B139,'resumen UCAP'!$A$5:$O$329,3,0)</f>
        <v>Un</v>
      </c>
      <c r="F139" s="64">
        <f>+VLOOKUP(B139,'resumen UCAP'!$A$5:$O$329,15,0)</f>
        <v>321869</v>
      </c>
      <c r="G139" s="64">
        <v>3</v>
      </c>
      <c r="H139" s="61"/>
      <c r="I139" s="61"/>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row>
    <row r="140" spans="2:37" hidden="1" x14ac:dyDescent="0.25">
      <c r="B140" s="62" t="s">
        <v>566</v>
      </c>
      <c r="C140" s="62" t="str">
        <f>+VLOOKUP(B140,'resumen UCAP'!$A$5:$O$329,2,0)</f>
        <v>LUMINARIA LED 65W NUEVA MILLENIUM</v>
      </c>
      <c r="D140" s="63">
        <f>+'Desmonte Infr. financiada'!D140</f>
        <v>65</v>
      </c>
      <c r="E140" s="63" t="str">
        <f>+VLOOKUP(B140,'resumen UCAP'!$A$5:$O$329,3,0)</f>
        <v>Un</v>
      </c>
      <c r="F140" s="64">
        <f>+VLOOKUP(B140,'resumen UCAP'!$A$5:$O$329,15,0)</f>
        <v>387336</v>
      </c>
      <c r="G140" s="64">
        <v>12</v>
      </c>
      <c r="H140" s="61"/>
      <c r="I140" s="61"/>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row>
    <row r="141" spans="2:37" hidden="1" x14ac:dyDescent="0.25">
      <c r="B141" s="62" t="s">
        <v>567</v>
      </c>
      <c r="C141" s="62" t="str">
        <f>+VLOOKUP(B141,'resumen UCAP'!$A$5:$O$329,2,0)</f>
        <v>LUMINARIA LED 40W NUEVA YOA</v>
      </c>
      <c r="D141" s="63">
        <f>+'Desmonte Infr. financiada'!D141</f>
        <v>40</v>
      </c>
      <c r="E141" s="63" t="str">
        <f>+VLOOKUP(B141,'resumen UCAP'!$A$5:$O$329,3,0)</f>
        <v>Un</v>
      </c>
      <c r="F141" s="64">
        <f>+VLOOKUP(B141,'resumen UCAP'!$A$5:$O$329,15,0)</f>
        <v>1989070</v>
      </c>
      <c r="G141" s="64">
        <v>21</v>
      </c>
      <c r="H141" s="61"/>
      <c r="I141" s="61"/>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row>
    <row r="142" spans="2:37" hidden="1" x14ac:dyDescent="0.25">
      <c r="B142" s="62" t="s">
        <v>568</v>
      </c>
      <c r="C142" s="62" t="str">
        <f>+VLOOKUP(B142,'resumen UCAP'!$A$5:$O$329,2,0)</f>
        <v>LUMINARIA LED 80W NUEVA MILLENIUM</v>
      </c>
      <c r="D142" s="63">
        <f>+'Desmonte Infr. financiada'!D142</f>
        <v>80</v>
      </c>
      <c r="E142" s="63" t="str">
        <f>+VLOOKUP(B142,'resumen UCAP'!$A$5:$O$329,3,0)</f>
        <v>Un</v>
      </c>
      <c r="F142" s="64">
        <f>+VLOOKUP(B142,'resumen UCAP'!$A$5:$O$329,15,0)</f>
        <v>518269</v>
      </c>
      <c r="G142" s="64">
        <v>3</v>
      </c>
      <c r="H142" s="61"/>
      <c r="I142" s="61"/>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row>
    <row r="143" spans="2:37" hidden="1" x14ac:dyDescent="0.25">
      <c r="B143" s="62" t="s">
        <v>569</v>
      </c>
      <c r="C143" s="62" t="str">
        <f>+VLOOKUP(B143,'resumen UCAP'!$A$5:$O$329,2,0)</f>
        <v>LUMINARIA LED 150W NUEVA MILLENIUM</v>
      </c>
      <c r="D143" s="63">
        <f>+'Desmonte Infr. financiada'!D143</f>
        <v>150</v>
      </c>
      <c r="E143" s="63" t="str">
        <f>+VLOOKUP(B143,'resumen UCAP'!$A$5:$O$329,3,0)</f>
        <v>Un</v>
      </c>
      <c r="F143" s="64">
        <f>+VLOOKUP(B143,'resumen UCAP'!$A$5:$O$329,15,0)</f>
        <v>845605</v>
      </c>
      <c r="G143" s="64">
        <v>41</v>
      </c>
      <c r="H143" s="61"/>
      <c r="I143" s="61"/>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row>
    <row r="144" spans="2:37" hidden="1" x14ac:dyDescent="0.25">
      <c r="B144" s="62" t="s">
        <v>570</v>
      </c>
      <c r="C144" s="62" t="str">
        <f>+VLOOKUP(B144,'resumen UCAP'!$A$5:$O$329,2,0)</f>
        <v>ETIQUETA 250W</v>
      </c>
      <c r="D144" s="63">
        <f>+'Desmonte Infr. financiada'!D144</f>
        <v>279</v>
      </c>
      <c r="E144" s="63" t="str">
        <f>+VLOOKUP(B144,'resumen UCAP'!$A$5:$O$329,3,0)</f>
        <v>Un</v>
      </c>
      <c r="F144" s="64">
        <f>+VLOOKUP(B144,'resumen UCAP'!$A$5:$O$329,15,0)</f>
        <v>413027</v>
      </c>
      <c r="G144" s="64">
        <v>1</v>
      </c>
      <c r="H144" s="61"/>
      <c r="I144" s="61"/>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row>
    <row r="145" spans="2:37" hidden="1" x14ac:dyDescent="0.25">
      <c r="B145" s="62" t="s">
        <v>571</v>
      </c>
      <c r="C145" s="62" t="str">
        <f>+VLOOKUP(B145,'resumen UCAP'!$A$5:$O$329,2,0)</f>
        <v>LUMINARIA LED 65W NUEVA 4000X65</v>
      </c>
      <c r="D145" s="63">
        <f>+'Desmonte Infr. financiada'!D145</f>
        <v>65</v>
      </c>
      <c r="E145" s="63" t="str">
        <f>+VLOOKUP(B145,'resumen UCAP'!$A$5:$O$329,3,0)</f>
        <v>Un</v>
      </c>
      <c r="F145" s="64">
        <f>+VLOOKUP(B145,'resumen UCAP'!$A$5:$O$329,15,0)</f>
        <v>736002</v>
      </c>
      <c r="G145" s="64">
        <v>4</v>
      </c>
      <c r="H145" s="61"/>
      <c r="I145" s="61"/>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row>
    <row r="146" spans="2:37" hidden="1" x14ac:dyDescent="0.25">
      <c r="B146" s="62" t="s">
        <v>572</v>
      </c>
      <c r="C146" s="62" t="str">
        <f>+VLOOKUP(B146,'resumen UCAP'!$A$5:$O$329,2,0)</f>
        <v>LUMINARIA LED 38W NUEVA YOA</v>
      </c>
      <c r="D146" s="63">
        <f>+'Desmonte Infr. financiada'!D146</f>
        <v>38</v>
      </c>
      <c r="E146" s="63" t="str">
        <f>+VLOOKUP(B146,'resumen UCAP'!$A$5:$O$329,3,0)</f>
        <v>Un</v>
      </c>
      <c r="F146" s="64">
        <f>+VLOOKUP(B146,'resumen UCAP'!$A$5:$O$329,15,0)</f>
        <v>1989070</v>
      </c>
      <c r="G146" s="64">
        <v>8</v>
      </c>
      <c r="H146" s="61"/>
      <c r="I146" s="61"/>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row>
    <row r="147" spans="2:37" hidden="1" x14ac:dyDescent="0.25">
      <c r="B147" s="62" t="s">
        <v>573</v>
      </c>
      <c r="C147" s="62" t="str">
        <f>+VLOOKUP(B147,'resumen UCAP'!$A$5:$O$329,2,0)</f>
        <v>LUMINARIA LED 150W MILLENIUM</v>
      </c>
      <c r="D147" s="63">
        <f>+'Desmonte Infr. financiada'!D147</f>
        <v>150</v>
      </c>
      <c r="E147" s="63" t="str">
        <f>+VLOOKUP(B147,'resumen UCAP'!$A$5:$O$329,3,0)</f>
        <v>Un</v>
      </c>
      <c r="F147" s="64">
        <f>+VLOOKUP(B147,'resumen UCAP'!$A$5:$O$329,15,0)</f>
        <v>845605</v>
      </c>
      <c r="G147" s="64">
        <v>29</v>
      </c>
      <c r="H147" s="61"/>
      <c r="I147" s="61"/>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row>
    <row r="148" spans="2:37" hidden="1" x14ac:dyDescent="0.25">
      <c r="B148" s="62" t="s">
        <v>574</v>
      </c>
      <c r="C148" s="62" t="str">
        <f>+VLOOKUP(B148,'resumen UCAP'!$A$5:$O$329,2,0)</f>
        <v>LUMINARIA LED 150W NUEVA</v>
      </c>
      <c r="D148" s="63">
        <f>+'Desmonte Infr. financiada'!D148</f>
        <v>150</v>
      </c>
      <c r="E148" s="63" t="str">
        <f>+VLOOKUP(B148,'resumen UCAP'!$A$5:$O$329,3,0)</f>
        <v>Un</v>
      </c>
      <c r="F148" s="64">
        <f>+VLOOKUP(B148,'resumen UCAP'!$A$5:$O$329,15,0)</f>
        <v>845605</v>
      </c>
      <c r="G148" s="64">
        <v>10</v>
      </c>
      <c r="H148" s="61"/>
      <c r="I148" s="61"/>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row>
    <row r="149" spans="2:37" hidden="1" x14ac:dyDescent="0.25">
      <c r="B149" s="62" t="s">
        <v>575</v>
      </c>
      <c r="C149" s="62" t="str">
        <f>+VLOOKUP(B149,'resumen UCAP'!$A$5:$O$329,2,0)</f>
        <v>ETIQUETA LUMINARIA NA 250W</v>
      </c>
      <c r="D149" s="63">
        <f>+'Desmonte Infr. financiada'!D149</f>
        <v>279</v>
      </c>
      <c r="E149" s="63" t="str">
        <f>+VLOOKUP(B149,'resumen UCAP'!$A$5:$O$329,3,0)</f>
        <v>Un</v>
      </c>
      <c r="F149" s="64">
        <f>+VLOOKUP(B149,'resumen UCAP'!$A$5:$O$329,15,0)</f>
        <v>431050</v>
      </c>
      <c r="G149" s="64">
        <v>1</v>
      </c>
      <c r="H149" s="61"/>
      <c r="I149" s="61"/>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row>
    <row r="150" spans="2:37" hidden="1" x14ac:dyDescent="0.25">
      <c r="B150" s="62" t="s">
        <v>576</v>
      </c>
      <c r="C150" s="62" t="str">
        <f>+VLOOKUP(B150,'resumen UCAP'!$A$5:$O$329,2,0)</f>
        <v>LUMINARIA LED 40W  MILLENIUM NUEVA</v>
      </c>
      <c r="D150" s="63">
        <f>+'Desmonte Infr. financiada'!D150</f>
        <v>40</v>
      </c>
      <c r="E150" s="63" t="str">
        <f>+VLOOKUP(B150,'resumen UCAP'!$A$5:$O$329,3,0)</f>
        <v>Un</v>
      </c>
      <c r="F150" s="64">
        <f>+VLOOKUP(B150,'resumen UCAP'!$A$5:$O$329,15,0)</f>
        <v>321869</v>
      </c>
      <c r="G150" s="64">
        <v>17</v>
      </c>
      <c r="H150" s="61"/>
      <c r="I150" s="61"/>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row>
    <row r="151" spans="2:37" hidden="1" x14ac:dyDescent="0.25">
      <c r="B151" s="62" t="s">
        <v>577</v>
      </c>
      <c r="C151" s="62" t="str">
        <f>+VLOOKUP(B151,'resumen UCAP'!$A$5:$O$329,2,0)</f>
        <v>LUMINARIA LED 40W NUEVA MILLENIUM</v>
      </c>
      <c r="D151" s="63">
        <f>+'Desmonte Infr. financiada'!D151</f>
        <v>40</v>
      </c>
      <c r="E151" s="63" t="str">
        <f>+VLOOKUP(B151,'resumen UCAP'!$A$5:$O$329,3,0)</f>
        <v>Un</v>
      </c>
      <c r="F151" s="64">
        <f>+VLOOKUP(B151,'resumen UCAP'!$A$5:$O$329,15,0)</f>
        <v>321869</v>
      </c>
      <c r="G151" s="64">
        <v>1</v>
      </c>
      <c r="H151" s="61"/>
      <c r="I151" s="61"/>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row>
    <row r="152" spans="2:37" hidden="1" x14ac:dyDescent="0.25">
      <c r="B152" s="62" t="s">
        <v>578</v>
      </c>
      <c r="C152" s="62" t="str">
        <f>+VLOOKUP(B152,'resumen UCAP'!$A$5:$O$329,2,0)</f>
        <v>LUMINARIA LED 60W MILLENIUM NUEVA</v>
      </c>
      <c r="D152" s="63">
        <f>+'Desmonte Infr. financiada'!D152</f>
        <v>60</v>
      </c>
      <c r="E152" s="63" t="str">
        <f>+VLOOKUP(B152,'resumen UCAP'!$A$5:$O$329,3,0)</f>
        <v>Un</v>
      </c>
      <c r="F152" s="64">
        <f>+VLOOKUP(B152,'resumen UCAP'!$A$5:$O$329,15,0)</f>
        <v>387336</v>
      </c>
      <c r="G152" s="64">
        <v>1</v>
      </c>
      <c r="H152" s="61"/>
      <c r="I152" s="61"/>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row>
    <row r="153" spans="2:37" hidden="1" x14ac:dyDescent="0.25">
      <c r="B153" s="62" t="s">
        <v>579</v>
      </c>
      <c r="C153" s="62" t="str">
        <f>+VLOOKUP(B153,'resumen UCAP'!$A$5:$O$329,2,0)</f>
        <v>LUMINARIA LED 38W NUEVA</v>
      </c>
      <c r="D153" s="63">
        <f>+'Desmonte Infr. financiada'!D153</f>
        <v>38</v>
      </c>
      <c r="E153" s="63" t="str">
        <f>+VLOOKUP(B153,'resumen UCAP'!$A$5:$O$329,3,0)</f>
        <v>Un</v>
      </c>
      <c r="F153" s="64">
        <f>+VLOOKUP(B153,'resumen UCAP'!$A$5:$O$329,15,0)</f>
        <v>1989070</v>
      </c>
      <c r="G153" s="64">
        <v>11</v>
      </c>
      <c r="H153" s="61"/>
      <c r="I153" s="61"/>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row>
    <row r="154" spans="2:37" hidden="1" x14ac:dyDescent="0.25">
      <c r="B154" s="62" t="s">
        <v>580</v>
      </c>
      <c r="C154" s="62" t="str">
        <f>+VLOOKUP(B154,'resumen UCAP'!$A$5:$O$329,2,0)</f>
        <v>PROYECOTOR MH SEGUNDA</v>
      </c>
      <c r="D154" s="63">
        <f>+'Desmonte Infr. financiada'!D154</f>
        <v>169</v>
      </c>
      <c r="E154" s="63" t="str">
        <f>+VLOOKUP(B154,'resumen UCAP'!$A$5:$O$329,3,0)</f>
        <v>Un</v>
      </c>
      <c r="F154" s="64">
        <f>+VLOOKUP(B154,'resumen UCAP'!$A$5:$O$329,15,0)</f>
        <v>413027</v>
      </c>
      <c r="G154" s="64">
        <v>1</v>
      </c>
      <c r="H154" s="61"/>
      <c r="I154" s="61"/>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row>
    <row r="155" spans="2:37" hidden="1" x14ac:dyDescent="0.25">
      <c r="B155" s="62" t="s">
        <v>581</v>
      </c>
      <c r="C155" s="62" t="str">
        <f>+VLOOKUP(B155,'resumen UCAP'!$A$5:$O$329,2,0)</f>
        <v>LUMIANRIA NA 100W SEGUNDA</v>
      </c>
      <c r="D155" s="63">
        <f>+'Desmonte Infr. financiada'!D155</f>
        <v>115</v>
      </c>
      <c r="E155" s="63" t="str">
        <f>+VLOOKUP(B155,'resumen UCAP'!$A$5:$O$329,3,0)</f>
        <v>Un</v>
      </c>
      <c r="F155" s="64">
        <f>+VLOOKUP(B155,'resumen UCAP'!$A$5:$O$329,15,0)</f>
        <v>211467</v>
      </c>
      <c r="G155" s="64">
        <v>2</v>
      </c>
      <c r="H155" s="61"/>
      <c r="I155" s="61"/>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row>
    <row r="156" spans="2:37" hidden="1" x14ac:dyDescent="0.25">
      <c r="B156" s="62" t="s">
        <v>582</v>
      </c>
      <c r="C156" s="62" t="str">
        <f>+VLOOKUP(B156,'resumen UCAP'!$A$5:$O$329,2,0)</f>
        <v>ETIQUETA LUMINARIA LED 38W</v>
      </c>
      <c r="D156" s="63">
        <f>+'Desmonte Infr. financiada'!D156</f>
        <v>38</v>
      </c>
      <c r="E156" s="63" t="str">
        <f>+VLOOKUP(B156,'resumen UCAP'!$A$5:$O$329,3,0)</f>
        <v>Un</v>
      </c>
      <c r="F156" s="64">
        <f>+VLOOKUP(B156,'resumen UCAP'!$A$5:$O$329,15,0)</f>
        <v>1989070</v>
      </c>
      <c r="G156" s="64">
        <v>2</v>
      </c>
      <c r="H156" s="61"/>
      <c r="I156" s="61"/>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row>
    <row r="157" spans="2:37" hidden="1" x14ac:dyDescent="0.25">
      <c r="B157" s="62" t="s">
        <v>583</v>
      </c>
      <c r="C157" s="62" t="str">
        <f>+VLOOKUP(B157,'resumen UCAP'!$A$5:$O$329,2,0)</f>
        <v>LUMINARIA LED 38W SEGUNDA</v>
      </c>
      <c r="D157" s="63">
        <f>+'Desmonte Infr. financiada'!D157</f>
        <v>38</v>
      </c>
      <c r="E157" s="63" t="str">
        <f>+VLOOKUP(B157,'resumen UCAP'!$A$5:$O$329,3,0)</f>
        <v>Un</v>
      </c>
      <c r="F157" s="64">
        <f>+VLOOKUP(B157,'resumen UCAP'!$A$5:$O$329,15,0)</f>
        <v>1989070</v>
      </c>
      <c r="G157" s="64">
        <v>1</v>
      </c>
      <c r="H157" s="61"/>
      <c r="I157" s="61"/>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row>
    <row r="158" spans="2:37" hidden="1" x14ac:dyDescent="0.25">
      <c r="B158" s="62" t="s">
        <v>584</v>
      </c>
      <c r="C158" s="62" t="str">
        <f>+VLOOKUP(B158,'resumen UCAP'!$A$5:$O$329,2,0)</f>
        <v>LUMINARIA LED 38W YOA</v>
      </c>
      <c r="D158" s="63">
        <f>+'Desmonte Infr. financiada'!D158</f>
        <v>38</v>
      </c>
      <c r="E158" s="63" t="str">
        <f>+VLOOKUP(B158,'resumen UCAP'!$A$5:$O$329,3,0)</f>
        <v>Un</v>
      </c>
      <c r="F158" s="64">
        <f>+VLOOKUP(B158,'resumen UCAP'!$A$5:$O$329,15,0)</f>
        <v>1989070</v>
      </c>
      <c r="G158" s="64">
        <v>4</v>
      </c>
      <c r="H158" s="61"/>
      <c r="I158" s="61"/>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row>
    <row r="159" spans="2:37" hidden="1" x14ac:dyDescent="0.25">
      <c r="B159" s="62" t="s">
        <v>585</v>
      </c>
      <c r="C159" s="62" t="str">
        <f>+VLOOKUP(B159,'resumen UCAP'!$A$5:$O$329,2,0)</f>
        <v>LUMINARIA LED 39W SEGUNDA</v>
      </c>
      <c r="D159" s="63">
        <f>+'Desmonte Infr. financiada'!D159</f>
        <v>39</v>
      </c>
      <c r="E159" s="63" t="str">
        <f>+VLOOKUP(B159,'resumen UCAP'!$A$5:$O$329,3,0)</f>
        <v>Un</v>
      </c>
      <c r="F159" s="64">
        <f>+VLOOKUP(B159,'resumen UCAP'!$A$5:$O$329,15,0)</f>
        <v>803602</v>
      </c>
      <c r="G159" s="64">
        <v>1</v>
      </c>
      <c r="H159" s="61"/>
      <c r="I159" s="61"/>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row>
    <row r="160" spans="2:37" hidden="1" x14ac:dyDescent="0.25">
      <c r="B160" s="62" t="s">
        <v>586</v>
      </c>
      <c r="C160" s="62" t="str">
        <f>+VLOOKUP(B160,'resumen UCAP'!$A$5:$O$329,2,0)</f>
        <v>LUMINARIA LED 40W MILLENIUM</v>
      </c>
      <c r="D160" s="63">
        <f>+'Desmonte Infr. financiada'!D160</f>
        <v>40</v>
      </c>
      <c r="E160" s="63" t="str">
        <f>+VLOOKUP(B160,'resumen UCAP'!$A$5:$O$329,3,0)</f>
        <v>Un</v>
      </c>
      <c r="F160" s="64">
        <f>+VLOOKUP(B160,'resumen UCAP'!$A$5:$O$329,15,0)</f>
        <v>321869</v>
      </c>
      <c r="G160" s="64">
        <v>4</v>
      </c>
      <c r="H160" s="61"/>
      <c r="I160" s="61"/>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row>
    <row r="161" spans="2:37" hidden="1" x14ac:dyDescent="0.25">
      <c r="B161" s="62" t="s">
        <v>587</v>
      </c>
      <c r="C161" s="62" t="str">
        <f>+VLOOKUP(B161,'resumen UCAP'!$A$5:$O$329,2,0)</f>
        <v>LUMINARIA LED 56W VOLTANA</v>
      </c>
      <c r="D161" s="63">
        <f>+'Desmonte Infr. financiada'!D161</f>
        <v>56</v>
      </c>
      <c r="E161" s="63" t="str">
        <f>+VLOOKUP(B161,'resumen UCAP'!$A$5:$O$329,3,0)</f>
        <v>Un</v>
      </c>
      <c r="F161" s="64">
        <f>+VLOOKUP(B161,'resumen UCAP'!$A$5:$O$329,15,0)</f>
        <v>1033000</v>
      </c>
      <c r="G161" s="64">
        <v>4</v>
      </c>
      <c r="H161" s="61"/>
      <c r="I161" s="61"/>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row>
    <row r="162" spans="2:37" hidden="1" x14ac:dyDescent="0.25">
      <c r="B162" s="62" t="s">
        <v>588</v>
      </c>
      <c r="C162" s="62" t="str">
        <f>+VLOOKUP(B162,'resumen UCAP'!$A$5:$O$329,2,0)</f>
        <v>LUMINARIA LED 80W MILLENIUM</v>
      </c>
      <c r="D162" s="63">
        <f>+'Desmonte Infr. financiada'!D162</f>
        <v>80</v>
      </c>
      <c r="E162" s="63" t="str">
        <f>+VLOOKUP(B162,'resumen UCAP'!$A$5:$O$329,3,0)</f>
        <v>Un</v>
      </c>
      <c r="F162" s="64">
        <f>+VLOOKUP(B162,'resumen UCAP'!$A$5:$O$329,15,0)</f>
        <v>518269</v>
      </c>
      <c r="G162" s="64">
        <v>5</v>
      </c>
      <c r="H162" s="61"/>
      <c r="I162" s="61"/>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row>
    <row r="163" spans="2:37" hidden="1" x14ac:dyDescent="0.25">
      <c r="B163" s="62" t="s">
        <v>589</v>
      </c>
      <c r="C163" s="62" t="str">
        <f>+VLOOKUP(B163,'resumen UCAP'!$A$5:$O$329,2,0)</f>
        <v>LUMINARIA VIENTO NA 250W SEGUNDA</v>
      </c>
      <c r="D163" s="63">
        <f>+'Desmonte Infr. financiada'!D163</f>
        <v>279</v>
      </c>
      <c r="E163" s="63" t="str">
        <f>+VLOOKUP(B163,'resumen UCAP'!$A$5:$O$329,3,0)</f>
        <v>Un</v>
      </c>
      <c r="F163" s="64">
        <f>+VLOOKUP(B163,'resumen UCAP'!$A$5:$O$329,15,0)</f>
        <v>509142</v>
      </c>
      <c r="G163" s="64">
        <v>3</v>
      </c>
      <c r="H163" s="61"/>
      <c r="I163" s="61"/>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row>
    <row r="164" spans="2:37" hidden="1" x14ac:dyDescent="0.25">
      <c r="B164" s="62" t="s">
        <v>590</v>
      </c>
      <c r="C164" s="62" t="str">
        <f>+VLOOKUP(B164,'resumen UCAP'!$A$5:$O$329,2,0)</f>
        <v>LUMINARIA LED 60W MILLENIUM</v>
      </c>
      <c r="D164" s="63">
        <f>+'Desmonte Infr. financiada'!D164</f>
        <v>60</v>
      </c>
      <c r="E164" s="63" t="str">
        <f>+VLOOKUP(B164,'resumen UCAP'!$A$5:$O$329,3,0)</f>
        <v>Un</v>
      </c>
      <c r="F164" s="64">
        <f>+VLOOKUP(B164,'resumen UCAP'!$A$5:$O$329,15,0)</f>
        <v>387336</v>
      </c>
      <c r="G164" s="64">
        <v>1</v>
      </c>
      <c r="H164" s="61"/>
      <c r="I164" s="61"/>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row>
    <row r="165" spans="2:37" hidden="1" x14ac:dyDescent="0.25">
      <c r="B165" s="62" t="s">
        <v>591</v>
      </c>
      <c r="C165" s="62" t="str">
        <f>+VLOOKUP(B165,'resumen UCAP'!$A$5:$O$329,2,0)</f>
        <v>ETIQUETA LUMINARIA 150W</v>
      </c>
      <c r="D165" s="63">
        <f>+'Desmonte Infr. financiada'!D165</f>
        <v>169</v>
      </c>
      <c r="E165" s="63" t="str">
        <f>+VLOOKUP(B165,'resumen UCAP'!$A$5:$O$329,3,0)</f>
        <v>Un</v>
      </c>
      <c r="F165" s="64">
        <f>+VLOOKUP(B165,'resumen UCAP'!$A$5:$O$329,15,0)</f>
        <v>333700</v>
      </c>
      <c r="G165" s="64">
        <v>1</v>
      </c>
      <c r="H165" s="61"/>
      <c r="I165" s="61"/>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row>
    <row r="166" spans="2:37" hidden="1" x14ac:dyDescent="0.25">
      <c r="B166" s="62" t="s">
        <v>592</v>
      </c>
      <c r="C166" s="62" t="str">
        <f>+VLOOKUP(B166,'resumen UCAP'!$A$5:$O$329,2,0)</f>
        <v>PROYECTOR NA 250W SEGUNDA</v>
      </c>
      <c r="D166" s="63">
        <f>+'Desmonte Infr. financiada'!D166</f>
        <v>279</v>
      </c>
      <c r="E166" s="63" t="str">
        <f>+VLOOKUP(B166,'resumen UCAP'!$A$5:$O$329,3,0)</f>
        <v>Un</v>
      </c>
      <c r="F166" s="64">
        <f>+VLOOKUP(B166,'resumen UCAP'!$A$5:$O$329,15,0)</f>
        <v>413027</v>
      </c>
      <c r="G166" s="64">
        <v>1</v>
      </c>
      <c r="H166" s="61"/>
      <c r="I166" s="61"/>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row>
    <row r="167" spans="2:37" hidden="1" x14ac:dyDescent="0.25">
      <c r="B167" s="62"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61"/>
      <c r="I167" s="61"/>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row>
    <row r="168" spans="2:37" hidden="1" x14ac:dyDescent="0.25">
      <c r="B168" s="62"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61"/>
      <c r="I168" s="61"/>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row>
    <row r="169" spans="2:37" hidden="1" x14ac:dyDescent="0.25">
      <c r="B169" s="62" t="s">
        <v>595</v>
      </c>
      <c r="C169" s="62" t="str">
        <f>+VLOOKUP(B169,'resumen UCAP'!$A$5:$O$329,2,0)</f>
        <v>PROYECTOR NA 400W SEGUNDA</v>
      </c>
      <c r="D169" s="63">
        <f>+'Desmonte Infr. financiada'!D169</f>
        <v>440</v>
      </c>
      <c r="E169" s="63" t="str">
        <f>+VLOOKUP(B169,'resumen UCAP'!$A$5:$O$329,3,0)</f>
        <v>Un</v>
      </c>
      <c r="F169" s="64">
        <f>+VLOOKUP(B169,'resumen UCAP'!$A$5:$O$329,15,0)</f>
        <v>413027</v>
      </c>
      <c r="G169" s="64">
        <v>1</v>
      </c>
      <c r="H169" s="61"/>
      <c r="I169" s="61"/>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row>
    <row r="170" spans="2:37" hidden="1" x14ac:dyDescent="0.25">
      <c r="B170" s="62" t="s">
        <v>596</v>
      </c>
      <c r="C170" s="62" t="str">
        <f>+VLOOKUP(B170,'resumen UCAP'!$A$5:$O$329,2,0)</f>
        <v>LUMINARIA NA 100W (D3248)</v>
      </c>
      <c r="D170" s="63">
        <f>+'Desmonte Infr. financiada'!D170</f>
        <v>115</v>
      </c>
      <c r="E170" s="63" t="str">
        <f>+VLOOKUP(B170,'resumen UCAP'!$A$5:$O$329,3,0)</f>
        <v>Un</v>
      </c>
      <c r="F170" s="64">
        <f>+VLOOKUP(B170,'resumen UCAP'!$A$5:$O$329,15,0)</f>
        <v>211467</v>
      </c>
      <c r="G170" s="64">
        <v>1</v>
      </c>
      <c r="H170" s="61"/>
      <c r="I170" s="61"/>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row>
    <row r="171" spans="2:37" hidden="1" x14ac:dyDescent="0.25">
      <c r="B171" s="62" t="s">
        <v>597</v>
      </c>
      <c r="C171" s="62" t="str">
        <f>+VLOOKUP(B171,'resumen UCAP'!$A$5:$O$329,2,0)</f>
        <v>LUMINARIA IMPOLED 150W NUEVA</v>
      </c>
      <c r="D171" s="63">
        <f>+'Desmonte Infr. financiada'!D171</f>
        <v>150</v>
      </c>
      <c r="E171" s="63" t="str">
        <f>+VLOOKUP(B171,'resumen UCAP'!$A$5:$O$329,3,0)</f>
        <v>Un</v>
      </c>
      <c r="F171" s="64">
        <f>+VLOOKUP(B171,'resumen UCAP'!$A$5:$O$329,15,0)</f>
        <v>845605</v>
      </c>
      <c r="G171" s="64">
        <v>1</v>
      </c>
      <c r="H171" s="61"/>
      <c r="I171" s="61"/>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row>
    <row r="172" spans="2:37" hidden="1" x14ac:dyDescent="0.25">
      <c r="B172" s="62" t="s">
        <v>598</v>
      </c>
      <c r="C172" s="62" t="str">
        <f>+VLOOKUP(B172,'resumen UCAP'!$A$5:$O$329,2,0)</f>
        <v>LUMINARIA NA 250W VIENTO SEGUNDA</v>
      </c>
      <c r="D172" s="63">
        <f>+'Desmonte Infr. financiada'!D172</f>
        <v>279</v>
      </c>
      <c r="E172" s="63" t="str">
        <f>+VLOOKUP(B172,'resumen UCAP'!$A$5:$O$329,3,0)</f>
        <v>Un</v>
      </c>
      <c r="F172" s="64">
        <f>+VLOOKUP(B172,'resumen UCAP'!$A$5:$O$329,15,0)</f>
        <v>509142</v>
      </c>
      <c r="G172" s="64">
        <v>2</v>
      </c>
      <c r="H172" s="61"/>
      <c r="I172" s="61"/>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row>
    <row r="173" spans="2:37" hidden="1" x14ac:dyDescent="0.25">
      <c r="B173" s="62" t="s">
        <v>599</v>
      </c>
      <c r="C173" s="62" t="str">
        <f>+VLOOKUP(B173,'resumen UCAP'!$A$5:$O$329,2,0)</f>
        <v>LUMINARIA NA 250W SEGUNDA VIENTO</v>
      </c>
      <c r="D173" s="63">
        <f>+'Desmonte Infr. financiada'!D173</f>
        <v>279</v>
      </c>
      <c r="E173" s="63" t="str">
        <f>+VLOOKUP(B173,'resumen UCAP'!$A$5:$O$329,3,0)</f>
        <v>Un</v>
      </c>
      <c r="F173" s="64">
        <f>+VLOOKUP(B173,'resumen UCAP'!$A$5:$O$329,15,0)</f>
        <v>509142</v>
      </c>
      <c r="G173" s="64">
        <v>2</v>
      </c>
      <c r="H173" s="61"/>
      <c r="I173" s="61"/>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row>
    <row r="174" spans="2:37" hidden="1" x14ac:dyDescent="0.25">
      <c r="B174" s="62" t="s">
        <v>600</v>
      </c>
      <c r="C174" s="62" t="str">
        <f>+VLOOKUP(B174,'resumen UCAP'!$A$5:$O$329,2,0)</f>
        <v>PROYECTOR MH 400 W CORNETA SEGUNDA</v>
      </c>
      <c r="D174" s="63">
        <f>+'Desmonte Infr. financiada'!D174</f>
        <v>440</v>
      </c>
      <c r="E174" s="63" t="str">
        <f>+VLOOKUP(B174,'resumen UCAP'!$A$5:$O$329,3,0)</f>
        <v>Un</v>
      </c>
      <c r="F174" s="64">
        <f>+VLOOKUP(B174,'resumen UCAP'!$A$5:$O$329,15,0)</f>
        <v>509142</v>
      </c>
      <c r="G174" s="64">
        <v>2</v>
      </c>
      <c r="H174" s="61"/>
      <c r="I174" s="61"/>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row>
    <row r="175" spans="2:37" hidden="1" x14ac:dyDescent="0.25">
      <c r="B175" s="5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61"/>
      <c r="I175" s="61"/>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row>
    <row r="176" spans="2:37" hidden="1" x14ac:dyDescent="0.25">
      <c r="B176" s="5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61"/>
      <c r="I176" s="61"/>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row>
    <row r="177" spans="2:37" hidden="1" x14ac:dyDescent="0.25">
      <c r="B177" s="5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61"/>
      <c r="I177" s="61"/>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row>
    <row r="178" spans="2:37" hidden="1" x14ac:dyDescent="0.25">
      <c r="B178" s="59" t="s">
        <v>604</v>
      </c>
      <c r="C178" s="62" t="str">
        <f>+VLOOKUP(B178,'resumen UCAP'!$A$5:$O$329,2,0)</f>
        <v>Proyector led 10w</v>
      </c>
      <c r="D178" s="63">
        <f>+'Desmonte Infr. financiada'!D178</f>
        <v>10</v>
      </c>
      <c r="E178" s="63" t="str">
        <f>+VLOOKUP(B178,'resumen UCAP'!$A$5:$O$329,3,0)</f>
        <v>Un</v>
      </c>
      <c r="F178" s="64">
        <f>+VLOOKUP(B178,'resumen UCAP'!$A$5:$O$329,15,0)</f>
        <v>134677</v>
      </c>
      <c r="G178" s="61">
        <v>8</v>
      </c>
      <c r="H178" s="61"/>
      <c r="I178" s="61"/>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row>
    <row r="179" spans="2:37" hidden="1" x14ac:dyDescent="0.25">
      <c r="B179" s="59" t="s">
        <v>605</v>
      </c>
      <c r="C179" s="62" t="str">
        <f>+VLOOKUP(B179,'resumen UCAP'!$A$5:$O$329,2,0)</f>
        <v>Luminaria led 80</v>
      </c>
      <c r="D179" s="63">
        <f>+'Desmonte Infr. financiada'!D179</f>
        <v>80</v>
      </c>
      <c r="E179" s="63" t="str">
        <f>+VLOOKUP(B179,'resumen UCAP'!$A$5:$O$329,3,0)</f>
        <v>Un</v>
      </c>
      <c r="F179" s="64">
        <f>+VLOOKUP(B179,'resumen UCAP'!$A$5:$O$329,15,0)</f>
        <v>736002</v>
      </c>
      <c r="G179" s="61">
        <v>8</v>
      </c>
      <c r="H179" s="61"/>
      <c r="I179" s="61"/>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row>
    <row r="180" spans="2:37" hidden="1" x14ac:dyDescent="0.25">
      <c r="B180" s="59" t="s">
        <v>606</v>
      </c>
      <c r="C180" s="62" t="str">
        <f>+VLOOKUP(B180,'resumen UCAP'!$A$5:$O$329,2,0)</f>
        <v>Luminaria led 60</v>
      </c>
      <c r="D180" s="63">
        <f>+'Desmonte Infr. financiada'!D180</f>
        <v>60</v>
      </c>
      <c r="E180" s="63" t="str">
        <f>+VLOOKUP(B180,'resumen UCAP'!$A$5:$O$329,3,0)</f>
        <v>Un</v>
      </c>
      <c r="F180" s="64">
        <f>+VLOOKUP(B180,'resumen UCAP'!$A$5:$O$329,15,0)</f>
        <v>736002</v>
      </c>
      <c r="G180" s="61">
        <v>8</v>
      </c>
      <c r="H180" s="61"/>
      <c r="I180" s="61"/>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row>
    <row r="181" spans="2:37" hidden="1" x14ac:dyDescent="0.25">
      <c r="B181" s="5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61"/>
      <c r="I181" s="61"/>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row>
    <row r="182" spans="2:37" x14ac:dyDescent="0.25">
      <c r="B182" s="5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61">
        <v>34</v>
      </c>
      <c r="I182" s="61"/>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row>
    <row r="183" spans="2:37" x14ac:dyDescent="0.25">
      <c r="B183" s="5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61">
        <v>4</v>
      </c>
      <c r="I183" s="61"/>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row>
    <row r="184" spans="2:37" x14ac:dyDescent="0.25">
      <c r="B184" s="5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61">
        <v>19</v>
      </c>
      <c r="I184" s="61"/>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row>
    <row r="185" spans="2:37" x14ac:dyDescent="0.25">
      <c r="B185" s="5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61">
        <v>2</v>
      </c>
      <c r="I185" s="61"/>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row>
    <row r="186" spans="2:37" x14ac:dyDescent="0.25">
      <c r="B186" s="5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61">
        <v>8</v>
      </c>
      <c r="I186" s="61"/>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row>
    <row r="187" spans="2:37" x14ac:dyDescent="0.25">
      <c r="B187" s="5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61">
        <v>2</v>
      </c>
      <c r="I187" s="61"/>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row>
    <row r="188" spans="2:37" x14ac:dyDescent="0.25">
      <c r="B188" s="5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151">
        <v>3</v>
      </c>
      <c r="I188" s="151"/>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row>
    <row r="189" spans="2:37" x14ac:dyDescent="0.25">
      <c r="B189" s="5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151">
        <v>3</v>
      </c>
      <c r="I189" s="151"/>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row>
    <row r="190" spans="2:37" x14ac:dyDescent="0.25">
      <c r="B190" s="5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151">
        <v>4</v>
      </c>
      <c r="I190" s="151"/>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row>
    <row r="191" spans="2:37" x14ac:dyDescent="0.25">
      <c r="B191" s="5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151">
        <v>10</v>
      </c>
      <c r="I191" s="151"/>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row>
    <row r="192" spans="2:37" x14ac:dyDescent="0.25">
      <c r="B192" s="5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151">
        <v>4</v>
      </c>
      <c r="I192" s="151"/>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row>
    <row r="193" spans="2:37" x14ac:dyDescent="0.25">
      <c r="B193" s="5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151">
        <v>4</v>
      </c>
      <c r="I193" s="151"/>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row>
    <row r="194" spans="2:37" x14ac:dyDescent="0.25">
      <c r="B194" s="5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151">
        <v>8</v>
      </c>
      <c r="I194" s="271"/>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row>
    <row r="195" spans="2:37" x14ac:dyDescent="0.25">
      <c r="B195" s="5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151">
        <v>8</v>
      </c>
      <c r="I195" s="271"/>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row>
    <row r="196" spans="2:37" s="73" customFormat="1" x14ac:dyDescent="0.25">
      <c r="B196" s="62" t="s">
        <v>622</v>
      </c>
      <c r="C196" s="62" t="str">
        <f>+VLOOKUP(B196,'resumen UCAP'!$A$5:$O$329,2,0)</f>
        <v>UCAP Luminaria LED 84,4 W</v>
      </c>
      <c r="D196" s="63">
        <f>+'Desmonte Infr. financiada'!D196</f>
        <v>84.4</v>
      </c>
      <c r="E196" s="63" t="str">
        <f>+VLOOKUP(B196,'resumen UCAP'!$A$5:$O$329,3,0)</f>
        <v>Un</v>
      </c>
      <c r="F196" s="64">
        <f>+VLOOKUP(B196,'resumen UCAP'!$A$5:$O$329,15,0)</f>
        <v>1521833.1390600002</v>
      </c>
      <c r="G196" s="64"/>
      <c r="H196" s="271">
        <v>3473</v>
      </c>
      <c r="I196" s="271"/>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2:37" s="73" customFormat="1" x14ac:dyDescent="0.25">
      <c r="B197" s="62" t="s">
        <v>623</v>
      </c>
      <c r="C197" s="62" t="str">
        <f>+VLOOKUP(B197,'resumen UCAP'!$A$5:$O$329,2,0)</f>
        <v>UCAP Luminaria LED 32,1 W</v>
      </c>
      <c r="D197" s="63">
        <f>+'Desmonte Infr. financiada'!D197</f>
        <v>32.1</v>
      </c>
      <c r="E197" s="63" t="str">
        <f>+VLOOKUP(B197,'resumen UCAP'!$A$5:$O$329,3,0)</f>
        <v>Un</v>
      </c>
      <c r="F197" s="64">
        <f>+VLOOKUP(B197,'resumen UCAP'!$A$5:$O$329,15,0)</f>
        <v>1111719.65307</v>
      </c>
      <c r="G197" s="64"/>
      <c r="H197" s="271">
        <v>7019</v>
      </c>
      <c r="I197" s="271"/>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2:37" s="73" customFormat="1" x14ac:dyDescent="0.25">
      <c r="B198" s="62" t="s">
        <v>624</v>
      </c>
      <c r="C198" s="62" t="str">
        <f>+VLOOKUP(B198,'resumen UCAP'!$A$5:$O$329,2,0)</f>
        <v>UCAP Luminaria LED 100 W</v>
      </c>
      <c r="D198" s="63">
        <f>+'Desmonte Infr. financiada'!D198</f>
        <v>100</v>
      </c>
      <c r="E198" s="63" t="str">
        <f>+VLOOKUP(B198,'resumen UCAP'!$A$5:$O$329,3,0)</f>
        <v>Un</v>
      </c>
      <c r="F198" s="64">
        <f>+VLOOKUP(B198,'resumen UCAP'!$A$5:$O$329,15,0)</f>
        <v>1745611.4584271999</v>
      </c>
      <c r="G198" s="64"/>
      <c r="H198" s="271">
        <v>4009</v>
      </c>
      <c r="I198" s="271"/>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2:37" s="73" customFormat="1" x14ac:dyDescent="0.25">
      <c r="B199" s="62" t="s">
        <v>625</v>
      </c>
      <c r="C199" s="62" t="str">
        <f>+VLOOKUP(B199,'resumen UCAP'!$A$5:$O$329,2,0)</f>
        <v>UCAP Luminaria LED IV 100 W</v>
      </c>
      <c r="D199" s="63">
        <f>+'Desmonte Infr. financiada'!D199</f>
        <v>100</v>
      </c>
      <c r="E199" s="63" t="str">
        <f>+VLOOKUP(B199,'resumen UCAP'!$A$5:$O$329,3,0)</f>
        <v>Un</v>
      </c>
      <c r="F199" s="64">
        <f>+VLOOKUP(B199,'resumen UCAP'!$A$5:$O$329,15,0)</f>
        <v>1786633.0624272001</v>
      </c>
      <c r="G199" s="64"/>
      <c r="H199" s="271">
        <v>4408</v>
      </c>
      <c r="I199" s="271"/>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2:37" x14ac:dyDescent="0.25">
      <c r="B200" s="59"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1"/>
      <c r="H200" s="151">
        <v>4</v>
      </c>
      <c r="I200" s="271"/>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row>
    <row r="201" spans="2:37" x14ac:dyDescent="0.25">
      <c r="B201" s="59"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1"/>
      <c r="H201" s="151">
        <v>4</v>
      </c>
      <c r="I201" s="271"/>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row>
    <row r="202" spans="2:37" x14ac:dyDescent="0.25">
      <c r="B202" s="59"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1"/>
      <c r="H202" s="151">
        <v>11</v>
      </c>
      <c r="I202" s="271"/>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row>
    <row r="203" spans="2:37" x14ac:dyDescent="0.25">
      <c r="B203" s="59" t="s">
        <v>629</v>
      </c>
      <c r="C203" s="62" t="str">
        <f>+VLOOKUP(B203,'resumen UCAP'!$A$5:$O$329,2,0)</f>
        <v>UCAP Luminaria LED 30W</v>
      </c>
      <c r="D203" s="63">
        <f>+'Desmonte Infr. financiada'!D203</f>
        <v>30</v>
      </c>
      <c r="E203" s="63" t="str">
        <f>+VLOOKUP(B203,'resumen UCAP'!$A$5:$O$329,3,0)</f>
        <v>Un</v>
      </c>
      <c r="F203" s="64">
        <f>+VLOOKUP(B203,'resumen UCAP'!$A$5:$O$329,15,0)</f>
        <v>1084525.0643916</v>
      </c>
      <c r="G203" s="61"/>
      <c r="H203" s="151">
        <v>8</v>
      </c>
      <c r="I203" s="271"/>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row>
    <row r="204" spans="2:37" x14ac:dyDescent="0.25">
      <c r="B204" s="59" t="s">
        <v>630</v>
      </c>
      <c r="C204" s="62" t="str">
        <f>+VLOOKUP(B204,'resumen UCAP'!$A$5:$O$329,2,0)</f>
        <v>UCAP Luminaria LED 60W</v>
      </c>
      <c r="D204" s="63">
        <f>+'Desmonte Infr. financiada'!D204</f>
        <v>60</v>
      </c>
      <c r="E204" s="63" t="str">
        <f>+VLOOKUP(B204,'resumen UCAP'!$A$5:$O$329,3,0)</f>
        <v>Un</v>
      </c>
      <c r="F204" s="64">
        <f>+VLOOKUP(B204,'resumen UCAP'!$A$5:$O$329,15,0)</f>
        <v>1467393.3683915995</v>
      </c>
      <c r="G204" s="61"/>
      <c r="H204" s="151">
        <v>39</v>
      </c>
      <c r="I204" s="271"/>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row>
    <row r="205" spans="2:37" x14ac:dyDescent="0.25">
      <c r="B205" s="59" t="s">
        <v>535</v>
      </c>
      <c r="C205" s="62" t="str">
        <f>+VLOOKUP(B205,'resumen UCAP'!$A$5:$O$329,2,0)</f>
        <v>UCAP Luminaria LED 90W</v>
      </c>
      <c r="D205" s="63">
        <f>+'Desmonte Infr. financiada'!D205</f>
        <v>80</v>
      </c>
      <c r="E205" s="63" t="str">
        <f>+VLOOKUP(B205,'resumen UCAP'!$A$5:$O$329,3,0)</f>
        <v>Un</v>
      </c>
      <c r="F205" s="64">
        <f>+VLOOKUP(B205,'resumen UCAP'!$A$5:$O$329,15,0)</f>
        <v>1582253.8595916</v>
      </c>
      <c r="G205" s="61"/>
      <c r="H205" s="151">
        <v>6</v>
      </c>
      <c r="I205" s="271"/>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row>
    <row r="206" spans="2:37" x14ac:dyDescent="0.25">
      <c r="B206" s="59"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1"/>
      <c r="H206" s="151">
        <v>10</v>
      </c>
      <c r="I206" s="271"/>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row>
    <row r="207" spans="2:37" x14ac:dyDescent="0.25">
      <c r="B207" s="59"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1"/>
      <c r="H207" s="151">
        <v>6</v>
      </c>
      <c r="I207" s="271"/>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row>
    <row r="208" spans="2:37" x14ac:dyDescent="0.25">
      <c r="B208" s="59"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1"/>
      <c r="H208" s="151">
        <v>1</v>
      </c>
      <c r="I208" s="271"/>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row>
    <row r="209" spans="2:37" x14ac:dyDescent="0.25">
      <c r="B209" s="59"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1"/>
      <c r="H209" s="151">
        <v>2</v>
      </c>
      <c r="I209" s="271"/>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row>
    <row r="210" spans="2:37" x14ac:dyDescent="0.25">
      <c r="B210" s="59"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1"/>
      <c r="H210" s="151">
        <v>26</v>
      </c>
      <c r="I210" s="271"/>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row>
    <row r="211" spans="2:37" x14ac:dyDescent="0.25">
      <c r="B211" s="59"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1"/>
      <c r="H211" s="151">
        <v>2</v>
      </c>
      <c r="I211" s="271"/>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row>
    <row r="212" spans="2:37" x14ac:dyDescent="0.25">
      <c r="B212" s="59"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1"/>
      <c r="H212" s="151">
        <v>33</v>
      </c>
      <c r="I212" s="271"/>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row>
    <row r="213" spans="2:37" x14ac:dyDescent="0.25">
      <c r="B213" s="59" t="s">
        <v>631</v>
      </c>
      <c r="C213" s="62" t="str">
        <f>+VLOOKUP(B213,'resumen UCAP'!$A$5:$O$329,2,0)</f>
        <v>UCAP Luminaria LED 30W 60 D</v>
      </c>
      <c r="D213" s="63">
        <f>+'Desmonte Infr. financiada'!D213</f>
        <v>30</v>
      </c>
      <c r="E213" s="63" t="str">
        <f>+VLOOKUP(B213,'resumen UCAP'!$A$5:$O$329,3,0)</f>
        <v>Un</v>
      </c>
      <c r="F213" s="64">
        <f>+VLOOKUP(B213,'resumen UCAP'!$A$5:$O$329,15,0)</f>
        <v>957358.0919916</v>
      </c>
      <c r="G213" s="61"/>
      <c r="H213" s="151">
        <v>1</v>
      </c>
      <c r="I213" s="271"/>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row>
    <row r="214" spans="2:37" x14ac:dyDescent="0.25">
      <c r="B214" s="59" t="s">
        <v>632</v>
      </c>
      <c r="C214" s="62" t="str">
        <f>+VLOOKUP(B214,'resumen UCAP'!$A$5:$O$329,2,0)</f>
        <v>UCAP Luminaria LED 50W</v>
      </c>
      <c r="D214" s="63">
        <f>+'Desmonte Infr. financiada'!D214</f>
        <v>50</v>
      </c>
      <c r="E214" s="63" t="str">
        <f>+VLOOKUP(B214,'resumen UCAP'!$A$5:$O$329,3,0)</f>
        <v>Un</v>
      </c>
      <c r="F214" s="64">
        <f>+VLOOKUP(B214,'resumen UCAP'!$A$5:$O$329,15,0)</f>
        <v>1027094.8187916002</v>
      </c>
      <c r="G214" s="61"/>
      <c r="H214" s="151">
        <v>2</v>
      </c>
      <c r="I214" s="271"/>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row>
    <row r="215" spans="2:37" x14ac:dyDescent="0.25">
      <c r="B215" s="59"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1"/>
      <c r="H215" s="151">
        <v>40</v>
      </c>
      <c r="I215" s="271"/>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row>
    <row r="216" spans="2:37" x14ac:dyDescent="0.25">
      <c r="B216" s="59"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1"/>
      <c r="H216" s="151">
        <v>15</v>
      </c>
      <c r="I216" s="271"/>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row>
    <row r="217" spans="2:37" x14ac:dyDescent="0.25">
      <c r="B217" s="59"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1"/>
      <c r="H217" s="151">
        <v>1</v>
      </c>
      <c r="I217" s="271"/>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row>
    <row r="218" spans="2:37" x14ac:dyDescent="0.25">
      <c r="B218" s="59"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1"/>
      <c r="H218" s="151">
        <v>5</v>
      </c>
      <c r="I218" s="271"/>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row>
    <row r="219" spans="2:37" hidden="1" x14ac:dyDescent="0.25">
      <c r="B219" s="148" t="s">
        <v>637</v>
      </c>
      <c r="C219" s="148" t="str">
        <f>+VLOOKUP(B219,'resumen UCAP'!$A$5:$O$329,2,0)</f>
        <v>UCAP Luminaria LED 167 W</v>
      </c>
      <c r="D219" s="149">
        <f>+'Desmonte Infr. financiada'!D219</f>
        <v>35</v>
      </c>
      <c r="E219" s="149" t="str">
        <f>+VLOOKUP(B219,'resumen UCAP'!$A$5:$O$329,3,0)</f>
        <v>Un</v>
      </c>
      <c r="F219" s="150">
        <f>+VLOOKUP(B219,'resumen UCAP'!$A$5:$O$329,15,0)</f>
        <v>1673686.9127471999</v>
      </c>
      <c r="G219" s="150"/>
      <c r="H219" s="152">
        <v>0</v>
      </c>
      <c r="I219" s="271"/>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row>
    <row r="220" spans="2:37" hidden="1" x14ac:dyDescent="0.25">
      <c r="B220" s="148" t="s">
        <v>638</v>
      </c>
      <c r="C220" s="148" t="str">
        <f>+VLOOKUP(B220,'resumen UCAP'!$A$5:$O$329,2,0)</f>
        <v>UCAP Luminaria LED 227 W</v>
      </c>
      <c r="D220" s="149">
        <f>+'Desmonte Infr. financiada'!D220</f>
        <v>227</v>
      </c>
      <c r="E220" s="149" t="str">
        <f>+VLOOKUP(B220,'resumen UCAP'!$A$5:$O$329,3,0)</f>
        <v>Un</v>
      </c>
      <c r="F220" s="150">
        <f>+VLOOKUP(B220,'resumen UCAP'!$A$5:$O$329,15,0)</f>
        <v>2422467.9244272001</v>
      </c>
      <c r="G220" s="150"/>
      <c r="H220" s="152">
        <v>0</v>
      </c>
      <c r="I220" s="271"/>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row>
    <row r="221" spans="2:37" hidden="1" x14ac:dyDescent="0.25">
      <c r="B221" s="148" t="s">
        <v>639</v>
      </c>
      <c r="C221" s="148" t="str">
        <f>+VLOOKUP(B221,'resumen UCAP'!$A$5:$O$329,2,0)</f>
        <v>UCAP Luminaria LED 192 W</v>
      </c>
      <c r="D221" s="149">
        <f>+'Desmonte Infr. financiada'!D221</f>
        <v>192.4</v>
      </c>
      <c r="E221" s="149" t="str">
        <f>+VLOOKUP(B221,'resumen UCAP'!$A$5:$O$329,3,0)</f>
        <v>Un</v>
      </c>
      <c r="F221" s="150">
        <f>+VLOOKUP(B221,'resumen UCAP'!$A$5:$O$329,15,0)</f>
        <v>1991373.255378</v>
      </c>
      <c r="G221" s="150"/>
      <c r="H221" s="152">
        <v>0</v>
      </c>
      <c r="I221" s="271"/>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row>
    <row r="222" spans="2:37" hidden="1" x14ac:dyDescent="0.25">
      <c r="B222" s="59"/>
      <c r="C222" s="59"/>
      <c r="D222" s="60"/>
      <c r="E222" s="59"/>
      <c r="F222" s="125"/>
      <c r="G222" s="61"/>
      <c r="H222" s="61"/>
      <c r="I222" s="61"/>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row>
    <row r="223" spans="2:37" hidden="1" x14ac:dyDescent="0.25">
      <c r="B223" s="59"/>
      <c r="C223" s="59"/>
      <c r="D223" s="60"/>
      <c r="E223" s="59"/>
      <c r="F223" s="125"/>
      <c r="G223" s="61"/>
      <c r="H223" s="61"/>
      <c r="I223" s="61"/>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row>
    <row r="224" spans="2:37" x14ac:dyDescent="0.25">
      <c r="B224" s="126"/>
      <c r="C224" s="127" t="s">
        <v>289</v>
      </c>
      <c r="D224" s="128"/>
      <c r="E224" s="126"/>
      <c r="F224" s="129"/>
      <c r="G224" s="129">
        <f>+SUM(G5:G223)</f>
        <v>32760</v>
      </c>
      <c r="H224" s="129">
        <f t="shared" ref="H224:AK224" si="0">+SUM(H5:H223)</f>
        <v>19238</v>
      </c>
      <c r="I224" s="129">
        <f t="shared" si="0"/>
        <v>0</v>
      </c>
      <c r="J224" s="129">
        <f t="shared" si="0"/>
        <v>0</v>
      </c>
      <c r="K224" s="129">
        <f t="shared" si="0"/>
        <v>0</v>
      </c>
      <c r="L224" s="129">
        <f t="shared" si="0"/>
        <v>0</v>
      </c>
      <c r="M224" s="129">
        <f t="shared" si="0"/>
        <v>0</v>
      </c>
      <c r="N224" s="129">
        <f t="shared" si="0"/>
        <v>0</v>
      </c>
      <c r="O224" s="129">
        <f t="shared" si="0"/>
        <v>0</v>
      </c>
      <c r="P224" s="129">
        <f t="shared" si="0"/>
        <v>0</v>
      </c>
      <c r="Q224" s="129">
        <f t="shared" si="0"/>
        <v>0</v>
      </c>
      <c r="R224" s="129">
        <f t="shared" si="0"/>
        <v>0</v>
      </c>
      <c r="S224" s="129">
        <f t="shared" si="0"/>
        <v>0</v>
      </c>
      <c r="T224" s="129">
        <f t="shared" si="0"/>
        <v>0</v>
      </c>
      <c r="U224" s="129">
        <f t="shared" si="0"/>
        <v>0</v>
      </c>
      <c r="V224" s="129">
        <f t="shared" si="0"/>
        <v>0</v>
      </c>
      <c r="W224" s="129">
        <f t="shared" si="0"/>
        <v>0</v>
      </c>
      <c r="X224" s="129">
        <f t="shared" si="0"/>
        <v>0</v>
      </c>
      <c r="Y224" s="129">
        <f t="shared" si="0"/>
        <v>0</v>
      </c>
      <c r="Z224" s="129">
        <f t="shared" si="0"/>
        <v>0</v>
      </c>
      <c r="AA224" s="129">
        <f t="shared" si="0"/>
        <v>0</v>
      </c>
      <c r="AB224" s="129">
        <f t="shared" si="0"/>
        <v>0</v>
      </c>
      <c r="AC224" s="129">
        <f t="shared" si="0"/>
        <v>0</v>
      </c>
      <c r="AD224" s="129">
        <f t="shared" si="0"/>
        <v>0</v>
      </c>
      <c r="AE224" s="129">
        <f t="shared" si="0"/>
        <v>0</v>
      </c>
      <c r="AF224" s="129">
        <f t="shared" si="0"/>
        <v>0</v>
      </c>
      <c r="AG224" s="129">
        <f t="shared" si="0"/>
        <v>0</v>
      </c>
      <c r="AH224" s="129">
        <f t="shared" si="0"/>
        <v>0</v>
      </c>
      <c r="AI224" s="129">
        <f t="shared" si="0"/>
        <v>0</v>
      </c>
      <c r="AJ224" s="129">
        <f t="shared" si="0"/>
        <v>0</v>
      </c>
      <c r="AK224" s="129">
        <f t="shared" si="0"/>
        <v>0</v>
      </c>
    </row>
    <row r="225" spans="2:37" x14ac:dyDescent="0.25">
      <c r="B225" s="59"/>
      <c r="C225" s="126" t="s">
        <v>441</v>
      </c>
      <c r="D225" s="60"/>
      <c r="E225" s="59"/>
      <c r="F225" s="61"/>
      <c r="G225" s="129">
        <f>+SUMPRODUCT($F$5:$F$223,G5:G223)</f>
        <v>11895402911</v>
      </c>
      <c r="H225" s="129">
        <f t="shared" ref="H225:AK225" si="1">+SUMPRODUCT($F$5:$F$223,H5:H223)</f>
        <v>28521730995.870495</v>
      </c>
      <c r="I225" s="129">
        <f t="shared" si="1"/>
        <v>0</v>
      </c>
      <c r="J225" s="129">
        <f t="shared" si="1"/>
        <v>0</v>
      </c>
      <c r="K225" s="129">
        <f t="shared" si="1"/>
        <v>0</v>
      </c>
      <c r="L225" s="129">
        <f t="shared" si="1"/>
        <v>0</v>
      </c>
      <c r="M225" s="129">
        <f t="shared" si="1"/>
        <v>0</v>
      </c>
      <c r="N225" s="129">
        <f t="shared" si="1"/>
        <v>0</v>
      </c>
      <c r="O225" s="129">
        <f t="shared" si="1"/>
        <v>0</v>
      </c>
      <c r="P225" s="129">
        <f t="shared" si="1"/>
        <v>0</v>
      </c>
      <c r="Q225" s="129">
        <f t="shared" si="1"/>
        <v>0</v>
      </c>
      <c r="R225" s="129">
        <f t="shared" si="1"/>
        <v>0</v>
      </c>
      <c r="S225" s="129">
        <f t="shared" si="1"/>
        <v>0</v>
      </c>
      <c r="T225" s="129">
        <f t="shared" si="1"/>
        <v>0</v>
      </c>
      <c r="U225" s="129">
        <f t="shared" si="1"/>
        <v>0</v>
      </c>
      <c r="V225" s="129">
        <f t="shared" si="1"/>
        <v>0</v>
      </c>
      <c r="W225" s="129">
        <f t="shared" si="1"/>
        <v>0</v>
      </c>
      <c r="X225" s="129">
        <f t="shared" si="1"/>
        <v>0</v>
      </c>
      <c r="Y225" s="129">
        <f t="shared" si="1"/>
        <v>0</v>
      </c>
      <c r="Z225" s="129">
        <f t="shared" si="1"/>
        <v>0</v>
      </c>
      <c r="AA225" s="129">
        <f t="shared" si="1"/>
        <v>0</v>
      </c>
      <c r="AB225" s="129">
        <f t="shared" si="1"/>
        <v>0</v>
      </c>
      <c r="AC225" s="129">
        <f t="shared" si="1"/>
        <v>0</v>
      </c>
      <c r="AD225" s="129">
        <f t="shared" si="1"/>
        <v>0</v>
      </c>
      <c r="AE225" s="129">
        <f t="shared" si="1"/>
        <v>0</v>
      </c>
      <c r="AF225" s="129">
        <f t="shared" si="1"/>
        <v>0</v>
      </c>
      <c r="AG225" s="129">
        <f t="shared" si="1"/>
        <v>0</v>
      </c>
      <c r="AH225" s="129">
        <f t="shared" si="1"/>
        <v>0</v>
      </c>
      <c r="AI225" s="129">
        <f t="shared" si="1"/>
        <v>0</v>
      </c>
      <c r="AJ225" s="129">
        <f t="shared" si="1"/>
        <v>0</v>
      </c>
      <c r="AK225" s="129">
        <f t="shared" si="1"/>
        <v>0</v>
      </c>
    </row>
    <row r="226" spans="2:37" x14ac:dyDescent="0.25">
      <c r="B226" s="59"/>
      <c r="C226" s="59"/>
      <c r="D226" s="60"/>
      <c r="E226" s="59"/>
      <c r="F226" s="61"/>
      <c r="G226" s="61"/>
      <c r="H226" s="61"/>
      <c r="I226" s="61"/>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row>
    <row r="227" spans="2:37" x14ac:dyDescent="0.25">
      <c r="B227" s="59"/>
      <c r="C227" s="59"/>
      <c r="D227" s="60"/>
      <c r="E227" s="59"/>
      <c r="F227" s="61"/>
      <c r="G227" s="61"/>
      <c r="H227" s="61"/>
      <c r="I227" s="61"/>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row>
    <row r="228" spans="2:37" x14ac:dyDescent="0.25">
      <c r="B228" s="59"/>
      <c r="C228" s="59"/>
      <c r="D228" s="60"/>
      <c r="E228" s="59"/>
      <c r="F228" s="61"/>
      <c r="G228" s="61"/>
      <c r="H228" s="61"/>
      <c r="I228" s="61"/>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row>
    <row r="229" spans="2:37" x14ac:dyDescent="0.25">
      <c r="B229" s="59"/>
      <c r="C229" s="59"/>
      <c r="D229" s="60"/>
      <c r="E229" s="59"/>
      <c r="F229" s="61"/>
      <c r="G229" s="61"/>
      <c r="H229" s="61"/>
      <c r="I229" s="61"/>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row>
    <row r="230" spans="2:37" x14ac:dyDescent="0.25">
      <c r="B230" s="58"/>
      <c r="C230" s="130" t="str">
        <f>+Inventario!C230</f>
        <v xml:space="preserve">OTROS ELEMENTOS PARA ILUMINACIÓN </v>
      </c>
      <c r="D230" s="131"/>
      <c r="E230" s="58"/>
      <c r="F230" s="132"/>
      <c r="G230" s="132"/>
      <c r="H230" s="132"/>
      <c r="I230" s="132"/>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row>
    <row r="231" spans="2:37"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61"/>
      <c r="I231" s="61"/>
      <c r="J231" s="136"/>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row>
    <row r="232" spans="2:37"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61"/>
      <c r="I232" s="61"/>
      <c r="J232" s="136"/>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row>
    <row r="233" spans="2:37"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61"/>
      <c r="I233" s="61"/>
      <c r="J233" s="136"/>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row>
    <row r="234" spans="2:37"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61"/>
      <c r="I234" s="61"/>
      <c r="J234" s="136"/>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row>
    <row r="235" spans="2:37" x14ac:dyDescent="0.25">
      <c r="B235" s="59" t="s">
        <v>547</v>
      </c>
      <c r="C235" s="62" t="str">
        <f>+VLOOKUP(B235,'resumen UCAP'!$A$5:$O$329,2,0)</f>
        <v>Contactor fotocelda 60Amp</v>
      </c>
      <c r="D235" s="63"/>
      <c r="E235" s="63" t="str">
        <f>+VLOOKUP(B235,'resumen UCAP'!$A$5:$O$329,3,0)</f>
        <v>Un</v>
      </c>
      <c r="F235" s="64">
        <f>+VLOOKUP(B235,'resumen UCAP'!$A$5:$O$329,15,0)</f>
        <v>98891</v>
      </c>
      <c r="G235" s="61">
        <v>25</v>
      </c>
      <c r="H235" s="61"/>
      <c r="I235" s="61"/>
      <c r="J235" s="136"/>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row>
    <row r="236" spans="2:37" x14ac:dyDescent="0.25">
      <c r="B236" s="59" t="s">
        <v>548</v>
      </c>
      <c r="C236" s="62" t="str">
        <f>+VLOOKUP(B236,'resumen UCAP'!$A$5:$O$329,2,0)</f>
        <v>BREAKER</v>
      </c>
      <c r="D236" s="63"/>
      <c r="E236" s="63">
        <f>+VLOOKUP(B236,'resumen UCAP'!$A$5:$O$329,3,0)</f>
        <v>0</v>
      </c>
      <c r="F236" s="64">
        <f>+VLOOKUP(B236,'resumen UCAP'!$A$5:$O$329,15,0)</f>
        <v>140937.5</v>
      </c>
      <c r="G236" s="61">
        <v>32</v>
      </c>
      <c r="H236" s="61"/>
      <c r="I236" s="61"/>
      <c r="J236" s="136"/>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row>
    <row r="237" spans="2:37" x14ac:dyDescent="0.25">
      <c r="B237" s="59"/>
      <c r="C237" s="127" t="s">
        <v>289</v>
      </c>
      <c r="D237" s="60"/>
      <c r="E237" s="59"/>
      <c r="F237" s="61"/>
      <c r="G237" s="129">
        <f>+SUM(G231:G236)</f>
        <v>853</v>
      </c>
      <c r="H237" s="129">
        <f t="shared" ref="H237:AK237" si="2">+SUM(H231:H236)</f>
        <v>0</v>
      </c>
      <c r="I237" s="129">
        <f t="shared" si="2"/>
        <v>0</v>
      </c>
      <c r="J237" s="129">
        <f t="shared" si="2"/>
        <v>0</v>
      </c>
      <c r="K237" s="129">
        <f t="shared" si="2"/>
        <v>0</v>
      </c>
      <c r="L237" s="129">
        <f t="shared" si="2"/>
        <v>0</v>
      </c>
      <c r="M237" s="129">
        <f t="shared" si="2"/>
        <v>0</v>
      </c>
      <c r="N237" s="129">
        <f t="shared" si="2"/>
        <v>0</v>
      </c>
      <c r="O237" s="129">
        <f t="shared" si="2"/>
        <v>0</v>
      </c>
      <c r="P237" s="129">
        <f t="shared" si="2"/>
        <v>0</v>
      </c>
      <c r="Q237" s="129">
        <f t="shared" si="2"/>
        <v>0</v>
      </c>
      <c r="R237" s="129">
        <f t="shared" si="2"/>
        <v>0</v>
      </c>
      <c r="S237" s="129">
        <f t="shared" si="2"/>
        <v>0</v>
      </c>
      <c r="T237" s="129">
        <f t="shared" si="2"/>
        <v>0</v>
      </c>
      <c r="U237" s="129">
        <f t="shared" si="2"/>
        <v>0</v>
      </c>
      <c r="V237" s="129">
        <f t="shared" si="2"/>
        <v>0</v>
      </c>
      <c r="W237" s="129">
        <f t="shared" si="2"/>
        <v>0</v>
      </c>
      <c r="X237" s="129">
        <f t="shared" si="2"/>
        <v>0</v>
      </c>
      <c r="Y237" s="129">
        <f t="shared" si="2"/>
        <v>0</v>
      </c>
      <c r="Z237" s="129">
        <f t="shared" si="2"/>
        <v>0</v>
      </c>
      <c r="AA237" s="129">
        <f t="shared" si="2"/>
        <v>0</v>
      </c>
      <c r="AB237" s="129">
        <f t="shared" si="2"/>
        <v>0</v>
      </c>
      <c r="AC237" s="129">
        <f t="shared" si="2"/>
        <v>0</v>
      </c>
      <c r="AD237" s="129">
        <f t="shared" si="2"/>
        <v>0</v>
      </c>
      <c r="AE237" s="129">
        <f t="shared" si="2"/>
        <v>0</v>
      </c>
      <c r="AF237" s="129">
        <f t="shared" si="2"/>
        <v>0</v>
      </c>
      <c r="AG237" s="129">
        <f t="shared" si="2"/>
        <v>0</v>
      </c>
      <c r="AH237" s="129">
        <f t="shared" si="2"/>
        <v>0</v>
      </c>
      <c r="AI237" s="129">
        <f t="shared" si="2"/>
        <v>0</v>
      </c>
      <c r="AJ237" s="129">
        <f t="shared" si="2"/>
        <v>0</v>
      </c>
      <c r="AK237" s="129">
        <f t="shared" si="2"/>
        <v>0</v>
      </c>
    </row>
    <row r="238" spans="2:37" x14ac:dyDescent="0.25">
      <c r="B238" s="59"/>
      <c r="C238" s="126" t="s">
        <v>441</v>
      </c>
      <c r="D238" s="60"/>
      <c r="E238" s="59"/>
      <c r="F238" s="61"/>
      <c r="G238" s="129">
        <f>+SUMPRODUCT($F$231:$F$236,G231:G236)</f>
        <v>79356918.871450007</v>
      </c>
      <c r="H238" s="129">
        <f t="shared" ref="H238:AK238" si="3">+SUMPRODUCT($F$231:$F$236,H231:H236)</f>
        <v>0</v>
      </c>
      <c r="I238" s="129">
        <f t="shared" si="3"/>
        <v>0</v>
      </c>
      <c r="J238" s="129">
        <f t="shared" si="3"/>
        <v>0</v>
      </c>
      <c r="K238" s="129">
        <f t="shared" si="3"/>
        <v>0</v>
      </c>
      <c r="L238" s="129">
        <f t="shared" si="3"/>
        <v>0</v>
      </c>
      <c r="M238" s="129">
        <f t="shared" si="3"/>
        <v>0</v>
      </c>
      <c r="N238" s="129">
        <f t="shared" si="3"/>
        <v>0</v>
      </c>
      <c r="O238" s="129">
        <f t="shared" si="3"/>
        <v>0</v>
      </c>
      <c r="P238" s="129">
        <f t="shared" si="3"/>
        <v>0</v>
      </c>
      <c r="Q238" s="129">
        <f t="shared" si="3"/>
        <v>0</v>
      </c>
      <c r="R238" s="129">
        <f t="shared" si="3"/>
        <v>0</v>
      </c>
      <c r="S238" s="129">
        <f t="shared" si="3"/>
        <v>0</v>
      </c>
      <c r="T238" s="129">
        <f t="shared" si="3"/>
        <v>0</v>
      </c>
      <c r="U238" s="129">
        <f t="shared" si="3"/>
        <v>0</v>
      </c>
      <c r="V238" s="129">
        <f t="shared" si="3"/>
        <v>0</v>
      </c>
      <c r="W238" s="129">
        <f t="shared" si="3"/>
        <v>0</v>
      </c>
      <c r="X238" s="129">
        <f t="shared" si="3"/>
        <v>0</v>
      </c>
      <c r="Y238" s="129">
        <f t="shared" si="3"/>
        <v>0</v>
      </c>
      <c r="Z238" s="129">
        <f t="shared" si="3"/>
        <v>0</v>
      </c>
      <c r="AA238" s="129">
        <f t="shared" si="3"/>
        <v>0</v>
      </c>
      <c r="AB238" s="129">
        <f t="shared" si="3"/>
        <v>0</v>
      </c>
      <c r="AC238" s="129">
        <f t="shared" si="3"/>
        <v>0</v>
      </c>
      <c r="AD238" s="129">
        <f t="shared" si="3"/>
        <v>0</v>
      </c>
      <c r="AE238" s="129">
        <f t="shared" si="3"/>
        <v>0</v>
      </c>
      <c r="AF238" s="129">
        <f t="shared" si="3"/>
        <v>0</v>
      </c>
      <c r="AG238" s="129">
        <f t="shared" si="3"/>
        <v>0</v>
      </c>
      <c r="AH238" s="129">
        <f t="shared" si="3"/>
        <v>0</v>
      </c>
      <c r="AI238" s="129">
        <f t="shared" si="3"/>
        <v>0</v>
      </c>
      <c r="AJ238" s="129">
        <f t="shared" si="3"/>
        <v>0</v>
      </c>
      <c r="AK238" s="129">
        <f t="shared" si="3"/>
        <v>0</v>
      </c>
    </row>
    <row r="239" spans="2:37" x14ac:dyDescent="0.25">
      <c r="B239" s="59"/>
      <c r="C239" s="59"/>
      <c r="D239" s="60"/>
      <c r="E239" s="59"/>
      <c r="F239" s="61"/>
      <c r="G239" s="61"/>
      <c r="H239" s="61"/>
      <c r="I239" s="61"/>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x14ac:dyDescent="0.25">
      <c r="B240" s="59"/>
      <c r="C240" s="59"/>
      <c r="D240" s="60"/>
      <c r="E240" s="59"/>
      <c r="F240" s="61"/>
      <c r="G240" s="61"/>
      <c r="H240" s="61"/>
      <c r="I240" s="61"/>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2:37" x14ac:dyDescent="0.25">
      <c r="B241" s="59"/>
      <c r="C241" s="59"/>
      <c r="D241" s="60"/>
      <c r="E241" s="59"/>
      <c r="F241" s="61"/>
      <c r="G241" s="61"/>
      <c r="H241" s="61"/>
      <c r="I241" s="61"/>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2:37" x14ac:dyDescent="0.25">
      <c r="B242" s="59"/>
      <c r="C242" s="59"/>
      <c r="D242" s="60"/>
      <c r="E242" s="59"/>
      <c r="F242" s="61"/>
      <c r="G242" s="61"/>
      <c r="H242" s="61"/>
      <c r="I242" s="61"/>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2:37" x14ac:dyDescent="0.25">
      <c r="B243" s="58"/>
      <c r="C243" s="130" t="str">
        <f>+Inventario!C243</f>
        <v>POSTES</v>
      </c>
      <c r="D243" s="131"/>
      <c r="E243" s="58"/>
      <c r="F243" s="132"/>
      <c r="G243" s="132"/>
      <c r="H243" s="132"/>
      <c r="I243" s="132"/>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row>
    <row r="244" spans="2:37" x14ac:dyDescent="0.25">
      <c r="B244" s="59" t="s">
        <v>640</v>
      </c>
      <c r="C244" s="62" t="str">
        <f>+VLOOKUP(B244,'resumen UCAP'!$A$5:$O$329,2,0)</f>
        <v>Mástil 14 mts</v>
      </c>
      <c r="D244" s="63"/>
      <c r="E244" s="63" t="str">
        <f>+VLOOKUP(B244,'resumen UCAP'!$A$5:$O$329,3,0)</f>
        <v>Un</v>
      </c>
      <c r="F244" s="64">
        <f>+VLOOKUP(B244,'resumen UCAP'!$A$5:$O$329,15,0)</f>
        <v>6721802.1826086845</v>
      </c>
      <c r="G244" s="61">
        <v>92</v>
      </c>
      <c r="H244" s="61"/>
      <c r="I244" s="61"/>
      <c r="J244" s="136"/>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row>
    <row r="245" spans="2:37"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61"/>
      <c r="I245" s="61"/>
      <c r="J245" s="136"/>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row>
    <row r="246" spans="2:37"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61"/>
      <c r="I246" s="61"/>
      <c r="J246" s="136"/>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row>
    <row r="247" spans="2:37"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61"/>
      <c r="I247" s="61"/>
      <c r="J247" s="136"/>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row>
    <row r="248" spans="2:37" x14ac:dyDescent="0.25">
      <c r="B248" s="59" t="s">
        <v>644</v>
      </c>
      <c r="C248" s="62" t="str">
        <f>+VLOOKUP(B248,'resumen UCAP'!$A$5:$O$329,2,0)</f>
        <v>Poste concreto 14 m</v>
      </c>
      <c r="D248" s="63"/>
      <c r="E248" s="63" t="str">
        <f>+VLOOKUP(B248,'resumen UCAP'!$A$5:$O$329,3,0)</f>
        <v>Un</v>
      </c>
      <c r="F248" s="64">
        <f>+VLOOKUP(B248,'resumen UCAP'!$A$5:$O$329,15,0)</f>
        <v>1450000</v>
      </c>
      <c r="G248" s="61">
        <v>5</v>
      </c>
      <c r="H248" s="61"/>
      <c r="I248" s="61"/>
      <c r="J248" s="136"/>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row>
    <row r="249" spans="2:37"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61"/>
      <c r="I249" s="61"/>
      <c r="J249" s="136"/>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row>
    <row r="250" spans="2:37"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61"/>
      <c r="I250" s="61"/>
      <c r="J250" s="136"/>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row>
    <row r="251" spans="2:37"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61"/>
      <c r="I251" s="61"/>
      <c r="J251" s="136"/>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row>
    <row r="252" spans="2:37"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61"/>
      <c r="I252" s="61"/>
      <c r="J252" s="136"/>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row>
    <row r="253" spans="2:37"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61"/>
      <c r="I253" s="61"/>
      <c r="J253" s="136"/>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row>
    <row r="254" spans="2:37"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61"/>
      <c r="I254" s="61"/>
      <c r="J254" s="136"/>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row>
    <row r="255" spans="2:37"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61"/>
      <c r="I255" s="61"/>
      <c r="J255" s="136"/>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row>
    <row r="256" spans="2:37"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61"/>
      <c r="I256" s="61"/>
      <c r="J256" s="136"/>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row>
    <row r="257" spans="2:37" x14ac:dyDescent="0.25">
      <c r="B257" s="59" t="s">
        <v>653</v>
      </c>
      <c r="C257" s="62" t="str">
        <f>+VLOOKUP(B257,'resumen UCAP'!$A$5:$O$329,2,0)</f>
        <v>Poste tipo aleta 6m</v>
      </c>
      <c r="D257" s="63"/>
      <c r="E257" s="63" t="str">
        <f>+VLOOKUP(B257,'resumen UCAP'!$A$5:$O$329,3,0)</f>
        <v>Un</v>
      </c>
      <c r="F257" s="64">
        <f>+VLOOKUP(B257,'resumen UCAP'!$A$5:$O$329,15,0)</f>
        <v>1300000</v>
      </c>
      <c r="G257" s="61">
        <v>98</v>
      </c>
      <c r="H257" s="61"/>
      <c r="I257" s="61"/>
      <c r="J257" s="136"/>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row>
    <row r="258" spans="2:37"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61"/>
      <c r="I258" s="61"/>
      <c r="J258" s="136"/>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row>
    <row r="259" spans="2:37" x14ac:dyDescent="0.25">
      <c r="B259" s="59" t="s">
        <v>655</v>
      </c>
      <c r="C259" s="62" t="str">
        <f>+VLOOKUP(B259,'resumen UCAP'!$A$5:$O$329,2,0)</f>
        <v>Torrecilla metalica riel</v>
      </c>
      <c r="D259" s="63"/>
      <c r="E259" s="63" t="str">
        <f>+VLOOKUP(B259,'resumen UCAP'!$A$5:$O$329,3,0)</f>
        <v>Un</v>
      </c>
      <c r="F259" s="64">
        <f>+VLOOKUP(B259,'resumen UCAP'!$A$5:$O$329,15,0)</f>
        <v>570000</v>
      </c>
      <c r="G259" s="61">
        <v>243</v>
      </c>
      <c r="H259" s="61"/>
      <c r="I259" s="61"/>
      <c r="J259" s="136"/>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row>
    <row r="260" spans="2:37"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61"/>
      <c r="I260" s="61"/>
      <c r="J260" s="136"/>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row>
    <row r="261" spans="2:37" x14ac:dyDescent="0.25">
      <c r="B261" s="59" t="s">
        <v>657</v>
      </c>
      <c r="C261" s="62" t="str">
        <f>+VLOOKUP(B261,'resumen UCAP'!$A$5:$O$329,2,0)</f>
        <v>Poste metalico 12 m</v>
      </c>
      <c r="D261" s="63"/>
      <c r="E261" s="63" t="str">
        <f>+VLOOKUP(B261,'resumen UCAP'!$A$5:$O$329,3,0)</f>
        <v>Un</v>
      </c>
      <c r="F261" s="64">
        <f>+VLOOKUP(B261,'resumen UCAP'!$A$5:$O$329,15,0)</f>
        <v>2043603.7</v>
      </c>
      <c r="G261" s="61">
        <v>1</v>
      </c>
      <c r="H261" s="61"/>
      <c r="I261" s="61"/>
      <c r="J261" s="136"/>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row>
    <row r="262" spans="2:37"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61"/>
      <c r="I262" s="61"/>
      <c r="J262" s="136"/>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row>
    <row r="263" spans="2:37"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61"/>
      <c r="I263" s="61"/>
      <c r="J263" s="136"/>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row>
    <row r="264" spans="2:37" x14ac:dyDescent="0.25">
      <c r="B264" s="59" t="s">
        <v>660</v>
      </c>
      <c r="C264" s="62" t="str">
        <f>+VLOOKUP(B264,'resumen UCAP'!$A$5:$O$329,2,0)</f>
        <v>Poste metalico 10 m</v>
      </c>
      <c r="D264" s="63"/>
      <c r="E264" s="63" t="str">
        <f>+VLOOKUP(B264,'resumen UCAP'!$A$5:$O$329,3,0)</f>
        <v>Un</v>
      </c>
      <c r="F264" s="64">
        <f>+VLOOKUP(B264,'resumen UCAP'!$A$5:$O$329,15,0)</f>
        <v>1702264</v>
      </c>
      <c r="G264" s="61">
        <v>4</v>
      </c>
      <c r="H264" s="61"/>
      <c r="I264" s="61"/>
      <c r="J264" s="136"/>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row>
    <row r="265" spans="2:37" x14ac:dyDescent="0.25">
      <c r="B265" s="59" t="s">
        <v>661</v>
      </c>
      <c r="C265" s="62" t="str">
        <f>+VLOOKUP(B265,'resumen UCAP'!$A$5:$O$329,2,0)</f>
        <v>Poste indemetal  10.8</v>
      </c>
      <c r="D265" s="63"/>
      <c r="E265" s="63" t="str">
        <f>+VLOOKUP(B265,'resumen UCAP'!$A$5:$O$329,3,0)</f>
        <v>Un</v>
      </c>
      <c r="F265" s="64">
        <f>+VLOOKUP(B265,'resumen UCAP'!$A$5:$O$329,15,0)</f>
        <v>1702264</v>
      </c>
      <c r="G265" s="61">
        <v>20</v>
      </c>
      <c r="H265" s="61"/>
      <c r="I265" s="61"/>
      <c r="J265" s="136"/>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row>
    <row r="266" spans="2:37" x14ac:dyDescent="0.25">
      <c r="B266" s="59" t="s">
        <v>662</v>
      </c>
      <c r="C266" s="62" t="str">
        <f>+VLOOKUP(B266,'resumen UCAP'!$A$5:$O$329,2,0)</f>
        <v>Poste indemetal  12</v>
      </c>
      <c r="D266" s="63"/>
      <c r="E266" s="63" t="str">
        <f>+VLOOKUP(B266,'resumen UCAP'!$A$5:$O$329,3,0)</f>
        <v>Un</v>
      </c>
      <c r="F266" s="64">
        <f>+VLOOKUP(B266,'resumen UCAP'!$A$5:$O$329,15,0)</f>
        <v>1702264</v>
      </c>
      <c r="G266" s="61">
        <v>3</v>
      </c>
      <c r="H266" s="61"/>
      <c r="I266" s="61"/>
      <c r="J266" s="136"/>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row>
    <row r="267" spans="2:37" x14ac:dyDescent="0.25">
      <c r="B267" s="59" t="s">
        <v>663</v>
      </c>
      <c r="C267" s="62" t="str">
        <f>+VLOOKUP(B267,'resumen UCAP'!$A$5:$O$329,2,0)</f>
        <v>Poste ingemetal 8 m</v>
      </c>
      <c r="D267" s="63"/>
      <c r="E267" s="63" t="str">
        <f>+VLOOKUP(B267,'resumen UCAP'!$A$5:$O$329,3,0)</f>
        <v>Un</v>
      </c>
      <c r="F267" s="64">
        <f>+VLOOKUP(B267,'resumen UCAP'!$A$5:$O$329,15,0)</f>
        <v>1229507</v>
      </c>
      <c r="G267" s="61">
        <v>33</v>
      </c>
      <c r="H267" s="61"/>
      <c r="I267" s="61"/>
      <c r="J267" s="136"/>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row>
    <row r="268" spans="2:37" x14ac:dyDescent="0.25">
      <c r="B268" s="59" t="s">
        <v>664</v>
      </c>
      <c r="C268" s="62" t="str">
        <f>+VLOOKUP(B268,'resumen UCAP'!$A$5:$O$329,2,0)</f>
        <v>Poste ingemetal 10 m 2B</v>
      </c>
      <c r="D268" s="63"/>
      <c r="E268" s="63" t="str">
        <f>+VLOOKUP(B268,'resumen UCAP'!$A$5:$O$329,3,0)</f>
        <v>Un</v>
      </c>
      <c r="F268" s="64">
        <f>+VLOOKUP(B268,'resumen UCAP'!$A$5:$O$329,15,0)</f>
        <v>1852264</v>
      </c>
      <c r="G268" s="61">
        <v>19</v>
      </c>
      <c r="H268" s="61"/>
      <c r="I268" s="61"/>
      <c r="J268" s="136"/>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row>
    <row r="269" spans="2:37" x14ac:dyDescent="0.25">
      <c r="B269" s="59" t="s">
        <v>665</v>
      </c>
      <c r="C269" s="62" t="str">
        <f>+VLOOKUP(B269,'resumen UCAP'!$A$5:$O$329,2,0)</f>
        <v>Poste rectangular 3 m</v>
      </c>
      <c r="D269" s="63"/>
      <c r="E269" s="63" t="str">
        <f>+VLOOKUP(B269,'resumen UCAP'!$A$5:$O$329,3,0)</f>
        <v>Un</v>
      </c>
      <c r="F269" s="64">
        <f>+VLOOKUP(B269,'resumen UCAP'!$A$5:$O$329,15,0)</f>
        <v>1229507</v>
      </c>
      <c r="G269" s="61">
        <v>8</v>
      </c>
      <c r="H269" s="61"/>
      <c r="I269" s="61"/>
      <c r="J269" s="13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row>
    <row r="270" spans="2:37" x14ac:dyDescent="0.25">
      <c r="B270" s="59" t="s">
        <v>666</v>
      </c>
      <c r="C270" s="62" t="str">
        <f>+VLOOKUP(B270,'resumen UCAP'!$A$5:$O$329,2,0)</f>
        <v>Poste rectangular 8 m</v>
      </c>
      <c r="D270" s="63"/>
      <c r="E270" s="63" t="str">
        <f>+VLOOKUP(B270,'resumen UCAP'!$A$5:$O$329,3,0)</f>
        <v>Un</v>
      </c>
      <c r="F270" s="64">
        <f>+VLOOKUP(B270,'resumen UCAP'!$A$5:$O$329,15,0)</f>
        <v>1852264</v>
      </c>
      <c r="G270" s="61">
        <v>4</v>
      </c>
      <c r="H270" s="61"/>
      <c r="I270" s="61"/>
      <c r="J270" s="136"/>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row>
    <row r="271" spans="2:37" x14ac:dyDescent="0.25">
      <c r="B271" s="59" t="s">
        <v>667</v>
      </c>
      <c r="C271" s="62" t="str">
        <f>+VLOOKUP(B271,'resumen UCAP'!$A$5:$O$329,2,0)</f>
        <v>Poste ingemetal 10 m 1B</v>
      </c>
      <c r="D271" s="63"/>
      <c r="E271" s="63" t="str">
        <f>+VLOOKUP(B271,'resumen UCAP'!$A$5:$O$329,3,0)</f>
        <v>Un</v>
      </c>
      <c r="F271" s="64">
        <f>+VLOOKUP(B271,'resumen UCAP'!$A$5:$O$329,15,0)</f>
        <v>1852264</v>
      </c>
      <c r="G271" s="61">
        <v>9</v>
      </c>
      <c r="H271" s="61"/>
      <c r="I271" s="61"/>
      <c r="J271" s="136"/>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row>
    <row r="272" spans="2:37" x14ac:dyDescent="0.25">
      <c r="B272" s="59" t="s">
        <v>668</v>
      </c>
      <c r="C272" s="62" t="str">
        <f>+VLOOKUP(B272,'resumen UCAP'!$A$5:$O$329,2,0)</f>
        <v>Poste IGO INGAL 10.5 m</v>
      </c>
      <c r="D272" s="63"/>
      <c r="E272" s="63" t="str">
        <f>+VLOOKUP(B272,'resumen UCAP'!$A$5:$O$329,3,0)</f>
        <v>Un</v>
      </c>
      <c r="F272" s="64">
        <f>+VLOOKUP(B272,'resumen UCAP'!$A$5:$O$329,15,0)</f>
        <v>1702264</v>
      </c>
      <c r="G272" s="61">
        <v>16</v>
      </c>
      <c r="H272" s="61"/>
      <c r="I272" s="61"/>
      <c r="J272" s="136"/>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row>
    <row r="273" spans="2:37" x14ac:dyDescent="0.25">
      <c r="B273" s="59" t="s">
        <v>669</v>
      </c>
      <c r="C273" s="62" t="str">
        <f>+VLOOKUP(B273,'resumen UCAP'!$A$5:$O$329,2,0)</f>
        <v>Mastil 14 mts</v>
      </c>
      <c r="D273" s="63"/>
      <c r="E273" s="63" t="str">
        <f>+VLOOKUP(B273,'resumen UCAP'!$A$5:$O$329,3,0)</f>
        <v>Un</v>
      </c>
      <c r="F273" s="64">
        <f>+VLOOKUP(B273,'resumen UCAP'!$A$5:$O$329,15,0)</f>
        <v>6741367.4000000004</v>
      </c>
      <c r="G273" s="61">
        <v>10</v>
      </c>
      <c r="H273" s="61"/>
      <c r="I273" s="61"/>
      <c r="J273" s="136"/>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row>
    <row r="274" spans="2:37"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61"/>
      <c r="I274" s="61"/>
      <c r="J274" s="136"/>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row>
    <row r="275" spans="2:37"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61"/>
      <c r="I275" s="61"/>
      <c r="J275" s="136"/>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row>
    <row r="276" spans="2:37"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61"/>
      <c r="I276" s="61"/>
      <c r="J276" s="136"/>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row>
    <row r="277" spans="2:37"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61"/>
      <c r="I277" s="61"/>
      <c r="J277" s="136"/>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row>
    <row r="278" spans="2:37"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61"/>
      <c r="I278" s="61"/>
      <c r="J278" s="136"/>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row>
    <row r="279" spans="2:37" x14ac:dyDescent="0.25">
      <c r="B279" s="59" t="s">
        <v>675</v>
      </c>
      <c r="C279" s="62" t="str">
        <f>+VLOOKUP(B279,'resumen UCAP'!$A$5:$O$329,2,0)</f>
        <v>Poste Republicano</v>
      </c>
      <c r="D279" s="63"/>
      <c r="E279" s="63" t="str">
        <f>+VLOOKUP(B279,'resumen UCAP'!$A$5:$O$329,3,0)</f>
        <v>Un</v>
      </c>
      <c r="F279" s="64">
        <f>+VLOOKUP(B279,'resumen UCAP'!$A$5:$O$329,15,0)</f>
        <v>3500000</v>
      </c>
      <c r="G279" s="61">
        <v>10</v>
      </c>
      <c r="H279" s="61"/>
      <c r="I279" s="61"/>
      <c r="J279" s="136"/>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row>
    <row r="280" spans="2:37" x14ac:dyDescent="0.25">
      <c r="B280" s="59" t="s">
        <v>676</v>
      </c>
      <c r="C280" s="62" t="str">
        <f>+VLOOKUP(B280,'resumen UCAP'!$A$5:$O$329,2,0)</f>
        <v>Poste tipo aleta 6m</v>
      </c>
      <c r="D280" s="63"/>
      <c r="E280" s="63" t="str">
        <f>+VLOOKUP(B280,'resumen UCAP'!$A$5:$O$329,3,0)</f>
        <v>Un</v>
      </c>
      <c r="F280" s="64">
        <f>+VLOOKUP(B280,'resumen UCAP'!$A$5:$O$329,15,0)</f>
        <v>1300000</v>
      </c>
      <c r="G280" s="61">
        <v>1</v>
      </c>
      <c r="H280" s="61"/>
      <c r="I280" s="61"/>
      <c r="J280" s="136"/>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row>
    <row r="281" spans="2:37" x14ac:dyDescent="0.25">
      <c r="B281" s="59"/>
      <c r="C281" s="127" t="s">
        <v>289</v>
      </c>
      <c r="D281" s="60"/>
      <c r="E281" s="59"/>
      <c r="F281" s="61"/>
      <c r="G281" s="129">
        <f>+SUM(G244:G280)</f>
        <v>8305</v>
      </c>
      <c r="H281" s="129">
        <f t="shared" ref="H281:AK281" si="4">+SUM(H244:H280)</f>
        <v>0</v>
      </c>
      <c r="I281" s="129">
        <f t="shared" si="4"/>
        <v>0</v>
      </c>
      <c r="J281" s="129">
        <f t="shared" si="4"/>
        <v>0</v>
      </c>
      <c r="K281" s="129">
        <f t="shared" si="4"/>
        <v>0</v>
      </c>
      <c r="L281" s="129">
        <f t="shared" si="4"/>
        <v>0</v>
      </c>
      <c r="M281" s="129">
        <f t="shared" si="4"/>
        <v>0</v>
      </c>
      <c r="N281" s="129">
        <f t="shared" si="4"/>
        <v>0</v>
      </c>
      <c r="O281" s="129">
        <f t="shared" si="4"/>
        <v>0</v>
      </c>
      <c r="P281" s="129">
        <f t="shared" si="4"/>
        <v>0</v>
      </c>
      <c r="Q281" s="129">
        <f t="shared" si="4"/>
        <v>0</v>
      </c>
      <c r="R281" s="129">
        <f t="shared" si="4"/>
        <v>0</v>
      </c>
      <c r="S281" s="129">
        <f t="shared" si="4"/>
        <v>0</v>
      </c>
      <c r="T281" s="129">
        <f t="shared" si="4"/>
        <v>0</v>
      </c>
      <c r="U281" s="129">
        <f t="shared" si="4"/>
        <v>0</v>
      </c>
      <c r="V281" s="129">
        <f t="shared" si="4"/>
        <v>0</v>
      </c>
      <c r="W281" s="129">
        <f t="shared" si="4"/>
        <v>0</v>
      </c>
      <c r="X281" s="129">
        <f t="shared" si="4"/>
        <v>0</v>
      </c>
      <c r="Y281" s="129">
        <f t="shared" si="4"/>
        <v>0</v>
      </c>
      <c r="Z281" s="129">
        <f t="shared" si="4"/>
        <v>0</v>
      </c>
      <c r="AA281" s="129">
        <f t="shared" si="4"/>
        <v>0</v>
      </c>
      <c r="AB281" s="129">
        <f t="shared" si="4"/>
        <v>0</v>
      </c>
      <c r="AC281" s="129">
        <f t="shared" si="4"/>
        <v>0</v>
      </c>
      <c r="AD281" s="129">
        <f t="shared" si="4"/>
        <v>0</v>
      </c>
      <c r="AE281" s="129">
        <f t="shared" si="4"/>
        <v>0</v>
      </c>
      <c r="AF281" s="129">
        <f t="shared" si="4"/>
        <v>0</v>
      </c>
      <c r="AG281" s="129">
        <f t="shared" si="4"/>
        <v>0</v>
      </c>
      <c r="AH281" s="129">
        <f t="shared" si="4"/>
        <v>0</v>
      </c>
      <c r="AI281" s="129">
        <f t="shared" si="4"/>
        <v>0</v>
      </c>
      <c r="AJ281" s="129">
        <f t="shared" si="4"/>
        <v>0</v>
      </c>
      <c r="AK281" s="129">
        <f t="shared" si="4"/>
        <v>0</v>
      </c>
    </row>
    <row r="282" spans="2:37" x14ac:dyDescent="0.25">
      <c r="B282" s="59"/>
      <c r="C282" s="126" t="s">
        <v>441</v>
      </c>
      <c r="D282" s="60"/>
      <c r="E282" s="59"/>
      <c r="F282" s="61"/>
      <c r="G282" s="129">
        <f>+SUMPRODUCT($F$244:$F$280,G244:G280)</f>
        <v>11484769552.199991</v>
      </c>
      <c r="H282" s="129">
        <f t="shared" ref="H282:AK282" si="5">+SUMPRODUCT($F$244:$F$280,H244:H280)</f>
        <v>0</v>
      </c>
      <c r="I282" s="129">
        <f t="shared" si="5"/>
        <v>0</v>
      </c>
      <c r="J282" s="129">
        <f t="shared" si="5"/>
        <v>0</v>
      </c>
      <c r="K282" s="129">
        <f t="shared" si="5"/>
        <v>0</v>
      </c>
      <c r="L282" s="129">
        <f t="shared" si="5"/>
        <v>0</v>
      </c>
      <c r="M282" s="129">
        <f t="shared" si="5"/>
        <v>0</v>
      </c>
      <c r="N282" s="129">
        <f t="shared" si="5"/>
        <v>0</v>
      </c>
      <c r="O282" s="129">
        <f t="shared" si="5"/>
        <v>0</v>
      </c>
      <c r="P282" s="129">
        <f t="shared" si="5"/>
        <v>0</v>
      </c>
      <c r="Q282" s="129">
        <f t="shared" si="5"/>
        <v>0</v>
      </c>
      <c r="R282" s="129">
        <f t="shared" si="5"/>
        <v>0</v>
      </c>
      <c r="S282" s="129">
        <f t="shared" si="5"/>
        <v>0</v>
      </c>
      <c r="T282" s="129">
        <f t="shared" si="5"/>
        <v>0</v>
      </c>
      <c r="U282" s="129">
        <f t="shared" si="5"/>
        <v>0</v>
      </c>
      <c r="V282" s="129">
        <f t="shared" si="5"/>
        <v>0</v>
      </c>
      <c r="W282" s="129">
        <f t="shared" si="5"/>
        <v>0</v>
      </c>
      <c r="X282" s="129">
        <f t="shared" si="5"/>
        <v>0</v>
      </c>
      <c r="Y282" s="129">
        <f t="shared" si="5"/>
        <v>0</v>
      </c>
      <c r="Z282" s="129">
        <f t="shared" si="5"/>
        <v>0</v>
      </c>
      <c r="AA282" s="129">
        <f t="shared" si="5"/>
        <v>0</v>
      </c>
      <c r="AB282" s="129">
        <f t="shared" si="5"/>
        <v>0</v>
      </c>
      <c r="AC282" s="129">
        <f t="shared" si="5"/>
        <v>0</v>
      </c>
      <c r="AD282" s="129">
        <f t="shared" si="5"/>
        <v>0</v>
      </c>
      <c r="AE282" s="129">
        <f t="shared" si="5"/>
        <v>0</v>
      </c>
      <c r="AF282" s="129">
        <f t="shared" si="5"/>
        <v>0</v>
      </c>
      <c r="AG282" s="129">
        <f t="shared" si="5"/>
        <v>0</v>
      </c>
      <c r="AH282" s="129">
        <f t="shared" si="5"/>
        <v>0</v>
      </c>
      <c r="AI282" s="129">
        <f t="shared" si="5"/>
        <v>0</v>
      </c>
      <c r="AJ282" s="129">
        <f t="shared" si="5"/>
        <v>0</v>
      </c>
      <c r="AK282" s="129">
        <f t="shared" si="5"/>
        <v>0</v>
      </c>
    </row>
    <row r="283" spans="2:37" x14ac:dyDescent="0.25">
      <c r="B283" s="59"/>
      <c r="C283" s="126"/>
      <c r="D283" s="60"/>
      <c r="E283" s="59"/>
      <c r="F283" s="61"/>
      <c r="G283" s="129"/>
      <c r="H283" s="61"/>
      <c r="I283" s="61"/>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row>
    <row r="284" spans="2:37" x14ac:dyDescent="0.25">
      <c r="B284" s="59"/>
      <c r="C284" s="59"/>
      <c r="D284" s="60"/>
      <c r="E284" s="59"/>
      <c r="F284" s="61"/>
      <c r="G284" s="61"/>
      <c r="H284" s="61"/>
      <c r="I284" s="61"/>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row>
    <row r="285" spans="2:37" x14ac:dyDescent="0.25">
      <c r="B285" s="59"/>
      <c r="C285" s="59"/>
      <c r="D285" s="60"/>
      <c r="E285" s="59"/>
      <c r="F285" s="61"/>
      <c r="G285" s="61"/>
      <c r="H285" s="61"/>
      <c r="I285" s="61"/>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row>
    <row r="286" spans="2:37" x14ac:dyDescent="0.25">
      <c r="B286" s="59"/>
      <c r="C286" s="59"/>
      <c r="D286" s="60"/>
      <c r="E286" s="59"/>
      <c r="F286" s="61"/>
      <c r="G286" s="61"/>
      <c r="H286" s="61"/>
      <c r="I286" s="61"/>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row>
    <row r="287" spans="2:37" x14ac:dyDescent="0.25">
      <c r="B287" s="58"/>
      <c r="C287" s="130" t="str">
        <f>+Inventario!C287</f>
        <v>REDES</v>
      </c>
      <c r="D287" s="131"/>
      <c r="E287" s="58"/>
      <c r="F287" s="132"/>
      <c r="G287" s="132"/>
      <c r="H287" s="132"/>
      <c r="I287" s="132"/>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row>
    <row r="288" spans="2:37"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61"/>
      <c r="I288" s="61"/>
      <c r="J288" s="136"/>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row>
    <row r="289" spans="2:37"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61"/>
      <c r="I289" s="61"/>
      <c r="J289" s="136"/>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row>
    <row r="290" spans="2:37"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61"/>
      <c r="I290" s="61"/>
      <c r="J290" s="136"/>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row>
    <row r="291" spans="2:37"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61"/>
      <c r="I291" s="61"/>
      <c r="J291" s="136"/>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row>
    <row r="292" spans="2:37"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61"/>
      <c r="I292" s="61"/>
      <c r="J292" s="136"/>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row>
    <row r="293" spans="2:37"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61"/>
      <c r="I293" s="61"/>
      <c r="J293" s="136"/>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row>
    <row r="294" spans="2:37"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61"/>
      <c r="I294" s="61"/>
      <c r="J294" s="136"/>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row>
    <row r="295" spans="2:37"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61"/>
      <c r="I295" s="61"/>
      <c r="J295" s="136"/>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row>
    <row r="296" spans="2:37"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61"/>
      <c r="I296" s="61"/>
      <c r="J296" s="136"/>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row>
    <row r="297" spans="2:37" x14ac:dyDescent="0.25">
      <c r="B297" s="59"/>
      <c r="C297" s="127" t="s">
        <v>289</v>
      </c>
      <c r="D297" s="60"/>
      <c r="E297" s="59"/>
      <c r="F297" s="61"/>
      <c r="G297" s="129">
        <f>+SUM(G288:G296)</f>
        <v>1807012</v>
      </c>
      <c r="H297" s="129">
        <f t="shared" ref="H297:AK297" si="6">+SUM(H288:H296)</f>
        <v>0</v>
      </c>
      <c r="I297" s="129">
        <f t="shared" si="6"/>
        <v>0</v>
      </c>
      <c r="J297" s="129">
        <f t="shared" si="6"/>
        <v>0</v>
      </c>
      <c r="K297" s="129">
        <f t="shared" si="6"/>
        <v>0</v>
      </c>
      <c r="L297" s="129">
        <f t="shared" si="6"/>
        <v>0</v>
      </c>
      <c r="M297" s="129">
        <f t="shared" si="6"/>
        <v>0</v>
      </c>
      <c r="N297" s="129">
        <f t="shared" si="6"/>
        <v>0</v>
      </c>
      <c r="O297" s="129">
        <f t="shared" si="6"/>
        <v>0</v>
      </c>
      <c r="P297" s="129">
        <f t="shared" si="6"/>
        <v>0</v>
      </c>
      <c r="Q297" s="129">
        <f t="shared" si="6"/>
        <v>0</v>
      </c>
      <c r="R297" s="129">
        <f t="shared" si="6"/>
        <v>0</v>
      </c>
      <c r="S297" s="129">
        <f t="shared" si="6"/>
        <v>0</v>
      </c>
      <c r="T297" s="129">
        <f t="shared" si="6"/>
        <v>0</v>
      </c>
      <c r="U297" s="129">
        <f t="shared" si="6"/>
        <v>0</v>
      </c>
      <c r="V297" s="129">
        <f t="shared" si="6"/>
        <v>0</v>
      </c>
      <c r="W297" s="129">
        <f t="shared" si="6"/>
        <v>0</v>
      </c>
      <c r="X297" s="129">
        <f t="shared" si="6"/>
        <v>0</v>
      </c>
      <c r="Y297" s="129">
        <f t="shared" si="6"/>
        <v>0</v>
      </c>
      <c r="Z297" s="129">
        <f t="shared" si="6"/>
        <v>0</v>
      </c>
      <c r="AA297" s="129">
        <f t="shared" si="6"/>
        <v>0</v>
      </c>
      <c r="AB297" s="129">
        <f t="shared" si="6"/>
        <v>0</v>
      </c>
      <c r="AC297" s="129">
        <f t="shared" si="6"/>
        <v>0</v>
      </c>
      <c r="AD297" s="129">
        <f t="shared" si="6"/>
        <v>0</v>
      </c>
      <c r="AE297" s="129">
        <f t="shared" si="6"/>
        <v>0</v>
      </c>
      <c r="AF297" s="129">
        <f t="shared" si="6"/>
        <v>0</v>
      </c>
      <c r="AG297" s="129">
        <f t="shared" si="6"/>
        <v>0</v>
      </c>
      <c r="AH297" s="129">
        <f t="shared" si="6"/>
        <v>0</v>
      </c>
      <c r="AI297" s="129">
        <f t="shared" si="6"/>
        <v>0</v>
      </c>
      <c r="AJ297" s="129">
        <f t="shared" si="6"/>
        <v>0</v>
      </c>
      <c r="AK297" s="129">
        <f t="shared" si="6"/>
        <v>0</v>
      </c>
    </row>
    <row r="298" spans="2:37" x14ac:dyDescent="0.25">
      <c r="B298" s="59"/>
      <c r="C298" s="126" t="s">
        <v>441</v>
      </c>
      <c r="D298" s="60"/>
      <c r="E298" s="59"/>
      <c r="F298" s="61"/>
      <c r="G298" s="129">
        <f>+SUMPRODUCT($F$288:$F$296,G288:G296)</f>
        <v>4760293899.9256382</v>
      </c>
      <c r="H298" s="129">
        <f t="shared" ref="H298:AK298" si="7">+SUMPRODUCT($F$288:$F$296,H288:H296)</f>
        <v>0</v>
      </c>
      <c r="I298" s="129">
        <f t="shared" si="7"/>
        <v>0</v>
      </c>
      <c r="J298" s="129">
        <f t="shared" si="7"/>
        <v>0</v>
      </c>
      <c r="K298" s="129">
        <f t="shared" si="7"/>
        <v>0</v>
      </c>
      <c r="L298" s="129">
        <f t="shared" si="7"/>
        <v>0</v>
      </c>
      <c r="M298" s="129">
        <f t="shared" si="7"/>
        <v>0</v>
      </c>
      <c r="N298" s="129">
        <f t="shared" si="7"/>
        <v>0</v>
      </c>
      <c r="O298" s="129">
        <f t="shared" si="7"/>
        <v>0</v>
      </c>
      <c r="P298" s="129">
        <f t="shared" si="7"/>
        <v>0</v>
      </c>
      <c r="Q298" s="129">
        <f t="shared" si="7"/>
        <v>0</v>
      </c>
      <c r="R298" s="129">
        <f t="shared" si="7"/>
        <v>0</v>
      </c>
      <c r="S298" s="129">
        <f t="shared" si="7"/>
        <v>0</v>
      </c>
      <c r="T298" s="129">
        <f t="shared" si="7"/>
        <v>0</v>
      </c>
      <c r="U298" s="129">
        <f t="shared" si="7"/>
        <v>0</v>
      </c>
      <c r="V298" s="129">
        <f t="shared" si="7"/>
        <v>0</v>
      </c>
      <c r="W298" s="129">
        <f t="shared" si="7"/>
        <v>0</v>
      </c>
      <c r="X298" s="129">
        <f t="shared" si="7"/>
        <v>0</v>
      </c>
      <c r="Y298" s="129">
        <f t="shared" si="7"/>
        <v>0</v>
      </c>
      <c r="Z298" s="129">
        <f t="shared" si="7"/>
        <v>0</v>
      </c>
      <c r="AA298" s="129">
        <f t="shared" si="7"/>
        <v>0</v>
      </c>
      <c r="AB298" s="129">
        <f t="shared" si="7"/>
        <v>0</v>
      </c>
      <c r="AC298" s="129">
        <f t="shared" si="7"/>
        <v>0</v>
      </c>
      <c r="AD298" s="129">
        <f t="shared" si="7"/>
        <v>0</v>
      </c>
      <c r="AE298" s="129">
        <f t="shared" si="7"/>
        <v>0</v>
      </c>
      <c r="AF298" s="129">
        <f t="shared" si="7"/>
        <v>0</v>
      </c>
      <c r="AG298" s="129">
        <f t="shared" si="7"/>
        <v>0</v>
      </c>
      <c r="AH298" s="129">
        <f t="shared" si="7"/>
        <v>0</v>
      </c>
      <c r="AI298" s="129">
        <f t="shared" si="7"/>
        <v>0</v>
      </c>
      <c r="AJ298" s="129">
        <f t="shared" si="7"/>
        <v>0</v>
      </c>
      <c r="AK298" s="129">
        <f t="shared" si="7"/>
        <v>0</v>
      </c>
    </row>
    <row r="299" spans="2:37" x14ac:dyDescent="0.25">
      <c r="B299" s="59"/>
      <c r="C299" s="126"/>
      <c r="D299" s="60"/>
      <c r="E299" s="59"/>
      <c r="F299" s="61"/>
      <c r="G299" s="129"/>
      <c r="H299" s="61"/>
      <c r="I299" s="61"/>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row>
    <row r="300" spans="2:37" x14ac:dyDescent="0.25">
      <c r="B300" s="59"/>
      <c r="C300" s="59"/>
      <c r="D300" s="60"/>
      <c r="E300" s="59"/>
      <c r="F300" s="61"/>
      <c r="G300" s="61"/>
      <c r="H300" s="61"/>
      <c r="I300" s="61"/>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row>
    <row r="301" spans="2:37" x14ac:dyDescent="0.25">
      <c r="B301" s="59"/>
      <c r="C301" s="59"/>
      <c r="D301" s="60"/>
      <c r="E301" s="59"/>
      <c r="F301" s="61"/>
      <c r="G301" s="61"/>
      <c r="H301" s="61"/>
      <c r="I301" s="61"/>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row>
    <row r="302" spans="2:37" x14ac:dyDescent="0.25">
      <c r="B302" s="59"/>
      <c r="C302" s="59"/>
      <c r="D302" s="60"/>
      <c r="E302" s="59"/>
      <c r="F302" s="61"/>
      <c r="G302" s="61"/>
      <c r="H302" s="61"/>
      <c r="I302" s="61"/>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row>
    <row r="303" spans="2:37" x14ac:dyDescent="0.25">
      <c r="B303" s="58"/>
      <c r="C303" s="130" t="str">
        <f>+Inventario!C303</f>
        <v>CAMARAS, CANALIZACIONES, DUCTOS</v>
      </c>
      <c r="D303" s="131"/>
      <c r="E303" s="58"/>
      <c r="F303" s="132"/>
      <c r="G303" s="132"/>
      <c r="H303" s="132"/>
      <c r="I303" s="132"/>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row>
    <row r="304" spans="2:37"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61"/>
      <c r="I304" s="61"/>
      <c r="J304" s="136"/>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row>
    <row r="305" spans="2:37"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61"/>
      <c r="I305" s="61"/>
      <c r="J305" s="136"/>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row>
    <row r="306" spans="2:37"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61"/>
      <c r="I306" s="61"/>
      <c r="J306" s="136"/>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row>
    <row r="307" spans="2:37" x14ac:dyDescent="0.25">
      <c r="B307" s="59"/>
      <c r="C307" s="127" t="s">
        <v>289</v>
      </c>
      <c r="D307" s="60"/>
      <c r="E307" s="59"/>
      <c r="F307" s="61"/>
      <c r="G307" s="129">
        <f>+SUM(G304:G306)</f>
        <v>70020</v>
      </c>
      <c r="H307" s="129">
        <f t="shared" ref="H307:AK307" si="8">+SUM(H304:H306)</f>
        <v>0</v>
      </c>
      <c r="I307" s="129">
        <f t="shared" si="8"/>
        <v>0</v>
      </c>
      <c r="J307" s="129">
        <f t="shared" si="8"/>
        <v>0</v>
      </c>
      <c r="K307" s="129">
        <f t="shared" si="8"/>
        <v>0</v>
      </c>
      <c r="L307" s="129">
        <f t="shared" si="8"/>
        <v>0</v>
      </c>
      <c r="M307" s="129">
        <f t="shared" si="8"/>
        <v>0</v>
      </c>
      <c r="N307" s="129">
        <f t="shared" si="8"/>
        <v>0</v>
      </c>
      <c r="O307" s="129">
        <f t="shared" si="8"/>
        <v>0</v>
      </c>
      <c r="P307" s="129">
        <f t="shared" si="8"/>
        <v>0</v>
      </c>
      <c r="Q307" s="129">
        <f t="shared" si="8"/>
        <v>0</v>
      </c>
      <c r="R307" s="129">
        <f t="shared" si="8"/>
        <v>0</v>
      </c>
      <c r="S307" s="129">
        <f t="shared" si="8"/>
        <v>0</v>
      </c>
      <c r="T307" s="129">
        <f t="shared" si="8"/>
        <v>0</v>
      </c>
      <c r="U307" s="129">
        <f t="shared" si="8"/>
        <v>0</v>
      </c>
      <c r="V307" s="129">
        <f t="shared" si="8"/>
        <v>0</v>
      </c>
      <c r="W307" s="129">
        <f t="shared" si="8"/>
        <v>0</v>
      </c>
      <c r="X307" s="129">
        <f t="shared" si="8"/>
        <v>0</v>
      </c>
      <c r="Y307" s="129">
        <f t="shared" si="8"/>
        <v>0</v>
      </c>
      <c r="Z307" s="129">
        <f t="shared" si="8"/>
        <v>0</v>
      </c>
      <c r="AA307" s="129">
        <f t="shared" si="8"/>
        <v>0</v>
      </c>
      <c r="AB307" s="129">
        <f t="shared" si="8"/>
        <v>0</v>
      </c>
      <c r="AC307" s="129">
        <f t="shared" si="8"/>
        <v>0</v>
      </c>
      <c r="AD307" s="129">
        <f t="shared" si="8"/>
        <v>0</v>
      </c>
      <c r="AE307" s="129">
        <f t="shared" si="8"/>
        <v>0</v>
      </c>
      <c r="AF307" s="129">
        <f t="shared" si="8"/>
        <v>0</v>
      </c>
      <c r="AG307" s="129">
        <f t="shared" si="8"/>
        <v>0</v>
      </c>
      <c r="AH307" s="129">
        <f t="shared" si="8"/>
        <v>0</v>
      </c>
      <c r="AI307" s="129">
        <f t="shared" si="8"/>
        <v>0</v>
      </c>
      <c r="AJ307" s="129">
        <f t="shared" si="8"/>
        <v>0</v>
      </c>
      <c r="AK307" s="129">
        <f t="shared" si="8"/>
        <v>0</v>
      </c>
    </row>
    <row r="308" spans="2:37" x14ac:dyDescent="0.25">
      <c r="B308" s="59"/>
      <c r="C308" s="126" t="s">
        <v>441</v>
      </c>
      <c r="D308" s="60"/>
      <c r="E308" s="59"/>
      <c r="F308" s="61"/>
      <c r="G308" s="129">
        <f>+SUMPRODUCT($F$304:$F$306,G304:G306)</f>
        <v>1668817116</v>
      </c>
      <c r="H308" s="129">
        <f t="shared" ref="H308:AK308" si="9">+SUMPRODUCT($F$304:$F$306,H304:H306)</f>
        <v>0</v>
      </c>
      <c r="I308" s="129">
        <f t="shared" si="9"/>
        <v>0</v>
      </c>
      <c r="J308" s="129">
        <f t="shared" si="9"/>
        <v>0</v>
      </c>
      <c r="K308" s="129">
        <f t="shared" si="9"/>
        <v>0</v>
      </c>
      <c r="L308" s="129">
        <f t="shared" si="9"/>
        <v>0</v>
      </c>
      <c r="M308" s="129">
        <f t="shared" si="9"/>
        <v>0</v>
      </c>
      <c r="N308" s="129">
        <f t="shared" si="9"/>
        <v>0</v>
      </c>
      <c r="O308" s="129">
        <f t="shared" si="9"/>
        <v>0</v>
      </c>
      <c r="P308" s="129">
        <f t="shared" si="9"/>
        <v>0</v>
      </c>
      <c r="Q308" s="129">
        <f t="shared" si="9"/>
        <v>0</v>
      </c>
      <c r="R308" s="129">
        <f t="shared" si="9"/>
        <v>0</v>
      </c>
      <c r="S308" s="129">
        <f t="shared" si="9"/>
        <v>0</v>
      </c>
      <c r="T308" s="129">
        <f t="shared" si="9"/>
        <v>0</v>
      </c>
      <c r="U308" s="129">
        <f t="shared" si="9"/>
        <v>0</v>
      </c>
      <c r="V308" s="129">
        <f t="shared" si="9"/>
        <v>0</v>
      </c>
      <c r="W308" s="129">
        <f t="shared" si="9"/>
        <v>0</v>
      </c>
      <c r="X308" s="129">
        <f t="shared" si="9"/>
        <v>0</v>
      </c>
      <c r="Y308" s="129">
        <f t="shared" si="9"/>
        <v>0</v>
      </c>
      <c r="Z308" s="129">
        <f t="shared" si="9"/>
        <v>0</v>
      </c>
      <c r="AA308" s="129">
        <f t="shared" si="9"/>
        <v>0</v>
      </c>
      <c r="AB308" s="129">
        <f t="shared" si="9"/>
        <v>0</v>
      </c>
      <c r="AC308" s="129">
        <f t="shared" si="9"/>
        <v>0</v>
      </c>
      <c r="AD308" s="129">
        <f t="shared" si="9"/>
        <v>0</v>
      </c>
      <c r="AE308" s="129">
        <f t="shared" si="9"/>
        <v>0</v>
      </c>
      <c r="AF308" s="129">
        <f t="shared" si="9"/>
        <v>0</v>
      </c>
      <c r="AG308" s="129">
        <f t="shared" si="9"/>
        <v>0</v>
      </c>
      <c r="AH308" s="129">
        <f t="shared" si="9"/>
        <v>0</v>
      </c>
      <c r="AI308" s="129">
        <f t="shared" si="9"/>
        <v>0</v>
      </c>
      <c r="AJ308" s="129">
        <f t="shared" si="9"/>
        <v>0</v>
      </c>
      <c r="AK308" s="129">
        <f t="shared" si="9"/>
        <v>0</v>
      </c>
    </row>
    <row r="309" spans="2:37" x14ac:dyDescent="0.25">
      <c r="B309" s="59"/>
      <c r="C309" s="126"/>
      <c r="D309" s="60"/>
      <c r="E309" s="59"/>
      <c r="F309" s="61"/>
      <c r="G309" s="129"/>
      <c r="H309" s="61"/>
      <c r="I309" s="61"/>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row>
    <row r="310" spans="2:37" x14ac:dyDescent="0.25">
      <c r="B310" s="59"/>
      <c r="C310" s="59"/>
      <c r="D310" s="60"/>
      <c r="E310" s="59"/>
      <c r="F310" s="61"/>
      <c r="G310" s="61"/>
      <c r="H310" s="61"/>
      <c r="I310" s="61"/>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row>
    <row r="311" spans="2:37" x14ac:dyDescent="0.25">
      <c r="B311" s="59"/>
      <c r="C311" s="59"/>
      <c r="D311" s="60"/>
      <c r="E311" s="59"/>
      <c r="F311" s="61"/>
      <c r="G311" s="61"/>
      <c r="H311" s="61"/>
      <c r="I311" s="61"/>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row>
    <row r="312" spans="2:37" x14ac:dyDescent="0.25">
      <c r="B312" s="59"/>
      <c r="C312" s="59"/>
      <c r="D312" s="60"/>
      <c r="E312" s="59"/>
      <c r="F312" s="61"/>
      <c r="G312" s="61"/>
      <c r="H312" s="61"/>
      <c r="I312" s="61"/>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row>
    <row r="313" spans="2:37" x14ac:dyDescent="0.25">
      <c r="B313" s="58"/>
      <c r="C313" s="130" t="str">
        <f>+Inventario!C313</f>
        <v>TRANSFORMADORES, ELEMENTOS SUBESTACIONES</v>
      </c>
      <c r="D313" s="131"/>
      <c r="E313" s="58"/>
      <c r="F313" s="132"/>
      <c r="G313" s="132"/>
      <c r="H313" s="132"/>
      <c r="I313" s="132"/>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row>
    <row r="314" spans="2:37"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61"/>
      <c r="I314" s="61"/>
      <c r="J314" s="136"/>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row>
    <row r="315" spans="2:37"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61"/>
      <c r="I315" s="61"/>
      <c r="J315" s="136"/>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row>
    <row r="316" spans="2:37"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61"/>
      <c r="I316" s="61"/>
      <c r="J316" s="136"/>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row>
    <row r="317" spans="2:37" x14ac:dyDescent="0.25">
      <c r="B317" s="59" t="s">
        <v>692</v>
      </c>
      <c r="C317" s="62" t="str">
        <f>+VLOOKUP(B317,'resumen UCAP'!$A$5:$O$329,2,0)</f>
        <v>Pararrayos DPS</v>
      </c>
      <c r="D317" s="63"/>
      <c r="E317" s="63" t="str">
        <f>+VLOOKUP(B317,'resumen UCAP'!$A$5:$O$329,3,0)</f>
        <v>Un</v>
      </c>
      <c r="F317" s="64">
        <f>+VLOOKUP(B317,'resumen UCAP'!$A$5:$O$329,15,0)</f>
        <v>200000</v>
      </c>
      <c r="G317" s="61">
        <v>395</v>
      </c>
      <c r="H317" s="61"/>
      <c r="I317" s="61"/>
      <c r="J317" s="136"/>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row>
    <row r="318" spans="2:37" x14ac:dyDescent="0.25">
      <c r="B318" s="59" t="s">
        <v>693</v>
      </c>
      <c r="C318" s="62" t="str">
        <f>+VLOOKUP(B318,'resumen UCAP'!$A$5:$O$329,2,0)</f>
        <v>Corta circuito</v>
      </c>
      <c r="D318" s="63"/>
      <c r="E318" s="63" t="str">
        <f>+VLOOKUP(B318,'resumen UCAP'!$A$5:$O$329,3,0)</f>
        <v>Un</v>
      </c>
      <c r="F318" s="64">
        <f>+VLOOKUP(B318,'resumen UCAP'!$A$5:$O$329,15,0)</f>
        <v>150000</v>
      </c>
      <c r="G318" s="61">
        <v>389</v>
      </c>
      <c r="H318" s="61"/>
      <c r="I318" s="61"/>
      <c r="J318" s="136"/>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row>
    <row r="319" spans="2:37" x14ac:dyDescent="0.25">
      <c r="B319" s="59" t="s">
        <v>694</v>
      </c>
      <c r="C319" s="62" t="str">
        <f>+VLOOKUP(B319,'resumen UCAP'!$A$5:$O$329,2,0)</f>
        <v>Cruceta</v>
      </c>
      <c r="D319" s="63"/>
      <c r="E319" s="63" t="str">
        <f>+VLOOKUP(B319,'resumen UCAP'!$A$5:$O$329,3,0)</f>
        <v>Un</v>
      </c>
      <c r="F319" s="64">
        <f>+VLOOKUP(B319,'resumen UCAP'!$A$5:$O$329,15,0)</f>
        <v>120000</v>
      </c>
      <c r="G319" s="61">
        <v>1164</v>
      </c>
      <c r="H319" s="61"/>
      <c r="I319" s="61"/>
      <c r="J319" s="136"/>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row>
    <row r="320" spans="2:37" x14ac:dyDescent="0.25">
      <c r="B320" s="59"/>
      <c r="C320" s="127" t="s">
        <v>289</v>
      </c>
      <c r="D320" s="60"/>
      <c r="E320" s="59"/>
      <c r="F320" s="61"/>
      <c r="G320" s="129">
        <f>+SUM(G314:G319)</f>
        <v>2154</v>
      </c>
      <c r="H320" s="129">
        <f t="shared" ref="H320:AK320" si="10">+SUM(H314:H319)</f>
        <v>0</v>
      </c>
      <c r="I320" s="129">
        <f t="shared" si="10"/>
        <v>0</v>
      </c>
      <c r="J320" s="129">
        <f t="shared" si="10"/>
        <v>0</v>
      </c>
      <c r="K320" s="129">
        <f t="shared" si="10"/>
        <v>0</v>
      </c>
      <c r="L320" s="129">
        <f t="shared" si="10"/>
        <v>0</v>
      </c>
      <c r="M320" s="129">
        <f t="shared" si="10"/>
        <v>0</v>
      </c>
      <c r="N320" s="129">
        <f t="shared" si="10"/>
        <v>0</v>
      </c>
      <c r="O320" s="129">
        <f t="shared" si="10"/>
        <v>0</v>
      </c>
      <c r="P320" s="129">
        <f t="shared" si="10"/>
        <v>0</v>
      </c>
      <c r="Q320" s="129">
        <f t="shared" si="10"/>
        <v>0</v>
      </c>
      <c r="R320" s="129">
        <f t="shared" si="10"/>
        <v>0</v>
      </c>
      <c r="S320" s="129">
        <f t="shared" si="10"/>
        <v>0</v>
      </c>
      <c r="T320" s="129">
        <f t="shared" si="10"/>
        <v>0</v>
      </c>
      <c r="U320" s="129">
        <f t="shared" si="10"/>
        <v>0</v>
      </c>
      <c r="V320" s="129">
        <f t="shared" si="10"/>
        <v>0</v>
      </c>
      <c r="W320" s="129">
        <f t="shared" si="10"/>
        <v>0</v>
      </c>
      <c r="X320" s="129">
        <f t="shared" si="10"/>
        <v>0</v>
      </c>
      <c r="Y320" s="129">
        <f t="shared" si="10"/>
        <v>0</v>
      </c>
      <c r="Z320" s="129">
        <f t="shared" si="10"/>
        <v>0</v>
      </c>
      <c r="AA320" s="129">
        <f t="shared" si="10"/>
        <v>0</v>
      </c>
      <c r="AB320" s="129">
        <f t="shared" si="10"/>
        <v>0</v>
      </c>
      <c r="AC320" s="129">
        <f t="shared" si="10"/>
        <v>0</v>
      </c>
      <c r="AD320" s="129">
        <f t="shared" si="10"/>
        <v>0</v>
      </c>
      <c r="AE320" s="129">
        <f t="shared" si="10"/>
        <v>0</v>
      </c>
      <c r="AF320" s="129">
        <f t="shared" si="10"/>
        <v>0</v>
      </c>
      <c r="AG320" s="129">
        <f t="shared" si="10"/>
        <v>0</v>
      </c>
      <c r="AH320" s="129">
        <f t="shared" si="10"/>
        <v>0</v>
      </c>
      <c r="AI320" s="129">
        <f t="shared" si="10"/>
        <v>0</v>
      </c>
      <c r="AJ320" s="129">
        <f t="shared" si="10"/>
        <v>0</v>
      </c>
      <c r="AK320" s="129">
        <f t="shared" si="10"/>
        <v>0</v>
      </c>
    </row>
    <row r="321" spans="2:37" x14ac:dyDescent="0.25">
      <c r="B321" s="59"/>
      <c r="C321" s="126" t="s">
        <v>441</v>
      </c>
      <c r="D321" s="60"/>
      <c r="E321" s="59"/>
      <c r="F321" s="61"/>
      <c r="G321" s="129">
        <f>+SUMPRODUCT($F$314:$F$319,G314:G319)</f>
        <v>1133426580.25</v>
      </c>
      <c r="H321" s="129">
        <f t="shared" ref="H321:AK321" si="11">+SUMPRODUCT($F$314:$F$319,H314:H319)</f>
        <v>0</v>
      </c>
      <c r="I321" s="129">
        <f t="shared" si="11"/>
        <v>0</v>
      </c>
      <c r="J321" s="129">
        <f t="shared" si="11"/>
        <v>0</v>
      </c>
      <c r="K321" s="129">
        <f t="shared" si="11"/>
        <v>0</v>
      </c>
      <c r="L321" s="129">
        <f t="shared" si="11"/>
        <v>0</v>
      </c>
      <c r="M321" s="129">
        <f t="shared" si="11"/>
        <v>0</v>
      </c>
      <c r="N321" s="129">
        <f t="shared" si="11"/>
        <v>0</v>
      </c>
      <c r="O321" s="129">
        <f t="shared" si="11"/>
        <v>0</v>
      </c>
      <c r="P321" s="129">
        <f t="shared" si="11"/>
        <v>0</v>
      </c>
      <c r="Q321" s="129">
        <f t="shared" si="11"/>
        <v>0</v>
      </c>
      <c r="R321" s="129">
        <f t="shared" si="11"/>
        <v>0</v>
      </c>
      <c r="S321" s="129">
        <f t="shared" si="11"/>
        <v>0</v>
      </c>
      <c r="T321" s="129">
        <f t="shared" si="11"/>
        <v>0</v>
      </c>
      <c r="U321" s="129">
        <f t="shared" si="11"/>
        <v>0</v>
      </c>
      <c r="V321" s="129">
        <f t="shared" si="11"/>
        <v>0</v>
      </c>
      <c r="W321" s="129">
        <f t="shared" si="11"/>
        <v>0</v>
      </c>
      <c r="X321" s="129">
        <f t="shared" si="11"/>
        <v>0</v>
      </c>
      <c r="Y321" s="129">
        <f t="shared" si="11"/>
        <v>0</v>
      </c>
      <c r="Z321" s="129">
        <f t="shared" si="11"/>
        <v>0</v>
      </c>
      <c r="AA321" s="129">
        <f t="shared" si="11"/>
        <v>0</v>
      </c>
      <c r="AB321" s="129">
        <f t="shared" si="11"/>
        <v>0</v>
      </c>
      <c r="AC321" s="129">
        <f t="shared" si="11"/>
        <v>0</v>
      </c>
      <c r="AD321" s="129">
        <f t="shared" si="11"/>
        <v>0</v>
      </c>
      <c r="AE321" s="129">
        <f t="shared" si="11"/>
        <v>0</v>
      </c>
      <c r="AF321" s="129">
        <f t="shared" si="11"/>
        <v>0</v>
      </c>
      <c r="AG321" s="129">
        <f t="shared" si="11"/>
        <v>0</v>
      </c>
      <c r="AH321" s="129">
        <f t="shared" si="11"/>
        <v>0</v>
      </c>
      <c r="AI321" s="129">
        <f t="shared" si="11"/>
        <v>0</v>
      </c>
      <c r="AJ321" s="129">
        <f t="shared" si="11"/>
        <v>0</v>
      </c>
      <c r="AK321" s="129">
        <f t="shared" si="11"/>
        <v>0</v>
      </c>
    </row>
    <row r="322" spans="2:37" x14ac:dyDescent="0.25">
      <c r="B322" s="59"/>
      <c r="C322" s="126"/>
      <c r="D322" s="60"/>
      <c r="E322" s="59"/>
      <c r="F322" s="61"/>
      <c r="G322" s="129"/>
      <c r="H322" s="61"/>
      <c r="I322" s="61"/>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row>
    <row r="323" spans="2:37" x14ac:dyDescent="0.25">
      <c r="B323" s="59"/>
      <c r="C323" s="59"/>
      <c r="D323" s="60"/>
      <c r="E323" s="59"/>
      <c r="F323" s="61"/>
      <c r="G323" s="61"/>
      <c r="H323" s="61"/>
      <c r="I323" s="61"/>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row>
    <row r="324" spans="2:37" x14ac:dyDescent="0.25">
      <c r="B324" s="59"/>
      <c r="C324" s="59"/>
      <c r="D324" s="60"/>
      <c r="E324" s="59"/>
      <c r="F324" s="61"/>
      <c r="G324" s="61"/>
      <c r="H324" s="61"/>
      <c r="I324" s="61"/>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row>
    <row r="325" spans="2:37" x14ac:dyDescent="0.25">
      <c r="B325" s="59"/>
      <c r="C325" s="59"/>
      <c r="D325" s="60"/>
      <c r="E325" s="59"/>
      <c r="F325" s="61"/>
      <c r="G325" s="61"/>
      <c r="H325" s="61"/>
      <c r="I325" s="61"/>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row>
    <row r="326" spans="2:37" x14ac:dyDescent="0.25">
      <c r="B326" s="58"/>
      <c r="C326" s="130" t="str">
        <f>+Inventario!C326</f>
        <v>MEDIDORES</v>
      </c>
      <c r="D326" s="131"/>
      <c r="E326" s="58"/>
      <c r="F326" s="132"/>
      <c r="G326" s="132"/>
      <c r="H326" s="132"/>
      <c r="I326" s="132"/>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row>
    <row r="327" spans="2:37" x14ac:dyDescent="0.25">
      <c r="B327" s="59" t="s">
        <v>695</v>
      </c>
      <c r="C327" s="62" t="str">
        <f>+VLOOKUP(B327,'resumen UCAP'!$A$5:$O$329,2,0)</f>
        <v>Medidor digital</v>
      </c>
      <c r="D327" s="63"/>
      <c r="E327" s="63" t="str">
        <f>+VLOOKUP(B327,'resumen UCAP'!$A$5:$O$329,3,0)</f>
        <v>Un</v>
      </c>
      <c r="F327" s="64">
        <f>+VLOOKUP(B327,'resumen UCAP'!$A$5:$O$329,15,0)</f>
        <v>379591.8367346939</v>
      </c>
      <c r="G327" s="61">
        <v>49</v>
      </c>
      <c r="H327" s="61"/>
      <c r="I327" s="61"/>
      <c r="J327" s="136"/>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row>
    <row r="328" spans="2:37" x14ac:dyDescent="0.25">
      <c r="B328" s="59" t="s">
        <v>696</v>
      </c>
      <c r="C328" s="62" t="str">
        <f>+VLOOKUP(B328,'resumen UCAP'!$A$5:$O$329,2,0)</f>
        <v>Medidor telegestion</v>
      </c>
      <c r="D328" s="63"/>
      <c r="E328" s="63" t="str">
        <f>+VLOOKUP(B328,'resumen UCAP'!$A$5:$O$329,3,0)</f>
        <v>Un</v>
      </c>
      <c r="F328" s="64">
        <f>+VLOOKUP(B328,'resumen UCAP'!$A$5:$O$329,15,0)</f>
        <v>3260000</v>
      </c>
      <c r="G328" s="61">
        <v>2</v>
      </c>
      <c r="H328" s="61"/>
      <c r="I328" s="61"/>
      <c r="J328" s="136"/>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row>
    <row r="329" spans="2:37" x14ac:dyDescent="0.25">
      <c r="B329" s="59"/>
      <c r="C329" s="127" t="s">
        <v>289</v>
      </c>
      <c r="D329" s="60"/>
      <c r="E329" s="59"/>
      <c r="F329" s="61"/>
      <c r="G329" s="129">
        <f>+SUM(G327:G328)</f>
        <v>51</v>
      </c>
      <c r="H329" s="129">
        <f t="shared" ref="H329:AK329" si="12">+SUM(H327:H328)</f>
        <v>0</v>
      </c>
      <c r="I329" s="129">
        <f t="shared" si="12"/>
        <v>0</v>
      </c>
      <c r="J329" s="129">
        <f t="shared" si="12"/>
        <v>0</v>
      </c>
      <c r="K329" s="129">
        <f t="shared" si="12"/>
        <v>0</v>
      </c>
      <c r="L329" s="129">
        <f t="shared" si="12"/>
        <v>0</v>
      </c>
      <c r="M329" s="129">
        <f t="shared" si="12"/>
        <v>0</v>
      </c>
      <c r="N329" s="129">
        <f t="shared" si="12"/>
        <v>0</v>
      </c>
      <c r="O329" s="129">
        <f t="shared" si="12"/>
        <v>0</v>
      </c>
      <c r="P329" s="129">
        <f t="shared" si="12"/>
        <v>0</v>
      </c>
      <c r="Q329" s="129">
        <f t="shared" si="12"/>
        <v>0</v>
      </c>
      <c r="R329" s="129">
        <f t="shared" si="12"/>
        <v>0</v>
      </c>
      <c r="S329" s="129">
        <f t="shared" si="12"/>
        <v>0</v>
      </c>
      <c r="T329" s="129">
        <f t="shared" si="12"/>
        <v>0</v>
      </c>
      <c r="U329" s="129">
        <f t="shared" si="12"/>
        <v>0</v>
      </c>
      <c r="V329" s="129">
        <f t="shared" si="12"/>
        <v>0</v>
      </c>
      <c r="W329" s="129">
        <f t="shared" si="12"/>
        <v>0</v>
      </c>
      <c r="X329" s="129">
        <f t="shared" si="12"/>
        <v>0</v>
      </c>
      <c r="Y329" s="129">
        <f t="shared" si="12"/>
        <v>0</v>
      </c>
      <c r="Z329" s="129">
        <f t="shared" si="12"/>
        <v>0</v>
      </c>
      <c r="AA329" s="129">
        <f t="shared" si="12"/>
        <v>0</v>
      </c>
      <c r="AB329" s="129">
        <f t="shared" si="12"/>
        <v>0</v>
      </c>
      <c r="AC329" s="129">
        <f t="shared" si="12"/>
        <v>0</v>
      </c>
      <c r="AD329" s="129">
        <f t="shared" si="12"/>
        <v>0</v>
      </c>
      <c r="AE329" s="129">
        <f t="shared" si="12"/>
        <v>0</v>
      </c>
      <c r="AF329" s="129">
        <f t="shared" si="12"/>
        <v>0</v>
      </c>
      <c r="AG329" s="129">
        <f t="shared" si="12"/>
        <v>0</v>
      </c>
      <c r="AH329" s="129">
        <f t="shared" si="12"/>
        <v>0</v>
      </c>
      <c r="AI329" s="129">
        <f t="shared" si="12"/>
        <v>0</v>
      </c>
      <c r="AJ329" s="129">
        <f t="shared" si="12"/>
        <v>0</v>
      </c>
      <c r="AK329" s="129">
        <f t="shared" si="12"/>
        <v>0</v>
      </c>
    </row>
    <row r="330" spans="2:37" x14ac:dyDescent="0.25">
      <c r="B330" s="59"/>
      <c r="C330" s="126" t="s">
        <v>441</v>
      </c>
      <c r="D330" s="60"/>
      <c r="E330" s="59"/>
      <c r="F330" s="61"/>
      <c r="G330" s="129">
        <f>+SUMPRODUCT($F$327:$F$328,G327:G328)</f>
        <v>25120000</v>
      </c>
      <c r="H330" s="129">
        <f t="shared" ref="H330:AK330" si="13">+SUMPRODUCT($F$327:$F$328,H327:H328)</f>
        <v>0</v>
      </c>
      <c r="I330" s="129">
        <f t="shared" si="13"/>
        <v>0</v>
      </c>
      <c r="J330" s="129">
        <f t="shared" si="13"/>
        <v>0</v>
      </c>
      <c r="K330" s="129">
        <f t="shared" si="13"/>
        <v>0</v>
      </c>
      <c r="L330" s="129">
        <f t="shared" si="13"/>
        <v>0</v>
      </c>
      <c r="M330" s="129">
        <f t="shared" si="13"/>
        <v>0</v>
      </c>
      <c r="N330" s="129">
        <f t="shared" si="13"/>
        <v>0</v>
      </c>
      <c r="O330" s="129">
        <f t="shared" si="13"/>
        <v>0</v>
      </c>
      <c r="P330" s="129">
        <f t="shared" si="13"/>
        <v>0</v>
      </c>
      <c r="Q330" s="129">
        <f t="shared" si="13"/>
        <v>0</v>
      </c>
      <c r="R330" s="129">
        <f t="shared" si="13"/>
        <v>0</v>
      </c>
      <c r="S330" s="129">
        <f t="shared" si="13"/>
        <v>0</v>
      </c>
      <c r="T330" s="129">
        <f t="shared" si="13"/>
        <v>0</v>
      </c>
      <c r="U330" s="129">
        <f t="shared" si="13"/>
        <v>0</v>
      </c>
      <c r="V330" s="129">
        <f t="shared" si="13"/>
        <v>0</v>
      </c>
      <c r="W330" s="129">
        <f t="shared" si="13"/>
        <v>0</v>
      </c>
      <c r="X330" s="129">
        <f t="shared" si="13"/>
        <v>0</v>
      </c>
      <c r="Y330" s="129">
        <f t="shared" si="13"/>
        <v>0</v>
      </c>
      <c r="Z330" s="129">
        <f t="shared" si="13"/>
        <v>0</v>
      </c>
      <c r="AA330" s="129">
        <f t="shared" si="13"/>
        <v>0</v>
      </c>
      <c r="AB330" s="129">
        <f t="shared" si="13"/>
        <v>0</v>
      </c>
      <c r="AC330" s="129">
        <f t="shared" si="13"/>
        <v>0</v>
      </c>
      <c r="AD330" s="129">
        <f t="shared" si="13"/>
        <v>0</v>
      </c>
      <c r="AE330" s="129">
        <f t="shared" si="13"/>
        <v>0</v>
      </c>
      <c r="AF330" s="129">
        <f t="shared" si="13"/>
        <v>0</v>
      </c>
      <c r="AG330" s="129">
        <f t="shared" si="13"/>
        <v>0</v>
      </c>
      <c r="AH330" s="129">
        <f t="shared" si="13"/>
        <v>0</v>
      </c>
      <c r="AI330" s="129">
        <f t="shared" si="13"/>
        <v>0</v>
      </c>
      <c r="AJ330" s="129">
        <f t="shared" si="13"/>
        <v>0</v>
      </c>
      <c r="AK330" s="129">
        <f t="shared" si="13"/>
        <v>0</v>
      </c>
    </row>
    <row r="331" spans="2:37" x14ac:dyDescent="0.25">
      <c r="B331" s="59"/>
      <c r="C331" s="126"/>
      <c r="D331" s="60"/>
      <c r="E331" s="59"/>
      <c r="F331" s="61"/>
      <c r="G331" s="129"/>
      <c r="H331" s="61"/>
      <c r="I331" s="61"/>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x14ac:dyDescent="0.25">
      <c r="B332" s="59"/>
      <c r="C332" s="59"/>
      <c r="D332" s="60"/>
      <c r="E332" s="59"/>
      <c r="F332" s="61"/>
      <c r="G332" s="61"/>
      <c r="H332" s="61"/>
      <c r="I332" s="61"/>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x14ac:dyDescent="0.25">
      <c r="B333" s="59"/>
      <c r="C333" s="59"/>
      <c r="D333" s="60"/>
      <c r="E333" s="59"/>
      <c r="F333" s="61"/>
      <c r="G333" s="61"/>
      <c r="H333" s="61"/>
      <c r="I333" s="61"/>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x14ac:dyDescent="0.25">
      <c r="B334" s="59"/>
      <c r="C334" s="59"/>
      <c r="D334" s="60"/>
      <c r="E334" s="59"/>
      <c r="F334" s="61"/>
      <c r="G334" s="61"/>
      <c r="H334" s="61"/>
      <c r="I334" s="61"/>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x14ac:dyDescent="0.25">
      <c r="B335" s="58"/>
      <c r="C335" s="130" t="str">
        <f>+Inventario!C335</f>
        <v xml:space="preserve">SISTEMA DE TELEGESTIÓN </v>
      </c>
      <c r="D335" s="131"/>
      <c r="E335" s="58"/>
      <c r="F335" s="132"/>
      <c r="G335" s="132"/>
      <c r="H335" s="132"/>
      <c r="I335" s="132"/>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row>
    <row r="336" spans="2:37"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61"/>
      <c r="I336" s="61"/>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row>
    <row r="337" spans="1:37" x14ac:dyDescent="0.25">
      <c r="B337" s="59"/>
      <c r="C337" s="59"/>
      <c r="D337" s="60"/>
      <c r="E337" s="59"/>
      <c r="F337" s="61"/>
      <c r="G337" s="61"/>
      <c r="H337" s="61"/>
      <c r="I337" s="61"/>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1:37" s="121" customFormat="1" x14ac:dyDescent="0.25">
      <c r="A338" s="57"/>
      <c r="B338" s="59"/>
      <c r="C338" s="127" t="s">
        <v>289</v>
      </c>
      <c r="D338" s="60"/>
      <c r="E338" s="59"/>
      <c r="F338" s="61"/>
      <c r="G338" s="129">
        <f>+SUM(G336:G337)</f>
        <v>0</v>
      </c>
      <c r="H338" s="129">
        <f t="shared" ref="H338:AK338" si="14">+SUM(H336:H337)</f>
        <v>0</v>
      </c>
      <c r="I338" s="129">
        <f t="shared" si="14"/>
        <v>0</v>
      </c>
      <c r="J338" s="129">
        <f t="shared" si="14"/>
        <v>0</v>
      </c>
      <c r="K338" s="129">
        <f t="shared" si="14"/>
        <v>0</v>
      </c>
      <c r="L338" s="129">
        <f t="shared" si="14"/>
        <v>0</v>
      </c>
      <c r="M338" s="129">
        <f t="shared" si="14"/>
        <v>0</v>
      </c>
      <c r="N338" s="129">
        <f t="shared" si="14"/>
        <v>0</v>
      </c>
      <c r="O338" s="129">
        <f t="shared" si="14"/>
        <v>0</v>
      </c>
      <c r="P338" s="129">
        <f t="shared" si="14"/>
        <v>0</v>
      </c>
      <c r="Q338" s="129">
        <f t="shared" si="14"/>
        <v>0</v>
      </c>
      <c r="R338" s="129">
        <f t="shared" si="14"/>
        <v>0</v>
      </c>
      <c r="S338" s="129">
        <f t="shared" si="14"/>
        <v>0</v>
      </c>
      <c r="T338" s="129">
        <f t="shared" si="14"/>
        <v>0</v>
      </c>
      <c r="U338" s="129">
        <f t="shared" si="14"/>
        <v>0</v>
      </c>
      <c r="V338" s="129">
        <f t="shared" si="14"/>
        <v>0</v>
      </c>
      <c r="W338" s="129">
        <f t="shared" si="14"/>
        <v>0</v>
      </c>
      <c r="X338" s="129">
        <f t="shared" si="14"/>
        <v>0</v>
      </c>
      <c r="Y338" s="129">
        <f t="shared" si="14"/>
        <v>0</v>
      </c>
      <c r="Z338" s="129">
        <f t="shared" si="14"/>
        <v>0</v>
      </c>
      <c r="AA338" s="129">
        <f t="shared" si="14"/>
        <v>0</v>
      </c>
      <c r="AB338" s="129">
        <f t="shared" si="14"/>
        <v>0</v>
      </c>
      <c r="AC338" s="129">
        <f t="shared" si="14"/>
        <v>0</v>
      </c>
      <c r="AD338" s="129">
        <f t="shared" si="14"/>
        <v>0</v>
      </c>
      <c r="AE338" s="129">
        <f t="shared" si="14"/>
        <v>0</v>
      </c>
      <c r="AF338" s="129">
        <f t="shared" si="14"/>
        <v>0</v>
      </c>
      <c r="AG338" s="129">
        <f t="shared" si="14"/>
        <v>0</v>
      </c>
      <c r="AH338" s="129">
        <f t="shared" si="14"/>
        <v>0</v>
      </c>
      <c r="AI338" s="129">
        <f t="shared" si="14"/>
        <v>0</v>
      </c>
      <c r="AJ338" s="129">
        <f t="shared" si="14"/>
        <v>0</v>
      </c>
      <c r="AK338" s="129">
        <f t="shared" si="14"/>
        <v>0</v>
      </c>
    </row>
    <row r="339" spans="1:37" s="121" customFormat="1" x14ac:dyDescent="0.25">
      <c r="A339" s="57"/>
      <c r="B339" s="59"/>
      <c r="C339" s="126" t="s">
        <v>441</v>
      </c>
      <c r="D339" s="60"/>
      <c r="E339" s="59"/>
      <c r="F339" s="61"/>
      <c r="G339" s="129">
        <f>+SUMPRODUCT($F$336:$F$337,G336:G337)</f>
        <v>0</v>
      </c>
      <c r="H339" s="129">
        <f t="shared" ref="H339:AK339" si="15">+SUMPRODUCT($F$336:$F$337,H336:H337)</f>
        <v>0</v>
      </c>
      <c r="I339" s="129">
        <f t="shared" si="15"/>
        <v>0</v>
      </c>
      <c r="J339" s="129">
        <f t="shared" si="15"/>
        <v>0</v>
      </c>
      <c r="K339" s="129">
        <f t="shared" si="15"/>
        <v>0</v>
      </c>
      <c r="L339" s="129">
        <f t="shared" si="15"/>
        <v>0</v>
      </c>
      <c r="M339" s="129">
        <f t="shared" si="15"/>
        <v>0</v>
      </c>
      <c r="N339" s="129">
        <f t="shared" si="15"/>
        <v>0</v>
      </c>
      <c r="O339" s="129">
        <f t="shared" si="15"/>
        <v>0</v>
      </c>
      <c r="P339" s="129">
        <f t="shared" si="15"/>
        <v>0</v>
      </c>
      <c r="Q339" s="129">
        <f t="shared" si="15"/>
        <v>0</v>
      </c>
      <c r="R339" s="129">
        <f t="shared" si="15"/>
        <v>0</v>
      </c>
      <c r="S339" s="129">
        <f t="shared" si="15"/>
        <v>0</v>
      </c>
      <c r="T339" s="129">
        <f t="shared" si="15"/>
        <v>0</v>
      </c>
      <c r="U339" s="129">
        <f t="shared" si="15"/>
        <v>0</v>
      </c>
      <c r="V339" s="129">
        <f t="shared" si="15"/>
        <v>0</v>
      </c>
      <c r="W339" s="129">
        <f t="shared" si="15"/>
        <v>0</v>
      </c>
      <c r="X339" s="129">
        <f t="shared" si="15"/>
        <v>0</v>
      </c>
      <c r="Y339" s="129">
        <f t="shared" si="15"/>
        <v>0</v>
      </c>
      <c r="Z339" s="129">
        <f t="shared" si="15"/>
        <v>0</v>
      </c>
      <c r="AA339" s="129">
        <f t="shared" si="15"/>
        <v>0</v>
      </c>
      <c r="AB339" s="129">
        <f t="shared" si="15"/>
        <v>0</v>
      </c>
      <c r="AC339" s="129">
        <f t="shared" si="15"/>
        <v>0</v>
      </c>
      <c r="AD339" s="129">
        <f t="shared" si="15"/>
        <v>0</v>
      </c>
      <c r="AE339" s="129">
        <f t="shared" si="15"/>
        <v>0</v>
      </c>
      <c r="AF339" s="129">
        <f t="shared" si="15"/>
        <v>0</v>
      </c>
      <c r="AG339" s="129">
        <f t="shared" si="15"/>
        <v>0</v>
      </c>
      <c r="AH339" s="129">
        <f t="shared" si="15"/>
        <v>0</v>
      </c>
      <c r="AI339" s="129">
        <f t="shared" si="15"/>
        <v>0</v>
      </c>
      <c r="AJ339" s="129">
        <f t="shared" si="15"/>
        <v>0</v>
      </c>
      <c r="AK339" s="129">
        <f t="shared" si="15"/>
        <v>0</v>
      </c>
    </row>
    <row r="340" spans="1:37" s="121" customFormat="1" x14ac:dyDescent="0.25">
      <c r="A340" s="57"/>
      <c r="B340" s="59"/>
      <c r="C340" s="59"/>
      <c r="D340" s="60"/>
      <c r="E340" s="59"/>
      <c r="F340" s="61"/>
      <c r="G340" s="61"/>
      <c r="H340" s="61"/>
      <c r="I340" s="61"/>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row>
    <row r="341" spans="1:37" s="121" customFormat="1" x14ac:dyDescent="0.25">
      <c r="A341" s="57"/>
      <c r="B341" s="59"/>
      <c r="C341" s="59"/>
      <c r="D341" s="60"/>
      <c r="E341" s="59"/>
      <c r="F341" s="61"/>
      <c r="G341" s="61"/>
      <c r="H341" s="61"/>
      <c r="I341" s="61"/>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row>
    <row r="342" spans="1:37" s="121" customFormat="1" x14ac:dyDescent="0.25">
      <c r="A342" s="57"/>
      <c r="B342" s="59"/>
      <c r="C342" s="59"/>
      <c r="D342" s="60"/>
      <c r="E342" s="59"/>
      <c r="F342" s="61"/>
      <c r="G342" s="61"/>
      <c r="H342" s="61"/>
      <c r="I342" s="61"/>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row>
    <row r="343" spans="1:37" s="121" customFormat="1" x14ac:dyDescent="0.25">
      <c r="A343" s="57"/>
      <c r="B343" s="59"/>
      <c r="C343" s="59"/>
      <c r="D343" s="60"/>
      <c r="E343" s="59"/>
      <c r="F343" s="61"/>
      <c r="G343" s="61"/>
      <c r="H343" s="61"/>
      <c r="I343" s="61"/>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row>
    <row r="344" spans="1:37" s="121" customFormat="1" x14ac:dyDescent="0.25">
      <c r="A344" s="57"/>
      <c r="B344" s="57"/>
      <c r="C344" s="68" t="s">
        <v>439</v>
      </c>
      <c r="D344" s="120"/>
      <c r="E344" s="57"/>
      <c r="G344" s="134">
        <f>G339+G330+G321+G308+G298+G282+G238+G225</f>
        <v>31047186978.247078</v>
      </c>
      <c r="H344" s="134">
        <f>H339+H330+H321+H308+H298+H282+H238+H225</f>
        <v>28521730995.870495</v>
      </c>
      <c r="I344" s="134">
        <f t="shared" ref="I344:AK344" si="16">I339+I330+I321+I308+I298+I282+I238+I225</f>
        <v>0</v>
      </c>
      <c r="J344" s="134">
        <f>J339+J330+J321+J308+J298+J282+J238+J225</f>
        <v>0</v>
      </c>
      <c r="K344" s="134">
        <f t="shared" si="16"/>
        <v>0</v>
      </c>
      <c r="L344" s="134">
        <f t="shared" si="16"/>
        <v>0</v>
      </c>
      <c r="M344" s="134">
        <f t="shared" si="16"/>
        <v>0</v>
      </c>
      <c r="N344" s="134">
        <f t="shared" si="16"/>
        <v>0</v>
      </c>
      <c r="O344" s="134">
        <f t="shared" si="16"/>
        <v>0</v>
      </c>
      <c r="P344" s="134">
        <f t="shared" si="16"/>
        <v>0</v>
      </c>
      <c r="Q344" s="134">
        <f t="shared" si="16"/>
        <v>0</v>
      </c>
      <c r="R344" s="134">
        <f t="shared" si="16"/>
        <v>0</v>
      </c>
      <c r="S344" s="134">
        <f t="shared" si="16"/>
        <v>0</v>
      </c>
      <c r="T344" s="134">
        <f t="shared" si="16"/>
        <v>0</v>
      </c>
      <c r="U344" s="134">
        <f t="shared" si="16"/>
        <v>0</v>
      </c>
      <c r="V344" s="134">
        <f t="shared" si="16"/>
        <v>0</v>
      </c>
      <c r="W344" s="134">
        <f t="shared" si="16"/>
        <v>0</v>
      </c>
      <c r="X344" s="134">
        <f t="shared" si="16"/>
        <v>0</v>
      </c>
      <c r="Y344" s="134">
        <f t="shared" si="16"/>
        <v>0</v>
      </c>
      <c r="Z344" s="134">
        <f t="shared" si="16"/>
        <v>0</v>
      </c>
      <c r="AA344" s="134">
        <f t="shared" si="16"/>
        <v>0</v>
      </c>
      <c r="AB344" s="134">
        <f t="shared" si="16"/>
        <v>0</v>
      </c>
      <c r="AC344" s="134">
        <f t="shared" si="16"/>
        <v>0</v>
      </c>
      <c r="AD344" s="134">
        <f t="shared" si="16"/>
        <v>0</v>
      </c>
      <c r="AE344" s="134">
        <f t="shared" si="16"/>
        <v>0</v>
      </c>
      <c r="AF344" s="134">
        <f t="shared" si="16"/>
        <v>0</v>
      </c>
      <c r="AG344" s="134">
        <f t="shared" si="16"/>
        <v>0</v>
      </c>
      <c r="AH344" s="134">
        <f t="shared" si="16"/>
        <v>0</v>
      </c>
      <c r="AI344" s="134">
        <f t="shared" si="16"/>
        <v>0</v>
      </c>
      <c r="AJ344" s="134">
        <f t="shared" si="16"/>
        <v>0</v>
      </c>
      <c r="AK344" s="134">
        <f t="shared" si="16"/>
        <v>0</v>
      </c>
    </row>
    <row r="351" spans="1:37" x14ac:dyDescent="0.25">
      <c r="C351" s="137" t="s">
        <v>14</v>
      </c>
      <c r="D351" s="137" t="s">
        <v>31</v>
      </c>
      <c r="E351" s="137" t="s">
        <v>710</v>
      </c>
    </row>
    <row r="352" spans="1:37" x14ac:dyDescent="0.25">
      <c r="C352" s="138" t="str">
        <f>+C4</f>
        <v>LUMINARIAS</v>
      </c>
      <c r="D352" s="139">
        <f>+SUM(H224:AK224)</f>
        <v>19238</v>
      </c>
      <c r="E352" s="136">
        <f>+SUM(H225:AK225)</f>
        <v>28521730995.870495</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s="121" customFormat="1" x14ac:dyDescent="0.25">
      <c r="C355" s="59" t="str">
        <f>+C287</f>
        <v>REDES</v>
      </c>
      <c r="D355" s="139">
        <f>+SUM(H297:AK297)</f>
        <v>0</v>
      </c>
      <c r="E355" s="136">
        <f>+SUM(H298:AK298)</f>
        <v>0</v>
      </c>
    </row>
    <row r="356" spans="3:5" s="121" customFormat="1" x14ac:dyDescent="0.25">
      <c r="C356" s="59" t="str">
        <f>+C303</f>
        <v>CAMARAS, CANALIZACIONES, DUCTOS</v>
      </c>
      <c r="D356" s="139">
        <f>+SUM(H307:AK307)</f>
        <v>0</v>
      </c>
      <c r="E356" s="136">
        <f>+SUM(H308:AK308)</f>
        <v>0</v>
      </c>
    </row>
    <row r="357" spans="3:5" s="121" customFormat="1" x14ac:dyDescent="0.25">
      <c r="C357" s="59" t="str">
        <f>+C313</f>
        <v>TRANSFORMADORES, ELEMENTOS SUBESTACIONES</v>
      </c>
      <c r="D357" s="139">
        <f>+SUM(H320:AK320)</f>
        <v>0</v>
      </c>
      <c r="E357" s="136">
        <f>+SUM(H321:AK321)</f>
        <v>0</v>
      </c>
    </row>
    <row r="358" spans="3:5" s="121" customFormat="1" x14ac:dyDescent="0.25">
      <c r="C358" s="59" t="str">
        <f>+C326</f>
        <v>MEDIDORES</v>
      </c>
      <c r="D358" s="139">
        <f>+SUM(H329:AK329)</f>
        <v>0</v>
      </c>
      <c r="E358" s="136">
        <f>+SUM(H330:AK330)</f>
        <v>0</v>
      </c>
    </row>
    <row r="359" spans="3:5" s="121" customFormat="1" x14ac:dyDescent="0.25">
      <c r="C359" s="59" t="str">
        <f>+C335</f>
        <v xml:space="preserve">SISTEMA DE TELEGESTIÓN </v>
      </c>
      <c r="D359" s="139">
        <f>+SUM(H338:AK338)</f>
        <v>0</v>
      </c>
      <c r="E359" s="136">
        <f>+SUM(H339:AK339)</f>
        <v>0</v>
      </c>
    </row>
    <row r="360" spans="3:5" s="121" customFormat="1" x14ac:dyDescent="0.25">
      <c r="C360" s="68" t="s">
        <v>439</v>
      </c>
      <c r="D360" s="120"/>
      <c r="E360" s="140">
        <f>+SUM(E352:E359)</f>
        <v>28521730995.870495</v>
      </c>
    </row>
  </sheetData>
  <mergeCells count="6">
    <mergeCell ref="G2:G3"/>
    <mergeCell ref="B2:B3"/>
    <mergeCell ref="C2:C3"/>
    <mergeCell ref="D2:D3"/>
    <mergeCell ref="E2:E3"/>
    <mergeCell ref="F2:F3"/>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362"/>
  <sheetViews>
    <sheetView topLeftCell="A346" workbookViewId="0">
      <selection activeCell="E360" sqref="E360"/>
    </sheetView>
  </sheetViews>
  <sheetFormatPr baseColWidth="10" defaultColWidth="0" defaultRowHeight="14.25" x14ac:dyDescent="0.25"/>
  <cols>
    <col min="1" max="1" width="10.85546875" style="57" customWidth="1"/>
    <col min="2" max="2" width="9.28515625" style="57" bestFit="1" customWidth="1"/>
    <col min="3" max="3" width="49.7109375" style="57" bestFit="1" customWidth="1"/>
    <col min="4" max="4" width="17.140625" style="120" bestFit="1" customWidth="1"/>
    <col min="5" max="5" width="15" style="57" bestFit="1" customWidth="1"/>
    <col min="6" max="6" width="11.28515625" style="121" bestFit="1" customWidth="1"/>
    <col min="7" max="7" width="14.7109375" style="121" bestFit="1" customWidth="1"/>
    <col min="8" max="8" width="14" style="121" bestFit="1" customWidth="1"/>
    <col min="9" max="9" width="14" style="57" bestFit="1" customWidth="1"/>
    <col min="10" max="22" width="11.7109375" style="57" bestFit="1" customWidth="1"/>
    <col min="23" max="23" width="17" style="57" bestFit="1" customWidth="1"/>
    <col min="24" max="24" width="14" style="57" bestFit="1" customWidth="1"/>
    <col min="25" max="37" width="11.7109375" style="57" bestFit="1" customWidth="1"/>
    <col min="38" max="38" width="17.28515625" style="57" bestFit="1" customWidth="1"/>
    <col min="39" max="71" width="10.85546875" style="57" customWidth="1"/>
    <col min="72" max="16383" width="10.85546875" style="57" hidden="1"/>
    <col min="16384" max="16384" width="10.140625" style="57" hidden="1"/>
  </cols>
  <sheetData>
    <row r="1" spans="1:70" x14ac:dyDescent="0.25">
      <c r="A1" s="56"/>
    </row>
    <row r="2" spans="1:70" s="135" customFormat="1" ht="56.45" customHeight="1" x14ac:dyDescent="0.25">
      <c r="B2" s="533" t="s">
        <v>4</v>
      </c>
      <c r="C2" s="533" t="s">
        <v>47</v>
      </c>
      <c r="D2" s="533" t="s">
        <v>98</v>
      </c>
      <c r="E2" s="533" t="s">
        <v>16</v>
      </c>
      <c r="F2" s="532" t="s">
        <v>99</v>
      </c>
      <c r="G2" s="532" t="s">
        <v>100</v>
      </c>
      <c r="H2" s="118">
        <f>+'Desmonte Infr. financiada'!H2</f>
        <v>1</v>
      </c>
      <c r="I2" s="118">
        <f>+'Desmonte Infr. financiada'!I2</f>
        <v>2</v>
      </c>
      <c r="J2" s="118">
        <f>+'Desmonte Infr. financiada'!J2</f>
        <v>3</v>
      </c>
      <c r="K2" s="118">
        <f>+'Desmonte Infr. financiada'!K2</f>
        <v>4</v>
      </c>
      <c r="L2" s="118">
        <f>+'Desmonte Infr. financiada'!L2</f>
        <v>5</v>
      </c>
      <c r="M2" s="118">
        <f>+'Desmonte Infr. financiada'!M2</f>
        <v>6</v>
      </c>
      <c r="N2" s="118">
        <f>+'Desmonte Infr. financiada'!N2</f>
        <v>7</v>
      </c>
      <c r="O2" s="118">
        <f>+'Desmonte Infr. financiada'!O2</f>
        <v>8</v>
      </c>
      <c r="P2" s="118">
        <f>+'Desmonte Infr. financiada'!P2</f>
        <v>9</v>
      </c>
      <c r="Q2" s="118">
        <f>+'Desmonte Infr. financiada'!Q2</f>
        <v>10</v>
      </c>
      <c r="R2" s="118">
        <f>+'Desmonte Infr. financiada'!R2</f>
        <v>11</v>
      </c>
      <c r="S2" s="118">
        <f>+'Desmonte Infr. financiada'!S2</f>
        <v>12</v>
      </c>
      <c r="T2" s="118">
        <f>+'Desmonte Infr. financiada'!T2</f>
        <v>13</v>
      </c>
      <c r="U2" s="118">
        <f>+'Desmonte Infr. financiada'!U2</f>
        <v>14</v>
      </c>
      <c r="V2" s="118">
        <f>+'Desmonte Infr. financiada'!V2</f>
        <v>15</v>
      </c>
      <c r="W2" s="118">
        <f>+'Desmonte Infr. financiada'!W2</f>
        <v>16</v>
      </c>
      <c r="X2" s="118">
        <f>+'Desmonte Infr. financiada'!X2</f>
        <v>17</v>
      </c>
      <c r="Y2" s="118">
        <f>+'Desmonte Infr. financiada'!Y2</f>
        <v>18</v>
      </c>
      <c r="Z2" s="118">
        <f>+'Desmonte Infr. financiada'!Z2</f>
        <v>19</v>
      </c>
      <c r="AA2" s="118">
        <f>+'Desmonte Infr. financiada'!AA2</f>
        <v>20</v>
      </c>
      <c r="AB2" s="118">
        <f>+'Desmonte Infr. financiada'!AB2</f>
        <v>21</v>
      </c>
      <c r="AC2" s="118">
        <f>+'Desmonte Infr. financiada'!AC2</f>
        <v>22</v>
      </c>
      <c r="AD2" s="118">
        <f>+'Desmonte Infr. financiada'!AD2</f>
        <v>23</v>
      </c>
      <c r="AE2" s="118">
        <f>+'Desmonte Infr. financiada'!AE2</f>
        <v>24</v>
      </c>
      <c r="AF2" s="118">
        <f>+'Desmonte Infr. financiada'!AF2</f>
        <v>25</v>
      </c>
      <c r="AG2" s="118">
        <f>+'Desmonte Infr. financiada'!AG2</f>
        <v>26</v>
      </c>
      <c r="AH2" s="118">
        <f>+'Desmonte Infr. financiada'!AH2</f>
        <v>27</v>
      </c>
      <c r="AI2" s="118">
        <f>+'Desmonte Infr. financiada'!AI2</f>
        <v>28</v>
      </c>
      <c r="AJ2" s="118">
        <f>+'Desmonte Infr. financiada'!AJ2</f>
        <v>29</v>
      </c>
      <c r="AK2" s="118">
        <f>+'Desmonte Infr. financiada'!AK2</f>
        <v>30</v>
      </c>
      <c r="AL2" s="118">
        <f t="shared" ref="AL2:AL3" si="0">+AK2+1</f>
        <v>31</v>
      </c>
      <c r="AM2" s="118">
        <f t="shared" ref="AM2:AM3" si="1">+AL2+1</f>
        <v>32</v>
      </c>
      <c r="AN2" s="118">
        <f t="shared" ref="AN2:AN3" si="2">+AM2+1</f>
        <v>33</v>
      </c>
      <c r="AO2" s="118">
        <f t="shared" ref="AO2:AO3" si="3">+AN2+1</f>
        <v>34</v>
      </c>
      <c r="AP2" s="118">
        <f t="shared" ref="AP2:AP3" si="4">+AO2+1</f>
        <v>35</v>
      </c>
      <c r="AQ2" s="118">
        <f t="shared" ref="AQ2:AQ3" si="5">+AP2+1</f>
        <v>36</v>
      </c>
      <c r="AR2" s="118">
        <f t="shared" ref="AR2:AR3" si="6">+AQ2+1</f>
        <v>37</v>
      </c>
      <c r="AS2" s="118">
        <f t="shared" ref="AS2:AS3" si="7">+AR2+1</f>
        <v>38</v>
      </c>
      <c r="AT2" s="118">
        <f t="shared" ref="AT2:AT3" si="8">+AS2+1</f>
        <v>39</v>
      </c>
      <c r="AU2" s="118">
        <f t="shared" ref="AU2:AU3" si="9">+AT2+1</f>
        <v>40</v>
      </c>
      <c r="AV2" s="118">
        <f t="shared" ref="AV2:AV3" si="10">+AU2+1</f>
        <v>41</v>
      </c>
      <c r="AW2" s="118">
        <f t="shared" ref="AW2:AW3" si="11">+AV2+1</f>
        <v>42</v>
      </c>
      <c r="AX2" s="118">
        <f t="shared" ref="AX2:AX3" si="12">+AW2+1</f>
        <v>43</v>
      </c>
      <c r="AY2" s="118">
        <f t="shared" ref="AY2:AY3" si="13">+AX2+1</f>
        <v>44</v>
      </c>
      <c r="AZ2" s="118">
        <f t="shared" ref="AZ2:AZ3" si="14">+AY2+1</f>
        <v>45</v>
      </c>
      <c r="BA2" s="118">
        <f t="shared" ref="BA2:BA3" si="15">+AZ2+1</f>
        <v>46</v>
      </c>
      <c r="BB2" s="118">
        <f t="shared" ref="BB2:BB3" si="16">+BA2+1</f>
        <v>47</v>
      </c>
      <c r="BC2" s="118">
        <f t="shared" ref="BC2:BC3" si="17">+BB2+1</f>
        <v>48</v>
      </c>
      <c r="BD2" s="118">
        <f t="shared" ref="BD2:BD3" si="18">+BC2+1</f>
        <v>49</v>
      </c>
      <c r="BE2" s="118">
        <f t="shared" ref="BE2:BE3" si="19">+BD2+1</f>
        <v>50</v>
      </c>
      <c r="BF2" s="118">
        <f t="shared" ref="BF2:BF3" si="20">+BE2+1</f>
        <v>51</v>
      </c>
      <c r="BG2" s="118">
        <f t="shared" ref="BG2:BG3" si="21">+BF2+1</f>
        <v>52</v>
      </c>
      <c r="BH2" s="118">
        <f t="shared" ref="BH2:BH3" si="22">+BG2+1</f>
        <v>53</v>
      </c>
      <c r="BI2" s="118">
        <f t="shared" ref="BI2:BI3" si="23">+BH2+1</f>
        <v>54</v>
      </c>
      <c r="BJ2" s="118">
        <f t="shared" ref="BJ2:BJ3" si="24">+BI2+1</f>
        <v>55</v>
      </c>
      <c r="BK2" s="118">
        <f t="shared" ref="BK2:BK3" si="25">+BJ2+1</f>
        <v>56</v>
      </c>
      <c r="BL2" s="118">
        <f t="shared" ref="BL2:BL3" si="26">+BK2+1</f>
        <v>57</v>
      </c>
      <c r="BM2" s="118">
        <f t="shared" ref="BM2:BM3" si="27">+BL2+1</f>
        <v>58</v>
      </c>
      <c r="BN2" s="118">
        <f t="shared" ref="BN2:BN3" si="28">+BM2+1</f>
        <v>59</v>
      </c>
      <c r="BO2" s="118">
        <f t="shared" ref="BO2:BO3" si="29">+BN2+1</f>
        <v>60</v>
      </c>
      <c r="BP2" s="118">
        <f t="shared" ref="BP2:BP3" si="30">+BO2+1</f>
        <v>61</v>
      </c>
      <c r="BQ2" s="118">
        <f t="shared" ref="BQ2:BQ3" si="31">+BP2+1</f>
        <v>62</v>
      </c>
      <c r="BR2" s="118">
        <f t="shared" ref="BR2:BR3" si="32">+BQ2+1</f>
        <v>63</v>
      </c>
    </row>
    <row r="3" spans="1:70" s="135" customFormat="1" ht="34.9" customHeight="1" x14ac:dyDescent="0.25">
      <c r="B3" s="534"/>
      <c r="C3" s="534"/>
      <c r="D3" s="534"/>
      <c r="E3" s="534"/>
      <c r="F3" s="532"/>
      <c r="G3" s="532"/>
      <c r="H3" s="157">
        <f>+'Desmonte Infr. financiada'!H3</f>
        <v>2022</v>
      </c>
      <c r="I3" s="157">
        <f>+'Desmonte Infr. financiada'!I3</f>
        <v>2023</v>
      </c>
      <c r="J3" s="157">
        <f>+'Desmonte Infr. financiada'!J3</f>
        <v>2024</v>
      </c>
      <c r="K3" s="157">
        <f>+'Desmonte Infr. financiada'!K3</f>
        <v>2025</v>
      </c>
      <c r="L3" s="157">
        <f>+'Desmonte Infr. financiada'!L3</f>
        <v>2026</v>
      </c>
      <c r="M3" s="157">
        <f>+'Desmonte Infr. financiada'!M3</f>
        <v>2027</v>
      </c>
      <c r="N3" s="157">
        <f>+'Desmonte Infr. financiada'!N3</f>
        <v>2028</v>
      </c>
      <c r="O3" s="157">
        <f>+'Desmonte Infr. financiada'!O3</f>
        <v>2029</v>
      </c>
      <c r="P3" s="157">
        <f>+'Desmonte Infr. financiada'!P3</f>
        <v>2030</v>
      </c>
      <c r="Q3" s="157">
        <f>+'Desmonte Infr. financiada'!Q3</f>
        <v>2031</v>
      </c>
      <c r="R3" s="157">
        <f>+'Desmonte Infr. financiada'!R3</f>
        <v>2032</v>
      </c>
      <c r="S3" s="157">
        <f>+'Desmonte Infr. financiada'!S3</f>
        <v>2033</v>
      </c>
      <c r="T3" s="157">
        <f>+'Desmonte Infr. financiada'!T3</f>
        <v>2034</v>
      </c>
      <c r="U3" s="157">
        <f>+'Desmonte Infr. financiada'!U3</f>
        <v>2035</v>
      </c>
      <c r="V3" s="157">
        <f>+'Desmonte Infr. financiada'!V3</f>
        <v>2036</v>
      </c>
      <c r="W3" s="157">
        <f>+'Desmonte Infr. financiada'!W3</f>
        <v>2037</v>
      </c>
      <c r="X3" s="157">
        <f>+'Desmonte Infr. financiada'!X3</f>
        <v>2038</v>
      </c>
      <c r="Y3" s="157">
        <f>+'Desmonte Infr. financiada'!Y3</f>
        <v>2039</v>
      </c>
      <c r="Z3" s="157">
        <f>+'Desmonte Infr. financiada'!Z3</f>
        <v>2040</v>
      </c>
      <c r="AA3" s="157">
        <f>+'Desmonte Infr. financiada'!AA3</f>
        <v>2041</v>
      </c>
      <c r="AB3" s="157">
        <f>+'Desmonte Infr. financiada'!AB3</f>
        <v>2042</v>
      </c>
      <c r="AC3" s="157">
        <f>+'Desmonte Infr. financiada'!AC3</f>
        <v>2043</v>
      </c>
      <c r="AD3" s="157">
        <f>+'Desmonte Infr. financiada'!AD3</f>
        <v>2044</v>
      </c>
      <c r="AE3" s="157">
        <f>+'Desmonte Infr. financiada'!AE3</f>
        <v>2045</v>
      </c>
      <c r="AF3" s="157">
        <f>+'Desmonte Infr. financiada'!AF3</f>
        <v>2046</v>
      </c>
      <c r="AG3" s="157">
        <f>+'Desmonte Infr. financiada'!AG3</f>
        <v>2047</v>
      </c>
      <c r="AH3" s="157">
        <f>+'Desmonte Infr. financiada'!AH3</f>
        <v>2048</v>
      </c>
      <c r="AI3" s="157">
        <f>+'Desmonte Infr. financiada'!AI3</f>
        <v>2049</v>
      </c>
      <c r="AJ3" s="157">
        <f>+'Desmonte Infr. financiada'!AJ3</f>
        <v>2050</v>
      </c>
      <c r="AK3" s="157">
        <f>+'Desmonte Infr. financiada'!AK3</f>
        <v>2051</v>
      </c>
      <c r="AL3" s="119">
        <f t="shared" si="0"/>
        <v>2052</v>
      </c>
      <c r="AM3" s="119">
        <f t="shared" si="1"/>
        <v>2053</v>
      </c>
      <c r="AN3" s="119">
        <f t="shared" si="2"/>
        <v>2054</v>
      </c>
      <c r="AO3" s="119">
        <f t="shared" si="3"/>
        <v>2055</v>
      </c>
      <c r="AP3" s="119">
        <f t="shared" si="4"/>
        <v>2056</v>
      </c>
      <c r="AQ3" s="119">
        <f t="shared" si="5"/>
        <v>2057</v>
      </c>
      <c r="AR3" s="119">
        <f t="shared" si="6"/>
        <v>2058</v>
      </c>
      <c r="AS3" s="119">
        <f t="shared" si="7"/>
        <v>2059</v>
      </c>
      <c r="AT3" s="119">
        <f t="shared" si="8"/>
        <v>2060</v>
      </c>
      <c r="AU3" s="119">
        <f t="shared" si="9"/>
        <v>2061</v>
      </c>
      <c r="AV3" s="119">
        <f t="shared" si="10"/>
        <v>2062</v>
      </c>
      <c r="AW3" s="119">
        <f t="shared" si="11"/>
        <v>2063</v>
      </c>
      <c r="AX3" s="119">
        <f t="shared" si="12"/>
        <v>2064</v>
      </c>
      <c r="AY3" s="119">
        <f t="shared" si="13"/>
        <v>2065</v>
      </c>
      <c r="AZ3" s="119">
        <f t="shared" si="14"/>
        <v>2066</v>
      </c>
      <c r="BA3" s="119">
        <f t="shared" si="15"/>
        <v>2067</v>
      </c>
      <c r="BB3" s="119">
        <f t="shared" si="16"/>
        <v>2068</v>
      </c>
      <c r="BC3" s="119">
        <f t="shared" si="17"/>
        <v>2069</v>
      </c>
      <c r="BD3" s="119">
        <f t="shared" si="18"/>
        <v>2070</v>
      </c>
      <c r="BE3" s="119">
        <f t="shared" si="19"/>
        <v>2071</v>
      </c>
      <c r="BF3" s="119">
        <f t="shared" si="20"/>
        <v>2072</v>
      </c>
      <c r="BG3" s="119">
        <f t="shared" si="21"/>
        <v>2073</v>
      </c>
      <c r="BH3" s="119">
        <f t="shared" si="22"/>
        <v>2074</v>
      </c>
      <c r="BI3" s="119">
        <f t="shared" si="23"/>
        <v>2075</v>
      </c>
      <c r="BJ3" s="119">
        <f t="shared" si="24"/>
        <v>2076</v>
      </c>
      <c r="BK3" s="119">
        <f t="shared" si="25"/>
        <v>2077</v>
      </c>
      <c r="BL3" s="119">
        <f t="shared" si="26"/>
        <v>2078</v>
      </c>
      <c r="BM3" s="119">
        <f t="shared" si="27"/>
        <v>2079</v>
      </c>
      <c r="BN3" s="119">
        <f t="shared" si="28"/>
        <v>2080</v>
      </c>
      <c r="BO3" s="119">
        <f t="shared" si="29"/>
        <v>2081</v>
      </c>
      <c r="BP3" s="119">
        <f t="shared" si="30"/>
        <v>2082</v>
      </c>
      <c r="BQ3" s="119">
        <f t="shared" si="31"/>
        <v>2083</v>
      </c>
      <c r="BR3" s="119">
        <f t="shared" si="32"/>
        <v>2084</v>
      </c>
    </row>
    <row r="4" spans="1:70" x14ac:dyDescent="0.25">
      <c r="B4" s="29"/>
      <c r="C4" s="29" t="str">
        <f>+Inventario!C4</f>
        <v>LUMINARIAS</v>
      </c>
      <c r="D4" s="29"/>
      <c r="E4" s="29"/>
      <c r="F4" s="30"/>
      <c r="G4" s="30"/>
      <c r="H4" s="132"/>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row>
    <row r="5" spans="1:70" x14ac:dyDescent="0.25">
      <c r="B5" s="59" t="s">
        <v>18</v>
      </c>
      <c r="C5" s="62" t="str">
        <f>+VLOOKUP(B5,'resumen UCAP'!$A$5:$O$329,2,0)</f>
        <v>Aplique piso 150w</v>
      </c>
      <c r="D5" s="63">
        <f>+'Desmonte Infr. financiada'!D5</f>
        <v>150</v>
      </c>
      <c r="E5" s="63" t="str">
        <f>+VLOOKUP(B5,'resumen UCAP'!$A$5:$O$329,3,0)</f>
        <v>Un</v>
      </c>
      <c r="F5" s="64">
        <f>+VLOOKUP(B5,'resumen UCAP'!$A$5:$O$329,15,0)</f>
        <v>1060000</v>
      </c>
      <c r="G5" s="64">
        <v>13</v>
      </c>
      <c r="H5" s="125"/>
      <c r="I5" s="125"/>
      <c r="J5" s="125"/>
      <c r="K5" s="125"/>
      <c r="L5" s="125"/>
      <c r="M5" s="125"/>
      <c r="N5" s="125"/>
      <c r="O5" s="125"/>
      <c r="P5" s="125"/>
      <c r="Q5" s="125"/>
      <c r="R5" s="125"/>
      <c r="S5" s="125"/>
      <c r="T5" s="125"/>
      <c r="U5" s="125"/>
      <c r="V5" s="125"/>
      <c r="W5" s="125">
        <f>-'Inversión 1 financiada'!H5</f>
        <v>0</v>
      </c>
      <c r="X5" s="125">
        <f>-'Inversión 1 financiada'!I5</f>
        <v>0</v>
      </c>
      <c r="Y5" s="125">
        <f>-'Inversión 1 financiada'!J5</f>
        <v>0</v>
      </c>
      <c r="Z5" s="125">
        <f>-'Inversión 1 financiada'!K5</f>
        <v>0</v>
      </c>
      <c r="AA5" s="125">
        <f>-'Inversión 1 financiada'!L5</f>
        <v>0</v>
      </c>
      <c r="AB5" s="125">
        <f>-'Inversión 1 financiada'!M5</f>
        <v>0</v>
      </c>
      <c r="AC5" s="125">
        <f>-'Inversión 1 financiada'!N5</f>
        <v>0</v>
      </c>
      <c r="AD5" s="125">
        <f>-'Inversión 1 financiada'!O5</f>
        <v>0</v>
      </c>
      <c r="AE5" s="125">
        <f>-'Inversión 1 financiada'!P5</f>
        <v>0</v>
      </c>
      <c r="AF5" s="125">
        <f>-'Inversión 1 financiada'!Q5</f>
        <v>0</v>
      </c>
      <c r="AG5" s="125">
        <f>-'Inversión 1 financiada'!R5</f>
        <v>0</v>
      </c>
      <c r="AH5" s="125">
        <f>-'Inversión 1 financiada'!S5</f>
        <v>0</v>
      </c>
      <c r="AI5" s="125">
        <f>-'Inversión 1 financiada'!T5</f>
        <v>0</v>
      </c>
      <c r="AJ5" s="125">
        <f>-'Inversión 1 financiada'!U5</f>
        <v>0</v>
      </c>
      <c r="AK5" s="125">
        <f>-'Inversión 1 financiada'!V5</f>
        <v>0</v>
      </c>
      <c r="AL5" s="125">
        <f>-'Inversión 1 financiada'!W5</f>
        <v>0</v>
      </c>
      <c r="AM5" s="125">
        <f>-'Inversión 1 financiada'!X5</f>
        <v>0</v>
      </c>
      <c r="AN5" s="125">
        <f>-'Inversión 1 financiada'!Y5</f>
        <v>0</v>
      </c>
      <c r="AO5" s="125">
        <f>-'Inversión 1 financiada'!Z5</f>
        <v>0</v>
      </c>
      <c r="AP5" s="125">
        <f>-'Inversión 1 financiada'!AA5</f>
        <v>0</v>
      </c>
      <c r="AQ5" s="125">
        <f>-'Inversión 1 financiada'!AB5</f>
        <v>0</v>
      </c>
      <c r="AR5" s="125">
        <f>-'Inversión 1 financiada'!AC5</f>
        <v>0</v>
      </c>
      <c r="AS5" s="125">
        <f>-'Inversión 1 financiada'!AD5</f>
        <v>0</v>
      </c>
      <c r="AT5" s="125">
        <f>-'Inversión 1 financiada'!AE5</f>
        <v>0</v>
      </c>
      <c r="AU5" s="125">
        <f>-'Inversión 1 financiada'!AF5</f>
        <v>0</v>
      </c>
      <c r="AV5" s="125">
        <f>-'Inversión 1 financiada'!AG5</f>
        <v>0</v>
      </c>
      <c r="AW5" s="125">
        <f>-'Inversión 1 financiada'!AH5</f>
        <v>0</v>
      </c>
      <c r="AX5" s="125">
        <f>-'Inversión 1 financiada'!AI5</f>
        <v>0</v>
      </c>
      <c r="AY5" s="125">
        <f>-'Inversión 1 financiada'!AJ5</f>
        <v>0</v>
      </c>
      <c r="AZ5" s="125">
        <f>-'Inversión 1 financiada'!AK5</f>
        <v>0</v>
      </c>
      <c r="BA5" s="125">
        <f>-'Inversión 1 financiada'!AL5</f>
        <v>0</v>
      </c>
      <c r="BB5" s="125">
        <f>-'Inversión 1 financiada'!AM5</f>
        <v>0</v>
      </c>
      <c r="BC5" s="125">
        <f>-'Inversión 1 financiada'!AN5</f>
        <v>0</v>
      </c>
      <c r="BD5" s="125">
        <f>-'Inversión 1 financiada'!AO5</f>
        <v>0</v>
      </c>
      <c r="BE5" s="125">
        <f>-'Inversión 1 financiada'!AP5</f>
        <v>0</v>
      </c>
      <c r="BF5" s="125">
        <f>-'Inversión 1 financiada'!AQ5</f>
        <v>0</v>
      </c>
      <c r="BG5" s="125">
        <f>-'Inversión 1 financiada'!AR5</f>
        <v>0</v>
      </c>
      <c r="BH5" s="125">
        <f>-'Inversión 1 financiada'!AS5</f>
        <v>0</v>
      </c>
      <c r="BI5" s="125">
        <f>-'Inversión 1 financiada'!AT5</f>
        <v>0</v>
      </c>
      <c r="BJ5" s="125">
        <f>-'Inversión 1 financiada'!AU5</f>
        <v>0</v>
      </c>
      <c r="BK5" s="125">
        <f>-'Inversión 1 financiada'!AV5</f>
        <v>0</v>
      </c>
      <c r="BL5" s="125">
        <f>-'Inversión 1 financiada'!AW5</f>
        <v>0</v>
      </c>
      <c r="BM5" s="125">
        <f>-'Inversión 1 financiada'!AX5</f>
        <v>0</v>
      </c>
      <c r="BN5" s="125">
        <f>-'Inversión 1 financiada'!AY5</f>
        <v>0</v>
      </c>
      <c r="BO5" s="125">
        <f>-'Inversión 1 financiada'!AZ5</f>
        <v>0</v>
      </c>
      <c r="BP5" s="125">
        <f>-'Inversión 1 financiada'!BA5</f>
        <v>0</v>
      </c>
      <c r="BQ5" s="125">
        <f>-'Inversión 1 financiada'!BB5</f>
        <v>0</v>
      </c>
      <c r="BR5" s="125">
        <f>-'Inversión 1 financiada'!BC5</f>
        <v>0</v>
      </c>
    </row>
    <row r="6" spans="1:70" x14ac:dyDescent="0.25">
      <c r="B6" s="59" t="s">
        <v>70</v>
      </c>
      <c r="C6" s="62" t="str">
        <f>+VLOOKUP(B6,'resumen UCAP'!$A$5:$O$329,2,0)</f>
        <v>Luminaria Baronesa LED 125w</v>
      </c>
      <c r="D6" s="63">
        <f>+'Desmonte Infr. financiada'!D6</f>
        <v>125</v>
      </c>
      <c r="E6" s="63" t="str">
        <f>+VLOOKUP(B6,'resumen UCAP'!$A$5:$O$329,3,0)</f>
        <v>Un</v>
      </c>
      <c r="F6" s="64">
        <f>+VLOOKUP(B6,'resumen UCAP'!$A$5:$O$329,15,0)</f>
        <v>1260000</v>
      </c>
      <c r="G6" s="61">
        <v>7</v>
      </c>
      <c r="H6" s="125"/>
      <c r="I6" s="125"/>
      <c r="J6" s="125"/>
      <c r="K6" s="125"/>
      <c r="L6" s="125"/>
      <c r="M6" s="125"/>
      <c r="N6" s="125"/>
      <c r="O6" s="125"/>
      <c r="P6" s="125"/>
      <c r="Q6" s="125"/>
      <c r="R6" s="125"/>
      <c r="S6" s="125"/>
      <c r="T6" s="125"/>
      <c r="U6" s="125"/>
      <c r="V6" s="125"/>
      <c r="W6" s="125">
        <f>-'Inversión 1 financiada'!H6</f>
        <v>0</v>
      </c>
      <c r="X6" s="125">
        <f>-'Inversión 1 financiada'!I6</f>
        <v>0</v>
      </c>
      <c r="Y6" s="125">
        <f>-'Inversión 1 financiada'!J6</f>
        <v>0</v>
      </c>
      <c r="Z6" s="125">
        <f>-'Inversión 1 financiada'!K6</f>
        <v>0</v>
      </c>
      <c r="AA6" s="125">
        <f>-'Inversión 1 financiada'!L6</f>
        <v>0</v>
      </c>
      <c r="AB6" s="125">
        <f>-'Inversión 1 financiada'!M6</f>
        <v>0</v>
      </c>
      <c r="AC6" s="125">
        <f>-'Inversión 1 financiada'!N6</f>
        <v>0</v>
      </c>
      <c r="AD6" s="125">
        <f>-'Inversión 1 financiada'!O6</f>
        <v>0</v>
      </c>
      <c r="AE6" s="125">
        <f>-'Inversión 1 financiada'!P6</f>
        <v>0</v>
      </c>
      <c r="AF6" s="125">
        <f>-'Inversión 1 financiada'!Q6</f>
        <v>0</v>
      </c>
      <c r="AG6" s="125">
        <f>-'Inversión 1 financiada'!R6</f>
        <v>0</v>
      </c>
      <c r="AH6" s="125">
        <f>-'Inversión 1 financiada'!S6</f>
        <v>0</v>
      </c>
      <c r="AI6" s="125">
        <f>-'Inversión 1 financiada'!T6</f>
        <v>0</v>
      </c>
      <c r="AJ6" s="125">
        <f>-'Inversión 1 financiada'!U6</f>
        <v>0</v>
      </c>
      <c r="AK6" s="125">
        <f>-'Inversión 1 financiada'!V6</f>
        <v>0</v>
      </c>
      <c r="AL6" s="125">
        <f>-'Inversión 1 financiada'!W6</f>
        <v>0</v>
      </c>
      <c r="AM6" s="125">
        <f>-'Inversión 1 financiada'!X6</f>
        <v>0</v>
      </c>
      <c r="AN6" s="125">
        <f>-'Inversión 1 financiada'!Y6</f>
        <v>0</v>
      </c>
      <c r="AO6" s="125">
        <f>-'Inversión 1 financiada'!Z6</f>
        <v>0</v>
      </c>
      <c r="AP6" s="125">
        <f>-'Inversión 1 financiada'!AA6</f>
        <v>0</v>
      </c>
      <c r="AQ6" s="125">
        <f>-'Inversión 1 financiada'!AB6</f>
        <v>0</v>
      </c>
      <c r="AR6" s="125">
        <f>-'Inversión 1 financiada'!AC6</f>
        <v>0</v>
      </c>
      <c r="AS6" s="125">
        <f>-'Inversión 1 financiada'!AD6</f>
        <v>0</v>
      </c>
      <c r="AT6" s="125">
        <f>-'Inversión 1 financiada'!AE6</f>
        <v>0</v>
      </c>
      <c r="AU6" s="125">
        <f>-'Inversión 1 financiada'!AF6</f>
        <v>0</v>
      </c>
      <c r="AV6" s="125">
        <f>-'Inversión 1 financiada'!AG6</f>
        <v>0</v>
      </c>
      <c r="AW6" s="125">
        <f>-'Inversión 1 financiada'!AH6</f>
        <v>0</v>
      </c>
      <c r="AX6" s="125">
        <f>-'Inversión 1 financiada'!AI6</f>
        <v>0</v>
      </c>
      <c r="AY6" s="125">
        <f>-'Inversión 1 financiada'!AJ6</f>
        <v>0</v>
      </c>
      <c r="AZ6" s="125">
        <f>-'Inversión 1 financiada'!AK6</f>
        <v>0</v>
      </c>
      <c r="BA6" s="125">
        <f>-'Inversión 1 financiada'!AL6</f>
        <v>0</v>
      </c>
      <c r="BB6" s="125">
        <f>-'Inversión 1 financiada'!AM6</f>
        <v>0</v>
      </c>
      <c r="BC6" s="125">
        <f>-'Inversión 1 financiada'!AN6</f>
        <v>0</v>
      </c>
      <c r="BD6" s="125">
        <f>-'Inversión 1 financiada'!AO6</f>
        <v>0</v>
      </c>
      <c r="BE6" s="125">
        <f>-'Inversión 1 financiada'!AP6</f>
        <v>0</v>
      </c>
      <c r="BF6" s="125">
        <f>-'Inversión 1 financiada'!AQ6</f>
        <v>0</v>
      </c>
      <c r="BG6" s="125">
        <f>-'Inversión 1 financiada'!AR6</f>
        <v>0</v>
      </c>
      <c r="BH6" s="125">
        <f>-'Inversión 1 financiada'!AS6</f>
        <v>0</v>
      </c>
      <c r="BI6" s="125">
        <f>-'Inversión 1 financiada'!AT6</f>
        <v>0</v>
      </c>
      <c r="BJ6" s="125">
        <f>-'Inversión 1 financiada'!AU6</f>
        <v>0</v>
      </c>
      <c r="BK6" s="125">
        <f>-'Inversión 1 financiada'!AV6</f>
        <v>0</v>
      </c>
      <c r="BL6" s="125">
        <f>-'Inversión 1 financiada'!AW6</f>
        <v>0</v>
      </c>
      <c r="BM6" s="125">
        <f>-'Inversión 1 financiada'!AX6</f>
        <v>0</v>
      </c>
      <c r="BN6" s="125">
        <f>-'Inversión 1 financiada'!AY6</f>
        <v>0</v>
      </c>
      <c r="BO6" s="125">
        <f>-'Inversión 1 financiada'!AZ6</f>
        <v>0</v>
      </c>
      <c r="BP6" s="125">
        <f>-'Inversión 1 financiada'!BA6</f>
        <v>0</v>
      </c>
      <c r="BQ6" s="125">
        <f>-'Inversión 1 financiada'!BB6</f>
        <v>0</v>
      </c>
      <c r="BR6" s="125">
        <f>-'Inversión 1 financiada'!BC6</f>
        <v>0</v>
      </c>
    </row>
    <row r="7" spans="1:70" x14ac:dyDescent="0.25">
      <c r="B7" s="59" t="s">
        <v>20</v>
      </c>
      <c r="C7" s="62" t="str">
        <f>+VLOOKUP(B7,'resumen UCAP'!$A$5:$O$329,2,0)</f>
        <v>Luminaria epsilon 70w</v>
      </c>
      <c r="D7" s="63">
        <f>+'Desmonte Infr. financiada'!D7</f>
        <v>70</v>
      </c>
      <c r="E7" s="63" t="str">
        <f>+VLOOKUP(B7,'resumen UCAP'!$A$5:$O$329,3,0)</f>
        <v>Un</v>
      </c>
      <c r="F7" s="64">
        <f>+VLOOKUP(B7,'resumen UCAP'!$A$5:$O$329,15,0)</f>
        <v>1260000</v>
      </c>
      <c r="G7" s="61">
        <v>1</v>
      </c>
      <c r="H7" s="125"/>
      <c r="I7" s="125"/>
      <c r="J7" s="125"/>
      <c r="K7" s="125"/>
      <c r="L7" s="125"/>
      <c r="M7" s="125"/>
      <c r="N7" s="125"/>
      <c r="O7" s="125"/>
      <c r="P7" s="125"/>
      <c r="Q7" s="125"/>
      <c r="R7" s="125"/>
      <c r="S7" s="125"/>
      <c r="T7" s="125"/>
      <c r="U7" s="125"/>
      <c r="V7" s="125"/>
      <c r="W7" s="125">
        <f>-'Inversión 1 financiada'!H7</f>
        <v>0</v>
      </c>
      <c r="X7" s="125">
        <f>-'Inversión 1 financiada'!I7</f>
        <v>0</v>
      </c>
      <c r="Y7" s="125">
        <f>-'Inversión 1 financiada'!J7</f>
        <v>0</v>
      </c>
      <c r="Z7" s="125">
        <f>-'Inversión 1 financiada'!K7</f>
        <v>0</v>
      </c>
      <c r="AA7" s="125">
        <f>-'Inversión 1 financiada'!L7</f>
        <v>0</v>
      </c>
      <c r="AB7" s="125">
        <f>-'Inversión 1 financiada'!M7</f>
        <v>0</v>
      </c>
      <c r="AC7" s="125">
        <f>-'Inversión 1 financiada'!N7</f>
        <v>0</v>
      </c>
      <c r="AD7" s="125">
        <f>-'Inversión 1 financiada'!O7</f>
        <v>0</v>
      </c>
      <c r="AE7" s="125">
        <f>-'Inversión 1 financiada'!P7</f>
        <v>0</v>
      </c>
      <c r="AF7" s="125">
        <f>-'Inversión 1 financiada'!Q7</f>
        <v>0</v>
      </c>
      <c r="AG7" s="125">
        <f>-'Inversión 1 financiada'!R7</f>
        <v>0</v>
      </c>
      <c r="AH7" s="125">
        <f>-'Inversión 1 financiada'!S7</f>
        <v>0</v>
      </c>
      <c r="AI7" s="125">
        <f>-'Inversión 1 financiada'!T7</f>
        <v>0</v>
      </c>
      <c r="AJ7" s="125">
        <f>-'Inversión 1 financiada'!U7</f>
        <v>0</v>
      </c>
      <c r="AK7" s="125">
        <f>-'Inversión 1 financiada'!V7</f>
        <v>0</v>
      </c>
      <c r="AL7" s="125">
        <f>-'Inversión 1 financiada'!W7</f>
        <v>0</v>
      </c>
      <c r="AM7" s="125">
        <f>-'Inversión 1 financiada'!X7</f>
        <v>0</v>
      </c>
      <c r="AN7" s="125">
        <f>-'Inversión 1 financiada'!Y7</f>
        <v>0</v>
      </c>
      <c r="AO7" s="125">
        <f>-'Inversión 1 financiada'!Z7</f>
        <v>0</v>
      </c>
      <c r="AP7" s="125">
        <f>-'Inversión 1 financiada'!AA7</f>
        <v>0</v>
      </c>
      <c r="AQ7" s="125">
        <f>-'Inversión 1 financiada'!AB7</f>
        <v>0</v>
      </c>
      <c r="AR7" s="125">
        <f>-'Inversión 1 financiada'!AC7</f>
        <v>0</v>
      </c>
      <c r="AS7" s="125">
        <f>-'Inversión 1 financiada'!AD7</f>
        <v>0</v>
      </c>
      <c r="AT7" s="125">
        <f>-'Inversión 1 financiada'!AE7</f>
        <v>0</v>
      </c>
      <c r="AU7" s="125">
        <f>-'Inversión 1 financiada'!AF7</f>
        <v>0</v>
      </c>
      <c r="AV7" s="125">
        <f>-'Inversión 1 financiada'!AG7</f>
        <v>0</v>
      </c>
      <c r="AW7" s="125">
        <f>-'Inversión 1 financiada'!AH7</f>
        <v>0</v>
      </c>
      <c r="AX7" s="125">
        <f>-'Inversión 1 financiada'!AI7</f>
        <v>0</v>
      </c>
      <c r="AY7" s="125">
        <f>-'Inversión 1 financiada'!AJ7</f>
        <v>0</v>
      </c>
      <c r="AZ7" s="125">
        <f>-'Inversión 1 financiada'!AK7</f>
        <v>0</v>
      </c>
      <c r="BA7" s="125">
        <f>-'Inversión 1 financiada'!AL7</f>
        <v>0</v>
      </c>
      <c r="BB7" s="125">
        <f>-'Inversión 1 financiada'!AM7</f>
        <v>0</v>
      </c>
      <c r="BC7" s="125">
        <f>-'Inversión 1 financiada'!AN7</f>
        <v>0</v>
      </c>
      <c r="BD7" s="125">
        <f>-'Inversión 1 financiada'!AO7</f>
        <v>0</v>
      </c>
      <c r="BE7" s="125">
        <f>-'Inversión 1 financiada'!AP7</f>
        <v>0</v>
      </c>
      <c r="BF7" s="125">
        <f>-'Inversión 1 financiada'!AQ7</f>
        <v>0</v>
      </c>
      <c r="BG7" s="125">
        <f>-'Inversión 1 financiada'!AR7</f>
        <v>0</v>
      </c>
      <c r="BH7" s="125">
        <f>-'Inversión 1 financiada'!AS7</f>
        <v>0</v>
      </c>
      <c r="BI7" s="125">
        <f>-'Inversión 1 financiada'!AT7</f>
        <v>0</v>
      </c>
      <c r="BJ7" s="125">
        <f>-'Inversión 1 financiada'!AU7</f>
        <v>0</v>
      </c>
      <c r="BK7" s="125">
        <f>-'Inversión 1 financiada'!AV7</f>
        <v>0</v>
      </c>
      <c r="BL7" s="125">
        <f>-'Inversión 1 financiada'!AW7</f>
        <v>0</v>
      </c>
      <c r="BM7" s="125">
        <f>-'Inversión 1 financiada'!AX7</f>
        <v>0</v>
      </c>
      <c r="BN7" s="125">
        <f>-'Inversión 1 financiada'!AY7</f>
        <v>0</v>
      </c>
      <c r="BO7" s="125">
        <f>-'Inversión 1 financiada'!AZ7</f>
        <v>0</v>
      </c>
      <c r="BP7" s="125">
        <f>-'Inversión 1 financiada'!BA7</f>
        <v>0</v>
      </c>
      <c r="BQ7" s="125">
        <f>-'Inversión 1 financiada'!BB7</f>
        <v>0</v>
      </c>
      <c r="BR7" s="125">
        <f>-'Inversión 1 financiada'!BC7</f>
        <v>0</v>
      </c>
    </row>
    <row r="8" spans="1:70" x14ac:dyDescent="0.25">
      <c r="B8" s="59" t="s">
        <v>21</v>
      </c>
      <c r="C8" s="62" t="str">
        <f>+VLOOKUP(B8,'resumen UCAP'!$A$5:$O$329,2,0)</f>
        <v>Luminaria Farol NA 150w</v>
      </c>
      <c r="D8" s="63">
        <f>+'Desmonte Infr. financiada'!D8</f>
        <v>169</v>
      </c>
      <c r="E8" s="63" t="str">
        <f>+VLOOKUP(B8,'resumen UCAP'!$A$5:$O$329,3,0)</f>
        <v>Un</v>
      </c>
      <c r="F8" s="64">
        <f>+VLOOKUP(B8,'resumen UCAP'!$A$5:$O$329,15,0)</f>
        <v>340000</v>
      </c>
      <c r="G8" s="123">
        <v>58</v>
      </c>
      <c r="H8" s="125"/>
      <c r="I8" s="125"/>
      <c r="J8" s="125"/>
      <c r="K8" s="125"/>
      <c r="L8" s="125"/>
      <c r="M8" s="125"/>
      <c r="N8" s="125"/>
      <c r="O8" s="125"/>
      <c r="P8" s="125"/>
      <c r="Q8" s="125"/>
      <c r="R8" s="125"/>
      <c r="S8" s="125"/>
      <c r="T8" s="125"/>
      <c r="U8" s="125"/>
      <c r="V8" s="125"/>
      <c r="W8" s="125">
        <f>-'Inversión 1 financiada'!H8</f>
        <v>0</v>
      </c>
      <c r="X8" s="125">
        <f>-'Inversión 1 financiada'!I8</f>
        <v>0</v>
      </c>
      <c r="Y8" s="125">
        <f>-'Inversión 1 financiada'!J8</f>
        <v>0</v>
      </c>
      <c r="Z8" s="125">
        <f>-'Inversión 1 financiada'!K8</f>
        <v>0</v>
      </c>
      <c r="AA8" s="125">
        <f>-'Inversión 1 financiada'!L8</f>
        <v>0</v>
      </c>
      <c r="AB8" s="125">
        <f>-'Inversión 1 financiada'!M8</f>
        <v>0</v>
      </c>
      <c r="AC8" s="125">
        <f>-'Inversión 1 financiada'!N8</f>
        <v>0</v>
      </c>
      <c r="AD8" s="125">
        <f>-'Inversión 1 financiada'!O8</f>
        <v>0</v>
      </c>
      <c r="AE8" s="125">
        <f>-'Inversión 1 financiada'!P8</f>
        <v>0</v>
      </c>
      <c r="AF8" s="125">
        <f>-'Inversión 1 financiada'!Q8</f>
        <v>0</v>
      </c>
      <c r="AG8" s="125">
        <f>-'Inversión 1 financiada'!R8</f>
        <v>0</v>
      </c>
      <c r="AH8" s="125">
        <f>-'Inversión 1 financiada'!S8</f>
        <v>0</v>
      </c>
      <c r="AI8" s="125">
        <f>-'Inversión 1 financiada'!T8</f>
        <v>0</v>
      </c>
      <c r="AJ8" s="125">
        <f>-'Inversión 1 financiada'!U8</f>
        <v>0</v>
      </c>
      <c r="AK8" s="125">
        <f>-'Inversión 1 financiada'!V8</f>
        <v>0</v>
      </c>
      <c r="AL8" s="125">
        <f>-'Inversión 1 financiada'!W8</f>
        <v>0</v>
      </c>
      <c r="AM8" s="125">
        <f>-'Inversión 1 financiada'!X8</f>
        <v>0</v>
      </c>
      <c r="AN8" s="125">
        <f>-'Inversión 1 financiada'!Y8</f>
        <v>0</v>
      </c>
      <c r="AO8" s="125">
        <f>-'Inversión 1 financiada'!Z8</f>
        <v>0</v>
      </c>
      <c r="AP8" s="125">
        <f>-'Inversión 1 financiada'!AA8</f>
        <v>0</v>
      </c>
      <c r="AQ8" s="125">
        <f>-'Inversión 1 financiada'!AB8</f>
        <v>0</v>
      </c>
      <c r="AR8" s="125">
        <f>-'Inversión 1 financiada'!AC8</f>
        <v>0</v>
      </c>
      <c r="AS8" s="125">
        <f>-'Inversión 1 financiada'!AD8</f>
        <v>0</v>
      </c>
      <c r="AT8" s="125">
        <f>-'Inversión 1 financiada'!AE8</f>
        <v>0</v>
      </c>
      <c r="AU8" s="125">
        <f>-'Inversión 1 financiada'!AF8</f>
        <v>0</v>
      </c>
      <c r="AV8" s="125">
        <f>-'Inversión 1 financiada'!AG8</f>
        <v>0</v>
      </c>
      <c r="AW8" s="125">
        <f>-'Inversión 1 financiada'!AH8</f>
        <v>0</v>
      </c>
      <c r="AX8" s="125">
        <f>-'Inversión 1 financiada'!AI8</f>
        <v>0</v>
      </c>
      <c r="AY8" s="125">
        <f>-'Inversión 1 financiada'!AJ8</f>
        <v>0</v>
      </c>
      <c r="AZ8" s="125">
        <f>-'Inversión 1 financiada'!AK8</f>
        <v>0</v>
      </c>
      <c r="BA8" s="125">
        <f>-'Inversión 1 financiada'!AL8</f>
        <v>0</v>
      </c>
      <c r="BB8" s="125">
        <f>-'Inversión 1 financiada'!AM8</f>
        <v>0</v>
      </c>
      <c r="BC8" s="125">
        <f>-'Inversión 1 financiada'!AN8</f>
        <v>0</v>
      </c>
      <c r="BD8" s="125">
        <f>-'Inversión 1 financiada'!AO8</f>
        <v>0</v>
      </c>
      <c r="BE8" s="125">
        <f>-'Inversión 1 financiada'!AP8</f>
        <v>0</v>
      </c>
      <c r="BF8" s="125">
        <f>-'Inversión 1 financiada'!AQ8</f>
        <v>0</v>
      </c>
      <c r="BG8" s="125">
        <f>-'Inversión 1 financiada'!AR8</f>
        <v>0</v>
      </c>
      <c r="BH8" s="125">
        <f>-'Inversión 1 financiada'!AS8</f>
        <v>0</v>
      </c>
      <c r="BI8" s="125">
        <f>-'Inversión 1 financiada'!AT8</f>
        <v>0</v>
      </c>
      <c r="BJ8" s="125">
        <f>-'Inversión 1 financiada'!AU8</f>
        <v>0</v>
      </c>
      <c r="BK8" s="125">
        <f>-'Inversión 1 financiada'!AV8</f>
        <v>0</v>
      </c>
      <c r="BL8" s="125">
        <f>-'Inversión 1 financiada'!AW8</f>
        <v>0</v>
      </c>
      <c r="BM8" s="125">
        <f>-'Inversión 1 financiada'!AX8</f>
        <v>0</v>
      </c>
      <c r="BN8" s="125">
        <f>-'Inversión 1 financiada'!AY8</f>
        <v>0</v>
      </c>
      <c r="BO8" s="125">
        <f>-'Inversión 1 financiada'!AZ8</f>
        <v>0</v>
      </c>
      <c r="BP8" s="125">
        <f>-'Inversión 1 financiada'!BA8</f>
        <v>0</v>
      </c>
      <c r="BQ8" s="125">
        <f>-'Inversión 1 financiada'!BB8</f>
        <v>0</v>
      </c>
      <c r="BR8" s="125">
        <f>-'Inversión 1 financiada'!BC8</f>
        <v>0</v>
      </c>
    </row>
    <row r="9" spans="1:70" x14ac:dyDescent="0.25">
      <c r="B9" s="59" t="s">
        <v>67</v>
      </c>
      <c r="C9" s="62" t="str">
        <f>+VLOOKUP(B9,'resumen UCAP'!$A$5:$O$329,2,0)</f>
        <v>Luminaria Farol NA 70w</v>
      </c>
      <c r="D9" s="63">
        <f>+'Desmonte Infr. financiada'!D9</f>
        <v>81</v>
      </c>
      <c r="E9" s="63" t="str">
        <f>+VLOOKUP(B9,'resumen UCAP'!$A$5:$O$329,3,0)</f>
        <v>Un</v>
      </c>
      <c r="F9" s="64">
        <f>+VLOOKUP(B9,'resumen UCAP'!$A$5:$O$329,15,0)</f>
        <v>298677</v>
      </c>
      <c r="G9" s="123">
        <v>553</v>
      </c>
      <c r="H9" s="125"/>
      <c r="I9" s="125"/>
      <c r="J9" s="125"/>
      <c r="K9" s="125"/>
      <c r="L9" s="125"/>
      <c r="M9" s="125"/>
      <c r="N9" s="125"/>
      <c r="O9" s="125"/>
      <c r="P9" s="125"/>
      <c r="Q9" s="125"/>
      <c r="R9" s="125"/>
      <c r="S9" s="125"/>
      <c r="T9" s="125"/>
      <c r="U9" s="125"/>
      <c r="V9" s="125"/>
      <c r="W9" s="125">
        <f>-'Inversión 1 financiada'!H9</f>
        <v>0</v>
      </c>
      <c r="X9" s="125">
        <f>-'Inversión 1 financiada'!I9</f>
        <v>0</v>
      </c>
      <c r="Y9" s="125">
        <f>-'Inversión 1 financiada'!J9</f>
        <v>0</v>
      </c>
      <c r="Z9" s="125">
        <f>-'Inversión 1 financiada'!K9</f>
        <v>0</v>
      </c>
      <c r="AA9" s="125">
        <f>-'Inversión 1 financiada'!L9</f>
        <v>0</v>
      </c>
      <c r="AB9" s="125">
        <f>-'Inversión 1 financiada'!M9</f>
        <v>0</v>
      </c>
      <c r="AC9" s="125">
        <f>-'Inversión 1 financiada'!N9</f>
        <v>0</v>
      </c>
      <c r="AD9" s="125">
        <f>-'Inversión 1 financiada'!O9</f>
        <v>0</v>
      </c>
      <c r="AE9" s="125">
        <f>-'Inversión 1 financiada'!P9</f>
        <v>0</v>
      </c>
      <c r="AF9" s="125">
        <f>-'Inversión 1 financiada'!Q9</f>
        <v>0</v>
      </c>
      <c r="AG9" s="125">
        <f>-'Inversión 1 financiada'!R9</f>
        <v>0</v>
      </c>
      <c r="AH9" s="125">
        <f>-'Inversión 1 financiada'!S9</f>
        <v>0</v>
      </c>
      <c r="AI9" s="125">
        <f>-'Inversión 1 financiada'!T9</f>
        <v>0</v>
      </c>
      <c r="AJ9" s="125">
        <f>-'Inversión 1 financiada'!U9</f>
        <v>0</v>
      </c>
      <c r="AK9" s="125">
        <f>-'Inversión 1 financiada'!V9</f>
        <v>0</v>
      </c>
      <c r="AL9" s="125">
        <f>-'Inversión 1 financiada'!W9</f>
        <v>0</v>
      </c>
      <c r="AM9" s="125">
        <f>-'Inversión 1 financiada'!X9</f>
        <v>0</v>
      </c>
      <c r="AN9" s="125">
        <f>-'Inversión 1 financiada'!Y9</f>
        <v>0</v>
      </c>
      <c r="AO9" s="125">
        <f>-'Inversión 1 financiada'!Z9</f>
        <v>0</v>
      </c>
      <c r="AP9" s="125">
        <f>-'Inversión 1 financiada'!AA9</f>
        <v>0</v>
      </c>
      <c r="AQ9" s="125">
        <f>-'Inversión 1 financiada'!AB9</f>
        <v>0</v>
      </c>
      <c r="AR9" s="125">
        <f>-'Inversión 1 financiada'!AC9</f>
        <v>0</v>
      </c>
      <c r="AS9" s="125">
        <f>-'Inversión 1 financiada'!AD9</f>
        <v>0</v>
      </c>
      <c r="AT9" s="125">
        <f>-'Inversión 1 financiada'!AE9</f>
        <v>0</v>
      </c>
      <c r="AU9" s="125">
        <f>-'Inversión 1 financiada'!AF9</f>
        <v>0</v>
      </c>
      <c r="AV9" s="125">
        <f>-'Inversión 1 financiada'!AG9</f>
        <v>0</v>
      </c>
      <c r="AW9" s="125">
        <f>-'Inversión 1 financiada'!AH9</f>
        <v>0</v>
      </c>
      <c r="AX9" s="125">
        <f>-'Inversión 1 financiada'!AI9</f>
        <v>0</v>
      </c>
      <c r="AY9" s="125">
        <f>-'Inversión 1 financiada'!AJ9</f>
        <v>0</v>
      </c>
      <c r="AZ9" s="125">
        <f>-'Inversión 1 financiada'!AK9</f>
        <v>0</v>
      </c>
      <c r="BA9" s="125">
        <f>-'Inversión 1 financiada'!AL9</f>
        <v>0</v>
      </c>
      <c r="BB9" s="125">
        <f>-'Inversión 1 financiada'!AM9</f>
        <v>0</v>
      </c>
      <c r="BC9" s="125">
        <f>-'Inversión 1 financiada'!AN9</f>
        <v>0</v>
      </c>
      <c r="BD9" s="125">
        <f>-'Inversión 1 financiada'!AO9</f>
        <v>0</v>
      </c>
      <c r="BE9" s="125">
        <f>-'Inversión 1 financiada'!AP9</f>
        <v>0</v>
      </c>
      <c r="BF9" s="125">
        <f>-'Inversión 1 financiada'!AQ9</f>
        <v>0</v>
      </c>
      <c r="BG9" s="125">
        <f>-'Inversión 1 financiada'!AR9</f>
        <v>0</v>
      </c>
      <c r="BH9" s="125">
        <f>-'Inversión 1 financiada'!AS9</f>
        <v>0</v>
      </c>
      <c r="BI9" s="125">
        <f>-'Inversión 1 financiada'!AT9</f>
        <v>0</v>
      </c>
      <c r="BJ9" s="125">
        <f>-'Inversión 1 financiada'!AU9</f>
        <v>0</v>
      </c>
      <c r="BK9" s="125">
        <f>-'Inversión 1 financiada'!AV9</f>
        <v>0</v>
      </c>
      <c r="BL9" s="125">
        <f>-'Inversión 1 financiada'!AW9</f>
        <v>0</v>
      </c>
      <c r="BM9" s="125">
        <f>-'Inversión 1 financiada'!AX9</f>
        <v>0</v>
      </c>
      <c r="BN9" s="125">
        <f>-'Inversión 1 financiada'!AY9</f>
        <v>0</v>
      </c>
      <c r="BO9" s="125">
        <f>-'Inversión 1 financiada'!AZ9</f>
        <v>0</v>
      </c>
      <c r="BP9" s="125">
        <f>-'Inversión 1 financiada'!BA9</f>
        <v>0</v>
      </c>
      <c r="BQ9" s="125">
        <f>-'Inversión 1 financiada'!BB9</f>
        <v>0</v>
      </c>
      <c r="BR9" s="125">
        <f>-'Inversión 1 financiada'!BC9</f>
        <v>0</v>
      </c>
    </row>
    <row r="10" spans="1:70" x14ac:dyDescent="0.25">
      <c r="B10" s="59" t="s">
        <v>68</v>
      </c>
      <c r="C10" s="62" t="str">
        <f>+VLOOKUP(B10,'resumen UCAP'!$A$5:$O$329,2,0)</f>
        <v>Luminaria led 100-120w</v>
      </c>
      <c r="D10" s="63">
        <f>+'Desmonte Infr. financiada'!D10</f>
        <v>120</v>
      </c>
      <c r="E10" s="63" t="str">
        <f>+VLOOKUP(B10,'resumen UCAP'!$A$5:$O$329,3,0)</f>
        <v>Un</v>
      </c>
      <c r="F10" s="64">
        <f>+VLOOKUP(B10,'resumen UCAP'!$A$5:$O$329,15,0)</f>
        <v>1620599</v>
      </c>
      <c r="G10" s="61">
        <v>446</v>
      </c>
      <c r="H10" s="125"/>
      <c r="I10" s="125"/>
      <c r="J10" s="125"/>
      <c r="K10" s="125"/>
      <c r="L10" s="125"/>
      <c r="M10" s="125"/>
      <c r="N10" s="125"/>
      <c r="O10" s="125"/>
      <c r="P10" s="125"/>
      <c r="Q10" s="125"/>
      <c r="R10" s="125"/>
      <c r="S10" s="125"/>
      <c r="T10" s="125"/>
      <c r="U10" s="125"/>
      <c r="V10" s="125"/>
      <c r="W10" s="125">
        <f>-'Inversión 1 financiada'!H10</f>
        <v>0</v>
      </c>
      <c r="X10" s="125">
        <f>-'Inversión 1 financiada'!I10</f>
        <v>0</v>
      </c>
      <c r="Y10" s="125">
        <f>-'Inversión 1 financiada'!J10</f>
        <v>0</v>
      </c>
      <c r="Z10" s="125">
        <f>-'Inversión 1 financiada'!K10</f>
        <v>0</v>
      </c>
      <c r="AA10" s="125">
        <f>-'Inversión 1 financiada'!L10</f>
        <v>0</v>
      </c>
      <c r="AB10" s="125">
        <f>-'Inversión 1 financiada'!M10</f>
        <v>0</v>
      </c>
      <c r="AC10" s="125">
        <f>-'Inversión 1 financiada'!N10</f>
        <v>0</v>
      </c>
      <c r="AD10" s="125">
        <f>-'Inversión 1 financiada'!O10</f>
        <v>0</v>
      </c>
      <c r="AE10" s="125">
        <f>-'Inversión 1 financiada'!P10</f>
        <v>0</v>
      </c>
      <c r="AF10" s="125">
        <f>-'Inversión 1 financiada'!Q10</f>
        <v>0</v>
      </c>
      <c r="AG10" s="125">
        <f>-'Inversión 1 financiada'!R10</f>
        <v>0</v>
      </c>
      <c r="AH10" s="125">
        <f>-'Inversión 1 financiada'!S10</f>
        <v>0</v>
      </c>
      <c r="AI10" s="125">
        <f>-'Inversión 1 financiada'!T10</f>
        <v>0</v>
      </c>
      <c r="AJ10" s="125">
        <f>-'Inversión 1 financiada'!U10</f>
        <v>0</v>
      </c>
      <c r="AK10" s="125">
        <f>-'Inversión 1 financiada'!V10</f>
        <v>0</v>
      </c>
      <c r="AL10" s="125">
        <f>-'Inversión 1 financiada'!W10</f>
        <v>0</v>
      </c>
      <c r="AM10" s="125">
        <f>-'Inversión 1 financiada'!X10</f>
        <v>0</v>
      </c>
      <c r="AN10" s="125">
        <f>-'Inversión 1 financiada'!Y10</f>
        <v>0</v>
      </c>
      <c r="AO10" s="125">
        <f>-'Inversión 1 financiada'!Z10</f>
        <v>0</v>
      </c>
      <c r="AP10" s="125">
        <f>-'Inversión 1 financiada'!AA10</f>
        <v>0</v>
      </c>
      <c r="AQ10" s="125">
        <f>-'Inversión 1 financiada'!AB10</f>
        <v>0</v>
      </c>
      <c r="AR10" s="125">
        <f>-'Inversión 1 financiada'!AC10</f>
        <v>0</v>
      </c>
      <c r="AS10" s="125">
        <f>-'Inversión 1 financiada'!AD10</f>
        <v>0</v>
      </c>
      <c r="AT10" s="125">
        <f>-'Inversión 1 financiada'!AE10</f>
        <v>0</v>
      </c>
      <c r="AU10" s="125">
        <f>-'Inversión 1 financiada'!AF10</f>
        <v>0</v>
      </c>
      <c r="AV10" s="125">
        <f>-'Inversión 1 financiada'!AG10</f>
        <v>0</v>
      </c>
      <c r="AW10" s="125">
        <f>-'Inversión 1 financiada'!AH10</f>
        <v>0</v>
      </c>
      <c r="AX10" s="125">
        <f>-'Inversión 1 financiada'!AI10</f>
        <v>0</v>
      </c>
      <c r="AY10" s="125">
        <f>-'Inversión 1 financiada'!AJ10</f>
        <v>0</v>
      </c>
      <c r="AZ10" s="125">
        <f>-'Inversión 1 financiada'!AK10</f>
        <v>0</v>
      </c>
      <c r="BA10" s="125">
        <f>-'Inversión 1 financiada'!AL10</f>
        <v>0</v>
      </c>
      <c r="BB10" s="125">
        <f>-'Inversión 1 financiada'!AM10</f>
        <v>0</v>
      </c>
      <c r="BC10" s="125">
        <f>-'Inversión 1 financiada'!AN10</f>
        <v>0</v>
      </c>
      <c r="BD10" s="125">
        <f>-'Inversión 1 financiada'!AO10</f>
        <v>0</v>
      </c>
      <c r="BE10" s="125">
        <f>-'Inversión 1 financiada'!AP10</f>
        <v>0</v>
      </c>
      <c r="BF10" s="125">
        <f>-'Inversión 1 financiada'!AQ10</f>
        <v>0</v>
      </c>
      <c r="BG10" s="125">
        <f>-'Inversión 1 financiada'!AR10</f>
        <v>0</v>
      </c>
      <c r="BH10" s="125">
        <f>-'Inversión 1 financiada'!AS10</f>
        <v>0</v>
      </c>
      <c r="BI10" s="125">
        <f>-'Inversión 1 financiada'!AT10</f>
        <v>0</v>
      </c>
      <c r="BJ10" s="125">
        <f>-'Inversión 1 financiada'!AU10</f>
        <v>0</v>
      </c>
      <c r="BK10" s="125">
        <f>-'Inversión 1 financiada'!AV10</f>
        <v>0</v>
      </c>
      <c r="BL10" s="125">
        <f>-'Inversión 1 financiada'!AW10</f>
        <v>0</v>
      </c>
      <c r="BM10" s="125">
        <f>-'Inversión 1 financiada'!AX10</f>
        <v>0</v>
      </c>
      <c r="BN10" s="125">
        <f>-'Inversión 1 financiada'!AY10</f>
        <v>0</v>
      </c>
      <c r="BO10" s="125">
        <f>-'Inversión 1 financiada'!AZ10</f>
        <v>0</v>
      </c>
      <c r="BP10" s="125">
        <f>-'Inversión 1 financiada'!BA10</f>
        <v>0</v>
      </c>
      <c r="BQ10" s="125">
        <f>-'Inversión 1 financiada'!BB10</f>
        <v>0</v>
      </c>
      <c r="BR10" s="125">
        <f>-'Inversión 1 financiada'!BC10</f>
        <v>0</v>
      </c>
    </row>
    <row r="11" spans="1:70" x14ac:dyDescent="0.25">
      <c r="B11" s="59" t="s">
        <v>71</v>
      </c>
      <c r="C11" s="62" t="str">
        <f>+VLOOKUP(B11,'resumen UCAP'!$A$5:$O$329,2,0)</f>
        <v>Luminaria led 30-40w</v>
      </c>
      <c r="D11" s="63">
        <f>+'Desmonte Infr. financiada'!D11</f>
        <v>40</v>
      </c>
      <c r="E11" s="63" t="str">
        <f>+VLOOKUP(B11,'resumen UCAP'!$A$5:$O$329,3,0)</f>
        <v>Un</v>
      </c>
      <c r="F11" s="64">
        <f>+VLOOKUP(B11,'resumen UCAP'!$A$5:$O$329,15,0)</f>
        <v>894909</v>
      </c>
      <c r="G11" s="61">
        <v>205</v>
      </c>
      <c r="H11" s="125"/>
      <c r="I11" s="125"/>
      <c r="J11" s="125"/>
      <c r="K11" s="125"/>
      <c r="L11" s="125"/>
      <c r="M11" s="125"/>
      <c r="N11" s="125"/>
      <c r="O11" s="125"/>
      <c r="P11" s="125"/>
      <c r="Q11" s="125"/>
      <c r="R11" s="125"/>
      <c r="S11" s="125"/>
      <c r="T11" s="125"/>
      <c r="U11" s="125"/>
      <c r="V11" s="125"/>
      <c r="W11" s="125">
        <f>-'Inversión 1 financiada'!H11</f>
        <v>0</v>
      </c>
      <c r="X11" s="125">
        <f>-'Inversión 1 financiada'!I11</f>
        <v>0</v>
      </c>
      <c r="Y11" s="125">
        <f>-'Inversión 1 financiada'!J11</f>
        <v>0</v>
      </c>
      <c r="Z11" s="125">
        <f>-'Inversión 1 financiada'!K11</f>
        <v>0</v>
      </c>
      <c r="AA11" s="125">
        <f>-'Inversión 1 financiada'!L11</f>
        <v>0</v>
      </c>
      <c r="AB11" s="125">
        <f>-'Inversión 1 financiada'!M11</f>
        <v>0</v>
      </c>
      <c r="AC11" s="125">
        <f>-'Inversión 1 financiada'!N11</f>
        <v>0</v>
      </c>
      <c r="AD11" s="125">
        <f>-'Inversión 1 financiada'!O11</f>
        <v>0</v>
      </c>
      <c r="AE11" s="125">
        <f>-'Inversión 1 financiada'!P11</f>
        <v>0</v>
      </c>
      <c r="AF11" s="125">
        <f>-'Inversión 1 financiada'!Q11</f>
        <v>0</v>
      </c>
      <c r="AG11" s="125">
        <f>-'Inversión 1 financiada'!R11</f>
        <v>0</v>
      </c>
      <c r="AH11" s="125">
        <f>-'Inversión 1 financiada'!S11</f>
        <v>0</v>
      </c>
      <c r="AI11" s="125">
        <f>-'Inversión 1 financiada'!T11</f>
        <v>0</v>
      </c>
      <c r="AJ11" s="125">
        <f>-'Inversión 1 financiada'!U11</f>
        <v>0</v>
      </c>
      <c r="AK11" s="125">
        <f>-'Inversión 1 financiada'!V11</f>
        <v>0</v>
      </c>
      <c r="AL11" s="125">
        <f>-'Inversión 1 financiada'!W11</f>
        <v>0</v>
      </c>
      <c r="AM11" s="125">
        <f>-'Inversión 1 financiada'!X11</f>
        <v>0</v>
      </c>
      <c r="AN11" s="125">
        <f>-'Inversión 1 financiada'!Y11</f>
        <v>0</v>
      </c>
      <c r="AO11" s="125">
        <f>-'Inversión 1 financiada'!Z11</f>
        <v>0</v>
      </c>
      <c r="AP11" s="125">
        <f>-'Inversión 1 financiada'!AA11</f>
        <v>0</v>
      </c>
      <c r="AQ11" s="125">
        <f>-'Inversión 1 financiada'!AB11</f>
        <v>0</v>
      </c>
      <c r="AR11" s="125">
        <f>-'Inversión 1 financiada'!AC11</f>
        <v>0</v>
      </c>
      <c r="AS11" s="125">
        <f>-'Inversión 1 financiada'!AD11</f>
        <v>0</v>
      </c>
      <c r="AT11" s="125">
        <f>-'Inversión 1 financiada'!AE11</f>
        <v>0</v>
      </c>
      <c r="AU11" s="125">
        <f>-'Inversión 1 financiada'!AF11</f>
        <v>0</v>
      </c>
      <c r="AV11" s="125">
        <f>-'Inversión 1 financiada'!AG11</f>
        <v>0</v>
      </c>
      <c r="AW11" s="125">
        <f>-'Inversión 1 financiada'!AH11</f>
        <v>0</v>
      </c>
      <c r="AX11" s="125">
        <f>-'Inversión 1 financiada'!AI11</f>
        <v>0</v>
      </c>
      <c r="AY11" s="125">
        <f>-'Inversión 1 financiada'!AJ11</f>
        <v>0</v>
      </c>
      <c r="AZ11" s="125">
        <f>-'Inversión 1 financiada'!AK11</f>
        <v>0</v>
      </c>
      <c r="BA11" s="125">
        <f>-'Inversión 1 financiada'!AL11</f>
        <v>0</v>
      </c>
      <c r="BB11" s="125">
        <f>-'Inversión 1 financiada'!AM11</f>
        <v>0</v>
      </c>
      <c r="BC11" s="125">
        <f>-'Inversión 1 financiada'!AN11</f>
        <v>0</v>
      </c>
      <c r="BD11" s="125">
        <f>-'Inversión 1 financiada'!AO11</f>
        <v>0</v>
      </c>
      <c r="BE11" s="125">
        <f>-'Inversión 1 financiada'!AP11</f>
        <v>0</v>
      </c>
      <c r="BF11" s="125">
        <f>-'Inversión 1 financiada'!AQ11</f>
        <v>0</v>
      </c>
      <c r="BG11" s="125">
        <f>-'Inversión 1 financiada'!AR11</f>
        <v>0</v>
      </c>
      <c r="BH11" s="125">
        <f>-'Inversión 1 financiada'!AS11</f>
        <v>0</v>
      </c>
      <c r="BI11" s="125">
        <f>-'Inversión 1 financiada'!AT11</f>
        <v>0</v>
      </c>
      <c r="BJ11" s="125">
        <f>-'Inversión 1 financiada'!AU11</f>
        <v>0</v>
      </c>
      <c r="BK11" s="125">
        <f>-'Inversión 1 financiada'!AV11</f>
        <v>0</v>
      </c>
      <c r="BL11" s="125">
        <f>-'Inversión 1 financiada'!AW11</f>
        <v>0</v>
      </c>
      <c r="BM11" s="125">
        <f>-'Inversión 1 financiada'!AX11</f>
        <v>0</v>
      </c>
      <c r="BN11" s="125">
        <f>-'Inversión 1 financiada'!AY11</f>
        <v>0</v>
      </c>
      <c r="BO11" s="125">
        <f>-'Inversión 1 financiada'!AZ11</f>
        <v>0</v>
      </c>
      <c r="BP11" s="125">
        <f>-'Inversión 1 financiada'!BA11</f>
        <v>0</v>
      </c>
      <c r="BQ11" s="125">
        <f>-'Inversión 1 financiada'!BB11</f>
        <v>0</v>
      </c>
      <c r="BR11" s="125">
        <f>-'Inversión 1 financiada'!BC11</f>
        <v>0</v>
      </c>
    </row>
    <row r="12" spans="1:70" x14ac:dyDescent="0.25">
      <c r="B12" s="59" t="s">
        <v>290</v>
      </c>
      <c r="C12" s="62" t="str">
        <f>+VLOOKUP(B12,'resumen UCAP'!$A$5:$O$329,2,0)</f>
        <v>Luminaria led 50-60w</v>
      </c>
      <c r="D12" s="63">
        <f>+'Desmonte Infr. financiada'!D12</f>
        <v>60</v>
      </c>
      <c r="E12" s="63" t="str">
        <f>+VLOOKUP(B12,'resumen UCAP'!$A$5:$O$329,3,0)</f>
        <v>Un</v>
      </c>
      <c r="F12" s="64">
        <f>+VLOOKUP(B12,'resumen UCAP'!$A$5:$O$329,15,0)</f>
        <v>978630</v>
      </c>
      <c r="G12" s="61">
        <v>367</v>
      </c>
      <c r="H12" s="125"/>
      <c r="I12" s="125"/>
      <c r="J12" s="125"/>
      <c r="K12" s="125"/>
      <c r="L12" s="125"/>
      <c r="M12" s="125"/>
      <c r="N12" s="125"/>
      <c r="O12" s="125"/>
      <c r="P12" s="125"/>
      <c r="Q12" s="125"/>
      <c r="R12" s="125"/>
      <c r="S12" s="125"/>
      <c r="T12" s="125"/>
      <c r="U12" s="125"/>
      <c r="V12" s="125"/>
      <c r="W12" s="125">
        <f>-'Inversión 1 financiada'!H12</f>
        <v>0</v>
      </c>
      <c r="X12" s="125">
        <f>-'Inversión 1 financiada'!I12</f>
        <v>0</v>
      </c>
      <c r="Y12" s="125">
        <f>-'Inversión 1 financiada'!J12</f>
        <v>0</v>
      </c>
      <c r="Z12" s="125">
        <f>-'Inversión 1 financiada'!K12</f>
        <v>0</v>
      </c>
      <c r="AA12" s="125">
        <f>-'Inversión 1 financiada'!L12</f>
        <v>0</v>
      </c>
      <c r="AB12" s="125">
        <f>-'Inversión 1 financiada'!M12</f>
        <v>0</v>
      </c>
      <c r="AC12" s="125">
        <f>-'Inversión 1 financiada'!N12</f>
        <v>0</v>
      </c>
      <c r="AD12" s="125">
        <f>-'Inversión 1 financiada'!O12</f>
        <v>0</v>
      </c>
      <c r="AE12" s="125">
        <f>-'Inversión 1 financiada'!P12</f>
        <v>0</v>
      </c>
      <c r="AF12" s="125">
        <f>-'Inversión 1 financiada'!Q12</f>
        <v>0</v>
      </c>
      <c r="AG12" s="125">
        <f>-'Inversión 1 financiada'!R12</f>
        <v>0</v>
      </c>
      <c r="AH12" s="125">
        <f>-'Inversión 1 financiada'!S12</f>
        <v>0</v>
      </c>
      <c r="AI12" s="125">
        <f>-'Inversión 1 financiada'!T12</f>
        <v>0</v>
      </c>
      <c r="AJ12" s="125">
        <f>-'Inversión 1 financiada'!U12</f>
        <v>0</v>
      </c>
      <c r="AK12" s="125">
        <f>-'Inversión 1 financiada'!V12</f>
        <v>0</v>
      </c>
      <c r="AL12" s="125">
        <f>-'Inversión 1 financiada'!W12</f>
        <v>0</v>
      </c>
      <c r="AM12" s="125">
        <f>-'Inversión 1 financiada'!X12</f>
        <v>0</v>
      </c>
      <c r="AN12" s="125">
        <f>-'Inversión 1 financiada'!Y12</f>
        <v>0</v>
      </c>
      <c r="AO12" s="125">
        <f>-'Inversión 1 financiada'!Z12</f>
        <v>0</v>
      </c>
      <c r="AP12" s="125">
        <f>-'Inversión 1 financiada'!AA12</f>
        <v>0</v>
      </c>
      <c r="AQ12" s="125">
        <f>-'Inversión 1 financiada'!AB12</f>
        <v>0</v>
      </c>
      <c r="AR12" s="125">
        <f>-'Inversión 1 financiada'!AC12</f>
        <v>0</v>
      </c>
      <c r="AS12" s="125">
        <f>-'Inversión 1 financiada'!AD12</f>
        <v>0</v>
      </c>
      <c r="AT12" s="125">
        <f>-'Inversión 1 financiada'!AE12</f>
        <v>0</v>
      </c>
      <c r="AU12" s="125">
        <f>-'Inversión 1 financiada'!AF12</f>
        <v>0</v>
      </c>
      <c r="AV12" s="125">
        <f>-'Inversión 1 financiada'!AG12</f>
        <v>0</v>
      </c>
      <c r="AW12" s="125">
        <f>-'Inversión 1 financiada'!AH12</f>
        <v>0</v>
      </c>
      <c r="AX12" s="125">
        <f>-'Inversión 1 financiada'!AI12</f>
        <v>0</v>
      </c>
      <c r="AY12" s="125">
        <f>-'Inversión 1 financiada'!AJ12</f>
        <v>0</v>
      </c>
      <c r="AZ12" s="125">
        <f>-'Inversión 1 financiada'!AK12</f>
        <v>0</v>
      </c>
      <c r="BA12" s="125">
        <f>-'Inversión 1 financiada'!AL12</f>
        <v>0</v>
      </c>
      <c r="BB12" s="125">
        <f>-'Inversión 1 financiada'!AM12</f>
        <v>0</v>
      </c>
      <c r="BC12" s="125">
        <f>-'Inversión 1 financiada'!AN12</f>
        <v>0</v>
      </c>
      <c r="BD12" s="125">
        <f>-'Inversión 1 financiada'!AO12</f>
        <v>0</v>
      </c>
      <c r="BE12" s="125">
        <f>-'Inversión 1 financiada'!AP12</f>
        <v>0</v>
      </c>
      <c r="BF12" s="125">
        <f>-'Inversión 1 financiada'!AQ12</f>
        <v>0</v>
      </c>
      <c r="BG12" s="125">
        <f>-'Inversión 1 financiada'!AR12</f>
        <v>0</v>
      </c>
      <c r="BH12" s="125">
        <f>-'Inversión 1 financiada'!AS12</f>
        <v>0</v>
      </c>
      <c r="BI12" s="125">
        <f>-'Inversión 1 financiada'!AT12</f>
        <v>0</v>
      </c>
      <c r="BJ12" s="125">
        <f>-'Inversión 1 financiada'!AU12</f>
        <v>0</v>
      </c>
      <c r="BK12" s="125">
        <f>-'Inversión 1 financiada'!AV12</f>
        <v>0</v>
      </c>
      <c r="BL12" s="125">
        <f>-'Inversión 1 financiada'!AW12</f>
        <v>0</v>
      </c>
      <c r="BM12" s="125">
        <f>-'Inversión 1 financiada'!AX12</f>
        <v>0</v>
      </c>
      <c r="BN12" s="125">
        <f>-'Inversión 1 financiada'!AY12</f>
        <v>0</v>
      </c>
      <c r="BO12" s="125">
        <f>-'Inversión 1 financiada'!AZ12</f>
        <v>0</v>
      </c>
      <c r="BP12" s="125">
        <f>-'Inversión 1 financiada'!BA12</f>
        <v>0</v>
      </c>
      <c r="BQ12" s="125">
        <f>-'Inversión 1 financiada'!BB12</f>
        <v>0</v>
      </c>
      <c r="BR12" s="125">
        <f>-'Inversión 1 financiada'!BC12</f>
        <v>0</v>
      </c>
    </row>
    <row r="13" spans="1:70" x14ac:dyDescent="0.25">
      <c r="B13" s="59" t="s">
        <v>291</v>
      </c>
      <c r="C13" s="62" t="str">
        <f>+VLOOKUP(B13,'resumen UCAP'!$A$5:$O$329,2,0)</f>
        <v>Luminaria led 80-90w</v>
      </c>
      <c r="D13" s="63">
        <f>+'Desmonte Infr. financiada'!D13</f>
        <v>90</v>
      </c>
      <c r="E13" s="63" t="str">
        <f>+VLOOKUP(B13,'resumen UCAP'!$A$5:$O$329,3,0)</f>
        <v>Un</v>
      </c>
      <c r="F13" s="64">
        <f>+VLOOKUP(B13,'resumen UCAP'!$A$5:$O$329,15,0)</f>
        <v>1547358</v>
      </c>
      <c r="G13" s="61">
        <v>61</v>
      </c>
      <c r="H13" s="125"/>
      <c r="I13" s="125"/>
      <c r="J13" s="125"/>
      <c r="K13" s="125"/>
      <c r="L13" s="125"/>
      <c r="M13" s="125"/>
      <c r="N13" s="125"/>
      <c r="O13" s="125"/>
      <c r="P13" s="125"/>
      <c r="Q13" s="125"/>
      <c r="R13" s="125"/>
      <c r="S13" s="125"/>
      <c r="T13" s="125"/>
      <c r="U13" s="125"/>
      <c r="V13" s="125"/>
      <c r="W13" s="125">
        <f>-'Inversión 1 financiada'!H13</f>
        <v>0</v>
      </c>
      <c r="X13" s="125">
        <f>-'Inversión 1 financiada'!I13</f>
        <v>0</v>
      </c>
      <c r="Y13" s="125">
        <f>-'Inversión 1 financiada'!J13</f>
        <v>0</v>
      </c>
      <c r="Z13" s="125">
        <f>-'Inversión 1 financiada'!K13</f>
        <v>0</v>
      </c>
      <c r="AA13" s="125">
        <f>-'Inversión 1 financiada'!L13</f>
        <v>0</v>
      </c>
      <c r="AB13" s="125">
        <f>-'Inversión 1 financiada'!M13</f>
        <v>0</v>
      </c>
      <c r="AC13" s="125">
        <f>-'Inversión 1 financiada'!N13</f>
        <v>0</v>
      </c>
      <c r="AD13" s="125">
        <f>-'Inversión 1 financiada'!O13</f>
        <v>0</v>
      </c>
      <c r="AE13" s="125">
        <f>-'Inversión 1 financiada'!P13</f>
        <v>0</v>
      </c>
      <c r="AF13" s="125">
        <f>-'Inversión 1 financiada'!Q13</f>
        <v>0</v>
      </c>
      <c r="AG13" s="125">
        <f>-'Inversión 1 financiada'!R13</f>
        <v>0</v>
      </c>
      <c r="AH13" s="125">
        <f>-'Inversión 1 financiada'!S13</f>
        <v>0</v>
      </c>
      <c r="AI13" s="125">
        <f>-'Inversión 1 financiada'!T13</f>
        <v>0</v>
      </c>
      <c r="AJ13" s="125">
        <f>-'Inversión 1 financiada'!U13</f>
        <v>0</v>
      </c>
      <c r="AK13" s="125">
        <f>-'Inversión 1 financiada'!V13</f>
        <v>0</v>
      </c>
      <c r="AL13" s="125">
        <f>-'Inversión 1 financiada'!W13</f>
        <v>0</v>
      </c>
      <c r="AM13" s="125">
        <f>-'Inversión 1 financiada'!X13</f>
        <v>0</v>
      </c>
      <c r="AN13" s="125">
        <f>-'Inversión 1 financiada'!Y13</f>
        <v>0</v>
      </c>
      <c r="AO13" s="125">
        <f>-'Inversión 1 financiada'!Z13</f>
        <v>0</v>
      </c>
      <c r="AP13" s="125">
        <f>-'Inversión 1 financiada'!AA13</f>
        <v>0</v>
      </c>
      <c r="AQ13" s="125">
        <f>-'Inversión 1 financiada'!AB13</f>
        <v>0</v>
      </c>
      <c r="AR13" s="125">
        <f>-'Inversión 1 financiada'!AC13</f>
        <v>0</v>
      </c>
      <c r="AS13" s="125">
        <f>-'Inversión 1 financiada'!AD13</f>
        <v>0</v>
      </c>
      <c r="AT13" s="125">
        <f>-'Inversión 1 financiada'!AE13</f>
        <v>0</v>
      </c>
      <c r="AU13" s="125">
        <f>-'Inversión 1 financiada'!AF13</f>
        <v>0</v>
      </c>
      <c r="AV13" s="125">
        <f>-'Inversión 1 financiada'!AG13</f>
        <v>0</v>
      </c>
      <c r="AW13" s="125">
        <f>-'Inversión 1 financiada'!AH13</f>
        <v>0</v>
      </c>
      <c r="AX13" s="125">
        <f>-'Inversión 1 financiada'!AI13</f>
        <v>0</v>
      </c>
      <c r="AY13" s="125">
        <f>-'Inversión 1 financiada'!AJ13</f>
        <v>0</v>
      </c>
      <c r="AZ13" s="125">
        <f>-'Inversión 1 financiada'!AK13</f>
        <v>0</v>
      </c>
      <c r="BA13" s="125">
        <f>-'Inversión 1 financiada'!AL13</f>
        <v>0</v>
      </c>
      <c r="BB13" s="125">
        <f>-'Inversión 1 financiada'!AM13</f>
        <v>0</v>
      </c>
      <c r="BC13" s="125">
        <f>-'Inversión 1 financiada'!AN13</f>
        <v>0</v>
      </c>
      <c r="BD13" s="125">
        <f>-'Inversión 1 financiada'!AO13</f>
        <v>0</v>
      </c>
      <c r="BE13" s="125">
        <f>-'Inversión 1 financiada'!AP13</f>
        <v>0</v>
      </c>
      <c r="BF13" s="125">
        <f>-'Inversión 1 financiada'!AQ13</f>
        <v>0</v>
      </c>
      <c r="BG13" s="125">
        <f>-'Inversión 1 financiada'!AR13</f>
        <v>0</v>
      </c>
      <c r="BH13" s="125">
        <f>-'Inversión 1 financiada'!AS13</f>
        <v>0</v>
      </c>
      <c r="BI13" s="125">
        <f>-'Inversión 1 financiada'!AT13</f>
        <v>0</v>
      </c>
      <c r="BJ13" s="125">
        <f>-'Inversión 1 financiada'!AU13</f>
        <v>0</v>
      </c>
      <c r="BK13" s="125">
        <f>-'Inversión 1 financiada'!AV13</f>
        <v>0</v>
      </c>
      <c r="BL13" s="125">
        <f>-'Inversión 1 financiada'!AW13</f>
        <v>0</v>
      </c>
      <c r="BM13" s="125">
        <f>-'Inversión 1 financiada'!AX13</f>
        <v>0</v>
      </c>
      <c r="BN13" s="125">
        <f>-'Inversión 1 financiada'!AY13</f>
        <v>0</v>
      </c>
      <c r="BO13" s="125">
        <f>-'Inversión 1 financiada'!AZ13</f>
        <v>0</v>
      </c>
      <c r="BP13" s="125">
        <f>-'Inversión 1 financiada'!BA13</f>
        <v>0</v>
      </c>
      <c r="BQ13" s="125">
        <f>-'Inversión 1 financiada'!BB13</f>
        <v>0</v>
      </c>
      <c r="BR13" s="125">
        <f>-'Inversión 1 financiada'!BC13</f>
        <v>0</v>
      </c>
    </row>
    <row r="14" spans="1:70" x14ac:dyDescent="0.25">
      <c r="B14" s="59" t="s">
        <v>292</v>
      </c>
      <c r="C14" s="62" t="str">
        <f>+VLOOKUP(B14,'resumen UCAP'!$A$5:$O$329,2,0)</f>
        <v>Luminaria Luxcandel 250w</v>
      </c>
      <c r="D14" s="63">
        <f>+'Desmonte Infr. financiada'!D14</f>
        <v>279</v>
      </c>
      <c r="E14" s="63" t="str">
        <f>+VLOOKUP(B14,'resumen UCAP'!$A$5:$O$329,3,0)</f>
        <v>Un</v>
      </c>
      <c r="F14" s="64">
        <f>+VLOOKUP(B14,'resumen UCAP'!$A$5:$O$329,15,0)</f>
        <v>680659</v>
      </c>
      <c r="G14" s="61">
        <v>85</v>
      </c>
      <c r="H14" s="125"/>
      <c r="I14" s="125"/>
      <c r="J14" s="125"/>
      <c r="K14" s="125"/>
      <c r="L14" s="125"/>
      <c r="M14" s="125"/>
      <c r="N14" s="125"/>
      <c r="O14" s="125"/>
      <c r="P14" s="125"/>
      <c r="Q14" s="125"/>
      <c r="R14" s="125"/>
      <c r="S14" s="125"/>
      <c r="T14" s="125"/>
      <c r="U14" s="125"/>
      <c r="V14" s="125"/>
      <c r="W14" s="125">
        <f>-'Inversión 1 financiada'!H14</f>
        <v>0</v>
      </c>
      <c r="X14" s="125">
        <f>-'Inversión 1 financiada'!I14</f>
        <v>0</v>
      </c>
      <c r="Y14" s="125">
        <f>-'Inversión 1 financiada'!J14</f>
        <v>0</v>
      </c>
      <c r="Z14" s="125">
        <f>-'Inversión 1 financiada'!K14</f>
        <v>0</v>
      </c>
      <c r="AA14" s="125">
        <f>-'Inversión 1 financiada'!L14</f>
        <v>0</v>
      </c>
      <c r="AB14" s="125">
        <f>-'Inversión 1 financiada'!M14</f>
        <v>0</v>
      </c>
      <c r="AC14" s="125">
        <f>-'Inversión 1 financiada'!N14</f>
        <v>0</v>
      </c>
      <c r="AD14" s="125">
        <f>-'Inversión 1 financiada'!O14</f>
        <v>0</v>
      </c>
      <c r="AE14" s="125">
        <f>-'Inversión 1 financiada'!P14</f>
        <v>0</v>
      </c>
      <c r="AF14" s="125">
        <f>-'Inversión 1 financiada'!Q14</f>
        <v>0</v>
      </c>
      <c r="AG14" s="125">
        <f>-'Inversión 1 financiada'!R14</f>
        <v>0</v>
      </c>
      <c r="AH14" s="125">
        <f>-'Inversión 1 financiada'!S14</f>
        <v>0</v>
      </c>
      <c r="AI14" s="125">
        <f>-'Inversión 1 financiada'!T14</f>
        <v>0</v>
      </c>
      <c r="AJ14" s="125">
        <f>-'Inversión 1 financiada'!U14</f>
        <v>0</v>
      </c>
      <c r="AK14" s="125">
        <f>-'Inversión 1 financiada'!V14</f>
        <v>0</v>
      </c>
      <c r="AL14" s="125">
        <f>-'Inversión 1 financiada'!W14</f>
        <v>0</v>
      </c>
      <c r="AM14" s="125">
        <f>-'Inversión 1 financiada'!X14</f>
        <v>0</v>
      </c>
      <c r="AN14" s="125">
        <f>-'Inversión 1 financiada'!Y14</f>
        <v>0</v>
      </c>
      <c r="AO14" s="125">
        <f>-'Inversión 1 financiada'!Z14</f>
        <v>0</v>
      </c>
      <c r="AP14" s="125">
        <f>-'Inversión 1 financiada'!AA14</f>
        <v>0</v>
      </c>
      <c r="AQ14" s="125">
        <f>-'Inversión 1 financiada'!AB14</f>
        <v>0</v>
      </c>
      <c r="AR14" s="125">
        <f>-'Inversión 1 financiada'!AC14</f>
        <v>0</v>
      </c>
      <c r="AS14" s="125">
        <f>-'Inversión 1 financiada'!AD14</f>
        <v>0</v>
      </c>
      <c r="AT14" s="125">
        <f>-'Inversión 1 financiada'!AE14</f>
        <v>0</v>
      </c>
      <c r="AU14" s="125">
        <f>-'Inversión 1 financiada'!AF14</f>
        <v>0</v>
      </c>
      <c r="AV14" s="125">
        <f>-'Inversión 1 financiada'!AG14</f>
        <v>0</v>
      </c>
      <c r="AW14" s="125">
        <f>-'Inversión 1 financiada'!AH14</f>
        <v>0</v>
      </c>
      <c r="AX14" s="125">
        <f>-'Inversión 1 financiada'!AI14</f>
        <v>0</v>
      </c>
      <c r="AY14" s="125">
        <f>-'Inversión 1 financiada'!AJ14</f>
        <v>0</v>
      </c>
      <c r="AZ14" s="125">
        <f>-'Inversión 1 financiada'!AK14</f>
        <v>0</v>
      </c>
      <c r="BA14" s="125">
        <f>-'Inversión 1 financiada'!AL14</f>
        <v>0</v>
      </c>
      <c r="BB14" s="125">
        <f>-'Inversión 1 financiada'!AM14</f>
        <v>0</v>
      </c>
      <c r="BC14" s="125">
        <f>-'Inversión 1 financiada'!AN14</f>
        <v>0</v>
      </c>
      <c r="BD14" s="125">
        <f>-'Inversión 1 financiada'!AO14</f>
        <v>0</v>
      </c>
      <c r="BE14" s="125">
        <f>-'Inversión 1 financiada'!AP14</f>
        <v>0</v>
      </c>
      <c r="BF14" s="125">
        <f>-'Inversión 1 financiada'!AQ14</f>
        <v>0</v>
      </c>
      <c r="BG14" s="125">
        <f>-'Inversión 1 financiada'!AR14</f>
        <v>0</v>
      </c>
      <c r="BH14" s="125">
        <f>-'Inversión 1 financiada'!AS14</f>
        <v>0</v>
      </c>
      <c r="BI14" s="125">
        <f>-'Inversión 1 financiada'!AT14</f>
        <v>0</v>
      </c>
      <c r="BJ14" s="125">
        <f>-'Inversión 1 financiada'!AU14</f>
        <v>0</v>
      </c>
      <c r="BK14" s="125">
        <f>-'Inversión 1 financiada'!AV14</f>
        <v>0</v>
      </c>
      <c r="BL14" s="125">
        <f>-'Inversión 1 financiada'!AW14</f>
        <v>0</v>
      </c>
      <c r="BM14" s="125">
        <f>-'Inversión 1 financiada'!AX14</f>
        <v>0</v>
      </c>
      <c r="BN14" s="125">
        <f>-'Inversión 1 financiada'!AY14</f>
        <v>0</v>
      </c>
      <c r="BO14" s="125">
        <f>-'Inversión 1 financiada'!AZ14</f>
        <v>0</v>
      </c>
      <c r="BP14" s="125">
        <f>-'Inversión 1 financiada'!BA14</f>
        <v>0</v>
      </c>
      <c r="BQ14" s="125">
        <f>-'Inversión 1 financiada'!BB14</f>
        <v>0</v>
      </c>
      <c r="BR14" s="125">
        <f>-'Inversión 1 financiada'!BC14</f>
        <v>0</v>
      </c>
    </row>
    <row r="15" spans="1:70" x14ac:dyDescent="0.25">
      <c r="B15" s="59" t="s">
        <v>293</v>
      </c>
      <c r="C15" s="62" t="str">
        <f>+VLOOKUP(B15,'resumen UCAP'!$A$5:$O$329,2,0)</f>
        <v>Luminaria Na 100w</v>
      </c>
      <c r="D15" s="63">
        <f>+'Desmonte Infr. financiada'!D15</f>
        <v>115</v>
      </c>
      <c r="E15" s="63" t="str">
        <f>+VLOOKUP(B15,'resumen UCAP'!$A$5:$O$329,3,0)</f>
        <v>Un</v>
      </c>
      <c r="F15" s="64">
        <f>+VLOOKUP(B15,'resumen UCAP'!$A$5:$O$329,15,0)</f>
        <v>272297</v>
      </c>
      <c r="G15" s="123">
        <v>730</v>
      </c>
      <c r="H15" s="125"/>
      <c r="I15" s="125"/>
      <c r="J15" s="125"/>
      <c r="K15" s="125"/>
      <c r="L15" s="125"/>
      <c r="M15" s="125"/>
      <c r="N15" s="125"/>
      <c r="O15" s="125"/>
      <c r="P15" s="125"/>
      <c r="Q15" s="125"/>
      <c r="R15" s="125"/>
      <c r="S15" s="125"/>
      <c r="T15" s="125"/>
      <c r="U15" s="125"/>
      <c r="V15" s="125"/>
      <c r="W15" s="125">
        <f>-'Inversión 1 financiada'!H15</f>
        <v>0</v>
      </c>
      <c r="X15" s="125">
        <f>-'Inversión 1 financiada'!I15</f>
        <v>0</v>
      </c>
      <c r="Y15" s="125">
        <f>-'Inversión 1 financiada'!J15</f>
        <v>0</v>
      </c>
      <c r="Z15" s="125">
        <f>-'Inversión 1 financiada'!K15</f>
        <v>0</v>
      </c>
      <c r="AA15" s="125">
        <f>-'Inversión 1 financiada'!L15</f>
        <v>0</v>
      </c>
      <c r="AB15" s="125">
        <f>-'Inversión 1 financiada'!M15</f>
        <v>0</v>
      </c>
      <c r="AC15" s="125">
        <f>-'Inversión 1 financiada'!N15</f>
        <v>0</v>
      </c>
      <c r="AD15" s="125">
        <f>-'Inversión 1 financiada'!O15</f>
        <v>0</v>
      </c>
      <c r="AE15" s="125">
        <f>-'Inversión 1 financiada'!P15</f>
        <v>0</v>
      </c>
      <c r="AF15" s="125">
        <f>-'Inversión 1 financiada'!Q15</f>
        <v>0</v>
      </c>
      <c r="AG15" s="125">
        <f>-'Inversión 1 financiada'!R15</f>
        <v>0</v>
      </c>
      <c r="AH15" s="125">
        <f>-'Inversión 1 financiada'!S15</f>
        <v>0</v>
      </c>
      <c r="AI15" s="125">
        <f>-'Inversión 1 financiada'!T15</f>
        <v>0</v>
      </c>
      <c r="AJ15" s="125">
        <f>-'Inversión 1 financiada'!U15</f>
        <v>0</v>
      </c>
      <c r="AK15" s="125">
        <f>-'Inversión 1 financiada'!V15</f>
        <v>0</v>
      </c>
      <c r="AL15" s="125">
        <f>-'Inversión 1 financiada'!W15</f>
        <v>0</v>
      </c>
      <c r="AM15" s="125">
        <f>-'Inversión 1 financiada'!X15</f>
        <v>0</v>
      </c>
      <c r="AN15" s="125">
        <f>-'Inversión 1 financiada'!Y15</f>
        <v>0</v>
      </c>
      <c r="AO15" s="125">
        <f>-'Inversión 1 financiada'!Z15</f>
        <v>0</v>
      </c>
      <c r="AP15" s="125">
        <f>-'Inversión 1 financiada'!AA15</f>
        <v>0</v>
      </c>
      <c r="AQ15" s="125">
        <f>-'Inversión 1 financiada'!AB15</f>
        <v>0</v>
      </c>
      <c r="AR15" s="125">
        <f>-'Inversión 1 financiada'!AC15</f>
        <v>0</v>
      </c>
      <c r="AS15" s="125">
        <f>-'Inversión 1 financiada'!AD15</f>
        <v>0</v>
      </c>
      <c r="AT15" s="125">
        <f>-'Inversión 1 financiada'!AE15</f>
        <v>0</v>
      </c>
      <c r="AU15" s="125">
        <f>-'Inversión 1 financiada'!AF15</f>
        <v>0</v>
      </c>
      <c r="AV15" s="125">
        <f>-'Inversión 1 financiada'!AG15</f>
        <v>0</v>
      </c>
      <c r="AW15" s="125">
        <f>-'Inversión 1 financiada'!AH15</f>
        <v>0</v>
      </c>
      <c r="AX15" s="125">
        <f>-'Inversión 1 financiada'!AI15</f>
        <v>0</v>
      </c>
      <c r="AY15" s="125">
        <f>-'Inversión 1 financiada'!AJ15</f>
        <v>0</v>
      </c>
      <c r="AZ15" s="125">
        <f>-'Inversión 1 financiada'!AK15</f>
        <v>0</v>
      </c>
      <c r="BA15" s="125">
        <f>-'Inversión 1 financiada'!AL15</f>
        <v>0</v>
      </c>
      <c r="BB15" s="125">
        <f>-'Inversión 1 financiada'!AM15</f>
        <v>0</v>
      </c>
      <c r="BC15" s="125">
        <f>-'Inversión 1 financiada'!AN15</f>
        <v>0</v>
      </c>
      <c r="BD15" s="125">
        <f>-'Inversión 1 financiada'!AO15</f>
        <v>0</v>
      </c>
      <c r="BE15" s="125">
        <f>-'Inversión 1 financiada'!AP15</f>
        <v>0</v>
      </c>
      <c r="BF15" s="125">
        <f>-'Inversión 1 financiada'!AQ15</f>
        <v>0</v>
      </c>
      <c r="BG15" s="125">
        <f>-'Inversión 1 financiada'!AR15</f>
        <v>0</v>
      </c>
      <c r="BH15" s="125">
        <f>-'Inversión 1 financiada'!AS15</f>
        <v>0</v>
      </c>
      <c r="BI15" s="125">
        <f>-'Inversión 1 financiada'!AT15</f>
        <v>0</v>
      </c>
      <c r="BJ15" s="125">
        <f>-'Inversión 1 financiada'!AU15</f>
        <v>0</v>
      </c>
      <c r="BK15" s="125">
        <f>-'Inversión 1 financiada'!AV15</f>
        <v>0</v>
      </c>
      <c r="BL15" s="125">
        <f>-'Inversión 1 financiada'!AW15</f>
        <v>0</v>
      </c>
      <c r="BM15" s="125">
        <f>-'Inversión 1 financiada'!AX15</f>
        <v>0</v>
      </c>
      <c r="BN15" s="125">
        <f>-'Inversión 1 financiada'!AY15</f>
        <v>0</v>
      </c>
      <c r="BO15" s="125">
        <f>-'Inversión 1 financiada'!AZ15</f>
        <v>0</v>
      </c>
      <c r="BP15" s="125">
        <f>-'Inversión 1 financiada'!BA15</f>
        <v>0</v>
      </c>
      <c r="BQ15" s="125">
        <f>-'Inversión 1 financiada'!BB15</f>
        <v>0</v>
      </c>
      <c r="BR15" s="125">
        <f>-'Inversión 1 financiada'!BC15</f>
        <v>0</v>
      </c>
    </row>
    <row r="16" spans="1:70" x14ac:dyDescent="0.25">
      <c r="B16" s="59" t="s">
        <v>294</v>
      </c>
      <c r="C16" s="62" t="str">
        <f>+VLOOKUP(B16,'resumen UCAP'!$A$5:$O$329,2,0)</f>
        <v>Luminaria Na 150w</v>
      </c>
      <c r="D16" s="63">
        <f>+'Desmonte Infr. financiada'!D16</f>
        <v>169</v>
      </c>
      <c r="E16" s="63" t="str">
        <f>+VLOOKUP(B16,'resumen UCAP'!$A$5:$O$329,3,0)</f>
        <v>Un</v>
      </c>
      <c r="F16" s="64">
        <f>+VLOOKUP(B16,'resumen UCAP'!$A$5:$O$329,15,0)</f>
        <v>333681</v>
      </c>
      <c r="G16" s="123">
        <v>6350</v>
      </c>
      <c r="H16" s="125"/>
      <c r="I16" s="125"/>
      <c r="J16" s="125"/>
      <c r="K16" s="125"/>
      <c r="L16" s="125"/>
      <c r="M16" s="125"/>
      <c r="N16" s="125"/>
      <c r="O16" s="125"/>
      <c r="P16" s="125"/>
      <c r="Q16" s="125"/>
      <c r="R16" s="125"/>
      <c r="S16" s="125"/>
      <c r="T16" s="125"/>
      <c r="U16" s="125"/>
      <c r="V16" s="125"/>
      <c r="W16" s="125">
        <f>-'Inversión 1 financiada'!H16</f>
        <v>0</v>
      </c>
      <c r="X16" s="125">
        <f>-'Inversión 1 financiada'!I16</f>
        <v>0</v>
      </c>
      <c r="Y16" s="125">
        <f>-'Inversión 1 financiada'!J16</f>
        <v>0</v>
      </c>
      <c r="Z16" s="125">
        <f>-'Inversión 1 financiada'!K16</f>
        <v>0</v>
      </c>
      <c r="AA16" s="125">
        <f>-'Inversión 1 financiada'!L16</f>
        <v>0</v>
      </c>
      <c r="AB16" s="125">
        <f>-'Inversión 1 financiada'!M16</f>
        <v>0</v>
      </c>
      <c r="AC16" s="125">
        <f>-'Inversión 1 financiada'!N16</f>
        <v>0</v>
      </c>
      <c r="AD16" s="125">
        <f>-'Inversión 1 financiada'!O16</f>
        <v>0</v>
      </c>
      <c r="AE16" s="125">
        <f>-'Inversión 1 financiada'!P16</f>
        <v>0</v>
      </c>
      <c r="AF16" s="125">
        <f>-'Inversión 1 financiada'!Q16</f>
        <v>0</v>
      </c>
      <c r="AG16" s="125">
        <f>-'Inversión 1 financiada'!R16</f>
        <v>0</v>
      </c>
      <c r="AH16" s="125">
        <f>-'Inversión 1 financiada'!S16</f>
        <v>0</v>
      </c>
      <c r="AI16" s="125">
        <f>-'Inversión 1 financiada'!T16</f>
        <v>0</v>
      </c>
      <c r="AJ16" s="125">
        <f>-'Inversión 1 financiada'!U16</f>
        <v>0</v>
      </c>
      <c r="AK16" s="125">
        <f>-'Inversión 1 financiada'!V16</f>
        <v>0</v>
      </c>
      <c r="AL16" s="125">
        <f>-'Inversión 1 financiada'!W16</f>
        <v>0</v>
      </c>
      <c r="AM16" s="125">
        <f>-'Inversión 1 financiada'!X16</f>
        <v>0</v>
      </c>
      <c r="AN16" s="125">
        <f>-'Inversión 1 financiada'!Y16</f>
        <v>0</v>
      </c>
      <c r="AO16" s="125">
        <f>-'Inversión 1 financiada'!Z16</f>
        <v>0</v>
      </c>
      <c r="AP16" s="125">
        <f>-'Inversión 1 financiada'!AA16</f>
        <v>0</v>
      </c>
      <c r="AQ16" s="125">
        <f>-'Inversión 1 financiada'!AB16</f>
        <v>0</v>
      </c>
      <c r="AR16" s="125">
        <f>-'Inversión 1 financiada'!AC16</f>
        <v>0</v>
      </c>
      <c r="AS16" s="125">
        <f>-'Inversión 1 financiada'!AD16</f>
        <v>0</v>
      </c>
      <c r="AT16" s="125">
        <f>-'Inversión 1 financiada'!AE16</f>
        <v>0</v>
      </c>
      <c r="AU16" s="125">
        <f>-'Inversión 1 financiada'!AF16</f>
        <v>0</v>
      </c>
      <c r="AV16" s="125">
        <f>-'Inversión 1 financiada'!AG16</f>
        <v>0</v>
      </c>
      <c r="AW16" s="125">
        <f>-'Inversión 1 financiada'!AH16</f>
        <v>0</v>
      </c>
      <c r="AX16" s="125">
        <f>-'Inversión 1 financiada'!AI16</f>
        <v>0</v>
      </c>
      <c r="AY16" s="125">
        <f>-'Inversión 1 financiada'!AJ16</f>
        <v>0</v>
      </c>
      <c r="AZ16" s="125">
        <f>-'Inversión 1 financiada'!AK16</f>
        <v>0</v>
      </c>
      <c r="BA16" s="125">
        <f>-'Inversión 1 financiada'!AL16</f>
        <v>0</v>
      </c>
      <c r="BB16" s="125">
        <f>-'Inversión 1 financiada'!AM16</f>
        <v>0</v>
      </c>
      <c r="BC16" s="125">
        <f>-'Inversión 1 financiada'!AN16</f>
        <v>0</v>
      </c>
      <c r="BD16" s="125">
        <f>-'Inversión 1 financiada'!AO16</f>
        <v>0</v>
      </c>
      <c r="BE16" s="125">
        <f>-'Inversión 1 financiada'!AP16</f>
        <v>0</v>
      </c>
      <c r="BF16" s="125">
        <f>-'Inversión 1 financiada'!AQ16</f>
        <v>0</v>
      </c>
      <c r="BG16" s="125">
        <f>-'Inversión 1 financiada'!AR16</f>
        <v>0</v>
      </c>
      <c r="BH16" s="125">
        <f>-'Inversión 1 financiada'!AS16</f>
        <v>0</v>
      </c>
      <c r="BI16" s="125">
        <f>-'Inversión 1 financiada'!AT16</f>
        <v>0</v>
      </c>
      <c r="BJ16" s="125">
        <f>-'Inversión 1 financiada'!AU16</f>
        <v>0</v>
      </c>
      <c r="BK16" s="125">
        <f>-'Inversión 1 financiada'!AV16</f>
        <v>0</v>
      </c>
      <c r="BL16" s="125">
        <f>-'Inversión 1 financiada'!AW16</f>
        <v>0</v>
      </c>
      <c r="BM16" s="125">
        <f>-'Inversión 1 financiada'!AX16</f>
        <v>0</v>
      </c>
      <c r="BN16" s="125">
        <f>-'Inversión 1 financiada'!AY16</f>
        <v>0</v>
      </c>
      <c r="BO16" s="125">
        <f>-'Inversión 1 financiada'!AZ16</f>
        <v>0</v>
      </c>
      <c r="BP16" s="125">
        <f>-'Inversión 1 financiada'!BA16</f>
        <v>0</v>
      </c>
      <c r="BQ16" s="125">
        <f>-'Inversión 1 financiada'!BB16</f>
        <v>0</v>
      </c>
      <c r="BR16" s="125">
        <f>-'Inversión 1 financiada'!BC16</f>
        <v>0</v>
      </c>
    </row>
    <row r="17" spans="2:70" x14ac:dyDescent="0.25">
      <c r="B17" s="59" t="s">
        <v>295</v>
      </c>
      <c r="C17" s="62" t="str">
        <f>+VLOOKUP(B17,'resumen UCAP'!$A$5:$O$329,2,0)</f>
        <v>Luminaria Na 250w</v>
      </c>
      <c r="D17" s="63">
        <f>+'Desmonte Infr. financiada'!D17</f>
        <v>279</v>
      </c>
      <c r="E17" s="63" t="str">
        <f>+VLOOKUP(B17,'resumen UCAP'!$A$5:$O$329,3,0)</f>
        <v>Un</v>
      </c>
      <c r="F17" s="64">
        <f>+VLOOKUP(B17,'resumen UCAP'!$A$5:$O$329,15,0)</f>
        <v>433630</v>
      </c>
      <c r="G17" s="123">
        <v>2457</v>
      </c>
      <c r="H17" s="125"/>
      <c r="I17" s="125"/>
      <c r="J17" s="125"/>
      <c r="K17" s="125"/>
      <c r="L17" s="125"/>
      <c r="M17" s="125"/>
      <c r="N17" s="125"/>
      <c r="O17" s="125"/>
      <c r="P17" s="125"/>
      <c r="Q17" s="125"/>
      <c r="R17" s="125"/>
      <c r="S17" s="125"/>
      <c r="T17" s="125"/>
      <c r="U17" s="125"/>
      <c r="V17" s="125"/>
      <c r="W17" s="125">
        <f>-'Inversión 1 financiada'!H17</f>
        <v>0</v>
      </c>
      <c r="X17" s="125">
        <f>-'Inversión 1 financiada'!I17</f>
        <v>0</v>
      </c>
      <c r="Y17" s="125">
        <f>-'Inversión 1 financiada'!J17</f>
        <v>0</v>
      </c>
      <c r="Z17" s="125">
        <f>-'Inversión 1 financiada'!K17</f>
        <v>0</v>
      </c>
      <c r="AA17" s="125">
        <f>-'Inversión 1 financiada'!L17</f>
        <v>0</v>
      </c>
      <c r="AB17" s="125">
        <f>-'Inversión 1 financiada'!M17</f>
        <v>0</v>
      </c>
      <c r="AC17" s="125">
        <f>-'Inversión 1 financiada'!N17</f>
        <v>0</v>
      </c>
      <c r="AD17" s="125">
        <f>-'Inversión 1 financiada'!O17</f>
        <v>0</v>
      </c>
      <c r="AE17" s="125">
        <f>-'Inversión 1 financiada'!P17</f>
        <v>0</v>
      </c>
      <c r="AF17" s="125">
        <f>-'Inversión 1 financiada'!Q17</f>
        <v>0</v>
      </c>
      <c r="AG17" s="125">
        <f>-'Inversión 1 financiada'!R17</f>
        <v>0</v>
      </c>
      <c r="AH17" s="125">
        <f>-'Inversión 1 financiada'!S17</f>
        <v>0</v>
      </c>
      <c r="AI17" s="125">
        <f>-'Inversión 1 financiada'!T17</f>
        <v>0</v>
      </c>
      <c r="AJ17" s="125">
        <f>-'Inversión 1 financiada'!U17</f>
        <v>0</v>
      </c>
      <c r="AK17" s="125">
        <f>-'Inversión 1 financiada'!V17</f>
        <v>0</v>
      </c>
      <c r="AL17" s="125">
        <f>-'Inversión 1 financiada'!W17</f>
        <v>0</v>
      </c>
      <c r="AM17" s="125">
        <f>-'Inversión 1 financiada'!X17</f>
        <v>0</v>
      </c>
      <c r="AN17" s="125">
        <f>-'Inversión 1 financiada'!Y17</f>
        <v>0</v>
      </c>
      <c r="AO17" s="125">
        <f>-'Inversión 1 financiada'!Z17</f>
        <v>0</v>
      </c>
      <c r="AP17" s="125">
        <f>-'Inversión 1 financiada'!AA17</f>
        <v>0</v>
      </c>
      <c r="AQ17" s="125">
        <f>-'Inversión 1 financiada'!AB17</f>
        <v>0</v>
      </c>
      <c r="AR17" s="125">
        <f>-'Inversión 1 financiada'!AC17</f>
        <v>0</v>
      </c>
      <c r="AS17" s="125">
        <f>-'Inversión 1 financiada'!AD17</f>
        <v>0</v>
      </c>
      <c r="AT17" s="125">
        <f>-'Inversión 1 financiada'!AE17</f>
        <v>0</v>
      </c>
      <c r="AU17" s="125">
        <f>-'Inversión 1 financiada'!AF17</f>
        <v>0</v>
      </c>
      <c r="AV17" s="125">
        <f>-'Inversión 1 financiada'!AG17</f>
        <v>0</v>
      </c>
      <c r="AW17" s="125">
        <f>-'Inversión 1 financiada'!AH17</f>
        <v>0</v>
      </c>
      <c r="AX17" s="125">
        <f>-'Inversión 1 financiada'!AI17</f>
        <v>0</v>
      </c>
      <c r="AY17" s="125">
        <f>-'Inversión 1 financiada'!AJ17</f>
        <v>0</v>
      </c>
      <c r="AZ17" s="125">
        <f>-'Inversión 1 financiada'!AK17</f>
        <v>0</v>
      </c>
      <c r="BA17" s="125">
        <f>-'Inversión 1 financiada'!AL17</f>
        <v>0</v>
      </c>
      <c r="BB17" s="125">
        <f>-'Inversión 1 financiada'!AM17</f>
        <v>0</v>
      </c>
      <c r="BC17" s="125">
        <f>-'Inversión 1 financiada'!AN17</f>
        <v>0</v>
      </c>
      <c r="BD17" s="125">
        <f>-'Inversión 1 financiada'!AO17</f>
        <v>0</v>
      </c>
      <c r="BE17" s="125">
        <f>-'Inversión 1 financiada'!AP17</f>
        <v>0</v>
      </c>
      <c r="BF17" s="125">
        <f>-'Inversión 1 financiada'!AQ17</f>
        <v>0</v>
      </c>
      <c r="BG17" s="125">
        <f>-'Inversión 1 financiada'!AR17</f>
        <v>0</v>
      </c>
      <c r="BH17" s="125">
        <f>-'Inversión 1 financiada'!AS17</f>
        <v>0</v>
      </c>
      <c r="BI17" s="125">
        <f>-'Inversión 1 financiada'!AT17</f>
        <v>0</v>
      </c>
      <c r="BJ17" s="125">
        <f>-'Inversión 1 financiada'!AU17</f>
        <v>0</v>
      </c>
      <c r="BK17" s="125">
        <f>-'Inversión 1 financiada'!AV17</f>
        <v>0</v>
      </c>
      <c r="BL17" s="125">
        <f>-'Inversión 1 financiada'!AW17</f>
        <v>0</v>
      </c>
      <c r="BM17" s="125">
        <f>-'Inversión 1 financiada'!AX17</f>
        <v>0</v>
      </c>
      <c r="BN17" s="125">
        <f>-'Inversión 1 financiada'!AY17</f>
        <v>0</v>
      </c>
      <c r="BO17" s="125">
        <f>-'Inversión 1 financiada'!AZ17</f>
        <v>0</v>
      </c>
      <c r="BP17" s="125">
        <f>-'Inversión 1 financiada'!BA17</f>
        <v>0</v>
      </c>
      <c r="BQ17" s="125">
        <f>-'Inversión 1 financiada'!BB17</f>
        <v>0</v>
      </c>
      <c r="BR17" s="125">
        <f>-'Inversión 1 financiada'!BC17</f>
        <v>0</v>
      </c>
    </row>
    <row r="18" spans="2:70" x14ac:dyDescent="0.25">
      <c r="B18" s="59" t="s">
        <v>296</v>
      </c>
      <c r="C18" s="62" t="str">
        <f>+VLOOKUP(B18,'resumen UCAP'!$A$5:$O$329,2,0)</f>
        <v>Luminaria Na 400w</v>
      </c>
      <c r="D18" s="63">
        <f>+'Desmonte Infr. financiada'!D18</f>
        <v>440</v>
      </c>
      <c r="E18" s="63" t="str">
        <f>+VLOOKUP(B18,'resumen UCAP'!$A$5:$O$329,3,0)</f>
        <v>Un</v>
      </c>
      <c r="F18" s="64">
        <f>+VLOOKUP(B18,'resumen UCAP'!$A$5:$O$329,15,0)</f>
        <v>509142</v>
      </c>
      <c r="G18" s="123">
        <v>670</v>
      </c>
      <c r="H18" s="125"/>
      <c r="I18" s="125"/>
      <c r="J18" s="125"/>
      <c r="K18" s="125"/>
      <c r="L18" s="125"/>
      <c r="M18" s="125"/>
      <c r="N18" s="125"/>
      <c r="O18" s="125"/>
      <c r="P18" s="125"/>
      <c r="Q18" s="125"/>
      <c r="R18" s="125"/>
      <c r="S18" s="125"/>
      <c r="T18" s="125"/>
      <c r="U18" s="125"/>
      <c r="V18" s="125"/>
      <c r="W18" s="125">
        <f>-'Inversión 1 financiada'!H18</f>
        <v>0</v>
      </c>
      <c r="X18" s="125">
        <f>-'Inversión 1 financiada'!I18</f>
        <v>0</v>
      </c>
      <c r="Y18" s="125">
        <f>-'Inversión 1 financiada'!J18</f>
        <v>0</v>
      </c>
      <c r="Z18" s="125">
        <f>-'Inversión 1 financiada'!K18</f>
        <v>0</v>
      </c>
      <c r="AA18" s="125">
        <f>-'Inversión 1 financiada'!L18</f>
        <v>0</v>
      </c>
      <c r="AB18" s="125">
        <f>-'Inversión 1 financiada'!M18</f>
        <v>0</v>
      </c>
      <c r="AC18" s="125">
        <f>-'Inversión 1 financiada'!N18</f>
        <v>0</v>
      </c>
      <c r="AD18" s="125">
        <f>-'Inversión 1 financiada'!O18</f>
        <v>0</v>
      </c>
      <c r="AE18" s="125">
        <f>-'Inversión 1 financiada'!P18</f>
        <v>0</v>
      </c>
      <c r="AF18" s="125">
        <f>-'Inversión 1 financiada'!Q18</f>
        <v>0</v>
      </c>
      <c r="AG18" s="125">
        <f>-'Inversión 1 financiada'!R18</f>
        <v>0</v>
      </c>
      <c r="AH18" s="125">
        <f>-'Inversión 1 financiada'!S18</f>
        <v>0</v>
      </c>
      <c r="AI18" s="125">
        <f>-'Inversión 1 financiada'!T18</f>
        <v>0</v>
      </c>
      <c r="AJ18" s="125">
        <f>-'Inversión 1 financiada'!U18</f>
        <v>0</v>
      </c>
      <c r="AK18" s="125">
        <f>-'Inversión 1 financiada'!V18</f>
        <v>0</v>
      </c>
      <c r="AL18" s="125">
        <f>-'Inversión 1 financiada'!W18</f>
        <v>0</v>
      </c>
      <c r="AM18" s="125">
        <f>-'Inversión 1 financiada'!X18</f>
        <v>0</v>
      </c>
      <c r="AN18" s="125">
        <f>-'Inversión 1 financiada'!Y18</f>
        <v>0</v>
      </c>
      <c r="AO18" s="125">
        <f>-'Inversión 1 financiada'!Z18</f>
        <v>0</v>
      </c>
      <c r="AP18" s="125">
        <f>-'Inversión 1 financiada'!AA18</f>
        <v>0</v>
      </c>
      <c r="AQ18" s="125">
        <f>-'Inversión 1 financiada'!AB18</f>
        <v>0</v>
      </c>
      <c r="AR18" s="125">
        <f>-'Inversión 1 financiada'!AC18</f>
        <v>0</v>
      </c>
      <c r="AS18" s="125">
        <f>-'Inversión 1 financiada'!AD18</f>
        <v>0</v>
      </c>
      <c r="AT18" s="125">
        <f>-'Inversión 1 financiada'!AE18</f>
        <v>0</v>
      </c>
      <c r="AU18" s="125">
        <f>-'Inversión 1 financiada'!AF18</f>
        <v>0</v>
      </c>
      <c r="AV18" s="125">
        <f>-'Inversión 1 financiada'!AG18</f>
        <v>0</v>
      </c>
      <c r="AW18" s="125">
        <f>-'Inversión 1 financiada'!AH18</f>
        <v>0</v>
      </c>
      <c r="AX18" s="125">
        <f>-'Inversión 1 financiada'!AI18</f>
        <v>0</v>
      </c>
      <c r="AY18" s="125">
        <f>-'Inversión 1 financiada'!AJ18</f>
        <v>0</v>
      </c>
      <c r="AZ18" s="125">
        <f>-'Inversión 1 financiada'!AK18</f>
        <v>0</v>
      </c>
      <c r="BA18" s="125">
        <f>-'Inversión 1 financiada'!AL18</f>
        <v>0</v>
      </c>
      <c r="BB18" s="125">
        <f>-'Inversión 1 financiada'!AM18</f>
        <v>0</v>
      </c>
      <c r="BC18" s="125">
        <f>-'Inversión 1 financiada'!AN18</f>
        <v>0</v>
      </c>
      <c r="BD18" s="125">
        <f>-'Inversión 1 financiada'!AO18</f>
        <v>0</v>
      </c>
      <c r="BE18" s="125">
        <f>-'Inversión 1 financiada'!AP18</f>
        <v>0</v>
      </c>
      <c r="BF18" s="125">
        <f>-'Inversión 1 financiada'!AQ18</f>
        <v>0</v>
      </c>
      <c r="BG18" s="125">
        <f>-'Inversión 1 financiada'!AR18</f>
        <v>0</v>
      </c>
      <c r="BH18" s="125">
        <f>-'Inversión 1 financiada'!AS18</f>
        <v>0</v>
      </c>
      <c r="BI18" s="125">
        <f>-'Inversión 1 financiada'!AT18</f>
        <v>0</v>
      </c>
      <c r="BJ18" s="125">
        <f>-'Inversión 1 financiada'!AU18</f>
        <v>0</v>
      </c>
      <c r="BK18" s="125">
        <f>-'Inversión 1 financiada'!AV18</f>
        <v>0</v>
      </c>
      <c r="BL18" s="125">
        <f>-'Inversión 1 financiada'!AW18</f>
        <v>0</v>
      </c>
      <c r="BM18" s="125">
        <f>-'Inversión 1 financiada'!AX18</f>
        <v>0</v>
      </c>
      <c r="BN18" s="125">
        <f>-'Inversión 1 financiada'!AY18</f>
        <v>0</v>
      </c>
      <c r="BO18" s="125">
        <f>-'Inversión 1 financiada'!AZ18</f>
        <v>0</v>
      </c>
      <c r="BP18" s="125">
        <f>-'Inversión 1 financiada'!BA18</f>
        <v>0</v>
      </c>
      <c r="BQ18" s="125">
        <f>-'Inversión 1 financiada'!BB18</f>
        <v>0</v>
      </c>
      <c r="BR18" s="125">
        <f>-'Inversión 1 financiada'!BC18</f>
        <v>0</v>
      </c>
    </row>
    <row r="19" spans="2:70" x14ac:dyDescent="0.25">
      <c r="B19" s="59" t="s">
        <v>72</v>
      </c>
      <c r="C19" s="62" t="str">
        <f>+VLOOKUP(B19,'resumen UCAP'!$A$5:$O$329,2,0)</f>
        <v>Luminaria picadelly 150w</v>
      </c>
      <c r="D19" s="63">
        <f>+'Desmonte Infr. financiada'!D19</f>
        <v>169</v>
      </c>
      <c r="E19" s="63" t="str">
        <f>+VLOOKUP(B19,'resumen UCAP'!$A$5:$O$329,3,0)</f>
        <v>Un</v>
      </c>
      <c r="F19" s="64">
        <f>+VLOOKUP(B19,'resumen UCAP'!$A$5:$O$329,15,0)</f>
        <v>660000</v>
      </c>
      <c r="G19" s="61">
        <v>72</v>
      </c>
      <c r="H19" s="125"/>
      <c r="I19" s="125"/>
      <c r="J19" s="125"/>
      <c r="K19" s="125"/>
      <c r="L19" s="125"/>
      <c r="M19" s="125"/>
      <c r="N19" s="125"/>
      <c r="O19" s="125"/>
      <c r="P19" s="125"/>
      <c r="Q19" s="125"/>
      <c r="R19" s="125"/>
      <c r="S19" s="125"/>
      <c r="T19" s="125"/>
      <c r="U19" s="125"/>
      <c r="V19" s="125"/>
      <c r="W19" s="125">
        <f>-'Inversión 1 financiada'!H19</f>
        <v>0</v>
      </c>
      <c r="X19" s="125">
        <f>-'Inversión 1 financiada'!I19</f>
        <v>0</v>
      </c>
      <c r="Y19" s="125">
        <f>-'Inversión 1 financiada'!J19</f>
        <v>0</v>
      </c>
      <c r="Z19" s="125">
        <f>-'Inversión 1 financiada'!K19</f>
        <v>0</v>
      </c>
      <c r="AA19" s="125">
        <f>-'Inversión 1 financiada'!L19</f>
        <v>0</v>
      </c>
      <c r="AB19" s="125">
        <f>-'Inversión 1 financiada'!M19</f>
        <v>0</v>
      </c>
      <c r="AC19" s="125">
        <f>-'Inversión 1 financiada'!N19</f>
        <v>0</v>
      </c>
      <c r="AD19" s="125">
        <f>-'Inversión 1 financiada'!O19</f>
        <v>0</v>
      </c>
      <c r="AE19" s="125">
        <f>-'Inversión 1 financiada'!P19</f>
        <v>0</v>
      </c>
      <c r="AF19" s="125">
        <f>-'Inversión 1 financiada'!Q19</f>
        <v>0</v>
      </c>
      <c r="AG19" s="125">
        <f>-'Inversión 1 financiada'!R19</f>
        <v>0</v>
      </c>
      <c r="AH19" s="125">
        <f>-'Inversión 1 financiada'!S19</f>
        <v>0</v>
      </c>
      <c r="AI19" s="125">
        <f>-'Inversión 1 financiada'!T19</f>
        <v>0</v>
      </c>
      <c r="AJ19" s="125">
        <f>-'Inversión 1 financiada'!U19</f>
        <v>0</v>
      </c>
      <c r="AK19" s="125">
        <f>-'Inversión 1 financiada'!V19</f>
        <v>0</v>
      </c>
      <c r="AL19" s="125">
        <f>-'Inversión 1 financiada'!W19</f>
        <v>0</v>
      </c>
      <c r="AM19" s="125">
        <f>-'Inversión 1 financiada'!X19</f>
        <v>0</v>
      </c>
      <c r="AN19" s="125">
        <f>-'Inversión 1 financiada'!Y19</f>
        <v>0</v>
      </c>
      <c r="AO19" s="125">
        <f>-'Inversión 1 financiada'!Z19</f>
        <v>0</v>
      </c>
      <c r="AP19" s="125">
        <f>-'Inversión 1 financiada'!AA19</f>
        <v>0</v>
      </c>
      <c r="AQ19" s="125">
        <f>-'Inversión 1 financiada'!AB19</f>
        <v>0</v>
      </c>
      <c r="AR19" s="125">
        <f>-'Inversión 1 financiada'!AC19</f>
        <v>0</v>
      </c>
      <c r="AS19" s="125">
        <f>-'Inversión 1 financiada'!AD19</f>
        <v>0</v>
      </c>
      <c r="AT19" s="125">
        <f>-'Inversión 1 financiada'!AE19</f>
        <v>0</v>
      </c>
      <c r="AU19" s="125">
        <f>-'Inversión 1 financiada'!AF19</f>
        <v>0</v>
      </c>
      <c r="AV19" s="125">
        <f>-'Inversión 1 financiada'!AG19</f>
        <v>0</v>
      </c>
      <c r="AW19" s="125">
        <f>-'Inversión 1 financiada'!AH19</f>
        <v>0</v>
      </c>
      <c r="AX19" s="125">
        <f>-'Inversión 1 financiada'!AI19</f>
        <v>0</v>
      </c>
      <c r="AY19" s="125">
        <f>-'Inversión 1 financiada'!AJ19</f>
        <v>0</v>
      </c>
      <c r="AZ19" s="125">
        <f>-'Inversión 1 financiada'!AK19</f>
        <v>0</v>
      </c>
      <c r="BA19" s="125">
        <f>-'Inversión 1 financiada'!AL19</f>
        <v>0</v>
      </c>
      <c r="BB19" s="125">
        <f>-'Inversión 1 financiada'!AM19</f>
        <v>0</v>
      </c>
      <c r="BC19" s="125">
        <f>-'Inversión 1 financiada'!AN19</f>
        <v>0</v>
      </c>
      <c r="BD19" s="125">
        <f>-'Inversión 1 financiada'!AO19</f>
        <v>0</v>
      </c>
      <c r="BE19" s="125">
        <f>-'Inversión 1 financiada'!AP19</f>
        <v>0</v>
      </c>
      <c r="BF19" s="125">
        <f>-'Inversión 1 financiada'!AQ19</f>
        <v>0</v>
      </c>
      <c r="BG19" s="125">
        <f>-'Inversión 1 financiada'!AR19</f>
        <v>0</v>
      </c>
      <c r="BH19" s="125">
        <f>-'Inversión 1 financiada'!AS19</f>
        <v>0</v>
      </c>
      <c r="BI19" s="125">
        <f>-'Inversión 1 financiada'!AT19</f>
        <v>0</v>
      </c>
      <c r="BJ19" s="125">
        <f>-'Inversión 1 financiada'!AU19</f>
        <v>0</v>
      </c>
      <c r="BK19" s="125">
        <f>-'Inversión 1 financiada'!AV19</f>
        <v>0</v>
      </c>
      <c r="BL19" s="125">
        <f>-'Inversión 1 financiada'!AW19</f>
        <v>0</v>
      </c>
      <c r="BM19" s="125">
        <f>-'Inversión 1 financiada'!AX19</f>
        <v>0</v>
      </c>
      <c r="BN19" s="125">
        <f>-'Inversión 1 financiada'!AY19</f>
        <v>0</v>
      </c>
      <c r="BO19" s="125">
        <f>-'Inversión 1 financiada'!AZ19</f>
        <v>0</v>
      </c>
      <c r="BP19" s="125">
        <f>-'Inversión 1 financiada'!BA19</f>
        <v>0</v>
      </c>
      <c r="BQ19" s="125">
        <f>-'Inversión 1 financiada'!BB19</f>
        <v>0</v>
      </c>
      <c r="BR19" s="125">
        <f>-'Inversión 1 financiada'!BC19</f>
        <v>0</v>
      </c>
    </row>
    <row r="20" spans="2:70" x14ac:dyDescent="0.25">
      <c r="B20" s="59" t="s">
        <v>297</v>
      </c>
      <c r="C20" s="62" t="str">
        <f>+VLOOKUP(B20,'resumen UCAP'!$A$5:$O$329,2,0)</f>
        <v>Luminaria SH Na 400w</v>
      </c>
      <c r="D20" s="63">
        <f>+'Desmonte Infr. financiada'!D20</f>
        <v>440</v>
      </c>
      <c r="E20" s="63" t="str">
        <f>+VLOOKUP(B20,'resumen UCAP'!$A$5:$O$329,3,0)</f>
        <v>Un</v>
      </c>
      <c r="F20" s="64">
        <f>+VLOOKUP(B20,'resumen UCAP'!$A$5:$O$329,15,0)</f>
        <v>690000</v>
      </c>
      <c r="G20" s="123">
        <v>12</v>
      </c>
      <c r="H20" s="125"/>
      <c r="I20" s="125"/>
      <c r="J20" s="125"/>
      <c r="K20" s="125"/>
      <c r="L20" s="125"/>
      <c r="M20" s="125"/>
      <c r="N20" s="125"/>
      <c r="O20" s="125"/>
      <c r="P20" s="125"/>
      <c r="Q20" s="125"/>
      <c r="R20" s="125"/>
      <c r="S20" s="125"/>
      <c r="T20" s="125"/>
      <c r="U20" s="125"/>
      <c r="V20" s="125"/>
      <c r="W20" s="125">
        <f>-'Inversión 1 financiada'!H20</f>
        <v>0</v>
      </c>
      <c r="X20" s="125">
        <f>-'Inversión 1 financiada'!I20</f>
        <v>0</v>
      </c>
      <c r="Y20" s="125">
        <f>-'Inversión 1 financiada'!J20</f>
        <v>0</v>
      </c>
      <c r="Z20" s="125">
        <f>-'Inversión 1 financiada'!K20</f>
        <v>0</v>
      </c>
      <c r="AA20" s="125">
        <f>-'Inversión 1 financiada'!L20</f>
        <v>0</v>
      </c>
      <c r="AB20" s="125">
        <f>-'Inversión 1 financiada'!M20</f>
        <v>0</v>
      </c>
      <c r="AC20" s="125">
        <f>-'Inversión 1 financiada'!N20</f>
        <v>0</v>
      </c>
      <c r="AD20" s="125">
        <f>-'Inversión 1 financiada'!O20</f>
        <v>0</v>
      </c>
      <c r="AE20" s="125">
        <f>-'Inversión 1 financiada'!P20</f>
        <v>0</v>
      </c>
      <c r="AF20" s="125">
        <f>-'Inversión 1 financiada'!Q20</f>
        <v>0</v>
      </c>
      <c r="AG20" s="125">
        <f>-'Inversión 1 financiada'!R20</f>
        <v>0</v>
      </c>
      <c r="AH20" s="125">
        <f>-'Inversión 1 financiada'!S20</f>
        <v>0</v>
      </c>
      <c r="AI20" s="125">
        <f>-'Inversión 1 financiada'!T20</f>
        <v>0</v>
      </c>
      <c r="AJ20" s="125">
        <f>-'Inversión 1 financiada'!U20</f>
        <v>0</v>
      </c>
      <c r="AK20" s="125">
        <f>-'Inversión 1 financiada'!V20</f>
        <v>0</v>
      </c>
      <c r="AL20" s="125">
        <f>-'Inversión 1 financiada'!W20</f>
        <v>0</v>
      </c>
      <c r="AM20" s="125">
        <f>-'Inversión 1 financiada'!X20</f>
        <v>0</v>
      </c>
      <c r="AN20" s="125">
        <f>-'Inversión 1 financiada'!Y20</f>
        <v>0</v>
      </c>
      <c r="AO20" s="125">
        <f>-'Inversión 1 financiada'!Z20</f>
        <v>0</v>
      </c>
      <c r="AP20" s="125">
        <f>-'Inversión 1 financiada'!AA20</f>
        <v>0</v>
      </c>
      <c r="AQ20" s="125">
        <f>-'Inversión 1 financiada'!AB20</f>
        <v>0</v>
      </c>
      <c r="AR20" s="125">
        <f>-'Inversión 1 financiada'!AC20</f>
        <v>0</v>
      </c>
      <c r="AS20" s="125">
        <f>-'Inversión 1 financiada'!AD20</f>
        <v>0</v>
      </c>
      <c r="AT20" s="125">
        <f>-'Inversión 1 financiada'!AE20</f>
        <v>0</v>
      </c>
      <c r="AU20" s="125">
        <f>-'Inversión 1 financiada'!AF20</f>
        <v>0</v>
      </c>
      <c r="AV20" s="125">
        <f>-'Inversión 1 financiada'!AG20</f>
        <v>0</v>
      </c>
      <c r="AW20" s="125">
        <f>-'Inversión 1 financiada'!AH20</f>
        <v>0</v>
      </c>
      <c r="AX20" s="125">
        <f>-'Inversión 1 financiada'!AI20</f>
        <v>0</v>
      </c>
      <c r="AY20" s="125">
        <f>-'Inversión 1 financiada'!AJ20</f>
        <v>0</v>
      </c>
      <c r="AZ20" s="125">
        <f>-'Inversión 1 financiada'!AK20</f>
        <v>0</v>
      </c>
      <c r="BA20" s="125">
        <f>-'Inversión 1 financiada'!AL20</f>
        <v>0</v>
      </c>
      <c r="BB20" s="125">
        <f>-'Inversión 1 financiada'!AM20</f>
        <v>0</v>
      </c>
      <c r="BC20" s="125">
        <f>-'Inversión 1 financiada'!AN20</f>
        <v>0</v>
      </c>
      <c r="BD20" s="125">
        <f>-'Inversión 1 financiada'!AO20</f>
        <v>0</v>
      </c>
      <c r="BE20" s="125">
        <f>-'Inversión 1 financiada'!AP20</f>
        <v>0</v>
      </c>
      <c r="BF20" s="125">
        <f>-'Inversión 1 financiada'!AQ20</f>
        <v>0</v>
      </c>
      <c r="BG20" s="125">
        <f>-'Inversión 1 financiada'!AR20</f>
        <v>0</v>
      </c>
      <c r="BH20" s="125">
        <f>-'Inversión 1 financiada'!AS20</f>
        <v>0</v>
      </c>
      <c r="BI20" s="125">
        <f>-'Inversión 1 financiada'!AT20</f>
        <v>0</v>
      </c>
      <c r="BJ20" s="125">
        <f>-'Inversión 1 financiada'!AU20</f>
        <v>0</v>
      </c>
      <c r="BK20" s="125">
        <f>-'Inversión 1 financiada'!AV20</f>
        <v>0</v>
      </c>
      <c r="BL20" s="125">
        <f>-'Inversión 1 financiada'!AW20</f>
        <v>0</v>
      </c>
      <c r="BM20" s="125">
        <f>-'Inversión 1 financiada'!AX20</f>
        <v>0</v>
      </c>
      <c r="BN20" s="125">
        <f>-'Inversión 1 financiada'!AY20</f>
        <v>0</v>
      </c>
      <c r="BO20" s="125">
        <f>-'Inversión 1 financiada'!AZ20</f>
        <v>0</v>
      </c>
      <c r="BP20" s="125">
        <f>-'Inversión 1 financiada'!BA20</f>
        <v>0</v>
      </c>
      <c r="BQ20" s="125">
        <f>-'Inversión 1 financiada'!BB20</f>
        <v>0</v>
      </c>
      <c r="BR20" s="125">
        <f>-'Inversión 1 financiada'!BC20</f>
        <v>0</v>
      </c>
    </row>
    <row r="21" spans="2:70" x14ac:dyDescent="0.25">
      <c r="B21" s="59" t="s">
        <v>73</v>
      </c>
      <c r="C21" s="62" t="str">
        <f>+VLOOKUP(B21,'resumen UCAP'!$A$5:$O$329,2,0)</f>
        <v>Luminaria sodio 70w</v>
      </c>
      <c r="D21" s="63">
        <f>+'Desmonte Infr. financiada'!D21</f>
        <v>81</v>
      </c>
      <c r="E21" s="63" t="str">
        <f>+VLOOKUP(B21,'resumen UCAP'!$A$5:$O$329,3,0)</f>
        <v>Un</v>
      </c>
      <c r="F21" s="64">
        <f>+VLOOKUP(B21,'resumen UCAP'!$A$5:$O$329,15,0)</f>
        <v>201765</v>
      </c>
      <c r="G21" s="123">
        <v>14987</v>
      </c>
      <c r="H21" s="125"/>
      <c r="I21" s="125"/>
      <c r="J21" s="125"/>
      <c r="K21" s="125"/>
      <c r="L21" s="125"/>
      <c r="M21" s="125"/>
      <c r="N21" s="125"/>
      <c r="O21" s="125"/>
      <c r="P21" s="125"/>
      <c r="Q21" s="125"/>
      <c r="R21" s="125"/>
      <c r="S21" s="125"/>
      <c r="T21" s="125"/>
      <c r="U21" s="125"/>
      <c r="V21" s="125"/>
      <c r="W21" s="125">
        <f>-'Inversión 1 financiada'!H21</f>
        <v>0</v>
      </c>
      <c r="X21" s="125">
        <f>-'Inversión 1 financiada'!I21</f>
        <v>0</v>
      </c>
      <c r="Y21" s="125">
        <f>-'Inversión 1 financiada'!J21</f>
        <v>0</v>
      </c>
      <c r="Z21" s="125">
        <f>-'Inversión 1 financiada'!K21</f>
        <v>0</v>
      </c>
      <c r="AA21" s="125">
        <f>-'Inversión 1 financiada'!L21</f>
        <v>0</v>
      </c>
      <c r="AB21" s="125">
        <f>-'Inversión 1 financiada'!M21</f>
        <v>0</v>
      </c>
      <c r="AC21" s="125">
        <f>-'Inversión 1 financiada'!N21</f>
        <v>0</v>
      </c>
      <c r="AD21" s="125">
        <f>-'Inversión 1 financiada'!O21</f>
        <v>0</v>
      </c>
      <c r="AE21" s="125">
        <f>-'Inversión 1 financiada'!P21</f>
        <v>0</v>
      </c>
      <c r="AF21" s="125">
        <f>-'Inversión 1 financiada'!Q21</f>
        <v>0</v>
      </c>
      <c r="AG21" s="125">
        <f>-'Inversión 1 financiada'!R21</f>
        <v>0</v>
      </c>
      <c r="AH21" s="125">
        <f>-'Inversión 1 financiada'!S21</f>
        <v>0</v>
      </c>
      <c r="AI21" s="125">
        <f>-'Inversión 1 financiada'!T21</f>
        <v>0</v>
      </c>
      <c r="AJ21" s="125">
        <f>-'Inversión 1 financiada'!U21</f>
        <v>0</v>
      </c>
      <c r="AK21" s="125">
        <f>-'Inversión 1 financiada'!V21</f>
        <v>0</v>
      </c>
      <c r="AL21" s="125">
        <f>-'Inversión 1 financiada'!W21</f>
        <v>0</v>
      </c>
      <c r="AM21" s="125">
        <f>-'Inversión 1 financiada'!X21</f>
        <v>0</v>
      </c>
      <c r="AN21" s="125">
        <f>-'Inversión 1 financiada'!Y21</f>
        <v>0</v>
      </c>
      <c r="AO21" s="125">
        <f>-'Inversión 1 financiada'!Z21</f>
        <v>0</v>
      </c>
      <c r="AP21" s="125">
        <f>-'Inversión 1 financiada'!AA21</f>
        <v>0</v>
      </c>
      <c r="AQ21" s="125">
        <f>-'Inversión 1 financiada'!AB21</f>
        <v>0</v>
      </c>
      <c r="AR21" s="125">
        <f>-'Inversión 1 financiada'!AC21</f>
        <v>0</v>
      </c>
      <c r="AS21" s="125">
        <f>-'Inversión 1 financiada'!AD21</f>
        <v>0</v>
      </c>
      <c r="AT21" s="125">
        <f>-'Inversión 1 financiada'!AE21</f>
        <v>0</v>
      </c>
      <c r="AU21" s="125">
        <f>-'Inversión 1 financiada'!AF21</f>
        <v>0</v>
      </c>
      <c r="AV21" s="125">
        <f>-'Inversión 1 financiada'!AG21</f>
        <v>0</v>
      </c>
      <c r="AW21" s="125">
        <f>-'Inversión 1 financiada'!AH21</f>
        <v>0</v>
      </c>
      <c r="AX21" s="125">
        <f>-'Inversión 1 financiada'!AI21</f>
        <v>0</v>
      </c>
      <c r="AY21" s="125">
        <f>-'Inversión 1 financiada'!AJ21</f>
        <v>0</v>
      </c>
      <c r="AZ21" s="125">
        <f>-'Inversión 1 financiada'!AK21</f>
        <v>0</v>
      </c>
      <c r="BA21" s="125">
        <f>-'Inversión 1 financiada'!AL21</f>
        <v>0</v>
      </c>
      <c r="BB21" s="125">
        <f>-'Inversión 1 financiada'!AM21</f>
        <v>0</v>
      </c>
      <c r="BC21" s="125">
        <f>-'Inversión 1 financiada'!AN21</f>
        <v>0</v>
      </c>
      <c r="BD21" s="125">
        <f>-'Inversión 1 financiada'!AO21</f>
        <v>0</v>
      </c>
      <c r="BE21" s="125">
        <f>-'Inversión 1 financiada'!AP21</f>
        <v>0</v>
      </c>
      <c r="BF21" s="125">
        <f>-'Inversión 1 financiada'!AQ21</f>
        <v>0</v>
      </c>
      <c r="BG21" s="125">
        <f>-'Inversión 1 financiada'!AR21</f>
        <v>0</v>
      </c>
      <c r="BH21" s="125">
        <f>-'Inversión 1 financiada'!AS21</f>
        <v>0</v>
      </c>
      <c r="BI21" s="125">
        <f>-'Inversión 1 financiada'!AT21</f>
        <v>0</v>
      </c>
      <c r="BJ21" s="125">
        <f>-'Inversión 1 financiada'!AU21</f>
        <v>0</v>
      </c>
      <c r="BK21" s="125">
        <f>-'Inversión 1 financiada'!AV21</f>
        <v>0</v>
      </c>
      <c r="BL21" s="125">
        <f>-'Inversión 1 financiada'!AW21</f>
        <v>0</v>
      </c>
      <c r="BM21" s="125">
        <f>-'Inversión 1 financiada'!AX21</f>
        <v>0</v>
      </c>
      <c r="BN21" s="125">
        <f>-'Inversión 1 financiada'!AY21</f>
        <v>0</v>
      </c>
      <c r="BO21" s="125">
        <f>-'Inversión 1 financiada'!AZ21</f>
        <v>0</v>
      </c>
      <c r="BP21" s="125">
        <f>-'Inversión 1 financiada'!BA21</f>
        <v>0</v>
      </c>
      <c r="BQ21" s="125">
        <f>-'Inversión 1 financiada'!BB21</f>
        <v>0</v>
      </c>
      <c r="BR21" s="125">
        <f>-'Inversión 1 financiada'!BC21</f>
        <v>0</v>
      </c>
    </row>
    <row r="22" spans="2:70" x14ac:dyDescent="0.25">
      <c r="B22" s="59"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125"/>
      <c r="I22" s="125"/>
      <c r="J22" s="125"/>
      <c r="K22" s="125"/>
      <c r="L22" s="125"/>
      <c r="M22" s="125"/>
      <c r="N22" s="125"/>
      <c r="O22" s="125"/>
      <c r="P22" s="125"/>
      <c r="Q22" s="125"/>
      <c r="R22" s="125"/>
      <c r="S22" s="125"/>
      <c r="T22" s="125"/>
      <c r="U22" s="125"/>
      <c r="V22" s="125"/>
      <c r="W22" s="125">
        <f>-'Inversión 1 financiada'!H22</f>
        <v>0</v>
      </c>
      <c r="X22" s="125">
        <f>-'Inversión 1 financiada'!I22</f>
        <v>0</v>
      </c>
      <c r="Y22" s="125">
        <f>-'Inversión 1 financiada'!J22</f>
        <v>0</v>
      </c>
      <c r="Z22" s="125">
        <f>-'Inversión 1 financiada'!K22</f>
        <v>0</v>
      </c>
      <c r="AA22" s="125">
        <f>-'Inversión 1 financiada'!L22</f>
        <v>0</v>
      </c>
      <c r="AB22" s="125">
        <f>-'Inversión 1 financiada'!M22</f>
        <v>0</v>
      </c>
      <c r="AC22" s="125">
        <f>-'Inversión 1 financiada'!N22</f>
        <v>0</v>
      </c>
      <c r="AD22" s="125">
        <f>-'Inversión 1 financiada'!O22</f>
        <v>0</v>
      </c>
      <c r="AE22" s="125">
        <f>-'Inversión 1 financiada'!P22</f>
        <v>0</v>
      </c>
      <c r="AF22" s="125">
        <f>-'Inversión 1 financiada'!Q22</f>
        <v>0</v>
      </c>
      <c r="AG22" s="125">
        <f>-'Inversión 1 financiada'!R22</f>
        <v>0</v>
      </c>
      <c r="AH22" s="125">
        <f>-'Inversión 1 financiada'!S22</f>
        <v>0</v>
      </c>
      <c r="AI22" s="125">
        <f>-'Inversión 1 financiada'!T22</f>
        <v>0</v>
      </c>
      <c r="AJ22" s="125">
        <f>-'Inversión 1 financiada'!U22</f>
        <v>0</v>
      </c>
      <c r="AK22" s="125">
        <f>-'Inversión 1 financiada'!V22</f>
        <v>0</v>
      </c>
      <c r="AL22" s="125">
        <f>-'Inversión 1 financiada'!W22</f>
        <v>0</v>
      </c>
      <c r="AM22" s="125">
        <f>-'Inversión 1 financiada'!X22</f>
        <v>0</v>
      </c>
      <c r="AN22" s="125">
        <f>-'Inversión 1 financiada'!Y22</f>
        <v>0</v>
      </c>
      <c r="AO22" s="125">
        <f>-'Inversión 1 financiada'!Z22</f>
        <v>0</v>
      </c>
      <c r="AP22" s="125">
        <f>-'Inversión 1 financiada'!AA22</f>
        <v>0</v>
      </c>
      <c r="AQ22" s="125">
        <f>-'Inversión 1 financiada'!AB22</f>
        <v>0</v>
      </c>
      <c r="AR22" s="125">
        <f>-'Inversión 1 financiada'!AC22</f>
        <v>0</v>
      </c>
      <c r="AS22" s="125">
        <f>-'Inversión 1 financiada'!AD22</f>
        <v>0</v>
      </c>
      <c r="AT22" s="125">
        <f>-'Inversión 1 financiada'!AE22</f>
        <v>0</v>
      </c>
      <c r="AU22" s="125">
        <f>-'Inversión 1 financiada'!AF22</f>
        <v>0</v>
      </c>
      <c r="AV22" s="125">
        <f>-'Inversión 1 financiada'!AG22</f>
        <v>0</v>
      </c>
      <c r="AW22" s="125">
        <f>-'Inversión 1 financiada'!AH22</f>
        <v>0</v>
      </c>
      <c r="AX22" s="125">
        <f>-'Inversión 1 financiada'!AI22</f>
        <v>0</v>
      </c>
      <c r="AY22" s="125">
        <f>-'Inversión 1 financiada'!AJ22</f>
        <v>0</v>
      </c>
      <c r="AZ22" s="125">
        <f>-'Inversión 1 financiada'!AK22</f>
        <v>0</v>
      </c>
      <c r="BA22" s="125">
        <f>-'Inversión 1 financiada'!AL22</f>
        <v>0</v>
      </c>
      <c r="BB22" s="125">
        <f>-'Inversión 1 financiada'!AM22</f>
        <v>0</v>
      </c>
      <c r="BC22" s="125">
        <f>-'Inversión 1 financiada'!AN22</f>
        <v>0</v>
      </c>
      <c r="BD22" s="125">
        <f>-'Inversión 1 financiada'!AO22</f>
        <v>0</v>
      </c>
      <c r="BE22" s="125">
        <f>-'Inversión 1 financiada'!AP22</f>
        <v>0</v>
      </c>
      <c r="BF22" s="125">
        <f>-'Inversión 1 financiada'!AQ22</f>
        <v>0</v>
      </c>
      <c r="BG22" s="125">
        <f>-'Inversión 1 financiada'!AR22</f>
        <v>0</v>
      </c>
      <c r="BH22" s="125">
        <f>-'Inversión 1 financiada'!AS22</f>
        <v>0</v>
      </c>
      <c r="BI22" s="125">
        <f>-'Inversión 1 financiada'!AT22</f>
        <v>0</v>
      </c>
      <c r="BJ22" s="125">
        <f>-'Inversión 1 financiada'!AU22</f>
        <v>0</v>
      </c>
      <c r="BK22" s="125">
        <f>-'Inversión 1 financiada'!AV22</f>
        <v>0</v>
      </c>
      <c r="BL22" s="125">
        <f>-'Inversión 1 financiada'!AW22</f>
        <v>0</v>
      </c>
      <c r="BM22" s="125">
        <f>-'Inversión 1 financiada'!AX22</f>
        <v>0</v>
      </c>
      <c r="BN22" s="125">
        <f>-'Inversión 1 financiada'!AY22</f>
        <v>0</v>
      </c>
      <c r="BO22" s="125">
        <f>-'Inversión 1 financiada'!AZ22</f>
        <v>0</v>
      </c>
      <c r="BP22" s="125">
        <f>-'Inversión 1 financiada'!BA22</f>
        <v>0</v>
      </c>
      <c r="BQ22" s="125">
        <f>-'Inversión 1 financiada'!BB22</f>
        <v>0</v>
      </c>
      <c r="BR22" s="125">
        <f>-'Inversión 1 financiada'!BC22</f>
        <v>0</v>
      </c>
    </row>
    <row r="23" spans="2:70" x14ac:dyDescent="0.25">
      <c r="B23" s="59" t="s">
        <v>299</v>
      </c>
      <c r="C23" s="62" t="str">
        <f>+VLOOKUP(B23,'resumen UCAP'!$A$5:$O$329,2,0)</f>
        <v>Luminarias Balas 5w</v>
      </c>
      <c r="D23" s="63">
        <f>+'Desmonte Infr. financiada'!D23</f>
        <v>5</v>
      </c>
      <c r="E23" s="63" t="str">
        <f>+VLOOKUP(B23,'resumen UCAP'!$A$5:$O$329,3,0)</f>
        <v>Un</v>
      </c>
      <c r="F23" s="64">
        <f>+VLOOKUP(B23,'resumen UCAP'!$A$5:$O$329,15,0)</f>
        <v>82091</v>
      </c>
      <c r="G23" s="123">
        <v>44</v>
      </c>
      <c r="H23" s="125"/>
      <c r="I23" s="125"/>
      <c r="J23" s="125"/>
      <c r="K23" s="125"/>
      <c r="L23" s="125"/>
      <c r="M23" s="125"/>
      <c r="N23" s="125"/>
      <c r="O23" s="125"/>
      <c r="P23" s="125"/>
      <c r="Q23" s="125"/>
      <c r="R23" s="125"/>
      <c r="S23" s="125"/>
      <c r="T23" s="125"/>
      <c r="U23" s="125"/>
      <c r="V23" s="125"/>
      <c r="W23" s="125">
        <f>-'Inversión 1 financiada'!H23</f>
        <v>0</v>
      </c>
      <c r="X23" s="125">
        <f>-'Inversión 1 financiada'!I23</f>
        <v>0</v>
      </c>
      <c r="Y23" s="125">
        <f>-'Inversión 1 financiada'!J23</f>
        <v>0</v>
      </c>
      <c r="Z23" s="125">
        <f>-'Inversión 1 financiada'!K23</f>
        <v>0</v>
      </c>
      <c r="AA23" s="125">
        <f>-'Inversión 1 financiada'!L23</f>
        <v>0</v>
      </c>
      <c r="AB23" s="125">
        <f>-'Inversión 1 financiada'!M23</f>
        <v>0</v>
      </c>
      <c r="AC23" s="125">
        <f>-'Inversión 1 financiada'!N23</f>
        <v>0</v>
      </c>
      <c r="AD23" s="125">
        <f>-'Inversión 1 financiada'!O23</f>
        <v>0</v>
      </c>
      <c r="AE23" s="125">
        <f>-'Inversión 1 financiada'!P23</f>
        <v>0</v>
      </c>
      <c r="AF23" s="125">
        <f>-'Inversión 1 financiada'!Q23</f>
        <v>0</v>
      </c>
      <c r="AG23" s="125">
        <f>-'Inversión 1 financiada'!R23</f>
        <v>0</v>
      </c>
      <c r="AH23" s="125">
        <f>-'Inversión 1 financiada'!S23</f>
        <v>0</v>
      </c>
      <c r="AI23" s="125">
        <f>-'Inversión 1 financiada'!T23</f>
        <v>0</v>
      </c>
      <c r="AJ23" s="125">
        <f>-'Inversión 1 financiada'!U23</f>
        <v>0</v>
      </c>
      <c r="AK23" s="125">
        <f>-'Inversión 1 financiada'!V23</f>
        <v>0</v>
      </c>
      <c r="AL23" s="125">
        <f>-'Inversión 1 financiada'!W23</f>
        <v>0</v>
      </c>
      <c r="AM23" s="125">
        <f>-'Inversión 1 financiada'!X23</f>
        <v>0</v>
      </c>
      <c r="AN23" s="125">
        <f>-'Inversión 1 financiada'!Y23</f>
        <v>0</v>
      </c>
      <c r="AO23" s="125">
        <f>-'Inversión 1 financiada'!Z23</f>
        <v>0</v>
      </c>
      <c r="AP23" s="125">
        <f>-'Inversión 1 financiada'!AA23</f>
        <v>0</v>
      </c>
      <c r="AQ23" s="125">
        <f>-'Inversión 1 financiada'!AB23</f>
        <v>0</v>
      </c>
      <c r="AR23" s="125">
        <f>-'Inversión 1 financiada'!AC23</f>
        <v>0</v>
      </c>
      <c r="AS23" s="125">
        <f>-'Inversión 1 financiada'!AD23</f>
        <v>0</v>
      </c>
      <c r="AT23" s="125">
        <f>-'Inversión 1 financiada'!AE23</f>
        <v>0</v>
      </c>
      <c r="AU23" s="125">
        <f>-'Inversión 1 financiada'!AF23</f>
        <v>0</v>
      </c>
      <c r="AV23" s="125">
        <f>-'Inversión 1 financiada'!AG23</f>
        <v>0</v>
      </c>
      <c r="AW23" s="125">
        <f>-'Inversión 1 financiada'!AH23</f>
        <v>0</v>
      </c>
      <c r="AX23" s="125">
        <f>-'Inversión 1 financiada'!AI23</f>
        <v>0</v>
      </c>
      <c r="AY23" s="125">
        <f>-'Inversión 1 financiada'!AJ23</f>
        <v>0</v>
      </c>
      <c r="AZ23" s="125">
        <f>-'Inversión 1 financiada'!AK23</f>
        <v>0</v>
      </c>
      <c r="BA23" s="125">
        <f>-'Inversión 1 financiada'!AL23</f>
        <v>0</v>
      </c>
      <c r="BB23" s="125">
        <f>-'Inversión 1 financiada'!AM23</f>
        <v>0</v>
      </c>
      <c r="BC23" s="125">
        <f>-'Inversión 1 financiada'!AN23</f>
        <v>0</v>
      </c>
      <c r="BD23" s="125">
        <f>-'Inversión 1 financiada'!AO23</f>
        <v>0</v>
      </c>
      <c r="BE23" s="125">
        <f>-'Inversión 1 financiada'!AP23</f>
        <v>0</v>
      </c>
      <c r="BF23" s="125">
        <f>-'Inversión 1 financiada'!AQ23</f>
        <v>0</v>
      </c>
      <c r="BG23" s="125">
        <f>-'Inversión 1 financiada'!AR23</f>
        <v>0</v>
      </c>
      <c r="BH23" s="125">
        <f>-'Inversión 1 financiada'!AS23</f>
        <v>0</v>
      </c>
      <c r="BI23" s="125">
        <f>-'Inversión 1 financiada'!AT23</f>
        <v>0</v>
      </c>
      <c r="BJ23" s="125">
        <f>-'Inversión 1 financiada'!AU23</f>
        <v>0</v>
      </c>
      <c r="BK23" s="125">
        <f>-'Inversión 1 financiada'!AV23</f>
        <v>0</v>
      </c>
      <c r="BL23" s="125">
        <f>-'Inversión 1 financiada'!AW23</f>
        <v>0</v>
      </c>
      <c r="BM23" s="125">
        <f>-'Inversión 1 financiada'!AX23</f>
        <v>0</v>
      </c>
      <c r="BN23" s="125">
        <f>-'Inversión 1 financiada'!AY23</f>
        <v>0</v>
      </c>
      <c r="BO23" s="125">
        <f>-'Inversión 1 financiada'!AZ23</f>
        <v>0</v>
      </c>
      <c r="BP23" s="125">
        <f>-'Inversión 1 financiada'!BA23</f>
        <v>0</v>
      </c>
      <c r="BQ23" s="125">
        <f>-'Inversión 1 financiada'!BB23</f>
        <v>0</v>
      </c>
      <c r="BR23" s="125">
        <f>-'Inversión 1 financiada'!BC23</f>
        <v>0</v>
      </c>
    </row>
    <row r="24" spans="2:70" x14ac:dyDescent="0.25">
      <c r="B24" s="59" t="s">
        <v>74</v>
      </c>
      <c r="C24" s="62" t="str">
        <f>+VLOOKUP(B24,'resumen UCAP'!$A$5:$O$329,2,0)</f>
        <v>Luninaria Onix 150w</v>
      </c>
      <c r="D24" s="63">
        <f>+'Desmonte Infr. financiada'!D24</f>
        <v>169</v>
      </c>
      <c r="E24" s="63" t="str">
        <f>+VLOOKUP(B24,'resumen UCAP'!$A$5:$O$329,3,0)</f>
        <v>Un</v>
      </c>
      <c r="F24" s="64">
        <f>+VLOOKUP(B24,'resumen UCAP'!$A$5:$O$329,15,0)</f>
        <v>710000</v>
      </c>
      <c r="G24" s="123">
        <v>32</v>
      </c>
      <c r="H24" s="125"/>
      <c r="I24" s="125"/>
      <c r="J24" s="125"/>
      <c r="K24" s="125"/>
      <c r="L24" s="125"/>
      <c r="M24" s="125"/>
      <c r="N24" s="125"/>
      <c r="O24" s="125"/>
      <c r="P24" s="125"/>
      <c r="Q24" s="125"/>
      <c r="R24" s="125"/>
      <c r="S24" s="125"/>
      <c r="T24" s="125"/>
      <c r="U24" s="125"/>
      <c r="V24" s="125"/>
      <c r="W24" s="125">
        <f>-'Inversión 1 financiada'!H24</f>
        <v>0</v>
      </c>
      <c r="X24" s="125">
        <f>-'Inversión 1 financiada'!I24</f>
        <v>0</v>
      </c>
      <c r="Y24" s="125">
        <f>-'Inversión 1 financiada'!J24</f>
        <v>0</v>
      </c>
      <c r="Z24" s="125">
        <f>-'Inversión 1 financiada'!K24</f>
        <v>0</v>
      </c>
      <c r="AA24" s="125">
        <f>-'Inversión 1 financiada'!L24</f>
        <v>0</v>
      </c>
      <c r="AB24" s="125">
        <f>-'Inversión 1 financiada'!M24</f>
        <v>0</v>
      </c>
      <c r="AC24" s="125">
        <f>-'Inversión 1 financiada'!N24</f>
        <v>0</v>
      </c>
      <c r="AD24" s="125">
        <f>-'Inversión 1 financiada'!O24</f>
        <v>0</v>
      </c>
      <c r="AE24" s="125">
        <f>-'Inversión 1 financiada'!P24</f>
        <v>0</v>
      </c>
      <c r="AF24" s="125">
        <f>-'Inversión 1 financiada'!Q24</f>
        <v>0</v>
      </c>
      <c r="AG24" s="125">
        <f>-'Inversión 1 financiada'!R24</f>
        <v>0</v>
      </c>
      <c r="AH24" s="125">
        <f>-'Inversión 1 financiada'!S24</f>
        <v>0</v>
      </c>
      <c r="AI24" s="125">
        <f>-'Inversión 1 financiada'!T24</f>
        <v>0</v>
      </c>
      <c r="AJ24" s="125">
        <f>-'Inversión 1 financiada'!U24</f>
        <v>0</v>
      </c>
      <c r="AK24" s="125">
        <f>-'Inversión 1 financiada'!V24</f>
        <v>0</v>
      </c>
      <c r="AL24" s="125">
        <f>-'Inversión 1 financiada'!W24</f>
        <v>0</v>
      </c>
      <c r="AM24" s="125">
        <f>-'Inversión 1 financiada'!X24</f>
        <v>0</v>
      </c>
      <c r="AN24" s="125">
        <f>-'Inversión 1 financiada'!Y24</f>
        <v>0</v>
      </c>
      <c r="AO24" s="125">
        <f>-'Inversión 1 financiada'!Z24</f>
        <v>0</v>
      </c>
      <c r="AP24" s="125">
        <f>-'Inversión 1 financiada'!AA24</f>
        <v>0</v>
      </c>
      <c r="AQ24" s="125">
        <f>-'Inversión 1 financiada'!AB24</f>
        <v>0</v>
      </c>
      <c r="AR24" s="125">
        <f>-'Inversión 1 financiada'!AC24</f>
        <v>0</v>
      </c>
      <c r="AS24" s="125">
        <f>-'Inversión 1 financiada'!AD24</f>
        <v>0</v>
      </c>
      <c r="AT24" s="125">
        <f>-'Inversión 1 financiada'!AE24</f>
        <v>0</v>
      </c>
      <c r="AU24" s="125">
        <f>-'Inversión 1 financiada'!AF24</f>
        <v>0</v>
      </c>
      <c r="AV24" s="125">
        <f>-'Inversión 1 financiada'!AG24</f>
        <v>0</v>
      </c>
      <c r="AW24" s="125">
        <f>-'Inversión 1 financiada'!AH24</f>
        <v>0</v>
      </c>
      <c r="AX24" s="125">
        <f>-'Inversión 1 financiada'!AI24</f>
        <v>0</v>
      </c>
      <c r="AY24" s="125">
        <f>-'Inversión 1 financiada'!AJ24</f>
        <v>0</v>
      </c>
      <c r="AZ24" s="125">
        <f>-'Inversión 1 financiada'!AK24</f>
        <v>0</v>
      </c>
      <c r="BA24" s="125">
        <f>-'Inversión 1 financiada'!AL24</f>
        <v>0</v>
      </c>
      <c r="BB24" s="125">
        <f>-'Inversión 1 financiada'!AM24</f>
        <v>0</v>
      </c>
      <c r="BC24" s="125">
        <f>-'Inversión 1 financiada'!AN24</f>
        <v>0</v>
      </c>
      <c r="BD24" s="125">
        <f>-'Inversión 1 financiada'!AO24</f>
        <v>0</v>
      </c>
      <c r="BE24" s="125">
        <f>-'Inversión 1 financiada'!AP24</f>
        <v>0</v>
      </c>
      <c r="BF24" s="125">
        <f>-'Inversión 1 financiada'!AQ24</f>
        <v>0</v>
      </c>
      <c r="BG24" s="125">
        <f>-'Inversión 1 financiada'!AR24</f>
        <v>0</v>
      </c>
      <c r="BH24" s="125">
        <f>-'Inversión 1 financiada'!AS24</f>
        <v>0</v>
      </c>
      <c r="BI24" s="125">
        <f>-'Inversión 1 financiada'!AT24</f>
        <v>0</v>
      </c>
      <c r="BJ24" s="125">
        <f>-'Inversión 1 financiada'!AU24</f>
        <v>0</v>
      </c>
      <c r="BK24" s="125">
        <f>-'Inversión 1 financiada'!AV24</f>
        <v>0</v>
      </c>
      <c r="BL24" s="125">
        <f>-'Inversión 1 financiada'!AW24</f>
        <v>0</v>
      </c>
      <c r="BM24" s="125">
        <f>-'Inversión 1 financiada'!AX24</f>
        <v>0</v>
      </c>
      <c r="BN24" s="125">
        <f>-'Inversión 1 financiada'!AY24</f>
        <v>0</v>
      </c>
      <c r="BO24" s="125">
        <f>-'Inversión 1 financiada'!AZ24</f>
        <v>0</v>
      </c>
      <c r="BP24" s="125">
        <f>-'Inversión 1 financiada'!BA24</f>
        <v>0</v>
      </c>
      <c r="BQ24" s="125">
        <f>-'Inversión 1 financiada'!BB24</f>
        <v>0</v>
      </c>
      <c r="BR24" s="125">
        <f>-'Inversión 1 financiada'!BC24</f>
        <v>0</v>
      </c>
    </row>
    <row r="25" spans="2:70" x14ac:dyDescent="0.25">
      <c r="B25" s="59" t="s">
        <v>300</v>
      </c>
      <c r="C25" s="62" t="str">
        <f>+VLOOKUP(B25,'resumen UCAP'!$A$5:$O$329,2,0)</f>
        <v>Proyector MH 150w</v>
      </c>
      <c r="D25" s="63">
        <f>+'Desmonte Infr. financiada'!D25</f>
        <v>169</v>
      </c>
      <c r="E25" s="63" t="str">
        <f>+VLOOKUP(B25,'resumen UCAP'!$A$5:$O$329,3,0)</f>
        <v>Un</v>
      </c>
      <c r="F25" s="64">
        <f>+VLOOKUP(B25,'resumen UCAP'!$A$5:$O$329,15,0)</f>
        <v>371625</v>
      </c>
      <c r="G25" s="124">
        <v>29</v>
      </c>
      <c r="H25" s="125"/>
      <c r="I25" s="125"/>
      <c r="J25" s="125"/>
      <c r="K25" s="125"/>
      <c r="L25" s="125"/>
      <c r="M25" s="125"/>
      <c r="N25" s="125"/>
      <c r="O25" s="125"/>
      <c r="P25" s="125"/>
      <c r="Q25" s="125"/>
      <c r="R25" s="125"/>
      <c r="S25" s="125"/>
      <c r="T25" s="125"/>
      <c r="U25" s="125"/>
      <c r="V25" s="125"/>
      <c r="W25" s="125">
        <f>-'Inversión 1 financiada'!H25</f>
        <v>0</v>
      </c>
      <c r="X25" s="125">
        <f>-'Inversión 1 financiada'!I25</f>
        <v>0</v>
      </c>
      <c r="Y25" s="125">
        <f>-'Inversión 1 financiada'!J25</f>
        <v>0</v>
      </c>
      <c r="Z25" s="125">
        <f>-'Inversión 1 financiada'!K25</f>
        <v>0</v>
      </c>
      <c r="AA25" s="125">
        <f>-'Inversión 1 financiada'!L25</f>
        <v>0</v>
      </c>
      <c r="AB25" s="125">
        <f>-'Inversión 1 financiada'!M25</f>
        <v>0</v>
      </c>
      <c r="AC25" s="125">
        <f>-'Inversión 1 financiada'!N25</f>
        <v>0</v>
      </c>
      <c r="AD25" s="125">
        <f>-'Inversión 1 financiada'!O25</f>
        <v>0</v>
      </c>
      <c r="AE25" s="125">
        <f>-'Inversión 1 financiada'!P25</f>
        <v>0</v>
      </c>
      <c r="AF25" s="125">
        <f>-'Inversión 1 financiada'!Q25</f>
        <v>0</v>
      </c>
      <c r="AG25" s="125">
        <f>-'Inversión 1 financiada'!R25</f>
        <v>0</v>
      </c>
      <c r="AH25" s="125">
        <f>-'Inversión 1 financiada'!S25</f>
        <v>0</v>
      </c>
      <c r="AI25" s="125">
        <f>-'Inversión 1 financiada'!T25</f>
        <v>0</v>
      </c>
      <c r="AJ25" s="125">
        <f>-'Inversión 1 financiada'!U25</f>
        <v>0</v>
      </c>
      <c r="AK25" s="125">
        <f>-'Inversión 1 financiada'!V25</f>
        <v>0</v>
      </c>
      <c r="AL25" s="125">
        <f>-'Inversión 1 financiada'!W25</f>
        <v>0</v>
      </c>
      <c r="AM25" s="125">
        <f>-'Inversión 1 financiada'!X25</f>
        <v>0</v>
      </c>
      <c r="AN25" s="125">
        <f>-'Inversión 1 financiada'!Y25</f>
        <v>0</v>
      </c>
      <c r="AO25" s="125">
        <f>-'Inversión 1 financiada'!Z25</f>
        <v>0</v>
      </c>
      <c r="AP25" s="125">
        <f>-'Inversión 1 financiada'!AA25</f>
        <v>0</v>
      </c>
      <c r="AQ25" s="125">
        <f>-'Inversión 1 financiada'!AB25</f>
        <v>0</v>
      </c>
      <c r="AR25" s="125">
        <f>-'Inversión 1 financiada'!AC25</f>
        <v>0</v>
      </c>
      <c r="AS25" s="125">
        <f>-'Inversión 1 financiada'!AD25</f>
        <v>0</v>
      </c>
      <c r="AT25" s="125">
        <f>-'Inversión 1 financiada'!AE25</f>
        <v>0</v>
      </c>
      <c r="AU25" s="125">
        <f>-'Inversión 1 financiada'!AF25</f>
        <v>0</v>
      </c>
      <c r="AV25" s="125">
        <f>-'Inversión 1 financiada'!AG25</f>
        <v>0</v>
      </c>
      <c r="AW25" s="125">
        <f>-'Inversión 1 financiada'!AH25</f>
        <v>0</v>
      </c>
      <c r="AX25" s="125">
        <f>-'Inversión 1 financiada'!AI25</f>
        <v>0</v>
      </c>
      <c r="AY25" s="125">
        <f>-'Inversión 1 financiada'!AJ25</f>
        <v>0</v>
      </c>
      <c r="AZ25" s="125">
        <f>-'Inversión 1 financiada'!AK25</f>
        <v>0</v>
      </c>
      <c r="BA25" s="125">
        <f>-'Inversión 1 financiada'!AL25</f>
        <v>0</v>
      </c>
      <c r="BB25" s="125">
        <f>-'Inversión 1 financiada'!AM25</f>
        <v>0</v>
      </c>
      <c r="BC25" s="125">
        <f>-'Inversión 1 financiada'!AN25</f>
        <v>0</v>
      </c>
      <c r="BD25" s="125">
        <f>-'Inversión 1 financiada'!AO25</f>
        <v>0</v>
      </c>
      <c r="BE25" s="125">
        <f>-'Inversión 1 financiada'!AP25</f>
        <v>0</v>
      </c>
      <c r="BF25" s="125">
        <f>-'Inversión 1 financiada'!AQ25</f>
        <v>0</v>
      </c>
      <c r="BG25" s="125">
        <f>-'Inversión 1 financiada'!AR25</f>
        <v>0</v>
      </c>
      <c r="BH25" s="125">
        <f>-'Inversión 1 financiada'!AS25</f>
        <v>0</v>
      </c>
      <c r="BI25" s="125">
        <f>-'Inversión 1 financiada'!AT25</f>
        <v>0</v>
      </c>
      <c r="BJ25" s="125">
        <f>-'Inversión 1 financiada'!AU25</f>
        <v>0</v>
      </c>
      <c r="BK25" s="125">
        <f>-'Inversión 1 financiada'!AV25</f>
        <v>0</v>
      </c>
      <c r="BL25" s="125">
        <f>-'Inversión 1 financiada'!AW25</f>
        <v>0</v>
      </c>
      <c r="BM25" s="125">
        <f>-'Inversión 1 financiada'!AX25</f>
        <v>0</v>
      </c>
      <c r="BN25" s="125">
        <f>-'Inversión 1 financiada'!AY25</f>
        <v>0</v>
      </c>
      <c r="BO25" s="125">
        <f>-'Inversión 1 financiada'!AZ25</f>
        <v>0</v>
      </c>
      <c r="BP25" s="125">
        <f>-'Inversión 1 financiada'!BA25</f>
        <v>0</v>
      </c>
      <c r="BQ25" s="125">
        <f>-'Inversión 1 financiada'!BB25</f>
        <v>0</v>
      </c>
      <c r="BR25" s="125">
        <f>-'Inversión 1 financiada'!BC25</f>
        <v>0</v>
      </c>
    </row>
    <row r="26" spans="2:70" x14ac:dyDescent="0.25">
      <c r="B26" s="59" t="s">
        <v>75</v>
      </c>
      <c r="C26" s="62" t="str">
        <f>+VLOOKUP(B26,'resumen UCAP'!$A$5:$O$329,2,0)</f>
        <v>Proyector MH 250w</v>
      </c>
      <c r="D26" s="63">
        <f>+'Desmonte Infr. financiada'!D26</f>
        <v>279</v>
      </c>
      <c r="E26" s="63" t="str">
        <f>+VLOOKUP(B26,'resumen UCAP'!$A$5:$O$329,3,0)</f>
        <v>Un</v>
      </c>
      <c r="F26" s="64">
        <f>+VLOOKUP(B26,'resumen UCAP'!$A$5:$O$329,15,0)</f>
        <v>413027</v>
      </c>
      <c r="G26" s="124">
        <v>400</v>
      </c>
      <c r="H26" s="125"/>
      <c r="I26" s="125"/>
      <c r="J26" s="125"/>
      <c r="K26" s="125"/>
      <c r="L26" s="125"/>
      <c r="M26" s="125"/>
      <c r="N26" s="125"/>
      <c r="O26" s="125"/>
      <c r="P26" s="125"/>
      <c r="Q26" s="125"/>
      <c r="R26" s="125"/>
      <c r="S26" s="125"/>
      <c r="T26" s="125"/>
      <c r="U26" s="125"/>
      <c r="V26" s="125"/>
      <c r="W26" s="125">
        <f>-'Inversión 1 financiada'!H26</f>
        <v>0</v>
      </c>
      <c r="X26" s="125">
        <f>-'Inversión 1 financiada'!I26</f>
        <v>0</v>
      </c>
      <c r="Y26" s="125">
        <f>-'Inversión 1 financiada'!J26</f>
        <v>0</v>
      </c>
      <c r="Z26" s="125">
        <f>-'Inversión 1 financiada'!K26</f>
        <v>0</v>
      </c>
      <c r="AA26" s="125">
        <f>-'Inversión 1 financiada'!L26</f>
        <v>0</v>
      </c>
      <c r="AB26" s="125">
        <f>-'Inversión 1 financiada'!M26</f>
        <v>0</v>
      </c>
      <c r="AC26" s="125">
        <f>-'Inversión 1 financiada'!N26</f>
        <v>0</v>
      </c>
      <c r="AD26" s="125">
        <f>-'Inversión 1 financiada'!O26</f>
        <v>0</v>
      </c>
      <c r="AE26" s="125">
        <f>-'Inversión 1 financiada'!P26</f>
        <v>0</v>
      </c>
      <c r="AF26" s="125">
        <f>-'Inversión 1 financiada'!Q26</f>
        <v>0</v>
      </c>
      <c r="AG26" s="125">
        <f>-'Inversión 1 financiada'!R26</f>
        <v>0</v>
      </c>
      <c r="AH26" s="125">
        <f>-'Inversión 1 financiada'!S26</f>
        <v>0</v>
      </c>
      <c r="AI26" s="125">
        <f>-'Inversión 1 financiada'!T26</f>
        <v>0</v>
      </c>
      <c r="AJ26" s="125">
        <f>-'Inversión 1 financiada'!U26</f>
        <v>0</v>
      </c>
      <c r="AK26" s="125">
        <f>-'Inversión 1 financiada'!V26</f>
        <v>0</v>
      </c>
      <c r="AL26" s="125">
        <f>-'Inversión 1 financiada'!W26</f>
        <v>0</v>
      </c>
      <c r="AM26" s="125">
        <f>-'Inversión 1 financiada'!X26</f>
        <v>0</v>
      </c>
      <c r="AN26" s="125">
        <f>-'Inversión 1 financiada'!Y26</f>
        <v>0</v>
      </c>
      <c r="AO26" s="125">
        <f>-'Inversión 1 financiada'!Z26</f>
        <v>0</v>
      </c>
      <c r="AP26" s="125">
        <f>-'Inversión 1 financiada'!AA26</f>
        <v>0</v>
      </c>
      <c r="AQ26" s="125">
        <f>-'Inversión 1 financiada'!AB26</f>
        <v>0</v>
      </c>
      <c r="AR26" s="125">
        <f>-'Inversión 1 financiada'!AC26</f>
        <v>0</v>
      </c>
      <c r="AS26" s="125">
        <f>-'Inversión 1 financiada'!AD26</f>
        <v>0</v>
      </c>
      <c r="AT26" s="125">
        <f>-'Inversión 1 financiada'!AE26</f>
        <v>0</v>
      </c>
      <c r="AU26" s="125">
        <f>-'Inversión 1 financiada'!AF26</f>
        <v>0</v>
      </c>
      <c r="AV26" s="125">
        <f>-'Inversión 1 financiada'!AG26</f>
        <v>0</v>
      </c>
      <c r="AW26" s="125">
        <f>-'Inversión 1 financiada'!AH26</f>
        <v>0</v>
      </c>
      <c r="AX26" s="125">
        <f>-'Inversión 1 financiada'!AI26</f>
        <v>0</v>
      </c>
      <c r="AY26" s="125">
        <f>-'Inversión 1 financiada'!AJ26</f>
        <v>0</v>
      </c>
      <c r="AZ26" s="125">
        <f>-'Inversión 1 financiada'!AK26</f>
        <v>0</v>
      </c>
      <c r="BA26" s="125">
        <f>-'Inversión 1 financiada'!AL26</f>
        <v>0</v>
      </c>
      <c r="BB26" s="125">
        <f>-'Inversión 1 financiada'!AM26</f>
        <v>0</v>
      </c>
      <c r="BC26" s="125">
        <f>-'Inversión 1 financiada'!AN26</f>
        <v>0</v>
      </c>
      <c r="BD26" s="125">
        <f>-'Inversión 1 financiada'!AO26</f>
        <v>0</v>
      </c>
      <c r="BE26" s="125">
        <f>-'Inversión 1 financiada'!AP26</f>
        <v>0</v>
      </c>
      <c r="BF26" s="125">
        <f>-'Inversión 1 financiada'!AQ26</f>
        <v>0</v>
      </c>
      <c r="BG26" s="125">
        <f>-'Inversión 1 financiada'!AR26</f>
        <v>0</v>
      </c>
      <c r="BH26" s="125">
        <f>-'Inversión 1 financiada'!AS26</f>
        <v>0</v>
      </c>
      <c r="BI26" s="125">
        <f>-'Inversión 1 financiada'!AT26</f>
        <v>0</v>
      </c>
      <c r="BJ26" s="125">
        <f>-'Inversión 1 financiada'!AU26</f>
        <v>0</v>
      </c>
      <c r="BK26" s="125">
        <f>-'Inversión 1 financiada'!AV26</f>
        <v>0</v>
      </c>
      <c r="BL26" s="125">
        <f>-'Inversión 1 financiada'!AW26</f>
        <v>0</v>
      </c>
      <c r="BM26" s="125">
        <f>-'Inversión 1 financiada'!AX26</f>
        <v>0</v>
      </c>
      <c r="BN26" s="125">
        <f>-'Inversión 1 financiada'!AY26</f>
        <v>0</v>
      </c>
      <c r="BO26" s="125">
        <f>-'Inversión 1 financiada'!AZ26</f>
        <v>0</v>
      </c>
      <c r="BP26" s="125">
        <f>-'Inversión 1 financiada'!BA26</f>
        <v>0</v>
      </c>
      <c r="BQ26" s="125">
        <f>-'Inversión 1 financiada'!BB26</f>
        <v>0</v>
      </c>
      <c r="BR26" s="125">
        <f>-'Inversión 1 financiada'!BC26</f>
        <v>0</v>
      </c>
    </row>
    <row r="27" spans="2:70" x14ac:dyDescent="0.25">
      <c r="B27" s="59" t="s">
        <v>301</v>
      </c>
      <c r="C27" s="62" t="str">
        <f>+VLOOKUP(B27,'resumen UCAP'!$A$5:$O$329,2,0)</f>
        <v>Proyector MH 400w</v>
      </c>
      <c r="D27" s="63">
        <f>+'Desmonte Infr. financiada'!D27</f>
        <v>440</v>
      </c>
      <c r="E27" s="63" t="str">
        <f>+VLOOKUP(B27,'resumen UCAP'!$A$5:$O$329,3,0)</f>
        <v>Un</v>
      </c>
      <c r="F27" s="64">
        <f>+VLOOKUP(B27,'resumen UCAP'!$A$5:$O$329,15,0)</f>
        <v>511021</v>
      </c>
      <c r="G27" s="124">
        <v>1753</v>
      </c>
      <c r="H27" s="125"/>
      <c r="I27" s="125"/>
      <c r="J27" s="125"/>
      <c r="K27" s="125"/>
      <c r="L27" s="125"/>
      <c r="M27" s="125"/>
      <c r="N27" s="125"/>
      <c r="O27" s="125"/>
      <c r="P27" s="125"/>
      <c r="Q27" s="125"/>
      <c r="R27" s="125"/>
      <c r="S27" s="125"/>
      <c r="T27" s="125"/>
      <c r="U27" s="125"/>
      <c r="V27" s="125"/>
      <c r="W27" s="125">
        <f>-'Inversión 1 financiada'!H27</f>
        <v>0</v>
      </c>
      <c r="X27" s="125">
        <f>-'Inversión 1 financiada'!I27</f>
        <v>0</v>
      </c>
      <c r="Y27" s="125">
        <f>-'Inversión 1 financiada'!J27</f>
        <v>0</v>
      </c>
      <c r="Z27" s="125">
        <f>-'Inversión 1 financiada'!K27</f>
        <v>0</v>
      </c>
      <c r="AA27" s="125">
        <f>-'Inversión 1 financiada'!L27</f>
        <v>0</v>
      </c>
      <c r="AB27" s="125">
        <f>-'Inversión 1 financiada'!M27</f>
        <v>0</v>
      </c>
      <c r="AC27" s="125">
        <f>-'Inversión 1 financiada'!N27</f>
        <v>0</v>
      </c>
      <c r="AD27" s="125">
        <f>-'Inversión 1 financiada'!O27</f>
        <v>0</v>
      </c>
      <c r="AE27" s="125">
        <f>-'Inversión 1 financiada'!P27</f>
        <v>0</v>
      </c>
      <c r="AF27" s="125">
        <f>-'Inversión 1 financiada'!Q27</f>
        <v>0</v>
      </c>
      <c r="AG27" s="125">
        <f>-'Inversión 1 financiada'!R27</f>
        <v>0</v>
      </c>
      <c r="AH27" s="125">
        <f>-'Inversión 1 financiada'!S27</f>
        <v>0</v>
      </c>
      <c r="AI27" s="125">
        <f>-'Inversión 1 financiada'!T27</f>
        <v>0</v>
      </c>
      <c r="AJ27" s="125">
        <f>-'Inversión 1 financiada'!U27</f>
        <v>0</v>
      </c>
      <c r="AK27" s="125">
        <f>-'Inversión 1 financiada'!V27</f>
        <v>0</v>
      </c>
      <c r="AL27" s="125">
        <f>-'Inversión 1 financiada'!W27</f>
        <v>0</v>
      </c>
      <c r="AM27" s="125">
        <f>-'Inversión 1 financiada'!X27</f>
        <v>0</v>
      </c>
      <c r="AN27" s="125">
        <f>-'Inversión 1 financiada'!Y27</f>
        <v>0</v>
      </c>
      <c r="AO27" s="125">
        <f>-'Inversión 1 financiada'!Z27</f>
        <v>0</v>
      </c>
      <c r="AP27" s="125">
        <f>-'Inversión 1 financiada'!AA27</f>
        <v>0</v>
      </c>
      <c r="AQ27" s="125">
        <f>-'Inversión 1 financiada'!AB27</f>
        <v>0</v>
      </c>
      <c r="AR27" s="125">
        <f>-'Inversión 1 financiada'!AC27</f>
        <v>0</v>
      </c>
      <c r="AS27" s="125">
        <f>-'Inversión 1 financiada'!AD27</f>
        <v>0</v>
      </c>
      <c r="AT27" s="125">
        <f>-'Inversión 1 financiada'!AE27</f>
        <v>0</v>
      </c>
      <c r="AU27" s="125">
        <f>-'Inversión 1 financiada'!AF27</f>
        <v>0</v>
      </c>
      <c r="AV27" s="125">
        <f>-'Inversión 1 financiada'!AG27</f>
        <v>0</v>
      </c>
      <c r="AW27" s="125">
        <f>-'Inversión 1 financiada'!AH27</f>
        <v>0</v>
      </c>
      <c r="AX27" s="125">
        <f>-'Inversión 1 financiada'!AI27</f>
        <v>0</v>
      </c>
      <c r="AY27" s="125">
        <f>-'Inversión 1 financiada'!AJ27</f>
        <v>0</v>
      </c>
      <c r="AZ27" s="125">
        <f>-'Inversión 1 financiada'!AK27</f>
        <v>0</v>
      </c>
      <c r="BA27" s="125">
        <f>-'Inversión 1 financiada'!AL27</f>
        <v>0</v>
      </c>
      <c r="BB27" s="125">
        <f>-'Inversión 1 financiada'!AM27</f>
        <v>0</v>
      </c>
      <c r="BC27" s="125">
        <f>-'Inversión 1 financiada'!AN27</f>
        <v>0</v>
      </c>
      <c r="BD27" s="125">
        <f>-'Inversión 1 financiada'!AO27</f>
        <v>0</v>
      </c>
      <c r="BE27" s="125">
        <f>-'Inversión 1 financiada'!AP27</f>
        <v>0</v>
      </c>
      <c r="BF27" s="125">
        <f>-'Inversión 1 financiada'!AQ27</f>
        <v>0</v>
      </c>
      <c r="BG27" s="125">
        <f>-'Inversión 1 financiada'!AR27</f>
        <v>0</v>
      </c>
      <c r="BH27" s="125">
        <f>-'Inversión 1 financiada'!AS27</f>
        <v>0</v>
      </c>
      <c r="BI27" s="125">
        <f>-'Inversión 1 financiada'!AT27</f>
        <v>0</v>
      </c>
      <c r="BJ27" s="125">
        <f>-'Inversión 1 financiada'!AU27</f>
        <v>0</v>
      </c>
      <c r="BK27" s="125">
        <f>-'Inversión 1 financiada'!AV27</f>
        <v>0</v>
      </c>
      <c r="BL27" s="125">
        <f>-'Inversión 1 financiada'!AW27</f>
        <v>0</v>
      </c>
      <c r="BM27" s="125">
        <f>-'Inversión 1 financiada'!AX27</f>
        <v>0</v>
      </c>
      <c r="BN27" s="125">
        <f>-'Inversión 1 financiada'!AY27</f>
        <v>0</v>
      </c>
      <c r="BO27" s="125">
        <f>-'Inversión 1 financiada'!AZ27</f>
        <v>0</v>
      </c>
      <c r="BP27" s="125">
        <f>-'Inversión 1 financiada'!BA27</f>
        <v>0</v>
      </c>
      <c r="BQ27" s="125">
        <f>-'Inversión 1 financiada'!BB27</f>
        <v>0</v>
      </c>
      <c r="BR27" s="125">
        <f>-'Inversión 1 financiada'!BC27</f>
        <v>0</v>
      </c>
    </row>
    <row r="28" spans="2:70" x14ac:dyDescent="0.25">
      <c r="B28" s="59" t="s">
        <v>22</v>
      </c>
      <c r="C28" s="62" t="str">
        <f>+VLOOKUP(B28,'resumen UCAP'!$A$5:$O$329,2,0)</f>
        <v>Proyector MH 50-70w Tipo aplique</v>
      </c>
      <c r="D28" s="63">
        <f>+'Desmonte Infr. financiada'!D28</f>
        <v>81</v>
      </c>
      <c r="E28" s="63" t="str">
        <f>+VLOOKUP(B28,'resumen UCAP'!$A$5:$O$329,3,0)</f>
        <v>Un</v>
      </c>
      <c r="F28" s="64">
        <f>+VLOOKUP(B28,'resumen UCAP'!$A$5:$O$329,15,0)</f>
        <v>260000</v>
      </c>
      <c r="G28" s="124">
        <v>21</v>
      </c>
      <c r="H28" s="125"/>
      <c r="I28" s="125"/>
      <c r="J28" s="125"/>
      <c r="K28" s="125"/>
      <c r="L28" s="125"/>
      <c r="M28" s="125"/>
      <c r="N28" s="125"/>
      <c r="O28" s="125"/>
      <c r="P28" s="125"/>
      <c r="Q28" s="125"/>
      <c r="R28" s="125"/>
      <c r="S28" s="125"/>
      <c r="T28" s="125"/>
      <c r="U28" s="125"/>
      <c r="V28" s="125"/>
      <c r="W28" s="125">
        <f>-'Inversión 1 financiada'!H28</f>
        <v>0</v>
      </c>
      <c r="X28" s="125">
        <f>-'Inversión 1 financiada'!I28</f>
        <v>0</v>
      </c>
      <c r="Y28" s="125">
        <f>-'Inversión 1 financiada'!J28</f>
        <v>0</v>
      </c>
      <c r="Z28" s="125">
        <f>-'Inversión 1 financiada'!K28</f>
        <v>0</v>
      </c>
      <c r="AA28" s="125">
        <f>-'Inversión 1 financiada'!L28</f>
        <v>0</v>
      </c>
      <c r="AB28" s="125">
        <f>-'Inversión 1 financiada'!M28</f>
        <v>0</v>
      </c>
      <c r="AC28" s="125">
        <f>-'Inversión 1 financiada'!N28</f>
        <v>0</v>
      </c>
      <c r="AD28" s="125">
        <f>-'Inversión 1 financiada'!O28</f>
        <v>0</v>
      </c>
      <c r="AE28" s="125">
        <f>-'Inversión 1 financiada'!P28</f>
        <v>0</v>
      </c>
      <c r="AF28" s="125">
        <f>-'Inversión 1 financiada'!Q28</f>
        <v>0</v>
      </c>
      <c r="AG28" s="125">
        <f>-'Inversión 1 financiada'!R28</f>
        <v>0</v>
      </c>
      <c r="AH28" s="125">
        <f>-'Inversión 1 financiada'!S28</f>
        <v>0</v>
      </c>
      <c r="AI28" s="125">
        <f>-'Inversión 1 financiada'!T28</f>
        <v>0</v>
      </c>
      <c r="AJ28" s="125">
        <f>-'Inversión 1 financiada'!U28</f>
        <v>0</v>
      </c>
      <c r="AK28" s="125">
        <f>-'Inversión 1 financiada'!V28</f>
        <v>0</v>
      </c>
      <c r="AL28" s="125">
        <f>-'Inversión 1 financiada'!W28</f>
        <v>0</v>
      </c>
      <c r="AM28" s="125">
        <f>-'Inversión 1 financiada'!X28</f>
        <v>0</v>
      </c>
      <c r="AN28" s="125">
        <f>-'Inversión 1 financiada'!Y28</f>
        <v>0</v>
      </c>
      <c r="AO28" s="125">
        <f>-'Inversión 1 financiada'!Z28</f>
        <v>0</v>
      </c>
      <c r="AP28" s="125">
        <f>-'Inversión 1 financiada'!AA28</f>
        <v>0</v>
      </c>
      <c r="AQ28" s="125">
        <f>-'Inversión 1 financiada'!AB28</f>
        <v>0</v>
      </c>
      <c r="AR28" s="125">
        <f>-'Inversión 1 financiada'!AC28</f>
        <v>0</v>
      </c>
      <c r="AS28" s="125">
        <f>-'Inversión 1 financiada'!AD28</f>
        <v>0</v>
      </c>
      <c r="AT28" s="125">
        <f>-'Inversión 1 financiada'!AE28</f>
        <v>0</v>
      </c>
      <c r="AU28" s="125">
        <f>-'Inversión 1 financiada'!AF28</f>
        <v>0</v>
      </c>
      <c r="AV28" s="125">
        <f>-'Inversión 1 financiada'!AG28</f>
        <v>0</v>
      </c>
      <c r="AW28" s="125">
        <f>-'Inversión 1 financiada'!AH28</f>
        <v>0</v>
      </c>
      <c r="AX28" s="125">
        <f>-'Inversión 1 financiada'!AI28</f>
        <v>0</v>
      </c>
      <c r="AY28" s="125">
        <f>-'Inversión 1 financiada'!AJ28</f>
        <v>0</v>
      </c>
      <c r="AZ28" s="125">
        <f>-'Inversión 1 financiada'!AK28</f>
        <v>0</v>
      </c>
      <c r="BA28" s="125">
        <f>-'Inversión 1 financiada'!AL28</f>
        <v>0</v>
      </c>
      <c r="BB28" s="125">
        <f>-'Inversión 1 financiada'!AM28</f>
        <v>0</v>
      </c>
      <c r="BC28" s="125">
        <f>-'Inversión 1 financiada'!AN28</f>
        <v>0</v>
      </c>
      <c r="BD28" s="125">
        <f>-'Inversión 1 financiada'!AO28</f>
        <v>0</v>
      </c>
      <c r="BE28" s="125">
        <f>-'Inversión 1 financiada'!AP28</f>
        <v>0</v>
      </c>
      <c r="BF28" s="125">
        <f>-'Inversión 1 financiada'!AQ28</f>
        <v>0</v>
      </c>
      <c r="BG28" s="125">
        <f>-'Inversión 1 financiada'!AR28</f>
        <v>0</v>
      </c>
      <c r="BH28" s="125">
        <f>-'Inversión 1 financiada'!AS28</f>
        <v>0</v>
      </c>
      <c r="BI28" s="125">
        <f>-'Inversión 1 financiada'!AT28</f>
        <v>0</v>
      </c>
      <c r="BJ28" s="125">
        <f>-'Inversión 1 financiada'!AU28</f>
        <v>0</v>
      </c>
      <c r="BK28" s="125">
        <f>-'Inversión 1 financiada'!AV28</f>
        <v>0</v>
      </c>
      <c r="BL28" s="125">
        <f>-'Inversión 1 financiada'!AW28</f>
        <v>0</v>
      </c>
      <c r="BM28" s="125">
        <f>-'Inversión 1 financiada'!AX28</f>
        <v>0</v>
      </c>
      <c r="BN28" s="125">
        <f>-'Inversión 1 financiada'!AY28</f>
        <v>0</v>
      </c>
      <c r="BO28" s="125">
        <f>-'Inversión 1 financiada'!AZ28</f>
        <v>0</v>
      </c>
      <c r="BP28" s="125">
        <f>-'Inversión 1 financiada'!BA28</f>
        <v>0</v>
      </c>
      <c r="BQ28" s="125">
        <f>-'Inversión 1 financiada'!BB28</f>
        <v>0</v>
      </c>
      <c r="BR28" s="125">
        <f>-'Inversión 1 financiada'!BC28</f>
        <v>0</v>
      </c>
    </row>
    <row r="29" spans="2:70" x14ac:dyDescent="0.25">
      <c r="B29" s="59" t="s">
        <v>302</v>
      </c>
      <c r="C29" s="62" t="str">
        <f>+VLOOKUP(B29,'resumen UCAP'!$A$5:$O$329,2,0)</f>
        <v>Proyector NA 1000w</v>
      </c>
      <c r="D29" s="63">
        <f>+'Desmonte Infr. financiada'!D29</f>
        <v>1100</v>
      </c>
      <c r="E29" s="63" t="str">
        <f>+VLOOKUP(B29,'resumen UCAP'!$A$5:$O$329,3,0)</f>
        <v>Un</v>
      </c>
      <c r="F29" s="64">
        <f>+VLOOKUP(B29,'resumen UCAP'!$A$5:$O$329,15,0)</f>
        <v>540000</v>
      </c>
      <c r="G29" s="123">
        <v>244</v>
      </c>
      <c r="H29" s="125"/>
      <c r="I29" s="125"/>
      <c r="J29" s="125"/>
      <c r="K29" s="125"/>
      <c r="L29" s="125"/>
      <c r="M29" s="125"/>
      <c r="N29" s="125"/>
      <c r="O29" s="125"/>
      <c r="P29" s="125"/>
      <c r="Q29" s="125"/>
      <c r="R29" s="125"/>
      <c r="S29" s="125"/>
      <c r="T29" s="125"/>
      <c r="U29" s="125"/>
      <c r="V29" s="125"/>
      <c r="W29" s="125">
        <f>-'Inversión 1 financiada'!H29</f>
        <v>0</v>
      </c>
      <c r="X29" s="125">
        <f>-'Inversión 1 financiada'!I29</f>
        <v>0</v>
      </c>
      <c r="Y29" s="125">
        <f>-'Inversión 1 financiada'!J29</f>
        <v>0</v>
      </c>
      <c r="Z29" s="125">
        <f>-'Inversión 1 financiada'!K29</f>
        <v>0</v>
      </c>
      <c r="AA29" s="125">
        <f>-'Inversión 1 financiada'!L29</f>
        <v>0</v>
      </c>
      <c r="AB29" s="125">
        <f>-'Inversión 1 financiada'!M29</f>
        <v>0</v>
      </c>
      <c r="AC29" s="125">
        <f>-'Inversión 1 financiada'!N29</f>
        <v>0</v>
      </c>
      <c r="AD29" s="125">
        <f>-'Inversión 1 financiada'!O29</f>
        <v>0</v>
      </c>
      <c r="AE29" s="125">
        <f>-'Inversión 1 financiada'!P29</f>
        <v>0</v>
      </c>
      <c r="AF29" s="125">
        <f>-'Inversión 1 financiada'!Q29</f>
        <v>0</v>
      </c>
      <c r="AG29" s="125">
        <f>-'Inversión 1 financiada'!R29</f>
        <v>0</v>
      </c>
      <c r="AH29" s="125">
        <f>-'Inversión 1 financiada'!S29</f>
        <v>0</v>
      </c>
      <c r="AI29" s="125">
        <f>-'Inversión 1 financiada'!T29</f>
        <v>0</v>
      </c>
      <c r="AJ29" s="125">
        <f>-'Inversión 1 financiada'!U29</f>
        <v>0</v>
      </c>
      <c r="AK29" s="125">
        <f>-'Inversión 1 financiada'!V29</f>
        <v>0</v>
      </c>
      <c r="AL29" s="125">
        <f>-'Inversión 1 financiada'!W29</f>
        <v>0</v>
      </c>
      <c r="AM29" s="125">
        <f>-'Inversión 1 financiada'!X29</f>
        <v>0</v>
      </c>
      <c r="AN29" s="125">
        <f>-'Inversión 1 financiada'!Y29</f>
        <v>0</v>
      </c>
      <c r="AO29" s="125">
        <f>-'Inversión 1 financiada'!Z29</f>
        <v>0</v>
      </c>
      <c r="AP29" s="125">
        <f>-'Inversión 1 financiada'!AA29</f>
        <v>0</v>
      </c>
      <c r="AQ29" s="125">
        <f>-'Inversión 1 financiada'!AB29</f>
        <v>0</v>
      </c>
      <c r="AR29" s="125">
        <f>-'Inversión 1 financiada'!AC29</f>
        <v>0</v>
      </c>
      <c r="AS29" s="125">
        <f>-'Inversión 1 financiada'!AD29</f>
        <v>0</v>
      </c>
      <c r="AT29" s="125">
        <f>-'Inversión 1 financiada'!AE29</f>
        <v>0</v>
      </c>
      <c r="AU29" s="125">
        <f>-'Inversión 1 financiada'!AF29</f>
        <v>0</v>
      </c>
      <c r="AV29" s="125">
        <f>-'Inversión 1 financiada'!AG29</f>
        <v>0</v>
      </c>
      <c r="AW29" s="125">
        <f>-'Inversión 1 financiada'!AH29</f>
        <v>0</v>
      </c>
      <c r="AX29" s="125">
        <f>-'Inversión 1 financiada'!AI29</f>
        <v>0</v>
      </c>
      <c r="AY29" s="125">
        <f>-'Inversión 1 financiada'!AJ29</f>
        <v>0</v>
      </c>
      <c r="AZ29" s="125">
        <f>-'Inversión 1 financiada'!AK29</f>
        <v>0</v>
      </c>
      <c r="BA29" s="125">
        <f>-'Inversión 1 financiada'!AL29</f>
        <v>0</v>
      </c>
      <c r="BB29" s="125">
        <f>-'Inversión 1 financiada'!AM29</f>
        <v>0</v>
      </c>
      <c r="BC29" s="125">
        <f>-'Inversión 1 financiada'!AN29</f>
        <v>0</v>
      </c>
      <c r="BD29" s="125">
        <f>-'Inversión 1 financiada'!AO29</f>
        <v>0</v>
      </c>
      <c r="BE29" s="125">
        <f>-'Inversión 1 financiada'!AP29</f>
        <v>0</v>
      </c>
      <c r="BF29" s="125">
        <f>-'Inversión 1 financiada'!AQ29</f>
        <v>0</v>
      </c>
      <c r="BG29" s="125">
        <f>-'Inversión 1 financiada'!AR29</f>
        <v>0</v>
      </c>
      <c r="BH29" s="125">
        <f>-'Inversión 1 financiada'!AS29</f>
        <v>0</v>
      </c>
      <c r="BI29" s="125">
        <f>-'Inversión 1 financiada'!AT29</f>
        <v>0</v>
      </c>
      <c r="BJ29" s="125">
        <f>-'Inversión 1 financiada'!AU29</f>
        <v>0</v>
      </c>
      <c r="BK29" s="125">
        <f>-'Inversión 1 financiada'!AV29</f>
        <v>0</v>
      </c>
      <c r="BL29" s="125">
        <f>-'Inversión 1 financiada'!AW29</f>
        <v>0</v>
      </c>
      <c r="BM29" s="125">
        <f>-'Inversión 1 financiada'!AX29</f>
        <v>0</v>
      </c>
      <c r="BN29" s="125">
        <f>-'Inversión 1 financiada'!AY29</f>
        <v>0</v>
      </c>
      <c r="BO29" s="125">
        <f>-'Inversión 1 financiada'!AZ29</f>
        <v>0</v>
      </c>
      <c r="BP29" s="125">
        <f>-'Inversión 1 financiada'!BA29</f>
        <v>0</v>
      </c>
      <c r="BQ29" s="125">
        <f>-'Inversión 1 financiada'!BB29</f>
        <v>0</v>
      </c>
      <c r="BR29" s="125">
        <f>-'Inversión 1 financiada'!BC29</f>
        <v>0</v>
      </c>
    </row>
    <row r="30" spans="2:70" x14ac:dyDescent="0.25">
      <c r="B30" s="59" t="s">
        <v>23</v>
      </c>
      <c r="C30" s="62" t="str">
        <f>+VLOOKUP(B30,'resumen UCAP'!$A$5:$O$329,2,0)</f>
        <v>Luminarias Ba├â┬▒adores - LED</v>
      </c>
      <c r="D30" s="63">
        <f>+'Desmonte Infr. financiada'!D30</f>
        <v>30</v>
      </c>
      <c r="E30" s="63" t="str">
        <f>+VLOOKUP(B30,'resumen UCAP'!$A$5:$O$329,3,0)</f>
        <v>Un</v>
      </c>
      <c r="F30" s="64">
        <f>+VLOOKUP(B30,'resumen UCAP'!$A$5:$O$329,15,0)</f>
        <v>361000</v>
      </c>
      <c r="G30" s="64">
        <v>18</v>
      </c>
      <c r="H30" s="125"/>
      <c r="I30" s="125"/>
      <c r="J30" s="125"/>
      <c r="K30" s="125"/>
      <c r="L30" s="125"/>
      <c r="M30" s="125"/>
      <c r="N30" s="125"/>
      <c r="O30" s="125"/>
      <c r="P30" s="125"/>
      <c r="Q30" s="125"/>
      <c r="R30" s="125"/>
      <c r="S30" s="125"/>
      <c r="T30" s="125"/>
      <c r="U30" s="125"/>
      <c r="V30" s="125"/>
      <c r="W30" s="125">
        <f>-'Inversión 1 financiada'!H30</f>
        <v>0</v>
      </c>
      <c r="X30" s="125">
        <f>-'Inversión 1 financiada'!I30</f>
        <v>0</v>
      </c>
      <c r="Y30" s="125">
        <f>-'Inversión 1 financiada'!J30</f>
        <v>0</v>
      </c>
      <c r="Z30" s="125">
        <f>-'Inversión 1 financiada'!K30</f>
        <v>0</v>
      </c>
      <c r="AA30" s="125">
        <f>-'Inversión 1 financiada'!L30</f>
        <v>0</v>
      </c>
      <c r="AB30" s="125">
        <f>-'Inversión 1 financiada'!M30</f>
        <v>0</v>
      </c>
      <c r="AC30" s="125">
        <f>-'Inversión 1 financiada'!N30</f>
        <v>0</v>
      </c>
      <c r="AD30" s="125">
        <f>-'Inversión 1 financiada'!O30</f>
        <v>0</v>
      </c>
      <c r="AE30" s="125">
        <f>-'Inversión 1 financiada'!P30</f>
        <v>0</v>
      </c>
      <c r="AF30" s="125">
        <f>-'Inversión 1 financiada'!Q30</f>
        <v>0</v>
      </c>
      <c r="AG30" s="125">
        <f>-'Inversión 1 financiada'!R30</f>
        <v>0</v>
      </c>
      <c r="AH30" s="125">
        <f>-'Inversión 1 financiada'!S30</f>
        <v>0</v>
      </c>
      <c r="AI30" s="125">
        <f>-'Inversión 1 financiada'!T30</f>
        <v>0</v>
      </c>
      <c r="AJ30" s="125">
        <f>-'Inversión 1 financiada'!U30</f>
        <v>0</v>
      </c>
      <c r="AK30" s="125">
        <f>-'Inversión 1 financiada'!V30</f>
        <v>0</v>
      </c>
      <c r="AL30" s="125">
        <f>-'Inversión 1 financiada'!W30</f>
        <v>0</v>
      </c>
      <c r="AM30" s="125">
        <f>-'Inversión 1 financiada'!X30</f>
        <v>0</v>
      </c>
      <c r="AN30" s="125">
        <f>-'Inversión 1 financiada'!Y30</f>
        <v>0</v>
      </c>
      <c r="AO30" s="125">
        <f>-'Inversión 1 financiada'!Z30</f>
        <v>0</v>
      </c>
      <c r="AP30" s="125">
        <f>-'Inversión 1 financiada'!AA30</f>
        <v>0</v>
      </c>
      <c r="AQ30" s="125">
        <f>-'Inversión 1 financiada'!AB30</f>
        <v>0</v>
      </c>
      <c r="AR30" s="125">
        <f>-'Inversión 1 financiada'!AC30</f>
        <v>0</v>
      </c>
      <c r="AS30" s="125">
        <f>-'Inversión 1 financiada'!AD30</f>
        <v>0</v>
      </c>
      <c r="AT30" s="125">
        <f>-'Inversión 1 financiada'!AE30</f>
        <v>0</v>
      </c>
      <c r="AU30" s="125">
        <f>-'Inversión 1 financiada'!AF30</f>
        <v>0</v>
      </c>
      <c r="AV30" s="125">
        <f>-'Inversión 1 financiada'!AG30</f>
        <v>0</v>
      </c>
      <c r="AW30" s="125">
        <f>-'Inversión 1 financiada'!AH30</f>
        <v>0</v>
      </c>
      <c r="AX30" s="125">
        <f>-'Inversión 1 financiada'!AI30</f>
        <v>0</v>
      </c>
      <c r="AY30" s="125">
        <f>-'Inversión 1 financiada'!AJ30</f>
        <v>0</v>
      </c>
      <c r="AZ30" s="125">
        <f>-'Inversión 1 financiada'!AK30</f>
        <v>0</v>
      </c>
      <c r="BA30" s="125">
        <f>-'Inversión 1 financiada'!AL30</f>
        <v>0</v>
      </c>
      <c r="BB30" s="125">
        <f>-'Inversión 1 financiada'!AM30</f>
        <v>0</v>
      </c>
      <c r="BC30" s="125">
        <f>-'Inversión 1 financiada'!AN30</f>
        <v>0</v>
      </c>
      <c r="BD30" s="125">
        <f>-'Inversión 1 financiada'!AO30</f>
        <v>0</v>
      </c>
      <c r="BE30" s="125">
        <f>-'Inversión 1 financiada'!AP30</f>
        <v>0</v>
      </c>
      <c r="BF30" s="125">
        <f>-'Inversión 1 financiada'!AQ30</f>
        <v>0</v>
      </c>
      <c r="BG30" s="125">
        <f>-'Inversión 1 financiada'!AR30</f>
        <v>0</v>
      </c>
      <c r="BH30" s="125">
        <f>-'Inversión 1 financiada'!AS30</f>
        <v>0</v>
      </c>
      <c r="BI30" s="125">
        <f>-'Inversión 1 financiada'!AT30</f>
        <v>0</v>
      </c>
      <c r="BJ30" s="125">
        <f>-'Inversión 1 financiada'!AU30</f>
        <v>0</v>
      </c>
      <c r="BK30" s="125">
        <f>-'Inversión 1 financiada'!AV30</f>
        <v>0</v>
      </c>
      <c r="BL30" s="125">
        <f>-'Inversión 1 financiada'!AW30</f>
        <v>0</v>
      </c>
      <c r="BM30" s="125">
        <f>-'Inversión 1 financiada'!AX30</f>
        <v>0</v>
      </c>
      <c r="BN30" s="125">
        <f>-'Inversión 1 financiada'!AY30</f>
        <v>0</v>
      </c>
      <c r="BO30" s="125">
        <f>-'Inversión 1 financiada'!AZ30</f>
        <v>0</v>
      </c>
      <c r="BP30" s="125">
        <f>-'Inversión 1 financiada'!BA30</f>
        <v>0</v>
      </c>
      <c r="BQ30" s="125">
        <f>-'Inversión 1 financiada'!BB30</f>
        <v>0</v>
      </c>
      <c r="BR30" s="125">
        <f>-'Inversión 1 financiada'!BC30</f>
        <v>0</v>
      </c>
    </row>
    <row r="31" spans="2:70" x14ac:dyDescent="0.25">
      <c r="B31" s="59" t="s">
        <v>303</v>
      </c>
      <c r="C31" s="62" t="str">
        <f>+VLOOKUP(B31,'resumen UCAP'!$A$5:$O$329,2,0)</f>
        <v>Proyector led 100w</v>
      </c>
      <c r="D31" s="63">
        <f>+'Desmonte Infr. financiada'!D31</f>
        <v>100</v>
      </c>
      <c r="E31" s="63" t="str">
        <f>+VLOOKUP(B31,'resumen UCAP'!$A$5:$O$329,3,0)</f>
        <v>Un</v>
      </c>
      <c r="F31" s="64">
        <f>+VLOOKUP(B31,'resumen UCAP'!$A$5:$O$329,15,0)</f>
        <v>258000</v>
      </c>
      <c r="G31" s="61">
        <v>8</v>
      </c>
      <c r="H31" s="125"/>
      <c r="I31" s="125"/>
      <c r="J31" s="125"/>
      <c r="K31" s="125"/>
      <c r="L31" s="125"/>
      <c r="M31" s="125"/>
      <c r="N31" s="125"/>
      <c r="O31" s="125"/>
      <c r="P31" s="125"/>
      <c r="Q31" s="125"/>
      <c r="R31" s="125"/>
      <c r="S31" s="125"/>
      <c r="T31" s="125"/>
      <c r="U31" s="125"/>
      <c r="V31" s="125"/>
      <c r="W31" s="125">
        <f>-'Inversión 1 financiada'!H31</f>
        <v>0</v>
      </c>
      <c r="X31" s="125">
        <f>-'Inversión 1 financiada'!I31</f>
        <v>0</v>
      </c>
      <c r="Y31" s="125">
        <f>-'Inversión 1 financiada'!J31</f>
        <v>0</v>
      </c>
      <c r="Z31" s="125">
        <f>-'Inversión 1 financiada'!K31</f>
        <v>0</v>
      </c>
      <c r="AA31" s="125">
        <f>-'Inversión 1 financiada'!L31</f>
        <v>0</v>
      </c>
      <c r="AB31" s="125">
        <f>-'Inversión 1 financiada'!M31</f>
        <v>0</v>
      </c>
      <c r="AC31" s="125">
        <f>-'Inversión 1 financiada'!N31</f>
        <v>0</v>
      </c>
      <c r="AD31" s="125">
        <f>-'Inversión 1 financiada'!O31</f>
        <v>0</v>
      </c>
      <c r="AE31" s="125">
        <f>-'Inversión 1 financiada'!P31</f>
        <v>0</v>
      </c>
      <c r="AF31" s="125">
        <f>-'Inversión 1 financiada'!Q31</f>
        <v>0</v>
      </c>
      <c r="AG31" s="125">
        <f>-'Inversión 1 financiada'!R31</f>
        <v>0</v>
      </c>
      <c r="AH31" s="125">
        <f>-'Inversión 1 financiada'!S31</f>
        <v>0</v>
      </c>
      <c r="AI31" s="125">
        <f>-'Inversión 1 financiada'!T31</f>
        <v>0</v>
      </c>
      <c r="AJ31" s="125">
        <f>-'Inversión 1 financiada'!U31</f>
        <v>0</v>
      </c>
      <c r="AK31" s="125">
        <f>-'Inversión 1 financiada'!V31</f>
        <v>0</v>
      </c>
      <c r="AL31" s="125">
        <f>-'Inversión 1 financiada'!W31</f>
        <v>0</v>
      </c>
      <c r="AM31" s="125">
        <f>-'Inversión 1 financiada'!X31</f>
        <v>0</v>
      </c>
      <c r="AN31" s="125">
        <f>-'Inversión 1 financiada'!Y31</f>
        <v>0</v>
      </c>
      <c r="AO31" s="125">
        <f>-'Inversión 1 financiada'!Z31</f>
        <v>0</v>
      </c>
      <c r="AP31" s="125">
        <f>-'Inversión 1 financiada'!AA31</f>
        <v>0</v>
      </c>
      <c r="AQ31" s="125">
        <f>-'Inversión 1 financiada'!AB31</f>
        <v>0</v>
      </c>
      <c r="AR31" s="125">
        <f>-'Inversión 1 financiada'!AC31</f>
        <v>0</v>
      </c>
      <c r="AS31" s="125">
        <f>-'Inversión 1 financiada'!AD31</f>
        <v>0</v>
      </c>
      <c r="AT31" s="125">
        <f>-'Inversión 1 financiada'!AE31</f>
        <v>0</v>
      </c>
      <c r="AU31" s="125">
        <f>-'Inversión 1 financiada'!AF31</f>
        <v>0</v>
      </c>
      <c r="AV31" s="125">
        <f>-'Inversión 1 financiada'!AG31</f>
        <v>0</v>
      </c>
      <c r="AW31" s="125">
        <f>-'Inversión 1 financiada'!AH31</f>
        <v>0</v>
      </c>
      <c r="AX31" s="125">
        <f>-'Inversión 1 financiada'!AI31</f>
        <v>0</v>
      </c>
      <c r="AY31" s="125">
        <f>-'Inversión 1 financiada'!AJ31</f>
        <v>0</v>
      </c>
      <c r="AZ31" s="125">
        <f>-'Inversión 1 financiada'!AK31</f>
        <v>0</v>
      </c>
      <c r="BA31" s="125">
        <f>-'Inversión 1 financiada'!AL31</f>
        <v>0</v>
      </c>
      <c r="BB31" s="125">
        <f>-'Inversión 1 financiada'!AM31</f>
        <v>0</v>
      </c>
      <c r="BC31" s="125">
        <f>-'Inversión 1 financiada'!AN31</f>
        <v>0</v>
      </c>
      <c r="BD31" s="125">
        <f>-'Inversión 1 financiada'!AO31</f>
        <v>0</v>
      </c>
      <c r="BE31" s="125">
        <f>-'Inversión 1 financiada'!AP31</f>
        <v>0</v>
      </c>
      <c r="BF31" s="125">
        <f>-'Inversión 1 financiada'!AQ31</f>
        <v>0</v>
      </c>
      <c r="BG31" s="125">
        <f>-'Inversión 1 financiada'!AR31</f>
        <v>0</v>
      </c>
      <c r="BH31" s="125">
        <f>-'Inversión 1 financiada'!AS31</f>
        <v>0</v>
      </c>
      <c r="BI31" s="125">
        <f>-'Inversión 1 financiada'!AT31</f>
        <v>0</v>
      </c>
      <c r="BJ31" s="125">
        <f>-'Inversión 1 financiada'!AU31</f>
        <v>0</v>
      </c>
      <c r="BK31" s="125">
        <f>-'Inversión 1 financiada'!AV31</f>
        <v>0</v>
      </c>
      <c r="BL31" s="125">
        <f>-'Inversión 1 financiada'!AW31</f>
        <v>0</v>
      </c>
      <c r="BM31" s="125">
        <f>-'Inversión 1 financiada'!AX31</f>
        <v>0</v>
      </c>
      <c r="BN31" s="125">
        <f>-'Inversión 1 financiada'!AY31</f>
        <v>0</v>
      </c>
      <c r="BO31" s="125">
        <f>-'Inversión 1 financiada'!AZ31</f>
        <v>0</v>
      </c>
      <c r="BP31" s="125">
        <f>-'Inversión 1 financiada'!BA31</f>
        <v>0</v>
      </c>
      <c r="BQ31" s="125">
        <f>-'Inversión 1 financiada'!BB31</f>
        <v>0</v>
      </c>
      <c r="BR31" s="125">
        <f>-'Inversión 1 financiada'!BC31</f>
        <v>0</v>
      </c>
    </row>
    <row r="32" spans="2:70" x14ac:dyDescent="0.25">
      <c r="B32" s="59" t="s">
        <v>24</v>
      </c>
      <c r="C32" s="62" t="str">
        <f>+VLOOKUP(B32,'resumen UCAP'!$A$5:$O$329,2,0)</f>
        <v>Luminaria led 28-30w</v>
      </c>
      <c r="D32" s="63">
        <f>+'Desmonte Infr. financiada'!D32</f>
        <v>30</v>
      </c>
      <c r="E32" s="63" t="str">
        <f>+VLOOKUP(B32,'resumen UCAP'!$A$5:$O$329,3,0)</f>
        <v>Un</v>
      </c>
      <c r="F32" s="64">
        <f>+VLOOKUP(B32,'resumen UCAP'!$A$5:$O$329,15,0)</f>
        <v>803602</v>
      </c>
      <c r="G32" s="61">
        <v>7</v>
      </c>
      <c r="H32" s="125"/>
      <c r="I32" s="125"/>
      <c r="J32" s="125"/>
      <c r="K32" s="125"/>
      <c r="L32" s="125"/>
      <c r="M32" s="125"/>
      <c r="N32" s="125"/>
      <c r="O32" s="125"/>
      <c r="P32" s="125"/>
      <c r="Q32" s="125"/>
      <c r="R32" s="125"/>
      <c r="S32" s="125"/>
      <c r="T32" s="125"/>
      <c r="U32" s="125"/>
      <c r="V32" s="125"/>
      <c r="W32" s="125">
        <f>-'Inversión 1 financiada'!H32</f>
        <v>0</v>
      </c>
      <c r="X32" s="125">
        <f>-'Inversión 1 financiada'!I32</f>
        <v>0</v>
      </c>
      <c r="Y32" s="125">
        <f>-'Inversión 1 financiada'!J32</f>
        <v>0</v>
      </c>
      <c r="Z32" s="125">
        <f>-'Inversión 1 financiada'!K32</f>
        <v>0</v>
      </c>
      <c r="AA32" s="125">
        <f>-'Inversión 1 financiada'!L32</f>
        <v>0</v>
      </c>
      <c r="AB32" s="125">
        <f>-'Inversión 1 financiada'!M32</f>
        <v>0</v>
      </c>
      <c r="AC32" s="125">
        <f>-'Inversión 1 financiada'!N32</f>
        <v>0</v>
      </c>
      <c r="AD32" s="125">
        <f>-'Inversión 1 financiada'!O32</f>
        <v>0</v>
      </c>
      <c r="AE32" s="125">
        <f>-'Inversión 1 financiada'!P32</f>
        <v>0</v>
      </c>
      <c r="AF32" s="125">
        <f>-'Inversión 1 financiada'!Q32</f>
        <v>0</v>
      </c>
      <c r="AG32" s="125">
        <f>-'Inversión 1 financiada'!R32</f>
        <v>0</v>
      </c>
      <c r="AH32" s="125">
        <f>-'Inversión 1 financiada'!S32</f>
        <v>0</v>
      </c>
      <c r="AI32" s="125">
        <f>-'Inversión 1 financiada'!T32</f>
        <v>0</v>
      </c>
      <c r="AJ32" s="125">
        <f>-'Inversión 1 financiada'!U32</f>
        <v>0</v>
      </c>
      <c r="AK32" s="125">
        <f>-'Inversión 1 financiada'!V32</f>
        <v>0</v>
      </c>
      <c r="AL32" s="125">
        <f>-'Inversión 1 financiada'!W32</f>
        <v>0</v>
      </c>
      <c r="AM32" s="125">
        <f>-'Inversión 1 financiada'!X32</f>
        <v>0</v>
      </c>
      <c r="AN32" s="125">
        <f>-'Inversión 1 financiada'!Y32</f>
        <v>0</v>
      </c>
      <c r="AO32" s="125">
        <f>-'Inversión 1 financiada'!Z32</f>
        <v>0</v>
      </c>
      <c r="AP32" s="125">
        <f>-'Inversión 1 financiada'!AA32</f>
        <v>0</v>
      </c>
      <c r="AQ32" s="125">
        <f>-'Inversión 1 financiada'!AB32</f>
        <v>0</v>
      </c>
      <c r="AR32" s="125">
        <f>-'Inversión 1 financiada'!AC32</f>
        <v>0</v>
      </c>
      <c r="AS32" s="125">
        <f>-'Inversión 1 financiada'!AD32</f>
        <v>0</v>
      </c>
      <c r="AT32" s="125">
        <f>-'Inversión 1 financiada'!AE32</f>
        <v>0</v>
      </c>
      <c r="AU32" s="125">
        <f>-'Inversión 1 financiada'!AF32</f>
        <v>0</v>
      </c>
      <c r="AV32" s="125">
        <f>-'Inversión 1 financiada'!AG32</f>
        <v>0</v>
      </c>
      <c r="AW32" s="125">
        <f>-'Inversión 1 financiada'!AH32</f>
        <v>0</v>
      </c>
      <c r="AX32" s="125">
        <f>-'Inversión 1 financiada'!AI32</f>
        <v>0</v>
      </c>
      <c r="AY32" s="125">
        <f>-'Inversión 1 financiada'!AJ32</f>
        <v>0</v>
      </c>
      <c r="AZ32" s="125">
        <f>-'Inversión 1 financiada'!AK32</f>
        <v>0</v>
      </c>
      <c r="BA32" s="125">
        <f>-'Inversión 1 financiada'!AL32</f>
        <v>0</v>
      </c>
      <c r="BB32" s="125">
        <f>-'Inversión 1 financiada'!AM32</f>
        <v>0</v>
      </c>
      <c r="BC32" s="125">
        <f>-'Inversión 1 financiada'!AN32</f>
        <v>0</v>
      </c>
      <c r="BD32" s="125">
        <f>-'Inversión 1 financiada'!AO32</f>
        <v>0</v>
      </c>
      <c r="BE32" s="125">
        <f>-'Inversión 1 financiada'!AP32</f>
        <v>0</v>
      </c>
      <c r="BF32" s="125">
        <f>-'Inversión 1 financiada'!AQ32</f>
        <v>0</v>
      </c>
      <c r="BG32" s="125">
        <f>-'Inversión 1 financiada'!AR32</f>
        <v>0</v>
      </c>
      <c r="BH32" s="125">
        <f>-'Inversión 1 financiada'!AS32</f>
        <v>0</v>
      </c>
      <c r="BI32" s="125">
        <f>-'Inversión 1 financiada'!AT32</f>
        <v>0</v>
      </c>
      <c r="BJ32" s="125">
        <f>-'Inversión 1 financiada'!AU32</f>
        <v>0</v>
      </c>
      <c r="BK32" s="125">
        <f>-'Inversión 1 financiada'!AV32</f>
        <v>0</v>
      </c>
      <c r="BL32" s="125">
        <f>-'Inversión 1 financiada'!AW32</f>
        <v>0</v>
      </c>
      <c r="BM32" s="125">
        <f>-'Inversión 1 financiada'!AX32</f>
        <v>0</v>
      </c>
      <c r="BN32" s="125">
        <f>-'Inversión 1 financiada'!AY32</f>
        <v>0</v>
      </c>
      <c r="BO32" s="125">
        <f>-'Inversión 1 financiada'!AZ32</f>
        <v>0</v>
      </c>
      <c r="BP32" s="125">
        <f>-'Inversión 1 financiada'!BA32</f>
        <v>0</v>
      </c>
      <c r="BQ32" s="125">
        <f>-'Inversión 1 financiada'!BB32</f>
        <v>0</v>
      </c>
      <c r="BR32" s="125">
        <f>-'Inversión 1 financiada'!BC32</f>
        <v>0</v>
      </c>
    </row>
    <row r="33" spans="2:70" x14ac:dyDescent="0.25">
      <c r="B33" s="59" t="s">
        <v>304</v>
      </c>
      <c r="C33" s="62" t="str">
        <f>+VLOOKUP(B33,'resumen UCAP'!$A$5:$O$329,2,0)</f>
        <v>Proyector Led 300w</v>
      </c>
      <c r="D33" s="63">
        <f>+'Desmonte Infr. financiada'!D33</f>
        <v>30</v>
      </c>
      <c r="E33" s="63" t="str">
        <f>+VLOOKUP(B33,'resumen UCAP'!$A$5:$O$329,3,0)</f>
        <v>Un</v>
      </c>
      <c r="F33" s="64">
        <f>+VLOOKUP(B33,'resumen UCAP'!$A$5:$O$329,15,0)</f>
        <v>160000</v>
      </c>
      <c r="G33" s="61">
        <v>21</v>
      </c>
      <c r="H33" s="125"/>
      <c r="I33" s="125"/>
      <c r="J33" s="125"/>
      <c r="K33" s="125"/>
      <c r="L33" s="125"/>
      <c r="M33" s="125"/>
      <c r="N33" s="125"/>
      <c r="O33" s="125"/>
      <c r="P33" s="125"/>
      <c r="Q33" s="125"/>
      <c r="R33" s="125"/>
      <c r="S33" s="125"/>
      <c r="T33" s="125"/>
      <c r="U33" s="125"/>
      <c r="V33" s="125"/>
      <c r="W33" s="125">
        <f>-'Inversión 1 financiada'!H33</f>
        <v>0</v>
      </c>
      <c r="X33" s="125">
        <f>-'Inversión 1 financiada'!I33</f>
        <v>0</v>
      </c>
      <c r="Y33" s="125">
        <f>-'Inversión 1 financiada'!J33</f>
        <v>0</v>
      </c>
      <c r="Z33" s="125">
        <f>-'Inversión 1 financiada'!K33</f>
        <v>0</v>
      </c>
      <c r="AA33" s="125">
        <f>-'Inversión 1 financiada'!L33</f>
        <v>0</v>
      </c>
      <c r="AB33" s="125">
        <f>-'Inversión 1 financiada'!M33</f>
        <v>0</v>
      </c>
      <c r="AC33" s="125">
        <f>-'Inversión 1 financiada'!N33</f>
        <v>0</v>
      </c>
      <c r="AD33" s="125">
        <f>-'Inversión 1 financiada'!O33</f>
        <v>0</v>
      </c>
      <c r="AE33" s="125">
        <f>-'Inversión 1 financiada'!P33</f>
        <v>0</v>
      </c>
      <c r="AF33" s="125">
        <f>-'Inversión 1 financiada'!Q33</f>
        <v>0</v>
      </c>
      <c r="AG33" s="125">
        <f>-'Inversión 1 financiada'!R33</f>
        <v>0</v>
      </c>
      <c r="AH33" s="125">
        <f>-'Inversión 1 financiada'!S33</f>
        <v>0</v>
      </c>
      <c r="AI33" s="125">
        <f>-'Inversión 1 financiada'!T33</f>
        <v>0</v>
      </c>
      <c r="AJ33" s="125">
        <f>-'Inversión 1 financiada'!U33</f>
        <v>0</v>
      </c>
      <c r="AK33" s="125">
        <f>-'Inversión 1 financiada'!V33</f>
        <v>0</v>
      </c>
      <c r="AL33" s="125">
        <f>-'Inversión 1 financiada'!W33</f>
        <v>0</v>
      </c>
      <c r="AM33" s="125">
        <f>-'Inversión 1 financiada'!X33</f>
        <v>0</v>
      </c>
      <c r="AN33" s="125">
        <f>-'Inversión 1 financiada'!Y33</f>
        <v>0</v>
      </c>
      <c r="AO33" s="125">
        <f>-'Inversión 1 financiada'!Z33</f>
        <v>0</v>
      </c>
      <c r="AP33" s="125">
        <f>-'Inversión 1 financiada'!AA33</f>
        <v>0</v>
      </c>
      <c r="AQ33" s="125">
        <f>-'Inversión 1 financiada'!AB33</f>
        <v>0</v>
      </c>
      <c r="AR33" s="125">
        <f>-'Inversión 1 financiada'!AC33</f>
        <v>0</v>
      </c>
      <c r="AS33" s="125">
        <f>-'Inversión 1 financiada'!AD33</f>
        <v>0</v>
      </c>
      <c r="AT33" s="125">
        <f>-'Inversión 1 financiada'!AE33</f>
        <v>0</v>
      </c>
      <c r="AU33" s="125">
        <f>-'Inversión 1 financiada'!AF33</f>
        <v>0</v>
      </c>
      <c r="AV33" s="125">
        <f>-'Inversión 1 financiada'!AG33</f>
        <v>0</v>
      </c>
      <c r="AW33" s="125">
        <f>-'Inversión 1 financiada'!AH33</f>
        <v>0</v>
      </c>
      <c r="AX33" s="125">
        <f>-'Inversión 1 financiada'!AI33</f>
        <v>0</v>
      </c>
      <c r="AY33" s="125">
        <f>-'Inversión 1 financiada'!AJ33</f>
        <v>0</v>
      </c>
      <c r="AZ33" s="125">
        <f>-'Inversión 1 financiada'!AK33</f>
        <v>0</v>
      </c>
      <c r="BA33" s="125">
        <f>-'Inversión 1 financiada'!AL33</f>
        <v>0</v>
      </c>
      <c r="BB33" s="125">
        <f>-'Inversión 1 financiada'!AM33</f>
        <v>0</v>
      </c>
      <c r="BC33" s="125">
        <f>-'Inversión 1 financiada'!AN33</f>
        <v>0</v>
      </c>
      <c r="BD33" s="125">
        <f>-'Inversión 1 financiada'!AO33</f>
        <v>0</v>
      </c>
      <c r="BE33" s="125">
        <f>-'Inversión 1 financiada'!AP33</f>
        <v>0</v>
      </c>
      <c r="BF33" s="125">
        <f>-'Inversión 1 financiada'!AQ33</f>
        <v>0</v>
      </c>
      <c r="BG33" s="125">
        <f>-'Inversión 1 financiada'!AR33</f>
        <v>0</v>
      </c>
      <c r="BH33" s="125">
        <f>-'Inversión 1 financiada'!AS33</f>
        <v>0</v>
      </c>
      <c r="BI33" s="125">
        <f>-'Inversión 1 financiada'!AT33</f>
        <v>0</v>
      </c>
      <c r="BJ33" s="125">
        <f>-'Inversión 1 financiada'!AU33</f>
        <v>0</v>
      </c>
      <c r="BK33" s="125">
        <f>-'Inversión 1 financiada'!AV33</f>
        <v>0</v>
      </c>
      <c r="BL33" s="125">
        <f>-'Inversión 1 financiada'!AW33</f>
        <v>0</v>
      </c>
      <c r="BM33" s="125">
        <f>-'Inversión 1 financiada'!AX33</f>
        <v>0</v>
      </c>
      <c r="BN33" s="125">
        <f>-'Inversión 1 financiada'!AY33</f>
        <v>0</v>
      </c>
      <c r="BO33" s="125">
        <f>-'Inversión 1 financiada'!AZ33</f>
        <v>0</v>
      </c>
      <c r="BP33" s="125">
        <f>-'Inversión 1 financiada'!BA33</f>
        <v>0</v>
      </c>
      <c r="BQ33" s="125">
        <f>-'Inversión 1 financiada'!BB33</f>
        <v>0</v>
      </c>
      <c r="BR33" s="125">
        <f>-'Inversión 1 financiada'!BC33</f>
        <v>0</v>
      </c>
    </row>
    <row r="34" spans="2:70" x14ac:dyDescent="0.25">
      <c r="B34" s="59" t="s">
        <v>305</v>
      </c>
      <c r="C34" s="62" t="str">
        <f>+VLOOKUP(B34,'resumen UCAP'!$A$5:$O$329,2,0)</f>
        <v>Luminaria Led 26w</v>
      </c>
      <c r="D34" s="63">
        <f>+'Desmonte Infr. financiada'!D34</f>
        <v>26</v>
      </c>
      <c r="E34" s="63" t="str">
        <f>+VLOOKUP(B34,'resumen UCAP'!$A$5:$O$329,3,0)</f>
        <v>Un</v>
      </c>
      <c r="F34" s="64">
        <f>+VLOOKUP(B34,'resumen UCAP'!$A$5:$O$329,15,0)</f>
        <v>2009070</v>
      </c>
      <c r="G34" s="61">
        <v>7</v>
      </c>
      <c r="H34" s="125"/>
      <c r="I34" s="125"/>
      <c r="J34" s="125"/>
      <c r="K34" s="125"/>
      <c r="L34" s="125"/>
      <c r="M34" s="125"/>
      <c r="N34" s="125"/>
      <c r="O34" s="125"/>
      <c r="P34" s="125"/>
      <c r="Q34" s="125"/>
      <c r="R34" s="125"/>
      <c r="S34" s="125"/>
      <c r="T34" s="125"/>
      <c r="U34" s="125"/>
      <c r="V34" s="125"/>
      <c r="W34" s="125">
        <f>-'Inversión 1 financiada'!H34</f>
        <v>0</v>
      </c>
      <c r="X34" s="125">
        <f>-'Inversión 1 financiada'!I34</f>
        <v>0</v>
      </c>
      <c r="Y34" s="125">
        <f>-'Inversión 1 financiada'!J34</f>
        <v>0</v>
      </c>
      <c r="Z34" s="125">
        <f>-'Inversión 1 financiada'!K34</f>
        <v>0</v>
      </c>
      <c r="AA34" s="125">
        <f>-'Inversión 1 financiada'!L34</f>
        <v>0</v>
      </c>
      <c r="AB34" s="125">
        <f>-'Inversión 1 financiada'!M34</f>
        <v>0</v>
      </c>
      <c r="AC34" s="125">
        <f>-'Inversión 1 financiada'!N34</f>
        <v>0</v>
      </c>
      <c r="AD34" s="125">
        <f>-'Inversión 1 financiada'!O34</f>
        <v>0</v>
      </c>
      <c r="AE34" s="125">
        <f>-'Inversión 1 financiada'!P34</f>
        <v>0</v>
      </c>
      <c r="AF34" s="125">
        <f>-'Inversión 1 financiada'!Q34</f>
        <v>0</v>
      </c>
      <c r="AG34" s="125">
        <f>-'Inversión 1 financiada'!R34</f>
        <v>0</v>
      </c>
      <c r="AH34" s="125">
        <f>-'Inversión 1 financiada'!S34</f>
        <v>0</v>
      </c>
      <c r="AI34" s="125">
        <f>-'Inversión 1 financiada'!T34</f>
        <v>0</v>
      </c>
      <c r="AJ34" s="125">
        <f>-'Inversión 1 financiada'!U34</f>
        <v>0</v>
      </c>
      <c r="AK34" s="125">
        <f>-'Inversión 1 financiada'!V34</f>
        <v>0</v>
      </c>
      <c r="AL34" s="125">
        <f>-'Inversión 1 financiada'!W34</f>
        <v>0</v>
      </c>
      <c r="AM34" s="125">
        <f>-'Inversión 1 financiada'!X34</f>
        <v>0</v>
      </c>
      <c r="AN34" s="125">
        <f>-'Inversión 1 financiada'!Y34</f>
        <v>0</v>
      </c>
      <c r="AO34" s="125">
        <f>-'Inversión 1 financiada'!Z34</f>
        <v>0</v>
      </c>
      <c r="AP34" s="125">
        <f>-'Inversión 1 financiada'!AA34</f>
        <v>0</v>
      </c>
      <c r="AQ34" s="125">
        <f>-'Inversión 1 financiada'!AB34</f>
        <v>0</v>
      </c>
      <c r="AR34" s="125">
        <f>-'Inversión 1 financiada'!AC34</f>
        <v>0</v>
      </c>
      <c r="AS34" s="125">
        <f>-'Inversión 1 financiada'!AD34</f>
        <v>0</v>
      </c>
      <c r="AT34" s="125">
        <f>-'Inversión 1 financiada'!AE34</f>
        <v>0</v>
      </c>
      <c r="AU34" s="125">
        <f>-'Inversión 1 financiada'!AF34</f>
        <v>0</v>
      </c>
      <c r="AV34" s="125">
        <f>-'Inversión 1 financiada'!AG34</f>
        <v>0</v>
      </c>
      <c r="AW34" s="125">
        <f>-'Inversión 1 financiada'!AH34</f>
        <v>0</v>
      </c>
      <c r="AX34" s="125">
        <f>-'Inversión 1 financiada'!AI34</f>
        <v>0</v>
      </c>
      <c r="AY34" s="125">
        <f>-'Inversión 1 financiada'!AJ34</f>
        <v>0</v>
      </c>
      <c r="AZ34" s="125">
        <f>-'Inversión 1 financiada'!AK34</f>
        <v>0</v>
      </c>
      <c r="BA34" s="125">
        <f>-'Inversión 1 financiada'!AL34</f>
        <v>0</v>
      </c>
      <c r="BB34" s="125">
        <f>-'Inversión 1 financiada'!AM34</f>
        <v>0</v>
      </c>
      <c r="BC34" s="125">
        <f>-'Inversión 1 financiada'!AN34</f>
        <v>0</v>
      </c>
      <c r="BD34" s="125">
        <f>-'Inversión 1 financiada'!AO34</f>
        <v>0</v>
      </c>
      <c r="BE34" s="125">
        <f>-'Inversión 1 financiada'!AP34</f>
        <v>0</v>
      </c>
      <c r="BF34" s="125">
        <f>-'Inversión 1 financiada'!AQ34</f>
        <v>0</v>
      </c>
      <c r="BG34" s="125">
        <f>-'Inversión 1 financiada'!AR34</f>
        <v>0</v>
      </c>
      <c r="BH34" s="125">
        <f>-'Inversión 1 financiada'!AS34</f>
        <v>0</v>
      </c>
      <c r="BI34" s="125">
        <f>-'Inversión 1 financiada'!AT34</f>
        <v>0</v>
      </c>
      <c r="BJ34" s="125">
        <f>-'Inversión 1 financiada'!AU34</f>
        <v>0</v>
      </c>
      <c r="BK34" s="125">
        <f>-'Inversión 1 financiada'!AV34</f>
        <v>0</v>
      </c>
      <c r="BL34" s="125">
        <f>-'Inversión 1 financiada'!AW34</f>
        <v>0</v>
      </c>
      <c r="BM34" s="125">
        <f>-'Inversión 1 financiada'!AX34</f>
        <v>0</v>
      </c>
      <c r="BN34" s="125">
        <f>-'Inversión 1 financiada'!AY34</f>
        <v>0</v>
      </c>
      <c r="BO34" s="125">
        <f>-'Inversión 1 financiada'!AZ34</f>
        <v>0</v>
      </c>
      <c r="BP34" s="125">
        <f>-'Inversión 1 financiada'!BA34</f>
        <v>0</v>
      </c>
      <c r="BQ34" s="125">
        <f>-'Inversión 1 financiada'!BB34</f>
        <v>0</v>
      </c>
      <c r="BR34" s="125">
        <f>-'Inversión 1 financiada'!BC34</f>
        <v>0</v>
      </c>
    </row>
    <row r="35" spans="2:70" x14ac:dyDescent="0.25">
      <c r="B35" s="59" t="s">
        <v>306</v>
      </c>
      <c r="C35" s="62" t="str">
        <f>+VLOOKUP(B35,'resumen UCAP'!$A$5:$O$329,2,0)</f>
        <v>Luminaria Led 19w</v>
      </c>
      <c r="D35" s="63">
        <f>+'Desmonte Infr. financiada'!D35</f>
        <v>19</v>
      </c>
      <c r="E35" s="63" t="str">
        <f>+VLOOKUP(B35,'resumen UCAP'!$A$5:$O$329,3,0)</f>
        <v>Un</v>
      </c>
      <c r="F35" s="64">
        <f>+VLOOKUP(B35,'resumen UCAP'!$A$5:$O$329,15,0)</f>
        <v>2009070</v>
      </c>
      <c r="G35" s="61">
        <v>13</v>
      </c>
      <c r="H35" s="125"/>
      <c r="I35" s="125"/>
      <c r="J35" s="125"/>
      <c r="K35" s="125"/>
      <c r="L35" s="125"/>
      <c r="M35" s="125"/>
      <c r="N35" s="125"/>
      <c r="O35" s="125"/>
      <c r="P35" s="125"/>
      <c r="Q35" s="125"/>
      <c r="R35" s="125"/>
      <c r="S35" s="125"/>
      <c r="T35" s="125"/>
      <c r="U35" s="125"/>
      <c r="V35" s="125"/>
      <c r="W35" s="125">
        <f>-'Inversión 1 financiada'!H35</f>
        <v>0</v>
      </c>
      <c r="X35" s="125">
        <f>-'Inversión 1 financiada'!I35</f>
        <v>0</v>
      </c>
      <c r="Y35" s="125">
        <f>-'Inversión 1 financiada'!J35</f>
        <v>0</v>
      </c>
      <c r="Z35" s="125">
        <f>-'Inversión 1 financiada'!K35</f>
        <v>0</v>
      </c>
      <c r="AA35" s="125">
        <f>-'Inversión 1 financiada'!L35</f>
        <v>0</v>
      </c>
      <c r="AB35" s="125">
        <f>-'Inversión 1 financiada'!M35</f>
        <v>0</v>
      </c>
      <c r="AC35" s="125">
        <f>-'Inversión 1 financiada'!N35</f>
        <v>0</v>
      </c>
      <c r="AD35" s="125">
        <f>-'Inversión 1 financiada'!O35</f>
        <v>0</v>
      </c>
      <c r="AE35" s="125">
        <f>-'Inversión 1 financiada'!P35</f>
        <v>0</v>
      </c>
      <c r="AF35" s="125">
        <f>-'Inversión 1 financiada'!Q35</f>
        <v>0</v>
      </c>
      <c r="AG35" s="125">
        <f>-'Inversión 1 financiada'!R35</f>
        <v>0</v>
      </c>
      <c r="AH35" s="125">
        <f>-'Inversión 1 financiada'!S35</f>
        <v>0</v>
      </c>
      <c r="AI35" s="125">
        <f>-'Inversión 1 financiada'!T35</f>
        <v>0</v>
      </c>
      <c r="AJ35" s="125">
        <f>-'Inversión 1 financiada'!U35</f>
        <v>0</v>
      </c>
      <c r="AK35" s="125">
        <f>-'Inversión 1 financiada'!V35</f>
        <v>0</v>
      </c>
      <c r="AL35" s="125">
        <f>-'Inversión 1 financiada'!W35</f>
        <v>0</v>
      </c>
      <c r="AM35" s="125">
        <f>-'Inversión 1 financiada'!X35</f>
        <v>0</v>
      </c>
      <c r="AN35" s="125">
        <f>-'Inversión 1 financiada'!Y35</f>
        <v>0</v>
      </c>
      <c r="AO35" s="125">
        <f>-'Inversión 1 financiada'!Z35</f>
        <v>0</v>
      </c>
      <c r="AP35" s="125">
        <f>-'Inversión 1 financiada'!AA35</f>
        <v>0</v>
      </c>
      <c r="AQ35" s="125">
        <f>-'Inversión 1 financiada'!AB35</f>
        <v>0</v>
      </c>
      <c r="AR35" s="125">
        <f>-'Inversión 1 financiada'!AC35</f>
        <v>0</v>
      </c>
      <c r="AS35" s="125">
        <f>-'Inversión 1 financiada'!AD35</f>
        <v>0</v>
      </c>
      <c r="AT35" s="125">
        <f>-'Inversión 1 financiada'!AE35</f>
        <v>0</v>
      </c>
      <c r="AU35" s="125">
        <f>-'Inversión 1 financiada'!AF35</f>
        <v>0</v>
      </c>
      <c r="AV35" s="125">
        <f>-'Inversión 1 financiada'!AG35</f>
        <v>0</v>
      </c>
      <c r="AW35" s="125">
        <f>-'Inversión 1 financiada'!AH35</f>
        <v>0</v>
      </c>
      <c r="AX35" s="125">
        <f>-'Inversión 1 financiada'!AI35</f>
        <v>0</v>
      </c>
      <c r="AY35" s="125">
        <f>-'Inversión 1 financiada'!AJ35</f>
        <v>0</v>
      </c>
      <c r="AZ35" s="125">
        <f>-'Inversión 1 financiada'!AK35</f>
        <v>0</v>
      </c>
      <c r="BA35" s="125">
        <f>-'Inversión 1 financiada'!AL35</f>
        <v>0</v>
      </c>
      <c r="BB35" s="125">
        <f>-'Inversión 1 financiada'!AM35</f>
        <v>0</v>
      </c>
      <c r="BC35" s="125">
        <f>-'Inversión 1 financiada'!AN35</f>
        <v>0</v>
      </c>
      <c r="BD35" s="125">
        <f>-'Inversión 1 financiada'!AO35</f>
        <v>0</v>
      </c>
      <c r="BE35" s="125">
        <f>-'Inversión 1 financiada'!AP35</f>
        <v>0</v>
      </c>
      <c r="BF35" s="125">
        <f>-'Inversión 1 financiada'!AQ35</f>
        <v>0</v>
      </c>
      <c r="BG35" s="125">
        <f>-'Inversión 1 financiada'!AR35</f>
        <v>0</v>
      </c>
      <c r="BH35" s="125">
        <f>-'Inversión 1 financiada'!AS35</f>
        <v>0</v>
      </c>
      <c r="BI35" s="125">
        <f>-'Inversión 1 financiada'!AT35</f>
        <v>0</v>
      </c>
      <c r="BJ35" s="125">
        <f>-'Inversión 1 financiada'!AU35</f>
        <v>0</v>
      </c>
      <c r="BK35" s="125">
        <f>-'Inversión 1 financiada'!AV35</f>
        <v>0</v>
      </c>
      <c r="BL35" s="125">
        <f>-'Inversión 1 financiada'!AW35</f>
        <v>0</v>
      </c>
      <c r="BM35" s="125">
        <f>-'Inversión 1 financiada'!AX35</f>
        <v>0</v>
      </c>
      <c r="BN35" s="125">
        <f>-'Inversión 1 financiada'!AY35</f>
        <v>0</v>
      </c>
      <c r="BO35" s="125">
        <f>-'Inversión 1 financiada'!AZ35</f>
        <v>0</v>
      </c>
      <c r="BP35" s="125">
        <f>-'Inversión 1 financiada'!BA35</f>
        <v>0</v>
      </c>
      <c r="BQ35" s="125">
        <f>-'Inversión 1 financiada'!BB35</f>
        <v>0</v>
      </c>
      <c r="BR35" s="125">
        <f>-'Inversión 1 financiada'!BC35</f>
        <v>0</v>
      </c>
    </row>
    <row r="36" spans="2:70" x14ac:dyDescent="0.25">
      <c r="B36" s="59" t="s">
        <v>25</v>
      </c>
      <c r="C36" s="62" t="str">
        <f>+VLOOKUP(B36,'resumen UCAP'!$A$5:$O$329,2,0)</f>
        <v>Proyector Led RGB 200w</v>
      </c>
      <c r="D36" s="63">
        <f>+'Desmonte Infr. financiada'!D36</f>
        <v>200</v>
      </c>
      <c r="E36" s="63" t="str">
        <f>+VLOOKUP(B36,'resumen UCAP'!$A$5:$O$329,3,0)</f>
        <v>Un</v>
      </c>
      <c r="F36" s="64">
        <f>+VLOOKUP(B36,'resumen UCAP'!$A$5:$O$329,15,0)</f>
        <v>330000</v>
      </c>
      <c r="G36" s="61">
        <v>6</v>
      </c>
      <c r="H36" s="125"/>
      <c r="I36" s="125"/>
      <c r="J36" s="125"/>
      <c r="K36" s="125"/>
      <c r="L36" s="125"/>
      <c r="M36" s="125"/>
      <c r="N36" s="125"/>
      <c r="O36" s="125"/>
      <c r="P36" s="125"/>
      <c r="Q36" s="125"/>
      <c r="R36" s="125"/>
      <c r="S36" s="125"/>
      <c r="T36" s="125"/>
      <c r="U36" s="125"/>
      <c r="V36" s="125"/>
      <c r="W36" s="125">
        <f>-'Inversión 1 financiada'!H36</f>
        <v>0</v>
      </c>
      <c r="X36" s="125">
        <f>-'Inversión 1 financiada'!I36</f>
        <v>0</v>
      </c>
      <c r="Y36" s="125">
        <f>-'Inversión 1 financiada'!J36</f>
        <v>0</v>
      </c>
      <c r="Z36" s="125">
        <f>-'Inversión 1 financiada'!K36</f>
        <v>0</v>
      </c>
      <c r="AA36" s="125">
        <f>-'Inversión 1 financiada'!L36</f>
        <v>0</v>
      </c>
      <c r="AB36" s="125">
        <f>-'Inversión 1 financiada'!M36</f>
        <v>0</v>
      </c>
      <c r="AC36" s="125">
        <f>-'Inversión 1 financiada'!N36</f>
        <v>0</v>
      </c>
      <c r="AD36" s="125">
        <f>-'Inversión 1 financiada'!O36</f>
        <v>0</v>
      </c>
      <c r="AE36" s="125">
        <f>-'Inversión 1 financiada'!P36</f>
        <v>0</v>
      </c>
      <c r="AF36" s="125">
        <f>-'Inversión 1 financiada'!Q36</f>
        <v>0</v>
      </c>
      <c r="AG36" s="125">
        <f>-'Inversión 1 financiada'!R36</f>
        <v>0</v>
      </c>
      <c r="AH36" s="125">
        <f>-'Inversión 1 financiada'!S36</f>
        <v>0</v>
      </c>
      <c r="AI36" s="125">
        <f>-'Inversión 1 financiada'!T36</f>
        <v>0</v>
      </c>
      <c r="AJ36" s="125">
        <f>-'Inversión 1 financiada'!U36</f>
        <v>0</v>
      </c>
      <c r="AK36" s="125">
        <f>-'Inversión 1 financiada'!V36</f>
        <v>0</v>
      </c>
      <c r="AL36" s="125">
        <f>-'Inversión 1 financiada'!W36</f>
        <v>0</v>
      </c>
      <c r="AM36" s="125">
        <f>-'Inversión 1 financiada'!X36</f>
        <v>0</v>
      </c>
      <c r="AN36" s="125">
        <f>-'Inversión 1 financiada'!Y36</f>
        <v>0</v>
      </c>
      <c r="AO36" s="125">
        <f>-'Inversión 1 financiada'!Z36</f>
        <v>0</v>
      </c>
      <c r="AP36" s="125">
        <f>-'Inversión 1 financiada'!AA36</f>
        <v>0</v>
      </c>
      <c r="AQ36" s="125">
        <f>-'Inversión 1 financiada'!AB36</f>
        <v>0</v>
      </c>
      <c r="AR36" s="125">
        <f>-'Inversión 1 financiada'!AC36</f>
        <v>0</v>
      </c>
      <c r="AS36" s="125">
        <f>-'Inversión 1 financiada'!AD36</f>
        <v>0</v>
      </c>
      <c r="AT36" s="125">
        <f>-'Inversión 1 financiada'!AE36</f>
        <v>0</v>
      </c>
      <c r="AU36" s="125">
        <f>-'Inversión 1 financiada'!AF36</f>
        <v>0</v>
      </c>
      <c r="AV36" s="125">
        <f>-'Inversión 1 financiada'!AG36</f>
        <v>0</v>
      </c>
      <c r="AW36" s="125">
        <f>-'Inversión 1 financiada'!AH36</f>
        <v>0</v>
      </c>
      <c r="AX36" s="125">
        <f>-'Inversión 1 financiada'!AI36</f>
        <v>0</v>
      </c>
      <c r="AY36" s="125">
        <f>-'Inversión 1 financiada'!AJ36</f>
        <v>0</v>
      </c>
      <c r="AZ36" s="125">
        <f>-'Inversión 1 financiada'!AK36</f>
        <v>0</v>
      </c>
      <c r="BA36" s="125">
        <f>-'Inversión 1 financiada'!AL36</f>
        <v>0</v>
      </c>
      <c r="BB36" s="125">
        <f>-'Inversión 1 financiada'!AM36</f>
        <v>0</v>
      </c>
      <c r="BC36" s="125">
        <f>-'Inversión 1 financiada'!AN36</f>
        <v>0</v>
      </c>
      <c r="BD36" s="125">
        <f>-'Inversión 1 financiada'!AO36</f>
        <v>0</v>
      </c>
      <c r="BE36" s="125">
        <f>-'Inversión 1 financiada'!AP36</f>
        <v>0</v>
      </c>
      <c r="BF36" s="125">
        <f>-'Inversión 1 financiada'!AQ36</f>
        <v>0</v>
      </c>
      <c r="BG36" s="125">
        <f>-'Inversión 1 financiada'!AR36</f>
        <v>0</v>
      </c>
      <c r="BH36" s="125">
        <f>-'Inversión 1 financiada'!AS36</f>
        <v>0</v>
      </c>
      <c r="BI36" s="125">
        <f>-'Inversión 1 financiada'!AT36</f>
        <v>0</v>
      </c>
      <c r="BJ36" s="125">
        <f>-'Inversión 1 financiada'!AU36</f>
        <v>0</v>
      </c>
      <c r="BK36" s="125">
        <f>-'Inversión 1 financiada'!AV36</f>
        <v>0</v>
      </c>
      <c r="BL36" s="125">
        <f>-'Inversión 1 financiada'!AW36</f>
        <v>0</v>
      </c>
      <c r="BM36" s="125">
        <f>-'Inversión 1 financiada'!AX36</f>
        <v>0</v>
      </c>
      <c r="BN36" s="125">
        <f>-'Inversión 1 financiada'!AY36</f>
        <v>0</v>
      </c>
      <c r="BO36" s="125">
        <f>-'Inversión 1 financiada'!AZ36</f>
        <v>0</v>
      </c>
      <c r="BP36" s="125">
        <f>-'Inversión 1 financiada'!BA36</f>
        <v>0</v>
      </c>
      <c r="BQ36" s="125">
        <f>-'Inversión 1 financiada'!BB36</f>
        <v>0</v>
      </c>
      <c r="BR36" s="125">
        <f>-'Inversión 1 financiada'!BC36</f>
        <v>0</v>
      </c>
    </row>
    <row r="37" spans="2:70" x14ac:dyDescent="0.25">
      <c r="B37" s="59" t="s">
        <v>307</v>
      </c>
      <c r="C37" s="62" t="str">
        <f>+VLOOKUP(B37,'resumen UCAP'!$A$5:$O$329,2,0)</f>
        <v>Proyector led 400w</v>
      </c>
      <c r="D37" s="63">
        <f>+'Desmonte Infr. financiada'!D37</f>
        <v>400</v>
      </c>
      <c r="E37" s="63" t="str">
        <f>+VLOOKUP(B37,'resumen UCAP'!$A$5:$O$329,3,0)</f>
        <v>Un</v>
      </c>
      <c r="F37" s="64">
        <f>+VLOOKUP(B37,'resumen UCAP'!$A$5:$O$329,15,0)</f>
        <v>2253025</v>
      </c>
      <c r="G37" s="61">
        <v>153</v>
      </c>
      <c r="H37" s="125"/>
      <c r="I37" s="125"/>
      <c r="J37" s="125"/>
      <c r="K37" s="125"/>
      <c r="L37" s="125"/>
      <c r="M37" s="125"/>
      <c r="N37" s="125"/>
      <c r="O37" s="125"/>
      <c r="P37" s="125"/>
      <c r="Q37" s="125"/>
      <c r="R37" s="125"/>
      <c r="S37" s="125"/>
      <c r="T37" s="125"/>
      <c r="U37" s="125"/>
      <c r="V37" s="125"/>
      <c r="W37" s="125">
        <f>-'Inversión 1 financiada'!H37</f>
        <v>0</v>
      </c>
      <c r="X37" s="125">
        <f>-'Inversión 1 financiada'!I37</f>
        <v>0</v>
      </c>
      <c r="Y37" s="125">
        <f>-'Inversión 1 financiada'!J37</f>
        <v>0</v>
      </c>
      <c r="Z37" s="125">
        <f>-'Inversión 1 financiada'!K37</f>
        <v>0</v>
      </c>
      <c r="AA37" s="125">
        <f>-'Inversión 1 financiada'!L37</f>
        <v>0</v>
      </c>
      <c r="AB37" s="125">
        <f>-'Inversión 1 financiada'!M37</f>
        <v>0</v>
      </c>
      <c r="AC37" s="125">
        <f>-'Inversión 1 financiada'!N37</f>
        <v>0</v>
      </c>
      <c r="AD37" s="125">
        <f>-'Inversión 1 financiada'!O37</f>
        <v>0</v>
      </c>
      <c r="AE37" s="125">
        <f>-'Inversión 1 financiada'!P37</f>
        <v>0</v>
      </c>
      <c r="AF37" s="125">
        <f>-'Inversión 1 financiada'!Q37</f>
        <v>0</v>
      </c>
      <c r="AG37" s="125">
        <f>-'Inversión 1 financiada'!R37</f>
        <v>0</v>
      </c>
      <c r="AH37" s="125">
        <f>-'Inversión 1 financiada'!S37</f>
        <v>0</v>
      </c>
      <c r="AI37" s="125">
        <f>-'Inversión 1 financiada'!T37</f>
        <v>0</v>
      </c>
      <c r="AJ37" s="125">
        <f>-'Inversión 1 financiada'!U37</f>
        <v>0</v>
      </c>
      <c r="AK37" s="125">
        <f>-'Inversión 1 financiada'!V37</f>
        <v>0</v>
      </c>
      <c r="AL37" s="125">
        <f>-'Inversión 1 financiada'!W37</f>
        <v>0</v>
      </c>
      <c r="AM37" s="125">
        <f>-'Inversión 1 financiada'!X37</f>
        <v>0</v>
      </c>
      <c r="AN37" s="125">
        <f>-'Inversión 1 financiada'!Y37</f>
        <v>0</v>
      </c>
      <c r="AO37" s="125">
        <f>-'Inversión 1 financiada'!Z37</f>
        <v>0</v>
      </c>
      <c r="AP37" s="125">
        <f>-'Inversión 1 financiada'!AA37</f>
        <v>0</v>
      </c>
      <c r="AQ37" s="125">
        <f>-'Inversión 1 financiada'!AB37</f>
        <v>0</v>
      </c>
      <c r="AR37" s="125">
        <f>-'Inversión 1 financiada'!AC37</f>
        <v>0</v>
      </c>
      <c r="AS37" s="125">
        <f>-'Inversión 1 financiada'!AD37</f>
        <v>0</v>
      </c>
      <c r="AT37" s="125">
        <f>-'Inversión 1 financiada'!AE37</f>
        <v>0</v>
      </c>
      <c r="AU37" s="125">
        <f>-'Inversión 1 financiada'!AF37</f>
        <v>0</v>
      </c>
      <c r="AV37" s="125">
        <f>-'Inversión 1 financiada'!AG37</f>
        <v>0</v>
      </c>
      <c r="AW37" s="125">
        <f>-'Inversión 1 financiada'!AH37</f>
        <v>0</v>
      </c>
      <c r="AX37" s="125">
        <f>-'Inversión 1 financiada'!AI37</f>
        <v>0</v>
      </c>
      <c r="AY37" s="125">
        <f>-'Inversión 1 financiada'!AJ37</f>
        <v>0</v>
      </c>
      <c r="AZ37" s="125">
        <f>-'Inversión 1 financiada'!AK37</f>
        <v>0</v>
      </c>
      <c r="BA37" s="125">
        <f>-'Inversión 1 financiada'!AL37</f>
        <v>0</v>
      </c>
      <c r="BB37" s="125">
        <f>-'Inversión 1 financiada'!AM37</f>
        <v>0</v>
      </c>
      <c r="BC37" s="125">
        <f>-'Inversión 1 financiada'!AN37</f>
        <v>0</v>
      </c>
      <c r="BD37" s="125">
        <f>-'Inversión 1 financiada'!AO37</f>
        <v>0</v>
      </c>
      <c r="BE37" s="125">
        <f>-'Inversión 1 financiada'!AP37</f>
        <v>0</v>
      </c>
      <c r="BF37" s="125">
        <f>-'Inversión 1 financiada'!AQ37</f>
        <v>0</v>
      </c>
      <c r="BG37" s="125">
        <f>-'Inversión 1 financiada'!AR37</f>
        <v>0</v>
      </c>
      <c r="BH37" s="125">
        <f>-'Inversión 1 financiada'!AS37</f>
        <v>0</v>
      </c>
      <c r="BI37" s="125">
        <f>-'Inversión 1 financiada'!AT37</f>
        <v>0</v>
      </c>
      <c r="BJ37" s="125">
        <f>-'Inversión 1 financiada'!AU37</f>
        <v>0</v>
      </c>
      <c r="BK37" s="125">
        <f>-'Inversión 1 financiada'!AV37</f>
        <v>0</v>
      </c>
      <c r="BL37" s="125">
        <f>-'Inversión 1 financiada'!AW37</f>
        <v>0</v>
      </c>
      <c r="BM37" s="125">
        <f>-'Inversión 1 financiada'!AX37</f>
        <v>0</v>
      </c>
      <c r="BN37" s="125">
        <f>-'Inversión 1 financiada'!AY37</f>
        <v>0</v>
      </c>
      <c r="BO37" s="125">
        <f>-'Inversión 1 financiada'!AZ37</f>
        <v>0</v>
      </c>
      <c r="BP37" s="125">
        <f>-'Inversión 1 financiada'!BA37</f>
        <v>0</v>
      </c>
      <c r="BQ37" s="125">
        <f>-'Inversión 1 financiada'!BB37</f>
        <v>0</v>
      </c>
      <c r="BR37" s="125">
        <f>-'Inversión 1 financiada'!BC37</f>
        <v>0</v>
      </c>
    </row>
    <row r="38" spans="2:70" x14ac:dyDescent="0.25">
      <c r="B38" s="59" t="s">
        <v>308</v>
      </c>
      <c r="C38" s="62" t="str">
        <f>+VLOOKUP(B38,'resumen UCAP'!$A$5:$O$329,2,0)</f>
        <v>Bolardo Led 10w</v>
      </c>
      <c r="D38" s="63">
        <f>+'Desmonte Infr. financiada'!D38</f>
        <v>10</v>
      </c>
      <c r="E38" s="63" t="str">
        <f>+VLOOKUP(B38,'resumen UCAP'!$A$5:$O$329,3,0)</f>
        <v>Un</v>
      </c>
      <c r="F38" s="64">
        <f>+VLOOKUP(B38,'resumen UCAP'!$A$5:$O$329,15,0)</f>
        <v>179900</v>
      </c>
      <c r="G38" s="61">
        <v>114</v>
      </c>
      <c r="H38" s="125"/>
      <c r="I38" s="125"/>
      <c r="J38" s="125"/>
      <c r="K38" s="125"/>
      <c r="L38" s="125"/>
      <c r="M38" s="125"/>
      <c r="N38" s="125"/>
      <c r="O38" s="125"/>
      <c r="P38" s="125"/>
      <c r="Q38" s="125"/>
      <c r="R38" s="125"/>
      <c r="S38" s="125"/>
      <c r="T38" s="125"/>
      <c r="U38" s="125"/>
      <c r="V38" s="125"/>
      <c r="W38" s="125">
        <f>-'Inversión 1 financiada'!H38</f>
        <v>0</v>
      </c>
      <c r="X38" s="125">
        <f>-'Inversión 1 financiada'!I38</f>
        <v>0</v>
      </c>
      <c r="Y38" s="125">
        <f>-'Inversión 1 financiada'!J38</f>
        <v>0</v>
      </c>
      <c r="Z38" s="125">
        <f>-'Inversión 1 financiada'!K38</f>
        <v>0</v>
      </c>
      <c r="AA38" s="125">
        <f>-'Inversión 1 financiada'!L38</f>
        <v>0</v>
      </c>
      <c r="AB38" s="125">
        <f>-'Inversión 1 financiada'!M38</f>
        <v>0</v>
      </c>
      <c r="AC38" s="125">
        <f>-'Inversión 1 financiada'!N38</f>
        <v>0</v>
      </c>
      <c r="AD38" s="125">
        <f>-'Inversión 1 financiada'!O38</f>
        <v>0</v>
      </c>
      <c r="AE38" s="125">
        <f>-'Inversión 1 financiada'!P38</f>
        <v>0</v>
      </c>
      <c r="AF38" s="125">
        <f>-'Inversión 1 financiada'!Q38</f>
        <v>0</v>
      </c>
      <c r="AG38" s="125">
        <f>-'Inversión 1 financiada'!R38</f>
        <v>0</v>
      </c>
      <c r="AH38" s="125">
        <f>-'Inversión 1 financiada'!S38</f>
        <v>0</v>
      </c>
      <c r="AI38" s="125">
        <f>-'Inversión 1 financiada'!T38</f>
        <v>0</v>
      </c>
      <c r="AJ38" s="125">
        <f>-'Inversión 1 financiada'!U38</f>
        <v>0</v>
      </c>
      <c r="AK38" s="125">
        <f>-'Inversión 1 financiada'!V38</f>
        <v>0</v>
      </c>
      <c r="AL38" s="125">
        <f>-'Inversión 1 financiada'!W38</f>
        <v>0</v>
      </c>
      <c r="AM38" s="125">
        <f>-'Inversión 1 financiada'!X38</f>
        <v>0</v>
      </c>
      <c r="AN38" s="125">
        <f>-'Inversión 1 financiada'!Y38</f>
        <v>0</v>
      </c>
      <c r="AO38" s="125">
        <f>-'Inversión 1 financiada'!Z38</f>
        <v>0</v>
      </c>
      <c r="AP38" s="125">
        <f>-'Inversión 1 financiada'!AA38</f>
        <v>0</v>
      </c>
      <c r="AQ38" s="125">
        <f>-'Inversión 1 financiada'!AB38</f>
        <v>0</v>
      </c>
      <c r="AR38" s="125">
        <f>-'Inversión 1 financiada'!AC38</f>
        <v>0</v>
      </c>
      <c r="AS38" s="125">
        <f>-'Inversión 1 financiada'!AD38</f>
        <v>0</v>
      </c>
      <c r="AT38" s="125">
        <f>-'Inversión 1 financiada'!AE38</f>
        <v>0</v>
      </c>
      <c r="AU38" s="125">
        <f>-'Inversión 1 financiada'!AF38</f>
        <v>0</v>
      </c>
      <c r="AV38" s="125">
        <f>-'Inversión 1 financiada'!AG38</f>
        <v>0</v>
      </c>
      <c r="AW38" s="125">
        <f>-'Inversión 1 financiada'!AH38</f>
        <v>0</v>
      </c>
      <c r="AX38" s="125">
        <f>-'Inversión 1 financiada'!AI38</f>
        <v>0</v>
      </c>
      <c r="AY38" s="125">
        <f>-'Inversión 1 financiada'!AJ38</f>
        <v>0</v>
      </c>
      <c r="AZ38" s="125">
        <f>-'Inversión 1 financiada'!AK38</f>
        <v>0</v>
      </c>
      <c r="BA38" s="125">
        <f>-'Inversión 1 financiada'!AL38</f>
        <v>0</v>
      </c>
      <c r="BB38" s="125">
        <f>-'Inversión 1 financiada'!AM38</f>
        <v>0</v>
      </c>
      <c r="BC38" s="125">
        <f>-'Inversión 1 financiada'!AN38</f>
        <v>0</v>
      </c>
      <c r="BD38" s="125">
        <f>-'Inversión 1 financiada'!AO38</f>
        <v>0</v>
      </c>
      <c r="BE38" s="125">
        <f>-'Inversión 1 financiada'!AP38</f>
        <v>0</v>
      </c>
      <c r="BF38" s="125">
        <f>-'Inversión 1 financiada'!AQ38</f>
        <v>0</v>
      </c>
      <c r="BG38" s="125">
        <f>-'Inversión 1 financiada'!AR38</f>
        <v>0</v>
      </c>
      <c r="BH38" s="125">
        <f>-'Inversión 1 financiada'!AS38</f>
        <v>0</v>
      </c>
      <c r="BI38" s="125">
        <f>-'Inversión 1 financiada'!AT38</f>
        <v>0</v>
      </c>
      <c r="BJ38" s="125">
        <f>-'Inversión 1 financiada'!AU38</f>
        <v>0</v>
      </c>
      <c r="BK38" s="125">
        <f>-'Inversión 1 financiada'!AV38</f>
        <v>0</v>
      </c>
      <c r="BL38" s="125">
        <f>-'Inversión 1 financiada'!AW38</f>
        <v>0</v>
      </c>
      <c r="BM38" s="125">
        <f>-'Inversión 1 financiada'!AX38</f>
        <v>0</v>
      </c>
      <c r="BN38" s="125">
        <f>-'Inversión 1 financiada'!AY38</f>
        <v>0</v>
      </c>
      <c r="BO38" s="125">
        <f>-'Inversión 1 financiada'!AZ38</f>
        <v>0</v>
      </c>
      <c r="BP38" s="125">
        <f>-'Inversión 1 financiada'!BA38</f>
        <v>0</v>
      </c>
      <c r="BQ38" s="125">
        <f>-'Inversión 1 financiada'!BB38</f>
        <v>0</v>
      </c>
      <c r="BR38" s="125">
        <f>-'Inversión 1 financiada'!BC38</f>
        <v>0</v>
      </c>
    </row>
    <row r="39" spans="2:70" x14ac:dyDescent="0.25">
      <c r="B39" s="59" t="s">
        <v>309</v>
      </c>
      <c r="C39" s="62" t="str">
        <f>+VLOOKUP(B39,'resumen UCAP'!$A$5:$O$329,2,0)</f>
        <v>Ba├▒ador 24w</v>
      </c>
      <c r="D39" s="63">
        <f>+'Desmonte Infr. financiada'!D39</f>
        <v>24</v>
      </c>
      <c r="E39" s="63" t="str">
        <f>+VLOOKUP(B39,'resumen UCAP'!$A$5:$O$329,3,0)</f>
        <v>Un</v>
      </c>
      <c r="F39" s="64">
        <f>+VLOOKUP(B39,'resumen UCAP'!$A$5:$O$329,15,0)</f>
        <v>620000</v>
      </c>
      <c r="G39" s="64">
        <v>12</v>
      </c>
      <c r="H39" s="125"/>
      <c r="I39" s="125"/>
      <c r="J39" s="125"/>
      <c r="K39" s="125"/>
      <c r="L39" s="125"/>
      <c r="M39" s="125"/>
      <c r="N39" s="125"/>
      <c r="O39" s="125"/>
      <c r="P39" s="125"/>
      <c r="Q39" s="125"/>
      <c r="R39" s="125"/>
      <c r="S39" s="125"/>
      <c r="T39" s="125"/>
      <c r="U39" s="125"/>
      <c r="V39" s="125"/>
      <c r="W39" s="125">
        <f>-'Inversión 1 financiada'!H39</f>
        <v>0</v>
      </c>
      <c r="X39" s="125">
        <f>-'Inversión 1 financiada'!I39</f>
        <v>0</v>
      </c>
      <c r="Y39" s="125">
        <f>-'Inversión 1 financiada'!J39</f>
        <v>0</v>
      </c>
      <c r="Z39" s="125">
        <f>-'Inversión 1 financiada'!K39</f>
        <v>0</v>
      </c>
      <c r="AA39" s="125">
        <f>-'Inversión 1 financiada'!L39</f>
        <v>0</v>
      </c>
      <c r="AB39" s="125">
        <f>-'Inversión 1 financiada'!M39</f>
        <v>0</v>
      </c>
      <c r="AC39" s="125">
        <f>-'Inversión 1 financiada'!N39</f>
        <v>0</v>
      </c>
      <c r="AD39" s="125">
        <f>-'Inversión 1 financiada'!O39</f>
        <v>0</v>
      </c>
      <c r="AE39" s="125">
        <f>-'Inversión 1 financiada'!P39</f>
        <v>0</v>
      </c>
      <c r="AF39" s="125">
        <f>-'Inversión 1 financiada'!Q39</f>
        <v>0</v>
      </c>
      <c r="AG39" s="125">
        <f>-'Inversión 1 financiada'!R39</f>
        <v>0</v>
      </c>
      <c r="AH39" s="125">
        <f>-'Inversión 1 financiada'!S39</f>
        <v>0</v>
      </c>
      <c r="AI39" s="125">
        <f>-'Inversión 1 financiada'!T39</f>
        <v>0</v>
      </c>
      <c r="AJ39" s="125">
        <f>-'Inversión 1 financiada'!U39</f>
        <v>0</v>
      </c>
      <c r="AK39" s="125">
        <f>-'Inversión 1 financiada'!V39</f>
        <v>0</v>
      </c>
      <c r="AL39" s="125">
        <f>-'Inversión 1 financiada'!W39</f>
        <v>0</v>
      </c>
      <c r="AM39" s="125">
        <f>-'Inversión 1 financiada'!X39</f>
        <v>0</v>
      </c>
      <c r="AN39" s="125">
        <f>-'Inversión 1 financiada'!Y39</f>
        <v>0</v>
      </c>
      <c r="AO39" s="125">
        <f>-'Inversión 1 financiada'!Z39</f>
        <v>0</v>
      </c>
      <c r="AP39" s="125">
        <f>-'Inversión 1 financiada'!AA39</f>
        <v>0</v>
      </c>
      <c r="AQ39" s="125">
        <f>-'Inversión 1 financiada'!AB39</f>
        <v>0</v>
      </c>
      <c r="AR39" s="125">
        <f>-'Inversión 1 financiada'!AC39</f>
        <v>0</v>
      </c>
      <c r="AS39" s="125">
        <f>-'Inversión 1 financiada'!AD39</f>
        <v>0</v>
      </c>
      <c r="AT39" s="125">
        <f>-'Inversión 1 financiada'!AE39</f>
        <v>0</v>
      </c>
      <c r="AU39" s="125">
        <f>-'Inversión 1 financiada'!AF39</f>
        <v>0</v>
      </c>
      <c r="AV39" s="125">
        <f>-'Inversión 1 financiada'!AG39</f>
        <v>0</v>
      </c>
      <c r="AW39" s="125">
        <f>-'Inversión 1 financiada'!AH39</f>
        <v>0</v>
      </c>
      <c r="AX39" s="125">
        <f>-'Inversión 1 financiada'!AI39</f>
        <v>0</v>
      </c>
      <c r="AY39" s="125">
        <f>-'Inversión 1 financiada'!AJ39</f>
        <v>0</v>
      </c>
      <c r="AZ39" s="125">
        <f>-'Inversión 1 financiada'!AK39</f>
        <v>0</v>
      </c>
      <c r="BA39" s="125">
        <f>-'Inversión 1 financiada'!AL39</f>
        <v>0</v>
      </c>
      <c r="BB39" s="125">
        <f>-'Inversión 1 financiada'!AM39</f>
        <v>0</v>
      </c>
      <c r="BC39" s="125">
        <f>-'Inversión 1 financiada'!AN39</f>
        <v>0</v>
      </c>
      <c r="BD39" s="125">
        <f>-'Inversión 1 financiada'!AO39</f>
        <v>0</v>
      </c>
      <c r="BE39" s="125">
        <f>-'Inversión 1 financiada'!AP39</f>
        <v>0</v>
      </c>
      <c r="BF39" s="125">
        <f>-'Inversión 1 financiada'!AQ39</f>
        <v>0</v>
      </c>
      <c r="BG39" s="125">
        <f>-'Inversión 1 financiada'!AR39</f>
        <v>0</v>
      </c>
      <c r="BH39" s="125">
        <f>-'Inversión 1 financiada'!AS39</f>
        <v>0</v>
      </c>
      <c r="BI39" s="125">
        <f>-'Inversión 1 financiada'!AT39</f>
        <v>0</v>
      </c>
      <c r="BJ39" s="125">
        <f>-'Inversión 1 financiada'!AU39</f>
        <v>0</v>
      </c>
      <c r="BK39" s="125">
        <f>-'Inversión 1 financiada'!AV39</f>
        <v>0</v>
      </c>
      <c r="BL39" s="125">
        <f>-'Inversión 1 financiada'!AW39</f>
        <v>0</v>
      </c>
      <c r="BM39" s="125">
        <f>-'Inversión 1 financiada'!AX39</f>
        <v>0</v>
      </c>
      <c r="BN39" s="125">
        <f>-'Inversión 1 financiada'!AY39</f>
        <v>0</v>
      </c>
      <c r="BO39" s="125">
        <f>-'Inversión 1 financiada'!AZ39</f>
        <v>0</v>
      </c>
      <c r="BP39" s="125">
        <f>-'Inversión 1 financiada'!BA39</f>
        <v>0</v>
      </c>
      <c r="BQ39" s="125">
        <f>-'Inversión 1 financiada'!BB39</f>
        <v>0</v>
      </c>
      <c r="BR39" s="125">
        <f>-'Inversión 1 financiada'!BC39</f>
        <v>0</v>
      </c>
    </row>
    <row r="40" spans="2:70" x14ac:dyDescent="0.25">
      <c r="B40" s="59" t="s">
        <v>310</v>
      </c>
      <c r="C40" s="62" t="str">
        <f>+VLOOKUP(B40,'resumen UCAP'!$A$5:$O$329,2,0)</f>
        <v>Ba├▒ador 36w</v>
      </c>
      <c r="D40" s="63">
        <f>+'Desmonte Infr. financiada'!D40</f>
        <v>36</v>
      </c>
      <c r="E40" s="63" t="str">
        <f>+VLOOKUP(B40,'resumen UCAP'!$A$5:$O$329,3,0)</f>
        <v>Un</v>
      </c>
      <c r="F40" s="64">
        <f>+VLOOKUP(B40,'resumen UCAP'!$A$5:$O$329,15,0)</f>
        <v>720000</v>
      </c>
      <c r="G40" s="64">
        <v>81</v>
      </c>
      <c r="H40" s="125"/>
      <c r="I40" s="125"/>
      <c r="J40" s="125"/>
      <c r="K40" s="125"/>
      <c r="L40" s="125"/>
      <c r="M40" s="125"/>
      <c r="N40" s="125"/>
      <c r="O40" s="125"/>
      <c r="P40" s="125"/>
      <c r="Q40" s="125"/>
      <c r="R40" s="125"/>
      <c r="S40" s="125"/>
      <c r="T40" s="125"/>
      <c r="U40" s="125"/>
      <c r="V40" s="125"/>
      <c r="W40" s="125">
        <f>-'Inversión 1 financiada'!H40</f>
        <v>0</v>
      </c>
      <c r="X40" s="125">
        <f>-'Inversión 1 financiada'!I40</f>
        <v>0</v>
      </c>
      <c r="Y40" s="125">
        <f>-'Inversión 1 financiada'!J40</f>
        <v>0</v>
      </c>
      <c r="Z40" s="125">
        <f>-'Inversión 1 financiada'!K40</f>
        <v>0</v>
      </c>
      <c r="AA40" s="125">
        <f>-'Inversión 1 financiada'!L40</f>
        <v>0</v>
      </c>
      <c r="AB40" s="125">
        <f>-'Inversión 1 financiada'!M40</f>
        <v>0</v>
      </c>
      <c r="AC40" s="125">
        <f>-'Inversión 1 financiada'!N40</f>
        <v>0</v>
      </c>
      <c r="AD40" s="125">
        <f>-'Inversión 1 financiada'!O40</f>
        <v>0</v>
      </c>
      <c r="AE40" s="125">
        <f>-'Inversión 1 financiada'!P40</f>
        <v>0</v>
      </c>
      <c r="AF40" s="125">
        <f>-'Inversión 1 financiada'!Q40</f>
        <v>0</v>
      </c>
      <c r="AG40" s="125">
        <f>-'Inversión 1 financiada'!R40</f>
        <v>0</v>
      </c>
      <c r="AH40" s="125">
        <f>-'Inversión 1 financiada'!S40</f>
        <v>0</v>
      </c>
      <c r="AI40" s="125">
        <f>-'Inversión 1 financiada'!T40</f>
        <v>0</v>
      </c>
      <c r="AJ40" s="125">
        <f>-'Inversión 1 financiada'!U40</f>
        <v>0</v>
      </c>
      <c r="AK40" s="125">
        <f>-'Inversión 1 financiada'!V40</f>
        <v>0</v>
      </c>
      <c r="AL40" s="125">
        <f>-'Inversión 1 financiada'!W40</f>
        <v>0</v>
      </c>
      <c r="AM40" s="125">
        <f>-'Inversión 1 financiada'!X40</f>
        <v>0</v>
      </c>
      <c r="AN40" s="125">
        <f>-'Inversión 1 financiada'!Y40</f>
        <v>0</v>
      </c>
      <c r="AO40" s="125">
        <f>-'Inversión 1 financiada'!Z40</f>
        <v>0</v>
      </c>
      <c r="AP40" s="125">
        <f>-'Inversión 1 financiada'!AA40</f>
        <v>0</v>
      </c>
      <c r="AQ40" s="125">
        <f>-'Inversión 1 financiada'!AB40</f>
        <v>0</v>
      </c>
      <c r="AR40" s="125">
        <f>-'Inversión 1 financiada'!AC40</f>
        <v>0</v>
      </c>
      <c r="AS40" s="125">
        <f>-'Inversión 1 financiada'!AD40</f>
        <v>0</v>
      </c>
      <c r="AT40" s="125">
        <f>-'Inversión 1 financiada'!AE40</f>
        <v>0</v>
      </c>
      <c r="AU40" s="125">
        <f>-'Inversión 1 financiada'!AF40</f>
        <v>0</v>
      </c>
      <c r="AV40" s="125">
        <f>-'Inversión 1 financiada'!AG40</f>
        <v>0</v>
      </c>
      <c r="AW40" s="125">
        <f>-'Inversión 1 financiada'!AH40</f>
        <v>0</v>
      </c>
      <c r="AX40" s="125">
        <f>-'Inversión 1 financiada'!AI40</f>
        <v>0</v>
      </c>
      <c r="AY40" s="125">
        <f>-'Inversión 1 financiada'!AJ40</f>
        <v>0</v>
      </c>
      <c r="AZ40" s="125">
        <f>-'Inversión 1 financiada'!AK40</f>
        <v>0</v>
      </c>
      <c r="BA40" s="125">
        <f>-'Inversión 1 financiada'!AL40</f>
        <v>0</v>
      </c>
      <c r="BB40" s="125">
        <f>-'Inversión 1 financiada'!AM40</f>
        <v>0</v>
      </c>
      <c r="BC40" s="125">
        <f>-'Inversión 1 financiada'!AN40</f>
        <v>0</v>
      </c>
      <c r="BD40" s="125">
        <f>-'Inversión 1 financiada'!AO40</f>
        <v>0</v>
      </c>
      <c r="BE40" s="125">
        <f>-'Inversión 1 financiada'!AP40</f>
        <v>0</v>
      </c>
      <c r="BF40" s="125">
        <f>-'Inversión 1 financiada'!AQ40</f>
        <v>0</v>
      </c>
      <c r="BG40" s="125">
        <f>-'Inversión 1 financiada'!AR40</f>
        <v>0</v>
      </c>
      <c r="BH40" s="125">
        <f>-'Inversión 1 financiada'!AS40</f>
        <v>0</v>
      </c>
      <c r="BI40" s="125">
        <f>-'Inversión 1 financiada'!AT40</f>
        <v>0</v>
      </c>
      <c r="BJ40" s="125">
        <f>-'Inversión 1 financiada'!AU40</f>
        <v>0</v>
      </c>
      <c r="BK40" s="125">
        <f>-'Inversión 1 financiada'!AV40</f>
        <v>0</v>
      </c>
      <c r="BL40" s="125">
        <f>-'Inversión 1 financiada'!AW40</f>
        <v>0</v>
      </c>
      <c r="BM40" s="125">
        <f>-'Inversión 1 financiada'!AX40</f>
        <v>0</v>
      </c>
      <c r="BN40" s="125">
        <f>-'Inversión 1 financiada'!AY40</f>
        <v>0</v>
      </c>
      <c r="BO40" s="125">
        <f>-'Inversión 1 financiada'!AZ40</f>
        <v>0</v>
      </c>
      <c r="BP40" s="125">
        <f>-'Inversión 1 financiada'!BA40</f>
        <v>0</v>
      </c>
      <c r="BQ40" s="125">
        <f>-'Inversión 1 financiada'!BB40</f>
        <v>0</v>
      </c>
      <c r="BR40" s="125">
        <f>-'Inversión 1 financiada'!BC40</f>
        <v>0</v>
      </c>
    </row>
    <row r="41" spans="2:70" x14ac:dyDescent="0.25">
      <c r="B41" s="59" t="s">
        <v>311</v>
      </c>
      <c r="C41" s="62" t="str">
        <f>+VLOOKUP(B41,'resumen UCAP'!$A$5:$O$329,2,0)</f>
        <v>Luminaria led 80w</v>
      </c>
      <c r="D41" s="63">
        <f>+'Desmonte Infr. financiada'!D41</f>
        <v>80</v>
      </c>
      <c r="E41" s="63" t="str">
        <f>+VLOOKUP(B41,'resumen UCAP'!$A$5:$O$329,3,0)</f>
        <v>Un</v>
      </c>
      <c r="F41" s="64">
        <f>+VLOOKUP(B41,'resumen UCAP'!$A$5:$O$329,15,0)</f>
        <v>572938</v>
      </c>
      <c r="G41" s="61">
        <v>54</v>
      </c>
      <c r="H41" s="125"/>
      <c r="I41" s="125"/>
      <c r="J41" s="125"/>
      <c r="K41" s="125"/>
      <c r="L41" s="125"/>
      <c r="M41" s="125"/>
      <c r="N41" s="125"/>
      <c r="O41" s="125"/>
      <c r="P41" s="125"/>
      <c r="Q41" s="125"/>
      <c r="R41" s="125"/>
      <c r="S41" s="125"/>
      <c r="T41" s="125"/>
      <c r="U41" s="125"/>
      <c r="V41" s="125"/>
      <c r="W41" s="125">
        <f>-'Inversión 1 financiada'!H41</f>
        <v>0</v>
      </c>
      <c r="X41" s="125">
        <f>-'Inversión 1 financiada'!I41</f>
        <v>0</v>
      </c>
      <c r="Y41" s="125">
        <f>-'Inversión 1 financiada'!J41</f>
        <v>0</v>
      </c>
      <c r="Z41" s="125">
        <f>-'Inversión 1 financiada'!K41</f>
        <v>0</v>
      </c>
      <c r="AA41" s="125">
        <f>-'Inversión 1 financiada'!L41</f>
        <v>0</v>
      </c>
      <c r="AB41" s="125">
        <f>-'Inversión 1 financiada'!M41</f>
        <v>0</v>
      </c>
      <c r="AC41" s="125">
        <f>-'Inversión 1 financiada'!N41</f>
        <v>0</v>
      </c>
      <c r="AD41" s="125">
        <f>-'Inversión 1 financiada'!O41</f>
        <v>0</v>
      </c>
      <c r="AE41" s="125">
        <f>-'Inversión 1 financiada'!P41</f>
        <v>0</v>
      </c>
      <c r="AF41" s="125">
        <f>-'Inversión 1 financiada'!Q41</f>
        <v>0</v>
      </c>
      <c r="AG41" s="125">
        <f>-'Inversión 1 financiada'!R41</f>
        <v>0</v>
      </c>
      <c r="AH41" s="125">
        <f>-'Inversión 1 financiada'!S41</f>
        <v>0</v>
      </c>
      <c r="AI41" s="125">
        <f>-'Inversión 1 financiada'!T41</f>
        <v>0</v>
      </c>
      <c r="AJ41" s="125">
        <f>-'Inversión 1 financiada'!U41</f>
        <v>0</v>
      </c>
      <c r="AK41" s="125">
        <f>-'Inversión 1 financiada'!V41</f>
        <v>0</v>
      </c>
      <c r="AL41" s="125">
        <f>-'Inversión 1 financiada'!W41</f>
        <v>0</v>
      </c>
      <c r="AM41" s="125">
        <f>-'Inversión 1 financiada'!X41</f>
        <v>0</v>
      </c>
      <c r="AN41" s="125">
        <f>-'Inversión 1 financiada'!Y41</f>
        <v>0</v>
      </c>
      <c r="AO41" s="125">
        <f>-'Inversión 1 financiada'!Z41</f>
        <v>0</v>
      </c>
      <c r="AP41" s="125">
        <f>-'Inversión 1 financiada'!AA41</f>
        <v>0</v>
      </c>
      <c r="AQ41" s="125">
        <f>-'Inversión 1 financiada'!AB41</f>
        <v>0</v>
      </c>
      <c r="AR41" s="125">
        <f>-'Inversión 1 financiada'!AC41</f>
        <v>0</v>
      </c>
      <c r="AS41" s="125">
        <f>-'Inversión 1 financiada'!AD41</f>
        <v>0</v>
      </c>
      <c r="AT41" s="125">
        <f>-'Inversión 1 financiada'!AE41</f>
        <v>0</v>
      </c>
      <c r="AU41" s="125">
        <f>-'Inversión 1 financiada'!AF41</f>
        <v>0</v>
      </c>
      <c r="AV41" s="125">
        <f>-'Inversión 1 financiada'!AG41</f>
        <v>0</v>
      </c>
      <c r="AW41" s="125">
        <f>-'Inversión 1 financiada'!AH41</f>
        <v>0</v>
      </c>
      <c r="AX41" s="125">
        <f>-'Inversión 1 financiada'!AI41</f>
        <v>0</v>
      </c>
      <c r="AY41" s="125">
        <f>-'Inversión 1 financiada'!AJ41</f>
        <v>0</v>
      </c>
      <c r="AZ41" s="125">
        <f>-'Inversión 1 financiada'!AK41</f>
        <v>0</v>
      </c>
      <c r="BA41" s="125">
        <f>-'Inversión 1 financiada'!AL41</f>
        <v>0</v>
      </c>
      <c r="BB41" s="125">
        <f>-'Inversión 1 financiada'!AM41</f>
        <v>0</v>
      </c>
      <c r="BC41" s="125">
        <f>-'Inversión 1 financiada'!AN41</f>
        <v>0</v>
      </c>
      <c r="BD41" s="125">
        <f>-'Inversión 1 financiada'!AO41</f>
        <v>0</v>
      </c>
      <c r="BE41" s="125">
        <f>-'Inversión 1 financiada'!AP41</f>
        <v>0</v>
      </c>
      <c r="BF41" s="125">
        <f>-'Inversión 1 financiada'!AQ41</f>
        <v>0</v>
      </c>
      <c r="BG41" s="125">
        <f>-'Inversión 1 financiada'!AR41</f>
        <v>0</v>
      </c>
      <c r="BH41" s="125">
        <f>-'Inversión 1 financiada'!AS41</f>
        <v>0</v>
      </c>
      <c r="BI41" s="125">
        <f>-'Inversión 1 financiada'!AT41</f>
        <v>0</v>
      </c>
      <c r="BJ41" s="125">
        <f>-'Inversión 1 financiada'!AU41</f>
        <v>0</v>
      </c>
      <c r="BK41" s="125">
        <f>-'Inversión 1 financiada'!AV41</f>
        <v>0</v>
      </c>
      <c r="BL41" s="125">
        <f>-'Inversión 1 financiada'!AW41</f>
        <v>0</v>
      </c>
      <c r="BM41" s="125">
        <f>-'Inversión 1 financiada'!AX41</f>
        <v>0</v>
      </c>
      <c r="BN41" s="125">
        <f>-'Inversión 1 financiada'!AY41</f>
        <v>0</v>
      </c>
      <c r="BO41" s="125">
        <f>-'Inversión 1 financiada'!AZ41</f>
        <v>0</v>
      </c>
      <c r="BP41" s="125">
        <f>-'Inversión 1 financiada'!BA41</f>
        <v>0</v>
      </c>
      <c r="BQ41" s="125">
        <f>-'Inversión 1 financiada'!BB41</f>
        <v>0</v>
      </c>
      <c r="BR41" s="125">
        <f>-'Inversión 1 financiada'!BC41</f>
        <v>0</v>
      </c>
    </row>
    <row r="42" spans="2:70" x14ac:dyDescent="0.25">
      <c r="B42" s="59" t="s">
        <v>312</v>
      </c>
      <c r="C42" s="62" t="str">
        <f>+VLOOKUP(B42,'resumen UCAP'!$A$5:$O$329,2,0)</f>
        <v>Proyector Led 30w</v>
      </c>
      <c r="D42" s="63">
        <f>+'Desmonte Infr. financiada'!D42</f>
        <v>30</v>
      </c>
      <c r="E42" s="63" t="str">
        <f>+VLOOKUP(B42,'resumen UCAP'!$A$5:$O$329,3,0)</f>
        <v>Un</v>
      </c>
      <c r="F42" s="64">
        <f>+VLOOKUP(B42,'resumen UCAP'!$A$5:$O$329,15,0)</f>
        <v>154677</v>
      </c>
      <c r="G42" s="61">
        <v>1</v>
      </c>
      <c r="H42" s="125"/>
      <c r="I42" s="125"/>
      <c r="J42" s="125"/>
      <c r="K42" s="125"/>
      <c r="L42" s="125"/>
      <c r="M42" s="125"/>
      <c r="N42" s="125"/>
      <c r="O42" s="125"/>
      <c r="P42" s="125"/>
      <c r="Q42" s="125"/>
      <c r="R42" s="125"/>
      <c r="S42" s="125"/>
      <c r="T42" s="125"/>
      <c r="U42" s="125"/>
      <c r="V42" s="125"/>
      <c r="W42" s="125">
        <f>-'Inversión 1 financiada'!H42</f>
        <v>0</v>
      </c>
      <c r="X42" s="125">
        <f>-'Inversión 1 financiada'!I42</f>
        <v>0</v>
      </c>
      <c r="Y42" s="125">
        <f>-'Inversión 1 financiada'!J42</f>
        <v>0</v>
      </c>
      <c r="Z42" s="125">
        <f>-'Inversión 1 financiada'!K42</f>
        <v>0</v>
      </c>
      <c r="AA42" s="125">
        <f>-'Inversión 1 financiada'!L42</f>
        <v>0</v>
      </c>
      <c r="AB42" s="125">
        <f>-'Inversión 1 financiada'!M42</f>
        <v>0</v>
      </c>
      <c r="AC42" s="125">
        <f>-'Inversión 1 financiada'!N42</f>
        <v>0</v>
      </c>
      <c r="AD42" s="125">
        <f>-'Inversión 1 financiada'!O42</f>
        <v>0</v>
      </c>
      <c r="AE42" s="125">
        <f>-'Inversión 1 financiada'!P42</f>
        <v>0</v>
      </c>
      <c r="AF42" s="125">
        <f>-'Inversión 1 financiada'!Q42</f>
        <v>0</v>
      </c>
      <c r="AG42" s="125">
        <f>-'Inversión 1 financiada'!R42</f>
        <v>0</v>
      </c>
      <c r="AH42" s="125">
        <f>-'Inversión 1 financiada'!S42</f>
        <v>0</v>
      </c>
      <c r="AI42" s="125">
        <f>-'Inversión 1 financiada'!T42</f>
        <v>0</v>
      </c>
      <c r="AJ42" s="125">
        <f>-'Inversión 1 financiada'!U42</f>
        <v>0</v>
      </c>
      <c r="AK42" s="125">
        <f>-'Inversión 1 financiada'!V42</f>
        <v>0</v>
      </c>
      <c r="AL42" s="125">
        <f>-'Inversión 1 financiada'!W42</f>
        <v>0</v>
      </c>
      <c r="AM42" s="125">
        <f>-'Inversión 1 financiada'!X42</f>
        <v>0</v>
      </c>
      <c r="AN42" s="125">
        <f>-'Inversión 1 financiada'!Y42</f>
        <v>0</v>
      </c>
      <c r="AO42" s="125">
        <f>-'Inversión 1 financiada'!Z42</f>
        <v>0</v>
      </c>
      <c r="AP42" s="125">
        <f>-'Inversión 1 financiada'!AA42</f>
        <v>0</v>
      </c>
      <c r="AQ42" s="125">
        <f>-'Inversión 1 financiada'!AB42</f>
        <v>0</v>
      </c>
      <c r="AR42" s="125">
        <f>-'Inversión 1 financiada'!AC42</f>
        <v>0</v>
      </c>
      <c r="AS42" s="125">
        <f>-'Inversión 1 financiada'!AD42</f>
        <v>0</v>
      </c>
      <c r="AT42" s="125">
        <f>-'Inversión 1 financiada'!AE42</f>
        <v>0</v>
      </c>
      <c r="AU42" s="125">
        <f>-'Inversión 1 financiada'!AF42</f>
        <v>0</v>
      </c>
      <c r="AV42" s="125">
        <f>-'Inversión 1 financiada'!AG42</f>
        <v>0</v>
      </c>
      <c r="AW42" s="125">
        <f>-'Inversión 1 financiada'!AH42</f>
        <v>0</v>
      </c>
      <c r="AX42" s="125">
        <f>-'Inversión 1 financiada'!AI42</f>
        <v>0</v>
      </c>
      <c r="AY42" s="125">
        <f>-'Inversión 1 financiada'!AJ42</f>
        <v>0</v>
      </c>
      <c r="AZ42" s="125">
        <f>-'Inversión 1 financiada'!AK42</f>
        <v>0</v>
      </c>
      <c r="BA42" s="125">
        <f>-'Inversión 1 financiada'!AL42</f>
        <v>0</v>
      </c>
      <c r="BB42" s="125">
        <f>-'Inversión 1 financiada'!AM42</f>
        <v>0</v>
      </c>
      <c r="BC42" s="125">
        <f>-'Inversión 1 financiada'!AN42</f>
        <v>0</v>
      </c>
      <c r="BD42" s="125">
        <f>-'Inversión 1 financiada'!AO42</f>
        <v>0</v>
      </c>
      <c r="BE42" s="125">
        <f>-'Inversión 1 financiada'!AP42</f>
        <v>0</v>
      </c>
      <c r="BF42" s="125">
        <f>-'Inversión 1 financiada'!AQ42</f>
        <v>0</v>
      </c>
      <c r="BG42" s="125">
        <f>-'Inversión 1 financiada'!AR42</f>
        <v>0</v>
      </c>
      <c r="BH42" s="125">
        <f>-'Inversión 1 financiada'!AS42</f>
        <v>0</v>
      </c>
      <c r="BI42" s="125">
        <f>-'Inversión 1 financiada'!AT42</f>
        <v>0</v>
      </c>
      <c r="BJ42" s="125">
        <f>-'Inversión 1 financiada'!AU42</f>
        <v>0</v>
      </c>
      <c r="BK42" s="125">
        <f>-'Inversión 1 financiada'!AV42</f>
        <v>0</v>
      </c>
      <c r="BL42" s="125">
        <f>-'Inversión 1 financiada'!AW42</f>
        <v>0</v>
      </c>
      <c r="BM42" s="125">
        <f>-'Inversión 1 financiada'!AX42</f>
        <v>0</v>
      </c>
      <c r="BN42" s="125">
        <f>-'Inversión 1 financiada'!AY42</f>
        <v>0</v>
      </c>
      <c r="BO42" s="125">
        <f>-'Inversión 1 financiada'!AZ42</f>
        <v>0</v>
      </c>
      <c r="BP42" s="125">
        <f>-'Inversión 1 financiada'!BA42</f>
        <v>0</v>
      </c>
      <c r="BQ42" s="125">
        <f>-'Inversión 1 financiada'!BB42</f>
        <v>0</v>
      </c>
      <c r="BR42" s="125">
        <f>-'Inversión 1 financiada'!BC42</f>
        <v>0</v>
      </c>
    </row>
    <row r="43" spans="2:70" x14ac:dyDescent="0.25">
      <c r="B43" s="59" t="s">
        <v>313</v>
      </c>
      <c r="C43" s="62" t="str">
        <f>+VLOOKUP(B43,'resumen UCAP'!$A$5:$O$329,2,0)</f>
        <v>Proyector Led 20w</v>
      </c>
      <c r="D43" s="63">
        <f>+'Desmonte Infr. financiada'!D43</f>
        <v>20</v>
      </c>
      <c r="E43" s="63" t="str">
        <f>+VLOOKUP(B43,'resumen UCAP'!$A$5:$O$329,3,0)</f>
        <v>Un</v>
      </c>
      <c r="F43" s="64">
        <f>+VLOOKUP(B43,'resumen UCAP'!$A$5:$O$329,15,0)</f>
        <v>154677</v>
      </c>
      <c r="G43" s="61">
        <v>9</v>
      </c>
      <c r="H43" s="125"/>
      <c r="I43" s="125"/>
      <c r="J43" s="125"/>
      <c r="K43" s="125"/>
      <c r="L43" s="125"/>
      <c r="M43" s="125"/>
      <c r="N43" s="125"/>
      <c r="O43" s="125"/>
      <c r="P43" s="125"/>
      <c r="Q43" s="125"/>
      <c r="R43" s="125"/>
      <c r="S43" s="125"/>
      <c r="T43" s="125"/>
      <c r="U43" s="125"/>
      <c r="V43" s="125"/>
      <c r="W43" s="125">
        <f>-'Inversión 1 financiada'!H43</f>
        <v>0</v>
      </c>
      <c r="X43" s="125">
        <f>-'Inversión 1 financiada'!I43</f>
        <v>0</v>
      </c>
      <c r="Y43" s="125">
        <f>-'Inversión 1 financiada'!J43</f>
        <v>0</v>
      </c>
      <c r="Z43" s="125">
        <f>-'Inversión 1 financiada'!K43</f>
        <v>0</v>
      </c>
      <c r="AA43" s="125">
        <f>-'Inversión 1 financiada'!L43</f>
        <v>0</v>
      </c>
      <c r="AB43" s="125">
        <f>-'Inversión 1 financiada'!M43</f>
        <v>0</v>
      </c>
      <c r="AC43" s="125">
        <f>-'Inversión 1 financiada'!N43</f>
        <v>0</v>
      </c>
      <c r="AD43" s="125">
        <f>-'Inversión 1 financiada'!O43</f>
        <v>0</v>
      </c>
      <c r="AE43" s="125">
        <f>-'Inversión 1 financiada'!P43</f>
        <v>0</v>
      </c>
      <c r="AF43" s="125">
        <f>-'Inversión 1 financiada'!Q43</f>
        <v>0</v>
      </c>
      <c r="AG43" s="125">
        <f>-'Inversión 1 financiada'!R43</f>
        <v>0</v>
      </c>
      <c r="AH43" s="125">
        <f>-'Inversión 1 financiada'!S43</f>
        <v>0</v>
      </c>
      <c r="AI43" s="125">
        <f>-'Inversión 1 financiada'!T43</f>
        <v>0</v>
      </c>
      <c r="AJ43" s="125">
        <f>-'Inversión 1 financiada'!U43</f>
        <v>0</v>
      </c>
      <c r="AK43" s="125">
        <f>-'Inversión 1 financiada'!V43</f>
        <v>0</v>
      </c>
      <c r="AL43" s="125">
        <f>-'Inversión 1 financiada'!W43</f>
        <v>0</v>
      </c>
      <c r="AM43" s="125">
        <f>-'Inversión 1 financiada'!X43</f>
        <v>0</v>
      </c>
      <c r="AN43" s="125">
        <f>-'Inversión 1 financiada'!Y43</f>
        <v>0</v>
      </c>
      <c r="AO43" s="125">
        <f>-'Inversión 1 financiada'!Z43</f>
        <v>0</v>
      </c>
      <c r="AP43" s="125">
        <f>-'Inversión 1 financiada'!AA43</f>
        <v>0</v>
      </c>
      <c r="AQ43" s="125">
        <f>-'Inversión 1 financiada'!AB43</f>
        <v>0</v>
      </c>
      <c r="AR43" s="125">
        <f>-'Inversión 1 financiada'!AC43</f>
        <v>0</v>
      </c>
      <c r="AS43" s="125">
        <f>-'Inversión 1 financiada'!AD43</f>
        <v>0</v>
      </c>
      <c r="AT43" s="125">
        <f>-'Inversión 1 financiada'!AE43</f>
        <v>0</v>
      </c>
      <c r="AU43" s="125">
        <f>-'Inversión 1 financiada'!AF43</f>
        <v>0</v>
      </c>
      <c r="AV43" s="125">
        <f>-'Inversión 1 financiada'!AG43</f>
        <v>0</v>
      </c>
      <c r="AW43" s="125">
        <f>-'Inversión 1 financiada'!AH43</f>
        <v>0</v>
      </c>
      <c r="AX43" s="125">
        <f>-'Inversión 1 financiada'!AI43</f>
        <v>0</v>
      </c>
      <c r="AY43" s="125">
        <f>-'Inversión 1 financiada'!AJ43</f>
        <v>0</v>
      </c>
      <c r="AZ43" s="125">
        <f>-'Inversión 1 financiada'!AK43</f>
        <v>0</v>
      </c>
      <c r="BA43" s="125">
        <f>-'Inversión 1 financiada'!AL43</f>
        <v>0</v>
      </c>
      <c r="BB43" s="125">
        <f>-'Inversión 1 financiada'!AM43</f>
        <v>0</v>
      </c>
      <c r="BC43" s="125">
        <f>-'Inversión 1 financiada'!AN43</f>
        <v>0</v>
      </c>
      <c r="BD43" s="125">
        <f>-'Inversión 1 financiada'!AO43</f>
        <v>0</v>
      </c>
      <c r="BE43" s="125">
        <f>-'Inversión 1 financiada'!AP43</f>
        <v>0</v>
      </c>
      <c r="BF43" s="125">
        <f>-'Inversión 1 financiada'!AQ43</f>
        <v>0</v>
      </c>
      <c r="BG43" s="125">
        <f>-'Inversión 1 financiada'!AR43</f>
        <v>0</v>
      </c>
      <c r="BH43" s="125">
        <f>-'Inversión 1 financiada'!AS43</f>
        <v>0</v>
      </c>
      <c r="BI43" s="125">
        <f>-'Inversión 1 financiada'!AT43</f>
        <v>0</v>
      </c>
      <c r="BJ43" s="125">
        <f>-'Inversión 1 financiada'!AU43</f>
        <v>0</v>
      </c>
      <c r="BK43" s="125">
        <f>-'Inversión 1 financiada'!AV43</f>
        <v>0</v>
      </c>
      <c r="BL43" s="125">
        <f>-'Inversión 1 financiada'!AW43</f>
        <v>0</v>
      </c>
      <c r="BM43" s="125">
        <f>-'Inversión 1 financiada'!AX43</f>
        <v>0</v>
      </c>
      <c r="BN43" s="125">
        <f>-'Inversión 1 financiada'!AY43</f>
        <v>0</v>
      </c>
      <c r="BO43" s="125">
        <f>-'Inversión 1 financiada'!AZ43</f>
        <v>0</v>
      </c>
      <c r="BP43" s="125">
        <f>-'Inversión 1 financiada'!BA43</f>
        <v>0</v>
      </c>
      <c r="BQ43" s="125">
        <f>-'Inversión 1 financiada'!BB43</f>
        <v>0</v>
      </c>
      <c r="BR43" s="125">
        <f>-'Inversión 1 financiada'!BC43</f>
        <v>0</v>
      </c>
    </row>
    <row r="44" spans="2:70" x14ac:dyDescent="0.25">
      <c r="B44" s="59" t="s">
        <v>314</v>
      </c>
      <c r="C44" s="62" t="str">
        <f>+VLOOKUP(B44,'resumen UCAP'!$A$5:$O$329,2,0)</f>
        <v>LUMINARIA NA 250W NUEVA</v>
      </c>
      <c r="D44" s="63">
        <f>+'Desmonte Infr. financiada'!D44</f>
        <v>279</v>
      </c>
      <c r="E44" s="63" t="str">
        <f>+VLOOKUP(B44,'resumen UCAP'!$A$5:$O$329,3,0)</f>
        <v>Un</v>
      </c>
      <c r="F44" s="64">
        <f>+VLOOKUP(B44,'resumen UCAP'!$A$5:$O$329,15,0)</f>
        <v>390288</v>
      </c>
      <c r="G44" s="123">
        <v>137</v>
      </c>
      <c r="H44" s="125"/>
      <c r="I44" s="125"/>
      <c r="J44" s="125"/>
      <c r="K44" s="125"/>
      <c r="L44" s="125"/>
      <c r="M44" s="125"/>
      <c r="N44" s="125"/>
      <c r="O44" s="125"/>
      <c r="P44" s="125"/>
      <c r="Q44" s="125"/>
      <c r="R44" s="125"/>
      <c r="S44" s="125"/>
      <c r="T44" s="125"/>
      <c r="U44" s="125"/>
      <c r="V44" s="125"/>
      <c r="W44" s="125">
        <f>-'Inversión 1 financiada'!H44</f>
        <v>0</v>
      </c>
      <c r="X44" s="125">
        <f>-'Inversión 1 financiada'!I44</f>
        <v>0</v>
      </c>
      <c r="Y44" s="125">
        <f>-'Inversión 1 financiada'!J44</f>
        <v>0</v>
      </c>
      <c r="Z44" s="125">
        <f>-'Inversión 1 financiada'!K44</f>
        <v>0</v>
      </c>
      <c r="AA44" s="125">
        <f>-'Inversión 1 financiada'!L44</f>
        <v>0</v>
      </c>
      <c r="AB44" s="125">
        <f>-'Inversión 1 financiada'!M44</f>
        <v>0</v>
      </c>
      <c r="AC44" s="125">
        <f>-'Inversión 1 financiada'!N44</f>
        <v>0</v>
      </c>
      <c r="AD44" s="125">
        <f>-'Inversión 1 financiada'!O44</f>
        <v>0</v>
      </c>
      <c r="AE44" s="125">
        <f>-'Inversión 1 financiada'!P44</f>
        <v>0</v>
      </c>
      <c r="AF44" s="125">
        <f>-'Inversión 1 financiada'!Q44</f>
        <v>0</v>
      </c>
      <c r="AG44" s="125">
        <f>-'Inversión 1 financiada'!R44</f>
        <v>0</v>
      </c>
      <c r="AH44" s="125">
        <f>-'Inversión 1 financiada'!S44</f>
        <v>0</v>
      </c>
      <c r="AI44" s="125">
        <f>-'Inversión 1 financiada'!T44</f>
        <v>0</v>
      </c>
      <c r="AJ44" s="125">
        <f>-'Inversión 1 financiada'!U44</f>
        <v>0</v>
      </c>
      <c r="AK44" s="125">
        <f>-'Inversión 1 financiada'!V44</f>
        <v>0</v>
      </c>
      <c r="AL44" s="125">
        <f>-'Inversión 1 financiada'!W44</f>
        <v>0</v>
      </c>
      <c r="AM44" s="125">
        <f>-'Inversión 1 financiada'!X44</f>
        <v>0</v>
      </c>
      <c r="AN44" s="125">
        <f>-'Inversión 1 financiada'!Y44</f>
        <v>0</v>
      </c>
      <c r="AO44" s="125">
        <f>-'Inversión 1 financiada'!Z44</f>
        <v>0</v>
      </c>
      <c r="AP44" s="125">
        <f>-'Inversión 1 financiada'!AA44</f>
        <v>0</v>
      </c>
      <c r="AQ44" s="125">
        <f>-'Inversión 1 financiada'!AB44</f>
        <v>0</v>
      </c>
      <c r="AR44" s="125">
        <f>-'Inversión 1 financiada'!AC44</f>
        <v>0</v>
      </c>
      <c r="AS44" s="125">
        <f>-'Inversión 1 financiada'!AD44</f>
        <v>0</v>
      </c>
      <c r="AT44" s="125">
        <f>-'Inversión 1 financiada'!AE44</f>
        <v>0</v>
      </c>
      <c r="AU44" s="125">
        <f>-'Inversión 1 financiada'!AF44</f>
        <v>0</v>
      </c>
      <c r="AV44" s="125">
        <f>-'Inversión 1 financiada'!AG44</f>
        <v>0</v>
      </c>
      <c r="AW44" s="125">
        <f>-'Inversión 1 financiada'!AH44</f>
        <v>0</v>
      </c>
      <c r="AX44" s="125">
        <f>-'Inversión 1 financiada'!AI44</f>
        <v>0</v>
      </c>
      <c r="AY44" s="125">
        <f>-'Inversión 1 financiada'!AJ44</f>
        <v>0</v>
      </c>
      <c r="AZ44" s="125">
        <f>-'Inversión 1 financiada'!AK44</f>
        <v>0</v>
      </c>
      <c r="BA44" s="125">
        <f>-'Inversión 1 financiada'!AL44</f>
        <v>0</v>
      </c>
      <c r="BB44" s="125">
        <f>-'Inversión 1 financiada'!AM44</f>
        <v>0</v>
      </c>
      <c r="BC44" s="125">
        <f>-'Inversión 1 financiada'!AN44</f>
        <v>0</v>
      </c>
      <c r="BD44" s="125">
        <f>-'Inversión 1 financiada'!AO44</f>
        <v>0</v>
      </c>
      <c r="BE44" s="125">
        <f>-'Inversión 1 financiada'!AP44</f>
        <v>0</v>
      </c>
      <c r="BF44" s="125">
        <f>-'Inversión 1 financiada'!AQ44</f>
        <v>0</v>
      </c>
      <c r="BG44" s="125">
        <f>-'Inversión 1 financiada'!AR44</f>
        <v>0</v>
      </c>
      <c r="BH44" s="125">
        <f>-'Inversión 1 financiada'!AS44</f>
        <v>0</v>
      </c>
      <c r="BI44" s="125">
        <f>-'Inversión 1 financiada'!AT44</f>
        <v>0</v>
      </c>
      <c r="BJ44" s="125">
        <f>-'Inversión 1 financiada'!AU44</f>
        <v>0</v>
      </c>
      <c r="BK44" s="125">
        <f>-'Inversión 1 financiada'!AV44</f>
        <v>0</v>
      </c>
      <c r="BL44" s="125">
        <f>-'Inversión 1 financiada'!AW44</f>
        <v>0</v>
      </c>
      <c r="BM44" s="125">
        <f>-'Inversión 1 financiada'!AX44</f>
        <v>0</v>
      </c>
      <c r="BN44" s="125">
        <f>-'Inversión 1 financiada'!AY44</f>
        <v>0</v>
      </c>
      <c r="BO44" s="125">
        <f>-'Inversión 1 financiada'!AZ44</f>
        <v>0</v>
      </c>
      <c r="BP44" s="125">
        <f>-'Inversión 1 financiada'!BA44</f>
        <v>0</v>
      </c>
      <c r="BQ44" s="125">
        <f>-'Inversión 1 financiada'!BB44</f>
        <v>0</v>
      </c>
      <c r="BR44" s="125">
        <f>-'Inversión 1 financiada'!BC44</f>
        <v>0</v>
      </c>
    </row>
    <row r="45" spans="2:70" x14ac:dyDescent="0.25">
      <c r="B45" s="59" t="s">
        <v>315</v>
      </c>
      <c r="C45" s="62" t="str">
        <f>+VLOOKUP(B45,'resumen UCAP'!$A$5:$O$329,2,0)</f>
        <v>LUMINARIA NA 400W SEGUNDA</v>
      </c>
      <c r="D45" s="63">
        <f>+'Desmonte Infr. financiada'!D45</f>
        <v>440</v>
      </c>
      <c r="E45" s="63" t="str">
        <f>+VLOOKUP(B45,'resumen UCAP'!$A$5:$O$329,3,0)</f>
        <v>Un</v>
      </c>
      <c r="F45" s="64">
        <f>+VLOOKUP(B45,'resumen UCAP'!$A$5:$O$329,15,0)</f>
        <v>509142</v>
      </c>
      <c r="G45" s="123">
        <v>2</v>
      </c>
      <c r="H45" s="125"/>
      <c r="I45" s="125"/>
      <c r="J45" s="125"/>
      <c r="K45" s="125"/>
      <c r="L45" s="125"/>
      <c r="M45" s="125"/>
      <c r="N45" s="125"/>
      <c r="O45" s="125"/>
      <c r="P45" s="125"/>
      <c r="Q45" s="125"/>
      <c r="R45" s="125"/>
      <c r="S45" s="125"/>
      <c r="T45" s="125"/>
      <c r="U45" s="125"/>
      <c r="V45" s="125"/>
      <c r="W45" s="125">
        <f>-'Inversión 1 financiada'!H45</f>
        <v>0</v>
      </c>
      <c r="X45" s="125">
        <f>-'Inversión 1 financiada'!I45</f>
        <v>0</v>
      </c>
      <c r="Y45" s="125">
        <f>-'Inversión 1 financiada'!J45</f>
        <v>0</v>
      </c>
      <c r="Z45" s="125">
        <f>-'Inversión 1 financiada'!K45</f>
        <v>0</v>
      </c>
      <c r="AA45" s="125">
        <f>-'Inversión 1 financiada'!L45</f>
        <v>0</v>
      </c>
      <c r="AB45" s="125">
        <f>-'Inversión 1 financiada'!M45</f>
        <v>0</v>
      </c>
      <c r="AC45" s="125">
        <f>-'Inversión 1 financiada'!N45</f>
        <v>0</v>
      </c>
      <c r="AD45" s="125">
        <f>-'Inversión 1 financiada'!O45</f>
        <v>0</v>
      </c>
      <c r="AE45" s="125">
        <f>-'Inversión 1 financiada'!P45</f>
        <v>0</v>
      </c>
      <c r="AF45" s="125">
        <f>-'Inversión 1 financiada'!Q45</f>
        <v>0</v>
      </c>
      <c r="AG45" s="125">
        <f>-'Inversión 1 financiada'!R45</f>
        <v>0</v>
      </c>
      <c r="AH45" s="125">
        <f>-'Inversión 1 financiada'!S45</f>
        <v>0</v>
      </c>
      <c r="AI45" s="125">
        <f>-'Inversión 1 financiada'!T45</f>
        <v>0</v>
      </c>
      <c r="AJ45" s="125">
        <f>-'Inversión 1 financiada'!U45</f>
        <v>0</v>
      </c>
      <c r="AK45" s="125">
        <f>-'Inversión 1 financiada'!V45</f>
        <v>0</v>
      </c>
      <c r="AL45" s="125">
        <f>-'Inversión 1 financiada'!W45</f>
        <v>0</v>
      </c>
      <c r="AM45" s="125">
        <f>-'Inversión 1 financiada'!X45</f>
        <v>0</v>
      </c>
      <c r="AN45" s="125">
        <f>-'Inversión 1 financiada'!Y45</f>
        <v>0</v>
      </c>
      <c r="AO45" s="125">
        <f>-'Inversión 1 financiada'!Z45</f>
        <v>0</v>
      </c>
      <c r="AP45" s="125">
        <f>-'Inversión 1 financiada'!AA45</f>
        <v>0</v>
      </c>
      <c r="AQ45" s="125">
        <f>-'Inversión 1 financiada'!AB45</f>
        <v>0</v>
      </c>
      <c r="AR45" s="125">
        <f>-'Inversión 1 financiada'!AC45</f>
        <v>0</v>
      </c>
      <c r="AS45" s="125">
        <f>-'Inversión 1 financiada'!AD45</f>
        <v>0</v>
      </c>
      <c r="AT45" s="125">
        <f>-'Inversión 1 financiada'!AE45</f>
        <v>0</v>
      </c>
      <c r="AU45" s="125">
        <f>-'Inversión 1 financiada'!AF45</f>
        <v>0</v>
      </c>
      <c r="AV45" s="125">
        <f>-'Inversión 1 financiada'!AG45</f>
        <v>0</v>
      </c>
      <c r="AW45" s="125">
        <f>-'Inversión 1 financiada'!AH45</f>
        <v>0</v>
      </c>
      <c r="AX45" s="125">
        <f>-'Inversión 1 financiada'!AI45</f>
        <v>0</v>
      </c>
      <c r="AY45" s="125">
        <f>-'Inversión 1 financiada'!AJ45</f>
        <v>0</v>
      </c>
      <c r="AZ45" s="125">
        <f>-'Inversión 1 financiada'!AK45</f>
        <v>0</v>
      </c>
      <c r="BA45" s="125">
        <f>-'Inversión 1 financiada'!AL45</f>
        <v>0</v>
      </c>
      <c r="BB45" s="125">
        <f>-'Inversión 1 financiada'!AM45</f>
        <v>0</v>
      </c>
      <c r="BC45" s="125">
        <f>-'Inversión 1 financiada'!AN45</f>
        <v>0</v>
      </c>
      <c r="BD45" s="125">
        <f>-'Inversión 1 financiada'!AO45</f>
        <v>0</v>
      </c>
      <c r="BE45" s="125">
        <f>-'Inversión 1 financiada'!AP45</f>
        <v>0</v>
      </c>
      <c r="BF45" s="125">
        <f>-'Inversión 1 financiada'!AQ45</f>
        <v>0</v>
      </c>
      <c r="BG45" s="125">
        <f>-'Inversión 1 financiada'!AR45</f>
        <v>0</v>
      </c>
      <c r="BH45" s="125">
        <f>-'Inversión 1 financiada'!AS45</f>
        <v>0</v>
      </c>
      <c r="BI45" s="125">
        <f>-'Inversión 1 financiada'!AT45</f>
        <v>0</v>
      </c>
      <c r="BJ45" s="125">
        <f>-'Inversión 1 financiada'!AU45</f>
        <v>0</v>
      </c>
      <c r="BK45" s="125">
        <f>-'Inversión 1 financiada'!AV45</f>
        <v>0</v>
      </c>
      <c r="BL45" s="125">
        <f>-'Inversión 1 financiada'!AW45</f>
        <v>0</v>
      </c>
      <c r="BM45" s="125">
        <f>-'Inversión 1 financiada'!AX45</f>
        <v>0</v>
      </c>
      <c r="BN45" s="125">
        <f>-'Inversión 1 financiada'!AY45</f>
        <v>0</v>
      </c>
      <c r="BO45" s="125">
        <f>-'Inversión 1 financiada'!AZ45</f>
        <v>0</v>
      </c>
      <c r="BP45" s="125">
        <f>-'Inversión 1 financiada'!BA45</f>
        <v>0</v>
      </c>
      <c r="BQ45" s="125">
        <f>-'Inversión 1 financiada'!BB45</f>
        <v>0</v>
      </c>
      <c r="BR45" s="125">
        <f>-'Inversión 1 financiada'!BC45</f>
        <v>0</v>
      </c>
    </row>
    <row r="46" spans="2:70" x14ac:dyDescent="0.25">
      <c r="B46" s="59" t="s">
        <v>316</v>
      </c>
      <c r="C46" s="62" t="str">
        <f>+VLOOKUP(B46,'resumen UCAP'!$A$5:$O$329,2,0)</f>
        <v>PROYECTOR MH DE 400W SEGUNDA</v>
      </c>
      <c r="D46" s="63">
        <f>+'Desmonte Infr. financiada'!D46</f>
        <v>440</v>
      </c>
      <c r="E46" s="63" t="str">
        <f>+VLOOKUP(B46,'resumen UCAP'!$A$5:$O$329,3,0)</f>
        <v>Un</v>
      </c>
      <c r="F46" s="64">
        <f>+VLOOKUP(B46,'resumen UCAP'!$A$5:$O$329,15,0)</f>
        <v>509142</v>
      </c>
      <c r="G46" s="124">
        <v>1</v>
      </c>
      <c r="H46" s="125"/>
      <c r="I46" s="125"/>
      <c r="J46" s="125"/>
      <c r="K46" s="125"/>
      <c r="L46" s="125"/>
      <c r="M46" s="125"/>
      <c r="N46" s="125"/>
      <c r="O46" s="125"/>
      <c r="P46" s="125"/>
      <c r="Q46" s="125"/>
      <c r="R46" s="125"/>
      <c r="S46" s="125"/>
      <c r="T46" s="125"/>
      <c r="U46" s="125"/>
      <c r="V46" s="125"/>
      <c r="W46" s="125">
        <f>-'Inversión 1 financiada'!H46</f>
        <v>0</v>
      </c>
      <c r="X46" s="125">
        <f>-'Inversión 1 financiada'!I46</f>
        <v>0</v>
      </c>
      <c r="Y46" s="125">
        <f>-'Inversión 1 financiada'!J46</f>
        <v>0</v>
      </c>
      <c r="Z46" s="125">
        <f>-'Inversión 1 financiada'!K46</f>
        <v>0</v>
      </c>
      <c r="AA46" s="125">
        <f>-'Inversión 1 financiada'!L46</f>
        <v>0</v>
      </c>
      <c r="AB46" s="125">
        <f>-'Inversión 1 financiada'!M46</f>
        <v>0</v>
      </c>
      <c r="AC46" s="125">
        <f>-'Inversión 1 financiada'!N46</f>
        <v>0</v>
      </c>
      <c r="AD46" s="125">
        <f>-'Inversión 1 financiada'!O46</f>
        <v>0</v>
      </c>
      <c r="AE46" s="125">
        <f>-'Inversión 1 financiada'!P46</f>
        <v>0</v>
      </c>
      <c r="AF46" s="125">
        <f>-'Inversión 1 financiada'!Q46</f>
        <v>0</v>
      </c>
      <c r="AG46" s="125">
        <f>-'Inversión 1 financiada'!R46</f>
        <v>0</v>
      </c>
      <c r="AH46" s="125">
        <f>-'Inversión 1 financiada'!S46</f>
        <v>0</v>
      </c>
      <c r="AI46" s="125">
        <f>-'Inversión 1 financiada'!T46</f>
        <v>0</v>
      </c>
      <c r="AJ46" s="125">
        <f>-'Inversión 1 financiada'!U46</f>
        <v>0</v>
      </c>
      <c r="AK46" s="125">
        <f>-'Inversión 1 financiada'!V46</f>
        <v>0</v>
      </c>
      <c r="AL46" s="125">
        <f>-'Inversión 1 financiada'!W46</f>
        <v>0</v>
      </c>
      <c r="AM46" s="125">
        <f>-'Inversión 1 financiada'!X46</f>
        <v>0</v>
      </c>
      <c r="AN46" s="125">
        <f>-'Inversión 1 financiada'!Y46</f>
        <v>0</v>
      </c>
      <c r="AO46" s="125">
        <f>-'Inversión 1 financiada'!Z46</f>
        <v>0</v>
      </c>
      <c r="AP46" s="125">
        <f>-'Inversión 1 financiada'!AA46</f>
        <v>0</v>
      </c>
      <c r="AQ46" s="125">
        <f>-'Inversión 1 financiada'!AB46</f>
        <v>0</v>
      </c>
      <c r="AR46" s="125">
        <f>-'Inversión 1 financiada'!AC46</f>
        <v>0</v>
      </c>
      <c r="AS46" s="125">
        <f>-'Inversión 1 financiada'!AD46</f>
        <v>0</v>
      </c>
      <c r="AT46" s="125">
        <f>-'Inversión 1 financiada'!AE46</f>
        <v>0</v>
      </c>
      <c r="AU46" s="125">
        <f>-'Inversión 1 financiada'!AF46</f>
        <v>0</v>
      </c>
      <c r="AV46" s="125">
        <f>-'Inversión 1 financiada'!AG46</f>
        <v>0</v>
      </c>
      <c r="AW46" s="125">
        <f>-'Inversión 1 financiada'!AH46</f>
        <v>0</v>
      </c>
      <c r="AX46" s="125">
        <f>-'Inversión 1 financiada'!AI46</f>
        <v>0</v>
      </c>
      <c r="AY46" s="125">
        <f>-'Inversión 1 financiada'!AJ46</f>
        <v>0</v>
      </c>
      <c r="AZ46" s="125">
        <f>-'Inversión 1 financiada'!AK46</f>
        <v>0</v>
      </c>
      <c r="BA46" s="125">
        <f>-'Inversión 1 financiada'!AL46</f>
        <v>0</v>
      </c>
      <c r="BB46" s="125">
        <f>-'Inversión 1 financiada'!AM46</f>
        <v>0</v>
      </c>
      <c r="BC46" s="125">
        <f>-'Inversión 1 financiada'!AN46</f>
        <v>0</v>
      </c>
      <c r="BD46" s="125">
        <f>-'Inversión 1 financiada'!AO46</f>
        <v>0</v>
      </c>
      <c r="BE46" s="125">
        <f>-'Inversión 1 financiada'!AP46</f>
        <v>0</v>
      </c>
      <c r="BF46" s="125">
        <f>-'Inversión 1 financiada'!AQ46</f>
        <v>0</v>
      </c>
      <c r="BG46" s="125">
        <f>-'Inversión 1 financiada'!AR46</f>
        <v>0</v>
      </c>
      <c r="BH46" s="125">
        <f>-'Inversión 1 financiada'!AS46</f>
        <v>0</v>
      </c>
      <c r="BI46" s="125">
        <f>-'Inversión 1 financiada'!AT46</f>
        <v>0</v>
      </c>
      <c r="BJ46" s="125">
        <f>-'Inversión 1 financiada'!AU46</f>
        <v>0</v>
      </c>
      <c r="BK46" s="125">
        <f>-'Inversión 1 financiada'!AV46</f>
        <v>0</v>
      </c>
      <c r="BL46" s="125">
        <f>-'Inversión 1 financiada'!AW46</f>
        <v>0</v>
      </c>
      <c r="BM46" s="125">
        <f>-'Inversión 1 financiada'!AX46</f>
        <v>0</v>
      </c>
      <c r="BN46" s="125">
        <f>-'Inversión 1 financiada'!AY46</f>
        <v>0</v>
      </c>
      <c r="BO46" s="125">
        <f>-'Inversión 1 financiada'!AZ46</f>
        <v>0</v>
      </c>
      <c r="BP46" s="125">
        <f>-'Inversión 1 financiada'!BA46</f>
        <v>0</v>
      </c>
      <c r="BQ46" s="125">
        <f>-'Inversión 1 financiada'!BB46</f>
        <v>0</v>
      </c>
      <c r="BR46" s="125">
        <f>-'Inversión 1 financiada'!BC46</f>
        <v>0</v>
      </c>
    </row>
    <row r="47" spans="2:70" x14ac:dyDescent="0.25">
      <c r="B47" s="59"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124">
        <v>1</v>
      </c>
      <c r="H47" s="125"/>
      <c r="I47" s="125"/>
      <c r="J47" s="125"/>
      <c r="K47" s="125"/>
      <c r="L47" s="125"/>
      <c r="M47" s="125"/>
      <c r="N47" s="125"/>
      <c r="O47" s="125"/>
      <c r="P47" s="125"/>
      <c r="Q47" s="125"/>
      <c r="R47" s="125"/>
      <c r="S47" s="125"/>
      <c r="T47" s="125"/>
      <c r="U47" s="125"/>
      <c r="V47" s="125"/>
      <c r="W47" s="125">
        <f>-'Inversión 1 financiada'!H47</f>
        <v>0</v>
      </c>
      <c r="X47" s="125">
        <f>-'Inversión 1 financiada'!I47</f>
        <v>0</v>
      </c>
      <c r="Y47" s="125">
        <f>-'Inversión 1 financiada'!J47</f>
        <v>0</v>
      </c>
      <c r="Z47" s="125">
        <f>-'Inversión 1 financiada'!K47</f>
        <v>0</v>
      </c>
      <c r="AA47" s="125">
        <f>-'Inversión 1 financiada'!L47</f>
        <v>0</v>
      </c>
      <c r="AB47" s="125">
        <f>-'Inversión 1 financiada'!M47</f>
        <v>0</v>
      </c>
      <c r="AC47" s="125">
        <f>-'Inversión 1 financiada'!N47</f>
        <v>0</v>
      </c>
      <c r="AD47" s="125">
        <f>-'Inversión 1 financiada'!O47</f>
        <v>0</v>
      </c>
      <c r="AE47" s="125">
        <f>-'Inversión 1 financiada'!P47</f>
        <v>0</v>
      </c>
      <c r="AF47" s="125">
        <f>-'Inversión 1 financiada'!Q47</f>
        <v>0</v>
      </c>
      <c r="AG47" s="125">
        <f>-'Inversión 1 financiada'!R47</f>
        <v>0</v>
      </c>
      <c r="AH47" s="125">
        <f>-'Inversión 1 financiada'!S47</f>
        <v>0</v>
      </c>
      <c r="AI47" s="125">
        <f>-'Inversión 1 financiada'!T47</f>
        <v>0</v>
      </c>
      <c r="AJ47" s="125">
        <f>-'Inversión 1 financiada'!U47</f>
        <v>0</v>
      </c>
      <c r="AK47" s="125">
        <f>-'Inversión 1 financiada'!V47</f>
        <v>0</v>
      </c>
      <c r="AL47" s="125">
        <f>-'Inversión 1 financiada'!W47</f>
        <v>0</v>
      </c>
      <c r="AM47" s="125">
        <f>-'Inversión 1 financiada'!X47</f>
        <v>0</v>
      </c>
      <c r="AN47" s="125">
        <f>-'Inversión 1 financiada'!Y47</f>
        <v>0</v>
      </c>
      <c r="AO47" s="125">
        <f>-'Inversión 1 financiada'!Z47</f>
        <v>0</v>
      </c>
      <c r="AP47" s="125">
        <f>-'Inversión 1 financiada'!AA47</f>
        <v>0</v>
      </c>
      <c r="AQ47" s="125">
        <f>-'Inversión 1 financiada'!AB47</f>
        <v>0</v>
      </c>
      <c r="AR47" s="125">
        <f>-'Inversión 1 financiada'!AC47</f>
        <v>0</v>
      </c>
      <c r="AS47" s="125">
        <f>-'Inversión 1 financiada'!AD47</f>
        <v>0</v>
      </c>
      <c r="AT47" s="125">
        <f>-'Inversión 1 financiada'!AE47</f>
        <v>0</v>
      </c>
      <c r="AU47" s="125">
        <f>-'Inversión 1 financiada'!AF47</f>
        <v>0</v>
      </c>
      <c r="AV47" s="125">
        <f>-'Inversión 1 financiada'!AG47</f>
        <v>0</v>
      </c>
      <c r="AW47" s="125">
        <f>-'Inversión 1 financiada'!AH47</f>
        <v>0</v>
      </c>
      <c r="AX47" s="125">
        <f>-'Inversión 1 financiada'!AI47</f>
        <v>0</v>
      </c>
      <c r="AY47" s="125">
        <f>-'Inversión 1 financiada'!AJ47</f>
        <v>0</v>
      </c>
      <c r="AZ47" s="125">
        <f>-'Inversión 1 financiada'!AK47</f>
        <v>0</v>
      </c>
      <c r="BA47" s="125">
        <f>-'Inversión 1 financiada'!AL47</f>
        <v>0</v>
      </c>
      <c r="BB47" s="125">
        <f>-'Inversión 1 financiada'!AM47</f>
        <v>0</v>
      </c>
      <c r="BC47" s="125">
        <f>-'Inversión 1 financiada'!AN47</f>
        <v>0</v>
      </c>
      <c r="BD47" s="125">
        <f>-'Inversión 1 financiada'!AO47</f>
        <v>0</v>
      </c>
      <c r="BE47" s="125">
        <f>-'Inversión 1 financiada'!AP47</f>
        <v>0</v>
      </c>
      <c r="BF47" s="125">
        <f>-'Inversión 1 financiada'!AQ47</f>
        <v>0</v>
      </c>
      <c r="BG47" s="125">
        <f>-'Inversión 1 financiada'!AR47</f>
        <v>0</v>
      </c>
      <c r="BH47" s="125">
        <f>-'Inversión 1 financiada'!AS47</f>
        <v>0</v>
      </c>
      <c r="BI47" s="125">
        <f>-'Inversión 1 financiada'!AT47</f>
        <v>0</v>
      </c>
      <c r="BJ47" s="125">
        <f>-'Inversión 1 financiada'!AU47</f>
        <v>0</v>
      </c>
      <c r="BK47" s="125">
        <f>-'Inversión 1 financiada'!AV47</f>
        <v>0</v>
      </c>
      <c r="BL47" s="125">
        <f>-'Inversión 1 financiada'!AW47</f>
        <v>0</v>
      </c>
      <c r="BM47" s="125">
        <f>-'Inversión 1 financiada'!AX47</f>
        <v>0</v>
      </c>
      <c r="BN47" s="125">
        <f>-'Inversión 1 financiada'!AY47</f>
        <v>0</v>
      </c>
      <c r="BO47" s="125">
        <f>-'Inversión 1 financiada'!AZ47</f>
        <v>0</v>
      </c>
      <c r="BP47" s="125">
        <f>-'Inversión 1 financiada'!BA47</f>
        <v>0</v>
      </c>
      <c r="BQ47" s="125">
        <f>-'Inversión 1 financiada'!BB47</f>
        <v>0</v>
      </c>
      <c r="BR47" s="125">
        <f>-'Inversión 1 financiada'!BC47</f>
        <v>0</v>
      </c>
    </row>
    <row r="48" spans="2:70" x14ac:dyDescent="0.25">
      <c r="B48" s="59" t="s">
        <v>76</v>
      </c>
      <c r="C48" s="62" t="str">
        <f>+VLOOKUP(B48,'resumen UCAP'!$A$5:$O$329,2,0)</f>
        <v>LUMINARIA NA 100 NUEVA</v>
      </c>
      <c r="D48" s="63">
        <f>+'Desmonte Infr. financiada'!D48</f>
        <v>115</v>
      </c>
      <c r="E48" s="63" t="str">
        <f>+VLOOKUP(B48,'resumen UCAP'!$A$5:$O$329,3,0)</f>
        <v>Un</v>
      </c>
      <c r="F48" s="64">
        <f>+VLOOKUP(B48,'resumen UCAP'!$A$5:$O$329,15,0)</f>
        <v>211467</v>
      </c>
      <c r="G48" s="123">
        <v>16</v>
      </c>
      <c r="H48" s="125"/>
      <c r="I48" s="125"/>
      <c r="J48" s="125"/>
      <c r="K48" s="125"/>
      <c r="L48" s="125"/>
      <c r="M48" s="125"/>
      <c r="N48" s="125"/>
      <c r="O48" s="125"/>
      <c r="P48" s="125"/>
      <c r="Q48" s="125"/>
      <c r="R48" s="125"/>
      <c r="S48" s="125"/>
      <c r="T48" s="125"/>
      <c r="U48" s="125"/>
      <c r="V48" s="125"/>
      <c r="W48" s="125">
        <f>-'Inversión 1 financiada'!H48</f>
        <v>0</v>
      </c>
      <c r="X48" s="125">
        <f>-'Inversión 1 financiada'!I48</f>
        <v>0</v>
      </c>
      <c r="Y48" s="125">
        <f>-'Inversión 1 financiada'!J48</f>
        <v>0</v>
      </c>
      <c r="Z48" s="125">
        <f>-'Inversión 1 financiada'!K48</f>
        <v>0</v>
      </c>
      <c r="AA48" s="125">
        <f>-'Inversión 1 financiada'!L48</f>
        <v>0</v>
      </c>
      <c r="AB48" s="125">
        <f>-'Inversión 1 financiada'!M48</f>
        <v>0</v>
      </c>
      <c r="AC48" s="125">
        <f>-'Inversión 1 financiada'!N48</f>
        <v>0</v>
      </c>
      <c r="AD48" s="125">
        <f>-'Inversión 1 financiada'!O48</f>
        <v>0</v>
      </c>
      <c r="AE48" s="125">
        <f>-'Inversión 1 financiada'!P48</f>
        <v>0</v>
      </c>
      <c r="AF48" s="125">
        <f>-'Inversión 1 financiada'!Q48</f>
        <v>0</v>
      </c>
      <c r="AG48" s="125">
        <f>-'Inversión 1 financiada'!R48</f>
        <v>0</v>
      </c>
      <c r="AH48" s="125">
        <f>-'Inversión 1 financiada'!S48</f>
        <v>0</v>
      </c>
      <c r="AI48" s="125">
        <f>-'Inversión 1 financiada'!T48</f>
        <v>0</v>
      </c>
      <c r="AJ48" s="125">
        <f>-'Inversión 1 financiada'!U48</f>
        <v>0</v>
      </c>
      <c r="AK48" s="125">
        <f>-'Inversión 1 financiada'!V48</f>
        <v>0</v>
      </c>
      <c r="AL48" s="125">
        <f>-'Inversión 1 financiada'!W48</f>
        <v>0</v>
      </c>
      <c r="AM48" s="125">
        <f>-'Inversión 1 financiada'!X48</f>
        <v>0</v>
      </c>
      <c r="AN48" s="125">
        <f>-'Inversión 1 financiada'!Y48</f>
        <v>0</v>
      </c>
      <c r="AO48" s="125">
        <f>-'Inversión 1 financiada'!Z48</f>
        <v>0</v>
      </c>
      <c r="AP48" s="125">
        <f>-'Inversión 1 financiada'!AA48</f>
        <v>0</v>
      </c>
      <c r="AQ48" s="125">
        <f>-'Inversión 1 financiada'!AB48</f>
        <v>0</v>
      </c>
      <c r="AR48" s="125">
        <f>-'Inversión 1 financiada'!AC48</f>
        <v>0</v>
      </c>
      <c r="AS48" s="125">
        <f>-'Inversión 1 financiada'!AD48</f>
        <v>0</v>
      </c>
      <c r="AT48" s="125">
        <f>-'Inversión 1 financiada'!AE48</f>
        <v>0</v>
      </c>
      <c r="AU48" s="125">
        <f>-'Inversión 1 financiada'!AF48</f>
        <v>0</v>
      </c>
      <c r="AV48" s="125">
        <f>-'Inversión 1 financiada'!AG48</f>
        <v>0</v>
      </c>
      <c r="AW48" s="125">
        <f>-'Inversión 1 financiada'!AH48</f>
        <v>0</v>
      </c>
      <c r="AX48" s="125">
        <f>-'Inversión 1 financiada'!AI48</f>
        <v>0</v>
      </c>
      <c r="AY48" s="125">
        <f>-'Inversión 1 financiada'!AJ48</f>
        <v>0</v>
      </c>
      <c r="AZ48" s="125">
        <f>-'Inversión 1 financiada'!AK48</f>
        <v>0</v>
      </c>
      <c r="BA48" s="125">
        <f>-'Inversión 1 financiada'!AL48</f>
        <v>0</v>
      </c>
      <c r="BB48" s="125">
        <f>-'Inversión 1 financiada'!AM48</f>
        <v>0</v>
      </c>
      <c r="BC48" s="125">
        <f>-'Inversión 1 financiada'!AN48</f>
        <v>0</v>
      </c>
      <c r="BD48" s="125">
        <f>-'Inversión 1 financiada'!AO48</f>
        <v>0</v>
      </c>
      <c r="BE48" s="125">
        <f>-'Inversión 1 financiada'!AP48</f>
        <v>0</v>
      </c>
      <c r="BF48" s="125">
        <f>-'Inversión 1 financiada'!AQ48</f>
        <v>0</v>
      </c>
      <c r="BG48" s="125">
        <f>-'Inversión 1 financiada'!AR48</f>
        <v>0</v>
      </c>
      <c r="BH48" s="125">
        <f>-'Inversión 1 financiada'!AS48</f>
        <v>0</v>
      </c>
      <c r="BI48" s="125">
        <f>-'Inversión 1 financiada'!AT48</f>
        <v>0</v>
      </c>
      <c r="BJ48" s="125">
        <f>-'Inversión 1 financiada'!AU48</f>
        <v>0</v>
      </c>
      <c r="BK48" s="125">
        <f>-'Inversión 1 financiada'!AV48</f>
        <v>0</v>
      </c>
      <c r="BL48" s="125">
        <f>-'Inversión 1 financiada'!AW48</f>
        <v>0</v>
      </c>
      <c r="BM48" s="125">
        <f>-'Inversión 1 financiada'!AX48</f>
        <v>0</v>
      </c>
      <c r="BN48" s="125">
        <f>-'Inversión 1 financiada'!AY48</f>
        <v>0</v>
      </c>
      <c r="BO48" s="125">
        <f>-'Inversión 1 financiada'!AZ48</f>
        <v>0</v>
      </c>
      <c r="BP48" s="125">
        <f>-'Inversión 1 financiada'!BA48</f>
        <v>0</v>
      </c>
      <c r="BQ48" s="125">
        <f>-'Inversión 1 financiada'!BB48</f>
        <v>0</v>
      </c>
      <c r="BR48" s="125">
        <f>-'Inversión 1 financiada'!BC48</f>
        <v>0</v>
      </c>
    </row>
    <row r="49" spans="2:70" x14ac:dyDescent="0.25">
      <c r="B49" s="59" t="s">
        <v>318</v>
      </c>
      <c r="C49" s="62" t="str">
        <f>+VLOOKUP(B49,'resumen UCAP'!$A$5:$O$329,2,0)</f>
        <v>LUMINARIA NA 70W NUEVA</v>
      </c>
      <c r="D49" s="63">
        <f>+'Desmonte Infr. financiada'!D49</f>
        <v>81</v>
      </c>
      <c r="E49" s="63" t="str">
        <f>+VLOOKUP(B49,'resumen UCAP'!$A$5:$O$329,3,0)</f>
        <v>Un</v>
      </c>
      <c r="F49" s="64">
        <f>+VLOOKUP(B49,'resumen UCAP'!$A$5:$O$329,15,0)</f>
        <v>213666</v>
      </c>
      <c r="G49" s="123">
        <v>157</v>
      </c>
      <c r="H49" s="125"/>
      <c r="I49" s="125"/>
      <c r="J49" s="125"/>
      <c r="K49" s="125"/>
      <c r="L49" s="125"/>
      <c r="M49" s="125"/>
      <c r="N49" s="125"/>
      <c r="O49" s="125"/>
      <c r="P49" s="125"/>
      <c r="Q49" s="125"/>
      <c r="R49" s="125"/>
      <c r="S49" s="125"/>
      <c r="T49" s="125"/>
      <c r="U49" s="125"/>
      <c r="V49" s="125"/>
      <c r="W49" s="125">
        <f>-'Inversión 1 financiada'!H49</f>
        <v>0</v>
      </c>
      <c r="X49" s="125">
        <f>-'Inversión 1 financiada'!I49</f>
        <v>0</v>
      </c>
      <c r="Y49" s="125">
        <f>-'Inversión 1 financiada'!J49</f>
        <v>0</v>
      </c>
      <c r="Z49" s="125">
        <f>-'Inversión 1 financiada'!K49</f>
        <v>0</v>
      </c>
      <c r="AA49" s="125">
        <f>-'Inversión 1 financiada'!L49</f>
        <v>0</v>
      </c>
      <c r="AB49" s="125">
        <f>-'Inversión 1 financiada'!M49</f>
        <v>0</v>
      </c>
      <c r="AC49" s="125">
        <f>-'Inversión 1 financiada'!N49</f>
        <v>0</v>
      </c>
      <c r="AD49" s="125">
        <f>-'Inversión 1 financiada'!O49</f>
        <v>0</v>
      </c>
      <c r="AE49" s="125">
        <f>-'Inversión 1 financiada'!P49</f>
        <v>0</v>
      </c>
      <c r="AF49" s="125">
        <f>-'Inversión 1 financiada'!Q49</f>
        <v>0</v>
      </c>
      <c r="AG49" s="125">
        <f>-'Inversión 1 financiada'!R49</f>
        <v>0</v>
      </c>
      <c r="AH49" s="125">
        <f>-'Inversión 1 financiada'!S49</f>
        <v>0</v>
      </c>
      <c r="AI49" s="125">
        <f>-'Inversión 1 financiada'!T49</f>
        <v>0</v>
      </c>
      <c r="AJ49" s="125">
        <f>-'Inversión 1 financiada'!U49</f>
        <v>0</v>
      </c>
      <c r="AK49" s="125">
        <f>-'Inversión 1 financiada'!V49</f>
        <v>0</v>
      </c>
      <c r="AL49" s="125">
        <f>-'Inversión 1 financiada'!W49</f>
        <v>0</v>
      </c>
      <c r="AM49" s="125">
        <f>-'Inversión 1 financiada'!X49</f>
        <v>0</v>
      </c>
      <c r="AN49" s="125">
        <f>-'Inversión 1 financiada'!Y49</f>
        <v>0</v>
      </c>
      <c r="AO49" s="125">
        <f>-'Inversión 1 financiada'!Z49</f>
        <v>0</v>
      </c>
      <c r="AP49" s="125">
        <f>-'Inversión 1 financiada'!AA49</f>
        <v>0</v>
      </c>
      <c r="AQ49" s="125">
        <f>-'Inversión 1 financiada'!AB49</f>
        <v>0</v>
      </c>
      <c r="AR49" s="125">
        <f>-'Inversión 1 financiada'!AC49</f>
        <v>0</v>
      </c>
      <c r="AS49" s="125">
        <f>-'Inversión 1 financiada'!AD49</f>
        <v>0</v>
      </c>
      <c r="AT49" s="125">
        <f>-'Inversión 1 financiada'!AE49</f>
        <v>0</v>
      </c>
      <c r="AU49" s="125">
        <f>-'Inversión 1 financiada'!AF49</f>
        <v>0</v>
      </c>
      <c r="AV49" s="125">
        <f>-'Inversión 1 financiada'!AG49</f>
        <v>0</v>
      </c>
      <c r="AW49" s="125">
        <f>-'Inversión 1 financiada'!AH49</f>
        <v>0</v>
      </c>
      <c r="AX49" s="125">
        <f>-'Inversión 1 financiada'!AI49</f>
        <v>0</v>
      </c>
      <c r="AY49" s="125">
        <f>-'Inversión 1 financiada'!AJ49</f>
        <v>0</v>
      </c>
      <c r="AZ49" s="125">
        <f>-'Inversión 1 financiada'!AK49</f>
        <v>0</v>
      </c>
      <c r="BA49" s="125">
        <f>-'Inversión 1 financiada'!AL49</f>
        <v>0</v>
      </c>
      <c r="BB49" s="125">
        <f>-'Inversión 1 financiada'!AM49</f>
        <v>0</v>
      </c>
      <c r="BC49" s="125">
        <f>-'Inversión 1 financiada'!AN49</f>
        <v>0</v>
      </c>
      <c r="BD49" s="125">
        <f>-'Inversión 1 financiada'!AO49</f>
        <v>0</v>
      </c>
      <c r="BE49" s="125">
        <f>-'Inversión 1 financiada'!AP49</f>
        <v>0</v>
      </c>
      <c r="BF49" s="125">
        <f>-'Inversión 1 financiada'!AQ49</f>
        <v>0</v>
      </c>
      <c r="BG49" s="125">
        <f>-'Inversión 1 financiada'!AR49</f>
        <v>0</v>
      </c>
      <c r="BH49" s="125">
        <f>-'Inversión 1 financiada'!AS49</f>
        <v>0</v>
      </c>
      <c r="BI49" s="125">
        <f>-'Inversión 1 financiada'!AT49</f>
        <v>0</v>
      </c>
      <c r="BJ49" s="125">
        <f>-'Inversión 1 financiada'!AU49</f>
        <v>0</v>
      </c>
      <c r="BK49" s="125">
        <f>-'Inversión 1 financiada'!AV49</f>
        <v>0</v>
      </c>
      <c r="BL49" s="125">
        <f>-'Inversión 1 financiada'!AW49</f>
        <v>0</v>
      </c>
      <c r="BM49" s="125">
        <f>-'Inversión 1 financiada'!AX49</f>
        <v>0</v>
      </c>
      <c r="BN49" s="125">
        <f>-'Inversión 1 financiada'!AY49</f>
        <v>0</v>
      </c>
      <c r="BO49" s="125">
        <f>-'Inversión 1 financiada'!AZ49</f>
        <v>0</v>
      </c>
      <c r="BP49" s="125">
        <f>-'Inversión 1 financiada'!BA49</f>
        <v>0</v>
      </c>
      <c r="BQ49" s="125">
        <f>-'Inversión 1 financiada'!BB49</f>
        <v>0</v>
      </c>
      <c r="BR49" s="125">
        <f>-'Inversión 1 financiada'!BC49</f>
        <v>0</v>
      </c>
    </row>
    <row r="50" spans="2:70" x14ac:dyDescent="0.25">
      <c r="B50" s="59" t="s">
        <v>319</v>
      </c>
      <c r="C50" s="62" t="str">
        <f>+VLOOKUP(B50,'resumen UCAP'!$A$5:$O$329,2,0)</f>
        <v>LUMINARIA NA 150W NUEVA</v>
      </c>
      <c r="D50" s="63">
        <f>+'Desmonte Infr. financiada'!D50</f>
        <v>169</v>
      </c>
      <c r="E50" s="63" t="str">
        <f>+VLOOKUP(B50,'resumen UCAP'!$A$5:$O$329,3,0)</f>
        <v>Un</v>
      </c>
      <c r="F50" s="64">
        <f>+VLOOKUP(B50,'resumen UCAP'!$A$5:$O$329,15,0)</f>
        <v>329001</v>
      </c>
      <c r="G50" s="123">
        <v>122</v>
      </c>
      <c r="H50" s="125"/>
      <c r="I50" s="125"/>
      <c r="J50" s="125"/>
      <c r="K50" s="125"/>
      <c r="L50" s="125"/>
      <c r="M50" s="125"/>
      <c r="N50" s="125"/>
      <c r="O50" s="125"/>
      <c r="P50" s="125"/>
      <c r="Q50" s="125"/>
      <c r="R50" s="125"/>
      <c r="S50" s="125"/>
      <c r="T50" s="125"/>
      <c r="U50" s="125"/>
      <c r="V50" s="125"/>
      <c r="W50" s="125">
        <f>-'Inversión 1 financiada'!H50</f>
        <v>0</v>
      </c>
      <c r="X50" s="125">
        <f>-'Inversión 1 financiada'!I50</f>
        <v>0</v>
      </c>
      <c r="Y50" s="125">
        <f>-'Inversión 1 financiada'!J50</f>
        <v>0</v>
      </c>
      <c r="Z50" s="125">
        <f>-'Inversión 1 financiada'!K50</f>
        <v>0</v>
      </c>
      <c r="AA50" s="125">
        <f>-'Inversión 1 financiada'!L50</f>
        <v>0</v>
      </c>
      <c r="AB50" s="125">
        <f>-'Inversión 1 financiada'!M50</f>
        <v>0</v>
      </c>
      <c r="AC50" s="125">
        <f>-'Inversión 1 financiada'!N50</f>
        <v>0</v>
      </c>
      <c r="AD50" s="125">
        <f>-'Inversión 1 financiada'!O50</f>
        <v>0</v>
      </c>
      <c r="AE50" s="125">
        <f>-'Inversión 1 financiada'!P50</f>
        <v>0</v>
      </c>
      <c r="AF50" s="125">
        <f>-'Inversión 1 financiada'!Q50</f>
        <v>0</v>
      </c>
      <c r="AG50" s="125">
        <f>-'Inversión 1 financiada'!R50</f>
        <v>0</v>
      </c>
      <c r="AH50" s="125">
        <f>-'Inversión 1 financiada'!S50</f>
        <v>0</v>
      </c>
      <c r="AI50" s="125">
        <f>-'Inversión 1 financiada'!T50</f>
        <v>0</v>
      </c>
      <c r="AJ50" s="125">
        <f>-'Inversión 1 financiada'!U50</f>
        <v>0</v>
      </c>
      <c r="AK50" s="125">
        <f>-'Inversión 1 financiada'!V50</f>
        <v>0</v>
      </c>
      <c r="AL50" s="125">
        <f>-'Inversión 1 financiada'!W50</f>
        <v>0</v>
      </c>
      <c r="AM50" s="125">
        <f>-'Inversión 1 financiada'!X50</f>
        <v>0</v>
      </c>
      <c r="AN50" s="125">
        <f>-'Inversión 1 financiada'!Y50</f>
        <v>0</v>
      </c>
      <c r="AO50" s="125">
        <f>-'Inversión 1 financiada'!Z50</f>
        <v>0</v>
      </c>
      <c r="AP50" s="125">
        <f>-'Inversión 1 financiada'!AA50</f>
        <v>0</v>
      </c>
      <c r="AQ50" s="125">
        <f>-'Inversión 1 financiada'!AB50</f>
        <v>0</v>
      </c>
      <c r="AR50" s="125">
        <f>-'Inversión 1 financiada'!AC50</f>
        <v>0</v>
      </c>
      <c r="AS50" s="125">
        <f>-'Inversión 1 financiada'!AD50</f>
        <v>0</v>
      </c>
      <c r="AT50" s="125">
        <f>-'Inversión 1 financiada'!AE50</f>
        <v>0</v>
      </c>
      <c r="AU50" s="125">
        <f>-'Inversión 1 financiada'!AF50</f>
        <v>0</v>
      </c>
      <c r="AV50" s="125">
        <f>-'Inversión 1 financiada'!AG50</f>
        <v>0</v>
      </c>
      <c r="AW50" s="125">
        <f>-'Inversión 1 financiada'!AH50</f>
        <v>0</v>
      </c>
      <c r="AX50" s="125">
        <f>-'Inversión 1 financiada'!AI50</f>
        <v>0</v>
      </c>
      <c r="AY50" s="125">
        <f>-'Inversión 1 financiada'!AJ50</f>
        <v>0</v>
      </c>
      <c r="AZ50" s="125">
        <f>-'Inversión 1 financiada'!AK50</f>
        <v>0</v>
      </c>
      <c r="BA50" s="125">
        <f>-'Inversión 1 financiada'!AL50</f>
        <v>0</v>
      </c>
      <c r="BB50" s="125">
        <f>-'Inversión 1 financiada'!AM50</f>
        <v>0</v>
      </c>
      <c r="BC50" s="125">
        <f>-'Inversión 1 financiada'!AN50</f>
        <v>0</v>
      </c>
      <c r="BD50" s="125">
        <f>-'Inversión 1 financiada'!AO50</f>
        <v>0</v>
      </c>
      <c r="BE50" s="125">
        <f>-'Inversión 1 financiada'!AP50</f>
        <v>0</v>
      </c>
      <c r="BF50" s="125">
        <f>-'Inversión 1 financiada'!AQ50</f>
        <v>0</v>
      </c>
      <c r="BG50" s="125">
        <f>-'Inversión 1 financiada'!AR50</f>
        <v>0</v>
      </c>
      <c r="BH50" s="125">
        <f>-'Inversión 1 financiada'!AS50</f>
        <v>0</v>
      </c>
      <c r="BI50" s="125">
        <f>-'Inversión 1 financiada'!AT50</f>
        <v>0</v>
      </c>
      <c r="BJ50" s="125">
        <f>-'Inversión 1 financiada'!AU50</f>
        <v>0</v>
      </c>
      <c r="BK50" s="125">
        <f>-'Inversión 1 financiada'!AV50</f>
        <v>0</v>
      </c>
      <c r="BL50" s="125">
        <f>-'Inversión 1 financiada'!AW50</f>
        <v>0</v>
      </c>
      <c r="BM50" s="125">
        <f>-'Inversión 1 financiada'!AX50</f>
        <v>0</v>
      </c>
      <c r="BN50" s="125">
        <f>-'Inversión 1 financiada'!AY50</f>
        <v>0</v>
      </c>
      <c r="BO50" s="125">
        <f>-'Inversión 1 financiada'!AZ50</f>
        <v>0</v>
      </c>
      <c r="BP50" s="125">
        <f>-'Inversión 1 financiada'!BA50</f>
        <v>0</v>
      </c>
      <c r="BQ50" s="125">
        <f>-'Inversión 1 financiada'!BB50</f>
        <v>0</v>
      </c>
      <c r="BR50" s="125">
        <f>-'Inversión 1 financiada'!BC50</f>
        <v>0</v>
      </c>
    </row>
    <row r="51" spans="2:70" x14ac:dyDescent="0.25">
      <c r="B51" s="59" t="s">
        <v>320</v>
      </c>
      <c r="C51" s="62" t="str">
        <f>+VLOOKUP(B51,'resumen UCAP'!$A$5:$O$329,2,0)</f>
        <v>PROYECTOR RGB 200</v>
      </c>
      <c r="D51" s="63">
        <f>+'Desmonte Infr. financiada'!D51</f>
        <v>220</v>
      </c>
      <c r="E51" s="63" t="str">
        <f>+VLOOKUP(B51,'resumen UCAP'!$A$5:$O$329,3,0)</f>
        <v>Un</v>
      </c>
      <c r="F51" s="64">
        <f>+VLOOKUP(B51,'resumen UCAP'!$A$5:$O$329,15,0)</f>
        <v>330000</v>
      </c>
      <c r="G51" s="61">
        <v>18</v>
      </c>
      <c r="H51" s="125"/>
      <c r="I51" s="125"/>
      <c r="J51" s="125"/>
      <c r="K51" s="125"/>
      <c r="L51" s="125"/>
      <c r="M51" s="125"/>
      <c r="N51" s="125"/>
      <c r="O51" s="125"/>
      <c r="P51" s="125"/>
      <c r="Q51" s="125"/>
      <c r="R51" s="125"/>
      <c r="S51" s="125"/>
      <c r="T51" s="125"/>
      <c r="U51" s="125"/>
      <c r="V51" s="125"/>
      <c r="W51" s="125">
        <f>-'Inversión 1 financiada'!H51</f>
        <v>0</v>
      </c>
      <c r="X51" s="125">
        <f>-'Inversión 1 financiada'!I51</f>
        <v>0</v>
      </c>
      <c r="Y51" s="125">
        <f>-'Inversión 1 financiada'!J51</f>
        <v>0</v>
      </c>
      <c r="Z51" s="125">
        <f>-'Inversión 1 financiada'!K51</f>
        <v>0</v>
      </c>
      <c r="AA51" s="125">
        <f>-'Inversión 1 financiada'!L51</f>
        <v>0</v>
      </c>
      <c r="AB51" s="125">
        <f>-'Inversión 1 financiada'!M51</f>
        <v>0</v>
      </c>
      <c r="AC51" s="125">
        <f>-'Inversión 1 financiada'!N51</f>
        <v>0</v>
      </c>
      <c r="AD51" s="125">
        <f>-'Inversión 1 financiada'!O51</f>
        <v>0</v>
      </c>
      <c r="AE51" s="125">
        <f>-'Inversión 1 financiada'!P51</f>
        <v>0</v>
      </c>
      <c r="AF51" s="125">
        <f>-'Inversión 1 financiada'!Q51</f>
        <v>0</v>
      </c>
      <c r="AG51" s="125">
        <f>-'Inversión 1 financiada'!R51</f>
        <v>0</v>
      </c>
      <c r="AH51" s="125">
        <f>-'Inversión 1 financiada'!S51</f>
        <v>0</v>
      </c>
      <c r="AI51" s="125">
        <f>-'Inversión 1 financiada'!T51</f>
        <v>0</v>
      </c>
      <c r="AJ51" s="125">
        <f>-'Inversión 1 financiada'!U51</f>
        <v>0</v>
      </c>
      <c r="AK51" s="125">
        <f>-'Inversión 1 financiada'!V51</f>
        <v>0</v>
      </c>
      <c r="AL51" s="125">
        <f>-'Inversión 1 financiada'!W51</f>
        <v>0</v>
      </c>
      <c r="AM51" s="125">
        <f>-'Inversión 1 financiada'!X51</f>
        <v>0</v>
      </c>
      <c r="AN51" s="125">
        <f>-'Inversión 1 financiada'!Y51</f>
        <v>0</v>
      </c>
      <c r="AO51" s="125">
        <f>-'Inversión 1 financiada'!Z51</f>
        <v>0</v>
      </c>
      <c r="AP51" s="125">
        <f>-'Inversión 1 financiada'!AA51</f>
        <v>0</v>
      </c>
      <c r="AQ51" s="125">
        <f>-'Inversión 1 financiada'!AB51</f>
        <v>0</v>
      </c>
      <c r="AR51" s="125">
        <f>-'Inversión 1 financiada'!AC51</f>
        <v>0</v>
      </c>
      <c r="AS51" s="125">
        <f>-'Inversión 1 financiada'!AD51</f>
        <v>0</v>
      </c>
      <c r="AT51" s="125">
        <f>-'Inversión 1 financiada'!AE51</f>
        <v>0</v>
      </c>
      <c r="AU51" s="125">
        <f>-'Inversión 1 financiada'!AF51</f>
        <v>0</v>
      </c>
      <c r="AV51" s="125">
        <f>-'Inversión 1 financiada'!AG51</f>
        <v>0</v>
      </c>
      <c r="AW51" s="125">
        <f>-'Inversión 1 financiada'!AH51</f>
        <v>0</v>
      </c>
      <c r="AX51" s="125">
        <f>-'Inversión 1 financiada'!AI51</f>
        <v>0</v>
      </c>
      <c r="AY51" s="125">
        <f>-'Inversión 1 financiada'!AJ51</f>
        <v>0</v>
      </c>
      <c r="AZ51" s="125">
        <f>-'Inversión 1 financiada'!AK51</f>
        <v>0</v>
      </c>
      <c r="BA51" s="125">
        <f>-'Inversión 1 financiada'!AL51</f>
        <v>0</v>
      </c>
      <c r="BB51" s="125">
        <f>-'Inversión 1 financiada'!AM51</f>
        <v>0</v>
      </c>
      <c r="BC51" s="125">
        <f>-'Inversión 1 financiada'!AN51</f>
        <v>0</v>
      </c>
      <c r="BD51" s="125">
        <f>-'Inversión 1 financiada'!AO51</f>
        <v>0</v>
      </c>
      <c r="BE51" s="125">
        <f>-'Inversión 1 financiada'!AP51</f>
        <v>0</v>
      </c>
      <c r="BF51" s="125">
        <f>-'Inversión 1 financiada'!AQ51</f>
        <v>0</v>
      </c>
      <c r="BG51" s="125">
        <f>-'Inversión 1 financiada'!AR51</f>
        <v>0</v>
      </c>
      <c r="BH51" s="125">
        <f>-'Inversión 1 financiada'!AS51</f>
        <v>0</v>
      </c>
      <c r="BI51" s="125">
        <f>-'Inversión 1 financiada'!AT51</f>
        <v>0</v>
      </c>
      <c r="BJ51" s="125">
        <f>-'Inversión 1 financiada'!AU51</f>
        <v>0</v>
      </c>
      <c r="BK51" s="125">
        <f>-'Inversión 1 financiada'!AV51</f>
        <v>0</v>
      </c>
      <c r="BL51" s="125">
        <f>-'Inversión 1 financiada'!AW51</f>
        <v>0</v>
      </c>
      <c r="BM51" s="125">
        <f>-'Inversión 1 financiada'!AX51</f>
        <v>0</v>
      </c>
      <c r="BN51" s="125">
        <f>-'Inversión 1 financiada'!AY51</f>
        <v>0</v>
      </c>
      <c r="BO51" s="125">
        <f>-'Inversión 1 financiada'!AZ51</f>
        <v>0</v>
      </c>
      <c r="BP51" s="125">
        <f>-'Inversión 1 financiada'!BA51</f>
        <v>0</v>
      </c>
      <c r="BQ51" s="125">
        <f>-'Inversión 1 financiada'!BB51</f>
        <v>0</v>
      </c>
      <c r="BR51" s="125">
        <f>-'Inversión 1 financiada'!BC51</f>
        <v>0</v>
      </c>
    </row>
    <row r="52" spans="2:70" x14ac:dyDescent="0.25">
      <c r="B52" s="59" t="s">
        <v>321</v>
      </c>
      <c r="C52" s="62" t="str">
        <f>+VLOOKUP(B52,'resumen UCAP'!$A$5:$O$329,2,0)</f>
        <v>BA├æADOR LED RGB 24-34W NUEVO</v>
      </c>
      <c r="D52" s="63">
        <f>+'Desmonte Infr. financiada'!D52</f>
        <v>34</v>
      </c>
      <c r="E52" s="63" t="str">
        <f>+VLOOKUP(B52,'resumen UCAP'!$A$5:$O$329,3,0)</f>
        <v>Un</v>
      </c>
      <c r="F52" s="64">
        <f>+VLOOKUP(B52,'resumen UCAP'!$A$5:$O$329,15,0)</f>
        <v>620000</v>
      </c>
      <c r="G52" s="61">
        <v>12</v>
      </c>
      <c r="H52" s="125"/>
      <c r="I52" s="125"/>
      <c r="J52" s="125"/>
      <c r="K52" s="125"/>
      <c r="L52" s="125"/>
      <c r="M52" s="125"/>
      <c r="N52" s="125"/>
      <c r="O52" s="125"/>
      <c r="P52" s="125"/>
      <c r="Q52" s="125"/>
      <c r="R52" s="125"/>
      <c r="S52" s="125"/>
      <c r="T52" s="125"/>
      <c r="U52" s="125"/>
      <c r="V52" s="125"/>
      <c r="W52" s="125">
        <f>-'Inversión 1 financiada'!H52</f>
        <v>0</v>
      </c>
      <c r="X52" s="125">
        <f>-'Inversión 1 financiada'!I52</f>
        <v>0</v>
      </c>
      <c r="Y52" s="125">
        <f>-'Inversión 1 financiada'!J52</f>
        <v>0</v>
      </c>
      <c r="Z52" s="125">
        <f>-'Inversión 1 financiada'!K52</f>
        <v>0</v>
      </c>
      <c r="AA52" s="125">
        <f>-'Inversión 1 financiada'!L52</f>
        <v>0</v>
      </c>
      <c r="AB52" s="125">
        <f>-'Inversión 1 financiada'!M52</f>
        <v>0</v>
      </c>
      <c r="AC52" s="125">
        <f>-'Inversión 1 financiada'!N52</f>
        <v>0</v>
      </c>
      <c r="AD52" s="125">
        <f>-'Inversión 1 financiada'!O52</f>
        <v>0</v>
      </c>
      <c r="AE52" s="125">
        <f>-'Inversión 1 financiada'!P52</f>
        <v>0</v>
      </c>
      <c r="AF52" s="125">
        <f>-'Inversión 1 financiada'!Q52</f>
        <v>0</v>
      </c>
      <c r="AG52" s="125">
        <f>-'Inversión 1 financiada'!R52</f>
        <v>0</v>
      </c>
      <c r="AH52" s="125">
        <f>-'Inversión 1 financiada'!S52</f>
        <v>0</v>
      </c>
      <c r="AI52" s="125">
        <f>-'Inversión 1 financiada'!T52</f>
        <v>0</v>
      </c>
      <c r="AJ52" s="125">
        <f>-'Inversión 1 financiada'!U52</f>
        <v>0</v>
      </c>
      <c r="AK52" s="125">
        <f>-'Inversión 1 financiada'!V52</f>
        <v>0</v>
      </c>
      <c r="AL52" s="125">
        <f>-'Inversión 1 financiada'!W52</f>
        <v>0</v>
      </c>
      <c r="AM52" s="125">
        <f>-'Inversión 1 financiada'!X52</f>
        <v>0</v>
      </c>
      <c r="AN52" s="125">
        <f>-'Inversión 1 financiada'!Y52</f>
        <v>0</v>
      </c>
      <c r="AO52" s="125">
        <f>-'Inversión 1 financiada'!Z52</f>
        <v>0</v>
      </c>
      <c r="AP52" s="125">
        <f>-'Inversión 1 financiada'!AA52</f>
        <v>0</v>
      </c>
      <c r="AQ52" s="125">
        <f>-'Inversión 1 financiada'!AB52</f>
        <v>0</v>
      </c>
      <c r="AR52" s="125">
        <f>-'Inversión 1 financiada'!AC52</f>
        <v>0</v>
      </c>
      <c r="AS52" s="125">
        <f>-'Inversión 1 financiada'!AD52</f>
        <v>0</v>
      </c>
      <c r="AT52" s="125">
        <f>-'Inversión 1 financiada'!AE52</f>
        <v>0</v>
      </c>
      <c r="AU52" s="125">
        <f>-'Inversión 1 financiada'!AF52</f>
        <v>0</v>
      </c>
      <c r="AV52" s="125">
        <f>-'Inversión 1 financiada'!AG52</f>
        <v>0</v>
      </c>
      <c r="AW52" s="125">
        <f>-'Inversión 1 financiada'!AH52</f>
        <v>0</v>
      </c>
      <c r="AX52" s="125">
        <f>-'Inversión 1 financiada'!AI52</f>
        <v>0</v>
      </c>
      <c r="AY52" s="125">
        <f>-'Inversión 1 financiada'!AJ52</f>
        <v>0</v>
      </c>
      <c r="AZ52" s="125">
        <f>-'Inversión 1 financiada'!AK52</f>
        <v>0</v>
      </c>
      <c r="BA52" s="125">
        <f>-'Inversión 1 financiada'!AL52</f>
        <v>0</v>
      </c>
      <c r="BB52" s="125">
        <f>-'Inversión 1 financiada'!AM52</f>
        <v>0</v>
      </c>
      <c r="BC52" s="125">
        <f>-'Inversión 1 financiada'!AN52</f>
        <v>0</v>
      </c>
      <c r="BD52" s="125">
        <f>-'Inversión 1 financiada'!AO52</f>
        <v>0</v>
      </c>
      <c r="BE52" s="125">
        <f>-'Inversión 1 financiada'!AP52</f>
        <v>0</v>
      </c>
      <c r="BF52" s="125">
        <f>-'Inversión 1 financiada'!AQ52</f>
        <v>0</v>
      </c>
      <c r="BG52" s="125">
        <f>-'Inversión 1 financiada'!AR52</f>
        <v>0</v>
      </c>
      <c r="BH52" s="125">
        <f>-'Inversión 1 financiada'!AS52</f>
        <v>0</v>
      </c>
      <c r="BI52" s="125">
        <f>-'Inversión 1 financiada'!AT52</f>
        <v>0</v>
      </c>
      <c r="BJ52" s="125">
        <f>-'Inversión 1 financiada'!AU52</f>
        <v>0</v>
      </c>
      <c r="BK52" s="125">
        <f>-'Inversión 1 financiada'!AV52</f>
        <v>0</v>
      </c>
      <c r="BL52" s="125">
        <f>-'Inversión 1 financiada'!AW52</f>
        <v>0</v>
      </c>
      <c r="BM52" s="125">
        <f>-'Inversión 1 financiada'!AX52</f>
        <v>0</v>
      </c>
      <c r="BN52" s="125">
        <f>-'Inversión 1 financiada'!AY52</f>
        <v>0</v>
      </c>
      <c r="BO52" s="125">
        <f>-'Inversión 1 financiada'!AZ52</f>
        <v>0</v>
      </c>
      <c r="BP52" s="125">
        <f>-'Inversión 1 financiada'!BA52</f>
        <v>0</v>
      </c>
      <c r="BQ52" s="125">
        <f>-'Inversión 1 financiada'!BB52</f>
        <v>0</v>
      </c>
      <c r="BR52" s="125">
        <f>-'Inversión 1 financiada'!BC52</f>
        <v>0</v>
      </c>
    </row>
    <row r="53" spans="2:70" x14ac:dyDescent="0.25">
      <c r="B53" s="59" t="s">
        <v>322</v>
      </c>
      <c r="C53" s="62" t="str">
        <f>+VLOOKUP(B53,'resumen UCAP'!$A$5:$O$329,2,0)</f>
        <v>BALA LED DE 6W</v>
      </c>
      <c r="D53" s="63">
        <f>+'Desmonte Infr. financiada'!D53</f>
        <v>6</v>
      </c>
      <c r="E53" s="63" t="str">
        <f>+VLOOKUP(B53,'resumen UCAP'!$A$5:$O$329,3,0)</f>
        <v>Un</v>
      </c>
      <c r="F53" s="64">
        <f>+VLOOKUP(B53,'resumen UCAP'!$A$5:$O$329,15,0)</f>
        <v>53000</v>
      </c>
      <c r="G53" s="61">
        <v>15</v>
      </c>
      <c r="H53" s="125"/>
      <c r="I53" s="125"/>
      <c r="J53" s="125"/>
      <c r="K53" s="125"/>
      <c r="L53" s="125"/>
      <c r="M53" s="125"/>
      <c r="N53" s="125"/>
      <c r="O53" s="125"/>
      <c r="P53" s="125"/>
      <c r="Q53" s="125"/>
      <c r="R53" s="125"/>
      <c r="S53" s="125"/>
      <c r="T53" s="125"/>
      <c r="U53" s="125"/>
      <c r="V53" s="125"/>
      <c r="W53" s="125">
        <f>-'Inversión 1 financiada'!H53</f>
        <v>0</v>
      </c>
      <c r="X53" s="125">
        <f>-'Inversión 1 financiada'!I53</f>
        <v>0</v>
      </c>
      <c r="Y53" s="125">
        <f>-'Inversión 1 financiada'!J53</f>
        <v>0</v>
      </c>
      <c r="Z53" s="125">
        <f>-'Inversión 1 financiada'!K53</f>
        <v>0</v>
      </c>
      <c r="AA53" s="125">
        <f>-'Inversión 1 financiada'!L53</f>
        <v>0</v>
      </c>
      <c r="AB53" s="125">
        <f>-'Inversión 1 financiada'!M53</f>
        <v>0</v>
      </c>
      <c r="AC53" s="125">
        <f>-'Inversión 1 financiada'!N53</f>
        <v>0</v>
      </c>
      <c r="AD53" s="125">
        <f>-'Inversión 1 financiada'!O53</f>
        <v>0</v>
      </c>
      <c r="AE53" s="125">
        <f>-'Inversión 1 financiada'!P53</f>
        <v>0</v>
      </c>
      <c r="AF53" s="125">
        <f>-'Inversión 1 financiada'!Q53</f>
        <v>0</v>
      </c>
      <c r="AG53" s="125">
        <f>-'Inversión 1 financiada'!R53</f>
        <v>0</v>
      </c>
      <c r="AH53" s="125">
        <f>-'Inversión 1 financiada'!S53</f>
        <v>0</v>
      </c>
      <c r="AI53" s="125">
        <f>-'Inversión 1 financiada'!T53</f>
        <v>0</v>
      </c>
      <c r="AJ53" s="125">
        <f>-'Inversión 1 financiada'!U53</f>
        <v>0</v>
      </c>
      <c r="AK53" s="125">
        <f>-'Inversión 1 financiada'!V53</f>
        <v>0</v>
      </c>
      <c r="AL53" s="125">
        <f>-'Inversión 1 financiada'!W53</f>
        <v>0</v>
      </c>
      <c r="AM53" s="125">
        <f>-'Inversión 1 financiada'!X53</f>
        <v>0</v>
      </c>
      <c r="AN53" s="125">
        <f>-'Inversión 1 financiada'!Y53</f>
        <v>0</v>
      </c>
      <c r="AO53" s="125">
        <f>-'Inversión 1 financiada'!Z53</f>
        <v>0</v>
      </c>
      <c r="AP53" s="125">
        <f>-'Inversión 1 financiada'!AA53</f>
        <v>0</v>
      </c>
      <c r="AQ53" s="125">
        <f>-'Inversión 1 financiada'!AB53</f>
        <v>0</v>
      </c>
      <c r="AR53" s="125">
        <f>-'Inversión 1 financiada'!AC53</f>
        <v>0</v>
      </c>
      <c r="AS53" s="125">
        <f>-'Inversión 1 financiada'!AD53</f>
        <v>0</v>
      </c>
      <c r="AT53" s="125">
        <f>-'Inversión 1 financiada'!AE53</f>
        <v>0</v>
      </c>
      <c r="AU53" s="125">
        <f>-'Inversión 1 financiada'!AF53</f>
        <v>0</v>
      </c>
      <c r="AV53" s="125">
        <f>-'Inversión 1 financiada'!AG53</f>
        <v>0</v>
      </c>
      <c r="AW53" s="125">
        <f>-'Inversión 1 financiada'!AH53</f>
        <v>0</v>
      </c>
      <c r="AX53" s="125">
        <f>-'Inversión 1 financiada'!AI53</f>
        <v>0</v>
      </c>
      <c r="AY53" s="125">
        <f>-'Inversión 1 financiada'!AJ53</f>
        <v>0</v>
      </c>
      <c r="AZ53" s="125">
        <f>-'Inversión 1 financiada'!AK53</f>
        <v>0</v>
      </c>
      <c r="BA53" s="125">
        <f>-'Inversión 1 financiada'!AL53</f>
        <v>0</v>
      </c>
      <c r="BB53" s="125">
        <f>-'Inversión 1 financiada'!AM53</f>
        <v>0</v>
      </c>
      <c r="BC53" s="125">
        <f>-'Inversión 1 financiada'!AN53</f>
        <v>0</v>
      </c>
      <c r="BD53" s="125">
        <f>-'Inversión 1 financiada'!AO53</f>
        <v>0</v>
      </c>
      <c r="BE53" s="125">
        <f>-'Inversión 1 financiada'!AP53</f>
        <v>0</v>
      </c>
      <c r="BF53" s="125">
        <f>-'Inversión 1 financiada'!AQ53</f>
        <v>0</v>
      </c>
      <c r="BG53" s="125">
        <f>-'Inversión 1 financiada'!AR53</f>
        <v>0</v>
      </c>
      <c r="BH53" s="125">
        <f>-'Inversión 1 financiada'!AS53</f>
        <v>0</v>
      </c>
      <c r="BI53" s="125">
        <f>-'Inversión 1 financiada'!AT53</f>
        <v>0</v>
      </c>
      <c r="BJ53" s="125">
        <f>-'Inversión 1 financiada'!AU53</f>
        <v>0</v>
      </c>
      <c r="BK53" s="125">
        <f>-'Inversión 1 financiada'!AV53</f>
        <v>0</v>
      </c>
      <c r="BL53" s="125">
        <f>-'Inversión 1 financiada'!AW53</f>
        <v>0</v>
      </c>
      <c r="BM53" s="125">
        <f>-'Inversión 1 financiada'!AX53</f>
        <v>0</v>
      </c>
      <c r="BN53" s="125">
        <f>-'Inversión 1 financiada'!AY53</f>
        <v>0</v>
      </c>
      <c r="BO53" s="125">
        <f>-'Inversión 1 financiada'!AZ53</f>
        <v>0</v>
      </c>
      <c r="BP53" s="125">
        <f>-'Inversión 1 financiada'!BA53</f>
        <v>0</v>
      </c>
      <c r="BQ53" s="125">
        <f>-'Inversión 1 financiada'!BB53</f>
        <v>0</v>
      </c>
      <c r="BR53" s="125">
        <f>-'Inversión 1 financiada'!BC53</f>
        <v>0</v>
      </c>
    </row>
    <row r="54" spans="2:70" x14ac:dyDescent="0.25">
      <c r="B54" s="59" t="s">
        <v>323</v>
      </c>
      <c r="C54" s="62" t="str">
        <f>+VLOOKUP(B54,'resumen UCAP'!$A$5:$O$329,2,0)</f>
        <v>BALA LED 5W</v>
      </c>
      <c r="D54" s="63">
        <f>+'Desmonte Infr. financiada'!D54</f>
        <v>5</v>
      </c>
      <c r="E54" s="63" t="str">
        <f>+VLOOKUP(B54,'resumen UCAP'!$A$5:$O$329,3,0)</f>
        <v>Un</v>
      </c>
      <c r="F54" s="64">
        <f>+VLOOKUP(B54,'resumen UCAP'!$A$5:$O$329,15,0)</f>
        <v>83950</v>
      </c>
      <c r="G54" s="61">
        <v>46</v>
      </c>
      <c r="H54" s="125"/>
      <c r="I54" s="125"/>
      <c r="J54" s="125"/>
      <c r="K54" s="125"/>
      <c r="L54" s="125"/>
      <c r="M54" s="125"/>
      <c r="N54" s="125"/>
      <c r="O54" s="125"/>
      <c r="P54" s="125"/>
      <c r="Q54" s="125"/>
      <c r="R54" s="125"/>
      <c r="S54" s="125"/>
      <c r="T54" s="125"/>
      <c r="U54" s="125"/>
      <c r="V54" s="125"/>
      <c r="W54" s="125">
        <f>-'Inversión 1 financiada'!H54</f>
        <v>0</v>
      </c>
      <c r="X54" s="125">
        <f>-'Inversión 1 financiada'!I54</f>
        <v>0</v>
      </c>
      <c r="Y54" s="125">
        <f>-'Inversión 1 financiada'!J54</f>
        <v>0</v>
      </c>
      <c r="Z54" s="125">
        <f>-'Inversión 1 financiada'!K54</f>
        <v>0</v>
      </c>
      <c r="AA54" s="125">
        <f>-'Inversión 1 financiada'!L54</f>
        <v>0</v>
      </c>
      <c r="AB54" s="125">
        <f>-'Inversión 1 financiada'!M54</f>
        <v>0</v>
      </c>
      <c r="AC54" s="125">
        <f>-'Inversión 1 financiada'!N54</f>
        <v>0</v>
      </c>
      <c r="AD54" s="125">
        <f>-'Inversión 1 financiada'!O54</f>
        <v>0</v>
      </c>
      <c r="AE54" s="125">
        <f>-'Inversión 1 financiada'!P54</f>
        <v>0</v>
      </c>
      <c r="AF54" s="125">
        <f>-'Inversión 1 financiada'!Q54</f>
        <v>0</v>
      </c>
      <c r="AG54" s="125">
        <f>-'Inversión 1 financiada'!R54</f>
        <v>0</v>
      </c>
      <c r="AH54" s="125">
        <f>-'Inversión 1 financiada'!S54</f>
        <v>0</v>
      </c>
      <c r="AI54" s="125">
        <f>-'Inversión 1 financiada'!T54</f>
        <v>0</v>
      </c>
      <c r="AJ54" s="125">
        <f>-'Inversión 1 financiada'!U54</f>
        <v>0</v>
      </c>
      <c r="AK54" s="125">
        <f>-'Inversión 1 financiada'!V54</f>
        <v>0</v>
      </c>
      <c r="AL54" s="125">
        <f>-'Inversión 1 financiada'!W54</f>
        <v>0</v>
      </c>
      <c r="AM54" s="125">
        <f>-'Inversión 1 financiada'!X54</f>
        <v>0</v>
      </c>
      <c r="AN54" s="125">
        <f>-'Inversión 1 financiada'!Y54</f>
        <v>0</v>
      </c>
      <c r="AO54" s="125">
        <f>-'Inversión 1 financiada'!Z54</f>
        <v>0</v>
      </c>
      <c r="AP54" s="125">
        <f>-'Inversión 1 financiada'!AA54</f>
        <v>0</v>
      </c>
      <c r="AQ54" s="125">
        <f>-'Inversión 1 financiada'!AB54</f>
        <v>0</v>
      </c>
      <c r="AR54" s="125">
        <f>-'Inversión 1 financiada'!AC54</f>
        <v>0</v>
      </c>
      <c r="AS54" s="125">
        <f>-'Inversión 1 financiada'!AD54</f>
        <v>0</v>
      </c>
      <c r="AT54" s="125">
        <f>-'Inversión 1 financiada'!AE54</f>
        <v>0</v>
      </c>
      <c r="AU54" s="125">
        <f>-'Inversión 1 financiada'!AF54</f>
        <v>0</v>
      </c>
      <c r="AV54" s="125">
        <f>-'Inversión 1 financiada'!AG54</f>
        <v>0</v>
      </c>
      <c r="AW54" s="125">
        <f>-'Inversión 1 financiada'!AH54</f>
        <v>0</v>
      </c>
      <c r="AX54" s="125">
        <f>-'Inversión 1 financiada'!AI54</f>
        <v>0</v>
      </c>
      <c r="AY54" s="125">
        <f>-'Inversión 1 financiada'!AJ54</f>
        <v>0</v>
      </c>
      <c r="AZ54" s="125">
        <f>-'Inversión 1 financiada'!AK54</f>
        <v>0</v>
      </c>
      <c r="BA54" s="125">
        <f>-'Inversión 1 financiada'!AL54</f>
        <v>0</v>
      </c>
      <c r="BB54" s="125">
        <f>-'Inversión 1 financiada'!AM54</f>
        <v>0</v>
      </c>
      <c r="BC54" s="125">
        <f>-'Inversión 1 financiada'!AN54</f>
        <v>0</v>
      </c>
      <c r="BD54" s="125">
        <f>-'Inversión 1 financiada'!AO54</f>
        <v>0</v>
      </c>
      <c r="BE54" s="125">
        <f>-'Inversión 1 financiada'!AP54</f>
        <v>0</v>
      </c>
      <c r="BF54" s="125">
        <f>-'Inversión 1 financiada'!AQ54</f>
        <v>0</v>
      </c>
      <c r="BG54" s="125">
        <f>-'Inversión 1 financiada'!AR54</f>
        <v>0</v>
      </c>
      <c r="BH54" s="125">
        <f>-'Inversión 1 financiada'!AS54</f>
        <v>0</v>
      </c>
      <c r="BI54" s="125">
        <f>-'Inversión 1 financiada'!AT54</f>
        <v>0</v>
      </c>
      <c r="BJ54" s="125">
        <f>-'Inversión 1 financiada'!AU54</f>
        <v>0</v>
      </c>
      <c r="BK54" s="125">
        <f>-'Inversión 1 financiada'!AV54</f>
        <v>0</v>
      </c>
      <c r="BL54" s="125">
        <f>-'Inversión 1 financiada'!AW54</f>
        <v>0</v>
      </c>
      <c r="BM54" s="125">
        <f>-'Inversión 1 financiada'!AX54</f>
        <v>0</v>
      </c>
      <c r="BN54" s="125">
        <f>-'Inversión 1 financiada'!AY54</f>
        <v>0</v>
      </c>
      <c r="BO54" s="125">
        <f>-'Inversión 1 financiada'!AZ54</f>
        <v>0</v>
      </c>
      <c r="BP54" s="125">
        <f>-'Inversión 1 financiada'!BA54</f>
        <v>0</v>
      </c>
      <c r="BQ54" s="125">
        <f>-'Inversión 1 financiada'!BB54</f>
        <v>0</v>
      </c>
      <c r="BR54" s="125">
        <f>-'Inversión 1 financiada'!BC54</f>
        <v>0</v>
      </c>
    </row>
    <row r="55" spans="2:70" x14ac:dyDescent="0.25">
      <c r="B55" s="59" t="s">
        <v>324</v>
      </c>
      <c r="C55" s="62" t="str">
        <f>+VLOOKUP(B55,'resumen UCAP'!$A$5:$O$329,2,0)</f>
        <v>BALA LED 4W</v>
      </c>
      <c r="D55" s="63">
        <f>+'Desmonte Infr. financiada'!D55</f>
        <v>4</v>
      </c>
      <c r="E55" s="63" t="str">
        <f>+VLOOKUP(B55,'resumen UCAP'!$A$5:$O$329,3,0)</f>
        <v>Un</v>
      </c>
      <c r="F55" s="64">
        <f>+VLOOKUP(B55,'resumen UCAP'!$A$5:$O$329,15,0)</f>
        <v>114900</v>
      </c>
      <c r="G55" s="61">
        <v>143</v>
      </c>
      <c r="H55" s="125"/>
      <c r="I55" s="125"/>
      <c r="J55" s="125"/>
      <c r="K55" s="125"/>
      <c r="L55" s="125"/>
      <c r="M55" s="125"/>
      <c r="N55" s="125"/>
      <c r="O55" s="125"/>
      <c r="P55" s="125"/>
      <c r="Q55" s="125"/>
      <c r="R55" s="125"/>
      <c r="S55" s="125"/>
      <c r="T55" s="125"/>
      <c r="U55" s="125"/>
      <c r="V55" s="125"/>
      <c r="W55" s="125">
        <f>-'Inversión 1 financiada'!H55</f>
        <v>0</v>
      </c>
      <c r="X55" s="125">
        <f>-'Inversión 1 financiada'!I55</f>
        <v>0</v>
      </c>
      <c r="Y55" s="125">
        <f>-'Inversión 1 financiada'!J55</f>
        <v>0</v>
      </c>
      <c r="Z55" s="125">
        <f>-'Inversión 1 financiada'!K55</f>
        <v>0</v>
      </c>
      <c r="AA55" s="125">
        <f>-'Inversión 1 financiada'!L55</f>
        <v>0</v>
      </c>
      <c r="AB55" s="125">
        <f>-'Inversión 1 financiada'!M55</f>
        <v>0</v>
      </c>
      <c r="AC55" s="125">
        <f>-'Inversión 1 financiada'!N55</f>
        <v>0</v>
      </c>
      <c r="AD55" s="125">
        <f>-'Inversión 1 financiada'!O55</f>
        <v>0</v>
      </c>
      <c r="AE55" s="125">
        <f>-'Inversión 1 financiada'!P55</f>
        <v>0</v>
      </c>
      <c r="AF55" s="125">
        <f>-'Inversión 1 financiada'!Q55</f>
        <v>0</v>
      </c>
      <c r="AG55" s="125">
        <f>-'Inversión 1 financiada'!R55</f>
        <v>0</v>
      </c>
      <c r="AH55" s="125">
        <f>-'Inversión 1 financiada'!S55</f>
        <v>0</v>
      </c>
      <c r="AI55" s="125">
        <f>-'Inversión 1 financiada'!T55</f>
        <v>0</v>
      </c>
      <c r="AJ55" s="125">
        <f>-'Inversión 1 financiada'!U55</f>
        <v>0</v>
      </c>
      <c r="AK55" s="125">
        <f>-'Inversión 1 financiada'!V55</f>
        <v>0</v>
      </c>
      <c r="AL55" s="125">
        <f>-'Inversión 1 financiada'!W55</f>
        <v>0</v>
      </c>
      <c r="AM55" s="125">
        <f>-'Inversión 1 financiada'!X55</f>
        <v>0</v>
      </c>
      <c r="AN55" s="125">
        <f>-'Inversión 1 financiada'!Y55</f>
        <v>0</v>
      </c>
      <c r="AO55" s="125">
        <f>-'Inversión 1 financiada'!Z55</f>
        <v>0</v>
      </c>
      <c r="AP55" s="125">
        <f>-'Inversión 1 financiada'!AA55</f>
        <v>0</v>
      </c>
      <c r="AQ55" s="125">
        <f>-'Inversión 1 financiada'!AB55</f>
        <v>0</v>
      </c>
      <c r="AR55" s="125">
        <f>-'Inversión 1 financiada'!AC55</f>
        <v>0</v>
      </c>
      <c r="AS55" s="125">
        <f>-'Inversión 1 financiada'!AD55</f>
        <v>0</v>
      </c>
      <c r="AT55" s="125">
        <f>-'Inversión 1 financiada'!AE55</f>
        <v>0</v>
      </c>
      <c r="AU55" s="125">
        <f>-'Inversión 1 financiada'!AF55</f>
        <v>0</v>
      </c>
      <c r="AV55" s="125">
        <f>-'Inversión 1 financiada'!AG55</f>
        <v>0</v>
      </c>
      <c r="AW55" s="125">
        <f>-'Inversión 1 financiada'!AH55</f>
        <v>0</v>
      </c>
      <c r="AX55" s="125">
        <f>-'Inversión 1 financiada'!AI55</f>
        <v>0</v>
      </c>
      <c r="AY55" s="125">
        <f>-'Inversión 1 financiada'!AJ55</f>
        <v>0</v>
      </c>
      <c r="AZ55" s="125">
        <f>-'Inversión 1 financiada'!AK55</f>
        <v>0</v>
      </c>
      <c r="BA55" s="125">
        <f>-'Inversión 1 financiada'!AL55</f>
        <v>0</v>
      </c>
      <c r="BB55" s="125">
        <f>-'Inversión 1 financiada'!AM55</f>
        <v>0</v>
      </c>
      <c r="BC55" s="125">
        <f>-'Inversión 1 financiada'!AN55</f>
        <v>0</v>
      </c>
      <c r="BD55" s="125">
        <f>-'Inversión 1 financiada'!AO55</f>
        <v>0</v>
      </c>
      <c r="BE55" s="125">
        <f>-'Inversión 1 financiada'!AP55</f>
        <v>0</v>
      </c>
      <c r="BF55" s="125">
        <f>-'Inversión 1 financiada'!AQ55</f>
        <v>0</v>
      </c>
      <c r="BG55" s="125">
        <f>-'Inversión 1 financiada'!AR55</f>
        <v>0</v>
      </c>
      <c r="BH55" s="125">
        <f>-'Inversión 1 financiada'!AS55</f>
        <v>0</v>
      </c>
      <c r="BI55" s="125">
        <f>-'Inversión 1 financiada'!AT55</f>
        <v>0</v>
      </c>
      <c r="BJ55" s="125">
        <f>-'Inversión 1 financiada'!AU55</f>
        <v>0</v>
      </c>
      <c r="BK55" s="125">
        <f>-'Inversión 1 financiada'!AV55</f>
        <v>0</v>
      </c>
      <c r="BL55" s="125">
        <f>-'Inversión 1 financiada'!AW55</f>
        <v>0</v>
      </c>
      <c r="BM55" s="125">
        <f>-'Inversión 1 financiada'!AX55</f>
        <v>0</v>
      </c>
      <c r="BN55" s="125">
        <f>-'Inversión 1 financiada'!AY55</f>
        <v>0</v>
      </c>
      <c r="BO55" s="125">
        <f>-'Inversión 1 financiada'!AZ55</f>
        <v>0</v>
      </c>
      <c r="BP55" s="125">
        <f>-'Inversión 1 financiada'!BA55</f>
        <v>0</v>
      </c>
      <c r="BQ55" s="125">
        <f>-'Inversión 1 financiada'!BB55</f>
        <v>0</v>
      </c>
      <c r="BR55" s="125">
        <f>-'Inversión 1 financiada'!BC55</f>
        <v>0</v>
      </c>
    </row>
    <row r="56" spans="2:70" x14ac:dyDescent="0.25">
      <c r="B56" s="59" t="s">
        <v>84</v>
      </c>
      <c r="C56" s="62" t="str">
        <f>+VLOOKUP(B56,'resumen UCAP'!$A$5:$O$329,2,0)</f>
        <v>LUMINARIA NA 70W SEGUNDA</v>
      </c>
      <c r="D56" s="63">
        <f>+'Desmonte Infr. financiada'!D56</f>
        <v>81</v>
      </c>
      <c r="E56" s="63" t="str">
        <f>+VLOOKUP(B56,'resumen UCAP'!$A$5:$O$329,3,0)</f>
        <v>Un</v>
      </c>
      <c r="F56" s="64">
        <f>+VLOOKUP(B56,'resumen UCAP'!$A$5:$O$329,15,0)</f>
        <v>201799</v>
      </c>
      <c r="G56" s="123">
        <v>18</v>
      </c>
      <c r="H56" s="125"/>
      <c r="I56" s="125"/>
      <c r="J56" s="125"/>
      <c r="K56" s="125"/>
      <c r="L56" s="125"/>
      <c r="M56" s="125"/>
      <c r="N56" s="125"/>
      <c r="O56" s="125"/>
      <c r="P56" s="125"/>
      <c r="Q56" s="125"/>
      <c r="R56" s="125"/>
      <c r="S56" s="125"/>
      <c r="T56" s="125"/>
      <c r="U56" s="125"/>
      <c r="V56" s="125"/>
      <c r="W56" s="125">
        <f>-'Inversión 1 financiada'!H56</f>
        <v>0</v>
      </c>
      <c r="X56" s="125">
        <f>-'Inversión 1 financiada'!I56</f>
        <v>0</v>
      </c>
      <c r="Y56" s="125">
        <f>-'Inversión 1 financiada'!J56</f>
        <v>0</v>
      </c>
      <c r="Z56" s="125">
        <f>-'Inversión 1 financiada'!K56</f>
        <v>0</v>
      </c>
      <c r="AA56" s="125">
        <f>-'Inversión 1 financiada'!L56</f>
        <v>0</v>
      </c>
      <c r="AB56" s="125">
        <f>-'Inversión 1 financiada'!M56</f>
        <v>0</v>
      </c>
      <c r="AC56" s="125">
        <f>-'Inversión 1 financiada'!N56</f>
        <v>0</v>
      </c>
      <c r="AD56" s="125">
        <f>-'Inversión 1 financiada'!O56</f>
        <v>0</v>
      </c>
      <c r="AE56" s="125">
        <f>-'Inversión 1 financiada'!P56</f>
        <v>0</v>
      </c>
      <c r="AF56" s="125">
        <f>-'Inversión 1 financiada'!Q56</f>
        <v>0</v>
      </c>
      <c r="AG56" s="125">
        <f>-'Inversión 1 financiada'!R56</f>
        <v>0</v>
      </c>
      <c r="AH56" s="125">
        <f>-'Inversión 1 financiada'!S56</f>
        <v>0</v>
      </c>
      <c r="AI56" s="125">
        <f>-'Inversión 1 financiada'!T56</f>
        <v>0</v>
      </c>
      <c r="AJ56" s="125">
        <f>-'Inversión 1 financiada'!U56</f>
        <v>0</v>
      </c>
      <c r="AK56" s="125">
        <f>-'Inversión 1 financiada'!V56</f>
        <v>0</v>
      </c>
      <c r="AL56" s="125">
        <f>-'Inversión 1 financiada'!W56</f>
        <v>0</v>
      </c>
      <c r="AM56" s="125">
        <f>-'Inversión 1 financiada'!X56</f>
        <v>0</v>
      </c>
      <c r="AN56" s="125">
        <f>-'Inversión 1 financiada'!Y56</f>
        <v>0</v>
      </c>
      <c r="AO56" s="125">
        <f>-'Inversión 1 financiada'!Z56</f>
        <v>0</v>
      </c>
      <c r="AP56" s="125">
        <f>-'Inversión 1 financiada'!AA56</f>
        <v>0</v>
      </c>
      <c r="AQ56" s="125">
        <f>-'Inversión 1 financiada'!AB56</f>
        <v>0</v>
      </c>
      <c r="AR56" s="125">
        <f>-'Inversión 1 financiada'!AC56</f>
        <v>0</v>
      </c>
      <c r="AS56" s="125">
        <f>-'Inversión 1 financiada'!AD56</f>
        <v>0</v>
      </c>
      <c r="AT56" s="125">
        <f>-'Inversión 1 financiada'!AE56</f>
        <v>0</v>
      </c>
      <c r="AU56" s="125">
        <f>-'Inversión 1 financiada'!AF56</f>
        <v>0</v>
      </c>
      <c r="AV56" s="125">
        <f>-'Inversión 1 financiada'!AG56</f>
        <v>0</v>
      </c>
      <c r="AW56" s="125">
        <f>-'Inversión 1 financiada'!AH56</f>
        <v>0</v>
      </c>
      <c r="AX56" s="125">
        <f>-'Inversión 1 financiada'!AI56</f>
        <v>0</v>
      </c>
      <c r="AY56" s="125">
        <f>-'Inversión 1 financiada'!AJ56</f>
        <v>0</v>
      </c>
      <c r="AZ56" s="125">
        <f>-'Inversión 1 financiada'!AK56</f>
        <v>0</v>
      </c>
      <c r="BA56" s="125">
        <f>-'Inversión 1 financiada'!AL56</f>
        <v>0</v>
      </c>
      <c r="BB56" s="125">
        <f>-'Inversión 1 financiada'!AM56</f>
        <v>0</v>
      </c>
      <c r="BC56" s="125">
        <f>-'Inversión 1 financiada'!AN56</f>
        <v>0</v>
      </c>
      <c r="BD56" s="125">
        <f>-'Inversión 1 financiada'!AO56</f>
        <v>0</v>
      </c>
      <c r="BE56" s="125">
        <f>-'Inversión 1 financiada'!AP56</f>
        <v>0</v>
      </c>
      <c r="BF56" s="125">
        <f>-'Inversión 1 financiada'!AQ56</f>
        <v>0</v>
      </c>
      <c r="BG56" s="125">
        <f>-'Inversión 1 financiada'!AR56</f>
        <v>0</v>
      </c>
      <c r="BH56" s="125">
        <f>-'Inversión 1 financiada'!AS56</f>
        <v>0</v>
      </c>
      <c r="BI56" s="125">
        <f>-'Inversión 1 financiada'!AT56</f>
        <v>0</v>
      </c>
      <c r="BJ56" s="125">
        <f>-'Inversión 1 financiada'!AU56</f>
        <v>0</v>
      </c>
      <c r="BK56" s="125">
        <f>-'Inversión 1 financiada'!AV56</f>
        <v>0</v>
      </c>
      <c r="BL56" s="125">
        <f>-'Inversión 1 financiada'!AW56</f>
        <v>0</v>
      </c>
      <c r="BM56" s="125">
        <f>-'Inversión 1 financiada'!AX56</f>
        <v>0</v>
      </c>
      <c r="BN56" s="125">
        <f>-'Inversión 1 financiada'!AY56</f>
        <v>0</v>
      </c>
      <c r="BO56" s="125">
        <f>-'Inversión 1 financiada'!AZ56</f>
        <v>0</v>
      </c>
      <c r="BP56" s="125">
        <f>-'Inversión 1 financiada'!BA56</f>
        <v>0</v>
      </c>
      <c r="BQ56" s="125">
        <f>-'Inversión 1 financiada'!BB56</f>
        <v>0</v>
      </c>
      <c r="BR56" s="125">
        <f>-'Inversión 1 financiada'!BC56</f>
        <v>0</v>
      </c>
    </row>
    <row r="57" spans="2:70" x14ac:dyDescent="0.25">
      <c r="B57" s="59" t="s">
        <v>85</v>
      </c>
      <c r="C57" s="62" t="str">
        <f>+VLOOKUP(B57,'resumen UCAP'!$A$5:$O$329,2,0)</f>
        <v>PROYECTOR MH 400W SEGUNDA</v>
      </c>
      <c r="D57" s="63">
        <f>+'Desmonte Infr. financiada'!D57</f>
        <v>440</v>
      </c>
      <c r="E57" s="63" t="str">
        <f>+VLOOKUP(B57,'resumen UCAP'!$A$5:$O$329,3,0)</f>
        <v>Un</v>
      </c>
      <c r="F57" s="64">
        <f>+VLOOKUP(B57,'resumen UCAP'!$A$5:$O$329,15,0)</f>
        <v>465408</v>
      </c>
      <c r="G57" s="124">
        <v>15</v>
      </c>
      <c r="H57" s="125"/>
      <c r="I57" s="125"/>
      <c r="J57" s="125"/>
      <c r="K57" s="125"/>
      <c r="L57" s="125"/>
      <c r="M57" s="125"/>
      <c r="N57" s="125"/>
      <c r="O57" s="125"/>
      <c r="P57" s="125"/>
      <c r="Q57" s="125"/>
      <c r="R57" s="125"/>
      <c r="S57" s="125"/>
      <c r="T57" s="125"/>
      <c r="U57" s="125"/>
      <c r="V57" s="125"/>
      <c r="W57" s="125">
        <f>-'Inversión 1 financiada'!H57</f>
        <v>0</v>
      </c>
      <c r="X57" s="125">
        <f>-'Inversión 1 financiada'!I57</f>
        <v>0</v>
      </c>
      <c r="Y57" s="125">
        <f>-'Inversión 1 financiada'!J57</f>
        <v>0</v>
      </c>
      <c r="Z57" s="125">
        <f>-'Inversión 1 financiada'!K57</f>
        <v>0</v>
      </c>
      <c r="AA57" s="125">
        <f>-'Inversión 1 financiada'!L57</f>
        <v>0</v>
      </c>
      <c r="AB57" s="125">
        <f>-'Inversión 1 financiada'!M57</f>
        <v>0</v>
      </c>
      <c r="AC57" s="125">
        <f>-'Inversión 1 financiada'!N57</f>
        <v>0</v>
      </c>
      <c r="AD57" s="125">
        <f>-'Inversión 1 financiada'!O57</f>
        <v>0</v>
      </c>
      <c r="AE57" s="125">
        <f>-'Inversión 1 financiada'!P57</f>
        <v>0</v>
      </c>
      <c r="AF57" s="125">
        <f>-'Inversión 1 financiada'!Q57</f>
        <v>0</v>
      </c>
      <c r="AG57" s="125">
        <f>-'Inversión 1 financiada'!R57</f>
        <v>0</v>
      </c>
      <c r="AH57" s="125">
        <f>-'Inversión 1 financiada'!S57</f>
        <v>0</v>
      </c>
      <c r="AI57" s="125">
        <f>-'Inversión 1 financiada'!T57</f>
        <v>0</v>
      </c>
      <c r="AJ57" s="125">
        <f>-'Inversión 1 financiada'!U57</f>
        <v>0</v>
      </c>
      <c r="AK57" s="125">
        <f>-'Inversión 1 financiada'!V57</f>
        <v>0</v>
      </c>
      <c r="AL57" s="125">
        <f>-'Inversión 1 financiada'!W57</f>
        <v>0</v>
      </c>
      <c r="AM57" s="125">
        <f>-'Inversión 1 financiada'!X57</f>
        <v>0</v>
      </c>
      <c r="AN57" s="125">
        <f>-'Inversión 1 financiada'!Y57</f>
        <v>0</v>
      </c>
      <c r="AO57" s="125">
        <f>-'Inversión 1 financiada'!Z57</f>
        <v>0</v>
      </c>
      <c r="AP57" s="125">
        <f>-'Inversión 1 financiada'!AA57</f>
        <v>0</v>
      </c>
      <c r="AQ57" s="125">
        <f>-'Inversión 1 financiada'!AB57</f>
        <v>0</v>
      </c>
      <c r="AR57" s="125">
        <f>-'Inversión 1 financiada'!AC57</f>
        <v>0</v>
      </c>
      <c r="AS57" s="125">
        <f>-'Inversión 1 financiada'!AD57</f>
        <v>0</v>
      </c>
      <c r="AT57" s="125">
        <f>-'Inversión 1 financiada'!AE57</f>
        <v>0</v>
      </c>
      <c r="AU57" s="125">
        <f>-'Inversión 1 financiada'!AF57</f>
        <v>0</v>
      </c>
      <c r="AV57" s="125">
        <f>-'Inversión 1 financiada'!AG57</f>
        <v>0</v>
      </c>
      <c r="AW57" s="125">
        <f>-'Inversión 1 financiada'!AH57</f>
        <v>0</v>
      </c>
      <c r="AX57" s="125">
        <f>-'Inversión 1 financiada'!AI57</f>
        <v>0</v>
      </c>
      <c r="AY57" s="125">
        <f>-'Inversión 1 financiada'!AJ57</f>
        <v>0</v>
      </c>
      <c r="AZ57" s="125">
        <f>-'Inversión 1 financiada'!AK57</f>
        <v>0</v>
      </c>
      <c r="BA57" s="125">
        <f>-'Inversión 1 financiada'!AL57</f>
        <v>0</v>
      </c>
      <c r="BB57" s="125">
        <f>-'Inversión 1 financiada'!AM57</f>
        <v>0</v>
      </c>
      <c r="BC57" s="125">
        <f>-'Inversión 1 financiada'!AN57</f>
        <v>0</v>
      </c>
      <c r="BD57" s="125">
        <f>-'Inversión 1 financiada'!AO57</f>
        <v>0</v>
      </c>
      <c r="BE57" s="125">
        <f>-'Inversión 1 financiada'!AP57</f>
        <v>0</v>
      </c>
      <c r="BF57" s="125">
        <f>-'Inversión 1 financiada'!AQ57</f>
        <v>0</v>
      </c>
      <c r="BG57" s="125">
        <f>-'Inversión 1 financiada'!AR57</f>
        <v>0</v>
      </c>
      <c r="BH57" s="125">
        <f>-'Inversión 1 financiada'!AS57</f>
        <v>0</v>
      </c>
      <c r="BI57" s="125">
        <f>-'Inversión 1 financiada'!AT57</f>
        <v>0</v>
      </c>
      <c r="BJ57" s="125">
        <f>-'Inversión 1 financiada'!AU57</f>
        <v>0</v>
      </c>
      <c r="BK57" s="125">
        <f>-'Inversión 1 financiada'!AV57</f>
        <v>0</v>
      </c>
      <c r="BL57" s="125">
        <f>-'Inversión 1 financiada'!AW57</f>
        <v>0</v>
      </c>
      <c r="BM57" s="125">
        <f>-'Inversión 1 financiada'!AX57</f>
        <v>0</v>
      </c>
      <c r="BN57" s="125">
        <f>-'Inversión 1 financiada'!AY57</f>
        <v>0</v>
      </c>
      <c r="BO57" s="125">
        <f>-'Inversión 1 financiada'!AZ57</f>
        <v>0</v>
      </c>
      <c r="BP57" s="125">
        <f>-'Inversión 1 financiada'!BA57</f>
        <v>0</v>
      </c>
      <c r="BQ57" s="125">
        <f>-'Inversión 1 financiada'!BB57</f>
        <v>0</v>
      </c>
      <c r="BR57" s="125">
        <f>-'Inversión 1 financiada'!BC57</f>
        <v>0</v>
      </c>
    </row>
    <row r="58" spans="2:70" x14ac:dyDescent="0.25">
      <c r="B58" s="59" t="s">
        <v>325</v>
      </c>
      <c r="C58" s="62" t="str">
        <f>+VLOOKUP(B58,'resumen UCAP'!$A$5:$O$329,2,0)</f>
        <v>PROYECTOR MH 400W NUEVO</v>
      </c>
      <c r="D58" s="63">
        <f>+'Desmonte Infr. financiada'!D58</f>
        <v>440</v>
      </c>
      <c r="E58" s="63" t="str">
        <f>+VLOOKUP(B58,'resumen UCAP'!$A$5:$O$329,3,0)</f>
        <v>Un</v>
      </c>
      <c r="F58" s="64">
        <f>+VLOOKUP(B58,'resumen UCAP'!$A$5:$O$329,15,0)</f>
        <v>447504</v>
      </c>
      <c r="G58" s="124">
        <v>26</v>
      </c>
      <c r="H58" s="125"/>
      <c r="I58" s="125"/>
      <c r="J58" s="125"/>
      <c r="K58" s="125"/>
      <c r="L58" s="125"/>
      <c r="M58" s="125"/>
      <c r="N58" s="125"/>
      <c r="O58" s="125"/>
      <c r="P58" s="125"/>
      <c r="Q58" s="125"/>
      <c r="R58" s="125"/>
      <c r="S58" s="125"/>
      <c r="T58" s="125"/>
      <c r="U58" s="125"/>
      <c r="V58" s="125"/>
      <c r="W58" s="125">
        <f>-'Inversión 1 financiada'!H58</f>
        <v>0</v>
      </c>
      <c r="X58" s="125">
        <f>-'Inversión 1 financiada'!I58</f>
        <v>0</v>
      </c>
      <c r="Y58" s="125">
        <f>-'Inversión 1 financiada'!J58</f>
        <v>0</v>
      </c>
      <c r="Z58" s="125">
        <f>-'Inversión 1 financiada'!K58</f>
        <v>0</v>
      </c>
      <c r="AA58" s="125">
        <f>-'Inversión 1 financiada'!L58</f>
        <v>0</v>
      </c>
      <c r="AB58" s="125">
        <f>-'Inversión 1 financiada'!M58</f>
        <v>0</v>
      </c>
      <c r="AC58" s="125">
        <f>-'Inversión 1 financiada'!N58</f>
        <v>0</v>
      </c>
      <c r="AD58" s="125">
        <f>-'Inversión 1 financiada'!O58</f>
        <v>0</v>
      </c>
      <c r="AE58" s="125">
        <f>-'Inversión 1 financiada'!P58</f>
        <v>0</v>
      </c>
      <c r="AF58" s="125">
        <f>-'Inversión 1 financiada'!Q58</f>
        <v>0</v>
      </c>
      <c r="AG58" s="125">
        <f>-'Inversión 1 financiada'!R58</f>
        <v>0</v>
      </c>
      <c r="AH58" s="125">
        <f>-'Inversión 1 financiada'!S58</f>
        <v>0</v>
      </c>
      <c r="AI58" s="125">
        <f>-'Inversión 1 financiada'!T58</f>
        <v>0</v>
      </c>
      <c r="AJ58" s="125">
        <f>-'Inversión 1 financiada'!U58</f>
        <v>0</v>
      </c>
      <c r="AK58" s="125">
        <f>-'Inversión 1 financiada'!V58</f>
        <v>0</v>
      </c>
      <c r="AL58" s="125">
        <f>-'Inversión 1 financiada'!W58</f>
        <v>0</v>
      </c>
      <c r="AM58" s="125">
        <f>-'Inversión 1 financiada'!X58</f>
        <v>0</v>
      </c>
      <c r="AN58" s="125">
        <f>-'Inversión 1 financiada'!Y58</f>
        <v>0</v>
      </c>
      <c r="AO58" s="125">
        <f>-'Inversión 1 financiada'!Z58</f>
        <v>0</v>
      </c>
      <c r="AP58" s="125">
        <f>-'Inversión 1 financiada'!AA58</f>
        <v>0</v>
      </c>
      <c r="AQ58" s="125">
        <f>-'Inversión 1 financiada'!AB58</f>
        <v>0</v>
      </c>
      <c r="AR58" s="125">
        <f>-'Inversión 1 financiada'!AC58</f>
        <v>0</v>
      </c>
      <c r="AS58" s="125">
        <f>-'Inversión 1 financiada'!AD58</f>
        <v>0</v>
      </c>
      <c r="AT58" s="125">
        <f>-'Inversión 1 financiada'!AE58</f>
        <v>0</v>
      </c>
      <c r="AU58" s="125">
        <f>-'Inversión 1 financiada'!AF58</f>
        <v>0</v>
      </c>
      <c r="AV58" s="125">
        <f>-'Inversión 1 financiada'!AG58</f>
        <v>0</v>
      </c>
      <c r="AW58" s="125">
        <f>-'Inversión 1 financiada'!AH58</f>
        <v>0</v>
      </c>
      <c r="AX58" s="125">
        <f>-'Inversión 1 financiada'!AI58</f>
        <v>0</v>
      </c>
      <c r="AY58" s="125">
        <f>-'Inversión 1 financiada'!AJ58</f>
        <v>0</v>
      </c>
      <c r="AZ58" s="125">
        <f>-'Inversión 1 financiada'!AK58</f>
        <v>0</v>
      </c>
      <c r="BA58" s="125">
        <f>-'Inversión 1 financiada'!AL58</f>
        <v>0</v>
      </c>
      <c r="BB58" s="125">
        <f>-'Inversión 1 financiada'!AM58</f>
        <v>0</v>
      </c>
      <c r="BC58" s="125">
        <f>-'Inversión 1 financiada'!AN58</f>
        <v>0</v>
      </c>
      <c r="BD58" s="125">
        <f>-'Inversión 1 financiada'!AO58</f>
        <v>0</v>
      </c>
      <c r="BE58" s="125">
        <f>-'Inversión 1 financiada'!AP58</f>
        <v>0</v>
      </c>
      <c r="BF58" s="125">
        <f>-'Inversión 1 financiada'!AQ58</f>
        <v>0</v>
      </c>
      <c r="BG58" s="125">
        <f>-'Inversión 1 financiada'!AR58</f>
        <v>0</v>
      </c>
      <c r="BH58" s="125">
        <f>-'Inversión 1 financiada'!AS58</f>
        <v>0</v>
      </c>
      <c r="BI58" s="125">
        <f>-'Inversión 1 financiada'!AT58</f>
        <v>0</v>
      </c>
      <c r="BJ58" s="125">
        <f>-'Inversión 1 financiada'!AU58</f>
        <v>0</v>
      </c>
      <c r="BK58" s="125">
        <f>-'Inversión 1 financiada'!AV58</f>
        <v>0</v>
      </c>
      <c r="BL58" s="125">
        <f>-'Inversión 1 financiada'!AW58</f>
        <v>0</v>
      </c>
      <c r="BM58" s="125">
        <f>-'Inversión 1 financiada'!AX58</f>
        <v>0</v>
      </c>
      <c r="BN58" s="125">
        <f>-'Inversión 1 financiada'!AY58</f>
        <v>0</v>
      </c>
      <c r="BO58" s="125">
        <f>-'Inversión 1 financiada'!AZ58</f>
        <v>0</v>
      </c>
      <c r="BP58" s="125">
        <f>-'Inversión 1 financiada'!BA58</f>
        <v>0</v>
      </c>
      <c r="BQ58" s="125">
        <f>-'Inversión 1 financiada'!BB58</f>
        <v>0</v>
      </c>
      <c r="BR58" s="125">
        <f>-'Inversión 1 financiada'!BC58</f>
        <v>0</v>
      </c>
    </row>
    <row r="59" spans="2:70" x14ac:dyDescent="0.25">
      <c r="B59" s="59" t="s">
        <v>326</v>
      </c>
      <c r="C59" s="62" t="str">
        <f>+VLOOKUP(B59,'resumen UCAP'!$A$5:$O$329,2,0)</f>
        <v>LUMINARIA NA 100W NUEVA</v>
      </c>
      <c r="D59" s="63">
        <f>+'Desmonte Infr. financiada'!D59</f>
        <v>115</v>
      </c>
      <c r="E59" s="63" t="str">
        <f>+VLOOKUP(B59,'resumen UCAP'!$A$5:$O$329,3,0)</f>
        <v>Un</v>
      </c>
      <c r="F59" s="64">
        <f>+VLOOKUP(B59,'resumen UCAP'!$A$5:$O$329,15,0)</f>
        <v>221308</v>
      </c>
      <c r="G59" s="123">
        <v>173</v>
      </c>
      <c r="H59" s="125"/>
      <c r="I59" s="125"/>
      <c r="J59" s="125"/>
      <c r="K59" s="125"/>
      <c r="L59" s="125"/>
      <c r="M59" s="125"/>
      <c r="N59" s="125"/>
      <c r="O59" s="125"/>
      <c r="P59" s="125"/>
      <c r="Q59" s="125"/>
      <c r="R59" s="125"/>
      <c r="S59" s="125"/>
      <c r="T59" s="125"/>
      <c r="U59" s="125"/>
      <c r="V59" s="125"/>
      <c r="W59" s="125">
        <f>-'Inversión 1 financiada'!H59</f>
        <v>0</v>
      </c>
      <c r="X59" s="125">
        <f>-'Inversión 1 financiada'!I59</f>
        <v>0</v>
      </c>
      <c r="Y59" s="125">
        <f>-'Inversión 1 financiada'!J59</f>
        <v>0</v>
      </c>
      <c r="Z59" s="125">
        <f>-'Inversión 1 financiada'!K59</f>
        <v>0</v>
      </c>
      <c r="AA59" s="125">
        <f>-'Inversión 1 financiada'!L59</f>
        <v>0</v>
      </c>
      <c r="AB59" s="125">
        <f>-'Inversión 1 financiada'!M59</f>
        <v>0</v>
      </c>
      <c r="AC59" s="125">
        <f>-'Inversión 1 financiada'!N59</f>
        <v>0</v>
      </c>
      <c r="AD59" s="125">
        <f>-'Inversión 1 financiada'!O59</f>
        <v>0</v>
      </c>
      <c r="AE59" s="125">
        <f>-'Inversión 1 financiada'!P59</f>
        <v>0</v>
      </c>
      <c r="AF59" s="125">
        <f>-'Inversión 1 financiada'!Q59</f>
        <v>0</v>
      </c>
      <c r="AG59" s="125">
        <f>-'Inversión 1 financiada'!R59</f>
        <v>0</v>
      </c>
      <c r="AH59" s="125">
        <f>-'Inversión 1 financiada'!S59</f>
        <v>0</v>
      </c>
      <c r="AI59" s="125">
        <f>-'Inversión 1 financiada'!T59</f>
        <v>0</v>
      </c>
      <c r="AJ59" s="125">
        <f>-'Inversión 1 financiada'!U59</f>
        <v>0</v>
      </c>
      <c r="AK59" s="125">
        <f>-'Inversión 1 financiada'!V59</f>
        <v>0</v>
      </c>
      <c r="AL59" s="125">
        <f>-'Inversión 1 financiada'!W59</f>
        <v>0</v>
      </c>
      <c r="AM59" s="125">
        <f>-'Inversión 1 financiada'!X59</f>
        <v>0</v>
      </c>
      <c r="AN59" s="125">
        <f>-'Inversión 1 financiada'!Y59</f>
        <v>0</v>
      </c>
      <c r="AO59" s="125">
        <f>-'Inversión 1 financiada'!Z59</f>
        <v>0</v>
      </c>
      <c r="AP59" s="125">
        <f>-'Inversión 1 financiada'!AA59</f>
        <v>0</v>
      </c>
      <c r="AQ59" s="125">
        <f>-'Inversión 1 financiada'!AB59</f>
        <v>0</v>
      </c>
      <c r="AR59" s="125">
        <f>-'Inversión 1 financiada'!AC59</f>
        <v>0</v>
      </c>
      <c r="AS59" s="125">
        <f>-'Inversión 1 financiada'!AD59</f>
        <v>0</v>
      </c>
      <c r="AT59" s="125">
        <f>-'Inversión 1 financiada'!AE59</f>
        <v>0</v>
      </c>
      <c r="AU59" s="125">
        <f>-'Inversión 1 financiada'!AF59</f>
        <v>0</v>
      </c>
      <c r="AV59" s="125">
        <f>-'Inversión 1 financiada'!AG59</f>
        <v>0</v>
      </c>
      <c r="AW59" s="125">
        <f>-'Inversión 1 financiada'!AH59</f>
        <v>0</v>
      </c>
      <c r="AX59" s="125">
        <f>-'Inversión 1 financiada'!AI59</f>
        <v>0</v>
      </c>
      <c r="AY59" s="125">
        <f>-'Inversión 1 financiada'!AJ59</f>
        <v>0</v>
      </c>
      <c r="AZ59" s="125">
        <f>-'Inversión 1 financiada'!AK59</f>
        <v>0</v>
      </c>
      <c r="BA59" s="125">
        <f>-'Inversión 1 financiada'!AL59</f>
        <v>0</v>
      </c>
      <c r="BB59" s="125">
        <f>-'Inversión 1 financiada'!AM59</f>
        <v>0</v>
      </c>
      <c r="BC59" s="125">
        <f>-'Inversión 1 financiada'!AN59</f>
        <v>0</v>
      </c>
      <c r="BD59" s="125">
        <f>-'Inversión 1 financiada'!AO59</f>
        <v>0</v>
      </c>
      <c r="BE59" s="125">
        <f>-'Inversión 1 financiada'!AP59</f>
        <v>0</v>
      </c>
      <c r="BF59" s="125">
        <f>-'Inversión 1 financiada'!AQ59</f>
        <v>0</v>
      </c>
      <c r="BG59" s="125">
        <f>-'Inversión 1 financiada'!AR59</f>
        <v>0</v>
      </c>
      <c r="BH59" s="125">
        <f>-'Inversión 1 financiada'!AS59</f>
        <v>0</v>
      </c>
      <c r="BI59" s="125">
        <f>-'Inversión 1 financiada'!AT59</f>
        <v>0</v>
      </c>
      <c r="BJ59" s="125">
        <f>-'Inversión 1 financiada'!AU59</f>
        <v>0</v>
      </c>
      <c r="BK59" s="125">
        <f>-'Inversión 1 financiada'!AV59</f>
        <v>0</v>
      </c>
      <c r="BL59" s="125">
        <f>-'Inversión 1 financiada'!AW59</f>
        <v>0</v>
      </c>
      <c r="BM59" s="125">
        <f>-'Inversión 1 financiada'!AX59</f>
        <v>0</v>
      </c>
      <c r="BN59" s="125">
        <f>-'Inversión 1 financiada'!AY59</f>
        <v>0</v>
      </c>
      <c r="BO59" s="125">
        <f>-'Inversión 1 financiada'!AZ59</f>
        <v>0</v>
      </c>
      <c r="BP59" s="125">
        <f>-'Inversión 1 financiada'!BA59</f>
        <v>0</v>
      </c>
      <c r="BQ59" s="125">
        <f>-'Inversión 1 financiada'!BB59</f>
        <v>0</v>
      </c>
      <c r="BR59" s="125">
        <f>-'Inversión 1 financiada'!BC59</f>
        <v>0</v>
      </c>
    </row>
    <row r="60" spans="2:70" x14ac:dyDescent="0.25">
      <c r="B60" s="59" t="s">
        <v>327</v>
      </c>
      <c r="C60" s="62" t="str">
        <f>+VLOOKUP(B60,'resumen UCAP'!$A$5:$O$329,2,0)</f>
        <v>LUMINARIA TIPO LYRA NA 40W NUEVA</v>
      </c>
      <c r="D60" s="63">
        <f>+'Desmonte Infr. financiada'!D60</f>
        <v>40</v>
      </c>
      <c r="E60" s="63" t="str">
        <f>+VLOOKUP(B60,'resumen UCAP'!$A$5:$O$329,3,0)</f>
        <v>Un</v>
      </c>
      <c r="F60" s="64">
        <f>+VLOOKUP(B60,'resumen UCAP'!$A$5:$O$329,15,0)</f>
        <v>803602</v>
      </c>
      <c r="G60" s="123">
        <v>1</v>
      </c>
      <c r="H60" s="125"/>
      <c r="I60" s="125"/>
      <c r="J60" s="125"/>
      <c r="K60" s="125"/>
      <c r="L60" s="125"/>
      <c r="M60" s="125"/>
      <c r="N60" s="125"/>
      <c r="O60" s="125"/>
      <c r="P60" s="125"/>
      <c r="Q60" s="125"/>
      <c r="R60" s="125"/>
      <c r="S60" s="125"/>
      <c r="T60" s="125"/>
      <c r="U60" s="125"/>
      <c r="V60" s="125"/>
      <c r="W60" s="125">
        <f>-'Inversión 1 financiada'!H60</f>
        <v>0</v>
      </c>
      <c r="X60" s="125">
        <f>-'Inversión 1 financiada'!I60</f>
        <v>0</v>
      </c>
      <c r="Y60" s="125">
        <f>-'Inversión 1 financiada'!J60</f>
        <v>0</v>
      </c>
      <c r="Z60" s="125">
        <f>-'Inversión 1 financiada'!K60</f>
        <v>0</v>
      </c>
      <c r="AA60" s="125">
        <f>-'Inversión 1 financiada'!L60</f>
        <v>0</v>
      </c>
      <c r="AB60" s="125">
        <f>-'Inversión 1 financiada'!M60</f>
        <v>0</v>
      </c>
      <c r="AC60" s="125">
        <f>-'Inversión 1 financiada'!N60</f>
        <v>0</v>
      </c>
      <c r="AD60" s="125">
        <f>-'Inversión 1 financiada'!O60</f>
        <v>0</v>
      </c>
      <c r="AE60" s="125">
        <f>-'Inversión 1 financiada'!P60</f>
        <v>0</v>
      </c>
      <c r="AF60" s="125">
        <f>-'Inversión 1 financiada'!Q60</f>
        <v>0</v>
      </c>
      <c r="AG60" s="125">
        <f>-'Inversión 1 financiada'!R60</f>
        <v>0</v>
      </c>
      <c r="AH60" s="125">
        <f>-'Inversión 1 financiada'!S60</f>
        <v>0</v>
      </c>
      <c r="AI60" s="125">
        <f>-'Inversión 1 financiada'!T60</f>
        <v>0</v>
      </c>
      <c r="AJ60" s="125">
        <f>-'Inversión 1 financiada'!U60</f>
        <v>0</v>
      </c>
      <c r="AK60" s="125">
        <f>-'Inversión 1 financiada'!V60</f>
        <v>0</v>
      </c>
      <c r="AL60" s="125">
        <f>-'Inversión 1 financiada'!W60</f>
        <v>0</v>
      </c>
      <c r="AM60" s="125">
        <f>-'Inversión 1 financiada'!X60</f>
        <v>0</v>
      </c>
      <c r="AN60" s="125">
        <f>-'Inversión 1 financiada'!Y60</f>
        <v>0</v>
      </c>
      <c r="AO60" s="125">
        <f>-'Inversión 1 financiada'!Z60</f>
        <v>0</v>
      </c>
      <c r="AP60" s="125">
        <f>-'Inversión 1 financiada'!AA60</f>
        <v>0</v>
      </c>
      <c r="AQ60" s="125">
        <f>-'Inversión 1 financiada'!AB60</f>
        <v>0</v>
      </c>
      <c r="AR60" s="125">
        <f>-'Inversión 1 financiada'!AC60</f>
        <v>0</v>
      </c>
      <c r="AS60" s="125">
        <f>-'Inversión 1 financiada'!AD60</f>
        <v>0</v>
      </c>
      <c r="AT60" s="125">
        <f>-'Inversión 1 financiada'!AE60</f>
        <v>0</v>
      </c>
      <c r="AU60" s="125">
        <f>-'Inversión 1 financiada'!AF60</f>
        <v>0</v>
      </c>
      <c r="AV60" s="125">
        <f>-'Inversión 1 financiada'!AG60</f>
        <v>0</v>
      </c>
      <c r="AW60" s="125">
        <f>-'Inversión 1 financiada'!AH60</f>
        <v>0</v>
      </c>
      <c r="AX60" s="125">
        <f>-'Inversión 1 financiada'!AI60</f>
        <v>0</v>
      </c>
      <c r="AY60" s="125">
        <f>-'Inversión 1 financiada'!AJ60</f>
        <v>0</v>
      </c>
      <c r="AZ60" s="125">
        <f>-'Inversión 1 financiada'!AK60</f>
        <v>0</v>
      </c>
      <c r="BA60" s="125">
        <f>-'Inversión 1 financiada'!AL60</f>
        <v>0</v>
      </c>
      <c r="BB60" s="125">
        <f>-'Inversión 1 financiada'!AM60</f>
        <v>0</v>
      </c>
      <c r="BC60" s="125">
        <f>-'Inversión 1 financiada'!AN60</f>
        <v>0</v>
      </c>
      <c r="BD60" s="125">
        <f>-'Inversión 1 financiada'!AO60</f>
        <v>0</v>
      </c>
      <c r="BE60" s="125">
        <f>-'Inversión 1 financiada'!AP60</f>
        <v>0</v>
      </c>
      <c r="BF60" s="125">
        <f>-'Inversión 1 financiada'!AQ60</f>
        <v>0</v>
      </c>
      <c r="BG60" s="125">
        <f>-'Inversión 1 financiada'!AR60</f>
        <v>0</v>
      </c>
      <c r="BH60" s="125">
        <f>-'Inversión 1 financiada'!AS60</f>
        <v>0</v>
      </c>
      <c r="BI60" s="125">
        <f>-'Inversión 1 financiada'!AT60</f>
        <v>0</v>
      </c>
      <c r="BJ60" s="125">
        <f>-'Inversión 1 financiada'!AU60</f>
        <v>0</v>
      </c>
      <c r="BK60" s="125">
        <f>-'Inversión 1 financiada'!AV60</f>
        <v>0</v>
      </c>
      <c r="BL60" s="125">
        <f>-'Inversión 1 financiada'!AW60</f>
        <v>0</v>
      </c>
      <c r="BM60" s="125">
        <f>-'Inversión 1 financiada'!AX60</f>
        <v>0</v>
      </c>
      <c r="BN60" s="125">
        <f>-'Inversión 1 financiada'!AY60</f>
        <v>0</v>
      </c>
      <c r="BO60" s="125">
        <f>-'Inversión 1 financiada'!AZ60</f>
        <v>0</v>
      </c>
      <c r="BP60" s="125">
        <f>-'Inversión 1 financiada'!BA60</f>
        <v>0</v>
      </c>
      <c r="BQ60" s="125">
        <f>-'Inversión 1 financiada'!BB60</f>
        <v>0</v>
      </c>
      <c r="BR60" s="125">
        <f>-'Inversión 1 financiada'!BC60</f>
        <v>0</v>
      </c>
    </row>
    <row r="61" spans="2:70" x14ac:dyDescent="0.25">
      <c r="B61" s="59" t="s">
        <v>328</v>
      </c>
      <c r="C61" s="62" t="str">
        <f>+VLOOKUP(B61,'resumen UCAP'!$A$5:$O$329,2,0)</f>
        <v>LUMINARIA LED 80-90</v>
      </c>
      <c r="D61" s="63">
        <f>+'Desmonte Infr. financiada'!D61</f>
        <v>90</v>
      </c>
      <c r="E61" s="63" t="str">
        <f>+VLOOKUP(B61,'resumen UCAP'!$A$5:$O$329,3,0)</f>
        <v>Un</v>
      </c>
      <c r="F61" s="64">
        <f>+VLOOKUP(B61,'resumen UCAP'!$A$5:$O$329,15,0)</f>
        <v>940000</v>
      </c>
      <c r="G61" s="61">
        <v>1</v>
      </c>
      <c r="H61" s="125"/>
      <c r="I61" s="125"/>
      <c r="J61" s="125"/>
      <c r="K61" s="125"/>
      <c r="L61" s="125"/>
      <c r="M61" s="125"/>
      <c r="N61" s="125"/>
      <c r="O61" s="125"/>
      <c r="P61" s="125"/>
      <c r="Q61" s="125"/>
      <c r="R61" s="125"/>
      <c r="S61" s="125"/>
      <c r="T61" s="125"/>
      <c r="U61" s="125"/>
      <c r="V61" s="125"/>
      <c r="W61" s="125">
        <f>-'Inversión 1 financiada'!H61</f>
        <v>0</v>
      </c>
      <c r="X61" s="125">
        <f>-'Inversión 1 financiada'!I61</f>
        <v>0</v>
      </c>
      <c r="Y61" s="125">
        <f>-'Inversión 1 financiada'!J61</f>
        <v>0</v>
      </c>
      <c r="Z61" s="125">
        <f>-'Inversión 1 financiada'!K61</f>
        <v>0</v>
      </c>
      <c r="AA61" s="125">
        <f>-'Inversión 1 financiada'!L61</f>
        <v>0</v>
      </c>
      <c r="AB61" s="125">
        <f>-'Inversión 1 financiada'!M61</f>
        <v>0</v>
      </c>
      <c r="AC61" s="125">
        <f>-'Inversión 1 financiada'!N61</f>
        <v>0</v>
      </c>
      <c r="AD61" s="125">
        <f>-'Inversión 1 financiada'!O61</f>
        <v>0</v>
      </c>
      <c r="AE61" s="125">
        <f>-'Inversión 1 financiada'!P61</f>
        <v>0</v>
      </c>
      <c r="AF61" s="125">
        <f>-'Inversión 1 financiada'!Q61</f>
        <v>0</v>
      </c>
      <c r="AG61" s="125">
        <f>-'Inversión 1 financiada'!R61</f>
        <v>0</v>
      </c>
      <c r="AH61" s="125">
        <f>-'Inversión 1 financiada'!S61</f>
        <v>0</v>
      </c>
      <c r="AI61" s="125">
        <f>-'Inversión 1 financiada'!T61</f>
        <v>0</v>
      </c>
      <c r="AJ61" s="125">
        <f>-'Inversión 1 financiada'!U61</f>
        <v>0</v>
      </c>
      <c r="AK61" s="125">
        <f>-'Inversión 1 financiada'!V61</f>
        <v>0</v>
      </c>
      <c r="AL61" s="125">
        <f>-'Inversión 1 financiada'!W61</f>
        <v>0</v>
      </c>
      <c r="AM61" s="125">
        <f>-'Inversión 1 financiada'!X61</f>
        <v>0</v>
      </c>
      <c r="AN61" s="125">
        <f>-'Inversión 1 financiada'!Y61</f>
        <v>0</v>
      </c>
      <c r="AO61" s="125">
        <f>-'Inversión 1 financiada'!Z61</f>
        <v>0</v>
      </c>
      <c r="AP61" s="125">
        <f>-'Inversión 1 financiada'!AA61</f>
        <v>0</v>
      </c>
      <c r="AQ61" s="125">
        <f>-'Inversión 1 financiada'!AB61</f>
        <v>0</v>
      </c>
      <c r="AR61" s="125">
        <f>-'Inversión 1 financiada'!AC61</f>
        <v>0</v>
      </c>
      <c r="AS61" s="125">
        <f>-'Inversión 1 financiada'!AD61</f>
        <v>0</v>
      </c>
      <c r="AT61" s="125">
        <f>-'Inversión 1 financiada'!AE61</f>
        <v>0</v>
      </c>
      <c r="AU61" s="125">
        <f>-'Inversión 1 financiada'!AF61</f>
        <v>0</v>
      </c>
      <c r="AV61" s="125">
        <f>-'Inversión 1 financiada'!AG61</f>
        <v>0</v>
      </c>
      <c r="AW61" s="125">
        <f>-'Inversión 1 financiada'!AH61</f>
        <v>0</v>
      </c>
      <c r="AX61" s="125">
        <f>-'Inversión 1 financiada'!AI61</f>
        <v>0</v>
      </c>
      <c r="AY61" s="125">
        <f>-'Inversión 1 financiada'!AJ61</f>
        <v>0</v>
      </c>
      <c r="AZ61" s="125">
        <f>-'Inversión 1 financiada'!AK61</f>
        <v>0</v>
      </c>
      <c r="BA61" s="125">
        <f>-'Inversión 1 financiada'!AL61</f>
        <v>0</v>
      </c>
      <c r="BB61" s="125">
        <f>-'Inversión 1 financiada'!AM61</f>
        <v>0</v>
      </c>
      <c r="BC61" s="125">
        <f>-'Inversión 1 financiada'!AN61</f>
        <v>0</v>
      </c>
      <c r="BD61" s="125">
        <f>-'Inversión 1 financiada'!AO61</f>
        <v>0</v>
      </c>
      <c r="BE61" s="125">
        <f>-'Inversión 1 financiada'!AP61</f>
        <v>0</v>
      </c>
      <c r="BF61" s="125">
        <f>-'Inversión 1 financiada'!AQ61</f>
        <v>0</v>
      </c>
      <c r="BG61" s="125">
        <f>-'Inversión 1 financiada'!AR61</f>
        <v>0</v>
      </c>
      <c r="BH61" s="125">
        <f>-'Inversión 1 financiada'!AS61</f>
        <v>0</v>
      </c>
      <c r="BI61" s="125">
        <f>-'Inversión 1 financiada'!AT61</f>
        <v>0</v>
      </c>
      <c r="BJ61" s="125">
        <f>-'Inversión 1 financiada'!AU61</f>
        <v>0</v>
      </c>
      <c r="BK61" s="125">
        <f>-'Inversión 1 financiada'!AV61</f>
        <v>0</v>
      </c>
      <c r="BL61" s="125">
        <f>-'Inversión 1 financiada'!AW61</f>
        <v>0</v>
      </c>
      <c r="BM61" s="125">
        <f>-'Inversión 1 financiada'!AX61</f>
        <v>0</v>
      </c>
      <c r="BN61" s="125">
        <f>-'Inversión 1 financiada'!AY61</f>
        <v>0</v>
      </c>
      <c r="BO61" s="125">
        <f>-'Inversión 1 financiada'!AZ61</f>
        <v>0</v>
      </c>
      <c r="BP61" s="125">
        <f>-'Inversión 1 financiada'!BA61</f>
        <v>0</v>
      </c>
      <c r="BQ61" s="125">
        <f>-'Inversión 1 financiada'!BB61</f>
        <v>0</v>
      </c>
      <c r="BR61" s="125">
        <f>-'Inversión 1 financiada'!BC61</f>
        <v>0</v>
      </c>
    </row>
    <row r="62" spans="2:70" x14ac:dyDescent="0.25">
      <c r="B62" s="59" t="s">
        <v>329</v>
      </c>
      <c r="C62" s="62" t="str">
        <f>+VLOOKUP(B62,'resumen UCAP'!$A$5:$O$329,2,0)</f>
        <v>PROYECTOR LED 200W RGB</v>
      </c>
      <c r="D62" s="63">
        <f>+'Desmonte Infr. financiada'!D62</f>
        <v>200</v>
      </c>
      <c r="E62" s="63" t="str">
        <f>+VLOOKUP(B62,'resumen UCAP'!$A$5:$O$329,3,0)</f>
        <v>Un</v>
      </c>
      <c r="F62" s="64">
        <f>+VLOOKUP(B62,'resumen UCAP'!$A$5:$O$329,15,0)</f>
        <v>330000</v>
      </c>
      <c r="G62" s="61">
        <v>6</v>
      </c>
      <c r="H62" s="125"/>
      <c r="I62" s="125"/>
      <c r="J62" s="125"/>
      <c r="K62" s="125"/>
      <c r="L62" s="125"/>
      <c r="M62" s="125"/>
      <c r="N62" s="125"/>
      <c r="O62" s="125"/>
      <c r="P62" s="125"/>
      <c r="Q62" s="125"/>
      <c r="R62" s="125"/>
      <c r="S62" s="125"/>
      <c r="T62" s="125"/>
      <c r="U62" s="125"/>
      <c r="V62" s="125"/>
      <c r="W62" s="125">
        <f>-'Inversión 1 financiada'!H62</f>
        <v>0</v>
      </c>
      <c r="X62" s="125">
        <f>-'Inversión 1 financiada'!I62</f>
        <v>0</v>
      </c>
      <c r="Y62" s="125">
        <f>-'Inversión 1 financiada'!J62</f>
        <v>0</v>
      </c>
      <c r="Z62" s="125">
        <f>-'Inversión 1 financiada'!K62</f>
        <v>0</v>
      </c>
      <c r="AA62" s="125">
        <f>-'Inversión 1 financiada'!L62</f>
        <v>0</v>
      </c>
      <c r="AB62" s="125">
        <f>-'Inversión 1 financiada'!M62</f>
        <v>0</v>
      </c>
      <c r="AC62" s="125">
        <f>-'Inversión 1 financiada'!N62</f>
        <v>0</v>
      </c>
      <c r="AD62" s="125">
        <f>-'Inversión 1 financiada'!O62</f>
        <v>0</v>
      </c>
      <c r="AE62" s="125">
        <f>-'Inversión 1 financiada'!P62</f>
        <v>0</v>
      </c>
      <c r="AF62" s="125">
        <f>-'Inversión 1 financiada'!Q62</f>
        <v>0</v>
      </c>
      <c r="AG62" s="125">
        <f>-'Inversión 1 financiada'!R62</f>
        <v>0</v>
      </c>
      <c r="AH62" s="125">
        <f>-'Inversión 1 financiada'!S62</f>
        <v>0</v>
      </c>
      <c r="AI62" s="125">
        <f>-'Inversión 1 financiada'!T62</f>
        <v>0</v>
      </c>
      <c r="AJ62" s="125">
        <f>-'Inversión 1 financiada'!U62</f>
        <v>0</v>
      </c>
      <c r="AK62" s="125">
        <f>-'Inversión 1 financiada'!V62</f>
        <v>0</v>
      </c>
      <c r="AL62" s="125">
        <f>-'Inversión 1 financiada'!W62</f>
        <v>0</v>
      </c>
      <c r="AM62" s="125">
        <f>-'Inversión 1 financiada'!X62</f>
        <v>0</v>
      </c>
      <c r="AN62" s="125">
        <f>-'Inversión 1 financiada'!Y62</f>
        <v>0</v>
      </c>
      <c r="AO62" s="125">
        <f>-'Inversión 1 financiada'!Z62</f>
        <v>0</v>
      </c>
      <c r="AP62" s="125">
        <f>-'Inversión 1 financiada'!AA62</f>
        <v>0</v>
      </c>
      <c r="AQ62" s="125">
        <f>-'Inversión 1 financiada'!AB62</f>
        <v>0</v>
      </c>
      <c r="AR62" s="125">
        <f>-'Inversión 1 financiada'!AC62</f>
        <v>0</v>
      </c>
      <c r="AS62" s="125">
        <f>-'Inversión 1 financiada'!AD62</f>
        <v>0</v>
      </c>
      <c r="AT62" s="125">
        <f>-'Inversión 1 financiada'!AE62</f>
        <v>0</v>
      </c>
      <c r="AU62" s="125">
        <f>-'Inversión 1 financiada'!AF62</f>
        <v>0</v>
      </c>
      <c r="AV62" s="125">
        <f>-'Inversión 1 financiada'!AG62</f>
        <v>0</v>
      </c>
      <c r="AW62" s="125">
        <f>-'Inversión 1 financiada'!AH62</f>
        <v>0</v>
      </c>
      <c r="AX62" s="125">
        <f>-'Inversión 1 financiada'!AI62</f>
        <v>0</v>
      </c>
      <c r="AY62" s="125">
        <f>-'Inversión 1 financiada'!AJ62</f>
        <v>0</v>
      </c>
      <c r="AZ62" s="125">
        <f>-'Inversión 1 financiada'!AK62</f>
        <v>0</v>
      </c>
      <c r="BA62" s="125">
        <f>-'Inversión 1 financiada'!AL62</f>
        <v>0</v>
      </c>
      <c r="BB62" s="125">
        <f>-'Inversión 1 financiada'!AM62</f>
        <v>0</v>
      </c>
      <c r="BC62" s="125">
        <f>-'Inversión 1 financiada'!AN62</f>
        <v>0</v>
      </c>
      <c r="BD62" s="125">
        <f>-'Inversión 1 financiada'!AO62</f>
        <v>0</v>
      </c>
      <c r="BE62" s="125">
        <f>-'Inversión 1 financiada'!AP62</f>
        <v>0</v>
      </c>
      <c r="BF62" s="125">
        <f>-'Inversión 1 financiada'!AQ62</f>
        <v>0</v>
      </c>
      <c r="BG62" s="125">
        <f>-'Inversión 1 financiada'!AR62</f>
        <v>0</v>
      </c>
      <c r="BH62" s="125">
        <f>-'Inversión 1 financiada'!AS62</f>
        <v>0</v>
      </c>
      <c r="BI62" s="125">
        <f>-'Inversión 1 financiada'!AT62</f>
        <v>0</v>
      </c>
      <c r="BJ62" s="125">
        <f>-'Inversión 1 financiada'!AU62</f>
        <v>0</v>
      </c>
      <c r="BK62" s="125">
        <f>-'Inversión 1 financiada'!AV62</f>
        <v>0</v>
      </c>
      <c r="BL62" s="125">
        <f>-'Inversión 1 financiada'!AW62</f>
        <v>0</v>
      </c>
      <c r="BM62" s="125">
        <f>-'Inversión 1 financiada'!AX62</f>
        <v>0</v>
      </c>
      <c r="BN62" s="125">
        <f>-'Inversión 1 financiada'!AY62</f>
        <v>0</v>
      </c>
      <c r="BO62" s="125">
        <f>-'Inversión 1 financiada'!AZ62</f>
        <v>0</v>
      </c>
      <c r="BP62" s="125">
        <f>-'Inversión 1 financiada'!BA62</f>
        <v>0</v>
      </c>
      <c r="BQ62" s="125">
        <f>-'Inversión 1 financiada'!BB62</f>
        <v>0</v>
      </c>
      <c r="BR62" s="125">
        <f>-'Inversión 1 financiada'!BC62</f>
        <v>0</v>
      </c>
    </row>
    <row r="63" spans="2:70" x14ac:dyDescent="0.25">
      <c r="B63" s="59" t="s">
        <v>330</v>
      </c>
      <c r="C63" s="62" t="str">
        <f>+VLOOKUP(B63,'resumen UCAP'!$A$5:$O$329,2,0)</f>
        <v>PROYECTOR LED DE 30W BLANCA</v>
      </c>
      <c r="D63" s="63">
        <f>+'Desmonte Infr. financiada'!D63</f>
        <v>30</v>
      </c>
      <c r="E63" s="63" t="str">
        <f>+VLOOKUP(B63,'resumen UCAP'!$A$5:$O$329,3,0)</f>
        <v>Un</v>
      </c>
      <c r="F63" s="64">
        <f>+VLOOKUP(B63,'resumen UCAP'!$A$5:$O$329,15,0)</f>
        <v>605612</v>
      </c>
      <c r="G63" s="61">
        <v>4</v>
      </c>
      <c r="H63" s="125"/>
      <c r="I63" s="125"/>
      <c r="J63" s="125"/>
      <c r="K63" s="125"/>
      <c r="L63" s="125"/>
      <c r="M63" s="125"/>
      <c r="N63" s="125"/>
      <c r="O63" s="125"/>
      <c r="P63" s="125"/>
      <c r="Q63" s="125"/>
      <c r="R63" s="125"/>
      <c r="S63" s="125"/>
      <c r="T63" s="125"/>
      <c r="U63" s="125"/>
      <c r="V63" s="125"/>
      <c r="W63" s="125">
        <f>-'Inversión 1 financiada'!H63</f>
        <v>0</v>
      </c>
      <c r="X63" s="125">
        <f>-'Inversión 1 financiada'!I63</f>
        <v>0</v>
      </c>
      <c r="Y63" s="125">
        <f>-'Inversión 1 financiada'!J63</f>
        <v>0</v>
      </c>
      <c r="Z63" s="125">
        <f>-'Inversión 1 financiada'!K63</f>
        <v>0</v>
      </c>
      <c r="AA63" s="125">
        <f>-'Inversión 1 financiada'!L63</f>
        <v>0</v>
      </c>
      <c r="AB63" s="125">
        <f>-'Inversión 1 financiada'!M63</f>
        <v>0</v>
      </c>
      <c r="AC63" s="125">
        <f>-'Inversión 1 financiada'!N63</f>
        <v>0</v>
      </c>
      <c r="AD63" s="125">
        <f>-'Inversión 1 financiada'!O63</f>
        <v>0</v>
      </c>
      <c r="AE63" s="125">
        <f>-'Inversión 1 financiada'!P63</f>
        <v>0</v>
      </c>
      <c r="AF63" s="125">
        <f>-'Inversión 1 financiada'!Q63</f>
        <v>0</v>
      </c>
      <c r="AG63" s="125">
        <f>-'Inversión 1 financiada'!R63</f>
        <v>0</v>
      </c>
      <c r="AH63" s="125">
        <f>-'Inversión 1 financiada'!S63</f>
        <v>0</v>
      </c>
      <c r="AI63" s="125">
        <f>-'Inversión 1 financiada'!T63</f>
        <v>0</v>
      </c>
      <c r="AJ63" s="125">
        <f>-'Inversión 1 financiada'!U63</f>
        <v>0</v>
      </c>
      <c r="AK63" s="125">
        <f>-'Inversión 1 financiada'!V63</f>
        <v>0</v>
      </c>
      <c r="AL63" s="125">
        <f>-'Inversión 1 financiada'!W63</f>
        <v>0</v>
      </c>
      <c r="AM63" s="125">
        <f>-'Inversión 1 financiada'!X63</f>
        <v>0</v>
      </c>
      <c r="AN63" s="125">
        <f>-'Inversión 1 financiada'!Y63</f>
        <v>0</v>
      </c>
      <c r="AO63" s="125">
        <f>-'Inversión 1 financiada'!Z63</f>
        <v>0</v>
      </c>
      <c r="AP63" s="125">
        <f>-'Inversión 1 financiada'!AA63</f>
        <v>0</v>
      </c>
      <c r="AQ63" s="125">
        <f>-'Inversión 1 financiada'!AB63</f>
        <v>0</v>
      </c>
      <c r="AR63" s="125">
        <f>-'Inversión 1 financiada'!AC63</f>
        <v>0</v>
      </c>
      <c r="AS63" s="125">
        <f>-'Inversión 1 financiada'!AD63</f>
        <v>0</v>
      </c>
      <c r="AT63" s="125">
        <f>-'Inversión 1 financiada'!AE63</f>
        <v>0</v>
      </c>
      <c r="AU63" s="125">
        <f>-'Inversión 1 financiada'!AF63</f>
        <v>0</v>
      </c>
      <c r="AV63" s="125">
        <f>-'Inversión 1 financiada'!AG63</f>
        <v>0</v>
      </c>
      <c r="AW63" s="125">
        <f>-'Inversión 1 financiada'!AH63</f>
        <v>0</v>
      </c>
      <c r="AX63" s="125">
        <f>-'Inversión 1 financiada'!AI63</f>
        <v>0</v>
      </c>
      <c r="AY63" s="125">
        <f>-'Inversión 1 financiada'!AJ63</f>
        <v>0</v>
      </c>
      <c r="AZ63" s="125">
        <f>-'Inversión 1 financiada'!AK63</f>
        <v>0</v>
      </c>
      <c r="BA63" s="125">
        <f>-'Inversión 1 financiada'!AL63</f>
        <v>0</v>
      </c>
      <c r="BB63" s="125">
        <f>-'Inversión 1 financiada'!AM63</f>
        <v>0</v>
      </c>
      <c r="BC63" s="125">
        <f>-'Inversión 1 financiada'!AN63</f>
        <v>0</v>
      </c>
      <c r="BD63" s="125">
        <f>-'Inversión 1 financiada'!AO63</f>
        <v>0</v>
      </c>
      <c r="BE63" s="125">
        <f>-'Inversión 1 financiada'!AP63</f>
        <v>0</v>
      </c>
      <c r="BF63" s="125">
        <f>-'Inversión 1 financiada'!AQ63</f>
        <v>0</v>
      </c>
      <c r="BG63" s="125">
        <f>-'Inversión 1 financiada'!AR63</f>
        <v>0</v>
      </c>
      <c r="BH63" s="125">
        <f>-'Inversión 1 financiada'!AS63</f>
        <v>0</v>
      </c>
      <c r="BI63" s="125">
        <f>-'Inversión 1 financiada'!AT63</f>
        <v>0</v>
      </c>
      <c r="BJ63" s="125">
        <f>-'Inversión 1 financiada'!AU63</f>
        <v>0</v>
      </c>
      <c r="BK63" s="125">
        <f>-'Inversión 1 financiada'!AV63</f>
        <v>0</v>
      </c>
      <c r="BL63" s="125">
        <f>-'Inversión 1 financiada'!AW63</f>
        <v>0</v>
      </c>
      <c r="BM63" s="125">
        <f>-'Inversión 1 financiada'!AX63</f>
        <v>0</v>
      </c>
      <c r="BN63" s="125">
        <f>-'Inversión 1 financiada'!AY63</f>
        <v>0</v>
      </c>
      <c r="BO63" s="125">
        <f>-'Inversión 1 financiada'!AZ63</f>
        <v>0</v>
      </c>
      <c r="BP63" s="125">
        <f>-'Inversión 1 financiada'!BA63</f>
        <v>0</v>
      </c>
      <c r="BQ63" s="125">
        <f>-'Inversión 1 financiada'!BB63</f>
        <v>0</v>
      </c>
      <c r="BR63" s="125">
        <f>-'Inversión 1 financiada'!BC63</f>
        <v>0</v>
      </c>
    </row>
    <row r="64" spans="2:70" x14ac:dyDescent="0.25">
      <c r="B64" s="59" t="s">
        <v>331</v>
      </c>
      <c r="C64" s="62" t="str">
        <f>+VLOOKUP(B64,'resumen UCAP'!$A$5:$O$329,2,0)</f>
        <v>PROYECTO MH 250W NUEV0</v>
      </c>
      <c r="D64" s="63">
        <f>+'Desmonte Infr. financiada'!D64</f>
        <v>279</v>
      </c>
      <c r="E64" s="63" t="str">
        <f>+VLOOKUP(B64,'resumen UCAP'!$A$5:$O$329,3,0)</f>
        <v>Un</v>
      </c>
      <c r="F64" s="64">
        <f>+VLOOKUP(B64,'resumen UCAP'!$A$5:$O$329,15,0)</f>
        <v>413027</v>
      </c>
      <c r="G64" s="124">
        <v>6</v>
      </c>
      <c r="H64" s="125"/>
      <c r="I64" s="125"/>
      <c r="J64" s="125"/>
      <c r="K64" s="125"/>
      <c r="L64" s="125"/>
      <c r="M64" s="125"/>
      <c r="N64" s="125"/>
      <c r="O64" s="125"/>
      <c r="P64" s="125"/>
      <c r="Q64" s="125"/>
      <c r="R64" s="125"/>
      <c r="S64" s="125"/>
      <c r="T64" s="125"/>
      <c r="U64" s="125"/>
      <c r="V64" s="125"/>
      <c r="W64" s="125">
        <f>-'Inversión 1 financiada'!H64</f>
        <v>0</v>
      </c>
      <c r="X64" s="125">
        <f>-'Inversión 1 financiada'!I64</f>
        <v>0</v>
      </c>
      <c r="Y64" s="125">
        <f>-'Inversión 1 financiada'!J64</f>
        <v>0</v>
      </c>
      <c r="Z64" s="125">
        <f>-'Inversión 1 financiada'!K64</f>
        <v>0</v>
      </c>
      <c r="AA64" s="125">
        <f>-'Inversión 1 financiada'!L64</f>
        <v>0</v>
      </c>
      <c r="AB64" s="125">
        <f>-'Inversión 1 financiada'!M64</f>
        <v>0</v>
      </c>
      <c r="AC64" s="125">
        <f>-'Inversión 1 financiada'!N64</f>
        <v>0</v>
      </c>
      <c r="AD64" s="125">
        <f>-'Inversión 1 financiada'!O64</f>
        <v>0</v>
      </c>
      <c r="AE64" s="125">
        <f>-'Inversión 1 financiada'!P64</f>
        <v>0</v>
      </c>
      <c r="AF64" s="125">
        <f>-'Inversión 1 financiada'!Q64</f>
        <v>0</v>
      </c>
      <c r="AG64" s="125">
        <f>-'Inversión 1 financiada'!R64</f>
        <v>0</v>
      </c>
      <c r="AH64" s="125">
        <f>-'Inversión 1 financiada'!S64</f>
        <v>0</v>
      </c>
      <c r="AI64" s="125">
        <f>-'Inversión 1 financiada'!T64</f>
        <v>0</v>
      </c>
      <c r="AJ64" s="125">
        <f>-'Inversión 1 financiada'!U64</f>
        <v>0</v>
      </c>
      <c r="AK64" s="125">
        <f>-'Inversión 1 financiada'!V64</f>
        <v>0</v>
      </c>
      <c r="AL64" s="125">
        <f>-'Inversión 1 financiada'!W64</f>
        <v>0</v>
      </c>
      <c r="AM64" s="125">
        <f>-'Inversión 1 financiada'!X64</f>
        <v>0</v>
      </c>
      <c r="AN64" s="125">
        <f>-'Inversión 1 financiada'!Y64</f>
        <v>0</v>
      </c>
      <c r="AO64" s="125">
        <f>-'Inversión 1 financiada'!Z64</f>
        <v>0</v>
      </c>
      <c r="AP64" s="125">
        <f>-'Inversión 1 financiada'!AA64</f>
        <v>0</v>
      </c>
      <c r="AQ64" s="125">
        <f>-'Inversión 1 financiada'!AB64</f>
        <v>0</v>
      </c>
      <c r="AR64" s="125">
        <f>-'Inversión 1 financiada'!AC64</f>
        <v>0</v>
      </c>
      <c r="AS64" s="125">
        <f>-'Inversión 1 financiada'!AD64</f>
        <v>0</v>
      </c>
      <c r="AT64" s="125">
        <f>-'Inversión 1 financiada'!AE64</f>
        <v>0</v>
      </c>
      <c r="AU64" s="125">
        <f>-'Inversión 1 financiada'!AF64</f>
        <v>0</v>
      </c>
      <c r="AV64" s="125">
        <f>-'Inversión 1 financiada'!AG64</f>
        <v>0</v>
      </c>
      <c r="AW64" s="125">
        <f>-'Inversión 1 financiada'!AH64</f>
        <v>0</v>
      </c>
      <c r="AX64" s="125">
        <f>-'Inversión 1 financiada'!AI64</f>
        <v>0</v>
      </c>
      <c r="AY64" s="125">
        <f>-'Inversión 1 financiada'!AJ64</f>
        <v>0</v>
      </c>
      <c r="AZ64" s="125">
        <f>-'Inversión 1 financiada'!AK64</f>
        <v>0</v>
      </c>
      <c r="BA64" s="125">
        <f>-'Inversión 1 financiada'!AL64</f>
        <v>0</v>
      </c>
      <c r="BB64" s="125">
        <f>-'Inversión 1 financiada'!AM64</f>
        <v>0</v>
      </c>
      <c r="BC64" s="125">
        <f>-'Inversión 1 financiada'!AN64</f>
        <v>0</v>
      </c>
      <c r="BD64" s="125">
        <f>-'Inversión 1 financiada'!AO64</f>
        <v>0</v>
      </c>
      <c r="BE64" s="125">
        <f>-'Inversión 1 financiada'!AP64</f>
        <v>0</v>
      </c>
      <c r="BF64" s="125">
        <f>-'Inversión 1 financiada'!AQ64</f>
        <v>0</v>
      </c>
      <c r="BG64" s="125">
        <f>-'Inversión 1 financiada'!AR64</f>
        <v>0</v>
      </c>
      <c r="BH64" s="125">
        <f>-'Inversión 1 financiada'!AS64</f>
        <v>0</v>
      </c>
      <c r="BI64" s="125">
        <f>-'Inversión 1 financiada'!AT64</f>
        <v>0</v>
      </c>
      <c r="BJ64" s="125">
        <f>-'Inversión 1 financiada'!AU64</f>
        <v>0</v>
      </c>
      <c r="BK64" s="125">
        <f>-'Inversión 1 financiada'!AV64</f>
        <v>0</v>
      </c>
      <c r="BL64" s="125">
        <f>-'Inversión 1 financiada'!AW64</f>
        <v>0</v>
      </c>
      <c r="BM64" s="125">
        <f>-'Inversión 1 financiada'!AX64</f>
        <v>0</v>
      </c>
      <c r="BN64" s="125">
        <f>-'Inversión 1 financiada'!AY64</f>
        <v>0</v>
      </c>
      <c r="BO64" s="125">
        <f>-'Inversión 1 financiada'!AZ64</f>
        <v>0</v>
      </c>
      <c r="BP64" s="125">
        <f>-'Inversión 1 financiada'!BA64</f>
        <v>0</v>
      </c>
      <c r="BQ64" s="125">
        <f>-'Inversión 1 financiada'!BB64</f>
        <v>0</v>
      </c>
      <c r="BR64" s="125">
        <f>-'Inversión 1 financiada'!BC64</f>
        <v>0</v>
      </c>
    </row>
    <row r="65" spans="2:70" x14ac:dyDescent="0.25">
      <c r="B65" s="59" t="s">
        <v>332</v>
      </c>
      <c r="C65" s="62" t="str">
        <f>+VLOOKUP(B65,'resumen UCAP'!$A$5:$O$329,2,0)</f>
        <v>LUMINARIA NA 100W SEGUNDA</v>
      </c>
      <c r="D65" s="63">
        <f>+'Desmonte Infr. financiada'!D65</f>
        <v>115</v>
      </c>
      <c r="E65" s="63" t="str">
        <f>+VLOOKUP(B65,'resumen UCAP'!$A$5:$O$329,3,0)</f>
        <v>Un</v>
      </c>
      <c r="F65" s="64">
        <f>+VLOOKUP(B65,'resumen UCAP'!$A$5:$O$329,15,0)</f>
        <v>211467</v>
      </c>
      <c r="G65" s="123">
        <v>86</v>
      </c>
      <c r="H65" s="125"/>
      <c r="I65" s="125"/>
      <c r="J65" s="125"/>
      <c r="K65" s="125"/>
      <c r="L65" s="125"/>
      <c r="M65" s="125"/>
      <c r="N65" s="125"/>
      <c r="O65" s="125"/>
      <c r="P65" s="125"/>
      <c r="Q65" s="125"/>
      <c r="R65" s="125"/>
      <c r="S65" s="125"/>
      <c r="T65" s="125"/>
      <c r="U65" s="125"/>
      <c r="V65" s="125"/>
      <c r="W65" s="125">
        <f>-'Inversión 1 financiada'!H65</f>
        <v>0</v>
      </c>
      <c r="X65" s="125">
        <f>-'Inversión 1 financiada'!I65</f>
        <v>0</v>
      </c>
      <c r="Y65" s="125">
        <f>-'Inversión 1 financiada'!J65</f>
        <v>0</v>
      </c>
      <c r="Z65" s="125">
        <f>-'Inversión 1 financiada'!K65</f>
        <v>0</v>
      </c>
      <c r="AA65" s="125">
        <f>-'Inversión 1 financiada'!L65</f>
        <v>0</v>
      </c>
      <c r="AB65" s="125">
        <f>-'Inversión 1 financiada'!M65</f>
        <v>0</v>
      </c>
      <c r="AC65" s="125">
        <f>-'Inversión 1 financiada'!N65</f>
        <v>0</v>
      </c>
      <c r="AD65" s="125">
        <f>-'Inversión 1 financiada'!O65</f>
        <v>0</v>
      </c>
      <c r="AE65" s="125">
        <f>-'Inversión 1 financiada'!P65</f>
        <v>0</v>
      </c>
      <c r="AF65" s="125">
        <f>-'Inversión 1 financiada'!Q65</f>
        <v>0</v>
      </c>
      <c r="AG65" s="125">
        <f>-'Inversión 1 financiada'!R65</f>
        <v>0</v>
      </c>
      <c r="AH65" s="125">
        <f>-'Inversión 1 financiada'!S65</f>
        <v>0</v>
      </c>
      <c r="AI65" s="125">
        <f>-'Inversión 1 financiada'!T65</f>
        <v>0</v>
      </c>
      <c r="AJ65" s="125">
        <f>-'Inversión 1 financiada'!U65</f>
        <v>0</v>
      </c>
      <c r="AK65" s="125">
        <f>-'Inversión 1 financiada'!V65</f>
        <v>0</v>
      </c>
      <c r="AL65" s="125">
        <f>-'Inversión 1 financiada'!W65</f>
        <v>0</v>
      </c>
      <c r="AM65" s="125">
        <f>-'Inversión 1 financiada'!X65</f>
        <v>0</v>
      </c>
      <c r="AN65" s="125">
        <f>-'Inversión 1 financiada'!Y65</f>
        <v>0</v>
      </c>
      <c r="AO65" s="125">
        <f>-'Inversión 1 financiada'!Z65</f>
        <v>0</v>
      </c>
      <c r="AP65" s="125">
        <f>-'Inversión 1 financiada'!AA65</f>
        <v>0</v>
      </c>
      <c r="AQ65" s="125">
        <f>-'Inversión 1 financiada'!AB65</f>
        <v>0</v>
      </c>
      <c r="AR65" s="125">
        <f>-'Inversión 1 financiada'!AC65</f>
        <v>0</v>
      </c>
      <c r="AS65" s="125">
        <f>-'Inversión 1 financiada'!AD65</f>
        <v>0</v>
      </c>
      <c r="AT65" s="125">
        <f>-'Inversión 1 financiada'!AE65</f>
        <v>0</v>
      </c>
      <c r="AU65" s="125">
        <f>-'Inversión 1 financiada'!AF65</f>
        <v>0</v>
      </c>
      <c r="AV65" s="125">
        <f>-'Inversión 1 financiada'!AG65</f>
        <v>0</v>
      </c>
      <c r="AW65" s="125">
        <f>-'Inversión 1 financiada'!AH65</f>
        <v>0</v>
      </c>
      <c r="AX65" s="125">
        <f>-'Inversión 1 financiada'!AI65</f>
        <v>0</v>
      </c>
      <c r="AY65" s="125">
        <f>-'Inversión 1 financiada'!AJ65</f>
        <v>0</v>
      </c>
      <c r="AZ65" s="125">
        <f>-'Inversión 1 financiada'!AK65</f>
        <v>0</v>
      </c>
      <c r="BA65" s="125">
        <f>-'Inversión 1 financiada'!AL65</f>
        <v>0</v>
      </c>
      <c r="BB65" s="125">
        <f>-'Inversión 1 financiada'!AM65</f>
        <v>0</v>
      </c>
      <c r="BC65" s="125">
        <f>-'Inversión 1 financiada'!AN65</f>
        <v>0</v>
      </c>
      <c r="BD65" s="125">
        <f>-'Inversión 1 financiada'!AO65</f>
        <v>0</v>
      </c>
      <c r="BE65" s="125">
        <f>-'Inversión 1 financiada'!AP65</f>
        <v>0</v>
      </c>
      <c r="BF65" s="125">
        <f>-'Inversión 1 financiada'!AQ65</f>
        <v>0</v>
      </c>
      <c r="BG65" s="125">
        <f>-'Inversión 1 financiada'!AR65</f>
        <v>0</v>
      </c>
      <c r="BH65" s="125">
        <f>-'Inversión 1 financiada'!AS65</f>
        <v>0</v>
      </c>
      <c r="BI65" s="125">
        <f>-'Inversión 1 financiada'!AT65</f>
        <v>0</v>
      </c>
      <c r="BJ65" s="125">
        <f>-'Inversión 1 financiada'!AU65</f>
        <v>0</v>
      </c>
      <c r="BK65" s="125">
        <f>-'Inversión 1 financiada'!AV65</f>
        <v>0</v>
      </c>
      <c r="BL65" s="125">
        <f>-'Inversión 1 financiada'!AW65</f>
        <v>0</v>
      </c>
      <c r="BM65" s="125">
        <f>-'Inversión 1 financiada'!AX65</f>
        <v>0</v>
      </c>
      <c r="BN65" s="125">
        <f>-'Inversión 1 financiada'!AY65</f>
        <v>0</v>
      </c>
      <c r="BO65" s="125">
        <f>-'Inversión 1 financiada'!AZ65</f>
        <v>0</v>
      </c>
      <c r="BP65" s="125">
        <f>-'Inversión 1 financiada'!BA65</f>
        <v>0</v>
      </c>
      <c r="BQ65" s="125">
        <f>-'Inversión 1 financiada'!BB65</f>
        <v>0</v>
      </c>
      <c r="BR65" s="125">
        <f>-'Inversión 1 financiada'!BC65</f>
        <v>0</v>
      </c>
    </row>
    <row r="66" spans="2:70" x14ac:dyDescent="0.25">
      <c r="B66" s="59" t="s">
        <v>333</v>
      </c>
      <c r="C66" s="62" t="str">
        <f>+VLOOKUP(B66,'resumen UCAP'!$A$5:$O$329,2,0)</f>
        <v>PROYECTOR MH 250W NUEVO</v>
      </c>
      <c r="D66" s="63">
        <f>+'Desmonte Infr. financiada'!D66</f>
        <v>279</v>
      </c>
      <c r="E66" s="63" t="str">
        <f>+VLOOKUP(B66,'resumen UCAP'!$A$5:$O$329,3,0)</f>
        <v>Un</v>
      </c>
      <c r="F66" s="64">
        <f>+VLOOKUP(B66,'resumen UCAP'!$A$5:$O$329,15,0)</f>
        <v>436806</v>
      </c>
      <c r="G66" s="124">
        <v>29</v>
      </c>
      <c r="H66" s="125"/>
      <c r="I66" s="125"/>
      <c r="J66" s="125"/>
      <c r="K66" s="125"/>
      <c r="L66" s="125"/>
      <c r="M66" s="125"/>
      <c r="N66" s="125"/>
      <c r="O66" s="125"/>
      <c r="P66" s="125"/>
      <c r="Q66" s="125"/>
      <c r="R66" s="125"/>
      <c r="S66" s="125"/>
      <c r="T66" s="125"/>
      <c r="U66" s="125"/>
      <c r="V66" s="125"/>
      <c r="W66" s="125">
        <f>-'Inversión 1 financiada'!H66</f>
        <v>0</v>
      </c>
      <c r="X66" s="125">
        <f>-'Inversión 1 financiada'!I66</f>
        <v>0</v>
      </c>
      <c r="Y66" s="125">
        <f>-'Inversión 1 financiada'!J66</f>
        <v>0</v>
      </c>
      <c r="Z66" s="125">
        <f>-'Inversión 1 financiada'!K66</f>
        <v>0</v>
      </c>
      <c r="AA66" s="125">
        <f>-'Inversión 1 financiada'!L66</f>
        <v>0</v>
      </c>
      <c r="AB66" s="125">
        <f>-'Inversión 1 financiada'!M66</f>
        <v>0</v>
      </c>
      <c r="AC66" s="125">
        <f>-'Inversión 1 financiada'!N66</f>
        <v>0</v>
      </c>
      <c r="AD66" s="125">
        <f>-'Inversión 1 financiada'!O66</f>
        <v>0</v>
      </c>
      <c r="AE66" s="125">
        <f>-'Inversión 1 financiada'!P66</f>
        <v>0</v>
      </c>
      <c r="AF66" s="125">
        <f>-'Inversión 1 financiada'!Q66</f>
        <v>0</v>
      </c>
      <c r="AG66" s="125">
        <f>-'Inversión 1 financiada'!R66</f>
        <v>0</v>
      </c>
      <c r="AH66" s="125">
        <f>-'Inversión 1 financiada'!S66</f>
        <v>0</v>
      </c>
      <c r="AI66" s="125">
        <f>-'Inversión 1 financiada'!T66</f>
        <v>0</v>
      </c>
      <c r="AJ66" s="125">
        <f>-'Inversión 1 financiada'!U66</f>
        <v>0</v>
      </c>
      <c r="AK66" s="125">
        <f>-'Inversión 1 financiada'!V66</f>
        <v>0</v>
      </c>
      <c r="AL66" s="125">
        <f>-'Inversión 1 financiada'!W66</f>
        <v>0</v>
      </c>
      <c r="AM66" s="125">
        <f>-'Inversión 1 financiada'!X66</f>
        <v>0</v>
      </c>
      <c r="AN66" s="125">
        <f>-'Inversión 1 financiada'!Y66</f>
        <v>0</v>
      </c>
      <c r="AO66" s="125">
        <f>-'Inversión 1 financiada'!Z66</f>
        <v>0</v>
      </c>
      <c r="AP66" s="125">
        <f>-'Inversión 1 financiada'!AA66</f>
        <v>0</v>
      </c>
      <c r="AQ66" s="125">
        <f>-'Inversión 1 financiada'!AB66</f>
        <v>0</v>
      </c>
      <c r="AR66" s="125">
        <f>-'Inversión 1 financiada'!AC66</f>
        <v>0</v>
      </c>
      <c r="AS66" s="125">
        <f>-'Inversión 1 financiada'!AD66</f>
        <v>0</v>
      </c>
      <c r="AT66" s="125">
        <f>-'Inversión 1 financiada'!AE66</f>
        <v>0</v>
      </c>
      <c r="AU66" s="125">
        <f>-'Inversión 1 financiada'!AF66</f>
        <v>0</v>
      </c>
      <c r="AV66" s="125">
        <f>-'Inversión 1 financiada'!AG66</f>
        <v>0</v>
      </c>
      <c r="AW66" s="125">
        <f>-'Inversión 1 financiada'!AH66</f>
        <v>0</v>
      </c>
      <c r="AX66" s="125">
        <f>-'Inversión 1 financiada'!AI66</f>
        <v>0</v>
      </c>
      <c r="AY66" s="125">
        <f>-'Inversión 1 financiada'!AJ66</f>
        <v>0</v>
      </c>
      <c r="AZ66" s="125">
        <f>-'Inversión 1 financiada'!AK66</f>
        <v>0</v>
      </c>
      <c r="BA66" s="125">
        <f>-'Inversión 1 financiada'!AL66</f>
        <v>0</v>
      </c>
      <c r="BB66" s="125">
        <f>-'Inversión 1 financiada'!AM66</f>
        <v>0</v>
      </c>
      <c r="BC66" s="125">
        <f>-'Inversión 1 financiada'!AN66</f>
        <v>0</v>
      </c>
      <c r="BD66" s="125">
        <f>-'Inversión 1 financiada'!AO66</f>
        <v>0</v>
      </c>
      <c r="BE66" s="125">
        <f>-'Inversión 1 financiada'!AP66</f>
        <v>0</v>
      </c>
      <c r="BF66" s="125">
        <f>-'Inversión 1 financiada'!AQ66</f>
        <v>0</v>
      </c>
      <c r="BG66" s="125">
        <f>-'Inversión 1 financiada'!AR66</f>
        <v>0</v>
      </c>
      <c r="BH66" s="125">
        <f>-'Inversión 1 financiada'!AS66</f>
        <v>0</v>
      </c>
      <c r="BI66" s="125">
        <f>-'Inversión 1 financiada'!AT66</f>
        <v>0</v>
      </c>
      <c r="BJ66" s="125">
        <f>-'Inversión 1 financiada'!AU66</f>
        <v>0</v>
      </c>
      <c r="BK66" s="125">
        <f>-'Inversión 1 financiada'!AV66</f>
        <v>0</v>
      </c>
      <c r="BL66" s="125">
        <f>-'Inversión 1 financiada'!AW66</f>
        <v>0</v>
      </c>
      <c r="BM66" s="125">
        <f>-'Inversión 1 financiada'!AX66</f>
        <v>0</v>
      </c>
      <c r="BN66" s="125">
        <f>-'Inversión 1 financiada'!AY66</f>
        <v>0</v>
      </c>
      <c r="BO66" s="125">
        <f>-'Inversión 1 financiada'!AZ66</f>
        <v>0</v>
      </c>
      <c r="BP66" s="125">
        <f>-'Inversión 1 financiada'!BA66</f>
        <v>0</v>
      </c>
      <c r="BQ66" s="125">
        <f>-'Inversión 1 financiada'!BB66</f>
        <v>0</v>
      </c>
      <c r="BR66" s="125">
        <f>-'Inversión 1 financiada'!BC66</f>
        <v>0</v>
      </c>
    </row>
    <row r="67" spans="2:70" x14ac:dyDescent="0.25">
      <c r="B67" s="59" t="s">
        <v>334</v>
      </c>
      <c r="C67" s="62" t="str">
        <f>+VLOOKUP(B67,'resumen UCAP'!$A$5:$O$329,2,0)</f>
        <v>LUMINARIA NA 150W SEGUNDA</v>
      </c>
      <c r="D67" s="63">
        <f>+'Desmonte Infr. financiada'!D67</f>
        <v>169</v>
      </c>
      <c r="E67" s="63" t="str">
        <f>+VLOOKUP(B67,'resumen UCAP'!$A$5:$O$329,3,0)</f>
        <v>Un</v>
      </c>
      <c r="F67" s="64">
        <f>+VLOOKUP(B67,'resumen UCAP'!$A$5:$O$329,15,0)</f>
        <v>314653</v>
      </c>
      <c r="G67" s="123">
        <v>38</v>
      </c>
      <c r="H67" s="125"/>
      <c r="I67" s="125"/>
      <c r="J67" s="125"/>
      <c r="K67" s="125"/>
      <c r="L67" s="125"/>
      <c r="M67" s="125"/>
      <c r="N67" s="125"/>
      <c r="O67" s="125"/>
      <c r="P67" s="125"/>
      <c r="Q67" s="125"/>
      <c r="R67" s="125"/>
      <c r="S67" s="125"/>
      <c r="T67" s="125"/>
      <c r="U67" s="125"/>
      <c r="V67" s="125"/>
      <c r="W67" s="125">
        <f>-'Inversión 1 financiada'!H67</f>
        <v>0</v>
      </c>
      <c r="X67" s="125">
        <f>-'Inversión 1 financiada'!I67</f>
        <v>0</v>
      </c>
      <c r="Y67" s="125">
        <f>-'Inversión 1 financiada'!J67</f>
        <v>0</v>
      </c>
      <c r="Z67" s="125">
        <f>-'Inversión 1 financiada'!K67</f>
        <v>0</v>
      </c>
      <c r="AA67" s="125">
        <f>-'Inversión 1 financiada'!L67</f>
        <v>0</v>
      </c>
      <c r="AB67" s="125">
        <f>-'Inversión 1 financiada'!M67</f>
        <v>0</v>
      </c>
      <c r="AC67" s="125">
        <f>-'Inversión 1 financiada'!N67</f>
        <v>0</v>
      </c>
      <c r="AD67" s="125">
        <f>-'Inversión 1 financiada'!O67</f>
        <v>0</v>
      </c>
      <c r="AE67" s="125">
        <f>-'Inversión 1 financiada'!P67</f>
        <v>0</v>
      </c>
      <c r="AF67" s="125">
        <f>-'Inversión 1 financiada'!Q67</f>
        <v>0</v>
      </c>
      <c r="AG67" s="125">
        <f>-'Inversión 1 financiada'!R67</f>
        <v>0</v>
      </c>
      <c r="AH67" s="125">
        <f>-'Inversión 1 financiada'!S67</f>
        <v>0</v>
      </c>
      <c r="AI67" s="125">
        <f>-'Inversión 1 financiada'!T67</f>
        <v>0</v>
      </c>
      <c r="AJ67" s="125">
        <f>-'Inversión 1 financiada'!U67</f>
        <v>0</v>
      </c>
      <c r="AK67" s="125">
        <f>-'Inversión 1 financiada'!V67</f>
        <v>0</v>
      </c>
      <c r="AL67" s="125">
        <f>-'Inversión 1 financiada'!W67</f>
        <v>0</v>
      </c>
      <c r="AM67" s="125">
        <f>-'Inversión 1 financiada'!X67</f>
        <v>0</v>
      </c>
      <c r="AN67" s="125">
        <f>-'Inversión 1 financiada'!Y67</f>
        <v>0</v>
      </c>
      <c r="AO67" s="125">
        <f>-'Inversión 1 financiada'!Z67</f>
        <v>0</v>
      </c>
      <c r="AP67" s="125">
        <f>-'Inversión 1 financiada'!AA67</f>
        <v>0</v>
      </c>
      <c r="AQ67" s="125">
        <f>-'Inversión 1 financiada'!AB67</f>
        <v>0</v>
      </c>
      <c r="AR67" s="125">
        <f>-'Inversión 1 financiada'!AC67</f>
        <v>0</v>
      </c>
      <c r="AS67" s="125">
        <f>-'Inversión 1 financiada'!AD67</f>
        <v>0</v>
      </c>
      <c r="AT67" s="125">
        <f>-'Inversión 1 financiada'!AE67</f>
        <v>0</v>
      </c>
      <c r="AU67" s="125">
        <f>-'Inversión 1 financiada'!AF67</f>
        <v>0</v>
      </c>
      <c r="AV67" s="125">
        <f>-'Inversión 1 financiada'!AG67</f>
        <v>0</v>
      </c>
      <c r="AW67" s="125">
        <f>-'Inversión 1 financiada'!AH67</f>
        <v>0</v>
      </c>
      <c r="AX67" s="125">
        <f>-'Inversión 1 financiada'!AI67</f>
        <v>0</v>
      </c>
      <c r="AY67" s="125">
        <f>-'Inversión 1 financiada'!AJ67</f>
        <v>0</v>
      </c>
      <c r="AZ67" s="125">
        <f>-'Inversión 1 financiada'!AK67</f>
        <v>0</v>
      </c>
      <c r="BA67" s="125">
        <f>-'Inversión 1 financiada'!AL67</f>
        <v>0</v>
      </c>
      <c r="BB67" s="125">
        <f>-'Inversión 1 financiada'!AM67</f>
        <v>0</v>
      </c>
      <c r="BC67" s="125">
        <f>-'Inversión 1 financiada'!AN67</f>
        <v>0</v>
      </c>
      <c r="BD67" s="125">
        <f>-'Inversión 1 financiada'!AO67</f>
        <v>0</v>
      </c>
      <c r="BE67" s="125">
        <f>-'Inversión 1 financiada'!AP67</f>
        <v>0</v>
      </c>
      <c r="BF67" s="125">
        <f>-'Inversión 1 financiada'!AQ67</f>
        <v>0</v>
      </c>
      <c r="BG67" s="125">
        <f>-'Inversión 1 financiada'!AR67</f>
        <v>0</v>
      </c>
      <c r="BH67" s="125">
        <f>-'Inversión 1 financiada'!AS67</f>
        <v>0</v>
      </c>
      <c r="BI67" s="125">
        <f>-'Inversión 1 financiada'!AT67</f>
        <v>0</v>
      </c>
      <c r="BJ67" s="125">
        <f>-'Inversión 1 financiada'!AU67</f>
        <v>0</v>
      </c>
      <c r="BK67" s="125">
        <f>-'Inversión 1 financiada'!AV67</f>
        <v>0</v>
      </c>
      <c r="BL67" s="125">
        <f>-'Inversión 1 financiada'!AW67</f>
        <v>0</v>
      </c>
      <c r="BM67" s="125">
        <f>-'Inversión 1 financiada'!AX67</f>
        <v>0</v>
      </c>
      <c r="BN67" s="125">
        <f>-'Inversión 1 financiada'!AY67</f>
        <v>0</v>
      </c>
      <c r="BO67" s="125">
        <f>-'Inversión 1 financiada'!AZ67</f>
        <v>0</v>
      </c>
      <c r="BP67" s="125">
        <f>-'Inversión 1 financiada'!BA67</f>
        <v>0</v>
      </c>
      <c r="BQ67" s="125">
        <f>-'Inversión 1 financiada'!BB67</f>
        <v>0</v>
      </c>
      <c r="BR67" s="125">
        <f>-'Inversión 1 financiada'!BC67</f>
        <v>0</v>
      </c>
    </row>
    <row r="68" spans="2:70" x14ac:dyDescent="0.25">
      <c r="B68" s="59" t="s">
        <v>335</v>
      </c>
      <c r="C68" s="62" t="str">
        <f>+VLOOKUP(B68,'resumen UCAP'!$A$5:$O$329,2,0)</f>
        <v>LUMINARIA LED 46W NUEVA</v>
      </c>
      <c r="D68" s="63">
        <f>+'Desmonte Infr. financiada'!D68</f>
        <v>46</v>
      </c>
      <c r="E68" s="63" t="str">
        <f>+VLOOKUP(B68,'resumen UCAP'!$A$5:$O$329,3,0)</f>
        <v>Un</v>
      </c>
      <c r="F68" s="64">
        <f>+VLOOKUP(B68,'resumen UCAP'!$A$5:$O$329,15,0)</f>
        <v>2469778</v>
      </c>
      <c r="G68" s="61">
        <v>90</v>
      </c>
      <c r="H68" s="125"/>
      <c r="I68" s="125"/>
      <c r="J68" s="125"/>
      <c r="K68" s="125"/>
      <c r="L68" s="125"/>
      <c r="M68" s="125"/>
      <c r="N68" s="125"/>
      <c r="O68" s="125"/>
      <c r="P68" s="125"/>
      <c r="Q68" s="125"/>
      <c r="R68" s="125"/>
      <c r="S68" s="125"/>
      <c r="T68" s="125"/>
      <c r="U68" s="125"/>
      <c r="V68" s="125"/>
      <c r="W68" s="125">
        <f>-'Inversión 1 financiada'!H68</f>
        <v>0</v>
      </c>
      <c r="X68" s="125">
        <f>-'Inversión 1 financiada'!I68</f>
        <v>0</v>
      </c>
      <c r="Y68" s="125">
        <f>-'Inversión 1 financiada'!J68</f>
        <v>0</v>
      </c>
      <c r="Z68" s="125">
        <f>-'Inversión 1 financiada'!K68</f>
        <v>0</v>
      </c>
      <c r="AA68" s="125">
        <f>-'Inversión 1 financiada'!L68</f>
        <v>0</v>
      </c>
      <c r="AB68" s="125">
        <f>-'Inversión 1 financiada'!M68</f>
        <v>0</v>
      </c>
      <c r="AC68" s="125">
        <f>-'Inversión 1 financiada'!N68</f>
        <v>0</v>
      </c>
      <c r="AD68" s="125">
        <f>-'Inversión 1 financiada'!O68</f>
        <v>0</v>
      </c>
      <c r="AE68" s="125">
        <f>-'Inversión 1 financiada'!P68</f>
        <v>0</v>
      </c>
      <c r="AF68" s="125">
        <f>-'Inversión 1 financiada'!Q68</f>
        <v>0</v>
      </c>
      <c r="AG68" s="125">
        <f>-'Inversión 1 financiada'!R68</f>
        <v>0</v>
      </c>
      <c r="AH68" s="125">
        <f>-'Inversión 1 financiada'!S68</f>
        <v>0</v>
      </c>
      <c r="AI68" s="125">
        <f>-'Inversión 1 financiada'!T68</f>
        <v>0</v>
      </c>
      <c r="AJ68" s="125">
        <f>-'Inversión 1 financiada'!U68</f>
        <v>0</v>
      </c>
      <c r="AK68" s="125">
        <f>-'Inversión 1 financiada'!V68</f>
        <v>0</v>
      </c>
      <c r="AL68" s="125">
        <f>-'Inversión 1 financiada'!W68</f>
        <v>0</v>
      </c>
      <c r="AM68" s="125">
        <f>-'Inversión 1 financiada'!X68</f>
        <v>0</v>
      </c>
      <c r="AN68" s="125">
        <f>-'Inversión 1 financiada'!Y68</f>
        <v>0</v>
      </c>
      <c r="AO68" s="125">
        <f>-'Inversión 1 financiada'!Z68</f>
        <v>0</v>
      </c>
      <c r="AP68" s="125">
        <f>-'Inversión 1 financiada'!AA68</f>
        <v>0</v>
      </c>
      <c r="AQ68" s="125">
        <f>-'Inversión 1 financiada'!AB68</f>
        <v>0</v>
      </c>
      <c r="AR68" s="125">
        <f>-'Inversión 1 financiada'!AC68</f>
        <v>0</v>
      </c>
      <c r="AS68" s="125">
        <f>-'Inversión 1 financiada'!AD68</f>
        <v>0</v>
      </c>
      <c r="AT68" s="125">
        <f>-'Inversión 1 financiada'!AE68</f>
        <v>0</v>
      </c>
      <c r="AU68" s="125">
        <f>-'Inversión 1 financiada'!AF68</f>
        <v>0</v>
      </c>
      <c r="AV68" s="125">
        <f>-'Inversión 1 financiada'!AG68</f>
        <v>0</v>
      </c>
      <c r="AW68" s="125">
        <f>-'Inversión 1 financiada'!AH68</f>
        <v>0</v>
      </c>
      <c r="AX68" s="125">
        <f>-'Inversión 1 financiada'!AI68</f>
        <v>0</v>
      </c>
      <c r="AY68" s="125">
        <f>-'Inversión 1 financiada'!AJ68</f>
        <v>0</v>
      </c>
      <c r="AZ68" s="125">
        <f>-'Inversión 1 financiada'!AK68</f>
        <v>0</v>
      </c>
      <c r="BA68" s="125">
        <f>-'Inversión 1 financiada'!AL68</f>
        <v>0</v>
      </c>
      <c r="BB68" s="125">
        <f>-'Inversión 1 financiada'!AM68</f>
        <v>0</v>
      </c>
      <c r="BC68" s="125">
        <f>-'Inversión 1 financiada'!AN68</f>
        <v>0</v>
      </c>
      <c r="BD68" s="125">
        <f>-'Inversión 1 financiada'!AO68</f>
        <v>0</v>
      </c>
      <c r="BE68" s="125">
        <f>-'Inversión 1 financiada'!AP68</f>
        <v>0</v>
      </c>
      <c r="BF68" s="125">
        <f>-'Inversión 1 financiada'!AQ68</f>
        <v>0</v>
      </c>
      <c r="BG68" s="125">
        <f>-'Inversión 1 financiada'!AR68</f>
        <v>0</v>
      </c>
      <c r="BH68" s="125">
        <f>-'Inversión 1 financiada'!AS68</f>
        <v>0</v>
      </c>
      <c r="BI68" s="125">
        <f>-'Inversión 1 financiada'!AT68</f>
        <v>0</v>
      </c>
      <c r="BJ68" s="125">
        <f>-'Inversión 1 financiada'!AU68</f>
        <v>0</v>
      </c>
      <c r="BK68" s="125">
        <f>-'Inversión 1 financiada'!AV68</f>
        <v>0</v>
      </c>
      <c r="BL68" s="125">
        <f>-'Inversión 1 financiada'!AW68</f>
        <v>0</v>
      </c>
      <c r="BM68" s="125">
        <f>-'Inversión 1 financiada'!AX68</f>
        <v>0</v>
      </c>
      <c r="BN68" s="125">
        <f>-'Inversión 1 financiada'!AY68</f>
        <v>0</v>
      </c>
      <c r="BO68" s="125">
        <f>-'Inversión 1 financiada'!AZ68</f>
        <v>0</v>
      </c>
      <c r="BP68" s="125">
        <f>-'Inversión 1 financiada'!BA68</f>
        <v>0</v>
      </c>
      <c r="BQ68" s="125">
        <f>-'Inversión 1 financiada'!BB68</f>
        <v>0</v>
      </c>
      <c r="BR68" s="125">
        <f>-'Inversión 1 financiada'!BC68</f>
        <v>0</v>
      </c>
    </row>
    <row r="69" spans="2:70" x14ac:dyDescent="0.25">
      <c r="B69" s="59" t="s">
        <v>336</v>
      </c>
      <c r="C69" s="62" t="str">
        <f>+VLOOKUP(B69,'resumen UCAP'!$A$5:$O$329,2,0)</f>
        <v>Luminaria sodio 100w</v>
      </c>
      <c r="D69" s="63">
        <f>+'Desmonte Infr. financiada'!D69</f>
        <v>115</v>
      </c>
      <c r="E69" s="63" t="str">
        <f>+VLOOKUP(B69,'resumen UCAP'!$A$5:$O$329,3,0)</f>
        <v>Un</v>
      </c>
      <c r="F69" s="64">
        <f>+VLOOKUP(B69,'resumen UCAP'!$A$5:$O$329,15,0)</f>
        <v>212389</v>
      </c>
      <c r="G69" s="123">
        <v>33</v>
      </c>
      <c r="H69" s="125"/>
      <c r="I69" s="125"/>
      <c r="J69" s="125"/>
      <c r="K69" s="125"/>
      <c r="L69" s="125"/>
      <c r="M69" s="125"/>
      <c r="N69" s="125"/>
      <c r="O69" s="125"/>
      <c r="P69" s="125"/>
      <c r="Q69" s="125"/>
      <c r="R69" s="125"/>
      <c r="S69" s="125"/>
      <c r="T69" s="125"/>
      <c r="U69" s="125"/>
      <c r="V69" s="125"/>
      <c r="W69" s="125">
        <f>-'Inversión 1 financiada'!H69</f>
        <v>0</v>
      </c>
      <c r="X69" s="125">
        <f>-'Inversión 1 financiada'!I69</f>
        <v>0</v>
      </c>
      <c r="Y69" s="125">
        <f>-'Inversión 1 financiada'!J69</f>
        <v>0</v>
      </c>
      <c r="Z69" s="125">
        <f>-'Inversión 1 financiada'!K69</f>
        <v>0</v>
      </c>
      <c r="AA69" s="125">
        <f>-'Inversión 1 financiada'!L69</f>
        <v>0</v>
      </c>
      <c r="AB69" s="125">
        <f>-'Inversión 1 financiada'!M69</f>
        <v>0</v>
      </c>
      <c r="AC69" s="125">
        <f>-'Inversión 1 financiada'!N69</f>
        <v>0</v>
      </c>
      <c r="AD69" s="125">
        <f>-'Inversión 1 financiada'!O69</f>
        <v>0</v>
      </c>
      <c r="AE69" s="125">
        <f>-'Inversión 1 financiada'!P69</f>
        <v>0</v>
      </c>
      <c r="AF69" s="125">
        <f>-'Inversión 1 financiada'!Q69</f>
        <v>0</v>
      </c>
      <c r="AG69" s="125">
        <f>-'Inversión 1 financiada'!R69</f>
        <v>0</v>
      </c>
      <c r="AH69" s="125">
        <f>-'Inversión 1 financiada'!S69</f>
        <v>0</v>
      </c>
      <c r="AI69" s="125">
        <f>-'Inversión 1 financiada'!T69</f>
        <v>0</v>
      </c>
      <c r="AJ69" s="125">
        <f>-'Inversión 1 financiada'!U69</f>
        <v>0</v>
      </c>
      <c r="AK69" s="125">
        <f>-'Inversión 1 financiada'!V69</f>
        <v>0</v>
      </c>
      <c r="AL69" s="125">
        <f>-'Inversión 1 financiada'!W69</f>
        <v>0</v>
      </c>
      <c r="AM69" s="125">
        <f>-'Inversión 1 financiada'!X69</f>
        <v>0</v>
      </c>
      <c r="AN69" s="125">
        <f>-'Inversión 1 financiada'!Y69</f>
        <v>0</v>
      </c>
      <c r="AO69" s="125">
        <f>-'Inversión 1 financiada'!Z69</f>
        <v>0</v>
      </c>
      <c r="AP69" s="125">
        <f>-'Inversión 1 financiada'!AA69</f>
        <v>0</v>
      </c>
      <c r="AQ69" s="125">
        <f>-'Inversión 1 financiada'!AB69</f>
        <v>0</v>
      </c>
      <c r="AR69" s="125">
        <f>-'Inversión 1 financiada'!AC69</f>
        <v>0</v>
      </c>
      <c r="AS69" s="125">
        <f>-'Inversión 1 financiada'!AD69</f>
        <v>0</v>
      </c>
      <c r="AT69" s="125">
        <f>-'Inversión 1 financiada'!AE69</f>
        <v>0</v>
      </c>
      <c r="AU69" s="125">
        <f>-'Inversión 1 financiada'!AF69</f>
        <v>0</v>
      </c>
      <c r="AV69" s="125">
        <f>-'Inversión 1 financiada'!AG69</f>
        <v>0</v>
      </c>
      <c r="AW69" s="125">
        <f>-'Inversión 1 financiada'!AH69</f>
        <v>0</v>
      </c>
      <c r="AX69" s="125">
        <f>-'Inversión 1 financiada'!AI69</f>
        <v>0</v>
      </c>
      <c r="AY69" s="125">
        <f>-'Inversión 1 financiada'!AJ69</f>
        <v>0</v>
      </c>
      <c r="AZ69" s="125">
        <f>-'Inversión 1 financiada'!AK69</f>
        <v>0</v>
      </c>
      <c r="BA69" s="125">
        <f>-'Inversión 1 financiada'!AL69</f>
        <v>0</v>
      </c>
      <c r="BB69" s="125">
        <f>-'Inversión 1 financiada'!AM69</f>
        <v>0</v>
      </c>
      <c r="BC69" s="125">
        <f>-'Inversión 1 financiada'!AN69</f>
        <v>0</v>
      </c>
      <c r="BD69" s="125">
        <f>-'Inversión 1 financiada'!AO69</f>
        <v>0</v>
      </c>
      <c r="BE69" s="125">
        <f>-'Inversión 1 financiada'!AP69</f>
        <v>0</v>
      </c>
      <c r="BF69" s="125">
        <f>-'Inversión 1 financiada'!AQ69</f>
        <v>0</v>
      </c>
      <c r="BG69" s="125">
        <f>-'Inversión 1 financiada'!AR69</f>
        <v>0</v>
      </c>
      <c r="BH69" s="125">
        <f>-'Inversión 1 financiada'!AS69</f>
        <v>0</v>
      </c>
      <c r="BI69" s="125">
        <f>-'Inversión 1 financiada'!AT69</f>
        <v>0</v>
      </c>
      <c r="BJ69" s="125">
        <f>-'Inversión 1 financiada'!AU69</f>
        <v>0</v>
      </c>
      <c r="BK69" s="125">
        <f>-'Inversión 1 financiada'!AV69</f>
        <v>0</v>
      </c>
      <c r="BL69" s="125">
        <f>-'Inversión 1 financiada'!AW69</f>
        <v>0</v>
      </c>
      <c r="BM69" s="125">
        <f>-'Inversión 1 financiada'!AX69</f>
        <v>0</v>
      </c>
      <c r="BN69" s="125">
        <f>-'Inversión 1 financiada'!AY69</f>
        <v>0</v>
      </c>
      <c r="BO69" s="125">
        <f>-'Inversión 1 financiada'!AZ69</f>
        <v>0</v>
      </c>
      <c r="BP69" s="125">
        <f>-'Inversión 1 financiada'!BA69</f>
        <v>0</v>
      </c>
      <c r="BQ69" s="125">
        <f>-'Inversión 1 financiada'!BB69</f>
        <v>0</v>
      </c>
      <c r="BR69" s="125">
        <f>-'Inversión 1 financiada'!BC69</f>
        <v>0</v>
      </c>
    </row>
    <row r="70" spans="2:70" x14ac:dyDescent="0.25">
      <c r="B70" s="59" t="s">
        <v>337</v>
      </c>
      <c r="C70" s="62" t="str">
        <f>+VLOOKUP(B70,'resumen UCAP'!$A$5:$O$329,2,0)</f>
        <v>PROYECTOR MH 250W NUEVA</v>
      </c>
      <c r="D70" s="63">
        <f>+'Desmonte Infr. financiada'!D70</f>
        <v>279</v>
      </c>
      <c r="E70" s="63" t="str">
        <f>+VLOOKUP(B70,'resumen UCAP'!$A$5:$O$329,3,0)</f>
        <v>Un</v>
      </c>
      <c r="F70" s="64">
        <f>+VLOOKUP(B70,'resumen UCAP'!$A$5:$O$329,15,0)</f>
        <v>351349</v>
      </c>
      <c r="G70" s="124">
        <v>15</v>
      </c>
      <c r="H70" s="125"/>
      <c r="I70" s="125"/>
      <c r="J70" s="125"/>
      <c r="K70" s="125"/>
      <c r="L70" s="125"/>
      <c r="M70" s="125"/>
      <c r="N70" s="125"/>
      <c r="O70" s="125"/>
      <c r="P70" s="125"/>
      <c r="Q70" s="125"/>
      <c r="R70" s="125"/>
      <c r="S70" s="125"/>
      <c r="T70" s="125"/>
      <c r="U70" s="125"/>
      <c r="V70" s="125"/>
      <c r="W70" s="125">
        <f>-'Inversión 1 financiada'!H70</f>
        <v>0</v>
      </c>
      <c r="X70" s="125">
        <f>-'Inversión 1 financiada'!I70</f>
        <v>0</v>
      </c>
      <c r="Y70" s="125">
        <f>-'Inversión 1 financiada'!J70</f>
        <v>0</v>
      </c>
      <c r="Z70" s="125">
        <f>-'Inversión 1 financiada'!K70</f>
        <v>0</v>
      </c>
      <c r="AA70" s="125">
        <f>-'Inversión 1 financiada'!L70</f>
        <v>0</v>
      </c>
      <c r="AB70" s="125">
        <f>-'Inversión 1 financiada'!M70</f>
        <v>0</v>
      </c>
      <c r="AC70" s="125">
        <f>-'Inversión 1 financiada'!N70</f>
        <v>0</v>
      </c>
      <c r="AD70" s="125">
        <f>-'Inversión 1 financiada'!O70</f>
        <v>0</v>
      </c>
      <c r="AE70" s="125">
        <f>-'Inversión 1 financiada'!P70</f>
        <v>0</v>
      </c>
      <c r="AF70" s="125">
        <f>-'Inversión 1 financiada'!Q70</f>
        <v>0</v>
      </c>
      <c r="AG70" s="125">
        <f>-'Inversión 1 financiada'!R70</f>
        <v>0</v>
      </c>
      <c r="AH70" s="125">
        <f>-'Inversión 1 financiada'!S70</f>
        <v>0</v>
      </c>
      <c r="AI70" s="125">
        <f>-'Inversión 1 financiada'!T70</f>
        <v>0</v>
      </c>
      <c r="AJ70" s="125">
        <f>-'Inversión 1 financiada'!U70</f>
        <v>0</v>
      </c>
      <c r="AK70" s="125">
        <f>-'Inversión 1 financiada'!V70</f>
        <v>0</v>
      </c>
      <c r="AL70" s="125">
        <f>-'Inversión 1 financiada'!W70</f>
        <v>0</v>
      </c>
      <c r="AM70" s="125">
        <f>-'Inversión 1 financiada'!X70</f>
        <v>0</v>
      </c>
      <c r="AN70" s="125">
        <f>-'Inversión 1 financiada'!Y70</f>
        <v>0</v>
      </c>
      <c r="AO70" s="125">
        <f>-'Inversión 1 financiada'!Z70</f>
        <v>0</v>
      </c>
      <c r="AP70" s="125">
        <f>-'Inversión 1 financiada'!AA70</f>
        <v>0</v>
      </c>
      <c r="AQ70" s="125">
        <f>-'Inversión 1 financiada'!AB70</f>
        <v>0</v>
      </c>
      <c r="AR70" s="125">
        <f>-'Inversión 1 financiada'!AC70</f>
        <v>0</v>
      </c>
      <c r="AS70" s="125">
        <f>-'Inversión 1 financiada'!AD70</f>
        <v>0</v>
      </c>
      <c r="AT70" s="125">
        <f>-'Inversión 1 financiada'!AE70</f>
        <v>0</v>
      </c>
      <c r="AU70" s="125">
        <f>-'Inversión 1 financiada'!AF70</f>
        <v>0</v>
      </c>
      <c r="AV70" s="125">
        <f>-'Inversión 1 financiada'!AG70</f>
        <v>0</v>
      </c>
      <c r="AW70" s="125">
        <f>-'Inversión 1 financiada'!AH70</f>
        <v>0</v>
      </c>
      <c r="AX70" s="125">
        <f>-'Inversión 1 financiada'!AI70</f>
        <v>0</v>
      </c>
      <c r="AY70" s="125">
        <f>-'Inversión 1 financiada'!AJ70</f>
        <v>0</v>
      </c>
      <c r="AZ70" s="125">
        <f>-'Inversión 1 financiada'!AK70</f>
        <v>0</v>
      </c>
      <c r="BA70" s="125">
        <f>-'Inversión 1 financiada'!AL70</f>
        <v>0</v>
      </c>
      <c r="BB70" s="125">
        <f>-'Inversión 1 financiada'!AM70</f>
        <v>0</v>
      </c>
      <c r="BC70" s="125">
        <f>-'Inversión 1 financiada'!AN70</f>
        <v>0</v>
      </c>
      <c r="BD70" s="125">
        <f>-'Inversión 1 financiada'!AO70</f>
        <v>0</v>
      </c>
      <c r="BE70" s="125">
        <f>-'Inversión 1 financiada'!AP70</f>
        <v>0</v>
      </c>
      <c r="BF70" s="125">
        <f>-'Inversión 1 financiada'!AQ70</f>
        <v>0</v>
      </c>
      <c r="BG70" s="125">
        <f>-'Inversión 1 financiada'!AR70</f>
        <v>0</v>
      </c>
      <c r="BH70" s="125">
        <f>-'Inversión 1 financiada'!AS70</f>
        <v>0</v>
      </c>
      <c r="BI70" s="125">
        <f>-'Inversión 1 financiada'!AT70</f>
        <v>0</v>
      </c>
      <c r="BJ70" s="125">
        <f>-'Inversión 1 financiada'!AU70</f>
        <v>0</v>
      </c>
      <c r="BK70" s="125">
        <f>-'Inversión 1 financiada'!AV70</f>
        <v>0</v>
      </c>
      <c r="BL70" s="125">
        <f>-'Inversión 1 financiada'!AW70</f>
        <v>0</v>
      </c>
      <c r="BM70" s="125">
        <f>-'Inversión 1 financiada'!AX70</f>
        <v>0</v>
      </c>
      <c r="BN70" s="125">
        <f>-'Inversión 1 financiada'!AY70</f>
        <v>0</v>
      </c>
      <c r="BO70" s="125">
        <f>-'Inversión 1 financiada'!AZ70</f>
        <v>0</v>
      </c>
      <c r="BP70" s="125">
        <f>-'Inversión 1 financiada'!BA70</f>
        <v>0</v>
      </c>
      <c r="BQ70" s="125">
        <f>-'Inversión 1 financiada'!BB70</f>
        <v>0</v>
      </c>
      <c r="BR70" s="125">
        <f>-'Inversión 1 financiada'!BC70</f>
        <v>0</v>
      </c>
    </row>
    <row r="71" spans="2:70" x14ac:dyDescent="0.25">
      <c r="B71" s="59" t="s">
        <v>338</v>
      </c>
      <c r="C71" s="62" t="str">
        <f>+VLOOKUP(B71,'resumen UCAP'!$A$5:$O$329,2,0)</f>
        <v>LUMINARIA NA 250W SEGUNDA</v>
      </c>
      <c r="D71" s="63">
        <f>+'Desmonte Infr. financiada'!D71</f>
        <v>279</v>
      </c>
      <c r="E71" s="63" t="str">
        <f>+VLOOKUP(B71,'resumen UCAP'!$A$5:$O$329,3,0)</f>
        <v>Un</v>
      </c>
      <c r="F71" s="64">
        <f>+VLOOKUP(B71,'resumen UCAP'!$A$5:$O$329,15,0)</f>
        <v>435463</v>
      </c>
      <c r="G71" s="123">
        <v>49</v>
      </c>
      <c r="H71" s="125"/>
      <c r="I71" s="125"/>
      <c r="J71" s="125"/>
      <c r="K71" s="125"/>
      <c r="L71" s="125"/>
      <c r="M71" s="125"/>
      <c r="N71" s="125"/>
      <c r="O71" s="125"/>
      <c r="P71" s="125"/>
      <c r="Q71" s="125"/>
      <c r="R71" s="125"/>
      <c r="S71" s="125"/>
      <c r="T71" s="125"/>
      <c r="U71" s="125"/>
      <c r="V71" s="125"/>
      <c r="W71" s="125">
        <f>-'Inversión 1 financiada'!H71</f>
        <v>0</v>
      </c>
      <c r="X71" s="125">
        <f>-'Inversión 1 financiada'!I71</f>
        <v>0</v>
      </c>
      <c r="Y71" s="125">
        <f>-'Inversión 1 financiada'!J71</f>
        <v>0</v>
      </c>
      <c r="Z71" s="125">
        <f>-'Inversión 1 financiada'!K71</f>
        <v>0</v>
      </c>
      <c r="AA71" s="125">
        <f>-'Inversión 1 financiada'!L71</f>
        <v>0</v>
      </c>
      <c r="AB71" s="125">
        <f>-'Inversión 1 financiada'!M71</f>
        <v>0</v>
      </c>
      <c r="AC71" s="125">
        <f>-'Inversión 1 financiada'!N71</f>
        <v>0</v>
      </c>
      <c r="AD71" s="125">
        <f>-'Inversión 1 financiada'!O71</f>
        <v>0</v>
      </c>
      <c r="AE71" s="125">
        <f>-'Inversión 1 financiada'!P71</f>
        <v>0</v>
      </c>
      <c r="AF71" s="125">
        <f>-'Inversión 1 financiada'!Q71</f>
        <v>0</v>
      </c>
      <c r="AG71" s="125">
        <f>-'Inversión 1 financiada'!R71</f>
        <v>0</v>
      </c>
      <c r="AH71" s="125">
        <f>-'Inversión 1 financiada'!S71</f>
        <v>0</v>
      </c>
      <c r="AI71" s="125">
        <f>-'Inversión 1 financiada'!T71</f>
        <v>0</v>
      </c>
      <c r="AJ71" s="125">
        <f>-'Inversión 1 financiada'!U71</f>
        <v>0</v>
      </c>
      <c r="AK71" s="125">
        <f>-'Inversión 1 financiada'!V71</f>
        <v>0</v>
      </c>
      <c r="AL71" s="125">
        <f>-'Inversión 1 financiada'!W71</f>
        <v>0</v>
      </c>
      <c r="AM71" s="125">
        <f>-'Inversión 1 financiada'!X71</f>
        <v>0</v>
      </c>
      <c r="AN71" s="125">
        <f>-'Inversión 1 financiada'!Y71</f>
        <v>0</v>
      </c>
      <c r="AO71" s="125">
        <f>-'Inversión 1 financiada'!Z71</f>
        <v>0</v>
      </c>
      <c r="AP71" s="125">
        <f>-'Inversión 1 financiada'!AA71</f>
        <v>0</v>
      </c>
      <c r="AQ71" s="125">
        <f>-'Inversión 1 financiada'!AB71</f>
        <v>0</v>
      </c>
      <c r="AR71" s="125">
        <f>-'Inversión 1 financiada'!AC71</f>
        <v>0</v>
      </c>
      <c r="AS71" s="125">
        <f>-'Inversión 1 financiada'!AD71</f>
        <v>0</v>
      </c>
      <c r="AT71" s="125">
        <f>-'Inversión 1 financiada'!AE71</f>
        <v>0</v>
      </c>
      <c r="AU71" s="125">
        <f>-'Inversión 1 financiada'!AF71</f>
        <v>0</v>
      </c>
      <c r="AV71" s="125">
        <f>-'Inversión 1 financiada'!AG71</f>
        <v>0</v>
      </c>
      <c r="AW71" s="125">
        <f>-'Inversión 1 financiada'!AH71</f>
        <v>0</v>
      </c>
      <c r="AX71" s="125">
        <f>-'Inversión 1 financiada'!AI71</f>
        <v>0</v>
      </c>
      <c r="AY71" s="125">
        <f>-'Inversión 1 financiada'!AJ71</f>
        <v>0</v>
      </c>
      <c r="AZ71" s="125">
        <f>-'Inversión 1 financiada'!AK71</f>
        <v>0</v>
      </c>
      <c r="BA71" s="125">
        <f>-'Inversión 1 financiada'!AL71</f>
        <v>0</v>
      </c>
      <c r="BB71" s="125">
        <f>-'Inversión 1 financiada'!AM71</f>
        <v>0</v>
      </c>
      <c r="BC71" s="125">
        <f>-'Inversión 1 financiada'!AN71</f>
        <v>0</v>
      </c>
      <c r="BD71" s="125">
        <f>-'Inversión 1 financiada'!AO71</f>
        <v>0</v>
      </c>
      <c r="BE71" s="125">
        <f>-'Inversión 1 financiada'!AP71</f>
        <v>0</v>
      </c>
      <c r="BF71" s="125">
        <f>-'Inversión 1 financiada'!AQ71</f>
        <v>0</v>
      </c>
      <c r="BG71" s="125">
        <f>-'Inversión 1 financiada'!AR71</f>
        <v>0</v>
      </c>
      <c r="BH71" s="125">
        <f>-'Inversión 1 financiada'!AS71</f>
        <v>0</v>
      </c>
      <c r="BI71" s="125">
        <f>-'Inversión 1 financiada'!AT71</f>
        <v>0</v>
      </c>
      <c r="BJ71" s="125">
        <f>-'Inversión 1 financiada'!AU71</f>
        <v>0</v>
      </c>
      <c r="BK71" s="125">
        <f>-'Inversión 1 financiada'!AV71</f>
        <v>0</v>
      </c>
      <c r="BL71" s="125">
        <f>-'Inversión 1 financiada'!AW71</f>
        <v>0</v>
      </c>
      <c r="BM71" s="125">
        <f>-'Inversión 1 financiada'!AX71</f>
        <v>0</v>
      </c>
      <c r="BN71" s="125">
        <f>-'Inversión 1 financiada'!AY71</f>
        <v>0</v>
      </c>
      <c r="BO71" s="125">
        <f>-'Inversión 1 financiada'!AZ71</f>
        <v>0</v>
      </c>
      <c r="BP71" s="125">
        <f>-'Inversión 1 financiada'!BA71</f>
        <v>0</v>
      </c>
      <c r="BQ71" s="125">
        <f>-'Inversión 1 financiada'!BB71</f>
        <v>0</v>
      </c>
      <c r="BR71" s="125">
        <f>-'Inversión 1 financiada'!BC71</f>
        <v>0</v>
      </c>
    </row>
    <row r="72" spans="2:70" x14ac:dyDescent="0.25">
      <c r="B72" s="59" t="s">
        <v>339</v>
      </c>
      <c r="C72" s="62" t="str">
        <f>+VLOOKUP(B72,'resumen UCAP'!$A$5:$O$329,2,0)</f>
        <v>PROYECTOR MH 250W SEGUNDA</v>
      </c>
      <c r="D72" s="63">
        <f>+'Desmonte Infr. financiada'!D72</f>
        <v>279</v>
      </c>
      <c r="E72" s="63" t="str">
        <f>+VLOOKUP(B72,'resumen UCAP'!$A$5:$O$329,3,0)</f>
        <v>Un</v>
      </c>
      <c r="F72" s="64">
        <f>+VLOOKUP(B72,'resumen UCAP'!$A$5:$O$329,15,0)</f>
        <v>413027</v>
      </c>
      <c r="G72" s="124">
        <v>36</v>
      </c>
      <c r="H72" s="125"/>
      <c r="I72" s="125"/>
      <c r="J72" s="125"/>
      <c r="K72" s="125"/>
      <c r="L72" s="125"/>
      <c r="M72" s="125"/>
      <c r="N72" s="125"/>
      <c r="O72" s="125"/>
      <c r="P72" s="125"/>
      <c r="Q72" s="125"/>
      <c r="R72" s="125"/>
      <c r="S72" s="125"/>
      <c r="T72" s="125"/>
      <c r="U72" s="125"/>
      <c r="V72" s="125"/>
      <c r="W72" s="125">
        <f>-'Inversión 1 financiada'!H72</f>
        <v>0</v>
      </c>
      <c r="X72" s="125">
        <f>-'Inversión 1 financiada'!I72</f>
        <v>0</v>
      </c>
      <c r="Y72" s="125">
        <f>-'Inversión 1 financiada'!J72</f>
        <v>0</v>
      </c>
      <c r="Z72" s="125">
        <f>-'Inversión 1 financiada'!K72</f>
        <v>0</v>
      </c>
      <c r="AA72" s="125">
        <f>-'Inversión 1 financiada'!L72</f>
        <v>0</v>
      </c>
      <c r="AB72" s="125">
        <f>-'Inversión 1 financiada'!M72</f>
        <v>0</v>
      </c>
      <c r="AC72" s="125">
        <f>-'Inversión 1 financiada'!N72</f>
        <v>0</v>
      </c>
      <c r="AD72" s="125">
        <f>-'Inversión 1 financiada'!O72</f>
        <v>0</v>
      </c>
      <c r="AE72" s="125">
        <f>-'Inversión 1 financiada'!P72</f>
        <v>0</v>
      </c>
      <c r="AF72" s="125">
        <f>-'Inversión 1 financiada'!Q72</f>
        <v>0</v>
      </c>
      <c r="AG72" s="125">
        <f>-'Inversión 1 financiada'!R72</f>
        <v>0</v>
      </c>
      <c r="AH72" s="125">
        <f>-'Inversión 1 financiada'!S72</f>
        <v>0</v>
      </c>
      <c r="AI72" s="125">
        <f>-'Inversión 1 financiada'!T72</f>
        <v>0</v>
      </c>
      <c r="AJ72" s="125">
        <f>-'Inversión 1 financiada'!U72</f>
        <v>0</v>
      </c>
      <c r="AK72" s="125">
        <f>-'Inversión 1 financiada'!V72</f>
        <v>0</v>
      </c>
      <c r="AL72" s="125">
        <f>-'Inversión 1 financiada'!W72</f>
        <v>0</v>
      </c>
      <c r="AM72" s="125">
        <f>-'Inversión 1 financiada'!X72</f>
        <v>0</v>
      </c>
      <c r="AN72" s="125">
        <f>-'Inversión 1 financiada'!Y72</f>
        <v>0</v>
      </c>
      <c r="AO72" s="125">
        <f>-'Inversión 1 financiada'!Z72</f>
        <v>0</v>
      </c>
      <c r="AP72" s="125">
        <f>-'Inversión 1 financiada'!AA72</f>
        <v>0</v>
      </c>
      <c r="AQ72" s="125">
        <f>-'Inversión 1 financiada'!AB72</f>
        <v>0</v>
      </c>
      <c r="AR72" s="125">
        <f>-'Inversión 1 financiada'!AC72</f>
        <v>0</v>
      </c>
      <c r="AS72" s="125">
        <f>-'Inversión 1 financiada'!AD72</f>
        <v>0</v>
      </c>
      <c r="AT72" s="125">
        <f>-'Inversión 1 financiada'!AE72</f>
        <v>0</v>
      </c>
      <c r="AU72" s="125">
        <f>-'Inversión 1 financiada'!AF72</f>
        <v>0</v>
      </c>
      <c r="AV72" s="125">
        <f>-'Inversión 1 financiada'!AG72</f>
        <v>0</v>
      </c>
      <c r="AW72" s="125">
        <f>-'Inversión 1 financiada'!AH72</f>
        <v>0</v>
      </c>
      <c r="AX72" s="125">
        <f>-'Inversión 1 financiada'!AI72</f>
        <v>0</v>
      </c>
      <c r="AY72" s="125">
        <f>-'Inversión 1 financiada'!AJ72</f>
        <v>0</v>
      </c>
      <c r="AZ72" s="125">
        <f>-'Inversión 1 financiada'!AK72</f>
        <v>0</v>
      </c>
      <c r="BA72" s="125">
        <f>-'Inversión 1 financiada'!AL72</f>
        <v>0</v>
      </c>
      <c r="BB72" s="125">
        <f>-'Inversión 1 financiada'!AM72</f>
        <v>0</v>
      </c>
      <c r="BC72" s="125">
        <f>-'Inversión 1 financiada'!AN72</f>
        <v>0</v>
      </c>
      <c r="BD72" s="125">
        <f>-'Inversión 1 financiada'!AO72</f>
        <v>0</v>
      </c>
      <c r="BE72" s="125">
        <f>-'Inversión 1 financiada'!AP72</f>
        <v>0</v>
      </c>
      <c r="BF72" s="125">
        <f>-'Inversión 1 financiada'!AQ72</f>
        <v>0</v>
      </c>
      <c r="BG72" s="125">
        <f>-'Inversión 1 financiada'!AR72</f>
        <v>0</v>
      </c>
      <c r="BH72" s="125">
        <f>-'Inversión 1 financiada'!AS72</f>
        <v>0</v>
      </c>
      <c r="BI72" s="125">
        <f>-'Inversión 1 financiada'!AT72</f>
        <v>0</v>
      </c>
      <c r="BJ72" s="125">
        <f>-'Inversión 1 financiada'!AU72</f>
        <v>0</v>
      </c>
      <c r="BK72" s="125">
        <f>-'Inversión 1 financiada'!AV72</f>
        <v>0</v>
      </c>
      <c r="BL72" s="125">
        <f>-'Inversión 1 financiada'!AW72</f>
        <v>0</v>
      </c>
      <c r="BM72" s="125">
        <f>-'Inversión 1 financiada'!AX72</f>
        <v>0</v>
      </c>
      <c r="BN72" s="125">
        <f>-'Inversión 1 financiada'!AY72</f>
        <v>0</v>
      </c>
      <c r="BO72" s="125">
        <f>-'Inversión 1 financiada'!AZ72</f>
        <v>0</v>
      </c>
      <c r="BP72" s="125">
        <f>-'Inversión 1 financiada'!BA72</f>
        <v>0</v>
      </c>
      <c r="BQ72" s="125">
        <f>-'Inversión 1 financiada'!BB72</f>
        <v>0</v>
      </c>
      <c r="BR72" s="125">
        <f>-'Inversión 1 financiada'!BC72</f>
        <v>0</v>
      </c>
    </row>
    <row r="73" spans="2:70" x14ac:dyDescent="0.25">
      <c r="B73" s="59" t="s">
        <v>340</v>
      </c>
      <c r="C73" s="62" t="str">
        <f>+VLOOKUP(B73,'resumen UCAP'!$A$5:$O$329,2,0)</f>
        <v>LUMINARIA LED DE 80W NUEVA</v>
      </c>
      <c r="D73" s="63">
        <f>+'Desmonte Infr. financiada'!D73</f>
        <v>80</v>
      </c>
      <c r="E73" s="63" t="str">
        <f>+VLOOKUP(B73,'resumen UCAP'!$A$5:$O$329,3,0)</f>
        <v>Un</v>
      </c>
      <c r="F73" s="64">
        <f>+VLOOKUP(B73,'resumen UCAP'!$A$5:$O$329,15,0)</f>
        <v>1547358</v>
      </c>
      <c r="G73" s="61">
        <v>1</v>
      </c>
      <c r="H73" s="125"/>
      <c r="I73" s="125"/>
      <c r="J73" s="125"/>
      <c r="K73" s="125"/>
      <c r="L73" s="125"/>
      <c r="M73" s="125"/>
      <c r="N73" s="125"/>
      <c r="O73" s="125"/>
      <c r="P73" s="125"/>
      <c r="Q73" s="125"/>
      <c r="R73" s="125"/>
      <c r="S73" s="125"/>
      <c r="T73" s="125"/>
      <c r="U73" s="125"/>
      <c r="V73" s="125"/>
      <c r="W73" s="125">
        <f>-'Inversión 1 financiada'!H73</f>
        <v>0</v>
      </c>
      <c r="X73" s="125">
        <f>-'Inversión 1 financiada'!I73</f>
        <v>0</v>
      </c>
      <c r="Y73" s="125">
        <f>-'Inversión 1 financiada'!J73</f>
        <v>0</v>
      </c>
      <c r="Z73" s="125">
        <f>-'Inversión 1 financiada'!K73</f>
        <v>0</v>
      </c>
      <c r="AA73" s="125">
        <f>-'Inversión 1 financiada'!L73</f>
        <v>0</v>
      </c>
      <c r="AB73" s="125">
        <f>-'Inversión 1 financiada'!M73</f>
        <v>0</v>
      </c>
      <c r="AC73" s="125">
        <f>-'Inversión 1 financiada'!N73</f>
        <v>0</v>
      </c>
      <c r="AD73" s="125">
        <f>-'Inversión 1 financiada'!O73</f>
        <v>0</v>
      </c>
      <c r="AE73" s="125">
        <f>-'Inversión 1 financiada'!P73</f>
        <v>0</v>
      </c>
      <c r="AF73" s="125">
        <f>-'Inversión 1 financiada'!Q73</f>
        <v>0</v>
      </c>
      <c r="AG73" s="125">
        <f>-'Inversión 1 financiada'!R73</f>
        <v>0</v>
      </c>
      <c r="AH73" s="125">
        <f>-'Inversión 1 financiada'!S73</f>
        <v>0</v>
      </c>
      <c r="AI73" s="125">
        <f>-'Inversión 1 financiada'!T73</f>
        <v>0</v>
      </c>
      <c r="AJ73" s="125">
        <f>-'Inversión 1 financiada'!U73</f>
        <v>0</v>
      </c>
      <c r="AK73" s="125">
        <f>-'Inversión 1 financiada'!V73</f>
        <v>0</v>
      </c>
      <c r="AL73" s="125">
        <f>-'Inversión 1 financiada'!W73</f>
        <v>0</v>
      </c>
      <c r="AM73" s="125">
        <f>-'Inversión 1 financiada'!X73</f>
        <v>0</v>
      </c>
      <c r="AN73" s="125">
        <f>-'Inversión 1 financiada'!Y73</f>
        <v>0</v>
      </c>
      <c r="AO73" s="125">
        <f>-'Inversión 1 financiada'!Z73</f>
        <v>0</v>
      </c>
      <c r="AP73" s="125">
        <f>-'Inversión 1 financiada'!AA73</f>
        <v>0</v>
      </c>
      <c r="AQ73" s="125">
        <f>-'Inversión 1 financiada'!AB73</f>
        <v>0</v>
      </c>
      <c r="AR73" s="125">
        <f>-'Inversión 1 financiada'!AC73</f>
        <v>0</v>
      </c>
      <c r="AS73" s="125">
        <f>-'Inversión 1 financiada'!AD73</f>
        <v>0</v>
      </c>
      <c r="AT73" s="125">
        <f>-'Inversión 1 financiada'!AE73</f>
        <v>0</v>
      </c>
      <c r="AU73" s="125">
        <f>-'Inversión 1 financiada'!AF73</f>
        <v>0</v>
      </c>
      <c r="AV73" s="125">
        <f>-'Inversión 1 financiada'!AG73</f>
        <v>0</v>
      </c>
      <c r="AW73" s="125">
        <f>-'Inversión 1 financiada'!AH73</f>
        <v>0</v>
      </c>
      <c r="AX73" s="125">
        <f>-'Inversión 1 financiada'!AI73</f>
        <v>0</v>
      </c>
      <c r="AY73" s="125">
        <f>-'Inversión 1 financiada'!AJ73</f>
        <v>0</v>
      </c>
      <c r="AZ73" s="125">
        <f>-'Inversión 1 financiada'!AK73</f>
        <v>0</v>
      </c>
      <c r="BA73" s="125">
        <f>-'Inversión 1 financiada'!AL73</f>
        <v>0</v>
      </c>
      <c r="BB73" s="125">
        <f>-'Inversión 1 financiada'!AM73</f>
        <v>0</v>
      </c>
      <c r="BC73" s="125">
        <f>-'Inversión 1 financiada'!AN73</f>
        <v>0</v>
      </c>
      <c r="BD73" s="125">
        <f>-'Inversión 1 financiada'!AO73</f>
        <v>0</v>
      </c>
      <c r="BE73" s="125">
        <f>-'Inversión 1 financiada'!AP73</f>
        <v>0</v>
      </c>
      <c r="BF73" s="125">
        <f>-'Inversión 1 financiada'!AQ73</f>
        <v>0</v>
      </c>
      <c r="BG73" s="125">
        <f>-'Inversión 1 financiada'!AR73</f>
        <v>0</v>
      </c>
      <c r="BH73" s="125">
        <f>-'Inversión 1 financiada'!AS73</f>
        <v>0</v>
      </c>
      <c r="BI73" s="125">
        <f>-'Inversión 1 financiada'!AT73</f>
        <v>0</v>
      </c>
      <c r="BJ73" s="125">
        <f>-'Inversión 1 financiada'!AU73</f>
        <v>0</v>
      </c>
      <c r="BK73" s="125">
        <f>-'Inversión 1 financiada'!AV73</f>
        <v>0</v>
      </c>
      <c r="BL73" s="125">
        <f>-'Inversión 1 financiada'!AW73</f>
        <v>0</v>
      </c>
      <c r="BM73" s="125">
        <f>-'Inversión 1 financiada'!AX73</f>
        <v>0</v>
      </c>
      <c r="BN73" s="125">
        <f>-'Inversión 1 financiada'!AY73</f>
        <v>0</v>
      </c>
      <c r="BO73" s="125">
        <f>-'Inversión 1 financiada'!AZ73</f>
        <v>0</v>
      </c>
      <c r="BP73" s="125">
        <f>-'Inversión 1 financiada'!BA73</f>
        <v>0</v>
      </c>
      <c r="BQ73" s="125">
        <f>-'Inversión 1 financiada'!BB73</f>
        <v>0</v>
      </c>
      <c r="BR73" s="125">
        <f>-'Inversión 1 financiada'!BC73</f>
        <v>0</v>
      </c>
    </row>
    <row r="74" spans="2:70" x14ac:dyDescent="0.25">
      <c r="B74" s="59" t="s">
        <v>341</v>
      </c>
      <c r="C74" s="62" t="str">
        <f>+VLOOKUP(B74,'resumen UCAP'!$A$5:$O$329,2,0)</f>
        <v>PROYECTOR MH 1000W SEGUNDA</v>
      </c>
      <c r="D74" s="63">
        <f>+'Desmonte Infr. financiada'!D74</f>
        <v>1100</v>
      </c>
      <c r="E74" s="63" t="str">
        <f>+VLOOKUP(B74,'resumen UCAP'!$A$5:$O$329,3,0)</f>
        <v>Un</v>
      </c>
      <c r="F74" s="64">
        <f>+VLOOKUP(B74,'resumen UCAP'!$A$5:$O$329,15,0)</f>
        <v>540000</v>
      </c>
      <c r="G74" s="124">
        <v>16</v>
      </c>
      <c r="H74" s="125"/>
      <c r="I74" s="125"/>
      <c r="J74" s="125"/>
      <c r="K74" s="125"/>
      <c r="L74" s="125"/>
      <c r="M74" s="125"/>
      <c r="N74" s="125"/>
      <c r="O74" s="125"/>
      <c r="P74" s="125"/>
      <c r="Q74" s="125"/>
      <c r="R74" s="125"/>
      <c r="S74" s="125"/>
      <c r="T74" s="125"/>
      <c r="U74" s="125"/>
      <c r="V74" s="125"/>
      <c r="W74" s="125">
        <f>-'Inversión 1 financiada'!H74</f>
        <v>0</v>
      </c>
      <c r="X74" s="125">
        <f>-'Inversión 1 financiada'!I74</f>
        <v>0</v>
      </c>
      <c r="Y74" s="125">
        <f>-'Inversión 1 financiada'!J74</f>
        <v>0</v>
      </c>
      <c r="Z74" s="125">
        <f>-'Inversión 1 financiada'!K74</f>
        <v>0</v>
      </c>
      <c r="AA74" s="125">
        <f>-'Inversión 1 financiada'!L74</f>
        <v>0</v>
      </c>
      <c r="AB74" s="125">
        <f>-'Inversión 1 financiada'!M74</f>
        <v>0</v>
      </c>
      <c r="AC74" s="125">
        <f>-'Inversión 1 financiada'!N74</f>
        <v>0</v>
      </c>
      <c r="AD74" s="125">
        <f>-'Inversión 1 financiada'!O74</f>
        <v>0</v>
      </c>
      <c r="AE74" s="125">
        <f>-'Inversión 1 financiada'!P74</f>
        <v>0</v>
      </c>
      <c r="AF74" s="125">
        <f>-'Inversión 1 financiada'!Q74</f>
        <v>0</v>
      </c>
      <c r="AG74" s="125">
        <f>-'Inversión 1 financiada'!R74</f>
        <v>0</v>
      </c>
      <c r="AH74" s="125">
        <f>-'Inversión 1 financiada'!S74</f>
        <v>0</v>
      </c>
      <c r="AI74" s="125">
        <f>-'Inversión 1 financiada'!T74</f>
        <v>0</v>
      </c>
      <c r="AJ74" s="125">
        <f>-'Inversión 1 financiada'!U74</f>
        <v>0</v>
      </c>
      <c r="AK74" s="125">
        <f>-'Inversión 1 financiada'!V74</f>
        <v>0</v>
      </c>
      <c r="AL74" s="125">
        <f>-'Inversión 1 financiada'!W74</f>
        <v>0</v>
      </c>
      <c r="AM74" s="125">
        <f>-'Inversión 1 financiada'!X74</f>
        <v>0</v>
      </c>
      <c r="AN74" s="125">
        <f>-'Inversión 1 financiada'!Y74</f>
        <v>0</v>
      </c>
      <c r="AO74" s="125">
        <f>-'Inversión 1 financiada'!Z74</f>
        <v>0</v>
      </c>
      <c r="AP74" s="125">
        <f>-'Inversión 1 financiada'!AA74</f>
        <v>0</v>
      </c>
      <c r="AQ74" s="125">
        <f>-'Inversión 1 financiada'!AB74</f>
        <v>0</v>
      </c>
      <c r="AR74" s="125">
        <f>-'Inversión 1 financiada'!AC74</f>
        <v>0</v>
      </c>
      <c r="AS74" s="125">
        <f>-'Inversión 1 financiada'!AD74</f>
        <v>0</v>
      </c>
      <c r="AT74" s="125">
        <f>-'Inversión 1 financiada'!AE74</f>
        <v>0</v>
      </c>
      <c r="AU74" s="125">
        <f>-'Inversión 1 financiada'!AF74</f>
        <v>0</v>
      </c>
      <c r="AV74" s="125">
        <f>-'Inversión 1 financiada'!AG74</f>
        <v>0</v>
      </c>
      <c r="AW74" s="125">
        <f>-'Inversión 1 financiada'!AH74</f>
        <v>0</v>
      </c>
      <c r="AX74" s="125">
        <f>-'Inversión 1 financiada'!AI74</f>
        <v>0</v>
      </c>
      <c r="AY74" s="125">
        <f>-'Inversión 1 financiada'!AJ74</f>
        <v>0</v>
      </c>
      <c r="AZ74" s="125">
        <f>-'Inversión 1 financiada'!AK74</f>
        <v>0</v>
      </c>
      <c r="BA74" s="125">
        <f>-'Inversión 1 financiada'!AL74</f>
        <v>0</v>
      </c>
      <c r="BB74" s="125">
        <f>-'Inversión 1 financiada'!AM74</f>
        <v>0</v>
      </c>
      <c r="BC74" s="125">
        <f>-'Inversión 1 financiada'!AN74</f>
        <v>0</v>
      </c>
      <c r="BD74" s="125">
        <f>-'Inversión 1 financiada'!AO74</f>
        <v>0</v>
      </c>
      <c r="BE74" s="125">
        <f>-'Inversión 1 financiada'!AP74</f>
        <v>0</v>
      </c>
      <c r="BF74" s="125">
        <f>-'Inversión 1 financiada'!AQ74</f>
        <v>0</v>
      </c>
      <c r="BG74" s="125">
        <f>-'Inversión 1 financiada'!AR74</f>
        <v>0</v>
      </c>
      <c r="BH74" s="125">
        <f>-'Inversión 1 financiada'!AS74</f>
        <v>0</v>
      </c>
      <c r="BI74" s="125">
        <f>-'Inversión 1 financiada'!AT74</f>
        <v>0</v>
      </c>
      <c r="BJ74" s="125">
        <f>-'Inversión 1 financiada'!AU74</f>
        <v>0</v>
      </c>
      <c r="BK74" s="125">
        <f>-'Inversión 1 financiada'!AV74</f>
        <v>0</v>
      </c>
      <c r="BL74" s="125">
        <f>-'Inversión 1 financiada'!AW74</f>
        <v>0</v>
      </c>
      <c r="BM74" s="125">
        <f>-'Inversión 1 financiada'!AX74</f>
        <v>0</v>
      </c>
      <c r="BN74" s="125">
        <f>-'Inversión 1 financiada'!AY74</f>
        <v>0</v>
      </c>
      <c r="BO74" s="125">
        <f>-'Inversión 1 financiada'!AZ74</f>
        <v>0</v>
      </c>
      <c r="BP74" s="125">
        <f>-'Inversión 1 financiada'!BA74</f>
        <v>0</v>
      </c>
      <c r="BQ74" s="125">
        <f>-'Inversión 1 financiada'!BB74</f>
        <v>0</v>
      </c>
      <c r="BR74" s="125">
        <f>-'Inversión 1 financiada'!BC74</f>
        <v>0</v>
      </c>
    </row>
    <row r="75" spans="2:70" x14ac:dyDescent="0.25">
      <c r="B75" s="59" t="s">
        <v>342</v>
      </c>
      <c r="C75" s="62" t="str">
        <f>+VLOOKUP(B75,'resumen UCAP'!$A$5:$O$329,2,0)</f>
        <v>LUMINARIA LED 70W NUEVA</v>
      </c>
      <c r="D75" s="63">
        <f>+'Desmonte Infr. financiada'!D75</f>
        <v>70</v>
      </c>
      <c r="E75" s="63" t="str">
        <f>+VLOOKUP(B75,'resumen UCAP'!$A$5:$O$329,3,0)</f>
        <v>Un</v>
      </c>
      <c r="F75" s="64">
        <f>+VLOOKUP(B75,'resumen UCAP'!$A$5:$O$329,15,0)</f>
        <v>1106457</v>
      </c>
      <c r="G75" s="61">
        <v>1</v>
      </c>
      <c r="H75" s="125"/>
      <c r="I75" s="125"/>
      <c r="J75" s="125"/>
      <c r="K75" s="125"/>
      <c r="L75" s="125"/>
      <c r="M75" s="125"/>
      <c r="N75" s="125"/>
      <c r="O75" s="125"/>
      <c r="P75" s="125"/>
      <c r="Q75" s="125"/>
      <c r="R75" s="125"/>
      <c r="S75" s="125"/>
      <c r="T75" s="125"/>
      <c r="U75" s="125"/>
      <c r="V75" s="125"/>
      <c r="W75" s="125">
        <f>-'Inversión 1 financiada'!H75</f>
        <v>0</v>
      </c>
      <c r="X75" s="125">
        <f>-'Inversión 1 financiada'!I75</f>
        <v>0</v>
      </c>
      <c r="Y75" s="125">
        <f>-'Inversión 1 financiada'!J75</f>
        <v>0</v>
      </c>
      <c r="Z75" s="125">
        <f>-'Inversión 1 financiada'!K75</f>
        <v>0</v>
      </c>
      <c r="AA75" s="125">
        <f>-'Inversión 1 financiada'!L75</f>
        <v>0</v>
      </c>
      <c r="AB75" s="125">
        <f>-'Inversión 1 financiada'!M75</f>
        <v>0</v>
      </c>
      <c r="AC75" s="125">
        <f>-'Inversión 1 financiada'!N75</f>
        <v>0</v>
      </c>
      <c r="AD75" s="125">
        <f>-'Inversión 1 financiada'!O75</f>
        <v>0</v>
      </c>
      <c r="AE75" s="125">
        <f>-'Inversión 1 financiada'!P75</f>
        <v>0</v>
      </c>
      <c r="AF75" s="125">
        <f>-'Inversión 1 financiada'!Q75</f>
        <v>0</v>
      </c>
      <c r="AG75" s="125">
        <f>-'Inversión 1 financiada'!R75</f>
        <v>0</v>
      </c>
      <c r="AH75" s="125">
        <f>-'Inversión 1 financiada'!S75</f>
        <v>0</v>
      </c>
      <c r="AI75" s="125">
        <f>-'Inversión 1 financiada'!T75</f>
        <v>0</v>
      </c>
      <c r="AJ75" s="125">
        <f>-'Inversión 1 financiada'!U75</f>
        <v>0</v>
      </c>
      <c r="AK75" s="125">
        <f>-'Inversión 1 financiada'!V75</f>
        <v>0</v>
      </c>
      <c r="AL75" s="125">
        <f>-'Inversión 1 financiada'!W75</f>
        <v>0</v>
      </c>
      <c r="AM75" s="125">
        <f>-'Inversión 1 financiada'!X75</f>
        <v>0</v>
      </c>
      <c r="AN75" s="125">
        <f>-'Inversión 1 financiada'!Y75</f>
        <v>0</v>
      </c>
      <c r="AO75" s="125">
        <f>-'Inversión 1 financiada'!Z75</f>
        <v>0</v>
      </c>
      <c r="AP75" s="125">
        <f>-'Inversión 1 financiada'!AA75</f>
        <v>0</v>
      </c>
      <c r="AQ75" s="125">
        <f>-'Inversión 1 financiada'!AB75</f>
        <v>0</v>
      </c>
      <c r="AR75" s="125">
        <f>-'Inversión 1 financiada'!AC75</f>
        <v>0</v>
      </c>
      <c r="AS75" s="125">
        <f>-'Inversión 1 financiada'!AD75</f>
        <v>0</v>
      </c>
      <c r="AT75" s="125">
        <f>-'Inversión 1 financiada'!AE75</f>
        <v>0</v>
      </c>
      <c r="AU75" s="125">
        <f>-'Inversión 1 financiada'!AF75</f>
        <v>0</v>
      </c>
      <c r="AV75" s="125">
        <f>-'Inversión 1 financiada'!AG75</f>
        <v>0</v>
      </c>
      <c r="AW75" s="125">
        <f>-'Inversión 1 financiada'!AH75</f>
        <v>0</v>
      </c>
      <c r="AX75" s="125">
        <f>-'Inversión 1 financiada'!AI75</f>
        <v>0</v>
      </c>
      <c r="AY75" s="125">
        <f>-'Inversión 1 financiada'!AJ75</f>
        <v>0</v>
      </c>
      <c r="AZ75" s="125">
        <f>-'Inversión 1 financiada'!AK75</f>
        <v>0</v>
      </c>
      <c r="BA75" s="125">
        <f>-'Inversión 1 financiada'!AL75</f>
        <v>0</v>
      </c>
      <c r="BB75" s="125">
        <f>-'Inversión 1 financiada'!AM75</f>
        <v>0</v>
      </c>
      <c r="BC75" s="125">
        <f>-'Inversión 1 financiada'!AN75</f>
        <v>0</v>
      </c>
      <c r="BD75" s="125">
        <f>-'Inversión 1 financiada'!AO75</f>
        <v>0</v>
      </c>
      <c r="BE75" s="125">
        <f>-'Inversión 1 financiada'!AP75</f>
        <v>0</v>
      </c>
      <c r="BF75" s="125">
        <f>-'Inversión 1 financiada'!AQ75</f>
        <v>0</v>
      </c>
      <c r="BG75" s="125">
        <f>-'Inversión 1 financiada'!AR75</f>
        <v>0</v>
      </c>
      <c r="BH75" s="125">
        <f>-'Inversión 1 financiada'!AS75</f>
        <v>0</v>
      </c>
      <c r="BI75" s="125">
        <f>-'Inversión 1 financiada'!AT75</f>
        <v>0</v>
      </c>
      <c r="BJ75" s="125">
        <f>-'Inversión 1 financiada'!AU75</f>
        <v>0</v>
      </c>
      <c r="BK75" s="125">
        <f>-'Inversión 1 financiada'!AV75</f>
        <v>0</v>
      </c>
      <c r="BL75" s="125">
        <f>-'Inversión 1 financiada'!AW75</f>
        <v>0</v>
      </c>
      <c r="BM75" s="125">
        <f>-'Inversión 1 financiada'!AX75</f>
        <v>0</v>
      </c>
      <c r="BN75" s="125">
        <f>-'Inversión 1 financiada'!AY75</f>
        <v>0</v>
      </c>
      <c r="BO75" s="125">
        <f>-'Inversión 1 financiada'!AZ75</f>
        <v>0</v>
      </c>
      <c r="BP75" s="125">
        <f>-'Inversión 1 financiada'!BA75</f>
        <v>0</v>
      </c>
      <c r="BQ75" s="125">
        <f>-'Inversión 1 financiada'!BB75</f>
        <v>0</v>
      </c>
      <c r="BR75" s="125">
        <f>-'Inversión 1 financiada'!BC75</f>
        <v>0</v>
      </c>
    </row>
    <row r="76" spans="2:70" x14ac:dyDescent="0.25">
      <c r="B76" s="59" t="s">
        <v>343</v>
      </c>
      <c r="C76" s="62" t="str">
        <f>+VLOOKUP(B76,'resumen UCAP'!$A$5:$O$329,2,0)</f>
        <v>PROYECTOR LED 100W. AUTONOMA</v>
      </c>
      <c r="D76" s="63">
        <f>+'Desmonte Infr. financiada'!D76</f>
        <v>100</v>
      </c>
      <c r="E76" s="63" t="str">
        <f>+VLOOKUP(B76,'resumen UCAP'!$A$5:$O$329,3,0)</f>
        <v>Un</v>
      </c>
      <c r="F76" s="64">
        <f>+VLOOKUP(B76,'resumen UCAP'!$A$5:$O$329,15,0)</f>
        <v>1298300</v>
      </c>
      <c r="G76" s="61">
        <v>7</v>
      </c>
      <c r="H76" s="125"/>
      <c r="I76" s="125"/>
      <c r="J76" s="125"/>
      <c r="K76" s="125"/>
      <c r="L76" s="125"/>
      <c r="M76" s="125"/>
      <c r="N76" s="125"/>
      <c r="O76" s="125"/>
      <c r="P76" s="125"/>
      <c r="Q76" s="125"/>
      <c r="R76" s="125"/>
      <c r="S76" s="125"/>
      <c r="T76" s="125"/>
      <c r="U76" s="125"/>
      <c r="V76" s="125"/>
      <c r="W76" s="125">
        <f>-'Inversión 1 financiada'!H76</f>
        <v>0</v>
      </c>
      <c r="X76" s="125">
        <f>-'Inversión 1 financiada'!I76</f>
        <v>0</v>
      </c>
      <c r="Y76" s="125">
        <f>-'Inversión 1 financiada'!J76</f>
        <v>0</v>
      </c>
      <c r="Z76" s="125">
        <f>-'Inversión 1 financiada'!K76</f>
        <v>0</v>
      </c>
      <c r="AA76" s="125">
        <f>-'Inversión 1 financiada'!L76</f>
        <v>0</v>
      </c>
      <c r="AB76" s="125">
        <f>-'Inversión 1 financiada'!M76</f>
        <v>0</v>
      </c>
      <c r="AC76" s="125">
        <f>-'Inversión 1 financiada'!N76</f>
        <v>0</v>
      </c>
      <c r="AD76" s="125">
        <f>-'Inversión 1 financiada'!O76</f>
        <v>0</v>
      </c>
      <c r="AE76" s="125">
        <f>-'Inversión 1 financiada'!P76</f>
        <v>0</v>
      </c>
      <c r="AF76" s="125">
        <f>-'Inversión 1 financiada'!Q76</f>
        <v>0</v>
      </c>
      <c r="AG76" s="125">
        <f>-'Inversión 1 financiada'!R76</f>
        <v>0</v>
      </c>
      <c r="AH76" s="125">
        <f>-'Inversión 1 financiada'!S76</f>
        <v>0</v>
      </c>
      <c r="AI76" s="125">
        <f>-'Inversión 1 financiada'!T76</f>
        <v>0</v>
      </c>
      <c r="AJ76" s="125">
        <f>-'Inversión 1 financiada'!U76</f>
        <v>0</v>
      </c>
      <c r="AK76" s="125">
        <f>-'Inversión 1 financiada'!V76</f>
        <v>0</v>
      </c>
      <c r="AL76" s="125">
        <f>-'Inversión 1 financiada'!W76</f>
        <v>0</v>
      </c>
      <c r="AM76" s="125">
        <f>-'Inversión 1 financiada'!X76</f>
        <v>0</v>
      </c>
      <c r="AN76" s="125">
        <f>-'Inversión 1 financiada'!Y76</f>
        <v>0</v>
      </c>
      <c r="AO76" s="125">
        <f>-'Inversión 1 financiada'!Z76</f>
        <v>0</v>
      </c>
      <c r="AP76" s="125">
        <f>-'Inversión 1 financiada'!AA76</f>
        <v>0</v>
      </c>
      <c r="AQ76" s="125">
        <f>-'Inversión 1 financiada'!AB76</f>
        <v>0</v>
      </c>
      <c r="AR76" s="125">
        <f>-'Inversión 1 financiada'!AC76</f>
        <v>0</v>
      </c>
      <c r="AS76" s="125">
        <f>-'Inversión 1 financiada'!AD76</f>
        <v>0</v>
      </c>
      <c r="AT76" s="125">
        <f>-'Inversión 1 financiada'!AE76</f>
        <v>0</v>
      </c>
      <c r="AU76" s="125">
        <f>-'Inversión 1 financiada'!AF76</f>
        <v>0</v>
      </c>
      <c r="AV76" s="125">
        <f>-'Inversión 1 financiada'!AG76</f>
        <v>0</v>
      </c>
      <c r="AW76" s="125">
        <f>-'Inversión 1 financiada'!AH76</f>
        <v>0</v>
      </c>
      <c r="AX76" s="125">
        <f>-'Inversión 1 financiada'!AI76</f>
        <v>0</v>
      </c>
      <c r="AY76" s="125">
        <f>-'Inversión 1 financiada'!AJ76</f>
        <v>0</v>
      </c>
      <c r="AZ76" s="125">
        <f>-'Inversión 1 financiada'!AK76</f>
        <v>0</v>
      </c>
      <c r="BA76" s="125">
        <f>-'Inversión 1 financiada'!AL76</f>
        <v>0</v>
      </c>
      <c r="BB76" s="125">
        <f>-'Inversión 1 financiada'!AM76</f>
        <v>0</v>
      </c>
      <c r="BC76" s="125">
        <f>-'Inversión 1 financiada'!AN76</f>
        <v>0</v>
      </c>
      <c r="BD76" s="125">
        <f>-'Inversión 1 financiada'!AO76</f>
        <v>0</v>
      </c>
      <c r="BE76" s="125">
        <f>-'Inversión 1 financiada'!AP76</f>
        <v>0</v>
      </c>
      <c r="BF76" s="125">
        <f>-'Inversión 1 financiada'!AQ76</f>
        <v>0</v>
      </c>
      <c r="BG76" s="125">
        <f>-'Inversión 1 financiada'!AR76</f>
        <v>0</v>
      </c>
      <c r="BH76" s="125">
        <f>-'Inversión 1 financiada'!AS76</f>
        <v>0</v>
      </c>
      <c r="BI76" s="125">
        <f>-'Inversión 1 financiada'!AT76</f>
        <v>0</v>
      </c>
      <c r="BJ76" s="125">
        <f>-'Inversión 1 financiada'!AU76</f>
        <v>0</v>
      </c>
      <c r="BK76" s="125">
        <f>-'Inversión 1 financiada'!AV76</f>
        <v>0</v>
      </c>
      <c r="BL76" s="125">
        <f>-'Inversión 1 financiada'!AW76</f>
        <v>0</v>
      </c>
      <c r="BM76" s="125">
        <f>-'Inversión 1 financiada'!AX76</f>
        <v>0</v>
      </c>
      <c r="BN76" s="125">
        <f>-'Inversión 1 financiada'!AY76</f>
        <v>0</v>
      </c>
      <c r="BO76" s="125">
        <f>-'Inversión 1 financiada'!AZ76</f>
        <v>0</v>
      </c>
      <c r="BP76" s="125">
        <f>-'Inversión 1 financiada'!BA76</f>
        <v>0</v>
      </c>
      <c r="BQ76" s="125">
        <f>-'Inversión 1 financiada'!BB76</f>
        <v>0</v>
      </c>
      <c r="BR76" s="125">
        <f>-'Inversión 1 financiada'!BC76</f>
        <v>0</v>
      </c>
    </row>
    <row r="77" spans="2:70" x14ac:dyDescent="0.25">
      <c r="B77" s="59" t="s">
        <v>344</v>
      </c>
      <c r="C77" s="62" t="str">
        <f>+VLOOKUP(B77,'resumen UCAP'!$A$5:$O$329,2,0)</f>
        <v>BA├æADOR LED 20W. AUTONOMA</v>
      </c>
      <c r="D77" s="63">
        <f>+'Desmonte Infr. financiada'!D77</f>
        <v>20</v>
      </c>
      <c r="E77" s="63" t="str">
        <f>+VLOOKUP(B77,'resumen UCAP'!$A$5:$O$329,3,0)</f>
        <v>Un</v>
      </c>
      <c r="F77" s="64">
        <f>+VLOOKUP(B77,'resumen UCAP'!$A$5:$O$329,15,0)</f>
        <v>860000</v>
      </c>
      <c r="G77" s="61">
        <v>24</v>
      </c>
      <c r="H77" s="125"/>
      <c r="I77" s="125"/>
      <c r="J77" s="125"/>
      <c r="K77" s="125"/>
      <c r="L77" s="125"/>
      <c r="M77" s="125"/>
      <c r="N77" s="125"/>
      <c r="O77" s="125"/>
      <c r="P77" s="125"/>
      <c r="Q77" s="125"/>
      <c r="R77" s="125"/>
      <c r="S77" s="125"/>
      <c r="T77" s="125"/>
      <c r="U77" s="125"/>
      <c r="V77" s="125"/>
      <c r="W77" s="125">
        <f>-'Inversión 1 financiada'!H77</f>
        <v>0</v>
      </c>
      <c r="X77" s="125">
        <f>-'Inversión 1 financiada'!I77</f>
        <v>0</v>
      </c>
      <c r="Y77" s="125">
        <f>-'Inversión 1 financiada'!J77</f>
        <v>0</v>
      </c>
      <c r="Z77" s="125">
        <f>-'Inversión 1 financiada'!K77</f>
        <v>0</v>
      </c>
      <c r="AA77" s="125">
        <f>-'Inversión 1 financiada'!L77</f>
        <v>0</v>
      </c>
      <c r="AB77" s="125">
        <f>-'Inversión 1 financiada'!M77</f>
        <v>0</v>
      </c>
      <c r="AC77" s="125">
        <f>-'Inversión 1 financiada'!N77</f>
        <v>0</v>
      </c>
      <c r="AD77" s="125">
        <f>-'Inversión 1 financiada'!O77</f>
        <v>0</v>
      </c>
      <c r="AE77" s="125">
        <f>-'Inversión 1 financiada'!P77</f>
        <v>0</v>
      </c>
      <c r="AF77" s="125">
        <f>-'Inversión 1 financiada'!Q77</f>
        <v>0</v>
      </c>
      <c r="AG77" s="125">
        <f>-'Inversión 1 financiada'!R77</f>
        <v>0</v>
      </c>
      <c r="AH77" s="125">
        <f>-'Inversión 1 financiada'!S77</f>
        <v>0</v>
      </c>
      <c r="AI77" s="125">
        <f>-'Inversión 1 financiada'!T77</f>
        <v>0</v>
      </c>
      <c r="AJ77" s="125">
        <f>-'Inversión 1 financiada'!U77</f>
        <v>0</v>
      </c>
      <c r="AK77" s="125">
        <f>-'Inversión 1 financiada'!V77</f>
        <v>0</v>
      </c>
      <c r="AL77" s="125">
        <f>-'Inversión 1 financiada'!W77</f>
        <v>0</v>
      </c>
      <c r="AM77" s="125">
        <f>-'Inversión 1 financiada'!X77</f>
        <v>0</v>
      </c>
      <c r="AN77" s="125">
        <f>-'Inversión 1 financiada'!Y77</f>
        <v>0</v>
      </c>
      <c r="AO77" s="125">
        <f>-'Inversión 1 financiada'!Z77</f>
        <v>0</v>
      </c>
      <c r="AP77" s="125">
        <f>-'Inversión 1 financiada'!AA77</f>
        <v>0</v>
      </c>
      <c r="AQ77" s="125">
        <f>-'Inversión 1 financiada'!AB77</f>
        <v>0</v>
      </c>
      <c r="AR77" s="125">
        <f>-'Inversión 1 financiada'!AC77</f>
        <v>0</v>
      </c>
      <c r="AS77" s="125">
        <f>-'Inversión 1 financiada'!AD77</f>
        <v>0</v>
      </c>
      <c r="AT77" s="125">
        <f>-'Inversión 1 financiada'!AE77</f>
        <v>0</v>
      </c>
      <c r="AU77" s="125">
        <f>-'Inversión 1 financiada'!AF77</f>
        <v>0</v>
      </c>
      <c r="AV77" s="125">
        <f>-'Inversión 1 financiada'!AG77</f>
        <v>0</v>
      </c>
      <c r="AW77" s="125">
        <f>-'Inversión 1 financiada'!AH77</f>
        <v>0</v>
      </c>
      <c r="AX77" s="125">
        <f>-'Inversión 1 financiada'!AI77</f>
        <v>0</v>
      </c>
      <c r="AY77" s="125">
        <f>-'Inversión 1 financiada'!AJ77</f>
        <v>0</v>
      </c>
      <c r="AZ77" s="125">
        <f>-'Inversión 1 financiada'!AK77</f>
        <v>0</v>
      </c>
      <c r="BA77" s="125">
        <f>-'Inversión 1 financiada'!AL77</f>
        <v>0</v>
      </c>
      <c r="BB77" s="125">
        <f>-'Inversión 1 financiada'!AM77</f>
        <v>0</v>
      </c>
      <c r="BC77" s="125">
        <f>-'Inversión 1 financiada'!AN77</f>
        <v>0</v>
      </c>
      <c r="BD77" s="125">
        <f>-'Inversión 1 financiada'!AO77</f>
        <v>0</v>
      </c>
      <c r="BE77" s="125">
        <f>-'Inversión 1 financiada'!AP77</f>
        <v>0</v>
      </c>
      <c r="BF77" s="125">
        <f>-'Inversión 1 financiada'!AQ77</f>
        <v>0</v>
      </c>
      <c r="BG77" s="125">
        <f>-'Inversión 1 financiada'!AR77</f>
        <v>0</v>
      </c>
      <c r="BH77" s="125">
        <f>-'Inversión 1 financiada'!AS77</f>
        <v>0</v>
      </c>
      <c r="BI77" s="125">
        <f>-'Inversión 1 financiada'!AT77</f>
        <v>0</v>
      </c>
      <c r="BJ77" s="125">
        <f>-'Inversión 1 financiada'!AU77</f>
        <v>0</v>
      </c>
      <c r="BK77" s="125">
        <f>-'Inversión 1 financiada'!AV77</f>
        <v>0</v>
      </c>
      <c r="BL77" s="125">
        <f>-'Inversión 1 financiada'!AW77</f>
        <v>0</v>
      </c>
      <c r="BM77" s="125">
        <f>-'Inversión 1 financiada'!AX77</f>
        <v>0</v>
      </c>
      <c r="BN77" s="125">
        <f>-'Inversión 1 financiada'!AY77</f>
        <v>0</v>
      </c>
      <c r="BO77" s="125">
        <f>-'Inversión 1 financiada'!AZ77</f>
        <v>0</v>
      </c>
      <c r="BP77" s="125">
        <f>-'Inversión 1 financiada'!BA77</f>
        <v>0</v>
      </c>
      <c r="BQ77" s="125">
        <f>-'Inversión 1 financiada'!BB77</f>
        <v>0</v>
      </c>
      <c r="BR77" s="125">
        <f>-'Inversión 1 financiada'!BC77</f>
        <v>0</v>
      </c>
    </row>
    <row r="78" spans="2:70" x14ac:dyDescent="0.25">
      <c r="B78" s="59" t="s">
        <v>345</v>
      </c>
      <c r="C78" s="62" t="str">
        <f>+VLOOKUP(B78,'resumen UCAP'!$A$5:$O$329,2,0)</f>
        <v>BA├æADOR LED 36W. AUTONOMA</v>
      </c>
      <c r="D78" s="63">
        <f>+'Desmonte Infr. financiada'!D78</f>
        <v>36</v>
      </c>
      <c r="E78" s="63" t="str">
        <f>+VLOOKUP(B78,'resumen UCAP'!$A$5:$O$329,3,0)</f>
        <v>Un</v>
      </c>
      <c r="F78" s="64">
        <f>+VLOOKUP(B78,'resumen UCAP'!$A$5:$O$329,15,0)</f>
        <v>1060000</v>
      </c>
      <c r="G78" s="61">
        <v>14</v>
      </c>
      <c r="H78" s="125"/>
      <c r="I78" s="125"/>
      <c r="J78" s="125"/>
      <c r="K78" s="125"/>
      <c r="L78" s="125"/>
      <c r="M78" s="125"/>
      <c r="N78" s="125"/>
      <c r="O78" s="125"/>
      <c r="P78" s="125"/>
      <c r="Q78" s="125"/>
      <c r="R78" s="125"/>
      <c r="S78" s="125"/>
      <c r="T78" s="125"/>
      <c r="U78" s="125"/>
      <c r="V78" s="125"/>
      <c r="W78" s="125">
        <f>-'Inversión 1 financiada'!H78</f>
        <v>0</v>
      </c>
      <c r="X78" s="125">
        <f>-'Inversión 1 financiada'!I78</f>
        <v>0</v>
      </c>
      <c r="Y78" s="125">
        <f>-'Inversión 1 financiada'!J78</f>
        <v>0</v>
      </c>
      <c r="Z78" s="125">
        <f>-'Inversión 1 financiada'!K78</f>
        <v>0</v>
      </c>
      <c r="AA78" s="125">
        <f>-'Inversión 1 financiada'!L78</f>
        <v>0</v>
      </c>
      <c r="AB78" s="125">
        <f>-'Inversión 1 financiada'!M78</f>
        <v>0</v>
      </c>
      <c r="AC78" s="125">
        <f>-'Inversión 1 financiada'!N78</f>
        <v>0</v>
      </c>
      <c r="AD78" s="125">
        <f>-'Inversión 1 financiada'!O78</f>
        <v>0</v>
      </c>
      <c r="AE78" s="125">
        <f>-'Inversión 1 financiada'!P78</f>
        <v>0</v>
      </c>
      <c r="AF78" s="125">
        <f>-'Inversión 1 financiada'!Q78</f>
        <v>0</v>
      </c>
      <c r="AG78" s="125">
        <f>-'Inversión 1 financiada'!R78</f>
        <v>0</v>
      </c>
      <c r="AH78" s="125">
        <f>-'Inversión 1 financiada'!S78</f>
        <v>0</v>
      </c>
      <c r="AI78" s="125">
        <f>-'Inversión 1 financiada'!T78</f>
        <v>0</v>
      </c>
      <c r="AJ78" s="125">
        <f>-'Inversión 1 financiada'!U78</f>
        <v>0</v>
      </c>
      <c r="AK78" s="125">
        <f>-'Inversión 1 financiada'!V78</f>
        <v>0</v>
      </c>
      <c r="AL78" s="125">
        <f>-'Inversión 1 financiada'!W78</f>
        <v>0</v>
      </c>
      <c r="AM78" s="125">
        <f>-'Inversión 1 financiada'!X78</f>
        <v>0</v>
      </c>
      <c r="AN78" s="125">
        <f>-'Inversión 1 financiada'!Y78</f>
        <v>0</v>
      </c>
      <c r="AO78" s="125">
        <f>-'Inversión 1 financiada'!Z78</f>
        <v>0</v>
      </c>
      <c r="AP78" s="125">
        <f>-'Inversión 1 financiada'!AA78</f>
        <v>0</v>
      </c>
      <c r="AQ78" s="125">
        <f>-'Inversión 1 financiada'!AB78</f>
        <v>0</v>
      </c>
      <c r="AR78" s="125">
        <f>-'Inversión 1 financiada'!AC78</f>
        <v>0</v>
      </c>
      <c r="AS78" s="125">
        <f>-'Inversión 1 financiada'!AD78</f>
        <v>0</v>
      </c>
      <c r="AT78" s="125">
        <f>-'Inversión 1 financiada'!AE78</f>
        <v>0</v>
      </c>
      <c r="AU78" s="125">
        <f>-'Inversión 1 financiada'!AF78</f>
        <v>0</v>
      </c>
      <c r="AV78" s="125">
        <f>-'Inversión 1 financiada'!AG78</f>
        <v>0</v>
      </c>
      <c r="AW78" s="125">
        <f>-'Inversión 1 financiada'!AH78</f>
        <v>0</v>
      </c>
      <c r="AX78" s="125">
        <f>-'Inversión 1 financiada'!AI78</f>
        <v>0</v>
      </c>
      <c r="AY78" s="125">
        <f>-'Inversión 1 financiada'!AJ78</f>
        <v>0</v>
      </c>
      <c r="AZ78" s="125">
        <f>-'Inversión 1 financiada'!AK78</f>
        <v>0</v>
      </c>
      <c r="BA78" s="125">
        <f>-'Inversión 1 financiada'!AL78</f>
        <v>0</v>
      </c>
      <c r="BB78" s="125">
        <f>-'Inversión 1 financiada'!AM78</f>
        <v>0</v>
      </c>
      <c r="BC78" s="125">
        <f>-'Inversión 1 financiada'!AN78</f>
        <v>0</v>
      </c>
      <c r="BD78" s="125">
        <f>-'Inversión 1 financiada'!AO78</f>
        <v>0</v>
      </c>
      <c r="BE78" s="125">
        <f>-'Inversión 1 financiada'!AP78</f>
        <v>0</v>
      </c>
      <c r="BF78" s="125">
        <f>-'Inversión 1 financiada'!AQ78</f>
        <v>0</v>
      </c>
      <c r="BG78" s="125">
        <f>-'Inversión 1 financiada'!AR78</f>
        <v>0</v>
      </c>
      <c r="BH78" s="125">
        <f>-'Inversión 1 financiada'!AS78</f>
        <v>0</v>
      </c>
      <c r="BI78" s="125">
        <f>-'Inversión 1 financiada'!AT78</f>
        <v>0</v>
      </c>
      <c r="BJ78" s="125">
        <f>-'Inversión 1 financiada'!AU78</f>
        <v>0</v>
      </c>
      <c r="BK78" s="125">
        <f>-'Inversión 1 financiada'!AV78</f>
        <v>0</v>
      </c>
      <c r="BL78" s="125">
        <f>-'Inversión 1 financiada'!AW78</f>
        <v>0</v>
      </c>
      <c r="BM78" s="125">
        <f>-'Inversión 1 financiada'!AX78</f>
        <v>0</v>
      </c>
      <c r="BN78" s="125">
        <f>-'Inversión 1 financiada'!AY78</f>
        <v>0</v>
      </c>
      <c r="BO78" s="125">
        <f>-'Inversión 1 financiada'!AZ78</f>
        <v>0</v>
      </c>
      <c r="BP78" s="125">
        <f>-'Inversión 1 financiada'!BA78</f>
        <v>0</v>
      </c>
      <c r="BQ78" s="125">
        <f>-'Inversión 1 financiada'!BB78</f>
        <v>0</v>
      </c>
      <c r="BR78" s="125">
        <f>-'Inversión 1 financiada'!BC78</f>
        <v>0</v>
      </c>
    </row>
    <row r="79" spans="2:70" x14ac:dyDescent="0.25">
      <c r="B79" s="59" t="s">
        <v>346</v>
      </c>
      <c r="C79" s="62" t="str">
        <f>+VLOOKUP(B79,'resumen UCAP'!$A$5:$O$329,2,0)</f>
        <v>LUMINARIA LED 150W. AUTONOMA</v>
      </c>
      <c r="D79" s="63">
        <f>+'Desmonte Infr. financiada'!D79</f>
        <v>150</v>
      </c>
      <c r="E79" s="63" t="str">
        <f>+VLOOKUP(B79,'resumen UCAP'!$A$5:$O$329,3,0)</f>
        <v>Un</v>
      </c>
      <c r="F79" s="64">
        <f>+VLOOKUP(B79,'resumen UCAP'!$A$5:$O$329,15,0)</f>
        <v>120000</v>
      </c>
      <c r="G79" s="61">
        <v>43</v>
      </c>
      <c r="H79" s="125"/>
      <c r="I79" s="125"/>
      <c r="J79" s="125"/>
      <c r="K79" s="125"/>
      <c r="L79" s="125"/>
      <c r="M79" s="125"/>
      <c r="N79" s="125"/>
      <c r="O79" s="125"/>
      <c r="P79" s="125"/>
      <c r="Q79" s="125"/>
      <c r="R79" s="125"/>
      <c r="S79" s="125"/>
      <c r="T79" s="125"/>
      <c r="U79" s="125"/>
      <c r="V79" s="125"/>
      <c r="W79" s="125">
        <f>-'Inversión 1 financiada'!H79</f>
        <v>0</v>
      </c>
      <c r="X79" s="125">
        <f>-'Inversión 1 financiada'!I79</f>
        <v>0</v>
      </c>
      <c r="Y79" s="125">
        <f>-'Inversión 1 financiada'!J79</f>
        <v>0</v>
      </c>
      <c r="Z79" s="125">
        <f>-'Inversión 1 financiada'!K79</f>
        <v>0</v>
      </c>
      <c r="AA79" s="125">
        <f>-'Inversión 1 financiada'!L79</f>
        <v>0</v>
      </c>
      <c r="AB79" s="125">
        <f>-'Inversión 1 financiada'!M79</f>
        <v>0</v>
      </c>
      <c r="AC79" s="125">
        <f>-'Inversión 1 financiada'!N79</f>
        <v>0</v>
      </c>
      <c r="AD79" s="125">
        <f>-'Inversión 1 financiada'!O79</f>
        <v>0</v>
      </c>
      <c r="AE79" s="125">
        <f>-'Inversión 1 financiada'!P79</f>
        <v>0</v>
      </c>
      <c r="AF79" s="125">
        <f>-'Inversión 1 financiada'!Q79</f>
        <v>0</v>
      </c>
      <c r="AG79" s="125">
        <f>-'Inversión 1 financiada'!R79</f>
        <v>0</v>
      </c>
      <c r="AH79" s="125">
        <f>-'Inversión 1 financiada'!S79</f>
        <v>0</v>
      </c>
      <c r="AI79" s="125">
        <f>-'Inversión 1 financiada'!T79</f>
        <v>0</v>
      </c>
      <c r="AJ79" s="125">
        <f>-'Inversión 1 financiada'!U79</f>
        <v>0</v>
      </c>
      <c r="AK79" s="125">
        <f>-'Inversión 1 financiada'!V79</f>
        <v>0</v>
      </c>
      <c r="AL79" s="125">
        <f>-'Inversión 1 financiada'!W79</f>
        <v>0</v>
      </c>
      <c r="AM79" s="125">
        <f>-'Inversión 1 financiada'!X79</f>
        <v>0</v>
      </c>
      <c r="AN79" s="125">
        <f>-'Inversión 1 financiada'!Y79</f>
        <v>0</v>
      </c>
      <c r="AO79" s="125">
        <f>-'Inversión 1 financiada'!Z79</f>
        <v>0</v>
      </c>
      <c r="AP79" s="125">
        <f>-'Inversión 1 financiada'!AA79</f>
        <v>0</v>
      </c>
      <c r="AQ79" s="125">
        <f>-'Inversión 1 financiada'!AB79</f>
        <v>0</v>
      </c>
      <c r="AR79" s="125">
        <f>-'Inversión 1 financiada'!AC79</f>
        <v>0</v>
      </c>
      <c r="AS79" s="125">
        <f>-'Inversión 1 financiada'!AD79</f>
        <v>0</v>
      </c>
      <c r="AT79" s="125">
        <f>-'Inversión 1 financiada'!AE79</f>
        <v>0</v>
      </c>
      <c r="AU79" s="125">
        <f>-'Inversión 1 financiada'!AF79</f>
        <v>0</v>
      </c>
      <c r="AV79" s="125">
        <f>-'Inversión 1 financiada'!AG79</f>
        <v>0</v>
      </c>
      <c r="AW79" s="125">
        <f>-'Inversión 1 financiada'!AH79</f>
        <v>0</v>
      </c>
      <c r="AX79" s="125">
        <f>-'Inversión 1 financiada'!AI79</f>
        <v>0</v>
      </c>
      <c r="AY79" s="125">
        <f>-'Inversión 1 financiada'!AJ79</f>
        <v>0</v>
      </c>
      <c r="AZ79" s="125">
        <f>-'Inversión 1 financiada'!AK79</f>
        <v>0</v>
      </c>
      <c r="BA79" s="125">
        <f>-'Inversión 1 financiada'!AL79</f>
        <v>0</v>
      </c>
      <c r="BB79" s="125">
        <f>-'Inversión 1 financiada'!AM79</f>
        <v>0</v>
      </c>
      <c r="BC79" s="125">
        <f>-'Inversión 1 financiada'!AN79</f>
        <v>0</v>
      </c>
      <c r="BD79" s="125">
        <f>-'Inversión 1 financiada'!AO79</f>
        <v>0</v>
      </c>
      <c r="BE79" s="125">
        <f>-'Inversión 1 financiada'!AP79</f>
        <v>0</v>
      </c>
      <c r="BF79" s="125">
        <f>-'Inversión 1 financiada'!AQ79</f>
        <v>0</v>
      </c>
      <c r="BG79" s="125">
        <f>-'Inversión 1 financiada'!AR79</f>
        <v>0</v>
      </c>
      <c r="BH79" s="125">
        <f>-'Inversión 1 financiada'!AS79</f>
        <v>0</v>
      </c>
      <c r="BI79" s="125">
        <f>-'Inversión 1 financiada'!AT79</f>
        <v>0</v>
      </c>
      <c r="BJ79" s="125">
        <f>-'Inversión 1 financiada'!AU79</f>
        <v>0</v>
      </c>
      <c r="BK79" s="125">
        <f>-'Inversión 1 financiada'!AV79</f>
        <v>0</v>
      </c>
      <c r="BL79" s="125">
        <f>-'Inversión 1 financiada'!AW79</f>
        <v>0</v>
      </c>
      <c r="BM79" s="125">
        <f>-'Inversión 1 financiada'!AX79</f>
        <v>0</v>
      </c>
      <c r="BN79" s="125">
        <f>-'Inversión 1 financiada'!AY79</f>
        <v>0</v>
      </c>
      <c r="BO79" s="125">
        <f>-'Inversión 1 financiada'!AZ79</f>
        <v>0</v>
      </c>
      <c r="BP79" s="125">
        <f>-'Inversión 1 financiada'!BA79</f>
        <v>0</v>
      </c>
      <c r="BQ79" s="125">
        <f>-'Inversión 1 financiada'!BB79</f>
        <v>0</v>
      </c>
      <c r="BR79" s="125">
        <f>-'Inversión 1 financiada'!BC79</f>
        <v>0</v>
      </c>
    </row>
    <row r="80" spans="2:70" x14ac:dyDescent="0.25">
      <c r="B80" s="59" t="s">
        <v>347</v>
      </c>
      <c r="C80" s="62" t="str">
        <f>+VLOOKUP(B80,'resumen UCAP'!$A$5:$O$329,2,0)</f>
        <v>LUMINARIA LED 60W. AUTONOMA</v>
      </c>
      <c r="D80" s="63">
        <f>+'Desmonte Infr. financiada'!D80</f>
        <v>60</v>
      </c>
      <c r="E80" s="63" t="str">
        <f>+VLOOKUP(B80,'resumen UCAP'!$A$5:$O$329,3,0)</f>
        <v>Un</v>
      </c>
      <c r="F80" s="64">
        <f>+VLOOKUP(B80,'resumen UCAP'!$A$5:$O$329,15,0)</f>
        <v>860000</v>
      </c>
      <c r="G80" s="61">
        <v>10</v>
      </c>
      <c r="H80" s="125"/>
      <c r="I80" s="125"/>
      <c r="J80" s="125"/>
      <c r="K80" s="125"/>
      <c r="L80" s="125"/>
      <c r="M80" s="125"/>
      <c r="N80" s="125"/>
      <c r="O80" s="125"/>
      <c r="P80" s="125"/>
      <c r="Q80" s="125"/>
      <c r="R80" s="125"/>
      <c r="S80" s="125"/>
      <c r="T80" s="125"/>
      <c r="U80" s="125"/>
      <c r="V80" s="125"/>
      <c r="W80" s="125">
        <f>-'Inversión 1 financiada'!H80</f>
        <v>0</v>
      </c>
      <c r="X80" s="125">
        <f>-'Inversión 1 financiada'!I80</f>
        <v>0</v>
      </c>
      <c r="Y80" s="125">
        <f>-'Inversión 1 financiada'!J80</f>
        <v>0</v>
      </c>
      <c r="Z80" s="125">
        <f>-'Inversión 1 financiada'!K80</f>
        <v>0</v>
      </c>
      <c r="AA80" s="125">
        <f>-'Inversión 1 financiada'!L80</f>
        <v>0</v>
      </c>
      <c r="AB80" s="125">
        <f>-'Inversión 1 financiada'!M80</f>
        <v>0</v>
      </c>
      <c r="AC80" s="125">
        <f>-'Inversión 1 financiada'!N80</f>
        <v>0</v>
      </c>
      <c r="AD80" s="125">
        <f>-'Inversión 1 financiada'!O80</f>
        <v>0</v>
      </c>
      <c r="AE80" s="125">
        <f>-'Inversión 1 financiada'!P80</f>
        <v>0</v>
      </c>
      <c r="AF80" s="125">
        <f>-'Inversión 1 financiada'!Q80</f>
        <v>0</v>
      </c>
      <c r="AG80" s="125">
        <f>-'Inversión 1 financiada'!R80</f>
        <v>0</v>
      </c>
      <c r="AH80" s="125">
        <f>-'Inversión 1 financiada'!S80</f>
        <v>0</v>
      </c>
      <c r="AI80" s="125">
        <f>-'Inversión 1 financiada'!T80</f>
        <v>0</v>
      </c>
      <c r="AJ80" s="125">
        <f>-'Inversión 1 financiada'!U80</f>
        <v>0</v>
      </c>
      <c r="AK80" s="125">
        <f>-'Inversión 1 financiada'!V80</f>
        <v>0</v>
      </c>
      <c r="AL80" s="125">
        <f>-'Inversión 1 financiada'!W80</f>
        <v>0</v>
      </c>
      <c r="AM80" s="125">
        <f>-'Inversión 1 financiada'!X80</f>
        <v>0</v>
      </c>
      <c r="AN80" s="125">
        <f>-'Inversión 1 financiada'!Y80</f>
        <v>0</v>
      </c>
      <c r="AO80" s="125">
        <f>-'Inversión 1 financiada'!Z80</f>
        <v>0</v>
      </c>
      <c r="AP80" s="125">
        <f>-'Inversión 1 financiada'!AA80</f>
        <v>0</v>
      </c>
      <c r="AQ80" s="125">
        <f>-'Inversión 1 financiada'!AB80</f>
        <v>0</v>
      </c>
      <c r="AR80" s="125">
        <f>-'Inversión 1 financiada'!AC80</f>
        <v>0</v>
      </c>
      <c r="AS80" s="125">
        <f>-'Inversión 1 financiada'!AD80</f>
        <v>0</v>
      </c>
      <c r="AT80" s="125">
        <f>-'Inversión 1 financiada'!AE80</f>
        <v>0</v>
      </c>
      <c r="AU80" s="125">
        <f>-'Inversión 1 financiada'!AF80</f>
        <v>0</v>
      </c>
      <c r="AV80" s="125">
        <f>-'Inversión 1 financiada'!AG80</f>
        <v>0</v>
      </c>
      <c r="AW80" s="125">
        <f>-'Inversión 1 financiada'!AH80</f>
        <v>0</v>
      </c>
      <c r="AX80" s="125">
        <f>-'Inversión 1 financiada'!AI80</f>
        <v>0</v>
      </c>
      <c r="AY80" s="125">
        <f>-'Inversión 1 financiada'!AJ80</f>
        <v>0</v>
      </c>
      <c r="AZ80" s="125">
        <f>-'Inversión 1 financiada'!AK80</f>
        <v>0</v>
      </c>
      <c r="BA80" s="125">
        <f>-'Inversión 1 financiada'!AL80</f>
        <v>0</v>
      </c>
      <c r="BB80" s="125">
        <f>-'Inversión 1 financiada'!AM80</f>
        <v>0</v>
      </c>
      <c r="BC80" s="125">
        <f>-'Inversión 1 financiada'!AN80</f>
        <v>0</v>
      </c>
      <c r="BD80" s="125">
        <f>-'Inversión 1 financiada'!AO80</f>
        <v>0</v>
      </c>
      <c r="BE80" s="125">
        <f>-'Inversión 1 financiada'!AP80</f>
        <v>0</v>
      </c>
      <c r="BF80" s="125">
        <f>-'Inversión 1 financiada'!AQ80</f>
        <v>0</v>
      </c>
      <c r="BG80" s="125">
        <f>-'Inversión 1 financiada'!AR80</f>
        <v>0</v>
      </c>
      <c r="BH80" s="125">
        <f>-'Inversión 1 financiada'!AS80</f>
        <v>0</v>
      </c>
      <c r="BI80" s="125">
        <f>-'Inversión 1 financiada'!AT80</f>
        <v>0</v>
      </c>
      <c r="BJ80" s="125">
        <f>-'Inversión 1 financiada'!AU80</f>
        <v>0</v>
      </c>
      <c r="BK80" s="125">
        <f>-'Inversión 1 financiada'!AV80</f>
        <v>0</v>
      </c>
      <c r="BL80" s="125">
        <f>-'Inversión 1 financiada'!AW80</f>
        <v>0</v>
      </c>
      <c r="BM80" s="125">
        <f>-'Inversión 1 financiada'!AX80</f>
        <v>0</v>
      </c>
      <c r="BN80" s="125">
        <f>-'Inversión 1 financiada'!AY80</f>
        <v>0</v>
      </c>
      <c r="BO80" s="125">
        <f>-'Inversión 1 financiada'!AZ80</f>
        <v>0</v>
      </c>
      <c r="BP80" s="125">
        <f>-'Inversión 1 financiada'!BA80</f>
        <v>0</v>
      </c>
      <c r="BQ80" s="125">
        <f>-'Inversión 1 financiada'!BB80</f>
        <v>0</v>
      </c>
      <c r="BR80" s="125">
        <f>-'Inversión 1 financiada'!BC80</f>
        <v>0</v>
      </c>
    </row>
    <row r="81" spans="2:70" x14ac:dyDescent="0.25">
      <c r="B81" s="59" t="s">
        <v>348</v>
      </c>
      <c r="C81" s="62" t="str">
        <f>+VLOOKUP(B81,'resumen UCAP'!$A$5:$O$329,2,0)</f>
        <v>PROYECTOR LED RGB 200W NUEVA</v>
      </c>
      <c r="D81" s="63">
        <f>+'Desmonte Infr. financiada'!D81</f>
        <v>200</v>
      </c>
      <c r="E81" s="63" t="str">
        <f>+VLOOKUP(B81,'resumen UCAP'!$A$5:$O$329,3,0)</f>
        <v>Un</v>
      </c>
      <c r="F81" s="64">
        <f>+VLOOKUP(B81,'resumen UCAP'!$A$5:$O$329,15,0)</f>
        <v>1079900</v>
      </c>
      <c r="G81" s="61">
        <v>9</v>
      </c>
      <c r="H81" s="125"/>
      <c r="I81" s="125"/>
      <c r="J81" s="125"/>
      <c r="K81" s="125"/>
      <c r="L81" s="125"/>
      <c r="M81" s="125"/>
      <c r="N81" s="125"/>
      <c r="O81" s="125"/>
      <c r="P81" s="125"/>
      <c r="Q81" s="125"/>
      <c r="R81" s="125"/>
      <c r="S81" s="125"/>
      <c r="T81" s="125"/>
      <c r="U81" s="125"/>
      <c r="V81" s="125"/>
      <c r="W81" s="125">
        <f>-'Inversión 1 financiada'!H81</f>
        <v>0</v>
      </c>
      <c r="X81" s="125">
        <f>-'Inversión 1 financiada'!I81</f>
        <v>0</v>
      </c>
      <c r="Y81" s="125">
        <f>-'Inversión 1 financiada'!J81</f>
        <v>0</v>
      </c>
      <c r="Z81" s="125">
        <f>-'Inversión 1 financiada'!K81</f>
        <v>0</v>
      </c>
      <c r="AA81" s="125">
        <f>-'Inversión 1 financiada'!L81</f>
        <v>0</v>
      </c>
      <c r="AB81" s="125">
        <f>-'Inversión 1 financiada'!M81</f>
        <v>0</v>
      </c>
      <c r="AC81" s="125">
        <f>-'Inversión 1 financiada'!N81</f>
        <v>0</v>
      </c>
      <c r="AD81" s="125">
        <f>-'Inversión 1 financiada'!O81</f>
        <v>0</v>
      </c>
      <c r="AE81" s="125">
        <f>-'Inversión 1 financiada'!P81</f>
        <v>0</v>
      </c>
      <c r="AF81" s="125">
        <f>-'Inversión 1 financiada'!Q81</f>
        <v>0</v>
      </c>
      <c r="AG81" s="125">
        <f>-'Inversión 1 financiada'!R81</f>
        <v>0</v>
      </c>
      <c r="AH81" s="125">
        <f>-'Inversión 1 financiada'!S81</f>
        <v>0</v>
      </c>
      <c r="AI81" s="125">
        <f>-'Inversión 1 financiada'!T81</f>
        <v>0</v>
      </c>
      <c r="AJ81" s="125">
        <f>-'Inversión 1 financiada'!U81</f>
        <v>0</v>
      </c>
      <c r="AK81" s="125">
        <f>-'Inversión 1 financiada'!V81</f>
        <v>0</v>
      </c>
      <c r="AL81" s="125">
        <f>-'Inversión 1 financiada'!W81</f>
        <v>0</v>
      </c>
      <c r="AM81" s="125">
        <f>-'Inversión 1 financiada'!X81</f>
        <v>0</v>
      </c>
      <c r="AN81" s="125">
        <f>-'Inversión 1 financiada'!Y81</f>
        <v>0</v>
      </c>
      <c r="AO81" s="125">
        <f>-'Inversión 1 financiada'!Z81</f>
        <v>0</v>
      </c>
      <c r="AP81" s="125">
        <f>-'Inversión 1 financiada'!AA81</f>
        <v>0</v>
      </c>
      <c r="AQ81" s="125">
        <f>-'Inversión 1 financiada'!AB81</f>
        <v>0</v>
      </c>
      <c r="AR81" s="125">
        <f>-'Inversión 1 financiada'!AC81</f>
        <v>0</v>
      </c>
      <c r="AS81" s="125">
        <f>-'Inversión 1 financiada'!AD81</f>
        <v>0</v>
      </c>
      <c r="AT81" s="125">
        <f>-'Inversión 1 financiada'!AE81</f>
        <v>0</v>
      </c>
      <c r="AU81" s="125">
        <f>-'Inversión 1 financiada'!AF81</f>
        <v>0</v>
      </c>
      <c r="AV81" s="125">
        <f>-'Inversión 1 financiada'!AG81</f>
        <v>0</v>
      </c>
      <c r="AW81" s="125">
        <f>-'Inversión 1 financiada'!AH81</f>
        <v>0</v>
      </c>
      <c r="AX81" s="125">
        <f>-'Inversión 1 financiada'!AI81</f>
        <v>0</v>
      </c>
      <c r="AY81" s="125">
        <f>-'Inversión 1 financiada'!AJ81</f>
        <v>0</v>
      </c>
      <c r="AZ81" s="125">
        <f>-'Inversión 1 financiada'!AK81</f>
        <v>0</v>
      </c>
      <c r="BA81" s="125">
        <f>-'Inversión 1 financiada'!AL81</f>
        <v>0</v>
      </c>
      <c r="BB81" s="125">
        <f>-'Inversión 1 financiada'!AM81</f>
        <v>0</v>
      </c>
      <c r="BC81" s="125">
        <f>-'Inversión 1 financiada'!AN81</f>
        <v>0</v>
      </c>
      <c r="BD81" s="125">
        <f>-'Inversión 1 financiada'!AO81</f>
        <v>0</v>
      </c>
      <c r="BE81" s="125">
        <f>-'Inversión 1 financiada'!AP81</f>
        <v>0</v>
      </c>
      <c r="BF81" s="125">
        <f>-'Inversión 1 financiada'!AQ81</f>
        <v>0</v>
      </c>
      <c r="BG81" s="125">
        <f>-'Inversión 1 financiada'!AR81</f>
        <v>0</v>
      </c>
      <c r="BH81" s="125">
        <f>-'Inversión 1 financiada'!AS81</f>
        <v>0</v>
      </c>
      <c r="BI81" s="125">
        <f>-'Inversión 1 financiada'!AT81</f>
        <v>0</v>
      </c>
      <c r="BJ81" s="125">
        <f>-'Inversión 1 financiada'!AU81</f>
        <v>0</v>
      </c>
      <c r="BK81" s="125">
        <f>-'Inversión 1 financiada'!AV81</f>
        <v>0</v>
      </c>
      <c r="BL81" s="125">
        <f>-'Inversión 1 financiada'!AW81</f>
        <v>0</v>
      </c>
      <c r="BM81" s="125">
        <f>-'Inversión 1 financiada'!AX81</f>
        <v>0</v>
      </c>
      <c r="BN81" s="125">
        <f>-'Inversión 1 financiada'!AY81</f>
        <v>0</v>
      </c>
      <c r="BO81" s="125">
        <f>-'Inversión 1 financiada'!AZ81</f>
        <v>0</v>
      </c>
      <c r="BP81" s="125">
        <f>-'Inversión 1 financiada'!BA81</f>
        <v>0</v>
      </c>
      <c r="BQ81" s="125">
        <f>-'Inversión 1 financiada'!BB81</f>
        <v>0</v>
      </c>
      <c r="BR81" s="125">
        <f>-'Inversión 1 financiada'!BC81</f>
        <v>0</v>
      </c>
    </row>
    <row r="82" spans="2:70" x14ac:dyDescent="0.25">
      <c r="B82" s="59" t="s">
        <v>349</v>
      </c>
      <c r="C82" s="62" t="str">
        <f>+VLOOKUP(B82,'resumen UCAP'!$A$5:$O$329,2,0)</f>
        <v>PROYECTOR LED LED 50W NUEVA</v>
      </c>
      <c r="D82" s="63">
        <f>+'Desmonte Infr. financiada'!D82</f>
        <v>50</v>
      </c>
      <c r="E82" s="63" t="str">
        <f>+VLOOKUP(B82,'resumen UCAP'!$A$5:$O$329,3,0)</f>
        <v>Un</v>
      </c>
      <c r="F82" s="64">
        <f>+VLOOKUP(B82,'resumen UCAP'!$A$5:$O$329,15,0)</f>
        <v>598300</v>
      </c>
      <c r="G82" s="61">
        <v>2</v>
      </c>
      <c r="H82" s="125"/>
      <c r="I82" s="125"/>
      <c r="J82" s="125"/>
      <c r="K82" s="125"/>
      <c r="L82" s="125"/>
      <c r="M82" s="125"/>
      <c r="N82" s="125"/>
      <c r="O82" s="125"/>
      <c r="P82" s="125"/>
      <c r="Q82" s="125"/>
      <c r="R82" s="125"/>
      <c r="S82" s="125"/>
      <c r="T82" s="125"/>
      <c r="U82" s="125"/>
      <c r="V82" s="125"/>
      <c r="W82" s="125">
        <f>-'Inversión 1 financiada'!H82</f>
        <v>0</v>
      </c>
      <c r="X82" s="125">
        <f>-'Inversión 1 financiada'!I82</f>
        <v>0</v>
      </c>
      <c r="Y82" s="125">
        <f>-'Inversión 1 financiada'!J82</f>
        <v>0</v>
      </c>
      <c r="Z82" s="125">
        <f>-'Inversión 1 financiada'!K82</f>
        <v>0</v>
      </c>
      <c r="AA82" s="125">
        <f>-'Inversión 1 financiada'!L82</f>
        <v>0</v>
      </c>
      <c r="AB82" s="125">
        <f>-'Inversión 1 financiada'!M82</f>
        <v>0</v>
      </c>
      <c r="AC82" s="125">
        <f>-'Inversión 1 financiada'!N82</f>
        <v>0</v>
      </c>
      <c r="AD82" s="125">
        <f>-'Inversión 1 financiada'!O82</f>
        <v>0</v>
      </c>
      <c r="AE82" s="125">
        <f>-'Inversión 1 financiada'!P82</f>
        <v>0</v>
      </c>
      <c r="AF82" s="125">
        <f>-'Inversión 1 financiada'!Q82</f>
        <v>0</v>
      </c>
      <c r="AG82" s="125">
        <f>-'Inversión 1 financiada'!R82</f>
        <v>0</v>
      </c>
      <c r="AH82" s="125">
        <f>-'Inversión 1 financiada'!S82</f>
        <v>0</v>
      </c>
      <c r="AI82" s="125">
        <f>-'Inversión 1 financiada'!T82</f>
        <v>0</v>
      </c>
      <c r="AJ82" s="125">
        <f>-'Inversión 1 financiada'!U82</f>
        <v>0</v>
      </c>
      <c r="AK82" s="125">
        <f>-'Inversión 1 financiada'!V82</f>
        <v>0</v>
      </c>
      <c r="AL82" s="125">
        <f>-'Inversión 1 financiada'!W82</f>
        <v>0</v>
      </c>
      <c r="AM82" s="125">
        <f>-'Inversión 1 financiada'!X82</f>
        <v>0</v>
      </c>
      <c r="AN82" s="125">
        <f>-'Inversión 1 financiada'!Y82</f>
        <v>0</v>
      </c>
      <c r="AO82" s="125">
        <f>-'Inversión 1 financiada'!Z82</f>
        <v>0</v>
      </c>
      <c r="AP82" s="125">
        <f>-'Inversión 1 financiada'!AA82</f>
        <v>0</v>
      </c>
      <c r="AQ82" s="125">
        <f>-'Inversión 1 financiada'!AB82</f>
        <v>0</v>
      </c>
      <c r="AR82" s="125">
        <f>-'Inversión 1 financiada'!AC82</f>
        <v>0</v>
      </c>
      <c r="AS82" s="125">
        <f>-'Inversión 1 financiada'!AD82</f>
        <v>0</v>
      </c>
      <c r="AT82" s="125">
        <f>-'Inversión 1 financiada'!AE82</f>
        <v>0</v>
      </c>
      <c r="AU82" s="125">
        <f>-'Inversión 1 financiada'!AF82</f>
        <v>0</v>
      </c>
      <c r="AV82" s="125">
        <f>-'Inversión 1 financiada'!AG82</f>
        <v>0</v>
      </c>
      <c r="AW82" s="125">
        <f>-'Inversión 1 financiada'!AH82</f>
        <v>0</v>
      </c>
      <c r="AX82" s="125">
        <f>-'Inversión 1 financiada'!AI82</f>
        <v>0</v>
      </c>
      <c r="AY82" s="125">
        <f>-'Inversión 1 financiada'!AJ82</f>
        <v>0</v>
      </c>
      <c r="AZ82" s="125">
        <f>-'Inversión 1 financiada'!AK82</f>
        <v>0</v>
      </c>
      <c r="BA82" s="125">
        <f>-'Inversión 1 financiada'!AL82</f>
        <v>0</v>
      </c>
      <c r="BB82" s="125">
        <f>-'Inversión 1 financiada'!AM82</f>
        <v>0</v>
      </c>
      <c r="BC82" s="125">
        <f>-'Inversión 1 financiada'!AN82</f>
        <v>0</v>
      </c>
      <c r="BD82" s="125">
        <f>-'Inversión 1 financiada'!AO82</f>
        <v>0</v>
      </c>
      <c r="BE82" s="125">
        <f>-'Inversión 1 financiada'!AP82</f>
        <v>0</v>
      </c>
      <c r="BF82" s="125">
        <f>-'Inversión 1 financiada'!AQ82</f>
        <v>0</v>
      </c>
      <c r="BG82" s="125">
        <f>-'Inversión 1 financiada'!AR82</f>
        <v>0</v>
      </c>
      <c r="BH82" s="125">
        <f>-'Inversión 1 financiada'!AS82</f>
        <v>0</v>
      </c>
      <c r="BI82" s="125">
        <f>-'Inversión 1 financiada'!AT82</f>
        <v>0</v>
      </c>
      <c r="BJ82" s="125">
        <f>-'Inversión 1 financiada'!AU82</f>
        <v>0</v>
      </c>
      <c r="BK82" s="125">
        <f>-'Inversión 1 financiada'!AV82</f>
        <v>0</v>
      </c>
      <c r="BL82" s="125">
        <f>-'Inversión 1 financiada'!AW82</f>
        <v>0</v>
      </c>
      <c r="BM82" s="125">
        <f>-'Inversión 1 financiada'!AX82</f>
        <v>0</v>
      </c>
      <c r="BN82" s="125">
        <f>-'Inversión 1 financiada'!AY82</f>
        <v>0</v>
      </c>
      <c r="BO82" s="125">
        <f>-'Inversión 1 financiada'!AZ82</f>
        <v>0</v>
      </c>
      <c r="BP82" s="125">
        <f>-'Inversión 1 financiada'!BA82</f>
        <v>0</v>
      </c>
      <c r="BQ82" s="125">
        <f>-'Inversión 1 financiada'!BB82</f>
        <v>0</v>
      </c>
      <c r="BR82" s="125">
        <f>-'Inversión 1 financiada'!BC82</f>
        <v>0</v>
      </c>
    </row>
    <row r="83" spans="2:70" x14ac:dyDescent="0.25">
      <c r="B83" s="59" t="s">
        <v>509</v>
      </c>
      <c r="C83" s="62" t="str">
        <f>+VLOOKUP(B83,'resumen UCAP'!$A$5:$O$329,2,0)</f>
        <v>ETIQUETA LUMINARIA 250W</v>
      </c>
      <c r="D83" s="63">
        <f>+'Desmonte Infr. financiada'!D83</f>
        <v>279</v>
      </c>
      <c r="E83" s="63" t="str">
        <f>+VLOOKUP(B83,'resumen UCAP'!$A$5:$O$329,3,0)</f>
        <v>Un</v>
      </c>
      <c r="F83" s="64">
        <f>+VLOOKUP(B83,'resumen UCAP'!$A$5:$O$329,15,0)</f>
        <v>509142</v>
      </c>
      <c r="G83" s="61">
        <v>10</v>
      </c>
      <c r="H83" s="125"/>
      <c r="I83" s="125"/>
      <c r="J83" s="125"/>
      <c r="K83" s="125"/>
      <c r="L83" s="125"/>
      <c r="M83" s="125"/>
      <c r="N83" s="125"/>
      <c r="O83" s="125"/>
      <c r="P83" s="125"/>
      <c r="Q83" s="125"/>
      <c r="R83" s="125"/>
      <c r="S83" s="125"/>
      <c r="T83" s="125"/>
      <c r="U83" s="125"/>
      <c r="V83" s="125"/>
      <c r="W83" s="125">
        <f>-'Inversión 1 financiada'!H83</f>
        <v>0</v>
      </c>
      <c r="X83" s="125">
        <f>-'Inversión 1 financiada'!I83</f>
        <v>0</v>
      </c>
      <c r="Y83" s="125">
        <f>-'Inversión 1 financiada'!J83</f>
        <v>0</v>
      </c>
      <c r="Z83" s="125">
        <f>-'Inversión 1 financiada'!K83</f>
        <v>0</v>
      </c>
      <c r="AA83" s="125">
        <f>-'Inversión 1 financiada'!L83</f>
        <v>0</v>
      </c>
      <c r="AB83" s="125">
        <f>-'Inversión 1 financiada'!M83</f>
        <v>0</v>
      </c>
      <c r="AC83" s="125">
        <f>-'Inversión 1 financiada'!N83</f>
        <v>0</v>
      </c>
      <c r="AD83" s="125">
        <f>-'Inversión 1 financiada'!O83</f>
        <v>0</v>
      </c>
      <c r="AE83" s="125">
        <f>-'Inversión 1 financiada'!P83</f>
        <v>0</v>
      </c>
      <c r="AF83" s="125">
        <f>-'Inversión 1 financiada'!Q83</f>
        <v>0</v>
      </c>
      <c r="AG83" s="125">
        <f>-'Inversión 1 financiada'!R83</f>
        <v>0</v>
      </c>
      <c r="AH83" s="125">
        <f>-'Inversión 1 financiada'!S83</f>
        <v>0</v>
      </c>
      <c r="AI83" s="125">
        <f>-'Inversión 1 financiada'!T83</f>
        <v>0</v>
      </c>
      <c r="AJ83" s="125">
        <f>-'Inversión 1 financiada'!U83</f>
        <v>0</v>
      </c>
      <c r="AK83" s="125">
        <f>-'Inversión 1 financiada'!V83</f>
        <v>0</v>
      </c>
      <c r="AL83" s="125">
        <f>-'Inversión 1 financiada'!W83</f>
        <v>0</v>
      </c>
      <c r="AM83" s="125">
        <f>-'Inversión 1 financiada'!X83</f>
        <v>0</v>
      </c>
      <c r="AN83" s="125">
        <f>-'Inversión 1 financiada'!Y83</f>
        <v>0</v>
      </c>
      <c r="AO83" s="125">
        <f>-'Inversión 1 financiada'!Z83</f>
        <v>0</v>
      </c>
      <c r="AP83" s="125">
        <f>-'Inversión 1 financiada'!AA83</f>
        <v>0</v>
      </c>
      <c r="AQ83" s="125">
        <f>-'Inversión 1 financiada'!AB83</f>
        <v>0</v>
      </c>
      <c r="AR83" s="125">
        <f>-'Inversión 1 financiada'!AC83</f>
        <v>0</v>
      </c>
      <c r="AS83" s="125">
        <f>-'Inversión 1 financiada'!AD83</f>
        <v>0</v>
      </c>
      <c r="AT83" s="125">
        <f>-'Inversión 1 financiada'!AE83</f>
        <v>0</v>
      </c>
      <c r="AU83" s="125">
        <f>-'Inversión 1 financiada'!AF83</f>
        <v>0</v>
      </c>
      <c r="AV83" s="125">
        <f>-'Inversión 1 financiada'!AG83</f>
        <v>0</v>
      </c>
      <c r="AW83" s="125">
        <f>-'Inversión 1 financiada'!AH83</f>
        <v>0</v>
      </c>
      <c r="AX83" s="125">
        <f>-'Inversión 1 financiada'!AI83</f>
        <v>0</v>
      </c>
      <c r="AY83" s="125">
        <f>-'Inversión 1 financiada'!AJ83</f>
        <v>0</v>
      </c>
      <c r="AZ83" s="125">
        <f>-'Inversión 1 financiada'!AK83</f>
        <v>0</v>
      </c>
      <c r="BA83" s="125">
        <f>-'Inversión 1 financiada'!AL83</f>
        <v>0</v>
      </c>
      <c r="BB83" s="125">
        <f>-'Inversión 1 financiada'!AM83</f>
        <v>0</v>
      </c>
      <c r="BC83" s="125">
        <f>-'Inversión 1 financiada'!AN83</f>
        <v>0</v>
      </c>
      <c r="BD83" s="125">
        <f>-'Inversión 1 financiada'!AO83</f>
        <v>0</v>
      </c>
      <c r="BE83" s="125">
        <f>-'Inversión 1 financiada'!AP83</f>
        <v>0</v>
      </c>
      <c r="BF83" s="125">
        <f>-'Inversión 1 financiada'!AQ83</f>
        <v>0</v>
      </c>
      <c r="BG83" s="125">
        <f>-'Inversión 1 financiada'!AR83</f>
        <v>0</v>
      </c>
      <c r="BH83" s="125">
        <f>-'Inversión 1 financiada'!AS83</f>
        <v>0</v>
      </c>
      <c r="BI83" s="125">
        <f>-'Inversión 1 financiada'!AT83</f>
        <v>0</v>
      </c>
      <c r="BJ83" s="125">
        <f>-'Inversión 1 financiada'!AU83</f>
        <v>0</v>
      </c>
      <c r="BK83" s="125">
        <f>-'Inversión 1 financiada'!AV83</f>
        <v>0</v>
      </c>
      <c r="BL83" s="125">
        <f>-'Inversión 1 financiada'!AW83</f>
        <v>0</v>
      </c>
      <c r="BM83" s="125">
        <f>-'Inversión 1 financiada'!AX83</f>
        <v>0</v>
      </c>
      <c r="BN83" s="125">
        <f>-'Inversión 1 financiada'!AY83</f>
        <v>0</v>
      </c>
      <c r="BO83" s="125">
        <f>-'Inversión 1 financiada'!AZ83</f>
        <v>0</v>
      </c>
      <c r="BP83" s="125">
        <f>-'Inversión 1 financiada'!BA83</f>
        <v>0</v>
      </c>
      <c r="BQ83" s="125">
        <f>-'Inversión 1 financiada'!BB83</f>
        <v>0</v>
      </c>
      <c r="BR83" s="125">
        <f>-'Inversión 1 financiada'!BC83</f>
        <v>0</v>
      </c>
    </row>
    <row r="84" spans="2:70" x14ac:dyDescent="0.25">
      <c r="B84" s="59" t="s">
        <v>510</v>
      </c>
      <c r="C84" s="62" t="str">
        <f>+VLOOKUP(B84,'resumen UCAP'!$A$5:$O$329,2,0)</f>
        <v>PROYECTOR LED 50W NUEVO</v>
      </c>
      <c r="D84" s="63">
        <f>+'Desmonte Infr. financiada'!D84</f>
        <v>50</v>
      </c>
      <c r="E84" s="63" t="str">
        <f>+VLOOKUP(B84,'resumen UCAP'!$A$5:$O$329,3,0)</f>
        <v>Un</v>
      </c>
      <c r="F84" s="64">
        <f>+VLOOKUP(B84,'resumen UCAP'!$A$5:$O$329,15,0)</f>
        <v>134677</v>
      </c>
      <c r="G84" s="61">
        <v>3</v>
      </c>
      <c r="H84" s="125"/>
      <c r="I84" s="125"/>
      <c r="J84" s="125"/>
      <c r="K84" s="125"/>
      <c r="L84" s="125"/>
      <c r="M84" s="125"/>
      <c r="N84" s="125"/>
      <c r="O84" s="125"/>
      <c r="P84" s="125"/>
      <c r="Q84" s="125"/>
      <c r="R84" s="125"/>
      <c r="S84" s="125"/>
      <c r="T84" s="125"/>
      <c r="U84" s="125"/>
      <c r="V84" s="125"/>
      <c r="W84" s="125">
        <f>-'Inversión 1 financiada'!H84</f>
        <v>0</v>
      </c>
      <c r="X84" s="125">
        <f>-'Inversión 1 financiada'!I84</f>
        <v>0</v>
      </c>
      <c r="Y84" s="125">
        <f>-'Inversión 1 financiada'!J84</f>
        <v>0</v>
      </c>
      <c r="Z84" s="125">
        <f>-'Inversión 1 financiada'!K84</f>
        <v>0</v>
      </c>
      <c r="AA84" s="125">
        <f>-'Inversión 1 financiada'!L84</f>
        <v>0</v>
      </c>
      <c r="AB84" s="125">
        <f>-'Inversión 1 financiada'!M84</f>
        <v>0</v>
      </c>
      <c r="AC84" s="125">
        <f>-'Inversión 1 financiada'!N84</f>
        <v>0</v>
      </c>
      <c r="AD84" s="125">
        <f>-'Inversión 1 financiada'!O84</f>
        <v>0</v>
      </c>
      <c r="AE84" s="125">
        <f>-'Inversión 1 financiada'!P84</f>
        <v>0</v>
      </c>
      <c r="AF84" s="125">
        <f>-'Inversión 1 financiada'!Q84</f>
        <v>0</v>
      </c>
      <c r="AG84" s="125">
        <f>-'Inversión 1 financiada'!R84</f>
        <v>0</v>
      </c>
      <c r="AH84" s="125">
        <f>-'Inversión 1 financiada'!S84</f>
        <v>0</v>
      </c>
      <c r="AI84" s="125">
        <f>-'Inversión 1 financiada'!T84</f>
        <v>0</v>
      </c>
      <c r="AJ84" s="125">
        <f>-'Inversión 1 financiada'!U84</f>
        <v>0</v>
      </c>
      <c r="AK84" s="125">
        <f>-'Inversión 1 financiada'!V84</f>
        <v>0</v>
      </c>
      <c r="AL84" s="125">
        <f>-'Inversión 1 financiada'!W84</f>
        <v>0</v>
      </c>
      <c r="AM84" s="125">
        <f>-'Inversión 1 financiada'!X84</f>
        <v>0</v>
      </c>
      <c r="AN84" s="125">
        <f>-'Inversión 1 financiada'!Y84</f>
        <v>0</v>
      </c>
      <c r="AO84" s="125">
        <f>-'Inversión 1 financiada'!Z84</f>
        <v>0</v>
      </c>
      <c r="AP84" s="125">
        <f>-'Inversión 1 financiada'!AA84</f>
        <v>0</v>
      </c>
      <c r="AQ84" s="125">
        <f>-'Inversión 1 financiada'!AB84</f>
        <v>0</v>
      </c>
      <c r="AR84" s="125">
        <f>-'Inversión 1 financiada'!AC84</f>
        <v>0</v>
      </c>
      <c r="AS84" s="125">
        <f>-'Inversión 1 financiada'!AD84</f>
        <v>0</v>
      </c>
      <c r="AT84" s="125">
        <f>-'Inversión 1 financiada'!AE84</f>
        <v>0</v>
      </c>
      <c r="AU84" s="125">
        <f>-'Inversión 1 financiada'!AF84</f>
        <v>0</v>
      </c>
      <c r="AV84" s="125">
        <f>-'Inversión 1 financiada'!AG84</f>
        <v>0</v>
      </c>
      <c r="AW84" s="125">
        <f>-'Inversión 1 financiada'!AH84</f>
        <v>0</v>
      </c>
      <c r="AX84" s="125">
        <f>-'Inversión 1 financiada'!AI84</f>
        <v>0</v>
      </c>
      <c r="AY84" s="125">
        <f>-'Inversión 1 financiada'!AJ84</f>
        <v>0</v>
      </c>
      <c r="AZ84" s="125">
        <f>-'Inversión 1 financiada'!AK84</f>
        <v>0</v>
      </c>
      <c r="BA84" s="125">
        <f>-'Inversión 1 financiada'!AL84</f>
        <v>0</v>
      </c>
      <c r="BB84" s="125">
        <f>-'Inversión 1 financiada'!AM84</f>
        <v>0</v>
      </c>
      <c r="BC84" s="125">
        <f>-'Inversión 1 financiada'!AN84</f>
        <v>0</v>
      </c>
      <c r="BD84" s="125">
        <f>-'Inversión 1 financiada'!AO84</f>
        <v>0</v>
      </c>
      <c r="BE84" s="125">
        <f>-'Inversión 1 financiada'!AP84</f>
        <v>0</v>
      </c>
      <c r="BF84" s="125">
        <f>-'Inversión 1 financiada'!AQ84</f>
        <v>0</v>
      </c>
      <c r="BG84" s="125">
        <f>-'Inversión 1 financiada'!AR84</f>
        <v>0</v>
      </c>
      <c r="BH84" s="125">
        <f>-'Inversión 1 financiada'!AS84</f>
        <v>0</v>
      </c>
      <c r="BI84" s="125">
        <f>-'Inversión 1 financiada'!AT84</f>
        <v>0</v>
      </c>
      <c r="BJ84" s="125">
        <f>-'Inversión 1 financiada'!AU84</f>
        <v>0</v>
      </c>
      <c r="BK84" s="125">
        <f>-'Inversión 1 financiada'!AV84</f>
        <v>0</v>
      </c>
      <c r="BL84" s="125">
        <f>-'Inversión 1 financiada'!AW84</f>
        <v>0</v>
      </c>
      <c r="BM84" s="125">
        <f>-'Inversión 1 financiada'!AX84</f>
        <v>0</v>
      </c>
      <c r="BN84" s="125">
        <f>-'Inversión 1 financiada'!AY84</f>
        <v>0</v>
      </c>
      <c r="BO84" s="125">
        <f>-'Inversión 1 financiada'!AZ84</f>
        <v>0</v>
      </c>
      <c r="BP84" s="125">
        <f>-'Inversión 1 financiada'!BA84</f>
        <v>0</v>
      </c>
      <c r="BQ84" s="125">
        <f>-'Inversión 1 financiada'!BB84</f>
        <v>0</v>
      </c>
      <c r="BR84" s="125">
        <f>-'Inversión 1 financiada'!BC84</f>
        <v>0</v>
      </c>
    </row>
    <row r="85" spans="2:70" x14ac:dyDescent="0.25">
      <c r="B85" s="59" t="s">
        <v>511</v>
      </c>
      <c r="C85" s="62" t="str">
        <f>+VLOOKUP(B85,'resumen UCAP'!$A$5:$O$329,2,0)</f>
        <v>PROYECTOR MH 150W NUEVO</v>
      </c>
      <c r="D85" s="63">
        <f>+'Desmonte Infr. financiada'!D85</f>
        <v>169</v>
      </c>
      <c r="E85" s="63" t="str">
        <f>+VLOOKUP(B85,'resumen UCAP'!$A$5:$O$329,3,0)</f>
        <v>Un</v>
      </c>
      <c r="F85" s="64">
        <f>+VLOOKUP(B85,'resumen UCAP'!$A$5:$O$329,15,0)</f>
        <v>352663</v>
      </c>
      <c r="G85" s="124">
        <v>4</v>
      </c>
      <c r="H85" s="125"/>
      <c r="I85" s="125"/>
      <c r="J85" s="125"/>
      <c r="K85" s="125"/>
      <c r="L85" s="125"/>
      <c r="M85" s="125"/>
      <c r="N85" s="125"/>
      <c r="O85" s="125"/>
      <c r="P85" s="125"/>
      <c r="Q85" s="125"/>
      <c r="R85" s="125"/>
      <c r="S85" s="125"/>
      <c r="T85" s="125"/>
      <c r="U85" s="125"/>
      <c r="V85" s="125"/>
      <c r="W85" s="125">
        <f>-'Inversión 1 financiada'!H85</f>
        <v>0</v>
      </c>
      <c r="X85" s="125">
        <f>-'Inversión 1 financiada'!I85</f>
        <v>0</v>
      </c>
      <c r="Y85" s="125">
        <f>-'Inversión 1 financiada'!J85</f>
        <v>0</v>
      </c>
      <c r="Z85" s="125">
        <f>-'Inversión 1 financiada'!K85</f>
        <v>0</v>
      </c>
      <c r="AA85" s="125">
        <f>-'Inversión 1 financiada'!L85</f>
        <v>0</v>
      </c>
      <c r="AB85" s="125">
        <f>-'Inversión 1 financiada'!M85</f>
        <v>0</v>
      </c>
      <c r="AC85" s="125">
        <f>-'Inversión 1 financiada'!N85</f>
        <v>0</v>
      </c>
      <c r="AD85" s="125">
        <f>-'Inversión 1 financiada'!O85</f>
        <v>0</v>
      </c>
      <c r="AE85" s="125">
        <f>-'Inversión 1 financiada'!P85</f>
        <v>0</v>
      </c>
      <c r="AF85" s="125">
        <f>-'Inversión 1 financiada'!Q85</f>
        <v>0</v>
      </c>
      <c r="AG85" s="125">
        <f>-'Inversión 1 financiada'!R85</f>
        <v>0</v>
      </c>
      <c r="AH85" s="125">
        <f>-'Inversión 1 financiada'!S85</f>
        <v>0</v>
      </c>
      <c r="AI85" s="125">
        <f>-'Inversión 1 financiada'!T85</f>
        <v>0</v>
      </c>
      <c r="AJ85" s="125">
        <f>-'Inversión 1 financiada'!U85</f>
        <v>0</v>
      </c>
      <c r="AK85" s="125">
        <f>-'Inversión 1 financiada'!V85</f>
        <v>0</v>
      </c>
      <c r="AL85" s="125">
        <f>-'Inversión 1 financiada'!W85</f>
        <v>0</v>
      </c>
      <c r="AM85" s="125">
        <f>-'Inversión 1 financiada'!X85</f>
        <v>0</v>
      </c>
      <c r="AN85" s="125">
        <f>-'Inversión 1 financiada'!Y85</f>
        <v>0</v>
      </c>
      <c r="AO85" s="125">
        <f>-'Inversión 1 financiada'!Z85</f>
        <v>0</v>
      </c>
      <c r="AP85" s="125">
        <f>-'Inversión 1 financiada'!AA85</f>
        <v>0</v>
      </c>
      <c r="AQ85" s="125">
        <f>-'Inversión 1 financiada'!AB85</f>
        <v>0</v>
      </c>
      <c r="AR85" s="125">
        <f>-'Inversión 1 financiada'!AC85</f>
        <v>0</v>
      </c>
      <c r="AS85" s="125">
        <f>-'Inversión 1 financiada'!AD85</f>
        <v>0</v>
      </c>
      <c r="AT85" s="125">
        <f>-'Inversión 1 financiada'!AE85</f>
        <v>0</v>
      </c>
      <c r="AU85" s="125">
        <f>-'Inversión 1 financiada'!AF85</f>
        <v>0</v>
      </c>
      <c r="AV85" s="125">
        <f>-'Inversión 1 financiada'!AG85</f>
        <v>0</v>
      </c>
      <c r="AW85" s="125">
        <f>-'Inversión 1 financiada'!AH85</f>
        <v>0</v>
      </c>
      <c r="AX85" s="125">
        <f>-'Inversión 1 financiada'!AI85</f>
        <v>0</v>
      </c>
      <c r="AY85" s="125">
        <f>-'Inversión 1 financiada'!AJ85</f>
        <v>0</v>
      </c>
      <c r="AZ85" s="125">
        <f>-'Inversión 1 financiada'!AK85</f>
        <v>0</v>
      </c>
      <c r="BA85" s="125">
        <f>-'Inversión 1 financiada'!AL85</f>
        <v>0</v>
      </c>
      <c r="BB85" s="125">
        <f>-'Inversión 1 financiada'!AM85</f>
        <v>0</v>
      </c>
      <c r="BC85" s="125">
        <f>-'Inversión 1 financiada'!AN85</f>
        <v>0</v>
      </c>
      <c r="BD85" s="125">
        <f>-'Inversión 1 financiada'!AO85</f>
        <v>0</v>
      </c>
      <c r="BE85" s="125">
        <f>-'Inversión 1 financiada'!AP85</f>
        <v>0</v>
      </c>
      <c r="BF85" s="125">
        <f>-'Inversión 1 financiada'!AQ85</f>
        <v>0</v>
      </c>
      <c r="BG85" s="125">
        <f>-'Inversión 1 financiada'!AR85</f>
        <v>0</v>
      </c>
      <c r="BH85" s="125">
        <f>-'Inversión 1 financiada'!AS85</f>
        <v>0</v>
      </c>
      <c r="BI85" s="125">
        <f>-'Inversión 1 financiada'!AT85</f>
        <v>0</v>
      </c>
      <c r="BJ85" s="125">
        <f>-'Inversión 1 financiada'!AU85</f>
        <v>0</v>
      </c>
      <c r="BK85" s="125">
        <f>-'Inversión 1 financiada'!AV85</f>
        <v>0</v>
      </c>
      <c r="BL85" s="125">
        <f>-'Inversión 1 financiada'!AW85</f>
        <v>0</v>
      </c>
      <c r="BM85" s="125">
        <f>-'Inversión 1 financiada'!AX85</f>
        <v>0</v>
      </c>
      <c r="BN85" s="125">
        <f>-'Inversión 1 financiada'!AY85</f>
        <v>0</v>
      </c>
      <c r="BO85" s="125">
        <f>-'Inversión 1 financiada'!AZ85</f>
        <v>0</v>
      </c>
      <c r="BP85" s="125">
        <f>-'Inversión 1 financiada'!BA85</f>
        <v>0</v>
      </c>
      <c r="BQ85" s="125">
        <f>-'Inversión 1 financiada'!BB85</f>
        <v>0</v>
      </c>
      <c r="BR85" s="125">
        <f>-'Inversión 1 financiada'!BC85</f>
        <v>0</v>
      </c>
    </row>
    <row r="86" spans="2:70" x14ac:dyDescent="0.25">
      <c r="B86" s="59" t="s">
        <v>512</v>
      </c>
      <c r="C86" s="62" t="str">
        <f>+VLOOKUP(B86,'resumen UCAP'!$A$5:$O$329,2,0)</f>
        <v>PROYECTOR MH 400W NUEVA</v>
      </c>
      <c r="D86" s="63">
        <f>+'Desmonte Infr. financiada'!D86</f>
        <v>440</v>
      </c>
      <c r="E86" s="63" t="str">
        <f>+VLOOKUP(B86,'resumen UCAP'!$A$5:$O$329,3,0)</f>
        <v>Un</v>
      </c>
      <c r="F86" s="64">
        <f>+VLOOKUP(B86,'resumen UCAP'!$A$5:$O$329,15,0)</f>
        <v>509142</v>
      </c>
      <c r="G86" s="124">
        <v>5</v>
      </c>
      <c r="H86" s="125"/>
      <c r="I86" s="125"/>
      <c r="J86" s="125"/>
      <c r="K86" s="125"/>
      <c r="L86" s="125"/>
      <c r="M86" s="125"/>
      <c r="N86" s="125"/>
      <c r="O86" s="125"/>
      <c r="P86" s="125"/>
      <c r="Q86" s="125"/>
      <c r="R86" s="125"/>
      <c r="S86" s="125"/>
      <c r="T86" s="125"/>
      <c r="U86" s="125"/>
      <c r="V86" s="125"/>
      <c r="W86" s="125">
        <f>-'Inversión 1 financiada'!H86</f>
        <v>0</v>
      </c>
      <c r="X86" s="125">
        <f>-'Inversión 1 financiada'!I86</f>
        <v>0</v>
      </c>
      <c r="Y86" s="125">
        <f>-'Inversión 1 financiada'!J86</f>
        <v>0</v>
      </c>
      <c r="Z86" s="125">
        <f>-'Inversión 1 financiada'!K86</f>
        <v>0</v>
      </c>
      <c r="AA86" s="125">
        <f>-'Inversión 1 financiada'!L86</f>
        <v>0</v>
      </c>
      <c r="AB86" s="125">
        <f>-'Inversión 1 financiada'!M86</f>
        <v>0</v>
      </c>
      <c r="AC86" s="125">
        <f>-'Inversión 1 financiada'!N86</f>
        <v>0</v>
      </c>
      <c r="AD86" s="125">
        <f>-'Inversión 1 financiada'!O86</f>
        <v>0</v>
      </c>
      <c r="AE86" s="125">
        <f>-'Inversión 1 financiada'!P86</f>
        <v>0</v>
      </c>
      <c r="AF86" s="125">
        <f>-'Inversión 1 financiada'!Q86</f>
        <v>0</v>
      </c>
      <c r="AG86" s="125">
        <f>-'Inversión 1 financiada'!R86</f>
        <v>0</v>
      </c>
      <c r="AH86" s="125">
        <f>-'Inversión 1 financiada'!S86</f>
        <v>0</v>
      </c>
      <c r="AI86" s="125">
        <f>-'Inversión 1 financiada'!T86</f>
        <v>0</v>
      </c>
      <c r="AJ86" s="125">
        <f>-'Inversión 1 financiada'!U86</f>
        <v>0</v>
      </c>
      <c r="AK86" s="125">
        <f>-'Inversión 1 financiada'!V86</f>
        <v>0</v>
      </c>
      <c r="AL86" s="125">
        <f>-'Inversión 1 financiada'!W86</f>
        <v>0</v>
      </c>
      <c r="AM86" s="125">
        <f>-'Inversión 1 financiada'!X86</f>
        <v>0</v>
      </c>
      <c r="AN86" s="125">
        <f>-'Inversión 1 financiada'!Y86</f>
        <v>0</v>
      </c>
      <c r="AO86" s="125">
        <f>-'Inversión 1 financiada'!Z86</f>
        <v>0</v>
      </c>
      <c r="AP86" s="125">
        <f>-'Inversión 1 financiada'!AA86</f>
        <v>0</v>
      </c>
      <c r="AQ86" s="125">
        <f>-'Inversión 1 financiada'!AB86</f>
        <v>0</v>
      </c>
      <c r="AR86" s="125">
        <f>-'Inversión 1 financiada'!AC86</f>
        <v>0</v>
      </c>
      <c r="AS86" s="125">
        <f>-'Inversión 1 financiada'!AD86</f>
        <v>0</v>
      </c>
      <c r="AT86" s="125">
        <f>-'Inversión 1 financiada'!AE86</f>
        <v>0</v>
      </c>
      <c r="AU86" s="125">
        <f>-'Inversión 1 financiada'!AF86</f>
        <v>0</v>
      </c>
      <c r="AV86" s="125">
        <f>-'Inversión 1 financiada'!AG86</f>
        <v>0</v>
      </c>
      <c r="AW86" s="125">
        <f>-'Inversión 1 financiada'!AH86</f>
        <v>0</v>
      </c>
      <c r="AX86" s="125">
        <f>-'Inversión 1 financiada'!AI86</f>
        <v>0</v>
      </c>
      <c r="AY86" s="125">
        <f>-'Inversión 1 financiada'!AJ86</f>
        <v>0</v>
      </c>
      <c r="AZ86" s="125">
        <f>-'Inversión 1 financiada'!AK86</f>
        <v>0</v>
      </c>
      <c r="BA86" s="125">
        <f>-'Inversión 1 financiada'!AL86</f>
        <v>0</v>
      </c>
      <c r="BB86" s="125">
        <f>-'Inversión 1 financiada'!AM86</f>
        <v>0</v>
      </c>
      <c r="BC86" s="125">
        <f>-'Inversión 1 financiada'!AN86</f>
        <v>0</v>
      </c>
      <c r="BD86" s="125">
        <f>-'Inversión 1 financiada'!AO86</f>
        <v>0</v>
      </c>
      <c r="BE86" s="125">
        <f>-'Inversión 1 financiada'!AP86</f>
        <v>0</v>
      </c>
      <c r="BF86" s="125">
        <f>-'Inversión 1 financiada'!AQ86</f>
        <v>0</v>
      </c>
      <c r="BG86" s="125">
        <f>-'Inversión 1 financiada'!AR86</f>
        <v>0</v>
      </c>
      <c r="BH86" s="125">
        <f>-'Inversión 1 financiada'!AS86</f>
        <v>0</v>
      </c>
      <c r="BI86" s="125">
        <f>-'Inversión 1 financiada'!AT86</f>
        <v>0</v>
      </c>
      <c r="BJ86" s="125">
        <f>-'Inversión 1 financiada'!AU86</f>
        <v>0</v>
      </c>
      <c r="BK86" s="125">
        <f>-'Inversión 1 financiada'!AV86</f>
        <v>0</v>
      </c>
      <c r="BL86" s="125">
        <f>-'Inversión 1 financiada'!AW86</f>
        <v>0</v>
      </c>
      <c r="BM86" s="125">
        <f>-'Inversión 1 financiada'!AX86</f>
        <v>0</v>
      </c>
      <c r="BN86" s="125">
        <f>-'Inversión 1 financiada'!AY86</f>
        <v>0</v>
      </c>
      <c r="BO86" s="125">
        <f>-'Inversión 1 financiada'!AZ86</f>
        <v>0</v>
      </c>
      <c r="BP86" s="125">
        <f>-'Inversión 1 financiada'!BA86</f>
        <v>0</v>
      </c>
      <c r="BQ86" s="125">
        <f>-'Inversión 1 financiada'!BB86</f>
        <v>0</v>
      </c>
      <c r="BR86" s="125">
        <f>-'Inversión 1 financiada'!BC86</f>
        <v>0</v>
      </c>
    </row>
    <row r="87" spans="2:70" x14ac:dyDescent="0.25">
      <c r="B87" s="59" t="s">
        <v>513</v>
      </c>
      <c r="C87" s="62" t="str">
        <f>+VLOOKUP(B87,'resumen UCAP'!$A$5:$O$329,2,0)</f>
        <v>PROYECTOR LED 400W NUEVO</v>
      </c>
      <c r="D87" s="63">
        <f>+'Desmonte Infr. financiada'!D87</f>
        <v>400</v>
      </c>
      <c r="E87" s="63" t="str">
        <f>+VLOOKUP(B87,'resumen UCAP'!$A$5:$O$329,3,0)</f>
        <v>Un</v>
      </c>
      <c r="F87" s="64">
        <f>+VLOOKUP(B87,'resumen UCAP'!$A$5:$O$329,15,0)</f>
        <v>2843260</v>
      </c>
      <c r="G87" s="61">
        <v>6</v>
      </c>
      <c r="H87" s="125"/>
      <c r="I87" s="125"/>
      <c r="J87" s="125"/>
      <c r="K87" s="125"/>
      <c r="L87" s="125"/>
      <c r="M87" s="125"/>
      <c r="N87" s="125"/>
      <c r="O87" s="125"/>
      <c r="P87" s="125"/>
      <c r="Q87" s="125"/>
      <c r="R87" s="125"/>
      <c r="S87" s="125"/>
      <c r="T87" s="125"/>
      <c r="U87" s="125"/>
      <c r="V87" s="125"/>
      <c r="W87" s="125">
        <f>-'Inversión 1 financiada'!H87</f>
        <v>0</v>
      </c>
      <c r="X87" s="125">
        <f>-'Inversión 1 financiada'!I87</f>
        <v>0</v>
      </c>
      <c r="Y87" s="125">
        <f>-'Inversión 1 financiada'!J87</f>
        <v>0</v>
      </c>
      <c r="Z87" s="125">
        <f>-'Inversión 1 financiada'!K87</f>
        <v>0</v>
      </c>
      <c r="AA87" s="125">
        <f>-'Inversión 1 financiada'!L87</f>
        <v>0</v>
      </c>
      <c r="AB87" s="125">
        <f>-'Inversión 1 financiada'!M87</f>
        <v>0</v>
      </c>
      <c r="AC87" s="125">
        <f>-'Inversión 1 financiada'!N87</f>
        <v>0</v>
      </c>
      <c r="AD87" s="125">
        <f>-'Inversión 1 financiada'!O87</f>
        <v>0</v>
      </c>
      <c r="AE87" s="125">
        <f>-'Inversión 1 financiada'!P87</f>
        <v>0</v>
      </c>
      <c r="AF87" s="125">
        <f>-'Inversión 1 financiada'!Q87</f>
        <v>0</v>
      </c>
      <c r="AG87" s="125">
        <f>-'Inversión 1 financiada'!R87</f>
        <v>0</v>
      </c>
      <c r="AH87" s="125">
        <f>-'Inversión 1 financiada'!S87</f>
        <v>0</v>
      </c>
      <c r="AI87" s="125">
        <f>-'Inversión 1 financiada'!T87</f>
        <v>0</v>
      </c>
      <c r="AJ87" s="125">
        <f>-'Inversión 1 financiada'!U87</f>
        <v>0</v>
      </c>
      <c r="AK87" s="125">
        <f>-'Inversión 1 financiada'!V87</f>
        <v>0</v>
      </c>
      <c r="AL87" s="125">
        <f>-'Inversión 1 financiada'!W87</f>
        <v>0</v>
      </c>
      <c r="AM87" s="125">
        <f>-'Inversión 1 financiada'!X87</f>
        <v>0</v>
      </c>
      <c r="AN87" s="125">
        <f>-'Inversión 1 financiada'!Y87</f>
        <v>0</v>
      </c>
      <c r="AO87" s="125">
        <f>-'Inversión 1 financiada'!Z87</f>
        <v>0</v>
      </c>
      <c r="AP87" s="125">
        <f>-'Inversión 1 financiada'!AA87</f>
        <v>0</v>
      </c>
      <c r="AQ87" s="125">
        <f>-'Inversión 1 financiada'!AB87</f>
        <v>0</v>
      </c>
      <c r="AR87" s="125">
        <f>-'Inversión 1 financiada'!AC87</f>
        <v>0</v>
      </c>
      <c r="AS87" s="125">
        <f>-'Inversión 1 financiada'!AD87</f>
        <v>0</v>
      </c>
      <c r="AT87" s="125">
        <f>-'Inversión 1 financiada'!AE87</f>
        <v>0</v>
      </c>
      <c r="AU87" s="125">
        <f>-'Inversión 1 financiada'!AF87</f>
        <v>0</v>
      </c>
      <c r="AV87" s="125">
        <f>-'Inversión 1 financiada'!AG87</f>
        <v>0</v>
      </c>
      <c r="AW87" s="125">
        <f>-'Inversión 1 financiada'!AH87</f>
        <v>0</v>
      </c>
      <c r="AX87" s="125">
        <f>-'Inversión 1 financiada'!AI87</f>
        <v>0</v>
      </c>
      <c r="AY87" s="125">
        <f>-'Inversión 1 financiada'!AJ87</f>
        <v>0</v>
      </c>
      <c r="AZ87" s="125">
        <f>-'Inversión 1 financiada'!AK87</f>
        <v>0</v>
      </c>
      <c r="BA87" s="125">
        <f>-'Inversión 1 financiada'!AL87</f>
        <v>0</v>
      </c>
      <c r="BB87" s="125">
        <f>-'Inversión 1 financiada'!AM87</f>
        <v>0</v>
      </c>
      <c r="BC87" s="125">
        <f>-'Inversión 1 financiada'!AN87</f>
        <v>0</v>
      </c>
      <c r="BD87" s="125">
        <f>-'Inversión 1 financiada'!AO87</f>
        <v>0</v>
      </c>
      <c r="BE87" s="125">
        <f>-'Inversión 1 financiada'!AP87</f>
        <v>0</v>
      </c>
      <c r="BF87" s="125">
        <f>-'Inversión 1 financiada'!AQ87</f>
        <v>0</v>
      </c>
      <c r="BG87" s="125">
        <f>-'Inversión 1 financiada'!AR87</f>
        <v>0</v>
      </c>
      <c r="BH87" s="125">
        <f>-'Inversión 1 financiada'!AS87</f>
        <v>0</v>
      </c>
      <c r="BI87" s="125">
        <f>-'Inversión 1 financiada'!AT87</f>
        <v>0</v>
      </c>
      <c r="BJ87" s="125">
        <f>-'Inversión 1 financiada'!AU87</f>
        <v>0</v>
      </c>
      <c r="BK87" s="125">
        <f>-'Inversión 1 financiada'!AV87</f>
        <v>0</v>
      </c>
      <c r="BL87" s="125">
        <f>-'Inversión 1 financiada'!AW87</f>
        <v>0</v>
      </c>
      <c r="BM87" s="125">
        <f>-'Inversión 1 financiada'!AX87</f>
        <v>0</v>
      </c>
      <c r="BN87" s="125">
        <f>-'Inversión 1 financiada'!AY87</f>
        <v>0</v>
      </c>
      <c r="BO87" s="125">
        <f>-'Inversión 1 financiada'!AZ87</f>
        <v>0</v>
      </c>
      <c r="BP87" s="125">
        <f>-'Inversión 1 financiada'!BA87</f>
        <v>0</v>
      </c>
      <c r="BQ87" s="125">
        <f>-'Inversión 1 financiada'!BB87</f>
        <v>0</v>
      </c>
      <c r="BR87" s="125">
        <f>-'Inversión 1 financiada'!BC87</f>
        <v>0</v>
      </c>
    </row>
    <row r="88" spans="2:70" x14ac:dyDescent="0.25">
      <c r="B88" s="59" t="s">
        <v>514</v>
      </c>
      <c r="C88" s="62" t="str">
        <f>+VLOOKUP(B88,'resumen UCAP'!$A$5:$O$329,2,0)</f>
        <v>PROYECTOR MH 400W LED</v>
      </c>
      <c r="D88" s="63">
        <f>+'Desmonte Infr. financiada'!D88</f>
        <v>400</v>
      </c>
      <c r="E88" s="63" t="str">
        <f>+VLOOKUP(B88,'resumen UCAP'!$A$5:$O$329,3,0)</f>
        <v>Un</v>
      </c>
      <c r="F88" s="64">
        <f>+VLOOKUP(B88,'resumen UCAP'!$A$5:$O$329,15,0)</f>
        <v>2156000</v>
      </c>
      <c r="G88" s="64">
        <v>38</v>
      </c>
      <c r="H88" s="125"/>
      <c r="I88" s="125"/>
      <c r="J88" s="125"/>
      <c r="K88" s="125"/>
      <c r="L88" s="125"/>
      <c r="M88" s="125"/>
      <c r="N88" s="125"/>
      <c r="O88" s="125"/>
      <c r="P88" s="125"/>
      <c r="Q88" s="125"/>
      <c r="R88" s="125"/>
      <c r="S88" s="125"/>
      <c r="T88" s="125"/>
      <c r="U88" s="125"/>
      <c r="V88" s="125"/>
      <c r="W88" s="125">
        <f>-'Inversión 1 financiada'!H88</f>
        <v>0</v>
      </c>
      <c r="X88" s="125">
        <f>-'Inversión 1 financiada'!I88</f>
        <v>0</v>
      </c>
      <c r="Y88" s="125">
        <f>-'Inversión 1 financiada'!J88</f>
        <v>0</v>
      </c>
      <c r="Z88" s="125">
        <f>-'Inversión 1 financiada'!K88</f>
        <v>0</v>
      </c>
      <c r="AA88" s="125">
        <f>-'Inversión 1 financiada'!L88</f>
        <v>0</v>
      </c>
      <c r="AB88" s="125">
        <f>-'Inversión 1 financiada'!M88</f>
        <v>0</v>
      </c>
      <c r="AC88" s="125">
        <f>-'Inversión 1 financiada'!N88</f>
        <v>0</v>
      </c>
      <c r="AD88" s="125">
        <f>-'Inversión 1 financiada'!O88</f>
        <v>0</v>
      </c>
      <c r="AE88" s="125">
        <f>-'Inversión 1 financiada'!P88</f>
        <v>0</v>
      </c>
      <c r="AF88" s="125">
        <f>-'Inversión 1 financiada'!Q88</f>
        <v>0</v>
      </c>
      <c r="AG88" s="125">
        <f>-'Inversión 1 financiada'!R88</f>
        <v>0</v>
      </c>
      <c r="AH88" s="125">
        <f>-'Inversión 1 financiada'!S88</f>
        <v>0</v>
      </c>
      <c r="AI88" s="125">
        <f>-'Inversión 1 financiada'!T88</f>
        <v>0</v>
      </c>
      <c r="AJ88" s="125">
        <f>-'Inversión 1 financiada'!U88</f>
        <v>0</v>
      </c>
      <c r="AK88" s="125">
        <f>-'Inversión 1 financiada'!V88</f>
        <v>0</v>
      </c>
      <c r="AL88" s="125">
        <f>-'Inversión 1 financiada'!W88</f>
        <v>0</v>
      </c>
      <c r="AM88" s="125">
        <f>-'Inversión 1 financiada'!X88</f>
        <v>0</v>
      </c>
      <c r="AN88" s="125">
        <f>-'Inversión 1 financiada'!Y88</f>
        <v>0</v>
      </c>
      <c r="AO88" s="125">
        <f>-'Inversión 1 financiada'!Z88</f>
        <v>0</v>
      </c>
      <c r="AP88" s="125">
        <f>-'Inversión 1 financiada'!AA88</f>
        <v>0</v>
      </c>
      <c r="AQ88" s="125">
        <f>-'Inversión 1 financiada'!AB88</f>
        <v>0</v>
      </c>
      <c r="AR88" s="125">
        <f>-'Inversión 1 financiada'!AC88</f>
        <v>0</v>
      </c>
      <c r="AS88" s="125">
        <f>-'Inversión 1 financiada'!AD88</f>
        <v>0</v>
      </c>
      <c r="AT88" s="125">
        <f>-'Inversión 1 financiada'!AE88</f>
        <v>0</v>
      </c>
      <c r="AU88" s="125">
        <f>-'Inversión 1 financiada'!AF88</f>
        <v>0</v>
      </c>
      <c r="AV88" s="125">
        <f>-'Inversión 1 financiada'!AG88</f>
        <v>0</v>
      </c>
      <c r="AW88" s="125">
        <f>-'Inversión 1 financiada'!AH88</f>
        <v>0</v>
      </c>
      <c r="AX88" s="125">
        <f>-'Inversión 1 financiada'!AI88</f>
        <v>0</v>
      </c>
      <c r="AY88" s="125">
        <f>-'Inversión 1 financiada'!AJ88</f>
        <v>0</v>
      </c>
      <c r="AZ88" s="125">
        <f>-'Inversión 1 financiada'!AK88</f>
        <v>0</v>
      </c>
      <c r="BA88" s="125">
        <f>-'Inversión 1 financiada'!AL88</f>
        <v>0</v>
      </c>
      <c r="BB88" s="125">
        <f>-'Inversión 1 financiada'!AM88</f>
        <v>0</v>
      </c>
      <c r="BC88" s="125">
        <f>-'Inversión 1 financiada'!AN88</f>
        <v>0</v>
      </c>
      <c r="BD88" s="125">
        <f>-'Inversión 1 financiada'!AO88</f>
        <v>0</v>
      </c>
      <c r="BE88" s="125">
        <f>-'Inversión 1 financiada'!AP88</f>
        <v>0</v>
      </c>
      <c r="BF88" s="125">
        <f>-'Inversión 1 financiada'!AQ88</f>
        <v>0</v>
      </c>
      <c r="BG88" s="125">
        <f>-'Inversión 1 financiada'!AR88</f>
        <v>0</v>
      </c>
      <c r="BH88" s="125">
        <f>-'Inversión 1 financiada'!AS88</f>
        <v>0</v>
      </c>
      <c r="BI88" s="125">
        <f>-'Inversión 1 financiada'!AT88</f>
        <v>0</v>
      </c>
      <c r="BJ88" s="125">
        <f>-'Inversión 1 financiada'!AU88</f>
        <v>0</v>
      </c>
      <c r="BK88" s="125">
        <f>-'Inversión 1 financiada'!AV88</f>
        <v>0</v>
      </c>
      <c r="BL88" s="125">
        <f>-'Inversión 1 financiada'!AW88</f>
        <v>0</v>
      </c>
      <c r="BM88" s="125">
        <f>-'Inversión 1 financiada'!AX88</f>
        <v>0</v>
      </c>
      <c r="BN88" s="125">
        <f>-'Inversión 1 financiada'!AY88</f>
        <v>0</v>
      </c>
      <c r="BO88" s="125">
        <f>-'Inversión 1 financiada'!AZ88</f>
        <v>0</v>
      </c>
      <c r="BP88" s="125">
        <f>-'Inversión 1 financiada'!BA88</f>
        <v>0</v>
      </c>
      <c r="BQ88" s="125">
        <f>-'Inversión 1 financiada'!BB88</f>
        <v>0</v>
      </c>
      <c r="BR88" s="125">
        <f>-'Inversión 1 financiada'!BC88</f>
        <v>0</v>
      </c>
    </row>
    <row r="89" spans="2:70" x14ac:dyDescent="0.25">
      <c r="B89" s="59" t="s">
        <v>515</v>
      </c>
      <c r="C89" s="62" t="str">
        <f>+VLOOKUP(B89,'resumen UCAP'!$A$5:$O$329,2,0)</f>
        <v>PROYECTOR IMPOLED 400W LED</v>
      </c>
      <c r="D89" s="63">
        <f>+'Desmonte Infr. financiada'!D89</f>
        <v>400</v>
      </c>
      <c r="E89" s="63" t="str">
        <f>+VLOOKUP(B89,'resumen UCAP'!$A$5:$O$329,3,0)</f>
        <v>Un</v>
      </c>
      <c r="F89" s="64">
        <f>+VLOOKUP(B89,'resumen UCAP'!$A$5:$O$329,15,0)</f>
        <v>509142</v>
      </c>
      <c r="G89" s="61">
        <v>5</v>
      </c>
      <c r="H89" s="125"/>
      <c r="I89" s="125"/>
      <c r="J89" s="125"/>
      <c r="K89" s="125"/>
      <c r="L89" s="125"/>
      <c r="M89" s="125"/>
      <c r="N89" s="125"/>
      <c r="O89" s="125"/>
      <c r="P89" s="125"/>
      <c r="Q89" s="125"/>
      <c r="R89" s="125"/>
      <c r="S89" s="125"/>
      <c r="T89" s="125"/>
      <c r="U89" s="125"/>
      <c r="V89" s="125"/>
      <c r="W89" s="125">
        <f>-'Inversión 1 financiada'!H89</f>
        <v>0</v>
      </c>
      <c r="X89" s="125">
        <f>-'Inversión 1 financiada'!I89</f>
        <v>0</v>
      </c>
      <c r="Y89" s="125">
        <f>-'Inversión 1 financiada'!J89</f>
        <v>0</v>
      </c>
      <c r="Z89" s="125">
        <f>-'Inversión 1 financiada'!K89</f>
        <v>0</v>
      </c>
      <c r="AA89" s="125">
        <f>-'Inversión 1 financiada'!L89</f>
        <v>0</v>
      </c>
      <c r="AB89" s="125">
        <f>-'Inversión 1 financiada'!M89</f>
        <v>0</v>
      </c>
      <c r="AC89" s="125">
        <f>-'Inversión 1 financiada'!N89</f>
        <v>0</v>
      </c>
      <c r="AD89" s="125">
        <f>-'Inversión 1 financiada'!O89</f>
        <v>0</v>
      </c>
      <c r="AE89" s="125">
        <f>-'Inversión 1 financiada'!P89</f>
        <v>0</v>
      </c>
      <c r="AF89" s="125">
        <f>-'Inversión 1 financiada'!Q89</f>
        <v>0</v>
      </c>
      <c r="AG89" s="125">
        <f>-'Inversión 1 financiada'!R89</f>
        <v>0</v>
      </c>
      <c r="AH89" s="125">
        <f>-'Inversión 1 financiada'!S89</f>
        <v>0</v>
      </c>
      <c r="AI89" s="125">
        <f>-'Inversión 1 financiada'!T89</f>
        <v>0</v>
      </c>
      <c r="AJ89" s="125">
        <f>-'Inversión 1 financiada'!U89</f>
        <v>0</v>
      </c>
      <c r="AK89" s="125">
        <f>-'Inversión 1 financiada'!V89</f>
        <v>0</v>
      </c>
      <c r="AL89" s="125">
        <f>-'Inversión 1 financiada'!W89</f>
        <v>0</v>
      </c>
      <c r="AM89" s="125">
        <f>-'Inversión 1 financiada'!X89</f>
        <v>0</v>
      </c>
      <c r="AN89" s="125">
        <f>-'Inversión 1 financiada'!Y89</f>
        <v>0</v>
      </c>
      <c r="AO89" s="125">
        <f>-'Inversión 1 financiada'!Z89</f>
        <v>0</v>
      </c>
      <c r="AP89" s="125">
        <f>-'Inversión 1 financiada'!AA89</f>
        <v>0</v>
      </c>
      <c r="AQ89" s="125">
        <f>-'Inversión 1 financiada'!AB89</f>
        <v>0</v>
      </c>
      <c r="AR89" s="125">
        <f>-'Inversión 1 financiada'!AC89</f>
        <v>0</v>
      </c>
      <c r="AS89" s="125">
        <f>-'Inversión 1 financiada'!AD89</f>
        <v>0</v>
      </c>
      <c r="AT89" s="125">
        <f>-'Inversión 1 financiada'!AE89</f>
        <v>0</v>
      </c>
      <c r="AU89" s="125">
        <f>-'Inversión 1 financiada'!AF89</f>
        <v>0</v>
      </c>
      <c r="AV89" s="125">
        <f>-'Inversión 1 financiada'!AG89</f>
        <v>0</v>
      </c>
      <c r="AW89" s="125">
        <f>-'Inversión 1 financiada'!AH89</f>
        <v>0</v>
      </c>
      <c r="AX89" s="125">
        <f>-'Inversión 1 financiada'!AI89</f>
        <v>0</v>
      </c>
      <c r="AY89" s="125">
        <f>-'Inversión 1 financiada'!AJ89</f>
        <v>0</v>
      </c>
      <c r="AZ89" s="125">
        <f>-'Inversión 1 financiada'!AK89</f>
        <v>0</v>
      </c>
      <c r="BA89" s="125">
        <f>-'Inversión 1 financiada'!AL89</f>
        <v>0</v>
      </c>
      <c r="BB89" s="125">
        <f>-'Inversión 1 financiada'!AM89</f>
        <v>0</v>
      </c>
      <c r="BC89" s="125">
        <f>-'Inversión 1 financiada'!AN89</f>
        <v>0</v>
      </c>
      <c r="BD89" s="125">
        <f>-'Inversión 1 financiada'!AO89</f>
        <v>0</v>
      </c>
      <c r="BE89" s="125">
        <f>-'Inversión 1 financiada'!AP89</f>
        <v>0</v>
      </c>
      <c r="BF89" s="125">
        <f>-'Inversión 1 financiada'!AQ89</f>
        <v>0</v>
      </c>
      <c r="BG89" s="125">
        <f>-'Inversión 1 financiada'!AR89</f>
        <v>0</v>
      </c>
      <c r="BH89" s="125">
        <f>-'Inversión 1 financiada'!AS89</f>
        <v>0</v>
      </c>
      <c r="BI89" s="125">
        <f>-'Inversión 1 financiada'!AT89</f>
        <v>0</v>
      </c>
      <c r="BJ89" s="125">
        <f>-'Inversión 1 financiada'!AU89</f>
        <v>0</v>
      </c>
      <c r="BK89" s="125">
        <f>-'Inversión 1 financiada'!AV89</f>
        <v>0</v>
      </c>
      <c r="BL89" s="125">
        <f>-'Inversión 1 financiada'!AW89</f>
        <v>0</v>
      </c>
      <c r="BM89" s="125">
        <f>-'Inversión 1 financiada'!AX89</f>
        <v>0</v>
      </c>
      <c r="BN89" s="125">
        <f>-'Inversión 1 financiada'!AY89</f>
        <v>0</v>
      </c>
      <c r="BO89" s="125">
        <f>-'Inversión 1 financiada'!AZ89</f>
        <v>0</v>
      </c>
      <c r="BP89" s="125">
        <f>-'Inversión 1 financiada'!BA89</f>
        <v>0</v>
      </c>
      <c r="BQ89" s="125">
        <f>-'Inversión 1 financiada'!BB89</f>
        <v>0</v>
      </c>
      <c r="BR89" s="125">
        <f>-'Inversión 1 financiada'!BC89</f>
        <v>0</v>
      </c>
    </row>
    <row r="90" spans="2:70" x14ac:dyDescent="0.25">
      <c r="B90" s="59" t="s">
        <v>516</v>
      </c>
      <c r="C90" s="62" t="str">
        <f>+VLOOKUP(B90,'resumen UCAP'!$A$5:$O$329,2,0)</f>
        <v>LUMINARIA MH 400W SEGUNDA</v>
      </c>
      <c r="D90" s="63">
        <f>+'Desmonte Infr. financiada'!D90</f>
        <v>440</v>
      </c>
      <c r="E90" s="63" t="str">
        <f>+VLOOKUP(B90,'resumen UCAP'!$A$5:$O$329,3,0)</f>
        <v>Un</v>
      </c>
      <c r="F90" s="64">
        <f>+VLOOKUP(B90,'resumen UCAP'!$A$5:$O$329,15,0)</f>
        <v>509142</v>
      </c>
      <c r="G90" s="124">
        <v>1</v>
      </c>
      <c r="H90" s="125"/>
      <c r="I90" s="125"/>
      <c r="J90" s="125"/>
      <c r="K90" s="125"/>
      <c r="L90" s="125"/>
      <c r="M90" s="125"/>
      <c r="N90" s="125"/>
      <c r="O90" s="125"/>
      <c r="P90" s="125"/>
      <c r="Q90" s="125"/>
      <c r="R90" s="125"/>
      <c r="S90" s="125"/>
      <c r="T90" s="125"/>
      <c r="U90" s="125"/>
      <c r="V90" s="125"/>
      <c r="W90" s="125">
        <f>-'Inversión 1 financiada'!H90</f>
        <v>0</v>
      </c>
      <c r="X90" s="125">
        <f>-'Inversión 1 financiada'!I90</f>
        <v>0</v>
      </c>
      <c r="Y90" s="125">
        <f>-'Inversión 1 financiada'!J90</f>
        <v>0</v>
      </c>
      <c r="Z90" s="125">
        <f>-'Inversión 1 financiada'!K90</f>
        <v>0</v>
      </c>
      <c r="AA90" s="125">
        <f>-'Inversión 1 financiada'!L90</f>
        <v>0</v>
      </c>
      <c r="AB90" s="125">
        <f>-'Inversión 1 financiada'!M90</f>
        <v>0</v>
      </c>
      <c r="AC90" s="125">
        <f>-'Inversión 1 financiada'!N90</f>
        <v>0</v>
      </c>
      <c r="AD90" s="125">
        <f>-'Inversión 1 financiada'!O90</f>
        <v>0</v>
      </c>
      <c r="AE90" s="125">
        <f>-'Inversión 1 financiada'!P90</f>
        <v>0</v>
      </c>
      <c r="AF90" s="125">
        <f>-'Inversión 1 financiada'!Q90</f>
        <v>0</v>
      </c>
      <c r="AG90" s="125">
        <f>-'Inversión 1 financiada'!R90</f>
        <v>0</v>
      </c>
      <c r="AH90" s="125">
        <f>-'Inversión 1 financiada'!S90</f>
        <v>0</v>
      </c>
      <c r="AI90" s="125">
        <f>-'Inversión 1 financiada'!T90</f>
        <v>0</v>
      </c>
      <c r="AJ90" s="125">
        <f>-'Inversión 1 financiada'!U90</f>
        <v>0</v>
      </c>
      <c r="AK90" s="125">
        <f>-'Inversión 1 financiada'!V90</f>
        <v>0</v>
      </c>
      <c r="AL90" s="125">
        <f>-'Inversión 1 financiada'!W90</f>
        <v>0</v>
      </c>
      <c r="AM90" s="125">
        <f>-'Inversión 1 financiada'!X90</f>
        <v>0</v>
      </c>
      <c r="AN90" s="125">
        <f>-'Inversión 1 financiada'!Y90</f>
        <v>0</v>
      </c>
      <c r="AO90" s="125">
        <f>-'Inversión 1 financiada'!Z90</f>
        <v>0</v>
      </c>
      <c r="AP90" s="125">
        <f>-'Inversión 1 financiada'!AA90</f>
        <v>0</v>
      </c>
      <c r="AQ90" s="125">
        <f>-'Inversión 1 financiada'!AB90</f>
        <v>0</v>
      </c>
      <c r="AR90" s="125">
        <f>-'Inversión 1 financiada'!AC90</f>
        <v>0</v>
      </c>
      <c r="AS90" s="125">
        <f>-'Inversión 1 financiada'!AD90</f>
        <v>0</v>
      </c>
      <c r="AT90" s="125">
        <f>-'Inversión 1 financiada'!AE90</f>
        <v>0</v>
      </c>
      <c r="AU90" s="125">
        <f>-'Inversión 1 financiada'!AF90</f>
        <v>0</v>
      </c>
      <c r="AV90" s="125">
        <f>-'Inversión 1 financiada'!AG90</f>
        <v>0</v>
      </c>
      <c r="AW90" s="125">
        <f>-'Inversión 1 financiada'!AH90</f>
        <v>0</v>
      </c>
      <c r="AX90" s="125">
        <f>-'Inversión 1 financiada'!AI90</f>
        <v>0</v>
      </c>
      <c r="AY90" s="125">
        <f>-'Inversión 1 financiada'!AJ90</f>
        <v>0</v>
      </c>
      <c r="AZ90" s="125">
        <f>-'Inversión 1 financiada'!AK90</f>
        <v>0</v>
      </c>
      <c r="BA90" s="125">
        <f>-'Inversión 1 financiada'!AL90</f>
        <v>0</v>
      </c>
      <c r="BB90" s="125">
        <f>-'Inversión 1 financiada'!AM90</f>
        <v>0</v>
      </c>
      <c r="BC90" s="125">
        <f>-'Inversión 1 financiada'!AN90</f>
        <v>0</v>
      </c>
      <c r="BD90" s="125">
        <f>-'Inversión 1 financiada'!AO90</f>
        <v>0</v>
      </c>
      <c r="BE90" s="125">
        <f>-'Inversión 1 financiada'!AP90</f>
        <v>0</v>
      </c>
      <c r="BF90" s="125">
        <f>-'Inversión 1 financiada'!AQ90</f>
        <v>0</v>
      </c>
      <c r="BG90" s="125">
        <f>-'Inversión 1 financiada'!AR90</f>
        <v>0</v>
      </c>
      <c r="BH90" s="125">
        <f>-'Inversión 1 financiada'!AS90</f>
        <v>0</v>
      </c>
      <c r="BI90" s="125">
        <f>-'Inversión 1 financiada'!AT90</f>
        <v>0</v>
      </c>
      <c r="BJ90" s="125">
        <f>-'Inversión 1 financiada'!AU90</f>
        <v>0</v>
      </c>
      <c r="BK90" s="125">
        <f>-'Inversión 1 financiada'!AV90</f>
        <v>0</v>
      </c>
      <c r="BL90" s="125">
        <f>-'Inversión 1 financiada'!AW90</f>
        <v>0</v>
      </c>
      <c r="BM90" s="125">
        <f>-'Inversión 1 financiada'!AX90</f>
        <v>0</v>
      </c>
      <c r="BN90" s="125">
        <f>-'Inversión 1 financiada'!AY90</f>
        <v>0</v>
      </c>
      <c r="BO90" s="125">
        <f>-'Inversión 1 financiada'!AZ90</f>
        <v>0</v>
      </c>
      <c r="BP90" s="125">
        <f>-'Inversión 1 financiada'!BA90</f>
        <v>0</v>
      </c>
      <c r="BQ90" s="125">
        <f>-'Inversión 1 financiada'!BB90</f>
        <v>0</v>
      </c>
      <c r="BR90" s="125">
        <f>-'Inversión 1 financiada'!BC90</f>
        <v>0</v>
      </c>
    </row>
    <row r="91" spans="2:70" x14ac:dyDescent="0.25">
      <c r="B91" s="59" t="s">
        <v>517</v>
      </c>
      <c r="C91" s="62" t="str">
        <f>+VLOOKUP(B91,'resumen UCAP'!$A$5:$O$329,2,0)</f>
        <v>LUMINARIA LED 38W</v>
      </c>
      <c r="D91" s="63">
        <f>+'Desmonte Infr. financiada'!D91</f>
        <v>38</v>
      </c>
      <c r="E91" s="63" t="str">
        <f>+VLOOKUP(B91,'resumen UCAP'!$A$5:$O$329,3,0)</f>
        <v>Un</v>
      </c>
      <c r="F91" s="64">
        <f>+VLOOKUP(B91,'resumen UCAP'!$A$5:$O$329,15,0)</f>
        <v>1056546</v>
      </c>
      <c r="G91" s="61">
        <v>3</v>
      </c>
      <c r="H91" s="125"/>
      <c r="I91" s="125"/>
      <c r="J91" s="125"/>
      <c r="K91" s="125"/>
      <c r="L91" s="125"/>
      <c r="M91" s="125"/>
      <c r="N91" s="125"/>
      <c r="O91" s="125"/>
      <c r="P91" s="125"/>
      <c r="Q91" s="125"/>
      <c r="R91" s="125"/>
      <c r="S91" s="125"/>
      <c r="T91" s="125"/>
      <c r="U91" s="125"/>
      <c r="V91" s="125"/>
      <c r="W91" s="125">
        <f>-'Inversión 1 financiada'!H91</f>
        <v>0</v>
      </c>
      <c r="X91" s="125">
        <f>-'Inversión 1 financiada'!I91</f>
        <v>0</v>
      </c>
      <c r="Y91" s="125">
        <f>-'Inversión 1 financiada'!J91</f>
        <v>0</v>
      </c>
      <c r="Z91" s="125">
        <f>-'Inversión 1 financiada'!K91</f>
        <v>0</v>
      </c>
      <c r="AA91" s="125">
        <f>-'Inversión 1 financiada'!L91</f>
        <v>0</v>
      </c>
      <c r="AB91" s="125">
        <f>-'Inversión 1 financiada'!M91</f>
        <v>0</v>
      </c>
      <c r="AC91" s="125">
        <f>-'Inversión 1 financiada'!N91</f>
        <v>0</v>
      </c>
      <c r="AD91" s="125">
        <f>-'Inversión 1 financiada'!O91</f>
        <v>0</v>
      </c>
      <c r="AE91" s="125">
        <f>-'Inversión 1 financiada'!P91</f>
        <v>0</v>
      </c>
      <c r="AF91" s="125">
        <f>-'Inversión 1 financiada'!Q91</f>
        <v>0</v>
      </c>
      <c r="AG91" s="125">
        <f>-'Inversión 1 financiada'!R91</f>
        <v>0</v>
      </c>
      <c r="AH91" s="125">
        <f>-'Inversión 1 financiada'!S91</f>
        <v>0</v>
      </c>
      <c r="AI91" s="125">
        <f>-'Inversión 1 financiada'!T91</f>
        <v>0</v>
      </c>
      <c r="AJ91" s="125">
        <f>-'Inversión 1 financiada'!U91</f>
        <v>0</v>
      </c>
      <c r="AK91" s="125">
        <f>-'Inversión 1 financiada'!V91</f>
        <v>0</v>
      </c>
      <c r="AL91" s="125">
        <f>-'Inversión 1 financiada'!W91</f>
        <v>0</v>
      </c>
      <c r="AM91" s="125">
        <f>-'Inversión 1 financiada'!X91</f>
        <v>0</v>
      </c>
      <c r="AN91" s="125">
        <f>-'Inversión 1 financiada'!Y91</f>
        <v>0</v>
      </c>
      <c r="AO91" s="125">
        <f>-'Inversión 1 financiada'!Z91</f>
        <v>0</v>
      </c>
      <c r="AP91" s="125">
        <f>-'Inversión 1 financiada'!AA91</f>
        <v>0</v>
      </c>
      <c r="AQ91" s="125">
        <f>-'Inversión 1 financiada'!AB91</f>
        <v>0</v>
      </c>
      <c r="AR91" s="125">
        <f>-'Inversión 1 financiada'!AC91</f>
        <v>0</v>
      </c>
      <c r="AS91" s="125">
        <f>-'Inversión 1 financiada'!AD91</f>
        <v>0</v>
      </c>
      <c r="AT91" s="125">
        <f>-'Inversión 1 financiada'!AE91</f>
        <v>0</v>
      </c>
      <c r="AU91" s="125">
        <f>-'Inversión 1 financiada'!AF91</f>
        <v>0</v>
      </c>
      <c r="AV91" s="125">
        <f>-'Inversión 1 financiada'!AG91</f>
        <v>0</v>
      </c>
      <c r="AW91" s="125">
        <f>-'Inversión 1 financiada'!AH91</f>
        <v>0</v>
      </c>
      <c r="AX91" s="125">
        <f>-'Inversión 1 financiada'!AI91</f>
        <v>0</v>
      </c>
      <c r="AY91" s="125">
        <f>-'Inversión 1 financiada'!AJ91</f>
        <v>0</v>
      </c>
      <c r="AZ91" s="125">
        <f>-'Inversión 1 financiada'!AK91</f>
        <v>0</v>
      </c>
      <c r="BA91" s="125">
        <f>-'Inversión 1 financiada'!AL91</f>
        <v>0</v>
      </c>
      <c r="BB91" s="125">
        <f>-'Inversión 1 financiada'!AM91</f>
        <v>0</v>
      </c>
      <c r="BC91" s="125">
        <f>-'Inversión 1 financiada'!AN91</f>
        <v>0</v>
      </c>
      <c r="BD91" s="125">
        <f>-'Inversión 1 financiada'!AO91</f>
        <v>0</v>
      </c>
      <c r="BE91" s="125">
        <f>-'Inversión 1 financiada'!AP91</f>
        <v>0</v>
      </c>
      <c r="BF91" s="125">
        <f>-'Inversión 1 financiada'!AQ91</f>
        <v>0</v>
      </c>
      <c r="BG91" s="125">
        <f>-'Inversión 1 financiada'!AR91</f>
        <v>0</v>
      </c>
      <c r="BH91" s="125">
        <f>-'Inversión 1 financiada'!AS91</f>
        <v>0</v>
      </c>
      <c r="BI91" s="125">
        <f>-'Inversión 1 financiada'!AT91</f>
        <v>0</v>
      </c>
      <c r="BJ91" s="125">
        <f>-'Inversión 1 financiada'!AU91</f>
        <v>0</v>
      </c>
      <c r="BK91" s="125">
        <f>-'Inversión 1 financiada'!AV91</f>
        <v>0</v>
      </c>
      <c r="BL91" s="125">
        <f>-'Inversión 1 financiada'!AW91</f>
        <v>0</v>
      </c>
      <c r="BM91" s="125">
        <f>-'Inversión 1 financiada'!AX91</f>
        <v>0</v>
      </c>
      <c r="BN91" s="125">
        <f>-'Inversión 1 financiada'!AY91</f>
        <v>0</v>
      </c>
      <c r="BO91" s="125">
        <f>-'Inversión 1 financiada'!AZ91</f>
        <v>0</v>
      </c>
      <c r="BP91" s="125">
        <f>-'Inversión 1 financiada'!BA91</f>
        <v>0</v>
      </c>
      <c r="BQ91" s="125">
        <f>-'Inversión 1 financiada'!BB91</f>
        <v>0</v>
      </c>
      <c r="BR91" s="125">
        <f>-'Inversión 1 financiada'!BC91</f>
        <v>0</v>
      </c>
    </row>
    <row r="92" spans="2:70" x14ac:dyDescent="0.25">
      <c r="B92" s="59" t="s">
        <v>518</v>
      </c>
      <c r="C92" s="62" t="str">
        <f>+VLOOKUP(B92,'resumen UCAP'!$A$5:$O$329,2,0)</f>
        <v>LUMINARIA LED 80-90W NUEVA</v>
      </c>
      <c r="D92" s="63">
        <f>+'Desmonte Infr. financiada'!D92</f>
        <v>90</v>
      </c>
      <c r="E92" s="63" t="str">
        <f>+VLOOKUP(B92,'resumen UCAP'!$A$5:$O$329,3,0)</f>
        <v>Un</v>
      </c>
      <c r="F92" s="64">
        <f>+VLOOKUP(B92,'resumen UCAP'!$A$5:$O$329,15,0)</f>
        <v>1547358</v>
      </c>
      <c r="G92" s="61">
        <v>1</v>
      </c>
      <c r="H92" s="125"/>
      <c r="I92" s="125"/>
      <c r="J92" s="125"/>
      <c r="K92" s="125"/>
      <c r="L92" s="125"/>
      <c r="M92" s="125"/>
      <c r="N92" s="125"/>
      <c r="O92" s="125"/>
      <c r="P92" s="125"/>
      <c r="Q92" s="125"/>
      <c r="R92" s="125"/>
      <c r="S92" s="125"/>
      <c r="T92" s="125"/>
      <c r="U92" s="125"/>
      <c r="V92" s="125"/>
      <c r="W92" s="125">
        <f>-'Inversión 1 financiada'!H92</f>
        <v>0</v>
      </c>
      <c r="X92" s="125">
        <f>-'Inversión 1 financiada'!I92</f>
        <v>0</v>
      </c>
      <c r="Y92" s="125">
        <f>-'Inversión 1 financiada'!J92</f>
        <v>0</v>
      </c>
      <c r="Z92" s="125">
        <f>-'Inversión 1 financiada'!K92</f>
        <v>0</v>
      </c>
      <c r="AA92" s="125">
        <f>-'Inversión 1 financiada'!L92</f>
        <v>0</v>
      </c>
      <c r="AB92" s="125">
        <f>-'Inversión 1 financiada'!M92</f>
        <v>0</v>
      </c>
      <c r="AC92" s="125">
        <f>-'Inversión 1 financiada'!N92</f>
        <v>0</v>
      </c>
      <c r="AD92" s="125">
        <f>-'Inversión 1 financiada'!O92</f>
        <v>0</v>
      </c>
      <c r="AE92" s="125">
        <f>-'Inversión 1 financiada'!P92</f>
        <v>0</v>
      </c>
      <c r="AF92" s="125">
        <f>-'Inversión 1 financiada'!Q92</f>
        <v>0</v>
      </c>
      <c r="AG92" s="125">
        <f>-'Inversión 1 financiada'!R92</f>
        <v>0</v>
      </c>
      <c r="AH92" s="125">
        <f>-'Inversión 1 financiada'!S92</f>
        <v>0</v>
      </c>
      <c r="AI92" s="125">
        <f>-'Inversión 1 financiada'!T92</f>
        <v>0</v>
      </c>
      <c r="AJ92" s="125">
        <f>-'Inversión 1 financiada'!U92</f>
        <v>0</v>
      </c>
      <c r="AK92" s="125">
        <f>-'Inversión 1 financiada'!V92</f>
        <v>0</v>
      </c>
      <c r="AL92" s="125">
        <f>-'Inversión 1 financiada'!W92</f>
        <v>0</v>
      </c>
      <c r="AM92" s="125">
        <f>-'Inversión 1 financiada'!X92</f>
        <v>0</v>
      </c>
      <c r="AN92" s="125">
        <f>-'Inversión 1 financiada'!Y92</f>
        <v>0</v>
      </c>
      <c r="AO92" s="125">
        <f>-'Inversión 1 financiada'!Z92</f>
        <v>0</v>
      </c>
      <c r="AP92" s="125">
        <f>-'Inversión 1 financiada'!AA92</f>
        <v>0</v>
      </c>
      <c r="AQ92" s="125">
        <f>-'Inversión 1 financiada'!AB92</f>
        <v>0</v>
      </c>
      <c r="AR92" s="125">
        <f>-'Inversión 1 financiada'!AC92</f>
        <v>0</v>
      </c>
      <c r="AS92" s="125">
        <f>-'Inversión 1 financiada'!AD92</f>
        <v>0</v>
      </c>
      <c r="AT92" s="125">
        <f>-'Inversión 1 financiada'!AE92</f>
        <v>0</v>
      </c>
      <c r="AU92" s="125">
        <f>-'Inversión 1 financiada'!AF92</f>
        <v>0</v>
      </c>
      <c r="AV92" s="125">
        <f>-'Inversión 1 financiada'!AG92</f>
        <v>0</v>
      </c>
      <c r="AW92" s="125">
        <f>-'Inversión 1 financiada'!AH92</f>
        <v>0</v>
      </c>
      <c r="AX92" s="125">
        <f>-'Inversión 1 financiada'!AI92</f>
        <v>0</v>
      </c>
      <c r="AY92" s="125">
        <f>-'Inversión 1 financiada'!AJ92</f>
        <v>0</v>
      </c>
      <c r="AZ92" s="125">
        <f>-'Inversión 1 financiada'!AK92</f>
        <v>0</v>
      </c>
      <c r="BA92" s="125">
        <f>-'Inversión 1 financiada'!AL92</f>
        <v>0</v>
      </c>
      <c r="BB92" s="125">
        <f>-'Inversión 1 financiada'!AM92</f>
        <v>0</v>
      </c>
      <c r="BC92" s="125">
        <f>-'Inversión 1 financiada'!AN92</f>
        <v>0</v>
      </c>
      <c r="BD92" s="125">
        <f>-'Inversión 1 financiada'!AO92</f>
        <v>0</v>
      </c>
      <c r="BE92" s="125">
        <f>-'Inversión 1 financiada'!AP92</f>
        <v>0</v>
      </c>
      <c r="BF92" s="125">
        <f>-'Inversión 1 financiada'!AQ92</f>
        <v>0</v>
      </c>
      <c r="BG92" s="125">
        <f>-'Inversión 1 financiada'!AR92</f>
        <v>0</v>
      </c>
      <c r="BH92" s="125">
        <f>-'Inversión 1 financiada'!AS92</f>
        <v>0</v>
      </c>
      <c r="BI92" s="125">
        <f>-'Inversión 1 financiada'!AT92</f>
        <v>0</v>
      </c>
      <c r="BJ92" s="125">
        <f>-'Inversión 1 financiada'!AU92</f>
        <v>0</v>
      </c>
      <c r="BK92" s="125">
        <f>-'Inversión 1 financiada'!AV92</f>
        <v>0</v>
      </c>
      <c r="BL92" s="125">
        <f>-'Inversión 1 financiada'!AW92</f>
        <v>0</v>
      </c>
      <c r="BM92" s="125">
        <f>-'Inversión 1 financiada'!AX92</f>
        <v>0</v>
      </c>
      <c r="BN92" s="125">
        <f>-'Inversión 1 financiada'!AY92</f>
        <v>0</v>
      </c>
      <c r="BO92" s="125">
        <f>-'Inversión 1 financiada'!AZ92</f>
        <v>0</v>
      </c>
      <c r="BP92" s="125">
        <f>-'Inversión 1 financiada'!BA92</f>
        <v>0</v>
      </c>
      <c r="BQ92" s="125">
        <f>-'Inversión 1 financiada'!BB92</f>
        <v>0</v>
      </c>
      <c r="BR92" s="125">
        <f>-'Inversión 1 financiada'!BC92</f>
        <v>0</v>
      </c>
    </row>
    <row r="93" spans="2:70" x14ac:dyDescent="0.25">
      <c r="B93" s="59" t="s">
        <v>519</v>
      </c>
      <c r="C93" s="62" t="str">
        <f>+VLOOKUP(B93,'resumen UCAP'!$A$5:$O$329,2,0)</f>
        <v>LUMINARIA 3000 40 NUEVA</v>
      </c>
      <c r="D93" s="63">
        <f>+'Desmonte Infr. financiada'!D93</f>
        <v>40</v>
      </c>
      <c r="E93" s="63" t="str">
        <f>+VLOOKUP(B93,'resumen UCAP'!$A$5:$O$329,3,0)</f>
        <v>Un</v>
      </c>
      <c r="F93" s="64">
        <f>+VLOOKUP(B93,'resumen UCAP'!$A$5:$O$329,15,0)</f>
        <v>757310</v>
      </c>
      <c r="G93" s="64">
        <v>13</v>
      </c>
      <c r="H93" s="125"/>
      <c r="I93" s="125"/>
      <c r="J93" s="125"/>
      <c r="K93" s="125"/>
      <c r="L93" s="125"/>
      <c r="M93" s="125"/>
      <c r="N93" s="125"/>
      <c r="O93" s="125"/>
      <c r="P93" s="125"/>
      <c r="Q93" s="125"/>
      <c r="R93" s="125"/>
      <c r="S93" s="125"/>
      <c r="T93" s="125"/>
      <c r="U93" s="125"/>
      <c r="V93" s="125"/>
      <c r="W93" s="125">
        <f>-'Inversión 1 financiada'!H93</f>
        <v>0</v>
      </c>
      <c r="X93" s="125">
        <f>-'Inversión 1 financiada'!I93</f>
        <v>0</v>
      </c>
      <c r="Y93" s="125">
        <f>-'Inversión 1 financiada'!J93</f>
        <v>0</v>
      </c>
      <c r="Z93" s="125">
        <f>-'Inversión 1 financiada'!K93</f>
        <v>0</v>
      </c>
      <c r="AA93" s="125">
        <f>-'Inversión 1 financiada'!L93</f>
        <v>0</v>
      </c>
      <c r="AB93" s="125">
        <f>-'Inversión 1 financiada'!M93</f>
        <v>0</v>
      </c>
      <c r="AC93" s="125">
        <f>-'Inversión 1 financiada'!N93</f>
        <v>0</v>
      </c>
      <c r="AD93" s="125">
        <f>-'Inversión 1 financiada'!O93</f>
        <v>0</v>
      </c>
      <c r="AE93" s="125">
        <f>-'Inversión 1 financiada'!P93</f>
        <v>0</v>
      </c>
      <c r="AF93" s="125">
        <f>-'Inversión 1 financiada'!Q93</f>
        <v>0</v>
      </c>
      <c r="AG93" s="125">
        <f>-'Inversión 1 financiada'!R93</f>
        <v>0</v>
      </c>
      <c r="AH93" s="125">
        <f>-'Inversión 1 financiada'!S93</f>
        <v>0</v>
      </c>
      <c r="AI93" s="125">
        <f>-'Inversión 1 financiada'!T93</f>
        <v>0</v>
      </c>
      <c r="AJ93" s="125">
        <f>-'Inversión 1 financiada'!U93</f>
        <v>0</v>
      </c>
      <c r="AK93" s="125">
        <f>-'Inversión 1 financiada'!V93</f>
        <v>0</v>
      </c>
      <c r="AL93" s="125">
        <f>-'Inversión 1 financiada'!W93</f>
        <v>0</v>
      </c>
      <c r="AM93" s="125">
        <f>-'Inversión 1 financiada'!X93</f>
        <v>0</v>
      </c>
      <c r="AN93" s="125">
        <f>-'Inversión 1 financiada'!Y93</f>
        <v>0</v>
      </c>
      <c r="AO93" s="125">
        <f>-'Inversión 1 financiada'!Z93</f>
        <v>0</v>
      </c>
      <c r="AP93" s="125">
        <f>-'Inversión 1 financiada'!AA93</f>
        <v>0</v>
      </c>
      <c r="AQ93" s="125">
        <f>-'Inversión 1 financiada'!AB93</f>
        <v>0</v>
      </c>
      <c r="AR93" s="125">
        <f>-'Inversión 1 financiada'!AC93</f>
        <v>0</v>
      </c>
      <c r="AS93" s="125">
        <f>-'Inversión 1 financiada'!AD93</f>
        <v>0</v>
      </c>
      <c r="AT93" s="125">
        <f>-'Inversión 1 financiada'!AE93</f>
        <v>0</v>
      </c>
      <c r="AU93" s="125">
        <f>-'Inversión 1 financiada'!AF93</f>
        <v>0</v>
      </c>
      <c r="AV93" s="125">
        <f>-'Inversión 1 financiada'!AG93</f>
        <v>0</v>
      </c>
      <c r="AW93" s="125">
        <f>-'Inversión 1 financiada'!AH93</f>
        <v>0</v>
      </c>
      <c r="AX93" s="125">
        <f>-'Inversión 1 financiada'!AI93</f>
        <v>0</v>
      </c>
      <c r="AY93" s="125">
        <f>-'Inversión 1 financiada'!AJ93</f>
        <v>0</v>
      </c>
      <c r="AZ93" s="125">
        <f>-'Inversión 1 financiada'!AK93</f>
        <v>0</v>
      </c>
      <c r="BA93" s="125">
        <f>-'Inversión 1 financiada'!AL93</f>
        <v>0</v>
      </c>
      <c r="BB93" s="125">
        <f>-'Inversión 1 financiada'!AM93</f>
        <v>0</v>
      </c>
      <c r="BC93" s="125">
        <f>-'Inversión 1 financiada'!AN93</f>
        <v>0</v>
      </c>
      <c r="BD93" s="125">
        <f>-'Inversión 1 financiada'!AO93</f>
        <v>0</v>
      </c>
      <c r="BE93" s="125">
        <f>-'Inversión 1 financiada'!AP93</f>
        <v>0</v>
      </c>
      <c r="BF93" s="125">
        <f>-'Inversión 1 financiada'!AQ93</f>
        <v>0</v>
      </c>
      <c r="BG93" s="125">
        <f>-'Inversión 1 financiada'!AR93</f>
        <v>0</v>
      </c>
      <c r="BH93" s="125">
        <f>-'Inversión 1 financiada'!AS93</f>
        <v>0</v>
      </c>
      <c r="BI93" s="125">
        <f>-'Inversión 1 financiada'!AT93</f>
        <v>0</v>
      </c>
      <c r="BJ93" s="125">
        <f>-'Inversión 1 financiada'!AU93</f>
        <v>0</v>
      </c>
      <c r="BK93" s="125">
        <f>-'Inversión 1 financiada'!AV93</f>
        <v>0</v>
      </c>
      <c r="BL93" s="125">
        <f>-'Inversión 1 financiada'!AW93</f>
        <v>0</v>
      </c>
      <c r="BM93" s="125">
        <f>-'Inversión 1 financiada'!AX93</f>
        <v>0</v>
      </c>
      <c r="BN93" s="125">
        <f>-'Inversión 1 financiada'!AY93</f>
        <v>0</v>
      </c>
      <c r="BO93" s="125">
        <f>-'Inversión 1 financiada'!AZ93</f>
        <v>0</v>
      </c>
      <c r="BP93" s="125">
        <f>-'Inversión 1 financiada'!BA93</f>
        <v>0</v>
      </c>
      <c r="BQ93" s="125">
        <f>-'Inversión 1 financiada'!BB93</f>
        <v>0</v>
      </c>
      <c r="BR93" s="125">
        <f>-'Inversión 1 financiada'!BC93</f>
        <v>0</v>
      </c>
    </row>
    <row r="94" spans="2:70" x14ac:dyDescent="0.25">
      <c r="B94" s="59" t="s">
        <v>520</v>
      </c>
      <c r="C94" s="62" t="str">
        <f>+VLOOKUP(B94,'resumen UCAP'!$A$5:$O$329,2,0)</f>
        <v>LUMINARIA NA 150W ONIX SEGUNDA</v>
      </c>
      <c r="D94" s="63">
        <f>+'Desmonte Infr. financiada'!D94</f>
        <v>169</v>
      </c>
      <c r="E94" s="63" t="str">
        <f>+VLOOKUP(B94,'resumen UCAP'!$A$5:$O$329,3,0)</f>
        <v>Un</v>
      </c>
      <c r="F94" s="64">
        <f>+VLOOKUP(B94,'resumen UCAP'!$A$5:$O$329,15,0)</f>
        <v>340000</v>
      </c>
      <c r="G94" s="123">
        <v>1</v>
      </c>
      <c r="H94" s="125"/>
      <c r="I94" s="125"/>
      <c r="J94" s="125"/>
      <c r="K94" s="125"/>
      <c r="L94" s="125"/>
      <c r="M94" s="125"/>
      <c r="N94" s="125"/>
      <c r="O94" s="125"/>
      <c r="P94" s="125"/>
      <c r="Q94" s="125"/>
      <c r="R94" s="125"/>
      <c r="S94" s="125"/>
      <c r="T94" s="125"/>
      <c r="U94" s="125"/>
      <c r="V94" s="125"/>
      <c r="W94" s="125">
        <f>-'Inversión 1 financiada'!H94</f>
        <v>0</v>
      </c>
      <c r="X94" s="125">
        <f>-'Inversión 1 financiada'!I94</f>
        <v>0</v>
      </c>
      <c r="Y94" s="125">
        <f>-'Inversión 1 financiada'!J94</f>
        <v>0</v>
      </c>
      <c r="Z94" s="125">
        <f>-'Inversión 1 financiada'!K94</f>
        <v>0</v>
      </c>
      <c r="AA94" s="125">
        <f>-'Inversión 1 financiada'!L94</f>
        <v>0</v>
      </c>
      <c r="AB94" s="125">
        <f>-'Inversión 1 financiada'!M94</f>
        <v>0</v>
      </c>
      <c r="AC94" s="125">
        <f>-'Inversión 1 financiada'!N94</f>
        <v>0</v>
      </c>
      <c r="AD94" s="125">
        <f>-'Inversión 1 financiada'!O94</f>
        <v>0</v>
      </c>
      <c r="AE94" s="125">
        <f>-'Inversión 1 financiada'!P94</f>
        <v>0</v>
      </c>
      <c r="AF94" s="125">
        <f>-'Inversión 1 financiada'!Q94</f>
        <v>0</v>
      </c>
      <c r="AG94" s="125">
        <f>-'Inversión 1 financiada'!R94</f>
        <v>0</v>
      </c>
      <c r="AH94" s="125">
        <f>-'Inversión 1 financiada'!S94</f>
        <v>0</v>
      </c>
      <c r="AI94" s="125">
        <f>-'Inversión 1 financiada'!T94</f>
        <v>0</v>
      </c>
      <c r="AJ94" s="125">
        <f>-'Inversión 1 financiada'!U94</f>
        <v>0</v>
      </c>
      <c r="AK94" s="125">
        <f>-'Inversión 1 financiada'!V94</f>
        <v>0</v>
      </c>
      <c r="AL94" s="125">
        <f>-'Inversión 1 financiada'!W94</f>
        <v>0</v>
      </c>
      <c r="AM94" s="125">
        <f>-'Inversión 1 financiada'!X94</f>
        <v>0</v>
      </c>
      <c r="AN94" s="125">
        <f>-'Inversión 1 financiada'!Y94</f>
        <v>0</v>
      </c>
      <c r="AO94" s="125">
        <f>-'Inversión 1 financiada'!Z94</f>
        <v>0</v>
      </c>
      <c r="AP94" s="125">
        <f>-'Inversión 1 financiada'!AA94</f>
        <v>0</v>
      </c>
      <c r="AQ94" s="125">
        <f>-'Inversión 1 financiada'!AB94</f>
        <v>0</v>
      </c>
      <c r="AR94" s="125">
        <f>-'Inversión 1 financiada'!AC94</f>
        <v>0</v>
      </c>
      <c r="AS94" s="125">
        <f>-'Inversión 1 financiada'!AD94</f>
        <v>0</v>
      </c>
      <c r="AT94" s="125">
        <f>-'Inversión 1 financiada'!AE94</f>
        <v>0</v>
      </c>
      <c r="AU94" s="125">
        <f>-'Inversión 1 financiada'!AF94</f>
        <v>0</v>
      </c>
      <c r="AV94" s="125">
        <f>-'Inversión 1 financiada'!AG94</f>
        <v>0</v>
      </c>
      <c r="AW94" s="125">
        <f>-'Inversión 1 financiada'!AH94</f>
        <v>0</v>
      </c>
      <c r="AX94" s="125">
        <f>-'Inversión 1 financiada'!AI94</f>
        <v>0</v>
      </c>
      <c r="AY94" s="125">
        <f>-'Inversión 1 financiada'!AJ94</f>
        <v>0</v>
      </c>
      <c r="AZ94" s="125">
        <f>-'Inversión 1 financiada'!AK94</f>
        <v>0</v>
      </c>
      <c r="BA94" s="125">
        <f>-'Inversión 1 financiada'!AL94</f>
        <v>0</v>
      </c>
      <c r="BB94" s="125">
        <f>-'Inversión 1 financiada'!AM94</f>
        <v>0</v>
      </c>
      <c r="BC94" s="125">
        <f>-'Inversión 1 financiada'!AN94</f>
        <v>0</v>
      </c>
      <c r="BD94" s="125">
        <f>-'Inversión 1 financiada'!AO94</f>
        <v>0</v>
      </c>
      <c r="BE94" s="125">
        <f>-'Inversión 1 financiada'!AP94</f>
        <v>0</v>
      </c>
      <c r="BF94" s="125">
        <f>-'Inversión 1 financiada'!AQ94</f>
        <v>0</v>
      </c>
      <c r="BG94" s="125">
        <f>-'Inversión 1 financiada'!AR94</f>
        <v>0</v>
      </c>
      <c r="BH94" s="125">
        <f>-'Inversión 1 financiada'!AS94</f>
        <v>0</v>
      </c>
      <c r="BI94" s="125">
        <f>-'Inversión 1 financiada'!AT94</f>
        <v>0</v>
      </c>
      <c r="BJ94" s="125">
        <f>-'Inversión 1 financiada'!AU94</f>
        <v>0</v>
      </c>
      <c r="BK94" s="125">
        <f>-'Inversión 1 financiada'!AV94</f>
        <v>0</v>
      </c>
      <c r="BL94" s="125">
        <f>-'Inversión 1 financiada'!AW94</f>
        <v>0</v>
      </c>
      <c r="BM94" s="125">
        <f>-'Inversión 1 financiada'!AX94</f>
        <v>0</v>
      </c>
      <c r="BN94" s="125">
        <f>-'Inversión 1 financiada'!AY94</f>
        <v>0</v>
      </c>
      <c r="BO94" s="125">
        <f>-'Inversión 1 financiada'!AZ94</f>
        <v>0</v>
      </c>
      <c r="BP94" s="125">
        <f>-'Inversión 1 financiada'!BA94</f>
        <v>0</v>
      </c>
      <c r="BQ94" s="125">
        <f>-'Inversión 1 financiada'!BB94</f>
        <v>0</v>
      </c>
      <c r="BR94" s="125">
        <f>-'Inversión 1 financiada'!BC94</f>
        <v>0</v>
      </c>
    </row>
    <row r="95" spans="2:70" x14ac:dyDescent="0.25">
      <c r="B95" s="59" t="s">
        <v>521</v>
      </c>
      <c r="C95" s="62" t="str">
        <f>+VLOOKUP(B95,'resumen UCAP'!$A$5:$O$329,2,0)</f>
        <v>LUMINARIA NA 70 SEGUNDA</v>
      </c>
      <c r="D95" s="63">
        <f>+'Desmonte Infr. financiada'!D95</f>
        <v>81</v>
      </c>
      <c r="E95" s="63" t="str">
        <f>+VLOOKUP(B95,'resumen UCAP'!$A$5:$O$329,3,0)</f>
        <v>Un</v>
      </c>
      <c r="F95" s="64">
        <f>+VLOOKUP(B95,'resumen UCAP'!$A$5:$O$329,15,0)</f>
        <v>201799</v>
      </c>
      <c r="G95" s="123">
        <v>5</v>
      </c>
      <c r="H95" s="125"/>
      <c r="I95" s="125"/>
      <c r="J95" s="125"/>
      <c r="K95" s="125"/>
      <c r="L95" s="125"/>
      <c r="M95" s="125"/>
      <c r="N95" s="125"/>
      <c r="O95" s="125"/>
      <c r="P95" s="125"/>
      <c r="Q95" s="125"/>
      <c r="R95" s="125"/>
      <c r="S95" s="125"/>
      <c r="T95" s="125"/>
      <c r="U95" s="125"/>
      <c r="V95" s="125"/>
      <c r="W95" s="125">
        <f>-'Inversión 1 financiada'!H95</f>
        <v>0</v>
      </c>
      <c r="X95" s="125">
        <f>-'Inversión 1 financiada'!I95</f>
        <v>0</v>
      </c>
      <c r="Y95" s="125">
        <f>-'Inversión 1 financiada'!J95</f>
        <v>0</v>
      </c>
      <c r="Z95" s="125">
        <f>-'Inversión 1 financiada'!K95</f>
        <v>0</v>
      </c>
      <c r="AA95" s="125">
        <f>-'Inversión 1 financiada'!L95</f>
        <v>0</v>
      </c>
      <c r="AB95" s="125">
        <f>-'Inversión 1 financiada'!M95</f>
        <v>0</v>
      </c>
      <c r="AC95" s="125">
        <f>-'Inversión 1 financiada'!N95</f>
        <v>0</v>
      </c>
      <c r="AD95" s="125">
        <f>-'Inversión 1 financiada'!O95</f>
        <v>0</v>
      </c>
      <c r="AE95" s="125">
        <f>-'Inversión 1 financiada'!P95</f>
        <v>0</v>
      </c>
      <c r="AF95" s="125">
        <f>-'Inversión 1 financiada'!Q95</f>
        <v>0</v>
      </c>
      <c r="AG95" s="125">
        <f>-'Inversión 1 financiada'!R95</f>
        <v>0</v>
      </c>
      <c r="AH95" s="125">
        <f>-'Inversión 1 financiada'!S95</f>
        <v>0</v>
      </c>
      <c r="AI95" s="125">
        <f>-'Inversión 1 financiada'!T95</f>
        <v>0</v>
      </c>
      <c r="AJ95" s="125">
        <f>-'Inversión 1 financiada'!U95</f>
        <v>0</v>
      </c>
      <c r="AK95" s="125">
        <f>-'Inversión 1 financiada'!V95</f>
        <v>0</v>
      </c>
      <c r="AL95" s="125">
        <f>-'Inversión 1 financiada'!W95</f>
        <v>0</v>
      </c>
      <c r="AM95" s="125">
        <f>-'Inversión 1 financiada'!X95</f>
        <v>0</v>
      </c>
      <c r="AN95" s="125">
        <f>-'Inversión 1 financiada'!Y95</f>
        <v>0</v>
      </c>
      <c r="AO95" s="125">
        <f>-'Inversión 1 financiada'!Z95</f>
        <v>0</v>
      </c>
      <c r="AP95" s="125">
        <f>-'Inversión 1 financiada'!AA95</f>
        <v>0</v>
      </c>
      <c r="AQ95" s="125">
        <f>-'Inversión 1 financiada'!AB95</f>
        <v>0</v>
      </c>
      <c r="AR95" s="125">
        <f>-'Inversión 1 financiada'!AC95</f>
        <v>0</v>
      </c>
      <c r="AS95" s="125">
        <f>-'Inversión 1 financiada'!AD95</f>
        <v>0</v>
      </c>
      <c r="AT95" s="125">
        <f>-'Inversión 1 financiada'!AE95</f>
        <v>0</v>
      </c>
      <c r="AU95" s="125">
        <f>-'Inversión 1 financiada'!AF95</f>
        <v>0</v>
      </c>
      <c r="AV95" s="125">
        <f>-'Inversión 1 financiada'!AG95</f>
        <v>0</v>
      </c>
      <c r="AW95" s="125">
        <f>-'Inversión 1 financiada'!AH95</f>
        <v>0</v>
      </c>
      <c r="AX95" s="125">
        <f>-'Inversión 1 financiada'!AI95</f>
        <v>0</v>
      </c>
      <c r="AY95" s="125">
        <f>-'Inversión 1 financiada'!AJ95</f>
        <v>0</v>
      </c>
      <c r="AZ95" s="125">
        <f>-'Inversión 1 financiada'!AK95</f>
        <v>0</v>
      </c>
      <c r="BA95" s="125">
        <f>-'Inversión 1 financiada'!AL95</f>
        <v>0</v>
      </c>
      <c r="BB95" s="125">
        <f>-'Inversión 1 financiada'!AM95</f>
        <v>0</v>
      </c>
      <c r="BC95" s="125">
        <f>-'Inversión 1 financiada'!AN95</f>
        <v>0</v>
      </c>
      <c r="BD95" s="125">
        <f>-'Inversión 1 financiada'!AO95</f>
        <v>0</v>
      </c>
      <c r="BE95" s="125">
        <f>-'Inversión 1 financiada'!AP95</f>
        <v>0</v>
      </c>
      <c r="BF95" s="125">
        <f>-'Inversión 1 financiada'!AQ95</f>
        <v>0</v>
      </c>
      <c r="BG95" s="125">
        <f>-'Inversión 1 financiada'!AR95</f>
        <v>0</v>
      </c>
      <c r="BH95" s="125">
        <f>-'Inversión 1 financiada'!AS95</f>
        <v>0</v>
      </c>
      <c r="BI95" s="125">
        <f>-'Inversión 1 financiada'!AT95</f>
        <v>0</v>
      </c>
      <c r="BJ95" s="125">
        <f>-'Inversión 1 financiada'!AU95</f>
        <v>0</v>
      </c>
      <c r="BK95" s="125">
        <f>-'Inversión 1 financiada'!AV95</f>
        <v>0</v>
      </c>
      <c r="BL95" s="125">
        <f>-'Inversión 1 financiada'!AW95</f>
        <v>0</v>
      </c>
      <c r="BM95" s="125">
        <f>-'Inversión 1 financiada'!AX95</f>
        <v>0</v>
      </c>
      <c r="BN95" s="125">
        <f>-'Inversión 1 financiada'!AY95</f>
        <v>0</v>
      </c>
      <c r="BO95" s="125">
        <f>-'Inversión 1 financiada'!AZ95</f>
        <v>0</v>
      </c>
      <c r="BP95" s="125">
        <f>-'Inversión 1 financiada'!BA95</f>
        <v>0</v>
      </c>
      <c r="BQ95" s="125">
        <f>-'Inversión 1 financiada'!BB95</f>
        <v>0</v>
      </c>
      <c r="BR95" s="125">
        <f>-'Inversión 1 financiada'!BC95</f>
        <v>0</v>
      </c>
    </row>
    <row r="96" spans="2:70" x14ac:dyDescent="0.25">
      <c r="B96" s="59" t="s">
        <v>522</v>
      </c>
      <c r="C96" s="62" t="str">
        <f>+VLOOKUP(B96,'resumen UCAP'!$A$5:$O$329,2,0)</f>
        <v>LUMINARIA NA 150 SEGUNDA</v>
      </c>
      <c r="D96" s="63">
        <f>+'Desmonte Infr. financiada'!D96</f>
        <v>169</v>
      </c>
      <c r="E96" s="63" t="str">
        <f>+VLOOKUP(B96,'resumen UCAP'!$A$5:$O$329,3,0)</f>
        <v>Un</v>
      </c>
      <c r="F96" s="64">
        <f>+VLOOKUP(B96,'resumen UCAP'!$A$5:$O$329,15,0)</f>
        <v>333700</v>
      </c>
      <c r="G96" s="123">
        <v>1</v>
      </c>
      <c r="H96" s="125"/>
      <c r="I96" s="125"/>
      <c r="J96" s="125"/>
      <c r="K96" s="125"/>
      <c r="L96" s="125"/>
      <c r="M96" s="125"/>
      <c r="N96" s="125"/>
      <c r="O96" s="125"/>
      <c r="P96" s="125"/>
      <c r="Q96" s="125"/>
      <c r="R96" s="125"/>
      <c r="S96" s="125"/>
      <c r="T96" s="125"/>
      <c r="U96" s="125"/>
      <c r="V96" s="125"/>
      <c r="W96" s="125">
        <f>-'Inversión 1 financiada'!H96</f>
        <v>0</v>
      </c>
      <c r="X96" s="125">
        <f>-'Inversión 1 financiada'!I96</f>
        <v>0</v>
      </c>
      <c r="Y96" s="125">
        <f>-'Inversión 1 financiada'!J96</f>
        <v>0</v>
      </c>
      <c r="Z96" s="125">
        <f>-'Inversión 1 financiada'!K96</f>
        <v>0</v>
      </c>
      <c r="AA96" s="125">
        <f>-'Inversión 1 financiada'!L96</f>
        <v>0</v>
      </c>
      <c r="AB96" s="125">
        <f>-'Inversión 1 financiada'!M96</f>
        <v>0</v>
      </c>
      <c r="AC96" s="125">
        <f>-'Inversión 1 financiada'!N96</f>
        <v>0</v>
      </c>
      <c r="AD96" s="125">
        <f>-'Inversión 1 financiada'!O96</f>
        <v>0</v>
      </c>
      <c r="AE96" s="125">
        <f>-'Inversión 1 financiada'!P96</f>
        <v>0</v>
      </c>
      <c r="AF96" s="125">
        <f>-'Inversión 1 financiada'!Q96</f>
        <v>0</v>
      </c>
      <c r="AG96" s="125">
        <f>-'Inversión 1 financiada'!R96</f>
        <v>0</v>
      </c>
      <c r="AH96" s="125">
        <f>-'Inversión 1 financiada'!S96</f>
        <v>0</v>
      </c>
      <c r="AI96" s="125">
        <f>-'Inversión 1 financiada'!T96</f>
        <v>0</v>
      </c>
      <c r="AJ96" s="125">
        <f>-'Inversión 1 financiada'!U96</f>
        <v>0</v>
      </c>
      <c r="AK96" s="125">
        <f>-'Inversión 1 financiada'!V96</f>
        <v>0</v>
      </c>
      <c r="AL96" s="125">
        <f>-'Inversión 1 financiada'!W96</f>
        <v>0</v>
      </c>
      <c r="AM96" s="125">
        <f>-'Inversión 1 financiada'!X96</f>
        <v>0</v>
      </c>
      <c r="AN96" s="125">
        <f>-'Inversión 1 financiada'!Y96</f>
        <v>0</v>
      </c>
      <c r="AO96" s="125">
        <f>-'Inversión 1 financiada'!Z96</f>
        <v>0</v>
      </c>
      <c r="AP96" s="125">
        <f>-'Inversión 1 financiada'!AA96</f>
        <v>0</v>
      </c>
      <c r="AQ96" s="125">
        <f>-'Inversión 1 financiada'!AB96</f>
        <v>0</v>
      </c>
      <c r="AR96" s="125">
        <f>-'Inversión 1 financiada'!AC96</f>
        <v>0</v>
      </c>
      <c r="AS96" s="125">
        <f>-'Inversión 1 financiada'!AD96</f>
        <v>0</v>
      </c>
      <c r="AT96" s="125">
        <f>-'Inversión 1 financiada'!AE96</f>
        <v>0</v>
      </c>
      <c r="AU96" s="125">
        <f>-'Inversión 1 financiada'!AF96</f>
        <v>0</v>
      </c>
      <c r="AV96" s="125">
        <f>-'Inversión 1 financiada'!AG96</f>
        <v>0</v>
      </c>
      <c r="AW96" s="125">
        <f>-'Inversión 1 financiada'!AH96</f>
        <v>0</v>
      </c>
      <c r="AX96" s="125">
        <f>-'Inversión 1 financiada'!AI96</f>
        <v>0</v>
      </c>
      <c r="AY96" s="125">
        <f>-'Inversión 1 financiada'!AJ96</f>
        <v>0</v>
      </c>
      <c r="AZ96" s="125">
        <f>-'Inversión 1 financiada'!AK96</f>
        <v>0</v>
      </c>
      <c r="BA96" s="125">
        <f>-'Inversión 1 financiada'!AL96</f>
        <v>0</v>
      </c>
      <c r="BB96" s="125">
        <f>-'Inversión 1 financiada'!AM96</f>
        <v>0</v>
      </c>
      <c r="BC96" s="125">
        <f>-'Inversión 1 financiada'!AN96</f>
        <v>0</v>
      </c>
      <c r="BD96" s="125">
        <f>-'Inversión 1 financiada'!AO96</f>
        <v>0</v>
      </c>
      <c r="BE96" s="125">
        <f>-'Inversión 1 financiada'!AP96</f>
        <v>0</v>
      </c>
      <c r="BF96" s="125">
        <f>-'Inversión 1 financiada'!AQ96</f>
        <v>0</v>
      </c>
      <c r="BG96" s="125">
        <f>-'Inversión 1 financiada'!AR96</f>
        <v>0</v>
      </c>
      <c r="BH96" s="125">
        <f>-'Inversión 1 financiada'!AS96</f>
        <v>0</v>
      </c>
      <c r="BI96" s="125">
        <f>-'Inversión 1 financiada'!AT96</f>
        <v>0</v>
      </c>
      <c r="BJ96" s="125">
        <f>-'Inversión 1 financiada'!AU96</f>
        <v>0</v>
      </c>
      <c r="BK96" s="125">
        <f>-'Inversión 1 financiada'!AV96</f>
        <v>0</v>
      </c>
      <c r="BL96" s="125">
        <f>-'Inversión 1 financiada'!AW96</f>
        <v>0</v>
      </c>
      <c r="BM96" s="125">
        <f>-'Inversión 1 financiada'!AX96</f>
        <v>0</v>
      </c>
      <c r="BN96" s="125">
        <f>-'Inversión 1 financiada'!AY96</f>
        <v>0</v>
      </c>
      <c r="BO96" s="125">
        <f>-'Inversión 1 financiada'!AZ96</f>
        <v>0</v>
      </c>
      <c r="BP96" s="125">
        <f>-'Inversión 1 financiada'!BA96</f>
        <v>0</v>
      </c>
      <c r="BQ96" s="125">
        <f>-'Inversión 1 financiada'!BB96</f>
        <v>0</v>
      </c>
      <c r="BR96" s="125">
        <f>-'Inversión 1 financiada'!BC96</f>
        <v>0</v>
      </c>
    </row>
    <row r="97" spans="2:70" x14ac:dyDescent="0.25">
      <c r="B97" s="59" t="s">
        <v>523</v>
      </c>
      <c r="C97" s="62" t="str">
        <f>+VLOOKUP(B97,'resumen UCAP'!$A$5:$O$329,2,0)</f>
        <v>PROYECTOR 250W NUEVO</v>
      </c>
      <c r="D97" s="63">
        <f>+'Desmonte Infr. financiada'!D97</f>
        <v>279</v>
      </c>
      <c r="E97" s="63" t="str">
        <f>+VLOOKUP(B97,'resumen UCAP'!$A$5:$O$329,3,0)</f>
        <v>Un</v>
      </c>
      <c r="F97" s="64">
        <f>+VLOOKUP(B97,'resumen UCAP'!$A$5:$O$329,15,0)</f>
        <v>413027</v>
      </c>
      <c r="G97" s="123">
        <v>5</v>
      </c>
      <c r="H97" s="125"/>
      <c r="I97" s="125"/>
      <c r="J97" s="125"/>
      <c r="K97" s="125"/>
      <c r="L97" s="125"/>
      <c r="M97" s="125"/>
      <c r="N97" s="125"/>
      <c r="O97" s="125"/>
      <c r="P97" s="125"/>
      <c r="Q97" s="125"/>
      <c r="R97" s="125"/>
      <c r="S97" s="125"/>
      <c r="T97" s="125"/>
      <c r="U97" s="125"/>
      <c r="V97" s="125"/>
      <c r="W97" s="125">
        <f>-'Inversión 1 financiada'!H97</f>
        <v>0</v>
      </c>
      <c r="X97" s="125">
        <f>-'Inversión 1 financiada'!I97</f>
        <v>0</v>
      </c>
      <c r="Y97" s="125">
        <f>-'Inversión 1 financiada'!J97</f>
        <v>0</v>
      </c>
      <c r="Z97" s="125">
        <f>-'Inversión 1 financiada'!K97</f>
        <v>0</v>
      </c>
      <c r="AA97" s="125">
        <f>-'Inversión 1 financiada'!L97</f>
        <v>0</v>
      </c>
      <c r="AB97" s="125">
        <f>-'Inversión 1 financiada'!M97</f>
        <v>0</v>
      </c>
      <c r="AC97" s="125">
        <f>-'Inversión 1 financiada'!N97</f>
        <v>0</v>
      </c>
      <c r="AD97" s="125">
        <f>-'Inversión 1 financiada'!O97</f>
        <v>0</v>
      </c>
      <c r="AE97" s="125">
        <f>-'Inversión 1 financiada'!P97</f>
        <v>0</v>
      </c>
      <c r="AF97" s="125">
        <f>-'Inversión 1 financiada'!Q97</f>
        <v>0</v>
      </c>
      <c r="AG97" s="125">
        <f>-'Inversión 1 financiada'!R97</f>
        <v>0</v>
      </c>
      <c r="AH97" s="125">
        <f>-'Inversión 1 financiada'!S97</f>
        <v>0</v>
      </c>
      <c r="AI97" s="125">
        <f>-'Inversión 1 financiada'!T97</f>
        <v>0</v>
      </c>
      <c r="AJ97" s="125">
        <f>-'Inversión 1 financiada'!U97</f>
        <v>0</v>
      </c>
      <c r="AK97" s="125">
        <f>-'Inversión 1 financiada'!V97</f>
        <v>0</v>
      </c>
      <c r="AL97" s="125">
        <f>-'Inversión 1 financiada'!W97</f>
        <v>0</v>
      </c>
      <c r="AM97" s="125">
        <f>-'Inversión 1 financiada'!X97</f>
        <v>0</v>
      </c>
      <c r="AN97" s="125">
        <f>-'Inversión 1 financiada'!Y97</f>
        <v>0</v>
      </c>
      <c r="AO97" s="125">
        <f>-'Inversión 1 financiada'!Z97</f>
        <v>0</v>
      </c>
      <c r="AP97" s="125">
        <f>-'Inversión 1 financiada'!AA97</f>
        <v>0</v>
      </c>
      <c r="AQ97" s="125">
        <f>-'Inversión 1 financiada'!AB97</f>
        <v>0</v>
      </c>
      <c r="AR97" s="125">
        <f>-'Inversión 1 financiada'!AC97</f>
        <v>0</v>
      </c>
      <c r="AS97" s="125">
        <f>-'Inversión 1 financiada'!AD97</f>
        <v>0</v>
      </c>
      <c r="AT97" s="125">
        <f>-'Inversión 1 financiada'!AE97</f>
        <v>0</v>
      </c>
      <c r="AU97" s="125">
        <f>-'Inversión 1 financiada'!AF97</f>
        <v>0</v>
      </c>
      <c r="AV97" s="125">
        <f>-'Inversión 1 financiada'!AG97</f>
        <v>0</v>
      </c>
      <c r="AW97" s="125">
        <f>-'Inversión 1 financiada'!AH97</f>
        <v>0</v>
      </c>
      <c r="AX97" s="125">
        <f>-'Inversión 1 financiada'!AI97</f>
        <v>0</v>
      </c>
      <c r="AY97" s="125">
        <f>-'Inversión 1 financiada'!AJ97</f>
        <v>0</v>
      </c>
      <c r="AZ97" s="125">
        <f>-'Inversión 1 financiada'!AK97</f>
        <v>0</v>
      </c>
      <c r="BA97" s="125">
        <f>-'Inversión 1 financiada'!AL97</f>
        <v>0</v>
      </c>
      <c r="BB97" s="125">
        <f>-'Inversión 1 financiada'!AM97</f>
        <v>0</v>
      </c>
      <c r="BC97" s="125">
        <f>-'Inversión 1 financiada'!AN97</f>
        <v>0</v>
      </c>
      <c r="BD97" s="125">
        <f>-'Inversión 1 financiada'!AO97</f>
        <v>0</v>
      </c>
      <c r="BE97" s="125">
        <f>-'Inversión 1 financiada'!AP97</f>
        <v>0</v>
      </c>
      <c r="BF97" s="125">
        <f>-'Inversión 1 financiada'!AQ97</f>
        <v>0</v>
      </c>
      <c r="BG97" s="125">
        <f>-'Inversión 1 financiada'!AR97</f>
        <v>0</v>
      </c>
      <c r="BH97" s="125">
        <f>-'Inversión 1 financiada'!AS97</f>
        <v>0</v>
      </c>
      <c r="BI97" s="125">
        <f>-'Inversión 1 financiada'!AT97</f>
        <v>0</v>
      </c>
      <c r="BJ97" s="125">
        <f>-'Inversión 1 financiada'!AU97</f>
        <v>0</v>
      </c>
      <c r="BK97" s="125">
        <f>-'Inversión 1 financiada'!AV97</f>
        <v>0</v>
      </c>
      <c r="BL97" s="125">
        <f>-'Inversión 1 financiada'!AW97</f>
        <v>0</v>
      </c>
      <c r="BM97" s="125">
        <f>-'Inversión 1 financiada'!AX97</f>
        <v>0</v>
      </c>
      <c r="BN97" s="125">
        <f>-'Inversión 1 financiada'!AY97</f>
        <v>0</v>
      </c>
      <c r="BO97" s="125">
        <f>-'Inversión 1 financiada'!AZ97</f>
        <v>0</v>
      </c>
      <c r="BP97" s="125">
        <f>-'Inversión 1 financiada'!BA97</f>
        <v>0</v>
      </c>
      <c r="BQ97" s="125">
        <f>-'Inversión 1 financiada'!BB97</f>
        <v>0</v>
      </c>
      <c r="BR97" s="125">
        <f>-'Inversión 1 financiada'!BC97</f>
        <v>0</v>
      </c>
    </row>
    <row r="98" spans="2:70" x14ac:dyDescent="0.25">
      <c r="B98" s="59" t="s">
        <v>524</v>
      </c>
      <c r="C98" s="62" t="str">
        <f>+VLOOKUP(B98,'resumen UCAP'!$A$5:$O$329,2,0)</f>
        <v>LUMINARIA NA 250W NUEVA ETIQUETA</v>
      </c>
      <c r="D98" s="63">
        <f>+'Desmonte Infr. financiada'!D98</f>
        <v>279</v>
      </c>
      <c r="E98" s="63" t="str">
        <f>+VLOOKUP(B98,'resumen UCAP'!$A$5:$O$329,3,0)</f>
        <v>Un</v>
      </c>
      <c r="F98" s="64">
        <f>+VLOOKUP(B98,'resumen UCAP'!$A$5:$O$329,15,0)</f>
        <v>413027</v>
      </c>
      <c r="G98" s="123">
        <v>1</v>
      </c>
      <c r="H98" s="125"/>
      <c r="I98" s="125"/>
      <c r="J98" s="125"/>
      <c r="K98" s="125"/>
      <c r="L98" s="125"/>
      <c r="M98" s="125"/>
      <c r="N98" s="125"/>
      <c r="O98" s="125"/>
      <c r="P98" s="125"/>
      <c r="Q98" s="125"/>
      <c r="R98" s="125"/>
      <c r="S98" s="125"/>
      <c r="T98" s="125"/>
      <c r="U98" s="125"/>
      <c r="V98" s="125"/>
      <c r="W98" s="125">
        <f>-'Inversión 1 financiada'!H98</f>
        <v>0</v>
      </c>
      <c r="X98" s="125">
        <f>-'Inversión 1 financiada'!I98</f>
        <v>0</v>
      </c>
      <c r="Y98" s="125">
        <f>-'Inversión 1 financiada'!J98</f>
        <v>0</v>
      </c>
      <c r="Z98" s="125">
        <f>-'Inversión 1 financiada'!K98</f>
        <v>0</v>
      </c>
      <c r="AA98" s="125">
        <f>-'Inversión 1 financiada'!L98</f>
        <v>0</v>
      </c>
      <c r="AB98" s="125">
        <f>-'Inversión 1 financiada'!M98</f>
        <v>0</v>
      </c>
      <c r="AC98" s="125">
        <f>-'Inversión 1 financiada'!N98</f>
        <v>0</v>
      </c>
      <c r="AD98" s="125">
        <f>-'Inversión 1 financiada'!O98</f>
        <v>0</v>
      </c>
      <c r="AE98" s="125">
        <f>-'Inversión 1 financiada'!P98</f>
        <v>0</v>
      </c>
      <c r="AF98" s="125">
        <f>-'Inversión 1 financiada'!Q98</f>
        <v>0</v>
      </c>
      <c r="AG98" s="125">
        <f>-'Inversión 1 financiada'!R98</f>
        <v>0</v>
      </c>
      <c r="AH98" s="125">
        <f>-'Inversión 1 financiada'!S98</f>
        <v>0</v>
      </c>
      <c r="AI98" s="125">
        <f>-'Inversión 1 financiada'!T98</f>
        <v>0</v>
      </c>
      <c r="AJ98" s="125">
        <f>-'Inversión 1 financiada'!U98</f>
        <v>0</v>
      </c>
      <c r="AK98" s="125">
        <f>-'Inversión 1 financiada'!V98</f>
        <v>0</v>
      </c>
      <c r="AL98" s="125">
        <f>-'Inversión 1 financiada'!W98</f>
        <v>0</v>
      </c>
      <c r="AM98" s="125">
        <f>-'Inversión 1 financiada'!X98</f>
        <v>0</v>
      </c>
      <c r="AN98" s="125">
        <f>-'Inversión 1 financiada'!Y98</f>
        <v>0</v>
      </c>
      <c r="AO98" s="125">
        <f>-'Inversión 1 financiada'!Z98</f>
        <v>0</v>
      </c>
      <c r="AP98" s="125">
        <f>-'Inversión 1 financiada'!AA98</f>
        <v>0</v>
      </c>
      <c r="AQ98" s="125">
        <f>-'Inversión 1 financiada'!AB98</f>
        <v>0</v>
      </c>
      <c r="AR98" s="125">
        <f>-'Inversión 1 financiada'!AC98</f>
        <v>0</v>
      </c>
      <c r="AS98" s="125">
        <f>-'Inversión 1 financiada'!AD98</f>
        <v>0</v>
      </c>
      <c r="AT98" s="125">
        <f>-'Inversión 1 financiada'!AE98</f>
        <v>0</v>
      </c>
      <c r="AU98" s="125">
        <f>-'Inversión 1 financiada'!AF98</f>
        <v>0</v>
      </c>
      <c r="AV98" s="125">
        <f>-'Inversión 1 financiada'!AG98</f>
        <v>0</v>
      </c>
      <c r="AW98" s="125">
        <f>-'Inversión 1 financiada'!AH98</f>
        <v>0</v>
      </c>
      <c r="AX98" s="125">
        <f>-'Inversión 1 financiada'!AI98</f>
        <v>0</v>
      </c>
      <c r="AY98" s="125">
        <f>-'Inversión 1 financiada'!AJ98</f>
        <v>0</v>
      </c>
      <c r="AZ98" s="125">
        <f>-'Inversión 1 financiada'!AK98</f>
        <v>0</v>
      </c>
      <c r="BA98" s="125">
        <f>-'Inversión 1 financiada'!AL98</f>
        <v>0</v>
      </c>
      <c r="BB98" s="125">
        <f>-'Inversión 1 financiada'!AM98</f>
        <v>0</v>
      </c>
      <c r="BC98" s="125">
        <f>-'Inversión 1 financiada'!AN98</f>
        <v>0</v>
      </c>
      <c r="BD98" s="125">
        <f>-'Inversión 1 financiada'!AO98</f>
        <v>0</v>
      </c>
      <c r="BE98" s="125">
        <f>-'Inversión 1 financiada'!AP98</f>
        <v>0</v>
      </c>
      <c r="BF98" s="125">
        <f>-'Inversión 1 financiada'!AQ98</f>
        <v>0</v>
      </c>
      <c r="BG98" s="125">
        <f>-'Inversión 1 financiada'!AR98</f>
        <v>0</v>
      </c>
      <c r="BH98" s="125">
        <f>-'Inversión 1 financiada'!AS98</f>
        <v>0</v>
      </c>
      <c r="BI98" s="125">
        <f>-'Inversión 1 financiada'!AT98</f>
        <v>0</v>
      </c>
      <c r="BJ98" s="125">
        <f>-'Inversión 1 financiada'!AU98</f>
        <v>0</v>
      </c>
      <c r="BK98" s="125">
        <f>-'Inversión 1 financiada'!AV98</f>
        <v>0</v>
      </c>
      <c r="BL98" s="125">
        <f>-'Inversión 1 financiada'!AW98</f>
        <v>0</v>
      </c>
      <c r="BM98" s="125">
        <f>-'Inversión 1 financiada'!AX98</f>
        <v>0</v>
      </c>
      <c r="BN98" s="125">
        <f>-'Inversión 1 financiada'!AY98</f>
        <v>0</v>
      </c>
      <c r="BO98" s="125">
        <f>-'Inversión 1 financiada'!AZ98</f>
        <v>0</v>
      </c>
      <c r="BP98" s="125">
        <f>-'Inversión 1 financiada'!BA98</f>
        <v>0</v>
      </c>
      <c r="BQ98" s="125">
        <f>-'Inversión 1 financiada'!BB98</f>
        <v>0</v>
      </c>
      <c r="BR98" s="125">
        <f>-'Inversión 1 financiada'!BC98</f>
        <v>0</v>
      </c>
    </row>
    <row r="99" spans="2:70" x14ac:dyDescent="0.25">
      <c r="B99" s="59" t="s">
        <v>525</v>
      </c>
      <c r="C99" s="62" t="str">
        <f>+VLOOKUP(B99,'resumen UCAP'!$A$5:$O$329,2,0)</f>
        <v>ETIQUETA LUMINARIA NA 100W NUEVA</v>
      </c>
      <c r="D99" s="63">
        <f>+'Desmonte Infr. financiada'!D99</f>
        <v>115</v>
      </c>
      <c r="E99" s="63" t="str">
        <f>+VLOOKUP(B99,'resumen UCAP'!$A$5:$O$329,3,0)</f>
        <v>Un</v>
      </c>
      <c r="F99" s="64">
        <f>+VLOOKUP(B99,'resumen UCAP'!$A$5:$O$329,15,0)</f>
        <v>211467</v>
      </c>
      <c r="G99" s="123">
        <v>1</v>
      </c>
      <c r="H99" s="125"/>
      <c r="I99" s="125"/>
      <c r="J99" s="125"/>
      <c r="K99" s="125"/>
      <c r="L99" s="125"/>
      <c r="M99" s="125"/>
      <c r="N99" s="125"/>
      <c r="O99" s="125"/>
      <c r="P99" s="125"/>
      <c r="Q99" s="125"/>
      <c r="R99" s="125"/>
      <c r="S99" s="125"/>
      <c r="T99" s="125"/>
      <c r="U99" s="125"/>
      <c r="V99" s="125"/>
      <c r="W99" s="125">
        <f>-'Inversión 1 financiada'!H99</f>
        <v>0</v>
      </c>
      <c r="X99" s="125">
        <f>-'Inversión 1 financiada'!I99</f>
        <v>0</v>
      </c>
      <c r="Y99" s="125">
        <f>-'Inversión 1 financiada'!J99</f>
        <v>0</v>
      </c>
      <c r="Z99" s="125">
        <f>-'Inversión 1 financiada'!K99</f>
        <v>0</v>
      </c>
      <c r="AA99" s="125">
        <f>-'Inversión 1 financiada'!L99</f>
        <v>0</v>
      </c>
      <c r="AB99" s="125">
        <f>-'Inversión 1 financiada'!M99</f>
        <v>0</v>
      </c>
      <c r="AC99" s="125">
        <f>-'Inversión 1 financiada'!N99</f>
        <v>0</v>
      </c>
      <c r="AD99" s="125">
        <f>-'Inversión 1 financiada'!O99</f>
        <v>0</v>
      </c>
      <c r="AE99" s="125">
        <f>-'Inversión 1 financiada'!P99</f>
        <v>0</v>
      </c>
      <c r="AF99" s="125">
        <f>-'Inversión 1 financiada'!Q99</f>
        <v>0</v>
      </c>
      <c r="AG99" s="125">
        <f>-'Inversión 1 financiada'!R99</f>
        <v>0</v>
      </c>
      <c r="AH99" s="125">
        <f>-'Inversión 1 financiada'!S99</f>
        <v>0</v>
      </c>
      <c r="AI99" s="125">
        <f>-'Inversión 1 financiada'!T99</f>
        <v>0</v>
      </c>
      <c r="AJ99" s="125">
        <f>-'Inversión 1 financiada'!U99</f>
        <v>0</v>
      </c>
      <c r="AK99" s="125">
        <f>-'Inversión 1 financiada'!V99</f>
        <v>0</v>
      </c>
      <c r="AL99" s="125">
        <f>-'Inversión 1 financiada'!W99</f>
        <v>0</v>
      </c>
      <c r="AM99" s="125">
        <f>-'Inversión 1 financiada'!X99</f>
        <v>0</v>
      </c>
      <c r="AN99" s="125">
        <f>-'Inversión 1 financiada'!Y99</f>
        <v>0</v>
      </c>
      <c r="AO99" s="125">
        <f>-'Inversión 1 financiada'!Z99</f>
        <v>0</v>
      </c>
      <c r="AP99" s="125">
        <f>-'Inversión 1 financiada'!AA99</f>
        <v>0</v>
      </c>
      <c r="AQ99" s="125">
        <f>-'Inversión 1 financiada'!AB99</f>
        <v>0</v>
      </c>
      <c r="AR99" s="125">
        <f>-'Inversión 1 financiada'!AC99</f>
        <v>0</v>
      </c>
      <c r="AS99" s="125">
        <f>-'Inversión 1 financiada'!AD99</f>
        <v>0</v>
      </c>
      <c r="AT99" s="125">
        <f>-'Inversión 1 financiada'!AE99</f>
        <v>0</v>
      </c>
      <c r="AU99" s="125">
        <f>-'Inversión 1 financiada'!AF99</f>
        <v>0</v>
      </c>
      <c r="AV99" s="125">
        <f>-'Inversión 1 financiada'!AG99</f>
        <v>0</v>
      </c>
      <c r="AW99" s="125">
        <f>-'Inversión 1 financiada'!AH99</f>
        <v>0</v>
      </c>
      <c r="AX99" s="125">
        <f>-'Inversión 1 financiada'!AI99</f>
        <v>0</v>
      </c>
      <c r="AY99" s="125">
        <f>-'Inversión 1 financiada'!AJ99</f>
        <v>0</v>
      </c>
      <c r="AZ99" s="125">
        <f>-'Inversión 1 financiada'!AK99</f>
        <v>0</v>
      </c>
      <c r="BA99" s="125">
        <f>-'Inversión 1 financiada'!AL99</f>
        <v>0</v>
      </c>
      <c r="BB99" s="125">
        <f>-'Inversión 1 financiada'!AM99</f>
        <v>0</v>
      </c>
      <c r="BC99" s="125">
        <f>-'Inversión 1 financiada'!AN99</f>
        <v>0</v>
      </c>
      <c r="BD99" s="125">
        <f>-'Inversión 1 financiada'!AO99</f>
        <v>0</v>
      </c>
      <c r="BE99" s="125">
        <f>-'Inversión 1 financiada'!AP99</f>
        <v>0</v>
      </c>
      <c r="BF99" s="125">
        <f>-'Inversión 1 financiada'!AQ99</f>
        <v>0</v>
      </c>
      <c r="BG99" s="125">
        <f>-'Inversión 1 financiada'!AR99</f>
        <v>0</v>
      </c>
      <c r="BH99" s="125">
        <f>-'Inversión 1 financiada'!AS99</f>
        <v>0</v>
      </c>
      <c r="BI99" s="125">
        <f>-'Inversión 1 financiada'!AT99</f>
        <v>0</v>
      </c>
      <c r="BJ99" s="125">
        <f>-'Inversión 1 financiada'!AU99</f>
        <v>0</v>
      </c>
      <c r="BK99" s="125">
        <f>-'Inversión 1 financiada'!AV99</f>
        <v>0</v>
      </c>
      <c r="BL99" s="125">
        <f>-'Inversión 1 financiada'!AW99</f>
        <v>0</v>
      </c>
      <c r="BM99" s="125">
        <f>-'Inversión 1 financiada'!AX99</f>
        <v>0</v>
      </c>
      <c r="BN99" s="125">
        <f>-'Inversión 1 financiada'!AY99</f>
        <v>0</v>
      </c>
      <c r="BO99" s="125">
        <f>-'Inversión 1 financiada'!AZ99</f>
        <v>0</v>
      </c>
      <c r="BP99" s="125">
        <f>-'Inversión 1 financiada'!BA99</f>
        <v>0</v>
      </c>
      <c r="BQ99" s="125">
        <f>-'Inversión 1 financiada'!BB99</f>
        <v>0</v>
      </c>
      <c r="BR99" s="125">
        <f>-'Inversión 1 financiada'!BC99</f>
        <v>0</v>
      </c>
    </row>
    <row r="100" spans="2:70" x14ac:dyDescent="0.25">
      <c r="B100" s="59" t="s">
        <v>526</v>
      </c>
      <c r="C100" s="62" t="str">
        <f>+VLOOKUP(B100,'resumen UCAP'!$A$5:$O$329,2,0)</f>
        <v>LUMINARIA 80-90W LED</v>
      </c>
      <c r="D100" s="63">
        <f>+'Desmonte Infr. financiada'!D100</f>
        <v>90</v>
      </c>
      <c r="E100" s="63" t="str">
        <f>+VLOOKUP(B100,'resumen UCAP'!$A$5:$O$329,3,0)</f>
        <v>Un</v>
      </c>
      <c r="F100" s="64">
        <f>+VLOOKUP(B100,'resumen UCAP'!$A$5:$O$329,15,0)</f>
        <v>940000</v>
      </c>
      <c r="G100" s="61">
        <v>8</v>
      </c>
      <c r="H100" s="125"/>
      <c r="I100" s="125"/>
      <c r="J100" s="125"/>
      <c r="K100" s="125"/>
      <c r="L100" s="125"/>
      <c r="M100" s="125"/>
      <c r="N100" s="125"/>
      <c r="O100" s="125"/>
      <c r="P100" s="125"/>
      <c r="Q100" s="125"/>
      <c r="R100" s="125"/>
      <c r="S100" s="125"/>
      <c r="T100" s="125"/>
      <c r="U100" s="125"/>
      <c r="V100" s="125"/>
      <c r="W100" s="125">
        <f>-'Inversión 1 financiada'!H100</f>
        <v>0</v>
      </c>
      <c r="X100" s="125">
        <f>-'Inversión 1 financiada'!I100</f>
        <v>0</v>
      </c>
      <c r="Y100" s="125">
        <f>-'Inversión 1 financiada'!J100</f>
        <v>0</v>
      </c>
      <c r="Z100" s="125">
        <f>-'Inversión 1 financiada'!K100</f>
        <v>0</v>
      </c>
      <c r="AA100" s="125">
        <f>-'Inversión 1 financiada'!L100</f>
        <v>0</v>
      </c>
      <c r="AB100" s="125">
        <f>-'Inversión 1 financiada'!M100</f>
        <v>0</v>
      </c>
      <c r="AC100" s="125">
        <f>-'Inversión 1 financiada'!N100</f>
        <v>0</v>
      </c>
      <c r="AD100" s="125">
        <f>-'Inversión 1 financiada'!O100</f>
        <v>0</v>
      </c>
      <c r="AE100" s="125">
        <f>-'Inversión 1 financiada'!P100</f>
        <v>0</v>
      </c>
      <c r="AF100" s="125">
        <f>-'Inversión 1 financiada'!Q100</f>
        <v>0</v>
      </c>
      <c r="AG100" s="125">
        <f>-'Inversión 1 financiada'!R100</f>
        <v>0</v>
      </c>
      <c r="AH100" s="125">
        <f>-'Inversión 1 financiada'!S100</f>
        <v>0</v>
      </c>
      <c r="AI100" s="125">
        <f>-'Inversión 1 financiada'!T100</f>
        <v>0</v>
      </c>
      <c r="AJ100" s="125">
        <f>-'Inversión 1 financiada'!U100</f>
        <v>0</v>
      </c>
      <c r="AK100" s="125">
        <f>-'Inversión 1 financiada'!V100</f>
        <v>0</v>
      </c>
      <c r="AL100" s="125">
        <f>-'Inversión 1 financiada'!W100</f>
        <v>0</v>
      </c>
      <c r="AM100" s="125">
        <f>-'Inversión 1 financiada'!X100</f>
        <v>0</v>
      </c>
      <c r="AN100" s="125">
        <f>-'Inversión 1 financiada'!Y100</f>
        <v>0</v>
      </c>
      <c r="AO100" s="125">
        <f>-'Inversión 1 financiada'!Z100</f>
        <v>0</v>
      </c>
      <c r="AP100" s="125">
        <f>-'Inversión 1 financiada'!AA100</f>
        <v>0</v>
      </c>
      <c r="AQ100" s="125">
        <f>-'Inversión 1 financiada'!AB100</f>
        <v>0</v>
      </c>
      <c r="AR100" s="125">
        <f>-'Inversión 1 financiada'!AC100</f>
        <v>0</v>
      </c>
      <c r="AS100" s="125">
        <f>-'Inversión 1 financiada'!AD100</f>
        <v>0</v>
      </c>
      <c r="AT100" s="125">
        <f>-'Inversión 1 financiada'!AE100</f>
        <v>0</v>
      </c>
      <c r="AU100" s="125">
        <f>-'Inversión 1 financiada'!AF100</f>
        <v>0</v>
      </c>
      <c r="AV100" s="125">
        <f>-'Inversión 1 financiada'!AG100</f>
        <v>0</v>
      </c>
      <c r="AW100" s="125">
        <f>-'Inversión 1 financiada'!AH100</f>
        <v>0</v>
      </c>
      <c r="AX100" s="125">
        <f>-'Inversión 1 financiada'!AI100</f>
        <v>0</v>
      </c>
      <c r="AY100" s="125">
        <f>-'Inversión 1 financiada'!AJ100</f>
        <v>0</v>
      </c>
      <c r="AZ100" s="125">
        <f>-'Inversión 1 financiada'!AK100</f>
        <v>0</v>
      </c>
      <c r="BA100" s="125">
        <f>-'Inversión 1 financiada'!AL100</f>
        <v>0</v>
      </c>
      <c r="BB100" s="125">
        <f>-'Inversión 1 financiada'!AM100</f>
        <v>0</v>
      </c>
      <c r="BC100" s="125">
        <f>-'Inversión 1 financiada'!AN100</f>
        <v>0</v>
      </c>
      <c r="BD100" s="125">
        <f>-'Inversión 1 financiada'!AO100</f>
        <v>0</v>
      </c>
      <c r="BE100" s="125">
        <f>-'Inversión 1 financiada'!AP100</f>
        <v>0</v>
      </c>
      <c r="BF100" s="125">
        <f>-'Inversión 1 financiada'!AQ100</f>
        <v>0</v>
      </c>
      <c r="BG100" s="125">
        <f>-'Inversión 1 financiada'!AR100</f>
        <v>0</v>
      </c>
      <c r="BH100" s="125">
        <f>-'Inversión 1 financiada'!AS100</f>
        <v>0</v>
      </c>
      <c r="BI100" s="125">
        <f>-'Inversión 1 financiada'!AT100</f>
        <v>0</v>
      </c>
      <c r="BJ100" s="125">
        <f>-'Inversión 1 financiada'!AU100</f>
        <v>0</v>
      </c>
      <c r="BK100" s="125">
        <f>-'Inversión 1 financiada'!AV100</f>
        <v>0</v>
      </c>
      <c r="BL100" s="125">
        <f>-'Inversión 1 financiada'!AW100</f>
        <v>0</v>
      </c>
      <c r="BM100" s="125">
        <f>-'Inversión 1 financiada'!AX100</f>
        <v>0</v>
      </c>
      <c r="BN100" s="125">
        <f>-'Inversión 1 financiada'!AY100</f>
        <v>0</v>
      </c>
      <c r="BO100" s="125">
        <f>-'Inversión 1 financiada'!AZ100</f>
        <v>0</v>
      </c>
      <c r="BP100" s="125">
        <f>-'Inversión 1 financiada'!BA100</f>
        <v>0</v>
      </c>
      <c r="BQ100" s="125">
        <f>-'Inversión 1 financiada'!BB100</f>
        <v>0</v>
      </c>
      <c r="BR100" s="125">
        <f>-'Inversión 1 financiada'!BC100</f>
        <v>0</v>
      </c>
    </row>
    <row r="101" spans="2:70" x14ac:dyDescent="0.25">
      <c r="B101" s="59" t="s">
        <v>527</v>
      </c>
      <c r="C101" s="62" t="str">
        <f>+VLOOKUP(B101,'resumen UCAP'!$A$5:$O$329,2,0)</f>
        <v>LUMINARIA NA 70W  NUEVA</v>
      </c>
      <c r="D101" s="63">
        <f>+'Desmonte Infr. financiada'!D101</f>
        <v>81</v>
      </c>
      <c r="E101" s="63" t="str">
        <f>+VLOOKUP(B101,'resumen UCAP'!$A$5:$O$329,3,0)</f>
        <v>Un</v>
      </c>
      <c r="F101" s="64">
        <f>+VLOOKUP(B101,'resumen UCAP'!$A$5:$O$329,15,0)</f>
        <v>203490</v>
      </c>
      <c r="G101" s="123">
        <v>78</v>
      </c>
      <c r="H101" s="125"/>
      <c r="I101" s="125"/>
      <c r="J101" s="125"/>
      <c r="K101" s="125"/>
      <c r="L101" s="125"/>
      <c r="M101" s="125"/>
      <c r="N101" s="125"/>
      <c r="O101" s="125"/>
      <c r="P101" s="125"/>
      <c r="Q101" s="125"/>
      <c r="R101" s="125"/>
      <c r="S101" s="125"/>
      <c r="T101" s="125"/>
      <c r="U101" s="125"/>
      <c r="V101" s="125"/>
      <c r="W101" s="125">
        <f>-'Inversión 1 financiada'!H101</f>
        <v>0</v>
      </c>
      <c r="X101" s="125">
        <f>-'Inversión 1 financiada'!I101</f>
        <v>0</v>
      </c>
      <c r="Y101" s="125">
        <f>-'Inversión 1 financiada'!J101</f>
        <v>0</v>
      </c>
      <c r="Z101" s="125">
        <f>-'Inversión 1 financiada'!K101</f>
        <v>0</v>
      </c>
      <c r="AA101" s="125">
        <f>-'Inversión 1 financiada'!L101</f>
        <v>0</v>
      </c>
      <c r="AB101" s="125">
        <f>-'Inversión 1 financiada'!M101</f>
        <v>0</v>
      </c>
      <c r="AC101" s="125">
        <f>-'Inversión 1 financiada'!N101</f>
        <v>0</v>
      </c>
      <c r="AD101" s="125">
        <f>-'Inversión 1 financiada'!O101</f>
        <v>0</v>
      </c>
      <c r="AE101" s="125">
        <f>-'Inversión 1 financiada'!P101</f>
        <v>0</v>
      </c>
      <c r="AF101" s="125">
        <f>-'Inversión 1 financiada'!Q101</f>
        <v>0</v>
      </c>
      <c r="AG101" s="125">
        <f>-'Inversión 1 financiada'!R101</f>
        <v>0</v>
      </c>
      <c r="AH101" s="125">
        <f>-'Inversión 1 financiada'!S101</f>
        <v>0</v>
      </c>
      <c r="AI101" s="125">
        <f>-'Inversión 1 financiada'!T101</f>
        <v>0</v>
      </c>
      <c r="AJ101" s="125">
        <f>-'Inversión 1 financiada'!U101</f>
        <v>0</v>
      </c>
      <c r="AK101" s="125">
        <f>-'Inversión 1 financiada'!V101</f>
        <v>0</v>
      </c>
      <c r="AL101" s="125">
        <f>-'Inversión 1 financiada'!W101</f>
        <v>0</v>
      </c>
      <c r="AM101" s="125">
        <f>-'Inversión 1 financiada'!X101</f>
        <v>0</v>
      </c>
      <c r="AN101" s="125">
        <f>-'Inversión 1 financiada'!Y101</f>
        <v>0</v>
      </c>
      <c r="AO101" s="125">
        <f>-'Inversión 1 financiada'!Z101</f>
        <v>0</v>
      </c>
      <c r="AP101" s="125">
        <f>-'Inversión 1 financiada'!AA101</f>
        <v>0</v>
      </c>
      <c r="AQ101" s="125">
        <f>-'Inversión 1 financiada'!AB101</f>
        <v>0</v>
      </c>
      <c r="AR101" s="125">
        <f>-'Inversión 1 financiada'!AC101</f>
        <v>0</v>
      </c>
      <c r="AS101" s="125">
        <f>-'Inversión 1 financiada'!AD101</f>
        <v>0</v>
      </c>
      <c r="AT101" s="125">
        <f>-'Inversión 1 financiada'!AE101</f>
        <v>0</v>
      </c>
      <c r="AU101" s="125">
        <f>-'Inversión 1 financiada'!AF101</f>
        <v>0</v>
      </c>
      <c r="AV101" s="125">
        <f>-'Inversión 1 financiada'!AG101</f>
        <v>0</v>
      </c>
      <c r="AW101" s="125">
        <f>-'Inversión 1 financiada'!AH101</f>
        <v>0</v>
      </c>
      <c r="AX101" s="125">
        <f>-'Inversión 1 financiada'!AI101</f>
        <v>0</v>
      </c>
      <c r="AY101" s="125">
        <f>-'Inversión 1 financiada'!AJ101</f>
        <v>0</v>
      </c>
      <c r="AZ101" s="125">
        <f>-'Inversión 1 financiada'!AK101</f>
        <v>0</v>
      </c>
      <c r="BA101" s="125">
        <f>-'Inversión 1 financiada'!AL101</f>
        <v>0</v>
      </c>
      <c r="BB101" s="125">
        <f>-'Inversión 1 financiada'!AM101</f>
        <v>0</v>
      </c>
      <c r="BC101" s="125">
        <f>-'Inversión 1 financiada'!AN101</f>
        <v>0</v>
      </c>
      <c r="BD101" s="125">
        <f>-'Inversión 1 financiada'!AO101</f>
        <v>0</v>
      </c>
      <c r="BE101" s="125">
        <f>-'Inversión 1 financiada'!AP101</f>
        <v>0</v>
      </c>
      <c r="BF101" s="125">
        <f>-'Inversión 1 financiada'!AQ101</f>
        <v>0</v>
      </c>
      <c r="BG101" s="125">
        <f>-'Inversión 1 financiada'!AR101</f>
        <v>0</v>
      </c>
      <c r="BH101" s="125">
        <f>-'Inversión 1 financiada'!AS101</f>
        <v>0</v>
      </c>
      <c r="BI101" s="125">
        <f>-'Inversión 1 financiada'!AT101</f>
        <v>0</v>
      </c>
      <c r="BJ101" s="125">
        <f>-'Inversión 1 financiada'!AU101</f>
        <v>0</v>
      </c>
      <c r="BK101" s="125">
        <f>-'Inversión 1 financiada'!AV101</f>
        <v>0</v>
      </c>
      <c r="BL101" s="125">
        <f>-'Inversión 1 financiada'!AW101</f>
        <v>0</v>
      </c>
      <c r="BM101" s="125">
        <f>-'Inversión 1 financiada'!AX101</f>
        <v>0</v>
      </c>
      <c r="BN101" s="125">
        <f>-'Inversión 1 financiada'!AY101</f>
        <v>0</v>
      </c>
      <c r="BO101" s="125">
        <f>-'Inversión 1 financiada'!AZ101</f>
        <v>0</v>
      </c>
      <c r="BP101" s="125">
        <f>-'Inversión 1 financiada'!BA101</f>
        <v>0</v>
      </c>
      <c r="BQ101" s="125">
        <f>-'Inversión 1 financiada'!BB101</f>
        <v>0</v>
      </c>
      <c r="BR101" s="125">
        <f>-'Inversión 1 financiada'!BC101</f>
        <v>0</v>
      </c>
    </row>
    <row r="102" spans="2:70" x14ac:dyDescent="0.25">
      <c r="B102" s="59" t="s">
        <v>528</v>
      </c>
      <c r="C102" s="62" t="str">
        <f>+VLOOKUP(B102,'resumen UCAP'!$A$5:$O$329,2,0)</f>
        <v>ETIQUETA NA 70W  NUEVA</v>
      </c>
      <c r="D102" s="63">
        <f>+'Desmonte Infr. financiada'!D102</f>
        <v>81</v>
      </c>
      <c r="E102" s="63" t="str">
        <f>+VLOOKUP(B102,'resumen UCAP'!$A$5:$O$329,3,0)</f>
        <v>Un</v>
      </c>
      <c r="F102" s="64">
        <f>+VLOOKUP(B102,'resumen UCAP'!$A$5:$O$329,15,0)</f>
        <v>201799</v>
      </c>
      <c r="G102" s="123">
        <v>17</v>
      </c>
      <c r="H102" s="125"/>
      <c r="I102" s="125"/>
      <c r="J102" s="125"/>
      <c r="K102" s="125"/>
      <c r="L102" s="125"/>
      <c r="M102" s="125"/>
      <c r="N102" s="125"/>
      <c r="O102" s="125"/>
      <c r="P102" s="125"/>
      <c r="Q102" s="125"/>
      <c r="R102" s="125"/>
      <c r="S102" s="125"/>
      <c r="T102" s="125"/>
      <c r="U102" s="125"/>
      <c r="V102" s="125"/>
      <c r="W102" s="125">
        <f>-'Inversión 1 financiada'!H102</f>
        <v>0</v>
      </c>
      <c r="X102" s="125">
        <f>-'Inversión 1 financiada'!I102</f>
        <v>0</v>
      </c>
      <c r="Y102" s="125">
        <f>-'Inversión 1 financiada'!J102</f>
        <v>0</v>
      </c>
      <c r="Z102" s="125">
        <f>-'Inversión 1 financiada'!K102</f>
        <v>0</v>
      </c>
      <c r="AA102" s="125">
        <f>-'Inversión 1 financiada'!L102</f>
        <v>0</v>
      </c>
      <c r="AB102" s="125">
        <f>-'Inversión 1 financiada'!M102</f>
        <v>0</v>
      </c>
      <c r="AC102" s="125">
        <f>-'Inversión 1 financiada'!N102</f>
        <v>0</v>
      </c>
      <c r="AD102" s="125">
        <f>-'Inversión 1 financiada'!O102</f>
        <v>0</v>
      </c>
      <c r="AE102" s="125">
        <f>-'Inversión 1 financiada'!P102</f>
        <v>0</v>
      </c>
      <c r="AF102" s="125">
        <f>-'Inversión 1 financiada'!Q102</f>
        <v>0</v>
      </c>
      <c r="AG102" s="125">
        <f>-'Inversión 1 financiada'!R102</f>
        <v>0</v>
      </c>
      <c r="AH102" s="125">
        <f>-'Inversión 1 financiada'!S102</f>
        <v>0</v>
      </c>
      <c r="AI102" s="125">
        <f>-'Inversión 1 financiada'!T102</f>
        <v>0</v>
      </c>
      <c r="AJ102" s="125">
        <f>-'Inversión 1 financiada'!U102</f>
        <v>0</v>
      </c>
      <c r="AK102" s="125">
        <f>-'Inversión 1 financiada'!V102</f>
        <v>0</v>
      </c>
      <c r="AL102" s="125">
        <f>-'Inversión 1 financiada'!W102</f>
        <v>0</v>
      </c>
      <c r="AM102" s="125">
        <f>-'Inversión 1 financiada'!X102</f>
        <v>0</v>
      </c>
      <c r="AN102" s="125">
        <f>-'Inversión 1 financiada'!Y102</f>
        <v>0</v>
      </c>
      <c r="AO102" s="125">
        <f>-'Inversión 1 financiada'!Z102</f>
        <v>0</v>
      </c>
      <c r="AP102" s="125">
        <f>-'Inversión 1 financiada'!AA102</f>
        <v>0</v>
      </c>
      <c r="AQ102" s="125">
        <f>-'Inversión 1 financiada'!AB102</f>
        <v>0</v>
      </c>
      <c r="AR102" s="125">
        <f>-'Inversión 1 financiada'!AC102</f>
        <v>0</v>
      </c>
      <c r="AS102" s="125">
        <f>-'Inversión 1 financiada'!AD102</f>
        <v>0</v>
      </c>
      <c r="AT102" s="125">
        <f>-'Inversión 1 financiada'!AE102</f>
        <v>0</v>
      </c>
      <c r="AU102" s="125">
        <f>-'Inversión 1 financiada'!AF102</f>
        <v>0</v>
      </c>
      <c r="AV102" s="125">
        <f>-'Inversión 1 financiada'!AG102</f>
        <v>0</v>
      </c>
      <c r="AW102" s="125">
        <f>-'Inversión 1 financiada'!AH102</f>
        <v>0</v>
      </c>
      <c r="AX102" s="125">
        <f>-'Inversión 1 financiada'!AI102</f>
        <v>0</v>
      </c>
      <c r="AY102" s="125">
        <f>-'Inversión 1 financiada'!AJ102</f>
        <v>0</v>
      </c>
      <c r="AZ102" s="125">
        <f>-'Inversión 1 financiada'!AK102</f>
        <v>0</v>
      </c>
      <c r="BA102" s="125">
        <f>-'Inversión 1 financiada'!AL102</f>
        <v>0</v>
      </c>
      <c r="BB102" s="125">
        <f>-'Inversión 1 financiada'!AM102</f>
        <v>0</v>
      </c>
      <c r="BC102" s="125">
        <f>-'Inversión 1 financiada'!AN102</f>
        <v>0</v>
      </c>
      <c r="BD102" s="125">
        <f>-'Inversión 1 financiada'!AO102</f>
        <v>0</v>
      </c>
      <c r="BE102" s="125">
        <f>-'Inversión 1 financiada'!AP102</f>
        <v>0</v>
      </c>
      <c r="BF102" s="125">
        <f>-'Inversión 1 financiada'!AQ102</f>
        <v>0</v>
      </c>
      <c r="BG102" s="125">
        <f>-'Inversión 1 financiada'!AR102</f>
        <v>0</v>
      </c>
      <c r="BH102" s="125">
        <f>-'Inversión 1 financiada'!AS102</f>
        <v>0</v>
      </c>
      <c r="BI102" s="125">
        <f>-'Inversión 1 financiada'!AT102</f>
        <v>0</v>
      </c>
      <c r="BJ102" s="125">
        <f>-'Inversión 1 financiada'!AU102</f>
        <v>0</v>
      </c>
      <c r="BK102" s="125">
        <f>-'Inversión 1 financiada'!AV102</f>
        <v>0</v>
      </c>
      <c r="BL102" s="125">
        <f>-'Inversión 1 financiada'!AW102</f>
        <v>0</v>
      </c>
      <c r="BM102" s="125">
        <f>-'Inversión 1 financiada'!AX102</f>
        <v>0</v>
      </c>
      <c r="BN102" s="125">
        <f>-'Inversión 1 financiada'!AY102</f>
        <v>0</v>
      </c>
      <c r="BO102" s="125">
        <f>-'Inversión 1 financiada'!AZ102</f>
        <v>0</v>
      </c>
      <c r="BP102" s="125">
        <f>-'Inversión 1 financiada'!BA102</f>
        <v>0</v>
      </c>
      <c r="BQ102" s="125">
        <f>-'Inversión 1 financiada'!BB102</f>
        <v>0</v>
      </c>
      <c r="BR102" s="125">
        <f>-'Inversión 1 financiada'!BC102</f>
        <v>0</v>
      </c>
    </row>
    <row r="103" spans="2:70" x14ac:dyDescent="0.25">
      <c r="B103" s="59" t="s">
        <v>529</v>
      </c>
      <c r="C103" s="62" t="str">
        <f>+VLOOKUP(B103,'resumen UCAP'!$A$5:$O$329,2,0)</f>
        <v>PROYECTOR RGB 200W LED</v>
      </c>
      <c r="D103" s="63">
        <f>+'Desmonte Infr. financiada'!D103</f>
        <v>200</v>
      </c>
      <c r="E103" s="63" t="str">
        <f>+VLOOKUP(B103,'resumen UCAP'!$A$5:$O$329,3,0)</f>
        <v>Un</v>
      </c>
      <c r="F103" s="64">
        <f>+VLOOKUP(B103,'resumen UCAP'!$A$5:$O$329,15,0)</f>
        <v>330000</v>
      </c>
      <c r="G103" s="61">
        <v>2</v>
      </c>
      <c r="H103" s="125"/>
      <c r="I103" s="125"/>
      <c r="J103" s="125"/>
      <c r="K103" s="125"/>
      <c r="L103" s="125"/>
      <c r="M103" s="125"/>
      <c r="N103" s="125"/>
      <c r="O103" s="125"/>
      <c r="P103" s="125"/>
      <c r="Q103" s="125"/>
      <c r="R103" s="125"/>
      <c r="S103" s="125"/>
      <c r="T103" s="125"/>
      <c r="U103" s="125"/>
      <c r="V103" s="125"/>
      <c r="W103" s="125">
        <f>-'Inversión 1 financiada'!H103</f>
        <v>0</v>
      </c>
      <c r="X103" s="125">
        <f>-'Inversión 1 financiada'!I103</f>
        <v>0</v>
      </c>
      <c r="Y103" s="125">
        <f>-'Inversión 1 financiada'!J103</f>
        <v>0</v>
      </c>
      <c r="Z103" s="125">
        <f>-'Inversión 1 financiada'!K103</f>
        <v>0</v>
      </c>
      <c r="AA103" s="125">
        <f>-'Inversión 1 financiada'!L103</f>
        <v>0</v>
      </c>
      <c r="AB103" s="125">
        <f>-'Inversión 1 financiada'!M103</f>
        <v>0</v>
      </c>
      <c r="AC103" s="125">
        <f>-'Inversión 1 financiada'!N103</f>
        <v>0</v>
      </c>
      <c r="AD103" s="125">
        <f>-'Inversión 1 financiada'!O103</f>
        <v>0</v>
      </c>
      <c r="AE103" s="125">
        <f>-'Inversión 1 financiada'!P103</f>
        <v>0</v>
      </c>
      <c r="AF103" s="125">
        <f>-'Inversión 1 financiada'!Q103</f>
        <v>0</v>
      </c>
      <c r="AG103" s="125">
        <f>-'Inversión 1 financiada'!R103</f>
        <v>0</v>
      </c>
      <c r="AH103" s="125">
        <f>-'Inversión 1 financiada'!S103</f>
        <v>0</v>
      </c>
      <c r="AI103" s="125">
        <f>-'Inversión 1 financiada'!T103</f>
        <v>0</v>
      </c>
      <c r="AJ103" s="125">
        <f>-'Inversión 1 financiada'!U103</f>
        <v>0</v>
      </c>
      <c r="AK103" s="125">
        <f>-'Inversión 1 financiada'!V103</f>
        <v>0</v>
      </c>
      <c r="AL103" s="125">
        <f>-'Inversión 1 financiada'!W103</f>
        <v>0</v>
      </c>
      <c r="AM103" s="125">
        <f>-'Inversión 1 financiada'!X103</f>
        <v>0</v>
      </c>
      <c r="AN103" s="125">
        <f>-'Inversión 1 financiada'!Y103</f>
        <v>0</v>
      </c>
      <c r="AO103" s="125">
        <f>-'Inversión 1 financiada'!Z103</f>
        <v>0</v>
      </c>
      <c r="AP103" s="125">
        <f>-'Inversión 1 financiada'!AA103</f>
        <v>0</v>
      </c>
      <c r="AQ103" s="125">
        <f>-'Inversión 1 financiada'!AB103</f>
        <v>0</v>
      </c>
      <c r="AR103" s="125">
        <f>-'Inversión 1 financiada'!AC103</f>
        <v>0</v>
      </c>
      <c r="AS103" s="125">
        <f>-'Inversión 1 financiada'!AD103</f>
        <v>0</v>
      </c>
      <c r="AT103" s="125">
        <f>-'Inversión 1 financiada'!AE103</f>
        <v>0</v>
      </c>
      <c r="AU103" s="125">
        <f>-'Inversión 1 financiada'!AF103</f>
        <v>0</v>
      </c>
      <c r="AV103" s="125">
        <f>-'Inversión 1 financiada'!AG103</f>
        <v>0</v>
      </c>
      <c r="AW103" s="125">
        <f>-'Inversión 1 financiada'!AH103</f>
        <v>0</v>
      </c>
      <c r="AX103" s="125">
        <f>-'Inversión 1 financiada'!AI103</f>
        <v>0</v>
      </c>
      <c r="AY103" s="125">
        <f>-'Inversión 1 financiada'!AJ103</f>
        <v>0</v>
      </c>
      <c r="AZ103" s="125">
        <f>-'Inversión 1 financiada'!AK103</f>
        <v>0</v>
      </c>
      <c r="BA103" s="125">
        <f>-'Inversión 1 financiada'!AL103</f>
        <v>0</v>
      </c>
      <c r="BB103" s="125">
        <f>-'Inversión 1 financiada'!AM103</f>
        <v>0</v>
      </c>
      <c r="BC103" s="125">
        <f>-'Inversión 1 financiada'!AN103</f>
        <v>0</v>
      </c>
      <c r="BD103" s="125">
        <f>-'Inversión 1 financiada'!AO103</f>
        <v>0</v>
      </c>
      <c r="BE103" s="125">
        <f>-'Inversión 1 financiada'!AP103</f>
        <v>0</v>
      </c>
      <c r="BF103" s="125">
        <f>-'Inversión 1 financiada'!AQ103</f>
        <v>0</v>
      </c>
      <c r="BG103" s="125">
        <f>-'Inversión 1 financiada'!AR103</f>
        <v>0</v>
      </c>
      <c r="BH103" s="125">
        <f>-'Inversión 1 financiada'!AS103</f>
        <v>0</v>
      </c>
      <c r="BI103" s="125">
        <f>-'Inversión 1 financiada'!AT103</f>
        <v>0</v>
      </c>
      <c r="BJ103" s="125">
        <f>-'Inversión 1 financiada'!AU103</f>
        <v>0</v>
      </c>
      <c r="BK103" s="125">
        <f>-'Inversión 1 financiada'!AV103</f>
        <v>0</v>
      </c>
      <c r="BL103" s="125">
        <f>-'Inversión 1 financiada'!AW103</f>
        <v>0</v>
      </c>
      <c r="BM103" s="125">
        <f>-'Inversión 1 financiada'!AX103</f>
        <v>0</v>
      </c>
      <c r="BN103" s="125">
        <f>-'Inversión 1 financiada'!AY103</f>
        <v>0</v>
      </c>
      <c r="BO103" s="125">
        <f>-'Inversión 1 financiada'!AZ103</f>
        <v>0</v>
      </c>
      <c r="BP103" s="125">
        <f>-'Inversión 1 financiada'!BA103</f>
        <v>0</v>
      </c>
      <c r="BQ103" s="125">
        <f>-'Inversión 1 financiada'!BB103</f>
        <v>0</v>
      </c>
      <c r="BR103" s="125">
        <f>-'Inversión 1 financiada'!BC103</f>
        <v>0</v>
      </c>
    </row>
    <row r="104" spans="2:70" x14ac:dyDescent="0.25">
      <c r="B104" s="59" t="s">
        <v>530</v>
      </c>
      <c r="C104" s="62" t="str">
        <f>+VLOOKUP(B104,'resumen UCAP'!$A$5:$O$329,2,0)</f>
        <v>LUMINARIA YOA 38W LED</v>
      </c>
      <c r="D104" s="63">
        <f>+'Desmonte Infr. financiada'!D104</f>
        <v>38</v>
      </c>
      <c r="E104" s="63" t="str">
        <f>+VLOOKUP(B104,'resumen UCAP'!$A$5:$O$329,3,0)</f>
        <v>Un</v>
      </c>
      <c r="F104" s="64">
        <f>+VLOOKUP(B104,'resumen UCAP'!$A$5:$O$329,15,0)</f>
        <v>413027</v>
      </c>
      <c r="G104" s="61">
        <v>4</v>
      </c>
      <c r="H104" s="125"/>
      <c r="I104" s="125"/>
      <c r="J104" s="125"/>
      <c r="K104" s="125"/>
      <c r="L104" s="125"/>
      <c r="M104" s="125"/>
      <c r="N104" s="125"/>
      <c r="O104" s="125"/>
      <c r="P104" s="125"/>
      <c r="Q104" s="125"/>
      <c r="R104" s="125"/>
      <c r="S104" s="125"/>
      <c r="T104" s="125"/>
      <c r="U104" s="125"/>
      <c r="V104" s="125"/>
      <c r="W104" s="125">
        <f>-'Inversión 1 financiada'!H104</f>
        <v>0</v>
      </c>
      <c r="X104" s="125">
        <f>-'Inversión 1 financiada'!I104</f>
        <v>0</v>
      </c>
      <c r="Y104" s="125">
        <f>-'Inversión 1 financiada'!J104</f>
        <v>0</v>
      </c>
      <c r="Z104" s="125">
        <f>-'Inversión 1 financiada'!K104</f>
        <v>0</v>
      </c>
      <c r="AA104" s="125">
        <f>-'Inversión 1 financiada'!L104</f>
        <v>0</v>
      </c>
      <c r="AB104" s="125">
        <f>-'Inversión 1 financiada'!M104</f>
        <v>0</v>
      </c>
      <c r="AC104" s="125">
        <f>-'Inversión 1 financiada'!N104</f>
        <v>0</v>
      </c>
      <c r="AD104" s="125">
        <f>-'Inversión 1 financiada'!O104</f>
        <v>0</v>
      </c>
      <c r="AE104" s="125">
        <f>-'Inversión 1 financiada'!P104</f>
        <v>0</v>
      </c>
      <c r="AF104" s="125">
        <f>-'Inversión 1 financiada'!Q104</f>
        <v>0</v>
      </c>
      <c r="AG104" s="125">
        <f>-'Inversión 1 financiada'!R104</f>
        <v>0</v>
      </c>
      <c r="AH104" s="125">
        <f>-'Inversión 1 financiada'!S104</f>
        <v>0</v>
      </c>
      <c r="AI104" s="125">
        <f>-'Inversión 1 financiada'!T104</f>
        <v>0</v>
      </c>
      <c r="AJ104" s="125">
        <f>-'Inversión 1 financiada'!U104</f>
        <v>0</v>
      </c>
      <c r="AK104" s="125">
        <f>-'Inversión 1 financiada'!V104</f>
        <v>0</v>
      </c>
      <c r="AL104" s="125">
        <f>-'Inversión 1 financiada'!W104</f>
        <v>0</v>
      </c>
      <c r="AM104" s="125">
        <f>-'Inversión 1 financiada'!X104</f>
        <v>0</v>
      </c>
      <c r="AN104" s="125">
        <f>-'Inversión 1 financiada'!Y104</f>
        <v>0</v>
      </c>
      <c r="AO104" s="125">
        <f>-'Inversión 1 financiada'!Z104</f>
        <v>0</v>
      </c>
      <c r="AP104" s="125">
        <f>-'Inversión 1 financiada'!AA104</f>
        <v>0</v>
      </c>
      <c r="AQ104" s="125">
        <f>-'Inversión 1 financiada'!AB104</f>
        <v>0</v>
      </c>
      <c r="AR104" s="125">
        <f>-'Inversión 1 financiada'!AC104</f>
        <v>0</v>
      </c>
      <c r="AS104" s="125">
        <f>-'Inversión 1 financiada'!AD104</f>
        <v>0</v>
      </c>
      <c r="AT104" s="125">
        <f>-'Inversión 1 financiada'!AE104</f>
        <v>0</v>
      </c>
      <c r="AU104" s="125">
        <f>-'Inversión 1 financiada'!AF104</f>
        <v>0</v>
      </c>
      <c r="AV104" s="125">
        <f>-'Inversión 1 financiada'!AG104</f>
        <v>0</v>
      </c>
      <c r="AW104" s="125">
        <f>-'Inversión 1 financiada'!AH104</f>
        <v>0</v>
      </c>
      <c r="AX104" s="125">
        <f>-'Inversión 1 financiada'!AI104</f>
        <v>0</v>
      </c>
      <c r="AY104" s="125">
        <f>-'Inversión 1 financiada'!AJ104</f>
        <v>0</v>
      </c>
      <c r="AZ104" s="125">
        <f>-'Inversión 1 financiada'!AK104</f>
        <v>0</v>
      </c>
      <c r="BA104" s="125">
        <f>-'Inversión 1 financiada'!AL104</f>
        <v>0</v>
      </c>
      <c r="BB104" s="125">
        <f>-'Inversión 1 financiada'!AM104</f>
        <v>0</v>
      </c>
      <c r="BC104" s="125">
        <f>-'Inversión 1 financiada'!AN104</f>
        <v>0</v>
      </c>
      <c r="BD104" s="125">
        <f>-'Inversión 1 financiada'!AO104</f>
        <v>0</v>
      </c>
      <c r="BE104" s="125">
        <f>-'Inversión 1 financiada'!AP104</f>
        <v>0</v>
      </c>
      <c r="BF104" s="125">
        <f>-'Inversión 1 financiada'!AQ104</f>
        <v>0</v>
      </c>
      <c r="BG104" s="125">
        <f>-'Inversión 1 financiada'!AR104</f>
        <v>0</v>
      </c>
      <c r="BH104" s="125">
        <f>-'Inversión 1 financiada'!AS104</f>
        <v>0</v>
      </c>
      <c r="BI104" s="125">
        <f>-'Inversión 1 financiada'!AT104</f>
        <v>0</v>
      </c>
      <c r="BJ104" s="125">
        <f>-'Inversión 1 financiada'!AU104</f>
        <v>0</v>
      </c>
      <c r="BK104" s="125">
        <f>-'Inversión 1 financiada'!AV104</f>
        <v>0</v>
      </c>
      <c r="BL104" s="125">
        <f>-'Inversión 1 financiada'!AW104</f>
        <v>0</v>
      </c>
      <c r="BM104" s="125">
        <f>-'Inversión 1 financiada'!AX104</f>
        <v>0</v>
      </c>
      <c r="BN104" s="125">
        <f>-'Inversión 1 financiada'!AY104</f>
        <v>0</v>
      </c>
      <c r="BO104" s="125">
        <f>-'Inversión 1 financiada'!AZ104</f>
        <v>0</v>
      </c>
      <c r="BP104" s="125">
        <f>-'Inversión 1 financiada'!BA104</f>
        <v>0</v>
      </c>
      <c r="BQ104" s="125">
        <f>-'Inversión 1 financiada'!BB104</f>
        <v>0</v>
      </c>
      <c r="BR104" s="125">
        <f>-'Inversión 1 financiada'!BC104</f>
        <v>0</v>
      </c>
    </row>
    <row r="105" spans="2:70" x14ac:dyDescent="0.25">
      <c r="B105" s="59" t="s">
        <v>531</v>
      </c>
      <c r="C105" s="62" t="str">
        <f>+VLOOKUP(B105,'resumen UCAP'!$A$5:$O$329,2,0)</f>
        <v>LUMINARIA NA 70W  SEGUNDA</v>
      </c>
      <c r="D105" s="63">
        <f>+'Desmonte Infr. financiada'!D105</f>
        <v>81</v>
      </c>
      <c r="E105" s="63" t="str">
        <f>+VLOOKUP(B105,'resumen UCAP'!$A$5:$O$329,3,0)</f>
        <v>Un</v>
      </c>
      <c r="F105" s="64">
        <f>+VLOOKUP(B105,'resumen UCAP'!$A$5:$O$329,15,0)</f>
        <v>201799</v>
      </c>
      <c r="G105" s="123">
        <v>2</v>
      </c>
      <c r="H105" s="125"/>
      <c r="I105" s="125"/>
      <c r="J105" s="125"/>
      <c r="K105" s="125"/>
      <c r="L105" s="125"/>
      <c r="M105" s="125"/>
      <c r="N105" s="125"/>
      <c r="O105" s="125"/>
      <c r="P105" s="125"/>
      <c r="Q105" s="125"/>
      <c r="R105" s="125"/>
      <c r="S105" s="125"/>
      <c r="T105" s="125"/>
      <c r="U105" s="125"/>
      <c r="V105" s="125"/>
      <c r="W105" s="125">
        <f>-'Inversión 1 financiada'!H105</f>
        <v>0</v>
      </c>
      <c r="X105" s="125">
        <f>-'Inversión 1 financiada'!I105</f>
        <v>0</v>
      </c>
      <c r="Y105" s="125">
        <f>-'Inversión 1 financiada'!J105</f>
        <v>0</v>
      </c>
      <c r="Z105" s="125">
        <f>-'Inversión 1 financiada'!K105</f>
        <v>0</v>
      </c>
      <c r="AA105" s="125">
        <f>-'Inversión 1 financiada'!L105</f>
        <v>0</v>
      </c>
      <c r="AB105" s="125">
        <f>-'Inversión 1 financiada'!M105</f>
        <v>0</v>
      </c>
      <c r="AC105" s="125">
        <f>-'Inversión 1 financiada'!N105</f>
        <v>0</v>
      </c>
      <c r="AD105" s="125">
        <f>-'Inversión 1 financiada'!O105</f>
        <v>0</v>
      </c>
      <c r="AE105" s="125">
        <f>-'Inversión 1 financiada'!P105</f>
        <v>0</v>
      </c>
      <c r="AF105" s="125">
        <f>-'Inversión 1 financiada'!Q105</f>
        <v>0</v>
      </c>
      <c r="AG105" s="125">
        <f>-'Inversión 1 financiada'!R105</f>
        <v>0</v>
      </c>
      <c r="AH105" s="125">
        <f>-'Inversión 1 financiada'!S105</f>
        <v>0</v>
      </c>
      <c r="AI105" s="125">
        <f>-'Inversión 1 financiada'!T105</f>
        <v>0</v>
      </c>
      <c r="AJ105" s="125">
        <f>-'Inversión 1 financiada'!U105</f>
        <v>0</v>
      </c>
      <c r="AK105" s="125">
        <f>-'Inversión 1 financiada'!V105</f>
        <v>0</v>
      </c>
      <c r="AL105" s="125">
        <f>-'Inversión 1 financiada'!W105</f>
        <v>0</v>
      </c>
      <c r="AM105" s="125">
        <f>-'Inversión 1 financiada'!X105</f>
        <v>0</v>
      </c>
      <c r="AN105" s="125">
        <f>-'Inversión 1 financiada'!Y105</f>
        <v>0</v>
      </c>
      <c r="AO105" s="125">
        <f>-'Inversión 1 financiada'!Z105</f>
        <v>0</v>
      </c>
      <c r="AP105" s="125">
        <f>-'Inversión 1 financiada'!AA105</f>
        <v>0</v>
      </c>
      <c r="AQ105" s="125">
        <f>-'Inversión 1 financiada'!AB105</f>
        <v>0</v>
      </c>
      <c r="AR105" s="125">
        <f>-'Inversión 1 financiada'!AC105</f>
        <v>0</v>
      </c>
      <c r="AS105" s="125">
        <f>-'Inversión 1 financiada'!AD105</f>
        <v>0</v>
      </c>
      <c r="AT105" s="125">
        <f>-'Inversión 1 financiada'!AE105</f>
        <v>0</v>
      </c>
      <c r="AU105" s="125">
        <f>-'Inversión 1 financiada'!AF105</f>
        <v>0</v>
      </c>
      <c r="AV105" s="125">
        <f>-'Inversión 1 financiada'!AG105</f>
        <v>0</v>
      </c>
      <c r="AW105" s="125">
        <f>-'Inversión 1 financiada'!AH105</f>
        <v>0</v>
      </c>
      <c r="AX105" s="125">
        <f>-'Inversión 1 financiada'!AI105</f>
        <v>0</v>
      </c>
      <c r="AY105" s="125">
        <f>-'Inversión 1 financiada'!AJ105</f>
        <v>0</v>
      </c>
      <c r="AZ105" s="125">
        <f>-'Inversión 1 financiada'!AK105</f>
        <v>0</v>
      </c>
      <c r="BA105" s="125">
        <f>-'Inversión 1 financiada'!AL105</f>
        <v>0</v>
      </c>
      <c r="BB105" s="125">
        <f>-'Inversión 1 financiada'!AM105</f>
        <v>0</v>
      </c>
      <c r="BC105" s="125">
        <f>-'Inversión 1 financiada'!AN105</f>
        <v>0</v>
      </c>
      <c r="BD105" s="125">
        <f>-'Inversión 1 financiada'!AO105</f>
        <v>0</v>
      </c>
      <c r="BE105" s="125">
        <f>-'Inversión 1 financiada'!AP105</f>
        <v>0</v>
      </c>
      <c r="BF105" s="125">
        <f>-'Inversión 1 financiada'!AQ105</f>
        <v>0</v>
      </c>
      <c r="BG105" s="125">
        <f>-'Inversión 1 financiada'!AR105</f>
        <v>0</v>
      </c>
      <c r="BH105" s="125">
        <f>-'Inversión 1 financiada'!AS105</f>
        <v>0</v>
      </c>
      <c r="BI105" s="125">
        <f>-'Inversión 1 financiada'!AT105</f>
        <v>0</v>
      </c>
      <c r="BJ105" s="125">
        <f>-'Inversión 1 financiada'!AU105</f>
        <v>0</v>
      </c>
      <c r="BK105" s="125">
        <f>-'Inversión 1 financiada'!AV105</f>
        <v>0</v>
      </c>
      <c r="BL105" s="125">
        <f>-'Inversión 1 financiada'!AW105</f>
        <v>0</v>
      </c>
      <c r="BM105" s="125">
        <f>-'Inversión 1 financiada'!AX105</f>
        <v>0</v>
      </c>
      <c r="BN105" s="125">
        <f>-'Inversión 1 financiada'!AY105</f>
        <v>0</v>
      </c>
      <c r="BO105" s="125">
        <f>-'Inversión 1 financiada'!AZ105</f>
        <v>0</v>
      </c>
      <c r="BP105" s="125">
        <f>-'Inversión 1 financiada'!BA105</f>
        <v>0</v>
      </c>
      <c r="BQ105" s="125">
        <f>-'Inversión 1 financiada'!BB105</f>
        <v>0</v>
      </c>
      <c r="BR105" s="125">
        <f>-'Inversión 1 financiada'!BC105</f>
        <v>0</v>
      </c>
    </row>
    <row r="106" spans="2:70" x14ac:dyDescent="0.25">
      <c r="B106" s="59" t="s">
        <v>77</v>
      </c>
      <c r="C106" s="62" t="str">
        <f>+VLOOKUP(B106,'resumen UCAP'!$A$5:$O$329,2,0)</f>
        <v>PROYECTOR MH 250W REPOTENCIAR</v>
      </c>
      <c r="D106" s="63">
        <f>+'Desmonte Infr. financiada'!D106</f>
        <v>279</v>
      </c>
      <c r="E106" s="63" t="str">
        <f>+VLOOKUP(B106,'resumen UCAP'!$A$5:$O$329,3,0)</f>
        <v>Un</v>
      </c>
      <c r="F106" s="64">
        <f>+VLOOKUP(B106,'resumen UCAP'!$A$5:$O$329,15,0)</f>
        <v>413027</v>
      </c>
      <c r="G106" s="124">
        <v>1</v>
      </c>
      <c r="H106" s="125"/>
      <c r="I106" s="125"/>
      <c r="J106" s="125"/>
      <c r="K106" s="125"/>
      <c r="L106" s="125"/>
      <c r="M106" s="125"/>
      <c r="N106" s="125"/>
      <c r="O106" s="125"/>
      <c r="P106" s="125"/>
      <c r="Q106" s="125"/>
      <c r="R106" s="125"/>
      <c r="S106" s="125"/>
      <c r="T106" s="125"/>
      <c r="U106" s="125"/>
      <c r="V106" s="125"/>
      <c r="W106" s="125">
        <f>-'Inversión 1 financiada'!H106</f>
        <v>0</v>
      </c>
      <c r="X106" s="125">
        <f>-'Inversión 1 financiada'!I106</f>
        <v>0</v>
      </c>
      <c r="Y106" s="125">
        <f>-'Inversión 1 financiada'!J106</f>
        <v>0</v>
      </c>
      <c r="Z106" s="125">
        <f>-'Inversión 1 financiada'!K106</f>
        <v>0</v>
      </c>
      <c r="AA106" s="125">
        <f>-'Inversión 1 financiada'!L106</f>
        <v>0</v>
      </c>
      <c r="AB106" s="125">
        <f>-'Inversión 1 financiada'!M106</f>
        <v>0</v>
      </c>
      <c r="AC106" s="125">
        <f>-'Inversión 1 financiada'!N106</f>
        <v>0</v>
      </c>
      <c r="AD106" s="125">
        <f>-'Inversión 1 financiada'!O106</f>
        <v>0</v>
      </c>
      <c r="AE106" s="125">
        <f>-'Inversión 1 financiada'!P106</f>
        <v>0</v>
      </c>
      <c r="AF106" s="125">
        <f>-'Inversión 1 financiada'!Q106</f>
        <v>0</v>
      </c>
      <c r="AG106" s="125">
        <f>-'Inversión 1 financiada'!R106</f>
        <v>0</v>
      </c>
      <c r="AH106" s="125">
        <f>-'Inversión 1 financiada'!S106</f>
        <v>0</v>
      </c>
      <c r="AI106" s="125">
        <f>-'Inversión 1 financiada'!T106</f>
        <v>0</v>
      </c>
      <c r="AJ106" s="125">
        <f>-'Inversión 1 financiada'!U106</f>
        <v>0</v>
      </c>
      <c r="AK106" s="125">
        <f>-'Inversión 1 financiada'!V106</f>
        <v>0</v>
      </c>
      <c r="AL106" s="125">
        <f>-'Inversión 1 financiada'!W106</f>
        <v>0</v>
      </c>
      <c r="AM106" s="125">
        <f>-'Inversión 1 financiada'!X106</f>
        <v>0</v>
      </c>
      <c r="AN106" s="125">
        <f>-'Inversión 1 financiada'!Y106</f>
        <v>0</v>
      </c>
      <c r="AO106" s="125">
        <f>-'Inversión 1 financiada'!Z106</f>
        <v>0</v>
      </c>
      <c r="AP106" s="125">
        <f>-'Inversión 1 financiada'!AA106</f>
        <v>0</v>
      </c>
      <c r="AQ106" s="125">
        <f>-'Inversión 1 financiada'!AB106</f>
        <v>0</v>
      </c>
      <c r="AR106" s="125">
        <f>-'Inversión 1 financiada'!AC106</f>
        <v>0</v>
      </c>
      <c r="AS106" s="125">
        <f>-'Inversión 1 financiada'!AD106</f>
        <v>0</v>
      </c>
      <c r="AT106" s="125">
        <f>-'Inversión 1 financiada'!AE106</f>
        <v>0</v>
      </c>
      <c r="AU106" s="125">
        <f>-'Inversión 1 financiada'!AF106</f>
        <v>0</v>
      </c>
      <c r="AV106" s="125">
        <f>-'Inversión 1 financiada'!AG106</f>
        <v>0</v>
      </c>
      <c r="AW106" s="125">
        <f>-'Inversión 1 financiada'!AH106</f>
        <v>0</v>
      </c>
      <c r="AX106" s="125">
        <f>-'Inversión 1 financiada'!AI106</f>
        <v>0</v>
      </c>
      <c r="AY106" s="125">
        <f>-'Inversión 1 financiada'!AJ106</f>
        <v>0</v>
      </c>
      <c r="AZ106" s="125">
        <f>-'Inversión 1 financiada'!AK106</f>
        <v>0</v>
      </c>
      <c r="BA106" s="125">
        <f>-'Inversión 1 financiada'!AL106</f>
        <v>0</v>
      </c>
      <c r="BB106" s="125">
        <f>-'Inversión 1 financiada'!AM106</f>
        <v>0</v>
      </c>
      <c r="BC106" s="125">
        <f>-'Inversión 1 financiada'!AN106</f>
        <v>0</v>
      </c>
      <c r="BD106" s="125">
        <f>-'Inversión 1 financiada'!AO106</f>
        <v>0</v>
      </c>
      <c r="BE106" s="125">
        <f>-'Inversión 1 financiada'!AP106</f>
        <v>0</v>
      </c>
      <c r="BF106" s="125">
        <f>-'Inversión 1 financiada'!AQ106</f>
        <v>0</v>
      </c>
      <c r="BG106" s="125">
        <f>-'Inversión 1 financiada'!AR106</f>
        <v>0</v>
      </c>
      <c r="BH106" s="125">
        <f>-'Inversión 1 financiada'!AS106</f>
        <v>0</v>
      </c>
      <c r="BI106" s="125">
        <f>-'Inversión 1 financiada'!AT106</f>
        <v>0</v>
      </c>
      <c r="BJ106" s="125">
        <f>-'Inversión 1 financiada'!AU106</f>
        <v>0</v>
      </c>
      <c r="BK106" s="125">
        <f>-'Inversión 1 financiada'!AV106</f>
        <v>0</v>
      </c>
      <c r="BL106" s="125">
        <f>-'Inversión 1 financiada'!AW106</f>
        <v>0</v>
      </c>
      <c r="BM106" s="125">
        <f>-'Inversión 1 financiada'!AX106</f>
        <v>0</v>
      </c>
      <c r="BN106" s="125">
        <f>-'Inversión 1 financiada'!AY106</f>
        <v>0</v>
      </c>
      <c r="BO106" s="125">
        <f>-'Inversión 1 financiada'!AZ106</f>
        <v>0</v>
      </c>
      <c r="BP106" s="125">
        <f>-'Inversión 1 financiada'!BA106</f>
        <v>0</v>
      </c>
      <c r="BQ106" s="125">
        <f>-'Inversión 1 financiada'!BB106</f>
        <v>0</v>
      </c>
      <c r="BR106" s="125">
        <f>-'Inversión 1 financiada'!BC106</f>
        <v>0</v>
      </c>
    </row>
    <row r="107" spans="2:70" x14ac:dyDescent="0.25">
      <c r="B107" s="59" t="s">
        <v>26</v>
      </c>
      <c r="C107" s="62" t="str">
        <f>+VLOOKUP(B107,'resumen UCAP'!$A$5:$O$329,2,0)</f>
        <v>ETIQUETA 250W NUEVA</v>
      </c>
      <c r="D107" s="63">
        <f>+'Desmonte Infr. financiada'!D107</f>
        <v>279</v>
      </c>
      <c r="E107" s="63" t="str">
        <f>+VLOOKUP(B107,'resumen UCAP'!$A$5:$O$329,3,0)</f>
        <v>Un</v>
      </c>
      <c r="F107" s="64">
        <f>+VLOOKUP(B107,'resumen UCAP'!$A$5:$O$329,15,0)</f>
        <v>431050</v>
      </c>
      <c r="G107" s="123">
        <v>3</v>
      </c>
      <c r="H107" s="125"/>
      <c r="I107" s="125"/>
      <c r="J107" s="125"/>
      <c r="K107" s="125"/>
      <c r="L107" s="125"/>
      <c r="M107" s="125"/>
      <c r="N107" s="125"/>
      <c r="O107" s="125"/>
      <c r="P107" s="125"/>
      <c r="Q107" s="125"/>
      <c r="R107" s="125"/>
      <c r="S107" s="125"/>
      <c r="T107" s="125"/>
      <c r="U107" s="125"/>
      <c r="V107" s="125"/>
      <c r="W107" s="125">
        <f>-'Inversión 1 financiada'!H107</f>
        <v>0</v>
      </c>
      <c r="X107" s="125">
        <f>-'Inversión 1 financiada'!I107</f>
        <v>0</v>
      </c>
      <c r="Y107" s="125">
        <f>-'Inversión 1 financiada'!J107</f>
        <v>0</v>
      </c>
      <c r="Z107" s="125">
        <f>-'Inversión 1 financiada'!K107</f>
        <v>0</v>
      </c>
      <c r="AA107" s="125">
        <f>-'Inversión 1 financiada'!L107</f>
        <v>0</v>
      </c>
      <c r="AB107" s="125">
        <f>-'Inversión 1 financiada'!M107</f>
        <v>0</v>
      </c>
      <c r="AC107" s="125">
        <f>-'Inversión 1 financiada'!N107</f>
        <v>0</v>
      </c>
      <c r="AD107" s="125">
        <f>-'Inversión 1 financiada'!O107</f>
        <v>0</v>
      </c>
      <c r="AE107" s="125">
        <f>-'Inversión 1 financiada'!P107</f>
        <v>0</v>
      </c>
      <c r="AF107" s="125">
        <f>-'Inversión 1 financiada'!Q107</f>
        <v>0</v>
      </c>
      <c r="AG107" s="125">
        <f>-'Inversión 1 financiada'!R107</f>
        <v>0</v>
      </c>
      <c r="AH107" s="125">
        <f>-'Inversión 1 financiada'!S107</f>
        <v>0</v>
      </c>
      <c r="AI107" s="125">
        <f>-'Inversión 1 financiada'!T107</f>
        <v>0</v>
      </c>
      <c r="AJ107" s="125">
        <f>-'Inversión 1 financiada'!U107</f>
        <v>0</v>
      </c>
      <c r="AK107" s="125">
        <f>-'Inversión 1 financiada'!V107</f>
        <v>0</v>
      </c>
      <c r="AL107" s="125">
        <f>-'Inversión 1 financiada'!W107</f>
        <v>0</v>
      </c>
      <c r="AM107" s="125">
        <f>-'Inversión 1 financiada'!X107</f>
        <v>0</v>
      </c>
      <c r="AN107" s="125">
        <f>-'Inversión 1 financiada'!Y107</f>
        <v>0</v>
      </c>
      <c r="AO107" s="125">
        <f>-'Inversión 1 financiada'!Z107</f>
        <v>0</v>
      </c>
      <c r="AP107" s="125">
        <f>-'Inversión 1 financiada'!AA107</f>
        <v>0</v>
      </c>
      <c r="AQ107" s="125">
        <f>-'Inversión 1 financiada'!AB107</f>
        <v>0</v>
      </c>
      <c r="AR107" s="125">
        <f>-'Inversión 1 financiada'!AC107</f>
        <v>0</v>
      </c>
      <c r="AS107" s="125">
        <f>-'Inversión 1 financiada'!AD107</f>
        <v>0</v>
      </c>
      <c r="AT107" s="125">
        <f>-'Inversión 1 financiada'!AE107</f>
        <v>0</v>
      </c>
      <c r="AU107" s="125">
        <f>-'Inversión 1 financiada'!AF107</f>
        <v>0</v>
      </c>
      <c r="AV107" s="125">
        <f>-'Inversión 1 financiada'!AG107</f>
        <v>0</v>
      </c>
      <c r="AW107" s="125">
        <f>-'Inversión 1 financiada'!AH107</f>
        <v>0</v>
      </c>
      <c r="AX107" s="125">
        <f>-'Inversión 1 financiada'!AI107</f>
        <v>0</v>
      </c>
      <c r="AY107" s="125">
        <f>-'Inversión 1 financiada'!AJ107</f>
        <v>0</v>
      </c>
      <c r="AZ107" s="125">
        <f>-'Inversión 1 financiada'!AK107</f>
        <v>0</v>
      </c>
      <c r="BA107" s="125">
        <f>-'Inversión 1 financiada'!AL107</f>
        <v>0</v>
      </c>
      <c r="BB107" s="125">
        <f>-'Inversión 1 financiada'!AM107</f>
        <v>0</v>
      </c>
      <c r="BC107" s="125">
        <f>-'Inversión 1 financiada'!AN107</f>
        <v>0</v>
      </c>
      <c r="BD107" s="125">
        <f>-'Inversión 1 financiada'!AO107</f>
        <v>0</v>
      </c>
      <c r="BE107" s="125">
        <f>-'Inversión 1 financiada'!AP107</f>
        <v>0</v>
      </c>
      <c r="BF107" s="125">
        <f>-'Inversión 1 financiada'!AQ107</f>
        <v>0</v>
      </c>
      <c r="BG107" s="125">
        <f>-'Inversión 1 financiada'!AR107</f>
        <v>0</v>
      </c>
      <c r="BH107" s="125">
        <f>-'Inversión 1 financiada'!AS107</f>
        <v>0</v>
      </c>
      <c r="BI107" s="125">
        <f>-'Inversión 1 financiada'!AT107</f>
        <v>0</v>
      </c>
      <c r="BJ107" s="125">
        <f>-'Inversión 1 financiada'!AU107</f>
        <v>0</v>
      </c>
      <c r="BK107" s="125">
        <f>-'Inversión 1 financiada'!AV107</f>
        <v>0</v>
      </c>
      <c r="BL107" s="125">
        <f>-'Inversión 1 financiada'!AW107</f>
        <v>0</v>
      </c>
      <c r="BM107" s="125">
        <f>-'Inversión 1 financiada'!AX107</f>
        <v>0</v>
      </c>
      <c r="BN107" s="125">
        <f>-'Inversión 1 financiada'!AY107</f>
        <v>0</v>
      </c>
      <c r="BO107" s="125">
        <f>-'Inversión 1 financiada'!AZ107</f>
        <v>0</v>
      </c>
      <c r="BP107" s="125">
        <f>-'Inversión 1 financiada'!BA107</f>
        <v>0</v>
      </c>
      <c r="BQ107" s="125">
        <f>-'Inversión 1 financiada'!BB107</f>
        <v>0</v>
      </c>
      <c r="BR107" s="125">
        <f>-'Inversión 1 financiada'!BC107</f>
        <v>0</v>
      </c>
    </row>
    <row r="108" spans="2:70" x14ac:dyDescent="0.25">
      <c r="B108" s="59" t="s">
        <v>78</v>
      </c>
      <c r="C108" s="62" t="str">
        <f>+VLOOKUP(B108,'resumen UCAP'!$A$5:$O$329,2,0)</f>
        <v>LUMINARIA NA 400 SEGUNDA</v>
      </c>
      <c r="D108" s="63">
        <f>+'Desmonte Infr. financiada'!D108</f>
        <v>440</v>
      </c>
      <c r="E108" s="63" t="str">
        <f>+VLOOKUP(B108,'resumen UCAP'!$A$5:$O$329,3,0)</f>
        <v>Un</v>
      </c>
      <c r="F108" s="64">
        <f>+VLOOKUP(B108,'resumen UCAP'!$A$5:$O$329,15,0)</f>
        <v>431050</v>
      </c>
      <c r="G108" s="123">
        <v>1</v>
      </c>
      <c r="H108" s="125"/>
      <c r="I108" s="125"/>
      <c r="J108" s="125"/>
      <c r="K108" s="125"/>
      <c r="L108" s="125"/>
      <c r="M108" s="125"/>
      <c r="N108" s="125"/>
      <c r="O108" s="125"/>
      <c r="P108" s="125"/>
      <c r="Q108" s="125"/>
      <c r="R108" s="125"/>
      <c r="S108" s="125"/>
      <c r="T108" s="125"/>
      <c r="U108" s="125"/>
      <c r="V108" s="125"/>
      <c r="W108" s="125">
        <f>-'Inversión 1 financiada'!H108</f>
        <v>0</v>
      </c>
      <c r="X108" s="125">
        <f>-'Inversión 1 financiada'!I108</f>
        <v>0</v>
      </c>
      <c r="Y108" s="125">
        <f>-'Inversión 1 financiada'!J108</f>
        <v>0</v>
      </c>
      <c r="Z108" s="125">
        <f>-'Inversión 1 financiada'!K108</f>
        <v>0</v>
      </c>
      <c r="AA108" s="125">
        <f>-'Inversión 1 financiada'!L108</f>
        <v>0</v>
      </c>
      <c r="AB108" s="125">
        <f>-'Inversión 1 financiada'!M108</f>
        <v>0</v>
      </c>
      <c r="AC108" s="125">
        <f>-'Inversión 1 financiada'!N108</f>
        <v>0</v>
      </c>
      <c r="AD108" s="125">
        <f>-'Inversión 1 financiada'!O108</f>
        <v>0</v>
      </c>
      <c r="AE108" s="125">
        <f>-'Inversión 1 financiada'!P108</f>
        <v>0</v>
      </c>
      <c r="AF108" s="125">
        <f>-'Inversión 1 financiada'!Q108</f>
        <v>0</v>
      </c>
      <c r="AG108" s="125">
        <f>-'Inversión 1 financiada'!R108</f>
        <v>0</v>
      </c>
      <c r="AH108" s="125">
        <f>-'Inversión 1 financiada'!S108</f>
        <v>0</v>
      </c>
      <c r="AI108" s="125">
        <f>-'Inversión 1 financiada'!T108</f>
        <v>0</v>
      </c>
      <c r="AJ108" s="125">
        <f>-'Inversión 1 financiada'!U108</f>
        <v>0</v>
      </c>
      <c r="AK108" s="125">
        <f>-'Inversión 1 financiada'!V108</f>
        <v>0</v>
      </c>
      <c r="AL108" s="125">
        <f>-'Inversión 1 financiada'!W108</f>
        <v>0</v>
      </c>
      <c r="AM108" s="125">
        <f>-'Inversión 1 financiada'!X108</f>
        <v>0</v>
      </c>
      <c r="AN108" s="125">
        <f>-'Inversión 1 financiada'!Y108</f>
        <v>0</v>
      </c>
      <c r="AO108" s="125">
        <f>-'Inversión 1 financiada'!Z108</f>
        <v>0</v>
      </c>
      <c r="AP108" s="125">
        <f>-'Inversión 1 financiada'!AA108</f>
        <v>0</v>
      </c>
      <c r="AQ108" s="125">
        <f>-'Inversión 1 financiada'!AB108</f>
        <v>0</v>
      </c>
      <c r="AR108" s="125">
        <f>-'Inversión 1 financiada'!AC108</f>
        <v>0</v>
      </c>
      <c r="AS108" s="125">
        <f>-'Inversión 1 financiada'!AD108</f>
        <v>0</v>
      </c>
      <c r="AT108" s="125">
        <f>-'Inversión 1 financiada'!AE108</f>
        <v>0</v>
      </c>
      <c r="AU108" s="125">
        <f>-'Inversión 1 financiada'!AF108</f>
        <v>0</v>
      </c>
      <c r="AV108" s="125">
        <f>-'Inversión 1 financiada'!AG108</f>
        <v>0</v>
      </c>
      <c r="AW108" s="125">
        <f>-'Inversión 1 financiada'!AH108</f>
        <v>0</v>
      </c>
      <c r="AX108" s="125">
        <f>-'Inversión 1 financiada'!AI108</f>
        <v>0</v>
      </c>
      <c r="AY108" s="125">
        <f>-'Inversión 1 financiada'!AJ108</f>
        <v>0</v>
      </c>
      <c r="AZ108" s="125">
        <f>-'Inversión 1 financiada'!AK108</f>
        <v>0</v>
      </c>
      <c r="BA108" s="125">
        <f>-'Inversión 1 financiada'!AL108</f>
        <v>0</v>
      </c>
      <c r="BB108" s="125">
        <f>-'Inversión 1 financiada'!AM108</f>
        <v>0</v>
      </c>
      <c r="BC108" s="125">
        <f>-'Inversión 1 financiada'!AN108</f>
        <v>0</v>
      </c>
      <c r="BD108" s="125">
        <f>-'Inversión 1 financiada'!AO108</f>
        <v>0</v>
      </c>
      <c r="BE108" s="125">
        <f>-'Inversión 1 financiada'!AP108</f>
        <v>0</v>
      </c>
      <c r="BF108" s="125">
        <f>-'Inversión 1 financiada'!AQ108</f>
        <v>0</v>
      </c>
      <c r="BG108" s="125">
        <f>-'Inversión 1 financiada'!AR108</f>
        <v>0</v>
      </c>
      <c r="BH108" s="125">
        <f>-'Inversión 1 financiada'!AS108</f>
        <v>0</v>
      </c>
      <c r="BI108" s="125">
        <f>-'Inversión 1 financiada'!AT108</f>
        <v>0</v>
      </c>
      <c r="BJ108" s="125">
        <f>-'Inversión 1 financiada'!AU108</f>
        <v>0</v>
      </c>
      <c r="BK108" s="125">
        <f>-'Inversión 1 financiada'!AV108</f>
        <v>0</v>
      </c>
      <c r="BL108" s="125">
        <f>-'Inversión 1 financiada'!AW108</f>
        <v>0</v>
      </c>
      <c r="BM108" s="125">
        <f>-'Inversión 1 financiada'!AX108</f>
        <v>0</v>
      </c>
      <c r="BN108" s="125">
        <f>-'Inversión 1 financiada'!AY108</f>
        <v>0</v>
      </c>
      <c r="BO108" s="125">
        <f>-'Inversión 1 financiada'!AZ108</f>
        <v>0</v>
      </c>
      <c r="BP108" s="125">
        <f>-'Inversión 1 financiada'!BA108</f>
        <v>0</v>
      </c>
      <c r="BQ108" s="125">
        <f>-'Inversión 1 financiada'!BB108</f>
        <v>0</v>
      </c>
      <c r="BR108" s="125">
        <f>-'Inversión 1 financiada'!BC108</f>
        <v>0</v>
      </c>
    </row>
    <row r="109" spans="2:70" x14ac:dyDescent="0.25">
      <c r="B109" s="59" t="s">
        <v>101</v>
      </c>
      <c r="C109" s="62" t="str">
        <f>+VLOOKUP(B109,'resumen UCAP'!$A$5:$O$329,2,0)</f>
        <v>ETIQUETA NA 400W NUEVA</v>
      </c>
      <c r="D109" s="63">
        <f>+'Desmonte Infr. financiada'!D109</f>
        <v>440</v>
      </c>
      <c r="E109" s="63" t="str">
        <f>+VLOOKUP(B109,'resumen UCAP'!$A$5:$O$329,3,0)</f>
        <v>Un</v>
      </c>
      <c r="F109" s="64">
        <f>+VLOOKUP(B109,'resumen UCAP'!$A$5:$O$329,15,0)</f>
        <v>431050</v>
      </c>
      <c r="G109" s="123">
        <v>1</v>
      </c>
      <c r="H109" s="125"/>
      <c r="I109" s="125"/>
      <c r="J109" s="125"/>
      <c r="K109" s="125"/>
      <c r="L109" s="125"/>
      <c r="M109" s="125"/>
      <c r="N109" s="125"/>
      <c r="O109" s="125"/>
      <c r="P109" s="125"/>
      <c r="Q109" s="125"/>
      <c r="R109" s="125"/>
      <c r="S109" s="125"/>
      <c r="T109" s="125"/>
      <c r="U109" s="125"/>
      <c r="V109" s="125"/>
      <c r="W109" s="125">
        <f>-'Inversión 1 financiada'!H109</f>
        <v>0</v>
      </c>
      <c r="X109" s="125">
        <f>-'Inversión 1 financiada'!I109</f>
        <v>0</v>
      </c>
      <c r="Y109" s="125">
        <f>-'Inversión 1 financiada'!J109</f>
        <v>0</v>
      </c>
      <c r="Z109" s="125">
        <f>-'Inversión 1 financiada'!K109</f>
        <v>0</v>
      </c>
      <c r="AA109" s="125">
        <f>-'Inversión 1 financiada'!L109</f>
        <v>0</v>
      </c>
      <c r="AB109" s="125">
        <f>-'Inversión 1 financiada'!M109</f>
        <v>0</v>
      </c>
      <c r="AC109" s="125">
        <f>-'Inversión 1 financiada'!N109</f>
        <v>0</v>
      </c>
      <c r="AD109" s="125">
        <f>-'Inversión 1 financiada'!O109</f>
        <v>0</v>
      </c>
      <c r="AE109" s="125">
        <f>-'Inversión 1 financiada'!P109</f>
        <v>0</v>
      </c>
      <c r="AF109" s="125">
        <f>-'Inversión 1 financiada'!Q109</f>
        <v>0</v>
      </c>
      <c r="AG109" s="125">
        <f>-'Inversión 1 financiada'!R109</f>
        <v>0</v>
      </c>
      <c r="AH109" s="125">
        <f>-'Inversión 1 financiada'!S109</f>
        <v>0</v>
      </c>
      <c r="AI109" s="125">
        <f>-'Inversión 1 financiada'!T109</f>
        <v>0</v>
      </c>
      <c r="AJ109" s="125">
        <f>-'Inversión 1 financiada'!U109</f>
        <v>0</v>
      </c>
      <c r="AK109" s="125">
        <f>-'Inversión 1 financiada'!V109</f>
        <v>0</v>
      </c>
      <c r="AL109" s="125">
        <f>-'Inversión 1 financiada'!W109</f>
        <v>0</v>
      </c>
      <c r="AM109" s="125">
        <f>-'Inversión 1 financiada'!X109</f>
        <v>0</v>
      </c>
      <c r="AN109" s="125">
        <f>-'Inversión 1 financiada'!Y109</f>
        <v>0</v>
      </c>
      <c r="AO109" s="125">
        <f>-'Inversión 1 financiada'!Z109</f>
        <v>0</v>
      </c>
      <c r="AP109" s="125">
        <f>-'Inversión 1 financiada'!AA109</f>
        <v>0</v>
      </c>
      <c r="AQ109" s="125">
        <f>-'Inversión 1 financiada'!AB109</f>
        <v>0</v>
      </c>
      <c r="AR109" s="125">
        <f>-'Inversión 1 financiada'!AC109</f>
        <v>0</v>
      </c>
      <c r="AS109" s="125">
        <f>-'Inversión 1 financiada'!AD109</f>
        <v>0</v>
      </c>
      <c r="AT109" s="125">
        <f>-'Inversión 1 financiada'!AE109</f>
        <v>0</v>
      </c>
      <c r="AU109" s="125">
        <f>-'Inversión 1 financiada'!AF109</f>
        <v>0</v>
      </c>
      <c r="AV109" s="125">
        <f>-'Inversión 1 financiada'!AG109</f>
        <v>0</v>
      </c>
      <c r="AW109" s="125">
        <f>-'Inversión 1 financiada'!AH109</f>
        <v>0</v>
      </c>
      <c r="AX109" s="125">
        <f>-'Inversión 1 financiada'!AI109</f>
        <v>0</v>
      </c>
      <c r="AY109" s="125">
        <f>-'Inversión 1 financiada'!AJ109</f>
        <v>0</v>
      </c>
      <c r="AZ109" s="125">
        <f>-'Inversión 1 financiada'!AK109</f>
        <v>0</v>
      </c>
      <c r="BA109" s="125">
        <f>-'Inversión 1 financiada'!AL109</f>
        <v>0</v>
      </c>
      <c r="BB109" s="125">
        <f>-'Inversión 1 financiada'!AM109</f>
        <v>0</v>
      </c>
      <c r="BC109" s="125">
        <f>-'Inversión 1 financiada'!AN109</f>
        <v>0</v>
      </c>
      <c r="BD109" s="125">
        <f>-'Inversión 1 financiada'!AO109</f>
        <v>0</v>
      </c>
      <c r="BE109" s="125">
        <f>-'Inversión 1 financiada'!AP109</f>
        <v>0</v>
      </c>
      <c r="BF109" s="125">
        <f>-'Inversión 1 financiada'!AQ109</f>
        <v>0</v>
      </c>
      <c r="BG109" s="125">
        <f>-'Inversión 1 financiada'!AR109</f>
        <v>0</v>
      </c>
      <c r="BH109" s="125">
        <f>-'Inversión 1 financiada'!AS109</f>
        <v>0</v>
      </c>
      <c r="BI109" s="125">
        <f>-'Inversión 1 financiada'!AT109</f>
        <v>0</v>
      </c>
      <c r="BJ109" s="125">
        <f>-'Inversión 1 financiada'!AU109</f>
        <v>0</v>
      </c>
      <c r="BK109" s="125">
        <f>-'Inversión 1 financiada'!AV109</f>
        <v>0</v>
      </c>
      <c r="BL109" s="125">
        <f>-'Inversión 1 financiada'!AW109</f>
        <v>0</v>
      </c>
      <c r="BM109" s="125">
        <f>-'Inversión 1 financiada'!AX109</f>
        <v>0</v>
      </c>
      <c r="BN109" s="125">
        <f>-'Inversión 1 financiada'!AY109</f>
        <v>0</v>
      </c>
      <c r="BO109" s="125">
        <f>-'Inversión 1 financiada'!AZ109</f>
        <v>0</v>
      </c>
      <c r="BP109" s="125">
        <f>-'Inversión 1 financiada'!BA109</f>
        <v>0</v>
      </c>
      <c r="BQ109" s="125">
        <f>-'Inversión 1 financiada'!BB109</f>
        <v>0</v>
      </c>
      <c r="BR109" s="125">
        <f>-'Inversión 1 financiada'!BC109</f>
        <v>0</v>
      </c>
    </row>
    <row r="110" spans="2:70" x14ac:dyDescent="0.25">
      <c r="B110" s="59"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1">
        <v>4</v>
      </c>
      <c r="H110" s="125"/>
      <c r="I110" s="125"/>
      <c r="J110" s="125"/>
      <c r="K110" s="125"/>
      <c r="L110" s="125"/>
      <c r="M110" s="125"/>
      <c r="N110" s="125"/>
      <c r="O110" s="125"/>
      <c r="P110" s="125"/>
      <c r="Q110" s="125"/>
      <c r="R110" s="125"/>
      <c r="S110" s="125"/>
      <c r="T110" s="125"/>
      <c r="U110" s="125"/>
      <c r="V110" s="125"/>
      <c r="W110" s="125">
        <f>-'Inversión 1 financiada'!H110</f>
        <v>0</v>
      </c>
      <c r="X110" s="125">
        <f>-'Inversión 1 financiada'!I110</f>
        <v>0</v>
      </c>
      <c r="Y110" s="125">
        <f>-'Inversión 1 financiada'!J110</f>
        <v>0</v>
      </c>
      <c r="Z110" s="125">
        <f>-'Inversión 1 financiada'!K110</f>
        <v>0</v>
      </c>
      <c r="AA110" s="125">
        <f>-'Inversión 1 financiada'!L110</f>
        <v>0</v>
      </c>
      <c r="AB110" s="125">
        <f>-'Inversión 1 financiada'!M110</f>
        <v>0</v>
      </c>
      <c r="AC110" s="125">
        <f>-'Inversión 1 financiada'!N110</f>
        <v>0</v>
      </c>
      <c r="AD110" s="125">
        <f>-'Inversión 1 financiada'!O110</f>
        <v>0</v>
      </c>
      <c r="AE110" s="125">
        <f>-'Inversión 1 financiada'!P110</f>
        <v>0</v>
      </c>
      <c r="AF110" s="125">
        <f>-'Inversión 1 financiada'!Q110</f>
        <v>0</v>
      </c>
      <c r="AG110" s="125">
        <f>-'Inversión 1 financiada'!R110</f>
        <v>0</v>
      </c>
      <c r="AH110" s="125">
        <f>-'Inversión 1 financiada'!S110</f>
        <v>0</v>
      </c>
      <c r="AI110" s="125">
        <f>-'Inversión 1 financiada'!T110</f>
        <v>0</v>
      </c>
      <c r="AJ110" s="125">
        <f>-'Inversión 1 financiada'!U110</f>
        <v>0</v>
      </c>
      <c r="AK110" s="125">
        <f>-'Inversión 1 financiada'!V110</f>
        <v>0</v>
      </c>
      <c r="AL110" s="125">
        <f>-'Inversión 1 financiada'!W110</f>
        <v>0</v>
      </c>
      <c r="AM110" s="125">
        <f>-'Inversión 1 financiada'!X110</f>
        <v>0</v>
      </c>
      <c r="AN110" s="125">
        <f>-'Inversión 1 financiada'!Y110</f>
        <v>0</v>
      </c>
      <c r="AO110" s="125">
        <f>-'Inversión 1 financiada'!Z110</f>
        <v>0</v>
      </c>
      <c r="AP110" s="125">
        <f>-'Inversión 1 financiada'!AA110</f>
        <v>0</v>
      </c>
      <c r="AQ110" s="125">
        <f>-'Inversión 1 financiada'!AB110</f>
        <v>0</v>
      </c>
      <c r="AR110" s="125">
        <f>-'Inversión 1 financiada'!AC110</f>
        <v>0</v>
      </c>
      <c r="AS110" s="125">
        <f>-'Inversión 1 financiada'!AD110</f>
        <v>0</v>
      </c>
      <c r="AT110" s="125">
        <f>-'Inversión 1 financiada'!AE110</f>
        <v>0</v>
      </c>
      <c r="AU110" s="125">
        <f>-'Inversión 1 financiada'!AF110</f>
        <v>0</v>
      </c>
      <c r="AV110" s="125">
        <f>-'Inversión 1 financiada'!AG110</f>
        <v>0</v>
      </c>
      <c r="AW110" s="125">
        <f>-'Inversión 1 financiada'!AH110</f>
        <v>0</v>
      </c>
      <c r="AX110" s="125">
        <f>-'Inversión 1 financiada'!AI110</f>
        <v>0</v>
      </c>
      <c r="AY110" s="125">
        <f>-'Inversión 1 financiada'!AJ110</f>
        <v>0</v>
      </c>
      <c r="AZ110" s="125">
        <f>-'Inversión 1 financiada'!AK110</f>
        <v>0</v>
      </c>
      <c r="BA110" s="125">
        <f>-'Inversión 1 financiada'!AL110</f>
        <v>0</v>
      </c>
      <c r="BB110" s="125">
        <f>-'Inversión 1 financiada'!AM110</f>
        <v>0</v>
      </c>
      <c r="BC110" s="125">
        <f>-'Inversión 1 financiada'!AN110</f>
        <v>0</v>
      </c>
      <c r="BD110" s="125">
        <f>-'Inversión 1 financiada'!AO110</f>
        <v>0</v>
      </c>
      <c r="BE110" s="125">
        <f>-'Inversión 1 financiada'!AP110</f>
        <v>0</v>
      </c>
      <c r="BF110" s="125">
        <f>-'Inversión 1 financiada'!AQ110</f>
        <v>0</v>
      </c>
      <c r="BG110" s="125">
        <f>-'Inversión 1 financiada'!AR110</f>
        <v>0</v>
      </c>
      <c r="BH110" s="125">
        <f>-'Inversión 1 financiada'!AS110</f>
        <v>0</v>
      </c>
      <c r="BI110" s="125">
        <f>-'Inversión 1 financiada'!AT110</f>
        <v>0</v>
      </c>
      <c r="BJ110" s="125">
        <f>-'Inversión 1 financiada'!AU110</f>
        <v>0</v>
      </c>
      <c r="BK110" s="125">
        <f>-'Inversión 1 financiada'!AV110</f>
        <v>0</v>
      </c>
      <c r="BL110" s="125">
        <f>-'Inversión 1 financiada'!AW110</f>
        <v>0</v>
      </c>
      <c r="BM110" s="125">
        <f>-'Inversión 1 financiada'!AX110</f>
        <v>0</v>
      </c>
      <c r="BN110" s="125">
        <f>-'Inversión 1 financiada'!AY110</f>
        <v>0</v>
      </c>
      <c r="BO110" s="125">
        <f>-'Inversión 1 financiada'!AZ110</f>
        <v>0</v>
      </c>
      <c r="BP110" s="125">
        <f>-'Inversión 1 financiada'!BA110</f>
        <v>0</v>
      </c>
      <c r="BQ110" s="125">
        <f>-'Inversión 1 financiada'!BB110</f>
        <v>0</v>
      </c>
      <c r="BR110" s="125">
        <f>-'Inversión 1 financiada'!BC110</f>
        <v>0</v>
      </c>
    </row>
    <row r="111" spans="2:70" x14ac:dyDescent="0.25">
      <c r="B111" s="59" t="s">
        <v>103</v>
      </c>
      <c r="C111" s="62" t="str">
        <f>+VLOOKUP(B111,'resumen UCAP'!$A$5:$O$329,2,0)</f>
        <v>LUMINARIA LED 65W SEGUNDA</v>
      </c>
      <c r="D111" s="63">
        <f>+'Desmonte Infr. financiada'!D111</f>
        <v>65</v>
      </c>
      <c r="E111" s="63" t="str">
        <f>+VLOOKUP(B111,'resumen UCAP'!$A$5:$O$329,3,0)</f>
        <v>Un</v>
      </c>
      <c r="F111" s="64">
        <f>+VLOOKUP(B111,'resumen UCAP'!$A$5:$O$329,15,0)</f>
        <v>736002</v>
      </c>
      <c r="G111" s="61">
        <v>1</v>
      </c>
      <c r="H111" s="125"/>
      <c r="I111" s="125"/>
      <c r="J111" s="125"/>
      <c r="K111" s="125"/>
      <c r="L111" s="125"/>
      <c r="M111" s="125"/>
      <c r="N111" s="125"/>
      <c r="O111" s="125"/>
      <c r="P111" s="125"/>
      <c r="Q111" s="125"/>
      <c r="R111" s="125"/>
      <c r="S111" s="125"/>
      <c r="T111" s="125"/>
      <c r="U111" s="125"/>
      <c r="V111" s="125"/>
      <c r="W111" s="125">
        <f>-'Inversión 1 financiada'!H111</f>
        <v>0</v>
      </c>
      <c r="X111" s="125">
        <f>-'Inversión 1 financiada'!I111</f>
        <v>0</v>
      </c>
      <c r="Y111" s="125">
        <f>-'Inversión 1 financiada'!J111</f>
        <v>0</v>
      </c>
      <c r="Z111" s="125">
        <f>-'Inversión 1 financiada'!K111</f>
        <v>0</v>
      </c>
      <c r="AA111" s="125">
        <f>-'Inversión 1 financiada'!L111</f>
        <v>0</v>
      </c>
      <c r="AB111" s="125">
        <f>-'Inversión 1 financiada'!M111</f>
        <v>0</v>
      </c>
      <c r="AC111" s="125">
        <f>-'Inversión 1 financiada'!N111</f>
        <v>0</v>
      </c>
      <c r="AD111" s="125">
        <f>-'Inversión 1 financiada'!O111</f>
        <v>0</v>
      </c>
      <c r="AE111" s="125">
        <f>-'Inversión 1 financiada'!P111</f>
        <v>0</v>
      </c>
      <c r="AF111" s="125">
        <f>-'Inversión 1 financiada'!Q111</f>
        <v>0</v>
      </c>
      <c r="AG111" s="125">
        <f>-'Inversión 1 financiada'!R111</f>
        <v>0</v>
      </c>
      <c r="AH111" s="125">
        <f>-'Inversión 1 financiada'!S111</f>
        <v>0</v>
      </c>
      <c r="AI111" s="125">
        <f>-'Inversión 1 financiada'!T111</f>
        <v>0</v>
      </c>
      <c r="AJ111" s="125">
        <f>-'Inversión 1 financiada'!U111</f>
        <v>0</v>
      </c>
      <c r="AK111" s="125">
        <f>-'Inversión 1 financiada'!V111</f>
        <v>0</v>
      </c>
      <c r="AL111" s="125">
        <f>-'Inversión 1 financiada'!W111</f>
        <v>0</v>
      </c>
      <c r="AM111" s="125">
        <f>-'Inversión 1 financiada'!X111</f>
        <v>0</v>
      </c>
      <c r="AN111" s="125">
        <f>-'Inversión 1 financiada'!Y111</f>
        <v>0</v>
      </c>
      <c r="AO111" s="125">
        <f>-'Inversión 1 financiada'!Z111</f>
        <v>0</v>
      </c>
      <c r="AP111" s="125">
        <f>-'Inversión 1 financiada'!AA111</f>
        <v>0</v>
      </c>
      <c r="AQ111" s="125">
        <f>-'Inversión 1 financiada'!AB111</f>
        <v>0</v>
      </c>
      <c r="AR111" s="125">
        <f>-'Inversión 1 financiada'!AC111</f>
        <v>0</v>
      </c>
      <c r="AS111" s="125">
        <f>-'Inversión 1 financiada'!AD111</f>
        <v>0</v>
      </c>
      <c r="AT111" s="125">
        <f>-'Inversión 1 financiada'!AE111</f>
        <v>0</v>
      </c>
      <c r="AU111" s="125">
        <f>-'Inversión 1 financiada'!AF111</f>
        <v>0</v>
      </c>
      <c r="AV111" s="125">
        <f>-'Inversión 1 financiada'!AG111</f>
        <v>0</v>
      </c>
      <c r="AW111" s="125">
        <f>-'Inversión 1 financiada'!AH111</f>
        <v>0</v>
      </c>
      <c r="AX111" s="125">
        <f>-'Inversión 1 financiada'!AI111</f>
        <v>0</v>
      </c>
      <c r="AY111" s="125">
        <f>-'Inversión 1 financiada'!AJ111</f>
        <v>0</v>
      </c>
      <c r="AZ111" s="125">
        <f>-'Inversión 1 financiada'!AK111</f>
        <v>0</v>
      </c>
      <c r="BA111" s="125">
        <f>-'Inversión 1 financiada'!AL111</f>
        <v>0</v>
      </c>
      <c r="BB111" s="125">
        <f>-'Inversión 1 financiada'!AM111</f>
        <v>0</v>
      </c>
      <c r="BC111" s="125">
        <f>-'Inversión 1 financiada'!AN111</f>
        <v>0</v>
      </c>
      <c r="BD111" s="125">
        <f>-'Inversión 1 financiada'!AO111</f>
        <v>0</v>
      </c>
      <c r="BE111" s="125">
        <f>-'Inversión 1 financiada'!AP111</f>
        <v>0</v>
      </c>
      <c r="BF111" s="125">
        <f>-'Inversión 1 financiada'!AQ111</f>
        <v>0</v>
      </c>
      <c r="BG111" s="125">
        <f>-'Inversión 1 financiada'!AR111</f>
        <v>0</v>
      </c>
      <c r="BH111" s="125">
        <f>-'Inversión 1 financiada'!AS111</f>
        <v>0</v>
      </c>
      <c r="BI111" s="125">
        <f>-'Inversión 1 financiada'!AT111</f>
        <v>0</v>
      </c>
      <c r="BJ111" s="125">
        <f>-'Inversión 1 financiada'!AU111</f>
        <v>0</v>
      </c>
      <c r="BK111" s="125">
        <f>-'Inversión 1 financiada'!AV111</f>
        <v>0</v>
      </c>
      <c r="BL111" s="125">
        <f>-'Inversión 1 financiada'!AW111</f>
        <v>0</v>
      </c>
      <c r="BM111" s="125">
        <f>-'Inversión 1 financiada'!AX111</f>
        <v>0</v>
      </c>
      <c r="BN111" s="125">
        <f>-'Inversión 1 financiada'!AY111</f>
        <v>0</v>
      </c>
      <c r="BO111" s="125">
        <f>-'Inversión 1 financiada'!AZ111</f>
        <v>0</v>
      </c>
      <c r="BP111" s="125">
        <f>-'Inversión 1 financiada'!BA111</f>
        <v>0</v>
      </c>
      <c r="BQ111" s="125">
        <f>-'Inversión 1 financiada'!BB111</f>
        <v>0</v>
      </c>
      <c r="BR111" s="125">
        <f>-'Inversión 1 financiada'!BC111</f>
        <v>0</v>
      </c>
    </row>
    <row r="112" spans="2:70" x14ac:dyDescent="0.25">
      <c r="B112" s="59"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125"/>
      <c r="I112" s="125"/>
      <c r="J112" s="125"/>
      <c r="K112" s="125"/>
      <c r="L112" s="125"/>
      <c r="M112" s="125"/>
      <c r="N112" s="125"/>
      <c r="O112" s="125"/>
      <c r="P112" s="125"/>
      <c r="Q112" s="125"/>
      <c r="R112" s="125"/>
      <c r="S112" s="125"/>
      <c r="T112" s="125"/>
      <c r="U112" s="125"/>
      <c r="V112" s="125"/>
      <c r="W112" s="125">
        <f>-'Inversión 1 financiada'!H112</f>
        <v>0</v>
      </c>
      <c r="X112" s="125">
        <f>-'Inversión 1 financiada'!I112</f>
        <v>0</v>
      </c>
      <c r="Y112" s="125">
        <f>-'Inversión 1 financiada'!J112</f>
        <v>0</v>
      </c>
      <c r="Z112" s="125">
        <f>-'Inversión 1 financiada'!K112</f>
        <v>0</v>
      </c>
      <c r="AA112" s="125">
        <f>-'Inversión 1 financiada'!L112</f>
        <v>0</v>
      </c>
      <c r="AB112" s="125">
        <f>-'Inversión 1 financiada'!M112</f>
        <v>0</v>
      </c>
      <c r="AC112" s="125">
        <f>-'Inversión 1 financiada'!N112</f>
        <v>0</v>
      </c>
      <c r="AD112" s="125">
        <f>-'Inversión 1 financiada'!O112</f>
        <v>0</v>
      </c>
      <c r="AE112" s="125">
        <f>-'Inversión 1 financiada'!P112</f>
        <v>0</v>
      </c>
      <c r="AF112" s="125">
        <f>-'Inversión 1 financiada'!Q112</f>
        <v>0</v>
      </c>
      <c r="AG112" s="125">
        <f>-'Inversión 1 financiada'!R112</f>
        <v>0</v>
      </c>
      <c r="AH112" s="125">
        <f>-'Inversión 1 financiada'!S112</f>
        <v>0</v>
      </c>
      <c r="AI112" s="125">
        <f>-'Inversión 1 financiada'!T112</f>
        <v>0</v>
      </c>
      <c r="AJ112" s="125">
        <f>-'Inversión 1 financiada'!U112</f>
        <v>0</v>
      </c>
      <c r="AK112" s="125">
        <f>-'Inversión 1 financiada'!V112</f>
        <v>0</v>
      </c>
      <c r="AL112" s="125">
        <f>-'Inversión 1 financiada'!W112</f>
        <v>0</v>
      </c>
      <c r="AM112" s="125">
        <f>-'Inversión 1 financiada'!X112</f>
        <v>0</v>
      </c>
      <c r="AN112" s="125">
        <f>-'Inversión 1 financiada'!Y112</f>
        <v>0</v>
      </c>
      <c r="AO112" s="125">
        <f>-'Inversión 1 financiada'!Z112</f>
        <v>0</v>
      </c>
      <c r="AP112" s="125">
        <f>-'Inversión 1 financiada'!AA112</f>
        <v>0</v>
      </c>
      <c r="AQ112" s="125">
        <f>-'Inversión 1 financiada'!AB112</f>
        <v>0</v>
      </c>
      <c r="AR112" s="125">
        <f>-'Inversión 1 financiada'!AC112</f>
        <v>0</v>
      </c>
      <c r="AS112" s="125">
        <f>-'Inversión 1 financiada'!AD112</f>
        <v>0</v>
      </c>
      <c r="AT112" s="125">
        <f>-'Inversión 1 financiada'!AE112</f>
        <v>0</v>
      </c>
      <c r="AU112" s="125">
        <f>-'Inversión 1 financiada'!AF112</f>
        <v>0</v>
      </c>
      <c r="AV112" s="125">
        <f>-'Inversión 1 financiada'!AG112</f>
        <v>0</v>
      </c>
      <c r="AW112" s="125">
        <f>-'Inversión 1 financiada'!AH112</f>
        <v>0</v>
      </c>
      <c r="AX112" s="125">
        <f>-'Inversión 1 financiada'!AI112</f>
        <v>0</v>
      </c>
      <c r="AY112" s="125">
        <f>-'Inversión 1 financiada'!AJ112</f>
        <v>0</v>
      </c>
      <c r="AZ112" s="125">
        <f>-'Inversión 1 financiada'!AK112</f>
        <v>0</v>
      </c>
      <c r="BA112" s="125">
        <f>-'Inversión 1 financiada'!AL112</f>
        <v>0</v>
      </c>
      <c r="BB112" s="125">
        <f>-'Inversión 1 financiada'!AM112</f>
        <v>0</v>
      </c>
      <c r="BC112" s="125">
        <f>-'Inversión 1 financiada'!AN112</f>
        <v>0</v>
      </c>
      <c r="BD112" s="125">
        <f>-'Inversión 1 financiada'!AO112</f>
        <v>0</v>
      </c>
      <c r="BE112" s="125">
        <f>-'Inversión 1 financiada'!AP112</f>
        <v>0</v>
      </c>
      <c r="BF112" s="125">
        <f>-'Inversión 1 financiada'!AQ112</f>
        <v>0</v>
      </c>
      <c r="BG112" s="125">
        <f>-'Inversión 1 financiada'!AR112</f>
        <v>0</v>
      </c>
      <c r="BH112" s="125">
        <f>-'Inversión 1 financiada'!AS112</f>
        <v>0</v>
      </c>
      <c r="BI112" s="125">
        <f>-'Inversión 1 financiada'!AT112</f>
        <v>0</v>
      </c>
      <c r="BJ112" s="125">
        <f>-'Inversión 1 financiada'!AU112</f>
        <v>0</v>
      </c>
      <c r="BK112" s="125">
        <f>-'Inversión 1 financiada'!AV112</f>
        <v>0</v>
      </c>
      <c r="BL112" s="125">
        <f>-'Inversión 1 financiada'!AW112</f>
        <v>0</v>
      </c>
      <c r="BM112" s="125">
        <f>-'Inversión 1 financiada'!AX112</f>
        <v>0</v>
      </c>
      <c r="BN112" s="125">
        <f>-'Inversión 1 financiada'!AY112</f>
        <v>0</v>
      </c>
      <c r="BO112" s="125">
        <f>-'Inversión 1 financiada'!AZ112</f>
        <v>0</v>
      </c>
      <c r="BP112" s="125">
        <f>-'Inversión 1 financiada'!BA112</f>
        <v>0</v>
      </c>
      <c r="BQ112" s="125">
        <f>-'Inversión 1 financiada'!BB112</f>
        <v>0</v>
      </c>
      <c r="BR112" s="125">
        <f>-'Inversión 1 financiada'!BC112</f>
        <v>0</v>
      </c>
    </row>
    <row r="113" spans="2:70" x14ac:dyDescent="0.25">
      <c r="B113" s="59" t="s">
        <v>105</v>
      </c>
      <c r="C113" s="62" t="str">
        <f>+VLOOKUP(B113,'resumen UCAP'!$A$5:$O$329,2,0)</f>
        <v>PROYECTOR LED 200W NUEVA</v>
      </c>
      <c r="D113" s="63">
        <f>+'Desmonte Infr. financiada'!D113</f>
        <v>200</v>
      </c>
      <c r="E113" s="63" t="str">
        <f>+VLOOKUP(B113,'resumen UCAP'!$A$5:$O$329,3,0)</f>
        <v>Un</v>
      </c>
      <c r="F113" s="64">
        <f>+VLOOKUP(B113,'resumen UCAP'!$A$5:$O$329,15,0)</f>
        <v>698300</v>
      </c>
      <c r="G113" s="61">
        <v>3</v>
      </c>
      <c r="H113" s="125"/>
      <c r="I113" s="125"/>
      <c r="J113" s="125"/>
      <c r="K113" s="125"/>
      <c r="L113" s="125"/>
      <c r="M113" s="125"/>
      <c r="N113" s="125"/>
      <c r="O113" s="125"/>
      <c r="P113" s="125"/>
      <c r="Q113" s="125"/>
      <c r="R113" s="125"/>
      <c r="S113" s="125"/>
      <c r="T113" s="125"/>
      <c r="U113" s="125"/>
      <c r="V113" s="125"/>
      <c r="W113" s="125">
        <f>-'Inversión 1 financiada'!H113</f>
        <v>0</v>
      </c>
      <c r="X113" s="125">
        <f>-'Inversión 1 financiada'!I113</f>
        <v>0</v>
      </c>
      <c r="Y113" s="125">
        <f>-'Inversión 1 financiada'!J113</f>
        <v>0</v>
      </c>
      <c r="Z113" s="125">
        <f>-'Inversión 1 financiada'!K113</f>
        <v>0</v>
      </c>
      <c r="AA113" s="125">
        <f>-'Inversión 1 financiada'!L113</f>
        <v>0</v>
      </c>
      <c r="AB113" s="125">
        <f>-'Inversión 1 financiada'!M113</f>
        <v>0</v>
      </c>
      <c r="AC113" s="125">
        <f>-'Inversión 1 financiada'!N113</f>
        <v>0</v>
      </c>
      <c r="AD113" s="125">
        <f>-'Inversión 1 financiada'!O113</f>
        <v>0</v>
      </c>
      <c r="AE113" s="125">
        <f>-'Inversión 1 financiada'!P113</f>
        <v>0</v>
      </c>
      <c r="AF113" s="125">
        <f>-'Inversión 1 financiada'!Q113</f>
        <v>0</v>
      </c>
      <c r="AG113" s="125">
        <f>-'Inversión 1 financiada'!R113</f>
        <v>0</v>
      </c>
      <c r="AH113" s="125">
        <f>-'Inversión 1 financiada'!S113</f>
        <v>0</v>
      </c>
      <c r="AI113" s="125">
        <f>-'Inversión 1 financiada'!T113</f>
        <v>0</v>
      </c>
      <c r="AJ113" s="125">
        <f>-'Inversión 1 financiada'!U113</f>
        <v>0</v>
      </c>
      <c r="AK113" s="125">
        <f>-'Inversión 1 financiada'!V113</f>
        <v>0</v>
      </c>
      <c r="AL113" s="125">
        <f>-'Inversión 1 financiada'!W113</f>
        <v>0</v>
      </c>
      <c r="AM113" s="125">
        <f>-'Inversión 1 financiada'!X113</f>
        <v>0</v>
      </c>
      <c r="AN113" s="125">
        <f>-'Inversión 1 financiada'!Y113</f>
        <v>0</v>
      </c>
      <c r="AO113" s="125">
        <f>-'Inversión 1 financiada'!Z113</f>
        <v>0</v>
      </c>
      <c r="AP113" s="125">
        <f>-'Inversión 1 financiada'!AA113</f>
        <v>0</v>
      </c>
      <c r="AQ113" s="125">
        <f>-'Inversión 1 financiada'!AB113</f>
        <v>0</v>
      </c>
      <c r="AR113" s="125">
        <f>-'Inversión 1 financiada'!AC113</f>
        <v>0</v>
      </c>
      <c r="AS113" s="125">
        <f>-'Inversión 1 financiada'!AD113</f>
        <v>0</v>
      </c>
      <c r="AT113" s="125">
        <f>-'Inversión 1 financiada'!AE113</f>
        <v>0</v>
      </c>
      <c r="AU113" s="125">
        <f>-'Inversión 1 financiada'!AF113</f>
        <v>0</v>
      </c>
      <c r="AV113" s="125">
        <f>-'Inversión 1 financiada'!AG113</f>
        <v>0</v>
      </c>
      <c r="AW113" s="125">
        <f>-'Inversión 1 financiada'!AH113</f>
        <v>0</v>
      </c>
      <c r="AX113" s="125">
        <f>-'Inversión 1 financiada'!AI113</f>
        <v>0</v>
      </c>
      <c r="AY113" s="125">
        <f>-'Inversión 1 financiada'!AJ113</f>
        <v>0</v>
      </c>
      <c r="AZ113" s="125">
        <f>-'Inversión 1 financiada'!AK113</f>
        <v>0</v>
      </c>
      <c r="BA113" s="125">
        <f>-'Inversión 1 financiada'!AL113</f>
        <v>0</v>
      </c>
      <c r="BB113" s="125">
        <f>-'Inversión 1 financiada'!AM113</f>
        <v>0</v>
      </c>
      <c r="BC113" s="125">
        <f>-'Inversión 1 financiada'!AN113</f>
        <v>0</v>
      </c>
      <c r="BD113" s="125">
        <f>-'Inversión 1 financiada'!AO113</f>
        <v>0</v>
      </c>
      <c r="BE113" s="125">
        <f>-'Inversión 1 financiada'!AP113</f>
        <v>0</v>
      </c>
      <c r="BF113" s="125">
        <f>-'Inversión 1 financiada'!AQ113</f>
        <v>0</v>
      </c>
      <c r="BG113" s="125">
        <f>-'Inversión 1 financiada'!AR113</f>
        <v>0</v>
      </c>
      <c r="BH113" s="125">
        <f>-'Inversión 1 financiada'!AS113</f>
        <v>0</v>
      </c>
      <c r="BI113" s="125">
        <f>-'Inversión 1 financiada'!AT113</f>
        <v>0</v>
      </c>
      <c r="BJ113" s="125">
        <f>-'Inversión 1 financiada'!AU113</f>
        <v>0</v>
      </c>
      <c r="BK113" s="125">
        <f>-'Inversión 1 financiada'!AV113</f>
        <v>0</v>
      </c>
      <c r="BL113" s="125">
        <f>-'Inversión 1 financiada'!AW113</f>
        <v>0</v>
      </c>
      <c r="BM113" s="125">
        <f>-'Inversión 1 financiada'!AX113</f>
        <v>0</v>
      </c>
      <c r="BN113" s="125">
        <f>-'Inversión 1 financiada'!AY113</f>
        <v>0</v>
      </c>
      <c r="BO113" s="125">
        <f>-'Inversión 1 financiada'!AZ113</f>
        <v>0</v>
      </c>
      <c r="BP113" s="125">
        <f>-'Inversión 1 financiada'!BA113</f>
        <v>0</v>
      </c>
      <c r="BQ113" s="125">
        <f>-'Inversión 1 financiada'!BB113</f>
        <v>0</v>
      </c>
      <c r="BR113" s="125">
        <f>-'Inversión 1 financiada'!BC113</f>
        <v>0</v>
      </c>
    </row>
    <row r="114" spans="2:70" x14ac:dyDescent="0.25">
      <c r="B114" s="59" t="s">
        <v>106</v>
      </c>
      <c r="C114" s="62" t="str">
        <f>+VLOOKUP(B114,'resumen UCAP'!$A$5:$O$329,2,0)</f>
        <v>PROYECTOR MH 250 SEGUNDA</v>
      </c>
      <c r="D114" s="63">
        <f>+'Desmonte Infr. financiada'!D114</f>
        <v>279</v>
      </c>
      <c r="E114" s="63" t="str">
        <f>+VLOOKUP(B114,'resumen UCAP'!$A$5:$O$329,3,0)</f>
        <v>Un</v>
      </c>
      <c r="F114" s="64">
        <f>+VLOOKUP(B114,'resumen UCAP'!$A$5:$O$329,15,0)</f>
        <v>509142</v>
      </c>
      <c r="G114" s="124">
        <v>2</v>
      </c>
      <c r="H114" s="125"/>
      <c r="I114" s="125"/>
      <c r="J114" s="125"/>
      <c r="K114" s="125"/>
      <c r="L114" s="125"/>
      <c r="M114" s="125"/>
      <c r="N114" s="125"/>
      <c r="O114" s="125"/>
      <c r="P114" s="125"/>
      <c r="Q114" s="125"/>
      <c r="R114" s="125"/>
      <c r="S114" s="125"/>
      <c r="T114" s="125"/>
      <c r="U114" s="125"/>
      <c r="V114" s="125"/>
      <c r="W114" s="125">
        <f>-'Inversión 1 financiada'!H114</f>
        <v>0</v>
      </c>
      <c r="X114" s="125">
        <f>-'Inversión 1 financiada'!I114</f>
        <v>0</v>
      </c>
      <c r="Y114" s="125">
        <f>-'Inversión 1 financiada'!J114</f>
        <v>0</v>
      </c>
      <c r="Z114" s="125">
        <f>-'Inversión 1 financiada'!K114</f>
        <v>0</v>
      </c>
      <c r="AA114" s="125">
        <f>-'Inversión 1 financiada'!L114</f>
        <v>0</v>
      </c>
      <c r="AB114" s="125">
        <f>-'Inversión 1 financiada'!M114</f>
        <v>0</v>
      </c>
      <c r="AC114" s="125">
        <f>-'Inversión 1 financiada'!N114</f>
        <v>0</v>
      </c>
      <c r="AD114" s="125">
        <f>-'Inversión 1 financiada'!O114</f>
        <v>0</v>
      </c>
      <c r="AE114" s="125">
        <f>-'Inversión 1 financiada'!P114</f>
        <v>0</v>
      </c>
      <c r="AF114" s="125">
        <f>-'Inversión 1 financiada'!Q114</f>
        <v>0</v>
      </c>
      <c r="AG114" s="125">
        <f>-'Inversión 1 financiada'!R114</f>
        <v>0</v>
      </c>
      <c r="AH114" s="125">
        <f>-'Inversión 1 financiada'!S114</f>
        <v>0</v>
      </c>
      <c r="AI114" s="125">
        <f>-'Inversión 1 financiada'!T114</f>
        <v>0</v>
      </c>
      <c r="AJ114" s="125">
        <f>-'Inversión 1 financiada'!U114</f>
        <v>0</v>
      </c>
      <c r="AK114" s="125">
        <f>-'Inversión 1 financiada'!V114</f>
        <v>0</v>
      </c>
      <c r="AL114" s="125">
        <f>-'Inversión 1 financiada'!W114</f>
        <v>0</v>
      </c>
      <c r="AM114" s="125">
        <f>-'Inversión 1 financiada'!X114</f>
        <v>0</v>
      </c>
      <c r="AN114" s="125">
        <f>-'Inversión 1 financiada'!Y114</f>
        <v>0</v>
      </c>
      <c r="AO114" s="125">
        <f>-'Inversión 1 financiada'!Z114</f>
        <v>0</v>
      </c>
      <c r="AP114" s="125">
        <f>-'Inversión 1 financiada'!AA114</f>
        <v>0</v>
      </c>
      <c r="AQ114" s="125">
        <f>-'Inversión 1 financiada'!AB114</f>
        <v>0</v>
      </c>
      <c r="AR114" s="125">
        <f>-'Inversión 1 financiada'!AC114</f>
        <v>0</v>
      </c>
      <c r="AS114" s="125">
        <f>-'Inversión 1 financiada'!AD114</f>
        <v>0</v>
      </c>
      <c r="AT114" s="125">
        <f>-'Inversión 1 financiada'!AE114</f>
        <v>0</v>
      </c>
      <c r="AU114" s="125">
        <f>-'Inversión 1 financiada'!AF114</f>
        <v>0</v>
      </c>
      <c r="AV114" s="125">
        <f>-'Inversión 1 financiada'!AG114</f>
        <v>0</v>
      </c>
      <c r="AW114" s="125">
        <f>-'Inversión 1 financiada'!AH114</f>
        <v>0</v>
      </c>
      <c r="AX114" s="125">
        <f>-'Inversión 1 financiada'!AI114</f>
        <v>0</v>
      </c>
      <c r="AY114" s="125">
        <f>-'Inversión 1 financiada'!AJ114</f>
        <v>0</v>
      </c>
      <c r="AZ114" s="125">
        <f>-'Inversión 1 financiada'!AK114</f>
        <v>0</v>
      </c>
      <c r="BA114" s="125">
        <f>-'Inversión 1 financiada'!AL114</f>
        <v>0</v>
      </c>
      <c r="BB114" s="125">
        <f>-'Inversión 1 financiada'!AM114</f>
        <v>0</v>
      </c>
      <c r="BC114" s="125">
        <f>-'Inversión 1 financiada'!AN114</f>
        <v>0</v>
      </c>
      <c r="BD114" s="125">
        <f>-'Inversión 1 financiada'!AO114</f>
        <v>0</v>
      </c>
      <c r="BE114" s="125">
        <f>-'Inversión 1 financiada'!AP114</f>
        <v>0</v>
      </c>
      <c r="BF114" s="125">
        <f>-'Inversión 1 financiada'!AQ114</f>
        <v>0</v>
      </c>
      <c r="BG114" s="125">
        <f>-'Inversión 1 financiada'!AR114</f>
        <v>0</v>
      </c>
      <c r="BH114" s="125">
        <f>-'Inversión 1 financiada'!AS114</f>
        <v>0</v>
      </c>
      <c r="BI114" s="125">
        <f>-'Inversión 1 financiada'!AT114</f>
        <v>0</v>
      </c>
      <c r="BJ114" s="125">
        <f>-'Inversión 1 financiada'!AU114</f>
        <v>0</v>
      </c>
      <c r="BK114" s="125">
        <f>-'Inversión 1 financiada'!AV114</f>
        <v>0</v>
      </c>
      <c r="BL114" s="125">
        <f>-'Inversión 1 financiada'!AW114</f>
        <v>0</v>
      </c>
      <c r="BM114" s="125">
        <f>-'Inversión 1 financiada'!AX114</f>
        <v>0</v>
      </c>
      <c r="BN114" s="125">
        <f>-'Inversión 1 financiada'!AY114</f>
        <v>0</v>
      </c>
      <c r="BO114" s="125">
        <f>-'Inversión 1 financiada'!AZ114</f>
        <v>0</v>
      </c>
      <c r="BP114" s="125">
        <f>-'Inversión 1 financiada'!BA114</f>
        <v>0</v>
      </c>
      <c r="BQ114" s="125">
        <f>-'Inversión 1 financiada'!BB114</f>
        <v>0</v>
      </c>
      <c r="BR114" s="125">
        <f>-'Inversión 1 financiada'!BC114</f>
        <v>0</v>
      </c>
    </row>
    <row r="115" spans="2:70" x14ac:dyDescent="0.25">
      <c r="B115" s="59" t="s">
        <v>107</v>
      </c>
      <c r="C115" s="62" t="str">
        <f>+VLOOKUP(B115,'resumen UCAP'!$A$5:$O$329,2,0)</f>
        <v>Proyector led 200w</v>
      </c>
      <c r="D115" s="63">
        <f>+'Desmonte Infr. financiada'!D115</f>
        <v>200</v>
      </c>
      <c r="E115" s="63" t="str">
        <f>+VLOOKUP(B115,'resumen UCAP'!$A$5:$O$329,3,0)</f>
        <v>Un</v>
      </c>
      <c r="F115" s="64">
        <f>+VLOOKUP(B115,'resumen UCAP'!$A$5:$O$329,15,0)</f>
        <v>2176396</v>
      </c>
      <c r="G115" s="61">
        <v>9</v>
      </c>
      <c r="H115" s="125"/>
      <c r="I115" s="125"/>
      <c r="J115" s="125"/>
      <c r="K115" s="125"/>
      <c r="L115" s="125"/>
      <c r="M115" s="125"/>
      <c r="N115" s="125"/>
      <c r="O115" s="125"/>
      <c r="P115" s="125"/>
      <c r="Q115" s="125"/>
      <c r="R115" s="125"/>
      <c r="S115" s="125"/>
      <c r="T115" s="125"/>
      <c r="U115" s="125"/>
      <c r="V115" s="125"/>
      <c r="W115" s="125">
        <f>-'Inversión 1 financiada'!H115</f>
        <v>0</v>
      </c>
      <c r="X115" s="125">
        <f>-'Inversión 1 financiada'!I115</f>
        <v>0</v>
      </c>
      <c r="Y115" s="125">
        <f>-'Inversión 1 financiada'!J115</f>
        <v>0</v>
      </c>
      <c r="Z115" s="125">
        <f>-'Inversión 1 financiada'!K115</f>
        <v>0</v>
      </c>
      <c r="AA115" s="125">
        <f>-'Inversión 1 financiada'!L115</f>
        <v>0</v>
      </c>
      <c r="AB115" s="125">
        <f>-'Inversión 1 financiada'!M115</f>
        <v>0</v>
      </c>
      <c r="AC115" s="125">
        <f>-'Inversión 1 financiada'!N115</f>
        <v>0</v>
      </c>
      <c r="AD115" s="125">
        <f>-'Inversión 1 financiada'!O115</f>
        <v>0</v>
      </c>
      <c r="AE115" s="125">
        <f>-'Inversión 1 financiada'!P115</f>
        <v>0</v>
      </c>
      <c r="AF115" s="125">
        <f>-'Inversión 1 financiada'!Q115</f>
        <v>0</v>
      </c>
      <c r="AG115" s="125">
        <f>-'Inversión 1 financiada'!R115</f>
        <v>0</v>
      </c>
      <c r="AH115" s="125">
        <f>-'Inversión 1 financiada'!S115</f>
        <v>0</v>
      </c>
      <c r="AI115" s="125">
        <f>-'Inversión 1 financiada'!T115</f>
        <v>0</v>
      </c>
      <c r="AJ115" s="125">
        <f>-'Inversión 1 financiada'!U115</f>
        <v>0</v>
      </c>
      <c r="AK115" s="125">
        <f>-'Inversión 1 financiada'!V115</f>
        <v>0</v>
      </c>
      <c r="AL115" s="125">
        <f>-'Inversión 1 financiada'!W115</f>
        <v>0</v>
      </c>
      <c r="AM115" s="125">
        <f>-'Inversión 1 financiada'!X115</f>
        <v>0</v>
      </c>
      <c r="AN115" s="125">
        <f>-'Inversión 1 financiada'!Y115</f>
        <v>0</v>
      </c>
      <c r="AO115" s="125">
        <f>-'Inversión 1 financiada'!Z115</f>
        <v>0</v>
      </c>
      <c r="AP115" s="125">
        <f>-'Inversión 1 financiada'!AA115</f>
        <v>0</v>
      </c>
      <c r="AQ115" s="125">
        <f>-'Inversión 1 financiada'!AB115</f>
        <v>0</v>
      </c>
      <c r="AR115" s="125">
        <f>-'Inversión 1 financiada'!AC115</f>
        <v>0</v>
      </c>
      <c r="AS115" s="125">
        <f>-'Inversión 1 financiada'!AD115</f>
        <v>0</v>
      </c>
      <c r="AT115" s="125">
        <f>-'Inversión 1 financiada'!AE115</f>
        <v>0</v>
      </c>
      <c r="AU115" s="125">
        <f>-'Inversión 1 financiada'!AF115</f>
        <v>0</v>
      </c>
      <c r="AV115" s="125">
        <f>-'Inversión 1 financiada'!AG115</f>
        <v>0</v>
      </c>
      <c r="AW115" s="125">
        <f>-'Inversión 1 financiada'!AH115</f>
        <v>0</v>
      </c>
      <c r="AX115" s="125">
        <f>-'Inversión 1 financiada'!AI115</f>
        <v>0</v>
      </c>
      <c r="AY115" s="125">
        <f>-'Inversión 1 financiada'!AJ115</f>
        <v>0</v>
      </c>
      <c r="AZ115" s="125">
        <f>-'Inversión 1 financiada'!AK115</f>
        <v>0</v>
      </c>
      <c r="BA115" s="125">
        <f>-'Inversión 1 financiada'!AL115</f>
        <v>0</v>
      </c>
      <c r="BB115" s="125">
        <f>-'Inversión 1 financiada'!AM115</f>
        <v>0</v>
      </c>
      <c r="BC115" s="125">
        <f>-'Inversión 1 financiada'!AN115</f>
        <v>0</v>
      </c>
      <c r="BD115" s="125">
        <f>-'Inversión 1 financiada'!AO115</f>
        <v>0</v>
      </c>
      <c r="BE115" s="125">
        <f>-'Inversión 1 financiada'!AP115</f>
        <v>0</v>
      </c>
      <c r="BF115" s="125">
        <f>-'Inversión 1 financiada'!AQ115</f>
        <v>0</v>
      </c>
      <c r="BG115" s="125">
        <f>-'Inversión 1 financiada'!AR115</f>
        <v>0</v>
      </c>
      <c r="BH115" s="125">
        <f>-'Inversión 1 financiada'!AS115</f>
        <v>0</v>
      </c>
      <c r="BI115" s="125">
        <f>-'Inversión 1 financiada'!AT115</f>
        <v>0</v>
      </c>
      <c r="BJ115" s="125">
        <f>-'Inversión 1 financiada'!AU115</f>
        <v>0</v>
      </c>
      <c r="BK115" s="125">
        <f>-'Inversión 1 financiada'!AV115</f>
        <v>0</v>
      </c>
      <c r="BL115" s="125">
        <f>-'Inversión 1 financiada'!AW115</f>
        <v>0</v>
      </c>
      <c r="BM115" s="125">
        <f>-'Inversión 1 financiada'!AX115</f>
        <v>0</v>
      </c>
      <c r="BN115" s="125">
        <f>-'Inversión 1 financiada'!AY115</f>
        <v>0</v>
      </c>
      <c r="BO115" s="125">
        <f>-'Inversión 1 financiada'!AZ115</f>
        <v>0</v>
      </c>
      <c r="BP115" s="125">
        <f>-'Inversión 1 financiada'!BA115</f>
        <v>0</v>
      </c>
      <c r="BQ115" s="125">
        <f>-'Inversión 1 financiada'!BB115</f>
        <v>0</v>
      </c>
      <c r="BR115" s="125">
        <f>-'Inversión 1 financiada'!BC115</f>
        <v>0</v>
      </c>
    </row>
    <row r="116" spans="2:70" x14ac:dyDescent="0.25">
      <c r="B116" s="59" t="s">
        <v>108</v>
      </c>
      <c r="C116" s="62" t="str">
        <f>+VLOOKUP(B116,'resumen UCAP'!$A$5:$O$329,2,0)</f>
        <v>Luminaria picadelly 250w</v>
      </c>
      <c r="D116" s="63">
        <f>+'Desmonte Infr. financiada'!D116</f>
        <v>279</v>
      </c>
      <c r="E116" s="63" t="str">
        <f>+VLOOKUP(B116,'resumen UCAP'!$A$5:$O$329,3,0)</f>
        <v>Un</v>
      </c>
      <c r="F116" s="64">
        <f>+VLOOKUP(B116,'resumen UCAP'!$A$5:$O$329,15,0)</f>
        <v>680000</v>
      </c>
      <c r="G116" s="123">
        <v>6</v>
      </c>
      <c r="H116" s="125"/>
      <c r="I116" s="125"/>
      <c r="J116" s="125"/>
      <c r="K116" s="125"/>
      <c r="L116" s="125"/>
      <c r="M116" s="125"/>
      <c r="N116" s="125"/>
      <c r="O116" s="125"/>
      <c r="P116" s="125"/>
      <c r="Q116" s="125"/>
      <c r="R116" s="125"/>
      <c r="S116" s="125"/>
      <c r="T116" s="125"/>
      <c r="U116" s="125"/>
      <c r="V116" s="125"/>
      <c r="W116" s="125">
        <f>-'Inversión 1 financiada'!H116</f>
        <v>0</v>
      </c>
      <c r="X116" s="125">
        <f>-'Inversión 1 financiada'!I116</f>
        <v>0</v>
      </c>
      <c r="Y116" s="125">
        <f>-'Inversión 1 financiada'!J116</f>
        <v>0</v>
      </c>
      <c r="Z116" s="125">
        <f>-'Inversión 1 financiada'!K116</f>
        <v>0</v>
      </c>
      <c r="AA116" s="125">
        <f>-'Inversión 1 financiada'!L116</f>
        <v>0</v>
      </c>
      <c r="AB116" s="125">
        <f>-'Inversión 1 financiada'!M116</f>
        <v>0</v>
      </c>
      <c r="AC116" s="125">
        <f>-'Inversión 1 financiada'!N116</f>
        <v>0</v>
      </c>
      <c r="AD116" s="125">
        <f>-'Inversión 1 financiada'!O116</f>
        <v>0</v>
      </c>
      <c r="AE116" s="125">
        <f>-'Inversión 1 financiada'!P116</f>
        <v>0</v>
      </c>
      <c r="AF116" s="125">
        <f>-'Inversión 1 financiada'!Q116</f>
        <v>0</v>
      </c>
      <c r="AG116" s="125">
        <f>-'Inversión 1 financiada'!R116</f>
        <v>0</v>
      </c>
      <c r="AH116" s="125">
        <f>-'Inversión 1 financiada'!S116</f>
        <v>0</v>
      </c>
      <c r="AI116" s="125">
        <f>-'Inversión 1 financiada'!T116</f>
        <v>0</v>
      </c>
      <c r="AJ116" s="125">
        <f>-'Inversión 1 financiada'!U116</f>
        <v>0</v>
      </c>
      <c r="AK116" s="125">
        <f>-'Inversión 1 financiada'!V116</f>
        <v>0</v>
      </c>
      <c r="AL116" s="125">
        <f>-'Inversión 1 financiada'!W116</f>
        <v>0</v>
      </c>
      <c r="AM116" s="125">
        <f>-'Inversión 1 financiada'!X116</f>
        <v>0</v>
      </c>
      <c r="AN116" s="125">
        <f>-'Inversión 1 financiada'!Y116</f>
        <v>0</v>
      </c>
      <c r="AO116" s="125">
        <f>-'Inversión 1 financiada'!Z116</f>
        <v>0</v>
      </c>
      <c r="AP116" s="125">
        <f>-'Inversión 1 financiada'!AA116</f>
        <v>0</v>
      </c>
      <c r="AQ116" s="125">
        <f>-'Inversión 1 financiada'!AB116</f>
        <v>0</v>
      </c>
      <c r="AR116" s="125">
        <f>-'Inversión 1 financiada'!AC116</f>
        <v>0</v>
      </c>
      <c r="AS116" s="125">
        <f>-'Inversión 1 financiada'!AD116</f>
        <v>0</v>
      </c>
      <c r="AT116" s="125">
        <f>-'Inversión 1 financiada'!AE116</f>
        <v>0</v>
      </c>
      <c r="AU116" s="125">
        <f>-'Inversión 1 financiada'!AF116</f>
        <v>0</v>
      </c>
      <c r="AV116" s="125">
        <f>-'Inversión 1 financiada'!AG116</f>
        <v>0</v>
      </c>
      <c r="AW116" s="125">
        <f>-'Inversión 1 financiada'!AH116</f>
        <v>0</v>
      </c>
      <c r="AX116" s="125">
        <f>-'Inversión 1 financiada'!AI116</f>
        <v>0</v>
      </c>
      <c r="AY116" s="125">
        <f>-'Inversión 1 financiada'!AJ116</f>
        <v>0</v>
      </c>
      <c r="AZ116" s="125">
        <f>-'Inversión 1 financiada'!AK116</f>
        <v>0</v>
      </c>
      <c r="BA116" s="125">
        <f>-'Inversión 1 financiada'!AL116</f>
        <v>0</v>
      </c>
      <c r="BB116" s="125">
        <f>-'Inversión 1 financiada'!AM116</f>
        <v>0</v>
      </c>
      <c r="BC116" s="125">
        <f>-'Inversión 1 financiada'!AN116</f>
        <v>0</v>
      </c>
      <c r="BD116" s="125">
        <f>-'Inversión 1 financiada'!AO116</f>
        <v>0</v>
      </c>
      <c r="BE116" s="125">
        <f>-'Inversión 1 financiada'!AP116</f>
        <v>0</v>
      </c>
      <c r="BF116" s="125">
        <f>-'Inversión 1 financiada'!AQ116</f>
        <v>0</v>
      </c>
      <c r="BG116" s="125">
        <f>-'Inversión 1 financiada'!AR116</f>
        <v>0</v>
      </c>
      <c r="BH116" s="125">
        <f>-'Inversión 1 financiada'!AS116</f>
        <v>0</v>
      </c>
      <c r="BI116" s="125">
        <f>-'Inversión 1 financiada'!AT116</f>
        <v>0</v>
      </c>
      <c r="BJ116" s="125">
        <f>-'Inversión 1 financiada'!AU116</f>
        <v>0</v>
      </c>
      <c r="BK116" s="125">
        <f>-'Inversión 1 financiada'!AV116</f>
        <v>0</v>
      </c>
      <c r="BL116" s="125">
        <f>-'Inversión 1 financiada'!AW116</f>
        <v>0</v>
      </c>
      <c r="BM116" s="125">
        <f>-'Inversión 1 financiada'!AX116</f>
        <v>0</v>
      </c>
      <c r="BN116" s="125">
        <f>-'Inversión 1 financiada'!AY116</f>
        <v>0</v>
      </c>
      <c r="BO116" s="125">
        <f>-'Inversión 1 financiada'!AZ116</f>
        <v>0</v>
      </c>
      <c r="BP116" s="125">
        <f>-'Inversión 1 financiada'!BA116</f>
        <v>0</v>
      </c>
      <c r="BQ116" s="125">
        <f>-'Inversión 1 financiada'!BB116</f>
        <v>0</v>
      </c>
      <c r="BR116" s="125">
        <f>-'Inversión 1 financiada'!BC116</f>
        <v>0</v>
      </c>
    </row>
    <row r="117" spans="2:70" x14ac:dyDescent="0.25">
      <c r="B117" s="59" t="s">
        <v>109</v>
      </c>
      <c r="C117" s="62" t="str">
        <f>+VLOOKUP(B117,'resumen UCAP'!$A$5:$O$329,2,0)</f>
        <v>ETIQUETA LUMINARIA LED 100W NUEVA</v>
      </c>
      <c r="D117" s="63">
        <f>+'Desmonte Infr. financiada'!D117</f>
        <v>100</v>
      </c>
      <c r="E117" s="63" t="str">
        <f>+VLOOKUP(B117,'resumen UCAP'!$A$5:$O$329,3,0)</f>
        <v>Un</v>
      </c>
      <c r="F117" s="64">
        <f>+VLOOKUP(B117,'resumen UCAP'!$A$5:$O$329,15,0)</f>
        <v>2060000</v>
      </c>
      <c r="G117" s="61">
        <v>7</v>
      </c>
      <c r="H117" s="125"/>
      <c r="I117" s="125"/>
      <c r="J117" s="125"/>
      <c r="K117" s="125"/>
      <c r="L117" s="125"/>
      <c r="M117" s="125"/>
      <c r="N117" s="125"/>
      <c r="O117" s="125"/>
      <c r="P117" s="125"/>
      <c r="Q117" s="125"/>
      <c r="R117" s="125"/>
      <c r="S117" s="125"/>
      <c r="T117" s="125"/>
      <c r="U117" s="125"/>
      <c r="V117" s="125"/>
      <c r="W117" s="125">
        <f>-'Inversión 1 financiada'!H117</f>
        <v>0</v>
      </c>
      <c r="X117" s="125">
        <f>-'Inversión 1 financiada'!I117</f>
        <v>0</v>
      </c>
      <c r="Y117" s="125">
        <f>-'Inversión 1 financiada'!J117</f>
        <v>0</v>
      </c>
      <c r="Z117" s="125">
        <f>-'Inversión 1 financiada'!K117</f>
        <v>0</v>
      </c>
      <c r="AA117" s="125">
        <f>-'Inversión 1 financiada'!L117</f>
        <v>0</v>
      </c>
      <c r="AB117" s="125">
        <f>-'Inversión 1 financiada'!M117</f>
        <v>0</v>
      </c>
      <c r="AC117" s="125">
        <f>-'Inversión 1 financiada'!N117</f>
        <v>0</v>
      </c>
      <c r="AD117" s="125">
        <f>-'Inversión 1 financiada'!O117</f>
        <v>0</v>
      </c>
      <c r="AE117" s="125">
        <f>-'Inversión 1 financiada'!P117</f>
        <v>0</v>
      </c>
      <c r="AF117" s="125">
        <f>-'Inversión 1 financiada'!Q117</f>
        <v>0</v>
      </c>
      <c r="AG117" s="125">
        <f>-'Inversión 1 financiada'!R117</f>
        <v>0</v>
      </c>
      <c r="AH117" s="125">
        <f>-'Inversión 1 financiada'!S117</f>
        <v>0</v>
      </c>
      <c r="AI117" s="125">
        <f>-'Inversión 1 financiada'!T117</f>
        <v>0</v>
      </c>
      <c r="AJ117" s="125">
        <f>-'Inversión 1 financiada'!U117</f>
        <v>0</v>
      </c>
      <c r="AK117" s="125">
        <f>-'Inversión 1 financiada'!V117</f>
        <v>0</v>
      </c>
      <c r="AL117" s="125">
        <f>-'Inversión 1 financiada'!W117</f>
        <v>0</v>
      </c>
      <c r="AM117" s="125">
        <f>-'Inversión 1 financiada'!X117</f>
        <v>0</v>
      </c>
      <c r="AN117" s="125">
        <f>-'Inversión 1 financiada'!Y117</f>
        <v>0</v>
      </c>
      <c r="AO117" s="125">
        <f>-'Inversión 1 financiada'!Z117</f>
        <v>0</v>
      </c>
      <c r="AP117" s="125">
        <f>-'Inversión 1 financiada'!AA117</f>
        <v>0</v>
      </c>
      <c r="AQ117" s="125">
        <f>-'Inversión 1 financiada'!AB117</f>
        <v>0</v>
      </c>
      <c r="AR117" s="125">
        <f>-'Inversión 1 financiada'!AC117</f>
        <v>0</v>
      </c>
      <c r="AS117" s="125">
        <f>-'Inversión 1 financiada'!AD117</f>
        <v>0</v>
      </c>
      <c r="AT117" s="125">
        <f>-'Inversión 1 financiada'!AE117</f>
        <v>0</v>
      </c>
      <c r="AU117" s="125">
        <f>-'Inversión 1 financiada'!AF117</f>
        <v>0</v>
      </c>
      <c r="AV117" s="125">
        <f>-'Inversión 1 financiada'!AG117</f>
        <v>0</v>
      </c>
      <c r="AW117" s="125">
        <f>-'Inversión 1 financiada'!AH117</f>
        <v>0</v>
      </c>
      <c r="AX117" s="125">
        <f>-'Inversión 1 financiada'!AI117</f>
        <v>0</v>
      </c>
      <c r="AY117" s="125">
        <f>-'Inversión 1 financiada'!AJ117</f>
        <v>0</v>
      </c>
      <c r="AZ117" s="125">
        <f>-'Inversión 1 financiada'!AK117</f>
        <v>0</v>
      </c>
      <c r="BA117" s="125">
        <f>-'Inversión 1 financiada'!AL117</f>
        <v>0</v>
      </c>
      <c r="BB117" s="125">
        <f>-'Inversión 1 financiada'!AM117</f>
        <v>0</v>
      </c>
      <c r="BC117" s="125">
        <f>-'Inversión 1 financiada'!AN117</f>
        <v>0</v>
      </c>
      <c r="BD117" s="125">
        <f>-'Inversión 1 financiada'!AO117</f>
        <v>0</v>
      </c>
      <c r="BE117" s="125">
        <f>-'Inversión 1 financiada'!AP117</f>
        <v>0</v>
      </c>
      <c r="BF117" s="125">
        <f>-'Inversión 1 financiada'!AQ117</f>
        <v>0</v>
      </c>
      <c r="BG117" s="125">
        <f>-'Inversión 1 financiada'!AR117</f>
        <v>0</v>
      </c>
      <c r="BH117" s="125">
        <f>-'Inversión 1 financiada'!AS117</f>
        <v>0</v>
      </c>
      <c r="BI117" s="125">
        <f>-'Inversión 1 financiada'!AT117</f>
        <v>0</v>
      </c>
      <c r="BJ117" s="125">
        <f>-'Inversión 1 financiada'!AU117</f>
        <v>0</v>
      </c>
      <c r="BK117" s="125">
        <f>-'Inversión 1 financiada'!AV117</f>
        <v>0</v>
      </c>
      <c r="BL117" s="125">
        <f>-'Inversión 1 financiada'!AW117</f>
        <v>0</v>
      </c>
      <c r="BM117" s="125">
        <f>-'Inversión 1 financiada'!AX117</f>
        <v>0</v>
      </c>
      <c r="BN117" s="125">
        <f>-'Inversión 1 financiada'!AY117</f>
        <v>0</v>
      </c>
      <c r="BO117" s="125">
        <f>-'Inversión 1 financiada'!AZ117</f>
        <v>0</v>
      </c>
      <c r="BP117" s="125">
        <f>-'Inversión 1 financiada'!BA117</f>
        <v>0</v>
      </c>
      <c r="BQ117" s="125">
        <f>-'Inversión 1 financiada'!BB117</f>
        <v>0</v>
      </c>
      <c r="BR117" s="125">
        <f>-'Inversión 1 financiada'!BC117</f>
        <v>0</v>
      </c>
    </row>
    <row r="118" spans="2:70" x14ac:dyDescent="0.25">
      <c r="B118" s="59" t="s">
        <v>110</v>
      </c>
      <c r="C118" s="62" t="str">
        <f>+VLOOKUP(B118,'resumen UCAP'!$A$5:$O$329,2,0)</f>
        <v>PROYECTOR LED 400W APOLO</v>
      </c>
      <c r="D118" s="63">
        <f>+'Desmonte Infr. financiada'!D118</f>
        <v>400</v>
      </c>
      <c r="E118" s="63" t="str">
        <f>+VLOOKUP(B118,'resumen UCAP'!$A$5:$O$329,3,0)</f>
        <v>Un</v>
      </c>
      <c r="F118" s="64">
        <f>+VLOOKUP(B118,'resumen UCAP'!$A$5:$O$329,15,0)</f>
        <v>2980712</v>
      </c>
      <c r="G118" s="61">
        <v>13</v>
      </c>
      <c r="H118" s="125"/>
      <c r="I118" s="125"/>
      <c r="J118" s="125"/>
      <c r="K118" s="125"/>
      <c r="L118" s="125"/>
      <c r="M118" s="125"/>
      <c r="N118" s="125"/>
      <c r="O118" s="125"/>
      <c r="P118" s="125"/>
      <c r="Q118" s="125"/>
      <c r="R118" s="125"/>
      <c r="S118" s="125"/>
      <c r="T118" s="125"/>
      <c r="U118" s="125"/>
      <c r="V118" s="125"/>
      <c r="W118" s="125">
        <f>-'Inversión 1 financiada'!H118</f>
        <v>0</v>
      </c>
      <c r="X118" s="125">
        <f>-'Inversión 1 financiada'!I118</f>
        <v>0</v>
      </c>
      <c r="Y118" s="125">
        <f>-'Inversión 1 financiada'!J118</f>
        <v>0</v>
      </c>
      <c r="Z118" s="125">
        <f>-'Inversión 1 financiada'!K118</f>
        <v>0</v>
      </c>
      <c r="AA118" s="125">
        <f>-'Inversión 1 financiada'!L118</f>
        <v>0</v>
      </c>
      <c r="AB118" s="125">
        <f>-'Inversión 1 financiada'!M118</f>
        <v>0</v>
      </c>
      <c r="AC118" s="125">
        <f>-'Inversión 1 financiada'!N118</f>
        <v>0</v>
      </c>
      <c r="AD118" s="125">
        <f>-'Inversión 1 financiada'!O118</f>
        <v>0</v>
      </c>
      <c r="AE118" s="125">
        <f>-'Inversión 1 financiada'!P118</f>
        <v>0</v>
      </c>
      <c r="AF118" s="125">
        <f>-'Inversión 1 financiada'!Q118</f>
        <v>0</v>
      </c>
      <c r="AG118" s="125">
        <f>-'Inversión 1 financiada'!R118</f>
        <v>0</v>
      </c>
      <c r="AH118" s="125">
        <f>-'Inversión 1 financiada'!S118</f>
        <v>0</v>
      </c>
      <c r="AI118" s="125">
        <f>-'Inversión 1 financiada'!T118</f>
        <v>0</v>
      </c>
      <c r="AJ118" s="125">
        <f>-'Inversión 1 financiada'!U118</f>
        <v>0</v>
      </c>
      <c r="AK118" s="125">
        <f>-'Inversión 1 financiada'!V118</f>
        <v>0</v>
      </c>
      <c r="AL118" s="125">
        <f>-'Inversión 1 financiada'!W118</f>
        <v>0</v>
      </c>
      <c r="AM118" s="125">
        <f>-'Inversión 1 financiada'!X118</f>
        <v>0</v>
      </c>
      <c r="AN118" s="125">
        <f>-'Inversión 1 financiada'!Y118</f>
        <v>0</v>
      </c>
      <c r="AO118" s="125">
        <f>-'Inversión 1 financiada'!Z118</f>
        <v>0</v>
      </c>
      <c r="AP118" s="125">
        <f>-'Inversión 1 financiada'!AA118</f>
        <v>0</v>
      </c>
      <c r="AQ118" s="125">
        <f>-'Inversión 1 financiada'!AB118</f>
        <v>0</v>
      </c>
      <c r="AR118" s="125">
        <f>-'Inversión 1 financiada'!AC118</f>
        <v>0</v>
      </c>
      <c r="AS118" s="125">
        <f>-'Inversión 1 financiada'!AD118</f>
        <v>0</v>
      </c>
      <c r="AT118" s="125">
        <f>-'Inversión 1 financiada'!AE118</f>
        <v>0</v>
      </c>
      <c r="AU118" s="125">
        <f>-'Inversión 1 financiada'!AF118</f>
        <v>0</v>
      </c>
      <c r="AV118" s="125">
        <f>-'Inversión 1 financiada'!AG118</f>
        <v>0</v>
      </c>
      <c r="AW118" s="125">
        <f>-'Inversión 1 financiada'!AH118</f>
        <v>0</v>
      </c>
      <c r="AX118" s="125">
        <f>-'Inversión 1 financiada'!AI118</f>
        <v>0</v>
      </c>
      <c r="AY118" s="125">
        <f>-'Inversión 1 financiada'!AJ118</f>
        <v>0</v>
      </c>
      <c r="AZ118" s="125">
        <f>-'Inversión 1 financiada'!AK118</f>
        <v>0</v>
      </c>
      <c r="BA118" s="125">
        <f>-'Inversión 1 financiada'!AL118</f>
        <v>0</v>
      </c>
      <c r="BB118" s="125">
        <f>-'Inversión 1 financiada'!AM118</f>
        <v>0</v>
      </c>
      <c r="BC118" s="125">
        <f>-'Inversión 1 financiada'!AN118</f>
        <v>0</v>
      </c>
      <c r="BD118" s="125">
        <f>-'Inversión 1 financiada'!AO118</f>
        <v>0</v>
      </c>
      <c r="BE118" s="125">
        <f>-'Inversión 1 financiada'!AP118</f>
        <v>0</v>
      </c>
      <c r="BF118" s="125">
        <f>-'Inversión 1 financiada'!AQ118</f>
        <v>0</v>
      </c>
      <c r="BG118" s="125">
        <f>-'Inversión 1 financiada'!AR118</f>
        <v>0</v>
      </c>
      <c r="BH118" s="125">
        <f>-'Inversión 1 financiada'!AS118</f>
        <v>0</v>
      </c>
      <c r="BI118" s="125">
        <f>-'Inversión 1 financiada'!AT118</f>
        <v>0</v>
      </c>
      <c r="BJ118" s="125">
        <f>-'Inversión 1 financiada'!AU118</f>
        <v>0</v>
      </c>
      <c r="BK118" s="125">
        <f>-'Inversión 1 financiada'!AV118</f>
        <v>0</v>
      </c>
      <c r="BL118" s="125">
        <f>-'Inversión 1 financiada'!AW118</f>
        <v>0</v>
      </c>
      <c r="BM118" s="125">
        <f>-'Inversión 1 financiada'!AX118</f>
        <v>0</v>
      </c>
      <c r="BN118" s="125">
        <f>-'Inversión 1 financiada'!AY118</f>
        <v>0</v>
      </c>
      <c r="BO118" s="125">
        <f>-'Inversión 1 financiada'!AZ118</f>
        <v>0</v>
      </c>
      <c r="BP118" s="125">
        <f>-'Inversión 1 financiada'!BA118</f>
        <v>0</v>
      </c>
      <c r="BQ118" s="125">
        <f>-'Inversión 1 financiada'!BB118</f>
        <v>0</v>
      </c>
      <c r="BR118" s="125">
        <f>-'Inversión 1 financiada'!BC118</f>
        <v>0</v>
      </c>
    </row>
    <row r="119" spans="2:70" x14ac:dyDescent="0.25">
      <c r="B119" s="59" t="s">
        <v>111</v>
      </c>
      <c r="C119" s="62" t="str">
        <f>+VLOOKUP(B119,'resumen UCAP'!$A$5:$O$329,2,0)</f>
        <v>ETIQUETA LUMINARIA 70W NA</v>
      </c>
      <c r="D119" s="63">
        <f>+'Desmonte Infr. financiada'!D119</f>
        <v>81</v>
      </c>
      <c r="E119" s="63" t="str">
        <f>+VLOOKUP(B119,'resumen UCAP'!$A$5:$O$329,3,0)</f>
        <v>Un</v>
      </c>
      <c r="F119" s="64">
        <f>+VLOOKUP(B119,'resumen UCAP'!$A$5:$O$329,15,0)</f>
        <v>201799</v>
      </c>
      <c r="G119" s="123">
        <v>3</v>
      </c>
      <c r="H119" s="125"/>
      <c r="I119" s="125"/>
      <c r="J119" s="125"/>
      <c r="K119" s="125"/>
      <c r="L119" s="125"/>
      <c r="M119" s="125"/>
      <c r="N119" s="125"/>
      <c r="O119" s="125"/>
      <c r="P119" s="125"/>
      <c r="Q119" s="125"/>
      <c r="R119" s="125"/>
      <c r="S119" s="125"/>
      <c r="T119" s="125"/>
      <c r="U119" s="125"/>
      <c r="V119" s="125"/>
      <c r="W119" s="125">
        <f>-'Inversión 1 financiada'!H119</f>
        <v>0</v>
      </c>
      <c r="X119" s="125">
        <f>-'Inversión 1 financiada'!I119</f>
        <v>0</v>
      </c>
      <c r="Y119" s="125">
        <f>-'Inversión 1 financiada'!J119</f>
        <v>0</v>
      </c>
      <c r="Z119" s="125">
        <f>-'Inversión 1 financiada'!K119</f>
        <v>0</v>
      </c>
      <c r="AA119" s="125">
        <f>-'Inversión 1 financiada'!L119</f>
        <v>0</v>
      </c>
      <c r="AB119" s="125">
        <f>-'Inversión 1 financiada'!M119</f>
        <v>0</v>
      </c>
      <c r="AC119" s="125">
        <f>-'Inversión 1 financiada'!N119</f>
        <v>0</v>
      </c>
      <c r="AD119" s="125">
        <f>-'Inversión 1 financiada'!O119</f>
        <v>0</v>
      </c>
      <c r="AE119" s="125">
        <f>-'Inversión 1 financiada'!P119</f>
        <v>0</v>
      </c>
      <c r="AF119" s="125">
        <f>-'Inversión 1 financiada'!Q119</f>
        <v>0</v>
      </c>
      <c r="AG119" s="125">
        <f>-'Inversión 1 financiada'!R119</f>
        <v>0</v>
      </c>
      <c r="AH119" s="125">
        <f>-'Inversión 1 financiada'!S119</f>
        <v>0</v>
      </c>
      <c r="AI119" s="125">
        <f>-'Inversión 1 financiada'!T119</f>
        <v>0</v>
      </c>
      <c r="AJ119" s="125">
        <f>-'Inversión 1 financiada'!U119</f>
        <v>0</v>
      </c>
      <c r="AK119" s="125">
        <f>-'Inversión 1 financiada'!V119</f>
        <v>0</v>
      </c>
      <c r="AL119" s="125">
        <f>-'Inversión 1 financiada'!W119</f>
        <v>0</v>
      </c>
      <c r="AM119" s="125">
        <f>-'Inversión 1 financiada'!X119</f>
        <v>0</v>
      </c>
      <c r="AN119" s="125">
        <f>-'Inversión 1 financiada'!Y119</f>
        <v>0</v>
      </c>
      <c r="AO119" s="125">
        <f>-'Inversión 1 financiada'!Z119</f>
        <v>0</v>
      </c>
      <c r="AP119" s="125">
        <f>-'Inversión 1 financiada'!AA119</f>
        <v>0</v>
      </c>
      <c r="AQ119" s="125">
        <f>-'Inversión 1 financiada'!AB119</f>
        <v>0</v>
      </c>
      <c r="AR119" s="125">
        <f>-'Inversión 1 financiada'!AC119</f>
        <v>0</v>
      </c>
      <c r="AS119" s="125">
        <f>-'Inversión 1 financiada'!AD119</f>
        <v>0</v>
      </c>
      <c r="AT119" s="125">
        <f>-'Inversión 1 financiada'!AE119</f>
        <v>0</v>
      </c>
      <c r="AU119" s="125">
        <f>-'Inversión 1 financiada'!AF119</f>
        <v>0</v>
      </c>
      <c r="AV119" s="125">
        <f>-'Inversión 1 financiada'!AG119</f>
        <v>0</v>
      </c>
      <c r="AW119" s="125">
        <f>-'Inversión 1 financiada'!AH119</f>
        <v>0</v>
      </c>
      <c r="AX119" s="125">
        <f>-'Inversión 1 financiada'!AI119</f>
        <v>0</v>
      </c>
      <c r="AY119" s="125">
        <f>-'Inversión 1 financiada'!AJ119</f>
        <v>0</v>
      </c>
      <c r="AZ119" s="125">
        <f>-'Inversión 1 financiada'!AK119</f>
        <v>0</v>
      </c>
      <c r="BA119" s="125">
        <f>-'Inversión 1 financiada'!AL119</f>
        <v>0</v>
      </c>
      <c r="BB119" s="125">
        <f>-'Inversión 1 financiada'!AM119</f>
        <v>0</v>
      </c>
      <c r="BC119" s="125">
        <f>-'Inversión 1 financiada'!AN119</f>
        <v>0</v>
      </c>
      <c r="BD119" s="125">
        <f>-'Inversión 1 financiada'!AO119</f>
        <v>0</v>
      </c>
      <c r="BE119" s="125">
        <f>-'Inversión 1 financiada'!AP119</f>
        <v>0</v>
      </c>
      <c r="BF119" s="125">
        <f>-'Inversión 1 financiada'!AQ119</f>
        <v>0</v>
      </c>
      <c r="BG119" s="125">
        <f>-'Inversión 1 financiada'!AR119</f>
        <v>0</v>
      </c>
      <c r="BH119" s="125">
        <f>-'Inversión 1 financiada'!AS119</f>
        <v>0</v>
      </c>
      <c r="BI119" s="125">
        <f>-'Inversión 1 financiada'!AT119</f>
        <v>0</v>
      </c>
      <c r="BJ119" s="125">
        <f>-'Inversión 1 financiada'!AU119</f>
        <v>0</v>
      </c>
      <c r="BK119" s="125">
        <f>-'Inversión 1 financiada'!AV119</f>
        <v>0</v>
      </c>
      <c r="BL119" s="125">
        <f>-'Inversión 1 financiada'!AW119</f>
        <v>0</v>
      </c>
      <c r="BM119" s="125">
        <f>-'Inversión 1 financiada'!AX119</f>
        <v>0</v>
      </c>
      <c r="BN119" s="125">
        <f>-'Inversión 1 financiada'!AY119</f>
        <v>0</v>
      </c>
      <c r="BO119" s="125">
        <f>-'Inversión 1 financiada'!AZ119</f>
        <v>0</v>
      </c>
      <c r="BP119" s="125">
        <f>-'Inversión 1 financiada'!BA119</f>
        <v>0</v>
      </c>
      <c r="BQ119" s="125">
        <f>-'Inversión 1 financiada'!BB119</f>
        <v>0</v>
      </c>
      <c r="BR119" s="125">
        <f>-'Inversión 1 financiada'!BC119</f>
        <v>0</v>
      </c>
    </row>
    <row r="120" spans="2:70" x14ac:dyDescent="0.25">
      <c r="B120" s="59" t="s">
        <v>532</v>
      </c>
      <c r="C120" s="62" t="str">
        <f>+VLOOKUP(B120,'resumen UCAP'!$A$5:$O$329,2,0)</f>
        <v>PROYECTOR MH 250W SEGUND</v>
      </c>
      <c r="D120" s="63">
        <f>+'Desmonte Infr. financiada'!D120</f>
        <v>279</v>
      </c>
      <c r="E120" s="63" t="str">
        <f>+VLOOKUP(B120,'resumen UCAP'!$A$5:$O$329,3,0)</f>
        <v>Un</v>
      </c>
      <c r="F120" s="64">
        <f>+VLOOKUP(B120,'resumen UCAP'!$A$5:$O$329,15,0)</f>
        <v>413027</v>
      </c>
      <c r="G120" s="124">
        <v>1</v>
      </c>
      <c r="H120" s="125"/>
      <c r="I120" s="125"/>
      <c r="J120" s="125"/>
      <c r="K120" s="125"/>
      <c r="L120" s="125"/>
      <c r="M120" s="125"/>
      <c r="N120" s="125"/>
      <c r="O120" s="125"/>
      <c r="P120" s="125"/>
      <c r="Q120" s="125"/>
      <c r="R120" s="125"/>
      <c r="S120" s="125"/>
      <c r="T120" s="125"/>
      <c r="U120" s="125"/>
      <c r="V120" s="125"/>
      <c r="W120" s="125">
        <f>-'Inversión 1 financiada'!H120</f>
        <v>0</v>
      </c>
      <c r="X120" s="125">
        <f>-'Inversión 1 financiada'!I120</f>
        <v>0</v>
      </c>
      <c r="Y120" s="125">
        <f>-'Inversión 1 financiada'!J120</f>
        <v>0</v>
      </c>
      <c r="Z120" s="125">
        <f>-'Inversión 1 financiada'!K120</f>
        <v>0</v>
      </c>
      <c r="AA120" s="125">
        <f>-'Inversión 1 financiada'!L120</f>
        <v>0</v>
      </c>
      <c r="AB120" s="125">
        <f>-'Inversión 1 financiada'!M120</f>
        <v>0</v>
      </c>
      <c r="AC120" s="125">
        <f>-'Inversión 1 financiada'!N120</f>
        <v>0</v>
      </c>
      <c r="AD120" s="125">
        <f>-'Inversión 1 financiada'!O120</f>
        <v>0</v>
      </c>
      <c r="AE120" s="125">
        <f>-'Inversión 1 financiada'!P120</f>
        <v>0</v>
      </c>
      <c r="AF120" s="125">
        <f>-'Inversión 1 financiada'!Q120</f>
        <v>0</v>
      </c>
      <c r="AG120" s="125">
        <f>-'Inversión 1 financiada'!R120</f>
        <v>0</v>
      </c>
      <c r="AH120" s="125">
        <f>-'Inversión 1 financiada'!S120</f>
        <v>0</v>
      </c>
      <c r="AI120" s="125">
        <f>-'Inversión 1 financiada'!T120</f>
        <v>0</v>
      </c>
      <c r="AJ120" s="125">
        <f>-'Inversión 1 financiada'!U120</f>
        <v>0</v>
      </c>
      <c r="AK120" s="125">
        <f>-'Inversión 1 financiada'!V120</f>
        <v>0</v>
      </c>
      <c r="AL120" s="125">
        <f>-'Inversión 1 financiada'!W120</f>
        <v>0</v>
      </c>
      <c r="AM120" s="125">
        <f>-'Inversión 1 financiada'!X120</f>
        <v>0</v>
      </c>
      <c r="AN120" s="125">
        <f>-'Inversión 1 financiada'!Y120</f>
        <v>0</v>
      </c>
      <c r="AO120" s="125">
        <f>-'Inversión 1 financiada'!Z120</f>
        <v>0</v>
      </c>
      <c r="AP120" s="125">
        <f>-'Inversión 1 financiada'!AA120</f>
        <v>0</v>
      </c>
      <c r="AQ120" s="125">
        <f>-'Inversión 1 financiada'!AB120</f>
        <v>0</v>
      </c>
      <c r="AR120" s="125">
        <f>-'Inversión 1 financiada'!AC120</f>
        <v>0</v>
      </c>
      <c r="AS120" s="125">
        <f>-'Inversión 1 financiada'!AD120</f>
        <v>0</v>
      </c>
      <c r="AT120" s="125">
        <f>-'Inversión 1 financiada'!AE120</f>
        <v>0</v>
      </c>
      <c r="AU120" s="125">
        <f>-'Inversión 1 financiada'!AF120</f>
        <v>0</v>
      </c>
      <c r="AV120" s="125">
        <f>-'Inversión 1 financiada'!AG120</f>
        <v>0</v>
      </c>
      <c r="AW120" s="125">
        <f>-'Inversión 1 financiada'!AH120</f>
        <v>0</v>
      </c>
      <c r="AX120" s="125">
        <f>-'Inversión 1 financiada'!AI120</f>
        <v>0</v>
      </c>
      <c r="AY120" s="125">
        <f>-'Inversión 1 financiada'!AJ120</f>
        <v>0</v>
      </c>
      <c r="AZ120" s="125">
        <f>-'Inversión 1 financiada'!AK120</f>
        <v>0</v>
      </c>
      <c r="BA120" s="125">
        <f>-'Inversión 1 financiada'!AL120</f>
        <v>0</v>
      </c>
      <c r="BB120" s="125">
        <f>-'Inversión 1 financiada'!AM120</f>
        <v>0</v>
      </c>
      <c r="BC120" s="125">
        <f>-'Inversión 1 financiada'!AN120</f>
        <v>0</v>
      </c>
      <c r="BD120" s="125">
        <f>-'Inversión 1 financiada'!AO120</f>
        <v>0</v>
      </c>
      <c r="BE120" s="125">
        <f>-'Inversión 1 financiada'!AP120</f>
        <v>0</v>
      </c>
      <c r="BF120" s="125">
        <f>-'Inversión 1 financiada'!AQ120</f>
        <v>0</v>
      </c>
      <c r="BG120" s="125">
        <f>-'Inversión 1 financiada'!AR120</f>
        <v>0</v>
      </c>
      <c r="BH120" s="125">
        <f>-'Inversión 1 financiada'!AS120</f>
        <v>0</v>
      </c>
      <c r="BI120" s="125">
        <f>-'Inversión 1 financiada'!AT120</f>
        <v>0</v>
      </c>
      <c r="BJ120" s="125">
        <f>-'Inversión 1 financiada'!AU120</f>
        <v>0</v>
      </c>
      <c r="BK120" s="125">
        <f>-'Inversión 1 financiada'!AV120</f>
        <v>0</v>
      </c>
      <c r="BL120" s="125">
        <f>-'Inversión 1 financiada'!AW120</f>
        <v>0</v>
      </c>
      <c r="BM120" s="125">
        <f>-'Inversión 1 financiada'!AX120</f>
        <v>0</v>
      </c>
      <c r="BN120" s="125">
        <f>-'Inversión 1 financiada'!AY120</f>
        <v>0</v>
      </c>
      <c r="BO120" s="125">
        <f>-'Inversión 1 financiada'!AZ120</f>
        <v>0</v>
      </c>
      <c r="BP120" s="125">
        <f>-'Inversión 1 financiada'!BA120</f>
        <v>0</v>
      </c>
      <c r="BQ120" s="125">
        <f>-'Inversión 1 financiada'!BB120</f>
        <v>0</v>
      </c>
      <c r="BR120" s="125">
        <f>-'Inversión 1 financiada'!BC120</f>
        <v>0</v>
      </c>
    </row>
    <row r="121" spans="2:70" x14ac:dyDescent="0.25">
      <c r="B121" s="59" t="s">
        <v>533</v>
      </c>
      <c r="C121" s="62" t="str">
        <f>+VLOOKUP(B121,'resumen UCAP'!$A$5:$O$329,2,0)</f>
        <v>PROYECTOR MH 4000W SEGUND</v>
      </c>
      <c r="D121" s="63">
        <f>+'Desmonte Infr. financiada'!D121</f>
        <v>440</v>
      </c>
      <c r="E121" s="63" t="str">
        <f>+VLOOKUP(B121,'resumen UCAP'!$A$5:$O$329,3,0)</f>
        <v>Un</v>
      </c>
      <c r="F121" s="64">
        <f>+VLOOKUP(B121,'resumen UCAP'!$A$5:$O$329,15,0)</f>
        <v>509142</v>
      </c>
      <c r="G121" s="124">
        <v>1</v>
      </c>
      <c r="H121" s="125"/>
      <c r="I121" s="125"/>
      <c r="J121" s="125"/>
      <c r="K121" s="125"/>
      <c r="L121" s="125"/>
      <c r="M121" s="125"/>
      <c r="N121" s="125"/>
      <c r="O121" s="125"/>
      <c r="P121" s="125"/>
      <c r="Q121" s="125"/>
      <c r="R121" s="125"/>
      <c r="S121" s="125"/>
      <c r="T121" s="125"/>
      <c r="U121" s="125"/>
      <c r="V121" s="125"/>
      <c r="W121" s="125">
        <f>-'Inversión 1 financiada'!H121</f>
        <v>0</v>
      </c>
      <c r="X121" s="125">
        <f>-'Inversión 1 financiada'!I121</f>
        <v>0</v>
      </c>
      <c r="Y121" s="125">
        <f>-'Inversión 1 financiada'!J121</f>
        <v>0</v>
      </c>
      <c r="Z121" s="125">
        <f>-'Inversión 1 financiada'!K121</f>
        <v>0</v>
      </c>
      <c r="AA121" s="125">
        <f>-'Inversión 1 financiada'!L121</f>
        <v>0</v>
      </c>
      <c r="AB121" s="125">
        <f>-'Inversión 1 financiada'!M121</f>
        <v>0</v>
      </c>
      <c r="AC121" s="125">
        <f>-'Inversión 1 financiada'!N121</f>
        <v>0</v>
      </c>
      <c r="AD121" s="125">
        <f>-'Inversión 1 financiada'!O121</f>
        <v>0</v>
      </c>
      <c r="AE121" s="125">
        <f>-'Inversión 1 financiada'!P121</f>
        <v>0</v>
      </c>
      <c r="AF121" s="125">
        <f>-'Inversión 1 financiada'!Q121</f>
        <v>0</v>
      </c>
      <c r="AG121" s="125">
        <f>-'Inversión 1 financiada'!R121</f>
        <v>0</v>
      </c>
      <c r="AH121" s="125">
        <f>-'Inversión 1 financiada'!S121</f>
        <v>0</v>
      </c>
      <c r="AI121" s="125">
        <f>-'Inversión 1 financiada'!T121</f>
        <v>0</v>
      </c>
      <c r="AJ121" s="125">
        <f>-'Inversión 1 financiada'!U121</f>
        <v>0</v>
      </c>
      <c r="AK121" s="125">
        <f>-'Inversión 1 financiada'!V121</f>
        <v>0</v>
      </c>
      <c r="AL121" s="125">
        <f>-'Inversión 1 financiada'!W121</f>
        <v>0</v>
      </c>
      <c r="AM121" s="125">
        <f>-'Inversión 1 financiada'!X121</f>
        <v>0</v>
      </c>
      <c r="AN121" s="125">
        <f>-'Inversión 1 financiada'!Y121</f>
        <v>0</v>
      </c>
      <c r="AO121" s="125">
        <f>-'Inversión 1 financiada'!Z121</f>
        <v>0</v>
      </c>
      <c r="AP121" s="125">
        <f>-'Inversión 1 financiada'!AA121</f>
        <v>0</v>
      </c>
      <c r="AQ121" s="125">
        <f>-'Inversión 1 financiada'!AB121</f>
        <v>0</v>
      </c>
      <c r="AR121" s="125">
        <f>-'Inversión 1 financiada'!AC121</f>
        <v>0</v>
      </c>
      <c r="AS121" s="125">
        <f>-'Inversión 1 financiada'!AD121</f>
        <v>0</v>
      </c>
      <c r="AT121" s="125">
        <f>-'Inversión 1 financiada'!AE121</f>
        <v>0</v>
      </c>
      <c r="AU121" s="125">
        <f>-'Inversión 1 financiada'!AF121</f>
        <v>0</v>
      </c>
      <c r="AV121" s="125">
        <f>-'Inversión 1 financiada'!AG121</f>
        <v>0</v>
      </c>
      <c r="AW121" s="125">
        <f>-'Inversión 1 financiada'!AH121</f>
        <v>0</v>
      </c>
      <c r="AX121" s="125">
        <f>-'Inversión 1 financiada'!AI121</f>
        <v>0</v>
      </c>
      <c r="AY121" s="125">
        <f>-'Inversión 1 financiada'!AJ121</f>
        <v>0</v>
      </c>
      <c r="AZ121" s="125">
        <f>-'Inversión 1 financiada'!AK121</f>
        <v>0</v>
      </c>
      <c r="BA121" s="125">
        <f>-'Inversión 1 financiada'!AL121</f>
        <v>0</v>
      </c>
      <c r="BB121" s="125">
        <f>-'Inversión 1 financiada'!AM121</f>
        <v>0</v>
      </c>
      <c r="BC121" s="125">
        <f>-'Inversión 1 financiada'!AN121</f>
        <v>0</v>
      </c>
      <c r="BD121" s="125">
        <f>-'Inversión 1 financiada'!AO121</f>
        <v>0</v>
      </c>
      <c r="BE121" s="125">
        <f>-'Inversión 1 financiada'!AP121</f>
        <v>0</v>
      </c>
      <c r="BF121" s="125">
        <f>-'Inversión 1 financiada'!AQ121</f>
        <v>0</v>
      </c>
      <c r="BG121" s="125">
        <f>-'Inversión 1 financiada'!AR121</f>
        <v>0</v>
      </c>
      <c r="BH121" s="125">
        <f>-'Inversión 1 financiada'!AS121</f>
        <v>0</v>
      </c>
      <c r="BI121" s="125">
        <f>-'Inversión 1 financiada'!AT121</f>
        <v>0</v>
      </c>
      <c r="BJ121" s="125">
        <f>-'Inversión 1 financiada'!AU121</f>
        <v>0</v>
      </c>
      <c r="BK121" s="125">
        <f>-'Inversión 1 financiada'!AV121</f>
        <v>0</v>
      </c>
      <c r="BL121" s="125">
        <f>-'Inversión 1 financiada'!AW121</f>
        <v>0</v>
      </c>
      <c r="BM121" s="125">
        <f>-'Inversión 1 financiada'!AX121</f>
        <v>0</v>
      </c>
      <c r="BN121" s="125">
        <f>-'Inversión 1 financiada'!AY121</f>
        <v>0</v>
      </c>
      <c r="BO121" s="125">
        <f>-'Inversión 1 financiada'!AZ121</f>
        <v>0</v>
      </c>
      <c r="BP121" s="125">
        <f>-'Inversión 1 financiada'!BA121</f>
        <v>0</v>
      </c>
      <c r="BQ121" s="125">
        <f>-'Inversión 1 financiada'!BB121</f>
        <v>0</v>
      </c>
      <c r="BR121" s="125">
        <f>-'Inversión 1 financiada'!BC121</f>
        <v>0</v>
      </c>
    </row>
    <row r="122" spans="2:70" x14ac:dyDescent="0.25">
      <c r="B122" s="59" t="s">
        <v>534</v>
      </c>
      <c r="C122" s="62" t="str">
        <f>+VLOOKUP(B122,'resumen UCAP'!$A$5:$O$329,2,0)</f>
        <v>LUMINARIA NA 250 NUEVA</v>
      </c>
      <c r="D122" s="63">
        <f>+'Desmonte Infr. financiada'!D122</f>
        <v>279</v>
      </c>
      <c r="E122" s="63" t="str">
        <f>+VLOOKUP(B122,'resumen UCAP'!$A$5:$O$329,3,0)</f>
        <v>Un</v>
      </c>
      <c r="F122" s="64">
        <f>+VLOOKUP(B122,'resumen UCAP'!$A$5:$O$329,15,0)</f>
        <v>378325</v>
      </c>
      <c r="G122" s="123">
        <v>7</v>
      </c>
      <c r="H122" s="125"/>
      <c r="I122" s="125"/>
      <c r="J122" s="125"/>
      <c r="K122" s="125"/>
      <c r="L122" s="125"/>
      <c r="M122" s="125"/>
      <c r="N122" s="125"/>
      <c r="O122" s="125"/>
      <c r="P122" s="125"/>
      <c r="Q122" s="125"/>
      <c r="R122" s="125"/>
      <c r="S122" s="125"/>
      <c r="T122" s="125"/>
      <c r="U122" s="125"/>
      <c r="V122" s="125"/>
      <c r="W122" s="125">
        <f>-'Inversión 1 financiada'!H122</f>
        <v>0</v>
      </c>
      <c r="X122" s="125">
        <f>-'Inversión 1 financiada'!I122</f>
        <v>0</v>
      </c>
      <c r="Y122" s="125">
        <f>-'Inversión 1 financiada'!J122</f>
        <v>0</v>
      </c>
      <c r="Z122" s="125">
        <f>-'Inversión 1 financiada'!K122</f>
        <v>0</v>
      </c>
      <c r="AA122" s="125">
        <f>-'Inversión 1 financiada'!L122</f>
        <v>0</v>
      </c>
      <c r="AB122" s="125">
        <f>-'Inversión 1 financiada'!M122</f>
        <v>0</v>
      </c>
      <c r="AC122" s="125">
        <f>-'Inversión 1 financiada'!N122</f>
        <v>0</v>
      </c>
      <c r="AD122" s="125">
        <f>-'Inversión 1 financiada'!O122</f>
        <v>0</v>
      </c>
      <c r="AE122" s="125">
        <f>-'Inversión 1 financiada'!P122</f>
        <v>0</v>
      </c>
      <c r="AF122" s="125">
        <f>-'Inversión 1 financiada'!Q122</f>
        <v>0</v>
      </c>
      <c r="AG122" s="125">
        <f>-'Inversión 1 financiada'!R122</f>
        <v>0</v>
      </c>
      <c r="AH122" s="125">
        <f>-'Inversión 1 financiada'!S122</f>
        <v>0</v>
      </c>
      <c r="AI122" s="125">
        <f>-'Inversión 1 financiada'!T122</f>
        <v>0</v>
      </c>
      <c r="AJ122" s="125">
        <f>-'Inversión 1 financiada'!U122</f>
        <v>0</v>
      </c>
      <c r="AK122" s="125">
        <f>-'Inversión 1 financiada'!V122</f>
        <v>0</v>
      </c>
      <c r="AL122" s="125">
        <f>-'Inversión 1 financiada'!W122</f>
        <v>0</v>
      </c>
      <c r="AM122" s="125">
        <f>-'Inversión 1 financiada'!X122</f>
        <v>0</v>
      </c>
      <c r="AN122" s="125">
        <f>-'Inversión 1 financiada'!Y122</f>
        <v>0</v>
      </c>
      <c r="AO122" s="125">
        <f>-'Inversión 1 financiada'!Z122</f>
        <v>0</v>
      </c>
      <c r="AP122" s="125">
        <f>-'Inversión 1 financiada'!AA122</f>
        <v>0</v>
      </c>
      <c r="AQ122" s="125">
        <f>-'Inversión 1 financiada'!AB122</f>
        <v>0</v>
      </c>
      <c r="AR122" s="125">
        <f>-'Inversión 1 financiada'!AC122</f>
        <v>0</v>
      </c>
      <c r="AS122" s="125">
        <f>-'Inversión 1 financiada'!AD122</f>
        <v>0</v>
      </c>
      <c r="AT122" s="125">
        <f>-'Inversión 1 financiada'!AE122</f>
        <v>0</v>
      </c>
      <c r="AU122" s="125">
        <f>-'Inversión 1 financiada'!AF122</f>
        <v>0</v>
      </c>
      <c r="AV122" s="125">
        <f>-'Inversión 1 financiada'!AG122</f>
        <v>0</v>
      </c>
      <c r="AW122" s="125">
        <f>-'Inversión 1 financiada'!AH122</f>
        <v>0</v>
      </c>
      <c r="AX122" s="125">
        <f>-'Inversión 1 financiada'!AI122</f>
        <v>0</v>
      </c>
      <c r="AY122" s="125">
        <f>-'Inversión 1 financiada'!AJ122</f>
        <v>0</v>
      </c>
      <c r="AZ122" s="125">
        <f>-'Inversión 1 financiada'!AK122</f>
        <v>0</v>
      </c>
      <c r="BA122" s="125">
        <f>-'Inversión 1 financiada'!AL122</f>
        <v>0</v>
      </c>
      <c r="BB122" s="125">
        <f>-'Inversión 1 financiada'!AM122</f>
        <v>0</v>
      </c>
      <c r="BC122" s="125">
        <f>-'Inversión 1 financiada'!AN122</f>
        <v>0</v>
      </c>
      <c r="BD122" s="125">
        <f>-'Inversión 1 financiada'!AO122</f>
        <v>0</v>
      </c>
      <c r="BE122" s="125">
        <f>-'Inversión 1 financiada'!AP122</f>
        <v>0</v>
      </c>
      <c r="BF122" s="125">
        <f>-'Inversión 1 financiada'!AQ122</f>
        <v>0</v>
      </c>
      <c r="BG122" s="125">
        <f>-'Inversión 1 financiada'!AR122</f>
        <v>0</v>
      </c>
      <c r="BH122" s="125">
        <f>-'Inversión 1 financiada'!AS122</f>
        <v>0</v>
      </c>
      <c r="BI122" s="125">
        <f>-'Inversión 1 financiada'!AT122</f>
        <v>0</v>
      </c>
      <c r="BJ122" s="125">
        <f>-'Inversión 1 financiada'!AU122</f>
        <v>0</v>
      </c>
      <c r="BK122" s="125">
        <f>-'Inversión 1 financiada'!AV122</f>
        <v>0</v>
      </c>
      <c r="BL122" s="125">
        <f>-'Inversión 1 financiada'!AW122</f>
        <v>0</v>
      </c>
      <c r="BM122" s="125">
        <f>-'Inversión 1 financiada'!AX122</f>
        <v>0</v>
      </c>
      <c r="BN122" s="125">
        <f>-'Inversión 1 financiada'!AY122</f>
        <v>0</v>
      </c>
      <c r="BO122" s="125">
        <f>-'Inversión 1 financiada'!AZ122</f>
        <v>0</v>
      </c>
      <c r="BP122" s="125">
        <f>-'Inversión 1 financiada'!BA122</f>
        <v>0</v>
      </c>
      <c r="BQ122" s="125">
        <f>-'Inversión 1 financiada'!BB122</f>
        <v>0</v>
      </c>
      <c r="BR122" s="125">
        <f>-'Inversión 1 financiada'!BC122</f>
        <v>0</v>
      </c>
    </row>
    <row r="123" spans="2:70" x14ac:dyDescent="0.25">
      <c r="B123" s="59" t="s">
        <v>549</v>
      </c>
      <c r="C123" s="62" t="str">
        <f>+VLOOKUP(B123,'resumen UCAP'!$A$5:$O$329,2,0)</f>
        <v>Luminaria Led 150w</v>
      </c>
      <c r="D123" s="63">
        <f>+'Desmonte Infr. financiada'!D123</f>
        <v>150</v>
      </c>
      <c r="E123" s="63" t="str">
        <f>+VLOOKUP(B123,'resumen UCAP'!$A$5:$O$329,3,0)</f>
        <v>Un</v>
      </c>
      <c r="F123" s="64">
        <f>+VLOOKUP(B123,'resumen UCAP'!$A$5:$O$329,15,0)</f>
        <v>845605</v>
      </c>
      <c r="G123" s="61">
        <v>293</v>
      </c>
      <c r="H123" s="125"/>
      <c r="I123" s="125"/>
      <c r="J123" s="125"/>
      <c r="K123" s="125"/>
      <c r="L123" s="125"/>
      <c r="M123" s="125"/>
      <c r="N123" s="125"/>
      <c r="O123" s="125"/>
      <c r="P123" s="125"/>
      <c r="Q123" s="125"/>
      <c r="R123" s="125"/>
      <c r="S123" s="125"/>
      <c r="T123" s="125"/>
      <c r="U123" s="125"/>
      <c r="V123" s="125"/>
      <c r="W123" s="125">
        <f>-'Inversión 1 financiada'!H123</f>
        <v>0</v>
      </c>
      <c r="X123" s="125">
        <f>-'Inversión 1 financiada'!I123</f>
        <v>0</v>
      </c>
      <c r="Y123" s="125">
        <f>-'Inversión 1 financiada'!J123</f>
        <v>0</v>
      </c>
      <c r="Z123" s="125">
        <f>-'Inversión 1 financiada'!K123</f>
        <v>0</v>
      </c>
      <c r="AA123" s="125">
        <f>-'Inversión 1 financiada'!L123</f>
        <v>0</v>
      </c>
      <c r="AB123" s="125">
        <f>-'Inversión 1 financiada'!M123</f>
        <v>0</v>
      </c>
      <c r="AC123" s="125">
        <f>-'Inversión 1 financiada'!N123</f>
        <v>0</v>
      </c>
      <c r="AD123" s="125">
        <f>-'Inversión 1 financiada'!O123</f>
        <v>0</v>
      </c>
      <c r="AE123" s="125">
        <f>-'Inversión 1 financiada'!P123</f>
        <v>0</v>
      </c>
      <c r="AF123" s="125">
        <f>-'Inversión 1 financiada'!Q123</f>
        <v>0</v>
      </c>
      <c r="AG123" s="125">
        <f>-'Inversión 1 financiada'!R123</f>
        <v>0</v>
      </c>
      <c r="AH123" s="125">
        <f>-'Inversión 1 financiada'!S123</f>
        <v>0</v>
      </c>
      <c r="AI123" s="125">
        <f>-'Inversión 1 financiada'!T123</f>
        <v>0</v>
      </c>
      <c r="AJ123" s="125">
        <f>-'Inversión 1 financiada'!U123</f>
        <v>0</v>
      </c>
      <c r="AK123" s="125">
        <f>-'Inversión 1 financiada'!V123</f>
        <v>0</v>
      </c>
      <c r="AL123" s="125">
        <f>-'Inversión 1 financiada'!W123</f>
        <v>0</v>
      </c>
      <c r="AM123" s="125">
        <f>-'Inversión 1 financiada'!X123</f>
        <v>0</v>
      </c>
      <c r="AN123" s="125">
        <f>-'Inversión 1 financiada'!Y123</f>
        <v>0</v>
      </c>
      <c r="AO123" s="125">
        <f>-'Inversión 1 financiada'!Z123</f>
        <v>0</v>
      </c>
      <c r="AP123" s="125">
        <f>-'Inversión 1 financiada'!AA123</f>
        <v>0</v>
      </c>
      <c r="AQ123" s="125">
        <f>-'Inversión 1 financiada'!AB123</f>
        <v>0</v>
      </c>
      <c r="AR123" s="125">
        <f>-'Inversión 1 financiada'!AC123</f>
        <v>0</v>
      </c>
      <c r="AS123" s="125">
        <f>-'Inversión 1 financiada'!AD123</f>
        <v>0</v>
      </c>
      <c r="AT123" s="125">
        <f>-'Inversión 1 financiada'!AE123</f>
        <v>0</v>
      </c>
      <c r="AU123" s="125">
        <f>-'Inversión 1 financiada'!AF123</f>
        <v>0</v>
      </c>
      <c r="AV123" s="125">
        <f>-'Inversión 1 financiada'!AG123</f>
        <v>0</v>
      </c>
      <c r="AW123" s="125">
        <f>-'Inversión 1 financiada'!AH123</f>
        <v>0</v>
      </c>
      <c r="AX123" s="125">
        <f>-'Inversión 1 financiada'!AI123</f>
        <v>0</v>
      </c>
      <c r="AY123" s="125">
        <f>-'Inversión 1 financiada'!AJ123</f>
        <v>0</v>
      </c>
      <c r="AZ123" s="125">
        <f>-'Inversión 1 financiada'!AK123</f>
        <v>0</v>
      </c>
      <c r="BA123" s="125">
        <f>-'Inversión 1 financiada'!AL123</f>
        <v>0</v>
      </c>
      <c r="BB123" s="125">
        <f>-'Inversión 1 financiada'!AM123</f>
        <v>0</v>
      </c>
      <c r="BC123" s="125">
        <f>-'Inversión 1 financiada'!AN123</f>
        <v>0</v>
      </c>
      <c r="BD123" s="125">
        <f>-'Inversión 1 financiada'!AO123</f>
        <v>0</v>
      </c>
      <c r="BE123" s="125">
        <f>-'Inversión 1 financiada'!AP123</f>
        <v>0</v>
      </c>
      <c r="BF123" s="125">
        <f>-'Inversión 1 financiada'!AQ123</f>
        <v>0</v>
      </c>
      <c r="BG123" s="125">
        <f>-'Inversión 1 financiada'!AR123</f>
        <v>0</v>
      </c>
      <c r="BH123" s="125">
        <f>-'Inversión 1 financiada'!AS123</f>
        <v>0</v>
      </c>
      <c r="BI123" s="125">
        <f>-'Inversión 1 financiada'!AT123</f>
        <v>0</v>
      </c>
      <c r="BJ123" s="125">
        <f>-'Inversión 1 financiada'!AU123</f>
        <v>0</v>
      </c>
      <c r="BK123" s="125">
        <f>-'Inversión 1 financiada'!AV123</f>
        <v>0</v>
      </c>
      <c r="BL123" s="125">
        <f>-'Inversión 1 financiada'!AW123</f>
        <v>0</v>
      </c>
      <c r="BM123" s="125">
        <f>-'Inversión 1 financiada'!AX123</f>
        <v>0</v>
      </c>
      <c r="BN123" s="125">
        <f>-'Inversión 1 financiada'!AY123</f>
        <v>0</v>
      </c>
      <c r="BO123" s="125">
        <f>-'Inversión 1 financiada'!AZ123</f>
        <v>0</v>
      </c>
      <c r="BP123" s="125">
        <f>-'Inversión 1 financiada'!BA123</f>
        <v>0</v>
      </c>
      <c r="BQ123" s="125">
        <f>-'Inversión 1 financiada'!BB123</f>
        <v>0</v>
      </c>
      <c r="BR123" s="125">
        <f>-'Inversión 1 financiada'!BC123</f>
        <v>0</v>
      </c>
    </row>
    <row r="124" spans="2:70" x14ac:dyDescent="0.25">
      <c r="B124" s="59" t="s">
        <v>550</v>
      </c>
      <c r="C124" s="62" t="str">
        <f>+VLOOKUP(B124,'resumen UCAP'!$A$5:$O$329,2,0)</f>
        <v>Luminaria Led 40w</v>
      </c>
      <c r="D124" s="63">
        <f>+'Desmonte Infr. financiada'!D124</f>
        <v>40</v>
      </c>
      <c r="E124" s="63" t="str">
        <f>+VLOOKUP(B124,'resumen UCAP'!$A$5:$O$329,3,0)</f>
        <v>Un</v>
      </c>
      <c r="F124" s="64">
        <f>+VLOOKUP(B124,'resumen UCAP'!$A$5:$O$329,15,0)</f>
        <v>321869</v>
      </c>
      <c r="G124" s="61">
        <v>54</v>
      </c>
      <c r="H124" s="125"/>
      <c r="I124" s="125"/>
      <c r="J124" s="125"/>
      <c r="K124" s="125"/>
      <c r="L124" s="125"/>
      <c r="M124" s="125"/>
      <c r="N124" s="125"/>
      <c r="O124" s="125"/>
      <c r="P124" s="125"/>
      <c r="Q124" s="125"/>
      <c r="R124" s="125"/>
      <c r="S124" s="125"/>
      <c r="T124" s="125"/>
      <c r="U124" s="125"/>
      <c r="V124" s="125"/>
      <c r="W124" s="125">
        <f>-'Inversión 1 financiada'!H124</f>
        <v>0</v>
      </c>
      <c r="X124" s="125">
        <f>-'Inversión 1 financiada'!I124</f>
        <v>0</v>
      </c>
      <c r="Y124" s="125">
        <f>-'Inversión 1 financiada'!J124</f>
        <v>0</v>
      </c>
      <c r="Z124" s="125">
        <f>-'Inversión 1 financiada'!K124</f>
        <v>0</v>
      </c>
      <c r="AA124" s="125">
        <f>-'Inversión 1 financiada'!L124</f>
        <v>0</v>
      </c>
      <c r="AB124" s="125">
        <f>-'Inversión 1 financiada'!M124</f>
        <v>0</v>
      </c>
      <c r="AC124" s="125">
        <f>-'Inversión 1 financiada'!N124</f>
        <v>0</v>
      </c>
      <c r="AD124" s="125">
        <f>-'Inversión 1 financiada'!O124</f>
        <v>0</v>
      </c>
      <c r="AE124" s="125">
        <f>-'Inversión 1 financiada'!P124</f>
        <v>0</v>
      </c>
      <c r="AF124" s="125">
        <f>-'Inversión 1 financiada'!Q124</f>
        <v>0</v>
      </c>
      <c r="AG124" s="125">
        <f>-'Inversión 1 financiada'!R124</f>
        <v>0</v>
      </c>
      <c r="AH124" s="125">
        <f>-'Inversión 1 financiada'!S124</f>
        <v>0</v>
      </c>
      <c r="AI124" s="125">
        <f>-'Inversión 1 financiada'!T124</f>
        <v>0</v>
      </c>
      <c r="AJ124" s="125">
        <f>-'Inversión 1 financiada'!U124</f>
        <v>0</v>
      </c>
      <c r="AK124" s="125">
        <f>-'Inversión 1 financiada'!V124</f>
        <v>0</v>
      </c>
      <c r="AL124" s="125">
        <f>-'Inversión 1 financiada'!W124</f>
        <v>0</v>
      </c>
      <c r="AM124" s="125">
        <f>-'Inversión 1 financiada'!X124</f>
        <v>0</v>
      </c>
      <c r="AN124" s="125">
        <f>-'Inversión 1 financiada'!Y124</f>
        <v>0</v>
      </c>
      <c r="AO124" s="125">
        <f>-'Inversión 1 financiada'!Z124</f>
        <v>0</v>
      </c>
      <c r="AP124" s="125">
        <f>-'Inversión 1 financiada'!AA124</f>
        <v>0</v>
      </c>
      <c r="AQ124" s="125">
        <f>-'Inversión 1 financiada'!AB124</f>
        <v>0</v>
      </c>
      <c r="AR124" s="125">
        <f>-'Inversión 1 financiada'!AC124</f>
        <v>0</v>
      </c>
      <c r="AS124" s="125">
        <f>-'Inversión 1 financiada'!AD124</f>
        <v>0</v>
      </c>
      <c r="AT124" s="125">
        <f>-'Inversión 1 financiada'!AE124</f>
        <v>0</v>
      </c>
      <c r="AU124" s="125">
        <f>-'Inversión 1 financiada'!AF124</f>
        <v>0</v>
      </c>
      <c r="AV124" s="125">
        <f>-'Inversión 1 financiada'!AG124</f>
        <v>0</v>
      </c>
      <c r="AW124" s="125">
        <f>-'Inversión 1 financiada'!AH124</f>
        <v>0</v>
      </c>
      <c r="AX124" s="125">
        <f>-'Inversión 1 financiada'!AI124</f>
        <v>0</v>
      </c>
      <c r="AY124" s="125">
        <f>-'Inversión 1 financiada'!AJ124</f>
        <v>0</v>
      </c>
      <c r="AZ124" s="125">
        <f>-'Inversión 1 financiada'!AK124</f>
        <v>0</v>
      </c>
      <c r="BA124" s="125">
        <f>-'Inversión 1 financiada'!AL124</f>
        <v>0</v>
      </c>
      <c r="BB124" s="125">
        <f>-'Inversión 1 financiada'!AM124</f>
        <v>0</v>
      </c>
      <c r="BC124" s="125">
        <f>-'Inversión 1 financiada'!AN124</f>
        <v>0</v>
      </c>
      <c r="BD124" s="125">
        <f>-'Inversión 1 financiada'!AO124</f>
        <v>0</v>
      </c>
      <c r="BE124" s="125">
        <f>-'Inversión 1 financiada'!AP124</f>
        <v>0</v>
      </c>
      <c r="BF124" s="125">
        <f>-'Inversión 1 financiada'!AQ124</f>
        <v>0</v>
      </c>
      <c r="BG124" s="125">
        <f>-'Inversión 1 financiada'!AR124</f>
        <v>0</v>
      </c>
      <c r="BH124" s="125">
        <f>-'Inversión 1 financiada'!AS124</f>
        <v>0</v>
      </c>
      <c r="BI124" s="125">
        <f>-'Inversión 1 financiada'!AT124</f>
        <v>0</v>
      </c>
      <c r="BJ124" s="125">
        <f>-'Inversión 1 financiada'!AU124</f>
        <v>0</v>
      </c>
      <c r="BK124" s="125">
        <f>-'Inversión 1 financiada'!AV124</f>
        <v>0</v>
      </c>
      <c r="BL124" s="125">
        <f>-'Inversión 1 financiada'!AW124</f>
        <v>0</v>
      </c>
      <c r="BM124" s="125">
        <f>-'Inversión 1 financiada'!AX124</f>
        <v>0</v>
      </c>
      <c r="BN124" s="125">
        <f>-'Inversión 1 financiada'!AY124</f>
        <v>0</v>
      </c>
      <c r="BO124" s="125">
        <f>-'Inversión 1 financiada'!AZ124</f>
        <v>0</v>
      </c>
      <c r="BP124" s="125">
        <f>-'Inversión 1 financiada'!BA124</f>
        <v>0</v>
      </c>
      <c r="BQ124" s="125">
        <f>-'Inversión 1 financiada'!BB124</f>
        <v>0</v>
      </c>
      <c r="BR124" s="125">
        <f>-'Inversión 1 financiada'!BC124</f>
        <v>0</v>
      </c>
    </row>
    <row r="125" spans="2:70" x14ac:dyDescent="0.25">
      <c r="B125" s="59" t="s">
        <v>551</v>
      </c>
      <c r="C125" s="62" t="str">
        <f>+VLOOKUP(B125,'resumen UCAP'!$A$5:$O$329,2,0)</f>
        <v>Proyector led 50w</v>
      </c>
      <c r="D125" s="63">
        <f>+'Desmonte Infr. financiada'!D125</f>
        <v>50</v>
      </c>
      <c r="E125" s="63" t="str">
        <f>+VLOOKUP(B125,'resumen UCAP'!$A$5:$O$329,3,0)</f>
        <v>Un</v>
      </c>
      <c r="F125" s="64">
        <f>+VLOOKUP(B125,'resumen UCAP'!$A$5:$O$329,15,0)</f>
        <v>259754</v>
      </c>
      <c r="G125" s="61">
        <v>21</v>
      </c>
      <c r="H125" s="125"/>
      <c r="I125" s="125"/>
      <c r="J125" s="125"/>
      <c r="K125" s="125"/>
      <c r="L125" s="125"/>
      <c r="M125" s="125"/>
      <c r="N125" s="125"/>
      <c r="O125" s="125"/>
      <c r="P125" s="125"/>
      <c r="Q125" s="125"/>
      <c r="R125" s="125"/>
      <c r="S125" s="125"/>
      <c r="T125" s="125"/>
      <c r="U125" s="125"/>
      <c r="V125" s="125"/>
      <c r="W125" s="125">
        <f>-'Inversión 1 financiada'!H125</f>
        <v>0</v>
      </c>
      <c r="X125" s="125">
        <f>-'Inversión 1 financiada'!I125</f>
        <v>0</v>
      </c>
      <c r="Y125" s="125">
        <f>-'Inversión 1 financiada'!J125</f>
        <v>0</v>
      </c>
      <c r="Z125" s="125">
        <f>-'Inversión 1 financiada'!K125</f>
        <v>0</v>
      </c>
      <c r="AA125" s="125">
        <f>-'Inversión 1 financiada'!L125</f>
        <v>0</v>
      </c>
      <c r="AB125" s="125">
        <f>-'Inversión 1 financiada'!M125</f>
        <v>0</v>
      </c>
      <c r="AC125" s="125">
        <f>-'Inversión 1 financiada'!N125</f>
        <v>0</v>
      </c>
      <c r="AD125" s="125">
        <f>-'Inversión 1 financiada'!O125</f>
        <v>0</v>
      </c>
      <c r="AE125" s="125">
        <f>-'Inversión 1 financiada'!P125</f>
        <v>0</v>
      </c>
      <c r="AF125" s="125">
        <f>-'Inversión 1 financiada'!Q125</f>
        <v>0</v>
      </c>
      <c r="AG125" s="125">
        <f>-'Inversión 1 financiada'!R125</f>
        <v>0</v>
      </c>
      <c r="AH125" s="125">
        <f>-'Inversión 1 financiada'!S125</f>
        <v>0</v>
      </c>
      <c r="AI125" s="125">
        <f>-'Inversión 1 financiada'!T125</f>
        <v>0</v>
      </c>
      <c r="AJ125" s="125">
        <f>-'Inversión 1 financiada'!U125</f>
        <v>0</v>
      </c>
      <c r="AK125" s="125">
        <f>-'Inversión 1 financiada'!V125</f>
        <v>0</v>
      </c>
      <c r="AL125" s="125">
        <f>-'Inversión 1 financiada'!W125</f>
        <v>0</v>
      </c>
      <c r="AM125" s="125">
        <f>-'Inversión 1 financiada'!X125</f>
        <v>0</v>
      </c>
      <c r="AN125" s="125">
        <f>-'Inversión 1 financiada'!Y125</f>
        <v>0</v>
      </c>
      <c r="AO125" s="125">
        <f>-'Inversión 1 financiada'!Z125</f>
        <v>0</v>
      </c>
      <c r="AP125" s="125">
        <f>-'Inversión 1 financiada'!AA125</f>
        <v>0</v>
      </c>
      <c r="AQ125" s="125">
        <f>-'Inversión 1 financiada'!AB125</f>
        <v>0</v>
      </c>
      <c r="AR125" s="125">
        <f>-'Inversión 1 financiada'!AC125</f>
        <v>0</v>
      </c>
      <c r="AS125" s="125">
        <f>-'Inversión 1 financiada'!AD125</f>
        <v>0</v>
      </c>
      <c r="AT125" s="125">
        <f>-'Inversión 1 financiada'!AE125</f>
        <v>0</v>
      </c>
      <c r="AU125" s="125">
        <f>-'Inversión 1 financiada'!AF125</f>
        <v>0</v>
      </c>
      <c r="AV125" s="125">
        <f>-'Inversión 1 financiada'!AG125</f>
        <v>0</v>
      </c>
      <c r="AW125" s="125">
        <f>-'Inversión 1 financiada'!AH125</f>
        <v>0</v>
      </c>
      <c r="AX125" s="125">
        <f>-'Inversión 1 financiada'!AI125</f>
        <v>0</v>
      </c>
      <c r="AY125" s="125">
        <f>-'Inversión 1 financiada'!AJ125</f>
        <v>0</v>
      </c>
      <c r="AZ125" s="125">
        <f>-'Inversión 1 financiada'!AK125</f>
        <v>0</v>
      </c>
      <c r="BA125" s="125">
        <f>-'Inversión 1 financiada'!AL125</f>
        <v>0</v>
      </c>
      <c r="BB125" s="125">
        <f>-'Inversión 1 financiada'!AM125</f>
        <v>0</v>
      </c>
      <c r="BC125" s="125">
        <f>-'Inversión 1 financiada'!AN125</f>
        <v>0</v>
      </c>
      <c r="BD125" s="125">
        <f>-'Inversión 1 financiada'!AO125</f>
        <v>0</v>
      </c>
      <c r="BE125" s="125">
        <f>-'Inversión 1 financiada'!AP125</f>
        <v>0</v>
      </c>
      <c r="BF125" s="125">
        <f>-'Inversión 1 financiada'!AQ125</f>
        <v>0</v>
      </c>
      <c r="BG125" s="125">
        <f>-'Inversión 1 financiada'!AR125</f>
        <v>0</v>
      </c>
      <c r="BH125" s="125">
        <f>-'Inversión 1 financiada'!AS125</f>
        <v>0</v>
      </c>
      <c r="BI125" s="125">
        <f>-'Inversión 1 financiada'!AT125</f>
        <v>0</v>
      </c>
      <c r="BJ125" s="125">
        <f>-'Inversión 1 financiada'!AU125</f>
        <v>0</v>
      </c>
      <c r="BK125" s="125">
        <f>-'Inversión 1 financiada'!AV125</f>
        <v>0</v>
      </c>
      <c r="BL125" s="125">
        <f>-'Inversión 1 financiada'!AW125</f>
        <v>0</v>
      </c>
      <c r="BM125" s="125">
        <f>-'Inversión 1 financiada'!AX125</f>
        <v>0</v>
      </c>
      <c r="BN125" s="125">
        <f>-'Inversión 1 financiada'!AY125</f>
        <v>0</v>
      </c>
      <c r="BO125" s="125">
        <f>-'Inversión 1 financiada'!AZ125</f>
        <v>0</v>
      </c>
      <c r="BP125" s="125">
        <f>-'Inversión 1 financiada'!BA125</f>
        <v>0</v>
      </c>
      <c r="BQ125" s="125">
        <f>-'Inversión 1 financiada'!BB125</f>
        <v>0</v>
      </c>
      <c r="BR125" s="125">
        <f>-'Inversión 1 financiada'!BC125</f>
        <v>0</v>
      </c>
    </row>
    <row r="126" spans="2:70" x14ac:dyDescent="0.25">
      <c r="B126" s="59" t="s">
        <v>552</v>
      </c>
      <c r="C126" s="62" t="str">
        <f>+VLOOKUP(B126,'resumen UCAP'!$A$5:$O$329,2,0)</f>
        <v>Luminaria Led 60w</v>
      </c>
      <c r="D126" s="63">
        <f>+'Desmonte Infr. financiada'!D126</f>
        <v>60</v>
      </c>
      <c r="E126" s="63" t="str">
        <f>+VLOOKUP(B126,'resumen UCAP'!$A$5:$O$329,3,0)</f>
        <v>Un</v>
      </c>
      <c r="F126" s="64">
        <f>+VLOOKUP(B126,'resumen UCAP'!$A$5:$O$329,15,0)</f>
        <v>387336</v>
      </c>
      <c r="G126" s="61">
        <v>28</v>
      </c>
      <c r="H126" s="125"/>
      <c r="I126" s="125"/>
      <c r="J126" s="125"/>
      <c r="K126" s="125"/>
      <c r="L126" s="125"/>
      <c r="M126" s="125"/>
      <c r="N126" s="125"/>
      <c r="O126" s="125"/>
      <c r="P126" s="125"/>
      <c r="Q126" s="125"/>
      <c r="R126" s="125"/>
      <c r="S126" s="125"/>
      <c r="T126" s="125"/>
      <c r="U126" s="125"/>
      <c r="V126" s="125"/>
      <c r="W126" s="125">
        <f>-'Inversión 1 financiada'!H126</f>
        <v>0</v>
      </c>
      <c r="X126" s="125">
        <f>-'Inversión 1 financiada'!I126</f>
        <v>0</v>
      </c>
      <c r="Y126" s="125">
        <f>-'Inversión 1 financiada'!J126</f>
        <v>0</v>
      </c>
      <c r="Z126" s="125">
        <f>-'Inversión 1 financiada'!K126</f>
        <v>0</v>
      </c>
      <c r="AA126" s="125">
        <f>-'Inversión 1 financiada'!L126</f>
        <v>0</v>
      </c>
      <c r="AB126" s="125">
        <f>-'Inversión 1 financiada'!M126</f>
        <v>0</v>
      </c>
      <c r="AC126" s="125">
        <f>-'Inversión 1 financiada'!N126</f>
        <v>0</v>
      </c>
      <c r="AD126" s="125">
        <f>-'Inversión 1 financiada'!O126</f>
        <v>0</v>
      </c>
      <c r="AE126" s="125">
        <f>-'Inversión 1 financiada'!P126</f>
        <v>0</v>
      </c>
      <c r="AF126" s="125">
        <f>-'Inversión 1 financiada'!Q126</f>
        <v>0</v>
      </c>
      <c r="AG126" s="125">
        <f>-'Inversión 1 financiada'!R126</f>
        <v>0</v>
      </c>
      <c r="AH126" s="125">
        <f>-'Inversión 1 financiada'!S126</f>
        <v>0</v>
      </c>
      <c r="AI126" s="125">
        <f>-'Inversión 1 financiada'!T126</f>
        <v>0</v>
      </c>
      <c r="AJ126" s="125">
        <f>-'Inversión 1 financiada'!U126</f>
        <v>0</v>
      </c>
      <c r="AK126" s="125">
        <f>-'Inversión 1 financiada'!V126</f>
        <v>0</v>
      </c>
      <c r="AL126" s="125">
        <f>-'Inversión 1 financiada'!W126</f>
        <v>0</v>
      </c>
      <c r="AM126" s="125">
        <f>-'Inversión 1 financiada'!X126</f>
        <v>0</v>
      </c>
      <c r="AN126" s="125">
        <f>-'Inversión 1 financiada'!Y126</f>
        <v>0</v>
      </c>
      <c r="AO126" s="125">
        <f>-'Inversión 1 financiada'!Z126</f>
        <v>0</v>
      </c>
      <c r="AP126" s="125">
        <f>-'Inversión 1 financiada'!AA126</f>
        <v>0</v>
      </c>
      <c r="AQ126" s="125">
        <f>-'Inversión 1 financiada'!AB126</f>
        <v>0</v>
      </c>
      <c r="AR126" s="125">
        <f>-'Inversión 1 financiada'!AC126</f>
        <v>0</v>
      </c>
      <c r="AS126" s="125">
        <f>-'Inversión 1 financiada'!AD126</f>
        <v>0</v>
      </c>
      <c r="AT126" s="125">
        <f>-'Inversión 1 financiada'!AE126</f>
        <v>0</v>
      </c>
      <c r="AU126" s="125">
        <f>-'Inversión 1 financiada'!AF126</f>
        <v>0</v>
      </c>
      <c r="AV126" s="125">
        <f>-'Inversión 1 financiada'!AG126</f>
        <v>0</v>
      </c>
      <c r="AW126" s="125">
        <f>-'Inversión 1 financiada'!AH126</f>
        <v>0</v>
      </c>
      <c r="AX126" s="125">
        <f>-'Inversión 1 financiada'!AI126</f>
        <v>0</v>
      </c>
      <c r="AY126" s="125">
        <f>-'Inversión 1 financiada'!AJ126</f>
        <v>0</v>
      </c>
      <c r="AZ126" s="125">
        <f>-'Inversión 1 financiada'!AK126</f>
        <v>0</v>
      </c>
      <c r="BA126" s="125">
        <f>-'Inversión 1 financiada'!AL126</f>
        <v>0</v>
      </c>
      <c r="BB126" s="125">
        <f>-'Inversión 1 financiada'!AM126</f>
        <v>0</v>
      </c>
      <c r="BC126" s="125">
        <f>-'Inversión 1 financiada'!AN126</f>
        <v>0</v>
      </c>
      <c r="BD126" s="125">
        <f>-'Inversión 1 financiada'!AO126</f>
        <v>0</v>
      </c>
      <c r="BE126" s="125">
        <f>-'Inversión 1 financiada'!AP126</f>
        <v>0</v>
      </c>
      <c r="BF126" s="125">
        <f>-'Inversión 1 financiada'!AQ126</f>
        <v>0</v>
      </c>
      <c r="BG126" s="125">
        <f>-'Inversión 1 financiada'!AR126</f>
        <v>0</v>
      </c>
      <c r="BH126" s="125">
        <f>-'Inversión 1 financiada'!AS126</f>
        <v>0</v>
      </c>
      <c r="BI126" s="125">
        <f>-'Inversión 1 financiada'!AT126</f>
        <v>0</v>
      </c>
      <c r="BJ126" s="125">
        <f>-'Inversión 1 financiada'!AU126</f>
        <v>0</v>
      </c>
      <c r="BK126" s="125">
        <f>-'Inversión 1 financiada'!AV126</f>
        <v>0</v>
      </c>
      <c r="BL126" s="125">
        <f>-'Inversión 1 financiada'!AW126</f>
        <v>0</v>
      </c>
      <c r="BM126" s="125">
        <f>-'Inversión 1 financiada'!AX126</f>
        <v>0</v>
      </c>
      <c r="BN126" s="125">
        <f>-'Inversión 1 financiada'!AY126</f>
        <v>0</v>
      </c>
      <c r="BO126" s="125">
        <f>-'Inversión 1 financiada'!AZ126</f>
        <v>0</v>
      </c>
      <c r="BP126" s="125">
        <f>-'Inversión 1 financiada'!BA126</f>
        <v>0</v>
      </c>
      <c r="BQ126" s="125">
        <f>-'Inversión 1 financiada'!BB126</f>
        <v>0</v>
      </c>
      <c r="BR126" s="125">
        <f>-'Inversión 1 financiada'!BC126</f>
        <v>0</v>
      </c>
    </row>
    <row r="127" spans="2:70" x14ac:dyDescent="0.25">
      <c r="B127" s="59" t="s">
        <v>553</v>
      </c>
      <c r="C127" s="62" t="str">
        <f>+VLOOKUP(B127,'resumen UCAP'!$A$5:$O$329,2,0)</f>
        <v>PROYECTOR MH 250W SEGUNDA TRANSF</v>
      </c>
      <c r="D127" s="63">
        <f>+'Desmonte Infr. financiada'!D127</f>
        <v>279</v>
      </c>
      <c r="E127" s="63" t="str">
        <f>+VLOOKUP(B127,'resumen UCAP'!$A$5:$O$329,3,0)</f>
        <v>Un</v>
      </c>
      <c r="F127" s="64">
        <f>+VLOOKUP(B127,'resumen UCAP'!$A$5:$O$329,15,0)</f>
        <v>413027</v>
      </c>
      <c r="G127" s="124">
        <v>1</v>
      </c>
      <c r="H127" s="125"/>
      <c r="I127" s="125"/>
      <c r="J127" s="125"/>
      <c r="K127" s="125"/>
      <c r="L127" s="125"/>
      <c r="M127" s="125"/>
      <c r="N127" s="125"/>
      <c r="O127" s="125"/>
      <c r="P127" s="125"/>
      <c r="Q127" s="125"/>
      <c r="R127" s="125"/>
      <c r="S127" s="125"/>
      <c r="T127" s="125"/>
      <c r="U127" s="125"/>
      <c r="V127" s="125"/>
      <c r="W127" s="125">
        <f>-'Inversión 1 financiada'!H127</f>
        <v>0</v>
      </c>
      <c r="X127" s="125">
        <f>-'Inversión 1 financiada'!I127</f>
        <v>0</v>
      </c>
      <c r="Y127" s="125">
        <f>-'Inversión 1 financiada'!J127</f>
        <v>0</v>
      </c>
      <c r="Z127" s="125">
        <f>-'Inversión 1 financiada'!K127</f>
        <v>0</v>
      </c>
      <c r="AA127" s="125">
        <f>-'Inversión 1 financiada'!L127</f>
        <v>0</v>
      </c>
      <c r="AB127" s="125">
        <f>-'Inversión 1 financiada'!M127</f>
        <v>0</v>
      </c>
      <c r="AC127" s="125">
        <f>-'Inversión 1 financiada'!N127</f>
        <v>0</v>
      </c>
      <c r="AD127" s="125">
        <f>-'Inversión 1 financiada'!O127</f>
        <v>0</v>
      </c>
      <c r="AE127" s="125">
        <f>-'Inversión 1 financiada'!P127</f>
        <v>0</v>
      </c>
      <c r="AF127" s="125">
        <f>-'Inversión 1 financiada'!Q127</f>
        <v>0</v>
      </c>
      <c r="AG127" s="125">
        <f>-'Inversión 1 financiada'!R127</f>
        <v>0</v>
      </c>
      <c r="AH127" s="125">
        <f>-'Inversión 1 financiada'!S127</f>
        <v>0</v>
      </c>
      <c r="AI127" s="125">
        <f>-'Inversión 1 financiada'!T127</f>
        <v>0</v>
      </c>
      <c r="AJ127" s="125">
        <f>-'Inversión 1 financiada'!U127</f>
        <v>0</v>
      </c>
      <c r="AK127" s="125">
        <f>-'Inversión 1 financiada'!V127</f>
        <v>0</v>
      </c>
      <c r="AL127" s="125">
        <f>-'Inversión 1 financiada'!W127</f>
        <v>0</v>
      </c>
      <c r="AM127" s="125">
        <f>-'Inversión 1 financiada'!X127</f>
        <v>0</v>
      </c>
      <c r="AN127" s="125">
        <f>-'Inversión 1 financiada'!Y127</f>
        <v>0</v>
      </c>
      <c r="AO127" s="125">
        <f>-'Inversión 1 financiada'!Z127</f>
        <v>0</v>
      </c>
      <c r="AP127" s="125">
        <f>-'Inversión 1 financiada'!AA127</f>
        <v>0</v>
      </c>
      <c r="AQ127" s="125">
        <f>-'Inversión 1 financiada'!AB127</f>
        <v>0</v>
      </c>
      <c r="AR127" s="125">
        <f>-'Inversión 1 financiada'!AC127</f>
        <v>0</v>
      </c>
      <c r="AS127" s="125">
        <f>-'Inversión 1 financiada'!AD127</f>
        <v>0</v>
      </c>
      <c r="AT127" s="125">
        <f>-'Inversión 1 financiada'!AE127</f>
        <v>0</v>
      </c>
      <c r="AU127" s="125">
        <f>-'Inversión 1 financiada'!AF127</f>
        <v>0</v>
      </c>
      <c r="AV127" s="125">
        <f>-'Inversión 1 financiada'!AG127</f>
        <v>0</v>
      </c>
      <c r="AW127" s="125">
        <f>-'Inversión 1 financiada'!AH127</f>
        <v>0</v>
      </c>
      <c r="AX127" s="125">
        <f>-'Inversión 1 financiada'!AI127</f>
        <v>0</v>
      </c>
      <c r="AY127" s="125">
        <f>-'Inversión 1 financiada'!AJ127</f>
        <v>0</v>
      </c>
      <c r="AZ127" s="125">
        <f>-'Inversión 1 financiada'!AK127</f>
        <v>0</v>
      </c>
      <c r="BA127" s="125">
        <f>-'Inversión 1 financiada'!AL127</f>
        <v>0</v>
      </c>
      <c r="BB127" s="125">
        <f>-'Inversión 1 financiada'!AM127</f>
        <v>0</v>
      </c>
      <c r="BC127" s="125">
        <f>-'Inversión 1 financiada'!AN127</f>
        <v>0</v>
      </c>
      <c r="BD127" s="125">
        <f>-'Inversión 1 financiada'!AO127</f>
        <v>0</v>
      </c>
      <c r="BE127" s="125">
        <f>-'Inversión 1 financiada'!AP127</f>
        <v>0</v>
      </c>
      <c r="BF127" s="125">
        <f>-'Inversión 1 financiada'!AQ127</f>
        <v>0</v>
      </c>
      <c r="BG127" s="125">
        <f>-'Inversión 1 financiada'!AR127</f>
        <v>0</v>
      </c>
      <c r="BH127" s="125">
        <f>-'Inversión 1 financiada'!AS127</f>
        <v>0</v>
      </c>
      <c r="BI127" s="125">
        <f>-'Inversión 1 financiada'!AT127</f>
        <v>0</v>
      </c>
      <c r="BJ127" s="125">
        <f>-'Inversión 1 financiada'!AU127</f>
        <v>0</v>
      </c>
      <c r="BK127" s="125">
        <f>-'Inversión 1 financiada'!AV127</f>
        <v>0</v>
      </c>
      <c r="BL127" s="125">
        <f>-'Inversión 1 financiada'!AW127</f>
        <v>0</v>
      </c>
      <c r="BM127" s="125">
        <f>-'Inversión 1 financiada'!AX127</f>
        <v>0</v>
      </c>
      <c r="BN127" s="125">
        <f>-'Inversión 1 financiada'!AY127</f>
        <v>0</v>
      </c>
      <c r="BO127" s="125">
        <f>-'Inversión 1 financiada'!AZ127</f>
        <v>0</v>
      </c>
      <c r="BP127" s="125">
        <f>-'Inversión 1 financiada'!BA127</f>
        <v>0</v>
      </c>
      <c r="BQ127" s="125">
        <f>-'Inversión 1 financiada'!BB127</f>
        <v>0</v>
      </c>
      <c r="BR127" s="125">
        <f>-'Inversión 1 financiada'!BC127</f>
        <v>0</v>
      </c>
    </row>
    <row r="128" spans="2:70" x14ac:dyDescent="0.25">
      <c r="B128" s="59" t="s">
        <v>554</v>
      </c>
      <c r="C128" s="62" t="str">
        <f>+VLOOKUP(B128,'resumen UCAP'!$A$5:$O$329,2,0)</f>
        <v>PROYECTOR LED 200W NUEVO</v>
      </c>
      <c r="D128" s="63">
        <f>+'Desmonte Infr. financiada'!D128</f>
        <v>200</v>
      </c>
      <c r="E128" s="63" t="str">
        <f>+VLOOKUP(B128,'resumen UCAP'!$A$5:$O$329,3,0)</f>
        <v>Un</v>
      </c>
      <c r="F128" s="64">
        <f>+VLOOKUP(B128,'resumen UCAP'!$A$5:$O$329,15,0)</f>
        <v>2390712</v>
      </c>
      <c r="G128" s="61">
        <v>20</v>
      </c>
      <c r="H128" s="125"/>
      <c r="I128" s="125"/>
      <c r="J128" s="125"/>
      <c r="K128" s="125"/>
      <c r="L128" s="125"/>
      <c r="M128" s="125"/>
      <c r="N128" s="125"/>
      <c r="O128" s="125"/>
      <c r="P128" s="125"/>
      <c r="Q128" s="125"/>
      <c r="R128" s="125"/>
      <c r="S128" s="125"/>
      <c r="T128" s="125"/>
      <c r="U128" s="125"/>
      <c r="V128" s="125"/>
      <c r="W128" s="125">
        <f>-'Inversión 1 financiada'!H128</f>
        <v>0</v>
      </c>
      <c r="X128" s="125">
        <f>-'Inversión 1 financiada'!I128</f>
        <v>0</v>
      </c>
      <c r="Y128" s="125">
        <f>-'Inversión 1 financiada'!J128</f>
        <v>0</v>
      </c>
      <c r="Z128" s="125">
        <f>-'Inversión 1 financiada'!K128</f>
        <v>0</v>
      </c>
      <c r="AA128" s="125">
        <f>-'Inversión 1 financiada'!L128</f>
        <v>0</v>
      </c>
      <c r="AB128" s="125">
        <f>-'Inversión 1 financiada'!M128</f>
        <v>0</v>
      </c>
      <c r="AC128" s="125">
        <f>-'Inversión 1 financiada'!N128</f>
        <v>0</v>
      </c>
      <c r="AD128" s="125">
        <f>-'Inversión 1 financiada'!O128</f>
        <v>0</v>
      </c>
      <c r="AE128" s="125">
        <f>-'Inversión 1 financiada'!P128</f>
        <v>0</v>
      </c>
      <c r="AF128" s="125">
        <f>-'Inversión 1 financiada'!Q128</f>
        <v>0</v>
      </c>
      <c r="AG128" s="125">
        <f>-'Inversión 1 financiada'!R128</f>
        <v>0</v>
      </c>
      <c r="AH128" s="125">
        <f>-'Inversión 1 financiada'!S128</f>
        <v>0</v>
      </c>
      <c r="AI128" s="125">
        <f>-'Inversión 1 financiada'!T128</f>
        <v>0</v>
      </c>
      <c r="AJ128" s="125">
        <f>-'Inversión 1 financiada'!U128</f>
        <v>0</v>
      </c>
      <c r="AK128" s="125">
        <f>-'Inversión 1 financiada'!V128</f>
        <v>0</v>
      </c>
      <c r="AL128" s="125">
        <f>-'Inversión 1 financiada'!W128</f>
        <v>0</v>
      </c>
      <c r="AM128" s="125">
        <f>-'Inversión 1 financiada'!X128</f>
        <v>0</v>
      </c>
      <c r="AN128" s="125">
        <f>-'Inversión 1 financiada'!Y128</f>
        <v>0</v>
      </c>
      <c r="AO128" s="125">
        <f>-'Inversión 1 financiada'!Z128</f>
        <v>0</v>
      </c>
      <c r="AP128" s="125">
        <f>-'Inversión 1 financiada'!AA128</f>
        <v>0</v>
      </c>
      <c r="AQ128" s="125">
        <f>-'Inversión 1 financiada'!AB128</f>
        <v>0</v>
      </c>
      <c r="AR128" s="125">
        <f>-'Inversión 1 financiada'!AC128</f>
        <v>0</v>
      </c>
      <c r="AS128" s="125">
        <f>-'Inversión 1 financiada'!AD128</f>
        <v>0</v>
      </c>
      <c r="AT128" s="125">
        <f>-'Inversión 1 financiada'!AE128</f>
        <v>0</v>
      </c>
      <c r="AU128" s="125">
        <f>-'Inversión 1 financiada'!AF128</f>
        <v>0</v>
      </c>
      <c r="AV128" s="125">
        <f>-'Inversión 1 financiada'!AG128</f>
        <v>0</v>
      </c>
      <c r="AW128" s="125">
        <f>-'Inversión 1 financiada'!AH128</f>
        <v>0</v>
      </c>
      <c r="AX128" s="125">
        <f>-'Inversión 1 financiada'!AI128</f>
        <v>0</v>
      </c>
      <c r="AY128" s="125">
        <f>-'Inversión 1 financiada'!AJ128</f>
        <v>0</v>
      </c>
      <c r="AZ128" s="125">
        <f>-'Inversión 1 financiada'!AK128</f>
        <v>0</v>
      </c>
      <c r="BA128" s="125">
        <f>-'Inversión 1 financiada'!AL128</f>
        <v>0</v>
      </c>
      <c r="BB128" s="125">
        <f>-'Inversión 1 financiada'!AM128</f>
        <v>0</v>
      </c>
      <c r="BC128" s="125">
        <f>-'Inversión 1 financiada'!AN128</f>
        <v>0</v>
      </c>
      <c r="BD128" s="125">
        <f>-'Inversión 1 financiada'!AO128</f>
        <v>0</v>
      </c>
      <c r="BE128" s="125">
        <f>-'Inversión 1 financiada'!AP128</f>
        <v>0</v>
      </c>
      <c r="BF128" s="125">
        <f>-'Inversión 1 financiada'!AQ128</f>
        <v>0</v>
      </c>
      <c r="BG128" s="125">
        <f>-'Inversión 1 financiada'!AR128</f>
        <v>0</v>
      </c>
      <c r="BH128" s="125">
        <f>-'Inversión 1 financiada'!AS128</f>
        <v>0</v>
      </c>
      <c r="BI128" s="125">
        <f>-'Inversión 1 financiada'!AT128</f>
        <v>0</v>
      </c>
      <c r="BJ128" s="125">
        <f>-'Inversión 1 financiada'!AU128</f>
        <v>0</v>
      </c>
      <c r="BK128" s="125">
        <f>-'Inversión 1 financiada'!AV128</f>
        <v>0</v>
      </c>
      <c r="BL128" s="125">
        <f>-'Inversión 1 financiada'!AW128</f>
        <v>0</v>
      </c>
      <c r="BM128" s="125">
        <f>-'Inversión 1 financiada'!AX128</f>
        <v>0</v>
      </c>
      <c r="BN128" s="125">
        <f>-'Inversión 1 financiada'!AY128</f>
        <v>0</v>
      </c>
      <c r="BO128" s="125">
        <f>-'Inversión 1 financiada'!AZ128</f>
        <v>0</v>
      </c>
      <c r="BP128" s="125">
        <f>-'Inversión 1 financiada'!BA128</f>
        <v>0</v>
      </c>
      <c r="BQ128" s="125">
        <f>-'Inversión 1 financiada'!BB128</f>
        <v>0</v>
      </c>
      <c r="BR128" s="125">
        <f>-'Inversión 1 financiada'!BC128</f>
        <v>0</v>
      </c>
    </row>
    <row r="129" spans="2:70" x14ac:dyDescent="0.25">
      <c r="B129" s="59" t="s">
        <v>555</v>
      </c>
      <c r="C129" s="62" t="str">
        <f>+VLOOKUP(B129,'resumen UCAP'!$A$5:$O$329,2,0)</f>
        <v>LUMINARIA NA 100W TRANSF DESDE 250W</v>
      </c>
      <c r="D129" s="63">
        <f>+'Desmonte Infr. financiada'!D129</f>
        <v>115</v>
      </c>
      <c r="E129" s="63" t="str">
        <f>+VLOOKUP(B129,'resumen UCAP'!$A$5:$O$329,3,0)</f>
        <v>Un</v>
      </c>
      <c r="F129" s="64">
        <f>+VLOOKUP(B129,'resumen UCAP'!$A$5:$O$329,15,0)</f>
        <v>211467</v>
      </c>
      <c r="G129" s="123">
        <v>3</v>
      </c>
      <c r="H129" s="125"/>
      <c r="I129" s="125"/>
      <c r="J129" s="125"/>
      <c r="K129" s="125"/>
      <c r="L129" s="125"/>
      <c r="M129" s="125"/>
      <c r="N129" s="125"/>
      <c r="O129" s="125"/>
      <c r="P129" s="125"/>
      <c r="Q129" s="125"/>
      <c r="R129" s="125"/>
      <c r="S129" s="125"/>
      <c r="T129" s="125"/>
      <c r="U129" s="125"/>
      <c r="V129" s="125"/>
      <c r="W129" s="125">
        <f>-'Inversión 1 financiada'!H129</f>
        <v>0</v>
      </c>
      <c r="X129" s="125">
        <f>-'Inversión 1 financiada'!I129</f>
        <v>0</v>
      </c>
      <c r="Y129" s="125">
        <f>-'Inversión 1 financiada'!J129</f>
        <v>0</v>
      </c>
      <c r="Z129" s="125">
        <f>-'Inversión 1 financiada'!K129</f>
        <v>0</v>
      </c>
      <c r="AA129" s="125">
        <f>-'Inversión 1 financiada'!L129</f>
        <v>0</v>
      </c>
      <c r="AB129" s="125">
        <f>-'Inversión 1 financiada'!M129</f>
        <v>0</v>
      </c>
      <c r="AC129" s="125">
        <f>-'Inversión 1 financiada'!N129</f>
        <v>0</v>
      </c>
      <c r="AD129" s="125">
        <f>-'Inversión 1 financiada'!O129</f>
        <v>0</v>
      </c>
      <c r="AE129" s="125">
        <f>-'Inversión 1 financiada'!P129</f>
        <v>0</v>
      </c>
      <c r="AF129" s="125">
        <f>-'Inversión 1 financiada'!Q129</f>
        <v>0</v>
      </c>
      <c r="AG129" s="125">
        <f>-'Inversión 1 financiada'!R129</f>
        <v>0</v>
      </c>
      <c r="AH129" s="125">
        <f>-'Inversión 1 financiada'!S129</f>
        <v>0</v>
      </c>
      <c r="AI129" s="125">
        <f>-'Inversión 1 financiada'!T129</f>
        <v>0</v>
      </c>
      <c r="AJ129" s="125">
        <f>-'Inversión 1 financiada'!U129</f>
        <v>0</v>
      </c>
      <c r="AK129" s="125">
        <f>-'Inversión 1 financiada'!V129</f>
        <v>0</v>
      </c>
      <c r="AL129" s="125">
        <f>-'Inversión 1 financiada'!W129</f>
        <v>0</v>
      </c>
      <c r="AM129" s="125">
        <f>-'Inversión 1 financiada'!X129</f>
        <v>0</v>
      </c>
      <c r="AN129" s="125">
        <f>-'Inversión 1 financiada'!Y129</f>
        <v>0</v>
      </c>
      <c r="AO129" s="125">
        <f>-'Inversión 1 financiada'!Z129</f>
        <v>0</v>
      </c>
      <c r="AP129" s="125">
        <f>-'Inversión 1 financiada'!AA129</f>
        <v>0</v>
      </c>
      <c r="AQ129" s="125">
        <f>-'Inversión 1 financiada'!AB129</f>
        <v>0</v>
      </c>
      <c r="AR129" s="125">
        <f>-'Inversión 1 financiada'!AC129</f>
        <v>0</v>
      </c>
      <c r="AS129" s="125">
        <f>-'Inversión 1 financiada'!AD129</f>
        <v>0</v>
      </c>
      <c r="AT129" s="125">
        <f>-'Inversión 1 financiada'!AE129</f>
        <v>0</v>
      </c>
      <c r="AU129" s="125">
        <f>-'Inversión 1 financiada'!AF129</f>
        <v>0</v>
      </c>
      <c r="AV129" s="125">
        <f>-'Inversión 1 financiada'!AG129</f>
        <v>0</v>
      </c>
      <c r="AW129" s="125">
        <f>-'Inversión 1 financiada'!AH129</f>
        <v>0</v>
      </c>
      <c r="AX129" s="125">
        <f>-'Inversión 1 financiada'!AI129</f>
        <v>0</v>
      </c>
      <c r="AY129" s="125">
        <f>-'Inversión 1 financiada'!AJ129</f>
        <v>0</v>
      </c>
      <c r="AZ129" s="125">
        <f>-'Inversión 1 financiada'!AK129</f>
        <v>0</v>
      </c>
      <c r="BA129" s="125">
        <f>-'Inversión 1 financiada'!AL129</f>
        <v>0</v>
      </c>
      <c r="BB129" s="125">
        <f>-'Inversión 1 financiada'!AM129</f>
        <v>0</v>
      </c>
      <c r="BC129" s="125">
        <f>-'Inversión 1 financiada'!AN129</f>
        <v>0</v>
      </c>
      <c r="BD129" s="125">
        <f>-'Inversión 1 financiada'!AO129</f>
        <v>0</v>
      </c>
      <c r="BE129" s="125">
        <f>-'Inversión 1 financiada'!AP129</f>
        <v>0</v>
      </c>
      <c r="BF129" s="125">
        <f>-'Inversión 1 financiada'!AQ129</f>
        <v>0</v>
      </c>
      <c r="BG129" s="125">
        <f>-'Inversión 1 financiada'!AR129</f>
        <v>0</v>
      </c>
      <c r="BH129" s="125">
        <f>-'Inversión 1 financiada'!AS129</f>
        <v>0</v>
      </c>
      <c r="BI129" s="125">
        <f>-'Inversión 1 financiada'!AT129</f>
        <v>0</v>
      </c>
      <c r="BJ129" s="125">
        <f>-'Inversión 1 financiada'!AU129</f>
        <v>0</v>
      </c>
      <c r="BK129" s="125">
        <f>-'Inversión 1 financiada'!AV129</f>
        <v>0</v>
      </c>
      <c r="BL129" s="125">
        <f>-'Inversión 1 financiada'!AW129</f>
        <v>0</v>
      </c>
      <c r="BM129" s="125">
        <f>-'Inversión 1 financiada'!AX129</f>
        <v>0</v>
      </c>
      <c r="BN129" s="125">
        <f>-'Inversión 1 financiada'!AY129</f>
        <v>0</v>
      </c>
      <c r="BO129" s="125">
        <f>-'Inversión 1 financiada'!AZ129</f>
        <v>0</v>
      </c>
      <c r="BP129" s="125">
        <f>-'Inversión 1 financiada'!BA129</f>
        <v>0</v>
      </c>
      <c r="BQ129" s="125">
        <f>-'Inversión 1 financiada'!BB129</f>
        <v>0</v>
      </c>
      <c r="BR129" s="125">
        <f>-'Inversión 1 financiada'!BC129</f>
        <v>0</v>
      </c>
    </row>
    <row r="130" spans="2:70" x14ac:dyDescent="0.25">
      <c r="B130" s="59" t="s">
        <v>556</v>
      </c>
      <c r="C130" s="62" t="str">
        <f>+VLOOKUP(B130,'resumen UCAP'!$A$5:$O$329,2,0)</f>
        <v>LUMINARIA MILENIUM LED 60W NUEVA</v>
      </c>
      <c r="D130" s="63">
        <f>+'Desmonte Infr. financiada'!D130</f>
        <v>60</v>
      </c>
      <c r="E130" s="63" t="str">
        <f>+VLOOKUP(B130,'resumen UCAP'!$A$5:$O$329,3,0)</f>
        <v>Un</v>
      </c>
      <c r="F130" s="64">
        <f>+VLOOKUP(B130,'resumen UCAP'!$A$5:$O$329,15,0)</f>
        <v>387336</v>
      </c>
      <c r="G130" s="61">
        <v>2</v>
      </c>
      <c r="H130" s="125"/>
      <c r="I130" s="125"/>
      <c r="J130" s="125"/>
      <c r="K130" s="125"/>
      <c r="L130" s="125"/>
      <c r="M130" s="125"/>
      <c r="N130" s="125"/>
      <c r="O130" s="125"/>
      <c r="P130" s="125"/>
      <c r="Q130" s="125"/>
      <c r="R130" s="125"/>
      <c r="S130" s="125"/>
      <c r="T130" s="125"/>
      <c r="U130" s="125"/>
      <c r="V130" s="125"/>
      <c r="W130" s="125">
        <f>-'Inversión 1 financiada'!H130</f>
        <v>0</v>
      </c>
      <c r="X130" s="125">
        <f>-'Inversión 1 financiada'!I130</f>
        <v>0</v>
      </c>
      <c r="Y130" s="125">
        <f>-'Inversión 1 financiada'!J130</f>
        <v>0</v>
      </c>
      <c r="Z130" s="125">
        <f>-'Inversión 1 financiada'!K130</f>
        <v>0</v>
      </c>
      <c r="AA130" s="125">
        <f>-'Inversión 1 financiada'!L130</f>
        <v>0</v>
      </c>
      <c r="AB130" s="125">
        <f>-'Inversión 1 financiada'!M130</f>
        <v>0</v>
      </c>
      <c r="AC130" s="125">
        <f>-'Inversión 1 financiada'!N130</f>
        <v>0</v>
      </c>
      <c r="AD130" s="125">
        <f>-'Inversión 1 financiada'!O130</f>
        <v>0</v>
      </c>
      <c r="AE130" s="125">
        <f>-'Inversión 1 financiada'!P130</f>
        <v>0</v>
      </c>
      <c r="AF130" s="125">
        <f>-'Inversión 1 financiada'!Q130</f>
        <v>0</v>
      </c>
      <c r="AG130" s="125">
        <f>-'Inversión 1 financiada'!R130</f>
        <v>0</v>
      </c>
      <c r="AH130" s="125">
        <f>-'Inversión 1 financiada'!S130</f>
        <v>0</v>
      </c>
      <c r="AI130" s="125">
        <f>-'Inversión 1 financiada'!T130</f>
        <v>0</v>
      </c>
      <c r="AJ130" s="125">
        <f>-'Inversión 1 financiada'!U130</f>
        <v>0</v>
      </c>
      <c r="AK130" s="125">
        <f>-'Inversión 1 financiada'!V130</f>
        <v>0</v>
      </c>
      <c r="AL130" s="125">
        <f>-'Inversión 1 financiada'!W130</f>
        <v>0</v>
      </c>
      <c r="AM130" s="125">
        <f>-'Inversión 1 financiada'!X130</f>
        <v>0</v>
      </c>
      <c r="AN130" s="125">
        <f>-'Inversión 1 financiada'!Y130</f>
        <v>0</v>
      </c>
      <c r="AO130" s="125">
        <f>-'Inversión 1 financiada'!Z130</f>
        <v>0</v>
      </c>
      <c r="AP130" s="125">
        <f>-'Inversión 1 financiada'!AA130</f>
        <v>0</v>
      </c>
      <c r="AQ130" s="125">
        <f>-'Inversión 1 financiada'!AB130</f>
        <v>0</v>
      </c>
      <c r="AR130" s="125">
        <f>-'Inversión 1 financiada'!AC130</f>
        <v>0</v>
      </c>
      <c r="AS130" s="125">
        <f>-'Inversión 1 financiada'!AD130</f>
        <v>0</v>
      </c>
      <c r="AT130" s="125">
        <f>-'Inversión 1 financiada'!AE130</f>
        <v>0</v>
      </c>
      <c r="AU130" s="125">
        <f>-'Inversión 1 financiada'!AF130</f>
        <v>0</v>
      </c>
      <c r="AV130" s="125">
        <f>-'Inversión 1 financiada'!AG130</f>
        <v>0</v>
      </c>
      <c r="AW130" s="125">
        <f>-'Inversión 1 financiada'!AH130</f>
        <v>0</v>
      </c>
      <c r="AX130" s="125">
        <f>-'Inversión 1 financiada'!AI130</f>
        <v>0</v>
      </c>
      <c r="AY130" s="125">
        <f>-'Inversión 1 financiada'!AJ130</f>
        <v>0</v>
      </c>
      <c r="AZ130" s="125">
        <f>-'Inversión 1 financiada'!AK130</f>
        <v>0</v>
      </c>
      <c r="BA130" s="125">
        <f>-'Inversión 1 financiada'!AL130</f>
        <v>0</v>
      </c>
      <c r="BB130" s="125">
        <f>-'Inversión 1 financiada'!AM130</f>
        <v>0</v>
      </c>
      <c r="BC130" s="125">
        <f>-'Inversión 1 financiada'!AN130</f>
        <v>0</v>
      </c>
      <c r="BD130" s="125">
        <f>-'Inversión 1 financiada'!AO130</f>
        <v>0</v>
      </c>
      <c r="BE130" s="125">
        <f>-'Inversión 1 financiada'!AP130</f>
        <v>0</v>
      </c>
      <c r="BF130" s="125">
        <f>-'Inversión 1 financiada'!AQ130</f>
        <v>0</v>
      </c>
      <c r="BG130" s="125">
        <f>-'Inversión 1 financiada'!AR130</f>
        <v>0</v>
      </c>
      <c r="BH130" s="125">
        <f>-'Inversión 1 financiada'!AS130</f>
        <v>0</v>
      </c>
      <c r="BI130" s="125">
        <f>-'Inversión 1 financiada'!AT130</f>
        <v>0</v>
      </c>
      <c r="BJ130" s="125">
        <f>-'Inversión 1 financiada'!AU130</f>
        <v>0</v>
      </c>
      <c r="BK130" s="125">
        <f>-'Inversión 1 financiada'!AV130</f>
        <v>0</v>
      </c>
      <c r="BL130" s="125">
        <f>-'Inversión 1 financiada'!AW130</f>
        <v>0</v>
      </c>
      <c r="BM130" s="125">
        <f>-'Inversión 1 financiada'!AX130</f>
        <v>0</v>
      </c>
      <c r="BN130" s="125">
        <f>-'Inversión 1 financiada'!AY130</f>
        <v>0</v>
      </c>
      <c r="BO130" s="125">
        <f>-'Inversión 1 financiada'!AZ130</f>
        <v>0</v>
      </c>
      <c r="BP130" s="125">
        <f>-'Inversión 1 financiada'!BA130</f>
        <v>0</v>
      </c>
      <c r="BQ130" s="125">
        <f>-'Inversión 1 financiada'!BB130</f>
        <v>0</v>
      </c>
      <c r="BR130" s="125">
        <f>-'Inversión 1 financiada'!BC130</f>
        <v>0</v>
      </c>
    </row>
    <row r="131" spans="2:70" x14ac:dyDescent="0.25">
      <c r="B131" s="59"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1">
        <v>1</v>
      </c>
      <c r="H131" s="125"/>
      <c r="I131" s="125"/>
      <c r="J131" s="125"/>
      <c r="K131" s="125"/>
      <c r="L131" s="125"/>
      <c r="M131" s="125"/>
      <c r="N131" s="125"/>
      <c r="O131" s="125"/>
      <c r="P131" s="125"/>
      <c r="Q131" s="125"/>
      <c r="R131" s="125"/>
      <c r="S131" s="125"/>
      <c r="T131" s="125"/>
      <c r="U131" s="125"/>
      <c r="V131" s="125"/>
      <c r="W131" s="125">
        <f>-'Inversión 1 financiada'!H131</f>
        <v>0</v>
      </c>
      <c r="X131" s="125">
        <f>-'Inversión 1 financiada'!I131</f>
        <v>0</v>
      </c>
      <c r="Y131" s="125">
        <f>-'Inversión 1 financiada'!J131</f>
        <v>0</v>
      </c>
      <c r="Z131" s="125">
        <f>-'Inversión 1 financiada'!K131</f>
        <v>0</v>
      </c>
      <c r="AA131" s="125">
        <f>-'Inversión 1 financiada'!L131</f>
        <v>0</v>
      </c>
      <c r="AB131" s="125">
        <f>-'Inversión 1 financiada'!M131</f>
        <v>0</v>
      </c>
      <c r="AC131" s="125">
        <f>-'Inversión 1 financiada'!N131</f>
        <v>0</v>
      </c>
      <c r="AD131" s="125">
        <f>-'Inversión 1 financiada'!O131</f>
        <v>0</v>
      </c>
      <c r="AE131" s="125">
        <f>-'Inversión 1 financiada'!P131</f>
        <v>0</v>
      </c>
      <c r="AF131" s="125">
        <f>-'Inversión 1 financiada'!Q131</f>
        <v>0</v>
      </c>
      <c r="AG131" s="125">
        <f>-'Inversión 1 financiada'!R131</f>
        <v>0</v>
      </c>
      <c r="AH131" s="125">
        <f>-'Inversión 1 financiada'!S131</f>
        <v>0</v>
      </c>
      <c r="AI131" s="125">
        <f>-'Inversión 1 financiada'!T131</f>
        <v>0</v>
      </c>
      <c r="AJ131" s="125">
        <f>-'Inversión 1 financiada'!U131</f>
        <v>0</v>
      </c>
      <c r="AK131" s="125">
        <f>-'Inversión 1 financiada'!V131</f>
        <v>0</v>
      </c>
      <c r="AL131" s="125">
        <f>-'Inversión 1 financiada'!W131</f>
        <v>0</v>
      </c>
      <c r="AM131" s="125">
        <f>-'Inversión 1 financiada'!X131</f>
        <v>0</v>
      </c>
      <c r="AN131" s="125">
        <f>-'Inversión 1 financiada'!Y131</f>
        <v>0</v>
      </c>
      <c r="AO131" s="125">
        <f>-'Inversión 1 financiada'!Z131</f>
        <v>0</v>
      </c>
      <c r="AP131" s="125">
        <f>-'Inversión 1 financiada'!AA131</f>
        <v>0</v>
      </c>
      <c r="AQ131" s="125">
        <f>-'Inversión 1 financiada'!AB131</f>
        <v>0</v>
      </c>
      <c r="AR131" s="125">
        <f>-'Inversión 1 financiada'!AC131</f>
        <v>0</v>
      </c>
      <c r="AS131" s="125">
        <f>-'Inversión 1 financiada'!AD131</f>
        <v>0</v>
      </c>
      <c r="AT131" s="125">
        <f>-'Inversión 1 financiada'!AE131</f>
        <v>0</v>
      </c>
      <c r="AU131" s="125">
        <f>-'Inversión 1 financiada'!AF131</f>
        <v>0</v>
      </c>
      <c r="AV131" s="125">
        <f>-'Inversión 1 financiada'!AG131</f>
        <v>0</v>
      </c>
      <c r="AW131" s="125">
        <f>-'Inversión 1 financiada'!AH131</f>
        <v>0</v>
      </c>
      <c r="AX131" s="125">
        <f>-'Inversión 1 financiada'!AI131</f>
        <v>0</v>
      </c>
      <c r="AY131" s="125">
        <f>-'Inversión 1 financiada'!AJ131</f>
        <v>0</v>
      </c>
      <c r="AZ131" s="125">
        <f>-'Inversión 1 financiada'!AK131</f>
        <v>0</v>
      </c>
      <c r="BA131" s="125">
        <f>-'Inversión 1 financiada'!AL131</f>
        <v>0</v>
      </c>
      <c r="BB131" s="125">
        <f>-'Inversión 1 financiada'!AM131</f>
        <v>0</v>
      </c>
      <c r="BC131" s="125">
        <f>-'Inversión 1 financiada'!AN131</f>
        <v>0</v>
      </c>
      <c r="BD131" s="125">
        <f>-'Inversión 1 financiada'!AO131</f>
        <v>0</v>
      </c>
      <c r="BE131" s="125">
        <f>-'Inversión 1 financiada'!AP131</f>
        <v>0</v>
      </c>
      <c r="BF131" s="125">
        <f>-'Inversión 1 financiada'!AQ131</f>
        <v>0</v>
      </c>
      <c r="BG131" s="125">
        <f>-'Inversión 1 financiada'!AR131</f>
        <v>0</v>
      </c>
      <c r="BH131" s="125">
        <f>-'Inversión 1 financiada'!AS131</f>
        <v>0</v>
      </c>
      <c r="BI131" s="125">
        <f>-'Inversión 1 financiada'!AT131</f>
        <v>0</v>
      </c>
      <c r="BJ131" s="125">
        <f>-'Inversión 1 financiada'!AU131</f>
        <v>0</v>
      </c>
      <c r="BK131" s="125">
        <f>-'Inversión 1 financiada'!AV131</f>
        <v>0</v>
      </c>
      <c r="BL131" s="125">
        <f>-'Inversión 1 financiada'!AW131</f>
        <v>0</v>
      </c>
      <c r="BM131" s="125">
        <f>-'Inversión 1 financiada'!AX131</f>
        <v>0</v>
      </c>
      <c r="BN131" s="125">
        <f>-'Inversión 1 financiada'!AY131</f>
        <v>0</v>
      </c>
      <c r="BO131" s="125">
        <f>-'Inversión 1 financiada'!AZ131</f>
        <v>0</v>
      </c>
      <c r="BP131" s="125">
        <f>-'Inversión 1 financiada'!BA131</f>
        <v>0</v>
      </c>
      <c r="BQ131" s="125">
        <f>-'Inversión 1 financiada'!BB131</f>
        <v>0</v>
      </c>
      <c r="BR131" s="125">
        <f>-'Inversión 1 financiada'!BC131</f>
        <v>0</v>
      </c>
    </row>
    <row r="132" spans="2:70" x14ac:dyDescent="0.25">
      <c r="B132" s="59" t="s">
        <v>558</v>
      </c>
      <c r="C132" s="62" t="str">
        <f>+VLOOKUP(B132,'resumen UCAP'!$A$5:$O$329,2,0)</f>
        <v>LUMINARIA LED 80W NUEVA</v>
      </c>
      <c r="D132" s="63">
        <f>+'Desmonte Infr. financiada'!D132</f>
        <v>80</v>
      </c>
      <c r="E132" s="63" t="str">
        <f>+VLOOKUP(B132,'resumen UCAP'!$A$5:$O$329,3,0)</f>
        <v>Un</v>
      </c>
      <c r="F132" s="64">
        <f>+VLOOKUP(B132,'resumen UCAP'!$A$5:$O$329,15,0)</f>
        <v>518269</v>
      </c>
      <c r="G132" s="61">
        <v>19</v>
      </c>
      <c r="H132" s="125"/>
      <c r="I132" s="125"/>
      <c r="J132" s="125"/>
      <c r="K132" s="125"/>
      <c r="L132" s="125"/>
      <c r="M132" s="125"/>
      <c r="N132" s="125"/>
      <c r="O132" s="125"/>
      <c r="P132" s="125"/>
      <c r="Q132" s="125"/>
      <c r="R132" s="125"/>
      <c r="S132" s="125"/>
      <c r="T132" s="125"/>
      <c r="U132" s="125"/>
      <c r="V132" s="125"/>
      <c r="W132" s="125">
        <f>-'Inversión 1 financiada'!H132</f>
        <v>0</v>
      </c>
      <c r="X132" s="125">
        <f>-'Inversión 1 financiada'!I132</f>
        <v>0</v>
      </c>
      <c r="Y132" s="125">
        <f>-'Inversión 1 financiada'!J132</f>
        <v>0</v>
      </c>
      <c r="Z132" s="125">
        <f>-'Inversión 1 financiada'!K132</f>
        <v>0</v>
      </c>
      <c r="AA132" s="125">
        <f>-'Inversión 1 financiada'!L132</f>
        <v>0</v>
      </c>
      <c r="AB132" s="125">
        <f>-'Inversión 1 financiada'!M132</f>
        <v>0</v>
      </c>
      <c r="AC132" s="125">
        <f>-'Inversión 1 financiada'!N132</f>
        <v>0</v>
      </c>
      <c r="AD132" s="125">
        <f>-'Inversión 1 financiada'!O132</f>
        <v>0</v>
      </c>
      <c r="AE132" s="125">
        <f>-'Inversión 1 financiada'!P132</f>
        <v>0</v>
      </c>
      <c r="AF132" s="125">
        <f>-'Inversión 1 financiada'!Q132</f>
        <v>0</v>
      </c>
      <c r="AG132" s="125">
        <f>-'Inversión 1 financiada'!R132</f>
        <v>0</v>
      </c>
      <c r="AH132" s="125">
        <f>-'Inversión 1 financiada'!S132</f>
        <v>0</v>
      </c>
      <c r="AI132" s="125">
        <f>-'Inversión 1 financiada'!T132</f>
        <v>0</v>
      </c>
      <c r="AJ132" s="125">
        <f>-'Inversión 1 financiada'!U132</f>
        <v>0</v>
      </c>
      <c r="AK132" s="125">
        <f>-'Inversión 1 financiada'!V132</f>
        <v>0</v>
      </c>
      <c r="AL132" s="125">
        <f>-'Inversión 1 financiada'!W132</f>
        <v>0</v>
      </c>
      <c r="AM132" s="125">
        <f>-'Inversión 1 financiada'!X132</f>
        <v>0</v>
      </c>
      <c r="AN132" s="125">
        <f>-'Inversión 1 financiada'!Y132</f>
        <v>0</v>
      </c>
      <c r="AO132" s="125">
        <f>-'Inversión 1 financiada'!Z132</f>
        <v>0</v>
      </c>
      <c r="AP132" s="125">
        <f>-'Inversión 1 financiada'!AA132</f>
        <v>0</v>
      </c>
      <c r="AQ132" s="125">
        <f>-'Inversión 1 financiada'!AB132</f>
        <v>0</v>
      </c>
      <c r="AR132" s="125">
        <f>-'Inversión 1 financiada'!AC132</f>
        <v>0</v>
      </c>
      <c r="AS132" s="125">
        <f>-'Inversión 1 financiada'!AD132</f>
        <v>0</v>
      </c>
      <c r="AT132" s="125">
        <f>-'Inversión 1 financiada'!AE132</f>
        <v>0</v>
      </c>
      <c r="AU132" s="125">
        <f>-'Inversión 1 financiada'!AF132</f>
        <v>0</v>
      </c>
      <c r="AV132" s="125">
        <f>-'Inversión 1 financiada'!AG132</f>
        <v>0</v>
      </c>
      <c r="AW132" s="125">
        <f>-'Inversión 1 financiada'!AH132</f>
        <v>0</v>
      </c>
      <c r="AX132" s="125">
        <f>-'Inversión 1 financiada'!AI132</f>
        <v>0</v>
      </c>
      <c r="AY132" s="125">
        <f>-'Inversión 1 financiada'!AJ132</f>
        <v>0</v>
      </c>
      <c r="AZ132" s="125">
        <f>-'Inversión 1 financiada'!AK132</f>
        <v>0</v>
      </c>
      <c r="BA132" s="125">
        <f>-'Inversión 1 financiada'!AL132</f>
        <v>0</v>
      </c>
      <c r="BB132" s="125">
        <f>-'Inversión 1 financiada'!AM132</f>
        <v>0</v>
      </c>
      <c r="BC132" s="125">
        <f>-'Inversión 1 financiada'!AN132</f>
        <v>0</v>
      </c>
      <c r="BD132" s="125">
        <f>-'Inversión 1 financiada'!AO132</f>
        <v>0</v>
      </c>
      <c r="BE132" s="125">
        <f>-'Inversión 1 financiada'!AP132</f>
        <v>0</v>
      </c>
      <c r="BF132" s="125">
        <f>-'Inversión 1 financiada'!AQ132</f>
        <v>0</v>
      </c>
      <c r="BG132" s="125">
        <f>-'Inversión 1 financiada'!AR132</f>
        <v>0</v>
      </c>
      <c r="BH132" s="125">
        <f>-'Inversión 1 financiada'!AS132</f>
        <v>0</v>
      </c>
      <c r="BI132" s="125">
        <f>-'Inversión 1 financiada'!AT132</f>
        <v>0</v>
      </c>
      <c r="BJ132" s="125">
        <f>-'Inversión 1 financiada'!AU132</f>
        <v>0</v>
      </c>
      <c r="BK132" s="125">
        <f>-'Inversión 1 financiada'!AV132</f>
        <v>0</v>
      </c>
      <c r="BL132" s="125">
        <f>-'Inversión 1 financiada'!AW132</f>
        <v>0</v>
      </c>
      <c r="BM132" s="125">
        <f>-'Inversión 1 financiada'!AX132</f>
        <v>0</v>
      </c>
      <c r="BN132" s="125">
        <f>-'Inversión 1 financiada'!AY132</f>
        <v>0</v>
      </c>
      <c r="BO132" s="125">
        <f>-'Inversión 1 financiada'!AZ132</f>
        <v>0</v>
      </c>
      <c r="BP132" s="125">
        <f>-'Inversión 1 financiada'!BA132</f>
        <v>0</v>
      </c>
      <c r="BQ132" s="125">
        <f>-'Inversión 1 financiada'!BB132</f>
        <v>0</v>
      </c>
      <c r="BR132" s="125">
        <f>-'Inversión 1 financiada'!BC132</f>
        <v>0</v>
      </c>
    </row>
    <row r="133" spans="2:70" x14ac:dyDescent="0.25">
      <c r="B133" s="59" t="s">
        <v>559</v>
      </c>
      <c r="C133" s="62" t="str">
        <f>+VLOOKUP(B133,'resumen UCAP'!$A$5:$O$329,2,0)</f>
        <v>LUMINARIA MILENIUM 150W NUEVA</v>
      </c>
      <c r="D133" s="63">
        <f>+'Desmonte Infr. financiada'!D133</f>
        <v>150</v>
      </c>
      <c r="E133" s="63" t="str">
        <f>+VLOOKUP(B133,'resumen UCAP'!$A$5:$O$329,3,0)</f>
        <v>Un</v>
      </c>
      <c r="F133" s="64">
        <f>+VLOOKUP(B133,'resumen UCAP'!$A$5:$O$329,15,0)</f>
        <v>845605</v>
      </c>
      <c r="G133" s="123">
        <v>7</v>
      </c>
      <c r="H133" s="125"/>
      <c r="I133" s="125"/>
      <c r="J133" s="125"/>
      <c r="K133" s="125"/>
      <c r="L133" s="125"/>
      <c r="M133" s="125"/>
      <c r="N133" s="125"/>
      <c r="O133" s="125"/>
      <c r="P133" s="125"/>
      <c r="Q133" s="125"/>
      <c r="R133" s="125"/>
      <c r="S133" s="125"/>
      <c r="T133" s="125"/>
      <c r="U133" s="125"/>
      <c r="V133" s="125"/>
      <c r="W133" s="125">
        <f>-'Inversión 1 financiada'!H133</f>
        <v>0</v>
      </c>
      <c r="X133" s="125">
        <f>-'Inversión 1 financiada'!I133</f>
        <v>0</v>
      </c>
      <c r="Y133" s="125">
        <f>-'Inversión 1 financiada'!J133</f>
        <v>0</v>
      </c>
      <c r="Z133" s="125">
        <f>-'Inversión 1 financiada'!K133</f>
        <v>0</v>
      </c>
      <c r="AA133" s="125">
        <f>-'Inversión 1 financiada'!L133</f>
        <v>0</v>
      </c>
      <c r="AB133" s="125">
        <f>-'Inversión 1 financiada'!M133</f>
        <v>0</v>
      </c>
      <c r="AC133" s="125">
        <f>-'Inversión 1 financiada'!N133</f>
        <v>0</v>
      </c>
      <c r="AD133" s="125">
        <f>-'Inversión 1 financiada'!O133</f>
        <v>0</v>
      </c>
      <c r="AE133" s="125">
        <f>-'Inversión 1 financiada'!P133</f>
        <v>0</v>
      </c>
      <c r="AF133" s="125">
        <f>-'Inversión 1 financiada'!Q133</f>
        <v>0</v>
      </c>
      <c r="AG133" s="125">
        <f>-'Inversión 1 financiada'!R133</f>
        <v>0</v>
      </c>
      <c r="AH133" s="125">
        <f>-'Inversión 1 financiada'!S133</f>
        <v>0</v>
      </c>
      <c r="AI133" s="125">
        <f>-'Inversión 1 financiada'!T133</f>
        <v>0</v>
      </c>
      <c r="AJ133" s="125">
        <f>-'Inversión 1 financiada'!U133</f>
        <v>0</v>
      </c>
      <c r="AK133" s="125">
        <f>-'Inversión 1 financiada'!V133</f>
        <v>0</v>
      </c>
      <c r="AL133" s="125">
        <f>-'Inversión 1 financiada'!W133</f>
        <v>0</v>
      </c>
      <c r="AM133" s="125">
        <f>-'Inversión 1 financiada'!X133</f>
        <v>0</v>
      </c>
      <c r="AN133" s="125">
        <f>-'Inversión 1 financiada'!Y133</f>
        <v>0</v>
      </c>
      <c r="AO133" s="125">
        <f>-'Inversión 1 financiada'!Z133</f>
        <v>0</v>
      </c>
      <c r="AP133" s="125">
        <f>-'Inversión 1 financiada'!AA133</f>
        <v>0</v>
      </c>
      <c r="AQ133" s="125">
        <f>-'Inversión 1 financiada'!AB133</f>
        <v>0</v>
      </c>
      <c r="AR133" s="125">
        <f>-'Inversión 1 financiada'!AC133</f>
        <v>0</v>
      </c>
      <c r="AS133" s="125">
        <f>-'Inversión 1 financiada'!AD133</f>
        <v>0</v>
      </c>
      <c r="AT133" s="125">
        <f>-'Inversión 1 financiada'!AE133</f>
        <v>0</v>
      </c>
      <c r="AU133" s="125">
        <f>-'Inversión 1 financiada'!AF133</f>
        <v>0</v>
      </c>
      <c r="AV133" s="125">
        <f>-'Inversión 1 financiada'!AG133</f>
        <v>0</v>
      </c>
      <c r="AW133" s="125">
        <f>-'Inversión 1 financiada'!AH133</f>
        <v>0</v>
      </c>
      <c r="AX133" s="125">
        <f>-'Inversión 1 financiada'!AI133</f>
        <v>0</v>
      </c>
      <c r="AY133" s="125">
        <f>-'Inversión 1 financiada'!AJ133</f>
        <v>0</v>
      </c>
      <c r="AZ133" s="125">
        <f>-'Inversión 1 financiada'!AK133</f>
        <v>0</v>
      </c>
      <c r="BA133" s="125">
        <f>-'Inversión 1 financiada'!AL133</f>
        <v>0</v>
      </c>
      <c r="BB133" s="125">
        <f>-'Inversión 1 financiada'!AM133</f>
        <v>0</v>
      </c>
      <c r="BC133" s="125">
        <f>-'Inversión 1 financiada'!AN133</f>
        <v>0</v>
      </c>
      <c r="BD133" s="125">
        <f>-'Inversión 1 financiada'!AO133</f>
        <v>0</v>
      </c>
      <c r="BE133" s="125">
        <f>-'Inversión 1 financiada'!AP133</f>
        <v>0</v>
      </c>
      <c r="BF133" s="125">
        <f>-'Inversión 1 financiada'!AQ133</f>
        <v>0</v>
      </c>
      <c r="BG133" s="125">
        <f>-'Inversión 1 financiada'!AR133</f>
        <v>0</v>
      </c>
      <c r="BH133" s="125">
        <f>-'Inversión 1 financiada'!AS133</f>
        <v>0</v>
      </c>
      <c r="BI133" s="125">
        <f>-'Inversión 1 financiada'!AT133</f>
        <v>0</v>
      </c>
      <c r="BJ133" s="125">
        <f>-'Inversión 1 financiada'!AU133</f>
        <v>0</v>
      </c>
      <c r="BK133" s="125">
        <f>-'Inversión 1 financiada'!AV133</f>
        <v>0</v>
      </c>
      <c r="BL133" s="125">
        <f>-'Inversión 1 financiada'!AW133</f>
        <v>0</v>
      </c>
      <c r="BM133" s="125">
        <f>-'Inversión 1 financiada'!AX133</f>
        <v>0</v>
      </c>
      <c r="BN133" s="125">
        <f>-'Inversión 1 financiada'!AY133</f>
        <v>0</v>
      </c>
      <c r="BO133" s="125">
        <f>-'Inversión 1 financiada'!AZ133</f>
        <v>0</v>
      </c>
      <c r="BP133" s="125">
        <f>-'Inversión 1 financiada'!BA133</f>
        <v>0</v>
      </c>
      <c r="BQ133" s="125">
        <f>-'Inversión 1 financiada'!BB133</f>
        <v>0</v>
      </c>
      <c r="BR133" s="125">
        <f>-'Inversión 1 financiada'!BC133</f>
        <v>0</v>
      </c>
    </row>
    <row r="134" spans="2:70" x14ac:dyDescent="0.25">
      <c r="B134" s="59"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1">
        <v>9</v>
      </c>
      <c r="H134" s="125"/>
      <c r="I134" s="125"/>
      <c r="J134" s="125"/>
      <c r="K134" s="125"/>
      <c r="L134" s="125"/>
      <c r="M134" s="125"/>
      <c r="N134" s="125"/>
      <c r="O134" s="125"/>
      <c r="P134" s="125"/>
      <c r="Q134" s="125"/>
      <c r="R134" s="125"/>
      <c r="S134" s="125"/>
      <c r="T134" s="125"/>
      <c r="U134" s="125"/>
      <c r="V134" s="125"/>
      <c r="W134" s="125">
        <f>-'Inversión 1 financiada'!H134</f>
        <v>0</v>
      </c>
      <c r="X134" s="125">
        <f>-'Inversión 1 financiada'!I134</f>
        <v>0</v>
      </c>
      <c r="Y134" s="125">
        <f>-'Inversión 1 financiada'!J134</f>
        <v>0</v>
      </c>
      <c r="Z134" s="125">
        <f>-'Inversión 1 financiada'!K134</f>
        <v>0</v>
      </c>
      <c r="AA134" s="125">
        <f>-'Inversión 1 financiada'!L134</f>
        <v>0</v>
      </c>
      <c r="AB134" s="125">
        <f>-'Inversión 1 financiada'!M134</f>
        <v>0</v>
      </c>
      <c r="AC134" s="125">
        <f>-'Inversión 1 financiada'!N134</f>
        <v>0</v>
      </c>
      <c r="AD134" s="125">
        <f>-'Inversión 1 financiada'!O134</f>
        <v>0</v>
      </c>
      <c r="AE134" s="125">
        <f>-'Inversión 1 financiada'!P134</f>
        <v>0</v>
      </c>
      <c r="AF134" s="125">
        <f>-'Inversión 1 financiada'!Q134</f>
        <v>0</v>
      </c>
      <c r="AG134" s="125">
        <f>-'Inversión 1 financiada'!R134</f>
        <v>0</v>
      </c>
      <c r="AH134" s="125">
        <f>-'Inversión 1 financiada'!S134</f>
        <v>0</v>
      </c>
      <c r="AI134" s="125">
        <f>-'Inversión 1 financiada'!T134</f>
        <v>0</v>
      </c>
      <c r="AJ134" s="125">
        <f>-'Inversión 1 financiada'!U134</f>
        <v>0</v>
      </c>
      <c r="AK134" s="125">
        <f>-'Inversión 1 financiada'!V134</f>
        <v>0</v>
      </c>
      <c r="AL134" s="125">
        <f>-'Inversión 1 financiada'!W134</f>
        <v>0</v>
      </c>
      <c r="AM134" s="125">
        <f>-'Inversión 1 financiada'!X134</f>
        <v>0</v>
      </c>
      <c r="AN134" s="125">
        <f>-'Inversión 1 financiada'!Y134</f>
        <v>0</v>
      </c>
      <c r="AO134" s="125">
        <f>-'Inversión 1 financiada'!Z134</f>
        <v>0</v>
      </c>
      <c r="AP134" s="125">
        <f>-'Inversión 1 financiada'!AA134</f>
        <v>0</v>
      </c>
      <c r="AQ134" s="125">
        <f>-'Inversión 1 financiada'!AB134</f>
        <v>0</v>
      </c>
      <c r="AR134" s="125">
        <f>-'Inversión 1 financiada'!AC134</f>
        <v>0</v>
      </c>
      <c r="AS134" s="125">
        <f>-'Inversión 1 financiada'!AD134</f>
        <v>0</v>
      </c>
      <c r="AT134" s="125">
        <f>-'Inversión 1 financiada'!AE134</f>
        <v>0</v>
      </c>
      <c r="AU134" s="125">
        <f>-'Inversión 1 financiada'!AF134</f>
        <v>0</v>
      </c>
      <c r="AV134" s="125">
        <f>-'Inversión 1 financiada'!AG134</f>
        <v>0</v>
      </c>
      <c r="AW134" s="125">
        <f>-'Inversión 1 financiada'!AH134</f>
        <v>0</v>
      </c>
      <c r="AX134" s="125">
        <f>-'Inversión 1 financiada'!AI134</f>
        <v>0</v>
      </c>
      <c r="AY134" s="125">
        <f>-'Inversión 1 financiada'!AJ134</f>
        <v>0</v>
      </c>
      <c r="AZ134" s="125">
        <f>-'Inversión 1 financiada'!AK134</f>
        <v>0</v>
      </c>
      <c r="BA134" s="125">
        <f>-'Inversión 1 financiada'!AL134</f>
        <v>0</v>
      </c>
      <c r="BB134" s="125">
        <f>-'Inversión 1 financiada'!AM134</f>
        <v>0</v>
      </c>
      <c r="BC134" s="125">
        <f>-'Inversión 1 financiada'!AN134</f>
        <v>0</v>
      </c>
      <c r="BD134" s="125">
        <f>-'Inversión 1 financiada'!AO134</f>
        <v>0</v>
      </c>
      <c r="BE134" s="125">
        <f>-'Inversión 1 financiada'!AP134</f>
        <v>0</v>
      </c>
      <c r="BF134" s="125">
        <f>-'Inversión 1 financiada'!AQ134</f>
        <v>0</v>
      </c>
      <c r="BG134" s="125">
        <f>-'Inversión 1 financiada'!AR134</f>
        <v>0</v>
      </c>
      <c r="BH134" s="125">
        <f>-'Inversión 1 financiada'!AS134</f>
        <v>0</v>
      </c>
      <c r="BI134" s="125">
        <f>-'Inversión 1 financiada'!AT134</f>
        <v>0</v>
      </c>
      <c r="BJ134" s="125">
        <f>-'Inversión 1 financiada'!AU134</f>
        <v>0</v>
      </c>
      <c r="BK134" s="125">
        <f>-'Inversión 1 financiada'!AV134</f>
        <v>0</v>
      </c>
      <c r="BL134" s="125">
        <f>-'Inversión 1 financiada'!AW134</f>
        <v>0</v>
      </c>
      <c r="BM134" s="125">
        <f>-'Inversión 1 financiada'!AX134</f>
        <v>0</v>
      </c>
      <c r="BN134" s="125">
        <f>-'Inversión 1 financiada'!AY134</f>
        <v>0</v>
      </c>
      <c r="BO134" s="125">
        <f>-'Inversión 1 financiada'!AZ134</f>
        <v>0</v>
      </c>
      <c r="BP134" s="125">
        <f>-'Inversión 1 financiada'!BA134</f>
        <v>0</v>
      </c>
      <c r="BQ134" s="125">
        <f>-'Inversión 1 financiada'!BB134</f>
        <v>0</v>
      </c>
      <c r="BR134" s="125">
        <f>-'Inversión 1 financiada'!BC134</f>
        <v>0</v>
      </c>
    </row>
    <row r="135" spans="2:70" x14ac:dyDescent="0.25">
      <c r="B135" s="59" t="s">
        <v>561</v>
      </c>
      <c r="C135" s="62" t="str">
        <f>+VLOOKUP(B135,'resumen UCAP'!$A$5:$O$329,2,0)</f>
        <v>Luminaria Led 65w</v>
      </c>
      <c r="D135" s="63">
        <f>+'Desmonte Infr. financiada'!D135</f>
        <v>65</v>
      </c>
      <c r="E135" s="63" t="str">
        <f>+VLOOKUP(B135,'resumen UCAP'!$A$5:$O$329,3,0)</f>
        <v>Un</v>
      </c>
      <c r="F135" s="64">
        <f>+VLOOKUP(B135,'resumen UCAP'!$A$5:$O$329,15,0)</f>
        <v>1989070</v>
      </c>
      <c r="G135" s="61">
        <v>3</v>
      </c>
      <c r="H135" s="125"/>
      <c r="I135" s="125"/>
      <c r="J135" s="125"/>
      <c r="K135" s="125"/>
      <c r="L135" s="125"/>
      <c r="M135" s="125"/>
      <c r="N135" s="125"/>
      <c r="O135" s="125"/>
      <c r="P135" s="125"/>
      <c r="Q135" s="125"/>
      <c r="R135" s="125"/>
      <c r="S135" s="125"/>
      <c r="T135" s="125"/>
      <c r="U135" s="125"/>
      <c r="V135" s="125"/>
      <c r="W135" s="125">
        <f>-'Inversión 1 financiada'!H135</f>
        <v>0</v>
      </c>
      <c r="X135" s="125">
        <f>-'Inversión 1 financiada'!I135</f>
        <v>0</v>
      </c>
      <c r="Y135" s="125">
        <f>-'Inversión 1 financiada'!J135</f>
        <v>0</v>
      </c>
      <c r="Z135" s="125">
        <f>-'Inversión 1 financiada'!K135</f>
        <v>0</v>
      </c>
      <c r="AA135" s="125">
        <f>-'Inversión 1 financiada'!L135</f>
        <v>0</v>
      </c>
      <c r="AB135" s="125">
        <f>-'Inversión 1 financiada'!M135</f>
        <v>0</v>
      </c>
      <c r="AC135" s="125">
        <f>-'Inversión 1 financiada'!N135</f>
        <v>0</v>
      </c>
      <c r="AD135" s="125">
        <f>-'Inversión 1 financiada'!O135</f>
        <v>0</v>
      </c>
      <c r="AE135" s="125">
        <f>-'Inversión 1 financiada'!P135</f>
        <v>0</v>
      </c>
      <c r="AF135" s="125">
        <f>-'Inversión 1 financiada'!Q135</f>
        <v>0</v>
      </c>
      <c r="AG135" s="125">
        <f>-'Inversión 1 financiada'!R135</f>
        <v>0</v>
      </c>
      <c r="AH135" s="125">
        <f>-'Inversión 1 financiada'!S135</f>
        <v>0</v>
      </c>
      <c r="AI135" s="125">
        <f>-'Inversión 1 financiada'!T135</f>
        <v>0</v>
      </c>
      <c r="AJ135" s="125">
        <f>-'Inversión 1 financiada'!U135</f>
        <v>0</v>
      </c>
      <c r="AK135" s="125">
        <f>-'Inversión 1 financiada'!V135</f>
        <v>0</v>
      </c>
      <c r="AL135" s="125">
        <f>-'Inversión 1 financiada'!W135</f>
        <v>0</v>
      </c>
      <c r="AM135" s="125">
        <f>-'Inversión 1 financiada'!X135</f>
        <v>0</v>
      </c>
      <c r="AN135" s="125">
        <f>-'Inversión 1 financiada'!Y135</f>
        <v>0</v>
      </c>
      <c r="AO135" s="125">
        <f>-'Inversión 1 financiada'!Z135</f>
        <v>0</v>
      </c>
      <c r="AP135" s="125">
        <f>-'Inversión 1 financiada'!AA135</f>
        <v>0</v>
      </c>
      <c r="AQ135" s="125">
        <f>-'Inversión 1 financiada'!AB135</f>
        <v>0</v>
      </c>
      <c r="AR135" s="125">
        <f>-'Inversión 1 financiada'!AC135</f>
        <v>0</v>
      </c>
      <c r="AS135" s="125">
        <f>-'Inversión 1 financiada'!AD135</f>
        <v>0</v>
      </c>
      <c r="AT135" s="125">
        <f>-'Inversión 1 financiada'!AE135</f>
        <v>0</v>
      </c>
      <c r="AU135" s="125">
        <f>-'Inversión 1 financiada'!AF135</f>
        <v>0</v>
      </c>
      <c r="AV135" s="125">
        <f>-'Inversión 1 financiada'!AG135</f>
        <v>0</v>
      </c>
      <c r="AW135" s="125">
        <f>-'Inversión 1 financiada'!AH135</f>
        <v>0</v>
      </c>
      <c r="AX135" s="125">
        <f>-'Inversión 1 financiada'!AI135</f>
        <v>0</v>
      </c>
      <c r="AY135" s="125">
        <f>-'Inversión 1 financiada'!AJ135</f>
        <v>0</v>
      </c>
      <c r="AZ135" s="125">
        <f>-'Inversión 1 financiada'!AK135</f>
        <v>0</v>
      </c>
      <c r="BA135" s="125">
        <f>-'Inversión 1 financiada'!AL135</f>
        <v>0</v>
      </c>
      <c r="BB135" s="125">
        <f>-'Inversión 1 financiada'!AM135</f>
        <v>0</v>
      </c>
      <c r="BC135" s="125">
        <f>-'Inversión 1 financiada'!AN135</f>
        <v>0</v>
      </c>
      <c r="BD135" s="125">
        <f>-'Inversión 1 financiada'!AO135</f>
        <v>0</v>
      </c>
      <c r="BE135" s="125">
        <f>-'Inversión 1 financiada'!AP135</f>
        <v>0</v>
      </c>
      <c r="BF135" s="125">
        <f>-'Inversión 1 financiada'!AQ135</f>
        <v>0</v>
      </c>
      <c r="BG135" s="125">
        <f>-'Inversión 1 financiada'!AR135</f>
        <v>0</v>
      </c>
      <c r="BH135" s="125">
        <f>-'Inversión 1 financiada'!AS135</f>
        <v>0</v>
      </c>
      <c r="BI135" s="125">
        <f>-'Inversión 1 financiada'!AT135</f>
        <v>0</v>
      </c>
      <c r="BJ135" s="125">
        <f>-'Inversión 1 financiada'!AU135</f>
        <v>0</v>
      </c>
      <c r="BK135" s="125">
        <f>-'Inversión 1 financiada'!AV135</f>
        <v>0</v>
      </c>
      <c r="BL135" s="125">
        <f>-'Inversión 1 financiada'!AW135</f>
        <v>0</v>
      </c>
      <c r="BM135" s="125">
        <f>-'Inversión 1 financiada'!AX135</f>
        <v>0</v>
      </c>
      <c r="BN135" s="125">
        <f>-'Inversión 1 financiada'!AY135</f>
        <v>0</v>
      </c>
      <c r="BO135" s="125">
        <f>-'Inversión 1 financiada'!AZ135</f>
        <v>0</v>
      </c>
      <c r="BP135" s="125">
        <f>-'Inversión 1 financiada'!BA135</f>
        <v>0</v>
      </c>
      <c r="BQ135" s="125">
        <f>-'Inversión 1 financiada'!BB135</f>
        <v>0</v>
      </c>
      <c r="BR135" s="125">
        <f>-'Inversión 1 financiada'!BC135</f>
        <v>0</v>
      </c>
    </row>
    <row r="136" spans="2:70" x14ac:dyDescent="0.25">
      <c r="B136" s="59" t="s">
        <v>562</v>
      </c>
      <c r="C136" s="62" t="str">
        <f>+VLOOKUP(B136,'resumen UCAP'!$A$5:$O$329,2,0)</f>
        <v>PROYECTOR LED 400W APOLO NUEVO</v>
      </c>
      <c r="D136" s="63">
        <f>+'Desmonte Infr. financiada'!D136</f>
        <v>400</v>
      </c>
      <c r="E136" s="63" t="str">
        <f>+VLOOKUP(B136,'resumen UCAP'!$A$5:$O$329,3,0)</f>
        <v>Un</v>
      </c>
      <c r="F136" s="64">
        <f>+VLOOKUP(B136,'resumen UCAP'!$A$5:$O$329,15,0)</f>
        <v>2980712</v>
      </c>
      <c r="G136" s="61">
        <v>3</v>
      </c>
      <c r="H136" s="125"/>
      <c r="I136" s="125"/>
      <c r="J136" s="125"/>
      <c r="K136" s="125"/>
      <c r="L136" s="125"/>
      <c r="M136" s="125"/>
      <c r="N136" s="125"/>
      <c r="O136" s="125"/>
      <c r="P136" s="125"/>
      <c r="Q136" s="125"/>
      <c r="R136" s="125"/>
      <c r="S136" s="125"/>
      <c r="T136" s="125"/>
      <c r="U136" s="125"/>
      <c r="V136" s="125"/>
      <c r="W136" s="125">
        <f>-'Inversión 1 financiada'!H136</f>
        <v>0</v>
      </c>
      <c r="X136" s="125">
        <f>-'Inversión 1 financiada'!I136</f>
        <v>0</v>
      </c>
      <c r="Y136" s="125">
        <f>-'Inversión 1 financiada'!J136</f>
        <v>0</v>
      </c>
      <c r="Z136" s="125">
        <f>-'Inversión 1 financiada'!K136</f>
        <v>0</v>
      </c>
      <c r="AA136" s="125">
        <f>-'Inversión 1 financiada'!L136</f>
        <v>0</v>
      </c>
      <c r="AB136" s="125">
        <f>-'Inversión 1 financiada'!M136</f>
        <v>0</v>
      </c>
      <c r="AC136" s="125">
        <f>-'Inversión 1 financiada'!N136</f>
        <v>0</v>
      </c>
      <c r="AD136" s="125">
        <f>-'Inversión 1 financiada'!O136</f>
        <v>0</v>
      </c>
      <c r="AE136" s="125">
        <f>-'Inversión 1 financiada'!P136</f>
        <v>0</v>
      </c>
      <c r="AF136" s="125">
        <f>-'Inversión 1 financiada'!Q136</f>
        <v>0</v>
      </c>
      <c r="AG136" s="125">
        <f>-'Inversión 1 financiada'!R136</f>
        <v>0</v>
      </c>
      <c r="AH136" s="125">
        <f>-'Inversión 1 financiada'!S136</f>
        <v>0</v>
      </c>
      <c r="AI136" s="125">
        <f>-'Inversión 1 financiada'!T136</f>
        <v>0</v>
      </c>
      <c r="AJ136" s="125">
        <f>-'Inversión 1 financiada'!U136</f>
        <v>0</v>
      </c>
      <c r="AK136" s="125">
        <f>-'Inversión 1 financiada'!V136</f>
        <v>0</v>
      </c>
      <c r="AL136" s="125">
        <f>-'Inversión 1 financiada'!W136</f>
        <v>0</v>
      </c>
      <c r="AM136" s="125">
        <f>-'Inversión 1 financiada'!X136</f>
        <v>0</v>
      </c>
      <c r="AN136" s="125">
        <f>-'Inversión 1 financiada'!Y136</f>
        <v>0</v>
      </c>
      <c r="AO136" s="125">
        <f>-'Inversión 1 financiada'!Z136</f>
        <v>0</v>
      </c>
      <c r="AP136" s="125">
        <f>-'Inversión 1 financiada'!AA136</f>
        <v>0</v>
      </c>
      <c r="AQ136" s="125">
        <f>-'Inversión 1 financiada'!AB136</f>
        <v>0</v>
      </c>
      <c r="AR136" s="125">
        <f>-'Inversión 1 financiada'!AC136</f>
        <v>0</v>
      </c>
      <c r="AS136" s="125">
        <f>-'Inversión 1 financiada'!AD136</f>
        <v>0</v>
      </c>
      <c r="AT136" s="125">
        <f>-'Inversión 1 financiada'!AE136</f>
        <v>0</v>
      </c>
      <c r="AU136" s="125">
        <f>-'Inversión 1 financiada'!AF136</f>
        <v>0</v>
      </c>
      <c r="AV136" s="125">
        <f>-'Inversión 1 financiada'!AG136</f>
        <v>0</v>
      </c>
      <c r="AW136" s="125">
        <f>-'Inversión 1 financiada'!AH136</f>
        <v>0</v>
      </c>
      <c r="AX136" s="125">
        <f>-'Inversión 1 financiada'!AI136</f>
        <v>0</v>
      </c>
      <c r="AY136" s="125">
        <f>-'Inversión 1 financiada'!AJ136</f>
        <v>0</v>
      </c>
      <c r="AZ136" s="125">
        <f>-'Inversión 1 financiada'!AK136</f>
        <v>0</v>
      </c>
      <c r="BA136" s="125">
        <f>-'Inversión 1 financiada'!AL136</f>
        <v>0</v>
      </c>
      <c r="BB136" s="125">
        <f>-'Inversión 1 financiada'!AM136</f>
        <v>0</v>
      </c>
      <c r="BC136" s="125">
        <f>-'Inversión 1 financiada'!AN136</f>
        <v>0</v>
      </c>
      <c r="BD136" s="125">
        <f>-'Inversión 1 financiada'!AO136</f>
        <v>0</v>
      </c>
      <c r="BE136" s="125">
        <f>-'Inversión 1 financiada'!AP136</f>
        <v>0</v>
      </c>
      <c r="BF136" s="125">
        <f>-'Inversión 1 financiada'!AQ136</f>
        <v>0</v>
      </c>
      <c r="BG136" s="125">
        <f>-'Inversión 1 financiada'!AR136</f>
        <v>0</v>
      </c>
      <c r="BH136" s="125">
        <f>-'Inversión 1 financiada'!AS136</f>
        <v>0</v>
      </c>
      <c r="BI136" s="125">
        <f>-'Inversión 1 financiada'!AT136</f>
        <v>0</v>
      </c>
      <c r="BJ136" s="125">
        <f>-'Inversión 1 financiada'!AU136</f>
        <v>0</v>
      </c>
      <c r="BK136" s="125">
        <f>-'Inversión 1 financiada'!AV136</f>
        <v>0</v>
      </c>
      <c r="BL136" s="125">
        <f>-'Inversión 1 financiada'!AW136</f>
        <v>0</v>
      </c>
      <c r="BM136" s="125">
        <f>-'Inversión 1 financiada'!AX136</f>
        <v>0</v>
      </c>
      <c r="BN136" s="125">
        <f>-'Inversión 1 financiada'!AY136</f>
        <v>0</v>
      </c>
      <c r="BO136" s="125">
        <f>-'Inversión 1 financiada'!AZ136</f>
        <v>0</v>
      </c>
      <c r="BP136" s="125">
        <f>-'Inversión 1 financiada'!BA136</f>
        <v>0</v>
      </c>
      <c r="BQ136" s="125">
        <f>-'Inversión 1 financiada'!BB136</f>
        <v>0</v>
      </c>
      <c r="BR136" s="125">
        <f>-'Inversión 1 financiada'!BC136</f>
        <v>0</v>
      </c>
    </row>
    <row r="137" spans="2:70" x14ac:dyDescent="0.25">
      <c r="B137" s="59" t="s">
        <v>563</v>
      </c>
      <c r="C137" s="62" t="str">
        <f>+VLOOKUP(B137,'resumen UCAP'!$A$5:$O$329,2,0)</f>
        <v>ETIQUETA PROYECTOR MH 1000 SEGUNDA</v>
      </c>
      <c r="D137" s="63">
        <f>+'Desmonte Infr. financiada'!D137</f>
        <v>115</v>
      </c>
      <c r="E137" s="63" t="str">
        <f>+VLOOKUP(B137,'resumen UCAP'!$A$5:$O$329,3,0)</f>
        <v>Un</v>
      </c>
      <c r="F137" s="64">
        <f>+VLOOKUP(B137,'resumen UCAP'!$A$5:$O$329,15,0)</f>
        <v>540000</v>
      </c>
      <c r="G137" s="124">
        <v>5</v>
      </c>
      <c r="H137" s="125"/>
      <c r="I137" s="125"/>
      <c r="J137" s="125"/>
      <c r="K137" s="125"/>
      <c r="L137" s="125"/>
      <c r="M137" s="125"/>
      <c r="N137" s="125"/>
      <c r="O137" s="125"/>
      <c r="P137" s="125"/>
      <c r="Q137" s="125"/>
      <c r="R137" s="125"/>
      <c r="S137" s="125"/>
      <c r="T137" s="125"/>
      <c r="U137" s="125"/>
      <c r="V137" s="125"/>
      <c r="W137" s="125">
        <f>-'Inversión 1 financiada'!H137</f>
        <v>0</v>
      </c>
      <c r="X137" s="125">
        <f>-'Inversión 1 financiada'!I137</f>
        <v>0</v>
      </c>
      <c r="Y137" s="125">
        <f>-'Inversión 1 financiada'!J137</f>
        <v>0</v>
      </c>
      <c r="Z137" s="125">
        <f>-'Inversión 1 financiada'!K137</f>
        <v>0</v>
      </c>
      <c r="AA137" s="125">
        <f>-'Inversión 1 financiada'!L137</f>
        <v>0</v>
      </c>
      <c r="AB137" s="125">
        <f>-'Inversión 1 financiada'!M137</f>
        <v>0</v>
      </c>
      <c r="AC137" s="125">
        <f>-'Inversión 1 financiada'!N137</f>
        <v>0</v>
      </c>
      <c r="AD137" s="125">
        <f>-'Inversión 1 financiada'!O137</f>
        <v>0</v>
      </c>
      <c r="AE137" s="125">
        <f>-'Inversión 1 financiada'!P137</f>
        <v>0</v>
      </c>
      <c r="AF137" s="125">
        <f>-'Inversión 1 financiada'!Q137</f>
        <v>0</v>
      </c>
      <c r="AG137" s="125">
        <f>-'Inversión 1 financiada'!R137</f>
        <v>0</v>
      </c>
      <c r="AH137" s="125">
        <f>-'Inversión 1 financiada'!S137</f>
        <v>0</v>
      </c>
      <c r="AI137" s="125">
        <f>-'Inversión 1 financiada'!T137</f>
        <v>0</v>
      </c>
      <c r="AJ137" s="125">
        <f>-'Inversión 1 financiada'!U137</f>
        <v>0</v>
      </c>
      <c r="AK137" s="125">
        <f>-'Inversión 1 financiada'!V137</f>
        <v>0</v>
      </c>
      <c r="AL137" s="125">
        <f>-'Inversión 1 financiada'!W137</f>
        <v>0</v>
      </c>
      <c r="AM137" s="125">
        <f>-'Inversión 1 financiada'!X137</f>
        <v>0</v>
      </c>
      <c r="AN137" s="125">
        <f>-'Inversión 1 financiada'!Y137</f>
        <v>0</v>
      </c>
      <c r="AO137" s="125">
        <f>-'Inversión 1 financiada'!Z137</f>
        <v>0</v>
      </c>
      <c r="AP137" s="125">
        <f>-'Inversión 1 financiada'!AA137</f>
        <v>0</v>
      </c>
      <c r="AQ137" s="125">
        <f>-'Inversión 1 financiada'!AB137</f>
        <v>0</v>
      </c>
      <c r="AR137" s="125">
        <f>-'Inversión 1 financiada'!AC137</f>
        <v>0</v>
      </c>
      <c r="AS137" s="125">
        <f>-'Inversión 1 financiada'!AD137</f>
        <v>0</v>
      </c>
      <c r="AT137" s="125">
        <f>-'Inversión 1 financiada'!AE137</f>
        <v>0</v>
      </c>
      <c r="AU137" s="125">
        <f>-'Inversión 1 financiada'!AF137</f>
        <v>0</v>
      </c>
      <c r="AV137" s="125">
        <f>-'Inversión 1 financiada'!AG137</f>
        <v>0</v>
      </c>
      <c r="AW137" s="125">
        <f>-'Inversión 1 financiada'!AH137</f>
        <v>0</v>
      </c>
      <c r="AX137" s="125">
        <f>-'Inversión 1 financiada'!AI137</f>
        <v>0</v>
      </c>
      <c r="AY137" s="125">
        <f>-'Inversión 1 financiada'!AJ137</f>
        <v>0</v>
      </c>
      <c r="AZ137" s="125">
        <f>-'Inversión 1 financiada'!AK137</f>
        <v>0</v>
      </c>
      <c r="BA137" s="125">
        <f>-'Inversión 1 financiada'!AL137</f>
        <v>0</v>
      </c>
      <c r="BB137" s="125">
        <f>-'Inversión 1 financiada'!AM137</f>
        <v>0</v>
      </c>
      <c r="BC137" s="125">
        <f>-'Inversión 1 financiada'!AN137</f>
        <v>0</v>
      </c>
      <c r="BD137" s="125">
        <f>-'Inversión 1 financiada'!AO137</f>
        <v>0</v>
      </c>
      <c r="BE137" s="125">
        <f>-'Inversión 1 financiada'!AP137</f>
        <v>0</v>
      </c>
      <c r="BF137" s="125">
        <f>-'Inversión 1 financiada'!AQ137</f>
        <v>0</v>
      </c>
      <c r="BG137" s="125">
        <f>-'Inversión 1 financiada'!AR137</f>
        <v>0</v>
      </c>
      <c r="BH137" s="125">
        <f>-'Inversión 1 financiada'!AS137</f>
        <v>0</v>
      </c>
      <c r="BI137" s="125">
        <f>-'Inversión 1 financiada'!AT137</f>
        <v>0</v>
      </c>
      <c r="BJ137" s="125">
        <f>-'Inversión 1 financiada'!AU137</f>
        <v>0</v>
      </c>
      <c r="BK137" s="125">
        <f>-'Inversión 1 financiada'!AV137</f>
        <v>0</v>
      </c>
      <c r="BL137" s="125">
        <f>-'Inversión 1 financiada'!AW137</f>
        <v>0</v>
      </c>
      <c r="BM137" s="125">
        <f>-'Inversión 1 financiada'!AX137</f>
        <v>0</v>
      </c>
      <c r="BN137" s="125">
        <f>-'Inversión 1 financiada'!AY137</f>
        <v>0</v>
      </c>
      <c r="BO137" s="125">
        <f>-'Inversión 1 financiada'!AZ137</f>
        <v>0</v>
      </c>
      <c r="BP137" s="125">
        <f>-'Inversión 1 financiada'!BA137</f>
        <v>0</v>
      </c>
      <c r="BQ137" s="125">
        <f>-'Inversión 1 financiada'!BB137</f>
        <v>0</v>
      </c>
      <c r="BR137" s="125">
        <f>-'Inversión 1 financiada'!BC137</f>
        <v>0</v>
      </c>
    </row>
    <row r="138" spans="2:70" x14ac:dyDescent="0.25">
      <c r="B138" s="59"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123">
        <v>6</v>
      </c>
      <c r="H138" s="125"/>
      <c r="I138" s="125"/>
      <c r="J138" s="125"/>
      <c r="K138" s="125"/>
      <c r="L138" s="125"/>
      <c r="M138" s="125"/>
      <c r="N138" s="125"/>
      <c r="O138" s="125"/>
      <c r="P138" s="125"/>
      <c r="Q138" s="125"/>
      <c r="R138" s="125"/>
      <c r="S138" s="125"/>
      <c r="T138" s="125"/>
      <c r="U138" s="125"/>
      <c r="V138" s="125"/>
      <c r="W138" s="125">
        <f>-'Inversión 1 financiada'!H138</f>
        <v>0</v>
      </c>
      <c r="X138" s="125">
        <f>-'Inversión 1 financiada'!I138</f>
        <v>0</v>
      </c>
      <c r="Y138" s="125">
        <f>-'Inversión 1 financiada'!J138</f>
        <v>0</v>
      </c>
      <c r="Z138" s="125">
        <f>-'Inversión 1 financiada'!K138</f>
        <v>0</v>
      </c>
      <c r="AA138" s="125">
        <f>-'Inversión 1 financiada'!L138</f>
        <v>0</v>
      </c>
      <c r="AB138" s="125">
        <f>-'Inversión 1 financiada'!M138</f>
        <v>0</v>
      </c>
      <c r="AC138" s="125">
        <f>-'Inversión 1 financiada'!N138</f>
        <v>0</v>
      </c>
      <c r="AD138" s="125">
        <f>-'Inversión 1 financiada'!O138</f>
        <v>0</v>
      </c>
      <c r="AE138" s="125">
        <f>-'Inversión 1 financiada'!P138</f>
        <v>0</v>
      </c>
      <c r="AF138" s="125">
        <f>-'Inversión 1 financiada'!Q138</f>
        <v>0</v>
      </c>
      <c r="AG138" s="125">
        <f>-'Inversión 1 financiada'!R138</f>
        <v>0</v>
      </c>
      <c r="AH138" s="125">
        <f>-'Inversión 1 financiada'!S138</f>
        <v>0</v>
      </c>
      <c r="AI138" s="125">
        <f>-'Inversión 1 financiada'!T138</f>
        <v>0</v>
      </c>
      <c r="AJ138" s="125">
        <f>-'Inversión 1 financiada'!U138</f>
        <v>0</v>
      </c>
      <c r="AK138" s="125">
        <f>-'Inversión 1 financiada'!V138</f>
        <v>0</v>
      </c>
      <c r="AL138" s="125">
        <f>-'Inversión 1 financiada'!W138</f>
        <v>0</v>
      </c>
      <c r="AM138" s="125">
        <f>-'Inversión 1 financiada'!X138</f>
        <v>0</v>
      </c>
      <c r="AN138" s="125">
        <f>-'Inversión 1 financiada'!Y138</f>
        <v>0</v>
      </c>
      <c r="AO138" s="125">
        <f>-'Inversión 1 financiada'!Z138</f>
        <v>0</v>
      </c>
      <c r="AP138" s="125">
        <f>-'Inversión 1 financiada'!AA138</f>
        <v>0</v>
      </c>
      <c r="AQ138" s="125">
        <f>-'Inversión 1 financiada'!AB138</f>
        <v>0</v>
      </c>
      <c r="AR138" s="125">
        <f>-'Inversión 1 financiada'!AC138</f>
        <v>0</v>
      </c>
      <c r="AS138" s="125">
        <f>-'Inversión 1 financiada'!AD138</f>
        <v>0</v>
      </c>
      <c r="AT138" s="125">
        <f>-'Inversión 1 financiada'!AE138</f>
        <v>0</v>
      </c>
      <c r="AU138" s="125">
        <f>-'Inversión 1 financiada'!AF138</f>
        <v>0</v>
      </c>
      <c r="AV138" s="125">
        <f>-'Inversión 1 financiada'!AG138</f>
        <v>0</v>
      </c>
      <c r="AW138" s="125">
        <f>-'Inversión 1 financiada'!AH138</f>
        <v>0</v>
      </c>
      <c r="AX138" s="125">
        <f>-'Inversión 1 financiada'!AI138</f>
        <v>0</v>
      </c>
      <c r="AY138" s="125">
        <f>-'Inversión 1 financiada'!AJ138</f>
        <v>0</v>
      </c>
      <c r="AZ138" s="125">
        <f>-'Inversión 1 financiada'!AK138</f>
        <v>0</v>
      </c>
      <c r="BA138" s="125">
        <f>-'Inversión 1 financiada'!AL138</f>
        <v>0</v>
      </c>
      <c r="BB138" s="125">
        <f>-'Inversión 1 financiada'!AM138</f>
        <v>0</v>
      </c>
      <c r="BC138" s="125">
        <f>-'Inversión 1 financiada'!AN138</f>
        <v>0</v>
      </c>
      <c r="BD138" s="125">
        <f>-'Inversión 1 financiada'!AO138</f>
        <v>0</v>
      </c>
      <c r="BE138" s="125">
        <f>-'Inversión 1 financiada'!AP138</f>
        <v>0</v>
      </c>
      <c r="BF138" s="125">
        <f>-'Inversión 1 financiada'!AQ138</f>
        <v>0</v>
      </c>
      <c r="BG138" s="125">
        <f>-'Inversión 1 financiada'!AR138</f>
        <v>0</v>
      </c>
      <c r="BH138" s="125">
        <f>-'Inversión 1 financiada'!AS138</f>
        <v>0</v>
      </c>
      <c r="BI138" s="125">
        <f>-'Inversión 1 financiada'!AT138</f>
        <v>0</v>
      </c>
      <c r="BJ138" s="125">
        <f>-'Inversión 1 financiada'!AU138</f>
        <v>0</v>
      </c>
      <c r="BK138" s="125">
        <f>-'Inversión 1 financiada'!AV138</f>
        <v>0</v>
      </c>
      <c r="BL138" s="125">
        <f>-'Inversión 1 financiada'!AW138</f>
        <v>0</v>
      </c>
      <c r="BM138" s="125">
        <f>-'Inversión 1 financiada'!AX138</f>
        <v>0</v>
      </c>
      <c r="BN138" s="125">
        <f>-'Inversión 1 financiada'!AY138</f>
        <v>0</v>
      </c>
      <c r="BO138" s="125">
        <f>-'Inversión 1 financiada'!AZ138</f>
        <v>0</v>
      </c>
      <c r="BP138" s="125">
        <f>-'Inversión 1 financiada'!BA138</f>
        <v>0</v>
      </c>
      <c r="BQ138" s="125">
        <f>-'Inversión 1 financiada'!BB138</f>
        <v>0</v>
      </c>
      <c r="BR138" s="125">
        <f>-'Inversión 1 financiada'!BC138</f>
        <v>0</v>
      </c>
    </row>
    <row r="139" spans="2:70" x14ac:dyDescent="0.25">
      <c r="B139" s="59" t="s">
        <v>565</v>
      </c>
      <c r="C139" s="62" t="str">
        <f>+VLOOKUP(B139,'resumen UCAP'!$A$5:$O$329,2,0)</f>
        <v>LUMINARIA LED DE 40W NUEVA</v>
      </c>
      <c r="D139" s="63">
        <f>+'Desmonte Infr. financiada'!D139</f>
        <v>40</v>
      </c>
      <c r="E139" s="63" t="str">
        <f>+VLOOKUP(B139,'resumen UCAP'!$A$5:$O$329,3,0)</f>
        <v>Un</v>
      </c>
      <c r="F139" s="64">
        <f>+VLOOKUP(B139,'resumen UCAP'!$A$5:$O$329,15,0)</f>
        <v>321869</v>
      </c>
      <c r="G139" s="61">
        <v>3</v>
      </c>
      <c r="H139" s="125"/>
      <c r="I139" s="125"/>
      <c r="J139" s="125"/>
      <c r="K139" s="125"/>
      <c r="L139" s="125"/>
      <c r="M139" s="125"/>
      <c r="N139" s="125"/>
      <c r="O139" s="125"/>
      <c r="P139" s="125"/>
      <c r="Q139" s="125"/>
      <c r="R139" s="125"/>
      <c r="S139" s="125"/>
      <c r="T139" s="125"/>
      <c r="U139" s="125"/>
      <c r="V139" s="125"/>
      <c r="W139" s="125">
        <f>-'Inversión 1 financiada'!H139</f>
        <v>0</v>
      </c>
      <c r="X139" s="125">
        <f>-'Inversión 1 financiada'!I139</f>
        <v>0</v>
      </c>
      <c r="Y139" s="125">
        <f>-'Inversión 1 financiada'!J139</f>
        <v>0</v>
      </c>
      <c r="Z139" s="125">
        <f>-'Inversión 1 financiada'!K139</f>
        <v>0</v>
      </c>
      <c r="AA139" s="125">
        <f>-'Inversión 1 financiada'!L139</f>
        <v>0</v>
      </c>
      <c r="AB139" s="125">
        <f>-'Inversión 1 financiada'!M139</f>
        <v>0</v>
      </c>
      <c r="AC139" s="125">
        <f>-'Inversión 1 financiada'!N139</f>
        <v>0</v>
      </c>
      <c r="AD139" s="125">
        <f>-'Inversión 1 financiada'!O139</f>
        <v>0</v>
      </c>
      <c r="AE139" s="125">
        <f>-'Inversión 1 financiada'!P139</f>
        <v>0</v>
      </c>
      <c r="AF139" s="125">
        <f>-'Inversión 1 financiada'!Q139</f>
        <v>0</v>
      </c>
      <c r="AG139" s="125">
        <f>-'Inversión 1 financiada'!R139</f>
        <v>0</v>
      </c>
      <c r="AH139" s="125">
        <f>-'Inversión 1 financiada'!S139</f>
        <v>0</v>
      </c>
      <c r="AI139" s="125">
        <f>-'Inversión 1 financiada'!T139</f>
        <v>0</v>
      </c>
      <c r="AJ139" s="125">
        <f>-'Inversión 1 financiada'!U139</f>
        <v>0</v>
      </c>
      <c r="AK139" s="125">
        <f>-'Inversión 1 financiada'!V139</f>
        <v>0</v>
      </c>
      <c r="AL139" s="125">
        <f>-'Inversión 1 financiada'!W139</f>
        <v>0</v>
      </c>
      <c r="AM139" s="125">
        <f>-'Inversión 1 financiada'!X139</f>
        <v>0</v>
      </c>
      <c r="AN139" s="125">
        <f>-'Inversión 1 financiada'!Y139</f>
        <v>0</v>
      </c>
      <c r="AO139" s="125">
        <f>-'Inversión 1 financiada'!Z139</f>
        <v>0</v>
      </c>
      <c r="AP139" s="125">
        <f>-'Inversión 1 financiada'!AA139</f>
        <v>0</v>
      </c>
      <c r="AQ139" s="125">
        <f>-'Inversión 1 financiada'!AB139</f>
        <v>0</v>
      </c>
      <c r="AR139" s="125">
        <f>-'Inversión 1 financiada'!AC139</f>
        <v>0</v>
      </c>
      <c r="AS139" s="125">
        <f>-'Inversión 1 financiada'!AD139</f>
        <v>0</v>
      </c>
      <c r="AT139" s="125">
        <f>-'Inversión 1 financiada'!AE139</f>
        <v>0</v>
      </c>
      <c r="AU139" s="125">
        <f>-'Inversión 1 financiada'!AF139</f>
        <v>0</v>
      </c>
      <c r="AV139" s="125">
        <f>-'Inversión 1 financiada'!AG139</f>
        <v>0</v>
      </c>
      <c r="AW139" s="125">
        <f>-'Inversión 1 financiada'!AH139</f>
        <v>0</v>
      </c>
      <c r="AX139" s="125">
        <f>-'Inversión 1 financiada'!AI139</f>
        <v>0</v>
      </c>
      <c r="AY139" s="125">
        <f>-'Inversión 1 financiada'!AJ139</f>
        <v>0</v>
      </c>
      <c r="AZ139" s="125">
        <f>-'Inversión 1 financiada'!AK139</f>
        <v>0</v>
      </c>
      <c r="BA139" s="125">
        <f>-'Inversión 1 financiada'!AL139</f>
        <v>0</v>
      </c>
      <c r="BB139" s="125">
        <f>-'Inversión 1 financiada'!AM139</f>
        <v>0</v>
      </c>
      <c r="BC139" s="125">
        <f>-'Inversión 1 financiada'!AN139</f>
        <v>0</v>
      </c>
      <c r="BD139" s="125">
        <f>-'Inversión 1 financiada'!AO139</f>
        <v>0</v>
      </c>
      <c r="BE139" s="125">
        <f>-'Inversión 1 financiada'!AP139</f>
        <v>0</v>
      </c>
      <c r="BF139" s="125">
        <f>-'Inversión 1 financiada'!AQ139</f>
        <v>0</v>
      </c>
      <c r="BG139" s="125">
        <f>-'Inversión 1 financiada'!AR139</f>
        <v>0</v>
      </c>
      <c r="BH139" s="125">
        <f>-'Inversión 1 financiada'!AS139</f>
        <v>0</v>
      </c>
      <c r="BI139" s="125">
        <f>-'Inversión 1 financiada'!AT139</f>
        <v>0</v>
      </c>
      <c r="BJ139" s="125">
        <f>-'Inversión 1 financiada'!AU139</f>
        <v>0</v>
      </c>
      <c r="BK139" s="125">
        <f>-'Inversión 1 financiada'!AV139</f>
        <v>0</v>
      </c>
      <c r="BL139" s="125">
        <f>-'Inversión 1 financiada'!AW139</f>
        <v>0</v>
      </c>
      <c r="BM139" s="125">
        <f>-'Inversión 1 financiada'!AX139</f>
        <v>0</v>
      </c>
      <c r="BN139" s="125">
        <f>-'Inversión 1 financiada'!AY139</f>
        <v>0</v>
      </c>
      <c r="BO139" s="125">
        <f>-'Inversión 1 financiada'!AZ139</f>
        <v>0</v>
      </c>
      <c r="BP139" s="125">
        <f>-'Inversión 1 financiada'!BA139</f>
        <v>0</v>
      </c>
      <c r="BQ139" s="125">
        <f>-'Inversión 1 financiada'!BB139</f>
        <v>0</v>
      </c>
      <c r="BR139" s="125">
        <f>-'Inversión 1 financiada'!BC139</f>
        <v>0</v>
      </c>
    </row>
    <row r="140" spans="2:70" x14ac:dyDescent="0.25">
      <c r="B140" s="59" t="s">
        <v>566</v>
      </c>
      <c r="C140" s="62" t="str">
        <f>+VLOOKUP(B140,'resumen UCAP'!$A$5:$O$329,2,0)</f>
        <v>LUMINARIA LED 65W NUEVA MILLENIUM</v>
      </c>
      <c r="D140" s="63">
        <f>+'Desmonte Infr. financiada'!D140</f>
        <v>65</v>
      </c>
      <c r="E140" s="63" t="str">
        <f>+VLOOKUP(B140,'resumen UCAP'!$A$5:$O$329,3,0)</f>
        <v>Un</v>
      </c>
      <c r="F140" s="64">
        <f>+VLOOKUP(B140,'resumen UCAP'!$A$5:$O$329,15,0)</f>
        <v>387336</v>
      </c>
      <c r="G140" s="61">
        <v>12</v>
      </c>
      <c r="H140" s="125"/>
      <c r="I140" s="125"/>
      <c r="J140" s="125"/>
      <c r="K140" s="125"/>
      <c r="L140" s="125"/>
      <c r="M140" s="125"/>
      <c r="N140" s="125"/>
      <c r="O140" s="125"/>
      <c r="P140" s="125"/>
      <c r="Q140" s="125"/>
      <c r="R140" s="125"/>
      <c r="S140" s="125"/>
      <c r="T140" s="125"/>
      <c r="U140" s="125"/>
      <c r="V140" s="125"/>
      <c r="W140" s="125">
        <f>-'Inversión 1 financiada'!H140</f>
        <v>0</v>
      </c>
      <c r="X140" s="125">
        <f>-'Inversión 1 financiada'!I140</f>
        <v>0</v>
      </c>
      <c r="Y140" s="125">
        <f>-'Inversión 1 financiada'!J140</f>
        <v>0</v>
      </c>
      <c r="Z140" s="125">
        <f>-'Inversión 1 financiada'!K140</f>
        <v>0</v>
      </c>
      <c r="AA140" s="125">
        <f>-'Inversión 1 financiada'!L140</f>
        <v>0</v>
      </c>
      <c r="AB140" s="125">
        <f>-'Inversión 1 financiada'!M140</f>
        <v>0</v>
      </c>
      <c r="AC140" s="125">
        <f>-'Inversión 1 financiada'!N140</f>
        <v>0</v>
      </c>
      <c r="AD140" s="125">
        <f>-'Inversión 1 financiada'!O140</f>
        <v>0</v>
      </c>
      <c r="AE140" s="125">
        <f>-'Inversión 1 financiada'!P140</f>
        <v>0</v>
      </c>
      <c r="AF140" s="125">
        <f>-'Inversión 1 financiada'!Q140</f>
        <v>0</v>
      </c>
      <c r="AG140" s="125">
        <f>-'Inversión 1 financiada'!R140</f>
        <v>0</v>
      </c>
      <c r="AH140" s="125">
        <f>-'Inversión 1 financiada'!S140</f>
        <v>0</v>
      </c>
      <c r="AI140" s="125">
        <f>-'Inversión 1 financiada'!T140</f>
        <v>0</v>
      </c>
      <c r="AJ140" s="125">
        <f>-'Inversión 1 financiada'!U140</f>
        <v>0</v>
      </c>
      <c r="AK140" s="125">
        <f>-'Inversión 1 financiada'!V140</f>
        <v>0</v>
      </c>
      <c r="AL140" s="125">
        <f>-'Inversión 1 financiada'!W140</f>
        <v>0</v>
      </c>
      <c r="AM140" s="125">
        <f>-'Inversión 1 financiada'!X140</f>
        <v>0</v>
      </c>
      <c r="AN140" s="125">
        <f>-'Inversión 1 financiada'!Y140</f>
        <v>0</v>
      </c>
      <c r="AO140" s="125">
        <f>-'Inversión 1 financiada'!Z140</f>
        <v>0</v>
      </c>
      <c r="AP140" s="125">
        <f>-'Inversión 1 financiada'!AA140</f>
        <v>0</v>
      </c>
      <c r="AQ140" s="125">
        <f>-'Inversión 1 financiada'!AB140</f>
        <v>0</v>
      </c>
      <c r="AR140" s="125">
        <f>-'Inversión 1 financiada'!AC140</f>
        <v>0</v>
      </c>
      <c r="AS140" s="125">
        <f>-'Inversión 1 financiada'!AD140</f>
        <v>0</v>
      </c>
      <c r="AT140" s="125">
        <f>-'Inversión 1 financiada'!AE140</f>
        <v>0</v>
      </c>
      <c r="AU140" s="125">
        <f>-'Inversión 1 financiada'!AF140</f>
        <v>0</v>
      </c>
      <c r="AV140" s="125">
        <f>-'Inversión 1 financiada'!AG140</f>
        <v>0</v>
      </c>
      <c r="AW140" s="125">
        <f>-'Inversión 1 financiada'!AH140</f>
        <v>0</v>
      </c>
      <c r="AX140" s="125">
        <f>-'Inversión 1 financiada'!AI140</f>
        <v>0</v>
      </c>
      <c r="AY140" s="125">
        <f>-'Inversión 1 financiada'!AJ140</f>
        <v>0</v>
      </c>
      <c r="AZ140" s="125">
        <f>-'Inversión 1 financiada'!AK140</f>
        <v>0</v>
      </c>
      <c r="BA140" s="125">
        <f>-'Inversión 1 financiada'!AL140</f>
        <v>0</v>
      </c>
      <c r="BB140" s="125">
        <f>-'Inversión 1 financiada'!AM140</f>
        <v>0</v>
      </c>
      <c r="BC140" s="125">
        <f>-'Inversión 1 financiada'!AN140</f>
        <v>0</v>
      </c>
      <c r="BD140" s="125">
        <f>-'Inversión 1 financiada'!AO140</f>
        <v>0</v>
      </c>
      <c r="BE140" s="125">
        <f>-'Inversión 1 financiada'!AP140</f>
        <v>0</v>
      </c>
      <c r="BF140" s="125">
        <f>-'Inversión 1 financiada'!AQ140</f>
        <v>0</v>
      </c>
      <c r="BG140" s="125">
        <f>-'Inversión 1 financiada'!AR140</f>
        <v>0</v>
      </c>
      <c r="BH140" s="125">
        <f>-'Inversión 1 financiada'!AS140</f>
        <v>0</v>
      </c>
      <c r="BI140" s="125">
        <f>-'Inversión 1 financiada'!AT140</f>
        <v>0</v>
      </c>
      <c r="BJ140" s="125">
        <f>-'Inversión 1 financiada'!AU140</f>
        <v>0</v>
      </c>
      <c r="BK140" s="125">
        <f>-'Inversión 1 financiada'!AV140</f>
        <v>0</v>
      </c>
      <c r="BL140" s="125">
        <f>-'Inversión 1 financiada'!AW140</f>
        <v>0</v>
      </c>
      <c r="BM140" s="125">
        <f>-'Inversión 1 financiada'!AX140</f>
        <v>0</v>
      </c>
      <c r="BN140" s="125">
        <f>-'Inversión 1 financiada'!AY140</f>
        <v>0</v>
      </c>
      <c r="BO140" s="125">
        <f>-'Inversión 1 financiada'!AZ140</f>
        <v>0</v>
      </c>
      <c r="BP140" s="125">
        <f>-'Inversión 1 financiada'!BA140</f>
        <v>0</v>
      </c>
      <c r="BQ140" s="125">
        <f>-'Inversión 1 financiada'!BB140</f>
        <v>0</v>
      </c>
      <c r="BR140" s="125">
        <f>-'Inversión 1 financiada'!BC140</f>
        <v>0</v>
      </c>
    </row>
    <row r="141" spans="2:70" x14ac:dyDescent="0.25">
      <c r="B141" s="59" t="s">
        <v>567</v>
      </c>
      <c r="C141" s="62" t="str">
        <f>+VLOOKUP(B141,'resumen UCAP'!$A$5:$O$329,2,0)</f>
        <v>LUMINARIA LED 40W NUEVA YOA</v>
      </c>
      <c r="D141" s="63">
        <f>+'Desmonte Infr. financiada'!D141</f>
        <v>40</v>
      </c>
      <c r="E141" s="63" t="str">
        <f>+VLOOKUP(B141,'resumen UCAP'!$A$5:$O$329,3,0)</f>
        <v>Un</v>
      </c>
      <c r="F141" s="64">
        <f>+VLOOKUP(B141,'resumen UCAP'!$A$5:$O$329,15,0)</f>
        <v>1989070</v>
      </c>
      <c r="G141" s="61">
        <v>21</v>
      </c>
      <c r="H141" s="125"/>
      <c r="I141" s="125"/>
      <c r="J141" s="125"/>
      <c r="K141" s="125"/>
      <c r="L141" s="125"/>
      <c r="M141" s="125"/>
      <c r="N141" s="125"/>
      <c r="O141" s="125"/>
      <c r="P141" s="125"/>
      <c r="Q141" s="125"/>
      <c r="R141" s="125"/>
      <c r="S141" s="125"/>
      <c r="T141" s="125"/>
      <c r="U141" s="125"/>
      <c r="V141" s="125"/>
      <c r="W141" s="125">
        <f>-'Inversión 1 financiada'!H141</f>
        <v>0</v>
      </c>
      <c r="X141" s="125">
        <f>-'Inversión 1 financiada'!I141</f>
        <v>0</v>
      </c>
      <c r="Y141" s="125">
        <f>-'Inversión 1 financiada'!J141</f>
        <v>0</v>
      </c>
      <c r="Z141" s="125">
        <f>-'Inversión 1 financiada'!K141</f>
        <v>0</v>
      </c>
      <c r="AA141" s="125">
        <f>-'Inversión 1 financiada'!L141</f>
        <v>0</v>
      </c>
      <c r="AB141" s="125">
        <f>-'Inversión 1 financiada'!M141</f>
        <v>0</v>
      </c>
      <c r="AC141" s="125">
        <f>-'Inversión 1 financiada'!N141</f>
        <v>0</v>
      </c>
      <c r="AD141" s="125">
        <f>-'Inversión 1 financiada'!O141</f>
        <v>0</v>
      </c>
      <c r="AE141" s="125">
        <f>-'Inversión 1 financiada'!P141</f>
        <v>0</v>
      </c>
      <c r="AF141" s="125">
        <f>-'Inversión 1 financiada'!Q141</f>
        <v>0</v>
      </c>
      <c r="AG141" s="125">
        <f>-'Inversión 1 financiada'!R141</f>
        <v>0</v>
      </c>
      <c r="AH141" s="125">
        <f>-'Inversión 1 financiada'!S141</f>
        <v>0</v>
      </c>
      <c r="AI141" s="125">
        <f>-'Inversión 1 financiada'!T141</f>
        <v>0</v>
      </c>
      <c r="AJ141" s="125">
        <f>-'Inversión 1 financiada'!U141</f>
        <v>0</v>
      </c>
      <c r="AK141" s="125">
        <f>-'Inversión 1 financiada'!V141</f>
        <v>0</v>
      </c>
      <c r="AL141" s="125">
        <f>-'Inversión 1 financiada'!W141</f>
        <v>0</v>
      </c>
      <c r="AM141" s="125">
        <f>-'Inversión 1 financiada'!X141</f>
        <v>0</v>
      </c>
      <c r="AN141" s="125">
        <f>-'Inversión 1 financiada'!Y141</f>
        <v>0</v>
      </c>
      <c r="AO141" s="125">
        <f>-'Inversión 1 financiada'!Z141</f>
        <v>0</v>
      </c>
      <c r="AP141" s="125">
        <f>-'Inversión 1 financiada'!AA141</f>
        <v>0</v>
      </c>
      <c r="AQ141" s="125">
        <f>-'Inversión 1 financiada'!AB141</f>
        <v>0</v>
      </c>
      <c r="AR141" s="125">
        <f>-'Inversión 1 financiada'!AC141</f>
        <v>0</v>
      </c>
      <c r="AS141" s="125">
        <f>-'Inversión 1 financiada'!AD141</f>
        <v>0</v>
      </c>
      <c r="AT141" s="125">
        <f>-'Inversión 1 financiada'!AE141</f>
        <v>0</v>
      </c>
      <c r="AU141" s="125">
        <f>-'Inversión 1 financiada'!AF141</f>
        <v>0</v>
      </c>
      <c r="AV141" s="125">
        <f>-'Inversión 1 financiada'!AG141</f>
        <v>0</v>
      </c>
      <c r="AW141" s="125">
        <f>-'Inversión 1 financiada'!AH141</f>
        <v>0</v>
      </c>
      <c r="AX141" s="125">
        <f>-'Inversión 1 financiada'!AI141</f>
        <v>0</v>
      </c>
      <c r="AY141" s="125">
        <f>-'Inversión 1 financiada'!AJ141</f>
        <v>0</v>
      </c>
      <c r="AZ141" s="125">
        <f>-'Inversión 1 financiada'!AK141</f>
        <v>0</v>
      </c>
      <c r="BA141" s="125">
        <f>-'Inversión 1 financiada'!AL141</f>
        <v>0</v>
      </c>
      <c r="BB141" s="125">
        <f>-'Inversión 1 financiada'!AM141</f>
        <v>0</v>
      </c>
      <c r="BC141" s="125">
        <f>-'Inversión 1 financiada'!AN141</f>
        <v>0</v>
      </c>
      <c r="BD141" s="125">
        <f>-'Inversión 1 financiada'!AO141</f>
        <v>0</v>
      </c>
      <c r="BE141" s="125">
        <f>-'Inversión 1 financiada'!AP141</f>
        <v>0</v>
      </c>
      <c r="BF141" s="125">
        <f>-'Inversión 1 financiada'!AQ141</f>
        <v>0</v>
      </c>
      <c r="BG141" s="125">
        <f>-'Inversión 1 financiada'!AR141</f>
        <v>0</v>
      </c>
      <c r="BH141" s="125">
        <f>-'Inversión 1 financiada'!AS141</f>
        <v>0</v>
      </c>
      <c r="BI141" s="125">
        <f>-'Inversión 1 financiada'!AT141</f>
        <v>0</v>
      </c>
      <c r="BJ141" s="125">
        <f>-'Inversión 1 financiada'!AU141</f>
        <v>0</v>
      </c>
      <c r="BK141" s="125">
        <f>-'Inversión 1 financiada'!AV141</f>
        <v>0</v>
      </c>
      <c r="BL141" s="125">
        <f>-'Inversión 1 financiada'!AW141</f>
        <v>0</v>
      </c>
      <c r="BM141" s="125">
        <f>-'Inversión 1 financiada'!AX141</f>
        <v>0</v>
      </c>
      <c r="BN141" s="125">
        <f>-'Inversión 1 financiada'!AY141</f>
        <v>0</v>
      </c>
      <c r="BO141" s="125">
        <f>-'Inversión 1 financiada'!AZ141</f>
        <v>0</v>
      </c>
      <c r="BP141" s="125">
        <f>-'Inversión 1 financiada'!BA141</f>
        <v>0</v>
      </c>
      <c r="BQ141" s="125">
        <f>-'Inversión 1 financiada'!BB141</f>
        <v>0</v>
      </c>
      <c r="BR141" s="125">
        <f>-'Inversión 1 financiada'!BC141</f>
        <v>0</v>
      </c>
    </row>
    <row r="142" spans="2:70" x14ac:dyDescent="0.25">
      <c r="B142" s="59" t="s">
        <v>568</v>
      </c>
      <c r="C142" s="62" t="str">
        <f>+VLOOKUP(B142,'resumen UCAP'!$A$5:$O$329,2,0)</f>
        <v>LUMINARIA LED 80W NUEVA MILLENIUM</v>
      </c>
      <c r="D142" s="63">
        <f>+'Desmonte Infr. financiada'!D142</f>
        <v>80</v>
      </c>
      <c r="E142" s="63" t="str">
        <f>+VLOOKUP(B142,'resumen UCAP'!$A$5:$O$329,3,0)</f>
        <v>Un</v>
      </c>
      <c r="F142" s="64">
        <f>+VLOOKUP(B142,'resumen UCAP'!$A$5:$O$329,15,0)</f>
        <v>518269</v>
      </c>
      <c r="G142" s="61">
        <v>3</v>
      </c>
      <c r="H142" s="125"/>
      <c r="I142" s="125"/>
      <c r="J142" s="125"/>
      <c r="K142" s="125"/>
      <c r="L142" s="125"/>
      <c r="M142" s="125"/>
      <c r="N142" s="125"/>
      <c r="O142" s="125"/>
      <c r="P142" s="125"/>
      <c r="Q142" s="125"/>
      <c r="R142" s="125"/>
      <c r="S142" s="125"/>
      <c r="T142" s="125"/>
      <c r="U142" s="125"/>
      <c r="V142" s="125"/>
      <c r="W142" s="125">
        <f>-'Inversión 1 financiada'!H142</f>
        <v>0</v>
      </c>
      <c r="X142" s="125">
        <f>-'Inversión 1 financiada'!I142</f>
        <v>0</v>
      </c>
      <c r="Y142" s="125">
        <f>-'Inversión 1 financiada'!J142</f>
        <v>0</v>
      </c>
      <c r="Z142" s="125">
        <f>-'Inversión 1 financiada'!K142</f>
        <v>0</v>
      </c>
      <c r="AA142" s="125">
        <f>-'Inversión 1 financiada'!L142</f>
        <v>0</v>
      </c>
      <c r="AB142" s="125">
        <f>-'Inversión 1 financiada'!M142</f>
        <v>0</v>
      </c>
      <c r="AC142" s="125">
        <f>-'Inversión 1 financiada'!N142</f>
        <v>0</v>
      </c>
      <c r="AD142" s="125">
        <f>-'Inversión 1 financiada'!O142</f>
        <v>0</v>
      </c>
      <c r="AE142" s="125">
        <f>-'Inversión 1 financiada'!P142</f>
        <v>0</v>
      </c>
      <c r="AF142" s="125">
        <f>-'Inversión 1 financiada'!Q142</f>
        <v>0</v>
      </c>
      <c r="AG142" s="125">
        <f>-'Inversión 1 financiada'!R142</f>
        <v>0</v>
      </c>
      <c r="AH142" s="125">
        <f>-'Inversión 1 financiada'!S142</f>
        <v>0</v>
      </c>
      <c r="AI142" s="125">
        <f>-'Inversión 1 financiada'!T142</f>
        <v>0</v>
      </c>
      <c r="AJ142" s="125">
        <f>-'Inversión 1 financiada'!U142</f>
        <v>0</v>
      </c>
      <c r="AK142" s="125">
        <f>-'Inversión 1 financiada'!V142</f>
        <v>0</v>
      </c>
      <c r="AL142" s="125">
        <f>-'Inversión 1 financiada'!W142</f>
        <v>0</v>
      </c>
      <c r="AM142" s="125">
        <f>-'Inversión 1 financiada'!X142</f>
        <v>0</v>
      </c>
      <c r="AN142" s="125">
        <f>-'Inversión 1 financiada'!Y142</f>
        <v>0</v>
      </c>
      <c r="AO142" s="125">
        <f>-'Inversión 1 financiada'!Z142</f>
        <v>0</v>
      </c>
      <c r="AP142" s="125">
        <f>-'Inversión 1 financiada'!AA142</f>
        <v>0</v>
      </c>
      <c r="AQ142" s="125">
        <f>-'Inversión 1 financiada'!AB142</f>
        <v>0</v>
      </c>
      <c r="AR142" s="125">
        <f>-'Inversión 1 financiada'!AC142</f>
        <v>0</v>
      </c>
      <c r="AS142" s="125">
        <f>-'Inversión 1 financiada'!AD142</f>
        <v>0</v>
      </c>
      <c r="AT142" s="125">
        <f>-'Inversión 1 financiada'!AE142</f>
        <v>0</v>
      </c>
      <c r="AU142" s="125">
        <f>-'Inversión 1 financiada'!AF142</f>
        <v>0</v>
      </c>
      <c r="AV142" s="125">
        <f>-'Inversión 1 financiada'!AG142</f>
        <v>0</v>
      </c>
      <c r="AW142" s="125">
        <f>-'Inversión 1 financiada'!AH142</f>
        <v>0</v>
      </c>
      <c r="AX142" s="125">
        <f>-'Inversión 1 financiada'!AI142</f>
        <v>0</v>
      </c>
      <c r="AY142" s="125">
        <f>-'Inversión 1 financiada'!AJ142</f>
        <v>0</v>
      </c>
      <c r="AZ142" s="125">
        <f>-'Inversión 1 financiada'!AK142</f>
        <v>0</v>
      </c>
      <c r="BA142" s="125">
        <f>-'Inversión 1 financiada'!AL142</f>
        <v>0</v>
      </c>
      <c r="BB142" s="125">
        <f>-'Inversión 1 financiada'!AM142</f>
        <v>0</v>
      </c>
      <c r="BC142" s="125">
        <f>-'Inversión 1 financiada'!AN142</f>
        <v>0</v>
      </c>
      <c r="BD142" s="125">
        <f>-'Inversión 1 financiada'!AO142</f>
        <v>0</v>
      </c>
      <c r="BE142" s="125">
        <f>-'Inversión 1 financiada'!AP142</f>
        <v>0</v>
      </c>
      <c r="BF142" s="125">
        <f>-'Inversión 1 financiada'!AQ142</f>
        <v>0</v>
      </c>
      <c r="BG142" s="125">
        <f>-'Inversión 1 financiada'!AR142</f>
        <v>0</v>
      </c>
      <c r="BH142" s="125">
        <f>-'Inversión 1 financiada'!AS142</f>
        <v>0</v>
      </c>
      <c r="BI142" s="125">
        <f>-'Inversión 1 financiada'!AT142</f>
        <v>0</v>
      </c>
      <c r="BJ142" s="125">
        <f>-'Inversión 1 financiada'!AU142</f>
        <v>0</v>
      </c>
      <c r="BK142" s="125">
        <f>-'Inversión 1 financiada'!AV142</f>
        <v>0</v>
      </c>
      <c r="BL142" s="125">
        <f>-'Inversión 1 financiada'!AW142</f>
        <v>0</v>
      </c>
      <c r="BM142" s="125">
        <f>-'Inversión 1 financiada'!AX142</f>
        <v>0</v>
      </c>
      <c r="BN142" s="125">
        <f>-'Inversión 1 financiada'!AY142</f>
        <v>0</v>
      </c>
      <c r="BO142" s="125">
        <f>-'Inversión 1 financiada'!AZ142</f>
        <v>0</v>
      </c>
      <c r="BP142" s="125">
        <f>-'Inversión 1 financiada'!BA142</f>
        <v>0</v>
      </c>
      <c r="BQ142" s="125">
        <f>-'Inversión 1 financiada'!BB142</f>
        <v>0</v>
      </c>
      <c r="BR142" s="125">
        <f>-'Inversión 1 financiada'!BC142</f>
        <v>0</v>
      </c>
    </row>
    <row r="143" spans="2:70" x14ac:dyDescent="0.25">
      <c r="B143" s="59" t="s">
        <v>569</v>
      </c>
      <c r="C143" s="62" t="str">
        <f>+VLOOKUP(B143,'resumen UCAP'!$A$5:$O$329,2,0)</f>
        <v>LUMINARIA LED 150W NUEVA MILLENIUM</v>
      </c>
      <c r="D143" s="63">
        <f>+'Desmonte Infr. financiada'!D143</f>
        <v>150</v>
      </c>
      <c r="E143" s="63" t="str">
        <f>+VLOOKUP(B143,'resumen UCAP'!$A$5:$O$329,3,0)</f>
        <v>Un</v>
      </c>
      <c r="F143" s="64">
        <f>+VLOOKUP(B143,'resumen UCAP'!$A$5:$O$329,15,0)</f>
        <v>845605</v>
      </c>
      <c r="G143" s="61">
        <v>41</v>
      </c>
      <c r="H143" s="125"/>
      <c r="I143" s="125"/>
      <c r="J143" s="125"/>
      <c r="K143" s="125"/>
      <c r="L143" s="125"/>
      <c r="M143" s="125"/>
      <c r="N143" s="125"/>
      <c r="O143" s="125"/>
      <c r="P143" s="125"/>
      <c r="Q143" s="125"/>
      <c r="R143" s="125"/>
      <c r="S143" s="125"/>
      <c r="T143" s="125"/>
      <c r="U143" s="125"/>
      <c r="V143" s="125"/>
      <c r="W143" s="125">
        <f>-'Inversión 1 financiada'!H143</f>
        <v>0</v>
      </c>
      <c r="X143" s="125">
        <f>-'Inversión 1 financiada'!I143</f>
        <v>0</v>
      </c>
      <c r="Y143" s="125">
        <f>-'Inversión 1 financiada'!J143</f>
        <v>0</v>
      </c>
      <c r="Z143" s="125">
        <f>-'Inversión 1 financiada'!K143</f>
        <v>0</v>
      </c>
      <c r="AA143" s="125">
        <f>-'Inversión 1 financiada'!L143</f>
        <v>0</v>
      </c>
      <c r="AB143" s="125">
        <f>-'Inversión 1 financiada'!M143</f>
        <v>0</v>
      </c>
      <c r="AC143" s="125">
        <f>-'Inversión 1 financiada'!N143</f>
        <v>0</v>
      </c>
      <c r="AD143" s="125">
        <f>-'Inversión 1 financiada'!O143</f>
        <v>0</v>
      </c>
      <c r="AE143" s="125">
        <f>-'Inversión 1 financiada'!P143</f>
        <v>0</v>
      </c>
      <c r="AF143" s="125">
        <f>-'Inversión 1 financiada'!Q143</f>
        <v>0</v>
      </c>
      <c r="AG143" s="125">
        <f>-'Inversión 1 financiada'!R143</f>
        <v>0</v>
      </c>
      <c r="AH143" s="125">
        <f>-'Inversión 1 financiada'!S143</f>
        <v>0</v>
      </c>
      <c r="AI143" s="125">
        <f>-'Inversión 1 financiada'!T143</f>
        <v>0</v>
      </c>
      <c r="AJ143" s="125">
        <f>-'Inversión 1 financiada'!U143</f>
        <v>0</v>
      </c>
      <c r="AK143" s="125">
        <f>-'Inversión 1 financiada'!V143</f>
        <v>0</v>
      </c>
      <c r="AL143" s="125">
        <f>-'Inversión 1 financiada'!W143</f>
        <v>0</v>
      </c>
      <c r="AM143" s="125">
        <f>-'Inversión 1 financiada'!X143</f>
        <v>0</v>
      </c>
      <c r="AN143" s="125">
        <f>-'Inversión 1 financiada'!Y143</f>
        <v>0</v>
      </c>
      <c r="AO143" s="125">
        <f>-'Inversión 1 financiada'!Z143</f>
        <v>0</v>
      </c>
      <c r="AP143" s="125">
        <f>-'Inversión 1 financiada'!AA143</f>
        <v>0</v>
      </c>
      <c r="AQ143" s="125">
        <f>-'Inversión 1 financiada'!AB143</f>
        <v>0</v>
      </c>
      <c r="AR143" s="125">
        <f>-'Inversión 1 financiada'!AC143</f>
        <v>0</v>
      </c>
      <c r="AS143" s="125">
        <f>-'Inversión 1 financiada'!AD143</f>
        <v>0</v>
      </c>
      <c r="AT143" s="125">
        <f>-'Inversión 1 financiada'!AE143</f>
        <v>0</v>
      </c>
      <c r="AU143" s="125">
        <f>-'Inversión 1 financiada'!AF143</f>
        <v>0</v>
      </c>
      <c r="AV143" s="125">
        <f>-'Inversión 1 financiada'!AG143</f>
        <v>0</v>
      </c>
      <c r="AW143" s="125">
        <f>-'Inversión 1 financiada'!AH143</f>
        <v>0</v>
      </c>
      <c r="AX143" s="125">
        <f>-'Inversión 1 financiada'!AI143</f>
        <v>0</v>
      </c>
      <c r="AY143" s="125">
        <f>-'Inversión 1 financiada'!AJ143</f>
        <v>0</v>
      </c>
      <c r="AZ143" s="125">
        <f>-'Inversión 1 financiada'!AK143</f>
        <v>0</v>
      </c>
      <c r="BA143" s="125">
        <f>-'Inversión 1 financiada'!AL143</f>
        <v>0</v>
      </c>
      <c r="BB143" s="125">
        <f>-'Inversión 1 financiada'!AM143</f>
        <v>0</v>
      </c>
      <c r="BC143" s="125">
        <f>-'Inversión 1 financiada'!AN143</f>
        <v>0</v>
      </c>
      <c r="BD143" s="125">
        <f>-'Inversión 1 financiada'!AO143</f>
        <v>0</v>
      </c>
      <c r="BE143" s="125">
        <f>-'Inversión 1 financiada'!AP143</f>
        <v>0</v>
      </c>
      <c r="BF143" s="125">
        <f>-'Inversión 1 financiada'!AQ143</f>
        <v>0</v>
      </c>
      <c r="BG143" s="125">
        <f>-'Inversión 1 financiada'!AR143</f>
        <v>0</v>
      </c>
      <c r="BH143" s="125">
        <f>-'Inversión 1 financiada'!AS143</f>
        <v>0</v>
      </c>
      <c r="BI143" s="125">
        <f>-'Inversión 1 financiada'!AT143</f>
        <v>0</v>
      </c>
      <c r="BJ143" s="125">
        <f>-'Inversión 1 financiada'!AU143</f>
        <v>0</v>
      </c>
      <c r="BK143" s="125">
        <f>-'Inversión 1 financiada'!AV143</f>
        <v>0</v>
      </c>
      <c r="BL143" s="125">
        <f>-'Inversión 1 financiada'!AW143</f>
        <v>0</v>
      </c>
      <c r="BM143" s="125">
        <f>-'Inversión 1 financiada'!AX143</f>
        <v>0</v>
      </c>
      <c r="BN143" s="125">
        <f>-'Inversión 1 financiada'!AY143</f>
        <v>0</v>
      </c>
      <c r="BO143" s="125">
        <f>-'Inversión 1 financiada'!AZ143</f>
        <v>0</v>
      </c>
      <c r="BP143" s="125">
        <f>-'Inversión 1 financiada'!BA143</f>
        <v>0</v>
      </c>
      <c r="BQ143" s="125">
        <f>-'Inversión 1 financiada'!BB143</f>
        <v>0</v>
      </c>
      <c r="BR143" s="125">
        <f>-'Inversión 1 financiada'!BC143</f>
        <v>0</v>
      </c>
    </row>
    <row r="144" spans="2:70" x14ac:dyDescent="0.25">
      <c r="B144" s="59" t="s">
        <v>570</v>
      </c>
      <c r="C144" s="62" t="str">
        <f>+VLOOKUP(B144,'resumen UCAP'!$A$5:$O$329,2,0)</f>
        <v>ETIQUETA 250W</v>
      </c>
      <c r="D144" s="63">
        <f>+'Desmonte Infr. financiada'!D144</f>
        <v>279</v>
      </c>
      <c r="E144" s="63" t="str">
        <f>+VLOOKUP(B144,'resumen UCAP'!$A$5:$O$329,3,0)</f>
        <v>Un</v>
      </c>
      <c r="F144" s="64">
        <f>+VLOOKUP(B144,'resumen UCAP'!$A$5:$O$329,15,0)</f>
        <v>413027</v>
      </c>
      <c r="G144" s="123">
        <v>1</v>
      </c>
      <c r="H144" s="125"/>
      <c r="I144" s="125"/>
      <c r="J144" s="125"/>
      <c r="K144" s="125"/>
      <c r="L144" s="125"/>
      <c r="M144" s="125"/>
      <c r="N144" s="125"/>
      <c r="O144" s="125"/>
      <c r="P144" s="125"/>
      <c r="Q144" s="125"/>
      <c r="R144" s="125"/>
      <c r="S144" s="125"/>
      <c r="T144" s="125"/>
      <c r="U144" s="125"/>
      <c r="V144" s="125"/>
      <c r="W144" s="125">
        <f>-'Inversión 1 financiada'!H144</f>
        <v>0</v>
      </c>
      <c r="X144" s="125">
        <f>-'Inversión 1 financiada'!I144</f>
        <v>0</v>
      </c>
      <c r="Y144" s="125">
        <f>-'Inversión 1 financiada'!J144</f>
        <v>0</v>
      </c>
      <c r="Z144" s="125">
        <f>-'Inversión 1 financiada'!K144</f>
        <v>0</v>
      </c>
      <c r="AA144" s="125">
        <f>-'Inversión 1 financiada'!L144</f>
        <v>0</v>
      </c>
      <c r="AB144" s="125">
        <f>-'Inversión 1 financiada'!M144</f>
        <v>0</v>
      </c>
      <c r="AC144" s="125">
        <f>-'Inversión 1 financiada'!N144</f>
        <v>0</v>
      </c>
      <c r="AD144" s="125">
        <f>-'Inversión 1 financiada'!O144</f>
        <v>0</v>
      </c>
      <c r="AE144" s="125">
        <f>-'Inversión 1 financiada'!P144</f>
        <v>0</v>
      </c>
      <c r="AF144" s="125">
        <f>-'Inversión 1 financiada'!Q144</f>
        <v>0</v>
      </c>
      <c r="AG144" s="125">
        <f>-'Inversión 1 financiada'!R144</f>
        <v>0</v>
      </c>
      <c r="AH144" s="125">
        <f>-'Inversión 1 financiada'!S144</f>
        <v>0</v>
      </c>
      <c r="AI144" s="125">
        <f>-'Inversión 1 financiada'!T144</f>
        <v>0</v>
      </c>
      <c r="AJ144" s="125">
        <f>-'Inversión 1 financiada'!U144</f>
        <v>0</v>
      </c>
      <c r="AK144" s="125">
        <f>-'Inversión 1 financiada'!V144</f>
        <v>0</v>
      </c>
      <c r="AL144" s="125">
        <f>-'Inversión 1 financiada'!W144</f>
        <v>0</v>
      </c>
      <c r="AM144" s="125">
        <f>-'Inversión 1 financiada'!X144</f>
        <v>0</v>
      </c>
      <c r="AN144" s="125">
        <f>-'Inversión 1 financiada'!Y144</f>
        <v>0</v>
      </c>
      <c r="AO144" s="125">
        <f>-'Inversión 1 financiada'!Z144</f>
        <v>0</v>
      </c>
      <c r="AP144" s="125">
        <f>-'Inversión 1 financiada'!AA144</f>
        <v>0</v>
      </c>
      <c r="AQ144" s="125">
        <f>-'Inversión 1 financiada'!AB144</f>
        <v>0</v>
      </c>
      <c r="AR144" s="125">
        <f>-'Inversión 1 financiada'!AC144</f>
        <v>0</v>
      </c>
      <c r="AS144" s="125">
        <f>-'Inversión 1 financiada'!AD144</f>
        <v>0</v>
      </c>
      <c r="AT144" s="125">
        <f>-'Inversión 1 financiada'!AE144</f>
        <v>0</v>
      </c>
      <c r="AU144" s="125">
        <f>-'Inversión 1 financiada'!AF144</f>
        <v>0</v>
      </c>
      <c r="AV144" s="125">
        <f>-'Inversión 1 financiada'!AG144</f>
        <v>0</v>
      </c>
      <c r="AW144" s="125">
        <f>-'Inversión 1 financiada'!AH144</f>
        <v>0</v>
      </c>
      <c r="AX144" s="125">
        <f>-'Inversión 1 financiada'!AI144</f>
        <v>0</v>
      </c>
      <c r="AY144" s="125">
        <f>-'Inversión 1 financiada'!AJ144</f>
        <v>0</v>
      </c>
      <c r="AZ144" s="125">
        <f>-'Inversión 1 financiada'!AK144</f>
        <v>0</v>
      </c>
      <c r="BA144" s="125">
        <f>-'Inversión 1 financiada'!AL144</f>
        <v>0</v>
      </c>
      <c r="BB144" s="125">
        <f>-'Inversión 1 financiada'!AM144</f>
        <v>0</v>
      </c>
      <c r="BC144" s="125">
        <f>-'Inversión 1 financiada'!AN144</f>
        <v>0</v>
      </c>
      <c r="BD144" s="125">
        <f>-'Inversión 1 financiada'!AO144</f>
        <v>0</v>
      </c>
      <c r="BE144" s="125">
        <f>-'Inversión 1 financiada'!AP144</f>
        <v>0</v>
      </c>
      <c r="BF144" s="125">
        <f>-'Inversión 1 financiada'!AQ144</f>
        <v>0</v>
      </c>
      <c r="BG144" s="125">
        <f>-'Inversión 1 financiada'!AR144</f>
        <v>0</v>
      </c>
      <c r="BH144" s="125">
        <f>-'Inversión 1 financiada'!AS144</f>
        <v>0</v>
      </c>
      <c r="BI144" s="125">
        <f>-'Inversión 1 financiada'!AT144</f>
        <v>0</v>
      </c>
      <c r="BJ144" s="125">
        <f>-'Inversión 1 financiada'!AU144</f>
        <v>0</v>
      </c>
      <c r="BK144" s="125">
        <f>-'Inversión 1 financiada'!AV144</f>
        <v>0</v>
      </c>
      <c r="BL144" s="125">
        <f>-'Inversión 1 financiada'!AW144</f>
        <v>0</v>
      </c>
      <c r="BM144" s="125">
        <f>-'Inversión 1 financiada'!AX144</f>
        <v>0</v>
      </c>
      <c r="BN144" s="125">
        <f>-'Inversión 1 financiada'!AY144</f>
        <v>0</v>
      </c>
      <c r="BO144" s="125">
        <f>-'Inversión 1 financiada'!AZ144</f>
        <v>0</v>
      </c>
      <c r="BP144" s="125">
        <f>-'Inversión 1 financiada'!BA144</f>
        <v>0</v>
      </c>
      <c r="BQ144" s="125">
        <f>-'Inversión 1 financiada'!BB144</f>
        <v>0</v>
      </c>
      <c r="BR144" s="125">
        <f>-'Inversión 1 financiada'!BC144</f>
        <v>0</v>
      </c>
    </row>
    <row r="145" spans="2:70" x14ac:dyDescent="0.25">
      <c r="B145" s="59" t="s">
        <v>571</v>
      </c>
      <c r="C145" s="62" t="str">
        <f>+VLOOKUP(B145,'resumen UCAP'!$A$5:$O$329,2,0)</f>
        <v>LUMINARIA LED 65W NUEVA 4000X65</v>
      </c>
      <c r="D145" s="63">
        <f>+'Desmonte Infr. financiada'!D145</f>
        <v>65</v>
      </c>
      <c r="E145" s="63" t="str">
        <f>+VLOOKUP(B145,'resumen UCAP'!$A$5:$O$329,3,0)</f>
        <v>Un</v>
      </c>
      <c r="F145" s="64">
        <f>+VLOOKUP(B145,'resumen UCAP'!$A$5:$O$329,15,0)</f>
        <v>736002</v>
      </c>
      <c r="G145" s="61">
        <v>4</v>
      </c>
      <c r="H145" s="125"/>
      <c r="I145" s="125"/>
      <c r="J145" s="125"/>
      <c r="K145" s="125"/>
      <c r="L145" s="125"/>
      <c r="M145" s="125"/>
      <c r="N145" s="125"/>
      <c r="O145" s="125"/>
      <c r="P145" s="125"/>
      <c r="Q145" s="125"/>
      <c r="R145" s="125"/>
      <c r="S145" s="125"/>
      <c r="T145" s="125"/>
      <c r="U145" s="125"/>
      <c r="V145" s="125"/>
      <c r="W145" s="125">
        <f>-'Inversión 1 financiada'!H145</f>
        <v>0</v>
      </c>
      <c r="X145" s="125">
        <f>-'Inversión 1 financiada'!I145</f>
        <v>0</v>
      </c>
      <c r="Y145" s="125">
        <f>-'Inversión 1 financiada'!J145</f>
        <v>0</v>
      </c>
      <c r="Z145" s="125">
        <f>-'Inversión 1 financiada'!K145</f>
        <v>0</v>
      </c>
      <c r="AA145" s="125">
        <f>-'Inversión 1 financiada'!L145</f>
        <v>0</v>
      </c>
      <c r="AB145" s="125">
        <f>-'Inversión 1 financiada'!M145</f>
        <v>0</v>
      </c>
      <c r="AC145" s="125">
        <f>-'Inversión 1 financiada'!N145</f>
        <v>0</v>
      </c>
      <c r="AD145" s="125">
        <f>-'Inversión 1 financiada'!O145</f>
        <v>0</v>
      </c>
      <c r="AE145" s="125">
        <f>-'Inversión 1 financiada'!P145</f>
        <v>0</v>
      </c>
      <c r="AF145" s="125">
        <f>-'Inversión 1 financiada'!Q145</f>
        <v>0</v>
      </c>
      <c r="AG145" s="125">
        <f>-'Inversión 1 financiada'!R145</f>
        <v>0</v>
      </c>
      <c r="AH145" s="125">
        <f>-'Inversión 1 financiada'!S145</f>
        <v>0</v>
      </c>
      <c r="AI145" s="125">
        <f>-'Inversión 1 financiada'!T145</f>
        <v>0</v>
      </c>
      <c r="AJ145" s="125">
        <f>-'Inversión 1 financiada'!U145</f>
        <v>0</v>
      </c>
      <c r="AK145" s="125">
        <f>-'Inversión 1 financiada'!V145</f>
        <v>0</v>
      </c>
      <c r="AL145" s="125">
        <f>-'Inversión 1 financiada'!W145</f>
        <v>0</v>
      </c>
      <c r="AM145" s="125">
        <f>-'Inversión 1 financiada'!X145</f>
        <v>0</v>
      </c>
      <c r="AN145" s="125">
        <f>-'Inversión 1 financiada'!Y145</f>
        <v>0</v>
      </c>
      <c r="AO145" s="125">
        <f>-'Inversión 1 financiada'!Z145</f>
        <v>0</v>
      </c>
      <c r="AP145" s="125">
        <f>-'Inversión 1 financiada'!AA145</f>
        <v>0</v>
      </c>
      <c r="AQ145" s="125">
        <f>-'Inversión 1 financiada'!AB145</f>
        <v>0</v>
      </c>
      <c r="AR145" s="125">
        <f>-'Inversión 1 financiada'!AC145</f>
        <v>0</v>
      </c>
      <c r="AS145" s="125">
        <f>-'Inversión 1 financiada'!AD145</f>
        <v>0</v>
      </c>
      <c r="AT145" s="125">
        <f>-'Inversión 1 financiada'!AE145</f>
        <v>0</v>
      </c>
      <c r="AU145" s="125">
        <f>-'Inversión 1 financiada'!AF145</f>
        <v>0</v>
      </c>
      <c r="AV145" s="125">
        <f>-'Inversión 1 financiada'!AG145</f>
        <v>0</v>
      </c>
      <c r="AW145" s="125">
        <f>-'Inversión 1 financiada'!AH145</f>
        <v>0</v>
      </c>
      <c r="AX145" s="125">
        <f>-'Inversión 1 financiada'!AI145</f>
        <v>0</v>
      </c>
      <c r="AY145" s="125">
        <f>-'Inversión 1 financiada'!AJ145</f>
        <v>0</v>
      </c>
      <c r="AZ145" s="125">
        <f>-'Inversión 1 financiada'!AK145</f>
        <v>0</v>
      </c>
      <c r="BA145" s="125">
        <f>-'Inversión 1 financiada'!AL145</f>
        <v>0</v>
      </c>
      <c r="BB145" s="125">
        <f>-'Inversión 1 financiada'!AM145</f>
        <v>0</v>
      </c>
      <c r="BC145" s="125">
        <f>-'Inversión 1 financiada'!AN145</f>
        <v>0</v>
      </c>
      <c r="BD145" s="125">
        <f>-'Inversión 1 financiada'!AO145</f>
        <v>0</v>
      </c>
      <c r="BE145" s="125">
        <f>-'Inversión 1 financiada'!AP145</f>
        <v>0</v>
      </c>
      <c r="BF145" s="125">
        <f>-'Inversión 1 financiada'!AQ145</f>
        <v>0</v>
      </c>
      <c r="BG145" s="125">
        <f>-'Inversión 1 financiada'!AR145</f>
        <v>0</v>
      </c>
      <c r="BH145" s="125">
        <f>-'Inversión 1 financiada'!AS145</f>
        <v>0</v>
      </c>
      <c r="BI145" s="125">
        <f>-'Inversión 1 financiada'!AT145</f>
        <v>0</v>
      </c>
      <c r="BJ145" s="125">
        <f>-'Inversión 1 financiada'!AU145</f>
        <v>0</v>
      </c>
      <c r="BK145" s="125">
        <f>-'Inversión 1 financiada'!AV145</f>
        <v>0</v>
      </c>
      <c r="BL145" s="125">
        <f>-'Inversión 1 financiada'!AW145</f>
        <v>0</v>
      </c>
      <c r="BM145" s="125">
        <f>-'Inversión 1 financiada'!AX145</f>
        <v>0</v>
      </c>
      <c r="BN145" s="125">
        <f>-'Inversión 1 financiada'!AY145</f>
        <v>0</v>
      </c>
      <c r="BO145" s="125">
        <f>-'Inversión 1 financiada'!AZ145</f>
        <v>0</v>
      </c>
      <c r="BP145" s="125">
        <f>-'Inversión 1 financiada'!BA145</f>
        <v>0</v>
      </c>
      <c r="BQ145" s="125">
        <f>-'Inversión 1 financiada'!BB145</f>
        <v>0</v>
      </c>
      <c r="BR145" s="125">
        <f>-'Inversión 1 financiada'!BC145</f>
        <v>0</v>
      </c>
    </row>
    <row r="146" spans="2:70" x14ac:dyDescent="0.25">
      <c r="B146" s="59" t="s">
        <v>572</v>
      </c>
      <c r="C146" s="62" t="str">
        <f>+VLOOKUP(B146,'resumen UCAP'!$A$5:$O$329,2,0)</f>
        <v>LUMINARIA LED 38W NUEVA YOA</v>
      </c>
      <c r="D146" s="63">
        <f>+'Desmonte Infr. financiada'!D146</f>
        <v>38</v>
      </c>
      <c r="E146" s="63" t="str">
        <f>+VLOOKUP(B146,'resumen UCAP'!$A$5:$O$329,3,0)</f>
        <v>Un</v>
      </c>
      <c r="F146" s="64">
        <f>+VLOOKUP(B146,'resumen UCAP'!$A$5:$O$329,15,0)</f>
        <v>1989070</v>
      </c>
      <c r="G146" s="61">
        <v>8</v>
      </c>
      <c r="H146" s="125"/>
      <c r="I146" s="125"/>
      <c r="J146" s="125"/>
      <c r="K146" s="125"/>
      <c r="L146" s="125"/>
      <c r="M146" s="125"/>
      <c r="N146" s="125"/>
      <c r="O146" s="125"/>
      <c r="P146" s="125"/>
      <c r="Q146" s="125"/>
      <c r="R146" s="125"/>
      <c r="S146" s="125"/>
      <c r="T146" s="125"/>
      <c r="U146" s="125"/>
      <c r="V146" s="125"/>
      <c r="W146" s="125">
        <f>-'Inversión 1 financiada'!H146</f>
        <v>0</v>
      </c>
      <c r="X146" s="125">
        <f>-'Inversión 1 financiada'!I146</f>
        <v>0</v>
      </c>
      <c r="Y146" s="125">
        <f>-'Inversión 1 financiada'!J146</f>
        <v>0</v>
      </c>
      <c r="Z146" s="125">
        <f>-'Inversión 1 financiada'!K146</f>
        <v>0</v>
      </c>
      <c r="AA146" s="125">
        <f>-'Inversión 1 financiada'!L146</f>
        <v>0</v>
      </c>
      <c r="AB146" s="125">
        <f>-'Inversión 1 financiada'!M146</f>
        <v>0</v>
      </c>
      <c r="AC146" s="125">
        <f>-'Inversión 1 financiada'!N146</f>
        <v>0</v>
      </c>
      <c r="AD146" s="125">
        <f>-'Inversión 1 financiada'!O146</f>
        <v>0</v>
      </c>
      <c r="AE146" s="125">
        <f>-'Inversión 1 financiada'!P146</f>
        <v>0</v>
      </c>
      <c r="AF146" s="125">
        <f>-'Inversión 1 financiada'!Q146</f>
        <v>0</v>
      </c>
      <c r="AG146" s="125">
        <f>-'Inversión 1 financiada'!R146</f>
        <v>0</v>
      </c>
      <c r="AH146" s="125">
        <f>-'Inversión 1 financiada'!S146</f>
        <v>0</v>
      </c>
      <c r="AI146" s="125">
        <f>-'Inversión 1 financiada'!T146</f>
        <v>0</v>
      </c>
      <c r="AJ146" s="125">
        <f>-'Inversión 1 financiada'!U146</f>
        <v>0</v>
      </c>
      <c r="AK146" s="125">
        <f>-'Inversión 1 financiada'!V146</f>
        <v>0</v>
      </c>
      <c r="AL146" s="125">
        <f>-'Inversión 1 financiada'!W146</f>
        <v>0</v>
      </c>
      <c r="AM146" s="125">
        <f>-'Inversión 1 financiada'!X146</f>
        <v>0</v>
      </c>
      <c r="AN146" s="125">
        <f>-'Inversión 1 financiada'!Y146</f>
        <v>0</v>
      </c>
      <c r="AO146" s="125">
        <f>-'Inversión 1 financiada'!Z146</f>
        <v>0</v>
      </c>
      <c r="AP146" s="125">
        <f>-'Inversión 1 financiada'!AA146</f>
        <v>0</v>
      </c>
      <c r="AQ146" s="125">
        <f>-'Inversión 1 financiada'!AB146</f>
        <v>0</v>
      </c>
      <c r="AR146" s="125">
        <f>-'Inversión 1 financiada'!AC146</f>
        <v>0</v>
      </c>
      <c r="AS146" s="125">
        <f>-'Inversión 1 financiada'!AD146</f>
        <v>0</v>
      </c>
      <c r="AT146" s="125">
        <f>-'Inversión 1 financiada'!AE146</f>
        <v>0</v>
      </c>
      <c r="AU146" s="125">
        <f>-'Inversión 1 financiada'!AF146</f>
        <v>0</v>
      </c>
      <c r="AV146" s="125">
        <f>-'Inversión 1 financiada'!AG146</f>
        <v>0</v>
      </c>
      <c r="AW146" s="125">
        <f>-'Inversión 1 financiada'!AH146</f>
        <v>0</v>
      </c>
      <c r="AX146" s="125">
        <f>-'Inversión 1 financiada'!AI146</f>
        <v>0</v>
      </c>
      <c r="AY146" s="125">
        <f>-'Inversión 1 financiada'!AJ146</f>
        <v>0</v>
      </c>
      <c r="AZ146" s="125">
        <f>-'Inversión 1 financiada'!AK146</f>
        <v>0</v>
      </c>
      <c r="BA146" s="125">
        <f>-'Inversión 1 financiada'!AL146</f>
        <v>0</v>
      </c>
      <c r="BB146" s="125">
        <f>-'Inversión 1 financiada'!AM146</f>
        <v>0</v>
      </c>
      <c r="BC146" s="125">
        <f>-'Inversión 1 financiada'!AN146</f>
        <v>0</v>
      </c>
      <c r="BD146" s="125">
        <f>-'Inversión 1 financiada'!AO146</f>
        <v>0</v>
      </c>
      <c r="BE146" s="125">
        <f>-'Inversión 1 financiada'!AP146</f>
        <v>0</v>
      </c>
      <c r="BF146" s="125">
        <f>-'Inversión 1 financiada'!AQ146</f>
        <v>0</v>
      </c>
      <c r="BG146" s="125">
        <f>-'Inversión 1 financiada'!AR146</f>
        <v>0</v>
      </c>
      <c r="BH146" s="125">
        <f>-'Inversión 1 financiada'!AS146</f>
        <v>0</v>
      </c>
      <c r="BI146" s="125">
        <f>-'Inversión 1 financiada'!AT146</f>
        <v>0</v>
      </c>
      <c r="BJ146" s="125">
        <f>-'Inversión 1 financiada'!AU146</f>
        <v>0</v>
      </c>
      <c r="BK146" s="125">
        <f>-'Inversión 1 financiada'!AV146</f>
        <v>0</v>
      </c>
      <c r="BL146" s="125">
        <f>-'Inversión 1 financiada'!AW146</f>
        <v>0</v>
      </c>
      <c r="BM146" s="125">
        <f>-'Inversión 1 financiada'!AX146</f>
        <v>0</v>
      </c>
      <c r="BN146" s="125">
        <f>-'Inversión 1 financiada'!AY146</f>
        <v>0</v>
      </c>
      <c r="BO146" s="125">
        <f>-'Inversión 1 financiada'!AZ146</f>
        <v>0</v>
      </c>
      <c r="BP146" s="125">
        <f>-'Inversión 1 financiada'!BA146</f>
        <v>0</v>
      </c>
      <c r="BQ146" s="125">
        <f>-'Inversión 1 financiada'!BB146</f>
        <v>0</v>
      </c>
      <c r="BR146" s="125">
        <f>-'Inversión 1 financiada'!BC146</f>
        <v>0</v>
      </c>
    </row>
    <row r="147" spans="2:70" x14ac:dyDescent="0.25">
      <c r="B147" s="59" t="s">
        <v>573</v>
      </c>
      <c r="C147" s="62" t="str">
        <f>+VLOOKUP(B147,'resumen UCAP'!$A$5:$O$329,2,0)</f>
        <v>LUMINARIA LED 150W MILLENIUM</v>
      </c>
      <c r="D147" s="63">
        <f>+'Desmonte Infr. financiada'!D147</f>
        <v>150</v>
      </c>
      <c r="E147" s="63" t="str">
        <f>+VLOOKUP(B147,'resumen UCAP'!$A$5:$O$329,3,0)</f>
        <v>Un</v>
      </c>
      <c r="F147" s="64">
        <f>+VLOOKUP(B147,'resumen UCAP'!$A$5:$O$329,15,0)</f>
        <v>845605</v>
      </c>
      <c r="G147" s="61">
        <v>29</v>
      </c>
      <c r="H147" s="125"/>
      <c r="I147" s="125"/>
      <c r="J147" s="125"/>
      <c r="K147" s="125"/>
      <c r="L147" s="125"/>
      <c r="M147" s="125"/>
      <c r="N147" s="125"/>
      <c r="O147" s="125"/>
      <c r="P147" s="125"/>
      <c r="Q147" s="125"/>
      <c r="R147" s="125"/>
      <c r="S147" s="125"/>
      <c r="T147" s="125"/>
      <c r="U147" s="125"/>
      <c r="V147" s="125"/>
      <c r="W147" s="125">
        <f>-'Inversión 1 financiada'!H147</f>
        <v>0</v>
      </c>
      <c r="X147" s="125">
        <f>-'Inversión 1 financiada'!I147</f>
        <v>0</v>
      </c>
      <c r="Y147" s="125">
        <f>-'Inversión 1 financiada'!J147</f>
        <v>0</v>
      </c>
      <c r="Z147" s="125">
        <f>-'Inversión 1 financiada'!K147</f>
        <v>0</v>
      </c>
      <c r="AA147" s="125">
        <f>-'Inversión 1 financiada'!L147</f>
        <v>0</v>
      </c>
      <c r="AB147" s="125">
        <f>-'Inversión 1 financiada'!M147</f>
        <v>0</v>
      </c>
      <c r="AC147" s="125">
        <f>-'Inversión 1 financiada'!N147</f>
        <v>0</v>
      </c>
      <c r="AD147" s="125">
        <f>-'Inversión 1 financiada'!O147</f>
        <v>0</v>
      </c>
      <c r="AE147" s="125">
        <f>-'Inversión 1 financiada'!P147</f>
        <v>0</v>
      </c>
      <c r="AF147" s="125">
        <f>-'Inversión 1 financiada'!Q147</f>
        <v>0</v>
      </c>
      <c r="AG147" s="125">
        <f>-'Inversión 1 financiada'!R147</f>
        <v>0</v>
      </c>
      <c r="AH147" s="125">
        <f>-'Inversión 1 financiada'!S147</f>
        <v>0</v>
      </c>
      <c r="AI147" s="125">
        <f>-'Inversión 1 financiada'!T147</f>
        <v>0</v>
      </c>
      <c r="AJ147" s="125">
        <f>-'Inversión 1 financiada'!U147</f>
        <v>0</v>
      </c>
      <c r="AK147" s="125">
        <f>-'Inversión 1 financiada'!V147</f>
        <v>0</v>
      </c>
      <c r="AL147" s="125">
        <f>-'Inversión 1 financiada'!W147</f>
        <v>0</v>
      </c>
      <c r="AM147" s="125">
        <f>-'Inversión 1 financiada'!X147</f>
        <v>0</v>
      </c>
      <c r="AN147" s="125">
        <f>-'Inversión 1 financiada'!Y147</f>
        <v>0</v>
      </c>
      <c r="AO147" s="125">
        <f>-'Inversión 1 financiada'!Z147</f>
        <v>0</v>
      </c>
      <c r="AP147" s="125">
        <f>-'Inversión 1 financiada'!AA147</f>
        <v>0</v>
      </c>
      <c r="AQ147" s="125">
        <f>-'Inversión 1 financiada'!AB147</f>
        <v>0</v>
      </c>
      <c r="AR147" s="125">
        <f>-'Inversión 1 financiada'!AC147</f>
        <v>0</v>
      </c>
      <c r="AS147" s="125">
        <f>-'Inversión 1 financiada'!AD147</f>
        <v>0</v>
      </c>
      <c r="AT147" s="125">
        <f>-'Inversión 1 financiada'!AE147</f>
        <v>0</v>
      </c>
      <c r="AU147" s="125">
        <f>-'Inversión 1 financiada'!AF147</f>
        <v>0</v>
      </c>
      <c r="AV147" s="125">
        <f>-'Inversión 1 financiada'!AG147</f>
        <v>0</v>
      </c>
      <c r="AW147" s="125">
        <f>-'Inversión 1 financiada'!AH147</f>
        <v>0</v>
      </c>
      <c r="AX147" s="125">
        <f>-'Inversión 1 financiada'!AI147</f>
        <v>0</v>
      </c>
      <c r="AY147" s="125">
        <f>-'Inversión 1 financiada'!AJ147</f>
        <v>0</v>
      </c>
      <c r="AZ147" s="125">
        <f>-'Inversión 1 financiada'!AK147</f>
        <v>0</v>
      </c>
      <c r="BA147" s="125">
        <f>-'Inversión 1 financiada'!AL147</f>
        <v>0</v>
      </c>
      <c r="BB147" s="125">
        <f>-'Inversión 1 financiada'!AM147</f>
        <v>0</v>
      </c>
      <c r="BC147" s="125">
        <f>-'Inversión 1 financiada'!AN147</f>
        <v>0</v>
      </c>
      <c r="BD147" s="125">
        <f>-'Inversión 1 financiada'!AO147</f>
        <v>0</v>
      </c>
      <c r="BE147" s="125">
        <f>-'Inversión 1 financiada'!AP147</f>
        <v>0</v>
      </c>
      <c r="BF147" s="125">
        <f>-'Inversión 1 financiada'!AQ147</f>
        <v>0</v>
      </c>
      <c r="BG147" s="125">
        <f>-'Inversión 1 financiada'!AR147</f>
        <v>0</v>
      </c>
      <c r="BH147" s="125">
        <f>-'Inversión 1 financiada'!AS147</f>
        <v>0</v>
      </c>
      <c r="BI147" s="125">
        <f>-'Inversión 1 financiada'!AT147</f>
        <v>0</v>
      </c>
      <c r="BJ147" s="125">
        <f>-'Inversión 1 financiada'!AU147</f>
        <v>0</v>
      </c>
      <c r="BK147" s="125">
        <f>-'Inversión 1 financiada'!AV147</f>
        <v>0</v>
      </c>
      <c r="BL147" s="125">
        <f>-'Inversión 1 financiada'!AW147</f>
        <v>0</v>
      </c>
      <c r="BM147" s="125">
        <f>-'Inversión 1 financiada'!AX147</f>
        <v>0</v>
      </c>
      <c r="BN147" s="125">
        <f>-'Inversión 1 financiada'!AY147</f>
        <v>0</v>
      </c>
      <c r="BO147" s="125">
        <f>-'Inversión 1 financiada'!AZ147</f>
        <v>0</v>
      </c>
      <c r="BP147" s="125">
        <f>-'Inversión 1 financiada'!BA147</f>
        <v>0</v>
      </c>
      <c r="BQ147" s="125">
        <f>-'Inversión 1 financiada'!BB147</f>
        <v>0</v>
      </c>
      <c r="BR147" s="125">
        <f>-'Inversión 1 financiada'!BC147</f>
        <v>0</v>
      </c>
    </row>
    <row r="148" spans="2:70" x14ac:dyDescent="0.25">
      <c r="B148" s="59" t="s">
        <v>574</v>
      </c>
      <c r="C148" s="62" t="str">
        <f>+VLOOKUP(B148,'resumen UCAP'!$A$5:$O$329,2,0)</f>
        <v>LUMINARIA LED 150W NUEVA</v>
      </c>
      <c r="D148" s="63">
        <f>+'Desmonte Infr. financiada'!D148</f>
        <v>150</v>
      </c>
      <c r="E148" s="63" t="str">
        <f>+VLOOKUP(B148,'resumen UCAP'!$A$5:$O$329,3,0)</f>
        <v>Un</v>
      </c>
      <c r="F148" s="64">
        <f>+VLOOKUP(B148,'resumen UCAP'!$A$5:$O$329,15,0)</f>
        <v>845605</v>
      </c>
      <c r="G148" s="61">
        <v>10</v>
      </c>
      <c r="H148" s="125"/>
      <c r="I148" s="125"/>
      <c r="J148" s="125"/>
      <c r="K148" s="125"/>
      <c r="L148" s="125"/>
      <c r="M148" s="125"/>
      <c r="N148" s="125"/>
      <c r="O148" s="125"/>
      <c r="P148" s="125"/>
      <c r="Q148" s="125"/>
      <c r="R148" s="125"/>
      <c r="S148" s="125"/>
      <c r="T148" s="125"/>
      <c r="U148" s="125"/>
      <c r="V148" s="125"/>
      <c r="W148" s="125">
        <f>-'Inversión 1 financiada'!H148</f>
        <v>0</v>
      </c>
      <c r="X148" s="125">
        <f>-'Inversión 1 financiada'!I148</f>
        <v>0</v>
      </c>
      <c r="Y148" s="125">
        <f>-'Inversión 1 financiada'!J148</f>
        <v>0</v>
      </c>
      <c r="Z148" s="125">
        <f>-'Inversión 1 financiada'!K148</f>
        <v>0</v>
      </c>
      <c r="AA148" s="125">
        <f>-'Inversión 1 financiada'!L148</f>
        <v>0</v>
      </c>
      <c r="AB148" s="125">
        <f>-'Inversión 1 financiada'!M148</f>
        <v>0</v>
      </c>
      <c r="AC148" s="125">
        <f>-'Inversión 1 financiada'!N148</f>
        <v>0</v>
      </c>
      <c r="AD148" s="125">
        <f>-'Inversión 1 financiada'!O148</f>
        <v>0</v>
      </c>
      <c r="AE148" s="125">
        <f>-'Inversión 1 financiada'!P148</f>
        <v>0</v>
      </c>
      <c r="AF148" s="125">
        <f>-'Inversión 1 financiada'!Q148</f>
        <v>0</v>
      </c>
      <c r="AG148" s="125">
        <f>-'Inversión 1 financiada'!R148</f>
        <v>0</v>
      </c>
      <c r="AH148" s="125">
        <f>-'Inversión 1 financiada'!S148</f>
        <v>0</v>
      </c>
      <c r="AI148" s="125">
        <f>-'Inversión 1 financiada'!T148</f>
        <v>0</v>
      </c>
      <c r="AJ148" s="125">
        <f>-'Inversión 1 financiada'!U148</f>
        <v>0</v>
      </c>
      <c r="AK148" s="125">
        <f>-'Inversión 1 financiada'!V148</f>
        <v>0</v>
      </c>
      <c r="AL148" s="125">
        <f>-'Inversión 1 financiada'!W148</f>
        <v>0</v>
      </c>
      <c r="AM148" s="125">
        <f>-'Inversión 1 financiada'!X148</f>
        <v>0</v>
      </c>
      <c r="AN148" s="125">
        <f>-'Inversión 1 financiada'!Y148</f>
        <v>0</v>
      </c>
      <c r="AO148" s="125">
        <f>-'Inversión 1 financiada'!Z148</f>
        <v>0</v>
      </c>
      <c r="AP148" s="125">
        <f>-'Inversión 1 financiada'!AA148</f>
        <v>0</v>
      </c>
      <c r="AQ148" s="125">
        <f>-'Inversión 1 financiada'!AB148</f>
        <v>0</v>
      </c>
      <c r="AR148" s="125">
        <f>-'Inversión 1 financiada'!AC148</f>
        <v>0</v>
      </c>
      <c r="AS148" s="125">
        <f>-'Inversión 1 financiada'!AD148</f>
        <v>0</v>
      </c>
      <c r="AT148" s="125">
        <f>-'Inversión 1 financiada'!AE148</f>
        <v>0</v>
      </c>
      <c r="AU148" s="125">
        <f>-'Inversión 1 financiada'!AF148</f>
        <v>0</v>
      </c>
      <c r="AV148" s="125">
        <f>-'Inversión 1 financiada'!AG148</f>
        <v>0</v>
      </c>
      <c r="AW148" s="125">
        <f>-'Inversión 1 financiada'!AH148</f>
        <v>0</v>
      </c>
      <c r="AX148" s="125">
        <f>-'Inversión 1 financiada'!AI148</f>
        <v>0</v>
      </c>
      <c r="AY148" s="125">
        <f>-'Inversión 1 financiada'!AJ148</f>
        <v>0</v>
      </c>
      <c r="AZ148" s="125">
        <f>-'Inversión 1 financiada'!AK148</f>
        <v>0</v>
      </c>
      <c r="BA148" s="125">
        <f>-'Inversión 1 financiada'!AL148</f>
        <v>0</v>
      </c>
      <c r="BB148" s="125">
        <f>-'Inversión 1 financiada'!AM148</f>
        <v>0</v>
      </c>
      <c r="BC148" s="125">
        <f>-'Inversión 1 financiada'!AN148</f>
        <v>0</v>
      </c>
      <c r="BD148" s="125">
        <f>-'Inversión 1 financiada'!AO148</f>
        <v>0</v>
      </c>
      <c r="BE148" s="125">
        <f>-'Inversión 1 financiada'!AP148</f>
        <v>0</v>
      </c>
      <c r="BF148" s="125">
        <f>-'Inversión 1 financiada'!AQ148</f>
        <v>0</v>
      </c>
      <c r="BG148" s="125">
        <f>-'Inversión 1 financiada'!AR148</f>
        <v>0</v>
      </c>
      <c r="BH148" s="125">
        <f>-'Inversión 1 financiada'!AS148</f>
        <v>0</v>
      </c>
      <c r="BI148" s="125">
        <f>-'Inversión 1 financiada'!AT148</f>
        <v>0</v>
      </c>
      <c r="BJ148" s="125">
        <f>-'Inversión 1 financiada'!AU148</f>
        <v>0</v>
      </c>
      <c r="BK148" s="125">
        <f>-'Inversión 1 financiada'!AV148</f>
        <v>0</v>
      </c>
      <c r="BL148" s="125">
        <f>-'Inversión 1 financiada'!AW148</f>
        <v>0</v>
      </c>
      <c r="BM148" s="125">
        <f>-'Inversión 1 financiada'!AX148</f>
        <v>0</v>
      </c>
      <c r="BN148" s="125">
        <f>-'Inversión 1 financiada'!AY148</f>
        <v>0</v>
      </c>
      <c r="BO148" s="125">
        <f>-'Inversión 1 financiada'!AZ148</f>
        <v>0</v>
      </c>
      <c r="BP148" s="125">
        <f>-'Inversión 1 financiada'!BA148</f>
        <v>0</v>
      </c>
      <c r="BQ148" s="125">
        <f>-'Inversión 1 financiada'!BB148</f>
        <v>0</v>
      </c>
      <c r="BR148" s="125">
        <f>-'Inversión 1 financiada'!BC148</f>
        <v>0</v>
      </c>
    </row>
    <row r="149" spans="2:70" x14ac:dyDescent="0.25">
      <c r="B149" s="59" t="s">
        <v>575</v>
      </c>
      <c r="C149" s="62" t="str">
        <f>+VLOOKUP(B149,'resumen UCAP'!$A$5:$O$329,2,0)</f>
        <v>ETIQUETA LUMINARIA NA 250W</v>
      </c>
      <c r="D149" s="63">
        <f>+'Desmonte Infr. financiada'!D149</f>
        <v>279</v>
      </c>
      <c r="E149" s="63" t="str">
        <f>+VLOOKUP(B149,'resumen UCAP'!$A$5:$O$329,3,0)</f>
        <v>Un</v>
      </c>
      <c r="F149" s="64">
        <f>+VLOOKUP(B149,'resumen UCAP'!$A$5:$O$329,15,0)</f>
        <v>431050</v>
      </c>
      <c r="G149" s="123">
        <v>1</v>
      </c>
      <c r="H149" s="125"/>
      <c r="I149" s="125"/>
      <c r="J149" s="125"/>
      <c r="K149" s="125"/>
      <c r="L149" s="125"/>
      <c r="M149" s="125"/>
      <c r="N149" s="125"/>
      <c r="O149" s="125"/>
      <c r="P149" s="125"/>
      <c r="Q149" s="125"/>
      <c r="R149" s="125"/>
      <c r="S149" s="125"/>
      <c r="T149" s="125"/>
      <c r="U149" s="125"/>
      <c r="V149" s="125"/>
      <c r="W149" s="125">
        <f>-'Inversión 1 financiada'!H149</f>
        <v>0</v>
      </c>
      <c r="X149" s="125">
        <f>-'Inversión 1 financiada'!I149</f>
        <v>0</v>
      </c>
      <c r="Y149" s="125">
        <f>-'Inversión 1 financiada'!J149</f>
        <v>0</v>
      </c>
      <c r="Z149" s="125">
        <f>-'Inversión 1 financiada'!K149</f>
        <v>0</v>
      </c>
      <c r="AA149" s="125">
        <f>-'Inversión 1 financiada'!L149</f>
        <v>0</v>
      </c>
      <c r="AB149" s="125">
        <f>-'Inversión 1 financiada'!M149</f>
        <v>0</v>
      </c>
      <c r="AC149" s="125">
        <f>-'Inversión 1 financiada'!N149</f>
        <v>0</v>
      </c>
      <c r="AD149" s="125">
        <f>-'Inversión 1 financiada'!O149</f>
        <v>0</v>
      </c>
      <c r="AE149" s="125">
        <f>-'Inversión 1 financiada'!P149</f>
        <v>0</v>
      </c>
      <c r="AF149" s="125">
        <f>-'Inversión 1 financiada'!Q149</f>
        <v>0</v>
      </c>
      <c r="AG149" s="125">
        <f>-'Inversión 1 financiada'!R149</f>
        <v>0</v>
      </c>
      <c r="AH149" s="125">
        <f>-'Inversión 1 financiada'!S149</f>
        <v>0</v>
      </c>
      <c r="AI149" s="125">
        <f>-'Inversión 1 financiada'!T149</f>
        <v>0</v>
      </c>
      <c r="AJ149" s="125">
        <f>-'Inversión 1 financiada'!U149</f>
        <v>0</v>
      </c>
      <c r="AK149" s="125">
        <f>-'Inversión 1 financiada'!V149</f>
        <v>0</v>
      </c>
      <c r="AL149" s="125">
        <f>-'Inversión 1 financiada'!W149</f>
        <v>0</v>
      </c>
      <c r="AM149" s="125">
        <f>-'Inversión 1 financiada'!X149</f>
        <v>0</v>
      </c>
      <c r="AN149" s="125">
        <f>-'Inversión 1 financiada'!Y149</f>
        <v>0</v>
      </c>
      <c r="AO149" s="125">
        <f>-'Inversión 1 financiada'!Z149</f>
        <v>0</v>
      </c>
      <c r="AP149" s="125">
        <f>-'Inversión 1 financiada'!AA149</f>
        <v>0</v>
      </c>
      <c r="AQ149" s="125">
        <f>-'Inversión 1 financiada'!AB149</f>
        <v>0</v>
      </c>
      <c r="AR149" s="125">
        <f>-'Inversión 1 financiada'!AC149</f>
        <v>0</v>
      </c>
      <c r="AS149" s="125">
        <f>-'Inversión 1 financiada'!AD149</f>
        <v>0</v>
      </c>
      <c r="AT149" s="125">
        <f>-'Inversión 1 financiada'!AE149</f>
        <v>0</v>
      </c>
      <c r="AU149" s="125">
        <f>-'Inversión 1 financiada'!AF149</f>
        <v>0</v>
      </c>
      <c r="AV149" s="125">
        <f>-'Inversión 1 financiada'!AG149</f>
        <v>0</v>
      </c>
      <c r="AW149" s="125">
        <f>-'Inversión 1 financiada'!AH149</f>
        <v>0</v>
      </c>
      <c r="AX149" s="125">
        <f>-'Inversión 1 financiada'!AI149</f>
        <v>0</v>
      </c>
      <c r="AY149" s="125">
        <f>-'Inversión 1 financiada'!AJ149</f>
        <v>0</v>
      </c>
      <c r="AZ149" s="125">
        <f>-'Inversión 1 financiada'!AK149</f>
        <v>0</v>
      </c>
      <c r="BA149" s="125">
        <f>-'Inversión 1 financiada'!AL149</f>
        <v>0</v>
      </c>
      <c r="BB149" s="125">
        <f>-'Inversión 1 financiada'!AM149</f>
        <v>0</v>
      </c>
      <c r="BC149" s="125">
        <f>-'Inversión 1 financiada'!AN149</f>
        <v>0</v>
      </c>
      <c r="BD149" s="125">
        <f>-'Inversión 1 financiada'!AO149</f>
        <v>0</v>
      </c>
      <c r="BE149" s="125">
        <f>-'Inversión 1 financiada'!AP149</f>
        <v>0</v>
      </c>
      <c r="BF149" s="125">
        <f>-'Inversión 1 financiada'!AQ149</f>
        <v>0</v>
      </c>
      <c r="BG149" s="125">
        <f>-'Inversión 1 financiada'!AR149</f>
        <v>0</v>
      </c>
      <c r="BH149" s="125">
        <f>-'Inversión 1 financiada'!AS149</f>
        <v>0</v>
      </c>
      <c r="BI149" s="125">
        <f>-'Inversión 1 financiada'!AT149</f>
        <v>0</v>
      </c>
      <c r="BJ149" s="125">
        <f>-'Inversión 1 financiada'!AU149</f>
        <v>0</v>
      </c>
      <c r="BK149" s="125">
        <f>-'Inversión 1 financiada'!AV149</f>
        <v>0</v>
      </c>
      <c r="BL149" s="125">
        <f>-'Inversión 1 financiada'!AW149</f>
        <v>0</v>
      </c>
      <c r="BM149" s="125">
        <f>-'Inversión 1 financiada'!AX149</f>
        <v>0</v>
      </c>
      <c r="BN149" s="125">
        <f>-'Inversión 1 financiada'!AY149</f>
        <v>0</v>
      </c>
      <c r="BO149" s="125">
        <f>-'Inversión 1 financiada'!AZ149</f>
        <v>0</v>
      </c>
      <c r="BP149" s="125">
        <f>-'Inversión 1 financiada'!BA149</f>
        <v>0</v>
      </c>
      <c r="BQ149" s="125">
        <f>-'Inversión 1 financiada'!BB149</f>
        <v>0</v>
      </c>
      <c r="BR149" s="125">
        <f>-'Inversión 1 financiada'!BC149</f>
        <v>0</v>
      </c>
    </row>
    <row r="150" spans="2:70" x14ac:dyDescent="0.25">
      <c r="B150" s="59" t="s">
        <v>576</v>
      </c>
      <c r="C150" s="62" t="str">
        <f>+VLOOKUP(B150,'resumen UCAP'!$A$5:$O$329,2,0)</f>
        <v>LUMINARIA LED 40W  MILLENIUM NUEVA</v>
      </c>
      <c r="D150" s="63">
        <f>+'Desmonte Infr. financiada'!D150</f>
        <v>40</v>
      </c>
      <c r="E150" s="63" t="str">
        <f>+VLOOKUP(B150,'resumen UCAP'!$A$5:$O$329,3,0)</f>
        <v>Un</v>
      </c>
      <c r="F150" s="64">
        <f>+VLOOKUP(B150,'resumen UCAP'!$A$5:$O$329,15,0)</f>
        <v>321869</v>
      </c>
      <c r="G150" s="61">
        <v>17</v>
      </c>
      <c r="H150" s="125"/>
      <c r="I150" s="125"/>
      <c r="J150" s="125"/>
      <c r="K150" s="125"/>
      <c r="L150" s="125"/>
      <c r="M150" s="125"/>
      <c r="N150" s="125"/>
      <c r="O150" s="125"/>
      <c r="P150" s="125"/>
      <c r="Q150" s="125"/>
      <c r="R150" s="125"/>
      <c r="S150" s="125"/>
      <c r="T150" s="125"/>
      <c r="U150" s="125"/>
      <c r="V150" s="125"/>
      <c r="W150" s="125">
        <f>-'Inversión 1 financiada'!H150</f>
        <v>0</v>
      </c>
      <c r="X150" s="125">
        <f>-'Inversión 1 financiada'!I150</f>
        <v>0</v>
      </c>
      <c r="Y150" s="125">
        <f>-'Inversión 1 financiada'!J150</f>
        <v>0</v>
      </c>
      <c r="Z150" s="125">
        <f>-'Inversión 1 financiada'!K150</f>
        <v>0</v>
      </c>
      <c r="AA150" s="125">
        <f>-'Inversión 1 financiada'!L150</f>
        <v>0</v>
      </c>
      <c r="AB150" s="125">
        <f>-'Inversión 1 financiada'!M150</f>
        <v>0</v>
      </c>
      <c r="AC150" s="125">
        <f>-'Inversión 1 financiada'!N150</f>
        <v>0</v>
      </c>
      <c r="AD150" s="125">
        <f>-'Inversión 1 financiada'!O150</f>
        <v>0</v>
      </c>
      <c r="AE150" s="125">
        <f>-'Inversión 1 financiada'!P150</f>
        <v>0</v>
      </c>
      <c r="AF150" s="125">
        <f>-'Inversión 1 financiada'!Q150</f>
        <v>0</v>
      </c>
      <c r="AG150" s="125">
        <f>-'Inversión 1 financiada'!R150</f>
        <v>0</v>
      </c>
      <c r="AH150" s="125">
        <f>-'Inversión 1 financiada'!S150</f>
        <v>0</v>
      </c>
      <c r="AI150" s="125">
        <f>-'Inversión 1 financiada'!T150</f>
        <v>0</v>
      </c>
      <c r="AJ150" s="125">
        <f>-'Inversión 1 financiada'!U150</f>
        <v>0</v>
      </c>
      <c r="AK150" s="125">
        <f>-'Inversión 1 financiada'!V150</f>
        <v>0</v>
      </c>
      <c r="AL150" s="125">
        <f>-'Inversión 1 financiada'!W150</f>
        <v>0</v>
      </c>
      <c r="AM150" s="125">
        <f>-'Inversión 1 financiada'!X150</f>
        <v>0</v>
      </c>
      <c r="AN150" s="125">
        <f>-'Inversión 1 financiada'!Y150</f>
        <v>0</v>
      </c>
      <c r="AO150" s="125">
        <f>-'Inversión 1 financiada'!Z150</f>
        <v>0</v>
      </c>
      <c r="AP150" s="125">
        <f>-'Inversión 1 financiada'!AA150</f>
        <v>0</v>
      </c>
      <c r="AQ150" s="125">
        <f>-'Inversión 1 financiada'!AB150</f>
        <v>0</v>
      </c>
      <c r="AR150" s="125">
        <f>-'Inversión 1 financiada'!AC150</f>
        <v>0</v>
      </c>
      <c r="AS150" s="125">
        <f>-'Inversión 1 financiada'!AD150</f>
        <v>0</v>
      </c>
      <c r="AT150" s="125">
        <f>-'Inversión 1 financiada'!AE150</f>
        <v>0</v>
      </c>
      <c r="AU150" s="125">
        <f>-'Inversión 1 financiada'!AF150</f>
        <v>0</v>
      </c>
      <c r="AV150" s="125">
        <f>-'Inversión 1 financiada'!AG150</f>
        <v>0</v>
      </c>
      <c r="AW150" s="125">
        <f>-'Inversión 1 financiada'!AH150</f>
        <v>0</v>
      </c>
      <c r="AX150" s="125">
        <f>-'Inversión 1 financiada'!AI150</f>
        <v>0</v>
      </c>
      <c r="AY150" s="125">
        <f>-'Inversión 1 financiada'!AJ150</f>
        <v>0</v>
      </c>
      <c r="AZ150" s="125">
        <f>-'Inversión 1 financiada'!AK150</f>
        <v>0</v>
      </c>
      <c r="BA150" s="125">
        <f>-'Inversión 1 financiada'!AL150</f>
        <v>0</v>
      </c>
      <c r="BB150" s="125">
        <f>-'Inversión 1 financiada'!AM150</f>
        <v>0</v>
      </c>
      <c r="BC150" s="125">
        <f>-'Inversión 1 financiada'!AN150</f>
        <v>0</v>
      </c>
      <c r="BD150" s="125">
        <f>-'Inversión 1 financiada'!AO150</f>
        <v>0</v>
      </c>
      <c r="BE150" s="125">
        <f>-'Inversión 1 financiada'!AP150</f>
        <v>0</v>
      </c>
      <c r="BF150" s="125">
        <f>-'Inversión 1 financiada'!AQ150</f>
        <v>0</v>
      </c>
      <c r="BG150" s="125">
        <f>-'Inversión 1 financiada'!AR150</f>
        <v>0</v>
      </c>
      <c r="BH150" s="125">
        <f>-'Inversión 1 financiada'!AS150</f>
        <v>0</v>
      </c>
      <c r="BI150" s="125">
        <f>-'Inversión 1 financiada'!AT150</f>
        <v>0</v>
      </c>
      <c r="BJ150" s="125">
        <f>-'Inversión 1 financiada'!AU150</f>
        <v>0</v>
      </c>
      <c r="BK150" s="125">
        <f>-'Inversión 1 financiada'!AV150</f>
        <v>0</v>
      </c>
      <c r="BL150" s="125">
        <f>-'Inversión 1 financiada'!AW150</f>
        <v>0</v>
      </c>
      <c r="BM150" s="125">
        <f>-'Inversión 1 financiada'!AX150</f>
        <v>0</v>
      </c>
      <c r="BN150" s="125">
        <f>-'Inversión 1 financiada'!AY150</f>
        <v>0</v>
      </c>
      <c r="BO150" s="125">
        <f>-'Inversión 1 financiada'!AZ150</f>
        <v>0</v>
      </c>
      <c r="BP150" s="125">
        <f>-'Inversión 1 financiada'!BA150</f>
        <v>0</v>
      </c>
      <c r="BQ150" s="125">
        <f>-'Inversión 1 financiada'!BB150</f>
        <v>0</v>
      </c>
      <c r="BR150" s="125">
        <f>-'Inversión 1 financiada'!BC150</f>
        <v>0</v>
      </c>
    </row>
    <row r="151" spans="2:70" x14ac:dyDescent="0.25">
      <c r="B151" s="59" t="s">
        <v>577</v>
      </c>
      <c r="C151" s="62" t="str">
        <f>+VLOOKUP(B151,'resumen UCAP'!$A$5:$O$329,2,0)</f>
        <v>LUMINARIA LED 40W NUEVA MILLENIUM</v>
      </c>
      <c r="D151" s="63">
        <f>+'Desmonte Infr. financiada'!D151</f>
        <v>40</v>
      </c>
      <c r="E151" s="63" t="str">
        <f>+VLOOKUP(B151,'resumen UCAP'!$A$5:$O$329,3,0)</f>
        <v>Un</v>
      </c>
      <c r="F151" s="64">
        <f>+VLOOKUP(B151,'resumen UCAP'!$A$5:$O$329,15,0)</f>
        <v>321869</v>
      </c>
      <c r="G151" s="61">
        <v>1</v>
      </c>
      <c r="H151" s="125"/>
      <c r="I151" s="125"/>
      <c r="J151" s="125"/>
      <c r="K151" s="125"/>
      <c r="L151" s="125"/>
      <c r="M151" s="125"/>
      <c r="N151" s="125"/>
      <c r="O151" s="125"/>
      <c r="P151" s="125"/>
      <c r="Q151" s="125"/>
      <c r="R151" s="125"/>
      <c r="S151" s="125"/>
      <c r="T151" s="125"/>
      <c r="U151" s="125"/>
      <c r="V151" s="125"/>
      <c r="W151" s="125">
        <f>-'Inversión 1 financiada'!H151</f>
        <v>0</v>
      </c>
      <c r="X151" s="125">
        <f>-'Inversión 1 financiada'!I151</f>
        <v>0</v>
      </c>
      <c r="Y151" s="125">
        <f>-'Inversión 1 financiada'!J151</f>
        <v>0</v>
      </c>
      <c r="Z151" s="125">
        <f>-'Inversión 1 financiada'!K151</f>
        <v>0</v>
      </c>
      <c r="AA151" s="125">
        <f>-'Inversión 1 financiada'!L151</f>
        <v>0</v>
      </c>
      <c r="AB151" s="125">
        <f>-'Inversión 1 financiada'!M151</f>
        <v>0</v>
      </c>
      <c r="AC151" s="125">
        <f>-'Inversión 1 financiada'!N151</f>
        <v>0</v>
      </c>
      <c r="AD151" s="125">
        <f>-'Inversión 1 financiada'!O151</f>
        <v>0</v>
      </c>
      <c r="AE151" s="125">
        <f>-'Inversión 1 financiada'!P151</f>
        <v>0</v>
      </c>
      <c r="AF151" s="125">
        <f>-'Inversión 1 financiada'!Q151</f>
        <v>0</v>
      </c>
      <c r="AG151" s="125">
        <f>-'Inversión 1 financiada'!R151</f>
        <v>0</v>
      </c>
      <c r="AH151" s="125">
        <f>-'Inversión 1 financiada'!S151</f>
        <v>0</v>
      </c>
      <c r="AI151" s="125">
        <f>-'Inversión 1 financiada'!T151</f>
        <v>0</v>
      </c>
      <c r="AJ151" s="125">
        <f>-'Inversión 1 financiada'!U151</f>
        <v>0</v>
      </c>
      <c r="AK151" s="125">
        <f>-'Inversión 1 financiada'!V151</f>
        <v>0</v>
      </c>
      <c r="AL151" s="125">
        <f>-'Inversión 1 financiada'!W151</f>
        <v>0</v>
      </c>
      <c r="AM151" s="125">
        <f>-'Inversión 1 financiada'!X151</f>
        <v>0</v>
      </c>
      <c r="AN151" s="125">
        <f>-'Inversión 1 financiada'!Y151</f>
        <v>0</v>
      </c>
      <c r="AO151" s="125">
        <f>-'Inversión 1 financiada'!Z151</f>
        <v>0</v>
      </c>
      <c r="AP151" s="125">
        <f>-'Inversión 1 financiada'!AA151</f>
        <v>0</v>
      </c>
      <c r="AQ151" s="125">
        <f>-'Inversión 1 financiada'!AB151</f>
        <v>0</v>
      </c>
      <c r="AR151" s="125">
        <f>-'Inversión 1 financiada'!AC151</f>
        <v>0</v>
      </c>
      <c r="AS151" s="125">
        <f>-'Inversión 1 financiada'!AD151</f>
        <v>0</v>
      </c>
      <c r="AT151" s="125">
        <f>-'Inversión 1 financiada'!AE151</f>
        <v>0</v>
      </c>
      <c r="AU151" s="125">
        <f>-'Inversión 1 financiada'!AF151</f>
        <v>0</v>
      </c>
      <c r="AV151" s="125">
        <f>-'Inversión 1 financiada'!AG151</f>
        <v>0</v>
      </c>
      <c r="AW151" s="125">
        <f>-'Inversión 1 financiada'!AH151</f>
        <v>0</v>
      </c>
      <c r="AX151" s="125">
        <f>-'Inversión 1 financiada'!AI151</f>
        <v>0</v>
      </c>
      <c r="AY151" s="125">
        <f>-'Inversión 1 financiada'!AJ151</f>
        <v>0</v>
      </c>
      <c r="AZ151" s="125">
        <f>-'Inversión 1 financiada'!AK151</f>
        <v>0</v>
      </c>
      <c r="BA151" s="125">
        <f>-'Inversión 1 financiada'!AL151</f>
        <v>0</v>
      </c>
      <c r="BB151" s="125">
        <f>-'Inversión 1 financiada'!AM151</f>
        <v>0</v>
      </c>
      <c r="BC151" s="125">
        <f>-'Inversión 1 financiada'!AN151</f>
        <v>0</v>
      </c>
      <c r="BD151" s="125">
        <f>-'Inversión 1 financiada'!AO151</f>
        <v>0</v>
      </c>
      <c r="BE151" s="125">
        <f>-'Inversión 1 financiada'!AP151</f>
        <v>0</v>
      </c>
      <c r="BF151" s="125">
        <f>-'Inversión 1 financiada'!AQ151</f>
        <v>0</v>
      </c>
      <c r="BG151" s="125">
        <f>-'Inversión 1 financiada'!AR151</f>
        <v>0</v>
      </c>
      <c r="BH151" s="125">
        <f>-'Inversión 1 financiada'!AS151</f>
        <v>0</v>
      </c>
      <c r="BI151" s="125">
        <f>-'Inversión 1 financiada'!AT151</f>
        <v>0</v>
      </c>
      <c r="BJ151" s="125">
        <f>-'Inversión 1 financiada'!AU151</f>
        <v>0</v>
      </c>
      <c r="BK151" s="125">
        <f>-'Inversión 1 financiada'!AV151</f>
        <v>0</v>
      </c>
      <c r="BL151" s="125">
        <f>-'Inversión 1 financiada'!AW151</f>
        <v>0</v>
      </c>
      <c r="BM151" s="125">
        <f>-'Inversión 1 financiada'!AX151</f>
        <v>0</v>
      </c>
      <c r="BN151" s="125">
        <f>-'Inversión 1 financiada'!AY151</f>
        <v>0</v>
      </c>
      <c r="BO151" s="125">
        <f>-'Inversión 1 financiada'!AZ151</f>
        <v>0</v>
      </c>
      <c r="BP151" s="125">
        <f>-'Inversión 1 financiada'!BA151</f>
        <v>0</v>
      </c>
      <c r="BQ151" s="125">
        <f>-'Inversión 1 financiada'!BB151</f>
        <v>0</v>
      </c>
      <c r="BR151" s="125">
        <f>-'Inversión 1 financiada'!BC151</f>
        <v>0</v>
      </c>
    </row>
    <row r="152" spans="2:70" x14ac:dyDescent="0.25">
      <c r="B152" s="59" t="s">
        <v>578</v>
      </c>
      <c r="C152" s="62" t="str">
        <f>+VLOOKUP(B152,'resumen UCAP'!$A$5:$O$329,2,0)</f>
        <v>LUMINARIA LED 60W MILLENIUM NUEVA</v>
      </c>
      <c r="D152" s="63">
        <f>+'Desmonte Infr. financiada'!D152</f>
        <v>60</v>
      </c>
      <c r="E152" s="63" t="str">
        <f>+VLOOKUP(B152,'resumen UCAP'!$A$5:$O$329,3,0)</f>
        <v>Un</v>
      </c>
      <c r="F152" s="64">
        <f>+VLOOKUP(B152,'resumen UCAP'!$A$5:$O$329,15,0)</f>
        <v>387336</v>
      </c>
      <c r="G152" s="61">
        <v>1</v>
      </c>
      <c r="H152" s="125"/>
      <c r="I152" s="125"/>
      <c r="J152" s="125"/>
      <c r="K152" s="125"/>
      <c r="L152" s="125"/>
      <c r="M152" s="125"/>
      <c r="N152" s="125"/>
      <c r="O152" s="125"/>
      <c r="P152" s="125"/>
      <c r="Q152" s="125"/>
      <c r="R152" s="125"/>
      <c r="S152" s="125"/>
      <c r="T152" s="125"/>
      <c r="U152" s="125"/>
      <c r="V152" s="125"/>
      <c r="W152" s="125">
        <f>-'Inversión 1 financiada'!H152</f>
        <v>0</v>
      </c>
      <c r="X152" s="125">
        <f>-'Inversión 1 financiada'!I152</f>
        <v>0</v>
      </c>
      <c r="Y152" s="125">
        <f>-'Inversión 1 financiada'!J152</f>
        <v>0</v>
      </c>
      <c r="Z152" s="125">
        <f>-'Inversión 1 financiada'!K152</f>
        <v>0</v>
      </c>
      <c r="AA152" s="125">
        <f>-'Inversión 1 financiada'!L152</f>
        <v>0</v>
      </c>
      <c r="AB152" s="125">
        <f>-'Inversión 1 financiada'!M152</f>
        <v>0</v>
      </c>
      <c r="AC152" s="125">
        <f>-'Inversión 1 financiada'!N152</f>
        <v>0</v>
      </c>
      <c r="AD152" s="125">
        <f>-'Inversión 1 financiada'!O152</f>
        <v>0</v>
      </c>
      <c r="AE152" s="125">
        <f>-'Inversión 1 financiada'!P152</f>
        <v>0</v>
      </c>
      <c r="AF152" s="125">
        <f>-'Inversión 1 financiada'!Q152</f>
        <v>0</v>
      </c>
      <c r="AG152" s="125">
        <f>-'Inversión 1 financiada'!R152</f>
        <v>0</v>
      </c>
      <c r="AH152" s="125">
        <f>-'Inversión 1 financiada'!S152</f>
        <v>0</v>
      </c>
      <c r="AI152" s="125">
        <f>-'Inversión 1 financiada'!T152</f>
        <v>0</v>
      </c>
      <c r="AJ152" s="125">
        <f>-'Inversión 1 financiada'!U152</f>
        <v>0</v>
      </c>
      <c r="AK152" s="125">
        <f>-'Inversión 1 financiada'!V152</f>
        <v>0</v>
      </c>
      <c r="AL152" s="125">
        <f>-'Inversión 1 financiada'!W152</f>
        <v>0</v>
      </c>
      <c r="AM152" s="125">
        <f>-'Inversión 1 financiada'!X152</f>
        <v>0</v>
      </c>
      <c r="AN152" s="125">
        <f>-'Inversión 1 financiada'!Y152</f>
        <v>0</v>
      </c>
      <c r="AO152" s="125">
        <f>-'Inversión 1 financiada'!Z152</f>
        <v>0</v>
      </c>
      <c r="AP152" s="125">
        <f>-'Inversión 1 financiada'!AA152</f>
        <v>0</v>
      </c>
      <c r="AQ152" s="125">
        <f>-'Inversión 1 financiada'!AB152</f>
        <v>0</v>
      </c>
      <c r="AR152" s="125">
        <f>-'Inversión 1 financiada'!AC152</f>
        <v>0</v>
      </c>
      <c r="AS152" s="125">
        <f>-'Inversión 1 financiada'!AD152</f>
        <v>0</v>
      </c>
      <c r="AT152" s="125">
        <f>-'Inversión 1 financiada'!AE152</f>
        <v>0</v>
      </c>
      <c r="AU152" s="125">
        <f>-'Inversión 1 financiada'!AF152</f>
        <v>0</v>
      </c>
      <c r="AV152" s="125">
        <f>-'Inversión 1 financiada'!AG152</f>
        <v>0</v>
      </c>
      <c r="AW152" s="125">
        <f>-'Inversión 1 financiada'!AH152</f>
        <v>0</v>
      </c>
      <c r="AX152" s="125">
        <f>-'Inversión 1 financiada'!AI152</f>
        <v>0</v>
      </c>
      <c r="AY152" s="125">
        <f>-'Inversión 1 financiada'!AJ152</f>
        <v>0</v>
      </c>
      <c r="AZ152" s="125">
        <f>-'Inversión 1 financiada'!AK152</f>
        <v>0</v>
      </c>
      <c r="BA152" s="125">
        <f>-'Inversión 1 financiada'!AL152</f>
        <v>0</v>
      </c>
      <c r="BB152" s="125">
        <f>-'Inversión 1 financiada'!AM152</f>
        <v>0</v>
      </c>
      <c r="BC152" s="125">
        <f>-'Inversión 1 financiada'!AN152</f>
        <v>0</v>
      </c>
      <c r="BD152" s="125">
        <f>-'Inversión 1 financiada'!AO152</f>
        <v>0</v>
      </c>
      <c r="BE152" s="125">
        <f>-'Inversión 1 financiada'!AP152</f>
        <v>0</v>
      </c>
      <c r="BF152" s="125">
        <f>-'Inversión 1 financiada'!AQ152</f>
        <v>0</v>
      </c>
      <c r="BG152" s="125">
        <f>-'Inversión 1 financiada'!AR152</f>
        <v>0</v>
      </c>
      <c r="BH152" s="125">
        <f>-'Inversión 1 financiada'!AS152</f>
        <v>0</v>
      </c>
      <c r="BI152" s="125">
        <f>-'Inversión 1 financiada'!AT152</f>
        <v>0</v>
      </c>
      <c r="BJ152" s="125">
        <f>-'Inversión 1 financiada'!AU152</f>
        <v>0</v>
      </c>
      <c r="BK152" s="125">
        <f>-'Inversión 1 financiada'!AV152</f>
        <v>0</v>
      </c>
      <c r="BL152" s="125">
        <f>-'Inversión 1 financiada'!AW152</f>
        <v>0</v>
      </c>
      <c r="BM152" s="125">
        <f>-'Inversión 1 financiada'!AX152</f>
        <v>0</v>
      </c>
      <c r="BN152" s="125">
        <f>-'Inversión 1 financiada'!AY152</f>
        <v>0</v>
      </c>
      <c r="BO152" s="125">
        <f>-'Inversión 1 financiada'!AZ152</f>
        <v>0</v>
      </c>
      <c r="BP152" s="125">
        <f>-'Inversión 1 financiada'!BA152</f>
        <v>0</v>
      </c>
      <c r="BQ152" s="125">
        <f>-'Inversión 1 financiada'!BB152</f>
        <v>0</v>
      </c>
      <c r="BR152" s="125">
        <f>-'Inversión 1 financiada'!BC152</f>
        <v>0</v>
      </c>
    </row>
    <row r="153" spans="2:70" x14ac:dyDescent="0.25">
      <c r="B153" s="59" t="s">
        <v>579</v>
      </c>
      <c r="C153" s="62" t="str">
        <f>+VLOOKUP(B153,'resumen UCAP'!$A$5:$O$329,2,0)</f>
        <v>LUMINARIA LED 38W NUEVA</v>
      </c>
      <c r="D153" s="63">
        <f>+'Desmonte Infr. financiada'!D153</f>
        <v>38</v>
      </c>
      <c r="E153" s="63" t="str">
        <f>+VLOOKUP(B153,'resumen UCAP'!$A$5:$O$329,3,0)</f>
        <v>Un</v>
      </c>
      <c r="F153" s="64">
        <f>+VLOOKUP(B153,'resumen UCAP'!$A$5:$O$329,15,0)</f>
        <v>1989070</v>
      </c>
      <c r="G153" s="61">
        <v>11</v>
      </c>
      <c r="H153" s="125"/>
      <c r="I153" s="125"/>
      <c r="J153" s="125"/>
      <c r="K153" s="125"/>
      <c r="L153" s="125"/>
      <c r="M153" s="125"/>
      <c r="N153" s="125"/>
      <c r="O153" s="125"/>
      <c r="P153" s="125"/>
      <c r="Q153" s="125"/>
      <c r="R153" s="125"/>
      <c r="S153" s="125"/>
      <c r="T153" s="125"/>
      <c r="U153" s="125"/>
      <c r="V153" s="125"/>
      <c r="W153" s="125">
        <f>-'Inversión 1 financiada'!H153</f>
        <v>0</v>
      </c>
      <c r="X153" s="125">
        <f>-'Inversión 1 financiada'!I153</f>
        <v>0</v>
      </c>
      <c r="Y153" s="125">
        <f>-'Inversión 1 financiada'!J153</f>
        <v>0</v>
      </c>
      <c r="Z153" s="125">
        <f>-'Inversión 1 financiada'!K153</f>
        <v>0</v>
      </c>
      <c r="AA153" s="125">
        <f>-'Inversión 1 financiada'!L153</f>
        <v>0</v>
      </c>
      <c r="AB153" s="125">
        <f>-'Inversión 1 financiada'!M153</f>
        <v>0</v>
      </c>
      <c r="AC153" s="125">
        <f>-'Inversión 1 financiada'!N153</f>
        <v>0</v>
      </c>
      <c r="AD153" s="125">
        <f>-'Inversión 1 financiada'!O153</f>
        <v>0</v>
      </c>
      <c r="AE153" s="125">
        <f>-'Inversión 1 financiada'!P153</f>
        <v>0</v>
      </c>
      <c r="AF153" s="125">
        <f>-'Inversión 1 financiada'!Q153</f>
        <v>0</v>
      </c>
      <c r="AG153" s="125">
        <f>-'Inversión 1 financiada'!R153</f>
        <v>0</v>
      </c>
      <c r="AH153" s="125">
        <f>-'Inversión 1 financiada'!S153</f>
        <v>0</v>
      </c>
      <c r="AI153" s="125">
        <f>-'Inversión 1 financiada'!T153</f>
        <v>0</v>
      </c>
      <c r="AJ153" s="125">
        <f>-'Inversión 1 financiada'!U153</f>
        <v>0</v>
      </c>
      <c r="AK153" s="125">
        <f>-'Inversión 1 financiada'!V153</f>
        <v>0</v>
      </c>
      <c r="AL153" s="125">
        <f>-'Inversión 1 financiada'!W153</f>
        <v>0</v>
      </c>
      <c r="AM153" s="125">
        <f>-'Inversión 1 financiada'!X153</f>
        <v>0</v>
      </c>
      <c r="AN153" s="125">
        <f>-'Inversión 1 financiada'!Y153</f>
        <v>0</v>
      </c>
      <c r="AO153" s="125">
        <f>-'Inversión 1 financiada'!Z153</f>
        <v>0</v>
      </c>
      <c r="AP153" s="125">
        <f>-'Inversión 1 financiada'!AA153</f>
        <v>0</v>
      </c>
      <c r="AQ153" s="125">
        <f>-'Inversión 1 financiada'!AB153</f>
        <v>0</v>
      </c>
      <c r="AR153" s="125">
        <f>-'Inversión 1 financiada'!AC153</f>
        <v>0</v>
      </c>
      <c r="AS153" s="125">
        <f>-'Inversión 1 financiada'!AD153</f>
        <v>0</v>
      </c>
      <c r="AT153" s="125">
        <f>-'Inversión 1 financiada'!AE153</f>
        <v>0</v>
      </c>
      <c r="AU153" s="125">
        <f>-'Inversión 1 financiada'!AF153</f>
        <v>0</v>
      </c>
      <c r="AV153" s="125">
        <f>-'Inversión 1 financiada'!AG153</f>
        <v>0</v>
      </c>
      <c r="AW153" s="125">
        <f>-'Inversión 1 financiada'!AH153</f>
        <v>0</v>
      </c>
      <c r="AX153" s="125">
        <f>-'Inversión 1 financiada'!AI153</f>
        <v>0</v>
      </c>
      <c r="AY153" s="125">
        <f>-'Inversión 1 financiada'!AJ153</f>
        <v>0</v>
      </c>
      <c r="AZ153" s="125">
        <f>-'Inversión 1 financiada'!AK153</f>
        <v>0</v>
      </c>
      <c r="BA153" s="125">
        <f>-'Inversión 1 financiada'!AL153</f>
        <v>0</v>
      </c>
      <c r="BB153" s="125">
        <f>-'Inversión 1 financiada'!AM153</f>
        <v>0</v>
      </c>
      <c r="BC153" s="125">
        <f>-'Inversión 1 financiada'!AN153</f>
        <v>0</v>
      </c>
      <c r="BD153" s="125">
        <f>-'Inversión 1 financiada'!AO153</f>
        <v>0</v>
      </c>
      <c r="BE153" s="125">
        <f>-'Inversión 1 financiada'!AP153</f>
        <v>0</v>
      </c>
      <c r="BF153" s="125">
        <f>-'Inversión 1 financiada'!AQ153</f>
        <v>0</v>
      </c>
      <c r="BG153" s="125">
        <f>-'Inversión 1 financiada'!AR153</f>
        <v>0</v>
      </c>
      <c r="BH153" s="125">
        <f>-'Inversión 1 financiada'!AS153</f>
        <v>0</v>
      </c>
      <c r="BI153" s="125">
        <f>-'Inversión 1 financiada'!AT153</f>
        <v>0</v>
      </c>
      <c r="BJ153" s="125">
        <f>-'Inversión 1 financiada'!AU153</f>
        <v>0</v>
      </c>
      <c r="BK153" s="125">
        <f>-'Inversión 1 financiada'!AV153</f>
        <v>0</v>
      </c>
      <c r="BL153" s="125">
        <f>-'Inversión 1 financiada'!AW153</f>
        <v>0</v>
      </c>
      <c r="BM153" s="125">
        <f>-'Inversión 1 financiada'!AX153</f>
        <v>0</v>
      </c>
      <c r="BN153" s="125">
        <f>-'Inversión 1 financiada'!AY153</f>
        <v>0</v>
      </c>
      <c r="BO153" s="125">
        <f>-'Inversión 1 financiada'!AZ153</f>
        <v>0</v>
      </c>
      <c r="BP153" s="125">
        <f>-'Inversión 1 financiada'!BA153</f>
        <v>0</v>
      </c>
      <c r="BQ153" s="125">
        <f>-'Inversión 1 financiada'!BB153</f>
        <v>0</v>
      </c>
      <c r="BR153" s="125">
        <f>-'Inversión 1 financiada'!BC153</f>
        <v>0</v>
      </c>
    </row>
    <row r="154" spans="2:70" x14ac:dyDescent="0.25">
      <c r="B154" s="59" t="s">
        <v>580</v>
      </c>
      <c r="C154" s="62" t="str">
        <f>+VLOOKUP(B154,'resumen UCAP'!$A$5:$O$329,2,0)</f>
        <v>PROYECOTOR MH SEGUNDA</v>
      </c>
      <c r="D154" s="63">
        <f>+'Desmonte Infr. financiada'!D154</f>
        <v>169</v>
      </c>
      <c r="E154" s="63" t="str">
        <f>+VLOOKUP(B154,'resumen UCAP'!$A$5:$O$329,3,0)</f>
        <v>Un</v>
      </c>
      <c r="F154" s="64">
        <f>+VLOOKUP(B154,'resumen UCAP'!$A$5:$O$329,15,0)</f>
        <v>413027</v>
      </c>
      <c r="G154" s="124">
        <v>1</v>
      </c>
      <c r="H154" s="125"/>
      <c r="I154" s="125"/>
      <c r="J154" s="125"/>
      <c r="K154" s="125"/>
      <c r="L154" s="125"/>
      <c r="M154" s="125"/>
      <c r="N154" s="125"/>
      <c r="O154" s="125"/>
      <c r="P154" s="125"/>
      <c r="Q154" s="125"/>
      <c r="R154" s="125"/>
      <c r="S154" s="125"/>
      <c r="T154" s="125"/>
      <c r="U154" s="125"/>
      <c r="V154" s="125"/>
      <c r="W154" s="125">
        <f>-'Inversión 1 financiada'!H154</f>
        <v>0</v>
      </c>
      <c r="X154" s="125">
        <f>-'Inversión 1 financiada'!I154</f>
        <v>0</v>
      </c>
      <c r="Y154" s="125">
        <f>-'Inversión 1 financiada'!J154</f>
        <v>0</v>
      </c>
      <c r="Z154" s="125">
        <f>-'Inversión 1 financiada'!K154</f>
        <v>0</v>
      </c>
      <c r="AA154" s="125">
        <f>-'Inversión 1 financiada'!L154</f>
        <v>0</v>
      </c>
      <c r="AB154" s="125">
        <f>-'Inversión 1 financiada'!M154</f>
        <v>0</v>
      </c>
      <c r="AC154" s="125">
        <f>-'Inversión 1 financiada'!N154</f>
        <v>0</v>
      </c>
      <c r="AD154" s="125">
        <f>-'Inversión 1 financiada'!O154</f>
        <v>0</v>
      </c>
      <c r="AE154" s="125">
        <f>-'Inversión 1 financiada'!P154</f>
        <v>0</v>
      </c>
      <c r="AF154" s="125">
        <f>-'Inversión 1 financiada'!Q154</f>
        <v>0</v>
      </c>
      <c r="AG154" s="125">
        <f>-'Inversión 1 financiada'!R154</f>
        <v>0</v>
      </c>
      <c r="AH154" s="125">
        <f>-'Inversión 1 financiada'!S154</f>
        <v>0</v>
      </c>
      <c r="AI154" s="125">
        <f>-'Inversión 1 financiada'!T154</f>
        <v>0</v>
      </c>
      <c r="AJ154" s="125">
        <f>-'Inversión 1 financiada'!U154</f>
        <v>0</v>
      </c>
      <c r="AK154" s="125">
        <f>-'Inversión 1 financiada'!V154</f>
        <v>0</v>
      </c>
      <c r="AL154" s="125">
        <f>-'Inversión 1 financiada'!W154</f>
        <v>0</v>
      </c>
      <c r="AM154" s="125">
        <f>-'Inversión 1 financiada'!X154</f>
        <v>0</v>
      </c>
      <c r="AN154" s="125">
        <f>-'Inversión 1 financiada'!Y154</f>
        <v>0</v>
      </c>
      <c r="AO154" s="125">
        <f>-'Inversión 1 financiada'!Z154</f>
        <v>0</v>
      </c>
      <c r="AP154" s="125">
        <f>-'Inversión 1 financiada'!AA154</f>
        <v>0</v>
      </c>
      <c r="AQ154" s="125">
        <f>-'Inversión 1 financiada'!AB154</f>
        <v>0</v>
      </c>
      <c r="AR154" s="125">
        <f>-'Inversión 1 financiada'!AC154</f>
        <v>0</v>
      </c>
      <c r="AS154" s="125">
        <f>-'Inversión 1 financiada'!AD154</f>
        <v>0</v>
      </c>
      <c r="AT154" s="125">
        <f>-'Inversión 1 financiada'!AE154</f>
        <v>0</v>
      </c>
      <c r="AU154" s="125">
        <f>-'Inversión 1 financiada'!AF154</f>
        <v>0</v>
      </c>
      <c r="AV154" s="125">
        <f>-'Inversión 1 financiada'!AG154</f>
        <v>0</v>
      </c>
      <c r="AW154" s="125">
        <f>-'Inversión 1 financiada'!AH154</f>
        <v>0</v>
      </c>
      <c r="AX154" s="125">
        <f>-'Inversión 1 financiada'!AI154</f>
        <v>0</v>
      </c>
      <c r="AY154" s="125">
        <f>-'Inversión 1 financiada'!AJ154</f>
        <v>0</v>
      </c>
      <c r="AZ154" s="125">
        <f>-'Inversión 1 financiada'!AK154</f>
        <v>0</v>
      </c>
      <c r="BA154" s="125">
        <f>-'Inversión 1 financiada'!AL154</f>
        <v>0</v>
      </c>
      <c r="BB154" s="125">
        <f>-'Inversión 1 financiada'!AM154</f>
        <v>0</v>
      </c>
      <c r="BC154" s="125">
        <f>-'Inversión 1 financiada'!AN154</f>
        <v>0</v>
      </c>
      <c r="BD154" s="125">
        <f>-'Inversión 1 financiada'!AO154</f>
        <v>0</v>
      </c>
      <c r="BE154" s="125">
        <f>-'Inversión 1 financiada'!AP154</f>
        <v>0</v>
      </c>
      <c r="BF154" s="125">
        <f>-'Inversión 1 financiada'!AQ154</f>
        <v>0</v>
      </c>
      <c r="BG154" s="125">
        <f>-'Inversión 1 financiada'!AR154</f>
        <v>0</v>
      </c>
      <c r="BH154" s="125">
        <f>-'Inversión 1 financiada'!AS154</f>
        <v>0</v>
      </c>
      <c r="BI154" s="125">
        <f>-'Inversión 1 financiada'!AT154</f>
        <v>0</v>
      </c>
      <c r="BJ154" s="125">
        <f>-'Inversión 1 financiada'!AU154</f>
        <v>0</v>
      </c>
      <c r="BK154" s="125">
        <f>-'Inversión 1 financiada'!AV154</f>
        <v>0</v>
      </c>
      <c r="BL154" s="125">
        <f>-'Inversión 1 financiada'!AW154</f>
        <v>0</v>
      </c>
      <c r="BM154" s="125">
        <f>-'Inversión 1 financiada'!AX154</f>
        <v>0</v>
      </c>
      <c r="BN154" s="125">
        <f>-'Inversión 1 financiada'!AY154</f>
        <v>0</v>
      </c>
      <c r="BO154" s="125">
        <f>-'Inversión 1 financiada'!AZ154</f>
        <v>0</v>
      </c>
      <c r="BP154" s="125">
        <f>-'Inversión 1 financiada'!BA154</f>
        <v>0</v>
      </c>
      <c r="BQ154" s="125">
        <f>-'Inversión 1 financiada'!BB154</f>
        <v>0</v>
      </c>
      <c r="BR154" s="125">
        <f>-'Inversión 1 financiada'!BC154</f>
        <v>0</v>
      </c>
    </row>
    <row r="155" spans="2:70" x14ac:dyDescent="0.25">
      <c r="B155" s="59" t="s">
        <v>581</v>
      </c>
      <c r="C155" s="62" t="str">
        <f>+VLOOKUP(B155,'resumen UCAP'!$A$5:$O$329,2,0)</f>
        <v>LUMIANRIA NA 100W SEGUNDA</v>
      </c>
      <c r="D155" s="63">
        <f>+'Desmonte Infr. financiada'!D155</f>
        <v>115</v>
      </c>
      <c r="E155" s="63" t="str">
        <f>+VLOOKUP(B155,'resumen UCAP'!$A$5:$O$329,3,0)</f>
        <v>Un</v>
      </c>
      <c r="F155" s="64">
        <f>+VLOOKUP(B155,'resumen UCAP'!$A$5:$O$329,15,0)</f>
        <v>211467</v>
      </c>
      <c r="G155" s="123">
        <v>2</v>
      </c>
      <c r="H155" s="125"/>
      <c r="I155" s="125"/>
      <c r="J155" s="125"/>
      <c r="K155" s="125"/>
      <c r="L155" s="125"/>
      <c r="M155" s="125"/>
      <c r="N155" s="125"/>
      <c r="O155" s="125"/>
      <c r="P155" s="125"/>
      <c r="Q155" s="125"/>
      <c r="R155" s="125"/>
      <c r="S155" s="125"/>
      <c r="T155" s="125"/>
      <c r="U155" s="125"/>
      <c r="V155" s="125"/>
      <c r="W155" s="125">
        <f>-'Inversión 1 financiada'!H155</f>
        <v>0</v>
      </c>
      <c r="X155" s="125">
        <f>-'Inversión 1 financiada'!I155</f>
        <v>0</v>
      </c>
      <c r="Y155" s="125">
        <f>-'Inversión 1 financiada'!J155</f>
        <v>0</v>
      </c>
      <c r="Z155" s="125">
        <f>-'Inversión 1 financiada'!K155</f>
        <v>0</v>
      </c>
      <c r="AA155" s="125">
        <f>-'Inversión 1 financiada'!L155</f>
        <v>0</v>
      </c>
      <c r="AB155" s="125">
        <f>-'Inversión 1 financiada'!M155</f>
        <v>0</v>
      </c>
      <c r="AC155" s="125">
        <f>-'Inversión 1 financiada'!N155</f>
        <v>0</v>
      </c>
      <c r="AD155" s="125">
        <f>-'Inversión 1 financiada'!O155</f>
        <v>0</v>
      </c>
      <c r="AE155" s="125">
        <f>-'Inversión 1 financiada'!P155</f>
        <v>0</v>
      </c>
      <c r="AF155" s="125">
        <f>-'Inversión 1 financiada'!Q155</f>
        <v>0</v>
      </c>
      <c r="AG155" s="125">
        <f>-'Inversión 1 financiada'!R155</f>
        <v>0</v>
      </c>
      <c r="AH155" s="125">
        <f>-'Inversión 1 financiada'!S155</f>
        <v>0</v>
      </c>
      <c r="AI155" s="125">
        <f>-'Inversión 1 financiada'!T155</f>
        <v>0</v>
      </c>
      <c r="AJ155" s="125">
        <f>-'Inversión 1 financiada'!U155</f>
        <v>0</v>
      </c>
      <c r="AK155" s="125">
        <f>-'Inversión 1 financiada'!V155</f>
        <v>0</v>
      </c>
      <c r="AL155" s="125">
        <f>-'Inversión 1 financiada'!W155</f>
        <v>0</v>
      </c>
      <c r="AM155" s="125">
        <f>-'Inversión 1 financiada'!X155</f>
        <v>0</v>
      </c>
      <c r="AN155" s="125">
        <f>-'Inversión 1 financiada'!Y155</f>
        <v>0</v>
      </c>
      <c r="AO155" s="125">
        <f>-'Inversión 1 financiada'!Z155</f>
        <v>0</v>
      </c>
      <c r="AP155" s="125">
        <f>-'Inversión 1 financiada'!AA155</f>
        <v>0</v>
      </c>
      <c r="AQ155" s="125">
        <f>-'Inversión 1 financiada'!AB155</f>
        <v>0</v>
      </c>
      <c r="AR155" s="125">
        <f>-'Inversión 1 financiada'!AC155</f>
        <v>0</v>
      </c>
      <c r="AS155" s="125">
        <f>-'Inversión 1 financiada'!AD155</f>
        <v>0</v>
      </c>
      <c r="AT155" s="125">
        <f>-'Inversión 1 financiada'!AE155</f>
        <v>0</v>
      </c>
      <c r="AU155" s="125">
        <f>-'Inversión 1 financiada'!AF155</f>
        <v>0</v>
      </c>
      <c r="AV155" s="125">
        <f>-'Inversión 1 financiada'!AG155</f>
        <v>0</v>
      </c>
      <c r="AW155" s="125">
        <f>-'Inversión 1 financiada'!AH155</f>
        <v>0</v>
      </c>
      <c r="AX155" s="125">
        <f>-'Inversión 1 financiada'!AI155</f>
        <v>0</v>
      </c>
      <c r="AY155" s="125">
        <f>-'Inversión 1 financiada'!AJ155</f>
        <v>0</v>
      </c>
      <c r="AZ155" s="125">
        <f>-'Inversión 1 financiada'!AK155</f>
        <v>0</v>
      </c>
      <c r="BA155" s="125">
        <f>-'Inversión 1 financiada'!AL155</f>
        <v>0</v>
      </c>
      <c r="BB155" s="125">
        <f>-'Inversión 1 financiada'!AM155</f>
        <v>0</v>
      </c>
      <c r="BC155" s="125">
        <f>-'Inversión 1 financiada'!AN155</f>
        <v>0</v>
      </c>
      <c r="BD155" s="125">
        <f>-'Inversión 1 financiada'!AO155</f>
        <v>0</v>
      </c>
      <c r="BE155" s="125">
        <f>-'Inversión 1 financiada'!AP155</f>
        <v>0</v>
      </c>
      <c r="BF155" s="125">
        <f>-'Inversión 1 financiada'!AQ155</f>
        <v>0</v>
      </c>
      <c r="BG155" s="125">
        <f>-'Inversión 1 financiada'!AR155</f>
        <v>0</v>
      </c>
      <c r="BH155" s="125">
        <f>-'Inversión 1 financiada'!AS155</f>
        <v>0</v>
      </c>
      <c r="BI155" s="125">
        <f>-'Inversión 1 financiada'!AT155</f>
        <v>0</v>
      </c>
      <c r="BJ155" s="125">
        <f>-'Inversión 1 financiada'!AU155</f>
        <v>0</v>
      </c>
      <c r="BK155" s="125">
        <f>-'Inversión 1 financiada'!AV155</f>
        <v>0</v>
      </c>
      <c r="BL155" s="125">
        <f>-'Inversión 1 financiada'!AW155</f>
        <v>0</v>
      </c>
      <c r="BM155" s="125">
        <f>-'Inversión 1 financiada'!AX155</f>
        <v>0</v>
      </c>
      <c r="BN155" s="125">
        <f>-'Inversión 1 financiada'!AY155</f>
        <v>0</v>
      </c>
      <c r="BO155" s="125">
        <f>-'Inversión 1 financiada'!AZ155</f>
        <v>0</v>
      </c>
      <c r="BP155" s="125">
        <f>-'Inversión 1 financiada'!BA155</f>
        <v>0</v>
      </c>
      <c r="BQ155" s="125">
        <f>-'Inversión 1 financiada'!BB155</f>
        <v>0</v>
      </c>
      <c r="BR155" s="125">
        <f>-'Inversión 1 financiada'!BC155</f>
        <v>0</v>
      </c>
    </row>
    <row r="156" spans="2:70" x14ac:dyDescent="0.25">
      <c r="B156" s="59" t="s">
        <v>582</v>
      </c>
      <c r="C156" s="62" t="str">
        <f>+VLOOKUP(B156,'resumen UCAP'!$A$5:$O$329,2,0)</f>
        <v>ETIQUETA LUMINARIA LED 38W</v>
      </c>
      <c r="D156" s="63">
        <f>+'Desmonte Infr. financiada'!D156</f>
        <v>38</v>
      </c>
      <c r="E156" s="63" t="str">
        <f>+VLOOKUP(B156,'resumen UCAP'!$A$5:$O$329,3,0)</f>
        <v>Un</v>
      </c>
      <c r="F156" s="64">
        <f>+VLOOKUP(B156,'resumen UCAP'!$A$5:$O$329,15,0)</f>
        <v>1989070</v>
      </c>
      <c r="G156" s="61">
        <v>2</v>
      </c>
      <c r="H156" s="125"/>
      <c r="I156" s="125"/>
      <c r="J156" s="125"/>
      <c r="K156" s="125"/>
      <c r="L156" s="125"/>
      <c r="M156" s="125"/>
      <c r="N156" s="125"/>
      <c r="O156" s="125"/>
      <c r="P156" s="125"/>
      <c r="Q156" s="125"/>
      <c r="R156" s="125"/>
      <c r="S156" s="125"/>
      <c r="T156" s="125"/>
      <c r="U156" s="125"/>
      <c r="V156" s="125"/>
      <c r="W156" s="125">
        <f>-'Inversión 1 financiada'!H156</f>
        <v>0</v>
      </c>
      <c r="X156" s="125">
        <f>-'Inversión 1 financiada'!I156</f>
        <v>0</v>
      </c>
      <c r="Y156" s="125">
        <f>-'Inversión 1 financiada'!J156</f>
        <v>0</v>
      </c>
      <c r="Z156" s="125">
        <f>-'Inversión 1 financiada'!K156</f>
        <v>0</v>
      </c>
      <c r="AA156" s="125">
        <f>-'Inversión 1 financiada'!L156</f>
        <v>0</v>
      </c>
      <c r="AB156" s="125">
        <f>-'Inversión 1 financiada'!M156</f>
        <v>0</v>
      </c>
      <c r="AC156" s="125">
        <f>-'Inversión 1 financiada'!N156</f>
        <v>0</v>
      </c>
      <c r="AD156" s="125">
        <f>-'Inversión 1 financiada'!O156</f>
        <v>0</v>
      </c>
      <c r="AE156" s="125">
        <f>-'Inversión 1 financiada'!P156</f>
        <v>0</v>
      </c>
      <c r="AF156" s="125">
        <f>-'Inversión 1 financiada'!Q156</f>
        <v>0</v>
      </c>
      <c r="AG156" s="125">
        <f>-'Inversión 1 financiada'!R156</f>
        <v>0</v>
      </c>
      <c r="AH156" s="125">
        <f>-'Inversión 1 financiada'!S156</f>
        <v>0</v>
      </c>
      <c r="AI156" s="125">
        <f>-'Inversión 1 financiada'!T156</f>
        <v>0</v>
      </c>
      <c r="AJ156" s="125">
        <f>-'Inversión 1 financiada'!U156</f>
        <v>0</v>
      </c>
      <c r="AK156" s="125">
        <f>-'Inversión 1 financiada'!V156</f>
        <v>0</v>
      </c>
      <c r="AL156" s="125">
        <f>-'Inversión 1 financiada'!W156</f>
        <v>0</v>
      </c>
      <c r="AM156" s="125">
        <f>-'Inversión 1 financiada'!X156</f>
        <v>0</v>
      </c>
      <c r="AN156" s="125">
        <f>-'Inversión 1 financiada'!Y156</f>
        <v>0</v>
      </c>
      <c r="AO156" s="125">
        <f>-'Inversión 1 financiada'!Z156</f>
        <v>0</v>
      </c>
      <c r="AP156" s="125">
        <f>-'Inversión 1 financiada'!AA156</f>
        <v>0</v>
      </c>
      <c r="AQ156" s="125">
        <f>-'Inversión 1 financiada'!AB156</f>
        <v>0</v>
      </c>
      <c r="AR156" s="125">
        <f>-'Inversión 1 financiada'!AC156</f>
        <v>0</v>
      </c>
      <c r="AS156" s="125">
        <f>-'Inversión 1 financiada'!AD156</f>
        <v>0</v>
      </c>
      <c r="AT156" s="125">
        <f>-'Inversión 1 financiada'!AE156</f>
        <v>0</v>
      </c>
      <c r="AU156" s="125">
        <f>-'Inversión 1 financiada'!AF156</f>
        <v>0</v>
      </c>
      <c r="AV156" s="125">
        <f>-'Inversión 1 financiada'!AG156</f>
        <v>0</v>
      </c>
      <c r="AW156" s="125">
        <f>-'Inversión 1 financiada'!AH156</f>
        <v>0</v>
      </c>
      <c r="AX156" s="125">
        <f>-'Inversión 1 financiada'!AI156</f>
        <v>0</v>
      </c>
      <c r="AY156" s="125">
        <f>-'Inversión 1 financiada'!AJ156</f>
        <v>0</v>
      </c>
      <c r="AZ156" s="125">
        <f>-'Inversión 1 financiada'!AK156</f>
        <v>0</v>
      </c>
      <c r="BA156" s="125">
        <f>-'Inversión 1 financiada'!AL156</f>
        <v>0</v>
      </c>
      <c r="BB156" s="125">
        <f>-'Inversión 1 financiada'!AM156</f>
        <v>0</v>
      </c>
      <c r="BC156" s="125">
        <f>-'Inversión 1 financiada'!AN156</f>
        <v>0</v>
      </c>
      <c r="BD156" s="125">
        <f>-'Inversión 1 financiada'!AO156</f>
        <v>0</v>
      </c>
      <c r="BE156" s="125">
        <f>-'Inversión 1 financiada'!AP156</f>
        <v>0</v>
      </c>
      <c r="BF156" s="125">
        <f>-'Inversión 1 financiada'!AQ156</f>
        <v>0</v>
      </c>
      <c r="BG156" s="125">
        <f>-'Inversión 1 financiada'!AR156</f>
        <v>0</v>
      </c>
      <c r="BH156" s="125">
        <f>-'Inversión 1 financiada'!AS156</f>
        <v>0</v>
      </c>
      <c r="BI156" s="125">
        <f>-'Inversión 1 financiada'!AT156</f>
        <v>0</v>
      </c>
      <c r="BJ156" s="125">
        <f>-'Inversión 1 financiada'!AU156</f>
        <v>0</v>
      </c>
      <c r="BK156" s="125">
        <f>-'Inversión 1 financiada'!AV156</f>
        <v>0</v>
      </c>
      <c r="BL156" s="125">
        <f>-'Inversión 1 financiada'!AW156</f>
        <v>0</v>
      </c>
      <c r="BM156" s="125">
        <f>-'Inversión 1 financiada'!AX156</f>
        <v>0</v>
      </c>
      <c r="BN156" s="125">
        <f>-'Inversión 1 financiada'!AY156</f>
        <v>0</v>
      </c>
      <c r="BO156" s="125">
        <f>-'Inversión 1 financiada'!AZ156</f>
        <v>0</v>
      </c>
      <c r="BP156" s="125">
        <f>-'Inversión 1 financiada'!BA156</f>
        <v>0</v>
      </c>
      <c r="BQ156" s="125">
        <f>-'Inversión 1 financiada'!BB156</f>
        <v>0</v>
      </c>
      <c r="BR156" s="125">
        <f>-'Inversión 1 financiada'!BC156</f>
        <v>0</v>
      </c>
    </row>
    <row r="157" spans="2:70" x14ac:dyDescent="0.25">
      <c r="B157" s="59" t="s">
        <v>583</v>
      </c>
      <c r="C157" s="62" t="str">
        <f>+VLOOKUP(B157,'resumen UCAP'!$A$5:$O$329,2,0)</f>
        <v>LUMINARIA LED 38W SEGUNDA</v>
      </c>
      <c r="D157" s="63">
        <f>+'Desmonte Infr. financiada'!D157</f>
        <v>38</v>
      </c>
      <c r="E157" s="63" t="str">
        <f>+VLOOKUP(B157,'resumen UCAP'!$A$5:$O$329,3,0)</f>
        <v>Un</v>
      </c>
      <c r="F157" s="64">
        <f>+VLOOKUP(B157,'resumen UCAP'!$A$5:$O$329,15,0)</f>
        <v>1989070</v>
      </c>
      <c r="G157" s="61">
        <v>1</v>
      </c>
      <c r="H157" s="125"/>
      <c r="I157" s="125"/>
      <c r="J157" s="125"/>
      <c r="K157" s="125"/>
      <c r="L157" s="125"/>
      <c r="M157" s="125"/>
      <c r="N157" s="125"/>
      <c r="O157" s="125"/>
      <c r="P157" s="125"/>
      <c r="Q157" s="125"/>
      <c r="R157" s="125"/>
      <c r="S157" s="125"/>
      <c r="T157" s="125"/>
      <c r="U157" s="125"/>
      <c r="V157" s="125"/>
      <c r="W157" s="125">
        <f>-'Inversión 1 financiada'!H157</f>
        <v>0</v>
      </c>
      <c r="X157" s="125">
        <f>-'Inversión 1 financiada'!I157</f>
        <v>0</v>
      </c>
      <c r="Y157" s="125">
        <f>-'Inversión 1 financiada'!J157</f>
        <v>0</v>
      </c>
      <c r="Z157" s="125">
        <f>-'Inversión 1 financiada'!K157</f>
        <v>0</v>
      </c>
      <c r="AA157" s="125">
        <f>-'Inversión 1 financiada'!L157</f>
        <v>0</v>
      </c>
      <c r="AB157" s="125">
        <f>-'Inversión 1 financiada'!M157</f>
        <v>0</v>
      </c>
      <c r="AC157" s="125">
        <f>-'Inversión 1 financiada'!N157</f>
        <v>0</v>
      </c>
      <c r="AD157" s="125">
        <f>-'Inversión 1 financiada'!O157</f>
        <v>0</v>
      </c>
      <c r="AE157" s="125">
        <f>-'Inversión 1 financiada'!P157</f>
        <v>0</v>
      </c>
      <c r="AF157" s="125">
        <f>-'Inversión 1 financiada'!Q157</f>
        <v>0</v>
      </c>
      <c r="AG157" s="125">
        <f>-'Inversión 1 financiada'!R157</f>
        <v>0</v>
      </c>
      <c r="AH157" s="125">
        <f>-'Inversión 1 financiada'!S157</f>
        <v>0</v>
      </c>
      <c r="AI157" s="125">
        <f>-'Inversión 1 financiada'!T157</f>
        <v>0</v>
      </c>
      <c r="AJ157" s="125">
        <f>-'Inversión 1 financiada'!U157</f>
        <v>0</v>
      </c>
      <c r="AK157" s="125">
        <f>-'Inversión 1 financiada'!V157</f>
        <v>0</v>
      </c>
      <c r="AL157" s="125">
        <f>-'Inversión 1 financiada'!W157</f>
        <v>0</v>
      </c>
      <c r="AM157" s="125">
        <f>-'Inversión 1 financiada'!X157</f>
        <v>0</v>
      </c>
      <c r="AN157" s="125">
        <f>-'Inversión 1 financiada'!Y157</f>
        <v>0</v>
      </c>
      <c r="AO157" s="125">
        <f>-'Inversión 1 financiada'!Z157</f>
        <v>0</v>
      </c>
      <c r="AP157" s="125">
        <f>-'Inversión 1 financiada'!AA157</f>
        <v>0</v>
      </c>
      <c r="AQ157" s="125">
        <f>-'Inversión 1 financiada'!AB157</f>
        <v>0</v>
      </c>
      <c r="AR157" s="125">
        <f>-'Inversión 1 financiada'!AC157</f>
        <v>0</v>
      </c>
      <c r="AS157" s="125">
        <f>-'Inversión 1 financiada'!AD157</f>
        <v>0</v>
      </c>
      <c r="AT157" s="125">
        <f>-'Inversión 1 financiada'!AE157</f>
        <v>0</v>
      </c>
      <c r="AU157" s="125">
        <f>-'Inversión 1 financiada'!AF157</f>
        <v>0</v>
      </c>
      <c r="AV157" s="125">
        <f>-'Inversión 1 financiada'!AG157</f>
        <v>0</v>
      </c>
      <c r="AW157" s="125">
        <f>-'Inversión 1 financiada'!AH157</f>
        <v>0</v>
      </c>
      <c r="AX157" s="125">
        <f>-'Inversión 1 financiada'!AI157</f>
        <v>0</v>
      </c>
      <c r="AY157" s="125">
        <f>-'Inversión 1 financiada'!AJ157</f>
        <v>0</v>
      </c>
      <c r="AZ157" s="125">
        <f>-'Inversión 1 financiada'!AK157</f>
        <v>0</v>
      </c>
      <c r="BA157" s="125">
        <f>-'Inversión 1 financiada'!AL157</f>
        <v>0</v>
      </c>
      <c r="BB157" s="125">
        <f>-'Inversión 1 financiada'!AM157</f>
        <v>0</v>
      </c>
      <c r="BC157" s="125">
        <f>-'Inversión 1 financiada'!AN157</f>
        <v>0</v>
      </c>
      <c r="BD157" s="125">
        <f>-'Inversión 1 financiada'!AO157</f>
        <v>0</v>
      </c>
      <c r="BE157" s="125">
        <f>-'Inversión 1 financiada'!AP157</f>
        <v>0</v>
      </c>
      <c r="BF157" s="125">
        <f>-'Inversión 1 financiada'!AQ157</f>
        <v>0</v>
      </c>
      <c r="BG157" s="125">
        <f>-'Inversión 1 financiada'!AR157</f>
        <v>0</v>
      </c>
      <c r="BH157" s="125">
        <f>-'Inversión 1 financiada'!AS157</f>
        <v>0</v>
      </c>
      <c r="BI157" s="125">
        <f>-'Inversión 1 financiada'!AT157</f>
        <v>0</v>
      </c>
      <c r="BJ157" s="125">
        <f>-'Inversión 1 financiada'!AU157</f>
        <v>0</v>
      </c>
      <c r="BK157" s="125">
        <f>-'Inversión 1 financiada'!AV157</f>
        <v>0</v>
      </c>
      <c r="BL157" s="125">
        <f>-'Inversión 1 financiada'!AW157</f>
        <v>0</v>
      </c>
      <c r="BM157" s="125">
        <f>-'Inversión 1 financiada'!AX157</f>
        <v>0</v>
      </c>
      <c r="BN157" s="125">
        <f>-'Inversión 1 financiada'!AY157</f>
        <v>0</v>
      </c>
      <c r="BO157" s="125">
        <f>-'Inversión 1 financiada'!AZ157</f>
        <v>0</v>
      </c>
      <c r="BP157" s="125">
        <f>-'Inversión 1 financiada'!BA157</f>
        <v>0</v>
      </c>
      <c r="BQ157" s="125">
        <f>-'Inversión 1 financiada'!BB157</f>
        <v>0</v>
      </c>
      <c r="BR157" s="125">
        <f>-'Inversión 1 financiada'!BC157</f>
        <v>0</v>
      </c>
    </row>
    <row r="158" spans="2:70" x14ac:dyDescent="0.25">
      <c r="B158" s="59" t="s">
        <v>584</v>
      </c>
      <c r="C158" s="62" t="str">
        <f>+VLOOKUP(B158,'resumen UCAP'!$A$5:$O$329,2,0)</f>
        <v>LUMINARIA LED 38W YOA</v>
      </c>
      <c r="D158" s="63">
        <f>+'Desmonte Infr. financiada'!D158</f>
        <v>38</v>
      </c>
      <c r="E158" s="63" t="str">
        <f>+VLOOKUP(B158,'resumen UCAP'!$A$5:$O$329,3,0)</f>
        <v>Un</v>
      </c>
      <c r="F158" s="64">
        <f>+VLOOKUP(B158,'resumen UCAP'!$A$5:$O$329,15,0)</f>
        <v>1989070</v>
      </c>
      <c r="G158" s="61">
        <v>4</v>
      </c>
      <c r="H158" s="125"/>
      <c r="I158" s="125"/>
      <c r="J158" s="125"/>
      <c r="K158" s="125"/>
      <c r="L158" s="125"/>
      <c r="M158" s="125"/>
      <c r="N158" s="125"/>
      <c r="O158" s="125"/>
      <c r="P158" s="125"/>
      <c r="Q158" s="125"/>
      <c r="R158" s="125"/>
      <c r="S158" s="125"/>
      <c r="T158" s="125"/>
      <c r="U158" s="125"/>
      <c r="V158" s="125"/>
      <c r="W158" s="125">
        <f>-'Inversión 1 financiada'!H158</f>
        <v>0</v>
      </c>
      <c r="X158" s="125">
        <f>-'Inversión 1 financiada'!I158</f>
        <v>0</v>
      </c>
      <c r="Y158" s="125">
        <f>-'Inversión 1 financiada'!J158</f>
        <v>0</v>
      </c>
      <c r="Z158" s="125">
        <f>-'Inversión 1 financiada'!K158</f>
        <v>0</v>
      </c>
      <c r="AA158" s="125">
        <f>-'Inversión 1 financiada'!L158</f>
        <v>0</v>
      </c>
      <c r="AB158" s="125">
        <f>-'Inversión 1 financiada'!M158</f>
        <v>0</v>
      </c>
      <c r="AC158" s="125">
        <f>-'Inversión 1 financiada'!N158</f>
        <v>0</v>
      </c>
      <c r="AD158" s="125">
        <f>-'Inversión 1 financiada'!O158</f>
        <v>0</v>
      </c>
      <c r="AE158" s="125">
        <f>-'Inversión 1 financiada'!P158</f>
        <v>0</v>
      </c>
      <c r="AF158" s="125">
        <f>-'Inversión 1 financiada'!Q158</f>
        <v>0</v>
      </c>
      <c r="AG158" s="125">
        <f>-'Inversión 1 financiada'!R158</f>
        <v>0</v>
      </c>
      <c r="AH158" s="125">
        <f>-'Inversión 1 financiada'!S158</f>
        <v>0</v>
      </c>
      <c r="AI158" s="125">
        <f>-'Inversión 1 financiada'!T158</f>
        <v>0</v>
      </c>
      <c r="AJ158" s="125">
        <f>-'Inversión 1 financiada'!U158</f>
        <v>0</v>
      </c>
      <c r="AK158" s="125">
        <f>-'Inversión 1 financiada'!V158</f>
        <v>0</v>
      </c>
      <c r="AL158" s="125">
        <f>-'Inversión 1 financiada'!W158</f>
        <v>0</v>
      </c>
      <c r="AM158" s="125">
        <f>-'Inversión 1 financiada'!X158</f>
        <v>0</v>
      </c>
      <c r="AN158" s="125">
        <f>-'Inversión 1 financiada'!Y158</f>
        <v>0</v>
      </c>
      <c r="AO158" s="125">
        <f>-'Inversión 1 financiada'!Z158</f>
        <v>0</v>
      </c>
      <c r="AP158" s="125">
        <f>-'Inversión 1 financiada'!AA158</f>
        <v>0</v>
      </c>
      <c r="AQ158" s="125">
        <f>-'Inversión 1 financiada'!AB158</f>
        <v>0</v>
      </c>
      <c r="AR158" s="125">
        <f>-'Inversión 1 financiada'!AC158</f>
        <v>0</v>
      </c>
      <c r="AS158" s="125">
        <f>-'Inversión 1 financiada'!AD158</f>
        <v>0</v>
      </c>
      <c r="AT158" s="125">
        <f>-'Inversión 1 financiada'!AE158</f>
        <v>0</v>
      </c>
      <c r="AU158" s="125">
        <f>-'Inversión 1 financiada'!AF158</f>
        <v>0</v>
      </c>
      <c r="AV158" s="125">
        <f>-'Inversión 1 financiada'!AG158</f>
        <v>0</v>
      </c>
      <c r="AW158" s="125">
        <f>-'Inversión 1 financiada'!AH158</f>
        <v>0</v>
      </c>
      <c r="AX158" s="125">
        <f>-'Inversión 1 financiada'!AI158</f>
        <v>0</v>
      </c>
      <c r="AY158" s="125">
        <f>-'Inversión 1 financiada'!AJ158</f>
        <v>0</v>
      </c>
      <c r="AZ158" s="125">
        <f>-'Inversión 1 financiada'!AK158</f>
        <v>0</v>
      </c>
      <c r="BA158" s="125">
        <f>-'Inversión 1 financiada'!AL158</f>
        <v>0</v>
      </c>
      <c r="BB158" s="125">
        <f>-'Inversión 1 financiada'!AM158</f>
        <v>0</v>
      </c>
      <c r="BC158" s="125">
        <f>-'Inversión 1 financiada'!AN158</f>
        <v>0</v>
      </c>
      <c r="BD158" s="125">
        <f>-'Inversión 1 financiada'!AO158</f>
        <v>0</v>
      </c>
      <c r="BE158" s="125">
        <f>-'Inversión 1 financiada'!AP158</f>
        <v>0</v>
      </c>
      <c r="BF158" s="125">
        <f>-'Inversión 1 financiada'!AQ158</f>
        <v>0</v>
      </c>
      <c r="BG158" s="125">
        <f>-'Inversión 1 financiada'!AR158</f>
        <v>0</v>
      </c>
      <c r="BH158" s="125">
        <f>-'Inversión 1 financiada'!AS158</f>
        <v>0</v>
      </c>
      <c r="BI158" s="125">
        <f>-'Inversión 1 financiada'!AT158</f>
        <v>0</v>
      </c>
      <c r="BJ158" s="125">
        <f>-'Inversión 1 financiada'!AU158</f>
        <v>0</v>
      </c>
      <c r="BK158" s="125">
        <f>-'Inversión 1 financiada'!AV158</f>
        <v>0</v>
      </c>
      <c r="BL158" s="125">
        <f>-'Inversión 1 financiada'!AW158</f>
        <v>0</v>
      </c>
      <c r="BM158" s="125">
        <f>-'Inversión 1 financiada'!AX158</f>
        <v>0</v>
      </c>
      <c r="BN158" s="125">
        <f>-'Inversión 1 financiada'!AY158</f>
        <v>0</v>
      </c>
      <c r="BO158" s="125">
        <f>-'Inversión 1 financiada'!AZ158</f>
        <v>0</v>
      </c>
      <c r="BP158" s="125">
        <f>-'Inversión 1 financiada'!BA158</f>
        <v>0</v>
      </c>
      <c r="BQ158" s="125">
        <f>-'Inversión 1 financiada'!BB158</f>
        <v>0</v>
      </c>
      <c r="BR158" s="125">
        <f>-'Inversión 1 financiada'!BC158</f>
        <v>0</v>
      </c>
    </row>
    <row r="159" spans="2:70" x14ac:dyDescent="0.25">
      <c r="B159" s="59" t="s">
        <v>585</v>
      </c>
      <c r="C159" s="62" t="str">
        <f>+VLOOKUP(B159,'resumen UCAP'!$A$5:$O$329,2,0)</f>
        <v>LUMINARIA LED 39W SEGUNDA</v>
      </c>
      <c r="D159" s="63">
        <f>+'Desmonte Infr. financiada'!D159</f>
        <v>39</v>
      </c>
      <c r="E159" s="63" t="str">
        <f>+VLOOKUP(B159,'resumen UCAP'!$A$5:$O$329,3,0)</f>
        <v>Un</v>
      </c>
      <c r="F159" s="64">
        <f>+VLOOKUP(B159,'resumen UCAP'!$A$5:$O$329,15,0)</f>
        <v>803602</v>
      </c>
      <c r="G159" s="61">
        <v>1</v>
      </c>
      <c r="H159" s="125"/>
      <c r="I159" s="125"/>
      <c r="J159" s="125"/>
      <c r="K159" s="125"/>
      <c r="L159" s="125"/>
      <c r="M159" s="125"/>
      <c r="N159" s="125"/>
      <c r="O159" s="125"/>
      <c r="P159" s="125"/>
      <c r="Q159" s="125"/>
      <c r="R159" s="125"/>
      <c r="S159" s="125"/>
      <c r="T159" s="125"/>
      <c r="U159" s="125"/>
      <c r="V159" s="125"/>
      <c r="W159" s="125">
        <f>-'Inversión 1 financiada'!H159</f>
        <v>0</v>
      </c>
      <c r="X159" s="125">
        <f>-'Inversión 1 financiada'!I159</f>
        <v>0</v>
      </c>
      <c r="Y159" s="125">
        <f>-'Inversión 1 financiada'!J159</f>
        <v>0</v>
      </c>
      <c r="Z159" s="125">
        <f>-'Inversión 1 financiada'!K159</f>
        <v>0</v>
      </c>
      <c r="AA159" s="125">
        <f>-'Inversión 1 financiada'!L159</f>
        <v>0</v>
      </c>
      <c r="AB159" s="125">
        <f>-'Inversión 1 financiada'!M159</f>
        <v>0</v>
      </c>
      <c r="AC159" s="125">
        <f>-'Inversión 1 financiada'!N159</f>
        <v>0</v>
      </c>
      <c r="AD159" s="125">
        <f>-'Inversión 1 financiada'!O159</f>
        <v>0</v>
      </c>
      <c r="AE159" s="125">
        <f>-'Inversión 1 financiada'!P159</f>
        <v>0</v>
      </c>
      <c r="AF159" s="125">
        <f>-'Inversión 1 financiada'!Q159</f>
        <v>0</v>
      </c>
      <c r="AG159" s="125">
        <f>-'Inversión 1 financiada'!R159</f>
        <v>0</v>
      </c>
      <c r="AH159" s="125">
        <f>-'Inversión 1 financiada'!S159</f>
        <v>0</v>
      </c>
      <c r="AI159" s="125">
        <f>-'Inversión 1 financiada'!T159</f>
        <v>0</v>
      </c>
      <c r="AJ159" s="125">
        <f>-'Inversión 1 financiada'!U159</f>
        <v>0</v>
      </c>
      <c r="AK159" s="125">
        <f>-'Inversión 1 financiada'!V159</f>
        <v>0</v>
      </c>
      <c r="AL159" s="125">
        <f>-'Inversión 1 financiada'!W159</f>
        <v>0</v>
      </c>
      <c r="AM159" s="125">
        <f>-'Inversión 1 financiada'!X159</f>
        <v>0</v>
      </c>
      <c r="AN159" s="125">
        <f>-'Inversión 1 financiada'!Y159</f>
        <v>0</v>
      </c>
      <c r="AO159" s="125">
        <f>-'Inversión 1 financiada'!Z159</f>
        <v>0</v>
      </c>
      <c r="AP159" s="125">
        <f>-'Inversión 1 financiada'!AA159</f>
        <v>0</v>
      </c>
      <c r="AQ159" s="125">
        <f>-'Inversión 1 financiada'!AB159</f>
        <v>0</v>
      </c>
      <c r="AR159" s="125">
        <f>-'Inversión 1 financiada'!AC159</f>
        <v>0</v>
      </c>
      <c r="AS159" s="125">
        <f>-'Inversión 1 financiada'!AD159</f>
        <v>0</v>
      </c>
      <c r="AT159" s="125">
        <f>-'Inversión 1 financiada'!AE159</f>
        <v>0</v>
      </c>
      <c r="AU159" s="125">
        <f>-'Inversión 1 financiada'!AF159</f>
        <v>0</v>
      </c>
      <c r="AV159" s="125">
        <f>-'Inversión 1 financiada'!AG159</f>
        <v>0</v>
      </c>
      <c r="AW159" s="125">
        <f>-'Inversión 1 financiada'!AH159</f>
        <v>0</v>
      </c>
      <c r="AX159" s="125">
        <f>-'Inversión 1 financiada'!AI159</f>
        <v>0</v>
      </c>
      <c r="AY159" s="125">
        <f>-'Inversión 1 financiada'!AJ159</f>
        <v>0</v>
      </c>
      <c r="AZ159" s="125">
        <f>-'Inversión 1 financiada'!AK159</f>
        <v>0</v>
      </c>
      <c r="BA159" s="125">
        <f>-'Inversión 1 financiada'!AL159</f>
        <v>0</v>
      </c>
      <c r="BB159" s="125">
        <f>-'Inversión 1 financiada'!AM159</f>
        <v>0</v>
      </c>
      <c r="BC159" s="125">
        <f>-'Inversión 1 financiada'!AN159</f>
        <v>0</v>
      </c>
      <c r="BD159" s="125">
        <f>-'Inversión 1 financiada'!AO159</f>
        <v>0</v>
      </c>
      <c r="BE159" s="125">
        <f>-'Inversión 1 financiada'!AP159</f>
        <v>0</v>
      </c>
      <c r="BF159" s="125">
        <f>-'Inversión 1 financiada'!AQ159</f>
        <v>0</v>
      </c>
      <c r="BG159" s="125">
        <f>-'Inversión 1 financiada'!AR159</f>
        <v>0</v>
      </c>
      <c r="BH159" s="125">
        <f>-'Inversión 1 financiada'!AS159</f>
        <v>0</v>
      </c>
      <c r="BI159" s="125">
        <f>-'Inversión 1 financiada'!AT159</f>
        <v>0</v>
      </c>
      <c r="BJ159" s="125">
        <f>-'Inversión 1 financiada'!AU159</f>
        <v>0</v>
      </c>
      <c r="BK159" s="125">
        <f>-'Inversión 1 financiada'!AV159</f>
        <v>0</v>
      </c>
      <c r="BL159" s="125">
        <f>-'Inversión 1 financiada'!AW159</f>
        <v>0</v>
      </c>
      <c r="BM159" s="125">
        <f>-'Inversión 1 financiada'!AX159</f>
        <v>0</v>
      </c>
      <c r="BN159" s="125">
        <f>-'Inversión 1 financiada'!AY159</f>
        <v>0</v>
      </c>
      <c r="BO159" s="125">
        <f>-'Inversión 1 financiada'!AZ159</f>
        <v>0</v>
      </c>
      <c r="BP159" s="125">
        <f>-'Inversión 1 financiada'!BA159</f>
        <v>0</v>
      </c>
      <c r="BQ159" s="125">
        <f>-'Inversión 1 financiada'!BB159</f>
        <v>0</v>
      </c>
      <c r="BR159" s="125">
        <f>-'Inversión 1 financiada'!BC159</f>
        <v>0</v>
      </c>
    </row>
    <row r="160" spans="2:70" x14ac:dyDescent="0.25">
      <c r="B160" s="59" t="s">
        <v>586</v>
      </c>
      <c r="C160" s="62" t="str">
        <f>+VLOOKUP(B160,'resumen UCAP'!$A$5:$O$329,2,0)</f>
        <v>LUMINARIA LED 40W MILLENIUM</v>
      </c>
      <c r="D160" s="63">
        <f>+'Desmonte Infr. financiada'!D160</f>
        <v>40</v>
      </c>
      <c r="E160" s="63" t="str">
        <f>+VLOOKUP(B160,'resumen UCAP'!$A$5:$O$329,3,0)</f>
        <v>Un</v>
      </c>
      <c r="F160" s="64">
        <f>+VLOOKUP(B160,'resumen UCAP'!$A$5:$O$329,15,0)</f>
        <v>321869</v>
      </c>
      <c r="G160" s="61">
        <v>4</v>
      </c>
      <c r="H160" s="125"/>
      <c r="I160" s="125"/>
      <c r="J160" s="125"/>
      <c r="K160" s="125"/>
      <c r="L160" s="125"/>
      <c r="M160" s="125"/>
      <c r="N160" s="125"/>
      <c r="O160" s="125"/>
      <c r="P160" s="125"/>
      <c r="Q160" s="125"/>
      <c r="R160" s="125"/>
      <c r="S160" s="125"/>
      <c r="T160" s="125"/>
      <c r="U160" s="125"/>
      <c r="V160" s="125"/>
      <c r="W160" s="125">
        <f>-'Inversión 1 financiada'!H160</f>
        <v>0</v>
      </c>
      <c r="X160" s="125">
        <f>-'Inversión 1 financiada'!I160</f>
        <v>0</v>
      </c>
      <c r="Y160" s="125">
        <f>-'Inversión 1 financiada'!J160</f>
        <v>0</v>
      </c>
      <c r="Z160" s="125">
        <f>-'Inversión 1 financiada'!K160</f>
        <v>0</v>
      </c>
      <c r="AA160" s="125">
        <f>-'Inversión 1 financiada'!L160</f>
        <v>0</v>
      </c>
      <c r="AB160" s="125">
        <f>-'Inversión 1 financiada'!M160</f>
        <v>0</v>
      </c>
      <c r="AC160" s="125">
        <f>-'Inversión 1 financiada'!N160</f>
        <v>0</v>
      </c>
      <c r="AD160" s="125">
        <f>-'Inversión 1 financiada'!O160</f>
        <v>0</v>
      </c>
      <c r="AE160" s="125">
        <f>-'Inversión 1 financiada'!P160</f>
        <v>0</v>
      </c>
      <c r="AF160" s="125">
        <f>-'Inversión 1 financiada'!Q160</f>
        <v>0</v>
      </c>
      <c r="AG160" s="125">
        <f>-'Inversión 1 financiada'!R160</f>
        <v>0</v>
      </c>
      <c r="AH160" s="125">
        <f>-'Inversión 1 financiada'!S160</f>
        <v>0</v>
      </c>
      <c r="AI160" s="125">
        <f>-'Inversión 1 financiada'!T160</f>
        <v>0</v>
      </c>
      <c r="AJ160" s="125">
        <f>-'Inversión 1 financiada'!U160</f>
        <v>0</v>
      </c>
      <c r="AK160" s="125">
        <f>-'Inversión 1 financiada'!V160</f>
        <v>0</v>
      </c>
      <c r="AL160" s="125">
        <f>-'Inversión 1 financiada'!W160</f>
        <v>0</v>
      </c>
      <c r="AM160" s="125">
        <f>-'Inversión 1 financiada'!X160</f>
        <v>0</v>
      </c>
      <c r="AN160" s="125">
        <f>-'Inversión 1 financiada'!Y160</f>
        <v>0</v>
      </c>
      <c r="AO160" s="125">
        <f>-'Inversión 1 financiada'!Z160</f>
        <v>0</v>
      </c>
      <c r="AP160" s="125">
        <f>-'Inversión 1 financiada'!AA160</f>
        <v>0</v>
      </c>
      <c r="AQ160" s="125">
        <f>-'Inversión 1 financiada'!AB160</f>
        <v>0</v>
      </c>
      <c r="AR160" s="125">
        <f>-'Inversión 1 financiada'!AC160</f>
        <v>0</v>
      </c>
      <c r="AS160" s="125">
        <f>-'Inversión 1 financiada'!AD160</f>
        <v>0</v>
      </c>
      <c r="AT160" s="125">
        <f>-'Inversión 1 financiada'!AE160</f>
        <v>0</v>
      </c>
      <c r="AU160" s="125">
        <f>-'Inversión 1 financiada'!AF160</f>
        <v>0</v>
      </c>
      <c r="AV160" s="125">
        <f>-'Inversión 1 financiada'!AG160</f>
        <v>0</v>
      </c>
      <c r="AW160" s="125">
        <f>-'Inversión 1 financiada'!AH160</f>
        <v>0</v>
      </c>
      <c r="AX160" s="125">
        <f>-'Inversión 1 financiada'!AI160</f>
        <v>0</v>
      </c>
      <c r="AY160" s="125">
        <f>-'Inversión 1 financiada'!AJ160</f>
        <v>0</v>
      </c>
      <c r="AZ160" s="125">
        <f>-'Inversión 1 financiada'!AK160</f>
        <v>0</v>
      </c>
      <c r="BA160" s="125">
        <f>-'Inversión 1 financiada'!AL160</f>
        <v>0</v>
      </c>
      <c r="BB160" s="125">
        <f>-'Inversión 1 financiada'!AM160</f>
        <v>0</v>
      </c>
      <c r="BC160" s="125">
        <f>-'Inversión 1 financiada'!AN160</f>
        <v>0</v>
      </c>
      <c r="BD160" s="125">
        <f>-'Inversión 1 financiada'!AO160</f>
        <v>0</v>
      </c>
      <c r="BE160" s="125">
        <f>-'Inversión 1 financiada'!AP160</f>
        <v>0</v>
      </c>
      <c r="BF160" s="125">
        <f>-'Inversión 1 financiada'!AQ160</f>
        <v>0</v>
      </c>
      <c r="BG160" s="125">
        <f>-'Inversión 1 financiada'!AR160</f>
        <v>0</v>
      </c>
      <c r="BH160" s="125">
        <f>-'Inversión 1 financiada'!AS160</f>
        <v>0</v>
      </c>
      <c r="BI160" s="125">
        <f>-'Inversión 1 financiada'!AT160</f>
        <v>0</v>
      </c>
      <c r="BJ160" s="125">
        <f>-'Inversión 1 financiada'!AU160</f>
        <v>0</v>
      </c>
      <c r="BK160" s="125">
        <f>-'Inversión 1 financiada'!AV160</f>
        <v>0</v>
      </c>
      <c r="BL160" s="125">
        <f>-'Inversión 1 financiada'!AW160</f>
        <v>0</v>
      </c>
      <c r="BM160" s="125">
        <f>-'Inversión 1 financiada'!AX160</f>
        <v>0</v>
      </c>
      <c r="BN160" s="125">
        <f>-'Inversión 1 financiada'!AY160</f>
        <v>0</v>
      </c>
      <c r="BO160" s="125">
        <f>-'Inversión 1 financiada'!AZ160</f>
        <v>0</v>
      </c>
      <c r="BP160" s="125">
        <f>-'Inversión 1 financiada'!BA160</f>
        <v>0</v>
      </c>
      <c r="BQ160" s="125">
        <f>-'Inversión 1 financiada'!BB160</f>
        <v>0</v>
      </c>
      <c r="BR160" s="125">
        <f>-'Inversión 1 financiada'!BC160</f>
        <v>0</v>
      </c>
    </row>
    <row r="161" spans="2:70" x14ac:dyDescent="0.25">
      <c r="B161" s="59" t="s">
        <v>587</v>
      </c>
      <c r="C161" s="62" t="str">
        <f>+VLOOKUP(B161,'resumen UCAP'!$A$5:$O$329,2,0)</f>
        <v>LUMINARIA LED 56W VOLTANA</v>
      </c>
      <c r="D161" s="63">
        <f>+'Desmonte Infr. financiada'!D161</f>
        <v>56</v>
      </c>
      <c r="E161" s="63" t="str">
        <f>+VLOOKUP(B161,'resumen UCAP'!$A$5:$O$329,3,0)</f>
        <v>Un</v>
      </c>
      <c r="F161" s="64">
        <f>+VLOOKUP(B161,'resumen UCAP'!$A$5:$O$329,15,0)</f>
        <v>1033000</v>
      </c>
      <c r="G161" s="61">
        <v>4</v>
      </c>
      <c r="H161" s="125"/>
      <c r="I161" s="125"/>
      <c r="J161" s="125"/>
      <c r="K161" s="125"/>
      <c r="L161" s="125"/>
      <c r="M161" s="125"/>
      <c r="N161" s="125"/>
      <c r="O161" s="125"/>
      <c r="P161" s="125"/>
      <c r="Q161" s="125"/>
      <c r="R161" s="125"/>
      <c r="S161" s="125"/>
      <c r="T161" s="125"/>
      <c r="U161" s="125"/>
      <c r="V161" s="125"/>
      <c r="W161" s="125">
        <f>-'Inversión 1 financiada'!H161</f>
        <v>0</v>
      </c>
      <c r="X161" s="125">
        <f>-'Inversión 1 financiada'!I161</f>
        <v>0</v>
      </c>
      <c r="Y161" s="125">
        <f>-'Inversión 1 financiada'!J161</f>
        <v>0</v>
      </c>
      <c r="Z161" s="125">
        <f>-'Inversión 1 financiada'!K161</f>
        <v>0</v>
      </c>
      <c r="AA161" s="125">
        <f>-'Inversión 1 financiada'!L161</f>
        <v>0</v>
      </c>
      <c r="AB161" s="125">
        <f>-'Inversión 1 financiada'!M161</f>
        <v>0</v>
      </c>
      <c r="AC161" s="125">
        <f>-'Inversión 1 financiada'!N161</f>
        <v>0</v>
      </c>
      <c r="AD161" s="125">
        <f>-'Inversión 1 financiada'!O161</f>
        <v>0</v>
      </c>
      <c r="AE161" s="125">
        <f>-'Inversión 1 financiada'!P161</f>
        <v>0</v>
      </c>
      <c r="AF161" s="125">
        <f>-'Inversión 1 financiada'!Q161</f>
        <v>0</v>
      </c>
      <c r="AG161" s="125">
        <f>-'Inversión 1 financiada'!R161</f>
        <v>0</v>
      </c>
      <c r="AH161" s="125">
        <f>-'Inversión 1 financiada'!S161</f>
        <v>0</v>
      </c>
      <c r="AI161" s="125">
        <f>-'Inversión 1 financiada'!T161</f>
        <v>0</v>
      </c>
      <c r="AJ161" s="125">
        <f>-'Inversión 1 financiada'!U161</f>
        <v>0</v>
      </c>
      <c r="AK161" s="125">
        <f>-'Inversión 1 financiada'!V161</f>
        <v>0</v>
      </c>
      <c r="AL161" s="125">
        <f>-'Inversión 1 financiada'!W161</f>
        <v>0</v>
      </c>
      <c r="AM161" s="125">
        <f>-'Inversión 1 financiada'!X161</f>
        <v>0</v>
      </c>
      <c r="AN161" s="125">
        <f>-'Inversión 1 financiada'!Y161</f>
        <v>0</v>
      </c>
      <c r="AO161" s="125">
        <f>-'Inversión 1 financiada'!Z161</f>
        <v>0</v>
      </c>
      <c r="AP161" s="125">
        <f>-'Inversión 1 financiada'!AA161</f>
        <v>0</v>
      </c>
      <c r="AQ161" s="125">
        <f>-'Inversión 1 financiada'!AB161</f>
        <v>0</v>
      </c>
      <c r="AR161" s="125">
        <f>-'Inversión 1 financiada'!AC161</f>
        <v>0</v>
      </c>
      <c r="AS161" s="125">
        <f>-'Inversión 1 financiada'!AD161</f>
        <v>0</v>
      </c>
      <c r="AT161" s="125">
        <f>-'Inversión 1 financiada'!AE161</f>
        <v>0</v>
      </c>
      <c r="AU161" s="125">
        <f>-'Inversión 1 financiada'!AF161</f>
        <v>0</v>
      </c>
      <c r="AV161" s="125">
        <f>-'Inversión 1 financiada'!AG161</f>
        <v>0</v>
      </c>
      <c r="AW161" s="125">
        <f>-'Inversión 1 financiada'!AH161</f>
        <v>0</v>
      </c>
      <c r="AX161" s="125">
        <f>-'Inversión 1 financiada'!AI161</f>
        <v>0</v>
      </c>
      <c r="AY161" s="125">
        <f>-'Inversión 1 financiada'!AJ161</f>
        <v>0</v>
      </c>
      <c r="AZ161" s="125">
        <f>-'Inversión 1 financiada'!AK161</f>
        <v>0</v>
      </c>
      <c r="BA161" s="125">
        <f>-'Inversión 1 financiada'!AL161</f>
        <v>0</v>
      </c>
      <c r="BB161" s="125">
        <f>-'Inversión 1 financiada'!AM161</f>
        <v>0</v>
      </c>
      <c r="BC161" s="125">
        <f>-'Inversión 1 financiada'!AN161</f>
        <v>0</v>
      </c>
      <c r="BD161" s="125">
        <f>-'Inversión 1 financiada'!AO161</f>
        <v>0</v>
      </c>
      <c r="BE161" s="125">
        <f>-'Inversión 1 financiada'!AP161</f>
        <v>0</v>
      </c>
      <c r="BF161" s="125">
        <f>-'Inversión 1 financiada'!AQ161</f>
        <v>0</v>
      </c>
      <c r="BG161" s="125">
        <f>-'Inversión 1 financiada'!AR161</f>
        <v>0</v>
      </c>
      <c r="BH161" s="125">
        <f>-'Inversión 1 financiada'!AS161</f>
        <v>0</v>
      </c>
      <c r="BI161" s="125">
        <f>-'Inversión 1 financiada'!AT161</f>
        <v>0</v>
      </c>
      <c r="BJ161" s="125">
        <f>-'Inversión 1 financiada'!AU161</f>
        <v>0</v>
      </c>
      <c r="BK161" s="125">
        <f>-'Inversión 1 financiada'!AV161</f>
        <v>0</v>
      </c>
      <c r="BL161" s="125">
        <f>-'Inversión 1 financiada'!AW161</f>
        <v>0</v>
      </c>
      <c r="BM161" s="125">
        <f>-'Inversión 1 financiada'!AX161</f>
        <v>0</v>
      </c>
      <c r="BN161" s="125">
        <f>-'Inversión 1 financiada'!AY161</f>
        <v>0</v>
      </c>
      <c r="BO161" s="125">
        <f>-'Inversión 1 financiada'!AZ161</f>
        <v>0</v>
      </c>
      <c r="BP161" s="125">
        <f>-'Inversión 1 financiada'!BA161</f>
        <v>0</v>
      </c>
      <c r="BQ161" s="125">
        <f>-'Inversión 1 financiada'!BB161</f>
        <v>0</v>
      </c>
      <c r="BR161" s="125">
        <f>-'Inversión 1 financiada'!BC161</f>
        <v>0</v>
      </c>
    </row>
    <row r="162" spans="2:70" x14ac:dyDescent="0.25">
      <c r="B162" s="59" t="s">
        <v>588</v>
      </c>
      <c r="C162" s="62" t="str">
        <f>+VLOOKUP(B162,'resumen UCAP'!$A$5:$O$329,2,0)</f>
        <v>LUMINARIA LED 80W MILLENIUM</v>
      </c>
      <c r="D162" s="63">
        <f>+'Desmonte Infr. financiada'!D162</f>
        <v>80</v>
      </c>
      <c r="E162" s="63" t="str">
        <f>+VLOOKUP(B162,'resumen UCAP'!$A$5:$O$329,3,0)</f>
        <v>Un</v>
      </c>
      <c r="F162" s="64">
        <f>+VLOOKUP(B162,'resumen UCAP'!$A$5:$O$329,15,0)</f>
        <v>518269</v>
      </c>
      <c r="G162" s="61">
        <v>5</v>
      </c>
      <c r="H162" s="125"/>
      <c r="I162" s="125"/>
      <c r="J162" s="125"/>
      <c r="K162" s="125"/>
      <c r="L162" s="125"/>
      <c r="M162" s="125"/>
      <c r="N162" s="125"/>
      <c r="O162" s="125"/>
      <c r="P162" s="125"/>
      <c r="Q162" s="125"/>
      <c r="R162" s="125"/>
      <c r="S162" s="125"/>
      <c r="T162" s="125"/>
      <c r="U162" s="125"/>
      <c r="V162" s="125"/>
      <c r="W162" s="125">
        <f>-'Inversión 1 financiada'!H162</f>
        <v>0</v>
      </c>
      <c r="X162" s="125">
        <f>-'Inversión 1 financiada'!I162</f>
        <v>0</v>
      </c>
      <c r="Y162" s="125">
        <f>-'Inversión 1 financiada'!J162</f>
        <v>0</v>
      </c>
      <c r="Z162" s="125">
        <f>-'Inversión 1 financiada'!K162</f>
        <v>0</v>
      </c>
      <c r="AA162" s="125">
        <f>-'Inversión 1 financiada'!L162</f>
        <v>0</v>
      </c>
      <c r="AB162" s="125">
        <f>-'Inversión 1 financiada'!M162</f>
        <v>0</v>
      </c>
      <c r="AC162" s="125">
        <f>-'Inversión 1 financiada'!N162</f>
        <v>0</v>
      </c>
      <c r="AD162" s="125">
        <f>-'Inversión 1 financiada'!O162</f>
        <v>0</v>
      </c>
      <c r="AE162" s="125">
        <f>-'Inversión 1 financiada'!P162</f>
        <v>0</v>
      </c>
      <c r="AF162" s="125">
        <f>-'Inversión 1 financiada'!Q162</f>
        <v>0</v>
      </c>
      <c r="AG162" s="125">
        <f>-'Inversión 1 financiada'!R162</f>
        <v>0</v>
      </c>
      <c r="AH162" s="125">
        <f>-'Inversión 1 financiada'!S162</f>
        <v>0</v>
      </c>
      <c r="AI162" s="125">
        <f>-'Inversión 1 financiada'!T162</f>
        <v>0</v>
      </c>
      <c r="AJ162" s="125">
        <f>-'Inversión 1 financiada'!U162</f>
        <v>0</v>
      </c>
      <c r="AK162" s="125">
        <f>-'Inversión 1 financiada'!V162</f>
        <v>0</v>
      </c>
      <c r="AL162" s="125">
        <f>-'Inversión 1 financiada'!W162</f>
        <v>0</v>
      </c>
      <c r="AM162" s="125">
        <f>-'Inversión 1 financiada'!X162</f>
        <v>0</v>
      </c>
      <c r="AN162" s="125">
        <f>-'Inversión 1 financiada'!Y162</f>
        <v>0</v>
      </c>
      <c r="AO162" s="125">
        <f>-'Inversión 1 financiada'!Z162</f>
        <v>0</v>
      </c>
      <c r="AP162" s="125">
        <f>-'Inversión 1 financiada'!AA162</f>
        <v>0</v>
      </c>
      <c r="AQ162" s="125">
        <f>-'Inversión 1 financiada'!AB162</f>
        <v>0</v>
      </c>
      <c r="AR162" s="125">
        <f>-'Inversión 1 financiada'!AC162</f>
        <v>0</v>
      </c>
      <c r="AS162" s="125">
        <f>-'Inversión 1 financiada'!AD162</f>
        <v>0</v>
      </c>
      <c r="AT162" s="125">
        <f>-'Inversión 1 financiada'!AE162</f>
        <v>0</v>
      </c>
      <c r="AU162" s="125">
        <f>-'Inversión 1 financiada'!AF162</f>
        <v>0</v>
      </c>
      <c r="AV162" s="125">
        <f>-'Inversión 1 financiada'!AG162</f>
        <v>0</v>
      </c>
      <c r="AW162" s="125">
        <f>-'Inversión 1 financiada'!AH162</f>
        <v>0</v>
      </c>
      <c r="AX162" s="125">
        <f>-'Inversión 1 financiada'!AI162</f>
        <v>0</v>
      </c>
      <c r="AY162" s="125">
        <f>-'Inversión 1 financiada'!AJ162</f>
        <v>0</v>
      </c>
      <c r="AZ162" s="125">
        <f>-'Inversión 1 financiada'!AK162</f>
        <v>0</v>
      </c>
      <c r="BA162" s="125">
        <f>-'Inversión 1 financiada'!AL162</f>
        <v>0</v>
      </c>
      <c r="BB162" s="125">
        <f>-'Inversión 1 financiada'!AM162</f>
        <v>0</v>
      </c>
      <c r="BC162" s="125">
        <f>-'Inversión 1 financiada'!AN162</f>
        <v>0</v>
      </c>
      <c r="BD162" s="125">
        <f>-'Inversión 1 financiada'!AO162</f>
        <v>0</v>
      </c>
      <c r="BE162" s="125">
        <f>-'Inversión 1 financiada'!AP162</f>
        <v>0</v>
      </c>
      <c r="BF162" s="125">
        <f>-'Inversión 1 financiada'!AQ162</f>
        <v>0</v>
      </c>
      <c r="BG162" s="125">
        <f>-'Inversión 1 financiada'!AR162</f>
        <v>0</v>
      </c>
      <c r="BH162" s="125">
        <f>-'Inversión 1 financiada'!AS162</f>
        <v>0</v>
      </c>
      <c r="BI162" s="125">
        <f>-'Inversión 1 financiada'!AT162</f>
        <v>0</v>
      </c>
      <c r="BJ162" s="125">
        <f>-'Inversión 1 financiada'!AU162</f>
        <v>0</v>
      </c>
      <c r="BK162" s="125">
        <f>-'Inversión 1 financiada'!AV162</f>
        <v>0</v>
      </c>
      <c r="BL162" s="125">
        <f>-'Inversión 1 financiada'!AW162</f>
        <v>0</v>
      </c>
      <c r="BM162" s="125">
        <f>-'Inversión 1 financiada'!AX162</f>
        <v>0</v>
      </c>
      <c r="BN162" s="125">
        <f>-'Inversión 1 financiada'!AY162</f>
        <v>0</v>
      </c>
      <c r="BO162" s="125">
        <f>-'Inversión 1 financiada'!AZ162</f>
        <v>0</v>
      </c>
      <c r="BP162" s="125">
        <f>-'Inversión 1 financiada'!BA162</f>
        <v>0</v>
      </c>
      <c r="BQ162" s="125">
        <f>-'Inversión 1 financiada'!BB162</f>
        <v>0</v>
      </c>
      <c r="BR162" s="125">
        <f>-'Inversión 1 financiada'!BC162</f>
        <v>0</v>
      </c>
    </row>
    <row r="163" spans="2:70" x14ac:dyDescent="0.25">
      <c r="B163" s="59" t="s">
        <v>589</v>
      </c>
      <c r="C163" s="62" t="str">
        <f>+VLOOKUP(B163,'resumen UCAP'!$A$5:$O$329,2,0)</f>
        <v>LUMINARIA VIENTO NA 250W SEGUNDA</v>
      </c>
      <c r="D163" s="63">
        <f>+'Desmonte Infr. financiada'!D163</f>
        <v>279</v>
      </c>
      <c r="E163" s="63" t="str">
        <f>+VLOOKUP(B163,'resumen UCAP'!$A$5:$O$329,3,0)</f>
        <v>Un</v>
      </c>
      <c r="F163" s="64">
        <f>+VLOOKUP(B163,'resumen UCAP'!$A$5:$O$329,15,0)</f>
        <v>509142</v>
      </c>
      <c r="G163" s="123">
        <v>3</v>
      </c>
      <c r="H163" s="125"/>
      <c r="I163" s="125"/>
      <c r="J163" s="125"/>
      <c r="K163" s="125"/>
      <c r="L163" s="125"/>
      <c r="M163" s="125"/>
      <c r="N163" s="125"/>
      <c r="O163" s="125"/>
      <c r="P163" s="125"/>
      <c r="Q163" s="125"/>
      <c r="R163" s="125"/>
      <c r="S163" s="125"/>
      <c r="T163" s="125"/>
      <c r="U163" s="125"/>
      <c r="V163" s="125"/>
      <c r="W163" s="125">
        <f>-'Inversión 1 financiada'!H163</f>
        <v>0</v>
      </c>
      <c r="X163" s="125">
        <f>-'Inversión 1 financiada'!I163</f>
        <v>0</v>
      </c>
      <c r="Y163" s="125">
        <f>-'Inversión 1 financiada'!J163</f>
        <v>0</v>
      </c>
      <c r="Z163" s="125">
        <f>-'Inversión 1 financiada'!K163</f>
        <v>0</v>
      </c>
      <c r="AA163" s="125">
        <f>-'Inversión 1 financiada'!L163</f>
        <v>0</v>
      </c>
      <c r="AB163" s="125">
        <f>-'Inversión 1 financiada'!M163</f>
        <v>0</v>
      </c>
      <c r="AC163" s="125">
        <f>-'Inversión 1 financiada'!N163</f>
        <v>0</v>
      </c>
      <c r="AD163" s="125">
        <f>-'Inversión 1 financiada'!O163</f>
        <v>0</v>
      </c>
      <c r="AE163" s="125">
        <f>-'Inversión 1 financiada'!P163</f>
        <v>0</v>
      </c>
      <c r="AF163" s="125">
        <f>-'Inversión 1 financiada'!Q163</f>
        <v>0</v>
      </c>
      <c r="AG163" s="125">
        <f>-'Inversión 1 financiada'!R163</f>
        <v>0</v>
      </c>
      <c r="AH163" s="125">
        <f>-'Inversión 1 financiada'!S163</f>
        <v>0</v>
      </c>
      <c r="AI163" s="125">
        <f>-'Inversión 1 financiada'!T163</f>
        <v>0</v>
      </c>
      <c r="AJ163" s="125">
        <f>-'Inversión 1 financiada'!U163</f>
        <v>0</v>
      </c>
      <c r="AK163" s="125">
        <f>-'Inversión 1 financiada'!V163</f>
        <v>0</v>
      </c>
      <c r="AL163" s="125">
        <f>-'Inversión 1 financiada'!W163</f>
        <v>0</v>
      </c>
      <c r="AM163" s="125">
        <f>-'Inversión 1 financiada'!X163</f>
        <v>0</v>
      </c>
      <c r="AN163" s="125">
        <f>-'Inversión 1 financiada'!Y163</f>
        <v>0</v>
      </c>
      <c r="AO163" s="125">
        <f>-'Inversión 1 financiada'!Z163</f>
        <v>0</v>
      </c>
      <c r="AP163" s="125">
        <f>-'Inversión 1 financiada'!AA163</f>
        <v>0</v>
      </c>
      <c r="AQ163" s="125">
        <f>-'Inversión 1 financiada'!AB163</f>
        <v>0</v>
      </c>
      <c r="AR163" s="125">
        <f>-'Inversión 1 financiada'!AC163</f>
        <v>0</v>
      </c>
      <c r="AS163" s="125">
        <f>-'Inversión 1 financiada'!AD163</f>
        <v>0</v>
      </c>
      <c r="AT163" s="125">
        <f>-'Inversión 1 financiada'!AE163</f>
        <v>0</v>
      </c>
      <c r="AU163" s="125">
        <f>-'Inversión 1 financiada'!AF163</f>
        <v>0</v>
      </c>
      <c r="AV163" s="125">
        <f>-'Inversión 1 financiada'!AG163</f>
        <v>0</v>
      </c>
      <c r="AW163" s="125">
        <f>-'Inversión 1 financiada'!AH163</f>
        <v>0</v>
      </c>
      <c r="AX163" s="125">
        <f>-'Inversión 1 financiada'!AI163</f>
        <v>0</v>
      </c>
      <c r="AY163" s="125">
        <f>-'Inversión 1 financiada'!AJ163</f>
        <v>0</v>
      </c>
      <c r="AZ163" s="125">
        <f>-'Inversión 1 financiada'!AK163</f>
        <v>0</v>
      </c>
      <c r="BA163" s="125">
        <f>-'Inversión 1 financiada'!AL163</f>
        <v>0</v>
      </c>
      <c r="BB163" s="125">
        <f>-'Inversión 1 financiada'!AM163</f>
        <v>0</v>
      </c>
      <c r="BC163" s="125">
        <f>-'Inversión 1 financiada'!AN163</f>
        <v>0</v>
      </c>
      <c r="BD163" s="125">
        <f>-'Inversión 1 financiada'!AO163</f>
        <v>0</v>
      </c>
      <c r="BE163" s="125">
        <f>-'Inversión 1 financiada'!AP163</f>
        <v>0</v>
      </c>
      <c r="BF163" s="125">
        <f>-'Inversión 1 financiada'!AQ163</f>
        <v>0</v>
      </c>
      <c r="BG163" s="125">
        <f>-'Inversión 1 financiada'!AR163</f>
        <v>0</v>
      </c>
      <c r="BH163" s="125">
        <f>-'Inversión 1 financiada'!AS163</f>
        <v>0</v>
      </c>
      <c r="BI163" s="125">
        <f>-'Inversión 1 financiada'!AT163</f>
        <v>0</v>
      </c>
      <c r="BJ163" s="125">
        <f>-'Inversión 1 financiada'!AU163</f>
        <v>0</v>
      </c>
      <c r="BK163" s="125">
        <f>-'Inversión 1 financiada'!AV163</f>
        <v>0</v>
      </c>
      <c r="BL163" s="125">
        <f>-'Inversión 1 financiada'!AW163</f>
        <v>0</v>
      </c>
      <c r="BM163" s="125">
        <f>-'Inversión 1 financiada'!AX163</f>
        <v>0</v>
      </c>
      <c r="BN163" s="125">
        <f>-'Inversión 1 financiada'!AY163</f>
        <v>0</v>
      </c>
      <c r="BO163" s="125">
        <f>-'Inversión 1 financiada'!AZ163</f>
        <v>0</v>
      </c>
      <c r="BP163" s="125">
        <f>-'Inversión 1 financiada'!BA163</f>
        <v>0</v>
      </c>
      <c r="BQ163" s="125">
        <f>-'Inversión 1 financiada'!BB163</f>
        <v>0</v>
      </c>
      <c r="BR163" s="125">
        <f>-'Inversión 1 financiada'!BC163</f>
        <v>0</v>
      </c>
    </row>
    <row r="164" spans="2:70" x14ac:dyDescent="0.25">
      <c r="B164" s="59" t="s">
        <v>590</v>
      </c>
      <c r="C164" s="62" t="str">
        <f>+VLOOKUP(B164,'resumen UCAP'!$A$5:$O$329,2,0)</f>
        <v>LUMINARIA LED 60W MILLENIUM</v>
      </c>
      <c r="D164" s="63">
        <f>+'Desmonte Infr. financiada'!D164</f>
        <v>60</v>
      </c>
      <c r="E164" s="63" t="str">
        <f>+VLOOKUP(B164,'resumen UCAP'!$A$5:$O$329,3,0)</f>
        <v>Un</v>
      </c>
      <c r="F164" s="64">
        <f>+VLOOKUP(B164,'resumen UCAP'!$A$5:$O$329,15,0)</f>
        <v>387336</v>
      </c>
      <c r="G164" s="61">
        <v>1</v>
      </c>
      <c r="H164" s="125"/>
      <c r="I164" s="125"/>
      <c r="J164" s="125"/>
      <c r="K164" s="125"/>
      <c r="L164" s="125"/>
      <c r="M164" s="125"/>
      <c r="N164" s="125"/>
      <c r="O164" s="125"/>
      <c r="P164" s="125"/>
      <c r="Q164" s="125"/>
      <c r="R164" s="125"/>
      <c r="S164" s="125"/>
      <c r="T164" s="125"/>
      <c r="U164" s="125"/>
      <c r="V164" s="125"/>
      <c r="W164" s="125">
        <f>-'Inversión 1 financiada'!H164</f>
        <v>0</v>
      </c>
      <c r="X164" s="125">
        <f>-'Inversión 1 financiada'!I164</f>
        <v>0</v>
      </c>
      <c r="Y164" s="125">
        <f>-'Inversión 1 financiada'!J164</f>
        <v>0</v>
      </c>
      <c r="Z164" s="125">
        <f>-'Inversión 1 financiada'!K164</f>
        <v>0</v>
      </c>
      <c r="AA164" s="125">
        <f>-'Inversión 1 financiada'!L164</f>
        <v>0</v>
      </c>
      <c r="AB164" s="125">
        <f>-'Inversión 1 financiada'!M164</f>
        <v>0</v>
      </c>
      <c r="AC164" s="125">
        <f>-'Inversión 1 financiada'!N164</f>
        <v>0</v>
      </c>
      <c r="AD164" s="125">
        <f>-'Inversión 1 financiada'!O164</f>
        <v>0</v>
      </c>
      <c r="AE164" s="125">
        <f>-'Inversión 1 financiada'!P164</f>
        <v>0</v>
      </c>
      <c r="AF164" s="125">
        <f>-'Inversión 1 financiada'!Q164</f>
        <v>0</v>
      </c>
      <c r="AG164" s="125">
        <f>-'Inversión 1 financiada'!R164</f>
        <v>0</v>
      </c>
      <c r="AH164" s="125">
        <f>-'Inversión 1 financiada'!S164</f>
        <v>0</v>
      </c>
      <c r="AI164" s="125">
        <f>-'Inversión 1 financiada'!T164</f>
        <v>0</v>
      </c>
      <c r="AJ164" s="125">
        <f>-'Inversión 1 financiada'!U164</f>
        <v>0</v>
      </c>
      <c r="AK164" s="125">
        <f>-'Inversión 1 financiada'!V164</f>
        <v>0</v>
      </c>
      <c r="AL164" s="125">
        <f>-'Inversión 1 financiada'!W164</f>
        <v>0</v>
      </c>
      <c r="AM164" s="125">
        <f>-'Inversión 1 financiada'!X164</f>
        <v>0</v>
      </c>
      <c r="AN164" s="125">
        <f>-'Inversión 1 financiada'!Y164</f>
        <v>0</v>
      </c>
      <c r="AO164" s="125">
        <f>-'Inversión 1 financiada'!Z164</f>
        <v>0</v>
      </c>
      <c r="AP164" s="125">
        <f>-'Inversión 1 financiada'!AA164</f>
        <v>0</v>
      </c>
      <c r="AQ164" s="125">
        <f>-'Inversión 1 financiada'!AB164</f>
        <v>0</v>
      </c>
      <c r="AR164" s="125">
        <f>-'Inversión 1 financiada'!AC164</f>
        <v>0</v>
      </c>
      <c r="AS164" s="125">
        <f>-'Inversión 1 financiada'!AD164</f>
        <v>0</v>
      </c>
      <c r="AT164" s="125">
        <f>-'Inversión 1 financiada'!AE164</f>
        <v>0</v>
      </c>
      <c r="AU164" s="125">
        <f>-'Inversión 1 financiada'!AF164</f>
        <v>0</v>
      </c>
      <c r="AV164" s="125">
        <f>-'Inversión 1 financiada'!AG164</f>
        <v>0</v>
      </c>
      <c r="AW164" s="125">
        <f>-'Inversión 1 financiada'!AH164</f>
        <v>0</v>
      </c>
      <c r="AX164" s="125">
        <f>-'Inversión 1 financiada'!AI164</f>
        <v>0</v>
      </c>
      <c r="AY164" s="125">
        <f>-'Inversión 1 financiada'!AJ164</f>
        <v>0</v>
      </c>
      <c r="AZ164" s="125">
        <f>-'Inversión 1 financiada'!AK164</f>
        <v>0</v>
      </c>
      <c r="BA164" s="125">
        <f>-'Inversión 1 financiada'!AL164</f>
        <v>0</v>
      </c>
      <c r="BB164" s="125">
        <f>-'Inversión 1 financiada'!AM164</f>
        <v>0</v>
      </c>
      <c r="BC164" s="125">
        <f>-'Inversión 1 financiada'!AN164</f>
        <v>0</v>
      </c>
      <c r="BD164" s="125">
        <f>-'Inversión 1 financiada'!AO164</f>
        <v>0</v>
      </c>
      <c r="BE164" s="125">
        <f>-'Inversión 1 financiada'!AP164</f>
        <v>0</v>
      </c>
      <c r="BF164" s="125">
        <f>-'Inversión 1 financiada'!AQ164</f>
        <v>0</v>
      </c>
      <c r="BG164" s="125">
        <f>-'Inversión 1 financiada'!AR164</f>
        <v>0</v>
      </c>
      <c r="BH164" s="125">
        <f>-'Inversión 1 financiada'!AS164</f>
        <v>0</v>
      </c>
      <c r="BI164" s="125">
        <f>-'Inversión 1 financiada'!AT164</f>
        <v>0</v>
      </c>
      <c r="BJ164" s="125">
        <f>-'Inversión 1 financiada'!AU164</f>
        <v>0</v>
      </c>
      <c r="BK164" s="125">
        <f>-'Inversión 1 financiada'!AV164</f>
        <v>0</v>
      </c>
      <c r="BL164" s="125">
        <f>-'Inversión 1 financiada'!AW164</f>
        <v>0</v>
      </c>
      <c r="BM164" s="125">
        <f>-'Inversión 1 financiada'!AX164</f>
        <v>0</v>
      </c>
      <c r="BN164" s="125">
        <f>-'Inversión 1 financiada'!AY164</f>
        <v>0</v>
      </c>
      <c r="BO164" s="125">
        <f>-'Inversión 1 financiada'!AZ164</f>
        <v>0</v>
      </c>
      <c r="BP164" s="125">
        <f>-'Inversión 1 financiada'!BA164</f>
        <v>0</v>
      </c>
      <c r="BQ164" s="125">
        <f>-'Inversión 1 financiada'!BB164</f>
        <v>0</v>
      </c>
      <c r="BR164" s="125">
        <f>-'Inversión 1 financiada'!BC164</f>
        <v>0</v>
      </c>
    </row>
    <row r="165" spans="2:70" x14ac:dyDescent="0.25">
      <c r="B165" s="59" t="s">
        <v>591</v>
      </c>
      <c r="C165" s="62" t="str">
        <f>+VLOOKUP(B165,'resumen UCAP'!$A$5:$O$329,2,0)</f>
        <v>ETIQUETA LUMINARIA 150W</v>
      </c>
      <c r="D165" s="63">
        <f>+'Desmonte Infr. financiada'!D165</f>
        <v>169</v>
      </c>
      <c r="E165" s="63" t="str">
        <f>+VLOOKUP(B165,'resumen UCAP'!$A$5:$O$329,3,0)</f>
        <v>Un</v>
      </c>
      <c r="F165" s="64">
        <f>+VLOOKUP(B165,'resumen UCAP'!$A$5:$O$329,15,0)</f>
        <v>333700</v>
      </c>
      <c r="G165" s="123">
        <v>1</v>
      </c>
      <c r="H165" s="125"/>
      <c r="I165" s="125"/>
      <c r="J165" s="125"/>
      <c r="K165" s="125"/>
      <c r="L165" s="125"/>
      <c r="M165" s="125"/>
      <c r="N165" s="125"/>
      <c r="O165" s="125"/>
      <c r="P165" s="125"/>
      <c r="Q165" s="125"/>
      <c r="R165" s="125"/>
      <c r="S165" s="125"/>
      <c r="T165" s="125"/>
      <c r="U165" s="125"/>
      <c r="V165" s="125"/>
      <c r="W165" s="125">
        <f>-'Inversión 1 financiada'!H165</f>
        <v>0</v>
      </c>
      <c r="X165" s="125">
        <f>-'Inversión 1 financiada'!I165</f>
        <v>0</v>
      </c>
      <c r="Y165" s="125">
        <f>-'Inversión 1 financiada'!J165</f>
        <v>0</v>
      </c>
      <c r="Z165" s="125">
        <f>-'Inversión 1 financiada'!K165</f>
        <v>0</v>
      </c>
      <c r="AA165" s="125">
        <f>-'Inversión 1 financiada'!L165</f>
        <v>0</v>
      </c>
      <c r="AB165" s="125">
        <f>-'Inversión 1 financiada'!M165</f>
        <v>0</v>
      </c>
      <c r="AC165" s="125">
        <f>-'Inversión 1 financiada'!N165</f>
        <v>0</v>
      </c>
      <c r="AD165" s="125">
        <f>-'Inversión 1 financiada'!O165</f>
        <v>0</v>
      </c>
      <c r="AE165" s="125">
        <f>-'Inversión 1 financiada'!P165</f>
        <v>0</v>
      </c>
      <c r="AF165" s="125">
        <f>-'Inversión 1 financiada'!Q165</f>
        <v>0</v>
      </c>
      <c r="AG165" s="125">
        <f>-'Inversión 1 financiada'!R165</f>
        <v>0</v>
      </c>
      <c r="AH165" s="125">
        <f>-'Inversión 1 financiada'!S165</f>
        <v>0</v>
      </c>
      <c r="AI165" s="125">
        <f>-'Inversión 1 financiada'!T165</f>
        <v>0</v>
      </c>
      <c r="AJ165" s="125">
        <f>-'Inversión 1 financiada'!U165</f>
        <v>0</v>
      </c>
      <c r="AK165" s="125">
        <f>-'Inversión 1 financiada'!V165</f>
        <v>0</v>
      </c>
      <c r="AL165" s="125">
        <f>-'Inversión 1 financiada'!W165</f>
        <v>0</v>
      </c>
      <c r="AM165" s="125">
        <f>-'Inversión 1 financiada'!X165</f>
        <v>0</v>
      </c>
      <c r="AN165" s="125">
        <f>-'Inversión 1 financiada'!Y165</f>
        <v>0</v>
      </c>
      <c r="AO165" s="125">
        <f>-'Inversión 1 financiada'!Z165</f>
        <v>0</v>
      </c>
      <c r="AP165" s="125">
        <f>-'Inversión 1 financiada'!AA165</f>
        <v>0</v>
      </c>
      <c r="AQ165" s="125">
        <f>-'Inversión 1 financiada'!AB165</f>
        <v>0</v>
      </c>
      <c r="AR165" s="125">
        <f>-'Inversión 1 financiada'!AC165</f>
        <v>0</v>
      </c>
      <c r="AS165" s="125">
        <f>-'Inversión 1 financiada'!AD165</f>
        <v>0</v>
      </c>
      <c r="AT165" s="125">
        <f>-'Inversión 1 financiada'!AE165</f>
        <v>0</v>
      </c>
      <c r="AU165" s="125">
        <f>-'Inversión 1 financiada'!AF165</f>
        <v>0</v>
      </c>
      <c r="AV165" s="125">
        <f>-'Inversión 1 financiada'!AG165</f>
        <v>0</v>
      </c>
      <c r="AW165" s="125">
        <f>-'Inversión 1 financiada'!AH165</f>
        <v>0</v>
      </c>
      <c r="AX165" s="125">
        <f>-'Inversión 1 financiada'!AI165</f>
        <v>0</v>
      </c>
      <c r="AY165" s="125">
        <f>-'Inversión 1 financiada'!AJ165</f>
        <v>0</v>
      </c>
      <c r="AZ165" s="125">
        <f>-'Inversión 1 financiada'!AK165</f>
        <v>0</v>
      </c>
      <c r="BA165" s="125">
        <f>-'Inversión 1 financiada'!AL165</f>
        <v>0</v>
      </c>
      <c r="BB165" s="125">
        <f>-'Inversión 1 financiada'!AM165</f>
        <v>0</v>
      </c>
      <c r="BC165" s="125">
        <f>-'Inversión 1 financiada'!AN165</f>
        <v>0</v>
      </c>
      <c r="BD165" s="125">
        <f>-'Inversión 1 financiada'!AO165</f>
        <v>0</v>
      </c>
      <c r="BE165" s="125">
        <f>-'Inversión 1 financiada'!AP165</f>
        <v>0</v>
      </c>
      <c r="BF165" s="125">
        <f>-'Inversión 1 financiada'!AQ165</f>
        <v>0</v>
      </c>
      <c r="BG165" s="125">
        <f>-'Inversión 1 financiada'!AR165</f>
        <v>0</v>
      </c>
      <c r="BH165" s="125">
        <f>-'Inversión 1 financiada'!AS165</f>
        <v>0</v>
      </c>
      <c r="BI165" s="125">
        <f>-'Inversión 1 financiada'!AT165</f>
        <v>0</v>
      </c>
      <c r="BJ165" s="125">
        <f>-'Inversión 1 financiada'!AU165</f>
        <v>0</v>
      </c>
      <c r="BK165" s="125">
        <f>-'Inversión 1 financiada'!AV165</f>
        <v>0</v>
      </c>
      <c r="BL165" s="125">
        <f>-'Inversión 1 financiada'!AW165</f>
        <v>0</v>
      </c>
      <c r="BM165" s="125">
        <f>-'Inversión 1 financiada'!AX165</f>
        <v>0</v>
      </c>
      <c r="BN165" s="125">
        <f>-'Inversión 1 financiada'!AY165</f>
        <v>0</v>
      </c>
      <c r="BO165" s="125">
        <f>-'Inversión 1 financiada'!AZ165</f>
        <v>0</v>
      </c>
      <c r="BP165" s="125">
        <f>-'Inversión 1 financiada'!BA165</f>
        <v>0</v>
      </c>
      <c r="BQ165" s="125">
        <f>-'Inversión 1 financiada'!BB165</f>
        <v>0</v>
      </c>
      <c r="BR165" s="125">
        <f>-'Inversión 1 financiada'!BC165</f>
        <v>0</v>
      </c>
    </row>
    <row r="166" spans="2:70" x14ac:dyDescent="0.25">
      <c r="B166" s="59" t="s">
        <v>592</v>
      </c>
      <c r="C166" s="62" t="str">
        <f>+VLOOKUP(B166,'resumen UCAP'!$A$5:$O$329,2,0)</f>
        <v>PROYECTOR NA 250W SEGUNDA</v>
      </c>
      <c r="D166" s="63">
        <f>+'Desmonte Infr. financiada'!D166</f>
        <v>279</v>
      </c>
      <c r="E166" s="63" t="str">
        <f>+VLOOKUP(B166,'resumen UCAP'!$A$5:$O$329,3,0)</f>
        <v>Un</v>
      </c>
      <c r="F166" s="64">
        <f>+VLOOKUP(B166,'resumen UCAP'!$A$5:$O$329,15,0)</f>
        <v>413027</v>
      </c>
      <c r="G166" s="123">
        <v>1</v>
      </c>
      <c r="H166" s="125"/>
      <c r="I166" s="125"/>
      <c r="J166" s="125"/>
      <c r="K166" s="125"/>
      <c r="L166" s="125"/>
      <c r="M166" s="125"/>
      <c r="N166" s="125"/>
      <c r="O166" s="125"/>
      <c r="P166" s="125"/>
      <c r="Q166" s="125"/>
      <c r="R166" s="125"/>
      <c r="S166" s="125"/>
      <c r="T166" s="125"/>
      <c r="U166" s="125"/>
      <c r="V166" s="125"/>
      <c r="W166" s="125">
        <f>-'Inversión 1 financiada'!H166</f>
        <v>0</v>
      </c>
      <c r="X166" s="125">
        <f>-'Inversión 1 financiada'!I166</f>
        <v>0</v>
      </c>
      <c r="Y166" s="125">
        <f>-'Inversión 1 financiada'!J166</f>
        <v>0</v>
      </c>
      <c r="Z166" s="125">
        <f>-'Inversión 1 financiada'!K166</f>
        <v>0</v>
      </c>
      <c r="AA166" s="125">
        <f>-'Inversión 1 financiada'!L166</f>
        <v>0</v>
      </c>
      <c r="AB166" s="125">
        <f>-'Inversión 1 financiada'!M166</f>
        <v>0</v>
      </c>
      <c r="AC166" s="125">
        <f>-'Inversión 1 financiada'!N166</f>
        <v>0</v>
      </c>
      <c r="AD166" s="125">
        <f>-'Inversión 1 financiada'!O166</f>
        <v>0</v>
      </c>
      <c r="AE166" s="125">
        <f>-'Inversión 1 financiada'!P166</f>
        <v>0</v>
      </c>
      <c r="AF166" s="125">
        <f>-'Inversión 1 financiada'!Q166</f>
        <v>0</v>
      </c>
      <c r="AG166" s="125">
        <f>-'Inversión 1 financiada'!R166</f>
        <v>0</v>
      </c>
      <c r="AH166" s="125">
        <f>-'Inversión 1 financiada'!S166</f>
        <v>0</v>
      </c>
      <c r="AI166" s="125">
        <f>-'Inversión 1 financiada'!T166</f>
        <v>0</v>
      </c>
      <c r="AJ166" s="125">
        <f>-'Inversión 1 financiada'!U166</f>
        <v>0</v>
      </c>
      <c r="AK166" s="125">
        <f>-'Inversión 1 financiada'!V166</f>
        <v>0</v>
      </c>
      <c r="AL166" s="125">
        <f>-'Inversión 1 financiada'!W166</f>
        <v>0</v>
      </c>
      <c r="AM166" s="125">
        <f>-'Inversión 1 financiada'!X166</f>
        <v>0</v>
      </c>
      <c r="AN166" s="125">
        <f>-'Inversión 1 financiada'!Y166</f>
        <v>0</v>
      </c>
      <c r="AO166" s="125">
        <f>-'Inversión 1 financiada'!Z166</f>
        <v>0</v>
      </c>
      <c r="AP166" s="125">
        <f>-'Inversión 1 financiada'!AA166</f>
        <v>0</v>
      </c>
      <c r="AQ166" s="125">
        <f>-'Inversión 1 financiada'!AB166</f>
        <v>0</v>
      </c>
      <c r="AR166" s="125">
        <f>-'Inversión 1 financiada'!AC166</f>
        <v>0</v>
      </c>
      <c r="AS166" s="125">
        <f>-'Inversión 1 financiada'!AD166</f>
        <v>0</v>
      </c>
      <c r="AT166" s="125">
        <f>-'Inversión 1 financiada'!AE166</f>
        <v>0</v>
      </c>
      <c r="AU166" s="125">
        <f>-'Inversión 1 financiada'!AF166</f>
        <v>0</v>
      </c>
      <c r="AV166" s="125">
        <f>-'Inversión 1 financiada'!AG166</f>
        <v>0</v>
      </c>
      <c r="AW166" s="125">
        <f>-'Inversión 1 financiada'!AH166</f>
        <v>0</v>
      </c>
      <c r="AX166" s="125">
        <f>-'Inversión 1 financiada'!AI166</f>
        <v>0</v>
      </c>
      <c r="AY166" s="125">
        <f>-'Inversión 1 financiada'!AJ166</f>
        <v>0</v>
      </c>
      <c r="AZ166" s="125">
        <f>-'Inversión 1 financiada'!AK166</f>
        <v>0</v>
      </c>
      <c r="BA166" s="125">
        <f>-'Inversión 1 financiada'!AL166</f>
        <v>0</v>
      </c>
      <c r="BB166" s="125">
        <f>-'Inversión 1 financiada'!AM166</f>
        <v>0</v>
      </c>
      <c r="BC166" s="125">
        <f>-'Inversión 1 financiada'!AN166</f>
        <v>0</v>
      </c>
      <c r="BD166" s="125">
        <f>-'Inversión 1 financiada'!AO166</f>
        <v>0</v>
      </c>
      <c r="BE166" s="125">
        <f>-'Inversión 1 financiada'!AP166</f>
        <v>0</v>
      </c>
      <c r="BF166" s="125">
        <f>-'Inversión 1 financiada'!AQ166</f>
        <v>0</v>
      </c>
      <c r="BG166" s="125">
        <f>-'Inversión 1 financiada'!AR166</f>
        <v>0</v>
      </c>
      <c r="BH166" s="125">
        <f>-'Inversión 1 financiada'!AS166</f>
        <v>0</v>
      </c>
      <c r="BI166" s="125">
        <f>-'Inversión 1 financiada'!AT166</f>
        <v>0</v>
      </c>
      <c r="BJ166" s="125">
        <f>-'Inversión 1 financiada'!AU166</f>
        <v>0</v>
      </c>
      <c r="BK166" s="125">
        <f>-'Inversión 1 financiada'!AV166</f>
        <v>0</v>
      </c>
      <c r="BL166" s="125">
        <f>-'Inversión 1 financiada'!AW166</f>
        <v>0</v>
      </c>
      <c r="BM166" s="125">
        <f>-'Inversión 1 financiada'!AX166</f>
        <v>0</v>
      </c>
      <c r="BN166" s="125">
        <f>-'Inversión 1 financiada'!AY166</f>
        <v>0</v>
      </c>
      <c r="BO166" s="125">
        <f>-'Inversión 1 financiada'!AZ166</f>
        <v>0</v>
      </c>
      <c r="BP166" s="125">
        <f>-'Inversión 1 financiada'!BA166</f>
        <v>0</v>
      </c>
      <c r="BQ166" s="125">
        <f>-'Inversión 1 financiada'!BB166</f>
        <v>0</v>
      </c>
      <c r="BR166" s="125">
        <f>-'Inversión 1 financiada'!BC166</f>
        <v>0</v>
      </c>
    </row>
    <row r="167" spans="2:70" x14ac:dyDescent="0.25">
      <c r="B167" s="59"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125"/>
      <c r="I167" s="125"/>
      <c r="J167" s="125"/>
      <c r="K167" s="125"/>
      <c r="L167" s="125"/>
      <c r="M167" s="125"/>
      <c r="N167" s="125"/>
      <c r="O167" s="125"/>
      <c r="P167" s="125"/>
      <c r="Q167" s="125"/>
      <c r="R167" s="125"/>
      <c r="S167" s="125"/>
      <c r="T167" s="125"/>
      <c r="U167" s="125"/>
      <c r="V167" s="125"/>
      <c r="W167" s="125">
        <f>-'Inversión 1 financiada'!H167</f>
        <v>0</v>
      </c>
      <c r="X167" s="125">
        <f>-'Inversión 1 financiada'!I167</f>
        <v>0</v>
      </c>
      <c r="Y167" s="125">
        <f>-'Inversión 1 financiada'!J167</f>
        <v>0</v>
      </c>
      <c r="Z167" s="125">
        <f>-'Inversión 1 financiada'!K167</f>
        <v>0</v>
      </c>
      <c r="AA167" s="125">
        <f>-'Inversión 1 financiada'!L167</f>
        <v>0</v>
      </c>
      <c r="AB167" s="125">
        <f>-'Inversión 1 financiada'!M167</f>
        <v>0</v>
      </c>
      <c r="AC167" s="125">
        <f>-'Inversión 1 financiada'!N167</f>
        <v>0</v>
      </c>
      <c r="AD167" s="125">
        <f>-'Inversión 1 financiada'!O167</f>
        <v>0</v>
      </c>
      <c r="AE167" s="125">
        <f>-'Inversión 1 financiada'!P167</f>
        <v>0</v>
      </c>
      <c r="AF167" s="125">
        <f>-'Inversión 1 financiada'!Q167</f>
        <v>0</v>
      </c>
      <c r="AG167" s="125">
        <f>-'Inversión 1 financiada'!R167</f>
        <v>0</v>
      </c>
      <c r="AH167" s="125">
        <f>-'Inversión 1 financiada'!S167</f>
        <v>0</v>
      </c>
      <c r="AI167" s="125">
        <f>-'Inversión 1 financiada'!T167</f>
        <v>0</v>
      </c>
      <c r="AJ167" s="125">
        <f>-'Inversión 1 financiada'!U167</f>
        <v>0</v>
      </c>
      <c r="AK167" s="125">
        <f>-'Inversión 1 financiada'!V167</f>
        <v>0</v>
      </c>
      <c r="AL167" s="125">
        <f>-'Inversión 1 financiada'!W167</f>
        <v>0</v>
      </c>
      <c r="AM167" s="125">
        <f>-'Inversión 1 financiada'!X167</f>
        <v>0</v>
      </c>
      <c r="AN167" s="125">
        <f>-'Inversión 1 financiada'!Y167</f>
        <v>0</v>
      </c>
      <c r="AO167" s="125">
        <f>-'Inversión 1 financiada'!Z167</f>
        <v>0</v>
      </c>
      <c r="AP167" s="125">
        <f>-'Inversión 1 financiada'!AA167</f>
        <v>0</v>
      </c>
      <c r="AQ167" s="125">
        <f>-'Inversión 1 financiada'!AB167</f>
        <v>0</v>
      </c>
      <c r="AR167" s="125">
        <f>-'Inversión 1 financiada'!AC167</f>
        <v>0</v>
      </c>
      <c r="AS167" s="125">
        <f>-'Inversión 1 financiada'!AD167</f>
        <v>0</v>
      </c>
      <c r="AT167" s="125">
        <f>-'Inversión 1 financiada'!AE167</f>
        <v>0</v>
      </c>
      <c r="AU167" s="125">
        <f>-'Inversión 1 financiada'!AF167</f>
        <v>0</v>
      </c>
      <c r="AV167" s="125">
        <f>-'Inversión 1 financiada'!AG167</f>
        <v>0</v>
      </c>
      <c r="AW167" s="125">
        <f>-'Inversión 1 financiada'!AH167</f>
        <v>0</v>
      </c>
      <c r="AX167" s="125">
        <f>-'Inversión 1 financiada'!AI167</f>
        <v>0</v>
      </c>
      <c r="AY167" s="125">
        <f>-'Inversión 1 financiada'!AJ167</f>
        <v>0</v>
      </c>
      <c r="AZ167" s="125">
        <f>-'Inversión 1 financiada'!AK167</f>
        <v>0</v>
      </c>
      <c r="BA167" s="125">
        <f>-'Inversión 1 financiada'!AL167</f>
        <v>0</v>
      </c>
      <c r="BB167" s="125">
        <f>-'Inversión 1 financiada'!AM167</f>
        <v>0</v>
      </c>
      <c r="BC167" s="125">
        <f>-'Inversión 1 financiada'!AN167</f>
        <v>0</v>
      </c>
      <c r="BD167" s="125">
        <f>-'Inversión 1 financiada'!AO167</f>
        <v>0</v>
      </c>
      <c r="BE167" s="125">
        <f>-'Inversión 1 financiada'!AP167</f>
        <v>0</v>
      </c>
      <c r="BF167" s="125">
        <f>-'Inversión 1 financiada'!AQ167</f>
        <v>0</v>
      </c>
      <c r="BG167" s="125">
        <f>-'Inversión 1 financiada'!AR167</f>
        <v>0</v>
      </c>
      <c r="BH167" s="125">
        <f>-'Inversión 1 financiada'!AS167</f>
        <v>0</v>
      </c>
      <c r="BI167" s="125">
        <f>-'Inversión 1 financiada'!AT167</f>
        <v>0</v>
      </c>
      <c r="BJ167" s="125">
        <f>-'Inversión 1 financiada'!AU167</f>
        <v>0</v>
      </c>
      <c r="BK167" s="125">
        <f>-'Inversión 1 financiada'!AV167</f>
        <v>0</v>
      </c>
      <c r="BL167" s="125">
        <f>-'Inversión 1 financiada'!AW167</f>
        <v>0</v>
      </c>
      <c r="BM167" s="125">
        <f>-'Inversión 1 financiada'!AX167</f>
        <v>0</v>
      </c>
      <c r="BN167" s="125">
        <f>-'Inversión 1 financiada'!AY167</f>
        <v>0</v>
      </c>
      <c r="BO167" s="125">
        <f>-'Inversión 1 financiada'!AZ167</f>
        <v>0</v>
      </c>
      <c r="BP167" s="125">
        <f>-'Inversión 1 financiada'!BA167</f>
        <v>0</v>
      </c>
      <c r="BQ167" s="125">
        <f>-'Inversión 1 financiada'!BB167</f>
        <v>0</v>
      </c>
      <c r="BR167" s="125">
        <f>-'Inversión 1 financiada'!BC167</f>
        <v>0</v>
      </c>
    </row>
    <row r="168" spans="2:70" x14ac:dyDescent="0.25">
      <c r="B168" s="59"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125"/>
      <c r="I168" s="125"/>
      <c r="J168" s="125"/>
      <c r="K168" s="125"/>
      <c r="L168" s="125"/>
      <c r="M168" s="125"/>
      <c r="N168" s="125"/>
      <c r="O168" s="125"/>
      <c r="P168" s="125"/>
      <c r="Q168" s="125"/>
      <c r="R168" s="125"/>
      <c r="S168" s="125"/>
      <c r="T168" s="125"/>
      <c r="U168" s="125"/>
      <c r="V168" s="125"/>
      <c r="W168" s="125">
        <f>-'Inversión 1 financiada'!H168</f>
        <v>0</v>
      </c>
      <c r="X168" s="125">
        <f>-'Inversión 1 financiada'!I168</f>
        <v>0</v>
      </c>
      <c r="Y168" s="125">
        <f>-'Inversión 1 financiada'!J168</f>
        <v>0</v>
      </c>
      <c r="Z168" s="125">
        <f>-'Inversión 1 financiada'!K168</f>
        <v>0</v>
      </c>
      <c r="AA168" s="125">
        <f>-'Inversión 1 financiada'!L168</f>
        <v>0</v>
      </c>
      <c r="AB168" s="125">
        <f>-'Inversión 1 financiada'!M168</f>
        <v>0</v>
      </c>
      <c r="AC168" s="125">
        <f>-'Inversión 1 financiada'!N168</f>
        <v>0</v>
      </c>
      <c r="AD168" s="125">
        <f>-'Inversión 1 financiada'!O168</f>
        <v>0</v>
      </c>
      <c r="AE168" s="125">
        <f>-'Inversión 1 financiada'!P168</f>
        <v>0</v>
      </c>
      <c r="AF168" s="125">
        <f>-'Inversión 1 financiada'!Q168</f>
        <v>0</v>
      </c>
      <c r="AG168" s="125">
        <f>-'Inversión 1 financiada'!R168</f>
        <v>0</v>
      </c>
      <c r="AH168" s="125">
        <f>-'Inversión 1 financiada'!S168</f>
        <v>0</v>
      </c>
      <c r="AI168" s="125">
        <f>-'Inversión 1 financiada'!T168</f>
        <v>0</v>
      </c>
      <c r="AJ168" s="125">
        <f>-'Inversión 1 financiada'!U168</f>
        <v>0</v>
      </c>
      <c r="AK168" s="125">
        <f>-'Inversión 1 financiada'!V168</f>
        <v>0</v>
      </c>
      <c r="AL168" s="125">
        <f>-'Inversión 1 financiada'!W168</f>
        <v>0</v>
      </c>
      <c r="AM168" s="125">
        <f>-'Inversión 1 financiada'!X168</f>
        <v>0</v>
      </c>
      <c r="AN168" s="125">
        <f>-'Inversión 1 financiada'!Y168</f>
        <v>0</v>
      </c>
      <c r="AO168" s="125">
        <f>-'Inversión 1 financiada'!Z168</f>
        <v>0</v>
      </c>
      <c r="AP168" s="125">
        <f>-'Inversión 1 financiada'!AA168</f>
        <v>0</v>
      </c>
      <c r="AQ168" s="125">
        <f>-'Inversión 1 financiada'!AB168</f>
        <v>0</v>
      </c>
      <c r="AR168" s="125">
        <f>-'Inversión 1 financiada'!AC168</f>
        <v>0</v>
      </c>
      <c r="AS168" s="125">
        <f>-'Inversión 1 financiada'!AD168</f>
        <v>0</v>
      </c>
      <c r="AT168" s="125">
        <f>-'Inversión 1 financiada'!AE168</f>
        <v>0</v>
      </c>
      <c r="AU168" s="125">
        <f>-'Inversión 1 financiada'!AF168</f>
        <v>0</v>
      </c>
      <c r="AV168" s="125">
        <f>-'Inversión 1 financiada'!AG168</f>
        <v>0</v>
      </c>
      <c r="AW168" s="125">
        <f>-'Inversión 1 financiada'!AH168</f>
        <v>0</v>
      </c>
      <c r="AX168" s="125">
        <f>-'Inversión 1 financiada'!AI168</f>
        <v>0</v>
      </c>
      <c r="AY168" s="125">
        <f>-'Inversión 1 financiada'!AJ168</f>
        <v>0</v>
      </c>
      <c r="AZ168" s="125">
        <f>-'Inversión 1 financiada'!AK168</f>
        <v>0</v>
      </c>
      <c r="BA168" s="125">
        <f>-'Inversión 1 financiada'!AL168</f>
        <v>0</v>
      </c>
      <c r="BB168" s="125">
        <f>-'Inversión 1 financiada'!AM168</f>
        <v>0</v>
      </c>
      <c r="BC168" s="125">
        <f>-'Inversión 1 financiada'!AN168</f>
        <v>0</v>
      </c>
      <c r="BD168" s="125">
        <f>-'Inversión 1 financiada'!AO168</f>
        <v>0</v>
      </c>
      <c r="BE168" s="125">
        <f>-'Inversión 1 financiada'!AP168</f>
        <v>0</v>
      </c>
      <c r="BF168" s="125">
        <f>-'Inversión 1 financiada'!AQ168</f>
        <v>0</v>
      </c>
      <c r="BG168" s="125">
        <f>-'Inversión 1 financiada'!AR168</f>
        <v>0</v>
      </c>
      <c r="BH168" s="125">
        <f>-'Inversión 1 financiada'!AS168</f>
        <v>0</v>
      </c>
      <c r="BI168" s="125">
        <f>-'Inversión 1 financiada'!AT168</f>
        <v>0</v>
      </c>
      <c r="BJ168" s="125">
        <f>-'Inversión 1 financiada'!AU168</f>
        <v>0</v>
      </c>
      <c r="BK168" s="125">
        <f>-'Inversión 1 financiada'!AV168</f>
        <v>0</v>
      </c>
      <c r="BL168" s="125">
        <f>-'Inversión 1 financiada'!AW168</f>
        <v>0</v>
      </c>
      <c r="BM168" s="125">
        <f>-'Inversión 1 financiada'!AX168</f>
        <v>0</v>
      </c>
      <c r="BN168" s="125">
        <f>-'Inversión 1 financiada'!AY168</f>
        <v>0</v>
      </c>
      <c r="BO168" s="125">
        <f>-'Inversión 1 financiada'!AZ168</f>
        <v>0</v>
      </c>
      <c r="BP168" s="125">
        <f>-'Inversión 1 financiada'!BA168</f>
        <v>0</v>
      </c>
      <c r="BQ168" s="125">
        <f>-'Inversión 1 financiada'!BB168</f>
        <v>0</v>
      </c>
      <c r="BR168" s="125">
        <f>-'Inversión 1 financiada'!BC168</f>
        <v>0</v>
      </c>
    </row>
    <row r="169" spans="2:70" x14ac:dyDescent="0.25">
      <c r="B169" s="59" t="s">
        <v>595</v>
      </c>
      <c r="C169" s="62" t="str">
        <f>+VLOOKUP(B169,'resumen UCAP'!$A$5:$O$329,2,0)</f>
        <v>PROYECTOR NA 400W SEGUNDA</v>
      </c>
      <c r="D169" s="63">
        <f>+'Desmonte Infr. financiada'!D169</f>
        <v>440</v>
      </c>
      <c r="E169" s="63" t="str">
        <f>+VLOOKUP(B169,'resumen UCAP'!$A$5:$O$329,3,0)</f>
        <v>Un</v>
      </c>
      <c r="F169" s="64">
        <f>+VLOOKUP(B169,'resumen UCAP'!$A$5:$O$329,15,0)</f>
        <v>413027</v>
      </c>
      <c r="G169" s="123">
        <v>1</v>
      </c>
      <c r="H169" s="125"/>
      <c r="I169" s="125"/>
      <c r="J169" s="125"/>
      <c r="K169" s="125"/>
      <c r="L169" s="125"/>
      <c r="M169" s="125"/>
      <c r="N169" s="125"/>
      <c r="O169" s="125"/>
      <c r="P169" s="125"/>
      <c r="Q169" s="125"/>
      <c r="R169" s="125"/>
      <c r="S169" s="125"/>
      <c r="T169" s="125"/>
      <c r="U169" s="125"/>
      <c r="V169" s="125"/>
      <c r="W169" s="125">
        <f>-'Inversión 1 financiada'!H169</f>
        <v>0</v>
      </c>
      <c r="X169" s="125">
        <f>-'Inversión 1 financiada'!I169</f>
        <v>0</v>
      </c>
      <c r="Y169" s="125">
        <f>-'Inversión 1 financiada'!J169</f>
        <v>0</v>
      </c>
      <c r="Z169" s="125">
        <f>-'Inversión 1 financiada'!K169</f>
        <v>0</v>
      </c>
      <c r="AA169" s="125">
        <f>-'Inversión 1 financiada'!L169</f>
        <v>0</v>
      </c>
      <c r="AB169" s="125">
        <f>-'Inversión 1 financiada'!M169</f>
        <v>0</v>
      </c>
      <c r="AC169" s="125">
        <f>-'Inversión 1 financiada'!N169</f>
        <v>0</v>
      </c>
      <c r="AD169" s="125">
        <f>-'Inversión 1 financiada'!O169</f>
        <v>0</v>
      </c>
      <c r="AE169" s="125">
        <f>-'Inversión 1 financiada'!P169</f>
        <v>0</v>
      </c>
      <c r="AF169" s="125">
        <f>-'Inversión 1 financiada'!Q169</f>
        <v>0</v>
      </c>
      <c r="AG169" s="125">
        <f>-'Inversión 1 financiada'!R169</f>
        <v>0</v>
      </c>
      <c r="AH169" s="125">
        <f>-'Inversión 1 financiada'!S169</f>
        <v>0</v>
      </c>
      <c r="AI169" s="125">
        <f>-'Inversión 1 financiada'!T169</f>
        <v>0</v>
      </c>
      <c r="AJ169" s="125">
        <f>-'Inversión 1 financiada'!U169</f>
        <v>0</v>
      </c>
      <c r="AK169" s="125">
        <f>-'Inversión 1 financiada'!V169</f>
        <v>0</v>
      </c>
      <c r="AL169" s="125">
        <f>-'Inversión 1 financiada'!W169</f>
        <v>0</v>
      </c>
      <c r="AM169" s="125">
        <f>-'Inversión 1 financiada'!X169</f>
        <v>0</v>
      </c>
      <c r="AN169" s="125">
        <f>-'Inversión 1 financiada'!Y169</f>
        <v>0</v>
      </c>
      <c r="AO169" s="125">
        <f>-'Inversión 1 financiada'!Z169</f>
        <v>0</v>
      </c>
      <c r="AP169" s="125">
        <f>-'Inversión 1 financiada'!AA169</f>
        <v>0</v>
      </c>
      <c r="AQ169" s="125">
        <f>-'Inversión 1 financiada'!AB169</f>
        <v>0</v>
      </c>
      <c r="AR169" s="125">
        <f>-'Inversión 1 financiada'!AC169</f>
        <v>0</v>
      </c>
      <c r="AS169" s="125">
        <f>-'Inversión 1 financiada'!AD169</f>
        <v>0</v>
      </c>
      <c r="AT169" s="125">
        <f>-'Inversión 1 financiada'!AE169</f>
        <v>0</v>
      </c>
      <c r="AU169" s="125">
        <f>-'Inversión 1 financiada'!AF169</f>
        <v>0</v>
      </c>
      <c r="AV169" s="125">
        <f>-'Inversión 1 financiada'!AG169</f>
        <v>0</v>
      </c>
      <c r="AW169" s="125">
        <f>-'Inversión 1 financiada'!AH169</f>
        <v>0</v>
      </c>
      <c r="AX169" s="125">
        <f>-'Inversión 1 financiada'!AI169</f>
        <v>0</v>
      </c>
      <c r="AY169" s="125">
        <f>-'Inversión 1 financiada'!AJ169</f>
        <v>0</v>
      </c>
      <c r="AZ169" s="125">
        <f>-'Inversión 1 financiada'!AK169</f>
        <v>0</v>
      </c>
      <c r="BA169" s="125">
        <f>-'Inversión 1 financiada'!AL169</f>
        <v>0</v>
      </c>
      <c r="BB169" s="125">
        <f>-'Inversión 1 financiada'!AM169</f>
        <v>0</v>
      </c>
      <c r="BC169" s="125">
        <f>-'Inversión 1 financiada'!AN169</f>
        <v>0</v>
      </c>
      <c r="BD169" s="125">
        <f>-'Inversión 1 financiada'!AO169</f>
        <v>0</v>
      </c>
      <c r="BE169" s="125">
        <f>-'Inversión 1 financiada'!AP169</f>
        <v>0</v>
      </c>
      <c r="BF169" s="125">
        <f>-'Inversión 1 financiada'!AQ169</f>
        <v>0</v>
      </c>
      <c r="BG169" s="125">
        <f>-'Inversión 1 financiada'!AR169</f>
        <v>0</v>
      </c>
      <c r="BH169" s="125">
        <f>-'Inversión 1 financiada'!AS169</f>
        <v>0</v>
      </c>
      <c r="BI169" s="125">
        <f>-'Inversión 1 financiada'!AT169</f>
        <v>0</v>
      </c>
      <c r="BJ169" s="125">
        <f>-'Inversión 1 financiada'!AU169</f>
        <v>0</v>
      </c>
      <c r="BK169" s="125">
        <f>-'Inversión 1 financiada'!AV169</f>
        <v>0</v>
      </c>
      <c r="BL169" s="125">
        <f>-'Inversión 1 financiada'!AW169</f>
        <v>0</v>
      </c>
      <c r="BM169" s="125">
        <f>-'Inversión 1 financiada'!AX169</f>
        <v>0</v>
      </c>
      <c r="BN169" s="125">
        <f>-'Inversión 1 financiada'!AY169</f>
        <v>0</v>
      </c>
      <c r="BO169" s="125">
        <f>-'Inversión 1 financiada'!AZ169</f>
        <v>0</v>
      </c>
      <c r="BP169" s="125">
        <f>-'Inversión 1 financiada'!BA169</f>
        <v>0</v>
      </c>
      <c r="BQ169" s="125">
        <f>-'Inversión 1 financiada'!BB169</f>
        <v>0</v>
      </c>
      <c r="BR169" s="125">
        <f>-'Inversión 1 financiada'!BC169</f>
        <v>0</v>
      </c>
    </row>
    <row r="170" spans="2:70" x14ac:dyDescent="0.25">
      <c r="B170" s="59" t="s">
        <v>596</v>
      </c>
      <c r="C170" s="62" t="str">
        <f>+VLOOKUP(B170,'resumen UCAP'!$A$5:$O$329,2,0)</f>
        <v>LUMINARIA NA 100W (D3248)</v>
      </c>
      <c r="D170" s="63">
        <f>+'Desmonte Infr. financiada'!D170</f>
        <v>115</v>
      </c>
      <c r="E170" s="63" t="str">
        <f>+VLOOKUP(B170,'resumen UCAP'!$A$5:$O$329,3,0)</f>
        <v>Un</v>
      </c>
      <c r="F170" s="64">
        <f>+VLOOKUP(B170,'resumen UCAP'!$A$5:$O$329,15,0)</f>
        <v>211467</v>
      </c>
      <c r="G170" s="123">
        <v>1</v>
      </c>
      <c r="H170" s="125"/>
      <c r="I170" s="125"/>
      <c r="J170" s="125"/>
      <c r="K170" s="125"/>
      <c r="L170" s="125"/>
      <c r="M170" s="125"/>
      <c r="N170" s="125"/>
      <c r="O170" s="125"/>
      <c r="P170" s="125"/>
      <c r="Q170" s="125"/>
      <c r="R170" s="125"/>
      <c r="S170" s="125"/>
      <c r="T170" s="125"/>
      <c r="U170" s="125"/>
      <c r="V170" s="125"/>
      <c r="W170" s="125">
        <f>-'Inversión 1 financiada'!H170</f>
        <v>0</v>
      </c>
      <c r="X170" s="125">
        <f>-'Inversión 1 financiada'!I170</f>
        <v>0</v>
      </c>
      <c r="Y170" s="125">
        <f>-'Inversión 1 financiada'!J170</f>
        <v>0</v>
      </c>
      <c r="Z170" s="125">
        <f>-'Inversión 1 financiada'!K170</f>
        <v>0</v>
      </c>
      <c r="AA170" s="125">
        <f>-'Inversión 1 financiada'!L170</f>
        <v>0</v>
      </c>
      <c r="AB170" s="125">
        <f>-'Inversión 1 financiada'!M170</f>
        <v>0</v>
      </c>
      <c r="AC170" s="125">
        <f>-'Inversión 1 financiada'!N170</f>
        <v>0</v>
      </c>
      <c r="AD170" s="125">
        <f>-'Inversión 1 financiada'!O170</f>
        <v>0</v>
      </c>
      <c r="AE170" s="125">
        <f>-'Inversión 1 financiada'!P170</f>
        <v>0</v>
      </c>
      <c r="AF170" s="125">
        <f>-'Inversión 1 financiada'!Q170</f>
        <v>0</v>
      </c>
      <c r="AG170" s="125">
        <f>-'Inversión 1 financiada'!R170</f>
        <v>0</v>
      </c>
      <c r="AH170" s="125">
        <f>-'Inversión 1 financiada'!S170</f>
        <v>0</v>
      </c>
      <c r="AI170" s="125">
        <f>-'Inversión 1 financiada'!T170</f>
        <v>0</v>
      </c>
      <c r="AJ170" s="125">
        <f>-'Inversión 1 financiada'!U170</f>
        <v>0</v>
      </c>
      <c r="AK170" s="125">
        <f>-'Inversión 1 financiada'!V170</f>
        <v>0</v>
      </c>
      <c r="AL170" s="125">
        <f>-'Inversión 1 financiada'!W170</f>
        <v>0</v>
      </c>
      <c r="AM170" s="125">
        <f>-'Inversión 1 financiada'!X170</f>
        <v>0</v>
      </c>
      <c r="AN170" s="125">
        <f>-'Inversión 1 financiada'!Y170</f>
        <v>0</v>
      </c>
      <c r="AO170" s="125">
        <f>-'Inversión 1 financiada'!Z170</f>
        <v>0</v>
      </c>
      <c r="AP170" s="125">
        <f>-'Inversión 1 financiada'!AA170</f>
        <v>0</v>
      </c>
      <c r="AQ170" s="125">
        <f>-'Inversión 1 financiada'!AB170</f>
        <v>0</v>
      </c>
      <c r="AR170" s="125">
        <f>-'Inversión 1 financiada'!AC170</f>
        <v>0</v>
      </c>
      <c r="AS170" s="125">
        <f>-'Inversión 1 financiada'!AD170</f>
        <v>0</v>
      </c>
      <c r="AT170" s="125">
        <f>-'Inversión 1 financiada'!AE170</f>
        <v>0</v>
      </c>
      <c r="AU170" s="125">
        <f>-'Inversión 1 financiada'!AF170</f>
        <v>0</v>
      </c>
      <c r="AV170" s="125">
        <f>-'Inversión 1 financiada'!AG170</f>
        <v>0</v>
      </c>
      <c r="AW170" s="125">
        <f>-'Inversión 1 financiada'!AH170</f>
        <v>0</v>
      </c>
      <c r="AX170" s="125">
        <f>-'Inversión 1 financiada'!AI170</f>
        <v>0</v>
      </c>
      <c r="AY170" s="125">
        <f>-'Inversión 1 financiada'!AJ170</f>
        <v>0</v>
      </c>
      <c r="AZ170" s="125">
        <f>-'Inversión 1 financiada'!AK170</f>
        <v>0</v>
      </c>
      <c r="BA170" s="125">
        <f>-'Inversión 1 financiada'!AL170</f>
        <v>0</v>
      </c>
      <c r="BB170" s="125">
        <f>-'Inversión 1 financiada'!AM170</f>
        <v>0</v>
      </c>
      <c r="BC170" s="125">
        <f>-'Inversión 1 financiada'!AN170</f>
        <v>0</v>
      </c>
      <c r="BD170" s="125">
        <f>-'Inversión 1 financiada'!AO170</f>
        <v>0</v>
      </c>
      <c r="BE170" s="125">
        <f>-'Inversión 1 financiada'!AP170</f>
        <v>0</v>
      </c>
      <c r="BF170" s="125">
        <f>-'Inversión 1 financiada'!AQ170</f>
        <v>0</v>
      </c>
      <c r="BG170" s="125">
        <f>-'Inversión 1 financiada'!AR170</f>
        <v>0</v>
      </c>
      <c r="BH170" s="125">
        <f>-'Inversión 1 financiada'!AS170</f>
        <v>0</v>
      </c>
      <c r="BI170" s="125">
        <f>-'Inversión 1 financiada'!AT170</f>
        <v>0</v>
      </c>
      <c r="BJ170" s="125">
        <f>-'Inversión 1 financiada'!AU170</f>
        <v>0</v>
      </c>
      <c r="BK170" s="125">
        <f>-'Inversión 1 financiada'!AV170</f>
        <v>0</v>
      </c>
      <c r="BL170" s="125">
        <f>-'Inversión 1 financiada'!AW170</f>
        <v>0</v>
      </c>
      <c r="BM170" s="125">
        <f>-'Inversión 1 financiada'!AX170</f>
        <v>0</v>
      </c>
      <c r="BN170" s="125">
        <f>-'Inversión 1 financiada'!AY170</f>
        <v>0</v>
      </c>
      <c r="BO170" s="125">
        <f>-'Inversión 1 financiada'!AZ170</f>
        <v>0</v>
      </c>
      <c r="BP170" s="125">
        <f>-'Inversión 1 financiada'!BA170</f>
        <v>0</v>
      </c>
      <c r="BQ170" s="125">
        <f>-'Inversión 1 financiada'!BB170</f>
        <v>0</v>
      </c>
      <c r="BR170" s="125">
        <f>-'Inversión 1 financiada'!BC170</f>
        <v>0</v>
      </c>
    </row>
    <row r="171" spans="2:70" x14ac:dyDescent="0.25">
      <c r="B171" s="59" t="s">
        <v>597</v>
      </c>
      <c r="C171" s="62" t="str">
        <f>+VLOOKUP(B171,'resumen UCAP'!$A$5:$O$329,2,0)</f>
        <v>LUMINARIA IMPOLED 150W NUEVA</v>
      </c>
      <c r="D171" s="63">
        <f>+'Desmonte Infr. financiada'!D171</f>
        <v>150</v>
      </c>
      <c r="E171" s="63" t="str">
        <f>+VLOOKUP(B171,'resumen UCAP'!$A$5:$O$329,3,0)</f>
        <v>Un</v>
      </c>
      <c r="F171" s="64">
        <f>+VLOOKUP(B171,'resumen UCAP'!$A$5:$O$329,15,0)</f>
        <v>845605</v>
      </c>
      <c r="G171" s="61">
        <v>1</v>
      </c>
      <c r="H171" s="125"/>
      <c r="I171" s="125"/>
      <c r="J171" s="125"/>
      <c r="K171" s="125"/>
      <c r="L171" s="125"/>
      <c r="M171" s="125"/>
      <c r="N171" s="125"/>
      <c r="O171" s="125"/>
      <c r="P171" s="125"/>
      <c r="Q171" s="125"/>
      <c r="R171" s="125"/>
      <c r="S171" s="125"/>
      <c r="T171" s="125"/>
      <c r="U171" s="125"/>
      <c r="V171" s="125"/>
      <c r="W171" s="125">
        <f>-'Inversión 1 financiada'!H171</f>
        <v>0</v>
      </c>
      <c r="X171" s="125">
        <f>-'Inversión 1 financiada'!I171</f>
        <v>0</v>
      </c>
      <c r="Y171" s="125">
        <f>-'Inversión 1 financiada'!J171</f>
        <v>0</v>
      </c>
      <c r="Z171" s="125">
        <f>-'Inversión 1 financiada'!K171</f>
        <v>0</v>
      </c>
      <c r="AA171" s="125">
        <f>-'Inversión 1 financiada'!L171</f>
        <v>0</v>
      </c>
      <c r="AB171" s="125">
        <f>-'Inversión 1 financiada'!M171</f>
        <v>0</v>
      </c>
      <c r="AC171" s="125">
        <f>-'Inversión 1 financiada'!N171</f>
        <v>0</v>
      </c>
      <c r="AD171" s="125">
        <f>-'Inversión 1 financiada'!O171</f>
        <v>0</v>
      </c>
      <c r="AE171" s="125">
        <f>-'Inversión 1 financiada'!P171</f>
        <v>0</v>
      </c>
      <c r="AF171" s="125">
        <f>-'Inversión 1 financiada'!Q171</f>
        <v>0</v>
      </c>
      <c r="AG171" s="125">
        <f>-'Inversión 1 financiada'!R171</f>
        <v>0</v>
      </c>
      <c r="AH171" s="125">
        <f>-'Inversión 1 financiada'!S171</f>
        <v>0</v>
      </c>
      <c r="AI171" s="125">
        <f>-'Inversión 1 financiada'!T171</f>
        <v>0</v>
      </c>
      <c r="AJ171" s="125">
        <f>-'Inversión 1 financiada'!U171</f>
        <v>0</v>
      </c>
      <c r="AK171" s="125">
        <f>-'Inversión 1 financiada'!V171</f>
        <v>0</v>
      </c>
      <c r="AL171" s="125">
        <f>-'Inversión 1 financiada'!W171</f>
        <v>0</v>
      </c>
      <c r="AM171" s="125">
        <f>-'Inversión 1 financiada'!X171</f>
        <v>0</v>
      </c>
      <c r="AN171" s="125">
        <f>-'Inversión 1 financiada'!Y171</f>
        <v>0</v>
      </c>
      <c r="AO171" s="125">
        <f>-'Inversión 1 financiada'!Z171</f>
        <v>0</v>
      </c>
      <c r="AP171" s="125">
        <f>-'Inversión 1 financiada'!AA171</f>
        <v>0</v>
      </c>
      <c r="AQ171" s="125">
        <f>-'Inversión 1 financiada'!AB171</f>
        <v>0</v>
      </c>
      <c r="AR171" s="125">
        <f>-'Inversión 1 financiada'!AC171</f>
        <v>0</v>
      </c>
      <c r="AS171" s="125">
        <f>-'Inversión 1 financiada'!AD171</f>
        <v>0</v>
      </c>
      <c r="AT171" s="125">
        <f>-'Inversión 1 financiada'!AE171</f>
        <v>0</v>
      </c>
      <c r="AU171" s="125">
        <f>-'Inversión 1 financiada'!AF171</f>
        <v>0</v>
      </c>
      <c r="AV171" s="125">
        <f>-'Inversión 1 financiada'!AG171</f>
        <v>0</v>
      </c>
      <c r="AW171" s="125">
        <f>-'Inversión 1 financiada'!AH171</f>
        <v>0</v>
      </c>
      <c r="AX171" s="125">
        <f>-'Inversión 1 financiada'!AI171</f>
        <v>0</v>
      </c>
      <c r="AY171" s="125">
        <f>-'Inversión 1 financiada'!AJ171</f>
        <v>0</v>
      </c>
      <c r="AZ171" s="125">
        <f>-'Inversión 1 financiada'!AK171</f>
        <v>0</v>
      </c>
      <c r="BA171" s="125">
        <f>-'Inversión 1 financiada'!AL171</f>
        <v>0</v>
      </c>
      <c r="BB171" s="125">
        <f>-'Inversión 1 financiada'!AM171</f>
        <v>0</v>
      </c>
      <c r="BC171" s="125">
        <f>-'Inversión 1 financiada'!AN171</f>
        <v>0</v>
      </c>
      <c r="BD171" s="125">
        <f>-'Inversión 1 financiada'!AO171</f>
        <v>0</v>
      </c>
      <c r="BE171" s="125">
        <f>-'Inversión 1 financiada'!AP171</f>
        <v>0</v>
      </c>
      <c r="BF171" s="125">
        <f>-'Inversión 1 financiada'!AQ171</f>
        <v>0</v>
      </c>
      <c r="BG171" s="125">
        <f>-'Inversión 1 financiada'!AR171</f>
        <v>0</v>
      </c>
      <c r="BH171" s="125">
        <f>-'Inversión 1 financiada'!AS171</f>
        <v>0</v>
      </c>
      <c r="BI171" s="125">
        <f>-'Inversión 1 financiada'!AT171</f>
        <v>0</v>
      </c>
      <c r="BJ171" s="125">
        <f>-'Inversión 1 financiada'!AU171</f>
        <v>0</v>
      </c>
      <c r="BK171" s="125">
        <f>-'Inversión 1 financiada'!AV171</f>
        <v>0</v>
      </c>
      <c r="BL171" s="125">
        <f>-'Inversión 1 financiada'!AW171</f>
        <v>0</v>
      </c>
      <c r="BM171" s="125">
        <f>-'Inversión 1 financiada'!AX171</f>
        <v>0</v>
      </c>
      <c r="BN171" s="125">
        <f>-'Inversión 1 financiada'!AY171</f>
        <v>0</v>
      </c>
      <c r="BO171" s="125">
        <f>-'Inversión 1 financiada'!AZ171</f>
        <v>0</v>
      </c>
      <c r="BP171" s="125">
        <f>-'Inversión 1 financiada'!BA171</f>
        <v>0</v>
      </c>
      <c r="BQ171" s="125">
        <f>-'Inversión 1 financiada'!BB171</f>
        <v>0</v>
      </c>
      <c r="BR171" s="125">
        <f>-'Inversión 1 financiada'!BC171</f>
        <v>0</v>
      </c>
    </row>
    <row r="172" spans="2:70" x14ac:dyDescent="0.25">
      <c r="B172" s="59" t="s">
        <v>598</v>
      </c>
      <c r="C172" s="62" t="str">
        <f>+VLOOKUP(B172,'resumen UCAP'!$A$5:$O$329,2,0)</f>
        <v>LUMINARIA NA 250W VIENTO SEGUNDA</v>
      </c>
      <c r="D172" s="63">
        <f>+'Desmonte Infr. financiada'!D172</f>
        <v>279</v>
      </c>
      <c r="E172" s="63" t="str">
        <f>+VLOOKUP(B172,'resumen UCAP'!$A$5:$O$329,3,0)</f>
        <v>Un</v>
      </c>
      <c r="F172" s="64">
        <f>+VLOOKUP(B172,'resumen UCAP'!$A$5:$O$329,15,0)</f>
        <v>509142</v>
      </c>
      <c r="G172" s="123">
        <v>2</v>
      </c>
      <c r="H172" s="125"/>
      <c r="I172" s="125"/>
      <c r="J172" s="125"/>
      <c r="K172" s="125"/>
      <c r="L172" s="125"/>
      <c r="M172" s="125"/>
      <c r="N172" s="125"/>
      <c r="O172" s="125"/>
      <c r="P172" s="125"/>
      <c r="Q172" s="125"/>
      <c r="R172" s="125"/>
      <c r="S172" s="125"/>
      <c r="T172" s="125"/>
      <c r="U172" s="125"/>
      <c r="V172" s="125"/>
      <c r="W172" s="125">
        <f>-'Inversión 1 financiada'!H172</f>
        <v>0</v>
      </c>
      <c r="X172" s="125">
        <f>-'Inversión 1 financiada'!I172</f>
        <v>0</v>
      </c>
      <c r="Y172" s="125">
        <f>-'Inversión 1 financiada'!J172</f>
        <v>0</v>
      </c>
      <c r="Z172" s="125">
        <f>-'Inversión 1 financiada'!K172</f>
        <v>0</v>
      </c>
      <c r="AA172" s="125">
        <f>-'Inversión 1 financiada'!L172</f>
        <v>0</v>
      </c>
      <c r="AB172" s="125">
        <f>-'Inversión 1 financiada'!M172</f>
        <v>0</v>
      </c>
      <c r="AC172" s="125">
        <f>-'Inversión 1 financiada'!N172</f>
        <v>0</v>
      </c>
      <c r="AD172" s="125">
        <f>-'Inversión 1 financiada'!O172</f>
        <v>0</v>
      </c>
      <c r="AE172" s="125">
        <f>-'Inversión 1 financiada'!P172</f>
        <v>0</v>
      </c>
      <c r="AF172" s="125">
        <f>-'Inversión 1 financiada'!Q172</f>
        <v>0</v>
      </c>
      <c r="AG172" s="125">
        <f>-'Inversión 1 financiada'!R172</f>
        <v>0</v>
      </c>
      <c r="AH172" s="125">
        <f>-'Inversión 1 financiada'!S172</f>
        <v>0</v>
      </c>
      <c r="AI172" s="125">
        <f>-'Inversión 1 financiada'!T172</f>
        <v>0</v>
      </c>
      <c r="AJ172" s="125">
        <f>-'Inversión 1 financiada'!U172</f>
        <v>0</v>
      </c>
      <c r="AK172" s="125">
        <f>-'Inversión 1 financiada'!V172</f>
        <v>0</v>
      </c>
      <c r="AL172" s="125">
        <f>-'Inversión 1 financiada'!W172</f>
        <v>0</v>
      </c>
      <c r="AM172" s="125">
        <f>-'Inversión 1 financiada'!X172</f>
        <v>0</v>
      </c>
      <c r="AN172" s="125">
        <f>-'Inversión 1 financiada'!Y172</f>
        <v>0</v>
      </c>
      <c r="AO172" s="125">
        <f>-'Inversión 1 financiada'!Z172</f>
        <v>0</v>
      </c>
      <c r="AP172" s="125">
        <f>-'Inversión 1 financiada'!AA172</f>
        <v>0</v>
      </c>
      <c r="AQ172" s="125">
        <f>-'Inversión 1 financiada'!AB172</f>
        <v>0</v>
      </c>
      <c r="AR172" s="125">
        <f>-'Inversión 1 financiada'!AC172</f>
        <v>0</v>
      </c>
      <c r="AS172" s="125">
        <f>-'Inversión 1 financiada'!AD172</f>
        <v>0</v>
      </c>
      <c r="AT172" s="125">
        <f>-'Inversión 1 financiada'!AE172</f>
        <v>0</v>
      </c>
      <c r="AU172" s="125">
        <f>-'Inversión 1 financiada'!AF172</f>
        <v>0</v>
      </c>
      <c r="AV172" s="125">
        <f>-'Inversión 1 financiada'!AG172</f>
        <v>0</v>
      </c>
      <c r="AW172" s="125">
        <f>-'Inversión 1 financiada'!AH172</f>
        <v>0</v>
      </c>
      <c r="AX172" s="125">
        <f>-'Inversión 1 financiada'!AI172</f>
        <v>0</v>
      </c>
      <c r="AY172" s="125">
        <f>-'Inversión 1 financiada'!AJ172</f>
        <v>0</v>
      </c>
      <c r="AZ172" s="125">
        <f>-'Inversión 1 financiada'!AK172</f>
        <v>0</v>
      </c>
      <c r="BA172" s="125">
        <f>-'Inversión 1 financiada'!AL172</f>
        <v>0</v>
      </c>
      <c r="BB172" s="125">
        <f>-'Inversión 1 financiada'!AM172</f>
        <v>0</v>
      </c>
      <c r="BC172" s="125">
        <f>-'Inversión 1 financiada'!AN172</f>
        <v>0</v>
      </c>
      <c r="BD172" s="125">
        <f>-'Inversión 1 financiada'!AO172</f>
        <v>0</v>
      </c>
      <c r="BE172" s="125">
        <f>-'Inversión 1 financiada'!AP172</f>
        <v>0</v>
      </c>
      <c r="BF172" s="125">
        <f>-'Inversión 1 financiada'!AQ172</f>
        <v>0</v>
      </c>
      <c r="BG172" s="125">
        <f>-'Inversión 1 financiada'!AR172</f>
        <v>0</v>
      </c>
      <c r="BH172" s="125">
        <f>-'Inversión 1 financiada'!AS172</f>
        <v>0</v>
      </c>
      <c r="BI172" s="125">
        <f>-'Inversión 1 financiada'!AT172</f>
        <v>0</v>
      </c>
      <c r="BJ172" s="125">
        <f>-'Inversión 1 financiada'!AU172</f>
        <v>0</v>
      </c>
      <c r="BK172" s="125">
        <f>-'Inversión 1 financiada'!AV172</f>
        <v>0</v>
      </c>
      <c r="BL172" s="125">
        <f>-'Inversión 1 financiada'!AW172</f>
        <v>0</v>
      </c>
      <c r="BM172" s="125">
        <f>-'Inversión 1 financiada'!AX172</f>
        <v>0</v>
      </c>
      <c r="BN172" s="125">
        <f>-'Inversión 1 financiada'!AY172</f>
        <v>0</v>
      </c>
      <c r="BO172" s="125">
        <f>-'Inversión 1 financiada'!AZ172</f>
        <v>0</v>
      </c>
      <c r="BP172" s="125">
        <f>-'Inversión 1 financiada'!BA172</f>
        <v>0</v>
      </c>
      <c r="BQ172" s="125">
        <f>-'Inversión 1 financiada'!BB172</f>
        <v>0</v>
      </c>
      <c r="BR172" s="125">
        <f>-'Inversión 1 financiada'!BC172</f>
        <v>0</v>
      </c>
    </row>
    <row r="173" spans="2:70" x14ac:dyDescent="0.25">
      <c r="B173" s="59" t="s">
        <v>599</v>
      </c>
      <c r="C173" s="62" t="str">
        <f>+VLOOKUP(B173,'resumen UCAP'!$A$5:$O$329,2,0)</f>
        <v>LUMINARIA NA 250W SEGUNDA VIENTO</v>
      </c>
      <c r="D173" s="63">
        <f>+'Desmonte Infr. financiada'!D173</f>
        <v>279</v>
      </c>
      <c r="E173" s="63" t="str">
        <f>+VLOOKUP(B173,'resumen UCAP'!$A$5:$O$329,3,0)</f>
        <v>Un</v>
      </c>
      <c r="F173" s="64">
        <f>+VLOOKUP(B173,'resumen UCAP'!$A$5:$O$329,15,0)</f>
        <v>509142</v>
      </c>
      <c r="G173" s="123">
        <v>2</v>
      </c>
      <c r="H173" s="125"/>
      <c r="I173" s="125"/>
      <c r="J173" s="125"/>
      <c r="K173" s="125"/>
      <c r="L173" s="125"/>
      <c r="M173" s="125"/>
      <c r="N173" s="125"/>
      <c r="O173" s="125"/>
      <c r="P173" s="125"/>
      <c r="Q173" s="125"/>
      <c r="R173" s="125"/>
      <c r="S173" s="125"/>
      <c r="T173" s="125"/>
      <c r="U173" s="125"/>
      <c r="V173" s="125"/>
      <c r="W173" s="125">
        <f>-'Inversión 1 financiada'!H173</f>
        <v>0</v>
      </c>
      <c r="X173" s="125">
        <f>-'Inversión 1 financiada'!I173</f>
        <v>0</v>
      </c>
      <c r="Y173" s="125">
        <f>-'Inversión 1 financiada'!J173</f>
        <v>0</v>
      </c>
      <c r="Z173" s="125">
        <f>-'Inversión 1 financiada'!K173</f>
        <v>0</v>
      </c>
      <c r="AA173" s="125">
        <f>-'Inversión 1 financiada'!L173</f>
        <v>0</v>
      </c>
      <c r="AB173" s="125">
        <f>-'Inversión 1 financiada'!M173</f>
        <v>0</v>
      </c>
      <c r="AC173" s="125">
        <f>-'Inversión 1 financiada'!N173</f>
        <v>0</v>
      </c>
      <c r="AD173" s="125">
        <f>-'Inversión 1 financiada'!O173</f>
        <v>0</v>
      </c>
      <c r="AE173" s="125">
        <f>-'Inversión 1 financiada'!P173</f>
        <v>0</v>
      </c>
      <c r="AF173" s="125">
        <f>-'Inversión 1 financiada'!Q173</f>
        <v>0</v>
      </c>
      <c r="AG173" s="125">
        <f>-'Inversión 1 financiada'!R173</f>
        <v>0</v>
      </c>
      <c r="AH173" s="125">
        <f>-'Inversión 1 financiada'!S173</f>
        <v>0</v>
      </c>
      <c r="AI173" s="125">
        <f>-'Inversión 1 financiada'!T173</f>
        <v>0</v>
      </c>
      <c r="AJ173" s="125">
        <f>-'Inversión 1 financiada'!U173</f>
        <v>0</v>
      </c>
      <c r="AK173" s="125">
        <f>-'Inversión 1 financiada'!V173</f>
        <v>0</v>
      </c>
      <c r="AL173" s="125">
        <f>-'Inversión 1 financiada'!W173</f>
        <v>0</v>
      </c>
      <c r="AM173" s="125">
        <f>-'Inversión 1 financiada'!X173</f>
        <v>0</v>
      </c>
      <c r="AN173" s="125">
        <f>-'Inversión 1 financiada'!Y173</f>
        <v>0</v>
      </c>
      <c r="AO173" s="125">
        <f>-'Inversión 1 financiada'!Z173</f>
        <v>0</v>
      </c>
      <c r="AP173" s="125">
        <f>-'Inversión 1 financiada'!AA173</f>
        <v>0</v>
      </c>
      <c r="AQ173" s="125">
        <f>-'Inversión 1 financiada'!AB173</f>
        <v>0</v>
      </c>
      <c r="AR173" s="125">
        <f>-'Inversión 1 financiada'!AC173</f>
        <v>0</v>
      </c>
      <c r="AS173" s="125">
        <f>-'Inversión 1 financiada'!AD173</f>
        <v>0</v>
      </c>
      <c r="AT173" s="125">
        <f>-'Inversión 1 financiada'!AE173</f>
        <v>0</v>
      </c>
      <c r="AU173" s="125">
        <f>-'Inversión 1 financiada'!AF173</f>
        <v>0</v>
      </c>
      <c r="AV173" s="125">
        <f>-'Inversión 1 financiada'!AG173</f>
        <v>0</v>
      </c>
      <c r="AW173" s="125">
        <f>-'Inversión 1 financiada'!AH173</f>
        <v>0</v>
      </c>
      <c r="AX173" s="125">
        <f>-'Inversión 1 financiada'!AI173</f>
        <v>0</v>
      </c>
      <c r="AY173" s="125">
        <f>-'Inversión 1 financiada'!AJ173</f>
        <v>0</v>
      </c>
      <c r="AZ173" s="125">
        <f>-'Inversión 1 financiada'!AK173</f>
        <v>0</v>
      </c>
      <c r="BA173" s="125">
        <f>-'Inversión 1 financiada'!AL173</f>
        <v>0</v>
      </c>
      <c r="BB173" s="125">
        <f>-'Inversión 1 financiada'!AM173</f>
        <v>0</v>
      </c>
      <c r="BC173" s="125">
        <f>-'Inversión 1 financiada'!AN173</f>
        <v>0</v>
      </c>
      <c r="BD173" s="125">
        <f>-'Inversión 1 financiada'!AO173</f>
        <v>0</v>
      </c>
      <c r="BE173" s="125">
        <f>-'Inversión 1 financiada'!AP173</f>
        <v>0</v>
      </c>
      <c r="BF173" s="125">
        <f>-'Inversión 1 financiada'!AQ173</f>
        <v>0</v>
      </c>
      <c r="BG173" s="125">
        <f>-'Inversión 1 financiada'!AR173</f>
        <v>0</v>
      </c>
      <c r="BH173" s="125">
        <f>-'Inversión 1 financiada'!AS173</f>
        <v>0</v>
      </c>
      <c r="BI173" s="125">
        <f>-'Inversión 1 financiada'!AT173</f>
        <v>0</v>
      </c>
      <c r="BJ173" s="125">
        <f>-'Inversión 1 financiada'!AU173</f>
        <v>0</v>
      </c>
      <c r="BK173" s="125">
        <f>-'Inversión 1 financiada'!AV173</f>
        <v>0</v>
      </c>
      <c r="BL173" s="125">
        <f>-'Inversión 1 financiada'!AW173</f>
        <v>0</v>
      </c>
      <c r="BM173" s="125">
        <f>-'Inversión 1 financiada'!AX173</f>
        <v>0</v>
      </c>
      <c r="BN173" s="125">
        <f>-'Inversión 1 financiada'!AY173</f>
        <v>0</v>
      </c>
      <c r="BO173" s="125">
        <f>-'Inversión 1 financiada'!AZ173</f>
        <v>0</v>
      </c>
      <c r="BP173" s="125">
        <f>-'Inversión 1 financiada'!BA173</f>
        <v>0</v>
      </c>
      <c r="BQ173" s="125">
        <f>-'Inversión 1 financiada'!BB173</f>
        <v>0</v>
      </c>
      <c r="BR173" s="125">
        <f>-'Inversión 1 financiada'!BC173</f>
        <v>0</v>
      </c>
    </row>
    <row r="174" spans="2:70" x14ac:dyDescent="0.25">
      <c r="B174" s="59" t="s">
        <v>600</v>
      </c>
      <c r="C174" s="62" t="str">
        <f>+VLOOKUP(B174,'resumen UCAP'!$A$5:$O$329,2,0)</f>
        <v>PROYECTOR MH 400 W CORNETA SEGUNDA</v>
      </c>
      <c r="D174" s="63">
        <f>+'Desmonte Infr. financiada'!D174</f>
        <v>440</v>
      </c>
      <c r="E174" s="63" t="str">
        <f>+VLOOKUP(B174,'resumen UCAP'!$A$5:$O$329,3,0)</f>
        <v>Un</v>
      </c>
      <c r="F174" s="64">
        <f>+VLOOKUP(B174,'resumen UCAP'!$A$5:$O$329,15,0)</f>
        <v>509142</v>
      </c>
      <c r="G174" s="124">
        <v>2</v>
      </c>
      <c r="H174" s="125"/>
      <c r="I174" s="125"/>
      <c r="J174" s="125"/>
      <c r="K174" s="125"/>
      <c r="L174" s="125"/>
      <c r="M174" s="125"/>
      <c r="N174" s="125"/>
      <c r="O174" s="125"/>
      <c r="P174" s="125"/>
      <c r="Q174" s="125"/>
      <c r="R174" s="125"/>
      <c r="S174" s="125"/>
      <c r="T174" s="125"/>
      <c r="U174" s="125"/>
      <c r="V174" s="125"/>
      <c r="W174" s="125">
        <f>-'Inversión 1 financiada'!H174</f>
        <v>0</v>
      </c>
      <c r="X174" s="125">
        <f>-'Inversión 1 financiada'!I174</f>
        <v>0</v>
      </c>
      <c r="Y174" s="125">
        <f>-'Inversión 1 financiada'!J174</f>
        <v>0</v>
      </c>
      <c r="Z174" s="125">
        <f>-'Inversión 1 financiada'!K174</f>
        <v>0</v>
      </c>
      <c r="AA174" s="125">
        <f>-'Inversión 1 financiada'!L174</f>
        <v>0</v>
      </c>
      <c r="AB174" s="125">
        <f>-'Inversión 1 financiada'!M174</f>
        <v>0</v>
      </c>
      <c r="AC174" s="125">
        <f>-'Inversión 1 financiada'!N174</f>
        <v>0</v>
      </c>
      <c r="AD174" s="125">
        <f>-'Inversión 1 financiada'!O174</f>
        <v>0</v>
      </c>
      <c r="AE174" s="125">
        <f>-'Inversión 1 financiada'!P174</f>
        <v>0</v>
      </c>
      <c r="AF174" s="125">
        <f>-'Inversión 1 financiada'!Q174</f>
        <v>0</v>
      </c>
      <c r="AG174" s="125">
        <f>-'Inversión 1 financiada'!R174</f>
        <v>0</v>
      </c>
      <c r="AH174" s="125">
        <f>-'Inversión 1 financiada'!S174</f>
        <v>0</v>
      </c>
      <c r="AI174" s="125">
        <f>-'Inversión 1 financiada'!T174</f>
        <v>0</v>
      </c>
      <c r="AJ174" s="125">
        <f>-'Inversión 1 financiada'!U174</f>
        <v>0</v>
      </c>
      <c r="AK174" s="125">
        <f>-'Inversión 1 financiada'!V174</f>
        <v>0</v>
      </c>
      <c r="AL174" s="125">
        <f>-'Inversión 1 financiada'!W174</f>
        <v>0</v>
      </c>
      <c r="AM174" s="125">
        <f>-'Inversión 1 financiada'!X174</f>
        <v>0</v>
      </c>
      <c r="AN174" s="125">
        <f>-'Inversión 1 financiada'!Y174</f>
        <v>0</v>
      </c>
      <c r="AO174" s="125">
        <f>-'Inversión 1 financiada'!Z174</f>
        <v>0</v>
      </c>
      <c r="AP174" s="125">
        <f>-'Inversión 1 financiada'!AA174</f>
        <v>0</v>
      </c>
      <c r="AQ174" s="125">
        <f>-'Inversión 1 financiada'!AB174</f>
        <v>0</v>
      </c>
      <c r="AR174" s="125">
        <f>-'Inversión 1 financiada'!AC174</f>
        <v>0</v>
      </c>
      <c r="AS174" s="125">
        <f>-'Inversión 1 financiada'!AD174</f>
        <v>0</v>
      </c>
      <c r="AT174" s="125">
        <f>-'Inversión 1 financiada'!AE174</f>
        <v>0</v>
      </c>
      <c r="AU174" s="125">
        <f>-'Inversión 1 financiada'!AF174</f>
        <v>0</v>
      </c>
      <c r="AV174" s="125">
        <f>-'Inversión 1 financiada'!AG174</f>
        <v>0</v>
      </c>
      <c r="AW174" s="125">
        <f>-'Inversión 1 financiada'!AH174</f>
        <v>0</v>
      </c>
      <c r="AX174" s="125">
        <f>-'Inversión 1 financiada'!AI174</f>
        <v>0</v>
      </c>
      <c r="AY174" s="125">
        <f>-'Inversión 1 financiada'!AJ174</f>
        <v>0</v>
      </c>
      <c r="AZ174" s="125">
        <f>-'Inversión 1 financiada'!AK174</f>
        <v>0</v>
      </c>
      <c r="BA174" s="125">
        <f>-'Inversión 1 financiada'!AL174</f>
        <v>0</v>
      </c>
      <c r="BB174" s="125">
        <f>-'Inversión 1 financiada'!AM174</f>
        <v>0</v>
      </c>
      <c r="BC174" s="125">
        <f>-'Inversión 1 financiada'!AN174</f>
        <v>0</v>
      </c>
      <c r="BD174" s="125">
        <f>-'Inversión 1 financiada'!AO174</f>
        <v>0</v>
      </c>
      <c r="BE174" s="125">
        <f>-'Inversión 1 financiada'!AP174</f>
        <v>0</v>
      </c>
      <c r="BF174" s="125">
        <f>-'Inversión 1 financiada'!AQ174</f>
        <v>0</v>
      </c>
      <c r="BG174" s="125">
        <f>-'Inversión 1 financiada'!AR174</f>
        <v>0</v>
      </c>
      <c r="BH174" s="125">
        <f>-'Inversión 1 financiada'!AS174</f>
        <v>0</v>
      </c>
      <c r="BI174" s="125">
        <f>-'Inversión 1 financiada'!AT174</f>
        <v>0</v>
      </c>
      <c r="BJ174" s="125">
        <f>-'Inversión 1 financiada'!AU174</f>
        <v>0</v>
      </c>
      <c r="BK174" s="125">
        <f>-'Inversión 1 financiada'!AV174</f>
        <v>0</v>
      </c>
      <c r="BL174" s="125">
        <f>-'Inversión 1 financiada'!AW174</f>
        <v>0</v>
      </c>
      <c r="BM174" s="125">
        <f>-'Inversión 1 financiada'!AX174</f>
        <v>0</v>
      </c>
      <c r="BN174" s="125">
        <f>-'Inversión 1 financiada'!AY174</f>
        <v>0</v>
      </c>
      <c r="BO174" s="125">
        <f>-'Inversión 1 financiada'!AZ174</f>
        <v>0</v>
      </c>
      <c r="BP174" s="125">
        <f>-'Inversión 1 financiada'!BA174</f>
        <v>0</v>
      </c>
      <c r="BQ174" s="125">
        <f>-'Inversión 1 financiada'!BB174</f>
        <v>0</v>
      </c>
      <c r="BR174" s="125">
        <f>-'Inversión 1 financiada'!BC174</f>
        <v>0</v>
      </c>
    </row>
    <row r="175" spans="2:70" x14ac:dyDescent="0.25">
      <c r="B175" s="5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125"/>
      <c r="I175" s="125"/>
      <c r="J175" s="125"/>
      <c r="K175" s="125"/>
      <c r="L175" s="125"/>
      <c r="M175" s="125"/>
      <c r="N175" s="125"/>
      <c r="O175" s="125"/>
      <c r="P175" s="125"/>
      <c r="Q175" s="125"/>
      <c r="R175" s="125"/>
      <c r="S175" s="125"/>
      <c r="T175" s="125"/>
      <c r="U175" s="125"/>
      <c r="V175" s="125"/>
      <c r="W175" s="125">
        <f>-'Inversión 1 financiada'!H175</f>
        <v>0</v>
      </c>
      <c r="X175" s="125">
        <f>-'Inversión 1 financiada'!I175</f>
        <v>0</v>
      </c>
      <c r="Y175" s="125">
        <f>-'Inversión 1 financiada'!J175</f>
        <v>0</v>
      </c>
      <c r="Z175" s="125">
        <f>-'Inversión 1 financiada'!K175</f>
        <v>0</v>
      </c>
      <c r="AA175" s="125">
        <f>-'Inversión 1 financiada'!L175</f>
        <v>0</v>
      </c>
      <c r="AB175" s="125">
        <f>-'Inversión 1 financiada'!M175</f>
        <v>0</v>
      </c>
      <c r="AC175" s="125">
        <f>-'Inversión 1 financiada'!N175</f>
        <v>0</v>
      </c>
      <c r="AD175" s="125">
        <f>-'Inversión 1 financiada'!O175</f>
        <v>0</v>
      </c>
      <c r="AE175" s="125">
        <f>-'Inversión 1 financiada'!P175</f>
        <v>0</v>
      </c>
      <c r="AF175" s="125">
        <f>-'Inversión 1 financiada'!Q175</f>
        <v>0</v>
      </c>
      <c r="AG175" s="125">
        <f>-'Inversión 1 financiada'!R175</f>
        <v>0</v>
      </c>
      <c r="AH175" s="125">
        <f>-'Inversión 1 financiada'!S175</f>
        <v>0</v>
      </c>
      <c r="AI175" s="125">
        <f>-'Inversión 1 financiada'!T175</f>
        <v>0</v>
      </c>
      <c r="AJ175" s="125">
        <f>-'Inversión 1 financiada'!U175</f>
        <v>0</v>
      </c>
      <c r="AK175" s="125">
        <f>-'Inversión 1 financiada'!V175</f>
        <v>0</v>
      </c>
      <c r="AL175" s="125">
        <f>-'Inversión 1 financiada'!W175</f>
        <v>0</v>
      </c>
      <c r="AM175" s="125">
        <f>-'Inversión 1 financiada'!X175</f>
        <v>0</v>
      </c>
      <c r="AN175" s="125">
        <f>-'Inversión 1 financiada'!Y175</f>
        <v>0</v>
      </c>
      <c r="AO175" s="125">
        <f>-'Inversión 1 financiada'!Z175</f>
        <v>0</v>
      </c>
      <c r="AP175" s="125">
        <f>-'Inversión 1 financiada'!AA175</f>
        <v>0</v>
      </c>
      <c r="AQ175" s="125">
        <f>-'Inversión 1 financiada'!AB175</f>
        <v>0</v>
      </c>
      <c r="AR175" s="125">
        <f>-'Inversión 1 financiada'!AC175</f>
        <v>0</v>
      </c>
      <c r="AS175" s="125">
        <f>-'Inversión 1 financiada'!AD175</f>
        <v>0</v>
      </c>
      <c r="AT175" s="125">
        <f>-'Inversión 1 financiada'!AE175</f>
        <v>0</v>
      </c>
      <c r="AU175" s="125">
        <f>-'Inversión 1 financiada'!AF175</f>
        <v>0</v>
      </c>
      <c r="AV175" s="125">
        <f>-'Inversión 1 financiada'!AG175</f>
        <v>0</v>
      </c>
      <c r="AW175" s="125">
        <f>-'Inversión 1 financiada'!AH175</f>
        <v>0</v>
      </c>
      <c r="AX175" s="125">
        <f>-'Inversión 1 financiada'!AI175</f>
        <v>0</v>
      </c>
      <c r="AY175" s="125">
        <f>-'Inversión 1 financiada'!AJ175</f>
        <v>0</v>
      </c>
      <c r="AZ175" s="125">
        <f>-'Inversión 1 financiada'!AK175</f>
        <v>0</v>
      </c>
      <c r="BA175" s="125">
        <f>-'Inversión 1 financiada'!AL175</f>
        <v>0</v>
      </c>
      <c r="BB175" s="125">
        <f>-'Inversión 1 financiada'!AM175</f>
        <v>0</v>
      </c>
      <c r="BC175" s="125">
        <f>-'Inversión 1 financiada'!AN175</f>
        <v>0</v>
      </c>
      <c r="BD175" s="125">
        <f>-'Inversión 1 financiada'!AO175</f>
        <v>0</v>
      </c>
      <c r="BE175" s="125">
        <f>-'Inversión 1 financiada'!AP175</f>
        <v>0</v>
      </c>
      <c r="BF175" s="125">
        <f>-'Inversión 1 financiada'!AQ175</f>
        <v>0</v>
      </c>
      <c r="BG175" s="125">
        <f>-'Inversión 1 financiada'!AR175</f>
        <v>0</v>
      </c>
      <c r="BH175" s="125">
        <f>-'Inversión 1 financiada'!AS175</f>
        <v>0</v>
      </c>
      <c r="BI175" s="125">
        <f>-'Inversión 1 financiada'!AT175</f>
        <v>0</v>
      </c>
      <c r="BJ175" s="125">
        <f>-'Inversión 1 financiada'!AU175</f>
        <v>0</v>
      </c>
      <c r="BK175" s="125">
        <f>-'Inversión 1 financiada'!AV175</f>
        <v>0</v>
      </c>
      <c r="BL175" s="125">
        <f>-'Inversión 1 financiada'!AW175</f>
        <v>0</v>
      </c>
      <c r="BM175" s="125">
        <f>-'Inversión 1 financiada'!AX175</f>
        <v>0</v>
      </c>
      <c r="BN175" s="125">
        <f>-'Inversión 1 financiada'!AY175</f>
        <v>0</v>
      </c>
      <c r="BO175" s="125">
        <f>-'Inversión 1 financiada'!AZ175</f>
        <v>0</v>
      </c>
      <c r="BP175" s="125">
        <f>-'Inversión 1 financiada'!BA175</f>
        <v>0</v>
      </c>
      <c r="BQ175" s="125">
        <f>-'Inversión 1 financiada'!BB175</f>
        <v>0</v>
      </c>
      <c r="BR175" s="125">
        <f>-'Inversión 1 financiada'!BC175</f>
        <v>0</v>
      </c>
    </row>
    <row r="176" spans="2:70" x14ac:dyDescent="0.25">
      <c r="B176" s="5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125"/>
      <c r="I176" s="125"/>
      <c r="J176" s="125"/>
      <c r="K176" s="125"/>
      <c r="L176" s="125"/>
      <c r="M176" s="125"/>
      <c r="N176" s="125"/>
      <c r="O176" s="125"/>
      <c r="P176" s="125"/>
      <c r="Q176" s="125"/>
      <c r="R176" s="125"/>
      <c r="S176" s="125"/>
      <c r="T176" s="125"/>
      <c r="U176" s="125"/>
      <c r="V176" s="125"/>
      <c r="W176" s="125">
        <f>-'Inversión 1 financiada'!H176</f>
        <v>0</v>
      </c>
      <c r="X176" s="125">
        <f>-'Inversión 1 financiada'!I176</f>
        <v>0</v>
      </c>
      <c r="Y176" s="125">
        <f>-'Inversión 1 financiada'!J176</f>
        <v>0</v>
      </c>
      <c r="Z176" s="125">
        <f>-'Inversión 1 financiada'!K176</f>
        <v>0</v>
      </c>
      <c r="AA176" s="125">
        <f>-'Inversión 1 financiada'!L176</f>
        <v>0</v>
      </c>
      <c r="AB176" s="125">
        <f>-'Inversión 1 financiada'!M176</f>
        <v>0</v>
      </c>
      <c r="AC176" s="125">
        <f>-'Inversión 1 financiada'!N176</f>
        <v>0</v>
      </c>
      <c r="AD176" s="125">
        <f>-'Inversión 1 financiada'!O176</f>
        <v>0</v>
      </c>
      <c r="AE176" s="125">
        <f>-'Inversión 1 financiada'!P176</f>
        <v>0</v>
      </c>
      <c r="AF176" s="125">
        <f>-'Inversión 1 financiada'!Q176</f>
        <v>0</v>
      </c>
      <c r="AG176" s="125">
        <f>-'Inversión 1 financiada'!R176</f>
        <v>0</v>
      </c>
      <c r="AH176" s="125">
        <f>-'Inversión 1 financiada'!S176</f>
        <v>0</v>
      </c>
      <c r="AI176" s="125">
        <f>-'Inversión 1 financiada'!T176</f>
        <v>0</v>
      </c>
      <c r="AJ176" s="125">
        <f>-'Inversión 1 financiada'!U176</f>
        <v>0</v>
      </c>
      <c r="AK176" s="125">
        <f>-'Inversión 1 financiada'!V176</f>
        <v>0</v>
      </c>
      <c r="AL176" s="125">
        <f>-'Inversión 1 financiada'!W176</f>
        <v>0</v>
      </c>
      <c r="AM176" s="125">
        <f>-'Inversión 1 financiada'!X176</f>
        <v>0</v>
      </c>
      <c r="AN176" s="125">
        <f>-'Inversión 1 financiada'!Y176</f>
        <v>0</v>
      </c>
      <c r="AO176" s="125">
        <f>-'Inversión 1 financiada'!Z176</f>
        <v>0</v>
      </c>
      <c r="AP176" s="125">
        <f>-'Inversión 1 financiada'!AA176</f>
        <v>0</v>
      </c>
      <c r="AQ176" s="125">
        <f>-'Inversión 1 financiada'!AB176</f>
        <v>0</v>
      </c>
      <c r="AR176" s="125">
        <f>-'Inversión 1 financiada'!AC176</f>
        <v>0</v>
      </c>
      <c r="AS176" s="125">
        <f>-'Inversión 1 financiada'!AD176</f>
        <v>0</v>
      </c>
      <c r="AT176" s="125">
        <f>-'Inversión 1 financiada'!AE176</f>
        <v>0</v>
      </c>
      <c r="AU176" s="125">
        <f>-'Inversión 1 financiada'!AF176</f>
        <v>0</v>
      </c>
      <c r="AV176" s="125">
        <f>-'Inversión 1 financiada'!AG176</f>
        <v>0</v>
      </c>
      <c r="AW176" s="125">
        <f>-'Inversión 1 financiada'!AH176</f>
        <v>0</v>
      </c>
      <c r="AX176" s="125">
        <f>-'Inversión 1 financiada'!AI176</f>
        <v>0</v>
      </c>
      <c r="AY176" s="125">
        <f>-'Inversión 1 financiada'!AJ176</f>
        <v>0</v>
      </c>
      <c r="AZ176" s="125">
        <f>-'Inversión 1 financiada'!AK176</f>
        <v>0</v>
      </c>
      <c r="BA176" s="125">
        <f>-'Inversión 1 financiada'!AL176</f>
        <v>0</v>
      </c>
      <c r="BB176" s="125">
        <f>-'Inversión 1 financiada'!AM176</f>
        <v>0</v>
      </c>
      <c r="BC176" s="125">
        <f>-'Inversión 1 financiada'!AN176</f>
        <v>0</v>
      </c>
      <c r="BD176" s="125">
        <f>-'Inversión 1 financiada'!AO176</f>
        <v>0</v>
      </c>
      <c r="BE176" s="125">
        <f>-'Inversión 1 financiada'!AP176</f>
        <v>0</v>
      </c>
      <c r="BF176" s="125">
        <f>-'Inversión 1 financiada'!AQ176</f>
        <v>0</v>
      </c>
      <c r="BG176" s="125">
        <f>-'Inversión 1 financiada'!AR176</f>
        <v>0</v>
      </c>
      <c r="BH176" s="125">
        <f>-'Inversión 1 financiada'!AS176</f>
        <v>0</v>
      </c>
      <c r="BI176" s="125">
        <f>-'Inversión 1 financiada'!AT176</f>
        <v>0</v>
      </c>
      <c r="BJ176" s="125">
        <f>-'Inversión 1 financiada'!AU176</f>
        <v>0</v>
      </c>
      <c r="BK176" s="125">
        <f>-'Inversión 1 financiada'!AV176</f>
        <v>0</v>
      </c>
      <c r="BL176" s="125">
        <f>-'Inversión 1 financiada'!AW176</f>
        <v>0</v>
      </c>
      <c r="BM176" s="125">
        <f>-'Inversión 1 financiada'!AX176</f>
        <v>0</v>
      </c>
      <c r="BN176" s="125">
        <f>-'Inversión 1 financiada'!AY176</f>
        <v>0</v>
      </c>
      <c r="BO176" s="125">
        <f>-'Inversión 1 financiada'!AZ176</f>
        <v>0</v>
      </c>
      <c r="BP176" s="125">
        <f>-'Inversión 1 financiada'!BA176</f>
        <v>0</v>
      </c>
      <c r="BQ176" s="125">
        <f>-'Inversión 1 financiada'!BB176</f>
        <v>0</v>
      </c>
      <c r="BR176" s="125">
        <f>-'Inversión 1 financiada'!BC176</f>
        <v>0</v>
      </c>
    </row>
    <row r="177" spans="2:70" x14ac:dyDescent="0.25">
      <c r="B177" s="5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125"/>
      <c r="I177" s="125"/>
      <c r="J177" s="125"/>
      <c r="K177" s="125"/>
      <c r="L177" s="125"/>
      <c r="M177" s="125"/>
      <c r="N177" s="125"/>
      <c r="O177" s="125"/>
      <c r="P177" s="125"/>
      <c r="Q177" s="125"/>
      <c r="R177" s="125"/>
      <c r="S177" s="125"/>
      <c r="T177" s="125"/>
      <c r="U177" s="125"/>
      <c r="V177" s="125"/>
      <c r="W177" s="125">
        <f>-'Inversión 1 financiada'!H177</f>
        <v>0</v>
      </c>
      <c r="X177" s="125">
        <f>-'Inversión 1 financiada'!I177</f>
        <v>0</v>
      </c>
      <c r="Y177" s="125">
        <f>-'Inversión 1 financiada'!J177</f>
        <v>0</v>
      </c>
      <c r="Z177" s="125">
        <f>-'Inversión 1 financiada'!K177</f>
        <v>0</v>
      </c>
      <c r="AA177" s="125">
        <f>-'Inversión 1 financiada'!L177</f>
        <v>0</v>
      </c>
      <c r="AB177" s="125">
        <f>-'Inversión 1 financiada'!M177</f>
        <v>0</v>
      </c>
      <c r="AC177" s="125">
        <f>-'Inversión 1 financiada'!N177</f>
        <v>0</v>
      </c>
      <c r="AD177" s="125">
        <f>-'Inversión 1 financiada'!O177</f>
        <v>0</v>
      </c>
      <c r="AE177" s="125">
        <f>-'Inversión 1 financiada'!P177</f>
        <v>0</v>
      </c>
      <c r="AF177" s="125">
        <f>-'Inversión 1 financiada'!Q177</f>
        <v>0</v>
      </c>
      <c r="AG177" s="125">
        <f>-'Inversión 1 financiada'!R177</f>
        <v>0</v>
      </c>
      <c r="AH177" s="125">
        <f>-'Inversión 1 financiada'!S177</f>
        <v>0</v>
      </c>
      <c r="AI177" s="125">
        <f>-'Inversión 1 financiada'!T177</f>
        <v>0</v>
      </c>
      <c r="AJ177" s="125">
        <f>-'Inversión 1 financiada'!U177</f>
        <v>0</v>
      </c>
      <c r="AK177" s="125">
        <f>-'Inversión 1 financiada'!V177</f>
        <v>0</v>
      </c>
      <c r="AL177" s="125">
        <f>-'Inversión 1 financiada'!W177</f>
        <v>0</v>
      </c>
      <c r="AM177" s="125">
        <f>-'Inversión 1 financiada'!X177</f>
        <v>0</v>
      </c>
      <c r="AN177" s="125">
        <f>-'Inversión 1 financiada'!Y177</f>
        <v>0</v>
      </c>
      <c r="AO177" s="125">
        <f>-'Inversión 1 financiada'!Z177</f>
        <v>0</v>
      </c>
      <c r="AP177" s="125">
        <f>-'Inversión 1 financiada'!AA177</f>
        <v>0</v>
      </c>
      <c r="AQ177" s="125">
        <f>-'Inversión 1 financiada'!AB177</f>
        <v>0</v>
      </c>
      <c r="AR177" s="125">
        <f>-'Inversión 1 financiada'!AC177</f>
        <v>0</v>
      </c>
      <c r="AS177" s="125">
        <f>-'Inversión 1 financiada'!AD177</f>
        <v>0</v>
      </c>
      <c r="AT177" s="125">
        <f>-'Inversión 1 financiada'!AE177</f>
        <v>0</v>
      </c>
      <c r="AU177" s="125">
        <f>-'Inversión 1 financiada'!AF177</f>
        <v>0</v>
      </c>
      <c r="AV177" s="125">
        <f>-'Inversión 1 financiada'!AG177</f>
        <v>0</v>
      </c>
      <c r="AW177" s="125">
        <f>-'Inversión 1 financiada'!AH177</f>
        <v>0</v>
      </c>
      <c r="AX177" s="125">
        <f>-'Inversión 1 financiada'!AI177</f>
        <v>0</v>
      </c>
      <c r="AY177" s="125">
        <f>-'Inversión 1 financiada'!AJ177</f>
        <v>0</v>
      </c>
      <c r="AZ177" s="125">
        <f>-'Inversión 1 financiada'!AK177</f>
        <v>0</v>
      </c>
      <c r="BA177" s="125">
        <f>-'Inversión 1 financiada'!AL177</f>
        <v>0</v>
      </c>
      <c r="BB177" s="125">
        <f>-'Inversión 1 financiada'!AM177</f>
        <v>0</v>
      </c>
      <c r="BC177" s="125">
        <f>-'Inversión 1 financiada'!AN177</f>
        <v>0</v>
      </c>
      <c r="BD177" s="125">
        <f>-'Inversión 1 financiada'!AO177</f>
        <v>0</v>
      </c>
      <c r="BE177" s="125">
        <f>-'Inversión 1 financiada'!AP177</f>
        <v>0</v>
      </c>
      <c r="BF177" s="125">
        <f>-'Inversión 1 financiada'!AQ177</f>
        <v>0</v>
      </c>
      <c r="BG177" s="125">
        <f>-'Inversión 1 financiada'!AR177</f>
        <v>0</v>
      </c>
      <c r="BH177" s="125">
        <f>-'Inversión 1 financiada'!AS177</f>
        <v>0</v>
      </c>
      <c r="BI177" s="125">
        <f>-'Inversión 1 financiada'!AT177</f>
        <v>0</v>
      </c>
      <c r="BJ177" s="125">
        <f>-'Inversión 1 financiada'!AU177</f>
        <v>0</v>
      </c>
      <c r="BK177" s="125">
        <f>-'Inversión 1 financiada'!AV177</f>
        <v>0</v>
      </c>
      <c r="BL177" s="125">
        <f>-'Inversión 1 financiada'!AW177</f>
        <v>0</v>
      </c>
      <c r="BM177" s="125">
        <f>-'Inversión 1 financiada'!AX177</f>
        <v>0</v>
      </c>
      <c r="BN177" s="125">
        <f>-'Inversión 1 financiada'!AY177</f>
        <v>0</v>
      </c>
      <c r="BO177" s="125">
        <f>-'Inversión 1 financiada'!AZ177</f>
        <v>0</v>
      </c>
      <c r="BP177" s="125">
        <f>-'Inversión 1 financiada'!BA177</f>
        <v>0</v>
      </c>
      <c r="BQ177" s="125">
        <f>-'Inversión 1 financiada'!BB177</f>
        <v>0</v>
      </c>
      <c r="BR177" s="125">
        <f>-'Inversión 1 financiada'!BC177</f>
        <v>0</v>
      </c>
    </row>
    <row r="178" spans="2:70" x14ac:dyDescent="0.25">
      <c r="B178" s="59" t="s">
        <v>604</v>
      </c>
      <c r="C178" s="62" t="str">
        <f>+VLOOKUP(B178,'resumen UCAP'!$A$5:$O$329,2,0)</f>
        <v>Proyector led 10w</v>
      </c>
      <c r="D178" s="63">
        <f>+'Desmonte Infr. financiada'!D178</f>
        <v>10</v>
      </c>
      <c r="E178" s="63" t="str">
        <f>+VLOOKUP(B178,'resumen UCAP'!$A$5:$O$329,3,0)</f>
        <v>Un</v>
      </c>
      <c r="F178" s="64">
        <f>+VLOOKUP(B178,'resumen UCAP'!$A$5:$O$329,15,0)</f>
        <v>134677</v>
      </c>
      <c r="G178" s="61">
        <v>8</v>
      </c>
      <c r="H178" s="125"/>
      <c r="I178" s="125"/>
      <c r="J178" s="125"/>
      <c r="K178" s="125"/>
      <c r="L178" s="125"/>
      <c r="M178" s="125"/>
      <c r="N178" s="125"/>
      <c r="O178" s="125"/>
      <c r="P178" s="125"/>
      <c r="Q178" s="125"/>
      <c r="R178" s="125"/>
      <c r="S178" s="125"/>
      <c r="T178" s="125"/>
      <c r="U178" s="125"/>
      <c r="V178" s="125"/>
      <c r="W178" s="125">
        <f>-'Inversión 1 financiada'!H178</f>
        <v>0</v>
      </c>
      <c r="X178" s="125">
        <f>-'Inversión 1 financiada'!I178</f>
        <v>0</v>
      </c>
      <c r="Y178" s="125">
        <f>-'Inversión 1 financiada'!J178</f>
        <v>0</v>
      </c>
      <c r="Z178" s="125">
        <f>-'Inversión 1 financiada'!K178</f>
        <v>0</v>
      </c>
      <c r="AA178" s="125">
        <f>-'Inversión 1 financiada'!L178</f>
        <v>0</v>
      </c>
      <c r="AB178" s="125">
        <f>-'Inversión 1 financiada'!M178</f>
        <v>0</v>
      </c>
      <c r="AC178" s="125">
        <f>-'Inversión 1 financiada'!N178</f>
        <v>0</v>
      </c>
      <c r="AD178" s="125">
        <f>-'Inversión 1 financiada'!O178</f>
        <v>0</v>
      </c>
      <c r="AE178" s="125">
        <f>-'Inversión 1 financiada'!P178</f>
        <v>0</v>
      </c>
      <c r="AF178" s="125">
        <f>-'Inversión 1 financiada'!Q178</f>
        <v>0</v>
      </c>
      <c r="AG178" s="125">
        <f>-'Inversión 1 financiada'!R178</f>
        <v>0</v>
      </c>
      <c r="AH178" s="125">
        <f>-'Inversión 1 financiada'!S178</f>
        <v>0</v>
      </c>
      <c r="AI178" s="125">
        <f>-'Inversión 1 financiada'!T178</f>
        <v>0</v>
      </c>
      <c r="AJ178" s="125">
        <f>-'Inversión 1 financiada'!U178</f>
        <v>0</v>
      </c>
      <c r="AK178" s="125">
        <f>-'Inversión 1 financiada'!V178</f>
        <v>0</v>
      </c>
      <c r="AL178" s="125">
        <f>-'Inversión 1 financiada'!W178</f>
        <v>0</v>
      </c>
      <c r="AM178" s="125">
        <f>-'Inversión 1 financiada'!X178</f>
        <v>0</v>
      </c>
      <c r="AN178" s="125">
        <f>-'Inversión 1 financiada'!Y178</f>
        <v>0</v>
      </c>
      <c r="AO178" s="125">
        <f>-'Inversión 1 financiada'!Z178</f>
        <v>0</v>
      </c>
      <c r="AP178" s="125">
        <f>-'Inversión 1 financiada'!AA178</f>
        <v>0</v>
      </c>
      <c r="AQ178" s="125">
        <f>-'Inversión 1 financiada'!AB178</f>
        <v>0</v>
      </c>
      <c r="AR178" s="125">
        <f>-'Inversión 1 financiada'!AC178</f>
        <v>0</v>
      </c>
      <c r="AS178" s="125">
        <f>-'Inversión 1 financiada'!AD178</f>
        <v>0</v>
      </c>
      <c r="AT178" s="125">
        <f>-'Inversión 1 financiada'!AE178</f>
        <v>0</v>
      </c>
      <c r="AU178" s="125">
        <f>-'Inversión 1 financiada'!AF178</f>
        <v>0</v>
      </c>
      <c r="AV178" s="125">
        <f>-'Inversión 1 financiada'!AG178</f>
        <v>0</v>
      </c>
      <c r="AW178" s="125">
        <f>-'Inversión 1 financiada'!AH178</f>
        <v>0</v>
      </c>
      <c r="AX178" s="125">
        <f>-'Inversión 1 financiada'!AI178</f>
        <v>0</v>
      </c>
      <c r="AY178" s="125">
        <f>-'Inversión 1 financiada'!AJ178</f>
        <v>0</v>
      </c>
      <c r="AZ178" s="125">
        <f>-'Inversión 1 financiada'!AK178</f>
        <v>0</v>
      </c>
      <c r="BA178" s="125">
        <f>-'Inversión 1 financiada'!AL178</f>
        <v>0</v>
      </c>
      <c r="BB178" s="125">
        <f>-'Inversión 1 financiada'!AM178</f>
        <v>0</v>
      </c>
      <c r="BC178" s="125">
        <f>-'Inversión 1 financiada'!AN178</f>
        <v>0</v>
      </c>
      <c r="BD178" s="125">
        <f>-'Inversión 1 financiada'!AO178</f>
        <v>0</v>
      </c>
      <c r="BE178" s="125">
        <f>-'Inversión 1 financiada'!AP178</f>
        <v>0</v>
      </c>
      <c r="BF178" s="125">
        <f>-'Inversión 1 financiada'!AQ178</f>
        <v>0</v>
      </c>
      <c r="BG178" s="125">
        <f>-'Inversión 1 financiada'!AR178</f>
        <v>0</v>
      </c>
      <c r="BH178" s="125">
        <f>-'Inversión 1 financiada'!AS178</f>
        <v>0</v>
      </c>
      <c r="BI178" s="125">
        <f>-'Inversión 1 financiada'!AT178</f>
        <v>0</v>
      </c>
      <c r="BJ178" s="125">
        <f>-'Inversión 1 financiada'!AU178</f>
        <v>0</v>
      </c>
      <c r="BK178" s="125">
        <f>-'Inversión 1 financiada'!AV178</f>
        <v>0</v>
      </c>
      <c r="BL178" s="125">
        <f>-'Inversión 1 financiada'!AW178</f>
        <v>0</v>
      </c>
      <c r="BM178" s="125">
        <f>-'Inversión 1 financiada'!AX178</f>
        <v>0</v>
      </c>
      <c r="BN178" s="125">
        <f>-'Inversión 1 financiada'!AY178</f>
        <v>0</v>
      </c>
      <c r="BO178" s="125">
        <f>-'Inversión 1 financiada'!AZ178</f>
        <v>0</v>
      </c>
      <c r="BP178" s="125">
        <f>-'Inversión 1 financiada'!BA178</f>
        <v>0</v>
      </c>
      <c r="BQ178" s="125">
        <f>-'Inversión 1 financiada'!BB178</f>
        <v>0</v>
      </c>
      <c r="BR178" s="125">
        <f>-'Inversión 1 financiada'!BC178</f>
        <v>0</v>
      </c>
    </row>
    <row r="179" spans="2:70" x14ac:dyDescent="0.25">
      <c r="B179" s="59" t="s">
        <v>605</v>
      </c>
      <c r="C179" s="62" t="str">
        <f>+VLOOKUP(B179,'resumen UCAP'!$A$5:$O$329,2,0)</f>
        <v>Luminaria led 80</v>
      </c>
      <c r="D179" s="63">
        <f>+'Desmonte Infr. financiada'!D179</f>
        <v>80</v>
      </c>
      <c r="E179" s="63" t="str">
        <f>+VLOOKUP(B179,'resumen UCAP'!$A$5:$O$329,3,0)</f>
        <v>Un</v>
      </c>
      <c r="F179" s="64">
        <f>+VLOOKUP(B179,'resumen UCAP'!$A$5:$O$329,15,0)</f>
        <v>736002</v>
      </c>
      <c r="G179" s="61">
        <v>8</v>
      </c>
      <c r="H179" s="125"/>
      <c r="I179" s="125"/>
      <c r="J179" s="125"/>
      <c r="K179" s="125"/>
      <c r="L179" s="125"/>
      <c r="M179" s="125"/>
      <c r="N179" s="125"/>
      <c r="O179" s="125"/>
      <c r="P179" s="125"/>
      <c r="Q179" s="125"/>
      <c r="R179" s="125"/>
      <c r="S179" s="125"/>
      <c r="T179" s="125"/>
      <c r="U179" s="125"/>
      <c r="V179" s="125"/>
      <c r="W179" s="125">
        <f>-'Inversión 1 financiada'!H179</f>
        <v>0</v>
      </c>
      <c r="X179" s="125">
        <f>-'Inversión 1 financiada'!I179</f>
        <v>0</v>
      </c>
      <c r="Y179" s="125">
        <f>-'Inversión 1 financiada'!J179</f>
        <v>0</v>
      </c>
      <c r="Z179" s="125">
        <f>-'Inversión 1 financiada'!K179</f>
        <v>0</v>
      </c>
      <c r="AA179" s="125">
        <f>-'Inversión 1 financiada'!L179</f>
        <v>0</v>
      </c>
      <c r="AB179" s="125">
        <f>-'Inversión 1 financiada'!M179</f>
        <v>0</v>
      </c>
      <c r="AC179" s="125">
        <f>-'Inversión 1 financiada'!N179</f>
        <v>0</v>
      </c>
      <c r="AD179" s="125">
        <f>-'Inversión 1 financiada'!O179</f>
        <v>0</v>
      </c>
      <c r="AE179" s="125">
        <f>-'Inversión 1 financiada'!P179</f>
        <v>0</v>
      </c>
      <c r="AF179" s="125">
        <f>-'Inversión 1 financiada'!Q179</f>
        <v>0</v>
      </c>
      <c r="AG179" s="125">
        <f>-'Inversión 1 financiada'!R179</f>
        <v>0</v>
      </c>
      <c r="AH179" s="125">
        <f>-'Inversión 1 financiada'!S179</f>
        <v>0</v>
      </c>
      <c r="AI179" s="125">
        <f>-'Inversión 1 financiada'!T179</f>
        <v>0</v>
      </c>
      <c r="AJ179" s="125">
        <f>-'Inversión 1 financiada'!U179</f>
        <v>0</v>
      </c>
      <c r="AK179" s="125">
        <f>-'Inversión 1 financiada'!V179</f>
        <v>0</v>
      </c>
      <c r="AL179" s="125">
        <f>-'Inversión 1 financiada'!W179</f>
        <v>0</v>
      </c>
      <c r="AM179" s="125">
        <f>-'Inversión 1 financiada'!X179</f>
        <v>0</v>
      </c>
      <c r="AN179" s="125">
        <f>-'Inversión 1 financiada'!Y179</f>
        <v>0</v>
      </c>
      <c r="AO179" s="125">
        <f>-'Inversión 1 financiada'!Z179</f>
        <v>0</v>
      </c>
      <c r="AP179" s="125">
        <f>-'Inversión 1 financiada'!AA179</f>
        <v>0</v>
      </c>
      <c r="AQ179" s="125">
        <f>-'Inversión 1 financiada'!AB179</f>
        <v>0</v>
      </c>
      <c r="AR179" s="125">
        <f>-'Inversión 1 financiada'!AC179</f>
        <v>0</v>
      </c>
      <c r="AS179" s="125">
        <f>-'Inversión 1 financiada'!AD179</f>
        <v>0</v>
      </c>
      <c r="AT179" s="125">
        <f>-'Inversión 1 financiada'!AE179</f>
        <v>0</v>
      </c>
      <c r="AU179" s="125">
        <f>-'Inversión 1 financiada'!AF179</f>
        <v>0</v>
      </c>
      <c r="AV179" s="125">
        <f>-'Inversión 1 financiada'!AG179</f>
        <v>0</v>
      </c>
      <c r="AW179" s="125">
        <f>-'Inversión 1 financiada'!AH179</f>
        <v>0</v>
      </c>
      <c r="AX179" s="125">
        <f>-'Inversión 1 financiada'!AI179</f>
        <v>0</v>
      </c>
      <c r="AY179" s="125">
        <f>-'Inversión 1 financiada'!AJ179</f>
        <v>0</v>
      </c>
      <c r="AZ179" s="125">
        <f>-'Inversión 1 financiada'!AK179</f>
        <v>0</v>
      </c>
      <c r="BA179" s="125">
        <f>-'Inversión 1 financiada'!AL179</f>
        <v>0</v>
      </c>
      <c r="BB179" s="125">
        <f>-'Inversión 1 financiada'!AM179</f>
        <v>0</v>
      </c>
      <c r="BC179" s="125">
        <f>-'Inversión 1 financiada'!AN179</f>
        <v>0</v>
      </c>
      <c r="BD179" s="125">
        <f>-'Inversión 1 financiada'!AO179</f>
        <v>0</v>
      </c>
      <c r="BE179" s="125">
        <f>-'Inversión 1 financiada'!AP179</f>
        <v>0</v>
      </c>
      <c r="BF179" s="125">
        <f>-'Inversión 1 financiada'!AQ179</f>
        <v>0</v>
      </c>
      <c r="BG179" s="125">
        <f>-'Inversión 1 financiada'!AR179</f>
        <v>0</v>
      </c>
      <c r="BH179" s="125">
        <f>-'Inversión 1 financiada'!AS179</f>
        <v>0</v>
      </c>
      <c r="BI179" s="125">
        <f>-'Inversión 1 financiada'!AT179</f>
        <v>0</v>
      </c>
      <c r="BJ179" s="125">
        <f>-'Inversión 1 financiada'!AU179</f>
        <v>0</v>
      </c>
      <c r="BK179" s="125">
        <f>-'Inversión 1 financiada'!AV179</f>
        <v>0</v>
      </c>
      <c r="BL179" s="125">
        <f>-'Inversión 1 financiada'!AW179</f>
        <v>0</v>
      </c>
      <c r="BM179" s="125">
        <f>-'Inversión 1 financiada'!AX179</f>
        <v>0</v>
      </c>
      <c r="BN179" s="125">
        <f>-'Inversión 1 financiada'!AY179</f>
        <v>0</v>
      </c>
      <c r="BO179" s="125">
        <f>-'Inversión 1 financiada'!AZ179</f>
        <v>0</v>
      </c>
      <c r="BP179" s="125">
        <f>-'Inversión 1 financiada'!BA179</f>
        <v>0</v>
      </c>
      <c r="BQ179" s="125">
        <f>-'Inversión 1 financiada'!BB179</f>
        <v>0</v>
      </c>
      <c r="BR179" s="125">
        <f>-'Inversión 1 financiada'!BC179</f>
        <v>0</v>
      </c>
    </row>
    <row r="180" spans="2:70" x14ac:dyDescent="0.25">
      <c r="B180" s="59" t="s">
        <v>606</v>
      </c>
      <c r="C180" s="62" t="str">
        <f>+VLOOKUP(B180,'resumen UCAP'!$A$5:$O$329,2,0)</f>
        <v>Luminaria led 60</v>
      </c>
      <c r="D180" s="63">
        <f>+'Desmonte Infr. financiada'!D180</f>
        <v>60</v>
      </c>
      <c r="E180" s="63" t="str">
        <f>+VLOOKUP(B180,'resumen UCAP'!$A$5:$O$329,3,0)</f>
        <v>Un</v>
      </c>
      <c r="F180" s="64">
        <f>+VLOOKUP(B180,'resumen UCAP'!$A$5:$O$329,15,0)</f>
        <v>736002</v>
      </c>
      <c r="G180" s="61">
        <v>8</v>
      </c>
      <c r="H180" s="125"/>
      <c r="I180" s="125"/>
      <c r="J180" s="125"/>
      <c r="K180" s="125"/>
      <c r="L180" s="125"/>
      <c r="M180" s="125"/>
      <c r="N180" s="125"/>
      <c r="O180" s="125"/>
      <c r="P180" s="125"/>
      <c r="Q180" s="125"/>
      <c r="R180" s="125"/>
      <c r="S180" s="125"/>
      <c r="T180" s="125"/>
      <c r="U180" s="125"/>
      <c r="V180" s="125"/>
      <c r="W180" s="125">
        <f>-'Inversión 1 financiada'!H180</f>
        <v>0</v>
      </c>
      <c r="X180" s="125">
        <f>-'Inversión 1 financiada'!I180</f>
        <v>0</v>
      </c>
      <c r="Y180" s="125">
        <f>-'Inversión 1 financiada'!J180</f>
        <v>0</v>
      </c>
      <c r="Z180" s="125">
        <f>-'Inversión 1 financiada'!K180</f>
        <v>0</v>
      </c>
      <c r="AA180" s="125">
        <f>-'Inversión 1 financiada'!L180</f>
        <v>0</v>
      </c>
      <c r="AB180" s="125">
        <f>-'Inversión 1 financiada'!M180</f>
        <v>0</v>
      </c>
      <c r="AC180" s="125">
        <f>-'Inversión 1 financiada'!N180</f>
        <v>0</v>
      </c>
      <c r="AD180" s="125">
        <f>-'Inversión 1 financiada'!O180</f>
        <v>0</v>
      </c>
      <c r="AE180" s="125">
        <f>-'Inversión 1 financiada'!P180</f>
        <v>0</v>
      </c>
      <c r="AF180" s="125">
        <f>-'Inversión 1 financiada'!Q180</f>
        <v>0</v>
      </c>
      <c r="AG180" s="125">
        <f>-'Inversión 1 financiada'!R180</f>
        <v>0</v>
      </c>
      <c r="AH180" s="125">
        <f>-'Inversión 1 financiada'!S180</f>
        <v>0</v>
      </c>
      <c r="AI180" s="125">
        <f>-'Inversión 1 financiada'!T180</f>
        <v>0</v>
      </c>
      <c r="AJ180" s="125">
        <f>-'Inversión 1 financiada'!U180</f>
        <v>0</v>
      </c>
      <c r="AK180" s="125">
        <f>-'Inversión 1 financiada'!V180</f>
        <v>0</v>
      </c>
      <c r="AL180" s="125">
        <f>-'Inversión 1 financiada'!W180</f>
        <v>0</v>
      </c>
      <c r="AM180" s="125">
        <f>-'Inversión 1 financiada'!X180</f>
        <v>0</v>
      </c>
      <c r="AN180" s="125">
        <f>-'Inversión 1 financiada'!Y180</f>
        <v>0</v>
      </c>
      <c r="AO180" s="125">
        <f>-'Inversión 1 financiada'!Z180</f>
        <v>0</v>
      </c>
      <c r="AP180" s="125">
        <f>-'Inversión 1 financiada'!AA180</f>
        <v>0</v>
      </c>
      <c r="AQ180" s="125">
        <f>-'Inversión 1 financiada'!AB180</f>
        <v>0</v>
      </c>
      <c r="AR180" s="125">
        <f>-'Inversión 1 financiada'!AC180</f>
        <v>0</v>
      </c>
      <c r="AS180" s="125">
        <f>-'Inversión 1 financiada'!AD180</f>
        <v>0</v>
      </c>
      <c r="AT180" s="125">
        <f>-'Inversión 1 financiada'!AE180</f>
        <v>0</v>
      </c>
      <c r="AU180" s="125">
        <f>-'Inversión 1 financiada'!AF180</f>
        <v>0</v>
      </c>
      <c r="AV180" s="125">
        <f>-'Inversión 1 financiada'!AG180</f>
        <v>0</v>
      </c>
      <c r="AW180" s="125">
        <f>-'Inversión 1 financiada'!AH180</f>
        <v>0</v>
      </c>
      <c r="AX180" s="125">
        <f>-'Inversión 1 financiada'!AI180</f>
        <v>0</v>
      </c>
      <c r="AY180" s="125">
        <f>-'Inversión 1 financiada'!AJ180</f>
        <v>0</v>
      </c>
      <c r="AZ180" s="125">
        <f>-'Inversión 1 financiada'!AK180</f>
        <v>0</v>
      </c>
      <c r="BA180" s="125">
        <f>-'Inversión 1 financiada'!AL180</f>
        <v>0</v>
      </c>
      <c r="BB180" s="125">
        <f>-'Inversión 1 financiada'!AM180</f>
        <v>0</v>
      </c>
      <c r="BC180" s="125">
        <f>-'Inversión 1 financiada'!AN180</f>
        <v>0</v>
      </c>
      <c r="BD180" s="125">
        <f>-'Inversión 1 financiada'!AO180</f>
        <v>0</v>
      </c>
      <c r="BE180" s="125">
        <f>-'Inversión 1 financiada'!AP180</f>
        <v>0</v>
      </c>
      <c r="BF180" s="125">
        <f>-'Inversión 1 financiada'!AQ180</f>
        <v>0</v>
      </c>
      <c r="BG180" s="125">
        <f>-'Inversión 1 financiada'!AR180</f>
        <v>0</v>
      </c>
      <c r="BH180" s="125">
        <f>-'Inversión 1 financiada'!AS180</f>
        <v>0</v>
      </c>
      <c r="BI180" s="125">
        <f>-'Inversión 1 financiada'!AT180</f>
        <v>0</v>
      </c>
      <c r="BJ180" s="125">
        <f>-'Inversión 1 financiada'!AU180</f>
        <v>0</v>
      </c>
      <c r="BK180" s="125">
        <f>-'Inversión 1 financiada'!AV180</f>
        <v>0</v>
      </c>
      <c r="BL180" s="125">
        <f>-'Inversión 1 financiada'!AW180</f>
        <v>0</v>
      </c>
      <c r="BM180" s="125">
        <f>-'Inversión 1 financiada'!AX180</f>
        <v>0</v>
      </c>
      <c r="BN180" s="125">
        <f>-'Inversión 1 financiada'!AY180</f>
        <v>0</v>
      </c>
      <c r="BO180" s="125">
        <f>-'Inversión 1 financiada'!AZ180</f>
        <v>0</v>
      </c>
      <c r="BP180" s="125">
        <f>-'Inversión 1 financiada'!BA180</f>
        <v>0</v>
      </c>
      <c r="BQ180" s="125">
        <f>-'Inversión 1 financiada'!BB180</f>
        <v>0</v>
      </c>
      <c r="BR180" s="125">
        <f>-'Inversión 1 financiada'!BC180</f>
        <v>0</v>
      </c>
    </row>
    <row r="181" spans="2:70" x14ac:dyDescent="0.25">
      <c r="B181" s="5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125"/>
      <c r="I181" s="125"/>
      <c r="J181" s="125"/>
      <c r="K181" s="125"/>
      <c r="L181" s="125"/>
      <c r="M181" s="125"/>
      <c r="N181" s="125"/>
      <c r="O181" s="125"/>
      <c r="P181" s="125"/>
      <c r="Q181" s="125"/>
      <c r="R181" s="125"/>
      <c r="S181" s="125"/>
      <c r="T181" s="125"/>
      <c r="U181" s="125"/>
      <c r="V181" s="125"/>
      <c r="W181" s="125">
        <f>-'Inversión 1 financiada'!H181</f>
        <v>0</v>
      </c>
      <c r="X181" s="125">
        <f>-'Inversión 1 financiada'!I181</f>
        <v>0</v>
      </c>
      <c r="Y181" s="125">
        <f>-'Inversión 1 financiada'!J181</f>
        <v>0</v>
      </c>
      <c r="Z181" s="125">
        <f>-'Inversión 1 financiada'!K181</f>
        <v>0</v>
      </c>
      <c r="AA181" s="125">
        <f>-'Inversión 1 financiada'!L181</f>
        <v>0</v>
      </c>
      <c r="AB181" s="125">
        <f>-'Inversión 1 financiada'!M181</f>
        <v>0</v>
      </c>
      <c r="AC181" s="125">
        <f>-'Inversión 1 financiada'!N181</f>
        <v>0</v>
      </c>
      <c r="AD181" s="125">
        <f>-'Inversión 1 financiada'!O181</f>
        <v>0</v>
      </c>
      <c r="AE181" s="125">
        <f>-'Inversión 1 financiada'!P181</f>
        <v>0</v>
      </c>
      <c r="AF181" s="125">
        <f>-'Inversión 1 financiada'!Q181</f>
        <v>0</v>
      </c>
      <c r="AG181" s="125">
        <f>-'Inversión 1 financiada'!R181</f>
        <v>0</v>
      </c>
      <c r="AH181" s="125">
        <f>-'Inversión 1 financiada'!S181</f>
        <v>0</v>
      </c>
      <c r="AI181" s="125">
        <f>-'Inversión 1 financiada'!T181</f>
        <v>0</v>
      </c>
      <c r="AJ181" s="125">
        <f>-'Inversión 1 financiada'!U181</f>
        <v>0</v>
      </c>
      <c r="AK181" s="125">
        <f>-'Inversión 1 financiada'!V181</f>
        <v>0</v>
      </c>
      <c r="AL181" s="125">
        <f>-'Inversión 1 financiada'!W181</f>
        <v>0</v>
      </c>
      <c r="AM181" s="125">
        <f>-'Inversión 1 financiada'!X181</f>
        <v>0</v>
      </c>
      <c r="AN181" s="125">
        <f>-'Inversión 1 financiada'!Y181</f>
        <v>0</v>
      </c>
      <c r="AO181" s="125">
        <f>-'Inversión 1 financiada'!Z181</f>
        <v>0</v>
      </c>
      <c r="AP181" s="125">
        <f>-'Inversión 1 financiada'!AA181</f>
        <v>0</v>
      </c>
      <c r="AQ181" s="125">
        <f>-'Inversión 1 financiada'!AB181</f>
        <v>0</v>
      </c>
      <c r="AR181" s="125">
        <f>-'Inversión 1 financiada'!AC181</f>
        <v>0</v>
      </c>
      <c r="AS181" s="125">
        <f>-'Inversión 1 financiada'!AD181</f>
        <v>0</v>
      </c>
      <c r="AT181" s="125">
        <f>-'Inversión 1 financiada'!AE181</f>
        <v>0</v>
      </c>
      <c r="AU181" s="125">
        <f>-'Inversión 1 financiada'!AF181</f>
        <v>0</v>
      </c>
      <c r="AV181" s="125">
        <f>-'Inversión 1 financiada'!AG181</f>
        <v>0</v>
      </c>
      <c r="AW181" s="125">
        <f>-'Inversión 1 financiada'!AH181</f>
        <v>0</v>
      </c>
      <c r="AX181" s="125">
        <f>-'Inversión 1 financiada'!AI181</f>
        <v>0</v>
      </c>
      <c r="AY181" s="125">
        <f>-'Inversión 1 financiada'!AJ181</f>
        <v>0</v>
      </c>
      <c r="AZ181" s="125">
        <f>-'Inversión 1 financiada'!AK181</f>
        <v>0</v>
      </c>
      <c r="BA181" s="125">
        <f>-'Inversión 1 financiada'!AL181</f>
        <v>0</v>
      </c>
      <c r="BB181" s="125">
        <f>-'Inversión 1 financiada'!AM181</f>
        <v>0</v>
      </c>
      <c r="BC181" s="125">
        <f>-'Inversión 1 financiada'!AN181</f>
        <v>0</v>
      </c>
      <c r="BD181" s="125">
        <f>-'Inversión 1 financiada'!AO181</f>
        <v>0</v>
      </c>
      <c r="BE181" s="125">
        <f>-'Inversión 1 financiada'!AP181</f>
        <v>0</v>
      </c>
      <c r="BF181" s="125">
        <f>-'Inversión 1 financiada'!AQ181</f>
        <v>0</v>
      </c>
      <c r="BG181" s="125">
        <f>-'Inversión 1 financiada'!AR181</f>
        <v>0</v>
      </c>
      <c r="BH181" s="125">
        <f>-'Inversión 1 financiada'!AS181</f>
        <v>0</v>
      </c>
      <c r="BI181" s="125">
        <f>-'Inversión 1 financiada'!AT181</f>
        <v>0</v>
      </c>
      <c r="BJ181" s="125">
        <f>-'Inversión 1 financiada'!AU181</f>
        <v>0</v>
      </c>
      <c r="BK181" s="125">
        <f>-'Inversión 1 financiada'!AV181</f>
        <v>0</v>
      </c>
      <c r="BL181" s="125">
        <f>-'Inversión 1 financiada'!AW181</f>
        <v>0</v>
      </c>
      <c r="BM181" s="125">
        <f>-'Inversión 1 financiada'!AX181</f>
        <v>0</v>
      </c>
      <c r="BN181" s="125">
        <f>-'Inversión 1 financiada'!AY181</f>
        <v>0</v>
      </c>
      <c r="BO181" s="125">
        <f>-'Inversión 1 financiada'!AZ181</f>
        <v>0</v>
      </c>
      <c r="BP181" s="125">
        <f>-'Inversión 1 financiada'!BA181</f>
        <v>0</v>
      </c>
      <c r="BQ181" s="125">
        <f>-'Inversión 1 financiada'!BB181</f>
        <v>0</v>
      </c>
      <c r="BR181" s="125">
        <f>-'Inversión 1 financiada'!BC181</f>
        <v>0</v>
      </c>
    </row>
    <row r="182" spans="2:70" x14ac:dyDescent="0.25">
      <c r="B182" s="5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125"/>
      <c r="I182" s="125"/>
      <c r="J182" s="125"/>
      <c r="K182" s="125"/>
      <c r="L182" s="125"/>
      <c r="M182" s="125"/>
      <c r="N182" s="125"/>
      <c r="O182" s="125"/>
      <c r="P182" s="125"/>
      <c r="Q182" s="125"/>
      <c r="R182" s="125"/>
      <c r="S182" s="125"/>
      <c r="T182" s="125"/>
      <c r="U182" s="125"/>
      <c r="V182" s="125"/>
      <c r="W182" s="125">
        <f>-'Inversión 1 financiada'!H182</f>
        <v>-34</v>
      </c>
      <c r="X182" s="125">
        <f>-'Inversión 1 financiada'!I182</f>
        <v>0</v>
      </c>
      <c r="Y182" s="125">
        <f>-'Inversión 1 financiada'!J182</f>
        <v>0</v>
      </c>
      <c r="Z182" s="125">
        <f>-'Inversión 1 financiada'!K182</f>
        <v>0</v>
      </c>
      <c r="AA182" s="125">
        <f>-'Inversión 1 financiada'!L182</f>
        <v>0</v>
      </c>
      <c r="AB182" s="125">
        <f>-'Inversión 1 financiada'!M182</f>
        <v>0</v>
      </c>
      <c r="AC182" s="125">
        <f>-'Inversión 1 financiada'!N182</f>
        <v>0</v>
      </c>
      <c r="AD182" s="125">
        <f>-'Inversión 1 financiada'!O182</f>
        <v>0</v>
      </c>
      <c r="AE182" s="125">
        <f>-'Inversión 1 financiada'!P182</f>
        <v>0</v>
      </c>
      <c r="AF182" s="125">
        <f>-'Inversión 1 financiada'!Q182</f>
        <v>0</v>
      </c>
      <c r="AG182" s="125">
        <f>-'Inversión 1 financiada'!R182</f>
        <v>0</v>
      </c>
      <c r="AH182" s="125">
        <f>-'Inversión 1 financiada'!S182</f>
        <v>0</v>
      </c>
      <c r="AI182" s="125">
        <f>-'Inversión 1 financiada'!T182</f>
        <v>0</v>
      </c>
      <c r="AJ182" s="125">
        <f>-'Inversión 1 financiada'!U182</f>
        <v>0</v>
      </c>
      <c r="AK182" s="125">
        <f>-'Inversión 1 financiada'!V182</f>
        <v>0</v>
      </c>
      <c r="AL182" s="125">
        <f>-'Inversión 1 financiada'!W182</f>
        <v>0</v>
      </c>
      <c r="AM182" s="125">
        <f>-'Inversión 1 financiada'!X182</f>
        <v>0</v>
      </c>
      <c r="AN182" s="125">
        <f>-'Inversión 1 financiada'!Y182</f>
        <v>0</v>
      </c>
      <c r="AO182" s="125">
        <f>-'Inversión 1 financiada'!Z182</f>
        <v>0</v>
      </c>
      <c r="AP182" s="125">
        <f>-'Inversión 1 financiada'!AA182</f>
        <v>0</v>
      </c>
      <c r="AQ182" s="125">
        <f>-'Inversión 1 financiada'!AB182</f>
        <v>0</v>
      </c>
      <c r="AR182" s="125">
        <f>-'Inversión 1 financiada'!AC182</f>
        <v>0</v>
      </c>
      <c r="AS182" s="125">
        <f>-'Inversión 1 financiada'!AD182</f>
        <v>0</v>
      </c>
      <c r="AT182" s="125">
        <f>-'Inversión 1 financiada'!AE182</f>
        <v>0</v>
      </c>
      <c r="AU182" s="125">
        <f>-'Inversión 1 financiada'!AF182</f>
        <v>0</v>
      </c>
      <c r="AV182" s="125">
        <f>-'Inversión 1 financiada'!AG182</f>
        <v>0</v>
      </c>
      <c r="AW182" s="125">
        <f>-'Inversión 1 financiada'!AH182</f>
        <v>0</v>
      </c>
      <c r="AX182" s="125">
        <f>-'Inversión 1 financiada'!AI182</f>
        <v>0</v>
      </c>
      <c r="AY182" s="125">
        <f>-'Inversión 1 financiada'!AJ182</f>
        <v>0</v>
      </c>
      <c r="AZ182" s="125">
        <f>-'Inversión 1 financiada'!AK182</f>
        <v>0</v>
      </c>
      <c r="BA182" s="125">
        <f>-'Inversión 1 financiada'!AL182</f>
        <v>0</v>
      </c>
      <c r="BB182" s="125">
        <f>-'Inversión 1 financiada'!AM182</f>
        <v>0</v>
      </c>
      <c r="BC182" s="125">
        <f>-'Inversión 1 financiada'!AN182</f>
        <v>0</v>
      </c>
      <c r="BD182" s="125">
        <f>-'Inversión 1 financiada'!AO182</f>
        <v>0</v>
      </c>
      <c r="BE182" s="125">
        <f>-'Inversión 1 financiada'!AP182</f>
        <v>0</v>
      </c>
      <c r="BF182" s="125">
        <f>-'Inversión 1 financiada'!AQ182</f>
        <v>0</v>
      </c>
      <c r="BG182" s="125">
        <f>-'Inversión 1 financiada'!AR182</f>
        <v>0</v>
      </c>
      <c r="BH182" s="125">
        <f>-'Inversión 1 financiada'!AS182</f>
        <v>0</v>
      </c>
      <c r="BI182" s="125">
        <f>-'Inversión 1 financiada'!AT182</f>
        <v>0</v>
      </c>
      <c r="BJ182" s="125">
        <f>-'Inversión 1 financiada'!AU182</f>
        <v>0</v>
      </c>
      <c r="BK182" s="125">
        <f>-'Inversión 1 financiada'!AV182</f>
        <v>0</v>
      </c>
      <c r="BL182" s="125">
        <f>-'Inversión 1 financiada'!AW182</f>
        <v>0</v>
      </c>
      <c r="BM182" s="125">
        <f>-'Inversión 1 financiada'!AX182</f>
        <v>0</v>
      </c>
      <c r="BN182" s="125">
        <f>-'Inversión 1 financiada'!AY182</f>
        <v>0</v>
      </c>
      <c r="BO182" s="125">
        <f>-'Inversión 1 financiada'!AZ182</f>
        <v>0</v>
      </c>
      <c r="BP182" s="125">
        <f>-'Inversión 1 financiada'!BA182</f>
        <v>0</v>
      </c>
      <c r="BQ182" s="125">
        <f>-'Inversión 1 financiada'!BB182</f>
        <v>0</v>
      </c>
      <c r="BR182" s="125">
        <f>-'Inversión 1 financiada'!BC182</f>
        <v>0</v>
      </c>
    </row>
    <row r="183" spans="2:70" x14ac:dyDescent="0.25">
      <c r="B183" s="5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125"/>
      <c r="I183" s="125"/>
      <c r="J183" s="125"/>
      <c r="K183" s="125"/>
      <c r="L183" s="125"/>
      <c r="M183" s="125"/>
      <c r="N183" s="125"/>
      <c r="O183" s="125"/>
      <c r="P183" s="125"/>
      <c r="Q183" s="125"/>
      <c r="R183" s="125"/>
      <c r="S183" s="125"/>
      <c r="T183" s="125"/>
      <c r="U183" s="125"/>
      <c r="V183" s="125"/>
      <c r="W183" s="125">
        <f>-'Inversión 1 financiada'!H183</f>
        <v>-4</v>
      </c>
      <c r="X183" s="125">
        <f>-'Inversión 1 financiada'!I183</f>
        <v>0</v>
      </c>
      <c r="Y183" s="125">
        <f>-'Inversión 1 financiada'!J183</f>
        <v>0</v>
      </c>
      <c r="Z183" s="125">
        <f>-'Inversión 1 financiada'!K183</f>
        <v>0</v>
      </c>
      <c r="AA183" s="125">
        <f>-'Inversión 1 financiada'!L183</f>
        <v>0</v>
      </c>
      <c r="AB183" s="125">
        <f>-'Inversión 1 financiada'!M183</f>
        <v>0</v>
      </c>
      <c r="AC183" s="125">
        <f>-'Inversión 1 financiada'!N183</f>
        <v>0</v>
      </c>
      <c r="AD183" s="125">
        <f>-'Inversión 1 financiada'!O183</f>
        <v>0</v>
      </c>
      <c r="AE183" s="125">
        <f>-'Inversión 1 financiada'!P183</f>
        <v>0</v>
      </c>
      <c r="AF183" s="125">
        <f>-'Inversión 1 financiada'!Q183</f>
        <v>0</v>
      </c>
      <c r="AG183" s="125">
        <f>-'Inversión 1 financiada'!R183</f>
        <v>0</v>
      </c>
      <c r="AH183" s="125">
        <f>-'Inversión 1 financiada'!S183</f>
        <v>0</v>
      </c>
      <c r="AI183" s="125">
        <f>-'Inversión 1 financiada'!T183</f>
        <v>0</v>
      </c>
      <c r="AJ183" s="125">
        <f>-'Inversión 1 financiada'!U183</f>
        <v>0</v>
      </c>
      <c r="AK183" s="125">
        <f>-'Inversión 1 financiada'!V183</f>
        <v>0</v>
      </c>
      <c r="AL183" s="125">
        <f>-'Inversión 1 financiada'!W183</f>
        <v>0</v>
      </c>
      <c r="AM183" s="125">
        <f>-'Inversión 1 financiada'!X183</f>
        <v>0</v>
      </c>
      <c r="AN183" s="125">
        <f>-'Inversión 1 financiada'!Y183</f>
        <v>0</v>
      </c>
      <c r="AO183" s="125">
        <f>-'Inversión 1 financiada'!Z183</f>
        <v>0</v>
      </c>
      <c r="AP183" s="125">
        <f>-'Inversión 1 financiada'!AA183</f>
        <v>0</v>
      </c>
      <c r="AQ183" s="125">
        <f>-'Inversión 1 financiada'!AB183</f>
        <v>0</v>
      </c>
      <c r="AR183" s="125">
        <f>-'Inversión 1 financiada'!AC183</f>
        <v>0</v>
      </c>
      <c r="AS183" s="125">
        <f>-'Inversión 1 financiada'!AD183</f>
        <v>0</v>
      </c>
      <c r="AT183" s="125">
        <f>-'Inversión 1 financiada'!AE183</f>
        <v>0</v>
      </c>
      <c r="AU183" s="125">
        <f>-'Inversión 1 financiada'!AF183</f>
        <v>0</v>
      </c>
      <c r="AV183" s="125">
        <f>-'Inversión 1 financiada'!AG183</f>
        <v>0</v>
      </c>
      <c r="AW183" s="125">
        <f>-'Inversión 1 financiada'!AH183</f>
        <v>0</v>
      </c>
      <c r="AX183" s="125">
        <f>-'Inversión 1 financiada'!AI183</f>
        <v>0</v>
      </c>
      <c r="AY183" s="125">
        <f>-'Inversión 1 financiada'!AJ183</f>
        <v>0</v>
      </c>
      <c r="AZ183" s="125">
        <f>-'Inversión 1 financiada'!AK183</f>
        <v>0</v>
      </c>
      <c r="BA183" s="125">
        <f>-'Inversión 1 financiada'!AL183</f>
        <v>0</v>
      </c>
      <c r="BB183" s="125">
        <f>-'Inversión 1 financiada'!AM183</f>
        <v>0</v>
      </c>
      <c r="BC183" s="125">
        <f>-'Inversión 1 financiada'!AN183</f>
        <v>0</v>
      </c>
      <c r="BD183" s="125">
        <f>-'Inversión 1 financiada'!AO183</f>
        <v>0</v>
      </c>
      <c r="BE183" s="125">
        <f>-'Inversión 1 financiada'!AP183</f>
        <v>0</v>
      </c>
      <c r="BF183" s="125">
        <f>-'Inversión 1 financiada'!AQ183</f>
        <v>0</v>
      </c>
      <c r="BG183" s="125">
        <f>-'Inversión 1 financiada'!AR183</f>
        <v>0</v>
      </c>
      <c r="BH183" s="125">
        <f>-'Inversión 1 financiada'!AS183</f>
        <v>0</v>
      </c>
      <c r="BI183" s="125">
        <f>-'Inversión 1 financiada'!AT183</f>
        <v>0</v>
      </c>
      <c r="BJ183" s="125">
        <f>-'Inversión 1 financiada'!AU183</f>
        <v>0</v>
      </c>
      <c r="BK183" s="125">
        <f>-'Inversión 1 financiada'!AV183</f>
        <v>0</v>
      </c>
      <c r="BL183" s="125">
        <f>-'Inversión 1 financiada'!AW183</f>
        <v>0</v>
      </c>
      <c r="BM183" s="125">
        <f>-'Inversión 1 financiada'!AX183</f>
        <v>0</v>
      </c>
      <c r="BN183" s="125">
        <f>-'Inversión 1 financiada'!AY183</f>
        <v>0</v>
      </c>
      <c r="BO183" s="125">
        <f>-'Inversión 1 financiada'!AZ183</f>
        <v>0</v>
      </c>
      <c r="BP183" s="125">
        <f>-'Inversión 1 financiada'!BA183</f>
        <v>0</v>
      </c>
      <c r="BQ183" s="125">
        <f>-'Inversión 1 financiada'!BB183</f>
        <v>0</v>
      </c>
      <c r="BR183" s="125">
        <f>-'Inversión 1 financiada'!BC183</f>
        <v>0</v>
      </c>
    </row>
    <row r="184" spans="2:70" x14ac:dyDescent="0.25">
      <c r="B184" s="5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125"/>
      <c r="I184" s="125"/>
      <c r="J184" s="125"/>
      <c r="K184" s="125"/>
      <c r="L184" s="125"/>
      <c r="M184" s="125"/>
      <c r="N184" s="125"/>
      <c r="O184" s="125"/>
      <c r="P184" s="125"/>
      <c r="Q184" s="125"/>
      <c r="R184" s="125"/>
      <c r="S184" s="125"/>
      <c r="T184" s="125"/>
      <c r="U184" s="125"/>
      <c r="V184" s="125"/>
      <c r="W184" s="125">
        <f>-'Inversión 1 financiada'!H184</f>
        <v>-19</v>
      </c>
      <c r="X184" s="125">
        <f>-'Inversión 1 financiada'!I184</f>
        <v>0</v>
      </c>
      <c r="Y184" s="125">
        <f>-'Inversión 1 financiada'!J184</f>
        <v>0</v>
      </c>
      <c r="Z184" s="125">
        <f>-'Inversión 1 financiada'!K184</f>
        <v>0</v>
      </c>
      <c r="AA184" s="125">
        <f>-'Inversión 1 financiada'!L184</f>
        <v>0</v>
      </c>
      <c r="AB184" s="125">
        <f>-'Inversión 1 financiada'!M184</f>
        <v>0</v>
      </c>
      <c r="AC184" s="125">
        <f>-'Inversión 1 financiada'!N184</f>
        <v>0</v>
      </c>
      <c r="AD184" s="125">
        <f>-'Inversión 1 financiada'!O184</f>
        <v>0</v>
      </c>
      <c r="AE184" s="125">
        <f>-'Inversión 1 financiada'!P184</f>
        <v>0</v>
      </c>
      <c r="AF184" s="125">
        <f>-'Inversión 1 financiada'!Q184</f>
        <v>0</v>
      </c>
      <c r="AG184" s="125">
        <f>-'Inversión 1 financiada'!R184</f>
        <v>0</v>
      </c>
      <c r="AH184" s="125">
        <f>-'Inversión 1 financiada'!S184</f>
        <v>0</v>
      </c>
      <c r="AI184" s="125">
        <f>-'Inversión 1 financiada'!T184</f>
        <v>0</v>
      </c>
      <c r="AJ184" s="125">
        <f>-'Inversión 1 financiada'!U184</f>
        <v>0</v>
      </c>
      <c r="AK184" s="125">
        <f>-'Inversión 1 financiada'!V184</f>
        <v>0</v>
      </c>
      <c r="AL184" s="125">
        <f>-'Inversión 1 financiada'!W184</f>
        <v>0</v>
      </c>
      <c r="AM184" s="125">
        <f>-'Inversión 1 financiada'!X184</f>
        <v>0</v>
      </c>
      <c r="AN184" s="125">
        <f>-'Inversión 1 financiada'!Y184</f>
        <v>0</v>
      </c>
      <c r="AO184" s="125">
        <f>-'Inversión 1 financiada'!Z184</f>
        <v>0</v>
      </c>
      <c r="AP184" s="125">
        <f>-'Inversión 1 financiada'!AA184</f>
        <v>0</v>
      </c>
      <c r="AQ184" s="125">
        <f>-'Inversión 1 financiada'!AB184</f>
        <v>0</v>
      </c>
      <c r="AR184" s="125">
        <f>-'Inversión 1 financiada'!AC184</f>
        <v>0</v>
      </c>
      <c r="AS184" s="125">
        <f>-'Inversión 1 financiada'!AD184</f>
        <v>0</v>
      </c>
      <c r="AT184" s="125">
        <f>-'Inversión 1 financiada'!AE184</f>
        <v>0</v>
      </c>
      <c r="AU184" s="125">
        <f>-'Inversión 1 financiada'!AF184</f>
        <v>0</v>
      </c>
      <c r="AV184" s="125">
        <f>-'Inversión 1 financiada'!AG184</f>
        <v>0</v>
      </c>
      <c r="AW184" s="125">
        <f>-'Inversión 1 financiada'!AH184</f>
        <v>0</v>
      </c>
      <c r="AX184" s="125">
        <f>-'Inversión 1 financiada'!AI184</f>
        <v>0</v>
      </c>
      <c r="AY184" s="125">
        <f>-'Inversión 1 financiada'!AJ184</f>
        <v>0</v>
      </c>
      <c r="AZ184" s="125">
        <f>-'Inversión 1 financiada'!AK184</f>
        <v>0</v>
      </c>
      <c r="BA184" s="125">
        <f>-'Inversión 1 financiada'!AL184</f>
        <v>0</v>
      </c>
      <c r="BB184" s="125">
        <f>-'Inversión 1 financiada'!AM184</f>
        <v>0</v>
      </c>
      <c r="BC184" s="125">
        <f>-'Inversión 1 financiada'!AN184</f>
        <v>0</v>
      </c>
      <c r="BD184" s="125">
        <f>-'Inversión 1 financiada'!AO184</f>
        <v>0</v>
      </c>
      <c r="BE184" s="125">
        <f>-'Inversión 1 financiada'!AP184</f>
        <v>0</v>
      </c>
      <c r="BF184" s="125">
        <f>-'Inversión 1 financiada'!AQ184</f>
        <v>0</v>
      </c>
      <c r="BG184" s="125">
        <f>-'Inversión 1 financiada'!AR184</f>
        <v>0</v>
      </c>
      <c r="BH184" s="125">
        <f>-'Inversión 1 financiada'!AS184</f>
        <v>0</v>
      </c>
      <c r="BI184" s="125">
        <f>-'Inversión 1 financiada'!AT184</f>
        <v>0</v>
      </c>
      <c r="BJ184" s="125">
        <f>-'Inversión 1 financiada'!AU184</f>
        <v>0</v>
      </c>
      <c r="BK184" s="125">
        <f>-'Inversión 1 financiada'!AV184</f>
        <v>0</v>
      </c>
      <c r="BL184" s="125">
        <f>-'Inversión 1 financiada'!AW184</f>
        <v>0</v>
      </c>
      <c r="BM184" s="125">
        <f>-'Inversión 1 financiada'!AX184</f>
        <v>0</v>
      </c>
      <c r="BN184" s="125">
        <f>-'Inversión 1 financiada'!AY184</f>
        <v>0</v>
      </c>
      <c r="BO184" s="125">
        <f>-'Inversión 1 financiada'!AZ184</f>
        <v>0</v>
      </c>
      <c r="BP184" s="125">
        <f>-'Inversión 1 financiada'!BA184</f>
        <v>0</v>
      </c>
      <c r="BQ184" s="125">
        <f>-'Inversión 1 financiada'!BB184</f>
        <v>0</v>
      </c>
      <c r="BR184" s="125">
        <f>-'Inversión 1 financiada'!BC184</f>
        <v>0</v>
      </c>
    </row>
    <row r="185" spans="2:70" x14ac:dyDescent="0.25">
      <c r="B185" s="5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125"/>
      <c r="I185" s="125"/>
      <c r="J185" s="125"/>
      <c r="K185" s="125"/>
      <c r="L185" s="125"/>
      <c r="M185" s="125"/>
      <c r="N185" s="125"/>
      <c r="O185" s="125"/>
      <c r="P185" s="125"/>
      <c r="Q185" s="125"/>
      <c r="R185" s="125"/>
      <c r="S185" s="125"/>
      <c r="T185" s="125"/>
      <c r="U185" s="125"/>
      <c r="V185" s="125"/>
      <c r="W185" s="125">
        <f>-'Inversión 1 financiada'!H185</f>
        <v>-2</v>
      </c>
      <c r="X185" s="125">
        <f>-'Inversión 1 financiada'!I185</f>
        <v>0</v>
      </c>
      <c r="Y185" s="125">
        <f>-'Inversión 1 financiada'!J185</f>
        <v>0</v>
      </c>
      <c r="Z185" s="125">
        <f>-'Inversión 1 financiada'!K185</f>
        <v>0</v>
      </c>
      <c r="AA185" s="125">
        <f>-'Inversión 1 financiada'!L185</f>
        <v>0</v>
      </c>
      <c r="AB185" s="125">
        <f>-'Inversión 1 financiada'!M185</f>
        <v>0</v>
      </c>
      <c r="AC185" s="125">
        <f>-'Inversión 1 financiada'!N185</f>
        <v>0</v>
      </c>
      <c r="AD185" s="125">
        <f>-'Inversión 1 financiada'!O185</f>
        <v>0</v>
      </c>
      <c r="AE185" s="125">
        <f>-'Inversión 1 financiada'!P185</f>
        <v>0</v>
      </c>
      <c r="AF185" s="125">
        <f>-'Inversión 1 financiada'!Q185</f>
        <v>0</v>
      </c>
      <c r="AG185" s="125">
        <f>-'Inversión 1 financiada'!R185</f>
        <v>0</v>
      </c>
      <c r="AH185" s="125">
        <f>-'Inversión 1 financiada'!S185</f>
        <v>0</v>
      </c>
      <c r="AI185" s="125">
        <f>-'Inversión 1 financiada'!T185</f>
        <v>0</v>
      </c>
      <c r="AJ185" s="125">
        <f>-'Inversión 1 financiada'!U185</f>
        <v>0</v>
      </c>
      <c r="AK185" s="125">
        <f>-'Inversión 1 financiada'!V185</f>
        <v>0</v>
      </c>
      <c r="AL185" s="125">
        <f>-'Inversión 1 financiada'!W185</f>
        <v>0</v>
      </c>
      <c r="AM185" s="125">
        <f>-'Inversión 1 financiada'!X185</f>
        <v>0</v>
      </c>
      <c r="AN185" s="125">
        <f>-'Inversión 1 financiada'!Y185</f>
        <v>0</v>
      </c>
      <c r="AO185" s="125">
        <f>-'Inversión 1 financiada'!Z185</f>
        <v>0</v>
      </c>
      <c r="AP185" s="125">
        <f>-'Inversión 1 financiada'!AA185</f>
        <v>0</v>
      </c>
      <c r="AQ185" s="125">
        <f>-'Inversión 1 financiada'!AB185</f>
        <v>0</v>
      </c>
      <c r="AR185" s="125">
        <f>-'Inversión 1 financiada'!AC185</f>
        <v>0</v>
      </c>
      <c r="AS185" s="125">
        <f>-'Inversión 1 financiada'!AD185</f>
        <v>0</v>
      </c>
      <c r="AT185" s="125">
        <f>-'Inversión 1 financiada'!AE185</f>
        <v>0</v>
      </c>
      <c r="AU185" s="125">
        <f>-'Inversión 1 financiada'!AF185</f>
        <v>0</v>
      </c>
      <c r="AV185" s="125">
        <f>-'Inversión 1 financiada'!AG185</f>
        <v>0</v>
      </c>
      <c r="AW185" s="125">
        <f>-'Inversión 1 financiada'!AH185</f>
        <v>0</v>
      </c>
      <c r="AX185" s="125">
        <f>-'Inversión 1 financiada'!AI185</f>
        <v>0</v>
      </c>
      <c r="AY185" s="125">
        <f>-'Inversión 1 financiada'!AJ185</f>
        <v>0</v>
      </c>
      <c r="AZ185" s="125">
        <f>-'Inversión 1 financiada'!AK185</f>
        <v>0</v>
      </c>
      <c r="BA185" s="125">
        <f>-'Inversión 1 financiada'!AL185</f>
        <v>0</v>
      </c>
      <c r="BB185" s="125">
        <f>-'Inversión 1 financiada'!AM185</f>
        <v>0</v>
      </c>
      <c r="BC185" s="125">
        <f>-'Inversión 1 financiada'!AN185</f>
        <v>0</v>
      </c>
      <c r="BD185" s="125">
        <f>-'Inversión 1 financiada'!AO185</f>
        <v>0</v>
      </c>
      <c r="BE185" s="125">
        <f>-'Inversión 1 financiada'!AP185</f>
        <v>0</v>
      </c>
      <c r="BF185" s="125">
        <f>-'Inversión 1 financiada'!AQ185</f>
        <v>0</v>
      </c>
      <c r="BG185" s="125">
        <f>-'Inversión 1 financiada'!AR185</f>
        <v>0</v>
      </c>
      <c r="BH185" s="125">
        <f>-'Inversión 1 financiada'!AS185</f>
        <v>0</v>
      </c>
      <c r="BI185" s="125">
        <f>-'Inversión 1 financiada'!AT185</f>
        <v>0</v>
      </c>
      <c r="BJ185" s="125">
        <f>-'Inversión 1 financiada'!AU185</f>
        <v>0</v>
      </c>
      <c r="BK185" s="125">
        <f>-'Inversión 1 financiada'!AV185</f>
        <v>0</v>
      </c>
      <c r="BL185" s="125">
        <f>-'Inversión 1 financiada'!AW185</f>
        <v>0</v>
      </c>
      <c r="BM185" s="125">
        <f>-'Inversión 1 financiada'!AX185</f>
        <v>0</v>
      </c>
      <c r="BN185" s="125">
        <f>-'Inversión 1 financiada'!AY185</f>
        <v>0</v>
      </c>
      <c r="BO185" s="125">
        <f>-'Inversión 1 financiada'!AZ185</f>
        <v>0</v>
      </c>
      <c r="BP185" s="125">
        <f>-'Inversión 1 financiada'!BA185</f>
        <v>0</v>
      </c>
      <c r="BQ185" s="125">
        <f>-'Inversión 1 financiada'!BB185</f>
        <v>0</v>
      </c>
      <c r="BR185" s="125">
        <f>-'Inversión 1 financiada'!BC185</f>
        <v>0</v>
      </c>
    </row>
    <row r="186" spans="2:70" x14ac:dyDescent="0.25">
      <c r="B186" s="5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125"/>
      <c r="I186" s="125"/>
      <c r="J186" s="125"/>
      <c r="K186" s="125"/>
      <c r="L186" s="125"/>
      <c r="M186" s="125"/>
      <c r="N186" s="125"/>
      <c r="O186" s="125"/>
      <c r="P186" s="125"/>
      <c r="Q186" s="125"/>
      <c r="R186" s="125"/>
      <c r="S186" s="125"/>
      <c r="T186" s="125"/>
      <c r="U186" s="125"/>
      <c r="V186" s="125"/>
      <c r="W186" s="125">
        <f>-'Inversión 1 financiada'!H186</f>
        <v>-8</v>
      </c>
      <c r="X186" s="125">
        <f>-'Inversión 1 financiada'!I186</f>
        <v>0</v>
      </c>
      <c r="Y186" s="125">
        <f>-'Inversión 1 financiada'!J186</f>
        <v>0</v>
      </c>
      <c r="Z186" s="125">
        <f>-'Inversión 1 financiada'!K186</f>
        <v>0</v>
      </c>
      <c r="AA186" s="125">
        <f>-'Inversión 1 financiada'!L186</f>
        <v>0</v>
      </c>
      <c r="AB186" s="125">
        <f>-'Inversión 1 financiada'!M186</f>
        <v>0</v>
      </c>
      <c r="AC186" s="125">
        <f>-'Inversión 1 financiada'!N186</f>
        <v>0</v>
      </c>
      <c r="AD186" s="125">
        <f>-'Inversión 1 financiada'!O186</f>
        <v>0</v>
      </c>
      <c r="AE186" s="125">
        <f>-'Inversión 1 financiada'!P186</f>
        <v>0</v>
      </c>
      <c r="AF186" s="125">
        <f>-'Inversión 1 financiada'!Q186</f>
        <v>0</v>
      </c>
      <c r="AG186" s="125">
        <f>-'Inversión 1 financiada'!R186</f>
        <v>0</v>
      </c>
      <c r="AH186" s="125">
        <f>-'Inversión 1 financiada'!S186</f>
        <v>0</v>
      </c>
      <c r="AI186" s="125">
        <f>-'Inversión 1 financiada'!T186</f>
        <v>0</v>
      </c>
      <c r="AJ186" s="125">
        <f>-'Inversión 1 financiada'!U186</f>
        <v>0</v>
      </c>
      <c r="AK186" s="125">
        <f>-'Inversión 1 financiada'!V186</f>
        <v>0</v>
      </c>
      <c r="AL186" s="125">
        <f>-'Inversión 1 financiada'!W186</f>
        <v>0</v>
      </c>
      <c r="AM186" s="125">
        <f>-'Inversión 1 financiada'!X186</f>
        <v>0</v>
      </c>
      <c r="AN186" s="125">
        <f>-'Inversión 1 financiada'!Y186</f>
        <v>0</v>
      </c>
      <c r="AO186" s="125">
        <f>-'Inversión 1 financiada'!Z186</f>
        <v>0</v>
      </c>
      <c r="AP186" s="125">
        <f>-'Inversión 1 financiada'!AA186</f>
        <v>0</v>
      </c>
      <c r="AQ186" s="125">
        <f>-'Inversión 1 financiada'!AB186</f>
        <v>0</v>
      </c>
      <c r="AR186" s="125">
        <f>-'Inversión 1 financiada'!AC186</f>
        <v>0</v>
      </c>
      <c r="AS186" s="125">
        <f>-'Inversión 1 financiada'!AD186</f>
        <v>0</v>
      </c>
      <c r="AT186" s="125">
        <f>-'Inversión 1 financiada'!AE186</f>
        <v>0</v>
      </c>
      <c r="AU186" s="125">
        <f>-'Inversión 1 financiada'!AF186</f>
        <v>0</v>
      </c>
      <c r="AV186" s="125">
        <f>-'Inversión 1 financiada'!AG186</f>
        <v>0</v>
      </c>
      <c r="AW186" s="125">
        <f>-'Inversión 1 financiada'!AH186</f>
        <v>0</v>
      </c>
      <c r="AX186" s="125">
        <f>-'Inversión 1 financiada'!AI186</f>
        <v>0</v>
      </c>
      <c r="AY186" s="125">
        <f>-'Inversión 1 financiada'!AJ186</f>
        <v>0</v>
      </c>
      <c r="AZ186" s="125">
        <f>-'Inversión 1 financiada'!AK186</f>
        <v>0</v>
      </c>
      <c r="BA186" s="125">
        <f>-'Inversión 1 financiada'!AL186</f>
        <v>0</v>
      </c>
      <c r="BB186" s="125">
        <f>-'Inversión 1 financiada'!AM186</f>
        <v>0</v>
      </c>
      <c r="BC186" s="125">
        <f>-'Inversión 1 financiada'!AN186</f>
        <v>0</v>
      </c>
      <c r="BD186" s="125">
        <f>-'Inversión 1 financiada'!AO186</f>
        <v>0</v>
      </c>
      <c r="BE186" s="125">
        <f>-'Inversión 1 financiada'!AP186</f>
        <v>0</v>
      </c>
      <c r="BF186" s="125">
        <f>-'Inversión 1 financiada'!AQ186</f>
        <v>0</v>
      </c>
      <c r="BG186" s="125">
        <f>-'Inversión 1 financiada'!AR186</f>
        <v>0</v>
      </c>
      <c r="BH186" s="125">
        <f>-'Inversión 1 financiada'!AS186</f>
        <v>0</v>
      </c>
      <c r="BI186" s="125">
        <f>-'Inversión 1 financiada'!AT186</f>
        <v>0</v>
      </c>
      <c r="BJ186" s="125">
        <f>-'Inversión 1 financiada'!AU186</f>
        <v>0</v>
      </c>
      <c r="BK186" s="125">
        <f>-'Inversión 1 financiada'!AV186</f>
        <v>0</v>
      </c>
      <c r="BL186" s="125">
        <f>-'Inversión 1 financiada'!AW186</f>
        <v>0</v>
      </c>
      <c r="BM186" s="125">
        <f>-'Inversión 1 financiada'!AX186</f>
        <v>0</v>
      </c>
      <c r="BN186" s="125">
        <f>-'Inversión 1 financiada'!AY186</f>
        <v>0</v>
      </c>
      <c r="BO186" s="125">
        <f>-'Inversión 1 financiada'!AZ186</f>
        <v>0</v>
      </c>
      <c r="BP186" s="125">
        <f>-'Inversión 1 financiada'!BA186</f>
        <v>0</v>
      </c>
      <c r="BQ186" s="125">
        <f>-'Inversión 1 financiada'!BB186</f>
        <v>0</v>
      </c>
      <c r="BR186" s="125">
        <f>-'Inversión 1 financiada'!BC186</f>
        <v>0</v>
      </c>
    </row>
    <row r="187" spans="2:70" x14ac:dyDescent="0.25">
      <c r="B187" s="5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125"/>
      <c r="I187" s="125"/>
      <c r="J187" s="125"/>
      <c r="K187" s="125"/>
      <c r="L187" s="125"/>
      <c r="M187" s="125"/>
      <c r="N187" s="125"/>
      <c r="O187" s="125"/>
      <c r="P187" s="125"/>
      <c r="Q187" s="125"/>
      <c r="R187" s="125"/>
      <c r="S187" s="125"/>
      <c r="T187" s="125"/>
      <c r="U187" s="125"/>
      <c r="V187" s="125"/>
      <c r="W187" s="125">
        <f>-'Inversión 1 financiada'!H187</f>
        <v>-2</v>
      </c>
      <c r="X187" s="125">
        <f>-'Inversión 1 financiada'!I187</f>
        <v>0</v>
      </c>
      <c r="Y187" s="125">
        <f>-'Inversión 1 financiada'!J187</f>
        <v>0</v>
      </c>
      <c r="Z187" s="125">
        <f>-'Inversión 1 financiada'!K187</f>
        <v>0</v>
      </c>
      <c r="AA187" s="125">
        <f>-'Inversión 1 financiada'!L187</f>
        <v>0</v>
      </c>
      <c r="AB187" s="125">
        <f>-'Inversión 1 financiada'!M187</f>
        <v>0</v>
      </c>
      <c r="AC187" s="125">
        <f>-'Inversión 1 financiada'!N187</f>
        <v>0</v>
      </c>
      <c r="AD187" s="125">
        <f>-'Inversión 1 financiada'!O187</f>
        <v>0</v>
      </c>
      <c r="AE187" s="125">
        <f>-'Inversión 1 financiada'!P187</f>
        <v>0</v>
      </c>
      <c r="AF187" s="125">
        <f>-'Inversión 1 financiada'!Q187</f>
        <v>0</v>
      </c>
      <c r="AG187" s="125">
        <f>-'Inversión 1 financiada'!R187</f>
        <v>0</v>
      </c>
      <c r="AH187" s="125">
        <f>-'Inversión 1 financiada'!S187</f>
        <v>0</v>
      </c>
      <c r="AI187" s="125">
        <f>-'Inversión 1 financiada'!T187</f>
        <v>0</v>
      </c>
      <c r="AJ187" s="125">
        <f>-'Inversión 1 financiada'!U187</f>
        <v>0</v>
      </c>
      <c r="AK187" s="125">
        <f>-'Inversión 1 financiada'!V187</f>
        <v>0</v>
      </c>
      <c r="AL187" s="125">
        <f>-'Inversión 1 financiada'!W187</f>
        <v>0</v>
      </c>
      <c r="AM187" s="125">
        <f>-'Inversión 1 financiada'!X187</f>
        <v>0</v>
      </c>
      <c r="AN187" s="125">
        <f>-'Inversión 1 financiada'!Y187</f>
        <v>0</v>
      </c>
      <c r="AO187" s="125">
        <f>-'Inversión 1 financiada'!Z187</f>
        <v>0</v>
      </c>
      <c r="AP187" s="125">
        <f>-'Inversión 1 financiada'!AA187</f>
        <v>0</v>
      </c>
      <c r="AQ187" s="125">
        <f>-'Inversión 1 financiada'!AB187</f>
        <v>0</v>
      </c>
      <c r="AR187" s="125">
        <f>-'Inversión 1 financiada'!AC187</f>
        <v>0</v>
      </c>
      <c r="AS187" s="125">
        <f>-'Inversión 1 financiada'!AD187</f>
        <v>0</v>
      </c>
      <c r="AT187" s="125">
        <f>-'Inversión 1 financiada'!AE187</f>
        <v>0</v>
      </c>
      <c r="AU187" s="125">
        <f>-'Inversión 1 financiada'!AF187</f>
        <v>0</v>
      </c>
      <c r="AV187" s="125">
        <f>-'Inversión 1 financiada'!AG187</f>
        <v>0</v>
      </c>
      <c r="AW187" s="125">
        <f>-'Inversión 1 financiada'!AH187</f>
        <v>0</v>
      </c>
      <c r="AX187" s="125">
        <f>-'Inversión 1 financiada'!AI187</f>
        <v>0</v>
      </c>
      <c r="AY187" s="125">
        <f>-'Inversión 1 financiada'!AJ187</f>
        <v>0</v>
      </c>
      <c r="AZ187" s="125">
        <f>-'Inversión 1 financiada'!AK187</f>
        <v>0</v>
      </c>
      <c r="BA187" s="125">
        <f>-'Inversión 1 financiada'!AL187</f>
        <v>0</v>
      </c>
      <c r="BB187" s="125">
        <f>-'Inversión 1 financiada'!AM187</f>
        <v>0</v>
      </c>
      <c r="BC187" s="125">
        <f>-'Inversión 1 financiada'!AN187</f>
        <v>0</v>
      </c>
      <c r="BD187" s="125">
        <f>-'Inversión 1 financiada'!AO187</f>
        <v>0</v>
      </c>
      <c r="BE187" s="125">
        <f>-'Inversión 1 financiada'!AP187</f>
        <v>0</v>
      </c>
      <c r="BF187" s="125">
        <f>-'Inversión 1 financiada'!AQ187</f>
        <v>0</v>
      </c>
      <c r="BG187" s="125">
        <f>-'Inversión 1 financiada'!AR187</f>
        <v>0</v>
      </c>
      <c r="BH187" s="125">
        <f>-'Inversión 1 financiada'!AS187</f>
        <v>0</v>
      </c>
      <c r="BI187" s="125">
        <f>-'Inversión 1 financiada'!AT187</f>
        <v>0</v>
      </c>
      <c r="BJ187" s="125">
        <f>-'Inversión 1 financiada'!AU187</f>
        <v>0</v>
      </c>
      <c r="BK187" s="125">
        <f>-'Inversión 1 financiada'!AV187</f>
        <v>0</v>
      </c>
      <c r="BL187" s="125">
        <f>-'Inversión 1 financiada'!AW187</f>
        <v>0</v>
      </c>
      <c r="BM187" s="125">
        <f>-'Inversión 1 financiada'!AX187</f>
        <v>0</v>
      </c>
      <c r="BN187" s="125">
        <f>-'Inversión 1 financiada'!AY187</f>
        <v>0</v>
      </c>
      <c r="BO187" s="125">
        <f>-'Inversión 1 financiada'!AZ187</f>
        <v>0</v>
      </c>
      <c r="BP187" s="125">
        <f>-'Inversión 1 financiada'!BA187</f>
        <v>0</v>
      </c>
      <c r="BQ187" s="125">
        <f>-'Inversión 1 financiada'!BB187</f>
        <v>0</v>
      </c>
      <c r="BR187" s="125">
        <f>-'Inversión 1 financiada'!BC187</f>
        <v>0</v>
      </c>
    </row>
    <row r="188" spans="2:70" x14ac:dyDescent="0.25">
      <c r="B188" s="5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125"/>
      <c r="I188" s="125"/>
      <c r="J188" s="125"/>
      <c r="K188" s="125"/>
      <c r="L188" s="125"/>
      <c r="M188" s="125"/>
      <c r="N188" s="125"/>
      <c r="O188" s="125"/>
      <c r="P188" s="125"/>
      <c r="Q188" s="125"/>
      <c r="R188" s="125"/>
      <c r="S188" s="125"/>
      <c r="T188" s="125"/>
      <c r="U188" s="125"/>
      <c r="V188" s="125"/>
      <c r="W188" s="125">
        <f>-'Inversión 1 financiada'!H188</f>
        <v>-3</v>
      </c>
      <c r="X188" s="125">
        <f>-'Inversión 1 financiada'!I188</f>
        <v>0</v>
      </c>
      <c r="Y188" s="125">
        <f>-'Inversión 1 financiada'!J188</f>
        <v>0</v>
      </c>
      <c r="Z188" s="125">
        <f>-'Inversión 1 financiada'!K188</f>
        <v>0</v>
      </c>
      <c r="AA188" s="125">
        <f>-'Inversión 1 financiada'!L188</f>
        <v>0</v>
      </c>
      <c r="AB188" s="125">
        <f>-'Inversión 1 financiada'!M188</f>
        <v>0</v>
      </c>
      <c r="AC188" s="125">
        <f>-'Inversión 1 financiada'!N188</f>
        <v>0</v>
      </c>
      <c r="AD188" s="125">
        <f>-'Inversión 1 financiada'!O188</f>
        <v>0</v>
      </c>
      <c r="AE188" s="125">
        <f>-'Inversión 1 financiada'!P188</f>
        <v>0</v>
      </c>
      <c r="AF188" s="125">
        <f>-'Inversión 1 financiada'!Q188</f>
        <v>0</v>
      </c>
      <c r="AG188" s="125">
        <f>-'Inversión 1 financiada'!R188</f>
        <v>0</v>
      </c>
      <c r="AH188" s="125">
        <f>-'Inversión 1 financiada'!S188</f>
        <v>0</v>
      </c>
      <c r="AI188" s="125">
        <f>-'Inversión 1 financiada'!T188</f>
        <v>0</v>
      </c>
      <c r="AJ188" s="125">
        <f>-'Inversión 1 financiada'!U188</f>
        <v>0</v>
      </c>
      <c r="AK188" s="125">
        <f>-'Inversión 1 financiada'!V188</f>
        <v>0</v>
      </c>
      <c r="AL188" s="125">
        <f>-'Inversión 1 financiada'!W188</f>
        <v>0</v>
      </c>
      <c r="AM188" s="125">
        <f>-'Inversión 1 financiada'!X188</f>
        <v>0</v>
      </c>
      <c r="AN188" s="125">
        <f>-'Inversión 1 financiada'!Y188</f>
        <v>0</v>
      </c>
      <c r="AO188" s="125">
        <f>-'Inversión 1 financiada'!Z188</f>
        <v>0</v>
      </c>
      <c r="AP188" s="125">
        <f>-'Inversión 1 financiada'!AA188</f>
        <v>0</v>
      </c>
      <c r="AQ188" s="125">
        <f>-'Inversión 1 financiada'!AB188</f>
        <v>0</v>
      </c>
      <c r="AR188" s="125">
        <f>-'Inversión 1 financiada'!AC188</f>
        <v>0</v>
      </c>
      <c r="AS188" s="125">
        <f>-'Inversión 1 financiada'!AD188</f>
        <v>0</v>
      </c>
      <c r="AT188" s="125">
        <f>-'Inversión 1 financiada'!AE188</f>
        <v>0</v>
      </c>
      <c r="AU188" s="125">
        <f>-'Inversión 1 financiada'!AF188</f>
        <v>0</v>
      </c>
      <c r="AV188" s="125">
        <f>-'Inversión 1 financiada'!AG188</f>
        <v>0</v>
      </c>
      <c r="AW188" s="125">
        <f>-'Inversión 1 financiada'!AH188</f>
        <v>0</v>
      </c>
      <c r="AX188" s="125">
        <f>-'Inversión 1 financiada'!AI188</f>
        <v>0</v>
      </c>
      <c r="AY188" s="125">
        <f>-'Inversión 1 financiada'!AJ188</f>
        <v>0</v>
      </c>
      <c r="AZ188" s="125">
        <f>-'Inversión 1 financiada'!AK188</f>
        <v>0</v>
      </c>
      <c r="BA188" s="125">
        <f>-'Inversión 1 financiada'!AL188</f>
        <v>0</v>
      </c>
      <c r="BB188" s="125">
        <f>-'Inversión 1 financiada'!AM188</f>
        <v>0</v>
      </c>
      <c r="BC188" s="125">
        <f>-'Inversión 1 financiada'!AN188</f>
        <v>0</v>
      </c>
      <c r="BD188" s="125">
        <f>-'Inversión 1 financiada'!AO188</f>
        <v>0</v>
      </c>
      <c r="BE188" s="125">
        <f>-'Inversión 1 financiada'!AP188</f>
        <v>0</v>
      </c>
      <c r="BF188" s="125">
        <f>-'Inversión 1 financiada'!AQ188</f>
        <v>0</v>
      </c>
      <c r="BG188" s="125">
        <f>-'Inversión 1 financiada'!AR188</f>
        <v>0</v>
      </c>
      <c r="BH188" s="125">
        <f>-'Inversión 1 financiada'!AS188</f>
        <v>0</v>
      </c>
      <c r="BI188" s="125">
        <f>-'Inversión 1 financiada'!AT188</f>
        <v>0</v>
      </c>
      <c r="BJ188" s="125">
        <f>-'Inversión 1 financiada'!AU188</f>
        <v>0</v>
      </c>
      <c r="BK188" s="125">
        <f>-'Inversión 1 financiada'!AV188</f>
        <v>0</v>
      </c>
      <c r="BL188" s="125">
        <f>-'Inversión 1 financiada'!AW188</f>
        <v>0</v>
      </c>
      <c r="BM188" s="125">
        <f>-'Inversión 1 financiada'!AX188</f>
        <v>0</v>
      </c>
      <c r="BN188" s="125">
        <f>-'Inversión 1 financiada'!AY188</f>
        <v>0</v>
      </c>
      <c r="BO188" s="125">
        <f>-'Inversión 1 financiada'!AZ188</f>
        <v>0</v>
      </c>
      <c r="BP188" s="125">
        <f>-'Inversión 1 financiada'!BA188</f>
        <v>0</v>
      </c>
      <c r="BQ188" s="125">
        <f>-'Inversión 1 financiada'!BB188</f>
        <v>0</v>
      </c>
      <c r="BR188" s="125">
        <f>-'Inversión 1 financiada'!BC188</f>
        <v>0</v>
      </c>
    </row>
    <row r="189" spans="2:70" x14ac:dyDescent="0.25">
      <c r="B189" s="5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125"/>
      <c r="I189" s="125"/>
      <c r="J189" s="125"/>
      <c r="K189" s="125"/>
      <c r="L189" s="125"/>
      <c r="M189" s="125"/>
      <c r="N189" s="125"/>
      <c r="O189" s="125"/>
      <c r="P189" s="125"/>
      <c r="Q189" s="125"/>
      <c r="R189" s="125"/>
      <c r="S189" s="125"/>
      <c r="T189" s="125"/>
      <c r="U189" s="125"/>
      <c r="V189" s="125"/>
      <c r="W189" s="125">
        <f>-'Inversión 1 financiada'!H189</f>
        <v>-3</v>
      </c>
      <c r="X189" s="125">
        <f>-'Inversión 1 financiada'!I189</f>
        <v>0</v>
      </c>
      <c r="Y189" s="125">
        <f>-'Inversión 1 financiada'!J189</f>
        <v>0</v>
      </c>
      <c r="Z189" s="125">
        <f>-'Inversión 1 financiada'!K189</f>
        <v>0</v>
      </c>
      <c r="AA189" s="125">
        <f>-'Inversión 1 financiada'!L189</f>
        <v>0</v>
      </c>
      <c r="AB189" s="125">
        <f>-'Inversión 1 financiada'!M189</f>
        <v>0</v>
      </c>
      <c r="AC189" s="125">
        <f>-'Inversión 1 financiada'!N189</f>
        <v>0</v>
      </c>
      <c r="AD189" s="125">
        <f>-'Inversión 1 financiada'!O189</f>
        <v>0</v>
      </c>
      <c r="AE189" s="125">
        <f>-'Inversión 1 financiada'!P189</f>
        <v>0</v>
      </c>
      <c r="AF189" s="125">
        <f>-'Inversión 1 financiada'!Q189</f>
        <v>0</v>
      </c>
      <c r="AG189" s="125">
        <f>-'Inversión 1 financiada'!R189</f>
        <v>0</v>
      </c>
      <c r="AH189" s="125">
        <f>-'Inversión 1 financiada'!S189</f>
        <v>0</v>
      </c>
      <c r="AI189" s="125">
        <f>-'Inversión 1 financiada'!T189</f>
        <v>0</v>
      </c>
      <c r="AJ189" s="125">
        <f>-'Inversión 1 financiada'!U189</f>
        <v>0</v>
      </c>
      <c r="AK189" s="125">
        <f>-'Inversión 1 financiada'!V189</f>
        <v>0</v>
      </c>
      <c r="AL189" s="125">
        <f>-'Inversión 1 financiada'!W189</f>
        <v>0</v>
      </c>
      <c r="AM189" s="125">
        <f>-'Inversión 1 financiada'!X189</f>
        <v>0</v>
      </c>
      <c r="AN189" s="125">
        <f>-'Inversión 1 financiada'!Y189</f>
        <v>0</v>
      </c>
      <c r="AO189" s="125">
        <f>-'Inversión 1 financiada'!Z189</f>
        <v>0</v>
      </c>
      <c r="AP189" s="125">
        <f>-'Inversión 1 financiada'!AA189</f>
        <v>0</v>
      </c>
      <c r="AQ189" s="125">
        <f>-'Inversión 1 financiada'!AB189</f>
        <v>0</v>
      </c>
      <c r="AR189" s="125">
        <f>-'Inversión 1 financiada'!AC189</f>
        <v>0</v>
      </c>
      <c r="AS189" s="125">
        <f>-'Inversión 1 financiada'!AD189</f>
        <v>0</v>
      </c>
      <c r="AT189" s="125">
        <f>-'Inversión 1 financiada'!AE189</f>
        <v>0</v>
      </c>
      <c r="AU189" s="125">
        <f>-'Inversión 1 financiada'!AF189</f>
        <v>0</v>
      </c>
      <c r="AV189" s="125">
        <f>-'Inversión 1 financiada'!AG189</f>
        <v>0</v>
      </c>
      <c r="AW189" s="125">
        <f>-'Inversión 1 financiada'!AH189</f>
        <v>0</v>
      </c>
      <c r="AX189" s="125">
        <f>-'Inversión 1 financiada'!AI189</f>
        <v>0</v>
      </c>
      <c r="AY189" s="125">
        <f>-'Inversión 1 financiada'!AJ189</f>
        <v>0</v>
      </c>
      <c r="AZ189" s="125">
        <f>-'Inversión 1 financiada'!AK189</f>
        <v>0</v>
      </c>
      <c r="BA189" s="125">
        <f>-'Inversión 1 financiada'!AL189</f>
        <v>0</v>
      </c>
      <c r="BB189" s="125">
        <f>-'Inversión 1 financiada'!AM189</f>
        <v>0</v>
      </c>
      <c r="BC189" s="125">
        <f>-'Inversión 1 financiada'!AN189</f>
        <v>0</v>
      </c>
      <c r="BD189" s="125">
        <f>-'Inversión 1 financiada'!AO189</f>
        <v>0</v>
      </c>
      <c r="BE189" s="125">
        <f>-'Inversión 1 financiada'!AP189</f>
        <v>0</v>
      </c>
      <c r="BF189" s="125">
        <f>-'Inversión 1 financiada'!AQ189</f>
        <v>0</v>
      </c>
      <c r="BG189" s="125">
        <f>-'Inversión 1 financiada'!AR189</f>
        <v>0</v>
      </c>
      <c r="BH189" s="125">
        <f>-'Inversión 1 financiada'!AS189</f>
        <v>0</v>
      </c>
      <c r="BI189" s="125">
        <f>-'Inversión 1 financiada'!AT189</f>
        <v>0</v>
      </c>
      <c r="BJ189" s="125">
        <f>-'Inversión 1 financiada'!AU189</f>
        <v>0</v>
      </c>
      <c r="BK189" s="125">
        <f>-'Inversión 1 financiada'!AV189</f>
        <v>0</v>
      </c>
      <c r="BL189" s="125">
        <f>-'Inversión 1 financiada'!AW189</f>
        <v>0</v>
      </c>
      <c r="BM189" s="125">
        <f>-'Inversión 1 financiada'!AX189</f>
        <v>0</v>
      </c>
      <c r="BN189" s="125">
        <f>-'Inversión 1 financiada'!AY189</f>
        <v>0</v>
      </c>
      <c r="BO189" s="125">
        <f>-'Inversión 1 financiada'!AZ189</f>
        <v>0</v>
      </c>
      <c r="BP189" s="125">
        <f>-'Inversión 1 financiada'!BA189</f>
        <v>0</v>
      </c>
      <c r="BQ189" s="125">
        <f>-'Inversión 1 financiada'!BB189</f>
        <v>0</v>
      </c>
      <c r="BR189" s="125">
        <f>-'Inversión 1 financiada'!BC189</f>
        <v>0</v>
      </c>
    </row>
    <row r="190" spans="2:70" x14ac:dyDescent="0.25">
      <c r="B190" s="5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125"/>
      <c r="I190" s="125"/>
      <c r="J190" s="125"/>
      <c r="K190" s="125"/>
      <c r="L190" s="125"/>
      <c r="M190" s="125"/>
      <c r="N190" s="125"/>
      <c r="O190" s="125"/>
      <c r="P190" s="125"/>
      <c r="Q190" s="125"/>
      <c r="R190" s="125"/>
      <c r="S190" s="125"/>
      <c r="T190" s="125"/>
      <c r="U190" s="125"/>
      <c r="V190" s="125"/>
      <c r="W190" s="125">
        <f>-'Inversión 1 financiada'!H190</f>
        <v>-4</v>
      </c>
      <c r="X190" s="125">
        <f>-'Inversión 1 financiada'!I190</f>
        <v>0</v>
      </c>
      <c r="Y190" s="125">
        <f>-'Inversión 1 financiada'!J190</f>
        <v>0</v>
      </c>
      <c r="Z190" s="125">
        <f>-'Inversión 1 financiada'!K190</f>
        <v>0</v>
      </c>
      <c r="AA190" s="125">
        <f>-'Inversión 1 financiada'!L190</f>
        <v>0</v>
      </c>
      <c r="AB190" s="125">
        <f>-'Inversión 1 financiada'!M190</f>
        <v>0</v>
      </c>
      <c r="AC190" s="125">
        <f>-'Inversión 1 financiada'!N190</f>
        <v>0</v>
      </c>
      <c r="AD190" s="125">
        <f>-'Inversión 1 financiada'!O190</f>
        <v>0</v>
      </c>
      <c r="AE190" s="125">
        <f>-'Inversión 1 financiada'!P190</f>
        <v>0</v>
      </c>
      <c r="AF190" s="125">
        <f>-'Inversión 1 financiada'!Q190</f>
        <v>0</v>
      </c>
      <c r="AG190" s="125">
        <f>-'Inversión 1 financiada'!R190</f>
        <v>0</v>
      </c>
      <c r="AH190" s="125">
        <f>-'Inversión 1 financiada'!S190</f>
        <v>0</v>
      </c>
      <c r="AI190" s="125">
        <f>-'Inversión 1 financiada'!T190</f>
        <v>0</v>
      </c>
      <c r="AJ190" s="125">
        <f>-'Inversión 1 financiada'!U190</f>
        <v>0</v>
      </c>
      <c r="AK190" s="125">
        <f>-'Inversión 1 financiada'!V190</f>
        <v>0</v>
      </c>
      <c r="AL190" s="125">
        <f>-'Inversión 1 financiada'!W190</f>
        <v>0</v>
      </c>
      <c r="AM190" s="125">
        <f>-'Inversión 1 financiada'!X190</f>
        <v>0</v>
      </c>
      <c r="AN190" s="125">
        <f>-'Inversión 1 financiada'!Y190</f>
        <v>0</v>
      </c>
      <c r="AO190" s="125">
        <f>-'Inversión 1 financiada'!Z190</f>
        <v>0</v>
      </c>
      <c r="AP190" s="125">
        <f>-'Inversión 1 financiada'!AA190</f>
        <v>0</v>
      </c>
      <c r="AQ190" s="125">
        <f>-'Inversión 1 financiada'!AB190</f>
        <v>0</v>
      </c>
      <c r="AR190" s="125">
        <f>-'Inversión 1 financiada'!AC190</f>
        <v>0</v>
      </c>
      <c r="AS190" s="125">
        <f>-'Inversión 1 financiada'!AD190</f>
        <v>0</v>
      </c>
      <c r="AT190" s="125">
        <f>-'Inversión 1 financiada'!AE190</f>
        <v>0</v>
      </c>
      <c r="AU190" s="125">
        <f>-'Inversión 1 financiada'!AF190</f>
        <v>0</v>
      </c>
      <c r="AV190" s="125">
        <f>-'Inversión 1 financiada'!AG190</f>
        <v>0</v>
      </c>
      <c r="AW190" s="125">
        <f>-'Inversión 1 financiada'!AH190</f>
        <v>0</v>
      </c>
      <c r="AX190" s="125">
        <f>-'Inversión 1 financiada'!AI190</f>
        <v>0</v>
      </c>
      <c r="AY190" s="125">
        <f>-'Inversión 1 financiada'!AJ190</f>
        <v>0</v>
      </c>
      <c r="AZ190" s="125">
        <f>-'Inversión 1 financiada'!AK190</f>
        <v>0</v>
      </c>
      <c r="BA190" s="125">
        <f>-'Inversión 1 financiada'!AL190</f>
        <v>0</v>
      </c>
      <c r="BB190" s="125">
        <f>-'Inversión 1 financiada'!AM190</f>
        <v>0</v>
      </c>
      <c r="BC190" s="125">
        <f>-'Inversión 1 financiada'!AN190</f>
        <v>0</v>
      </c>
      <c r="BD190" s="125">
        <f>-'Inversión 1 financiada'!AO190</f>
        <v>0</v>
      </c>
      <c r="BE190" s="125">
        <f>-'Inversión 1 financiada'!AP190</f>
        <v>0</v>
      </c>
      <c r="BF190" s="125">
        <f>-'Inversión 1 financiada'!AQ190</f>
        <v>0</v>
      </c>
      <c r="BG190" s="125">
        <f>-'Inversión 1 financiada'!AR190</f>
        <v>0</v>
      </c>
      <c r="BH190" s="125">
        <f>-'Inversión 1 financiada'!AS190</f>
        <v>0</v>
      </c>
      <c r="BI190" s="125">
        <f>-'Inversión 1 financiada'!AT190</f>
        <v>0</v>
      </c>
      <c r="BJ190" s="125">
        <f>-'Inversión 1 financiada'!AU190</f>
        <v>0</v>
      </c>
      <c r="BK190" s="125">
        <f>-'Inversión 1 financiada'!AV190</f>
        <v>0</v>
      </c>
      <c r="BL190" s="125">
        <f>-'Inversión 1 financiada'!AW190</f>
        <v>0</v>
      </c>
      <c r="BM190" s="125">
        <f>-'Inversión 1 financiada'!AX190</f>
        <v>0</v>
      </c>
      <c r="BN190" s="125">
        <f>-'Inversión 1 financiada'!AY190</f>
        <v>0</v>
      </c>
      <c r="BO190" s="125">
        <f>-'Inversión 1 financiada'!AZ190</f>
        <v>0</v>
      </c>
      <c r="BP190" s="125">
        <f>-'Inversión 1 financiada'!BA190</f>
        <v>0</v>
      </c>
      <c r="BQ190" s="125">
        <f>-'Inversión 1 financiada'!BB190</f>
        <v>0</v>
      </c>
      <c r="BR190" s="125">
        <f>-'Inversión 1 financiada'!BC190</f>
        <v>0</v>
      </c>
    </row>
    <row r="191" spans="2:70" x14ac:dyDescent="0.25">
      <c r="B191" s="5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125"/>
      <c r="I191" s="125"/>
      <c r="J191" s="125"/>
      <c r="K191" s="125"/>
      <c r="L191" s="125"/>
      <c r="M191" s="125"/>
      <c r="N191" s="125"/>
      <c r="O191" s="125"/>
      <c r="P191" s="125"/>
      <c r="Q191" s="125"/>
      <c r="R191" s="125"/>
      <c r="S191" s="125"/>
      <c r="T191" s="125"/>
      <c r="U191" s="125"/>
      <c r="V191" s="125"/>
      <c r="W191" s="125">
        <f>-'Inversión 1 financiada'!H191</f>
        <v>-10</v>
      </c>
      <c r="X191" s="125">
        <f>-'Inversión 1 financiada'!I191</f>
        <v>0</v>
      </c>
      <c r="Y191" s="125">
        <f>-'Inversión 1 financiada'!J191</f>
        <v>0</v>
      </c>
      <c r="Z191" s="125">
        <f>-'Inversión 1 financiada'!K191</f>
        <v>0</v>
      </c>
      <c r="AA191" s="125">
        <f>-'Inversión 1 financiada'!L191</f>
        <v>0</v>
      </c>
      <c r="AB191" s="125">
        <f>-'Inversión 1 financiada'!M191</f>
        <v>0</v>
      </c>
      <c r="AC191" s="125">
        <f>-'Inversión 1 financiada'!N191</f>
        <v>0</v>
      </c>
      <c r="AD191" s="125">
        <f>-'Inversión 1 financiada'!O191</f>
        <v>0</v>
      </c>
      <c r="AE191" s="125">
        <f>-'Inversión 1 financiada'!P191</f>
        <v>0</v>
      </c>
      <c r="AF191" s="125">
        <f>-'Inversión 1 financiada'!Q191</f>
        <v>0</v>
      </c>
      <c r="AG191" s="125">
        <f>-'Inversión 1 financiada'!R191</f>
        <v>0</v>
      </c>
      <c r="AH191" s="125">
        <f>-'Inversión 1 financiada'!S191</f>
        <v>0</v>
      </c>
      <c r="AI191" s="125">
        <f>-'Inversión 1 financiada'!T191</f>
        <v>0</v>
      </c>
      <c r="AJ191" s="125">
        <f>-'Inversión 1 financiada'!U191</f>
        <v>0</v>
      </c>
      <c r="AK191" s="125">
        <f>-'Inversión 1 financiada'!V191</f>
        <v>0</v>
      </c>
      <c r="AL191" s="125">
        <f>-'Inversión 1 financiada'!W191</f>
        <v>0</v>
      </c>
      <c r="AM191" s="125">
        <f>-'Inversión 1 financiada'!X191</f>
        <v>0</v>
      </c>
      <c r="AN191" s="125">
        <f>-'Inversión 1 financiada'!Y191</f>
        <v>0</v>
      </c>
      <c r="AO191" s="125">
        <f>-'Inversión 1 financiada'!Z191</f>
        <v>0</v>
      </c>
      <c r="AP191" s="125">
        <f>-'Inversión 1 financiada'!AA191</f>
        <v>0</v>
      </c>
      <c r="AQ191" s="125">
        <f>-'Inversión 1 financiada'!AB191</f>
        <v>0</v>
      </c>
      <c r="AR191" s="125">
        <f>-'Inversión 1 financiada'!AC191</f>
        <v>0</v>
      </c>
      <c r="AS191" s="125">
        <f>-'Inversión 1 financiada'!AD191</f>
        <v>0</v>
      </c>
      <c r="AT191" s="125">
        <f>-'Inversión 1 financiada'!AE191</f>
        <v>0</v>
      </c>
      <c r="AU191" s="125">
        <f>-'Inversión 1 financiada'!AF191</f>
        <v>0</v>
      </c>
      <c r="AV191" s="125">
        <f>-'Inversión 1 financiada'!AG191</f>
        <v>0</v>
      </c>
      <c r="AW191" s="125">
        <f>-'Inversión 1 financiada'!AH191</f>
        <v>0</v>
      </c>
      <c r="AX191" s="125">
        <f>-'Inversión 1 financiada'!AI191</f>
        <v>0</v>
      </c>
      <c r="AY191" s="125">
        <f>-'Inversión 1 financiada'!AJ191</f>
        <v>0</v>
      </c>
      <c r="AZ191" s="125">
        <f>-'Inversión 1 financiada'!AK191</f>
        <v>0</v>
      </c>
      <c r="BA191" s="125">
        <f>-'Inversión 1 financiada'!AL191</f>
        <v>0</v>
      </c>
      <c r="BB191" s="125">
        <f>-'Inversión 1 financiada'!AM191</f>
        <v>0</v>
      </c>
      <c r="BC191" s="125">
        <f>-'Inversión 1 financiada'!AN191</f>
        <v>0</v>
      </c>
      <c r="BD191" s="125">
        <f>-'Inversión 1 financiada'!AO191</f>
        <v>0</v>
      </c>
      <c r="BE191" s="125">
        <f>-'Inversión 1 financiada'!AP191</f>
        <v>0</v>
      </c>
      <c r="BF191" s="125">
        <f>-'Inversión 1 financiada'!AQ191</f>
        <v>0</v>
      </c>
      <c r="BG191" s="125">
        <f>-'Inversión 1 financiada'!AR191</f>
        <v>0</v>
      </c>
      <c r="BH191" s="125">
        <f>-'Inversión 1 financiada'!AS191</f>
        <v>0</v>
      </c>
      <c r="BI191" s="125">
        <f>-'Inversión 1 financiada'!AT191</f>
        <v>0</v>
      </c>
      <c r="BJ191" s="125">
        <f>-'Inversión 1 financiada'!AU191</f>
        <v>0</v>
      </c>
      <c r="BK191" s="125">
        <f>-'Inversión 1 financiada'!AV191</f>
        <v>0</v>
      </c>
      <c r="BL191" s="125">
        <f>-'Inversión 1 financiada'!AW191</f>
        <v>0</v>
      </c>
      <c r="BM191" s="125">
        <f>-'Inversión 1 financiada'!AX191</f>
        <v>0</v>
      </c>
      <c r="BN191" s="125">
        <f>-'Inversión 1 financiada'!AY191</f>
        <v>0</v>
      </c>
      <c r="BO191" s="125">
        <f>-'Inversión 1 financiada'!AZ191</f>
        <v>0</v>
      </c>
      <c r="BP191" s="125">
        <f>-'Inversión 1 financiada'!BA191</f>
        <v>0</v>
      </c>
      <c r="BQ191" s="125">
        <f>-'Inversión 1 financiada'!BB191</f>
        <v>0</v>
      </c>
      <c r="BR191" s="125">
        <f>-'Inversión 1 financiada'!BC191</f>
        <v>0</v>
      </c>
    </row>
    <row r="192" spans="2:70" x14ac:dyDescent="0.25">
      <c r="B192" s="5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125"/>
      <c r="I192" s="125"/>
      <c r="J192" s="125"/>
      <c r="K192" s="125"/>
      <c r="L192" s="125"/>
      <c r="M192" s="125"/>
      <c r="N192" s="125"/>
      <c r="O192" s="125"/>
      <c r="P192" s="125"/>
      <c r="Q192" s="125"/>
      <c r="R192" s="125"/>
      <c r="S192" s="125"/>
      <c r="T192" s="125"/>
      <c r="U192" s="125"/>
      <c r="V192" s="125"/>
      <c r="W192" s="125">
        <f>-'Inversión 1 financiada'!H192</f>
        <v>-4</v>
      </c>
      <c r="X192" s="125">
        <f>-'Inversión 1 financiada'!I192</f>
        <v>0</v>
      </c>
      <c r="Y192" s="125">
        <f>-'Inversión 1 financiada'!J192</f>
        <v>0</v>
      </c>
      <c r="Z192" s="125">
        <f>-'Inversión 1 financiada'!K192</f>
        <v>0</v>
      </c>
      <c r="AA192" s="125">
        <f>-'Inversión 1 financiada'!L192</f>
        <v>0</v>
      </c>
      <c r="AB192" s="125">
        <f>-'Inversión 1 financiada'!M192</f>
        <v>0</v>
      </c>
      <c r="AC192" s="125">
        <f>-'Inversión 1 financiada'!N192</f>
        <v>0</v>
      </c>
      <c r="AD192" s="125">
        <f>-'Inversión 1 financiada'!O192</f>
        <v>0</v>
      </c>
      <c r="AE192" s="125">
        <f>-'Inversión 1 financiada'!P192</f>
        <v>0</v>
      </c>
      <c r="AF192" s="125">
        <f>-'Inversión 1 financiada'!Q192</f>
        <v>0</v>
      </c>
      <c r="AG192" s="125">
        <f>-'Inversión 1 financiada'!R192</f>
        <v>0</v>
      </c>
      <c r="AH192" s="125">
        <f>-'Inversión 1 financiada'!S192</f>
        <v>0</v>
      </c>
      <c r="AI192" s="125">
        <f>-'Inversión 1 financiada'!T192</f>
        <v>0</v>
      </c>
      <c r="AJ192" s="125">
        <f>-'Inversión 1 financiada'!U192</f>
        <v>0</v>
      </c>
      <c r="AK192" s="125">
        <f>-'Inversión 1 financiada'!V192</f>
        <v>0</v>
      </c>
      <c r="AL192" s="125">
        <f>-'Inversión 1 financiada'!W192</f>
        <v>0</v>
      </c>
      <c r="AM192" s="125">
        <f>-'Inversión 1 financiada'!X192</f>
        <v>0</v>
      </c>
      <c r="AN192" s="125">
        <f>-'Inversión 1 financiada'!Y192</f>
        <v>0</v>
      </c>
      <c r="AO192" s="125">
        <f>-'Inversión 1 financiada'!Z192</f>
        <v>0</v>
      </c>
      <c r="AP192" s="125">
        <f>-'Inversión 1 financiada'!AA192</f>
        <v>0</v>
      </c>
      <c r="AQ192" s="125">
        <f>-'Inversión 1 financiada'!AB192</f>
        <v>0</v>
      </c>
      <c r="AR192" s="125">
        <f>-'Inversión 1 financiada'!AC192</f>
        <v>0</v>
      </c>
      <c r="AS192" s="125">
        <f>-'Inversión 1 financiada'!AD192</f>
        <v>0</v>
      </c>
      <c r="AT192" s="125">
        <f>-'Inversión 1 financiada'!AE192</f>
        <v>0</v>
      </c>
      <c r="AU192" s="125">
        <f>-'Inversión 1 financiada'!AF192</f>
        <v>0</v>
      </c>
      <c r="AV192" s="125">
        <f>-'Inversión 1 financiada'!AG192</f>
        <v>0</v>
      </c>
      <c r="AW192" s="125">
        <f>-'Inversión 1 financiada'!AH192</f>
        <v>0</v>
      </c>
      <c r="AX192" s="125">
        <f>-'Inversión 1 financiada'!AI192</f>
        <v>0</v>
      </c>
      <c r="AY192" s="125">
        <f>-'Inversión 1 financiada'!AJ192</f>
        <v>0</v>
      </c>
      <c r="AZ192" s="125">
        <f>-'Inversión 1 financiada'!AK192</f>
        <v>0</v>
      </c>
      <c r="BA192" s="125">
        <f>-'Inversión 1 financiada'!AL192</f>
        <v>0</v>
      </c>
      <c r="BB192" s="125">
        <f>-'Inversión 1 financiada'!AM192</f>
        <v>0</v>
      </c>
      <c r="BC192" s="125">
        <f>-'Inversión 1 financiada'!AN192</f>
        <v>0</v>
      </c>
      <c r="BD192" s="125">
        <f>-'Inversión 1 financiada'!AO192</f>
        <v>0</v>
      </c>
      <c r="BE192" s="125">
        <f>-'Inversión 1 financiada'!AP192</f>
        <v>0</v>
      </c>
      <c r="BF192" s="125">
        <f>-'Inversión 1 financiada'!AQ192</f>
        <v>0</v>
      </c>
      <c r="BG192" s="125">
        <f>-'Inversión 1 financiada'!AR192</f>
        <v>0</v>
      </c>
      <c r="BH192" s="125">
        <f>-'Inversión 1 financiada'!AS192</f>
        <v>0</v>
      </c>
      <c r="BI192" s="125">
        <f>-'Inversión 1 financiada'!AT192</f>
        <v>0</v>
      </c>
      <c r="BJ192" s="125">
        <f>-'Inversión 1 financiada'!AU192</f>
        <v>0</v>
      </c>
      <c r="BK192" s="125">
        <f>-'Inversión 1 financiada'!AV192</f>
        <v>0</v>
      </c>
      <c r="BL192" s="125">
        <f>-'Inversión 1 financiada'!AW192</f>
        <v>0</v>
      </c>
      <c r="BM192" s="125">
        <f>-'Inversión 1 financiada'!AX192</f>
        <v>0</v>
      </c>
      <c r="BN192" s="125">
        <f>-'Inversión 1 financiada'!AY192</f>
        <v>0</v>
      </c>
      <c r="BO192" s="125">
        <f>-'Inversión 1 financiada'!AZ192</f>
        <v>0</v>
      </c>
      <c r="BP192" s="125">
        <f>-'Inversión 1 financiada'!BA192</f>
        <v>0</v>
      </c>
      <c r="BQ192" s="125">
        <f>-'Inversión 1 financiada'!BB192</f>
        <v>0</v>
      </c>
      <c r="BR192" s="125">
        <f>-'Inversión 1 financiada'!BC192</f>
        <v>0</v>
      </c>
    </row>
    <row r="193" spans="2:70" x14ac:dyDescent="0.25">
      <c r="B193" s="5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125"/>
      <c r="I193" s="125"/>
      <c r="J193" s="125"/>
      <c r="K193" s="125"/>
      <c r="L193" s="125"/>
      <c r="M193" s="125"/>
      <c r="N193" s="125"/>
      <c r="O193" s="125"/>
      <c r="P193" s="125"/>
      <c r="Q193" s="125"/>
      <c r="R193" s="125"/>
      <c r="S193" s="125"/>
      <c r="T193" s="125"/>
      <c r="U193" s="125"/>
      <c r="V193" s="125"/>
      <c r="W193" s="125">
        <f>-'Inversión 1 financiada'!H193</f>
        <v>-4</v>
      </c>
      <c r="X193" s="125">
        <f>-'Inversión 1 financiada'!I193</f>
        <v>0</v>
      </c>
      <c r="Y193" s="125">
        <f>-'Inversión 1 financiada'!J193</f>
        <v>0</v>
      </c>
      <c r="Z193" s="125">
        <f>-'Inversión 1 financiada'!K193</f>
        <v>0</v>
      </c>
      <c r="AA193" s="125">
        <f>-'Inversión 1 financiada'!L193</f>
        <v>0</v>
      </c>
      <c r="AB193" s="125">
        <f>-'Inversión 1 financiada'!M193</f>
        <v>0</v>
      </c>
      <c r="AC193" s="125">
        <f>-'Inversión 1 financiada'!N193</f>
        <v>0</v>
      </c>
      <c r="AD193" s="125">
        <f>-'Inversión 1 financiada'!O193</f>
        <v>0</v>
      </c>
      <c r="AE193" s="125">
        <f>-'Inversión 1 financiada'!P193</f>
        <v>0</v>
      </c>
      <c r="AF193" s="125">
        <f>-'Inversión 1 financiada'!Q193</f>
        <v>0</v>
      </c>
      <c r="AG193" s="125">
        <f>-'Inversión 1 financiada'!R193</f>
        <v>0</v>
      </c>
      <c r="AH193" s="125">
        <f>-'Inversión 1 financiada'!S193</f>
        <v>0</v>
      </c>
      <c r="AI193" s="125">
        <f>-'Inversión 1 financiada'!T193</f>
        <v>0</v>
      </c>
      <c r="AJ193" s="125">
        <f>-'Inversión 1 financiada'!U193</f>
        <v>0</v>
      </c>
      <c r="AK193" s="125">
        <f>-'Inversión 1 financiada'!V193</f>
        <v>0</v>
      </c>
      <c r="AL193" s="125">
        <f>-'Inversión 1 financiada'!W193</f>
        <v>0</v>
      </c>
      <c r="AM193" s="125">
        <f>-'Inversión 1 financiada'!X193</f>
        <v>0</v>
      </c>
      <c r="AN193" s="125">
        <f>-'Inversión 1 financiada'!Y193</f>
        <v>0</v>
      </c>
      <c r="AO193" s="125">
        <f>-'Inversión 1 financiada'!Z193</f>
        <v>0</v>
      </c>
      <c r="AP193" s="125">
        <f>-'Inversión 1 financiada'!AA193</f>
        <v>0</v>
      </c>
      <c r="AQ193" s="125">
        <f>-'Inversión 1 financiada'!AB193</f>
        <v>0</v>
      </c>
      <c r="AR193" s="125">
        <f>-'Inversión 1 financiada'!AC193</f>
        <v>0</v>
      </c>
      <c r="AS193" s="125">
        <f>-'Inversión 1 financiada'!AD193</f>
        <v>0</v>
      </c>
      <c r="AT193" s="125">
        <f>-'Inversión 1 financiada'!AE193</f>
        <v>0</v>
      </c>
      <c r="AU193" s="125">
        <f>-'Inversión 1 financiada'!AF193</f>
        <v>0</v>
      </c>
      <c r="AV193" s="125">
        <f>-'Inversión 1 financiada'!AG193</f>
        <v>0</v>
      </c>
      <c r="AW193" s="125">
        <f>-'Inversión 1 financiada'!AH193</f>
        <v>0</v>
      </c>
      <c r="AX193" s="125">
        <f>-'Inversión 1 financiada'!AI193</f>
        <v>0</v>
      </c>
      <c r="AY193" s="125">
        <f>-'Inversión 1 financiada'!AJ193</f>
        <v>0</v>
      </c>
      <c r="AZ193" s="125">
        <f>-'Inversión 1 financiada'!AK193</f>
        <v>0</v>
      </c>
      <c r="BA193" s="125">
        <f>-'Inversión 1 financiada'!AL193</f>
        <v>0</v>
      </c>
      <c r="BB193" s="125">
        <f>-'Inversión 1 financiada'!AM193</f>
        <v>0</v>
      </c>
      <c r="BC193" s="125">
        <f>-'Inversión 1 financiada'!AN193</f>
        <v>0</v>
      </c>
      <c r="BD193" s="125">
        <f>-'Inversión 1 financiada'!AO193</f>
        <v>0</v>
      </c>
      <c r="BE193" s="125">
        <f>-'Inversión 1 financiada'!AP193</f>
        <v>0</v>
      </c>
      <c r="BF193" s="125">
        <f>-'Inversión 1 financiada'!AQ193</f>
        <v>0</v>
      </c>
      <c r="BG193" s="125">
        <f>-'Inversión 1 financiada'!AR193</f>
        <v>0</v>
      </c>
      <c r="BH193" s="125">
        <f>-'Inversión 1 financiada'!AS193</f>
        <v>0</v>
      </c>
      <c r="BI193" s="125">
        <f>-'Inversión 1 financiada'!AT193</f>
        <v>0</v>
      </c>
      <c r="BJ193" s="125">
        <f>-'Inversión 1 financiada'!AU193</f>
        <v>0</v>
      </c>
      <c r="BK193" s="125">
        <f>-'Inversión 1 financiada'!AV193</f>
        <v>0</v>
      </c>
      <c r="BL193" s="125">
        <f>-'Inversión 1 financiada'!AW193</f>
        <v>0</v>
      </c>
      <c r="BM193" s="125">
        <f>-'Inversión 1 financiada'!AX193</f>
        <v>0</v>
      </c>
      <c r="BN193" s="125">
        <f>-'Inversión 1 financiada'!AY193</f>
        <v>0</v>
      </c>
      <c r="BO193" s="125">
        <f>-'Inversión 1 financiada'!AZ193</f>
        <v>0</v>
      </c>
      <c r="BP193" s="125">
        <f>-'Inversión 1 financiada'!BA193</f>
        <v>0</v>
      </c>
      <c r="BQ193" s="125">
        <f>-'Inversión 1 financiada'!BB193</f>
        <v>0</v>
      </c>
      <c r="BR193" s="125">
        <f>-'Inversión 1 financiada'!BC193</f>
        <v>0</v>
      </c>
    </row>
    <row r="194" spans="2:70" x14ac:dyDescent="0.25">
      <c r="B194" s="5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125"/>
      <c r="I194" s="125"/>
      <c r="J194" s="125"/>
      <c r="K194" s="125"/>
      <c r="L194" s="125"/>
      <c r="M194" s="125"/>
      <c r="N194" s="125"/>
      <c r="O194" s="125"/>
      <c r="P194" s="125"/>
      <c r="Q194" s="125"/>
      <c r="R194" s="125"/>
      <c r="S194" s="125"/>
      <c r="T194" s="125"/>
      <c r="U194" s="125"/>
      <c r="V194" s="125"/>
      <c r="W194" s="125">
        <f>-'Inversión 1 financiada'!H194</f>
        <v>-8</v>
      </c>
      <c r="X194" s="125">
        <f>-'Inversión 1 financiada'!I194</f>
        <v>0</v>
      </c>
      <c r="Y194" s="125">
        <f>-'Inversión 1 financiada'!J194</f>
        <v>0</v>
      </c>
      <c r="Z194" s="125">
        <f>-'Inversión 1 financiada'!K194</f>
        <v>0</v>
      </c>
      <c r="AA194" s="125">
        <f>-'Inversión 1 financiada'!L194</f>
        <v>0</v>
      </c>
      <c r="AB194" s="125">
        <f>-'Inversión 1 financiada'!M194</f>
        <v>0</v>
      </c>
      <c r="AC194" s="125">
        <f>-'Inversión 1 financiada'!N194</f>
        <v>0</v>
      </c>
      <c r="AD194" s="125">
        <f>-'Inversión 1 financiada'!O194</f>
        <v>0</v>
      </c>
      <c r="AE194" s="125">
        <f>-'Inversión 1 financiada'!P194</f>
        <v>0</v>
      </c>
      <c r="AF194" s="125">
        <f>-'Inversión 1 financiada'!Q194</f>
        <v>0</v>
      </c>
      <c r="AG194" s="125">
        <f>-'Inversión 1 financiada'!R194</f>
        <v>0</v>
      </c>
      <c r="AH194" s="125">
        <f>-'Inversión 1 financiada'!S194</f>
        <v>0</v>
      </c>
      <c r="AI194" s="125">
        <f>-'Inversión 1 financiada'!T194</f>
        <v>0</v>
      </c>
      <c r="AJ194" s="125">
        <f>-'Inversión 1 financiada'!U194</f>
        <v>0</v>
      </c>
      <c r="AK194" s="125">
        <f>-'Inversión 1 financiada'!V194</f>
        <v>0</v>
      </c>
      <c r="AL194" s="125">
        <f>-'Inversión 1 financiada'!W194</f>
        <v>0</v>
      </c>
      <c r="AM194" s="125">
        <f>-'Inversión 1 financiada'!X194</f>
        <v>0</v>
      </c>
      <c r="AN194" s="125">
        <f>-'Inversión 1 financiada'!Y194</f>
        <v>0</v>
      </c>
      <c r="AO194" s="125">
        <f>-'Inversión 1 financiada'!Z194</f>
        <v>0</v>
      </c>
      <c r="AP194" s="125">
        <f>-'Inversión 1 financiada'!AA194</f>
        <v>0</v>
      </c>
      <c r="AQ194" s="125">
        <f>-'Inversión 1 financiada'!AB194</f>
        <v>0</v>
      </c>
      <c r="AR194" s="125">
        <f>-'Inversión 1 financiada'!AC194</f>
        <v>0</v>
      </c>
      <c r="AS194" s="125">
        <f>-'Inversión 1 financiada'!AD194</f>
        <v>0</v>
      </c>
      <c r="AT194" s="125">
        <f>-'Inversión 1 financiada'!AE194</f>
        <v>0</v>
      </c>
      <c r="AU194" s="125">
        <f>-'Inversión 1 financiada'!AF194</f>
        <v>0</v>
      </c>
      <c r="AV194" s="125">
        <f>-'Inversión 1 financiada'!AG194</f>
        <v>0</v>
      </c>
      <c r="AW194" s="125">
        <f>-'Inversión 1 financiada'!AH194</f>
        <v>0</v>
      </c>
      <c r="AX194" s="125">
        <f>-'Inversión 1 financiada'!AI194</f>
        <v>0</v>
      </c>
      <c r="AY194" s="125">
        <f>-'Inversión 1 financiada'!AJ194</f>
        <v>0</v>
      </c>
      <c r="AZ194" s="125">
        <f>-'Inversión 1 financiada'!AK194</f>
        <v>0</v>
      </c>
      <c r="BA194" s="125">
        <f>-'Inversión 1 financiada'!AL194</f>
        <v>0</v>
      </c>
      <c r="BB194" s="125">
        <f>-'Inversión 1 financiada'!AM194</f>
        <v>0</v>
      </c>
      <c r="BC194" s="125">
        <f>-'Inversión 1 financiada'!AN194</f>
        <v>0</v>
      </c>
      <c r="BD194" s="125">
        <f>-'Inversión 1 financiada'!AO194</f>
        <v>0</v>
      </c>
      <c r="BE194" s="125">
        <f>-'Inversión 1 financiada'!AP194</f>
        <v>0</v>
      </c>
      <c r="BF194" s="125">
        <f>-'Inversión 1 financiada'!AQ194</f>
        <v>0</v>
      </c>
      <c r="BG194" s="125">
        <f>-'Inversión 1 financiada'!AR194</f>
        <v>0</v>
      </c>
      <c r="BH194" s="125">
        <f>-'Inversión 1 financiada'!AS194</f>
        <v>0</v>
      </c>
      <c r="BI194" s="125">
        <f>-'Inversión 1 financiada'!AT194</f>
        <v>0</v>
      </c>
      <c r="BJ194" s="125">
        <f>-'Inversión 1 financiada'!AU194</f>
        <v>0</v>
      </c>
      <c r="BK194" s="125">
        <f>-'Inversión 1 financiada'!AV194</f>
        <v>0</v>
      </c>
      <c r="BL194" s="125">
        <f>-'Inversión 1 financiada'!AW194</f>
        <v>0</v>
      </c>
      <c r="BM194" s="125">
        <f>-'Inversión 1 financiada'!AX194</f>
        <v>0</v>
      </c>
      <c r="BN194" s="125">
        <f>-'Inversión 1 financiada'!AY194</f>
        <v>0</v>
      </c>
      <c r="BO194" s="125">
        <f>-'Inversión 1 financiada'!AZ194</f>
        <v>0</v>
      </c>
      <c r="BP194" s="125">
        <f>-'Inversión 1 financiada'!BA194</f>
        <v>0</v>
      </c>
      <c r="BQ194" s="125">
        <f>-'Inversión 1 financiada'!BB194</f>
        <v>0</v>
      </c>
      <c r="BR194" s="125">
        <f>-'Inversión 1 financiada'!BC194</f>
        <v>0</v>
      </c>
    </row>
    <row r="195" spans="2:70" x14ac:dyDescent="0.25">
      <c r="B195" s="5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125"/>
      <c r="I195" s="125"/>
      <c r="J195" s="125"/>
      <c r="K195" s="125"/>
      <c r="L195" s="125"/>
      <c r="M195" s="125"/>
      <c r="N195" s="125"/>
      <c r="O195" s="125"/>
      <c r="P195" s="125"/>
      <c r="Q195" s="125"/>
      <c r="R195" s="125"/>
      <c r="S195" s="125"/>
      <c r="T195" s="125"/>
      <c r="U195" s="125"/>
      <c r="V195" s="125"/>
      <c r="W195" s="125">
        <f>-'Inversión 1 financiada'!H195</f>
        <v>-8</v>
      </c>
      <c r="X195" s="125">
        <f>-'Inversión 1 financiada'!I195</f>
        <v>0</v>
      </c>
      <c r="Y195" s="125">
        <f>-'Inversión 1 financiada'!J195</f>
        <v>0</v>
      </c>
      <c r="Z195" s="125">
        <f>-'Inversión 1 financiada'!K195</f>
        <v>0</v>
      </c>
      <c r="AA195" s="125">
        <f>-'Inversión 1 financiada'!L195</f>
        <v>0</v>
      </c>
      <c r="AB195" s="125">
        <f>-'Inversión 1 financiada'!M195</f>
        <v>0</v>
      </c>
      <c r="AC195" s="125">
        <f>-'Inversión 1 financiada'!N195</f>
        <v>0</v>
      </c>
      <c r="AD195" s="125">
        <f>-'Inversión 1 financiada'!O195</f>
        <v>0</v>
      </c>
      <c r="AE195" s="125">
        <f>-'Inversión 1 financiada'!P195</f>
        <v>0</v>
      </c>
      <c r="AF195" s="125">
        <f>-'Inversión 1 financiada'!Q195</f>
        <v>0</v>
      </c>
      <c r="AG195" s="125">
        <f>-'Inversión 1 financiada'!R195</f>
        <v>0</v>
      </c>
      <c r="AH195" s="125">
        <f>-'Inversión 1 financiada'!S195</f>
        <v>0</v>
      </c>
      <c r="AI195" s="125">
        <f>-'Inversión 1 financiada'!T195</f>
        <v>0</v>
      </c>
      <c r="AJ195" s="125">
        <f>-'Inversión 1 financiada'!U195</f>
        <v>0</v>
      </c>
      <c r="AK195" s="125">
        <f>-'Inversión 1 financiada'!V195</f>
        <v>0</v>
      </c>
      <c r="AL195" s="125">
        <f>-'Inversión 1 financiada'!W195</f>
        <v>0</v>
      </c>
      <c r="AM195" s="125">
        <f>-'Inversión 1 financiada'!X195</f>
        <v>0</v>
      </c>
      <c r="AN195" s="125">
        <f>-'Inversión 1 financiada'!Y195</f>
        <v>0</v>
      </c>
      <c r="AO195" s="125">
        <f>-'Inversión 1 financiada'!Z195</f>
        <v>0</v>
      </c>
      <c r="AP195" s="125">
        <f>-'Inversión 1 financiada'!AA195</f>
        <v>0</v>
      </c>
      <c r="AQ195" s="125">
        <f>-'Inversión 1 financiada'!AB195</f>
        <v>0</v>
      </c>
      <c r="AR195" s="125">
        <f>-'Inversión 1 financiada'!AC195</f>
        <v>0</v>
      </c>
      <c r="AS195" s="125">
        <f>-'Inversión 1 financiada'!AD195</f>
        <v>0</v>
      </c>
      <c r="AT195" s="125">
        <f>-'Inversión 1 financiada'!AE195</f>
        <v>0</v>
      </c>
      <c r="AU195" s="125">
        <f>-'Inversión 1 financiada'!AF195</f>
        <v>0</v>
      </c>
      <c r="AV195" s="125">
        <f>-'Inversión 1 financiada'!AG195</f>
        <v>0</v>
      </c>
      <c r="AW195" s="125">
        <f>-'Inversión 1 financiada'!AH195</f>
        <v>0</v>
      </c>
      <c r="AX195" s="125">
        <f>-'Inversión 1 financiada'!AI195</f>
        <v>0</v>
      </c>
      <c r="AY195" s="125">
        <f>-'Inversión 1 financiada'!AJ195</f>
        <v>0</v>
      </c>
      <c r="AZ195" s="125">
        <f>-'Inversión 1 financiada'!AK195</f>
        <v>0</v>
      </c>
      <c r="BA195" s="125">
        <f>-'Inversión 1 financiada'!AL195</f>
        <v>0</v>
      </c>
      <c r="BB195" s="125">
        <f>-'Inversión 1 financiada'!AM195</f>
        <v>0</v>
      </c>
      <c r="BC195" s="125">
        <f>-'Inversión 1 financiada'!AN195</f>
        <v>0</v>
      </c>
      <c r="BD195" s="125">
        <f>-'Inversión 1 financiada'!AO195</f>
        <v>0</v>
      </c>
      <c r="BE195" s="125">
        <f>-'Inversión 1 financiada'!AP195</f>
        <v>0</v>
      </c>
      <c r="BF195" s="125">
        <f>-'Inversión 1 financiada'!AQ195</f>
        <v>0</v>
      </c>
      <c r="BG195" s="125">
        <f>-'Inversión 1 financiada'!AR195</f>
        <v>0</v>
      </c>
      <c r="BH195" s="125">
        <f>-'Inversión 1 financiada'!AS195</f>
        <v>0</v>
      </c>
      <c r="BI195" s="125">
        <f>-'Inversión 1 financiada'!AT195</f>
        <v>0</v>
      </c>
      <c r="BJ195" s="125">
        <f>-'Inversión 1 financiada'!AU195</f>
        <v>0</v>
      </c>
      <c r="BK195" s="125">
        <f>-'Inversión 1 financiada'!AV195</f>
        <v>0</v>
      </c>
      <c r="BL195" s="125">
        <f>-'Inversión 1 financiada'!AW195</f>
        <v>0</v>
      </c>
      <c r="BM195" s="125">
        <f>-'Inversión 1 financiada'!AX195</f>
        <v>0</v>
      </c>
      <c r="BN195" s="125">
        <f>-'Inversión 1 financiada'!AY195</f>
        <v>0</v>
      </c>
      <c r="BO195" s="125">
        <f>-'Inversión 1 financiada'!AZ195</f>
        <v>0</v>
      </c>
      <c r="BP195" s="125">
        <f>-'Inversión 1 financiada'!BA195</f>
        <v>0</v>
      </c>
      <c r="BQ195" s="125">
        <f>-'Inversión 1 financiada'!BB195</f>
        <v>0</v>
      </c>
      <c r="BR195" s="125">
        <f>-'Inversión 1 financiada'!BC195</f>
        <v>0</v>
      </c>
    </row>
    <row r="196" spans="2:70" x14ac:dyDescent="0.25">
      <c r="B196" s="59" t="s">
        <v>622</v>
      </c>
      <c r="C196" s="62" t="str">
        <f>+VLOOKUP(B196,'resumen UCAP'!$A$5:$O$329,2,0)</f>
        <v>UCAP Luminaria LED 84,4 W</v>
      </c>
      <c r="D196" s="63">
        <f>+'Desmonte Infr. financiada'!D196</f>
        <v>84.4</v>
      </c>
      <c r="E196" s="63" t="str">
        <f>+VLOOKUP(B196,'resumen UCAP'!$A$5:$O$329,3,0)</f>
        <v>Un</v>
      </c>
      <c r="F196" s="64">
        <f>+VLOOKUP(B196,'resumen UCAP'!$A$5:$O$329,15,0)</f>
        <v>1521833.1390600002</v>
      </c>
      <c r="G196" s="61"/>
      <c r="H196" s="125"/>
      <c r="I196" s="125"/>
      <c r="J196" s="125"/>
      <c r="K196" s="125"/>
      <c r="L196" s="125"/>
      <c r="M196" s="125"/>
      <c r="N196" s="125"/>
      <c r="O196" s="125"/>
      <c r="P196" s="125"/>
      <c r="Q196" s="125"/>
      <c r="R196" s="125"/>
      <c r="S196" s="125"/>
      <c r="T196" s="125"/>
      <c r="U196" s="125"/>
      <c r="V196" s="125"/>
      <c r="W196" s="125">
        <f>-'Inversión 1 financiada'!H196</f>
        <v>-3473</v>
      </c>
      <c r="X196" s="125">
        <f>-'Inversión 1 financiada'!I196</f>
        <v>0</v>
      </c>
      <c r="Y196" s="125">
        <f>-'Inversión 1 financiada'!J196</f>
        <v>0</v>
      </c>
      <c r="Z196" s="125">
        <f>-'Inversión 1 financiada'!K196</f>
        <v>0</v>
      </c>
      <c r="AA196" s="125">
        <f>-'Inversión 1 financiada'!L196</f>
        <v>0</v>
      </c>
      <c r="AB196" s="125">
        <f>-'Inversión 1 financiada'!M196</f>
        <v>0</v>
      </c>
      <c r="AC196" s="125">
        <f>-'Inversión 1 financiada'!N196</f>
        <v>0</v>
      </c>
      <c r="AD196" s="125">
        <f>-'Inversión 1 financiada'!O196</f>
        <v>0</v>
      </c>
      <c r="AE196" s="125">
        <f>-'Inversión 1 financiada'!P196</f>
        <v>0</v>
      </c>
      <c r="AF196" s="125">
        <f>-'Inversión 1 financiada'!Q196</f>
        <v>0</v>
      </c>
      <c r="AG196" s="125">
        <f>-'Inversión 1 financiada'!R196</f>
        <v>0</v>
      </c>
      <c r="AH196" s="125">
        <f>-'Inversión 1 financiada'!S196</f>
        <v>0</v>
      </c>
      <c r="AI196" s="125">
        <f>-'Inversión 1 financiada'!T196</f>
        <v>0</v>
      </c>
      <c r="AJ196" s="125">
        <f>-'Inversión 1 financiada'!U196</f>
        <v>0</v>
      </c>
      <c r="AK196" s="125">
        <f>-'Inversión 1 financiada'!V196</f>
        <v>0</v>
      </c>
      <c r="AL196" s="125">
        <f>-'Inversión 1 financiada'!W196</f>
        <v>0</v>
      </c>
      <c r="AM196" s="125">
        <f>-'Inversión 1 financiada'!X196</f>
        <v>0</v>
      </c>
      <c r="AN196" s="125">
        <f>-'Inversión 1 financiada'!Y196</f>
        <v>0</v>
      </c>
      <c r="AO196" s="125">
        <f>-'Inversión 1 financiada'!Z196</f>
        <v>0</v>
      </c>
      <c r="AP196" s="125">
        <f>-'Inversión 1 financiada'!AA196</f>
        <v>0</v>
      </c>
      <c r="AQ196" s="125">
        <f>-'Inversión 1 financiada'!AB196</f>
        <v>0</v>
      </c>
      <c r="AR196" s="125">
        <f>-'Inversión 1 financiada'!AC196</f>
        <v>0</v>
      </c>
      <c r="AS196" s="125">
        <f>-'Inversión 1 financiada'!AD196</f>
        <v>0</v>
      </c>
      <c r="AT196" s="125">
        <f>-'Inversión 1 financiada'!AE196</f>
        <v>0</v>
      </c>
      <c r="AU196" s="125">
        <f>-'Inversión 1 financiada'!AF196</f>
        <v>0</v>
      </c>
      <c r="AV196" s="125">
        <f>-'Inversión 1 financiada'!AG196</f>
        <v>0</v>
      </c>
      <c r="AW196" s="125">
        <f>-'Inversión 1 financiada'!AH196</f>
        <v>0</v>
      </c>
      <c r="AX196" s="125">
        <f>-'Inversión 1 financiada'!AI196</f>
        <v>0</v>
      </c>
      <c r="AY196" s="125">
        <f>-'Inversión 1 financiada'!AJ196</f>
        <v>0</v>
      </c>
      <c r="AZ196" s="125">
        <f>-'Inversión 1 financiada'!AK196</f>
        <v>0</v>
      </c>
      <c r="BA196" s="125">
        <f>-'Inversión 1 financiada'!AL196</f>
        <v>0</v>
      </c>
      <c r="BB196" s="125">
        <f>-'Inversión 1 financiada'!AM196</f>
        <v>0</v>
      </c>
      <c r="BC196" s="125">
        <f>-'Inversión 1 financiada'!AN196</f>
        <v>0</v>
      </c>
      <c r="BD196" s="125">
        <f>-'Inversión 1 financiada'!AO196</f>
        <v>0</v>
      </c>
      <c r="BE196" s="125">
        <f>-'Inversión 1 financiada'!AP196</f>
        <v>0</v>
      </c>
      <c r="BF196" s="125">
        <f>-'Inversión 1 financiada'!AQ196</f>
        <v>0</v>
      </c>
      <c r="BG196" s="125">
        <f>-'Inversión 1 financiada'!AR196</f>
        <v>0</v>
      </c>
      <c r="BH196" s="125">
        <f>-'Inversión 1 financiada'!AS196</f>
        <v>0</v>
      </c>
      <c r="BI196" s="125">
        <f>-'Inversión 1 financiada'!AT196</f>
        <v>0</v>
      </c>
      <c r="BJ196" s="125">
        <f>-'Inversión 1 financiada'!AU196</f>
        <v>0</v>
      </c>
      <c r="BK196" s="125">
        <f>-'Inversión 1 financiada'!AV196</f>
        <v>0</v>
      </c>
      <c r="BL196" s="125">
        <f>-'Inversión 1 financiada'!AW196</f>
        <v>0</v>
      </c>
      <c r="BM196" s="125">
        <f>-'Inversión 1 financiada'!AX196</f>
        <v>0</v>
      </c>
      <c r="BN196" s="125">
        <f>-'Inversión 1 financiada'!AY196</f>
        <v>0</v>
      </c>
      <c r="BO196" s="125">
        <f>-'Inversión 1 financiada'!AZ196</f>
        <v>0</v>
      </c>
      <c r="BP196" s="125">
        <f>-'Inversión 1 financiada'!BA196</f>
        <v>0</v>
      </c>
      <c r="BQ196" s="125">
        <f>-'Inversión 1 financiada'!BB196</f>
        <v>0</v>
      </c>
      <c r="BR196" s="125">
        <f>-'Inversión 1 financiada'!BC196</f>
        <v>0</v>
      </c>
    </row>
    <row r="197" spans="2:70" x14ac:dyDescent="0.25">
      <c r="B197" s="59" t="s">
        <v>623</v>
      </c>
      <c r="C197" s="62" t="str">
        <f>+VLOOKUP(B197,'resumen UCAP'!$A$5:$O$329,2,0)</f>
        <v>UCAP Luminaria LED 32,1 W</v>
      </c>
      <c r="D197" s="63">
        <f>+'Desmonte Infr. financiada'!D197</f>
        <v>32.1</v>
      </c>
      <c r="E197" s="63" t="str">
        <f>+VLOOKUP(B197,'resumen UCAP'!$A$5:$O$329,3,0)</f>
        <v>Un</v>
      </c>
      <c r="F197" s="64">
        <f>+VLOOKUP(B197,'resumen UCAP'!$A$5:$O$329,15,0)</f>
        <v>1111719.65307</v>
      </c>
      <c r="G197" s="61"/>
      <c r="H197" s="125"/>
      <c r="I197" s="125"/>
      <c r="J197" s="125"/>
      <c r="K197" s="125"/>
      <c r="L197" s="125"/>
      <c r="M197" s="125"/>
      <c r="N197" s="125"/>
      <c r="O197" s="125"/>
      <c r="P197" s="125"/>
      <c r="Q197" s="125"/>
      <c r="R197" s="125"/>
      <c r="S197" s="125"/>
      <c r="T197" s="125"/>
      <c r="U197" s="125"/>
      <c r="V197" s="125"/>
      <c r="W197" s="125">
        <f>-'Inversión 1 financiada'!H197</f>
        <v>-7019</v>
      </c>
      <c r="X197" s="125">
        <f>-'Inversión 1 financiada'!I197</f>
        <v>0</v>
      </c>
      <c r="Y197" s="125">
        <f>-'Inversión 1 financiada'!J197</f>
        <v>0</v>
      </c>
      <c r="Z197" s="125">
        <f>-'Inversión 1 financiada'!K197</f>
        <v>0</v>
      </c>
      <c r="AA197" s="125">
        <f>-'Inversión 1 financiada'!L197</f>
        <v>0</v>
      </c>
      <c r="AB197" s="125">
        <f>-'Inversión 1 financiada'!M197</f>
        <v>0</v>
      </c>
      <c r="AC197" s="125">
        <f>-'Inversión 1 financiada'!N197</f>
        <v>0</v>
      </c>
      <c r="AD197" s="125">
        <f>-'Inversión 1 financiada'!O197</f>
        <v>0</v>
      </c>
      <c r="AE197" s="125">
        <f>-'Inversión 1 financiada'!P197</f>
        <v>0</v>
      </c>
      <c r="AF197" s="125">
        <f>-'Inversión 1 financiada'!Q197</f>
        <v>0</v>
      </c>
      <c r="AG197" s="125">
        <f>-'Inversión 1 financiada'!R197</f>
        <v>0</v>
      </c>
      <c r="AH197" s="125">
        <f>-'Inversión 1 financiada'!S197</f>
        <v>0</v>
      </c>
      <c r="AI197" s="125">
        <f>-'Inversión 1 financiada'!T197</f>
        <v>0</v>
      </c>
      <c r="AJ197" s="125">
        <f>-'Inversión 1 financiada'!U197</f>
        <v>0</v>
      </c>
      <c r="AK197" s="125">
        <f>-'Inversión 1 financiada'!V197</f>
        <v>0</v>
      </c>
      <c r="AL197" s="125">
        <f>-'Inversión 1 financiada'!W197</f>
        <v>0</v>
      </c>
      <c r="AM197" s="125">
        <f>-'Inversión 1 financiada'!X197</f>
        <v>0</v>
      </c>
      <c r="AN197" s="125">
        <f>-'Inversión 1 financiada'!Y197</f>
        <v>0</v>
      </c>
      <c r="AO197" s="125">
        <f>-'Inversión 1 financiada'!Z197</f>
        <v>0</v>
      </c>
      <c r="AP197" s="125">
        <f>-'Inversión 1 financiada'!AA197</f>
        <v>0</v>
      </c>
      <c r="AQ197" s="125">
        <f>-'Inversión 1 financiada'!AB197</f>
        <v>0</v>
      </c>
      <c r="AR197" s="125">
        <f>-'Inversión 1 financiada'!AC197</f>
        <v>0</v>
      </c>
      <c r="AS197" s="125">
        <f>-'Inversión 1 financiada'!AD197</f>
        <v>0</v>
      </c>
      <c r="AT197" s="125">
        <f>-'Inversión 1 financiada'!AE197</f>
        <v>0</v>
      </c>
      <c r="AU197" s="125">
        <f>-'Inversión 1 financiada'!AF197</f>
        <v>0</v>
      </c>
      <c r="AV197" s="125">
        <f>-'Inversión 1 financiada'!AG197</f>
        <v>0</v>
      </c>
      <c r="AW197" s="125">
        <f>-'Inversión 1 financiada'!AH197</f>
        <v>0</v>
      </c>
      <c r="AX197" s="125">
        <f>-'Inversión 1 financiada'!AI197</f>
        <v>0</v>
      </c>
      <c r="AY197" s="125">
        <f>-'Inversión 1 financiada'!AJ197</f>
        <v>0</v>
      </c>
      <c r="AZ197" s="125">
        <f>-'Inversión 1 financiada'!AK197</f>
        <v>0</v>
      </c>
      <c r="BA197" s="125">
        <f>-'Inversión 1 financiada'!AL197</f>
        <v>0</v>
      </c>
      <c r="BB197" s="125">
        <f>-'Inversión 1 financiada'!AM197</f>
        <v>0</v>
      </c>
      <c r="BC197" s="125">
        <f>-'Inversión 1 financiada'!AN197</f>
        <v>0</v>
      </c>
      <c r="BD197" s="125">
        <f>-'Inversión 1 financiada'!AO197</f>
        <v>0</v>
      </c>
      <c r="BE197" s="125">
        <f>-'Inversión 1 financiada'!AP197</f>
        <v>0</v>
      </c>
      <c r="BF197" s="125">
        <f>-'Inversión 1 financiada'!AQ197</f>
        <v>0</v>
      </c>
      <c r="BG197" s="125">
        <f>-'Inversión 1 financiada'!AR197</f>
        <v>0</v>
      </c>
      <c r="BH197" s="125">
        <f>-'Inversión 1 financiada'!AS197</f>
        <v>0</v>
      </c>
      <c r="BI197" s="125">
        <f>-'Inversión 1 financiada'!AT197</f>
        <v>0</v>
      </c>
      <c r="BJ197" s="125">
        <f>-'Inversión 1 financiada'!AU197</f>
        <v>0</v>
      </c>
      <c r="BK197" s="125">
        <f>-'Inversión 1 financiada'!AV197</f>
        <v>0</v>
      </c>
      <c r="BL197" s="125">
        <f>-'Inversión 1 financiada'!AW197</f>
        <v>0</v>
      </c>
      <c r="BM197" s="125">
        <f>-'Inversión 1 financiada'!AX197</f>
        <v>0</v>
      </c>
      <c r="BN197" s="125">
        <f>-'Inversión 1 financiada'!AY197</f>
        <v>0</v>
      </c>
      <c r="BO197" s="125">
        <f>-'Inversión 1 financiada'!AZ197</f>
        <v>0</v>
      </c>
      <c r="BP197" s="125">
        <f>-'Inversión 1 financiada'!BA197</f>
        <v>0</v>
      </c>
      <c r="BQ197" s="125">
        <f>-'Inversión 1 financiada'!BB197</f>
        <v>0</v>
      </c>
      <c r="BR197" s="125">
        <f>-'Inversión 1 financiada'!BC197</f>
        <v>0</v>
      </c>
    </row>
    <row r="198" spans="2:70" x14ac:dyDescent="0.25">
      <c r="B198" s="59" t="s">
        <v>624</v>
      </c>
      <c r="C198" s="62" t="str">
        <f>+VLOOKUP(B198,'resumen UCAP'!$A$5:$O$329,2,0)</f>
        <v>UCAP Luminaria LED 100 W</v>
      </c>
      <c r="D198" s="63">
        <f>+'Desmonte Infr. financiada'!D198</f>
        <v>100</v>
      </c>
      <c r="E198" s="63" t="str">
        <f>+VLOOKUP(B198,'resumen UCAP'!$A$5:$O$329,3,0)</f>
        <v>Un</v>
      </c>
      <c r="F198" s="64">
        <f>+VLOOKUP(B198,'resumen UCAP'!$A$5:$O$329,15,0)</f>
        <v>1745611.4584271999</v>
      </c>
      <c r="G198" s="61"/>
      <c r="H198" s="125"/>
      <c r="I198" s="125"/>
      <c r="J198" s="125"/>
      <c r="K198" s="125"/>
      <c r="L198" s="125"/>
      <c r="M198" s="125"/>
      <c r="N198" s="125"/>
      <c r="O198" s="125"/>
      <c r="P198" s="125"/>
      <c r="Q198" s="125"/>
      <c r="R198" s="125"/>
      <c r="S198" s="125"/>
      <c r="T198" s="125"/>
      <c r="U198" s="125"/>
      <c r="V198" s="125"/>
      <c r="W198" s="125">
        <f>-'Inversión 1 financiada'!H198</f>
        <v>-4009</v>
      </c>
      <c r="X198" s="125">
        <f>-'Inversión 1 financiada'!I198</f>
        <v>0</v>
      </c>
      <c r="Y198" s="125">
        <f>-'Inversión 1 financiada'!J198</f>
        <v>0</v>
      </c>
      <c r="Z198" s="125">
        <f>-'Inversión 1 financiada'!K198</f>
        <v>0</v>
      </c>
      <c r="AA198" s="125">
        <f>-'Inversión 1 financiada'!L198</f>
        <v>0</v>
      </c>
      <c r="AB198" s="125">
        <f>-'Inversión 1 financiada'!M198</f>
        <v>0</v>
      </c>
      <c r="AC198" s="125">
        <f>-'Inversión 1 financiada'!N198</f>
        <v>0</v>
      </c>
      <c r="AD198" s="125">
        <f>-'Inversión 1 financiada'!O198</f>
        <v>0</v>
      </c>
      <c r="AE198" s="125">
        <f>-'Inversión 1 financiada'!P198</f>
        <v>0</v>
      </c>
      <c r="AF198" s="125">
        <f>-'Inversión 1 financiada'!Q198</f>
        <v>0</v>
      </c>
      <c r="AG198" s="125">
        <f>-'Inversión 1 financiada'!R198</f>
        <v>0</v>
      </c>
      <c r="AH198" s="125">
        <f>-'Inversión 1 financiada'!S198</f>
        <v>0</v>
      </c>
      <c r="AI198" s="125">
        <f>-'Inversión 1 financiada'!T198</f>
        <v>0</v>
      </c>
      <c r="AJ198" s="125">
        <f>-'Inversión 1 financiada'!U198</f>
        <v>0</v>
      </c>
      <c r="AK198" s="125">
        <f>-'Inversión 1 financiada'!V198</f>
        <v>0</v>
      </c>
      <c r="AL198" s="125">
        <f>-'Inversión 1 financiada'!W198</f>
        <v>0</v>
      </c>
      <c r="AM198" s="125">
        <f>-'Inversión 1 financiada'!X198</f>
        <v>0</v>
      </c>
      <c r="AN198" s="125">
        <f>-'Inversión 1 financiada'!Y198</f>
        <v>0</v>
      </c>
      <c r="AO198" s="125">
        <f>-'Inversión 1 financiada'!Z198</f>
        <v>0</v>
      </c>
      <c r="AP198" s="125">
        <f>-'Inversión 1 financiada'!AA198</f>
        <v>0</v>
      </c>
      <c r="AQ198" s="125">
        <f>-'Inversión 1 financiada'!AB198</f>
        <v>0</v>
      </c>
      <c r="AR198" s="125">
        <f>-'Inversión 1 financiada'!AC198</f>
        <v>0</v>
      </c>
      <c r="AS198" s="125">
        <f>-'Inversión 1 financiada'!AD198</f>
        <v>0</v>
      </c>
      <c r="AT198" s="125">
        <f>-'Inversión 1 financiada'!AE198</f>
        <v>0</v>
      </c>
      <c r="AU198" s="125">
        <f>-'Inversión 1 financiada'!AF198</f>
        <v>0</v>
      </c>
      <c r="AV198" s="125">
        <f>-'Inversión 1 financiada'!AG198</f>
        <v>0</v>
      </c>
      <c r="AW198" s="125">
        <f>-'Inversión 1 financiada'!AH198</f>
        <v>0</v>
      </c>
      <c r="AX198" s="125">
        <f>-'Inversión 1 financiada'!AI198</f>
        <v>0</v>
      </c>
      <c r="AY198" s="125">
        <f>-'Inversión 1 financiada'!AJ198</f>
        <v>0</v>
      </c>
      <c r="AZ198" s="125">
        <f>-'Inversión 1 financiada'!AK198</f>
        <v>0</v>
      </c>
      <c r="BA198" s="125">
        <f>-'Inversión 1 financiada'!AL198</f>
        <v>0</v>
      </c>
      <c r="BB198" s="125">
        <f>-'Inversión 1 financiada'!AM198</f>
        <v>0</v>
      </c>
      <c r="BC198" s="125">
        <f>-'Inversión 1 financiada'!AN198</f>
        <v>0</v>
      </c>
      <c r="BD198" s="125">
        <f>-'Inversión 1 financiada'!AO198</f>
        <v>0</v>
      </c>
      <c r="BE198" s="125">
        <f>-'Inversión 1 financiada'!AP198</f>
        <v>0</v>
      </c>
      <c r="BF198" s="125">
        <f>-'Inversión 1 financiada'!AQ198</f>
        <v>0</v>
      </c>
      <c r="BG198" s="125">
        <f>-'Inversión 1 financiada'!AR198</f>
        <v>0</v>
      </c>
      <c r="BH198" s="125">
        <f>-'Inversión 1 financiada'!AS198</f>
        <v>0</v>
      </c>
      <c r="BI198" s="125">
        <f>-'Inversión 1 financiada'!AT198</f>
        <v>0</v>
      </c>
      <c r="BJ198" s="125">
        <f>-'Inversión 1 financiada'!AU198</f>
        <v>0</v>
      </c>
      <c r="BK198" s="125">
        <f>-'Inversión 1 financiada'!AV198</f>
        <v>0</v>
      </c>
      <c r="BL198" s="125">
        <f>-'Inversión 1 financiada'!AW198</f>
        <v>0</v>
      </c>
      <c r="BM198" s="125">
        <f>-'Inversión 1 financiada'!AX198</f>
        <v>0</v>
      </c>
      <c r="BN198" s="125">
        <f>-'Inversión 1 financiada'!AY198</f>
        <v>0</v>
      </c>
      <c r="BO198" s="125">
        <f>-'Inversión 1 financiada'!AZ198</f>
        <v>0</v>
      </c>
      <c r="BP198" s="125">
        <f>-'Inversión 1 financiada'!BA198</f>
        <v>0</v>
      </c>
      <c r="BQ198" s="125">
        <f>-'Inversión 1 financiada'!BB198</f>
        <v>0</v>
      </c>
      <c r="BR198" s="125">
        <f>-'Inversión 1 financiada'!BC198</f>
        <v>0</v>
      </c>
    </row>
    <row r="199" spans="2:70" x14ac:dyDescent="0.25">
      <c r="B199" s="59" t="s">
        <v>625</v>
      </c>
      <c r="C199" s="62" t="str">
        <f>+VLOOKUP(B199,'resumen UCAP'!$A$5:$O$329,2,0)</f>
        <v>UCAP Luminaria LED IV 100 W</v>
      </c>
      <c r="D199" s="63">
        <f>+'Desmonte Infr. financiada'!D199</f>
        <v>100</v>
      </c>
      <c r="E199" s="63" t="str">
        <f>+VLOOKUP(B199,'resumen UCAP'!$A$5:$O$329,3,0)</f>
        <v>Un</v>
      </c>
      <c r="F199" s="64">
        <f>+VLOOKUP(B199,'resumen UCAP'!$A$5:$O$329,15,0)</f>
        <v>1786633.0624272001</v>
      </c>
      <c r="G199" s="61"/>
      <c r="H199" s="125"/>
      <c r="I199" s="125"/>
      <c r="J199" s="125"/>
      <c r="K199" s="125"/>
      <c r="L199" s="125"/>
      <c r="M199" s="125"/>
      <c r="N199" s="125"/>
      <c r="O199" s="125"/>
      <c r="P199" s="125"/>
      <c r="Q199" s="125"/>
      <c r="R199" s="125"/>
      <c r="S199" s="125"/>
      <c r="T199" s="125"/>
      <c r="U199" s="125"/>
      <c r="V199" s="125"/>
      <c r="W199" s="125">
        <f>-'Inversión 1 financiada'!H199</f>
        <v>-4408</v>
      </c>
      <c r="X199" s="125">
        <f>-'Inversión 1 financiada'!I199</f>
        <v>0</v>
      </c>
      <c r="Y199" s="125">
        <f>-'Inversión 1 financiada'!J199</f>
        <v>0</v>
      </c>
      <c r="Z199" s="125">
        <f>-'Inversión 1 financiada'!K199</f>
        <v>0</v>
      </c>
      <c r="AA199" s="125">
        <f>-'Inversión 1 financiada'!L199</f>
        <v>0</v>
      </c>
      <c r="AB199" s="125">
        <f>-'Inversión 1 financiada'!M199</f>
        <v>0</v>
      </c>
      <c r="AC199" s="125">
        <f>-'Inversión 1 financiada'!N199</f>
        <v>0</v>
      </c>
      <c r="AD199" s="125">
        <f>-'Inversión 1 financiada'!O199</f>
        <v>0</v>
      </c>
      <c r="AE199" s="125">
        <f>-'Inversión 1 financiada'!P199</f>
        <v>0</v>
      </c>
      <c r="AF199" s="125">
        <f>-'Inversión 1 financiada'!Q199</f>
        <v>0</v>
      </c>
      <c r="AG199" s="125">
        <f>-'Inversión 1 financiada'!R199</f>
        <v>0</v>
      </c>
      <c r="AH199" s="125">
        <f>-'Inversión 1 financiada'!S199</f>
        <v>0</v>
      </c>
      <c r="AI199" s="125">
        <f>-'Inversión 1 financiada'!T199</f>
        <v>0</v>
      </c>
      <c r="AJ199" s="125">
        <f>-'Inversión 1 financiada'!U199</f>
        <v>0</v>
      </c>
      <c r="AK199" s="125">
        <f>-'Inversión 1 financiada'!V199</f>
        <v>0</v>
      </c>
      <c r="AL199" s="125">
        <f>-'Inversión 1 financiada'!W199</f>
        <v>0</v>
      </c>
      <c r="AM199" s="125">
        <f>-'Inversión 1 financiada'!X199</f>
        <v>0</v>
      </c>
      <c r="AN199" s="125">
        <f>-'Inversión 1 financiada'!Y199</f>
        <v>0</v>
      </c>
      <c r="AO199" s="125">
        <f>-'Inversión 1 financiada'!Z199</f>
        <v>0</v>
      </c>
      <c r="AP199" s="125">
        <f>-'Inversión 1 financiada'!AA199</f>
        <v>0</v>
      </c>
      <c r="AQ199" s="125">
        <f>-'Inversión 1 financiada'!AB199</f>
        <v>0</v>
      </c>
      <c r="AR199" s="125">
        <f>-'Inversión 1 financiada'!AC199</f>
        <v>0</v>
      </c>
      <c r="AS199" s="125">
        <f>-'Inversión 1 financiada'!AD199</f>
        <v>0</v>
      </c>
      <c r="AT199" s="125">
        <f>-'Inversión 1 financiada'!AE199</f>
        <v>0</v>
      </c>
      <c r="AU199" s="125">
        <f>-'Inversión 1 financiada'!AF199</f>
        <v>0</v>
      </c>
      <c r="AV199" s="125">
        <f>-'Inversión 1 financiada'!AG199</f>
        <v>0</v>
      </c>
      <c r="AW199" s="125">
        <f>-'Inversión 1 financiada'!AH199</f>
        <v>0</v>
      </c>
      <c r="AX199" s="125">
        <f>-'Inversión 1 financiada'!AI199</f>
        <v>0</v>
      </c>
      <c r="AY199" s="125">
        <f>-'Inversión 1 financiada'!AJ199</f>
        <v>0</v>
      </c>
      <c r="AZ199" s="125">
        <f>-'Inversión 1 financiada'!AK199</f>
        <v>0</v>
      </c>
      <c r="BA199" s="125">
        <f>-'Inversión 1 financiada'!AL199</f>
        <v>0</v>
      </c>
      <c r="BB199" s="125">
        <f>-'Inversión 1 financiada'!AM199</f>
        <v>0</v>
      </c>
      <c r="BC199" s="125">
        <f>-'Inversión 1 financiada'!AN199</f>
        <v>0</v>
      </c>
      <c r="BD199" s="125">
        <f>-'Inversión 1 financiada'!AO199</f>
        <v>0</v>
      </c>
      <c r="BE199" s="125">
        <f>-'Inversión 1 financiada'!AP199</f>
        <v>0</v>
      </c>
      <c r="BF199" s="125">
        <f>-'Inversión 1 financiada'!AQ199</f>
        <v>0</v>
      </c>
      <c r="BG199" s="125">
        <f>-'Inversión 1 financiada'!AR199</f>
        <v>0</v>
      </c>
      <c r="BH199" s="125">
        <f>-'Inversión 1 financiada'!AS199</f>
        <v>0</v>
      </c>
      <c r="BI199" s="125">
        <f>-'Inversión 1 financiada'!AT199</f>
        <v>0</v>
      </c>
      <c r="BJ199" s="125">
        <f>-'Inversión 1 financiada'!AU199</f>
        <v>0</v>
      </c>
      <c r="BK199" s="125">
        <f>-'Inversión 1 financiada'!AV199</f>
        <v>0</v>
      </c>
      <c r="BL199" s="125">
        <f>-'Inversión 1 financiada'!AW199</f>
        <v>0</v>
      </c>
      <c r="BM199" s="125">
        <f>-'Inversión 1 financiada'!AX199</f>
        <v>0</v>
      </c>
      <c r="BN199" s="125">
        <f>-'Inversión 1 financiada'!AY199</f>
        <v>0</v>
      </c>
      <c r="BO199" s="125">
        <f>-'Inversión 1 financiada'!AZ199</f>
        <v>0</v>
      </c>
      <c r="BP199" s="125">
        <f>-'Inversión 1 financiada'!BA199</f>
        <v>0</v>
      </c>
      <c r="BQ199" s="125">
        <f>-'Inversión 1 financiada'!BB199</f>
        <v>0</v>
      </c>
      <c r="BR199" s="125">
        <f>-'Inversión 1 financiada'!BC199</f>
        <v>0</v>
      </c>
    </row>
    <row r="200" spans="2:70" x14ac:dyDescent="0.25">
      <c r="B200" s="59"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1"/>
      <c r="H200" s="125"/>
      <c r="I200" s="125"/>
      <c r="J200" s="125"/>
      <c r="K200" s="125"/>
      <c r="L200" s="125"/>
      <c r="M200" s="125"/>
      <c r="N200" s="125"/>
      <c r="O200" s="125"/>
      <c r="P200" s="125"/>
      <c r="Q200" s="125"/>
      <c r="R200" s="125"/>
      <c r="S200" s="125"/>
      <c r="T200" s="125"/>
      <c r="U200" s="125"/>
      <c r="V200" s="125"/>
      <c r="W200" s="125">
        <f>-'Inversión 1 financiada'!H200</f>
        <v>-4</v>
      </c>
      <c r="X200" s="125">
        <f>-'Inversión 1 financiada'!I200</f>
        <v>0</v>
      </c>
      <c r="Y200" s="125">
        <f>-'Inversión 1 financiada'!J200</f>
        <v>0</v>
      </c>
      <c r="Z200" s="125">
        <f>-'Inversión 1 financiada'!K200</f>
        <v>0</v>
      </c>
      <c r="AA200" s="125">
        <f>-'Inversión 1 financiada'!L200</f>
        <v>0</v>
      </c>
      <c r="AB200" s="125">
        <f>-'Inversión 1 financiada'!M200</f>
        <v>0</v>
      </c>
      <c r="AC200" s="125">
        <f>-'Inversión 1 financiada'!N200</f>
        <v>0</v>
      </c>
      <c r="AD200" s="125">
        <f>-'Inversión 1 financiada'!O200</f>
        <v>0</v>
      </c>
      <c r="AE200" s="125">
        <f>-'Inversión 1 financiada'!P200</f>
        <v>0</v>
      </c>
      <c r="AF200" s="125">
        <f>-'Inversión 1 financiada'!Q200</f>
        <v>0</v>
      </c>
      <c r="AG200" s="125">
        <f>-'Inversión 1 financiada'!R200</f>
        <v>0</v>
      </c>
      <c r="AH200" s="125">
        <f>-'Inversión 1 financiada'!S200</f>
        <v>0</v>
      </c>
      <c r="AI200" s="125">
        <f>-'Inversión 1 financiada'!T200</f>
        <v>0</v>
      </c>
      <c r="AJ200" s="125">
        <f>-'Inversión 1 financiada'!U200</f>
        <v>0</v>
      </c>
      <c r="AK200" s="125">
        <f>-'Inversión 1 financiada'!V200</f>
        <v>0</v>
      </c>
      <c r="AL200" s="125">
        <f>-'Inversión 1 financiada'!W200</f>
        <v>0</v>
      </c>
      <c r="AM200" s="125">
        <f>-'Inversión 1 financiada'!X200</f>
        <v>0</v>
      </c>
      <c r="AN200" s="125">
        <f>-'Inversión 1 financiada'!Y200</f>
        <v>0</v>
      </c>
      <c r="AO200" s="125">
        <f>-'Inversión 1 financiada'!Z200</f>
        <v>0</v>
      </c>
      <c r="AP200" s="125">
        <f>-'Inversión 1 financiada'!AA200</f>
        <v>0</v>
      </c>
      <c r="AQ200" s="125">
        <f>-'Inversión 1 financiada'!AB200</f>
        <v>0</v>
      </c>
      <c r="AR200" s="125">
        <f>-'Inversión 1 financiada'!AC200</f>
        <v>0</v>
      </c>
      <c r="AS200" s="125">
        <f>-'Inversión 1 financiada'!AD200</f>
        <v>0</v>
      </c>
      <c r="AT200" s="125">
        <f>-'Inversión 1 financiada'!AE200</f>
        <v>0</v>
      </c>
      <c r="AU200" s="125">
        <f>-'Inversión 1 financiada'!AF200</f>
        <v>0</v>
      </c>
      <c r="AV200" s="125">
        <f>-'Inversión 1 financiada'!AG200</f>
        <v>0</v>
      </c>
      <c r="AW200" s="125">
        <f>-'Inversión 1 financiada'!AH200</f>
        <v>0</v>
      </c>
      <c r="AX200" s="125">
        <f>-'Inversión 1 financiada'!AI200</f>
        <v>0</v>
      </c>
      <c r="AY200" s="125">
        <f>-'Inversión 1 financiada'!AJ200</f>
        <v>0</v>
      </c>
      <c r="AZ200" s="125">
        <f>-'Inversión 1 financiada'!AK200</f>
        <v>0</v>
      </c>
      <c r="BA200" s="125">
        <f>-'Inversión 1 financiada'!AL200</f>
        <v>0</v>
      </c>
      <c r="BB200" s="125">
        <f>-'Inversión 1 financiada'!AM200</f>
        <v>0</v>
      </c>
      <c r="BC200" s="125">
        <f>-'Inversión 1 financiada'!AN200</f>
        <v>0</v>
      </c>
      <c r="BD200" s="125">
        <f>-'Inversión 1 financiada'!AO200</f>
        <v>0</v>
      </c>
      <c r="BE200" s="125">
        <f>-'Inversión 1 financiada'!AP200</f>
        <v>0</v>
      </c>
      <c r="BF200" s="125">
        <f>-'Inversión 1 financiada'!AQ200</f>
        <v>0</v>
      </c>
      <c r="BG200" s="125">
        <f>-'Inversión 1 financiada'!AR200</f>
        <v>0</v>
      </c>
      <c r="BH200" s="125">
        <f>-'Inversión 1 financiada'!AS200</f>
        <v>0</v>
      </c>
      <c r="BI200" s="125">
        <f>-'Inversión 1 financiada'!AT200</f>
        <v>0</v>
      </c>
      <c r="BJ200" s="125">
        <f>-'Inversión 1 financiada'!AU200</f>
        <v>0</v>
      </c>
      <c r="BK200" s="125">
        <f>-'Inversión 1 financiada'!AV200</f>
        <v>0</v>
      </c>
      <c r="BL200" s="125">
        <f>-'Inversión 1 financiada'!AW200</f>
        <v>0</v>
      </c>
      <c r="BM200" s="125">
        <f>-'Inversión 1 financiada'!AX200</f>
        <v>0</v>
      </c>
      <c r="BN200" s="125">
        <f>-'Inversión 1 financiada'!AY200</f>
        <v>0</v>
      </c>
      <c r="BO200" s="125">
        <f>-'Inversión 1 financiada'!AZ200</f>
        <v>0</v>
      </c>
      <c r="BP200" s="125">
        <f>-'Inversión 1 financiada'!BA200</f>
        <v>0</v>
      </c>
      <c r="BQ200" s="125">
        <f>-'Inversión 1 financiada'!BB200</f>
        <v>0</v>
      </c>
      <c r="BR200" s="125">
        <f>-'Inversión 1 financiada'!BC200</f>
        <v>0</v>
      </c>
    </row>
    <row r="201" spans="2:70" x14ac:dyDescent="0.25">
      <c r="B201" s="59"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1"/>
      <c r="H201" s="125"/>
      <c r="I201" s="125"/>
      <c r="J201" s="125"/>
      <c r="K201" s="125"/>
      <c r="L201" s="125"/>
      <c r="M201" s="125"/>
      <c r="N201" s="125"/>
      <c r="O201" s="125"/>
      <c r="P201" s="125"/>
      <c r="Q201" s="125"/>
      <c r="R201" s="125"/>
      <c r="S201" s="125"/>
      <c r="T201" s="125"/>
      <c r="U201" s="125"/>
      <c r="V201" s="125"/>
      <c r="W201" s="125">
        <f>-'Inversión 1 financiada'!H201</f>
        <v>-4</v>
      </c>
      <c r="X201" s="125">
        <f>-'Inversión 1 financiada'!I201</f>
        <v>0</v>
      </c>
      <c r="Y201" s="125">
        <f>-'Inversión 1 financiada'!J201</f>
        <v>0</v>
      </c>
      <c r="Z201" s="125">
        <f>-'Inversión 1 financiada'!K201</f>
        <v>0</v>
      </c>
      <c r="AA201" s="125">
        <f>-'Inversión 1 financiada'!L201</f>
        <v>0</v>
      </c>
      <c r="AB201" s="125">
        <f>-'Inversión 1 financiada'!M201</f>
        <v>0</v>
      </c>
      <c r="AC201" s="125">
        <f>-'Inversión 1 financiada'!N201</f>
        <v>0</v>
      </c>
      <c r="AD201" s="125">
        <f>-'Inversión 1 financiada'!O201</f>
        <v>0</v>
      </c>
      <c r="AE201" s="125">
        <f>-'Inversión 1 financiada'!P201</f>
        <v>0</v>
      </c>
      <c r="AF201" s="125">
        <f>-'Inversión 1 financiada'!Q201</f>
        <v>0</v>
      </c>
      <c r="AG201" s="125">
        <f>-'Inversión 1 financiada'!R201</f>
        <v>0</v>
      </c>
      <c r="AH201" s="125">
        <f>-'Inversión 1 financiada'!S201</f>
        <v>0</v>
      </c>
      <c r="AI201" s="125">
        <f>-'Inversión 1 financiada'!T201</f>
        <v>0</v>
      </c>
      <c r="AJ201" s="125">
        <f>-'Inversión 1 financiada'!U201</f>
        <v>0</v>
      </c>
      <c r="AK201" s="125">
        <f>-'Inversión 1 financiada'!V201</f>
        <v>0</v>
      </c>
      <c r="AL201" s="125">
        <f>-'Inversión 1 financiada'!W201</f>
        <v>0</v>
      </c>
      <c r="AM201" s="125">
        <f>-'Inversión 1 financiada'!X201</f>
        <v>0</v>
      </c>
      <c r="AN201" s="125">
        <f>-'Inversión 1 financiada'!Y201</f>
        <v>0</v>
      </c>
      <c r="AO201" s="125">
        <f>-'Inversión 1 financiada'!Z201</f>
        <v>0</v>
      </c>
      <c r="AP201" s="125">
        <f>-'Inversión 1 financiada'!AA201</f>
        <v>0</v>
      </c>
      <c r="AQ201" s="125">
        <f>-'Inversión 1 financiada'!AB201</f>
        <v>0</v>
      </c>
      <c r="AR201" s="125">
        <f>-'Inversión 1 financiada'!AC201</f>
        <v>0</v>
      </c>
      <c r="AS201" s="125">
        <f>-'Inversión 1 financiada'!AD201</f>
        <v>0</v>
      </c>
      <c r="AT201" s="125">
        <f>-'Inversión 1 financiada'!AE201</f>
        <v>0</v>
      </c>
      <c r="AU201" s="125">
        <f>-'Inversión 1 financiada'!AF201</f>
        <v>0</v>
      </c>
      <c r="AV201" s="125">
        <f>-'Inversión 1 financiada'!AG201</f>
        <v>0</v>
      </c>
      <c r="AW201" s="125">
        <f>-'Inversión 1 financiada'!AH201</f>
        <v>0</v>
      </c>
      <c r="AX201" s="125">
        <f>-'Inversión 1 financiada'!AI201</f>
        <v>0</v>
      </c>
      <c r="AY201" s="125">
        <f>-'Inversión 1 financiada'!AJ201</f>
        <v>0</v>
      </c>
      <c r="AZ201" s="125">
        <f>-'Inversión 1 financiada'!AK201</f>
        <v>0</v>
      </c>
      <c r="BA201" s="125">
        <f>-'Inversión 1 financiada'!AL201</f>
        <v>0</v>
      </c>
      <c r="BB201" s="125">
        <f>-'Inversión 1 financiada'!AM201</f>
        <v>0</v>
      </c>
      <c r="BC201" s="125">
        <f>-'Inversión 1 financiada'!AN201</f>
        <v>0</v>
      </c>
      <c r="BD201" s="125">
        <f>-'Inversión 1 financiada'!AO201</f>
        <v>0</v>
      </c>
      <c r="BE201" s="125">
        <f>-'Inversión 1 financiada'!AP201</f>
        <v>0</v>
      </c>
      <c r="BF201" s="125">
        <f>-'Inversión 1 financiada'!AQ201</f>
        <v>0</v>
      </c>
      <c r="BG201" s="125">
        <f>-'Inversión 1 financiada'!AR201</f>
        <v>0</v>
      </c>
      <c r="BH201" s="125">
        <f>-'Inversión 1 financiada'!AS201</f>
        <v>0</v>
      </c>
      <c r="BI201" s="125">
        <f>-'Inversión 1 financiada'!AT201</f>
        <v>0</v>
      </c>
      <c r="BJ201" s="125">
        <f>-'Inversión 1 financiada'!AU201</f>
        <v>0</v>
      </c>
      <c r="BK201" s="125">
        <f>-'Inversión 1 financiada'!AV201</f>
        <v>0</v>
      </c>
      <c r="BL201" s="125">
        <f>-'Inversión 1 financiada'!AW201</f>
        <v>0</v>
      </c>
      <c r="BM201" s="125">
        <f>-'Inversión 1 financiada'!AX201</f>
        <v>0</v>
      </c>
      <c r="BN201" s="125">
        <f>-'Inversión 1 financiada'!AY201</f>
        <v>0</v>
      </c>
      <c r="BO201" s="125">
        <f>-'Inversión 1 financiada'!AZ201</f>
        <v>0</v>
      </c>
      <c r="BP201" s="125">
        <f>-'Inversión 1 financiada'!BA201</f>
        <v>0</v>
      </c>
      <c r="BQ201" s="125">
        <f>-'Inversión 1 financiada'!BB201</f>
        <v>0</v>
      </c>
      <c r="BR201" s="125">
        <f>-'Inversión 1 financiada'!BC201</f>
        <v>0</v>
      </c>
    </row>
    <row r="202" spans="2:70" x14ac:dyDescent="0.25">
      <c r="B202" s="59"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1"/>
      <c r="H202" s="125"/>
      <c r="I202" s="125"/>
      <c r="J202" s="125"/>
      <c r="K202" s="125"/>
      <c r="L202" s="125"/>
      <c r="M202" s="125"/>
      <c r="N202" s="125"/>
      <c r="O202" s="125"/>
      <c r="P202" s="125"/>
      <c r="Q202" s="125"/>
      <c r="R202" s="125"/>
      <c r="S202" s="125"/>
      <c r="T202" s="125"/>
      <c r="U202" s="125"/>
      <c r="V202" s="125"/>
      <c r="W202" s="125">
        <f>-'Inversión 1 financiada'!H202</f>
        <v>-11</v>
      </c>
      <c r="X202" s="125">
        <f>-'Inversión 1 financiada'!I202</f>
        <v>0</v>
      </c>
      <c r="Y202" s="125">
        <f>-'Inversión 1 financiada'!J202</f>
        <v>0</v>
      </c>
      <c r="Z202" s="125">
        <f>-'Inversión 1 financiada'!K202</f>
        <v>0</v>
      </c>
      <c r="AA202" s="125">
        <f>-'Inversión 1 financiada'!L202</f>
        <v>0</v>
      </c>
      <c r="AB202" s="125">
        <f>-'Inversión 1 financiada'!M202</f>
        <v>0</v>
      </c>
      <c r="AC202" s="125">
        <f>-'Inversión 1 financiada'!N202</f>
        <v>0</v>
      </c>
      <c r="AD202" s="125">
        <f>-'Inversión 1 financiada'!O202</f>
        <v>0</v>
      </c>
      <c r="AE202" s="125">
        <f>-'Inversión 1 financiada'!P202</f>
        <v>0</v>
      </c>
      <c r="AF202" s="125">
        <f>-'Inversión 1 financiada'!Q202</f>
        <v>0</v>
      </c>
      <c r="AG202" s="125">
        <f>-'Inversión 1 financiada'!R202</f>
        <v>0</v>
      </c>
      <c r="AH202" s="125">
        <f>-'Inversión 1 financiada'!S202</f>
        <v>0</v>
      </c>
      <c r="AI202" s="125">
        <f>-'Inversión 1 financiada'!T202</f>
        <v>0</v>
      </c>
      <c r="AJ202" s="125">
        <f>-'Inversión 1 financiada'!U202</f>
        <v>0</v>
      </c>
      <c r="AK202" s="125">
        <f>-'Inversión 1 financiada'!V202</f>
        <v>0</v>
      </c>
      <c r="AL202" s="125">
        <f>-'Inversión 1 financiada'!W202</f>
        <v>0</v>
      </c>
      <c r="AM202" s="125">
        <f>-'Inversión 1 financiada'!X202</f>
        <v>0</v>
      </c>
      <c r="AN202" s="125">
        <f>-'Inversión 1 financiada'!Y202</f>
        <v>0</v>
      </c>
      <c r="AO202" s="125">
        <f>-'Inversión 1 financiada'!Z202</f>
        <v>0</v>
      </c>
      <c r="AP202" s="125">
        <f>-'Inversión 1 financiada'!AA202</f>
        <v>0</v>
      </c>
      <c r="AQ202" s="125">
        <f>-'Inversión 1 financiada'!AB202</f>
        <v>0</v>
      </c>
      <c r="AR202" s="125">
        <f>-'Inversión 1 financiada'!AC202</f>
        <v>0</v>
      </c>
      <c r="AS202" s="125">
        <f>-'Inversión 1 financiada'!AD202</f>
        <v>0</v>
      </c>
      <c r="AT202" s="125">
        <f>-'Inversión 1 financiada'!AE202</f>
        <v>0</v>
      </c>
      <c r="AU202" s="125">
        <f>-'Inversión 1 financiada'!AF202</f>
        <v>0</v>
      </c>
      <c r="AV202" s="125">
        <f>-'Inversión 1 financiada'!AG202</f>
        <v>0</v>
      </c>
      <c r="AW202" s="125">
        <f>-'Inversión 1 financiada'!AH202</f>
        <v>0</v>
      </c>
      <c r="AX202" s="125">
        <f>-'Inversión 1 financiada'!AI202</f>
        <v>0</v>
      </c>
      <c r="AY202" s="125">
        <f>-'Inversión 1 financiada'!AJ202</f>
        <v>0</v>
      </c>
      <c r="AZ202" s="125">
        <f>-'Inversión 1 financiada'!AK202</f>
        <v>0</v>
      </c>
      <c r="BA202" s="125">
        <f>-'Inversión 1 financiada'!AL202</f>
        <v>0</v>
      </c>
      <c r="BB202" s="125">
        <f>-'Inversión 1 financiada'!AM202</f>
        <v>0</v>
      </c>
      <c r="BC202" s="125">
        <f>-'Inversión 1 financiada'!AN202</f>
        <v>0</v>
      </c>
      <c r="BD202" s="125">
        <f>-'Inversión 1 financiada'!AO202</f>
        <v>0</v>
      </c>
      <c r="BE202" s="125">
        <f>-'Inversión 1 financiada'!AP202</f>
        <v>0</v>
      </c>
      <c r="BF202" s="125">
        <f>-'Inversión 1 financiada'!AQ202</f>
        <v>0</v>
      </c>
      <c r="BG202" s="125">
        <f>-'Inversión 1 financiada'!AR202</f>
        <v>0</v>
      </c>
      <c r="BH202" s="125">
        <f>-'Inversión 1 financiada'!AS202</f>
        <v>0</v>
      </c>
      <c r="BI202" s="125">
        <f>-'Inversión 1 financiada'!AT202</f>
        <v>0</v>
      </c>
      <c r="BJ202" s="125">
        <f>-'Inversión 1 financiada'!AU202</f>
        <v>0</v>
      </c>
      <c r="BK202" s="125">
        <f>-'Inversión 1 financiada'!AV202</f>
        <v>0</v>
      </c>
      <c r="BL202" s="125">
        <f>-'Inversión 1 financiada'!AW202</f>
        <v>0</v>
      </c>
      <c r="BM202" s="125">
        <f>-'Inversión 1 financiada'!AX202</f>
        <v>0</v>
      </c>
      <c r="BN202" s="125">
        <f>-'Inversión 1 financiada'!AY202</f>
        <v>0</v>
      </c>
      <c r="BO202" s="125">
        <f>-'Inversión 1 financiada'!AZ202</f>
        <v>0</v>
      </c>
      <c r="BP202" s="125">
        <f>-'Inversión 1 financiada'!BA202</f>
        <v>0</v>
      </c>
      <c r="BQ202" s="125">
        <f>-'Inversión 1 financiada'!BB202</f>
        <v>0</v>
      </c>
      <c r="BR202" s="125">
        <f>-'Inversión 1 financiada'!BC202</f>
        <v>0</v>
      </c>
    </row>
    <row r="203" spans="2:70" x14ac:dyDescent="0.25">
      <c r="B203" s="59" t="s">
        <v>629</v>
      </c>
      <c r="C203" s="62" t="str">
        <f>+VLOOKUP(B203,'resumen UCAP'!$A$5:$O$329,2,0)</f>
        <v>UCAP Luminaria LED 30W</v>
      </c>
      <c r="D203" s="63">
        <f>+'Desmonte Infr. financiada'!D203</f>
        <v>30</v>
      </c>
      <c r="E203" s="63" t="str">
        <f>+VLOOKUP(B203,'resumen UCAP'!$A$5:$O$329,3,0)</f>
        <v>Un</v>
      </c>
      <c r="F203" s="64">
        <f>+VLOOKUP(B203,'resumen UCAP'!$A$5:$O$329,15,0)</f>
        <v>1084525.0643916</v>
      </c>
      <c r="G203" s="61"/>
      <c r="H203" s="125"/>
      <c r="I203" s="125"/>
      <c r="J203" s="125"/>
      <c r="K203" s="125"/>
      <c r="L203" s="125"/>
      <c r="M203" s="125"/>
      <c r="N203" s="125"/>
      <c r="O203" s="125"/>
      <c r="P203" s="125"/>
      <c r="Q203" s="125"/>
      <c r="R203" s="125"/>
      <c r="S203" s="125"/>
      <c r="T203" s="125"/>
      <c r="U203" s="125"/>
      <c r="V203" s="125"/>
      <c r="W203" s="125">
        <f>-'Inversión 1 financiada'!H203</f>
        <v>-8</v>
      </c>
      <c r="X203" s="125">
        <f>-'Inversión 1 financiada'!I203</f>
        <v>0</v>
      </c>
      <c r="Y203" s="125">
        <f>-'Inversión 1 financiada'!J203</f>
        <v>0</v>
      </c>
      <c r="Z203" s="125">
        <f>-'Inversión 1 financiada'!K203</f>
        <v>0</v>
      </c>
      <c r="AA203" s="125">
        <f>-'Inversión 1 financiada'!L203</f>
        <v>0</v>
      </c>
      <c r="AB203" s="125">
        <f>-'Inversión 1 financiada'!M203</f>
        <v>0</v>
      </c>
      <c r="AC203" s="125">
        <f>-'Inversión 1 financiada'!N203</f>
        <v>0</v>
      </c>
      <c r="AD203" s="125">
        <f>-'Inversión 1 financiada'!O203</f>
        <v>0</v>
      </c>
      <c r="AE203" s="125">
        <f>-'Inversión 1 financiada'!P203</f>
        <v>0</v>
      </c>
      <c r="AF203" s="125">
        <f>-'Inversión 1 financiada'!Q203</f>
        <v>0</v>
      </c>
      <c r="AG203" s="125">
        <f>-'Inversión 1 financiada'!R203</f>
        <v>0</v>
      </c>
      <c r="AH203" s="125">
        <f>-'Inversión 1 financiada'!S203</f>
        <v>0</v>
      </c>
      <c r="AI203" s="125">
        <f>-'Inversión 1 financiada'!T203</f>
        <v>0</v>
      </c>
      <c r="AJ203" s="125">
        <f>-'Inversión 1 financiada'!U203</f>
        <v>0</v>
      </c>
      <c r="AK203" s="125">
        <f>-'Inversión 1 financiada'!V203</f>
        <v>0</v>
      </c>
      <c r="AL203" s="125">
        <f>-'Inversión 1 financiada'!W203</f>
        <v>0</v>
      </c>
      <c r="AM203" s="125">
        <f>-'Inversión 1 financiada'!X203</f>
        <v>0</v>
      </c>
      <c r="AN203" s="125">
        <f>-'Inversión 1 financiada'!Y203</f>
        <v>0</v>
      </c>
      <c r="AO203" s="125">
        <f>-'Inversión 1 financiada'!Z203</f>
        <v>0</v>
      </c>
      <c r="AP203" s="125">
        <f>-'Inversión 1 financiada'!AA203</f>
        <v>0</v>
      </c>
      <c r="AQ203" s="125">
        <f>-'Inversión 1 financiada'!AB203</f>
        <v>0</v>
      </c>
      <c r="AR203" s="125">
        <f>-'Inversión 1 financiada'!AC203</f>
        <v>0</v>
      </c>
      <c r="AS203" s="125">
        <f>-'Inversión 1 financiada'!AD203</f>
        <v>0</v>
      </c>
      <c r="AT203" s="125">
        <f>-'Inversión 1 financiada'!AE203</f>
        <v>0</v>
      </c>
      <c r="AU203" s="125">
        <f>-'Inversión 1 financiada'!AF203</f>
        <v>0</v>
      </c>
      <c r="AV203" s="125">
        <f>-'Inversión 1 financiada'!AG203</f>
        <v>0</v>
      </c>
      <c r="AW203" s="125">
        <f>-'Inversión 1 financiada'!AH203</f>
        <v>0</v>
      </c>
      <c r="AX203" s="125">
        <f>-'Inversión 1 financiada'!AI203</f>
        <v>0</v>
      </c>
      <c r="AY203" s="125">
        <f>-'Inversión 1 financiada'!AJ203</f>
        <v>0</v>
      </c>
      <c r="AZ203" s="125">
        <f>-'Inversión 1 financiada'!AK203</f>
        <v>0</v>
      </c>
      <c r="BA203" s="125">
        <f>-'Inversión 1 financiada'!AL203</f>
        <v>0</v>
      </c>
      <c r="BB203" s="125">
        <f>-'Inversión 1 financiada'!AM203</f>
        <v>0</v>
      </c>
      <c r="BC203" s="125">
        <f>-'Inversión 1 financiada'!AN203</f>
        <v>0</v>
      </c>
      <c r="BD203" s="125">
        <f>-'Inversión 1 financiada'!AO203</f>
        <v>0</v>
      </c>
      <c r="BE203" s="125">
        <f>-'Inversión 1 financiada'!AP203</f>
        <v>0</v>
      </c>
      <c r="BF203" s="125">
        <f>-'Inversión 1 financiada'!AQ203</f>
        <v>0</v>
      </c>
      <c r="BG203" s="125">
        <f>-'Inversión 1 financiada'!AR203</f>
        <v>0</v>
      </c>
      <c r="BH203" s="125">
        <f>-'Inversión 1 financiada'!AS203</f>
        <v>0</v>
      </c>
      <c r="BI203" s="125">
        <f>-'Inversión 1 financiada'!AT203</f>
        <v>0</v>
      </c>
      <c r="BJ203" s="125">
        <f>-'Inversión 1 financiada'!AU203</f>
        <v>0</v>
      </c>
      <c r="BK203" s="125">
        <f>-'Inversión 1 financiada'!AV203</f>
        <v>0</v>
      </c>
      <c r="BL203" s="125">
        <f>-'Inversión 1 financiada'!AW203</f>
        <v>0</v>
      </c>
      <c r="BM203" s="125">
        <f>-'Inversión 1 financiada'!AX203</f>
        <v>0</v>
      </c>
      <c r="BN203" s="125">
        <f>-'Inversión 1 financiada'!AY203</f>
        <v>0</v>
      </c>
      <c r="BO203" s="125">
        <f>-'Inversión 1 financiada'!AZ203</f>
        <v>0</v>
      </c>
      <c r="BP203" s="125">
        <f>-'Inversión 1 financiada'!BA203</f>
        <v>0</v>
      </c>
      <c r="BQ203" s="125">
        <f>-'Inversión 1 financiada'!BB203</f>
        <v>0</v>
      </c>
      <c r="BR203" s="125">
        <f>-'Inversión 1 financiada'!BC203</f>
        <v>0</v>
      </c>
    </row>
    <row r="204" spans="2:70" x14ac:dyDescent="0.25">
      <c r="B204" s="59" t="s">
        <v>630</v>
      </c>
      <c r="C204" s="62" t="str">
        <f>+VLOOKUP(B204,'resumen UCAP'!$A$5:$O$329,2,0)</f>
        <v>UCAP Luminaria LED 60W</v>
      </c>
      <c r="D204" s="63">
        <f>+'Desmonte Infr. financiada'!D204</f>
        <v>60</v>
      </c>
      <c r="E204" s="63" t="str">
        <f>+VLOOKUP(B204,'resumen UCAP'!$A$5:$O$329,3,0)</f>
        <v>Un</v>
      </c>
      <c r="F204" s="64">
        <f>+VLOOKUP(B204,'resumen UCAP'!$A$5:$O$329,15,0)</f>
        <v>1467393.3683915995</v>
      </c>
      <c r="G204" s="61"/>
      <c r="H204" s="125"/>
      <c r="I204" s="125"/>
      <c r="J204" s="125"/>
      <c r="K204" s="125"/>
      <c r="L204" s="125"/>
      <c r="M204" s="125"/>
      <c r="N204" s="125"/>
      <c r="O204" s="125"/>
      <c r="P204" s="125"/>
      <c r="Q204" s="125"/>
      <c r="R204" s="125"/>
      <c r="S204" s="125"/>
      <c r="T204" s="125"/>
      <c r="U204" s="125"/>
      <c r="V204" s="125"/>
      <c r="W204" s="125">
        <f>-'Inversión 1 financiada'!H204</f>
        <v>-39</v>
      </c>
      <c r="X204" s="125">
        <f>-'Inversión 1 financiada'!I204</f>
        <v>0</v>
      </c>
      <c r="Y204" s="125">
        <f>-'Inversión 1 financiada'!J204</f>
        <v>0</v>
      </c>
      <c r="Z204" s="125">
        <f>-'Inversión 1 financiada'!K204</f>
        <v>0</v>
      </c>
      <c r="AA204" s="125">
        <f>-'Inversión 1 financiada'!L204</f>
        <v>0</v>
      </c>
      <c r="AB204" s="125">
        <f>-'Inversión 1 financiada'!M204</f>
        <v>0</v>
      </c>
      <c r="AC204" s="125">
        <f>-'Inversión 1 financiada'!N204</f>
        <v>0</v>
      </c>
      <c r="AD204" s="125">
        <f>-'Inversión 1 financiada'!O204</f>
        <v>0</v>
      </c>
      <c r="AE204" s="125">
        <f>-'Inversión 1 financiada'!P204</f>
        <v>0</v>
      </c>
      <c r="AF204" s="125">
        <f>-'Inversión 1 financiada'!Q204</f>
        <v>0</v>
      </c>
      <c r="AG204" s="125">
        <f>-'Inversión 1 financiada'!R204</f>
        <v>0</v>
      </c>
      <c r="AH204" s="125">
        <f>-'Inversión 1 financiada'!S204</f>
        <v>0</v>
      </c>
      <c r="AI204" s="125">
        <f>-'Inversión 1 financiada'!T204</f>
        <v>0</v>
      </c>
      <c r="AJ204" s="125">
        <f>-'Inversión 1 financiada'!U204</f>
        <v>0</v>
      </c>
      <c r="AK204" s="125">
        <f>-'Inversión 1 financiada'!V204</f>
        <v>0</v>
      </c>
      <c r="AL204" s="125">
        <f>-'Inversión 1 financiada'!W204</f>
        <v>0</v>
      </c>
      <c r="AM204" s="125">
        <f>-'Inversión 1 financiada'!X204</f>
        <v>0</v>
      </c>
      <c r="AN204" s="125">
        <f>-'Inversión 1 financiada'!Y204</f>
        <v>0</v>
      </c>
      <c r="AO204" s="125">
        <f>-'Inversión 1 financiada'!Z204</f>
        <v>0</v>
      </c>
      <c r="AP204" s="125">
        <f>-'Inversión 1 financiada'!AA204</f>
        <v>0</v>
      </c>
      <c r="AQ204" s="125">
        <f>-'Inversión 1 financiada'!AB204</f>
        <v>0</v>
      </c>
      <c r="AR204" s="125">
        <f>-'Inversión 1 financiada'!AC204</f>
        <v>0</v>
      </c>
      <c r="AS204" s="125">
        <f>-'Inversión 1 financiada'!AD204</f>
        <v>0</v>
      </c>
      <c r="AT204" s="125">
        <f>-'Inversión 1 financiada'!AE204</f>
        <v>0</v>
      </c>
      <c r="AU204" s="125">
        <f>-'Inversión 1 financiada'!AF204</f>
        <v>0</v>
      </c>
      <c r="AV204" s="125">
        <f>-'Inversión 1 financiada'!AG204</f>
        <v>0</v>
      </c>
      <c r="AW204" s="125">
        <f>-'Inversión 1 financiada'!AH204</f>
        <v>0</v>
      </c>
      <c r="AX204" s="125">
        <f>-'Inversión 1 financiada'!AI204</f>
        <v>0</v>
      </c>
      <c r="AY204" s="125">
        <f>-'Inversión 1 financiada'!AJ204</f>
        <v>0</v>
      </c>
      <c r="AZ204" s="125">
        <f>-'Inversión 1 financiada'!AK204</f>
        <v>0</v>
      </c>
      <c r="BA204" s="125">
        <f>-'Inversión 1 financiada'!AL204</f>
        <v>0</v>
      </c>
      <c r="BB204" s="125">
        <f>-'Inversión 1 financiada'!AM204</f>
        <v>0</v>
      </c>
      <c r="BC204" s="125">
        <f>-'Inversión 1 financiada'!AN204</f>
        <v>0</v>
      </c>
      <c r="BD204" s="125">
        <f>-'Inversión 1 financiada'!AO204</f>
        <v>0</v>
      </c>
      <c r="BE204" s="125">
        <f>-'Inversión 1 financiada'!AP204</f>
        <v>0</v>
      </c>
      <c r="BF204" s="125">
        <f>-'Inversión 1 financiada'!AQ204</f>
        <v>0</v>
      </c>
      <c r="BG204" s="125">
        <f>-'Inversión 1 financiada'!AR204</f>
        <v>0</v>
      </c>
      <c r="BH204" s="125">
        <f>-'Inversión 1 financiada'!AS204</f>
        <v>0</v>
      </c>
      <c r="BI204" s="125">
        <f>-'Inversión 1 financiada'!AT204</f>
        <v>0</v>
      </c>
      <c r="BJ204" s="125">
        <f>-'Inversión 1 financiada'!AU204</f>
        <v>0</v>
      </c>
      <c r="BK204" s="125">
        <f>-'Inversión 1 financiada'!AV204</f>
        <v>0</v>
      </c>
      <c r="BL204" s="125">
        <f>-'Inversión 1 financiada'!AW204</f>
        <v>0</v>
      </c>
      <c r="BM204" s="125">
        <f>-'Inversión 1 financiada'!AX204</f>
        <v>0</v>
      </c>
      <c r="BN204" s="125">
        <f>-'Inversión 1 financiada'!AY204</f>
        <v>0</v>
      </c>
      <c r="BO204" s="125">
        <f>-'Inversión 1 financiada'!AZ204</f>
        <v>0</v>
      </c>
      <c r="BP204" s="125">
        <f>-'Inversión 1 financiada'!BA204</f>
        <v>0</v>
      </c>
      <c r="BQ204" s="125">
        <f>-'Inversión 1 financiada'!BB204</f>
        <v>0</v>
      </c>
      <c r="BR204" s="125">
        <f>-'Inversión 1 financiada'!BC204</f>
        <v>0</v>
      </c>
    </row>
    <row r="205" spans="2:70" x14ac:dyDescent="0.25">
      <c r="B205" s="59" t="s">
        <v>535</v>
      </c>
      <c r="C205" s="62" t="str">
        <f>+VLOOKUP(B205,'resumen UCAP'!$A$5:$O$329,2,0)</f>
        <v>UCAP Luminaria LED 90W</v>
      </c>
      <c r="D205" s="63">
        <f>+'Desmonte Infr. financiada'!D205</f>
        <v>80</v>
      </c>
      <c r="E205" s="63" t="str">
        <f>+VLOOKUP(B205,'resumen UCAP'!$A$5:$O$329,3,0)</f>
        <v>Un</v>
      </c>
      <c r="F205" s="64">
        <f>+VLOOKUP(B205,'resumen UCAP'!$A$5:$O$329,15,0)</f>
        <v>1582253.8595916</v>
      </c>
      <c r="G205" s="61"/>
      <c r="H205" s="125"/>
      <c r="I205" s="125"/>
      <c r="J205" s="125"/>
      <c r="K205" s="125"/>
      <c r="L205" s="125"/>
      <c r="M205" s="125"/>
      <c r="N205" s="125"/>
      <c r="O205" s="125"/>
      <c r="P205" s="125"/>
      <c r="Q205" s="125"/>
      <c r="R205" s="125"/>
      <c r="S205" s="125"/>
      <c r="T205" s="125"/>
      <c r="U205" s="125"/>
      <c r="V205" s="125"/>
      <c r="W205" s="125">
        <f>-'Inversión 1 financiada'!H205</f>
        <v>-6</v>
      </c>
      <c r="X205" s="125">
        <f>-'Inversión 1 financiada'!I205</f>
        <v>0</v>
      </c>
      <c r="Y205" s="125">
        <f>-'Inversión 1 financiada'!J205</f>
        <v>0</v>
      </c>
      <c r="Z205" s="125">
        <f>-'Inversión 1 financiada'!K205</f>
        <v>0</v>
      </c>
      <c r="AA205" s="125">
        <f>-'Inversión 1 financiada'!L205</f>
        <v>0</v>
      </c>
      <c r="AB205" s="125">
        <f>-'Inversión 1 financiada'!M205</f>
        <v>0</v>
      </c>
      <c r="AC205" s="125">
        <f>-'Inversión 1 financiada'!N205</f>
        <v>0</v>
      </c>
      <c r="AD205" s="125">
        <f>-'Inversión 1 financiada'!O205</f>
        <v>0</v>
      </c>
      <c r="AE205" s="125">
        <f>-'Inversión 1 financiada'!P205</f>
        <v>0</v>
      </c>
      <c r="AF205" s="125">
        <f>-'Inversión 1 financiada'!Q205</f>
        <v>0</v>
      </c>
      <c r="AG205" s="125">
        <f>-'Inversión 1 financiada'!R205</f>
        <v>0</v>
      </c>
      <c r="AH205" s="125">
        <f>-'Inversión 1 financiada'!S205</f>
        <v>0</v>
      </c>
      <c r="AI205" s="125">
        <f>-'Inversión 1 financiada'!T205</f>
        <v>0</v>
      </c>
      <c r="AJ205" s="125">
        <f>-'Inversión 1 financiada'!U205</f>
        <v>0</v>
      </c>
      <c r="AK205" s="125">
        <f>-'Inversión 1 financiada'!V205</f>
        <v>0</v>
      </c>
      <c r="AL205" s="125">
        <f>-'Inversión 1 financiada'!W205</f>
        <v>0</v>
      </c>
      <c r="AM205" s="125">
        <f>-'Inversión 1 financiada'!X205</f>
        <v>0</v>
      </c>
      <c r="AN205" s="125">
        <f>-'Inversión 1 financiada'!Y205</f>
        <v>0</v>
      </c>
      <c r="AO205" s="125">
        <f>-'Inversión 1 financiada'!Z205</f>
        <v>0</v>
      </c>
      <c r="AP205" s="125">
        <f>-'Inversión 1 financiada'!AA205</f>
        <v>0</v>
      </c>
      <c r="AQ205" s="125">
        <f>-'Inversión 1 financiada'!AB205</f>
        <v>0</v>
      </c>
      <c r="AR205" s="125">
        <f>-'Inversión 1 financiada'!AC205</f>
        <v>0</v>
      </c>
      <c r="AS205" s="125">
        <f>-'Inversión 1 financiada'!AD205</f>
        <v>0</v>
      </c>
      <c r="AT205" s="125">
        <f>-'Inversión 1 financiada'!AE205</f>
        <v>0</v>
      </c>
      <c r="AU205" s="125">
        <f>-'Inversión 1 financiada'!AF205</f>
        <v>0</v>
      </c>
      <c r="AV205" s="125">
        <f>-'Inversión 1 financiada'!AG205</f>
        <v>0</v>
      </c>
      <c r="AW205" s="125">
        <f>-'Inversión 1 financiada'!AH205</f>
        <v>0</v>
      </c>
      <c r="AX205" s="125">
        <f>-'Inversión 1 financiada'!AI205</f>
        <v>0</v>
      </c>
      <c r="AY205" s="125">
        <f>-'Inversión 1 financiada'!AJ205</f>
        <v>0</v>
      </c>
      <c r="AZ205" s="125">
        <f>-'Inversión 1 financiada'!AK205</f>
        <v>0</v>
      </c>
      <c r="BA205" s="125">
        <f>-'Inversión 1 financiada'!AL205</f>
        <v>0</v>
      </c>
      <c r="BB205" s="125">
        <f>-'Inversión 1 financiada'!AM205</f>
        <v>0</v>
      </c>
      <c r="BC205" s="125">
        <f>-'Inversión 1 financiada'!AN205</f>
        <v>0</v>
      </c>
      <c r="BD205" s="125">
        <f>-'Inversión 1 financiada'!AO205</f>
        <v>0</v>
      </c>
      <c r="BE205" s="125">
        <f>-'Inversión 1 financiada'!AP205</f>
        <v>0</v>
      </c>
      <c r="BF205" s="125">
        <f>-'Inversión 1 financiada'!AQ205</f>
        <v>0</v>
      </c>
      <c r="BG205" s="125">
        <f>-'Inversión 1 financiada'!AR205</f>
        <v>0</v>
      </c>
      <c r="BH205" s="125">
        <f>-'Inversión 1 financiada'!AS205</f>
        <v>0</v>
      </c>
      <c r="BI205" s="125">
        <f>-'Inversión 1 financiada'!AT205</f>
        <v>0</v>
      </c>
      <c r="BJ205" s="125">
        <f>-'Inversión 1 financiada'!AU205</f>
        <v>0</v>
      </c>
      <c r="BK205" s="125">
        <f>-'Inversión 1 financiada'!AV205</f>
        <v>0</v>
      </c>
      <c r="BL205" s="125">
        <f>-'Inversión 1 financiada'!AW205</f>
        <v>0</v>
      </c>
      <c r="BM205" s="125">
        <f>-'Inversión 1 financiada'!AX205</f>
        <v>0</v>
      </c>
      <c r="BN205" s="125">
        <f>-'Inversión 1 financiada'!AY205</f>
        <v>0</v>
      </c>
      <c r="BO205" s="125">
        <f>-'Inversión 1 financiada'!AZ205</f>
        <v>0</v>
      </c>
      <c r="BP205" s="125">
        <f>-'Inversión 1 financiada'!BA205</f>
        <v>0</v>
      </c>
      <c r="BQ205" s="125">
        <f>-'Inversión 1 financiada'!BB205</f>
        <v>0</v>
      </c>
      <c r="BR205" s="125">
        <f>-'Inversión 1 financiada'!BC205</f>
        <v>0</v>
      </c>
    </row>
    <row r="206" spans="2:70" x14ac:dyDescent="0.25">
      <c r="B206" s="59"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1"/>
      <c r="H206" s="125"/>
      <c r="I206" s="125"/>
      <c r="J206" s="125"/>
      <c r="K206" s="125"/>
      <c r="L206" s="125"/>
      <c r="M206" s="125"/>
      <c r="N206" s="125"/>
      <c r="O206" s="125"/>
      <c r="P206" s="125"/>
      <c r="Q206" s="125"/>
      <c r="R206" s="125"/>
      <c r="S206" s="125"/>
      <c r="T206" s="125"/>
      <c r="U206" s="125"/>
      <c r="V206" s="125"/>
      <c r="W206" s="125">
        <f>-'Inversión 1 financiada'!H206</f>
        <v>-10</v>
      </c>
      <c r="X206" s="125">
        <f>-'Inversión 1 financiada'!I206</f>
        <v>0</v>
      </c>
      <c r="Y206" s="125">
        <f>-'Inversión 1 financiada'!J206</f>
        <v>0</v>
      </c>
      <c r="Z206" s="125">
        <f>-'Inversión 1 financiada'!K206</f>
        <v>0</v>
      </c>
      <c r="AA206" s="125">
        <f>-'Inversión 1 financiada'!L206</f>
        <v>0</v>
      </c>
      <c r="AB206" s="125">
        <f>-'Inversión 1 financiada'!M206</f>
        <v>0</v>
      </c>
      <c r="AC206" s="125">
        <f>-'Inversión 1 financiada'!N206</f>
        <v>0</v>
      </c>
      <c r="AD206" s="125">
        <f>-'Inversión 1 financiada'!O206</f>
        <v>0</v>
      </c>
      <c r="AE206" s="125">
        <f>-'Inversión 1 financiada'!P206</f>
        <v>0</v>
      </c>
      <c r="AF206" s="125">
        <f>-'Inversión 1 financiada'!Q206</f>
        <v>0</v>
      </c>
      <c r="AG206" s="125">
        <f>-'Inversión 1 financiada'!R206</f>
        <v>0</v>
      </c>
      <c r="AH206" s="125">
        <f>-'Inversión 1 financiada'!S206</f>
        <v>0</v>
      </c>
      <c r="AI206" s="125">
        <f>-'Inversión 1 financiada'!T206</f>
        <v>0</v>
      </c>
      <c r="AJ206" s="125">
        <f>-'Inversión 1 financiada'!U206</f>
        <v>0</v>
      </c>
      <c r="AK206" s="125">
        <f>-'Inversión 1 financiada'!V206</f>
        <v>0</v>
      </c>
      <c r="AL206" s="125">
        <f>-'Inversión 1 financiada'!W206</f>
        <v>0</v>
      </c>
      <c r="AM206" s="125">
        <f>-'Inversión 1 financiada'!X206</f>
        <v>0</v>
      </c>
      <c r="AN206" s="125">
        <f>-'Inversión 1 financiada'!Y206</f>
        <v>0</v>
      </c>
      <c r="AO206" s="125">
        <f>-'Inversión 1 financiada'!Z206</f>
        <v>0</v>
      </c>
      <c r="AP206" s="125">
        <f>-'Inversión 1 financiada'!AA206</f>
        <v>0</v>
      </c>
      <c r="AQ206" s="125">
        <f>-'Inversión 1 financiada'!AB206</f>
        <v>0</v>
      </c>
      <c r="AR206" s="125">
        <f>-'Inversión 1 financiada'!AC206</f>
        <v>0</v>
      </c>
      <c r="AS206" s="125">
        <f>-'Inversión 1 financiada'!AD206</f>
        <v>0</v>
      </c>
      <c r="AT206" s="125">
        <f>-'Inversión 1 financiada'!AE206</f>
        <v>0</v>
      </c>
      <c r="AU206" s="125">
        <f>-'Inversión 1 financiada'!AF206</f>
        <v>0</v>
      </c>
      <c r="AV206" s="125">
        <f>-'Inversión 1 financiada'!AG206</f>
        <v>0</v>
      </c>
      <c r="AW206" s="125">
        <f>-'Inversión 1 financiada'!AH206</f>
        <v>0</v>
      </c>
      <c r="AX206" s="125">
        <f>-'Inversión 1 financiada'!AI206</f>
        <v>0</v>
      </c>
      <c r="AY206" s="125">
        <f>-'Inversión 1 financiada'!AJ206</f>
        <v>0</v>
      </c>
      <c r="AZ206" s="125">
        <f>-'Inversión 1 financiada'!AK206</f>
        <v>0</v>
      </c>
      <c r="BA206" s="125">
        <f>-'Inversión 1 financiada'!AL206</f>
        <v>0</v>
      </c>
      <c r="BB206" s="125">
        <f>-'Inversión 1 financiada'!AM206</f>
        <v>0</v>
      </c>
      <c r="BC206" s="125">
        <f>-'Inversión 1 financiada'!AN206</f>
        <v>0</v>
      </c>
      <c r="BD206" s="125">
        <f>-'Inversión 1 financiada'!AO206</f>
        <v>0</v>
      </c>
      <c r="BE206" s="125">
        <f>-'Inversión 1 financiada'!AP206</f>
        <v>0</v>
      </c>
      <c r="BF206" s="125">
        <f>-'Inversión 1 financiada'!AQ206</f>
        <v>0</v>
      </c>
      <c r="BG206" s="125">
        <f>-'Inversión 1 financiada'!AR206</f>
        <v>0</v>
      </c>
      <c r="BH206" s="125">
        <f>-'Inversión 1 financiada'!AS206</f>
        <v>0</v>
      </c>
      <c r="BI206" s="125">
        <f>-'Inversión 1 financiada'!AT206</f>
        <v>0</v>
      </c>
      <c r="BJ206" s="125">
        <f>-'Inversión 1 financiada'!AU206</f>
        <v>0</v>
      </c>
      <c r="BK206" s="125">
        <f>-'Inversión 1 financiada'!AV206</f>
        <v>0</v>
      </c>
      <c r="BL206" s="125">
        <f>-'Inversión 1 financiada'!AW206</f>
        <v>0</v>
      </c>
      <c r="BM206" s="125">
        <f>-'Inversión 1 financiada'!AX206</f>
        <v>0</v>
      </c>
      <c r="BN206" s="125">
        <f>-'Inversión 1 financiada'!AY206</f>
        <v>0</v>
      </c>
      <c r="BO206" s="125">
        <f>-'Inversión 1 financiada'!AZ206</f>
        <v>0</v>
      </c>
      <c r="BP206" s="125">
        <f>-'Inversión 1 financiada'!BA206</f>
        <v>0</v>
      </c>
      <c r="BQ206" s="125">
        <f>-'Inversión 1 financiada'!BB206</f>
        <v>0</v>
      </c>
      <c r="BR206" s="125">
        <f>-'Inversión 1 financiada'!BC206</f>
        <v>0</v>
      </c>
    </row>
    <row r="207" spans="2:70" x14ac:dyDescent="0.25">
      <c r="B207" s="59"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1"/>
      <c r="H207" s="125"/>
      <c r="I207" s="125"/>
      <c r="J207" s="125"/>
      <c r="K207" s="125"/>
      <c r="L207" s="125"/>
      <c r="M207" s="125"/>
      <c r="N207" s="125"/>
      <c r="O207" s="125"/>
      <c r="P207" s="125"/>
      <c r="Q207" s="125"/>
      <c r="R207" s="125"/>
      <c r="S207" s="125"/>
      <c r="T207" s="125"/>
      <c r="U207" s="125"/>
      <c r="V207" s="125"/>
      <c r="W207" s="125">
        <f>-'Inversión 1 financiada'!H207</f>
        <v>-6</v>
      </c>
      <c r="X207" s="125">
        <f>-'Inversión 1 financiada'!I207</f>
        <v>0</v>
      </c>
      <c r="Y207" s="125">
        <f>-'Inversión 1 financiada'!J207</f>
        <v>0</v>
      </c>
      <c r="Z207" s="125">
        <f>-'Inversión 1 financiada'!K207</f>
        <v>0</v>
      </c>
      <c r="AA207" s="125">
        <f>-'Inversión 1 financiada'!L207</f>
        <v>0</v>
      </c>
      <c r="AB207" s="125">
        <f>-'Inversión 1 financiada'!M207</f>
        <v>0</v>
      </c>
      <c r="AC207" s="125">
        <f>-'Inversión 1 financiada'!N207</f>
        <v>0</v>
      </c>
      <c r="AD207" s="125">
        <f>-'Inversión 1 financiada'!O207</f>
        <v>0</v>
      </c>
      <c r="AE207" s="125">
        <f>-'Inversión 1 financiada'!P207</f>
        <v>0</v>
      </c>
      <c r="AF207" s="125">
        <f>-'Inversión 1 financiada'!Q207</f>
        <v>0</v>
      </c>
      <c r="AG207" s="125">
        <f>-'Inversión 1 financiada'!R207</f>
        <v>0</v>
      </c>
      <c r="AH207" s="125">
        <f>-'Inversión 1 financiada'!S207</f>
        <v>0</v>
      </c>
      <c r="AI207" s="125">
        <f>-'Inversión 1 financiada'!T207</f>
        <v>0</v>
      </c>
      <c r="AJ207" s="125">
        <f>-'Inversión 1 financiada'!U207</f>
        <v>0</v>
      </c>
      <c r="AK207" s="125">
        <f>-'Inversión 1 financiada'!V207</f>
        <v>0</v>
      </c>
      <c r="AL207" s="125">
        <f>-'Inversión 1 financiada'!W207</f>
        <v>0</v>
      </c>
      <c r="AM207" s="125">
        <f>-'Inversión 1 financiada'!X207</f>
        <v>0</v>
      </c>
      <c r="AN207" s="125">
        <f>-'Inversión 1 financiada'!Y207</f>
        <v>0</v>
      </c>
      <c r="AO207" s="125">
        <f>-'Inversión 1 financiada'!Z207</f>
        <v>0</v>
      </c>
      <c r="AP207" s="125">
        <f>-'Inversión 1 financiada'!AA207</f>
        <v>0</v>
      </c>
      <c r="AQ207" s="125">
        <f>-'Inversión 1 financiada'!AB207</f>
        <v>0</v>
      </c>
      <c r="AR207" s="125">
        <f>-'Inversión 1 financiada'!AC207</f>
        <v>0</v>
      </c>
      <c r="AS207" s="125">
        <f>-'Inversión 1 financiada'!AD207</f>
        <v>0</v>
      </c>
      <c r="AT207" s="125">
        <f>-'Inversión 1 financiada'!AE207</f>
        <v>0</v>
      </c>
      <c r="AU207" s="125">
        <f>-'Inversión 1 financiada'!AF207</f>
        <v>0</v>
      </c>
      <c r="AV207" s="125">
        <f>-'Inversión 1 financiada'!AG207</f>
        <v>0</v>
      </c>
      <c r="AW207" s="125">
        <f>-'Inversión 1 financiada'!AH207</f>
        <v>0</v>
      </c>
      <c r="AX207" s="125">
        <f>-'Inversión 1 financiada'!AI207</f>
        <v>0</v>
      </c>
      <c r="AY207" s="125">
        <f>-'Inversión 1 financiada'!AJ207</f>
        <v>0</v>
      </c>
      <c r="AZ207" s="125">
        <f>-'Inversión 1 financiada'!AK207</f>
        <v>0</v>
      </c>
      <c r="BA207" s="125">
        <f>-'Inversión 1 financiada'!AL207</f>
        <v>0</v>
      </c>
      <c r="BB207" s="125">
        <f>-'Inversión 1 financiada'!AM207</f>
        <v>0</v>
      </c>
      <c r="BC207" s="125">
        <f>-'Inversión 1 financiada'!AN207</f>
        <v>0</v>
      </c>
      <c r="BD207" s="125">
        <f>-'Inversión 1 financiada'!AO207</f>
        <v>0</v>
      </c>
      <c r="BE207" s="125">
        <f>-'Inversión 1 financiada'!AP207</f>
        <v>0</v>
      </c>
      <c r="BF207" s="125">
        <f>-'Inversión 1 financiada'!AQ207</f>
        <v>0</v>
      </c>
      <c r="BG207" s="125">
        <f>-'Inversión 1 financiada'!AR207</f>
        <v>0</v>
      </c>
      <c r="BH207" s="125">
        <f>-'Inversión 1 financiada'!AS207</f>
        <v>0</v>
      </c>
      <c r="BI207" s="125">
        <f>-'Inversión 1 financiada'!AT207</f>
        <v>0</v>
      </c>
      <c r="BJ207" s="125">
        <f>-'Inversión 1 financiada'!AU207</f>
        <v>0</v>
      </c>
      <c r="BK207" s="125">
        <f>-'Inversión 1 financiada'!AV207</f>
        <v>0</v>
      </c>
      <c r="BL207" s="125">
        <f>-'Inversión 1 financiada'!AW207</f>
        <v>0</v>
      </c>
      <c r="BM207" s="125">
        <f>-'Inversión 1 financiada'!AX207</f>
        <v>0</v>
      </c>
      <c r="BN207" s="125">
        <f>-'Inversión 1 financiada'!AY207</f>
        <v>0</v>
      </c>
      <c r="BO207" s="125">
        <f>-'Inversión 1 financiada'!AZ207</f>
        <v>0</v>
      </c>
      <c r="BP207" s="125">
        <f>-'Inversión 1 financiada'!BA207</f>
        <v>0</v>
      </c>
      <c r="BQ207" s="125">
        <f>-'Inversión 1 financiada'!BB207</f>
        <v>0</v>
      </c>
      <c r="BR207" s="125">
        <f>-'Inversión 1 financiada'!BC207</f>
        <v>0</v>
      </c>
    </row>
    <row r="208" spans="2:70" x14ac:dyDescent="0.25">
      <c r="B208" s="59"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1"/>
      <c r="H208" s="125"/>
      <c r="I208" s="125"/>
      <c r="J208" s="125"/>
      <c r="K208" s="125"/>
      <c r="L208" s="125"/>
      <c r="M208" s="125"/>
      <c r="N208" s="125"/>
      <c r="O208" s="125"/>
      <c r="P208" s="125"/>
      <c r="Q208" s="125"/>
      <c r="R208" s="125"/>
      <c r="S208" s="125"/>
      <c r="T208" s="125"/>
      <c r="U208" s="125"/>
      <c r="V208" s="125"/>
      <c r="W208" s="125">
        <f>-'Inversión 1 financiada'!H208</f>
        <v>-1</v>
      </c>
      <c r="X208" s="125">
        <f>-'Inversión 1 financiada'!I208</f>
        <v>0</v>
      </c>
      <c r="Y208" s="125">
        <f>-'Inversión 1 financiada'!J208</f>
        <v>0</v>
      </c>
      <c r="Z208" s="125">
        <f>-'Inversión 1 financiada'!K208</f>
        <v>0</v>
      </c>
      <c r="AA208" s="125">
        <f>-'Inversión 1 financiada'!L208</f>
        <v>0</v>
      </c>
      <c r="AB208" s="125">
        <f>-'Inversión 1 financiada'!M208</f>
        <v>0</v>
      </c>
      <c r="AC208" s="125">
        <f>-'Inversión 1 financiada'!N208</f>
        <v>0</v>
      </c>
      <c r="AD208" s="125">
        <f>-'Inversión 1 financiada'!O208</f>
        <v>0</v>
      </c>
      <c r="AE208" s="125">
        <f>-'Inversión 1 financiada'!P208</f>
        <v>0</v>
      </c>
      <c r="AF208" s="125">
        <f>-'Inversión 1 financiada'!Q208</f>
        <v>0</v>
      </c>
      <c r="AG208" s="125">
        <f>-'Inversión 1 financiada'!R208</f>
        <v>0</v>
      </c>
      <c r="AH208" s="125">
        <f>-'Inversión 1 financiada'!S208</f>
        <v>0</v>
      </c>
      <c r="AI208" s="125">
        <f>-'Inversión 1 financiada'!T208</f>
        <v>0</v>
      </c>
      <c r="AJ208" s="125">
        <f>-'Inversión 1 financiada'!U208</f>
        <v>0</v>
      </c>
      <c r="AK208" s="125">
        <f>-'Inversión 1 financiada'!V208</f>
        <v>0</v>
      </c>
      <c r="AL208" s="125">
        <f>-'Inversión 1 financiada'!W208</f>
        <v>0</v>
      </c>
      <c r="AM208" s="125">
        <f>-'Inversión 1 financiada'!X208</f>
        <v>0</v>
      </c>
      <c r="AN208" s="125">
        <f>-'Inversión 1 financiada'!Y208</f>
        <v>0</v>
      </c>
      <c r="AO208" s="125">
        <f>-'Inversión 1 financiada'!Z208</f>
        <v>0</v>
      </c>
      <c r="AP208" s="125">
        <f>-'Inversión 1 financiada'!AA208</f>
        <v>0</v>
      </c>
      <c r="AQ208" s="125">
        <f>-'Inversión 1 financiada'!AB208</f>
        <v>0</v>
      </c>
      <c r="AR208" s="125">
        <f>-'Inversión 1 financiada'!AC208</f>
        <v>0</v>
      </c>
      <c r="AS208" s="125">
        <f>-'Inversión 1 financiada'!AD208</f>
        <v>0</v>
      </c>
      <c r="AT208" s="125">
        <f>-'Inversión 1 financiada'!AE208</f>
        <v>0</v>
      </c>
      <c r="AU208" s="125">
        <f>-'Inversión 1 financiada'!AF208</f>
        <v>0</v>
      </c>
      <c r="AV208" s="125">
        <f>-'Inversión 1 financiada'!AG208</f>
        <v>0</v>
      </c>
      <c r="AW208" s="125">
        <f>-'Inversión 1 financiada'!AH208</f>
        <v>0</v>
      </c>
      <c r="AX208" s="125">
        <f>-'Inversión 1 financiada'!AI208</f>
        <v>0</v>
      </c>
      <c r="AY208" s="125">
        <f>-'Inversión 1 financiada'!AJ208</f>
        <v>0</v>
      </c>
      <c r="AZ208" s="125">
        <f>-'Inversión 1 financiada'!AK208</f>
        <v>0</v>
      </c>
      <c r="BA208" s="125">
        <f>-'Inversión 1 financiada'!AL208</f>
        <v>0</v>
      </c>
      <c r="BB208" s="125">
        <f>-'Inversión 1 financiada'!AM208</f>
        <v>0</v>
      </c>
      <c r="BC208" s="125">
        <f>-'Inversión 1 financiada'!AN208</f>
        <v>0</v>
      </c>
      <c r="BD208" s="125">
        <f>-'Inversión 1 financiada'!AO208</f>
        <v>0</v>
      </c>
      <c r="BE208" s="125">
        <f>-'Inversión 1 financiada'!AP208</f>
        <v>0</v>
      </c>
      <c r="BF208" s="125">
        <f>-'Inversión 1 financiada'!AQ208</f>
        <v>0</v>
      </c>
      <c r="BG208" s="125">
        <f>-'Inversión 1 financiada'!AR208</f>
        <v>0</v>
      </c>
      <c r="BH208" s="125">
        <f>-'Inversión 1 financiada'!AS208</f>
        <v>0</v>
      </c>
      <c r="BI208" s="125">
        <f>-'Inversión 1 financiada'!AT208</f>
        <v>0</v>
      </c>
      <c r="BJ208" s="125">
        <f>-'Inversión 1 financiada'!AU208</f>
        <v>0</v>
      </c>
      <c r="BK208" s="125">
        <f>-'Inversión 1 financiada'!AV208</f>
        <v>0</v>
      </c>
      <c r="BL208" s="125">
        <f>-'Inversión 1 financiada'!AW208</f>
        <v>0</v>
      </c>
      <c r="BM208" s="125">
        <f>-'Inversión 1 financiada'!AX208</f>
        <v>0</v>
      </c>
      <c r="BN208" s="125">
        <f>-'Inversión 1 financiada'!AY208</f>
        <v>0</v>
      </c>
      <c r="BO208" s="125">
        <f>-'Inversión 1 financiada'!AZ208</f>
        <v>0</v>
      </c>
      <c r="BP208" s="125">
        <f>-'Inversión 1 financiada'!BA208</f>
        <v>0</v>
      </c>
      <c r="BQ208" s="125">
        <f>-'Inversión 1 financiada'!BB208</f>
        <v>0</v>
      </c>
      <c r="BR208" s="125">
        <f>-'Inversión 1 financiada'!BC208</f>
        <v>0</v>
      </c>
    </row>
    <row r="209" spans="2:70" x14ac:dyDescent="0.25">
      <c r="B209" s="59"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1"/>
      <c r="H209" s="125"/>
      <c r="I209" s="125"/>
      <c r="J209" s="125"/>
      <c r="K209" s="125"/>
      <c r="L209" s="125"/>
      <c r="M209" s="125"/>
      <c r="N209" s="125"/>
      <c r="O209" s="125"/>
      <c r="P209" s="125"/>
      <c r="Q209" s="125"/>
      <c r="R209" s="125"/>
      <c r="S209" s="125"/>
      <c r="T209" s="125"/>
      <c r="U209" s="125"/>
      <c r="V209" s="125"/>
      <c r="W209" s="125">
        <f>-'Inversión 1 financiada'!H209</f>
        <v>-2</v>
      </c>
      <c r="X209" s="125">
        <f>-'Inversión 1 financiada'!I209</f>
        <v>0</v>
      </c>
      <c r="Y209" s="125">
        <f>-'Inversión 1 financiada'!J209</f>
        <v>0</v>
      </c>
      <c r="Z209" s="125">
        <f>-'Inversión 1 financiada'!K209</f>
        <v>0</v>
      </c>
      <c r="AA209" s="125">
        <f>-'Inversión 1 financiada'!L209</f>
        <v>0</v>
      </c>
      <c r="AB209" s="125">
        <f>-'Inversión 1 financiada'!M209</f>
        <v>0</v>
      </c>
      <c r="AC209" s="125">
        <f>-'Inversión 1 financiada'!N209</f>
        <v>0</v>
      </c>
      <c r="AD209" s="125">
        <f>-'Inversión 1 financiada'!O209</f>
        <v>0</v>
      </c>
      <c r="AE209" s="125">
        <f>-'Inversión 1 financiada'!P209</f>
        <v>0</v>
      </c>
      <c r="AF209" s="125">
        <f>-'Inversión 1 financiada'!Q209</f>
        <v>0</v>
      </c>
      <c r="AG209" s="125">
        <f>-'Inversión 1 financiada'!R209</f>
        <v>0</v>
      </c>
      <c r="AH209" s="125">
        <f>-'Inversión 1 financiada'!S209</f>
        <v>0</v>
      </c>
      <c r="AI209" s="125">
        <f>-'Inversión 1 financiada'!T209</f>
        <v>0</v>
      </c>
      <c r="AJ209" s="125">
        <f>-'Inversión 1 financiada'!U209</f>
        <v>0</v>
      </c>
      <c r="AK209" s="125">
        <f>-'Inversión 1 financiada'!V209</f>
        <v>0</v>
      </c>
      <c r="AL209" s="125">
        <f>-'Inversión 1 financiada'!W209</f>
        <v>0</v>
      </c>
      <c r="AM209" s="125">
        <f>-'Inversión 1 financiada'!X209</f>
        <v>0</v>
      </c>
      <c r="AN209" s="125">
        <f>-'Inversión 1 financiada'!Y209</f>
        <v>0</v>
      </c>
      <c r="AO209" s="125">
        <f>-'Inversión 1 financiada'!Z209</f>
        <v>0</v>
      </c>
      <c r="AP209" s="125">
        <f>-'Inversión 1 financiada'!AA209</f>
        <v>0</v>
      </c>
      <c r="AQ209" s="125">
        <f>-'Inversión 1 financiada'!AB209</f>
        <v>0</v>
      </c>
      <c r="AR209" s="125">
        <f>-'Inversión 1 financiada'!AC209</f>
        <v>0</v>
      </c>
      <c r="AS209" s="125">
        <f>-'Inversión 1 financiada'!AD209</f>
        <v>0</v>
      </c>
      <c r="AT209" s="125">
        <f>-'Inversión 1 financiada'!AE209</f>
        <v>0</v>
      </c>
      <c r="AU209" s="125">
        <f>-'Inversión 1 financiada'!AF209</f>
        <v>0</v>
      </c>
      <c r="AV209" s="125">
        <f>-'Inversión 1 financiada'!AG209</f>
        <v>0</v>
      </c>
      <c r="AW209" s="125">
        <f>-'Inversión 1 financiada'!AH209</f>
        <v>0</v>
      </c>
      <c r="AX209" s="125">
        <f>-'Inversión 1 financiada'!AI209</f>
        <v>0</v>
      </c>
      <c r="AY209" s="125">
        <f>-'Inversión 1 financiada'!AJ209</f>
        <v>0</v>
      </c>
      <c r="AZ209" s="125">
        <f>-'Inversión 1 financiada'!AK209</f>
        <v>0</v>
      </c>
      <c r="BA209" s="125">
        <f>-'Inversión 1 financiada'!AL209</f>
        <v>0</v>
      </c>
      <c r="BB209" s="125">
        <f>-'Inversión 1 financiada'!AM209</f>
        <v>0</v>
      </c>
      <c r="BC209" s="125">
        <f>-'Inversión 1 financiada'!AN209</f>
        <v>0</v>
      </c>
      <c r="BD209" s="125">
        <f>-'Inversión 1 financiada'!AO209</f>
        <v>0</v>
      </c>
      <c r="BE209" s="125">
        <f>-'Inversión 1 financiada'!AP209</f>
        <v>0</v>
      </c>
      <c r="BF209" s="125">
        <f>-'Inversión 1 financiada'!AQ209</f>
        <v>0</v>
      </c>
      <c r="BG209" s="125">
        <f>-'Inversión 1 financiada'!AR209</f>
        <v>0</v>
      </c>
      <c r="BH209" s="125">
        <f>-'Inversión 1 financiada'!AS209</f>
        <v>0</v>
      </c>
      <c r="BI209" s="125">
        <f>-'Inversión 1 financiada'!AT209</f>
        <v>0</v>
      </c>
      <c r="BJ209" s="125">
        <f>-'Inversión 1 financiada'!AU209</f>
        <v>0</v>
      </c>
      <c r="BK209" s="125">
        <f>-'Inversión 1 financiada'!AV209</f>
        <v>0</v>
      </c>
      <c r="BL209" s="125">
        <f>-'Inversión 1 financiada'!AW209</f>
        <v>0</v>
      </c>
      <c r="BM209" s="125">
        <f>-'Inversión 1 financiada'!AX209</f>
        <v>0</v>
      </c>
      <c r="BN209" s="125">
        <f>-'Inversión 1 financiada'!AY209</f>
        <v>0</v>
      </c>
      <c r="BO209" s="125">
        <f>-'Inversión 1 financiada'!AZ209</f>
        <v>0</v>
      </c>
      <c r="BP209" s="125">
        <f>-'Inversión 1 financiada'!BA209</f>
        <v>0</v>
      </c>
      <c r="BQ209" s="125">
        <f>-'Inversión 1 financiada'!BB209</f>
        <v>0</v>
      </c>
      <c r="BR209" s="125">
        <f>-'Inversión 1 financiada'!BC209</f>
        <v>0</v>
      </c>
    </row>
    <row r="210" spans="2:70" x14ac:dyDescent="0.25">
      <c r="B210" s="59"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1"/>
      <c r="H210" s="125"/>
      <c r="I210" s="125"/>
      <c r="J210" s="125"/>
      <c r="K210" s="125"/>
      <c r="L210" s="125"/>
      <c r="M210" s="125"/>
      <c r="N210" s="125"/>
      <c r="O210" s="125"/>
      <c r="P210" s="125"/>
      <c r="Q210" s="125"/>
      <c r="R210" s="125"/>
      <c r="S210" s="125"/>
      <c r="T210" s="125"/>
      <c r="U210" s="125"/>
      <c r="V210" s="125"/>
      <c r="W210" s="125">
        <f>-'Inversión 1 financiada'!H210</f>
        <v>-26</v>
      </c>
      <c r="X210" s="125">
        <f>-'Inversión 1 financiada'!I210</f>
        <v>0</v>
      </c>
      <c r="Y210" s="125">
        <f>-'Inversión 1 financiada'!J210</f>
        <v>0</v>
      </c>
      <c r="Z210" s="125">
        <f>-'Inversión 1 financiada'!K210</f>
        <v>0</v>
      </c>
      <c r="AA210" s="125">
        <f>-'Inversión 1 financiada'!L210</f>
        <v>0</v>
      </c>
      <c r="AB210" s="125">
        <f>-'Inversión 1 financiada'!M210</f>
        <v>0</v>
      </c>
      <c r="AC210" s="125">
        <f>-'Inversión 1 financiada'!N210</f>
        <v>0</v>
      </c>
      <c r="AD210" s="125">
        <f>-'Inversión 1 financiada'!O210</f>
        <v>0</v>
      </c>
      <c r="AE210" s="125">
        <f>-'Inversión 1 financiada'!P210</f>
        <v>0</v>
      </c>
      <c r="AF210" s="125">
        <f>-'Inversión 1 financiada'!Q210</f>
        <v>0</v>
      </c>
      <c r="AG210" s="125">
        <f>-'Inversión 1 financiada'!R210</f>
        <v>0</v>
      </c>
      <c r="AH210" s="125">
        <f>-'Inversión 1 financiada'!S210</f>
        <v>0</v>
      </c>
      <c r="AI210" s="125">
        <f>-'Inversión 1 financiada'!T210</f>
        <v>0</v>
      </c>
      <c r="AJ210" s="125">
        <f>-'Inversión 1 financiada'!U210</f>
        <v>0</v>
      </c>
      <c r="AK210" s="125">
        <f>-'Inversión 1 financiada'!V210</f>
        <v>0</v>
      </c>
      <c r="AL210" s="125">
        <f>-'Inversión 1 financiada'!W210</f>
        <v>0</v>
      </c>
      <c r="AM210" s="125">
        <f>-'Inversión 1 financiada'!X210</f>
        <v>0</v>
      </c>
      <c r="AN210" s="125">
        <f>-'Inversión 1 financiada'!Y210</f>
        <v>0</v>
      </c>
      <c r="AO210" s="125">
        <f>-'Inversión 1 financiada'!Z210</f>
        <v>0</v>
      </c>
      <c r="AP210" s="125">
        <f>-'Inversión 1 financiada'!AA210</f>
        <v>0</v>
      </c>
      <c r="AQ210" s="125">
        <f>-'Inversión 1 financiada'!AB210</f>
        <v>0</v>
      </c>
      <c r="AR210" s="125">
        <f>-'Inversión 1 financiada'!AC210</f>
        <v>0</v>
      </c>
      <c r="AS210" s="125">
        <f>-'Inversión 1 financiada'!AD210</f>
        <v>0</v>
      </c>
      <c r="AT210" s="125">
        <f>-'Inversión 1 financiada'!AE210</f>
        <v>0</v>
      </c>
      <c r="AU210" s="125">
        <f>-'Inversión 1 financiada'!AF210</f>
        <v>0</v>
      </c>
      <c r="AV210" s="125">
        <f>-'Inversión 1 financiada'!AG210</f>
        <v>0</v>
      </c>
      <c r="AW210" s="125">
        <f>-'Inversión 1 financiada'!AH210</f>
        <v>0</v>
      </c>
      <c r="AX210" s="125">
        <f>-'Inversión 1 financiada'!AI210</f>
        <v>0</v>
      </c>
      <c r="AY210" s="125">
        <f>-'Inversión 1 financiada'!AJ210</f>
        <v>0</v>
      </c>
      <c r="AZ210" s="125">
        <f>-'Inversión 1 financiada'!AK210</f>
        <v>0</v>
      </c>
      <c r="BA210" s="125">
        <f>-'Inversión 1 financiada'!AL210</f>
        <v>0</v>
      </c>
      <c r="BB210" s="125">
        <f>-'Inversión 1 financiada'!AM210</f>
        <v>0</v>
      </c>
      <c r="BC210" s="125">
        <f>-'Inversión 1 financiada'!AN210</f>
        <v>0</v>
      </c>
      <c r="BD210" s="125">
        <f>-'Inversión 1 financiada'!AO210</f>
        <v>0</v>
      </c>
      <c r="BE210" s="125">
        <f>-'Inversión 1 financiada'!AP210</f>
        <v>0</v>
      </c>
      <c r="BF210" s="125">
        <f>-'Inversión 1 financiada'!AQ210</f>
        <v>0</v>
      </c>
      <c r="BG210" s="125">
        <f>-'Inversión 1 financiada'!AR210</f>
        <v>0</v>
      </c>
      <c r="BH210" s="125">
        <f>-'Inversión 1 financiada'!AS210</f>
        <v>0</v>
      </c>
      <c r="BI210" s="125">
        <f>-'Inversión 1 financiada'!AT210</f>
        <v>0</v>
      </c>
      <c r="BJ210" s="125">
        <f>-'Inversión 1 financiada'!AU210</f>
        <v>0</v>
      </c>
      <c r="BK210" s="125">
        <f>-'Inversión 1 financiada'!AV210</f>
        <v>0</v>
      </c>
      <c r="BL210" s="125">
        <f>-'Inversión 1 financiada'!AW210</f>
        <v>0</v>
      </c>
      <c r="BM210" s="125">
        <f>-'Inversión 1 financiada'!AX210</f>
        <v>0</v>
      </c>
      <c r="BN210" s="125">
        <f>-'Inversión 1 financiada'!AY210</f>
        <v>0</v>
      </c>
      <c r="BO210" s="125">
        <f>-'Inversión 1 financiada'!AZ210</f>
        <v>0</v>
      </c>
      <c r="BP210" s="125">
        <f>-'Inversión 1 financiada'!BA210</f>
        <v>0</v>
      </c>
      <c r="BQ210" s="125">
        <f>-'Inversión 1 financiada'!BB210</f>
        <v>0</v>
      </c>
      <c r="BR210" s="125">
        <f>-'Inversión 1 financiada'!BC210</f>
        <v>0</v>
      </c>
    </row>
    <row r="211" spans="2:70" x14ac:dyDescent="0.25">
      <c r="B211" s="59"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1"/>
      <c r="H211" s="125"/>
      <c r="I211" s="125"/>
      <c r="J211" s="125"/>
      <c r="K211" s="125"/>
      <c r="L211" s="125"/>
      <c r="M211" s="125"/>
      <c r="N211" s="125"/>
      <c r="O211" s="125"/>
      <c r="P211" s="125"/>
      <c r="Q211" s="125"/>
      <c r="R211" s="125"/>
      <c r="S211" s="125"/>
      <c r="T211" s="125"/>
      <c r="U211" s="125"/>
      <c r="V211" s="125"/>
      <c r="W211" s="125">
        <f>-'Inversión 1 financiada'!H211</f>
        <v>-2</v>
      </c>
      <c r="X211" s="125">
        <f>-'Inversión 1 financiada'!I211</f>
        <v>0</v>
      </c>
      <c r="Y211" s="125">
        <f>-'Inversión 1 financiada'!J211</f>
        <v>0</v>
      </c>
      <c r="Z211" s="125">
        <f>-'Inversión 1 financiada'!K211</f>
        <v>0</v>
      </c>
      <c r="AA211" s="125">
        <f>-'Inversión 1 financiada'!L211</f>
        <v>0</v>
      </c>
      <c r="AB211" s="125">
        <f>-'Inversión 1 financiada'!M211</f>
        <v>0</v>
      </c>
      <c r="AC211" s="125">
        <f>-'Inversión 1 financiada'!N211</f>
        <v>0</v>
      </c>
      <c r="AD211" s="125">
        <f>-'Inversión 1 financiada'!O211</f>
        <v>0</v>
      </c>
      <c r="AE211" s="125">
        <f>-'Inversión 1 financiada'!P211</f>
        <v>0</v>
      </c>
      <c r="AF211" s="125">
        <f>-'Inversión 1 financiada'!Q211</f>
        <v>0</v>
      </c>
      <c r="AG211" s="125">
        <f>-'Inversión 1 financiada'!R211</f>
        <v>0</v>
      </c>
      <c r="AH211" s="125">
        <f>-'Inversión 1 financiada'!S211</f>
        <v>0</v>
      </c>
      <c r="AI211" s="125">
        <f>-'Inversión 1 financiada'!T211</f>
        <v>0</v>
      </c>
      <c r="AJ211" s="125">
        <f>-'Inversión 1 financiada'!U211</f>
        <v>0</v>
      </c>
      <c r="AK211" s="125">
        <f>-'Inversión 1 financiada'!V211</f>
        <v>0</v>
      </c>
      <c r="AL211" s="125">
        <f>-'Inversión 1 financiada'!W211</f>
        <v>0</v>
      </c>
      <c r="AM211" s="125">
        <f>-'Inversión 1 financiada'!X211</f>
        <v>0</v>
      </c>
      <c r="AN211" s="125">
        <f>-'Inversión 1 financiada'!Y211</f>
        <v>0</v>
      </c>
      <c r="AO211" s="125">
        <f>-'Inversión 1 financiada'!Z211</f>
        <v>0</v>
      </c>
      <c r="AP211" s="125">
        <f>-'Inversión 1 financiada'!AA211</f>
        <v>0</v>
      </c>
      <c r="AQ211" s="125">
        <f>-'Inversión 1 financiada'!AB211</f>
        <v>0</v>
      </c>
      <c r="AR211" s="125">
        <f>-'Inversión 1 financiada'!AC211</f>
        <v>0</v>
      </c>
      <c r="AS211" s="125">
        <f>-'Inversión 1 financiada'!AD211</f>
        <v>0</v>
      </c>
      <c r="AT211" s="125">
        <f>-'Inversión 1 financiada'!AE211</f>
        <v>0</v>
      </c>
      <c r="AU211" s="125">
        <f>-'Inversión 1 financiada'!AF211</f>
        <v>0</v>
      </c>
      <c r="AV211" s="125">
        <f>-'Inversión 1 financiada'!AG211</f>
        <v>0</v>
      </c>
      <c r="AW211" s="125">
        <f>-'Inversión 1 financiada'!AH211</f>
        <v>0</v>
      </c>
      <c r="AX211" s="125">
        <f>-'Inversión 1 financiada'!AI211</f>
        <v>0</v>
      </c>
      <c r="AY211" s="125">
        <f>-'Inversión 1 financiada'!AJ211</f>
        <v>0</v>
      </c>
      <c r="AZ211" s="125">
        <f>-'Inversión 1 financiada'!AK211</f>
        <v>0</v>
      </c>
      <c r="BA211" s="125">
        <f>-'Inversión 1 financiada'!AL211</f>
        <v>0</v>
      </c>
      <c r="BB211" s="125">
        <f>-'Inversión 1 financiada'!AM211</f>
        <v>0</v>
      </c>
      <c r="BC211" s="125">
        <f>-'Inversión 1 financiada'!AN211</f>
        <v>0</v>
      </c>
      <c r="BD211" s="125">
        <f>-'Inversión 1 financiada'!AO211</f>
        <v>0</v>
      </c>
      <c r="BE211" s="125">
        <f>-'Inversión 1 financiada'!AP211</f>
        <v>0</v>
      </c>
      <c r="BF211" s="125">
        <f>-'Inversión 1 financiada'!AQ211</f>
        <v>0</v>
      </c>
      <c r="BG211" s="125">
        <f>-'Inversión 1 financiada'!AR211</f>
        <v>0</v>
      </c>
      <c r="BH211" s="125">
        <f>-'Inversión 1 financiada'!AS211</f>
        <v>0</v>
      </c>
      <c r="BI211" s="125">
        <f>-'Inversión 1 financiada'!AT211</f>
        <v>0</v>
      </c>
      <c r="BJ211" s="125">
        <f>-'Inversión 1 financiada'!AU211</f>
        <v>0</v>
      </c>
      <c r="BK211" s="125">
        <f>-'Inversión 1 financiada'!AV211</f>
        <v>0</v>
      </c>
      <c r="BL211" s="125">
        <f>-'Inversión 1 financiada'!AW211</f>
        <v>0</v>
      </c>
      <c r="BM211" s="125">
        <f>-'Inversión 1 financiada'!AX211</f>
        <v>0</v>
      </c>
      <c r="BN211" s="125">
        <f>-'Inversión 1 financiada'!AY211</f>
        <v>0</v>
      </c>
      <c r="BO211" s="125">
        <f>-'Inversión 1 financiada'!AZ211</f>
        <v>0</v>
      </c>
      <c r="BP211" s="125">
        <f>-'Inversión 1 financiada'!BA211</f>
        <v>0</v>
      </c>
      <c r="BQ211" s="125">
        <f>-'Inversión 1 financiada'!BB211</f>
        <v>0</v>
      </c>
      <c r="BR211" s="125">
        <f>-'Inversión 1 financiada'!BC211</f>
        <v>0</v>
      </c>
    </row>
    <row r="212" spans="2:70" x14ac:dyDescent="0.25">
      <c r="B212" s="59"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1"/>
      <c r="H212" s="125"/>
      <c r="I212" s="125"/>
      <c r="J212" s="125"/>
      <c r="K212" s="125"/>
      <c r="L212" s="125"/>
      <c r="M212" s="125"/>
      <c r="N212" s="125"/>
      <c r="O212" s="125"/>
      <c r="P212" s="125"/>
      <c r="Q212" s="125"/>
      <c r="R212" s="125"/>
      <c r="S212" s="125"/>
      <c r="T212" s="125"/>
      <c r="U212" s="125"/>
      <c r="V212" s="125"/>
      <c r="W212" s="125">
        <f>-'Inversión 1 financiada'!H212</f>
        <v>-33</v>
      </c>
      <c r="X212" s="125">
        <f>-'Inversión 1 financiada'!I212</f>
        <v>0</v>
      </c>
      <c r="Y212" s="125">
        <f>-'Inversión 1 financiada'!J212</f>
        <v>0</v>
      </c>
      <c r="Z212" s="125">
        <f>-'Inversión 1 financiada'!K212</f>
        <v>0</v>
      </c>
      <c r="AA212" s="125">
        <f>-'Inversión 1 financiada'!L212</f>
        <v>0</v>
      </c>
      <c r="AB212" s="125">
        <f>-'Inversión 1 financiada'!M212</f>
        <v>0</v>
      </c>
      <c r="AC212" s="125">
        <f>-'Inversión 1 financiada'!N212</f>
        <v>0</v>
      </c>
      <c r="AD212" s="125">
        <f>-'Inversión 1 financiada'!O212</f>
        <v>0</v>
      </c>
      <c r="AE212" s="125">
        <f>-'Inversión 1 financiada'!P212</f>
        <v>0</v>
      </c>
      <c r="AF212" s="125">
        <f>-'Inversión 1 financiada'!Q212</f>
        <v>0</v>
      </c>
      <c r="AG212" s="125">
        <f>-'Inversión 1 financiada'!R212</f>
        <v>0</v>
      </c>
      <c r="AH212" s="125">
        <f>-'Inversión 1 financiada'!S212</f>
        <v>0</v>
      </c>
      <c r="AI212" s="125">
        <f>-'Inversión 1 financiada'!T212</f>
        <v>0</v>
      </c>
      <c r="AJ212" s="125">
        <f>-'Inversión 1 financiada'!U212</f>
        <v>0</v>
      </c>
      <c r="AK212" s="125">
        <f>-'Inversión 1 financiada'!V212</f>
        <v>0</v>
      </c>
      <c r="AL212" s="125">
        <f>-'Inversión 1 financiada'!W212</f>
        <v>0</v>
      </c>
      <c r="AM212" s="125">
        <f>-'Inversión 1 financiada'!X212</f>
        <v>0</v>
      </c>
      <c r="AN212" s="125">
        <f>-'Inversión 1 financiada'!Y212</f>
        <v>0</v>
      </c>
      <c r="AO212" s="125">
        <f>-'Inversión 1 financiada'!Z212</f>
        <v>0</v>
      </c>
      <c r="AP212" s="125">
        <f>-'Inversión 1 financiada'!AA212</f>
        <v>0</v>
      </c>
      <c r="AQ212" s="125">
        <f>-'Inversión 1 financiada'!AB212</f>
        <v>0</v>
      </c>
      <c r="AR212" s="125">
        <f>-'Inversión 1 financiada'!AC212</f>
        <v>0</v>
      </c>
      <c r="AS212" s="125">
        <f>-'Inversión 1 financiada'!AD212</f>
        <v>0</v>
      </c>
      <c r="AT212" s="125">
        <f>-'Inversión 1 financiada'!AE212</f>
        <v>0</v>
      </c>
      <c r="AU212" s="125">
        <f>-'Inversión 1 financiada'!AF212</f>
        <v>0</v>
      </c>
      <c r="AV212" s="125">
        <f>-'Inversión 1 financiada'!AG212</f>
        <v>0</v>
      </c>
      <c r="AW212" s="125">
        <f>-'Inversión 1 financiada'!AH212</f>
        <v>0</v>
      </c>
      <c r="AX212" s="125">
        <f>-'Inversión 1 financiada'!AI212</f>
        <v>0</v>
      </c>
      <c r="AY212" s="125">
        <f>-'Inversión 1 financiada'!AJ212</f>
        <v>0</v>
      </c>
      <c r="AZ212" s="125">
        <f>-'Inversión 1 financiada'!AK212</f>
        <v>0</v>
      </c>
      <c r="BA212" s="125">
        <f>-'Inversión 1 financiada'!AL212</f>
        <v>0</v>
      </c>
      <c r="BB212" s="125">
        <f>-'Inversión 1 financiada'!AM212</f>
        <v>0</v>
      </c>
      <c r="BC212" s="125">
        <f>-'Inversión 1 financiada'!AN212</f>
        <v>0</v>
      </c>
      <c r="BD212" s="125">
        <f>-'Inversión 1 financiada'!AO212</f>
        <v>0</v>
      </c>
      <c r="BE212" s="125">
        <f>-'Inversión 1 financiada'!AP212</f>
        <v>0</v>
      </c>
      <c r="BF212" s="125">
        <f>-'Inversión 1 financiada'!AQ212</f>
        <v>0</v>
      </c>
      <c r="BG212" s="125">
        <f>-'Inversión 1 financiada'!AR212</f>
        <v>0</v>
      </c>
      <c r="BH212" s="125">
        <f>-'Inversión 1 financiada'!AS212</f>
        <v>0</v>
      </c>
      <c r="BI212" s="125">
        <f>-'Inversión 1 financiada'!AT212</f>
        <v>0</v>
      </c>
      <c r="BJ212" s="125">
        <f>-'Inversión 1 financiada'!AU212</f>
        <v>0</v>
      </c>
      <c r="BK212" s="125">
        <f>-'Inversión 1 financiada'!AV212</f>
        <v>0</v>
      </c>
      <c r="BL212" s="125">
        <f>-'Inversión 1 financiada'!AW212</f>
        <v>0</v>
      </c>
      <c r="BM212" s="125">
        <f>-'Inversión 1 financiada'!AX212</f>
        <v>0</v>
      </c>
      <c r="BN212" s="125">
        <f>-'Inversión 1 financiada'!AY212</f>
        <v>0</v>
      </c>
      <c r="BO212" s="125">
        <f>-'Inversión 1 financiada'!AZ212</f>
        <v>0</v>
      </c>
      <c r="BP212" s="125">
        <f>-'Inversión 1 financiada'!BA212</f>
        <v>0</v>
      </c>
      <c r="BQ212" s="125">
        <f>-'Inversión 1 financiada'!BB212</f>
        <v>0</v>
      </c>
      <c r="BR212" s="125">
        <f>-'Inversión 1 financiada'!BC212</f>
        <v>0</v>
      </c>
    </row>
    <row r="213" spans="2:70" x14ac:dyDescent="0.25">
      <c r="B213" s="59" t="s">
        <v>631</v>
      </c>
      <c r="C213" s="62" t="str">
        <f>+VLOOKUP(B213,'resumen UCAP'!$A$5:$O$329,2,0)</f>
        <v>UCAP Luminaria LED 30W 60 D</v>
      </c>
      <c r="D213" s="63">
        <f>+'Desmonte Infr. financiada'!D213</f>
        <v>30</v>
      </c>
      <c r="E213" s="63" t="str">
        <f>+VLOOKUP(B213,'resumen UCAP'!$A$5:$O$329,3,0)</f>
        <v>Un</v>
      </c>
      <c r="F213" s="64">
        <f>+VLOOKUP(B213,'resumen UCAP'!$A$5:$O$329,15,0)</f>
        <v>957358.0919916</v>
      </c>
      <c r="G213" s="61"/>
      <c r="H213" s="125"/>
      <c r="I213" s="125"/>
      <c r="J213" s="125"/>
      <c r="K213" s="125"/>
      <c r="L213" s="125"/>
      <c r="M213" s="125"/>
      <c r="N213" s="125"/>
      <c r="O213" s="125"/>
      <c r="P213" s="125"/>
      <c r="Q213" s="125"/>
      <c r="R213" s="125"/>
      <c r="S213" s="125"/>
      <c r="T213" s="125"/>
      <c r="U213" s="125"/>
      <c r="V213" s="125"/>
      <c r="W213" s="125">
        <f>-'Inversión 1 financiada'!H213</f>
        <v>-1</v>
      </c>
      <c r="X213" s="125">
        <f>-'Inversión 1 financiada'!I213</f>
        <v>0</v>
      </c>
      <c r="Y213" s="125">
        <f>-'Inversión 1 financiada'!J213</f>
        <v>0</v>
      </c>
      <c r="Z213" s="125">
        <f>-'Inversión 1 financiada'!K213</f>
        <v>0</v>
      </c>
      <c r="AA213" s="125">
        <f>-'Inversión 1 financiada'!L213</f>
        <v>0</v>
      </c>
      <c r="AB213" s="125">
        <f>-'Inversión 1 financiada'!M213</f>
        <v>0</v>
      </c>
      <c r="AC213" s="125">
        <f>-'Inversión 1 financiada'!N213</f>
        <v>0</v>
      </c>
      <c r="AD213" s="125">
        <f>-'Inversión 1 financiada'!O213</f>
        <v>0</v>
      </c>
      <c r="AE213" s="125">
        <f>-'Inversión 1 financiada'!P213</f>
        <v>0</v>
      </c>
      <c r="AF213" s="125">
        <f>-'Inversión 1 financiada'!Q213</f>
        <v>0</v>
      </c>
      <c r="AG213" s="125">
        <f>-'Inversión 1 financiada'!R213</f>
        <v>0</v>
      </c>
      <c r="AH213" s="125">
        <f>-'Inversión 1 financiada'!S213</f>
        <v>0</v>
      </c>
      <c r="AI213" s="125">
        <f>-'Inversión 1 financiada'!T213</f>
        <v>0</v>
      </c>
      <c r="AJ213" s="125">
        <f>-'Inversión 1 financiada'!U213</f>
        <v>0</v>
      </c>
      <c r="AK213" s="125">
        <f>-'Inversión 1 financiada'!V213</f>
        <v>0</v>
      </c>
      <c r="AL213" s="125">
        <f>-'Inversión 1 financiada'!W213</f>
        <v>0</v>
      </c>
      <c r="AM213" s="125">
        <f>-'Inversión 1 financiada'!X213</f>
        <v>0</v>
      </c>
      <c r="AN213" s="125">
        <f>-'Inversión 1 financiada'!Y213</f>
        <v>0</v>
      </c>
      <c r="AO213" s="125">
        <f>-'Inversión 1 financiada'!Z213</f>
        <v>0</v>
      </c>
      <c r="AP213" s="125">
        <f>-'Inversión 1 financiada'!AA213</f>
        <v>0</v>
      </c>
      <c r="AQ213" s="125">
        <f>-'Inversión 1 financiada'!AB213</f>
        <v>0</v>
      </c>
      <c r="AR213" s="125">
        <f>-'Inversión 1 financiada'!AC213</f>
        <v>0</v>
      </c>
      <c r="AS213" s="125">
        <f>-'Inversión 1 financiada'!AD213</f>
        <v>0</v>
      </c>
      <c r="AT213" s="125">
        <f>-'Inversión 1 financiada'!AE213</f>
        <v>0</v>
      </c>
      <c r="AU213" s="125">
        <f>-'Inversión 1 financiada'!AF213</f>
        <v>0</v>
      </c>
      <c r="AV213" s="125">
        <f>-'Inversión 1 financiada'!AG213</f>
        <v>0</v>
      </c>
      <c r="AW213" s="125">
        <f>-'Inversión 1 financiada'!AH213</f>
        <v>0</v>
      </c>
      <c r="AX213" s="125">
        <f>-'Inversión 1 financiada'!AI213</f>
        <v>0</v>
      </c>
      <c r="AY213" s="125">
        <f>-'Inversión 1 financiada'!AJ213</f>
        <v>0</v>
      </c>
      <c r="AZ213" s="125">
        <f>-'Inversión 1 financiada'!AK213</f>
        <v>0</v>
      </c>
      <c r="BA213" s="125">
        <f>-'Inversión 1 financiada'!AL213</f>
        <v>0</v>
      </c>
      <c r="BB213" s="125">
        <f>-'Inversión 1 financiada'!AM213</f>
        <v>0</v>
      </c>
      <c r="BC213" s="125">
        <f>-'Inversión 1 financiada'!AN213</f>
        <v>0</v>
      </c>
      <c r="BD213" s="125">
        <f>-'Inversión 1 financiada'!AO213</f>
        <v>0</v>
      </c>
      <c r="BE213" s="125">
        <f>-'Inversión 1 financiada'!AP213</f>
        <v>0</v>
      </c>
      <c r="BF213" s="125">
        <f>-'Inversión 1 financiada'!AQ213</f>
        <v>0</v>
      </c>
      <c r="BG213" s="125">
        <f>-'Inversión 1 financiada'!AR213</f>
        <v>0</v>
      </c>
      <c r="BH213" s="125">
        <f>-'Inversión 1 financiada'!AS213</f>
        <v>0</v>
      </c>
      <c r="BI213" s="125">
        <f>-'Inversión 1 financiada'!AT213</f>
        <v>0</v>
      </c>
      <c r="BJ213" s="125">
        <f>-'Inversión 1 financiada'!AU213</f>
        <v>0</v>
      </c>
      <c r="BK213" s="125">
        <f>-'Inversión 1 financiada'!AV213</f>
        <v>0</v>
      </c>
      <c r="BL213" s="125">
        <f>-'Inversión 1 financiada'!AW213</f>
        <v>0</v>
      </c>
      <c r="BM213" s="125">
        <f>-'Inversión 1 financiada'!AX213</f>
        <v>0</v>
      </c>
      <c r="BN213" s="125">
        <f>-'Inversión 1 financiada'!AY213</f>
        <v>0</v>
      </c>
      <c r="BO213" s="125">
        <f>-'Inversión 1 financiada'!AZ213</f>
        <v>0</v>
      </c>
      <c r="BP213" s="125">
        <f>-'Inversión 1 financiada'!BA213</f>
        <v>0</v>
      </c>
      <c r="BQ213" s="125">
        <f>-'Inversión 1 financiada'!BB213</f>
        <v>0</v>
      </c>
      <c r="BR213" s="125">
        <f>-'Inversión 1 financiada'!BC213</f>
        <v>0</v>
      </c>
    </row>
    <row r="214" spans="2:70" x14ac:dyDescent="0.25">
      <c r="B214" s="59" t="s">
        <v>632</v>
      </c>
      <c r="C214" s="62" t="str">
        <f>+VLOOKUP(B214,'resumen UCAP'!$A$5:$O$329,2,0)</f>
        <v>UCAP Luminaria LED 50W</v>
      </c>
      <c r="D214" s="63">
        <f>+'Desmonte Infr. financiada'!D214</f>
        <v>50</v>
      </c>
      <c r="E214" s="63" t="str">
        <f>+VLOOKUP(B214,'resumen UCAP'!$A$5:$O$329,3,0)</f>
        <v>Un</v>
      </c>
      <c r="F214" s="64">
        <f>+VLOOKUP(B214,'resumen UCAP'!$A$5:$O$329,15,0)</f>
        <v>1027094.8187916002</v>
      </c>
      <c r="G214" s="61"/>
      <c r="H214" s="125"/>
      <c r="I214" s="125"/>
      <c r="J214" s="125"/>
      <c r="K214" s="125"/>
      <c r="L214" s="125"/>
      <c r="M214" s="125"/>
      <c r="N214" s="125"/>
      <c r="O214" s="125"/>
      <c r="P214" s="125"/>
      <c r="Q214" s="125"/>
      <c r="R214" s="125"/>
      <c r="S214" s="125"/>
      <c r="T214" s="125"/>
      <c r="U214" s="125"/>
      <c r="V214" s="125"/>
      <c r="W214" s="125">
        <f>-'Inversión 1 financiada'!H214</f>
        <v>-2</v>
      </c>
      <c r="X214" s="125">
        <f>-'Inversión 1 financiada'!I214</f>
        <v>0</v>
      </c>
      <c r="Y214" s="125">
        <f>-'Inversión 1 financiada'!J214</f>
        <v>0</v>
      </c>
      <c r="Z214" s="125">
        <f>-'Inversión 1 financiada'!K214</f>
        <v>0</v>
      </c>
      <c r="AA214" s="125">
        <f>-'Inversión 1 financiada'!L214</f>
        <v>0</v>
      </c>
      <c r="AB214" s="125">
        <f>-'Inversión 1 financiada'!M214</f>
        <v>0</v>
      </c>
      <c r="AC214" s="125">
        <f>-'Inversión 1 financiada'!N214</f>
        <v>0</v>
      </c>
      <c r="AD214" s="125">
        <f>-'Inversión 1 financiada'!O214</f>
        <v>0</v>
      </c>
      <c r="AE214" s="125">
        <f>-'Inversión 1 financiada'!P214</f>
        <v>0</v>
      </c>
      <c r="AF214" s="125">
        <f>-'Inversión 1 financiada'!Q214</f>
        <v>0</v>
      </c>
      <c r="AG214" s="125">
        <f>-'Inversión 1 financiada'!R214</f>
        <v>0</v>
      </c>
      <c r="AH214" s="125">
        <f>-'Inversión 1 financiada'!S214</f>
        <v>0</v>
      </c>
      <c r="AI214" s="125">
        <f>-'Inversión 1 financiada'!T214</f>
        <v>0</v>
      </c>
      <c r="AJ214" s="125">
        <f>-'Inversión 1 financiada'!U214</f>
        <v>0</v>
      </c>
      <c r="AK214" s="125">
        <f>-'Inversión 1 financiada'!V214</f>
        <v>0</v>
      </c>
      <c r="AL214" s="125">
        <f>-'Inversión 1 financiada'!W214</f>
        <v>0</v>
      </c>
      <c r="AM214" s="125">
        <f>-'Inversión 1 financiada'!X214</f>
        <v>0</v>
      </c>
      <c r="AN214" s="125">
        <f>-'Inversión 1 financiada'!Y214</f>
        <v>0</v>
      </c>
      <c r="AO214" s="125">
        <f>-'Inversión 1 financiada'!Z214</f>
        <v>0</v>
      </c>
      <c r="AP214" s="125">
        <f>-'Inversión 1 financiada'!AA214</f>
        <v>0</v>
      </c>
      <c r="AQ214" s="125">
        <f>-'Inversión 1 financiada'!AB214</f>
        <v>0</v>
      </c>
      <c r="AR214" s="125">
        <f>-'Inversión 1 financiada'!AC214</f>
        <v>0</v>
      </c>
      <c r="AS214" s="125">
        <f>-'Inversión 1 financiada'!AD214</f>
        <v>0</v>
      </c>
      <c r="AT214" s="125">
        <f>-'Inversión 1 financiada'!AE214</f>
        <v>0</v>
      </c>
      <c r="AU214" s="125">
        <f>-'Inversión 1 financiada'!AF214</f>
        <v>0</v>
      </c>
      <c r="AV214" s="125">
        <f>-'Inversión 1 financiada'!AG214</f>
        <v>0</v>
      </c>
      <c r="AW214" s="125">
        <f>-'Inversión 1 financiada'!AH214</f>
        <v>0</v>
      </c>
      <c r="AX214" s="125">
        <f>-'Inversión 1 financiada'!AI214</f>
        <v>0</v>
      </c>
      <c r="AY214" s="125">
        <f>-'Inversión 1 financiada'!AJ214</f>
        <v>0</v>
      </c>
      <c r="AZ214" s="125">
        <f>-'Inversión 1 financiada'!AK214</f>
        <v>0</v>
      </c>
      <c r="BA214" s="125">
        <f>-'Inversión 1 financiada'!AL214</f>
        <v>0</v>
      </c>
      <c r="BB214" s="125">
        <f>-'Inversión 1 financiada'!AM214</f>
        <v>0</v>
      </c>
      <c r="BC214" s="125">
        <f>-'Inversión 1 financiada'!AN214</f>
        <v>0</v>
      </c>
      <c r="BD214" s="125">
        <f>-'Inversión 1 financiada'!AO214</f>
        <v>0</v>
      </c>
      <c r="BE214" s="125">
        <f>-'Inversión 1 financiada'!AP214</f>
        <v>0</v>
      </c>
      <c r="BF214" s="125">
        <f>-'Inversión 1 financiada'!AQ214</f>
        <v>0</v>
      </c>
      <c r="BG214" s="125">
        <f>-'Inversión 1 financiada'!AR214</f>
        <v>0</v>
      </c>
      <c r="BH214" s="125">
        <f>-'Inversión 1 financiada'!AS214</f>
        <v>0</v>
      </c>
      <c r="BI214" s="125">
        <f>-'Inversión 1 financiada'!AT214</f>
        <v>0</v>
      </c>
      <c r="BJ214" s="125">
        <f>-'Inversión 1 financiada'!AU214</f>
        <v>0</v>
      </c>
      <c r="BK214" s="125">
        <f>-'Inversión 1 financiada'!AV214</f>
        <v>0</v>
      </c>
      <c r="BL214" s="125">
        <f>-'Inversión 1 financiada'!AW214</f>
        <v>0</v>
      </c>
      <c r="BM214" s="125">
        <f>-'Inversión 1 financiada'!AX214</f>
        <v>0</v>
      </c>
      <c r="BN214" s="125">
        <f>-'Inversión 1 financiada'!AY214</f>
        <v>0</v>
      </c>
      <c r="BO214" s="125">
        <f>-'Inversión 1 financiada'!AZ214</f>
        <v>0</v>
      </c>
      <c r="BP214" s="125">
        <f>-'Inversión 1 financiada'!BA214</f>
        <v>0</v>
      </c>
      <c r="BQ214" s="125">
        <f>-'Inversión 1 financiada'!BB214</f>
        <v>0</v>
      </c>
      <c r="BR214" s="125">
        <f>-'Inversión 1 financiada'!BC214</f>
        <v>0</v>
      </c>
    </row>
    <row r="215" spans="2:70" x14ac:dyDescent="0.25">
      <c r="B215" s="59"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1"/>
      <c r="H215" s="125"/>
      <c r="I215" s="125"/>
      <c r="J215" s="125"/>
      <c r="K215" s="125"/>
      <c r="L215" s="125"/>
      <c r="M215" s="125"/>
      <c r="N215" s="125"/>
      <c r="O215" s="125"/>
      <c r="P215" s="125"/>
      <c r="Q215" s="125"/>
      <c r="R215" s="125"/>
      <c r="S215" s="125"/>
      <c r="T215" s="125"/>
      <c r="U215" s="125"/>
      <c r="V215" s="125"/>
      <c r="W215" s="125">
        <f>-'Inversión 1 financiada'!H215</f>
        <v>-40</v>
      </c>
      <c r="X215" s="125">
        <f>-'Inversión 1 financiada'!I215</f>
        <v>0</v>
      </c>
      <c r="Y215" s="125">
        <f>-'Inversión 1 financiada'!J215</f>
        <v>0</v>
      </c>
      <c r="Z215" s="125">
        <f>-'Inversión 1 financiada'!K215</f>
        <v>0</v>
      </c>
      <c r="AA215" s="125">
        <f>-'Inversión 1 financiada'!L215</f>
        <v>0</v>
      </c>
      <c r="AB215" s="125">
        <f>-'Inversión 1 financiada'!M215</f>
        <v>0</v>
      </c>
      <c r="AC215" s="125">
        <f>-'Inversión 1 financiada'!N215</f>
        <v>0</v>
      </c>
      <c r="AD215" s="125">
        <f>-'Inversión 1 financiada'!O215</f>
        <v>0</v>
      </c>
      <c r="AE215" s="125">
        <f>-'Inversión 1 financiada'!P215</f>
        <v>0</v>
      </c>
      <c r="AF215" s="125">
        <f>-'Inversión 1 financiada'!Q215</f>
        <v>0</v>
      </c>
      <c r="AG215" s="125">
        <f>-'Inversión 1 financiada'!R215</f>
        <v>0</v>
      </c>
      <c r="AH215" s="125">
        <f>-'Inversión 1 financiada'!S215</f>
        <v>0</v>
      </c>
      <c r="AI215" s="125">
        <f>-'Inversión 1 financiada'!T215</f>
        <v>0</v>
      </c>
      <c r="AJ215" s="125">
        <f>-'Inversión 1 financiada'!U215</f>
        <v>0</v>
      </c>
      <c r="AK215" s="125">
        <f>-'Inversión 1 financiada'!V215</f>
        <v>0</v>
      </c>
      <c r="AL215" s="125">
        <f>-'Inversión 1 financiada'!W215</f>
        <v>0</v>
      </c>
      <c r="AM215" s="125">
        <f>-'Inversión 1 financiada'!X215</f>
        <v>0</v>
      </c>
      <c r="AN215" s="125">
        <f>-'Inversión 1 financiada'!Y215</f>
        <v>0</v>
      </c>
      <c r="AO215" s="125">
        <f>-'Inversión 1 financiada'!Z215</f>
        <v>0</v>
      </c>
      <c r="AP215" s="125">
        <f>-'Inversión 1 financiada'!AA215</f>
        <v>0</v>
      </c>
      <c r="AQ215" s="125">
        <f>-'Inversión 1 financiada'!AB215</f>
        <v>0</v>
      </c>
      <c r="AR215" s="125">
        <f>-'Inversión 1 financiada'!AC215</f>
        <v>0</v>
      </c>
      <c r="AS215" s="125">
        <f>-'Inversión 1 financiada'!AD215</f>
        <v>0</v>
      </c>
      <c r="AT215" s="125">
        <f>-'Inversión 1 financiada'!AE215</f>
        <v>0</v>
      </c>
      <c r="AU215" s="125">
        <f>-'Inversión 1 financiada'!AF215</f>
        <v>0</v>
      </c>
      <c r="AV215" s="125">
        <f>-'Inversión 1 financiada'!AG215</f>
        <v>0</v>
      </c>
      <c r="AW215" s="125">
        <f>-'Inversión 1 financiada'!AH215</f>
        <v>0</v>
      </c>
      <c r="AX215" s="125">
        <f>-'Inversión 1 financiada'!AI215</f>
        <v>0</v>
      </c>
      <c r="AY215" s="125">
        <f>-'Inversión 1 financiada'!AJ215</f>
        <v>0</v>
      </c>
      <c r="AZ215" s="125">
        <f>-'Inversión 1 financiada'!AK215</f>
        <v>0</v>
      </c>
      <c r="BA215" s="125">
        <f>-'Inversión 1 financiada'!AL215</f>
        <v>0</v>
      </c>
      <c r="BB215" s="125">
        <f>-'Inversión 1 financiada'!AM215</f>
        <v>0</v>
      </c>
      <c r="BC215" s="125">
        <f>-'Inversión 1 financiada'!AN215</f>
        <v>0</v>
      </c>
      <c r="BD215" s="125">
        <f>-'Inversión 1 financiada'!AO215</f>
        <v>0</v>
      </c>
      <c r="BE215" s="125">
        <f>-'Inversión 1 financiada'!AP215</f>
        <v>0</v>
      </c>
      <c r="BF215" s="125">
        <f>-'Inversión 1 financiada'!AQ215</f>
        <v>0</v>
      </c>
      <c r="BG215" s="125">
        <f>-'Inversión 1 financiada'!AR215</f>
        <v>0</v>
      </c>
      <c r="BH215" s="125">
        <f>-'Inversión 1 financiada'!AS215</f>
        <v>0</v>
      </c>
      <c r="BI215" s="125">
        <f>-'Inversión 1 financiada'!AT215</f>
        <v>0</v>
      </c>
      <c r="BJ215" s="125">
        <f>-'Inversión 1 financiada'!AU215</f>
        <v>0</v>
      </c>
      <c r="BK215" s="125">
        <f>-'Inversión 1 financiada'!AV215</f>
        <v>0</v>
      </c>
      <c r="BL215" s="125">
        <f>-'Inversión 1 financiada'!AW215</f>
        <v>0</v>
      </c>
      <c r="BM215" s="125">
        <f>-'Inversión 1 financiada'!AX215</f>
        <v>0</v>
      </c>
      <c r="BN215" s="125">
        <f>-'Inversión 1 financiada'!AY215</f>
        <v>0</v>
      </c>
      <c r="BO215" s="125">
        <f>-'Inversión 1 financiada'!AZ215</f>
        <v>0</v>
      </c>
      <c r="BP215" s="125">
        <f>-'Inversión 1 financiada'!BA215</f>
        <v>0</v>
      </c>
      <c r="BQ215" s="125">
        <f>-'Inversión 1 financiada'!BB215</f>
        <v>0</v>
      </c>
      <c r="BR215" s="125">
        <f>-'Inversión 1 financiada'!BC215</f>
        <v>0</v>
      </c>
    </row>
    <row r="216" spans="2:70" x14ac:dyDescent="0.25">
      <c r="B216" s="59"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1"/>
      <c r="H216" s="125"/>
      <c r="I216" s="125"/>
      <c r="J216" s="125"/>
      <c r="K216" s="125"/>
      <c r="L216" s="125"/>
      <c r="M216" s="125"/>
      <c r="N216" s="125"/>
      <c r="O216" s="125"/>
      <c r="P216" s="125"/>
      <c r="Q216" s="125"/>
      <c r="R216" s="125"/>
      <c r="S216" s="125"/>
      <c r="T216" s="125"/>
      <c r="U216" s="125"/>
      <c r="V216" s="125"/>
      <c r="W216" s="125">
        <f>-'Inversión 1 financiada'!H216</f>
        <v>-15</v>
      </c>
      <c r="X216" s="125">
        <f>-'Inversión 1 financiada'!I216</f>
        <v>0</v>
      </c>
      <c r="Y216" s="125">
        <f>-'Inversión 1 financiada'!J216</f>
        <v>0</v>
      </c>
      <c r="Z216" s="125">
        <f>-'Inversión 1 financiada'!K216</f>
        <v>0</v>
      </c>
      <c r="AA216" s="125">
        <f>-'Inversión 1 financiada'!L216</f>
        <v>0</v>
      </c>
      <c r="AB216" s="125">
        <f>-'Inversión 1 financiada'!M216</f>
        <v>0</v>
      </c>
      <c r="AC216" s="125">
        <f>-'Inversión 1 financiada'!N216</f>
        <v>0</v>
      </c>
      <c r="AD216" s="125">
        <f>-'Inversión 1 financiada'!O216</f>
        <v>0</v>
      </c>
      <c r="AE216" s="125">
        <f>-'Inversión 1 financiada'!P216</f>
        <v>0</v>
      </c>
      <c r="AF216" s="125">
        <f>-'Inversión 1 financiada'!Q216</f>
        <v>0</v>
      </c>
      <c r="AG216" s="125">
        <f>-'Inversión 1 financiada'!R216</f>
        <v>0</v>
      </c>
      <c r="AH216" s="125">
        <f>-'Inversión 1 financiada'!S216</f>
        <v>0</v>
      </c>
      <c r="AI216" s="125">
        <f>-'Inversión 1 financiada'!T216</f>
        <v>0</v>
      </c>
      <c r="AJ216" s="125">
        <f>-'Inversión 1 financiada'!U216</f>
        <v>0</v>
      </c>
      <c r="AK216" s="125">
        <f>-'Inversión 1 financiada'!V216</f>
        <v>0</v>
      </c>
      <c r="AL216" s="125">
        <f>-'Inversión 1 financiada'!W216</f>
        <v>0</v>
      </c>
      <c r="AM216" s="125">
        <f>-'Inversión 1 financiada'!X216</f>
        <v>0</v>
      </c>
      <c r="AN216" s="125">
        <f>-'Inversión 1 financiada'!Y216</f>
        <v>0</v>
      </c>
      <c r="AO216" s="125">
        <f>-'Inversión 1 financiada'!Z216</f>
        <v>0</v>
      </c>
      <c r="AP216" s="125">
        <f>-'Inversión 1 financiada'!AA216</f>
        <v>0</v>
      </c>
      <c r="AQ216" s="125">
        <f>-'Inversión 1 financiada'!AB216</f>
        <v>0</v>
      </c>
      <c r="AR216" s="125">
        <f>-'Inversión 1 financiada'!AC216</f>
        <v>0</v>
      </c>
      <c r="AS216" s="125">
        <f>-'Inversión 1 financiada'!AD216</f>
        <v>0</v>
      </c>
      <c r="AT216" s="125">
        <f>-'Inversión 1 financiada'!AE216</f>
        <v>0</v>
      </c>
      <c r="AU216" s="125">
        <f>-'Inversión 1 financiada'!AF216</f>
        <v>0</v>
      </c>
      <c r="AV216" s="125">
        <f>-'Inversión 1 financiada'!AG216</f>
        <v>0</v>
      </c>
      <c r="AW216" s="125">
        <f>-'Inversión 1 financiada'!AH216</f>
        <v>0</v>
      </c>
      <c r="AX216" s="125">
        <f>-'Inversión 1 financiada'!AI216</f>
        <v>0</v>
      </c>
      <c r="AY216" s="125">
        <f>-'Inversión 1 financiada'!AJ216</f>
        <v>0</v>
      </c>
      <c r="AZ216" s="125">
        <f>-'Inversión 1 financiada'!AK216</f>
        <v>0</v>
      </c>
      <c r="BA216" s="125">
        <f>-'Inversión 1 financiada'!AL216</f>
        <v>0</v>
      </c>
      <c r="BB216" s="125">
        <f>-'Inversión 1 financiada'!AM216</f>
        <v>0</v>
      </c>
      <c r="BC216" s="125">
        <f>-'Inversión 1 financiada'!AN216</f>
        <v>0</v>
      </c>
      <c r="BD216" s="125">
        <f>-'Inversión 1 financiada'!AO216</f>
        <v>0</v>
      </c>
      <c r="BE216" s="125">
        <f>-'Inversión 1 financiada'!AP216</f>
        <v>0</v>
      </c>
      <c r="BF216" s="125">
        <f>-'Inversión 1 financiada'!AQ216</f>
        <v>0</v>
      </c>
      <c r="BG216" s="125">
        <f>-'Inversión 1 financiada'!AR216</f>
        <v>0</v>
      </c>
      <c r="BH216" s="125">
        <f>-'Inversión 1 financiada'!AS216</f>
        <v>0</v>
      </c>
      <c r="BI216" s="125">
        <f>-'Inversión 1 financiada'!AT216</f>
        <v>0</v>
      </c>
      <c r="BJ216" s="125">
        <f>-'Inversión 1 financiada'!AU216</f>
        <v>0</v>
      </c>
      <c r="BK216" s="125">
        <f>-'Inversión 1 financiada'!AV216</f>
        <v>0</v>
      </c>
      <c r="BL216" s="125">
        <f>-'Inversión 1 financiada'!AW216</f>
        <v>0</v>
      </c>
      <c r="BM216" s="125">
        <f>-'Inversión 1 financiada'!AX216</f>
        <v>0</v>
      </c>
      <c r="BN216" s="125">
        <f>-'Inversión 1 financiada'!AY216</f>
        <v>0</v>
      </c>
      <c r="BO216" s="125">
        <f>-'Inversión 1 financiada'!AZ216</f>
        <v>0</v>
      </c>
      <c r="BP216" s="125">
        <f>-'Inversión 1 financiada'!BA216</f>
        <v>0</v>
      </c>
      <c r="BQ216" s="125">
        <f>-'Inversión 1 financiada'!BB216</f>
        <v>0</v>
      </c>
      <c r="BR216" s="125">
        <f>-'Inversión 1 financiada'!BC216</f>
        <v>0</v>
      </c>
    </row>
    <row r="217" spans="2:70" x14ac:dyDescent="0.25">
      <c r="B217" s="59"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1"/>
      <c r="H217" s="125"/>
      <c r="I217" s="125"/>
      <c r="J217" s="125"/>
      <c r="K217" s="125"/>
      <c r="L217" s="125"/>
      <c r="M217" s="125"/>
      <c r="N217" s="125"/>
      <c r="O217" s="125"/>
      <c r="P217" s="125"/>
      <c r="Q217" s="125"/>
      <c r="R217" s="125"/>
      <c r="S217" s="125"/>
      <c r="T217" s="125"/>
      <c r="U217" s="125"/>
      <c r="V217" s="125"/>
      <c r="W217" s="125">
        <f>-'Inversión 1 financiada'!H217</f>
        <v>-1</v>
      </c>
      <c r="X217" s="125">
        <f>-'Inversión 1 financiada'!I217</f>
        <v>0</v>
      </c>
      <c r="Y217" s="125">
        <f>-'Inversión 1 financiada'!J217</f>
        <v>0</v>
      </c>
      <c r="Z217" s="125">
        <f>-'Inversión 1 financiada'!K217</f>
        <v>0</v>
      </c>
      <c r="AA217" s="125">
        <f>-'Inversión 1 financiada'!L217</f>
        <v>0</v>
      </c>
      <c r="AB217" s="125">
        <f>-'Inversión 1 financiada'!M217</f>
        <v>0</v>
      </c>
      <c r="AC217" s="125">
        <f>-'Inversión 1 financiada'!N217</f>
        <v>0</v>
      </c>
      <c r="AD217" s="125">
        <f>-'Inversión 1 financiada'!O217</f>
        <v>0</v>
      </c>
      <c r="AE217" s="125">
        <f>-'Inversión 1 financiada'!P217</f>
        <v>0</v>
      </c>
      <c r="AF217" s="125">
        <f>-'Inversión 1 financiada'!Q217</f>
        <v>0</v>
      </c>
      <c r="AG217" s="125">
        <f>-'Inversión 1 financiada'!R217</f>
        <v>0</v>
      </c>
      <c r="AH217" s="125">
        <f>-'Inversión 1 financiada'!S217</f>
        <v>0</v>
      </c>
      <c r="AI217" s="125">
        <f>-'Inversión 1 financiada'!T217</f>
        <v>0</v>
      </c>
      <c r="AJ217" s="125">
        <f>-'Inversión 1 financiada'!U217</f>
        <v>0</v>
      </c>
      <c r="AK217" s="125">
        <f>-'Inversión 1 financiada'!V217</f>
        <v>0</v>
      </c>
      <c r="AL217" s="125">
        <f>-'Inversión 1 financiada'!W217</f>
        <v>0</v>
      </c>
      <c r="AM217" s="125">
        <f>-'Inversión 1 financiada'!X217</f>
        <v>0</v>
      </c>
      <c r="AN217" s="125">
        <f>-'Inversión 1 financiada'!Y217</f>
        <v>0</v>
      </c>
      <c r="AO217" s="125">
        <f>-'Inversión 1 financiada'!Z217</f>
        <v>0</v>
      </c>
      <c r="AP217" s="125">
        <f>-'Inversión 1 financiada'!AA217</f>
        <v>0</v>
      </c>
      <c r="AQ217" s="125">
        <f>-'Inversión 1 financiada'!AB217</f>
        <v>0</v>
      </c>
      <c r="AR217" s="125">
        <f>-'Inversión 1 financiada'!AC217</f>
        <v>0</v>
      </c>
      <c r="AS217" s="125">
        <f>-'Inversión 1 financiada'!AD217</f>
        <v>0</v>
      </c>
      <c r="AT217" s="125">
        <f>-'Inversión 1 financiada'!AE217</f>
        <v>0</v>
      </c>
      <c r="AU217" s="125">
        <f>-'Inversión 1 financiada'!AF217</f>
        <v>0</v>
      </c>
      <c r="AV217" s="125">
        <f>-'Inversión 1 financiada'!AG217</f>
        <v>0</v>
      </c>
      <c r="AW217" s="125">
        <f>-'Inversión 1 financiada'!AH217</f>
        <v>0</v>
      </c>
      <c r="AX217" s="125">
        <f>-'Inversión 1 financiada'!AI217</f>
        <v>0</v>
      </c>
      <c r="AY217" s="125">
        <f>-'Inversión 1 financiada'!AJ217</f>
        <v>0</v>
      </c>
      <c r="AZ217" s="125">
        <f>-'Inversión 1 financiada'!AK217</f>
        <v>0</v>
      </c>
      <c r="BA217" s="125">
        <f>-'Inversión 1 financiada'!AL217</f>
        <v>0</v>
      </c>
      <c r="BB217" s="125">
        <f>-'Inversión 1 financiada'!AM217</f>
        <v>0</v>
      </c>
      <c r="BC217" s="125">
        <f>-'Inversión 1 financiada'!AN217</f>
        <v>0</v>
      </c>
      <c r="BD217" s="125">
        <f>-'Inversión 1 financiada'!AO217</f>
        <v>0</v>
      </c>
      <c r="BE217" s="125">
        <f>-'Inversión 1 financiada'!AP217</f>
        <v>0</v>
      </c>
      <c r="BF217" s="125">
        <f>-'Inversión 1 financiada'!AQ217</f>
        <v>0</v>
      </c>
      <c r="BG217" s="125">
        <f>-'Inversión 1 financiada'!AR217</f>
        <v>0</v>
      </c>
      <c r="BH217" s="125">
        <f>-'Inversión 1 financiada'!AS217</f>
        <v>0</v>
      </c>
      <c r="BI217" s="125">
        <f>-'Inversión 1 financiada'!AT217</f>
        <v>0</v>
      </c>
      <c r="BJ217" s="125">
        <f>-'Inversión 1 financiada'!AU217</f>
        <v>0</v>
      </c>
      <c r="BK217" s="125">
        <f>-'Inversión 1 financiada'!AV217</f>
        <v>0</v>
      </c>
      <c r="BL217" s="125">
        <f>-'Inversión 1 financiada'!AW217</f>
        <v>0</v>
      </c>
      <c r="BM217" s="125">
        <f>-'Inversión 1 financiada'!AX217</f>
        <v>0</v>
      </c>
      <c r="BN217" s="125">
        <f>-'Inversión 1 financiada'!AY217</f>
        <v>0</v>
      </c>
      <c r="BO217" s="125">
        <f>-'Inversión 1 financiada'!AZ217</f>
        <v>0</v>
      </c>
      <c r="BP217" s="125">
        <f>-'Inversión 1 financiada'!BA217</f>
        <v>0</v>
      </c>
      <c r="BQ217" s="125">
        <f>-'Inversión 1 financiada'!BB217</f>
        <v>0</v>
      </c>
      <c r="BR217" s="125">
        <f>-'Inversión 1 financiada'!BC217</f>
        <v>0</v>
      </c>
    </row>
    <row r="218" spans="2:70" x14ac:dyDescent="0.25">
      <c r="B218" s="59"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1"/>
      <c r="H218" s="125"/>
      <c r="I218" s="125"/>
      <c r="J218" s="125"/>
      <c r="K218" s="125"/>
      <c r="L218" s="125"/>
      <c r="M218" s="125"/>
      <c r="N218" s="125"/>
      <c r="O218" s="125"/>
      <c r="P218" s="125"/>
      <c r="Q218" s="125"/>
      <c r="R218" s="125"/>
      <c r="S218" s="125"/>
      <c r="T218" s="125"/>
      <c r="U218" s="125"/>
      <c r="V218" s="125"/>
      <c r="W218" s="125">
        <f>-'Inversión 1 financiada'!H218</f>
        <v>-5</v>
      </c>
      <c r="X218" s="125">
        <f>-'Inversión 1 financiada'!I218</f>
        <v>0</v>
      </c>
      <c r="Y218" s="125">
        <f>-'Inversión 1 financiada'!J218</f>
        <v>0</v>
      </c>
      <c r="Z218" s="125">
        <f>-'Inversión 1 financiada'!K218</f>
        <v>0</v>
      </c>
      <c r="AA218" s="125">
        <f>-'Inversión 1 financiada'!L218</f>
        <v>0</v>
      </c>
      <c r="AB218" s="125">
        <f>-'Inversión 1 financiada'!M218</f>
        <v>0</v>
      </c>
      <c r="AC218" s="125">
        <f>-'Inversión 1 financiada'!N218</f>
        <v>0</v>
      </c>
      <c r="AD218" s="125">
        <f>-'Inversión 1 financiada'!O218</f>
        <v>0</v>
      </c>
      <c r="AE218" s="125">
        <f>-'Inversión 1 financiada'!P218</f>
        <v>0</v>
      </c>
      <c r="AF218" s="125">
        <f>-'Inversión 1 financiada'!Q218</f>
        <v>0</v>
      </c>
      <c r="AG218" s="125">
        <f>-'Inversión 1 financiada'!R218</f>
        <v>0</v>
      </c>
      <c r="AH218" s="125">
        <f>-'Inversión 1 financiada'!S218</f>
        <v>0</v>
      </c>
      <c r="AI218" s="125">
        <f>-'Inversión 1 financiada'!T218</f>
        <v>0</v>
      </c>
      <c r="AJ218" s="125">
        <f>-'Inversión 1 financiada'!U218</f>
        <v>0</v>
      </c>
      <c r="AK218" s="125">
        <f>-'Inversión 1 financiada'!V218</f>
        <v>0</v>
      </c>
      <c r="AL218" s="125">
        <f>-'Inversión 1 financiada'!W218</f>
        <v>0</v>
      </c>
      <c r="AM218" s="125">
        <f>-'Inversión 1 financiada'!X218</f>
        <v>0</v>
      </c>
      <c r="AN218" s="125">
        <f>-'Inversión 1 financiada'!Y218</f>
        <v>0</v>
      </c>
      <c r="AO218" s="125">
        <f>-'Inversión 1 financiada'!Z218</f>
        <v>0</v>
      </c>
      <c r="AP218" s="125">
        <f>-'Inversión 1 financiada'!AA218</f>
        <v>0</v>
      </c>
      <c r="AQ218" s="125">
        <f>-'Inversión 1 financiada'!AB218</f>
        <v>0</v>
      </c>
      <c r="AR218" s="125">
        <f>-'Inversión 1 financiada'!AC218</f>
        <v>0</v>
      </c>
      <c r="AS218" s="125">
        <f>-'Inversión 1 financiada'!AD218</f>
        <v>0</v>
      </c>
      <c r="AT218" s="125">
        <f>-'Inversión 1 financiada'!AE218</f>
        <v>0</v>
      </c>
      <c r="AU218" s="125">
        <f>-'Inversión 1 financiada'!AF218</f>
        <v>0</v>
      </c>
      <c r="AV218" s="125">
        <f>-'Inversión 1 financiada'!AG218</f>
        <v>0</v>
      </c>
      <c r="AW218" s="125">
        <f>-'Inversión 1 financiada'!AH218</f>
        <v>0</v>
      </c>
      <c r="AX218" s="125">
        <f>-'Inversión 1 financiada'!AI218</f>
        <v>0</v>
      </c>
      <c r="AY218" s="125">
        <f>-'Inversión 1 financiada'!AJ218</f>
        <v>0</v>
      </c>
      <c r="AZ218" s="125">
        <f>-'Inversión 1 financiada'!AK218</f>
        <v>0</v>
      </c>
      <c r="BA218" s="125">
        <f>-'Inversión 1 financiada'!AL218</f>
        <v>0</v>
      </c>
      <c r="BB218" s="125">
        <f>-'Inversión 1 financiada'!AM218</f>
        <v>0</v>
      </c>
      <c r="BC218" s="125">
        <f>-'Inversión 1 financiada'!AN218</f>
        <v>0</v>
      </c>
      <c r="BD218" s="125">
        <f>-'Inversión 1 financiada'!AO218</f>
        <v>0</v>
      </c>
      <c r="BE218" s="125">
        <f>-'Inversión 1 financiada'!AP218</f>
        <v>0</v>
      </c>
      <c r="BF218" s="125">
        <f>-'Inversión 1 financiada'!AQ218</f>
        <v>0</v>
      </c>
      <c r="BG218" s="125">
        <f>-'Inversión 1 financiada'!AR218</f>
        <v>0</v>
      </c>
      <c r="BH218" s="125">
        <f>-'Inversión 1 financiada'!AS218</f>
        <v>0</v>
      </c>
      <c r="BI218" s="125">
        <f>-'Inversión 1 financiada'!AT218</f>
        <v>0</v>
      </c>
      <c r="BJ218" s="125">
        <f>-'Inversión 1 financiada'!AU218</f>
        <v>0</v>
      </c>
      <c r="BK218" s="125">
        <f>-'Inversión 1 financiada'!AV218</f>
        <v>0</v>
      </c>
      <c r="BL218" s="125">
        <f>-'Inversión 1 financiada'!AW218</f>
        <v>0</v>
      </c>
      <c r="BM218" s="125">
        <f>-'Inversión 1 financiada'!AX218</f>
        <v>0</v>
      </c>
      <c r="BN218" s="125">
        <f>-'Inversión 1 financiada'!AY218</f>
        <v>0</v>
      </c>
      <c r="BO218" s="125">
        <f>-'Inversión 1 financiada'!AZ218</f>
        <v>0</v>
      </c>
      <c r="BP218" s="125">
        <f>-'Inversión 1 financiada'!BA218</f>
        <v>0</v>
      </c>
      <c r="BQ218" s="125">
        <f>-'Inversión 1 financiada'!BB218</f>
        <v>0</v>
      </c>
      <c r="BR218" s="125">
        <f>-'Inversión 1 financiada'!BC218</f>
        <v>0</v>
      </c>
    </row>
    <row r="219" spans="2:70" x14ac:dyDescent="0.25">
      <c r="B219" s="59" t="s">
        <v>637</v>
      </c>
      <c r="C219" s="62" t="str">
        <f>+VLOOKUP(B219,'resumen UCAP'!$A$5:$O$329,2,0)</f>
        <v>UCAP Luminaria LED 167 W</v>
      </c>
      <c r="D219" s="63">
        <f>+'Desmonte Infr. financiada'!D219</f>
        <v>35</v>
      </c>
      <c r="E219" s="63" t="str">
        <f>+VLOOKUP(B219,'resumen UCAP'!$A$5:$O$329,3,0)</f>
        <v>Un</v>
      </c>
      <c r="F219" s="64">
        <f>+VLOOKUP(B219,'resumen UCAP'!$A$5:$O$329,15,0)</f>
        <v>1673686.9127471999</v>
      </c>
      <c r="G219" s="61"/>
      <c r="H219" s="125"/>
      <c r="I219" s="125"/>
      <c r="J219" s="125"/>
      <c r="K219" s="125"/>
      <c r="L219" s="125"/>
      <c r="M219" s="125"/>
      <c r="N219" s="125"/>
      <c r="O219" s="125"/>
      <c r="P219" s="125"/>
      <c r="Q219" s="125"/>
      <c r="R219" s="125"/>
      <c r="S219" s="125"/>
      <c r="T219" s="125"/>
      <c r="U219" s="125"/>
      <c r="V219" s="125"/>
      <c r="W219" s="125">
        <f>-'Inversión 1 financiada'!H219</f>
        <v>0</v>
      </c>
      <c r="X219" s="125">
        <f>-'Inversión 1 financiada'!I219</f>
        <v>0</v>
      </c>
      <c r="Y219" s="125">
        <f>-'Inversión 1 financiada'!J219</f>
        <v>0</v>
      </c>
      <c r="Z219" s="125">
        <f>-'Inversión 1 financiada'!K219</f>
        <v>0</v>
      </c>
      <c r="AA219" s="125">
        <f>-'Inversión 1 financiada'!L219</f>
        <v>0</v>
      </c>
      <c r="AB219" s="125">
        <f>-'Inversión 1 financiada'!M219</f>
        <v>0</v>
      </c>
      <c r="AC219" s="125">
        <f>-'Inversión 1 financiada'!N219</f>
        <v>0</v>
      </c>
      <c r="AD219" s="125">
        <f>-'Inversión 1 financiada'!O219</f>
        <v>0</v>
      </c>
      <c r="AE219" s="125">
        <f>-'Inversión 1 financiada'!P219</f>
        <v>0</v>
      </c>
      <c r="AF219" s="125">
        <f>-'Inversión 1 financiada'!Q219</f>
        <v>0</v>
      </c>
      <c r="AG219" s="125">
        <f>-'Inversión 1 financiada'!R219</f>
        <v>0</v>
      </c>
      <c r="AH219" s="125">
        <f>-'Inversión 1 financiada'!S219</f>
        <v>0</v>
      </c>
      <c r="AI219" s="125">
        <f>-'Inversión 1 financiada'!T219</f>
        <v>0</v>
      </c>
      <c r="AJ219" s="125">
        <f>-'Inversión 1 financiada'!U219</f>
        <v>0</v>
      </c>
      <c r="AK219" s="125">
        <f>-'Inversión 1 financiada'!V219</f>
        <v>0</v>
      </c>
      <c r="AL219" s="125">
        <f>-'Inversión 1 financiada'!W219</f>
        <v>0</v>
      </c>
      <c r="AM219" s="125">
        <f>-'Inversión 1 financiada'!X219</f>
        <v>0</v>
      </c>
      <c r="AN219" s="125">
        <f>-'Inversión 1 financiada'!Y219</f>
        <v>0</v>
      </c>
      <c r="AO219" s="125">
        <f>-'Inversión 1 financiada'!Z219</f>
        <v>0</v>
      </c>
      <c r="AP219" s="125">
        <f>-'Inversión 1 financiada'!AA219</f>
        <v>0</v>
      </c>
      <c r="AQ219" s="125">
        <f>-'Inversión 1 financiada'!AB219</f>
        <v>0</v>
      </c>
      <c r="AR219" s="125">
        <f>-'Inversión 1 financiada'!AC219</f>
        <v>0</v>
      </c>
      <c r="AS219" s="125">
        <f>-'Inversión 1 financiada'!AD219</f>
        <v>0</v>
      </c>
      <c r="AT219" s="125">
        <f>-'Inversión 1 financiada'!AE219</f>
        <v>0</v>
      </c>
      <c r="AU219" s="125">
        <f>-'Inversión 1 financiada'!AF219</f>
        <v>0</v>
      </c>
      <c r="AV219" s="125">
        <f>-'Inversión 1 financiada'!AG219</f>
        <v>0</v>
      </c>
      <c r="AW219" s="125">
        <f>-'Inversión 1 financiada'!AH219</f>
        <v>0</v>
      </c>
      <c r="AX219" s="125">
        <f>-'Inversión 1 financiada'!AI219</f>
        <v>0</v>
      </c>
      <c r="AY219" s="125">
        <f>-'Inversión 1 financiada'!AJ219</f>
        <v>0</v>
      </c>
      <c r="AZ219" s="125">
        <f>-'Inversión 1 financiada'!AK219</f>
        <v>0</v>
      </c>
      <c r="BA219" s="125">
        <f>-'Inversión 1 financiada'!AL219</f>
        <v>0</v>
      </c>
      <c r="BB219" s="125">
        <f>-'Inversión 1 financiada'!AM219</f>
        <v>0</v>
      </c>
      <c r="BC219" s="125">
        <f>-'Inversión 1 financiada'!AN219</f>
        <v>0</v>
      </c>
      <c r="BD219" s="125">
        <f>-'Inversión 1 financiada'!AO219</f>
        <v>0</v>
      </c>
      <c r="BE219" s="125">
        <f>-'Inversión 1 financiada'!AP219</f>
        <v>0</v>
      </c>
      <c r="BF219" s="125">
        <f>-'Inversión 1 financiada'!AQ219</f>
        <v>0</v>
      </c>
      <c r="BG219" s="125">
        <f>-'Inversión 1 financiada'!AR219</f>
        <v>0</v>
      </c>
      <c r="BH219" s="125">
        <f>-'Inversión 1 financiada'!AS219</f>
        <v>0</v>
      </c>
      <c r="BI219" s="125">
        <f>-'Inversión 1 financiada'!AT219</f>
        <v>0</v>
      </c>
      <c r="BJ219" s="125">
        <f>-'Inversión 1 financiada'!AU219</f>
        <v>0</v>
      </c>
      <c r="BK219" s="125">
        <f>-'Inversión 1 financiada'!AV219</f>
        <v>0</v>
      </c>
      <c r="BL219" s="125">
        <f>-'Inversión 1 financiada'!AW219</f>
        <v>0</v>
      </c>
      <c r="BM219" s="125">
        <f>-'Inversión 1 financiada'!AX219</f>
        <v>0</v>
      </c>
      <c r="BN219" s="125">
        <f>-'Inversión 1 financiada'!AY219</f>
        <v>0</v>
      </c>
      <c r="BO219" s="125">
        <f>-'Inversión 1 financiada'!AZ219</f>
        <v>0</v>
      </c>
      <c r="BP219" s="125">
        <f>-'Inversión 1 financiada'!BA219</f>
        <v>0</v>
      </c>
      <c r="BQ219" s="125">
        <f>-'Inversión 1 financiada'!BB219</f>
        <v>0</v>
      </c>
      <c r="BR219" s="125">
        <f>-'Inversión 1 financiada'!BC219</f>
        <v>0</v>
      </c>
    </row>
    <row r="220" spans="2:70" x14ac:dyDescent="0.25">
      <c r="B220" s="59" t="s">
        <v>638</v>
      </c>
      <c r="C220" s="62" t="str">
        <f>+VLOOKUP(B220,'resumen UCAP'!$A$5:$O$329,2,0)</f>
        <v>UCAP Luminaria LED 227 W</v>
      </c>
      <c r="D220" s="63">
        <f>+'Desmonte Infr. financiada'!D220</f>
        <v>227</v>
      </c>
      <c r="E220" s="63" t="str">
        <f>+VLOOKUP(B220,'resumen UCAP'!$A$5:$O$329,3,0)</f>
        <v>Un</v>
      </c>
      <c r="F220" s="64">
        <f>+VLOOKUP(B220,'resumen UCAP'!$A$5:$O$329,15,0)</f>
        <v>2422467.9244272001</v>
      </c>
      <c r="G220" s="61"/>
      <c r="H220" s="125"/>
      <c r="I220" s="125"/>
      <c r="J220" s="125"/>
      <c r="K220" s="125"/>
      <c r="L220" s="125"/>
      <c r="M220" s="125"/>
      <c r="N220" s="125"/>
      <c r="O220" s="125"/>
      <c r="P220" s="125"/>
      <c r="Q220" s="125"/>
      <c r="R220" s="125"/>
      <c r="S220" s="125"/>
      <c r="T220" s="125"/>
      <c r="U220" s="125"/>
      <c r="V220" s="125"/>
      <c r="W220" s="125">
        <f>-'Inversión 1 financiada'!H220</f>
        <v>0</v>
      </c>
      <c r="X220" s="125">
        <f>-'Inversión 1 financiada'!I220</f>
        <v>0</v>
      </c>
      <c r="Y220" s="125">
        <f>-'Inversión 1 financiada'!J220</f>
        <v>0</v>
      </c>
      <c r="Z220" s="125">
        <f>-'Inversión 1 financiada'!K220</f>
        <v>0</v>
      </c>
      <c r="AA220" s="125">
        <f>-'Inversión 1 financiada'!L220</f>
        <v>0</v>
      </c>
      <c r="AB220" s="125">
        <f>-'Inversión 1 financiada'!M220</f>
        <v>0</v>
      </c>
      <c r="AC220" s="125">
        <f>-'Inversión 1 financiada'!N220</f>
        <v>0</v>
      </c>
      <c r="AD220" s="125">
        <f>-'Inversión 1 financiada'!O220</f>
        <v>0</v>
      </c>
      <c r="AE220" s="125">
        <f>-'Inversión 1 financiada'!P220</f>
        <v>0</v>
      </c>
      <c r="AF220" s="125">
        <f>-'Inversión 1 financiada'!Q220</f>
        <v>0</v>
      </c>
      <c r="AG220" s="125">
        <f>-'Inversión 1 financiada'!R220</f>
        <v>0</v>
      </c>
      <c r="AH220" s="125">
        <f>-'Inversión 1 financiada'!S220</f>
        <v>0</v>
      </c>
      <c r="AI220" s="125">
        <f>-'Inversión 1 financiada'!T220</f>
        <v>0</v>
      </c>
      <c r="AJ220" s="125">
        <f>-'Inversión 1 financiada'!U220</f>
        <v>0</v>
      </c>
      <c r="AK220" s="125">
        <f>-'Inversión 1 financiada'!V220</f>
        <v>0</v>
      </c>
      <c r="AL220" s="125">
        <f>-'Inversión 1 financiada'!W220</f>
        <v>0</v>
      </c>
      <c r="AM220" s="125">
        <f>-'Inversión 1 financiada'!X220</f>
        <v>0</v>
      </c>
      <c r="AN220" s="125">
        <f>-'Inversión 1 financiada'!Y220</f>
        <v>0</v>
      </c>
      <c r="AO220" s="125">
        <f>-'Inversión 1 financiada'!Z220</f>
        <v>0</v>
      </c>
      <c r="AP220" s="125">
        <f>-'Inversión 1 financiada'!AA220</f>
        <v>0</v>
      </c>
      <c r="AQ220" s="125">
        <f>-'Inversión 1 financiada'!AB220</f>
        <v>0</v>
      </c>
      <c r="AR220" s="125">
        <f>-'Inversión 1 financiada'!AC220</f>
        <v>0</v>
      </c>
      <c r="AS220" s="125">
        <f>-'Inversión 1 financiada'!AD220</f>
        <v>0</v>
      </c>
      <c r="AT220" s="125">
        <f>-'Inversión 1 financiada'!AE220</f>
        <v>0</v>
      </c>
      <c r="AU220" s="125">
        <f>-'Inversión 1 financiada'!AF220</f>
        <v>0</v>
      </c>
      <c r="AV220" s="125">
        <f>-'Inversión 1 financiada'!AG220</f>
        <v>0</v>
      </c>
      <c r="AW220" s="125">
        <f>-'Inversión 1 financiada'!AH220</f>
        <v>0</v>
      </c>
      <c r="AX220" s="125">
        <f>-'Inversión 1 financiada'!AI220</f>
        <v>0</v>
      </c>
      <c r="AY220" s="125">
        <f>-'Inversión 1 financiada'!AJ220</f>
        <v>0</v>
      </c>
      <c r="AZ220" s="125">
        <f>-'Inversión 1 financiada'!AK220</f>
        <v>0</v>
      </c>
      <c r="BA220" s="125">
        <f>-'Inversión 1 financiada'!AL220</f>
        <v>0</v>
      </c>
      <c r="BB220" s="125">
        <f>-'Inversión 1 financiada'!AM220</f>
        <v>0</v>
      </c>
      <c r="BC220" s="125">
        <f>-'Inversión 1 financiada'!AN220</f>
        <v>0</v>
      </c>
      <c r="BD220" s="125">
        <f>-'Inversión 1 financiada'!AO220</f>
        <v>0</v>
      </c>
      <c r="BE220" s="125">
        <f>-'Inversión 1 financiada'!AP220</f>
        <v>0</v>
      </c>
      <c r="BF220" s="125">
        <f>-'Inversión 1 financiada'!AQ220</f>
        <v>0</v>
      </c>
      <c r="BG220" s="125">
        <f>-'Inversión 1 financiada'!AR220</f>
        <v>0</v>
      </c>
      <c r="BH220" s="125">
        <f>-'Inversión 1 financiada'!AS220</f>
        <v>0</v>
      </c>
      <c r="BI220" s="125">
        <f>-'Inversión 1 financiada'!AT220</f>
        <v>0</v>
      </c>
      <c r="BJ220" s="125">
        <f>-'Inversión 1 financiada'!AU220</f>
        <v>0</v>
      </c>
      <c r="BK220" s="125">
        <f>-'Inversión 1 financiada'!AV220</f>
        <v>0</v>
      </c>
      <c r="BL220" s="125">
        <f>-'Inversión 1 financiada'!AW220</f>
        <v>0</v>
      </c>
      <c r="BM220" s="125">
        <f>-'Inversión 1 financiada'!AX220</f>
        <v>0</v>
      </c>
      <c r="BN220" s="125">
        <f>-'Inversión 1 financiada'!AY220</f>
        <v>0</v>
      </c>
      <c r="BO220" s="125">
        <f>-'Inversión 1 financiada'!AZ220</f>
        <v>0</v>
      </c>
      <c r="BP220" s="125">
        <f>-'Inversión 1 financiada'!BA220</f>
        <v>0</v>
      </c>
      <c r="BQ220" s="125">
        <f>-'Inversión 1 financiada'!BB220</f>
        <v>0</v>
      </c>
      <c r="BR220" s="125">
        <f>-'Inversión 1 financiada'!BC220</f>
        <v>0</v>
      </c>
    </row>
    <row r="221" spans="2:70" x14ac:dyDescent="0.25">
      <c r="B221" s="59" t="s">
        <v>639</v>
      </c>
      <c r="C221" s="62" t="str">
        <f>+VLOOKUP(B221,'resumen UCAP'!$A$5:$O$329,2,0)</f>
        <v>UCAP Luminaria LED 192 W</v>
      </c>
      <c r="D221" s="63">
        <f>+'Desmonte Infr. financiada'!D221</f>
        <v>192.4</v>
      </c>
      <c r="E221" s="63" t="str">
        <f>+VLOOKUP(B221,'resumen UCAP'!$A$5:$O$329,3,0)</f>
        <v>Un</v>
      </c>
      <c r="F221" s="64">
        <f>+VLOOKUP(B221,'resumen UCAP'!$A$5:$O$329,15,0)</f>
        <v>1991373.255378</v>
      </c>
      <c r="G221" s="61"/>
      <c r="H221" s="125"/>
      <c r="I221" s="125"/>
      <c r="J221" s="125"/>
      <c r="K221" s="125"/>
      <c r="L221" s="125"/>
      <c r="M221" s="125"/>
      <c r="N221" s="125"/>
      <c r="O221" s="125"/>
      <c r="P221" s="125"/>
      <c r="Q221" s="125"/>
      <c r="R221" s="125"/>
      <c r="S221" s="125"/>
      <c r="T221" s="125"/>
      <c r="U221" s="125"/>
      <c r="V221" s="125"/>
      <c r="W221" s="125">
        <f>-'Inversión 1 financiada'!H221</f>
        <v>0</v>
      </c>
      <c r="X221" s="125">
        <f>-'Inversión 1 financiada'!I221</f>
        <v>0</v>
      </c>
      <c r="Y221" s="125">
        <f>-'Inversión 1 financiada'!J221</f>
        <v>0</v>
      </c>
      <c r="Z221" s="125">
        <f>-'Inversión 1 financiada'!K221</f>
        <v>0</v>
      </c>
      <c r="AA221" s="125">
        <f>-'Inversión 1 financiada'!L221</f>
        <v>0</v>
      </c>
      <c r="AB221" s="125">
        <f>-'Inversión 1 financiada'!M221</f>
        <v>0</v>
      </c>
      <c r="AC221" s="125">
        <f>-'Inversión 1 financiada'!N221</f>
        <v>0</v>
      </c>
      <c r="AD221" s="125">
        <f>-'Inversión 1 financiada'!O221</f>
        <v>0</v>
      </c>
      <c r="AE221" s="125">
        <f>-'Inversión 1 financiada'!P221</f>
        <v>0</v>
      </c>
      <c r="AF221" s="125">
        <f>-'Inversión 1 financiada'!Q221</f>
        <v>0</v>
      </c>
      <c r="AG221" s="125">
        <f>-'Inversión 1 financiada'!R221</f>
        <v>0</v>
      </c>
      <c r="AH221" s="125">
        <f>-'Inversión 1 financiada'!S221</f>
        <v>0</v>
      </c>
      <c r="AI221" s="125">
        <f>-'Inversión 1 financiada'!T221</f>
        <v>0</v>
      </c>
      <c r="AJ221" s="125">
        <f>-'Inversión 1 financiada'!U221</f>
        <v>0</v>
      </c>
      <c r="AK221" s="125">
        <f>-'Inversión 1 financiada'!V221</f>
        <v>0</v>
      </c>
      <c r="AL221" s="125">
        <f>-'Inversión 1 financiada'!W221</f>
        <v>0</v>
      </c>
      <c r="AM221" s="125">
        <f>-'Inversión 1 financiada'!X221</f>
        <v>0</v>
      </c>
      <c r="AN221" s="125">
        <f>-'Inversión 1 financiada'!Y221</f>
        <v>0</v>
      </c>
      <c r="AO221" s="125">
        <f>-'Inversión 1 financiada'!Z221</f>
        <v>0</v>
      </c>
      <c r="AP221" s="125">
        <f>-'Inversión 1 financiada'!AA221</f>
        <v>0</v>
      </c>
      <c r="AQ221" s="125">
        <f>-'Inversión 1 financiada'!AB221</f>
        <v>0</v>
      </c>
      <c r="AR221" s="125">
        <f>-'Inversión 1 financiada'!AC221</f>
        <v>0</v>
      </c>
      <c r="AS221" s="125">
        <f>-'Inversión 1 financiada'!AD221</f>
        <v>0</v>
      </c>
      <c r="AT221" s="125">
        <f>-'Inversión 1 financiada'!AE221</f>
        <v>0</v>
      </c>
      <c r="AU221" s="125">
        <f>-'Inversión 1 financiada'!AF221</f>
        <v>0</v>
      </c>
      <c r="AV221" s="125">
        <f>-'Inversión 1 financiada'!AG221</f>
        <v>0</v>
      </c>
      <c r="AW221" s="125">
        <f>-'Inversión 1 financiada'!AH221</f>
        <v>0</v>
      </c>
      <c r="AX221" s="125">
        <f>-'Inversión 1 financiada'!AI221</f>
        <v>0</v>
      </c>
      <c r="AY221" s="125">
        <f>-'Inversión 1 financiada'!AJ221</f>
        <v>0</v>
      </c>
      <c r="AZ221" s="125">
        <f>-'Inversión 1 financiada'!AK221</f>
        <v>0</v>
      </c>
      <c r="BA221" s="125">
        <f>-'Inversión 1 financiada'!AL221</f>
        <v>0</v>
      </c>
      <c r="BB221" s="125">
        <f>-'Inversión 1 financiada'!AM221</f>
        <v>0</v>
      </c>
      <c r="BC221" s="125">
        <f>-'Inversión 1 financiada'!AN221</f>
        <v>0</v>
      </c>
      <c r="BD221" s="125">
        <f>-'Inversión 1 financiada'!AO221</f>
        <v>0</v>
      </c>
      <c r="BE221" s="125">
        <f>-'Inversión 1 financiada'!AP221</f>
        <v>0</v>
      </c>
      <c r="BF221" s="125">
        <f>-'Inversión 1 financiada'!AQ221</f>
        <v>0</v>
      </c>
      <c r="BG221" s="125">
        <f>-'Inversión 1 financiada'!AR221</f>
        <v>0</v>
      </c>
      <c r="BH221" s="125">
        <f>-'Inversión 1 financiada'!AS221</f>
        <v>0</v>
      </c>
      <c r="BI221" s="125">
        <f>-'Inversión 1 financiada'!AT221</f>
        <v>0</v>
      </c>
      <c r="BJ221" s="125">
        <f>-'Inversión 1 financiada'!AU221</f>
        <v>0</v>
      </c>
      <c r="BK221" s="125">
        <f>-'Inversión 1 financiada'!AV221</f>
        <v>0</v>
      </c>
      <c r="BL221" s="125">
        <f>-'Inversión 1 financiada'!AW221</f>
        <v>0</v>
      </c>
      <c r="BM221" s="125">
        <f>-'Inversión 1 financiada'!AX221</f>
        <v>0</v>
      </c>
      <c r="BN221" s="125">
        <f>-'Inversión 1 financiada'!AY221</f>
        <v>0</v>
      </c>
      <c r="BO221" s="125">
        <f>-'Inversión 1 financiada'!AZ221</f>
        <v>0</v>
      </c>
      <c r="BP221" s="125">
        <f>-'Inversión 1 financiada'!BA221</f>
        <v>0</v>
      </c>
      <c r="BQ221" s="125">
        <f>-'Inversión 1 financiada'!BB221</f>
        <v>0</v>
      </c>
      <c r="BR221" s="125">
        <f>-'Inversión 1 financiada'!BC221</f>
        <v>0</v>
      </c>
    </row>
    <row r="222" spans="2:70" x14ac:dyDescent="0.25">
      <c r="B222" s="59"/>
      <c r="C222" s="59"/>
      <c r="D222" s="60"/>
      <c r="E222" s="59"/>
      <c r="F222" s="125"/>
      <c r="G222" s="61"/>
      <c r="H222" s="125"/>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row>
    <row r="223" spans="2:70" x14ac:dyDescent="0.25">
      <c r="B223" s="59"/>
      <c r="C223" s="59"/>
      <c r="D223" s="60"/>
      <c r="E223" s="59"/>
      <c r="F223" s="125"/>
      <c r="G223" s="61"/>
      <c r="H223" s="125"/>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row>
    <row r="224" spans="2:70" x14ac:dyDescent="0.25">
      <c r="B224" s="126"/>
      <c r="C224" s="127" t="s">
        <v>289</v>
      </c>
      <c r="D224" s="128"/>
      <c r="E224" s="126"/>
      <c r="F224" s="129"/>
      <c r="G224" s="129">
        <f>+SUM(G5:G223)</f>
        <v>32760</v>
      </c>
      <c r="H224" s="129">
        <f t="shared" ref="H224:AK224" si="33">+SUM(H5:H223)</f>
        <v>0</v>
      </c>
      <c r="I224" s="129">
        <f t="shared" si="33"/>
        <v>0</v>
      </c>
      <c r="J224" s="129">
        <f t="shared" si="33"/>
        <v>0</v>
      </c>
      <c r="K224" s="129">
        <f t="shared" si="33"/>
        <v>0</v>
      </c>
      <c r="L224" s="129">
        <f t="shared" si="33"/>
        <v>0</v>
      </c>
      <c r="M224" s="129">
        <f t="shared" si="33"/>
        <v>0</v>
      </c>
      <c r="N224" s="129">
        <f t="shared" si="33"/>
        <v>0</v>
      </c>
      <c r="O224" s="129">
        <f t="shared" si="33"/>
        <v>0</v>
      </c>
      <c r="P224" s="129">
        <f t="shared" si="33"/>
        <v>0</v>
      </c>
      <c r="Q224" s="129">
        <f t="shared" si="33"/>
        <v>0</v>
      </c>
      <c r="R224" s="129">
        <f t="shared" si="33"/>
        <v>0</v>
      </c>
      <c r="S224" s="129">
        <f t="shared" si="33"/>
        <v>0</v>
      </c>
      <c r="T224" s="129">
        <f t="shared" si="33"/>
        <v>0</v>
      </c>
      <c r="U224" s="129">
        <f t="shared" si="33"/>
        <v>0</v>
      </c>
      <c r="V224" s="129">
        <f t="shared" si="33"/>
        <v>0</v>
      </c>
      <c r="W224" s="129">
        <f t="shared" si="33"/>
        <v>-19238</v>
      </c>
      <c r="X224" s="129">
        <f t="shared" si="33"/>
        <v>0</v>
      </c>
      <c r="Y224" s="129">
        <f t="shared" si="33"/>
        <v>0</v>
      </c>
      <c r="Z224" s="129">
        <f t="shared" si="33"/>
        <v>0</v>
      </c>
      <c r="AA224" s="129">
        <f t="shared" si="33"/>
        <v>0</v>
      </c>
      <c r="AB224" s="129">
        <f t="shared" si="33"/>
        <v>0</v>
      </c>
      <c r="AC224" s="129">
        <f t="shared" si="33"/>
        <v>0</v>
      </c>
      <c r="AD224" s="129">
        <f t="shared" si="33"/>
        <v>0</v>
      </c>
      <c r="AE224" s="129">
        <f t="shared" si="33"/>
        <v>0</v>
      </c>
      <c r="AF224" s="129">
        <f t="shared" si="33"/>
        <v>0</v>
      </c>
      <c r="AG224" s="129">
        <f t="shared" si="33"/>
        <v>0</v>
      </c>
      <c r="AH224" s="129">
        <f t="shared" si="33"/>
        <v>0</v>
      </c>
      <c r="AI224" s="129">
        <f t="shared" si="33"/>
        <v>0</v>
      </c>
      <c r="AJ224" s="129">
        <f t="shared" si="33"/>
        <v>0</v>
      </c>
      <c r="AK224" s="129">
        <f t="shared" si="33"/>
        <v>0</v>
      </c>
      <c r="AL224" s="129">
        <f t="shared" ref="AL224:BQ224" si="34">+SUM(AL5:AL223)</f>
        <v>0</v>
      </c>
      <c r="AM224" s="129">
        <f t="shared" si="34"/>
        <v>0</v>
      </c>
      <c r="AN224" s="129">
        <f t="shared" si="34"/>
        <v>0</v>
      </c>
      <c r="AO224" s="129">
        <f t="shared" si="34"/>
        <v>0</v>
      </c>
      <c r="AP224" s="129">
        <f t="shared" si="34"/>
        <v>0</v>
      </c>
      <c r="AQ224" s="129">
        <f t="shared" si="34"/>
        <v>0</v>
      </c>
      <c r="AR224" s="129">
        <f t="shared" si="34"/>
        <v>0</v>
      </c>
      <c r="AS224" s="129">
        <f t="shared" si="34"/>
        <v>0</v>
      </c>
      <c r="AT224" s="129">
        <f t="shared" si="34"/>
        <v>0</v>
      </c>
      <c r="AU224" s="129">
        <f t="shared" si="34"/>
        <v>0</v>
      </c>
      <c r="AV224" s="129">
        <f t="shared" si="34"/>
        <v>0</v>
      </c>
      <c r="AW224" s="129">
        <f t="shared" si="34"/>
        <v>0</v>
      </c>
      <c r="AX224" s="129">
        <f t="shared" si="34"/>
        <v>0</v>
      </c>
      <c r="AY224" s="129">
        <f t="shared" si="34"/>
        <v>0</v>
      </c>
      <c r="AZ224" s="129">
        <f t="shared" si="34"/>
        <v>0</v>
      </c>
      <c r="BA224" s="129">
        <f t="shared" si="34"/>
        <v>0</v>
      </c>
      <c r="BB224" s="129">
        <f t="shared" si="34"/>
        <v>0</v>
      </c>
      <c r="BC224" s="129">
        <f t="shared" si="34"/>
        <v>0</v>
      </c>
      <c r="BD224" s="129">
        <f t="shared" si="34"/>
        <v>0</v>
      </c>
      <c r="BE224" s="129">
        <f t="shared" si="34"/>
        <v>0</v>
      </c>
      <c r="BF224" s="129">
        <f t="shared" si="34"/>
        <v>0</v>
      </c>
      <c r="BG224" s="129">
        <f t="shared" si="34"/>
        <v>0</v>
      </c>
      <c r="BH224" s="129">
        <f t="shared" si="34"/>
        <v>0</v>
      </c>
      <c r="BI224" s="129">
        <f t="shared" si="34"/>
        <v>0</v>
      </c>
      <c r="BJ224" s="129">
        <f t="shared" si="34"/>
        <v>0</v>
      </c>
      <c r="BK224" s="129">
        <f t="shared" si="34"/>
        <v>0</v>
      </c>
      <c r="BL224" s="129">
        <f t="shared" si="34"/>
        <v>0</v>
      </c>
      <c r="BM224" s="129">
        <f t="shared" si="34"/>
        <v>0</v>
      </c>
      <c r="BN224" s="129">
        <f t="shared" si="34"/>
        <v>0</v>
      </c>
      <c r="BO224" s="129">
        <f t="shared" si="34"/>
        <v>0</v>
      </c>
      <c r="BP224" s="129">
        <f t="shared" si="34"/>
        <v>0</v>
      </c>
      <c r="BQ224" s="129">
        <f t="shared" si="34"/>
        <v>0</v>
      </c>
      <c r="BR224" s="129">
        <f t="shared" ref="BR224" si="35">+SUM(BR5:BR223)</f>
        <v>0</v>
      </c>
    </row>
    <row r="225" spans="2:70" x14ac:dyDescent="0.25">
      <c r="B225" s="59"/>
      <c r="C225" s="126" t="s">
        <v>441</v>
      </c>
      <c r="D225" s="60"/>
      <c r="E225" s="59"/>
      <c r="F225" s="61"/>
      <c r="G225" s="129">
        <f>+SUMPRODUCT($F$5:$F$223,G5:G223)</f>
        <v>11895402911</v>
      </c>
      <c r="H225" s="129">
        <f t="shared" ref="H225:AK225" si="36">+SUMPRODUCT($F$5:$F$223,H5:H223)</f>
        <v>0</v>
      </c>
      <c r="I225" s="129">
        <f t="shared" si="36"/>
        <v>0</v>
      </c>
      <c r="J225" s="129">
        <f t="shared" si="36"/>
        <v>0</v>
      </c>
      <c r="K225" s="129">
        <f t="shared" si="36"/>
        <v>0</v>
      </c>
      <c r="L225" s="129">
        <f t="shared" si="36"/>
        <v>0</v>
      </c>
      <c r="M225" s="129">
        <f t="shared" si="36"/>
        <v>0</v>
      </c>
      <c r="N225" s="129">
        <f t="shared" si="36"/>
        <v>0</v>
      </c>
      <c r="O225" s="129">
        <f t="shared" si="36"/>
        <v>0</v>
      </c>
      <c r="P225" s="129">
        <f t="shared" si="36"/>
        <v>0</v>
      </c>
      <c r="Q225" s="129">
        <f t="shared" si="36"/>
        <v>0</v>
      </c>
      <c r="R225" s="129">
        <f t="shared" si="36"/>
        <v>0</v>
      </c>
      <c r="S225" s="129">
        <f t="shared" si="36"/>
        <v>0</v>
      </c>
      <c r="T225" s="129">
        <f t="shared" si="36"/>
        <v>0</v>
      </c>
      <c r="U225" s="129">
        <f t="shared" si="36"/>
        <v>0</v>
      </c>
      <c r="V225" s="129">
        <f t="shared" si="36"/>
        <v>0</v>
      </c>
      <c r="W225" s="129">
        <f t="shared" si="36"/>
        <v>-28521730995.870495</v>
      </c>
      <c r="X225" s="129">
        <f t="shared" si="36"/>
        <v>0</v>
      </c>
      <c r="Y225" s="129">
        <f t="shared" si="36"/>
        <v>0</v>
      </c>
      <c r="Z225" s="129">
        <f t="shared" si="36"/>
        <v>0</v>
      </c>
      <c r="AA225" s="129">
        <f t="shared" si="36"/>
        <v>0</v>
      </c>
      <c r="AB225" s="129">
        <f t="shared" si="36"/>
        <v>0</v>
      </c>
      <c r="AC225" s="129">
        <f t="shared" si="36"/>
        <v>0</v>
      </c>
      <c r="AD225" s="129">
        <f t="shared" si="36"/>
        <v>0</v>
      </c>
      <c r="AE225" s="129">
        <f t="shared" si="36"/>
        <v>0</v>
      </c>
      <c r="AF225" s="129">
        <f t="shared" si="36"/>
        <v>0</v>
      </c>
      <c r="AG225" s="129">
        <f t="shared" si="36"/>
        <v>0</v>
      </c>
      <c r="AH225" s="129">
        <f t="shared" si="36"/>
        <v>0</v>
      </c>
      <c r="AI225" s="129">
        <f t="shared" si="36"/>
        <v>0</v>
      </c>
      <c r="AJ225" s="129">
        <f t="shared" si="36"/>
        <v>0</v>
      </c>
      <c r="AK225" s="129">
        <f t="shared" si="36"/>
        <v>0</v>
      </c>
      <c r="AL225" s="129">
        <f t="shared" ref="AL225:BQ225" si="37">+SUMPRODUCT($F$5:$F$223,AL5:AL223)</f>
        <v>0</v>
      </c>
      <c r="AM225" s="129">
        <f t="shared" si="37"/>
        <v>0</v>
      </c>
      <c r="AN225" s="129">
        <f t="shared" si="37"/>
        <v>0</v>
      </c>
      <c r="AO225" s="129">
        <f t="shared" si="37"/>
        <v>0</v>
      </c>
      <c r="AP225" s="129">
        <f t="shared" si="37"/>
        <v>0</v>
      </c>
      <c r="AQ225" s="129">
        <f t="shared" si="37"/>
        <v>0</v>
      </c>
      <c r="AR225" s="129">
        <f t="shared" si="37"/>
        <v>0</v>
      </c>
      <c r="AS225" s="129">
        <f t="shared" si="37"/>
        <v>0</v>
      </c>
      <c r="AT225" s="129">
        <f t="shared" si="37"/>
        <v>0</v>
      </c>
      <c r="AU225" s="129">
        <f t="shared" si="37"/>
        <v>0</v>
      </c>
      <c r="AV225" s="129">
        <f t="shared" si="37"/>
        <v>0</v>
      </c>
      <c r="AW225" s="129">
        <f t="shared" si="37"/>
        <v>0</v>
      </c>
      <c r="AX225" s="129">
        <f t="shared" si="37"/>
        <v>0</v>
      </c>
      <c r="AY225" s="129">
        <f t="shared" si="37"/>
        <v>0</v>
      </c>
      <c r="AZ225" s="129">
        <f t="shared" si="37"/>
        <v>0</v>
      </c>
      <c r="BA225" s="129">
        <f t="shared" si="37"/>
        <v>0</v>
      </c>
      <c r="BB225" s="129">
        <f t="shared" si="37"/>
        <v>0</v>
      </c>
      <c r="BC225" s="129">
        <f t="shared" si="37"/>
        <v>0</v>
      </c>
      <c r="BD225" s="129">
        <f t="shared" si="37"/>
        <v>0</v>
      </c>
      <c r="BE225" s="129">
        <f t="shared" si="37"/>
        <v>0</v>
      </c>
      <c r="BF225" s="129">
        <f t="shared" si="37"/>
        <v>0</v>
      </c>
      <c r="BG225" s="129">
        <f t="shared" si="37"/>
        <v>0</v>
      </c>
      <c r="BH225" s="129">
        <f t="shared" si="37"/>
        <v>0</v>
      </c>
      <c r="BI225" s="129">
        <f t="shared" si="37"/>
        <v>0</v>
      </c>
      <c r="BJ225" s="129">
        <f t="shared" si="37"/>
        <v>0</v>
      </c>
      <c r="BK225" s="129">
        <f t="shared" si="37"/>
        <v>0</v>
      </c>
      <c r="BL225" s="129">
        <f t="shared" si="37"/>
        <v>0</v>
      </c>
      <c r="BM225" s="129">
        <f t="shared" si="37"/>
        <v>0</v>
      </c>
      <c r="BN225" s="129">
        <f t="shared" si="37"/>
        <v>0</v>
      </c>
      <c r="BO225" s="129">
        <f t="shared" si="37"/>
        <v>0</v>
      </c>
      <c r="BP225" s="129">
        <f t="shared" si="37"/>
        <v>0</v>
      </c>
      <c r="BQ225" s="129">
        <f t="shared" si="37"/>
        <v>0</v>
      </c>
      <c r="BR225" s="129">
        <f t="shared" ref="BR225" si="38">+SUMPRODUCT($F$5:$F$223,BR5:BR223)</f>
        <v>0</v>
      </c>
    </row>
    <row r="226" spans="2:70" x14ac:dyDescent="0.25">
      <c r="B226" s="59"/>
      <c r="C226" s="59"/>
      <c r="D226" s="60"/>
      <c r="E226" s="59"/>
      <c r="F226" s="61"/>
      <c r="G226" s="61"/>
      <c r="H226" s="61"/>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row>
    <row r="227" spans="2:70" x14ac:dyDescent="0.25">
      <c r="B227" s="59"/>
      <c r="C227" s="59"/>
      <c r="D227" s="60"/>
      <c r="E227" s="59"/>
      <c r="F227" s="61"/>
      <c r="G227" s="61"/>
      <c r="H227" s="61"/>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row>
    <row r="228" spans="2:70" x14ac:dyDescent="0.25">
      <c r="B228" s="59"/>
      <c r="C228" s="59"/>
      <c r="D228" s="60"/>
      <c r="E228" s="59"/>
      <c r="F228" s="61"/>
      <c r="G228" s="61"/>
      <c r="H228" s="61"/>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row>
    <row r="229" spans="2:70" x14ac:dyDescent="0.25">
      <c r="B229" s="59"/>
      <c r="C229" s="59"/>
      <c r="D229" s="60"/>
      <c r="E229" s="59"/>
      <c r="F229" s="61"/>
      <c r="G229" s="61"/>
      <c r="H229" s="61"/>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row>
    <row r="230" spans="2:70" x14ac:dyDescent="0.25">
      <c r="B230" s="58"/>
      <c r="C230" s="130" t="str">
        <f>+Inventario!C230</f>
        <v xml:space="preserve">OTROS ELEMENTOS PARA ILUMINACIÓN </v>
      </c>
      <c r="D230" s="131"/>
      <c r="E230" s="58"/>
      <c r="F230" s="132"/>
      <c r="G230" s="132"/>
      <c r="H230" s="132"/>
      <c r="I230" s="58"/>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row>
    <row r="231" spans="2:70"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125"/>
      <c r="I231" s="125"/>
      <c r="J231" s="125"/>
      <c r="K231" s="125"/>
      <c r="L231" s="125"/>
      <c r="M231" s="125"/>
      <c r="N231" s="125"/>
      <c r="O231" s="125"/>
      <c r="P231" s="125"/>
      <c r="Q231" s="125"/>
      <c r="R231" s="125"/>
      <c r="S231" s="125"/>
      <c r="T231" s="125"/>
      <c r="U231" s="125"/>
      <c r="V231" s="125"/>
      <c r="W231" s="125">
        <f>-'Inversión 1 financiada'!H231</f>
        <v>0</v>
      </c>
      <c r="X231" s="125">
        <f>-'Inversión 1 financiada'!I231</f>
        <v>0</v>
      </c>
      <c r="Y231" s="125">
        <f>-'Inversión 1 financiada'!J231</f>
        <v>0</v>
      </c>
      <c r="Z231" s="125">
        <f>-'Inversión 1 financiada'!K231</f>
        <v>0</v>
      </c>
      <c r="AA231" s="125">
        <f>-'Inversión 1 financiada'!L231</f>
        <v>0</v>
      </c>
      <c r="AB231" s="125">
        <f>-'Inversión 1 financiada'!M231</f>
        <v>0</v>
      </c>
      <c r="AC231" s="125">
        <f>-'Inversión 1 financiada'!N231</f>
        <v>0</v>
      </c>
      <c r="AD231" s="125">
        <f>-'Inversión 1 financiada'!O231</f>
        <v>0</v>
      </c>
      <c r="AE231" s="125">
        <f>-'Inversión 1 financiada'!P231</f>
        <v>0</v>
      </c>
      <c r="AF231" s="125">
        <f>-'Inversión 1 financiada'!Q231</f>
        <v>0</v>
      </c>
      <c r="AG231" s="125">
        <f>-'Inversión 1 financiada'!R231</f>
        <v>0</v>
      </c>
      <c r="AH231" s="125">
        <f>-'Inversión 1 financiada'!S231</f>
        <v>0</v>
      </c>
      <c r="AI231" s="125">
        <f>-'Inversión 1 financiada'!T231</f>
        <v>0</v>
      </c>
      <c r="AJ231" s="125">
        <f>-'Inversión 1 financiada'!U231</f>
        <v>0</v>
      </c>
      <c r="AK231" s="125">
        <f>-'Inversión 1 financiada'!V231</f>
        <v>0</v>
      </c>
      <c r="AL231" s="125">
        <f>-'Inversión 1 financiada'!W231</f>
        <v>0</v>
      </c>
      <c r="AM231" s="125">
        <f>-'Inversión 1 financiada'!X231</f>
        <v>0</v>
      </c>
      <c r="AN231" s="125">
        <f>-'Inversión 1 financiada'!Y231</f>
        <v>0</v>
      </c>
      <c r="AO231" s="125">
        <f>-'Inversión 1 financiada'!Z231</f>
        <v>0</v>
      </c>
      <c r="AP231" s="125">
        <f>-'Inversión 1 financiada'!AA231</f>
        <v>0</v>
      </c>
      <c r="AQ231" s="125">
        <f>-'Inversión 1 financiada'!AB231</f>
        <v>0</v>
      </c>
      <c r="AR231" s="125">
        <f>-'Inversión 1 financiada'!AC231</f>
        <v>0</v>
      </c>
      <c r="AS231" s="125">
        <f>-'Inversión 1 financiada'!AD231</f>
        <v>0</v>
      </c>
      <c r="AT231" s="125">
        <f>-'Inversión 1 financiada'!AE231</f>
        <v>0</v>
      </c>
      <c r="AU231" s="125">
        <f>-'Inversión 1 financiada'!AF231</f>
        <v>0</v>
      </c>
      <c r="AV231" s="125">
        <f>-'Inversión 1 financiada'!AG231</f>
        <v>0</v>
      </c>
      <c r="AW231" s="125">
        <f>-'Inversión 1 financiada'!AH231</f>
        <v>0</v>
      </c>
      <c r="AX231" s="125">
        <f>-'Inversión 1 financiada'!AI231</f>
        <v>0</v>
      </c>
      <c r="AY231" s="125">
        <f>-'Inversión 1 financiada'!AJ231</f>
        <v>0</v>
      </c>
      <c r="AZ231" s="125">
        <f>-'Inversión 1 financiada'!AK231</f>
        <v>0</v>
      </c>
      <c r="BA231" s="125">
        <f>-'Inversión 1 financiada'!AL231</f>
        <v>0</v>
      </c>
      <c r="BB231" s="125">
        <f>-'Inversión 1 financiada'!AM231</f>
        <v>0</v>
      </c>
      <c r="BC231" s="125">
        <f>-'Inversión 1 financiada'!AN231</f>
        <v>0</v>
      </c>
      <c r="BD231" s="125">
        <f>-'Inversión 1 financiada'!AO231</f>
        <v>0</v>
      </c>
      <c r="BE231" s="125">
        <f>-'Inversión 1 financiada'!AP231</f>
        <v>0</v>
      </c>
      <c r="BF231" s="125">
        <f>-'Inversión 1 financiada'!AQ231</f>
        <v>0</v>
      </c>
      <c r="BG231" s="125">
        <f>-'Inversión 1 financiada'!AR231</f>
        <v>0</v>
      </c>
      <c r="BH231" s="125">
        <f>-'Inversión 1 financiada'!AS231</f>
        <v>0</v>
      </c>
      <c r="BI231" s="125">
        <f>-'Inversión 1 financiada'!AT231</f>
        <v>0</v>
      </c>
      <c r="BJ231" s="125">
        <f>-'Inversión 1 financiada'!AU231</f>
        <v>0</v>
      </c>
      <c r="BK231" s="125">
        <f>-'Inversión 1 financiada'!AV231</f>
        <v>0</v>
      </c>
      <c r="BL231" s="125">
        <f>-'Inversión 1 financiada'!AW231</f>
        <v>0</v>
      </c>
      <c r="BM231" s="125">
        <f>-'Inversión 1 financiada'!AX231</f>
        <v>0</v>
      </c>
      <c r="BN231" s="125">
        <f>-'Inversión 1 financiada'!AY231</f>
        <v>0</v>
      </c>
      <c r="BO231" s="125">
        <f>-'Inversión 1 financiada'!AZ231</f>
        <v>0</v>
      </c>
      <c r="BP231" s="125">
        <f>-'Inversión 1 financiada'!BA231</f>
        <v>0</v>
      </c>
      <c r="BQ231" s="125">
        <f>-'Inversión 1 financiada'!BB231</f>
        <v>0</v>
      </c>
      <c r="BR231" s="125">
        <f>-'Inversión 1 financiada'!BC231</f>
        <v>0</v>
      </c>
    </row>
    <row r="232" spans="2:70"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125"/>
      <c r="I232" s="125"/>
      <c r="J232" s="125"/>
      <c r="K232" s="125"/>
      <c r="L232" s="125"/>
      <c r="M232" s="125"/>
      <c r="N232" s="125"/>
      <c r="O232" s="125"/>
      <c r="P232" s="125"/>
      <c r="Q232" s="125"/>
      <c r="R232" s="125"/>
      <c r="S232" s="125"/>
      <c r="T232" s="125"/>
      <c r="U232" s="125"/>
      <c r="V232" s="125"/>
      <c r="W232" s="125">
        <f>-'Inversión 1 financiada'!H232</f>
        <v>0</v>
      </c>
      <c r="X232" s="125">
        <f>-'Inversión 1 financiada'!I232</f>
        <v>0</v>
      </c>
      <c r="Y232" s="125">
        <f>-'Inversión 1 financiada'!J232</f>
        <v>0</v>
      </c>
      <c r="Z232" s="125">
        <f>-'Inversión 1 financiada'!K232</f>
        <v>0</v>
      </c>
      <c r="AA232" s="125">
        <f>-'Inversión 1 financiada'!L232</f>
        <v>0</v>
      </c>
      <c r="AB232" s="125">
        <f>-'Inversión 1 financiada'!M232</f>
        <v>0</v>
      </c>
      <c r="AC232" s="125">
        <f>-'Inversión 1 financiada'!N232</f>
        <v>0</v>
      </c>
      <c r="AD232" s="125">
        <f>-'Inversión 1 financiada'!O232</f>
        <v>0</v>
      </c>
      <c r="AE232" s="125">
        <f>-'Inversión 1 financiada'!P232</f>
        <v>0</v>
      </c>
      <c r="AF232" s="125">
        <f>-'Inversión 1 financiada'!Q232</f>
        <v>0</v>
      </c>
      <c r="AG232" s="125">
        <f>-'Inversión 1 financiada'!R232</f>
        <v>0</v>
      </c>
      <c r="AH232" s="125">
        <f>-'Inversión 1 financiada'!S232</f>
        <v>0</v>
      </c>
      <c r="AI232" s="125">
        <f>-'Inversión 1 financiada'!T232</f>
        <v>0</v>
      </c>
      <c r="AJ232" s="125">
        <f>-'Inversión 1 financiada'!U232</f>
        <v>0</v>
      </c>
      <c r="AK232" s="125">
        <f>-'Inversión 1 financiada'!V232</f>
        <v>0</v>
      </c>
      <c r="AL232" s="125">
        <f>-'Inversión 1 financiada'!W232</f>
        <v>0</v>
      </c>
      <c r="AM232" s="125">
        <f>-'Inversión 1 financiada'!X232</f>
        <v>0</v>
      </c>
      <c r="AN232" s="125">
        <f>-'Inversión 1 financiada'!Y232</f>
        <v>0</v>
      </c>
      <c r="AO232" s="125">
        <f>-'Inversión 1 financiada'!Z232</f>
        <v>0</v>
      </c>
      <c r="AP232" s="125">
        <f>-'Inversión 1 financiada'!AA232</f>
        <v>0</v>
      </c>
      <c r="AQ232" s="125">
        <f>-'Inversión 1 financiada'!AB232</f>
        <v>0</v>
      </c>
      <c r="AR232" s="125">
        <f>-'Inversión 1 financiada'!AC232</f>
        <v>0</v>
      </c>
      <c r="AS232" s="125">
        <f>-'Inversión 1 financiada'!AD232</f>
        <v>0</v>
      </c>
      <c r="AT232" s="125">
        <f>-'Inversión 1 financiada'!AE232</f>
        <v>0</v>
      </c>
      <c r="AU232" s="125">
        <f>-'Inversión 1 financiada'!AF232</f>
        <v>0</v>
      </c>
      <c r="AV232" s="125">
        <f>-'Inversión 1 financiada'!AG232</f>
        <v>0</v>
      </c>
      <c r="AW232" s="125">
        <f>-'Inversión 1 financiada'!AH232</f>
        <v>0</v>
      </c>
      <c r="AX232" s="125">
        <f>-'Inversión 1 financiada'!AI232</f>
        <v>0</v>
      </c>
      <c r="AY232" s="125">
        <f>-'Inversión 1 financiada'!AJ232</f>
        <v>0</v>
      </c>
      <c r="AZ232" s="125">
        <f>-'Inversión 1 financiada'!AK232</f>
        <v>0</v>
      </c>
      <c r="BA232" s="125">
        <f>-'Inversión 1 financiada'!AL232</f>
        <v>0</v>
      </c>
      <c r="BB232" s="125">
        <f>-'Inversión 1 financiada'!AM232</f>
        <v>0</v>
      </c>
      <c r="BC232" s="125">
        <f>-'Inversión 1 financiada'!AN232</f>
        <v>0</v>
      </c>
      <c r="BD232" s="125">
        <f>-'Inversión 1 financiada'!AO232</f>
        <v>0</v>
      </c>
      <c r="BE232" s="125">
        <f>-'Inversión 1 financiada'!AP232</f>
        <v>0</v>
      </c>
      <c r="BF232" s="125">
        <f>-'Inversión 1 financiada'!AQ232</f>
        <v>0</v>
      </c>
      <c r="BG232" s="125">
        <f>-'Inversión 1 financiada'!AR232</f>
        <v>0</v>
      </c>
      <c r="BH232" s="125">
        <f>-'Inversión 1 financiada'!AS232</f>
        <v>0</v>
      </c>
      <c r="BI232" s="125">
        <f>-'Inversión 1 financiada'!AT232</f>
        <v>0</v>
      </c>
      <c r="BJ232" s="125">
        <f>-'Inversión 1 financiada'!AU232</f>
        <v>0</v>
      </c>
      <c r="BK232" s="125">
        <f>-'Inversión 1 financiada'!AV232</f>
        <v>0</v>
      </c>
      <c r="BL232" s="125">
        <f>-'Inversión 1 financiada'!AW232</f>
        <v>0</v>
      </c>
      <c r="BM232" s="125">
        <f>-'Inversión 1 financiada'!AX232</f>
        <v>0</v>
      </c>
      <c r="BN232" s="125">
        <f>-'Inversión 1 financiada'!AY232</f>
        <v>0</v>
      </c>
      <c r="BO232" s="125">
        <f>-'Inversión 1 financiada'!AZ232</f>
        <v>0</v>
      </c>
      <c r="BP232" s="125">
        <f>-'Inversión 1 financiada'!BA232</f>
        <v>0</v>
      </c>
      <c r="BQ232" s="125">
        <f>-'Inversión 1 financiada'!BB232</f>
        <v>0</v>
      </c>
      <c r="BR232" s="125">
        <f>-'Inversión 1 financiada'!BC232</f>
        <v>0</v>
      </c>
    </row>
    <row r="233" spans="2:70"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125"/>
      <c r="I233" s="125"/>
      <c r="J233" s="125"/>
      <c r="K233" s="125"/>
      <c r="L233" s="125"/>
      <c r="M233" s="125"/>
      <c r="N233" s="125"/>
      <c r="O233" s="125"/>
      <c r="P233" s="125"/>
      <c r="Q233" s="125"/>
      <c r="R233" s="125"/>
      <c r="S233" s="125"/>
      <c r="T233" s="125"/>
      <c r="U233" s="125"/>
      <c r="V233" s="125"/>
      <c r="W233" s="125">
        <f>-'Inversión 1 financiada'!H233</f>
        <v>0</v>
      </c>
      <c r="X233" s="125">
        <f>-'Inversión 1 financiada'!I233</f>
        <v>0</v>
      </c>
      <c r="Y233" s="125">
        <f>-'Inversión 1 financiada'!J233</f>
        <v>0</v>
      </c>
      <c r="Z233" s="125">
        <f>-'Inversión 1 financiada'!K233</f>
        <v>0</v>
      </c>
      <c r="AA233" s="125">
        <f>-'Inversión 1 financiada'!L233</f>
        <v>0</v>
      </c>
      <c r="AB233" s="125">
        <f>-'Inversión 1 financiada'!M233</f>
        <v>0</v>
      </c>
      <c r="AC233" s="125">
        <f>-'Inversión 1 financiada'!N233</f>
        <v>0</v>
      </c>
      <c r="AD233" s="125">
        <f>-'Inversión 1 financiada'!O233</f>
        <v>0</v>
      </c>
      <c r="AE233" s="125">
        <f>-'Inversión 1 financiada'!P233</f>
        <v>0</v>
      </c>
      <c r="AF233" s="125">
        <f>-'Inversión 1 financiada'!Q233</f>
        <v>0</v>
      </c>
      <c r="AG233" s="125">
        <f>-'Inversión 1 financiada'!R233</f>
        <v>0</v>
      </c>
      <c r="AH233" s="125">
        <f>-'Inversión 1 financiada'!S233</f>
        <v>0</v>
      </c>
      <c r="AI233" s="125">
        <f>-'Inversión 1 financiada'!T233</f>
        <v>0</v>
      </c>
      <c r="AJ233" s="125">
        <f>-'Inversión 1 financiada'!U233</f>
        <v>0</v>
      </c>
      <c r="AK233" s="125">
        <f>-'Inversión 1 financiada'!V233</f>
        <v>0</v>
      </c>
      <c r="AL233" s="125">
        <f>-'Inversión 1 financiada'!W233</f>
        <v>0</v>
      </c>
      <c r="AM233" s="125">
        <f>-'Inversión 1 financiada'!X233</f>
        <v>0</v>
      </c>
      <c r="AN233" s="125">
        <f>-'Inversión 1 financiada'!Y233</f>
        <v>0</v>
      </c>
      <c r="AO233" s="125">
        <f>-'Inversión 1 financiada'!Z233</f>
        <v>0</v>
      </c>
      <c r="AP233" s="125">
        <f>-'Inversión 1 financiada'!AA233</f>
        <v>0</v>
      </c>
      <c r="AQ233" s="125">
        <f>-'Inversión 1 financiada'!AB233</f>
        <v>0</v>
      </c>
      <c r="AR233" s="125">
        <f>-'Inversión 1 financiada'!AC233</f>
        <v>0</v>
      </c>
      <c r="AS233" s="125">
        <f>-'Inversión 1 financiada'!AD233</f>
        <v>0</v>
      </c>
      <c r="AT233" s="125">
        <f>-'Inversión 1 financiada'!AE233</f>
        <v>0</v>
      </c>
      <c r="AU233" s="125">
        <f>-'Inversión 1 financiada'!AF233</f>
        <v>0</v>
      </c>
      <c r="AV233" s="125">
        <f>-'Inversión 1 financiada'!AG233</f>
        <v>0</v>
      </c>
      <c r="AW233" s="125">
        <f>-'Inversión 1 financiada'!AH233</f>
        <v>0</v>
      </c>
      <c r="AX233" s="125">
        <f>-'Inversión 1 financiada'!AI233</f>
        <v>0</v>
      </c>
      <c r="AY233" s="125">
        <f>-'Inversión 1 financiada'!AJ233</f>
        <v>0</v>
      </c>
      <c r="AZ233" s="125">
        <f>-'Inversión 1 financiada'!AK233</f>
        <v>0</v>
      </c>
      <c r="BA233" s="125">
        <f>-'Inversión 1 financiada'!AL233</f>
        <v>0</v>
      </c>
      <c r="BB233" s="125">
        <f>-'Inversión 1 financiada'!AM233</f>
        <v>0</v>
      </c>
      <c r="BC233" s="125">
        <f>-'Inversión 1 financiada'!AN233</f>
        <v>0</v>
      </c>
      <c r="BD233" s="125">
        <f>-'Inversión 1 financiada'!AO233</f>
        <v>0</v>
      </c>
      <c r="BE233" s="125">
        <f>-'Inversión 1 financiada'!AP233</f>
        <v>0</v>
      </c>
      <c r="BF233" s="125">
        <f>-'Inversión 1 financiada'!AQ233</f>
        <v>0</v>
      </c>
      <c r="BG233" s="125">
        <f>-'Inversión 1 financiada'!AR233</f>
        <v>0</v>
      </c>
      <c r="BH233" s="125">
        <f>-'Inversión 1 financiada'!AS233</f>
        <v>0</v>
      </c>
      <c r="BI233" s="125">
        <f>-'Inversión 1 financiada'!AT233</f>
        <v>0</v>
      </c>
      <c r="BJ233" s="125">
        <f>-'Inversión 1 financiada'!AU233</f>
        <v>0</v>
      </c>
      <c r="BK233" s="125">
        <f>-'Inversión 1 financiada'!AV233</f>
        <v>0</v>
      </c>
      <c r="BL233" s="125">
        <f>-'Inversión 1 financiada'!AW233</f>
        <v>0</v>
      </c>
      <c r="BM233" s="125">
        <f>-'Inversión 1 financiada'!AX233</f>
        <v>0</v>
      </c>
      <c r="BN233" s="125">
        <f>-'Inversión 1 financiada'!AY233</f>
        <v>0</v>
      </c>
      <c r="BO233" s="125">
        <f>-'Inversión 1 financiada'!AZ233</f>
        <v>0</v>
      </c>
      <c r="BP233" s="125">
        <f>-'Inversión 1 financiada'!BA233</f>
        <v>0</v>
      </c>
      <c r="BQ233" s="125">
        <f>-'Inversión 1 financiada'!BB233</f>
        <v>0</v>
      </c>
      <c r="BR233" s="125">
        <f>-'Inversión 1 financiada'!BC233</f>
        <v>0</v>
      </c>
    </row>
    <row r="234" spans="2:70"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125"/>
      <c r="I234" s="125"/>
      <c r="J234" s="125"/>
      <c r="K234" s="125"/>
      <c r="L234" s="125"/>
      <c r="M234" s="125"/>
      <c r="N234" s="125"/>
      <c r="O234" s="125"/>
      <c r="P234" s="125"/>
      <c r="Q234" s="125"/>
      <c r="R234" s="125"/>
      <c r="S234" s="125"/>
      <c r="T234" s="125"/>
      <c r="U234" s="125"/>
      <c r="V234" s="125"/>
      <c r="W234" s="125">
        <f>-'Inversión 1 financiada'!H234</f>
        <v>0</v>
      </c>
      <c r="X234" s="125">
        <f>-'Inversión 1 financiada'!I234</f>
        <v>0</v>
      </c>
      <c r="Y234" s="125">
        <f>-'Inversión 1 financiada'!J234</f>
        <v>0</v>
      </c>
      <c r="Z234" s="125">
        <f>-'Inversión 1 financiada'!K234</f>
        <v>0</v>
      </c>
      <c r="AA234" s="125">
        <f>-'Inversión 1 financiada'!L234</f>
        <v>0</v>
      </c>
      <c r="AB234" s="125">
        <f>-'Inversión 1 financiada'!M234</f>
        <v>0</v>
      </c>
      <c r="AC234" s="125">
        <f>-'Inversión 1 financiada'!N234</f>
        <v>0</v>
      </c>
      <c r="AD234" s="125">
        <f>-'Inversión 1 financiada'!O234</f>
        <v>0</v>
      </c>
      <c r="AE234" s="125">
        <f>-'Inversión 1 financiada'!P234</f>
        <v>0</v>
      </c>
      <c r="AF234" s="125">
        <f>-'Inversión 1 financiada'!Q234</f>
        <v>0</v>
      </c>
      <c r="AG234" s="125">
        <f>-'Inversión 1 financiada'!R234</f>
        <v>0</v>
      </c>
      <c r="AH234" s="125">
        <f>-'Inversión 1 financiada'!S234</f>
        <v>0</v>
      </c>
      <c r="AI234" s="125">
        <f>-'Inversión 1 financiada'!T234</f>
        <v>0</v>
      </c>
      <c r="AJ234" s="125">
        <f>-'Inversión 1 financiada'!U234</f>
        <v>0</v>
      </c>
      <c r="AK234" s="125">
        <f>-'Inversión 1 financiada'!V234</f>
        <v>0</v>
      </c>
      <c r="AL234" s="125">
        <f>-'Inversión 1 financiada'!W234</f>
        <v>0</v>
      </c>
      <c r="AM234" s="125">
        <f>-'Inversión 1 financiada'!X234</f>
        <v>0</v>
      </c>
      <c r="AN234" s="125">
        <f>-'Inversión 1 financiada'!Y234</f>
        <v>0</v>
      </c>
      <c r="AO234" s="125">
        <f>-'Inversión 1 financiada'!Z234</f>
        <v>0</v>
      </c>
      <c r="AP234" s="125">
        <f>-'Inversión 1 financiada'!AA234</f>
        <v>0</v>
      </c>
      <c r="AQ234" s="125">
        <f>-'Inversión 1 financiada'!AB234</f>
        <v>0</v>
      </c>
      <c r="AR234" s="125">
        <f>-'Inversión 1 financiada'!AC234</f>
        <v>0</v>
      </c>
      <c r="AS234" s="125">
        <f>-'Inversión 1 financiada'!AD234</f>
        <v>0</v>
      </c>
      <c r="AT234" s="125">
        <f>-'Inversión 1 financiada'!AE234</f>
        <v>0</v>
      </c>
      <c r="AU234" s="125">
        <f>-'Inversión 1 financiada'!AF234</f>
        <v>0</v>
      </c>
      <c r="AV234" s="125">
        <f>-'Inversión 1 financiada'!AG234</f>
        <v>0</v>
      </c>
      <c r="AW234" s="125">
        <f>-'Inversión 1 financiada'!AH234</f>
        <v>0</v>
      </c>
      <c r="AX234" s="125">
        <f>-'Inversión 1 financiada'!AI234</f>
        <v>0</v>
      </c>
      <c r="AY234" s="125">
        <f>-'Inversión 1 financiada'!AJ234</f>
        <v>0</v>
      </c>
      <c r="AZ234" s="125">
        <f>-'Inversión 1 financiada'!AK234</f>
        <v>0</v>
      </c>
      <c r="BA234" s="125">
        <f>-'Inversión 1 financiada'!AL234</f>
        <v>0</v>
      </c>
      <c r="BB234" s="125">
        <f>-'Inversión 1 financiada'!AM234</f>
        <v>0</v>
      </c>
      <c r="BC234" s="125">
        <f>-'Inversión 1 financiada'!AN234</f>
        <v>0</v>
      </c>
      <c r="BD234" s="125">
        <f>-'Inversión 1 financiada'!AO234</f>
        <v>0</v>
      </c>
      <c r="BE234" s="125">
        <f>-'Inversión 1 financiada'!AP234</f>
        <v>0</v>
      </c>
      <c r="BF234" s="125">
        <f>-'Inversión 1 financiada'!AQ234</f>
        <v>0</v>
      </c>
      <c r="BG234" s="125">
        <f>-'Inversión 1 financiada'!AR234</f>
        <v>0</v>
      </c>
      <c r="BH234" s="125">
        <f>-'Inversión 1 financiada'!AS234</f>
        <v>0</v>
      </c>
      <c r="BI234" s="125">
        <f>-'Inversión 1 financiada'!AT234</f>
        <v>0</v>
      </c>
      <c r="BJ234" s="125">
        <f>-'Inversión 1 financiada'!AU234</f>
        <v>0</v>
      </c>
      <c r="BK234" s="125">
        <f>-'Inversión 1 financiada'!AV234</f>
        <v>0</v>
      </c>
      <c r="BL234" s="125">
        <f>-'Inversión 1 financiada'!AW234</f>
        <v>0</v>
      </c>
      <c r="BM234" s="125">
        <f>-'Inversión 1 financiada'!AX234</f>
        <v>0</v>
      </c>
      <c r="BN234" s="125">
        <f>-'Inversión 1 financiada'!AY234</f>
        <v>0</v>
      </c>
      <c r="BO234" s="125">
        <f>-'Inversión 1 financiada'!AZ234</f>
        <v>0</v>
      </c>
      <c r="BP234" s="125">
        <f>-'Inversión 1 financiada'!BA234</f>
        <v>0</v>
      </c>
      <c r="BQ234" s="125">
        <f>-'Inversión 1 financiada'!BB234</f>
        <v>0</v>
      </c>
      <c r="BR234" s="125">
        <f>-'Inversión 1 financiada'!BC234</f>
        <v>0</v>
      </c>
    </row>
    <row r="235" spans="2:70" x14ac:dyDescent="0.25">
      <c r="B235" s="59" t="s">
        <v>547</v>
      </c>
      <c r="C235" s="62" t="str">
        <f>+VLOOKUP(B235,'resumen UCAP'!$A$5:$O$329,2,0)</f>
        <v>Contactor fotocelda 60Amp</v>
      </c>
      <c r="D235" s="63"/>
      <c r="E235" s="63" t="str">
        <f>+VLOOKUP(B235,'resumen UCAP'!$A$5:$O$329,3,0)</f>
        <v>Un</v>
      </c>
      <c r="F235" s="64">
        <f>+VLOOKUP(B235,'resumen UCAP'!$A$5:$O$329,15,0)</f>
        <v>98891</v>
      </c>
      <c r="G235" s="61">
        <v>25</v>
      </c>
      <c r="H235" s="125"/>
      <c r="I235" s="125"/>
      <c r="J235" s="125"/>
      <c r="K235" s="125"/>
      <c r="L235" s="125"/>
      <c r="M235" s="125"/>
      <c r="N235" s="125"/>
      <c r="O235" s="125"/>
      <c r="P235" s="125"/>
      <c r="Q235" s="125"/>
      <c r="R235" s="125"/>
      <c r="S235" s="125"/>
      <c r="T235" s="125"/>
      <c r="U235" s="125"/>
      <c r="V235" s="125"/>
      <c r="W235" s="125">
        <f>-'Inversión 1 financiada'!H235</f>
        <v>0</v>
      </c>
      <c r="X235" s="125">
        <f>-'Inversión 1 financiada'!I235</f>
        <v>0</v>
      </c>
      <c r="Y235" s="125">
        <f>-'Inversión 1 financiada'!J235</f>
        <v>0</v>
      </c>
      <c r="Z235" s="125">
        <f>-'Inversión 1 financiada'!K235</f>
        <v>0</v>
      </c>
      <c r="AA235" s="125">
        <f>-'Inversión 1 financiada'!L235</f>
        <v>0</v>
      </c>
      <c r="AB235" s="125">
        <f>-'Inversión 1 financiada'!M235</f>
        <v>0</v>
      </c>
      <c r="AC235" s="125">
        <f>-'Inversión 1 financiada'!N235</f>
        <v>0</v>
      </c>
      <c r="AD235" s="125">
        <f>-'Inversión 1 financiada'!O235</f>
        <v>0</v>
      </c>
      <c r="AE235" s="125">
        <f>-'Inversión 1 financiada'!P235</f>
        <v>0</v>
      </c>
      <c r="AF235" s="125">
        <f>-'Inversión 1 financiada'!Q235</f>
        <v>0</v>
      </c>
      <c r="AG235" s="125">
        <f>-'Inversión 1 financiada'!R235</f>
        <v>0</v>
      </c>
      <c r="AH235" s="125">
        <f>-'Inversión 1 financiada'!S235</f>
        <v>0</v>
      </c>
      <c r="AI235" s="125">
        <f>-'Inversión 1 financiada'!T235</f>
        <v>0</v>
      </c>
      <c r="AJ235" s="125">
        <f>-'Inversión 1 financiada'!U235</f>
        <v>0</v>
      </c>
      <c r="AK235" s="125">
        <f>-'Inversión 1 financiada'!V235</f>
        <v>0</v>
      </c>
      <c r="AL235" s="125">
        <f>-'Inversión 1 financiada'!W235</f>
        <v>0</v>
      </c>
      <c r="AM235" s="125">
        <f>-'Inversión 1 financiada'!X235</f>
        <v>0</v>
      </c>
      <c r="AN235" s="125">
        <f>-'Inversión 1 financiada'!Y235</f>
        <v>0</v>
      </c>
      <c r="AO235" s="125">
        <f>-'Inversión 1 financiada'!Z235</f>
        <v>0</v>
      </c>
      <c r="AP235" s="125">
        <f>-'Inversión 1 financiada'!AA235</f>
        <v>0</v>
      </c>
      <c r="AQ235" s="125">
        <f>-'Inversión 1 financiada'!AB235</f>
        <v>0</v>
      </c>
      <c r="AR235" s="125">
        <f>-'Inversión 1 financiada'!AC235</f>
        <v>0</v>
      </c>
      <c r="AS235" s="125">
        <f>-'Inversión 1 financiada'!AD235</f>
        <v>0</v>
      </c>
      <c r="AT235" s="125">
        <f>-'Inversión 1 financiada'!AE235</f>
        <v>0</v>
      </c>
      <c r="AU235" s="125">
        <f>-'Inversión 1 financiada'!AF235</f>
        <v>0</v>
      </c>
      <c r="AV235" s="125">
        <f>-'Inversión 1 financiada'!AG235</f>
        <v>0</v>
      </c>
      <c r="AW235" s="125">
        <f>-'Inversión 1 financiada'!AH235</f>
        <v>0</v>
      </c>
      <c r="AX235" s="125">
        <f>-'Inversión 1 financiada'!AI235</f>
        <v>0</v>
      </c>
      <c r="AY235" s="125">
        <f>-'Inversión 1 financiada'!AJ235</f>
        <v>0</v>
      </c>
      <c r="AZ235" s="125">
        <f>-'Inversión 1 financiada'!AK235</f>
        <v>0</v>
      </c>
      <c r="BA235" s="125">
        <f>-'Inversión 1 financiada'!AL235</f>
        <v>0</v>
      </c>
      <c r="BB235" s="125">
        <f>-'Inversión 1 financiada'!AM235</f>
        <v>0</v>
      </c>
      <c r="BC235" s="125">
        <f>-'Inversión 1 financiada'!AN235</f>
        <v>0</v>
      </c>
      <c r="BD235" s="125">
        <f>-'Inversión 1 financiada'!AO235</f>
        <v>0</v>
      </c>
      <c r="BE235" s="125">
        <f>-'Inversión 1 financiada'!AP235</f>
        <v>0</v>
      </c>
      <c r="BF235" s="125">
        <f>-'Inversión 1 financiada'!AQ235</f>
        <v>0</v>
      </c>
      <c r="BG235" s="125">
        <f>-'Inversión 1 financiada'!AR235</f>
        <v>0</v>
      </c>
      <c r="BH235" s="125">
        <f>-'Inversión 1 financiada'!AS235</f>
        <v>0</v>
      </c>
      <c r="BI235" s="125">
        <f>-'Inversión 1 financiada'!AT235</f>
        <v>0</v>
      </c>
      <c r="BJ235" s="125">
        <f>-'Inversión 1 financiada'!AU235</f>
        <v>0</v>
      </c>
      <c r="BK235" s="125">
        <f>-'Inversión 1 financiada'!AV235</f>
        <v>0</v>
      </c>
      <c r="BL235" s="125">
        <f>-'Inversión 1 financiada'!AW235</f>
        <v>0</v>
      </c>
      <c r="BM235" s="125">
        <f>-'Inversión 1 financiada'!AX235</f>
        <v>0</v>
      </c>
      <c r="BN235" s="125">
        <f>-'Inversión 1 financiada'!AY235</f>
        <v>0</v>
      </c>
      <c r="BO235" s="125">
        <f>-'Inversión 1 financiada'!AZ235</f>
        <v>0</v>
      </c>
      <c r="BP235" s="125">
        <f>-'Inversión 1 financiada'!BA235</f>
        <v>0</v>
      </c>
      <c r="BQ235" s="125">
        <f>-'Inversión 1 financiada'!BB235</f>
        <v>0</v>
      </c>
      <c r="BR235" s="125">
        <f>-'Inversión 1 financiada'!BC235</f>
        <v>0</v>
      </c>
    </row>
    <row r="236" spans="2:70" x14ac:dyDescent="0.25">
      <c r="B236" s="59" t="s">
        <v>548</v>
      </c>
      <c r="C236" s="62" t="str">
        <f>+VLOOKUP(B236,'resumen UCAP'!$A$5:$O$329,2,0)</f>
        <v>BREAKER</v>
      </c>
      <c r="D236" s="63"/>
      <c r="E236" s="63">
        <f>+VLOOKUP(B236,'resumen UCAP'!$A$5:$O$329,3,0)</f>
        <v>0</v>
      </c>
      <c r="F236" s="64">
        <f>+VLOOKUP(B236,'resumen UCAP'!$A$5:$O$329,15,0)</f>
        <v>140937.5</v>
      </c>
      <c r="G236" s="61">
        <v>32</v>
      </c>
      <c r="H236" s="125"/>
      <c r="I236" s="125"/>
      <c r="J236" s="125"/>
      <c r="K236" s="125"/>
      <c r="L236" s="125"/>
      <c r="M236" s="125"/>
      <c r="N236" s="125"/>
      <c r="O236" s="125"/>
      <c r="P236" s="125"/>
      <c r="Q236" s="125"/>
      <c r="R236" s="125"/>
      <c r="S236" s="125"/>
      <c r="T236" s="125"/>
      <c r="U236" s="125"/>
      <c r="V236" s="125"/>
      <c r="W236" s="125">
        <f>-'Inversión 1 financiada'!H236</f>
        <v>0</v>
      </c>
      <c r="X236" s="125">
        <f>-'Inversión 1 financiada'!I236</f>
        <v>0</v>
      </c>
      <c r="Y236" s="125">
        <f>-'Inversión 1 financiada'!J236</f>
        <v>0</v>
      </c>
      <c r="Z236" s="125">
        <f>-'Inversión 1 financiada'!K236</f>
        <v>0</v>
      </c>
      <c r="AA236" s="125">
        <f>-'Inversión 1 financiada'!L236</f>
        <v>0</v>
      </c>
      <c r="AB236" s="125">
        <f>-'Inversión 1 financiada'!M236</f>
        <v>0</v>
      </c>
      <c r="AC236" s="125">
        <f>-'Inversión 1 financiada'!N236</f>
        <v>0</v>
      </c>
      <c r="AD236" s="125">
        <f>-'Inversión 1 financiada'!O236</f>
        <v>0</v>
      </c>
      <c r="AE236" s="125">
        <f>-'Inversión 1 financiada'!P236</f>
        <v>0</v>
      </c>
      <c r="AF236" s="125">
        <f>-'Inversión 1 financiada'!Q236</f>
        <v>0</v>
      </c>
      <c r="AG236" s="125">
        <f>-'Inversión 1 financiada'!R236</f>
        <v>0</v>
      </c>
      <c r="AH236" s="125">
        <f>-'Inversión 1 financiada'!S236</f>
        <v>0</v>
      </c>
      <c r="AI236" s="125">
        <f>-'Inversión 1 financiada'!T236</f>
        <v>0</v>
      </c>
      <c r="AJ236" s="125">
        <f>-'Inversión 1 financiada'!U236</f>
        <v>0</v>
      </c>
      <c r="AK236" s="125">
        <f>-'Inversión 1 financiada'!V236</f>
        <v>0</v>
      </c>
      <c r="AL236" s="125">
        <f>-'Inversión 1 financiada'!W236</f>
        <v>0</v>
      </c>
      <c r="AM236" s="125">
        <f>-'Inversión 1 financiada'!X236</f>
        <v>0</v>
      </c>
      <c r="AN236" s="125">
        <f>-'Inversión 1 financiada'!Y236</f>
        <v>0</v>
      </c>
      <c r="AO236" s="125">
        <f>-'Inversión 1 financiada'!Z236</f>
        <v>0</v>
      </c>
      <c r="AP236" s="125">
        <f>-'Inversión 1 financiada'!AA236</f>
        <v>0</v>
      </c>
      <c r="AQ236" s="125">
        <f>-'Inversión 1 financiada'!AB236</f>
        <v>0</v>
      </c>
      <c r="AR236" s="125">
        <f>-'Inversión 1 financiada'!AC236</f>
        <v>0</v>
      </c>
      <c r="AS236" s="125">
        <f>-'Inversión 1 financiada'!AD236</f>
        <v>0</v>
      </c>
      <c r="AT236" s="125">
        <f>-'Inversión 1 financiada'!AE236</f>
        <v>0</v>
      </c>
      <c r="AU236" s="125">
        <f>-'Inversión 1 financiada'!AF236</f>
        <v>0</v>
      </c>
      <c r="AV236" s="125">
        <f>-'Inversión 1 financiada'!AG236</f>
        <v>0</v>
      </c>
      <c r="AW236" s="125">
        <f>-'Inversión 1 financiada'!AH236</f>
        <v>0</v>
      </c>
      <c r="AX236" s="125">
        <f>-'Inversión 1 financiada'!AI236</f>
        <v>0</v>
      </c>
      <c r="AY236" s="125">
        <f>-'Inversión 1 financiada'!AJ236</f>
        <v>0</v>
      </c>
      <c r="AZ236" s="125">
        <f>-'Inversión 1 financiada'!AK236</f>
        <v>0</v>
      </c>
      <c r="BA236" s="125">
        <f>-'Inversión 1 financiada'!AL236</f>
        <v>0</v>
      </c>
      <c r="BB236" s="125">
        <f>-'Inversión 1 financiada'!AM236</f>
        <v>0</v>
      </c>
      <c r="BC236" s="125">
        <f>-'Inversión 1 financiada'!AN236</f>
        <v>0</v>
      </c>
      <c r="BD236" s="125">
        <f>-'Inversión 1 financiada'!AO236</f>
        <v>0</v>
      </c>
      <c r="BE236" s="125">
        <f>-'Inversión 1 financiada'!AP236</f>
        <v>0</v>
      </c>
      <c r="BF236" s="125">
        <f>-'Inversión 1 financiada'!AQ236</f>
        <v>0</v>
      </c>
      <c r="BG236" s="125">
        <f>-'Inversión 1 financiada'!AR236</f>
        <v>0</v>
      </c>
      <c r="BH236" s="125">
        <f>-'Inversión 1 financiada'!AS236</f>
        <v>0</v>
      </c>
      <c r="BI236" s="125">
        <f>-'Inversión 1 financiada'!AT236</f>
        <v>0</v>
      </c>
      <c r="BJ236" s="125">
        <f>-'Inversión 1 financiada'!AU236</f>
        <v>0</v>
      </c>
      <c r="BK236" s="125">
        <f>-'Inversión 1 financiada'!AV236</f>
        <v>0</v>
      </c>
      <c r="BL236" s="125">
        <f>-'Inversión 1 financiada'!AW236</f>
        <v>0</v>
      </c>
      <c r="BM236" s="125">
        <f>-'Inversión 1 financiada'!AX236</f>
        <v>0</v>
      </c>
      <c r="BN236" s="125">
        <f>-'Inversión 1 financiada'!AY236</f>
        <v>0</v>
      </c>
      <c r="BO236" s="125">
        <f>-'Inversión 1 financiada'!AZ236</f>
        <v>0</v>
      </c>
      <c r="BP236" s="125">
        <f>-'Inversión 1 financiada'!BA236</f>
        <v>0</v>
      </c>
      <c r="BQ236" s="125">
        <f>-'Inversión 1 financiada'!BB236</f>
        <v>0</v>
      </c>
      <c r="BR236" s="125">
        <f>-'Inversión 1 financiada'!BC236</f>
        <v>0</v>
      </c>
    </row>
    <row r="237" spans="2:70" x14ac:dyDescent="0.25">
      <c r="B237" s="59"/>
      <c r="C237" s="127" t="s">
        <v>289</v>
      </c>
      <c r="D237" s="60"/>
      <c r="E237" s="59"/>
      <c r="F237" s="61"/>
      <c r="G237" s="129">
        <f>+SUM(G231:G236)</f>
        <v>853</v>
      </c>
      <c r="H237" s="129">
        <f t="shared" ref="H237:AK237" si="39">+SUM(H231:H236)</f>
        <v>0</v>
      </c>
      <c r="I237" s="129">
        <f t="shared" si="39"/>
        <v>0</v>
      </c>
      <c r="J237" s="129">
        <f t="shared" si="39"/>
        <v>0</v>
      </c>
      <c r="K237" s="129">
        <f t="shared" si="39"/>
        <v>0</v>
      </c>
      <c r="L237" s="129">
        <f t="shared" si="39"/>
        <v>0</v>
      </c>
      <c r="M237" s="129">
        <f t="shared" si="39"/>
        <v>0</v>
      </c>
      <c r="N237" s="129">
        <f t="shared" si="39"/>
        <v>0</v>
      </c>
      <c r="O237" s="129">
        <f t="shared" si="39"/>
        <v>0</v>
      </c>
      <c r="P237" s="129">
        <f t="shared" si="39"/>
        <v>0</v>
      </c>
      <c r="Q237" s="129">
        <f t="shared" si="39"/>
        <v>0</v>
      </c>
      <c r="R237" s="129">
        <f t="shared" si="39"/>
        <v>0</v>
      </c>
      <c r="S237" s="129">
        <f t="shared" si="39"/>
        <v>0</v>
      </c>
      <c r="T237" s="129">
        <f t="shared" si="39"/>
        <v>0</v>
      </c>
      <c r="U237" s="129">
        <f t="shared" si="39"/>
        <v>0</v>
      </c>
      <c r="V237" s="129">
        <f t="shared" si="39"/>
        <v>0</v>
      </c>
      <c r="W237" s="129">
        <f t="shared" si="39"/>
        <v>0</v>
      </c>
      <c r="X237" s="129">
        <f t="shared" si="39"/>
        <v>0</v>
      </c>
      <c r="Y237" s="129">
        <f t="shared" si="39"/>
        <v>0</v>
      </c>
      <c r="Z237" s="129">
        <f t="shared" si="39"/>
        <v>0</v>
      </c>
      <c r="AA237" s="129">
        <f t="shared" si="39"/>
        <v>0</v>
      </c>
      <c r="AB237" s="129">
        <f t="shared" si="39"/>
        <v>0</v>
      </c>
      <c r="AC237" s="129">
        <f t="shared" si="39"/>
        <v>0</v>
      </c>
      <c r="AD237" s="129">
        <f t="shared" si="39"/>
        <v>0</v>
      </c>
      <c r="AE237" s="129">
        <f t="shared" si="39"/>
        <v>0</v>
      </c>
      <c r="AF237" s="129">
        <f t="shared" si="39"/>
        <v>0</v>
      </c>
      <c r="AG237" s="129">
        <f t="shared" si="39"/>
        <v>0</v>
      </c>
      <c r="AH237" s="129">
        <f t="shared" si="39"/>
        <v>0</v>
      </c>
      <c r="AI237" s="129">
        <f t="shared" si="39"/>
        <v>0</v>
      </c>
      <c r="AJ237" s="129">
        <f t="shared" si="39"/>
        <v>0</v>
      </c>
      <c r="AK237" s="129">
        <f t="shared" si="39"/>
        <v>0</v>
      </c>
      <c r="AL237" s="129">
        <f t="shared" ref="AL237:BQ237" si="40">+SUM(AL231:AL236)</f>
        <v>0</v>
      </c>
      <c r="AM237" s="129">
        <f t="shared" si="40"/>
        <v>0</v>
      </c>
      <c r="AN237" s="129">
        <f t="shared" si="40"/>
        <v>0</v>
      </c>
      <c r="AO237" s="129">
        <f t="shared" si="40"/>
        <v>0</v>
      </c>
      <c r="AP237" s="129">
        <f t="shared" si="40"/>
        <v>0</v>
      </c>
      <c r="AQ237" s="129">
        <f t="shared" si="40"/>
        <v>0</v>
      </c>
      <c r="AR237" s="129">
        <f t="shared" si="40"/>
        <v>0</v>
      </c>
      <c r="AS237" s="129">
        <f t="shared" si="40"/>
        <v>0</v>
      </c>
      <c r="AT237" s="129">
        <f t="shared" si="40"/>
        <v>0</v>
      </c>
      <c r="AU237" s="129">
        <f t="shared" si="40"/>
        <v>0</v>
      </c>
      <c r="AV237" s="129">
        <f t="shared" si="40"/>
        <v>0</v>
      </c>
      <c r="AW237" s="129">
        <f t="shared" si="40"/>
        <v>0</v>
      </c>
      <c r="AX237" s="129">
        <f t="shared" si="40"/>
        <v>0</v>
      </c>
      <c r="AY237" s="129">
        <f t="shared" si="40"/>
        <v>0</v>
      </c>
      <c r="AZ237" s="129">
        <f t="shared" si="40"/>
        <v>0</v>
      </c>
      <c r="BA237" s="129">
        <f t="shared" si="40"/>
        <v>0</v>
      </c>
      <c r="BB237" s="129">
        <f t="shared" si="40"/>
        <v>0</v>
      </c>
      <c r="BC237" s="129">
        <f t="shared" si="40"/>
        <v>0</v>
      </c>
      <c r="BD237" s="129">
        <f t="shared" si="40"/>
        <v>0</v>
      </c>
      <c r="BE237" s="129">
        <f t="shared" si="40"/>
        <v>0</v>
      </c>
      <c r="BF237" s="129">
        <f t="shared" si="40"/>
        <v>0</v>
      </c>
      <c r="BG237" s="129">
        <f t="shared" si="40"/>
        <v>0</v>
      </c>
      <c r="BH237" s="129">
        <f t="shared" si="40"/>
        <v>0</v>
      </c>
      <c r="BI237" s="129">
        <f t="shared" si="40"/>
        <v>0</v>
      </c>
      <c r="BJ237" s="129">
        <f t="shared" si="40"/>
        <v>0</v>
      </c>
      <c r="BK237" s="129">
        <f t="shared" si="40"/>
        <v>0</v>
      </c>
      <c r="BL237" s="129">
        <f t="shared" si="40"/>
        <v>0</v>
      </c>
      <c r="BM237" s="129">
        <f t="shared" si="40"/>
        <v>0</v>
      </c>
      <c r="BN237" s="129">
        <f t="shared" si="40"/>
        <v>0</v>
      </c>
      <c r="BO237" s="129">
        <f t="shared" si="40"/>
        <v>0</v>
      </c>
      <c r="BP237" s="129">
        <f t="shared" si="40"/>
        <v>0</v>
      </c>
      <c r="BQ237" s="129">
        <f t="shared" si="40"/>
        <v>0</v>
      </c>
      <c r="BR237" s="129">
        <f t="shared" ref="BR237" si="41">+SUM(BR231:BR236)</f>
        <v>0</v>
      </c>
    </row>
    <row r="238" spans="2:70" x14ac:dyDescent="0.25">
      <c r="B238" s="59"/>
      <c r="C238" s="126" t="s">
        <v>441</v>
      </c>
      <c r="D238" s="60"/>
      <c r="E238" s="59"/>
      <c r="F238" s="61"/>
      <c r="G238" s="129">
        <f>+SUMPRODUCT($F$231:$F$236,G231:G236)</f>
        <v>79356918.871450007</v>
      </c>
      <c r="H238" s="129">
        <f t="shared" ref="H238:AK238" si="42">+SUMPRODUCT($F$231:$F$236,H231:H236)</f>
        <v>0</v>
      </c>
      <c r="I238" s="129">
        <f t="shared" si="42"/>
        <v>0</v>
      </c>
      <c r="J238" s="129">
        <f t="shared" si="42"/>
        <v>0</v>
      </c>
      <c r="K238" s="129">
        <f t="shared" si="42"/>
        <v>0</v>
      </c>
      <c r="L238" s="129">
        <f t="shared" si="42"/>
        <v>0</v>
      </c>
      <c r="M238" s="129">
        <f t="shared" si="42"/>
        <v>0</v>
      </c>
      <c r="N238" s="129">
        <f t="shared" si="42"/>
        <v>0</v>
      </c>
      <c r="O238" s="129">
        <f t="shared" si="42"/>
        <v>0</v>
      </c>
      <c r="P238" s="129">
        <f t="shared" si="42"/>
        <v>0</v>
      </c>
      <c r="Q238" s="129">
        <f t="shared" si="42"/>
        <v>0</v>
      </c>
      <c r="R238" s="129">
        <f t="shared" si="42"/>
        <v>0</v>
      </c>
      <c r="S238" s="129">
        <f t="shared" si="42"/>
        <v>0</v>
      </c>
      <c r="T238" s="129">
        <f t="shared" si="42"/>
        <v>0</v>
      </c>
      <c r="U238" s="129">
        <f t="shared" si="42"/>
        <v>0</v>
      </c>
      <c r="V238" s="129">
        <f t="shared" si="42"/>
        <v>0</v>
      </c>
      <c r="W238" s="129">
        <f t="shared" si="42"/>
        <v>0</v>
      </c>
      <c r="X238" s="129">
        <f t="shared" si="42"/>
        <v>0</v>
      </c>
      <c r="Y238" s="129">
        <f t="shared" si="42"/>
        <v>0</v>
      </c>
      <c r="Z238" s="129">
        <f t="shared" si="42"/>
        <v>0</v>
      </c>
      <c r="AA238" s="129">
        <f t="shared" si="42"/>
        <v>0</v>
      </c>
      <c r="AB238" s="129">
        <f t="shared" si="42"/>
        <v>0</v>
      </c>
      <c r="AC238" s="129">
        <f t="shared" si="42"/>
        <v>0</v>
      </c>
      <c r="AD238" s="129">
        <f t="shared" si="42"/>
        <v>0</v>
      </c>
      <c r="AE238" s="129">
        <f t="shared" si="42"/>
        <v>0</v>
      </c>
      <c r="AF238" s="129">
        <f t="shared" si="42"/>
        <v>0</v>
      </c>
      <c r="AG238" s="129">
        <f t="shared" si="42"/>
        <v>0</v>
      </c>
      <c r="AH238" s="129">
        <f t="shared" si="42"/>
        <v>0</v>
      </c>
      <c r="AI238" s="129">
        <f t="shared" si="42"/>
        <v>0</v>
      </c>
      <c r="AJ238" s="129">
        <f t="shared" si="42"/>
        <v>0</v>
      </c>
      <c r="AK238" s="129">
        <f t="shared" si="42"/>
        <v>0</v>
      </c>
      <c r="AL238" s="129">
        <f t="shared" ref="AL238:BQ238" si="43">+SUMPRODUCT($F$231:$F$236,AL231:AL236)</f>
        <v>0</v>
      </c>
      <c r="AM238" s="129">
        <f t="shared" si="43"/>
        <v>0</v>
      </c>
      <c r="AN238" s="129">
        <f t="shared" si="43"/>
        <v>0</v>
      </c>
      <c r="AO238" s="129">
        <f t="shared" si="43"/>
        <v>0</v>
      </c>
      <c r="AP238" s="129">
        <f t="shared" si="43"/>
        <v>0</v>
      </c>
      <c r="AQ238" s="129">
        <f t="shared" si="43"/>
        <v>0</v>
      </c>
      <c r="AR238" s="129">
        <f t="shared" si="43"/>
        <v>0</v>
      </c>
      <c r="AS238" s="129">
        <f t="shared" si="43"/>
        <v>0</v>
      </c>
      <c r="AT238" s="129">
        <f t="shared" si="43"/>
        <v>0</v>
      </c>
      <c r="AU238" s="129">
        <f t="shared" si="43"/>
        <v>0</v>
      </c>
      <c r="AV238" s="129">
        <f t="shared" si="43"/>
        <v>0</v>
      </c>
      <c r="AW238" s="129">
        <f t="shared" si="43"/>
        <v>0</v>
      </c>
      <c r="AX238" s="129">
        <f t="shared" si="43"/>
        <v>0</v>
      </c>
      <c r="AY238" s="129">
        <f t="shared" si="43"/>
        <v>0</v>
      </c>
      <c r="AZ238" s="129">
        <f t="shared" si="43"/>
        <v>0</v>
      </c>
      <c r="BA238" s="129">
        <f t="shared" si="43"/>
        <v>0</v>
      </c>
      <c r="BB238" s="129">
        <f t="shared" si="43"/>
        <v>0</v>
      </c>
      <c r="BC238" s="129">
        <f t="shared" si="43"/>
        <v>0</v>
      </c>
      <c r="BD238" s="129">
        <f t="shared" si="43"/>
        <v>0</v>
      </c>
      <c r="BE238" s="129">
        <f t="shared" si="43"/>
        <v>0</v>
      </c>
      <c r="BF238" s="129">
        <f t="shared" si="43"/>
        <v>0</v>
      </c>
      <c r="BG238" s="129">
        <f t="shared" si="43"/>
        <v>0</v>
      </c>
      <c r="BH238" s="129">
        <f t="shared" si="43"/>
        <v>0</v>
      </c>
      <c r="BI238" s="129">
        <f t="shared" si="43"/>
        <v>0</v>
      </c>
      <c r="BJ238" s="129">
        <f t="shared" si="43"/>
        <v>0</v>
      </c>
      <c r="BK238" s="129">
        <f t="shared" si="43"/>
        <v>0</v>
      </c>
      <c r="BL238" s="129">
        <f t="shared" si="43"/>
        <v>0</v>
      </c>
      <c r="BM238" s="129">
        <f t="shared" si="43"/>
        <v>0</v>
      </c>
      <c r="BN238" s="129">
        <f t="shared" si="43"/>
        <v>0</v>
      </c>
      <c r="BO238" s="129">
        <f t="shared" si="43"/>
        <v>0</v>
      </c>
      <c r="BP238" s="129">
        <f t="shared" si="43"/>
        <v>0</v>
      </c>
      <c r="BQ238" s="129">
        <f t="shared" si="43"/>
        <v>0</v>
      </c>
      <c r="BR238" s="129">
        <f t="shared" ref="BR238" si="44">+SUMPRODUCT($F$231:$F$236,BR231:BR236)</f>
        <v>0</v>
      </c>
    </row>
    <row r="239" spans="2:70" x14ac:dyDescent="0.25">
      <c r="B239" s="59"/>
      <c r="C239" s="59"/>
      <c r="D239" s="60"/>
      <c r="E239" s="59"/>
      <c r="F239" s="61"/>
      <c r="G239" s="61"/>
      <c r="H239" s="61"/>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row>
    <row r="240" spans="2:70" x14ac:dyDescent="0.25">
      <c r="B240" s="59"/>
      <c r="C240" s="59"/>
      <c r="D240" s="60"/>
      <c r="E240" s="59"/>
      <c r="F240" s="61"/>
      <c r="G240" s="61"/>
      <c r="H240" s="61"/>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row>
    <row r="241" spans="2:70" x14ac:dyDescent="0.25">
      <c r="B241" s="59"/>
      <c r="C241" s="59"/>
      <c r="D241" s="60"/>
      <c r="E241" s="59"/>
      <c r="F241" s="61"/>
      <c r="G241" s="61"/>
      <c r="H241" s="61"/>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row>
    <row r="242" spans="2:70" x14ac:dyDescent="0.25">
      <c r="B242" s="59"/>
      <c r="C242" s="59"/>
      <c r="D242" s="60"/>
      <c r="E242" s="59"/>
      <c r="F242" s="61"/>
      <c r="G242" s="61"/>
      <c r="H242" s="61"/>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row>
    <row r="243" spans="2:70" x14ac:dyDescent="0.25">
      <c r="B243" s="58"/>
      <c r="C243" s="130" t="str">
        <f>+Inventario!C243</f>
        <v>POSTES</v>
      </c>
      <c r="D243" s="131"/>
      <c r="E243" s="58"/>
      <c r="F243" s="132"/>
      <c r="G243" s="132"/>
      <c r="H243" s="132"/>
      <c r="I243" s="58"/>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row>
    <row r="244" spans="2:70" x14ac:dyDescent="0.25">
      <c r="B244" s="59" t="s">
        <v>640</v>
      </c>
      <c r="C244" s="62" t="str">
        <f>+VLOOKUP(B244,'resumen UCAP'!$A$5:$O$329,2,0)</f>
        <v>Mástil 14 mts</v>
      </c>
      <c r="D244" s="63"/>
      <c r="E244" s="63" t="str">
        <f>+VLOOKUP(B244,'resumen UCAP'!$A$5:$O$329,3,0)</f>
        <v>Un</v>
      </c>
      <c r="F244" s="64">
        <f>+VLOOKUP(B244,'resumen UCAP'!$A$5:$O$329,15,0)</f>
        <v>6721802.1826086845</v>
      </c>
      <c r="G244" s="61">
        <v>92</v>
      </c>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f>-'Inversión 1 financiada'!H244</f>
        <v>0</v>
      </c>
      <c r="AM244" s="125">
        <f>-'Inversión 1 financiada'!I244</f>
        <v>0</v>
      </c>
      <c r="AN244" s="125">
        <f>-'Inversión 1 financiada'!J244</f>
        <v>0</v>
      </c>
      <c r="AO244" s="125">
        <f>-'Inversión 1 financiada'!K244</f>
        <v>0</v>
      </c>
      <c r="AP244" s="125">
        <f>-'Inversión 1 financiada'!L244</f>
        <v>0</v>
      </c>
      <c r="AQ244" s="125">
        <f>-'Inversión 1 financiada'!M244</f>
        <v>0</v>
      </c>
      <c r="AR244" s="125">
        <f>-'Inversión 1 financiada'!N244</f>
        <v>0</v>
      </c>
      <c r="AS244" s="125">
        <f>-'Inversión 1 financiada'!O244</f>
        <v>0</v>
      </c>
      <c r="AT244" s="125">
        <f>-'Inversión 1 financiada'!P244</f>
        <v>0</v>
      </c>
      <c r="AU244" s="125">
        <f>-'Inversión 1 financiada'!Q244</f>
        <v>0</v>
      </c>
      <c r="AV244" s="125">
        <f>-'Inversión 1 financiada'!R244</f>
        <v>0</v>
      </c>
      <c r="AW244" s="125">
        <f>-'Inversión 1 financiada'!S244</f>
        <v>0</v>
      </c>
      <c r="AX244" s="125">
        <f>-'Inversión 1 financiada'!T244</f>
        <v>0</v>
      </c>
      <c r="AY244" s="125">
        <f>-'Inversión 1 financiada'!U244</f>
        <v>0</v>
      </c>
      <c r="AZ244" s="125">
        <f>-'Inversión 1 financiada'!V244</f>
        <v>0</v>
      </c>
      <c r="BA244" s="125">
        <f>-'Inversión 1 financiada'!W244</f>
        <v>0</v>
      </c>
      <c r="BB244" s="125">
        <f>-'Inversión 1 financiada'!X244</f>
        <v>0</v>
      </c>
      <c r="BC244" s="125">
        <f>-'Inversión 1 financiada'!Y244</f>
        <v>0</v>
      </c>
      <c r="BD244" s="125">
        <f>-'Inversión 1 financiada'!Z244</f>
        <v>0</v>
      </c>
      <c r="BE244" s="125">
        <f>-'Inversión 1 financiada'!AA244</f>
        <v>0</v>
      </c>
      <c r="BF244" s="125">
        <f>-'Inversión 1 financiada'!AB244</f>
        <v>0</v>
      </c>
      <c r="BG244" s="125">
        <f>-'Inversión 1 financiada'!AC244</f>
        <v>0</v>
      </c>
      <c r="BH244" s="125">
        <f>-'Inversión 1 financiada'!AD244</f>
        <v>0</v>
      </c>
      <c r="BI244" s="125">
        <f>-'Inversión 1 financiada'!AE244</f>
        <v>0</v>
      </c>
      <c r="BJ244" s="125">
        <f>-'Inversión 1 financiada'!AF244</f>
        <v>0</v>
      </c>
      <c r="BK244" s="125">
        <f>-'Inversión 1 financiada'!AG244</f>
        <v>0</v>
      </c>
      <c r="BL244" s="125">
        <f>-'Inversión 1 financiada'!AH244</f>
        <v>0</v>
      </c>
      <c r="BM244" s="125">
        <f>-'Inversión 1 financiada'!AI244</f>
        <v>0</v>
      </c>
      <c r="BN244" s="125">
        <f>-'Inversión 1 financiada'!AJ244</f>
        <v>0</v>
      </c>
      <c r="BO244" s="125">
        <f>-'Inversión 1 financiada'!AK244</f>
        <v>0</v>
      </c>
      <c r="BP244" s="125">
        <f>-'Inversión 1 financiada'!AL244</f>
        <v>0</v>
      </c>
      <c r="BQ244" s="125">
        <f>-'Inversión 1 financiada'!AM244</f>
        <v>0</v>
      </c>
      <c r="BR244" s="125">
        <f>-'Inversión 1 financiada'!AN244</f>
        <v>0</v>
      </c>
    </row>
    <row r="245" spans="2:70"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f>-'Inversión 1 financiada'!H245</f>
        <v>0</v>
      </c>
      <c r="AM245" s="125">
        <f>-'Inversión 1 financiada'!I245</f>
        <v>0</v>
      </c>
      <c r="AN245" s="125">
        <f>-'Inversión 1 financiada'!J245</f>
        <v>0</v>
      </c>
      <c r="AO245" s="125">
        <f>-'Inversión 1 financiada'!K245</f>
        <v>0</v>
      </c>
      <c r="AP245" s="125">
        <f>-'Inversión 1 financiada'!L245</f>
        <v>0</v>
      </c>
      <c r="AQ245" s="125">
        <f>-'Inversión 1 financiada'!M245</f>
        <v>0</v>
      </c>
      <c r="AR245" s="125">
        <f>-'Inversión 1 financiada'!N245</f>
        <v>0</v>
      </c>
      <c r="AS245" s="125">
        <f>-'Inversión 1 financiada'!O245</f>
        <v>0</v>
      </c>
      <c r="AT245" s="125">
        <f>-'Inversión 1 financiada'!P245</f>
        <v>0</v>
      </c>
      <c r="AU245" s="125">
        <f>-'Inversión 1 financiada'!Q245</f>
        <v>0</v>
      </c>
      <c r="AV245" s="125">
        <f>-'Inversión 1 financiada'!R245</f>
        <v>0</v>
      </c>
      <c r="AW245" s="125">
        <f>-'Inversión 1 financiada'!S245</f>
        <v>0</v>
      </c>
      <c r="AX245" s="125">
        <f>-'Inversión 1 financiada'!T245</f>
        <v>0</v>
      </c>
      <c r="AY245" s="125">
        <f>-'Inversión 1 financiada'!U245</f>
        <v>0</v>
      </c>
      <c r="AZ245" s="125">
        <f>-'Inversión 1 financiada'!V245</f>
        <v>0</v>
      </c>
      <c r="BA245" s="125">
        <f>-'Inversión 1 financiada'!W245</f>
        <v>0</v>
      </c>
      <c r="BB245" s="125">
        <f>-'Inversión 1 financiada'!X245</f>
        <v>0</v>
      </c>
      <c r="BC245" s="125">
        <f>-'Inversión 1 financiada'!Y245</f>
        <v>0</v>
      </c>
      <c r="BD245" s="125">
        <f>-'Inversión 1 financiada'!Z245</f>
        <v>0</v>
      </c>
      <c r="BE245" s="125">
        <f>-'Inversión 1 financiada'!AA245</f>
        <v>0</v>
      </c>
      <c r="BF245" s="125">
        <f>-'Inversión 1 financiada'!AB245</f>
        <v>0</v>
      </c>
      <c r="BG245" s="125">
        <f>-'Inversión 1 financiada'!AC245</f>
        <v>0</v>
      </c>
      <c r="BH245" s="125">
        <f>-'Inversión 1 financiada'!AD245</f>
        <v>0</v>
      </c>
      <c r="BI245" s="125">
        <f>-'Inversión 1 financiada'!AE245</f>
        <v>0</v>
      </c>
      <c r="BJ245" s="125">
        <f>-'Inversión 1 financiada'!AF245</f>
        <v>0</v>
      </c>
      <c r="BK245" s="125">
        <f>-'Inversión 1 financiada'!AG245</f>
        <v>0</v>
      </c>
      <c r="BL245" s="125">
        <f>-'Inversión 1 financiada'!AH245</f>
        <v>0</v>
      </c>
      <c r="BM245" s="125">
        <f>-'Inversión 1 financiada'!AI245</f>
        <v>0</v>
      </c>
      <c r="BN245" s="125">
        <f>-'Inversión 1 financiada'!AJ245</f>
        <v>0</v>
      </c>
      <c r="BO245" s="125">
        <f>-'Inversión 1 financiada'!AK245</f>
        <v>0</v>
      </c>
      <c r="BP245" s="125">
        <f>-'Inversión 1 financiada'!AL245</f>
        <v>0</v>
      </c>
      <c r="BQ245" s="125">
        <f>-'Inversión 1 financiada'!AM245</f>
        <v>0</v>
      </c>
      <c r="BR245" s="125">
        <f>-'Inversión 1 financiada'!AN245</f>
        <v>0</v>
      </c>
    </row>
    <row r="246" spans="2:70"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f>-'Inversión 1 financiada'!H246</f>
        <v>0</v>
      </c>
      <c r="AM246" s="125">
        <f>-'Inversión 1 financiada'!I246</f>
        <v>0</v>
      </c>
      <c r="AN246" s="125">
        <f>-'Inversión 1 financiada'!J246</f>
        <v>0</v>
      </c>
      <c r="AO246" s="125">
        <f>-'Inversión 1 financiada'!K246</f>
        <v>0</v>
      </c>
      <c r="AP246" s="125">
        <f>-'Inversión 1 financiada'!L246</f>
        <v>0</v>
      </c>
      <c r="AQ246" s="125">
        <f>-'Inversión 1 financiada'!M246</f>
        <v>0</v>
      </c>
      <c r="AR246" s="125">
        <f>-'Inversión 1 financiada'!N246</f>
        <v>0</v>
      </c>
      <c r="AS246" s="125">
        <f>-'Inversión 1 financiada'!O246</f>
        <v>0</v>
      </c>
      <c r="AT246" s="125">
        <f>-'Inversión 1 financiada'!P246</f>
        <v>0</v>
      </c>
      <c r="AU246" s="125">
        <f>-'Inversión 1 financiada'!Q246</f>
        <v>0</v>
      </c>
      <c r="AV246" s="125">
        <f>-'Inversión 1 financiada'!R246</f>
        <v>0</v>
      </c>
      <c r="AW246" s="125">
        <f>-'Inversión 1 financiada'!S246</f>
        <v>0</v>
      </c>
      <c r="AX246" s="125">
        <f>-'Inversión 1 financiada'!T246</f>
        <v>0</v>
      </c>
      <c r="AY246" s="125">
        <f>-'Inversión 1 financiada'!U246</f>
        <v>0</v>
      </c>
      <c r="AZ246" s="125">
        <f>-'Inversión 1 financiada'!V246</f>
        <v>0</v>
      </c>
      <c r="BA246" s="125">
        <f>-'Inversión 1 financiada'!W246</f>
        <v>0</v>
      </c>
      <c r="BB246" s="125">
        <f>-'Inversión 1 financiada'!X246</f>
        <v>0</v>
      </c>
      <c r="BC246" s="125">
        <f>-'Inversión 1 financiada'!Y246</f>
        <v>0</v>
      </c>
      <c r="BD246" s="125">
        <f>-'Inversión 1 financiada'!Z246</f>
        <v>0</v>
      </c>
      <c r="BE246" s="125">
        <f>-'Inversión 1 financiada'!AA246</f>
        <v>0</v>
      </c>
      <c r="BF246" s="125">
        <f>-'Inversión 1 financiada'!AB246</f>
        <v>0</v>
      </c>
      <c r="BG246" s="125">
        <f>-'Inversión 1 financiada'!AC246</f>
        <v>0</v>
      </c>
      <c r="BH246" s="125">
        <f>-'Inversión 1 financiada'!AD246</f>
        <v>0</v>
      </c>
      <c r="BI246" s="125">
        <f>-'Inversión 1 financiada'!AE246</f>
        <v>0</v>
      </c>
      <c r="BJ246" s="125">
        <f>-'Inversión 1 financiada'!AF246</f>
        <v>0</v>
      </c>
      <c r="BK246" s="125">
        <f>-'Inversión 1 financiada'!AG246</f>
        <v>0</v>
      </c>
      <c r="BL246" s="125">
        <f>-'Inversión 1 financiada'!AH246</f>
        <v>0</v>
      </c>
      <c r="BM246" s="125">
        <f>-'Inversión 1 financiada'!AI246</f>
        <v>0</v>
      </c>
      <c r="BN246" s="125">
        <f>-'Inversión 1 financiada'!AJ246</f>
        <v>0</v>
      </c>
      <c r="BO246" s="125">
        <f>-'Inversión 1 financiada'!AK246</f>
        <v>0</v>
      </c>
      <c r="BP246" s="125">
        <f>-'Inversión 1 financiada'!AL246</f>
        <v>0</v>
      </c>
      <c r="BQ246" s="125">
        <f>-'Inversión 1 financiada'!AM246</f>
        <v>0</v>
      </c>
      <c r="BR246" s="125">
        <f>-'Inversión 1 financiada'!AN246</f>
        <v>0</v>
      </c>
    </row>
    <row r="247" spans="2:70"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f>-'Inversión 1 financiada'!H247</f>
        <v>0</v>
      </c>
      <c r="AM247" s="125">
        <f>-'Inversión 1 financiada'!I247</f>
        <v>0</v>
      </c>
      <c r="AN247" s="125">
        <f>-'Inversión 1 financiada'!J247</f>
        <v>0</v>
      </c>
      <c r="AO247" s="125">
        <f>-'Inversión 1 financiada'!K247</f>
        <v>0</v>
      </c>
      <c r="AP247" s="125">
        <f>-'Inversión 1 financiada'!L247</f>
        <v>0</v>
      </c>
      <c r="AQ247" s="125">
        <f>-'Inversión 1 financiada'!M247</f>
        <v>0</v>
      </c>
      <c r="AR247" s="125">
        <f>-'Inversión 1 financiada'!N247</f>
        <v>0</v>
      </c>
      <c r="AS247" s="125">
        <f>-'Inversión 1 financiada'!O247</f>
        <v>0</v>
      </c>
      <c r="AT247" s="125">
        <f>-'Inversión 1 financiada'!P247</f>
        <v>0</v>
      </c>
      <c r="AU247" s="125">
        <f>-'Inversión 1 financiada'!Q247</f>
        <v>0</v>
      </c>
      <c r="AV247" s="125">
        <f>-'Inversión 1 financiada'!R247</f>
        <v>0</v>
      </c>
      <c r="AW247" s="125">
        <f>-'Inversión 1 financiada'!S247</f>
        <v>0</v>
      </c>
      <c r="AX247" s="125">
        <f>-'Inversión 1 financiada'!T247</f>
        <v>0</v>
      </c>
      <c r="AY247" s="125">
        <f>-'Inversión 1 financiada'!U247</f>
        <v>0</v>
      </c>
      <c r="AZ247" s="125">
        <f>-'Inversión 1 financiada'!V247</f>
        <v>0</v>
      </c>
      <c r="BA247" s="125">
        <f>-'Inversión 1 financiada'!W247</f>
        <v>0</v>
      </c>
      <c r="BB247" s="125">
        <f>-'Inversión 1 financiada'!X247</f>
        <v>0</v>
      </c>
      <c r="BC247" s="125">
        <f>-'Inversión 1 financiada'!Y247</f>
        <v>0</v>
      </c>
      <c r="BD247" s="125">
        <f>-'Inversión 1 financiada'!Z247</f>
        <v>0</v>
      </c>
      <c r="BE247" s="125">
        <f>-'Inversión 1 financiada'!AA247</f>
        <v>0</v>
      </c>
      <c r="BF247" s="125">
        <f>-'Inversión 1 financiada'!AB247</f>
        <v>0</v>
      </c>
      <c r="BG247" s="125">
        <f>-'Inversión 1 financiada'!AC247</f>
        <v>0</v>
      </c>
      <c r="BH247" s="125">
        <f>-'Inversión 1 financiada'!AD247</f>
        <v>0</v>
      </c>
      <c r="BI247" s="125">
        <f>-'Inversión 1 financiada'!AE247</f>
        <v>0</v>
      </c>
      <c r="BJ247" s="125">
        <f>-'Inversión 1 financiada'!AF247</f>
        <v>0</v>
      </c>
      <c r="BK247" s="125">
        <f>-'Inversión 1 financiada'!AG247</f>
        <v>0</v>
      </c>
      <c r="BL247" s="125">
        <f>-'Inversión 1 financiada'!AH247</f>
        <v>0</v>
      </c>
      <c r="BM247" s="125">
        <f>-'Inversión 1 financiada'!AI247</f>
        <v>0</v>
      </c>
      <c r="BN247" s="125">
        <f>-'Inversión 1 financiada'!AJ247</f>
        <v>0</v>
      </c>
      <c r="BO247" s="125">
        <f>-'Inversión 1 financiada'!AK247</f>
        <v>0</v>
      </c>
      <c r="BP247" s="125">
        <f>-'Inversión 1 financiada'!AL247</f>
        <v>0</v>
      </c>
      <c r="BQ247" s="125">
        <f>-'Inversión 1 financiada'!AM247</f>
        <v>0</v>
      </c>
      <c r="BR247" s="125">
        <f>-'Inversión 1 financiada'!AN247</f>
        <v>0</v>
      </c>
    </row>
    <row r="248" spans="2:70" x14ac:dyDescent="0.25">
      <c r="B248" s="59" t="s">
        <v>644</v>
      </c>
      <c r="C248" s="62" t="str">
        <f>+VLOOKUP(B248,'resumen UCAP'!$A$5:$O$329,2,0)</f>
        <v>Poste concreto 14 m</v>
      </c>
      <c r="D248" s="63"/>
      <c r="E248" s="63" t="str">
        <f>+VLOOKUP(B248,'resumen UCAP'!$A$5:$O$329,3,0)</f>
        <v>Un</v>
      </c>
      <c r="F248" s="64">
        <f>+VLOOKUP(B248,'resumen UCAP'!$A$5:$O$329,15,0)</f>
        <v>1450000</v>
      </c>
      <c r="G248" s="61">
        <v>5</v>
      </c>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f>-'Inversión 1 financiada'!H248</f>
        <v>0</v>
      </c>
      <c r="AM248" s="125">
        <f>-'Inversión 1 financiada'!I248</f>
        <v>0</v>
      </c>
      <c r="AN248" s="125">
        <f>-'Inversión 1 financiada'!J248</f>
        <v>0</v>
      </c>
      <c r="AO248" s="125">
        <f>-'Inversión 1 financiada'!K248</f>
        <v>0</v>
      </c>
      <c r="AP248" s="125">
        <f>-'Inversión 1 financiada'!L248</f>
        <v>0</v>
      </c>
      <c r="AQ248" s="125">
        <f>-'Inversión 1 financiada'!M248</f>
        <v>0</v>
      </c>
      <c r="AR248" s="125">
        <f>-'Inversión 1 financiada'!N248</f>
        <v>0</v>
      </c>
      <c r="AS248" s="125">
        <f>-'Inversión 1 financiada'!O248</f>
        <v>0</v>
      </c>
      <c r="AT248" s="125">
        <f>-'Inversión 1 financiada'!P248</f>
        <v>0</v>
      </c>
      <c r="AU248" s="125">
        <f>-'Inversión 1 financiada'!Q248</f>
        <v>0</v>
      </c>
      <c r="AV248" s="125">
        <f>-'Inversión 1 financiada'!R248</f>
        <v>0</v>
      </c>
      <c r="AW248" s="125">
        <f>-'Inversión 1 financiada'!S248</f>
        <v>0</v>
      </c>
      <c r="AX248" s="125">
        <f>-'Inversión 1 financiada'!T248</f>
        <v>0</v>
      </c>
      <c r="AY248" s="125">
        <f>-'Inversión 1 financiada'!U248</f>
        <v>0</v>
      </c>
      <c r="AZ248" s="125">
        <f>-'Inversión 1 financiada'!V248</f>
        <v>0</v>
      </c>
      <c r="BA248" s="125">
        <f>-'Inversión 1 financiada'!W248</f>
        <v>0</v>
      </c>
      <c r="BB248" s="125">
        <f>-'Inversión 1 financiada'!X248</f>
        <v>0</v>
      </c>
      <c r="BC248" s="125">
        <f>-'Inversión 1 financiada'!Y248</f>
        <v>0</v>
      </c>
      <c r="BD248" s="125">
        <f>-'Inversión 1 financiada'!Z248</f>
        <v>0</v>
      </c>
      <c r="BE248" s="125">
        <f>-'Inversión 1 financiada'!AA248</f>
        <v>0</v>
      </c>
      <c r="BF248" s="125">
        <f>-'Inversión 1 financiada'!AB248</f>
        <v>0</v>
      </c>
      <c r="BG248" s="125">
        <f>-'Inversión 1 financiada'!AC248</f>
        <v>0</v>
      </c>
      <c r="BH248" s="125">
        <f>-'Inversión 1 financiada'!AD248</f>
        <v>0</v>
      </c>
      <c r="BI248" s="125">
        <f>-'Inversión 1 financiada'!AE248</f>
        <v>0</v>
      </c>
      <c r="BJ248" s="125">
        <f>-'Inversión 1 financiada'!AF248</f>
        <v>0</v>
      </c>
      <c r="BK248" s="125">
        <f>-'Inversión 1 financiada'!AG248</f>
        <v>0</v>
      </c>
      <c r="BL248" s="125">
        <f>-'Inversión 1 financiada'!AH248</f>
        <v>0</v>
      </c>
      <c r="BM248" s="125">
        <f>-'Inversión 1 financiada'!AI248</f>
        <v>0</v>
      </c>
      <c r="BN248" s="125">
        <f>-'Inversión 1 financiada'!AJ248</f>
        <v>0</v>
      </c>
      <c r="BO248" s="125">
        <f>-'Inversión 1 financiada'!AK248</f>
        <v>0</v>
      </c>
      <c r="BP248" s="125">
        <f>-'Inversión 1 financiada'!AL248</f>
        <v>0</v>
      </c>
      <c r="BQ248" s="125">
        <f>-'Inversión 1 financiada'!AM248</f>
        <v>0</v>
      </c>
      <c r="BR248" s="125">
        <f>-'Inversión 1 financiada'!AN248</f>
        <v>0</v>
      </c>
    </row>
    <row r="249" spans="2:70"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f>-'Inversión 1 financiada'!H249</f>
        <v>0</v>
      </c>
      <c r="AM249" s="125">
        <f>-'Inversión 1 financiada'!I249</f>
        <v>0</v>
      </c>
      <c r="AN249" s="125">
        <f>-'Inversión 1 financiada'!J249</f>
        <v>0</v>
      </c>
      <c r="AO249" s="125">
        <f>-'Inversión 1 financiada'!K249</f>
        <v>0</v>
      </c>
      <c r="AP249" s="125">
        <f>-'Inversión 1 financiada'!L249</f>
        <v>0</v>
      </c>
      <c r="AQ249" s="125">
        <f>-'Inversión 1 financiada'!M249</f>
        <v>0</v>
      </c>
      <c r="AR249" s="125">
        <f>-'Inversión 1 financiada'!N249</f>
        <v>0</v>
      </c>
      <c r="AS249" s="125">
        <f>-'Inversión 1 financiada'!O249</f>
        <v>0</v>
      </c>
      <c r="AT249" s="125">
        <f>-'Inversión 1 financiada'!P249</f>
        <v>0</v>
      </c>
      <c r="AU249" s="125">
        <f>-'Inversión 1 financiada'!Q249</f>
        <v>0</v>
      </c>
      <c r="AV249" s="125">
        <f>-'Inversión 1 financiada'!R249</f>
        <v>0</v>
      </c>
      <c r="AW249" s="125">
        <f>-'Inversión 1 financiada'!S249</f>
        <v>0</v>
      </c>
      <c r="AX249" s="125">
        <f>-'Inversión 1 financiada'!T249</f>
        <v>0</v>
      </c>
      <c r="AY249" s="125">
        <f>-'Inversión 1 financiada'!U249</f>
        <v>0</v>
      </c>
      <c r="AZ249" s="125">
        <f>-'Inversión 1 financiada'!V249</f>
        <v>0</v>
      </c>
      <c r="BA249" s="125">
        <f>-'Inversión 1 financiada'!W249</f>
        <v>0</v>
      </c>
      <c r="BB249" s="125">
        <f>-'Inversión 1 financiada'!X249</f>
        <v>0</v>
      </c>
      <c r="BC249" s="125">
        <f>-'Inversión 1 financiada'!Y249</f>
        <v>0</v>
      </c>
      <c r="BD249" s="125">
        <f>-'Inversión 1 financiada'!Z249</f>
        <v>0</v>
      </c>
      <c r="BE249" s="125">
        <f>-'Inversión 1 financiada'!AA249</f>
        <v>0</v>
      </c>
      <c r="BF249" s="125">
        <f>-'Inversión 1 financiada'!AB249</f>
        <v>0</v>
      </c>
      <c r="BG249" s="125">
        <f>-'Inversión 1 financiada'!AC249</f>
        <v>0</v>
      </c>
      <c r="BH249" s="125">
        <f>-'Inversión 1 financiada'!AD249</f>
        <v>0</v>
      </c>
      <c r="BI249" s="125">
        <f>-'Inversión 1 financiada'!AE249</f>
        <v>0</v>
      </c>
      <c r="BJ249" s="125">
        <f>-'Inversión 1 financiada'!AF249</f>
        <v>0</v>
      </c>
      <c r="BK249" s="125">
        <f>-'Inversión 1 financiada'!AG249</f>
        <v>0</v>
      </c>
      <c r="BL249" s="125">
        <f>-'Inversión 1 financiada'!AH249</f>
        <v>0</v>
      </c>
      <c r="BM249" s="125">
        <f>-'Inversión 1 financiada'!AI249</f>
        <v>0</v>
      </c>
      <c r="BN249" s="125">
        <f>-'Inversión 1 financiada'!AJ249</f>
        <v>0</v>
      </c>
      <c r="BO249" s="125">
        <f>-'Inversión 1 financiada'!AK249</f>
        <v>0</v>
      </c>
      <c r="BP249" s="125">
        <f>-'Inversión 1 financiada'!AL249</f>
        <v>0</v>
      </c>
      <c r="BQ249" s="125">
        <f>-'Inversión 1 financiada'!AM249</f>
        <v>0</v>
      </c>
      <c r="BR249" s="125">
        <f>-'Inversión 1 financiada'!AN249</f>
        <v>0</v>
      </c>
    </row>
    <row r="250" spans="2:70"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f>-'Inversión 1 financiada'!H250</f>
        <v>0</v>
      </c>
      <c r="AM250" s="125">
        <f>-'Inversión 1 financiada'!I250</f>
        <v>0</v>
      </c>
      <c r="AN250" s="125">
        <f>-'Inversión 1 financiada'!J250</f>
        <v>0</v>
      </c>
      <c r="AO250" s="125">
        <f>-'Inversión 1 financiada'!K250</f>
        <v>0</v>
      </c>
      <c r="AP250" s="125">
        <f>-'Inversión 1 financiada'!L250</f>
        <v>0</v>
      </c>
      <c r="AQ250" s="125">
        <f>-'Inversión 1 financiada'!M250</f>
        <v>0</v>
      </c>
      <c r="AR250" s="125">
        <f>-'Inversión 1 financiada'!N250</f>
        <v>0</v>
      </c>
      <c r="AS250" s="125">
        <f>-'Inversión 1 financiada'!O250</f>
        <v>0</v>
      </c>
      <c r="AT250" s="125">
        <f>-'Inversión 1 financiada'!P250</f>
        <v>0</v>
      </c>
      <c r="AU250" s="125">
        <f>-'Inversión 1 financiada'!Q250</f>
        <v>0</v>
      </c>
      <c r="AV250" s="125">
        <f>-'Inversión 1 financiada'!R250</f>
        <v>0</v>
      </c>
      <c r="AW250" s="125">
        <f>-'Inversión 1 financiada'!S250</f>
        <v>0</v>
      </c>
      <c r="AX250" s="125">
        <f>-'Inversión 1 financiada'!T250</f>
        <v>0</v>
      </c>
      <c r="AY250" s="125">
        <f>-'Inversión 1 financiada'!U250</f>
        <v>0</v>
      </c>
      <c r="AZ250" s="125">
        <f>-'Inversión 1 financiada'!V250</f>
        <v>0</v>
      </c>
      <c r="BA250" s="125">
        <f>-'Inversión 1 financiada'!W250</f>
        <v>0</v>
      </c>
      <c r="BB250" s="125">
        <f>-'Inversión 1 financiada'!X250</f>
        <v>0</v>
      </c>
      <c r="BC250" s="125">
        <f>-'Inversión 1 financiada'!Y250</f>
        <v>0</v>
      </c>
      <c r="BD250" s="125">
        <f>-'Inversión 1 financiada'!Z250</f>
        <v>0</v>
      </c>
      <c r="BE250" s="125">
        <f>-'Inversión 1 financiada'!AA250</f>
        <v>0</v>
      </c>
      <c r="BF250" s="125">
        <f>-'Inversión 1 financiada'!AB250</f>
        <v>0</v>
      </c>
      <c r="BG250" s="125">
        <f>-'Inversión 1 financiada'!AC250</f>
        <v>0</v>
      </c>
      <c r="BH250" s="125">
        <f>-'Inversión 1 financiada'!AD250</f>
        <v>0</v>
      </c>
      <c r="BI250" s="125">
        <f>-'Inversión 1 financiada'!AE250</f>
        <v>0</v>
      </c>
      <c r="BJ250" s="125">
        <f>-'Inversión 1 financiada'!AF250</f>
        <v>0</v>
      </c>
      <c r="BK250" s="125">
        <f>-'Inversión 1 financiada'!AG250</f>
        <v>0</v>
      </c>
      <c r="BL250" s="125">
        <f>-'Inversión 1 financiada'!AH250</f>
        <v>0</v>
      </c>
      <c r="BM250" s="125">
        <f>-'Inversión 1 financiada'!AI250</f>
        <v>0</v>
      </c>
      <c r="BN250" s="125">
        <f>-'Inversión 1 financiada'!AJ250</f>
        <v>0</v>
      </c>
      <c r="BO250" s="125">
        <f>-'Inversión 1 financiada'!AK250</f>
        <v>0</v>
      </c>
      <c r="BP250" s="125">
        <f>-'Inversión 1 financiada'!AL250</f>
        <v>0</v>
      </c>
      <c r="BQ250" s="125">
        <f>-'Inversión 1 financiada'!AM250</f>
        <v>0</v>
      </c>
      <c r="BR250" s="125">
        <f>-'Inversión 1 financiada'!AN250</f>
        <v>0</v>
      </c>
    </row>
    <row r="251" spans="2:70"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f>-'Inversión 1 financiada'!H251</f>
        <v>0</v>
      </c>
      <c r="AM251" s="125">
        <f>-'Inversión 1 financiada'!I251</f>
        <v>0</v>
      </c>
      <c r="AN251" s="125">
        <f>-'Inversión 1 financiada'!J251</f>
        <v>0</v>
      </c>
      <c r="AO251" s="125">
        <f>-'Inversión 1 financiada'!K251</f>
        <v>0</v>
      </c>
      <c r="AP251" s="125">
        <f>-'Inversión 1 financiada'!L251</f>
        <v>0</v>
      </c>
      <c r="AQ251" s="125">
        <f>-'Inversión 1 financiada'!M251</f>
        <v>0</v>
      </c>
      <c r="AR251" s="125">
        <f>-'Inversión 1 financiada'!N251</f>
        <v>0</v>
      </c>
      <c r="AS251" s="125">
        <f>-'Inversión 1 financiada'!O251</f>
        <v>0</v>
      </c>
      <c r="AT251" s="125">
        <f>-'Inversión 1 financiada'!P251</f>
        <v>0</v>
      </c>
      <c r="AU251" s="125">
        <f>-'Inversión 1 financiada'!Q251</f>
        <v>0</v>
      </c>
      <c r="AV251" s="125">
        <f>-'Inversión 1 financiada'!R251</f>
        <v>0</v>
      </c>
      <c r="AW251" s="125">
        <f>-'Inversión 1 financiada'!S251</f>
        <v>0</v>
      </c>
      <c r="AX251" s="125">
        <f>-'Inversión 1 financiada'!T251</f>
        <v>0</v>
      </c>
      <c r="AY251" s="125">
        <f>-'Inversión 1 financiada'!U251</f>
        <v>0</v>
      </c>
      <c r="AZ251" s="125">
        <f>-'Inversión 1 financiada'!V251</f>
        <v>0</v>
      </c>
      <c r="BA251" s="125">
        <f>-'Inversión 1 financiada'!W251</f>
        <v>0</v>
      </c>
      <c r="BB251" s="125">
        <f>-'Inversión 1 financiada'!X251</f>
        <v>0</v>
      </c>
      <c r="BC251" s="125">
        <f>-'Inversión 1 financiada'!Y251</f>
        <v>0</v>
      </c>
      <c r="BD251" s="125">
        <f>-'Inversión 1 financiada'!Z251</f>
        <v>0</v>
      </c>
      <c r="BE251" s="125">
        <f>-'Inversión 1 financiada'!AA251</f>
        <v>0</v>
      </c>
      <c r="BF251" s="125">
        <f>-'Inversión 1 financiada'!AB251</f>
        <v>0</v>
      </c>
      <c r="BG251" s="125">
        <f>-'Inversión 1 financiada'!AC251</f>
        <v>0</v>
      </c>
      <c r="BH251" s="125">
        <f>-'Inversión 1 financiada'!AD251</f>
        <v>0</v>
      </c>
      <c r="BI251" s="125">
        <f>-'Inversión 1 financiada'!AE251</f>
        <v>0</v>
      </c>
      <c r="BJ251" s="125">
        <f>-'Inversión 1 financiada'!AF251</f>
        <v>0</v>
      </c>
      <c r="BK251" s="125">
        <f>-'Inversión 1 financiada'!AG251</f>
        <v>0</v>
      </c>
      <c r="BL251" s="125">
        <f>-'Inversión 1 financiada'!AH251</f>
        <v>0</v>
      </c>
      <c r="BM251" s="125">
        <f>-'Inversión 1 financiada'!AI251</f>
        <v>0</v>
      </c>
      <c r="BN251" s="125">
        <f>-'Inversión 1 financiada'!AJ251</f>
        <v>0</v>
      </c>
      <c r="BO251" s="125">
        <f>-'Inversión 1 financiada'!AK251</f>
        <v>0</v>
      </c>
      <c r="BP251" s="125">
        <f>-'Inversión 1 financiada'!AL251</f>
        <v>0</v>
      </c>
      <c r="BQ251" s="125">
        <f>-'Inversión 1 financiada'!AM251</f>
        <v>0</v>
      </c>
      <c r="BR251" s="125">
        <f>-'Inversión 1 financiada'!AN251</f>
        <v>0</v>
      </c>
    </row>
    <row r="252" spans="2:70"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f>-'Inversión 1 financiada'!H252</f>
        <v>0</v>
      </c>
      <c r="AM252" s="125">
        <f>-'Inversión 1 financiada'!I252</f>
        <v>0</v>
      </c>
      <c r="AN252" s="125">
        <f>-'Inversión 1 financiada'!J252</f>
        <v>0</v>
      </c>
      <c r="AO252" s="125">
        <f>-'Inversión 1 financiada'!K252</f>
        <v>0</v>
      </c>
      <c r="AP252" s="125">
        <f>-'Inversión 1 financiada'!L252</f>
        <v>0</v>
      </c>
      <c r="AQ252" s="125">
        <f>-'Inversión 1 financiada'!M252</f>
        <v>0</v>
      </c>
      <c r="AR252" s="125">
        <f>-'Inversión 1 financiada'!N252</f>
        <v>0</v>
      </c>
      <c r="AS252" s="125">
        <f>-'Inversión 1 financiada'!O252</f>
        <v>0</v>
      </c>
      <c r="AT252" s="125">
        <f>-'Inversión 1 financiada'!P252</f>
        <v>0</v>
      </c>
      <c r="AU252" s="125">
        <f>-'Inversión 1 financiada'!Q252</f>
        <v>0</v>
      </c>
      <c r="AV252" s="125">
        <f>-'Inversión 1 financiada'!R252</f>
        <v>0</v>
      </c>
      <c r="AW252" s="125">
        <f>-'Inversión 1 financiada'!S252</f>
        <v>0</v>
      </c>
      <c r="AX252" s="125">
        <f>-'Inversión 1 financiada'!T252</f>
        <v>0</v>
      </c>
      <c r="AY252" s="125">
        <f>-'Inversión 1 financiada'!U252</f>
        <v>0</v>
      </c>
      <c r="AZ252" s="125">
        <f>-'Inversión 1 financiada'!V252</f>
        <v>0</v>
      </c>
      <c r="BA252" s="125">
        <f>-'Inversión 1 financiada'!W252</f>
        <v>0</v>
      </c>
      <c r="BB252" s="125">
        <f>-'Inversión 1 financiada'!X252</f>
        <v>0</v>
      </c>
      <c r="BC252" s="125">
        <f>-'Inversión 1 financiada'!Y252</f>
        <v>0</v>
      </c>
      <c r="BD252" s="125">
        <f>-'Inversión 1 financiada'!Z252</f>
        <v>0</v>
      </c>
      <c r="BE252" s="125">
        <f>-'Inversión 1 financiada'!AA252</f>
        <v>0</v>
      </c>
      <c r="BF252" s="125">
        <f>-'Inversión 1 financiada'!AB252</f>
        <v>0</v>
      </c>
      <c r="BG252" s="125">
        <f>-'Inversión 1 financiada'!AC252</f>
        <v>0</v>
      </c>
      <c r="BH252" s="125">
        <f>-'Inversión 1 financiada'!AD252</f>
        <v>0</v>
      </c>
      <c r="BI252" s="125">
        <f>-'Inversión 1 financiada'!AE252</f>
        <v>0</v>
      </c>
      <c r="BJ252" s="125">
        <f>-'Inversión 1 financiada'!AF252</f>
        <v>0</v>
      </c>
      <c r="BK252" s="125">
        <f>-'Inversión 1 financiada'!AG252</f>
        <v>0</v>
      </c>
      <c r="BL252" s="125">
        <f>-'Inversión 1 financiada'!AH252</f>
        <v>0</v>
      </c>
      <c r="BM252" s="125">
        <f>-'Inversión 1 financiada'!AI252</f>
        <v>0</v>
      </c>
      <c r="BN252" s="125">
        <f>-'Inversión 1 financiada'!AJ252</f>
        <v>0</v>
      </c>
      <c r="BO252" s="125">
        <f>-'Inversión 1 financiada'!AK252</f>
        <v>0</v>
      </c>
      <c r="BP252" s="125">
        <f>-'Inversión 1 financiada'!AL252</f>
        <v>0</v>
      </c>
      <c r="BQ252" s="125">
        <f>-'Inversión 1 financiada'!AM252</f>
        <v>0</v>
      </c>
      <c r="BR252" s="125">
        <f>-'Inversión 1 financiada'!AN252</f>
        <v>0</v>
      </c>
    </row>
    <row r="253" spans="2:70"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f>-'Inversión 1 financiada'!H253</f>
        <v>0</v>
      </c>
      <c r="AM253" s="125">
        <f>-'Inversión 1 financiada'!I253</f>
        <v>0</v>
      </c>
      <c r="AN253" s="125">
        <f>-'Inversión 1 financiada'!J253</f>
        <v>0</v>
      </c>
      <c r="AO253" s="125">
        <f>-'Inversión 1 financiada'!K253</f>
        <v>0</v>
      </c>
      <c r="AP253" s="125">
        <f>-'Inversión 1 financiada'!L253</f>
        <v>0</v>
      </c>
      <c r="AQ253" s="125">
        <f>-'Inversión 1 financiada'!M253</f>
        <v>0</v>
      </c>
      <c r="AR253" s="125">
        <f>-'Inversión 1 financiada'!N253</f>
        <v>0</v>
      </c>
      <c r="AS253" s="125">
        <f>-'Inversión 1 financiada'!O253</f>
        <v>0</v>
      </c>
      <c r="AT253" s="125">
        <f>-'Inversión 1 financiada'!P253</f>
        <v>0</v>
      </c>
      <c r="AU253" s="125">
        <f>-'Inversión 1 financiada'!Q253</f>
        <v>0</v>
      </c>
      <c r="AV253" s="125">
        <f>-'Inversión 1 financiada'!R253</f>
        <v>0</v>
      </c>
      <c r="AW253" s="125">
        <f>-'Inversión 1 financiada'!S253</f>
        <v>0</v>
      </c>
      <c r="AX253" s="125">
        <f>-'Inversión 1 financiada'!T253</f>
        <v>0</v>
      </c>
      <c r="AY253" s="125">
        <f>-'Inversión 1 financiada'!U253</f>
        <v>0</v>
      </c>
      <c r="AZ253" s="125">
        <f>-'Inversión 1 financiada'!V253</f>
        <v>0</v>
      </c>
      <c r="BA253" s="125">
        <f>-'Inversión 1 financiada'!W253</f>
        <v>0</v>
      </c>
      <c r="BB253" s="125">
        <f>-'Inversión 1 financiada'!X253</f>
        <v>0</v>
      </c>
      <c r="BC253" s="125">
        <f>-'Inversión 1 financiada'!Y253</f>
        <v>0</v>
      </c>
      <c r="BD253" s="125">
        <f>-'Inversión 1 financiada'!Z253</f>
        <v>0</v>
      </c>
      <c r="BE253" s="125">
        <f>-'Inversión 1 financiada'!AA253</f>
        <v>0</v>
      </c>
      <c r="BF253" s="125">
        <f>-'Inversión 1 financiada'!AB253</f>
        <v>0</v>
      </c>
      <c r="BG253" s="125">
        <f>-'Inversión 1 financiada'!AC253</f>
        <v>0</v>
      </c>
      <c r="BH253" s="125">
        <f>-'Inversión 1 financiada'!AD253</f>
        <v>0</v>
      </c>
      <c r="BI253" s="125">
        <f>-'Inversión 1 financiada'!AE253</f>
        <v>0</v>
      </c>
      <c r="BJ253" s="125">
        <f>-'Inversión 1 financiada'!AF253</f>
        <v>0</v>
      </c>
      <c r="BK253" s="125">
        <f>-'Inversión 1 financiada'!AG253</f>
        <v>0</v>
      </c>
      <c r="BL253" s="125">
        <f>-'Inversión 1 financiada'!AH253</f>
        <v>0</v>
      </c>
      <c r="BM253" s="125">
        <f>-'Inversión 1 financiada'!AI253</f>
        <v>0</v>
      </c>
      <c r="BN253" s="125">
        <f>-'Inversión 1 financiada'!AJ253</f>
        <v>0</v>
      </c>
      <c r="BO253" s="125">
        <f>-'Inversión 1 financiada'!AK253</f>
        <v>0</v>
      </c>
      <c r="BP253" s="125">
        <f>-'Inversión 1 financiada'!AL253</f>
        <v>0</v>
      </c>
      <c r="BQ253" s="125">
        <f>-'Inversión 1 financiada'!AM253</f>
        <v>0</v>
      </c>
      <c r="BR253" s="125">
        <f>-'Inversión 1 financiada'!AN253</f>
        <v>0</v>
      </c>
    </row>
    <row r="254" spans="2:70"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f>-'Inversión 1 financiada'!H254</f>
        <v>0</v>
      </c>
      <c r="AM254" s="125">
        <f>-'Inversión 1 financiada'!I254</f>
        <v>0</v>
      </c>
      <c r="AN254" s="125">
        <f>-'Inversión 1 financiada'!J254</f>
        <v>0</v>
      </c>
      <c r="AO254" s="125">
        <f>-'Inversión 1 financiada'!K254</f>
        <v>0</v>
      </c>
      <c r="AP254" s="125">
        <f>-'Inversión 1 financiada'!L254</f>
        <v>0</v>
      </c>
      <c r="AQ254" s="125">
        <f>-'Inversión 1 financiada'!M254</f>
        <v>0</v>
      </c>
      <c r="AR254" s="125">
        <f>-'Inversión 1 financiada'!N254</f>
        <v>0</v>
      </c>
      <c r="AS254" s="125">
        <f>-'Inversión 1 financiada'!O254</f>
        <v>0</v>
      </c>
      <c r="AT254" s="125">
        <f>-'Inversión 1 financiada'!P254</f>
        <v>0</v>
      </c>
      <c r="AU254" s="125">
        <f>-'Inversión 1 financiada'!Q254</f>
        <v>0</v>
      </c>
      <c r="AV254" s="125">
        <f>-'Inversión 1 financiada'!R254</f>
        <v>0</v>
      </c>
      <c r="AW254" s="125">
        <f>-'Inversión 1 financiada'!S254</f>
        <v>0</v>
      </c>
      <c r="AX254" s="125">
        <f>-'Inversión 1 financiada'!T254</f>
        <v>0</v>
      </c>
      <c r="AY254" s="125">
        <f>-'Inversión 1 financiada'!U254</f>
        <v>0</v>
      </c>
      <c r="AZ254" s="125">
        <f>-'Inversión 1 financiada'!V254</f>
        <v>0</v>
      </c>
      <c r="BA254" s="125">
        <f>-'Inversión 1 financiada'!W254</f>
        <v>0</v>
      </c>
      <c r="BB254" s="125">
        <f>-'Inversión 1 financiada'!X254</f>
        <v>0</v>
      </c>
      <c r="BC254" s="125">
        <f>-'Inversión 1 financiada'!Y254</f>
        <v>0</v>
      </c>
      <c r="BD254" s="125">
        <f>-'Inversión 1 financiada'!Z254</f>
        <v>0</v>
      </c>
      <c r="BE254" s="125">
        <f>-'Inversión 1 financiada'!AA254</f>
        <v>0</v>
      </c>
      <c r="BF254" s="125">
        <f>-'Inversión 1 financiada'!AB254</f>
        <v>0</v>
      </c>
      <c r="BG254" s="125">
        <f>-'Inversión 1 financiada'!AC254</f>
        <v>0</v>
      </c>
      <c r="BH254" s="125">
        <f>-'Inversión 1 financiada'!AD254</f>
        <v>0</v>
      </c>
      <c r="BI254" s="125">
        <f>-'Inversión 1 financiada'!AE254</f>
        <v>0</v>
      </c>
      <c r="BJ254" s="125">
        <f>-'Inversión 1 financiada'!AF254</f>
        <v>0</v>
      </c>
      <c r="BK254" s="125">
        <f>-'Inversión 1 financiada'!AG254</f>
        <v>0</v>
      </c>
      <c r="BL254" s="125">
        <f>-'Inversión 1 financiada'!AH254</f>
        <v>0</v>
      </c>
      <c r="BM254" s="125">
        <f>-'Inversión 1 financiada'!AI254</f>
        <v>0</v>
      </c>
      <c r="BN254" s="125">
        <f>-'Inversión 1 financiada'!AJ254</f>
        <v>0</v>
      </c>
      <c r="BO254" s="125">
        <f>-'Inversión 1 financiada'!AK254</f>
        <v>0</v>
      </c>
      <c r="BP254" s="125">
        <f>-'Inversión 1 financiada'!AL254</f>
        <v>0</v>
      </c>
      <c r="BQ254" s="125">
        <f>-'Inversión 1 financiada'!AM254</f>
        <v>0</v>
      </c>
      <c r="BR254" s="125">
        <f>-'Inversión 1 financiada'!AN254</f>
        <v>0</v>
      </c>
    </row>
    <row r="255" spans="2:70"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f>-'Inversión 1 financiada'!H255</f>
        <v>0</v>
      </c>
      <c r="AM255" s="125">
        <f>-'Inversión 1 financiada'!I255</f>
        <v>0</v>
      </c>
      <c r="AN255" s="125">
        <f>-'Inversión 1 financiada'!J255</f>
        <v>0</v>
      </c>
      <c r="AO255" s="125">
        <f>-'Inversión 1 financiada'!K255</f>
        <v>0</v>
      </c>
      <c r="AP255" s="125">
        <f>-'Inversión 1 financiada'!L255</f>
        <v>0</v>
      </c>
      <c r="AQ255" s="125">
        <f>-'Inversión 1 financiada'!M255</f>
        <v>0</v>
      </c>
      <c r="AR255" s="125">
        <f>-'Inversión 1 financiada'!N255</f>
        <v>0</v>
      </c>
      <c r="AS255" s="125">
        <f>-'Inversión 1 financiada'!O255</f>
        <v>0</v>
      </c>
      <c r="AT255" s="125">
        <f>-'Inversión 1 financiada'!P255</f>
        <v>0</v>
      </c>
      <c r="AU255" s="125">
        <f>-'Inversión 1 financiada'!Q255</f>
        <v>0</v>
      </c>
      <c r="AV255" s="125">
        <f>-'Inversión 1 financiada'!R255</f>
        <v>0</v>
      </c>
      <c r="AW255" s="125">
        <f>-'Inversión 1 financiada'!S255</f>
        <v>0</v>
      </c>
      <c r="AX255" s="125">
        <f>-'Inversión 1 financiada'!T255</f>
        <v>0</v>
      </c>
      <c r="AY255" s="125">
        <f>-'Inversión 1 financiada'!U255</f>
        <v>0</v>
      </c>
      <c r="AZ255" s="125">
        <f>-'Inversión 1 financiada'!V255</f>
        <v>0</v>
      </c>
      <c r="BA255" s="125">
        <f>-'Inversión 1 financiada'!W255</f>
        <v>0</v>
      </c>
      <c r="BB255" s="125">
        <f>-'Inversión 1 financiada'!X255</f>
        <v>0</v>
      </c>
      <c r="BC255" s="125">
        <f>-'Inversión 1 financiada'!Y255</f>
        <v>0</v>
      </c>
      <c r="BD255" s="125">
        <f>-'Inversión 1 financiada'!Z255</f>
        <v>0</v>
      </c>
      <c r="BE255" s="125">
        <f>-'Inversión 1 financiada'!AA255</f>
        <v>0</v>
      </c>
      <c r="BF255" s="125">
        <f>-'Inversión 1 financiada'!AB255</f>
        <v>0</v>
      </c>
      <c r="BG255" s="125">
        <f>-'Inversión 1 financiada'!AC255</f>
        <v>0</v>
      </c>
      <c r="BH255" s="125">
        <f>-'Inversión 1 financiada'!AD255</f>
        <v>0</v>
      </c>
      <c r="BI255" s="125">
        <f>-'Inversión 1 financiada'!AE255</f>
        <v>0</v>
      </c>
      <c r="BJ255" s="125">
        <f>-'Inversión 1 financiada'!AF255</f>
        <v>0</v>
      </c>
      <c r="BK255" s="125">
        <f>-'Inversión 1 financiada'!AG255</f>
        <v>0</v>
      </c>
      <c r="BL255" s="125">
        <f>-'Inversión 1 financiada'!AH255</f>
        <v>0</v>
      </c>
      <c r="BM255" s="125">
        <f>-'Inversión 1 financiada'!AI255</f>
        <v>0</v>
      </c>
      <c r="BN255" s="125">
        <f>-'Inversión 1 financiada'!AJ255</f>
        <v>0</v>
      </c>
      <c r="BO255" s="125">
        <f>-'Inversión 1 financiada'!AK255</f>
        <v>0</v>
      </c>
      <c r="BP255" s="125">
        <f>-'Inversión 1 financiada'!AL255</f>
        <v>0</v>
      </c>
      <c r="BQ255" s="125">
        <f>-'Inversión 1 financiada'!AM255</f>
        <v>0</v>
      </c>
      <c r="BR255" s="125">
        <f>-'Inversión 1 financiada'!AN255</f>
        <v>0</v>
      </c>
    </row>
    <row r="256" spans="2:70"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f>-'Inversión 1 financiada'!H256</f>
        <v>0</v>
      </c>
      <c r="AM256" s="125">
        <f>-'Inversión 1 financiada'!I256</f>
        <v>0</v>
      </c>
      <c r="AN256" s="125">
        <f>-'Inversión 1 financiada'!J256</f>
        <v>0</v>
      </c>
      <c r="AO256" s="125">
        <f>-'Inversión 1 financiada'!K256</f>
        <v>0</v>
      </c>
      <c r="AP256" s="125">
        <f>-'Inversión 1 financiada'!L256</f>
        <v>0</v>
      </c>
      <c r="AQ256" s="125">
        <f>-'Inversión 1 financiada'!M256</f>
        <v>0</v>
      </c>
      <c r="AR256" s="125">
        <f>-'Inversión 1 financiada'!N256</f>
        <v>0</v>
      </c>
      <c r="AS256" s="125">
        <f>-'Inversión 1 financiada'!O256</f>
        <v>0</v>
      </c>
      <c r="AT256" s="125">
        <f>-'Inversión 1 financiada'!P256</f>
        <v>0</v>
      </c>
      <c r="AU256" s="125">
        <f>-'Inversión 1 financiada'!Q256</f>
        <v>0</v>
      </c>
      <c r="AV256" s="125">
        <f>-'Inversión 1 financiada'!R256</f>
        <v>0</v>
      </c>
      <c r="AW256" s="125">
        <f>-'Inversión 1 financiada'!S256</f>
        <v>0</v>
      </c>
      <c r="AX256" s="125">
        <f>-'Inversión 1 financiada'!T256</f>
        <v>0</v>
      </c>
      <c r="AY256" s="125">
        <f>-'Inversión 1 financiada'!U256</f>
        <v>0</v>
      </c>
      <c r="AZ256" s="125">
        <f>-'Inversión 1 financiada'!V256</f>
        <v>0</v>
      </c>
      <c r="BA256" s="125">
        <f>-'Inversión 1 financiada'!W256</f>
        <v>0</v>
      </c>
      <c r="BB256" s="125">
        <f>-'Inversión 1 financiada'!X256</f>
        <v>0</v>
      </c>
      <c r="BC256" s="125">
        <f>-'Inversión 1 financiada'!Y256</f>
        <v>0</v>
      </c>
      <c r="BD256" s="125">
        <f>-'Inversión 1 financiada'!Z256</f>
        <v>0</v>
      </c>
      <c r="BE256" s="125">
        <f>-'Inversión 1 financiada'!AA256</f>
        <v>0</v>
      </c>
      <c r="BF256" s="125">
        <f>-'Inversión 1 financiada'!AB256</f>
        <v>0</v>
      </c>
      <c r="BG256" s="125">
        <f>-'Inversión 1 financiada'!AC256</f>
        <v>0</v>
      </c>
      <c r="BH256" s="125">
        <f>-'Inversión 1 financiada'!AD256</f>
        <v>0</v>
      </c>
      <c r="BI256" s="125">
        <f>-'Inversión 1 financiada'!AE256</f>
        <v>0</v>
      </c>
      <c r="BJ256" s="125">
        <f>-'Inversión 1 financiada'!AF256</f>
        <v>0</v>
      </c>
      <c r="BK256" s="125">
        <f>-'Inversión 1 financiada'!AG256</f>
        <v>0</v>
      </c>
      <c r="BL256" s="125">
        <f>-'Inversión 1 financiada'!AH256</f>
        <v>0</v>
      </c>
      <c r="BM256" s="125">
        <f>-'Inversión 1 financiada'!AI256</f>
        <v>0</v>
      </c>
      <c r="BN256" s="125">
        <f>-'Inversión 1 financiada'!AJ256</f>
        <v>0</v>
      </c>
      <c r="BO256" s="125">
        <f>-'Inversión 1 financiada'!AK256</f>
        <v>0</v>
      </c>
      <c r="BP256" s="125">
        <f>-'Inversión 1 financiada'!AL256</f>
        <v>0</v>
      </c>
      <c r="BQ256" s="125">
        <f>-'Inversión 1 financiada'!AM256</f>
        <v>0</v>
      </c>
      <c r="BR256" s="125">
        <f>-'Inversión 1 financiada'!AN256</f>
        <v>0</v>
      </c>
    </row>
    <row r="257" spans="2:70" x14ac:dyDescent="0.25">
      <c r="B257" s="59" t="s">
        <v>653</v>
      </c>
      <c r="C257" s="62" t="str">
        <f>+VLOOKUP(B257,'resumen UCAP'!$A$5:$O$329,2,0)</f>
        <v>Poste tipo aleta 6m</v>
      </c>
      <c r="D257" s="63"/>
      <c r="E257" s="63" t="str">
        <f>+VLOOKUP(B257,'resumen UCAP'!$A$5:$O$329,3,0)</f>
        <v>Un</v>
      </c>
      <c r="F257" s="64">
        <f>+VLOOKUP(B257,'resumen UCAP'!$A$5:$O$329,15,0)</f>
        <v>1300000</v>
      </c>
      <c r="G257" s="61">
        <v>98</v>
      </c>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f>-'Inversión 1 financiada'!H257</f>
        <v>0</v>
      </c>
      <c r="AM257" s="125">
        <f>-'Inversión 1 financiada'!I257</f>
        <v>0</v>
      </c>
      <c r="AN257" s="125">
        <f>-'Inversión 1 financiada'!J257</f>
        <v>0</v>
      </c>
      <c r="AO257" s="125">
        <f>-'Inversión 1 financiada'!K257</f>
        <v>0</v>
      </c>
      <c r="AP257" s="125">
        <f>-'Inversión 1 financiada'!L257</f>
        <v>0</v>
      </c>
      <c r="AQ257" s="125">
        <f>-'Inversión 1 financiada'!M257</f>
        <v>0</v>
      </c>
      <c r="AR257" s="125">
        <f>-'Inversión 1 financiada'!N257</f>
        <v>0</v>
      </c>
      <c r="AS257" s="125">
        <f>-'Inversión 1 financiada'!O257</f>
        <v>0</v>
      </c>
      <c r="AT257" s="125">
        <f>-'Inversión 1 financiada'!P257</f>
        <v>0</v>
      </c>
      <c r="AU257" s="125">
        <f>-'Inversión 1 financiada'!Q257</f>
        <v>0</v>
      </c>
      <c r="AV257" s="125">
        <f>-'Inversión 1 financiada'!R257</f>
        <v>0</v>
      </c>
      <c r="AW257" s="125">
        <f>-'Inversión 1 financiada'!S257</f>
        <v>0</v>
      </c>
      <c r="AX257" s="125">
        <f>-'Inversión 1 financiada'!T257</f>
        <v>0</v>
      </c>
      <c r="AY257" s="125">
        <f>-'Inversión 1 financiada'!U257</f>
        <v>0</v>
      </c>
      <c r="AZ257" s="125">
        <f>-'Inversión 1 financiada'!V257</f>
        <v>0</v>
      </c>
      <c r="BA257" s="125">
        <f>-'Inversión 1 financiada'!W257</f>
        <v>0</v>
      </c>
      <c r="BB257" s="125">
        <f>-'Inversión 1 financiada'!X257</f>
        <v>0</v>
      </c>
      <c r="BC257" s="125">
        <f>-'Inversión 1 financiada'!Y257</f>
        <v>0</v>
      </c>
      <c r="BD257" s="125">
        <f>-'Inversión 1 financiada'!Z257</f>
        <v>0</v>
      </c>
      <c r="BE257" s="125">
        <f>-'Inversión 1 financiada'!AA257</f>
        <v>0</v>
      </c>
      <c r="BF257" s="125">
        <f>-'Inversión 1 financiada'!AB257</f>
        <v>0</v>
      </c>
      <c r="BG257" s="125">
        <f>-'Inversión 1 financiada'!AC257</f>
        <v>0</v>
      </c>
      <c r="BH257" s="125">
        <f>-'Inversión 1 financiada'!AD257</f>
        <v>0</v>
      </c>
      <c r="BI257" s="125">
        <f>-'Inversión 1 financiada'!AE257</f>
        <v>0</v>
      </c>
      <c r="BJ257" s="125">
        <f>-'Inversión 1 financiada'!AF257</f>
        <v>0</v>
      </c>
      <c r="BK257" s="125">
        <f>-'Inversión 1 financiada'!AG257</f>
        <v>0</v>
      </c>
      <c r="BL257" s="125">
        <f>-'Inversión 1 financiada'!AH257</f>
        <v>0</v>
      </c>
      <c r="BM257" s="125">
        <f>-'Inversión 1 financiada'!AI257</f>
        <v>0</v>
      </c>
      <c r="BN257" s="125">
        <f>-'Inversión 1 financiada'!AJ257</f>
        <v>0</v>
      </c>
      <c r="BO257" s="125">
        <f>-'Inversión 1 financiada'!AK257</f>
        <v>0</v>
      </c>
      <c r="BP257" s="125">
        <f>-'Inversión 1 financiada'!AL257</f>
        <v>0</v>
      </c>
      <c r="BQ257" s="125">
        <f>-'Inversión 1 financiada'!AM257</f>
        <v>0</v>
      </c>
      <c r="BR257" s="125">
        <f>-'Inversión 1 financiada'!AN257</f>
        <v>0</v>
      </c>
    </row>
    <row r="258" spans="2:70"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f>-'Inversión 1 financiada'!H258</f>
        <v>0</v>
      </c>
      <c r="AM258" s="125">
        <f>-'Inversión 1 financiada'!I258</f>
        <v>0</v>
      </c>
      <c r="AN258" s="125">
        <f>-'Inversión 1 financiada'!J258</f>
        <v>0</v>
      </c>
      <c r="AO258" s="125">
        <f>-'Inversión 1 financiada'!K258</f>
        <v>0</v>
      </c>
      <c r="AP258" s="125">
        <f>-'Inversión 1 financiada'!L258</f>
        <v>0</v>
      </c>
      <c r="AQ258" s="125">
        <f>-'Inversión 1 financiada'!M258</f>
        <v>0</v>
      </c>
      <c r="AR258" s="125">
        <f>-'Inversión 1 financiada'!N258</f>
        <v>0</v>
      </c>
      <c r="AS258" s="125">
        <f>-'Inversión 1 financiada'!O258</f>
        <v>0</v>
      </c>
      <c r="AT258" s="125">
        <f>-'Inversión 1 financiada'!P258</f>
        <v>0</v>
      </c>
      <c r="AU258" s="125">
        <f>-'Inversión 1 financiada'!Q258</f>
        <v>0</v>
      </c>
      <c r="AV258" s="125">
        <f>-'Inversión 1 financiada'!R258</f>
        <v>0</v>
      </c>
      <c r="AW258" s="125">
        <f>-'Inversión 1 financiada'!S258</f>
        <v>0</v>
      </c>
      <c r="AX258" s="125">
        <f>-'Inversión 1 financiada'!T258</f>
        <v>0</v>
      </c>
      <c r="AY258" s="125">
        <f>-'Inversión 1 financiada'!U258</f>
        <v>0</v>
      </c>
      <c r="AZ258" s="125">
        <f>-'Inversión 1 financiada'!V258</f>
        <v>0</v>
      </c>
      <c r="BA258" s="125">
        <f>-'Inversión 1 financiada'!W258</f>
        <v>0</v>
      </c>
      <c r="BB258" s="125">
        <f>-'Inversión 1 financiada'!X258</f>
        <v>0</v>
      </c>
      <c r="BC258" s="125">
        <f>-'Inversión 1 financiada'!Y258</f>
        <v>0</v>
      </c>
      <c r="BD258" s="125">
        <f>-'Inversión 1 financiada'!Z258</f>
        <v>0</v>
      </c>
      <c r="BE258" s="125">
        <f>-'Inversión 1 financiada'!AA258</f>
        <v>0</v>
      </c>
      <c r="BF258" s="125">
        <f>-'Inversión 1 financiada'!AB258</f>
        <v>0</v>
      </c>
      <c r="BG258" s="125">
        <f>-'Inversión 1 financiada'!AC258</f>
        <v>0</v>
      </c>
      <c r="BH258" s="125">
        <f>-'Inversión 1 financiada'!AD258</f>
        <v>0</v>
      </c>
      <c r="BI258" s="125">
        <f>-'Inversión 1 financiada'!AE258</f>
        <v>0</v>
      </c>
      <c r="BJ258" s="125">
        <f>-'Inversión 1 financiada'!AF258</f>
        <v>0</v>
      </c>
      <c r="BK258" s="125">
        <f>-'Inversión 1 financiada'!AG258</f>
        <v>0</v>
      </c>
      <c r="BL258" s="125">
        <f>-'Inversión 1 financiada'!AH258</f>
        <v>0</v>
      </c>
      <c r="BM258" s="125">
        <f>-'Inversión 1 financiada'!AI258</f>
        <v>0</v>
      </c>
      <c r="BN258" s="125">
        <f>-'Inversión 1 financiada'!AJ258</f>
        <v>0</v>
      </c>
      <c r="BO258" s="125">
        <f>-'Inversión 1 financiada'!AK258</f>
        <v>0</v>
      </c>
      <c r="BP258" s="125">
        <f>-'Inversión 1 financiada'!AL258</f>
        <v>0</v>
      </c>
      <c r="BQ258" s="125">
        <f>-'Inversión 1 financiada'!AM258</f>
        <v>0</v>
      </c>
      <c r="BR258" s="125">
        <f>-'Inversión 1 financiada'!AN258</f>
        <v>0</v>
      </c>
    </row>
    <row r="259" spans="2:70" x14ac:dyDescent="0.25">
      <c r="B259" s="59" t="s">
        <v>655</v>
      </c>
      <c r="C259" s="62" t="str">
        <f>+VLOOKUP(B259,'resumen UCAP'!$A$5:$O$329,2,0)</f>
        <v>Torrecilla metalica riel</v>
      </c>
      <c r="D259" s="63"/>
      <c r="E259" s="63" t="str">
        <f>+VLOOKUP(B259,'resumen UCAP'!$A$5:$O$329,3,0)</f>
        <v>Un</v>
      </c>
      <c r="F259" s="64">
        <f>+VLOOKUP(B259,'resumen UCAP'!$A$5:$O$329,15,0)</f>
        <v>570000</v>
      </c>
      <c r="G259" s="61">
        <v>243</v>
      </c>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f>-'Inversión 1 financiada'!H259</f>
        <v>0</v>
      </c>
      <c r="AM259" s="125">
        <f>-'Inversión 1 financiada'!I259</f>
        <v>0</v>
      </c>
      <c r="AN259" s="125">
        <f>-'Inversión 1 financiada'!J259</f>
        <v>0</v>
      </c>
      <c r="AO259" s="125">
        <f>-'Inversión 1 financiada'!K259</f>
        <v>0</v>
      </c>
      <c r="AP259" s="125">
        <f>-'Inversión 1 financiada'!L259</f>
        <v>0</v>
      </c>
      <c r="AQ259" s="125">
        <f>-'Inversión 1 financiada'!M259</f>
        <v>0</v>
      </c>
      <c r="AR259" s="125">
        <f>-'Inversión 1 financiada'!N259</f>
        <v>0</v>
      </c>
      <c r="AS259" s="125">
        <f>-'Inversión 1 financiada'!O259</f>
        <v>0</v>
      </c>
      <c r="AT259" s="125">
        <f>-'Inversión 1 financiada'!P259</f>
        <v>0</v>
      </c>
      <c r="AU259" s="125">
        <f>-'Inversión 1 financiada'!Q259</f>
        <v>0</v>
      </c>
      <c r="AV259" s="125">
        <f>-'Inversión 1 financiada'!R259</f>
        <v>0</v>
      </c>
      <c r="AW259" s="125">
        <f>-'Inversión 1 financiada'!S259</f>
        <v>0</v>
      </c>
      <c r="AX259" s="125">
        <f>-'Inversión 1 financiada'!T259</f>
        <v>0</v>
      </c>
      <c r="AY259" s="125">
        <f>-'Inversión 1 financiada'!U259</f>
        <v>0</v>
      </c>
      <c r="AZ259" s="125">
        <f>-'Inversión 1 financiada'!V259</f>
        <v>0</v>
      </c>
      <c r="BA259" s="125">
        <f>-'Inversión 1 financiada'!W259</f>
        <v>0</v>
      </c>
      <c r="BB259" s="125">
        <f>-'Inversión 1 financiada'!X259</f>
        <v>0</v>
      </c>
      <c r="BC259" s="125">
        <f>-'Inversión 1 financiada'!Y259</f>
        <v>0</v>
      </c>
      <c r="BD259" s="125">
        <f>-'Inversión 1 financiada'!Z259</f>
        <v>0</v>
      </c>
      <c r="BE259" s="125">
        <f>-'Inversión 1 financiada'!AA259</f>
        <v>0</v>
      </c>
      <c r="BF259" s="125">
        <f>-'Inversión 1 financiada'!AB259</f>
        <v>0</v>
      </c>
      <c r="BG259" s="125">
        <f>-'Inversión 1 financiada'!AC259</f>
        <v>0</v>
      </c>
      <c r="BH259" s="125">
        <f>-'Inversión 1 financiada'!AD259</f>
        <v>0</v>
      </c>
      <c r="BI259" s="125">
        <f>-'Inversión 1 financiada'!AE259</f>
        <v>0</v>
      </c>
      <c r="BJ259" s="125">
        <f>-'Inversión 1 financiada'!AF259</f>
        <v>0</v>
      </c>
      <c r="BK259" s="125">
        <f>-'Inversión 1 financiada'!AG259</f>
        <v>0</v>
      </c>
      <c r="BL259" s="125">
        <f>-'Inversión 1 financiada'!AH259</f>
        <v>0</v>
      </c>
      <c r="BM259" s="125">
        <f>-'Inversión 1 financiada'!AI259</f>
        <v>0</v>
      </c>
      <c r="BN259" s="125">
        <f>-'Inversión 1 financiada'!AJ259</f>
        <v>0</v>
      </c>
      <c r="BO259" s="125">
        <f>-'Inversión 1 financiada'!AK259</f>
        <v>0</v>
      </c>
      <c r="BP259" s="125">
        <f>-'Inversión 1 financiada'!AL259</f>
        <v>0</v>
      </c>
      <c r="BQ259" s="125">
        <f>-'Inversión 1 financiada'!AM259</f>
        <v>0</v>
      </c>
      <c r="BR259" s="125">
        <f>-'Inversión 1 financiada'!AN259</f>
        <v>0</v>
      </c>
    </row>
    <row r="260" spans="2:70"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f>-'Inversión 1 financiada'!H260</f>
        <v>0</v>
      </c>
      <c r="AM260" s="125">
        <f>-'Inversión 1 financiada'!I260</f>
        <v>0</v>
      </c>
      <c r="AN260" s="125">
        <f>-'Inversión 1 financiada'!J260</f>
        <v>0</v>
      </c>
      <c r="AO260" s="125">
        <f>-'Inversión 1 financiada'!K260</f>
        <v>0</v>
      </c>
      <c r="AP260" s="125">
        <f>-'Inversión 1 financiada'!L260</f>
        <v>0</v>
      </c>
      <c r="AQ260" s="125">
        <f>-'Inversión 1 financiada'!M260</f>
        <v>0</v>
      </c>
      <c r="AR260" s="125">
        <f>-'Inversión 1 financiada'!N260</f>
        <v>0</v>
      </c>
      <c r="AS260" s="125">
        <f>-'Inversión 1 financiada'!O260</f>
        <v>0</v>
      </c>
      <c r="AT260" s="125">
        <f>-'Inversión 1 financiada'!P260</f>
        <v>0</v>
      </c>
      <c r="AU260" s="125">
        <f>-'Inversión 1 financiada'!Q260</f>
        <v>0</v>
      </c>
      <c r="AV260" s="125">
        <f>-'Inversión 1 financiada'!R260</f>
        <v>0</v>
      </c>
      <c r="AW260" s="125">
        <f>-'Inversión 1 financiada'!S260</f>
        <v>0</v>
      </c>
      <c r="AX260" s="125">
        <f>-'Inversión 1 financiada'!T260</f>
        <v>0</v>
      </c>
      <c r="AY260" s="125">
        <f>-'Inversión 1 financiada'!U260</f>
        <v>0</v>
      </c>
      <c r="AZ260" s="125">
        <f>-'Inversión 1 financiada'!V260</f>
        <v>0</v>
      </c>
      <c r="BA260" s="125">
        <f>-'Inversión 1 financiada'!W260</f>
        <v>0</v>
      </c>
      <c r="BB260" s="125">
        <f>-'Inversión 1 financiada'!X260</f>
        <v>0</v>
      </c>
      <c r="BC260" s="125">
        <f>-'Inversión 1 financiada'!Y260</f>
        <v>0</v>
      </c>
      <c r="BD260" s="125">
        <f>-'Inversión 1 financiada'!Z260</f>
        <v>0</v>
      </c>
      <c r="BE260" s="125">
        <f>-'Inversión 1 financiada'!AA260</f>
        <v>0</v>
      </c>
      <c r="BF260" s="125">
        <f>-'Inversión 1 financiada'!AB260</f>
        <v>0</v>
      </c>
      <c r="BG260" s="125">
        <f>-'Inversión 1 financiada'!AC260</f>
        <v>0</v>
      </c>
      <c r="BH260" s="125">
        <f>-'Inversión 1 financiada'!AD260</f>
        <v>0</v>
      </c>
      <c r="BI260" s="125">
        <f>-'Inversión 1 financiada'!AE260</f>
        <v>0</v>
      </c>
      <c r="BJ260" s="125">
        <f>-'Inversión 1 financiada'!AF260</f>
        <v>0</v>
      </c>
      <c r="BK260" s="125">
        <f>-'Inversión 1 financiada'!AG260</f>
        <v>0</v>
      </c>
      <c r="BL260" s="125">
        <f>-'Inversión 1 financiada'!AH260</f>
        <v>0</v>
      </c>
      <c r="BM260" s="125">
        <f>-'Inversión 1 financiada'!AI260</f>
        <v>0</v>
      </c>
      <c r="BN260" s="125">
        <f>-'Inversión 1 financiada'!AJ260</f>
        <v>0</v>
      </c>
      <c r="BO260" s="125">
        <f>-'Inversión 1 financiada'!AK260</f>
        <v>0</v>
      </c>
      <c r="BP260" s="125">
        <f>-'Inversión 1 financiada'!AL260</f>
        <v>0</v>
      </c>
      <c r="BQ260" s="125">
        <f>-'Inversión 1 financiada'!AM260</f>
        <v>0</v>
      </c>
      <c r="BR260" s="125">
        <f>-'Inversión 1 financiada'!AN260</f>
        <v>0</v>
      </c>
    </row>
    <row r="261" spans="2:70" x14ac:dyDescent="0.25">
      <c r="B261" s="59" t="s">
        <v>657</v>
      </c>
      <c r="C261" s="62" t="str">
        <f>+VLOOKUP(B261,'resumen UCAP'!$A$5:$O$329,2,0)</f>
        <v>Poste metalico 12 m</v>
      </c>
      <c r="D261" s="63"/>
      <c r="E261" s="63" t="str">
        <f>+VLOOKUP(B261,'resumen UCAP'!$A$5:$O$329,3,0)</f>
        <v>Un</v>
      </c>
      <c r="F261" s="64">
        <f>+VLOOKUP(B261,'resumen UCAP'!$A$5:$O$329,15,0)</f>
        <v>2043603.7</v>
      </c>
      <c r="G261" s="61">
        <v>1</v>
      </c>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f>-'Inversión 1 financiada'!H261</f>
        <v>0</v>
      </c>
      <c r="AM261" s="125">
        <f>-'Inversión 1 financiada'!I261</f>
        <v>0</v>
      </c>
      <c r="AN261" s="125">
        <f>-'Inversión 1 financiada'!J261</f>
        <v>0</v>
      </c>
      <c r="AO261" s="125">
        <f>-'Inversión 1 financiada'!K261</f>
        <v>0</v>
      </c>
      <c r="AP261" s="125">
        <f>-'Inversión 1 financiada'!L261</f>
        <v>0</v>
      </c>
      <c r="AQ261" s="125">
        <f>-'Inversión 1 financiada'!M261</f>
        <v>0</v>
      </c>
      <c r="AR261" s="125">
        <f>-'Inversión 1 financiada'!N261</f>
        <v>0</v>
      </c>
      <c r="AS261" s="125">
        <f>-'Inversión 1 financiada'!O261</f>
        <v>0</v>
      </c>
      <c r="AT261" s="125">
        <f>-'Inversión 1 financiada'!P261</f>
        <v>0</v>
      </c>
      <c r="AU261" s="125">
        <f>-'Inversión 1 financiada'!Q261</f>
        <v>0</v>
      </c>
      <c r="AV261" s="125">
        <f>-'Inversión 1 financiada'!R261</f>
        <v>0</v>
      </c>
      <c r="AW261" s="125">
        <f>-'Inversión 1 financiada'!S261</f>
        <v>0</v>
      </c>
      <c r="AX261" s="125">
        <f>-'Inversión 1 financiada'!T261</f>
        <v>0</v>
      </c>
      <c r="AY261" s="125">
        <f>-'Inversión 1 financiada'!U261</f>
        <v>0</v>
      </c>
      <c r="AZ261" s="125">
        <f>-'Inversión 1 financiada'!V261</f>
        <v>0</v>
      </c>
      <c r="BA261" s="125">
        <f>-'Inversión 1 financiada'!W261</f>
        <v>0</v>
      </c>
      <c r="BB261" s="125">
        <f>-'Inversión 1 financiada'!X261</f>
        <v>0</v>
      </c>
      <c r="BC261" s="125">
        <f>-'Inversión 1 financiada'!Y261</f>
        <v>0</v>
      </c>
      <c r="BD261" s="125">
        <f>-'Inversión 1 financiada'!Z261</f>
        <v>0</v>
      </c>
      <c r="BE261" s="125">
        <f>-'Inversión 1 financiada'!AA261</f>
        <v>0</v>
      </c>
      <c r="BF261" s="125">
        <f>-'Inversión 1 financiada'!AB261</f>
        <v>0</v>
      </c>
      <c r="BG261" s="125">
        <f>-'Inversión 1 financiada'!AC261</f>
        <v>0</v>
      </c>
      <c r="BH261" s="125">
        <f>-'Inversión 1 financiada'!AD261</f>
        <v>0</v>
      </c>
      <c r="BI261" s="125">
        <f>-'Inversión 1 financiada'!AE261</f>
        <v>0</v>
      </c>
      <c r="BJ261" s="125">
        <f>-'Inversión 1 financiada'!AF261</f>
        <v>0</v>
      </c>
      <c r="BK261" s="125">
        <f>-'Inversión 1 financiada'!AG261</f>
        <v>0</v>
      </c>
      <c r="BL261" s="125">
        <f>-'Inversión 1 financiada'!AH261</f>
        <v>0</v>
      </c>
      <c r="BM261" s="125">
        <f>-'Inversión 1 financiada'!AI261</f>
        <v>0</v>
      </c>
      <c r="BN261" s="125">
        <f>-'Inversión 1 financiada'!AJ261</f>
        <v>0</v>
      </c>
      <c r="BO261" s="125">
        <f>-'Inversión 1 financiada'!AK261</f>
        <v>0</v>
      </c>
      <c r="BP261" s="125">
        <f>-'Inversión 1 financiada'!AL261</f>
        <v>0</v>
      </c>
      <c r="BQ261" s="125">
        <f>-'Inversión 1 financiada'!AM261</f>
        <v>0</v>
      </c>
      <c r="BR261" s="125">
        <f>-'Inversión 1 financiada'!AN261</f>
        <v>0</v>
      </c>
    </row>
    <row r="262" spans="2:70"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f>-'Inversión 1 financiada'!H262</f>
        <v>0</v>
      </c>
      <c r="AM262" s="125">
        <f>-'Inversión 1 financiada'!I262</f>
        <v>0</v>
      </c>
      <c r="AN262" s="125">
        <f>-'Inversión 1 financiada'!J262</f>
        <v>0</v>
      </c>
      <c r="AO262" s="125">
        <f>-'Inversión 1 financiada'!K262</f>
        <v>0</v>
      </c>
      <c r="AP262" s="125">
        <f>-'Inversión 1 financiada'!L262</f>
        <v>0</v>
      </c>
      <c r="AQ262" s="125">
        <f>-'Inversión 1 financiada'!M262</f>
        <v>0</v>
      </c>
      <c r="AR262" s="125">
        <f>-'Inversión 1 financiada'!N262</f>
        <v>0</v>
      </c>
      <c r="AS262" s="125">
        <f>-'Inversión 1 financiada'!O262</f>
        <v>0</v>
      </c>
      <c r="AT262" s="125">
        <f>-'Inversión 1 financiada'!P262</f>
        <v>0</v>
      </c>
      <c r="AU262" s="125">
        <f>-'Inversión 1 financiada'!Q262</f>
        <v>0</v>
      </c>
      <c r="AV262" s="125">
        <f>-'Inversión 1 financiada'!R262</f>
        <v>0</v>
      </c>
      <c r="AW262" s="125">
        <f>-'Inversión 1 financiada'!S262</f>
        <v>0</v>
      </c>
      <c r="AX262" s="125">
        <f>-'Inversión 1 financiada'!T262</f>
        <v>0</v>
      </c>
      <c r="AY262" s="125">
        <f>-'Inversión 1 financiada'!U262</f>
        <v>0</v>
      </c>
      <c r="AZ262" s="125">
        <f>-'Inversión 1 financiada'!V262</f>
        <v>0</v>
      </c>
      <c r="BA262" s="125">
        <f>-'Inversión 1 financiada'!W262</f>
        <v>0</v>
      </c>
      <c r="BB262" s="125">
        <f>-'Inversión 1 financiada'!X262</f>
        <v>0</v>
      </c>
      <c r="BC262" s="125">
        <f>-'Inversión 1 financiada'!Y262</f>
        <v>0</v>
      </c>
      <c r="BD262" s="125">
        <f>-'Inversión 1 financiada'!Z262</f>
        <v>0</v>
      </c>
      <c r="BE262" s="125">
        <f>-'Inversión 1 financiada'!AA262</f>
        <v>0</v>
      </c>
      <c r="BF262" s="125">
        <f>-'Inversión 1 financiada'!AB262</f>
        <v>0</v>
      </c>
      <c r="BG262" s="125">
        <f>-'Inversión 1 financiada'!AC262</f>
        <v>0</v>
      </c>
      <c r="BH262" s="125">
        <f>-'Inversión 1 financiada'!AD262</f>
        <v>0</v>
      </c>
      <c r="BI262" s="125">
        <f>-'Inversión 1 financiada'!AE262</f>
        <v>0</v>
      </c>
      <c r="BJ262" s="125">
        <f>-'Inversión 1 financiada'!AF262</f>
        <v>0</v>
      </c>
      <c r="BK262" s="125">
        <f>-'Inversión 1 financiada'!AG262</f>
        <v>0</v>
      </c>
      <c r="BL262" s="125">
        <f>-'Inversión 1 financiada'!AH262</f>
        <v>0</v>
      </c>
      <c r="BM262" s="125">
        <f>-'Inversión 1 financiada'!AI262</f>
        <v>0</v>
      </c>
      <c r="BN262" s="125">
        <f>-'Inversión 1 financiada'!AJ262</f>
        <v>0</v>
      </c>
      <c r="BO262" s="125">
        <f>-'Inversión 1 financiada'!AK262</f>
        <v>0</v>
      </c>
      <c r="BP262" s="125">
        <f>-'Inversión 1 financiada'!AL262</f>
        <v>0</v>
      </c>
      <c r="BQ262" s="125">
        <f>-'Inversión 1 financiada'!AM262</f>
        <v>0</v>
      </c>
      <c r="BR262" s="125">
        <f>-'Inversión 1 financiada'!AN262</f>
        <v>0</v>
      </c>
    </row>
    <row r="263" spans="2:70"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f>-'Inversión 1 financiada'!H263</f>
        <v>0</v>
      </c>
      <c r="AM263" s="125">
        <f>-'Inversión 1 financiada'!I263</f>
        <v>0</v>
      </c>
      <c r="AN263" s="125">
        <f>-'Inversión 1 financiada'!J263</f>
        <v>0</v>
      </c>
      <c r="AO263" s="125">
        <f>-'Inversión 1 financiada'!K263</f>
        <v>0</v>
      </c>
      <c r="AP263" s="125">
        <f>-'Inversión 1 financiada'!L263</f>
        <v>0</v>
      </c>
      <c r="AQ263" s="125">
        <f>-'Inversión 1 financiada'!M263</f>
        <v>0</v>
      </c>
      <c r="AR263" s="125">
        <f>-'Inversión 1 financiada'!N263</f>
        <v>0</v>
      </c>
      <c r="AS263" s="125">
        <f>-'Inversión 1 financiada'!O263</f>
        <v>0</v>
      </c>
      <c r="AT263" s="125">
        <f>-'Inversión 1 financiada'!P263</f>
        <v>0</v>
      </c>
      <c r="AU263" s="125">
        <f>-'Inversión 1 financiada'!Q263</f>
        <v>0</v>
      </c>
      <c r="AV263" s="125">
        <f>-'Inversión 1 financiada'!R263</f>
        <v>0</v>
      </c>
      <c r="AW263" s="125">
        <f>-'Inversión 1 financiada'!S263</f>
        <v>0</v>
      </c>
      <c r="AX263" s="125">
        <f>-'Inversión 1 financiada'!T263</f>
        <v>0</v>
      </c>
      <c r="AY263" s="125">
        <f>-'Inversión 1 financiada'!U263</f>
        <v>0</v>
      </c>
      <c r="AZ263" s="125">
        <f>-'Inversión 1 financiada'!V263</f>
        <v>0</v>
      </c>
      <c r="BA263" s="125">
        <f>-'Inversión 1 financiada'!W263</f>
        <v>0</v>
      </c>
      <c r="BB263" s="125">
        <f>-'Inversión 1 financiada'!X263</f>
        <v>0</v>
      </c>
      <c r="BC263" s="125">
        <f>-'Inversión 1 financiada'!Y263</f>
        <v>0</v>
      </c>
      <c r="BD263" s="125">
        <f>-'Inversión 1 financiada'!Z263</f>
        <v>0</v>
      </c>
      <c r="BE263" s="125">
        <f>-'Inversión 1 financiada'!AA263</f>
        <v>0</v>
      </c>
      <c r="BF263" s="125">
        <f>-'Inversión 1 financiada'!AB263</f>
        <v>0</v>
      </c>
      <c r="BG263" s="125">
        <f>-'Inversión 1 financiada'!AC263</f>
        <v>0</v>
      </c>
      <c r="BH263" s="125">
        <f>-'Inversión 1 financiada'!AD263</f>
        <v>0</v>
      </c>
      <c r="BI263" s="125">
        <f>-'Inversión 1 financiada'!AE263</f>
        <v>0</v>
      </c>
      <c r="BJ263" s="125">
        <f>-'Inversión 1 financiada'!AF263</f>
        <v>0</v>
      </c>
      <c r="BK263" s="125">
        <f>-'Inversión 1 financiada'!AG263</f>
        <v>0</v>
      </c>
      <c r="BL263" s="125">
        <f>-'Inversión 1 financiada'!AH263</f>
        <v>0</v>
      </c>
      <c r="BM263" s="125">
        <f>-'Inversión 1 financiada'!AI263</f>
        <v>0</v>
      </c>
      <c r="BN263" s="125">
        <f>-'Inversión 1 financiada'!AJ263</f>
        <v>0</v>
      </c>
      <c r="BO263" s="125">
        <f>-'Inversión 1 financiada'!AK263</f>
        <v>0</v>
      </c>
      <c r="BP263" s="125">
        <f>-'Inversión 1 financiada'!AL263</f>
        <v>0</v>
      </c>
      <c r="BQ263" s="125">
        <f>-'Inversión 1 financiada'!AM263</f>
        <v>0</v>
      </c>
      <c r="BR263" s="125">
        <f>-'Inversión 1 financiada'!AN263</f>
        <v>0</v>
      </c>
    </row>
    <row r="264" spans="2:70" x14ac:dyDescent="0.25">
      <c r="B264" s="59" t="s">
        <v>660</v>
      </c>
      <c r="C264" s="62" t="str">
        <f>+VLOOKUP(B264,'resumen UCAP'!$A$5:$O$329,2,0)</f>
        <v>Poste metalico 10 m</v>
      </c>
      <c r="D264" s="63"/>
      <c r="E264" s="63" t="str">
        <f>+VLOOKUP(B264,'resumen UCAP'!$A$5:$O$329,3,0)</f>
        <v>Un</v>
      </c>
      <c r="F264" s="64">
        <f>+VLOOKUP(B264,'resumen UCAP'!$A$5:$O$329,15,0)</f>
        <v>1702264</v>
      </c>
      <c r="G264" s="61">
        <v>4</v>
      </c>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f>-'Inversión 1 financiada'!H264</f>
        <v>0</v>
      </c>
      <c r="AM264" s="125">
        <f>-'Inversión 1 financiada'!I264</f>
        <v>0</v>
      </c>
      <c r="AN264" s="125">
        <f>-'Inversión 1 financiada'!J264</f>
        <v>0</v>
      </c>
      <c r="AO264" s="125">
        <f>-'Inversión 1 financiada'!K264</f>
        <v>0</v>
      </c>
      <c r="AP264" s="125">
        <f>-'Inversión 1 financiada'!L264</f>
        <v>0</v>
      </c>
      <c r="AQ264" s="125">
        <f>-'Inversión 1 financiada'!M264</f>
        <v>0</v>
      </c>
      <c r="AR264" s="125">
        <f>-'Inversión 1 financiada'!N264</f>
        <v>0</v>
      </c>
      <c r="AS264" s="125">
        <f>-'Inversión 1 financiada'!O264</f>
        <v>0</v>
      </c>
      <c r="AT264" s="125">
        <f>-'Inversión 1 financiada'!P264</f>
        <v>0</v>
      </c>
      <c r="AU264" s="125">
        <f>-'Inversión 1 financiada'!Q264</f>
        <v>0</v>
      </c>
      <c r="AV264" s="125">
        <f>-'Inversión 1 financiada'!R264</f>
        <v>0</v>
      </c>
      <c r="AW264" s="125">
        <f>-'Inversión 1 financiada'!S264</f>
        <v>0</v>
      </c>
      <c r="AX264" s="125">
        <f>-'Inversión 1 financiada'!T264</f>
        <v>0</v>
      </c>
      <c r="AY264" s="125">
        <f>-'Inversión 1 financiada'!U264</f>
        <v>0</v>
      </c>
      <c r="AZ264" s="125">
        <f>-'Inversión 1 financiada'!V264</f>
        <v>0</v>
      </c>
      <c r="BA264" s="125">
        <f>-'Inversión 1 financiada'!W264</f>
        <v>0</v>
      </c>
      <c r="BB264" s="125">
        <f>-'Inversión 1 financiada'!X264</f>
        <v>0</v>
      </c>
      <c r="BC264" s="125">
        <f>-'Inversión 1 financiada'!Y264</f>
        <v>0</v>
      </c>
      <c r="BD264" s="125">
        <f>-'Inversión 1 financiada'!Z264</f>
        <v>0</v>
      </c>
      <c r="BE264" s="125">
        <f>-'Inversión 1 financiada'!AA264</f>
        <v>0</v>
      </c>
      <c r="BF264" s="125">
        <f>-'Inversión 1 financiada'!AB264</f>
        <v>0</v>
      </c>
      <c r="BG264" s="125">
        <f>-'Inversión 1 financiada'!AC264</f>
        <v>0</v>
      </c>
      <c r="BH264" s="125">
        <f>-'Inversión 1 financiada'!AD264</f>
        <v>0</v>
      </c>
      <c r="BI264" s="125">
        <f>-'Inversión 1 financiada'!AE264</f>
        <v>0</v>
      </c>
      <c r="BJ264" s="125">
        <f>-'Inversión 1 financiada'!AF264</f>
        <v>0</v>
      </c>
      <c r="BK264" s="125">
        <f>-'Inversión 1 financiada'!AG264</f>
        <v>0</v>
      </c>
      <c r="BL264" s="125">
        <f>-'Inversión 1 financiada'!AH264</f>
        <v>0</v>
      </c>
      <c r="BM264" s="125">
        <f>-'Inversión 1 financiada'!AI264</f>
        <v>0</v>
      </c>
      <c r="BN264" s="125">
        <f>-'Inversión 1 financiada'!AJ264</f>
        <v>0</v>
      </c>
      <c r="BO264" s="125">
        <f>-'Inversión 1 financiada'!AK264</f>
        <v>0</v>
      </c>
      <c r="BP264" s="125">
        <f>-'Inversión 1 financiada'!AL264</f>
        <v>0</v>
      </c>
      <c r="BQ264" s="125">
        <f>-'Inversión 1 financiada'!AM264</f>
        <v>0</v>
      </c>
      <c r="BR264" s="125">
        <f>-'Inversión 1 financiada'!AN264</f>
        <v>0</v>
      </c>
    </row>
    <row r="265" spans="2:70" x14ac:dyDescent="0.25">
      <c r="B265" s="59" t="s">
        <v>661</v>
      </c>
      <c r="C265" s="62" t="str">
        <f>+VLOOKUP(B265,'resumen UCAP'!$A$5:$O$329,2,0)</f>
        <v>Poste indemetal  10.8</v>
      </c>
      <c r="D265" s="63"/>
      <c r="E265" s="63" t="str">
        <f>+VLOOKUP(B265,'resumen UCAP'!$A$5:$O$329,3,0)</f>
        <v>Un</v>
      </c>
      <c r="F265" s="64">
        <f>+VLOOKUP(B265,'resumen UCAP'!$A$5:$O$329,15,0)</f>
        <v>1702264</v>
      </c>
      <c r="G265" s="61">
        <v>20</v>
      </c>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f>-'Inversión 1 financiada'!H265</f>
        <v>0</v>
      </c>
      <c r="AM265" s="125">
        <f>-'Inversión 1 financiada'!I265</f>
        <v>0</v>
      </c>
      <c r="AN265" s="125">
        <f>-'Inversión 1 financiada'!J265</f>
        <v>0</v>
      </c>
      <c r="AO265" s="125">
        <f>-'Inversión 1 financiada'!K265</f>
        <v>0</v>
      </c>
      <c r="AP265" s="125">
        <f>-'Inversión 1 financiada'!L265</f>
        <v>0</v>
      </c>
      <c r="AQ265" s="125">
        <f>-'Inversión 1 financiada'!M265</f>
        <v>0</v>
      </c>
      <c r="AR265" s="125">
        <f>-'Inversión 1 financiada'!N265</f>
        <v>0</v>
      </c>
      <c r="AS265" s="125">
        <f>-'Inversión 1 financiada'!O265</f>
        <v>0</v>
      </c>
      <c r="AT265" s="125">
        <f>-'Inversión 1 financiada'!P265</f>
        <v>0</v>
      </c>
      <c r="AU265" s="125">
        <f>-'Inversión 1 financiada'!Q265</f>
        <v>0</v>
      </c>
      <c r="AV265" s="125">
        <f>-'Inversión 1 financiada'!R265</f>
        <v>0</v>
      </c>
      <c r="AW265" s="125">
        <f>-'Inversión 1 financiada'!S265</f>
        <v>0</v>
      </c>
      <c r="AX265" s="125">
        <f>-'Inversión 1 financiada'!T265</f>
        <v>0</v>
      </c>
      <c r="AY265" s="125">
        <f>-'Inversión 1 financiada'!U265</f>
        <v>0</v>
      </c>
      <c r="AZ265" s="125">
        <f>-'Inversión 1 financiada'!V265</f>
        <v>0</v>
      </c>
      <c r="BA265" s="125">
        <f>-'Inversión 1 financiada'!W265</f>
        <v>0</v>
      </c>
      <c r="BB265" s="125">
        <f>-'Inversión 1 financiada'!X265</f>
        <v>0</v>
      </c>
      <c r="BC265" s="125">
        <f>-'Inversión 1 financiada'!Y265</f>
        <v>0</v>
      </c>
      <c r="BD265" s="125">
        <f>-'Inversión 1 financiada'!Z265</f>
        <v>0</v>
      </c>
      <c r="BE265" s="125">
        <f>-'Inversión 1 financiada'!AA265</f>
        <v>0</v>
      </c>
      <c r="BF265" s="125">
        <f>-'Inversión 1 financiada'!AB265</f>
        <v>0</v>
      </c>
      <c r="BG265" s="125">
        <f>-'Inversión 1 financiada'!AC265</f>
        <v>0</v>
      </c>
      <c r="BH265" s="125">
        <f>-'Inversión 1 financiada'!AD265</f>
        <v>0</v>
      </c>
      <c r="BI265" s="125">
        <f>-'Inversión 1 financiada'!AE265</f>
        <v>0</v>
      </c>
      <c r="BJ265" s="125">
        <f>-'Inversión 1 financiada'!AF265</f>
        <v>0</v>
      </c>
      <c r="BK265" s="125">
        <f>-'Inversión 1 financiada'!AG265</f>
        <v>0</v>
      </c>
      <c r="BL265" s="125">
        <f>-'Inversión 1 financiada'!AH265</f>
        <v>0</v>
      </c>
      <c r="BM265" s="125">
        <f>-'Inversión 1 financiada'!AI265</f>
        <v>0</v>
      </c>
      <c r="BN265" s="125">
        <f>-'Inversión 1 financiada'!AJ265</f>
        <v>0</v>
      </c>
      <c r="BO265" s="125">
        <f>-'Inversión 1 financiada'!AK265</f>
        <v>0</v>
      </c>
      <c r="BP265" s="125">
        <f>-'Inversión 1 financiada'!AL265</f>
        <v>0</v>
      </c>
      <c r="BQ265" s="125">
        <f>-'Inversión 1 financiada'!AM265</f>
        <v>0</v>
      </c>
      <c r="BR265" s="125">
        <f>-'Inversión 1 financiada'!AN265</f>
        <v>0</v>
      </c>
    </row>
    <row r="266" spans="2:70" x14ac:dyDescent="0.25">
      <c r="B266" s="59" t="s">
        <v>662</v>
      </c>
      <c r="C266" s="62" t="str">
        <f>+VLOOKUP(B266,'resumen UCAP'!$A$5:$O$329,2,0)</f>
        <v>Poste indemetal  12</v>
      </c>
      <c r="D266" s="63"/>
      <c r="E266" s="63" t="str">
        <f>+VLOOKUP(B266,'resumen UCAP'!$A$5:$O$329,3,0)</f>
        <v>Un</v>
      </c>
      <c r="F266" s="64">
        <f>+VLOOKUP(B266,'resumen UCAP'!$A$5:$O$329,15,0)</f>
        <v>1702264</v>
      </c>
      <c r="G266" s="61">
        <v>3</v>
      </c>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f>-'Inversión 1 financiada'!H266</f>
        <v>0</v>
      </c>
      <c r="AM266" s="125">
        <f>-'Inversión 1 financiada'!I266</f>
        <v>0</v>
      </c>
      <c r="AN266" s="125">
        <f>-'Inversión 1 financiada'!J266</f>
        <v>0</v>
      </c>
      <c r="AO266" s="125">
        <f>-'Inversión 1 financiada'!K266</f>
        <v>0</v>
      </c>
      <c r="AP266" s="125">
        <f>-'Inversión 1 financiada'!L266</f>
        <v>0</v>
      </c>
      <c r="AQ266" s="125">
        <f>-'Inversión 1 financiada'!M266</f>
        <v>0</v>
      </c>
      <c r="AR266" s="125">
        <f>-'Inversión 1 financiada'!N266</f>
        <v>0</v>
      </c>
      <c r="AS266" s="125">
        <f>-'Inversión 1 financiada'!O266</f>
        <v>0</v>
      </c>
      <c r="AT266" s="125">
        <f>-'Inversión 1 financiada'!P266</f>
        <v>0</v>
      </c>
      <c r="AU266" s="125">
        <f>-'Inversión 1 financiada'!Q266</f>
        <v>0</v>
      </c>
      <c r="AV266" s="125">
        <f>-'Inversión 1 financiada'!R266</f>
        <v>0</v>
      </c>
      <c r="AW266" s="125">
        <f>-'Inversión 1 financiada'!S266</f>
        <v>0</v>
      </c>
      <c r="AX266" s="125">
        <f>-'Inversión 1 financiada'!T266</f>
        <v>0</v>
      </c>
      <c r="AY266" s="125">
        <f>-'Inversión 1 financiada'!U266</f>
        <v>0</v>
      </c>
      <c r="AZ266" s="125">
        <f>-'Inversión 1 financiada'!V266</f>
        <v>0</v>
      </c>
      <c r="BA266" s="125">
        <f>-'Inversión 1 financiada'!W266</f>
        <v>0</v>
      </c>
      <c r="BB266" s="125">
        <f>-'Inversión 1 financiada'!X266</f>
        <v>0</v>
      </c>
      <c r="BC266" s="125">
        <f>-'Inversión 1 financiada'!Y266</f>
        <v>0</v>
      </c>
      <c r="BD266" s="125">
        <f>-'Inversión 1 financiada'!Z266</f>
        <v>0</v>
      </c>
      <c r="BE266" s="125">
        <f>-'Inversión 1 financiada'!AA266</f>
        <v>0</v>
      </c>
      <c r="BF266" s="125">
        <f>-'Inversión 1 financiada'!AB266</f>
        <v>0</v>
      </c>
      <c r="BG266" s="125">
        <f>-'Inversión 1 financiada'!AC266</f>
        <v>0</v>
      </c>
      <c r="BH266" s="125">
        <f>-'Inversión 1 financiada'!AD266</f>
        <v>0</v>
      </c>
      <c r="BI266" s="125">
        <f>-'Inversión 1 financiada'!AE266</f>
        <v>0</v>
      </c>
      <c r="BJ266" s="125">
        <f>-'Inversión 1 financiada'!AF266</f>
        <v>0</v>
      </c>
      <c r="BK266" s="125">
        <f>-'Inversión 1 financiada'!AG266</f>
        <v>0</v>
      </c>
      <c r="BL266" s="125">
        <f>-'Inversión 1 financiada'!AH266</f>
        <v>0</v>
      </c>
      <c r="BM266" s="125">
        <f>-'Inversión 1 financiada'!AI266</f>
        <v>0</v>
      </c>
      <c r="BN266" s="125">
        <f>-'Inversión 1 financiada'!AJ266</f>
        <v>0</v>
      </c>
      <c r="BO266" s="125">
        <f>-'Inversión 1 financiada'!AK266</f>
        <v>0</v>
      </c>
      <c r="BP266" s="125">
        <f>-'Inversión 1 financiada'!AL266</f>
        <v>0</v>
      </c>
      <c r="BQ266" s="125">
        <f>-'Inversión 1 financiada'!AM266</f>
        <v>0</v>
      </c>
      <c r="BR266" s="125">
        <f>-'Inversión 1 financiada'!AN266</f>
        <v>0</v>
      </c>
    </row>
    <row r="267" spans="2:70" x14ac:dyDescent="0.25">
      <c r="B267" s="59" t="s">
        <v>663</v>
      </c>
      <c r="C267" s="62" t="str">
        <f>+VLOOKUP(B267,'resumen UCAP'!$A$5:$O$329,2,0)</f>
        <v>Poste ingemetal 8 m</v>
      </c>
      <c r="D267" s="63"/>
      <c r="E267" s="63" t="str">
        <f>+VLOOKUP(B267,'resumen UCAP'!$A$5:$O$329,3,0)</f>
        <v>Un</v>
      </c>
      <c r="F267" s="64">
        <f>+VLOOKUP(B267,'resumen UCAP'!$A$5:$O$329,15,0)</f>
        <v>1229507</v>
      </c>
      <c r="G267" s="61">
        <v>33</v>
      </c>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f>-'Inversión 1 financiada'!H267</f>
        <v>0</v>
      </c>
      <c r="AM267" s="125">
        <f>-'Inversión 1 financiada'!I267</f>
        <v>0</v>
      </c>
      <c r="AN267" s="125">
        <f>-'Inversión 1 financiada'!J267</f>
        <v>0</v>
      </c>
      <c r="AO267" s="125">
        <f>-'Inversión 1 financiada'!K267</f>
        <v>0</v>
      </c>
      <c r="AP267" s="125">
        <f>-'Inversión 1 financiada'!L267</f>
        <v>0</v>
      </c>
      <c r="AQ267" s="125">
        <f>-'Inversión 1 financiada'!M267</f>
        <v>0</v>
      </c>
      <c r="AR267" s="125">
        <f>-'Inversión 1 financiada'!N267</f>
        <v>0</v>
      </c>
      <c r="AS267" s="125">
        <f>-'Inversión 1 financiada'!O267</f>
        <v>0</v>
      </c>
      <c r="AT267" s="125">
        <f>-'Inversión 1 financiada'!P267</f>
        <v>0</v>
      </c>
      <c r="AU267" s="125">
        <f>-'Inversión 1 financiada'!Q267</f>
        <v>0</v>
      </c>
      <c r="AV267" s="125">
        <f>-'Inversión 1 financiada'!R267</f>
        <v>0</v>
      </c>
      <c r="AW267" s="125">
        <f>-'Inversión 1 financiada'!S267</f>
        <v>0</v>
      </c>
      <c r="AX267" s="125">
        <f>-'Inversión 1 financiada'!T267</f>
        <v>0</v>
      </c>
      <c r="AY267" s="125">
        <f>-'Inversión 1 financiada'!U267</f>
        <v>0</v>
      </c>
      <c r="AZ267" s="125">
        <f>-'Inversión 1 financiada'!V267</f>
        <v>0</v>
      </c>
      <c r="BA267" s="125">
        <f>-'Inversión 1 financiada'!W267</f>
        <v>0</v>
      </c>
      <c r="BB267" s="125">
        <f>-'Inversión 1 financiada'!X267</f>
        <v>0</v>
      </c>
      <c r="BC267" s="125">
        <f>-'Inversión 1 financiada'!Y267</f>
        <v>0</v>
      </c>
      <c r="BD267" s="125">
        <f>-'Inversión 1 financiada'!Z267</f>
        <v>0</v>
      </c>
      <c r="BE267" s="125">
        <f>-'Inversión 1 financiada'!AA267</f>
        <v>0</v>
      </c>
      <c r="BF267" s="125">
        <f>-'Inversión 1 financiada'!AB267</f>
        <v>0</v>
      </c>
      <c r="BG267" s="125">
        <f>-'Inversión 1 financiada'!AC267</f>
        <v>0</v>
      </c>
      <c r="BH267" s="125">
        <f>-'Inversión 1 financiada'!AD267</f>
        <v>0</v>
      </c>
      <c r="BI267" s="125">
        <f>-'Inversión 1 financiada'!AE267</f>
        <v>0</v>
      </c>
      <c r="BJ267" s="125">
        <f>-'Inversión 1 financiada'!AF267</f>
        <v>0</v>
      </c>
      <c r="BK267" s="125">
        <f>-'Inversión 1 financiada'!AG267</f>
        <v>0</v>
      </c>
      <c r="BL267" s="125">
        <f>-'Inversión 1 financiada'!AH267</f>
        <v>0</v>
      </c>
      <c r="BM267" s="125">
        <f>-'Inversión 1 financiada'!AI267</f>
        <v>0</v>
      </c>
      <c r="BN267" s="125">
        <f>-'Inversión 1 financiada'!AJ267</f>
        <v>0</v>
      </c>
      <c r="BO267" s="125">
        <f>-'Inversión 1 financiada'!AK267</f>
        <v>0</v>
      </c>
      <c r="BP267" s="125">
        <f>-'Inversión 1 financiada'!AL267</f>
        <v>0</v>
      </c>
      <c r="BQ267" s="125">
        <f>-'Inversión 1 financiada'!AM267</f>
        <v>0</v>
      </c>
      <c r="BR267" s="125">
        <f>-'Inversión 1 financiada'!AN267</f>
        <v>0</v>
      </c>
    </row>
    <row r="268" spans="2:70" x14ac:dyDescent="0.25">
      <c r="B268" s="59" t="s">
        <v>664</v>
      </c>
      <c r="C268" s="62" t="str">
        <f>+VLOOKUP(B268,'resumen UCAP'!$A$5:$O$329,2,0)</f>
        <v>Poste ingemetal 10 m 2B</v>
      </c>
      <c r="D268" s="63"/>
      <c r="E268" s="63" t="str">
        <f>+VLOOKUP(B268,'resumen UCAP'!$A$5:$O$329,3,0)</f>
        <v>Un</v>
      </c>
      <c r="F268" s="64">
        <f>+VLOOKUP(B268,'resumen UCAP'!$A$5:$O$329,15,0)</f>
        <v>1852264</v>
      </c>
      <c r="G268" s="61">
        <v>19</v>
      </c>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f>-'Inversión 1 financiada'!H268</f>
        <v>0</v>
      </c>
      <c r="AM268" s="125">
        <f>-'Inversión 1 financiada'!I268</f>
        <v>0</v>
      </c>
      <c r="AN268" s="125">
        <f>-'Inversión 1 financiada'!J268</f>
        <v>0</v>
      </c>
      <c r="AO268" s="125">
        <f>-'Inversión 1 financiada'!K268</f>
        <v>0</v>
      </c>
      <c r="AP268" s="125">
        <f>-'Inversión 1 financiada'!L268</f>
        <v>0</v>
      </c>
      <c r="AQ268" s="125">
        <f>-'Inversión 1 financiada'!M268</f>
        <v>0</v>
      </c>
      <c r="AR268" s="125">
        <f>-'Inversión 1 financiada'!N268</f>
        <v>0</v>
      </c>
      <c r="AS268" s="125">
        <f>-'Inversión 1 financiada'!O268</f>
        <v>0</v>
      </c>
      <c r="AT268" s="125">
        <f>-'Inversión 1 financiada'!P268</f>
        <v>0</v>
      </c>
      <c r="AU268" s="125">
        <f>-'Inversión 1 financiada'!Q268</f>
        <v>0</v>
      </c>
      <c r="AV268" s="125">
        <f>-'Inversión 1 financiada'!R268</f>
        <v>0</v>
      </c>
      <c r="AW268" s="125">
        <f>-'Inversión 1 financiada'!S268</f>
        <v>0</v>
      </c>
      <c r="AX268" s="125">
        <f>-'Inversión 1 financiada'!T268</f>
        <v>0</v>
      </c>
      <c r="AY268" s="125">
        <f>-'Inversión 1 financiada'!U268</f>
        <v>0</v>
      </c>
      <c r="AZ268" s="125">
        <f>-'Inversión 1 financiada'!V268</f>
        <v>0</v>
      </c>
      <c r="BA268" s="125">
        <f>-'Inversión 1 financiada'!W268</f>
        <v>0</v>
      </c>
      <c r="BB268" s="125">
        <f>-'Inversión 1 financiada'!X268</f>
        <v>0</v>
      </c>
      <c r="BC268" s="125">
        <f>-'Inversión 1 financiada'!Y268</f>
        <v>0</v>
      </c>
      <c r="BD268" s="125">
        <f>-'Inversión 1 financiada'!Z268</f>
        <v>0</v>
      </c>
      <c r="BE268" s="125">
        <f>-'Inversión 1 financiada'!AA268</f>
        <v>0</v>
      </c>
      <c r="BF268" s="125">
        <f>-'Inversión 1 financiada'!AB268</f>
        <v>0</v>
      </c>
      <c r="BG268" s="125">
        <f>-'Inversión 1 financiada'!AC268</f>
        <v>0</v>
      </c>
      <c r="BH268" s="125">
        <f>-'Inversión 1 financiada'!AD268</f>
        <v>0</v>
      </c>
      <c r="BI268" s="125">
        <f>-'Inversión 1 financiada'!AE268</f>
        <v>0</v>
      </c>
      <c r="BJ268" s="125">
        <f>-'Inversión 1 financiada'!AF268</f>
        <v>0</v>
      </c>
      <c r="BK268" s="125">
        <f>-'Inversión 1 financiada'!AG268</f>
        <v>0</v>
      </c>
      <c r="BL268" s="125">
        <f>-'Inversión 1 financiada'!AH268</f>
        <v>0</v>
      </c>
      <c r="BM268" s="125">
        <f>-'Inversión 1 financiada'!AI268</f>
        <v>0</v>
      </c>
      <c r="BN268" s="125">
        <f>-'Inversión 1 financiada'!AJ268</f>
        <v>0</v>
      </c>
      <c r="BO268" s="125">
        <f>-'Inversión 1 financiada'!AK268</f>
        <v>0</v>
      </c>
      <c r="BP268" s="125">
        <f>-'Inversión 1 financiada'!AL268</f>
        <v>0</v>
      </c>
      <c r="BQ268" s="125">
        <f>-'Inversión 1 financiada'!AM268</f>
        <v>0</v>
      </c>
      <c r="BR268" s="125">
        <f>-'Inversión 1 financiada'!AN268</f>
        <v>0</v>
      </c>
    </row>
    <row r="269" spans="2:70" x14ac:dyDescent="0.25">
      <c r="B269" s="59" t="s">
        <v>665</v>
      </c>
      <c r="C269" s="62" t="str">
        <f>+VLOOKUP(B269,'resumen UCAP'!$A$5:$O$329,2,0)</f>
        <v>Poste rectangular 3 m</v>
      </c>
      <c r="D269" s="63"/>
      <c r="E269" s="63" t="str">
        <f>+VLOOKUP(B269,'resumen UCAP'!$A$5:$O$329,3,0)</f>
        <v>Un</v>
      </c>
      <c r="F269" s="64">
        <f>+VLOOKUP(B269,'resumen UCAP'!$A$5:$O$329,15,0)</f>
        <v>1229507</v>
      </c>
      <c r="G269" s="61">
        <v>8</v>
      </c>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f>-'Inversión 1 financiada'!H269</f>
        <v>0</v>
      </c>
      <c r="AM269" s="125">
        <f>-'Inversión 1 financiada'!I269</f>
        <v>0</v>
      </c>
      <c r="AN269" s="125">
        <f>-'Inversión 1 financiada'!J269</f>
        <v>0</v>
      </c>
      <c r="AO269" s="125">
        <f>-'Inversión 1 financiada'!K269</f>
        <v>0</v>
      </c>
      <c r="AP269" s="125">
        <f>-'Inversión 1 financiada'!L269</f>
        <v>0</v>
      </c>
      <c r="AQ269" s="125">
        <f>-'Inversión 1 financiada'!M269</f>
        <v>0</v>
      </c>
      <c r="AR269" s="125">
        <f>-'Inversión 1 financiada'!N269</f>
        <v>0</v>
      </c>
      <c r="AS269" s="125">
        <f>-'Inversión 1 financiada'!O269</f>
        <v>0</v>
      </c>
      <c r="AT269" s="125">
        <f>-'Inversión 1 financiada'!P269</f>
        <v>0</v>
      </c>
      <c r="AU269" s="125">
        <f>-'Inversión 1 financiada'!Q269</f>
        <v>0</v>
      </c>
      <c r="AV269" s="125">
        <f>-'Inversión 1 financiada'!R269</f>
        <v>0</v>
      </c>
      <c r="AW269" s="125">
        <f>-'Inversión 1 financiada'!S269</f>
        <v>0</v>
      </c>
      <c r="AX269" s="125">
        <f>-'Inversión 1 financiada'!T269</f>
        <v>0</v>
      </c>
      <c r="AY269" s="125">
        <f>-'Inversión 1 financiada'!U269</f>
        <v>0</v>
      </c>
      <c r="AZ269" s="125">
        <f>-'Inversión 1 financiada'!V269</f>
        <v>0</v>
      </c>
      <c r="BA269" s="125">
        <f>-'Inversión 1 financiada'!W269</f>
        <v>0</v>
      </c>
      <c r="BB269" s="125">
        <f>-'Inversión 1 financiada'!X269</f>
        <v>0</v>
      </c>
      <c r="BC269" s="125">
        <f>-'Inversión 1 financiada'!Y269</f>
        <v>0</v>
      </c>
      <c r="BD269" s="125">
        <f>-'Inversión 1 financiada'!Z269</f>
        <v>0</v>
      </c>
      <c r="BE269" s="125">
        <f>-'Inversión 1 financiada'!AA269</f>
        <v>0</v>
      </c>
      <c r="BF269" s="125">
        <f>-'Inversión 1 financiada'!AB269</f>
        <v>0</v>
      </c>
      <c r="BG269" s="125">
        <f>-'Inversión 1 financiada'!AC269</f>
        <v>0</v>
      </c>
      <c r="BH269" s="125">
        <f>-'Inversión 1 financiada'!AD269</f>
        <v>0</v>
      </c>
      <c r="BI269" s="125">
        <f>-'Inversión 1 financiada'!AE269</f>
        <v>0</v>
      </c>
      <c r="BJ269" s="125">
        <f>-'Inversión 1 financiada'!AF269</f>
        <v>0</v>
      </c>
      <c r="BK269" s="125">
        <f>-'Inversión 1 financiada'!AG269</f>
        <v>0</v>
      </c>
      <c r="BL269" s="125">
        <f>-'Inversión 1 financiada'!AH269</f>
        <v>0</v>
      </c>
      <c r="BM269" s="125">
        <f>-'Inversión 1 financiada'!AI269</f>
        <v>0</v>
      </c>
      <c r="BN269" s="125">
        <f>-'Inversión 1 financiada'!AJ269</f>
        <v>0</v>
      </c>
      <c r="BO269" s="125">
        <f>-'Inversión 1 financiada'!AK269</f>
        <v>0</v>
      </c>
      <c r="BP269" s="125">
        <f>-'Inversión 1 financiada'!AL269</f>
        <v>0</v>
      </c>
      <c r="BQ269" s="125">
        <f>-'Inversión 1 financiada'!AM269</f>
        <v>0</v>
      </c>
      <c r="BR269" s="125">
        <f>-'Inversión 1 financiada'!AN269</f>
        <v>0</v>
      </c>
    </row>
    <row r="270" spans="2:70" x14ac:dyDescent="0.25">
      <c r="B270" s="59" t="s">
        <v>666</v>
      </c>
      <c r="C270" s="62" t="str">
        <f>+VLOOKUP(B270,'resumen UCAP'!$A$5:$O$329,2,0)</f>
        <v>Poste rectangular 8 m</v>
      </c>
      <c r="D270" s="63"/>
      <c r="E270" s="63" t="str">
        <f>+VLOOKUP(B270,'resumen UCAP'!$A$5:$O$329,3,0)</f>
        <v>Un</v>
      </c>
      <c r="F270" s="64">
        <f>+VLOOKUP(B270,'resumen UCAP'!$A$5:$O$329,15,0)</f>
        <v>1852264</v>
      </c>
      <c r="G270" s="61">
        <v>4</v>
      </c>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f>-'Inversión 1 financiada'!H270</f>
        <v>0</v>
      </c>
      <c r="AM270" s="125">
        <f>-'Inversión 1 financiada'!I270</f>
        <v>0</v>
      </c>
      <c r="AN270" s="125">
        <f>-'Inversión 1 financiada'!J270</f>
        <v>0</v>
      </c>
      <c r="AO270" s="125">
        <f>-'Inversión 1 financiada'!K270</f>
        <v>0</v>
      </c>
      <c r="AP270" s="125">
        <f>-'Inversión 1 financiada'!L270</f>
        <v>0</v>
      </c>
      <c r="AQ270" s="125">
        <f>-'Inversión 1 financiada'!M270</f>
        <v>0</v>
      </c>
      <c r="AR270" s="125">
        <f>-'Inversión 1 financiada'!N270</f>
        <v>0</v>
      </c>
      <c r="AS270" s="125">
        <f>-'Inversión 1 financiada'!O270</f>
        <v>0</v>
      </c>
      <c r="AT270" s="125">
        <f>-'Inversión 1 financiada'!P270</f>
        <v>0</v>
      </c>
      <c r="AU270" s="125">
        <f>-'Inversión 1 financiada'!Q270</f>
        <v>0</v>
      </c>
      <c r="AV270" s="125">
        <f>-'Inversión 1 financiada'!R270</f>
        <v>0</v>
      </c>
      <c r="AW270" s="125">
        <f>-'Inversión 1 financiada'!S270</f>
        <v>0</v>
      </c>
      <c r="AX270" s="125">
        <f>-'Inversión 1 financiada'!T270</f>
        <v>0</v>
      </c>
      <c r="AY270" s="125">
        <f>-'Inversión 1 financiada'!U270</f>
        <v>0</v>
      </c>
      <c r="AZ270" s="125">
        <f>-'Inversión 1 financiada'!V270</f>
        <v>0</v>
      </c>
      <c r="BA270" s="125">
        <f>-'Inversión 1 financiada'!W270</f>
        <v>0</v>
      </c>
      <c r="BB270" s="125">
        <f>-'Inversión 1 financiada'!X270</f>
        <v>0</v>
      </c>
      <c r="BC270" s="125">
        <f>-'Inversión 1 financiada'!Y270</f>
        <v>0</v>
      </c>
      <c r="BD270" s="125">
        <f>-'Inversión 1 financiada'!Z270</f>
        <v>0</v>
      </c>
      <c r="BE270" s="125">
        <f>-'Inversión 1 financiada'!AA270</f>
        <v>0</v>
      </c>
      <c r="BF270" s="125">
        <f>-'Inversión 1 financiada'!AB270</f>
        <v>0</v>
      </c>
      <c r="BG270" s="125">
        <f>-'Inversión 1 financiada'!AC270</f>
        <v>0</v>
      </c>
      <c r="BH270" s="125">
        <f>-'Inversión 1 financiada'!AD270</f>
        <v>0</v>
      </c>
      <c r="BI270" s="125">
        <f>-'Inversión 1 financiada'!AE270</f>
        <v>0</v>
      </c>
      <c r="BJ270" s="125">
        <f>-'Inversión 1 financiada'!AF270</f>
        <v>0</v>
      </c>
      <c r="BK270" s="125">
        <f>-'Inversión 1 financiada'!AG270</f>
        <v>0</v>
      </c>
      <c r="BL270" s="125">
        <f>-'Inversión 1 financiada'!AH270</f>
        <v>0</v>
      </c>
      <c r="BM270" s="125">
        <f>-'Inversión 1 financiada'!AI270</f>
        <v>0</v>
      </c>
      <c r="BN270" s="125">
        <f>-'Inversión 1 financiada'!AJ270</f>
        <v>0</v>
      </c>
      <c r="BO270" s="125">
        <f>-'Inversión 1 financiada'!AK270</f>
        <v>0</v>
      </c>
      <c r="BP270" s="125">
        <f>-'Inversión 1 financiada'!AL270</f>
        <v>0</v>
      </c>
      <c r="BQ270" s="125">
        <f>-'Inversión 1 financiada'!AM270</f>
        <v>0</v>
      </c>
      <c r="BR270" s="125">
        <f>-'Inversión 1 financiada'!AN270</f>
        <v>0</v>
      </c>
    </row>
    <row r="271" spans="2:70" x14ac:dyDescent="0.25">
      <c r="B271" s="59" t="s">
        <v>667</v>
      </c>
      <c r="C271" s="62" t="str">
        <f>+VLOOKUP(B271,'resumen UCAP'!$A$5:$O$329,2,0)</f>
        <v>Poste ingemetal 10 m 1B</v>
      </c>
      <c r="D271" s="63"/>
      <c r="E271" s="63" t="str">
        <f>+VLOOKUP(B271,'resumen UCAP'!$A$5:$O$329,3,0)</f>
        <v>Un</v>
      </c>
      <c r="F271" s="64">
        <f>+VLOOKUP(B271,'resumen UCAP'!$A$5:$O$329,15,0)</f>
        <v>1852264</v>
      </c>
      <c r="G271" s="61">
        <v>9</v>
      </c>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f>-'Inversión 1 financiada'!H271</f>
        <v>0</v>
      </c>
      <c r="AM271" s="125">
        <f>-'Inversión 1 financiada'!I271</f>
        <v>0</v>
      </c>
      <c r="AN271" s="125">
        <f>-'Inversión 1 financiada'!J271</f>
        <v>0</v>
      </c>
      <c r="AO271" s="125">
        <f>-'Inversión 1 financiada'!K271</f>
        <v>0</v>
      </c>
      <c r="AP271" s="125">
        <f>-'Inversión 1 financiada'!L271</f>
        <v>0</v>
      </c>
      <c r="AQ271" s="125">
        <f>-'Inversión 1 financiada'!M271</f>
        <v>0</v>
      </c>
      <c r="AR271" s="125">
        <f>-'Inversión 1 financiada'!N271</f>
        <v>0</v>
      </c>
      <c r="AS271" s="125">
        <f>-'Inversión 1 financiada'!O271</f>
        <v>0</v>
      </c>
      <c r="AT271" s="125">
        <f>-'Inversión 1 financiada'!P271</f>
        <v>0</v>
      </c>
      <c r="AU271" s="125">
        <f>-'Inversión 1 financiada'!Q271</f>
        <v>0</v>
      </c>
      <c r="AV271" s="125">
        <f>-'Inversión 1 financiada'!R271</f>
        <v>0</v>
      </c>
      <c r="AW271" s="125">
        <f>-'Inversión 1 financiada'!S271</f>
        <v>0</v>
      </c>
      <c r="AX271" s="125">
        <f>-'Inversión 1 financiada'!T271</f>
        <v>0</v>
      </c>
      <c r="AY271" s="125">
        <f>-'Inversión 1 financiada'!U271</f>
        <v>0</v>
      </c>
      <c r="AZ271" s="125">
        <f>-'Inversión 1 financiada'!V271</f>
        <v>0</v>
      </c>
      <c r="BA271" s="125">
        <f>-'Inversión 1 financiada'!W271</f>
        <v>0</v>
      </c>
      <c r="BB271" s="125">
        <f>-'Inversión 1 financiada'!X271</f>
        <v>0</v>
      </c>
      <c r="BC271" s="125">
        <f>-'Inversión 1 financiada'!Y271</f>
        <v>0</v>
      </c>
      <c r="BD271" s="125">
        <f>-'Inversión 1 financiada'!Z271</f>
        <v>0</v>
      </c>
      <c r="BE271" s="125">
        <f>-'Inversión 1 financiada'!AA271</f>
        <v>0</v>
      </c>
      <c r="BF271" s="125">
        <f>-'Inversión 1 financiada'!AB271</f>
        <v>0</v>
      </c>
      <c r="BG271" s="125">
        <f>-'Inversión 1 financiada'!AC271</f>
        <v>0</v>
      </c>
      <c r="BH271" s="125">
        <f>-'Inversión 1 financiada'!AD271</f>
        <v>0</v>
      </c>
      <c r="BI271" s="125">
        <f>-'Inversión 1 financiada'!AE271</f>
        <v>0</v>
      </c>
      <c r="BJ271" s="125">
        <f>-'Inversión 1 financiada'!AF271</f>
        <v>0</v>
      </c>
      <c r="BK271" s="125">
        <f>-'Inversión 1 financiada'!AG271</f>
        <v>0</v>
      </c>
      <c r="BL271" s="125">
        <f>-'Inversión 1 financiada'!AH271</f>
        <v>0</v>
      </c>
      <c r="BM271" s="125">
        <f>-'Inversión 1 financiada'!AI271</f>
        <v>0</v>
      </c>
      <c r="BN271" s="125">
        <f>-'Inversión 1 financiada'!AJ271</f>
        <v>0</v>
      </c>
      <c r="BO271" s="125">
        <f>-'Inversión 1 financiada'!AK271</f>
        <v>0</v>
      </c>
      <c r="BP271" s="125">
        <f>-'Inversión 1 financiada'!AL271</f>
        <v>0</v>
      </c>
      <c r="BQ271" s="125">
        <f>-'Inversión 1 financiada'!AM271</f>
        <v>0</v>
      </c>
      <c r="BR271" s="125">
        <f>-'Inversión 1 financiada'!AN271</f>
        <v>0</v>
      </c>
    </row>
    <row r="272" spans="2:70" x14ac:dyDescent="0.25">
      <c r="B272" s="59" t="s">
        <v>668</v>
      </c>
      <c r="C272" s="62" t="str">
        <f>+VLOOKUP(B272,'resumen UCAP'!$A$5:$O$329,2,0)</f>
        <v>Poste IGO INGAL 10.5 m</v>
      </c>
      <c r="D272" s="63"/>
      <c r="E272" s="63" t="str">
        <f>+VLOOKUP(B272,'resumen UCAP'!$A$5:$O$329,3,0)</f>
        <v>Un</v>
      </c>
      <c r="F272" s="64">
        <f>+VLOOKUP(B272,'resumen UCAP'!$A$5:$O$329,15,0)</f>
        <v>1702264</v>
      </c>
      <c r="G272" s="61">
        <v>16</v>
      </c>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f>-'Inversión 1 financiada'!H272</f>
        <v>0</v>
      </c>
      <c r="AM272" s="125">
        <f>-'Inversión 1 financiada'!I272</f>
        <v>0</v>
      </c>
      <c r="AN272" s="125">
        <f>-'Inversión 1 financiada'!J272</f>
        <v>0</v>
      </c>
      <c r="AO272" s="125">
        <f>-'Inversión 1 financiada'!K272</f>
        <v>0</v>
      </c>
      <c r="AP272" s="125">
        <f>-'Inversión 1 financiada'!L272</f>
        <v>0</v>
      </c>
      <c r="AQ272" s="125">
        <f>-'Inversión 1 financiada'!M272</f>
        <v>0</v>
      </c>
      <c r="AR272" s="125">
        <f>-'Inversión 1 financiada'!N272</f>
        <v>0</v>
      </c>
      <c r="AS272" s="125">
        <f>-'Inversión 1 financiada'!O272</f>
        <v>0</v>
      </c>
      <c r="AT272" s="125">
        <f>-'Inversión 1 financiada'!P272</f>
        <v>0</v>
      </c>
      <c r="AU272" s="125">
        <f>-'Inversión 1 financiada'!Q272</f>
        <v>0</v>
      </c>
      <c r="AV272" s="125">
        <f>-'Inversión 1 financiada'!R272</f>
        <v>0</v>
      </c>
      <c r="AW272" s="125">
        <f>-'Inversión 1 financiada'!S272</f>
        <v>0</v>
      </c>
      <c r="AX272" s="125">
        <f>-'Inversión 1 financiada'!T272</f>
        <v>0</v>
      </c>
      <c r="AY272" s="125">
        <f>-'Inversión 1 financiada'!U272</f>
        <v>0</v>
      </c>
      <c r="AZ272" s="125">
        <f>-'Inversión 1 financiada'!V272</f>
        <v>0</v>
      </c>
      <c r="BA272" s="125">
        <f>-'Inversión 1 financiada'!W272</f>
        <v>0</v>
      </c>
      <c r="BB272" s="125">
        <f>-'Inversión 1 financiada'!X272</f>
        <v>0</v>
      </c>
      <c r="BC272" s="125">
        <f>-'Inversión 1 financiada'!Y272</f>
        <v>0</v>
      </c>
      <c r="BD272" s="125">
        <f>-'Inversión 1 financiada'!Z272</f>
        <v>0</v>
      </c>
      <c r="BE272" s="125">
        <f>-'Inversión 1 financiada'!AA272</f>
        <v>0</v>
      </c>
      <c r="BF272" s="125">
        <f>-'Inversión 1 financiada'!AB272</f>
        <v>0</v>
      </c>
      <c r="BG272" s="125">
        <f>-'Inversión 1 financiada'!AC272</f>
        <v>0</v>
      </c>
      <c r="BH272" s="125">
        <f>-'Inversión 1 financiada'!AD272</f>
        <v>0</v>
      </c>
      <c r="BI272" s="125">
        <f>-'Inversión 1 financiada'!AE272</f>
        <v>0</v>
      </c>
      <c r="BJ272" s="125">
        <f>-'Inversión 1 financiada'!AF272</f>
        <v>0</v>
      </c>
      <c r="BK272" s="125">
        <f>-'Inversión 1 financiada'!AG272</f>
        <v>0</v>
      </c>
      <c r="BL272" s="125">
        <f>-'Inversión 1 financiada'!AH272</f>
        <v>0</v>
      </c>
      <c r="BM272" s="125">
        <f>-'Inversión 1 financiada'!AI272</f>
        <v>0</v>
      </c>
      <c r="BN272" s="125">
        <f>-'Inversión 1 financiada'!AJ272</f>
        <v>0</v>
      </c>
      <c r="BO272" s="125">
        <f>-'Inversión 1 financiada'!AK272</f>
        <v>0</v>
      </c>
      <c r="BP272" s="125">
        <f>-'Inversión 1 financiada'!AL272</f>
        <v>0</v>
      </c>
      <c r="BQ272" s="125">
        <f>-'Inversión 1 financiada'!AM272</f>
        <v>0</v>
      </c>
      <c r="BR272" s="125">
        <f>-'Inversión 1 financiada'!AN272</f>
        <v>0</v>
      </c>
    </row>
    <row r="273" spans="2:70" x14ac:dyDescent="0.25">
      <c r="B273" s="59" t="s">
        <v>669</v>
      </c>
      <c r="C273" s="62" t="str">
        <f>+VLOOKUP(B273,'resumen UCAP'!$A$5:$O$329,2,0)</f>
        <v>Mastil 14 mts</v>
      </c>
      <c r="D273" s="63"/>
      <c r="E273" s="63" t="str">
        <f>+VLOOKUP(B273,'resumen UCAP'!$A$5:$O$329,3,0)</f>
        <v>Un</v>
      </c>
      <c r="F273" s="64">
        <f>+VLOOKUP(B273,'resumen UCAP'!$A$5:$O$329,15,0)</f>
        <v>6741367.4000000004</v>
      </c>
      <c r="G273" s="61">
        <v>10</v>
      </c>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f>-'Inversión 1 financiada'!H273</f>
        <v>0</v>
      </c>
      <c r="AM273" s="125">
        <f>-'Inversión 1 financiada'!I273</f>
        <v>0</v>
      </c>
      <c r="AN273" s="125">
        <f>-'Inversión 1 financiada'!J273</f>
        <v>0</v>
      </c>
      <c r="AO273" s="125">
        <f>-'Inversión 1 financiada'!K273</f>
        <v>0</v>
      </c>
      <c r="AP273" s="125">
        <f>-'Inversión 1 financiada'!L273</f>
        <v>0</v>
      </c>
      <c r="AQ273" s="125">
        <f>-'Inversión 1 financiada'!M273</f>
        <v>0</v>
      </c>
      <c r="AR273" s="125">
        <f>-'Inversión 1 financiada'!N273</f>
        <v>0</v>
      </c>
      <c r="AS273" s="125">
        <f>-'Inversión 1 financiada'!O273</f>
        <v>0</v>
      </c>
      <c r="AT273" s="125">
        <f>-'Inversión 1 financiada'!P273</f>
        <v>0</v>
      </c>
      <c r="AU273" s="125">
        <f>-'Inversión 1 financiada'!Q273</f>
        <v>0</v>
      </c>
      <c r="AV273" s="125">
        <f>-'Inversión 1 financiada'!R273</f>
        <v>0</v>
      </c>
      <c r="AW273" s="125">
        <f>-'Inversión 1 financiada'!S273</f>
        <v>0</v>
      </c>
      <c r="AX273" s="125">
        <f>-'Inversión 1 financiada'!T273</f>
        <v>0</v>
      </c>
      <c r="AY273" s="125">
        <f>-'Inversión 1 financiada'!U273</f>
        <v>0</v>
      </c>
      <c r="AZ273" s="125">
        <f>-'Inversión 1 financiada'!V273</f>
        <v>0</v>
      </c>
      <c r="BA273" s="125">
        <f>-'Inversión 1 financiada'!W273</f>
        <v>0</v>
      </c>
      <c r="BB273" s="125">
        <f>-'Inversión 1 financiada'!X273</f>
        <v>0</v>
      </c>
      <c r="BC273" s="125">
        <f>-'Inversión 1 financiada'!Y273</f>
        <v>0</v>
      </c>
      <c r="BD273" s="125">
        <f>-'Inversión 1 financiada'!Z273</f>
        <v>0</v>
      </c>
      <c r="BE273" s="125">
        <f>-'Inversión 1 financiada'!AA273</f>
        <v>0</v>
      </c>
      <c r="BF273" s="125">
        <f>-'Inversión 1 financiada'!AB273</f>
        <v>0</v>
      </c>
      <c r="BG273" s="125">
        <f>-'Inversión 1 financiada'!AC273</f>
        <v>0</v>
      </c>
      <c r="BH273" s="125">
        <f>-'Inversión 1 financiada'!AD273</f>
        <v>0</v>
      </c>
      <c r="BI273" s="125">
        <f>-'Inversión 1 financiada'!AE273</f>
        <v>0</v>
      </c>
      <c r="BJ273" s="125">
        <f>-'Inversión 1 financiada'!AF273</f>
        <v>0</v>
      </c>
      <c r="BK273" s="125">
        <f>-'Inversión 1 financiada'!AG273</f>
        <v>0</v>
      </c>
      <c r="BL273" s="125">
        <f>-'Inversión 1 financiada'!AH273</f>
        <v>0</v>
      </c>
      <c r="BM273" s="125">
        <f>-'Inversión 1 financiada'!AI273</f>
        <v>0</v>
      </c>
      <c r="BN273" s="125">
        <f>-'Inversión 1 financiada'!AJ273</f>
        <v>0</v>
      </c>
      <c r="BO273" s="125">
        <f>-'Inversión 1 financiada'!AK273</f>
        <v>0</v>
      </c>
      <c r="BP273" s="125">
        <f>-'Inversión 1 financiada'!AL273</f>
        <v>0</v>
      </c>
      <c r="BQ273" s="125">
        <f>-'Inversión 1 financiada'!AM273</f>
        <v>0</v>
      </c>
      <c r="BR273" s="125">
        <f>-'Inversión 1 financiada'!AN273</f>
        <v>0</v>
      </c>
    </row>
    <row r="274" spans="2:70"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f>-'Inversión 1 financiada'!H274</f>
        <v>0</v>
      </c>
      <c r="AM274" s="125">
        <f>-'Inversión 1 financiada'!I274</f>
        <v>0</v>
      </c>
      <c r="AN274" s="125">
        <f>-'Inversión 1 financiada'!J274</f>
        <v>0</v>
      </c>
      <c r="AO274" s="125">
        <f>-'Inversión 1 financiada'!K274</f>
        <v>0</v>
      </c>
      <c r="AP274" s="125">
        <f>-'Inversión 1 financiada'!L274</f>
        <v>0</v>
      </c>
      <c r="AQ274" s="125">
        <f>-'Inversión 1 financiada'!M274</f>
        <v>0</v>
      </c>
      <c r="AR274" s="125">
        <f>-'Inversión 1 financiada'!N274</f>
        <v>0</v>
      </c>
      <c r="AS274" s="125">
        <f>-'Inversión 1 financiada'!O274</f>
        <v>0</v>
      </c>
      <c r="AT274" s="125">
        <f>-'Inversión 1 financiada'!P274</f>
        <v>0</v>
      </c>
      <c r="AU274" s="125">
        <f>-'Inversión 1 financiada'!Q274</f>
        <v>0</v>
      </c>
      <c r="AV274" s="125">
        <f>-'Inversión 1 financiada'!R274</f>
        <v>0</v>
      </c>
      <c r="AW274" s="125">
        <f>-'Inversión 1 financiada'!S274</f>
        <v>0</v>
      </c>
      <c r="AX274" s="125">
        <f>-'Inversión 1 financiada'!T274</f>
        <v>0</v>
      </c>
      <c r="AY274" s="125">
        <f>-'Inversión 1 financiada'!U274</f>
        <v>0</v>
      </c>
      <c r="AZ274" s="125">
        <f>-'Inversión 1 financiada'!V274</f>
        <v>0</v>
      </c>
      <c r="BA274" s="125">
        <f>-'Inversión 1 financiada'!W274</f>
        <v>0</v>
      </c>
      <c r="BB274" s="125">
        <f>-'Inversión 1 financiada'!X274</f>
        <v>0</v>
      </c>
      <c r="BC274" s="125">
        <f>-'Inversión 1 financiada'!Y274</f>
        <v>0</v>
      </c>
      <c r="BD274" s="125">
        <f>-'Inversión 1 financiada'!Z274</f>
        <v>0</v>
      </c>
      <c r="BE274" s="125">
        <f>-'Inversión 1 financiada'!AA274</f>
        <v>0</v>
      </c>
      <c r="BF274" s="125">
        <f>-'Inversión 1 financiada'!AB274</f>
        <v>0</v>
      </c>
      <c r="BG274" s="125">
        <f>-'Inversión 1 financiada'!AC274</f>
        <v>0</v>
      </c>
      <c r="BH274" s="125">
        <f>-'Inversión 1 financiada'!AD274</f>
        <v>0</v>
      </c>
      <c r="BI274" s="125">
        <f>-'Inversión 1 financiada'!AE274</f>
        <v>0</v>
      </c>
      <c r="BJ274" s="125">
        <f>-'Inversión 1 financiada'!AF274</f>
        <v>0</v>
      </c>
      <c r="BK274" s="125">
        <f>-'Inversión 1 financiada'!AG274</f>
        <v>0</v>
      </c>
      <c r="BL274" s="125">
        <f>-'Inversión 1 financiada'!AH274</f>
        <v>0</v>
      </c>
      <c r="BM274" s="125">
        <f>-'Inversión 1 financiada'!AI274</f>
        <v>0</v>
      </c>
      <c r="BN274" s="125">
        <f>-'Inversión 1 financiada'!AJ274</f>
        <v>0</v>
      </c>
      <c r="BO274" s="125">
        <f>-'Inversión 1 financiada'!AK274</f>
        <v>0</v>
      </c>
      <c r="BP274" s="125">
        <f>-'Inversión 1 financiada'!AL274</f>
        <v>0</v>
      </c>
      <c r="BQ274" s="125">
        <f>-'Inversión 1 financiada'!AM274</f>
        <v>0</v>
      </c>
      <c r="BR274" s="125">
        <f>-'Inversión 1 financiada'!AN274</f>
        <v>0</v>
      </c>
    </row>
    <row r="275" spans="2:70"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f>-'Inversión 1 financiada'!H275</f>
        <v>0</v>
      </c>
      <c r="AM275" s="125">
        <f>-'Inversión 1 financiada'!I275</f>
        <v>0</v>
      </c>
      <c r="AN275" s="125">
        <f>-'Inversión 1 financiada'!J275</f>
        <v>0</v>
      </c>
      <c r="AO275" s="125">
        <f>-'Inversión 1 financiada'!K275</f>
        <v>0</v>
      </c>
      <c r="AP275" s="125">
        <f>-'Inversión 1 financiada'!L275</f>
        <v>0</v>
      </c>
      <c r="AQ275" s="125">
        <f>-'Inversión 1 financiada'!M275</f>
        <v>0</v>
      </c>
      <c r="AR275" s="125">
        <f>-'Inversión 1 financiada'!N275</f>
        <v>0</v>
      </c>
      <c r="AS275" s="125">
        <f>-'Inversión 1 financiada'!O275</f>
        <v>0</v>
      </c>
      <c r="AT275" s="125">
        <f>-'Inversión 1 financiada'!P275</f>
        <v>0</v>
      </c>
      <c r="AU275" s="125">
        <f>-'Inversión 1 financiada'!Q275</f>
        <v>0</v>
      </c>
      <c r="AV275" s="125">
        <f>-'Inversión 1 financiada'!R275</f>
        <v>0</v>
      </c>
      <c r="AW275" s="125">
        <f>-'Inversión 1 financiada'!S275</f>
        <v>0</v>
      </c>
      <c r="AX275" s="125">
        <f>-'Inversión 1 financiada'!T275</f>
        <v>0</v>
      </c>
      <c r="AY275" s="125">
        <f>-'Inversión 1 financiada'!U275</f>
        <v>0</v>
      </c>
      <c r="AZ275" s="125">
        <f>-'Inversión 1 financiada'!V275</f>
        <v>0</v>
      </c>
      <c r="BA275" s="125">
        <f>-'Inversión 1 financiada'!W275</f>
        <v>0</v>
      </c>
      <c r="BB275" s="125">
        <f>-'Inversión 1 financiada'!X275</f>
        <v>0</v>
      </c>
      <c r="BC275" s="125">
        <f>-'Inversión 1 financiada'!Y275</f>
        <v>0</v>
      </c>
      <c r="BD275" s="125">
        <f>-'Inversión 1 financiada'!Z275</f>
        <v>0</v>
      </c>
      <c r="BE275" s="125">
        <f>-'Inversión 1 financiada'!AA275</f>
        <v>0</v>
      </c>
      <c r="BF275" s="125">
        <f>-'Inversión 1 financiada'!AB275</f>
        <v>0</v>
      </c>
      <c r="BG275" s="125">
        <f>-'Inversión 1 financiada'!AC275</f>
        <v>0</v>
      </c>
      <c r="BH275" s="125">
        <f>-'Inversión 1 financiada'!AD275</f>
        <v>0</v>
      </c>
      <c r="BI275" s="125">
        <f>-'Inversión 1 financiada'!AE275</f>
        <v>0</v>
      </c>
      <c r="BJ275" s="125">
        <f>-'Inversión 1 financiada'!AF275</f>
        <v>0</v>
      </c>
      <c r="BK275" s="125">
        <f>-'Inversión 1 financiada'!AG275</f>
        <v>0</v>
      </c>
      <c r="BL275" s="125">
        <f>-'Inversión 1 financiada'!AH275</f>
        <v>0</v>
      </c>
      <c r="BM275" s="125">
        <f>-'Inversión 1 financiada'!AI275</f>
        <v>0</v>
      </c>
      <c r="BN275" s="125">
        <f>-'Inversión 1 financiada'!AJ275</f>
        <v>0</v>
      </c>
      <c r="BO275" s="125">
        <f>-'Inversión 1 financiada'!AK275</f>
        <v>0</v>
      </c>
      <c r="BP275" s="125">
        <f>-'Inversión 1 financiada'!AL275</f>
        <v>0</v>
      </c>
      <c r="BQ275" s="125">
        <f>-'Inversión 1 financiada'!AM275</f>
        <v>0</v>
      </c>
      <c r="BR275" s="125">
        <f>-'Inversión 1 financiada'!AN275</f>
        <v>0</v>
      </c>
    </row>
    <row r="276" spans="2:70"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f>-'Inversión 1 financiada'!H276</f>
        <v>0</v>
      </c>
      <c r="AM276" s="125">
        <f>-'Inversión 1 financiada'!I276</f>
        <v>0</v>
      </c>
      <c r="AN276" s="125">
        <f>-'Inversión 1 financiada'!J276</f>
        <v>0</v>
      </c>
      <c r="AO276" s="125">
        <f>-'Inversión 1 financiada'!K276</f>
        <v>0</v>
      </c>
      <c r="AP276" s="125">
        <f>-'Inversión 1 financiada'!L276</f>
        <v>0</v>
      </c>
      <c r="AQ276" s="125">
        <f>-'Inversión 1 financiada'!M276</f>
        <v>0</v>
      </c>
      <c r="AR276" s="125">
        <f>-'Inversión 1 financiada'!N276</f>
        <v>0</v>
      </c>
      <c r="AS276" s="125">
        <f>-'Inversión 1 financiada'!O276</f>
        <v>0</v>
      </c>
      <c r="AT276" s="125">
        <f>-'Inversión 1 financiada'!P276</f>
        <v>0</v>
      </c>
      <c r="AU276" s="125">
        <f>-'Inversión 1 financiada'!Q276</f>
        <v>0</v>
      </c>
      <c r="AV276" s="125">
        <f>-'Inversión 1 financiada'!R276</f>
        <v>0</v>
      </c>
      <c r="AW276" s="125">
        <f>-'Inversión 1 financiada'!S276</f>
        <v>0</v>
      </c>
      <c r="AX276" s="125">
        <f>-'Inversión 1 financiada'!T276</f>
        <v>0</v>
      </c>
      <c r="AY276" s="125">
        <f>-'Inversión 1 financiada'!U276</f>
        <v>0</v>
      </c>
      <c r="AZ276" s="125">
        <f>-'Inversión 1 financiada'!V276</f>
        <v>0</v>
      </c>
      <c r="BA276" s="125">
        <f>-'Inversión 1 financiada'!W276</f>
        <v>0</v>
      </c>
      <c r="BB276" s="125">
        <f>-'Inversión 1 financiada'!X276</f>
        <v>0</v>
      </c>
      <c r="BC276" s="125">
        <f>-'Inversión 1 financiada'!Y276</f>
        <v>0</v>
      </c>
      <c r="BD276" s="125">
        <f>-'Inversión 1 financiada'!Z276</f>
        <v>0</v>
      </c>
      <c r="BE276" s="125">
        <f>-'Inversión 1 financiada'!AA276</f>
        <v>0</v>
      </c>
      <c r="BF276" s="125">
        <f>-'Inversión 1 financiada'!AB276</f>
        <v>0</v>
      </c>
      <c r="BG276" s="125">
        <f>-'Inversión 1 financiada'!AC276</f>
        <v>0</v>
      </c>
      <c r="BH276" s="125">
        <f>-'Inversión 1 financiada'!AD276</f>
        <v>0</v>
      </c>
      <c r="BI276" s="125">
        <f>-'Inversión 1 financiada'!AE276</f>
        <v>0</v>
      </c>
      <c r="BJ276" s="125">
        <f>-'Inversión 1 financiada'!AF276</f>
        <v>0</v>
      </c>
      <c r="BK276" s="125">
        <f>-'Inversión 1 financiada'!AG276</f>
        <v>0</v>
      </c>
      <c r="BL276" s="125">
        <f>-'Inversión 1 financiada'!AH276</f>
        <v>0</v>
      </c>
      <c r="BM276" s="125">
        <f>-'Inversión 1 financiada'!AI276</f>
        <v>0</v>
      </c>
      <c r="BN276" s="125">
        <f>-'Inversión 1 financiada'!AJ276</f>
        <v>0</v>
      </c>
      <c r="BO276" s="125">
        <f>-'Inversión 1 financiada'!AK276</f>
        <v>0</v>
      </c>
      <c r="BP276" s="125">
        <f>-'Inversión 1 financiada'!AL276</f>
        <v>0</v>
      </c>
      <c r="BQ276" s="125">
        <f>-'Inversión 1 financiada'!AM276</f>
        <v>0</v>
      </c>
      <c r="BR276" s="125">
        <f>-'Inversión 1 financiada'!AN276</f>
        <v>0</v>
      </c>
    </row>
    <row r="277" spans="2:70"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f>-'Inversión 1 financiada'!H277</f>
        <v>0</v>
      </c>
      <c r="AM277" s="125">
        <f>-'Inversión 1 financiada'!I277</f>
        <v>0</v>
      </c>
      <c r="AN277" s="125">
        <f>-'Inversión 1 financiada'!J277</f>
        <v>0</v>
      </c>
      <c r="AO277" s="125">
        <f>-'Inversión 1 financiada'!K277</f>
        <v>0</v>
      </c>
      <c r="AP277" s="125">
        <f>-'Inversión 1 financiada'!L277</f>
        <v>0</v>
      </c>
      <c r="AQ277" s="125">
        <f>-'Inversión 1 financiada'!M277</f>
        <v>0</v>
      </c>
      <c r="AR277" s="125">
        <f>-'Inversión 1 financiada'!N277</f>
        <v>0</v>
      </c>
      <c r="AS277" s="125">
        <f>-'Inversión 1 financiada'!O277</f>
        <v>0</v>
      </c>
      <c r="AT277" s="125">
        <f>-'Inversión 1 financiada'!P277</f>
        <v>0</v>
      </c>
      <c r="AU277" s="125">
        <f>-'Inversión 1 financiada'!Q277</f>
        <v>0</v>
      </c>
      <c r="AV277" s="125">
        <f>-'Inversión 1 financiada'!R277</f>
        <v>0</v>
      </c>
      <c r="AW277" s="125">
        <f>-'Inversión 1 financiada'!S277</f>
        <v>0</v>
      </c>
      <c r="AX277" s="125">
        <f>-'Inversión 1 financiada'!T277</f>
        <v>0</v>
      </c>
      <c r="AY277" s="125">
        <f>-'Inversión 1 financiada'!U277</f>
        <v>0</v>
      </c>
      <c r="AZ277" s="125">
        <f>-'Inversión 1 financiada'!V277</f>
        <v>0</v>
      </c>
      <c r="BA277" s="125">
        <f>-'Inversión 1 financiada'!W277</f>
        <v>0</v>
      </c>
      <c r="BB277" s="125">
        <f>-'Inversión 1 financiada'!X277</f>
        <v>0</v>
      </c>
      <c r="BC277" s="125">
        <f>-'Inversión 1 financiada'!Y277</f>
        <v>0</v>
      </c>
      <c r="BD277" s="125">
        <f>-'Inversión 1 financiada'!Z277</f>
        <v>0</v>
      </c>
      <c r="BE277" s="125">
        <f>-'Inversión 1 financiada'!AA277</f>
        <v>0</v>
      </c>
      <c r="BF277" s="125">
        <f>-'Inversión 1 financiada'!AB277</f>
        <v>0</v>
      </c>
      <c r="BG277" s="125">
        <f>-'Inversión 1 financiada'!AC277</f>
        <v>0</v>
      </c>
      <c r="BH277" s="125">
        <f>-'Inversión 1 financiada'!AD277</f>
        <v>0</v>
      </c>
      <c r="BI277" s="125">
        <f>-'Inversión 1 financiada'!AE277</f>
        <v>0</v>
      </c>
      <c r="BJ277" s="125">
        <f>-'Inversión 1 financiada'!AF277</f>
        <v>0</v>
      </c>
      <c r="BK277" s="125">
        <f>-'Inversión 1 financiada'!AG277</f>
        <v>0</v>
      </c>
      <c r="BL277" s="125">
        <f>-'Inversión 1 financiada'!AH277</f>
        <v>0</v>
      </c>
      <c r="BM277" s="125">
        <f>-'Inversión 1 financiada'!AI277</f>
        <v>0</v>
      </c>
      <c r="BN277" s="125">
        <f>-'Inversión 1 financiada'!AJ277</f>
        <v>0</v>
      </c>
      <c r="BO277" s="125">
        <f>-'Inversión 1 financiada'!AK277</f>
        <v>0</v>
      </c>
      <c r="BP277" s="125">
        <f>-'Inversión 1 financiada'!AL277</f>
        <v>0</v>
      </c>
      <c r="BQ277" s="125">
        <f>-'Inversión 1 financiada'!AM277</f>
        <v>0</v>
      </c>
      <c r="BR277" s="125">
        <f>-'Inversión 1 financiada'!AN277</f>
        <v>0</v>
      </c>
    </row>
    <row r="278" spans="2:70"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f>-'Inversión 1 financiada'!H278</f>
        <v>0</v>
      </c>
      <c r="AM278" s="125">
        <f>-'Inversión 1 financiada'!I278</f>
        <v>0</v>
      </c>
      <c r="AN278" s="125">
        <f>-'Inversión 1 financiada'!J278</f>
        <v>0</v>
      </c>
      <c r="AO278" s="125">
        <f>-'Inversión 1 financiada'!K278</f>
        <v>0</v>
      </c>
      <c r="AP278" s="125">
        <f>-'Inversión 1 financiada'!L278</f>
        <v>0</v>
      </c>
      <c r="AQ278" s="125">
        <f>-'Inversión 1 financiada'!M278</f>
        <v>0</v>
      </c>
      <c r="AR278" s="125">
        <f>-'Inversión 1 financiada'!N278</f>
        <v>0</v>
      </c>
      <c r="AS278" s="125">
        <f>-'Inversión 1 financiada'!O278</f>
        <v>0</v>
      </c>
      <c r="AT278" s="125">
        <f>-'Inversión 1 financiada'!P278</f>
        <v>0</v>
      </c>
      <c r="AU278" s="125">
        <f>-'Inversión 1 financiada'!Q278</f>
        <v>0</v>
      </c>
      <c r="AV278" s="125">
        <f>-'Inversión 1 financiada'!R278</f>
        <v>0</v>
      </c>
      <c r="AW278" s="125">
        <f>-'Inversión 1 financiada'!S278</f>
        <v>0</v>
      </c>
      <c r="AX278" s="125">
        <f>-'Inversión 1 financiada'!T278</f>
        <v>0</v>
      </c>
      <c r="AY278" s="125">
        <f>-'Inversión 1 financiada'!U278</f>
        <v>0</v>
      </c>
      <c r="AZ278" s="125">
        <f>-'Inversión 1 financiada'!V278</f>
        <v>0</v>
      </c>
      <c r="BA278" s="125">
        <f>-'Inversión 1 financiada'!W278</f>
        <v>0</v>
      </c>
      <c r="BB278" s="125">
        <f>-'Inversión 1 financiada'!X278</f>
        <v>0</v>
      </c>
      <c r="BC278" s="125">
        <f>-'Inversión 1 financiada'!Y278</f>
        <v>0</v>
      </c>
      <c r="BD278" s="125">
        <f>-'Inversión 1 financiada'!Z278</f>
        <v>0</v>
      </c>
      <c r="BE278" s="125">
        <f>-'Inversión 1 financiada'!AA278</f>
        <v>0</v>
      </c>
      <c r="BF278" s="125">
        <f>-'Inversión 1 financiada'!AB278</f>
        <v>0</v>
      </c>
      <c r="BG278" s="125">
        <f>-'Inversión 1 financiada'!AC278</f>
        <v>0</v>
      </c>
      <c r="BH278" s="125">
        <f>-'Inversión 1 financiada'!AD278</f>
        <v>0</v>
      </c>
      <c r="BI278" s="125">
        <f>-'Inversión 1 financiada'!AE278</f>
        <v>0</v>
      </c>
      <c r="BJ278" s="125">
        <f>-'Inversión 1 financiada'!AF278</f>
        <v>0</v>
      </c>
      <c r="BK278" s="125">
        <f>-'Inversión 1 financiada'!AG278</f>
        <v>0</v>
      </c>
      <c r="BL278" s="125">
        <f>-'Inversión 1 financiada'!AH278</f>
        <v>0</v>
      </c>
      <c r="BM278" s="125">
        <f>-'Inversión 1 financiada'!AI278</f>
        <v>0</v>
      </c>
      <c r="BN278" s="125">
        <f>-'Inversión 1 financiada'!AJ278</f>
        <v>0</v>
      </c>
      <c r="BO278" s="125">
        <f>-'Inversión 1 financiada'!AK278</f>
        <v>0</v>
      </c>
      <c r="BP278" s="125">
        <f>-'Inversión 1 financiada'!AL278</f>
        <v>0</v>
      </c>
      <c r="BQ278" s="125">
        <f>-'Inversión 1 financiada'!AM278</f>
        <v>0</v>
      </c>
      <c r="BR278" s="125">
        <f>-'Inversión 1 financiada'!AN278</f>
        <v>0</v>
      </c>
    </row>
    <row r="279" spans="2:70" x14ac:dyDescent="0.25">
      <c r="B279" s="59" t="s">
        <v>675</v>
      </c>
      <c r="C279" s="62" t="str">
        <f>+VLOOKUP(B279,'resumen UCAP'!$A$5:$O$329,2,0)</f>
        <v>Poste Republicano</v>
      </c>
      <c r="D279" s="63"/>
      <c r="E279" s="63" t="str">
        <f>+VLOOKUP(B279,'resumen UCAP'!$A$5:$O$329,3,0)</f>
        <v>Un</v>
      </c>
      <c r="F279" s="64">
        <f>+VLOOKUP(B279,'resumen UCAP'!$A$5:$O$329,15,0)</f>
        <v>3500000</v>
      </c>
      <c r="G279" s="61">
        <v>10</v>
      </c>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f>-'Inversión 1 financiada'!H279</f>
        <v>0</v>
      </c>
      <c r="AM279" s="125">
        <f>-'Inversión 1 financiada'!I279</f>
        <v>0</v>
      </c>
      <c r="AN279" s="125">
        <f>-'Inversión 1 financiada'!J279</f>
        <v>0</v>
      </c>
      <c r="AO279" s="125">
        <f>-'Inversión 1 financiada'!K279</f>
        <v>0</v>
      </c>
      <c r="AP279" s="125">
        <f>-'Inversión 1 financiada'!L279</f>
        <v>0</v>
      </c>
      <c r="AQ279" s="125">
        <f>-'Inversión 1 financiada'!M279</f>
        <v>0</v>
      </c>
      <c r="AR279" s="125">
        <f>-'Inversión 1 financiada'!N279</f>
        <v>0</v>
      </c>
      <c r="AS279" s="125">
        <f>-'Inversión 1 financiada'!O279</f>
        <v>0</v>
      </c>
      <c r="AT279" s="125">
        <f>-'Inversión 1 financiada'!P279</f>
        <v>0</v>
      </c>
      <c r="AU279" s="125">
        <f>-'Inversión 1 financiada'!Q279</f>
        <v>0</v>
      </c>
      <c r="AV279" s="125">
        <f>-'Inversión 1 financiada'!R279</f>
        <v>0</v>
      </c>
      <c r="AW279" s="125">
        <f>-'Inversión 1 financiada'!S279</f>
        <v>0</v>
      </c>
      <c r="AX279" s="125">
        <f>-'Inversión 1 financiada'!T279</f>
        <v>0</v>
      </c>
      <c r="AY279" s="125">
        <f>-'Inversión 1 financiada'!U279</f>
        <v>0</v>
      </c>
      <c r="AZ279" s="125">
        <f>-'Inversión 1 financiada'!V279</f>
        <v>0</v>
      </c>
      <c r="BA279" s="125">
        <f>-'Inversión 1 financiada'!W279</f>
        <v>0</v>
      </c>
      <c r="BB279" s="125">
        <f>-'Inversión 1 financiada'!X279</f>
        <v>0</v>
      </c>
      <c r="BC279" s="125">
        <f>-'Inversión 1 financiada'!Y279</f>
        <v>0</v>
      </c>
      <c r="BD279" s="125">
        <f>-'Inversión 1 financiada'!Z279</f>
        <v>0</v>
      </c>
      <c r="BE279" s="125">
        <f>-'Inversión 1 financiada'!AA279</f>
        <v>0</v>
      </c>
      <c r="BF279" s="125">
        <f>-'Inversión 1 financiada'!AB279</f>
        <v>0</v>
      </c>
      <c r="BG279" s="125">
        <f>-'Inversión 1 financiada'!AC279</f>
        <v>0</v>
      </c>
      <c r="BH279" s="125">
        <f>-'Inversión 1 financiada'!AD279</f>
        <v>0</v>
      </c>
      <c r="BI279" s="125">
        <f>-'Inversión 1 financiada'!AE279</f>
        <v>0</v>
      </c>
      <c r="BJ279" s="125">
        <f>-'Inversión 1 financiada'!AF279</f>
        <v>0</v>
      </c>
      <c r="BK279" s="125">
        <f>-'Inversión 1 financiada'!AG279</f>
        <v>0</v>
      </c>
      <c r="BL279" s="125">
        <f>-'Inversión 1 financiada'!AH279</f>
        <v>0</v>
      </c>
      <c r="BM279" s="125">
        <f>-'Inversión 1 financiada'!AI279</f>
        <v>0</v>
      </c>
      <c r="BN279" s="125">
        <f>-'Inversión 1 financiada'!AJ279</f>
        <v>0</v>
      </c>
      <c r="BO279" s="125">
        <f>-'Inversión 1 financiada'!AK279</f>
        <v>0</v>
      </c>
      <c r="BP279" s="125">
        <f>-'Inversión 1 financiada'!AL279</f>
        <v>0</v>
      </c>
      <c r="BQ279" s="125">
        <f>-'Inversión 1 financiada'!AM279</f>
        <v>0</v>
      </c>
      <c r="BR279" s="125">
        <f>-'Inversión 1 financiada'!AN279</f>
        <v>0</v>
      </c>
    </row>
    <row r="280" spans="2:70" x14ac:dyDescent="0.25">
      <c r="B280" s="59" t="s">
        <v>676</v>
      </c>
      <c r="C280" s="62" t="str">
        <f>+VLOOKUP(B280,'resumen UCAP'!$A$5:$O$329,2,0)</f>
        <v>Poste tipo aleta 6m</v>
      </c>
      <c r="D280" s="63"/>
      <c r="E280" s="63" t="str">
        <f>+VLOOKUP(B280,'resumen UCAP'!$A$5:$O$329,3,0)</f>
        <v>Un</v>
      </c>
      <c r="F280" s="64">
        <f>+VLOOKUP(B280,'resumen UCAP'!$A$5:$O$329,15,0)</f>
        <v>1300000</v>
      </c>
      <c r="G280" s="61">
        <v>1</v>
      </c>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f>-'Inversión 1 financiada'!H280</f>
        <v>0</v>
      </c>
      <c r="AM280" s="125">
        <f>-'Inversión 1 financiada'!I280</f>
        <v>0</v>
      </c>
      <c r="AN280" s="125">
        <f>-'Inversión 1 financiada'!J280</f>
        <v>0</v>
      </c>
      <c r="AO280" s="125">
        <f>-'Inversión 1 financiada'!K280</f>
        <v>0</v>
      </c>
      <c r="AP280" s="125">
        <f>-'Inversión 1 financiada'!L280</f>
        <v>0</v>
      </c>
      <c r="AQ280" s="125">
        <f>-'Inversión 1 financiada'!M280</f>
        <v>0</v>
      </c>
      <c r="AR280" s="125">
        <f>-'Inversión 1 financiada'!N280</f>
        <v>0</v>
      </c>
      <c r="AS280" s="125">
        <f>-'Inversión 1 financiada'!O280</f>
        <v>0</v>
      </c>
      <c r="AT280" s="125">
        <f>-'Inversión 1 financiada'!P280</f>
        <v>0</v>
      </c>
      <c r="AU280" s="125">
        <f>-'Inversión 1 financiada'!Q280</f>
        <v>0</v>
      </c>
      <c r="AV280" s="125">
        <f>-'Inversión 1 financiada'!R280</f>
        <v>0</v>
      </c>
      <c r="AW280" s="125">
        <f>-'Inversión 1 financiada'!S280</f>
        <v>0</v>
      </c>
      <c r="AX280" s="125">
        <f>-'Inversión 1 financiada'!T280</f>
        <v>0</v>
      </c>
      <c r="AY280" s="125">
        <f>-'Inversión 1 financiada'!U280</f>
        <v>0</v>
      </c>
      <c r="AZ280" s="125">
        <f>-'Inversión 1 financiada'!V280</f>
        <v>0</v>
      </c>
      <c r="BA280" s="125">
        <f>-'Inversión 1 financiada'!W280</f>
        <v>0</v>
      </c>
      <c r="BB280" s="125">
        <f>-'Inversión 1 financiada'!X280</f>
        <v>0</v>
      </c>
      <c r="BC280" s="125">
        <f>-'Inversión 1 financiada'!Y280</f>
        <v>0</v>
      </c>
      <c r="BD280" s="125">
        <f>-'Inversión 1 financiada'!Z280</f>
        <v>0</v>
      </c>
      <c r="BE280" s="125">
        <f>-'Inversión 1 financiada'!AA280</f>
        <v>0</v>
      </c>
      <c r="BF280" s="125">
        <f>-'Inversión 1 financiada'!AB280</f>
        <v>0</v>
      </c>
      <c r="BG280" s="125">
        <f>-'Inversión 1 financiada'!AC280</f>
        <v>0</v>
      </c>
      <c r="BH280" s="125">
        <f>-'Inversión 1 financiada'!AD280</f>
        <v>0</v>
      </c>
      <c r="BI280" s="125">
        <f>-'Inversión 1 financiada'!AE280</f>
        <v>0</v>
      </c>
      <c r="BJ280" s="125">
        <f>-'Inversión 1 financiada'!AF280</f>
        <v>0</v>
      </c>
      <c r="BK280" s="125">
        <f>-'Inversión 1 financiada'!AG280</f>
        <v>0</v>
      </c>
      <c r="BL280" s="125">
        <f>-'Inversión 1 financiada'!AH280</f>
        <v>0</v>
      </c>
      <c r="BM280" s="125">
        <f>-'Inversión 1 financiada'!AI280</f>
        <v>0</v>
      </c>
      <c r="BN280" s="125">
        <f>-'Inversión 1 financiada'!AJ280</f>
        <v>0</v>
      </c>
      <c r="BO280" s="125">
        <f>-'Inversión 1 financiada'!AK280</f>
        <v>0</v>
      </c>
      <c r="BP280" s="125">
        <f>-'Inversión 1 financiada'!AL280</f>
        <v>0</v>
      </c>
      <c r="BQ280" s="125">
        <f>-'Inversión 1 financiada'!AM280</f>
        <v>0</v>
      </c>
      <c r="BR280" s="125">
        <f>-'Inversión 1 financiada'!AN280</f>
        <v>0</v>
      </c>
    </row>
    <row r="281" spans="2:70" x14ac:dyDescent="0.25">
      <c r="B281" s="59"/>
      <c r="C281" s="127" t="s">
        <v>289</v>
      </c>
      <c r="D281" s="60"/>
      <c r="E281" s="59"/>
      <c r="F281" s="61"/>
      <c r="G281" s="129">
        <f>+SUM(G244:G280)</f>
        <v>8305</v>
      </c>
      <c r="H281" s="129">
        <f t="shared" ref="H281:AK281" si="45">+SUM(H244:H280)</f>
        <v>0</v>
      </c>
      <c r="I281" s="129">
        <f t="shared" si="45"/>
        <v>0</v>
      </c>
      <c r="J281" s="129">
        <f t="shared" si="45"/>
        <v>0</v>
      </c>
      <c r="K281" s="129">
        <f t="shared" si="45"/>
        <v>0</v>
      </c>
      <c r="L281" s="129">
        <f t="shared" si="45"/>
        <v>0</v>
      </c>
      <c r="M281" s="129">
        <f t="shared" si="45"/>
        <v>0</v>
      </c>
      <c r="N281" s="129">
        <f t="shared" si="45"/>
        <v>0</v>
      </c>
      <c r="O281" s="129">
        <f t="shared" si="45"/>
        <v>0</v>
      </c>
      <c r="P281" s="129">
        <f t="shared" si="45"/>
        <v>0</v>
      </c>
      <c r="Q281" s="129">
        <f t="shared" si="45"/>
        <v>0</v>
      </c>
      <c r="R281" s="129">
        <f t="shared" si="45"/>
        <v>0</v>
      </c>
      <c r="S281" s="129">
        <f t="shared" si="45"/>
        <v>0</v>
      </c>
      <c r="T281" s="129">
        <f t="shared" si="45"/>
        <v>0</v>
      </c>
      <c r="U281" s="129">
        <f t="shared" si="45"/>
        <v>0</v>
      </c>
      <c r="V281" s="129">
        <f t="shared" si="45"/>
        <v>0</v>
      </c>
      <c r="W281" s="129">
        <f t="shared" si="45"/>
        <v>0</v>
      </c>
      <c r="X281" s="129">
        <f t="shared" si="45"/>
        <v>0</v>
      </c>
      <c r="Y281" s="129">
        <f t="shared" si="45"/>
        <v>0</v>
      </c>
      <c r="Z281" s="129">
        <f t="shared" si="45"/>
        <v>0</v>
      </c>
      <c r="AA281" s="129">
        <f t="shared" si="45"/>
        <v>0</v>
      </c>
      <c r="AB281" s="129">
        <f t="shared" si="45"/>
        <v>0</v>
      </c>
      <c r="AC281" s="129">
        <f t="shared" si="45"/>
        <v>0</v>
      </c>
      <c r="AD281" s="129">
        <f t="shared" si="45"/>
        <v>0</v>
      </c>
      <c r="AE281" s="129">
        <f t="shared" si="45"/>
        <v>0</v>
      </c>
      <c r="AF281" s="129">
        <f t="shared" si="45"/>
        <v>0</v>
      </c>
      <c r="AG281" s="129">
        <f t="shared" si="45"/>
        <v>0</v>
      </c>
      <c r="AH281" s="129">
        <f t="shared" si="45"/>
        <v>0</v>
      </c>
      <c r="AI281" s="129">
        <f t="shared" si="45"/>
        <v>0</v>
      </c>
      <c r="AJ281" s="129">
        <f t="shared" si="45"/>
        <v>0</v>
      </c>
      <c r="AK281" s="129">
        <f t="shared" si="45"/>
        <v>0</v>
      </c>
      <c r="AL281" s="129">
        <f t="shared" ref="AL281:BQ281" si="46">+SUM(AL244:AL280)</f>
        <v>0</v>
      </c>
      <c r="AM281" s="129">
        <f t="shared" si="46"/>
        <v>0</v>
      </c>
      <c r="AN281" s="129">
        <f t="shared" si="46"/>
        <v>0</v>
      </c>
      <c r="AO281" s="129">
        <f t="shared" si="46"/>
        <v>0</v>
      </c>
      <c r="AP281" s="129">
        <f t="shared" si="46"/>
        <v>0</v>
      </c>
      <c r="AQ281" s="129">
        <f t="shared" si="46"/>
        <v>0</v>
      </c>
      <c r="AR281" s="129">
        <f t="shared" si="46"/>
        <v>0</v>
      </c>
      <c r="AS281" s="129">
        <f t="shared" si="46"/>
        <v>0</v>
      </c>
      <c r="AT281" s="129">
        <f t="shared" si="46"/>
        <v>0</v>
      </c>
      <c r="AU281" s="129">
        <f t="shared" si="46"/>
        <v>0</v>
      </c>
      <c r="AV281" s="129">
        <f t="shared" si="46"/>
        <v>0</v>
      </c>
      <c r="AW281" s="129">
        <f t="shared" si="46"/>
        <v>0</v>
      </c>
      <c r="AX281" s="129">
        <f t="shared" si="46"/>
        <v>0</v>
      </c>
      <c r="AY281" s="129">
        <f t="shared" si="46"/>
        <v>0</v>
      </c>
      <c r="AZ281" s="129">
        <f t="shared" si="46"/>
        <v>0</v>
      </c>
      <c r="BA281" s="129">
        <f t="shared" si="46"/>
        <v>0</v>
      </c>
      <c r="BB281" s="129">
        <f t="shared" si="46"/>
        <v>0</v>
      </c>
      <c r="BC281" s="129">
        <f t="shared" si="46"/>
        <v>0</v>
      </c>
      <c r="BD281" s="129">
        <f t="shared" si="46"/>
        <v>0</v>
      </c>
      <c r="BE281" s="129">
        <f t="shared" si="46"/>
        <v>0</v>
      </c>
      <c r="BF281" s="129">
        <f t="shared" si="46"/>
        <v>0</v>
      </c>
      <c r="BG281" s="129">
        <f t="shared" si="46"/>
        <v>0</v>
      </c>
      <c r="BH281" s="129">
        <f t="shared" si="46"/>
        <v>0</v>
      </c>
      <c r="BI281" s="129">
        <f t="shared" si="46"/>
        <v>0</v>
      </c>
      <c r="BJ281" s="129">
        <f t="shared" si="46"/>
        <v>0</v>
      </c>
      <c r="BK281" s="129">
        <f t="shared" si="46"/>
        <v>0</v>
      </c>
      <c r="BL281" s="129">
        <f t="shared" si="46"/>
        <v>0</v>
      </c>
      <c r="BM281" s="129">
        <f t="shared" si="46"/>
        <v>0</v>
      </c>
      <c r="BN281" s="129">
        <f t="shared" si="46"/>
        <v>0</v>
      </c>
      <c r="BO281" s="129">
        <f t="shared" si="46"/>
        <v>0</v>
      </c>
      <c r="BP281" s="129">
        <f t="shared" si="46"/>
        <v>0</v>
      </c>
      <c r="BQ281" s="129">
        <f t="shared" si="46"/>
        <v>0</v>
      </c>
      <c r="BR281" s="129">
        <f t="shared" ref="BR281" si="47">+SUM(BR244:BR280)</f>
        <v>0</v>
      </c>
    </row>
    <row r="282" spans="2:70" x14ac:dyDescent="0.25">
      <c r="B282" s="59"/>
      <c r="C282" s="126" t="s">
        <v>441</v>
      </c>
      <c r="D282" s="60"/>
      <c r="E282" s="59"/>
      <c r="F282" s="61"/>
      <c r="G282" s="129">
        <f>+SUMPRODUCT($F$244:$F$280,G244:G280)</f>
        <v>11484769552.199991</v>
      </c>
      <c r="H282" s="129">
        <f t="shared" ref="H282:AK282" si="48">+SUMPRODUCT($F$244:$F$280,H244:H280)</f>
        <v>0</v>
      </c>
      <c r="I282" s="129">
        <f t="shared" si="48"/>
        <v>0</v>
      </c>
      <c r="J282" s="129">
        <f t="shared" si="48"/>
        <v>0</v>
      </c>
      <c r="K282" s="129">
        <f t="shared" si="48"/>
        <v>0</v>
      </c>
      <c r="L282" s="129">
        <f t="shared" si="48"/>
        <v>0</v>
      </c>
      <c r="M282" s="129">
        <f t="shared" si="48"/>
        <v>0</v>
      </c>
      <c r="N282" s="129">
        <f t="shared" si="48"/>
        <v>0</v>
      </c>
      <c r="O282" s="129">
        <f t="shared" si="48"/>
        <v>0</v>
      </c>
      <c r="P282" s="129">
        <f t="shared" si="48"/>
        <v>0</v>
      </c>
      <c r="Q282" s="129">
        <f t="shared" si="48"/>
        <v>0</v>
      </c>
      <c r="R282" s="129">
        <f t="shared" si="48"/>
        <v>0</v>
      </c>
      <c r="S282" s="129">
        <f t="shared" si="48"/>
        <v>0</v>
      </c>
      <c r="T282" s="129">
        <f t="shared" si="48"/>
        <v>0</v>
      </c>
      <c r="U282" s="129">
        <f t="shared" si="48"/>
        <v>0</v>
      </c>
      <c r="V282" s="129">
        <f t="shared" si="48"/>
        <v>0</v>
      </c>
      <c r="W282" s="129">
        <f t="shared" si="48"/>
        <v>0</v>
      </c>
      <c r="X282" s="129">
        <f t="shared" si="48"/>
        <v>0</v>
      </c>
      <c r="Y282" s="129">
        <f t="shared" si="48"/>
        <v>0</v>
      </c>
      <c r="Z282" s="129">
        <f t="shared" si="48"/>
        <v>0</v>
      </c>
      <c r="AA282" s="129">
        <f t="shared" si="48"/>
        <v>0</v>
      </c>
      <c r="AB282" s="129">
        <f t="shared" si="48"/>
        <v>0</v>
      </c>
      <c r="AC282" s="129">
        <f t="shared" si="48"/>
        <v>0</v>
      </c>
      <c r="AD282" s="129">
        <f t="shared" si="48"/>
        <v>0</v>
      </c>
      <c r="AE282" s="129">
        <f t="shared" si="48"/>
        <v>0</v>
      </c>
      <c r="AF282" s="129">
        <f t="shared" si="48"/>
        <v>0</v>
      </c>
      <c r="AG282" s="129">
        <f t="shared" si="48"/>
        <v>0</v>
      </c>
      <c r="AH282" s="129">
        <f t="shared" si="48"/>
        <v>0</v>
      </c>
      <c r="AI282" s="129">
        <f t="shared" si="48"/>
        <v>0</v>
      </c>
      <c r="AJ282" s="129">
        <f t="shared" si="48"/>
        <v>0</v>
      </c>
      <c r="AK282" s="129">
        <f t="shared" si="48"/>
        <v>0</v>
      </c>
      <c r="AL282" s="129">
        <f t="shared" ref="AL282:BQ282" si="49">+SUMPRODUCT($F$244:$F$280,AL244:AL280)</f>
        <v>0</v>
      </c>
      <c r="AM282" s="129">
        <f t="shared" si="49"/>
        <v>0</v>
      </c>
      <c r="AN282" s="129">
        <f t="shared" si="49"/>
        <v>0</v>
      </c>
      <c r="AO282" s="129">
        <f t="shared" si="49"/>
        <v>0</v>
      </c>
      <c r="AP282" s="129">
        <f t="shared" si="49"/>
        <v>0</v>
      </c>
      <c r="AQ282" s="129">
        <f t="shared" si="49"/>
        <v>0</v>
      </c>
      <c r="AR282" s="129">
        <f t="shared" si="49"/>
        <v>0</v>
      </c>
      <c r="AS282" s="129">
        <f t="shared" si="49"/>
        <v>0</v>
      </c>
      <c r="AT282" s="129">
        <f t="shared" si="49"/>
        <v>0</v>
      </c>
      <c r="AU282" s="129">
        <f t="shared" si="49"/>
        <v>0</v>
      </c>
      <c r="AV282" s="129">
        <f t="shared" si="49"/>
        <v>0</v>
      </c>
      <c r="AW282" s="129">
        <f t="shared" si="49"/>
        <v>0</v>
      </c>
      <c r="AX282" s="129">
        <f t="shared" si="49"/>
        <v>0</v>
      </c>
      <c r="AY282" s="129">
        <f t="shared" si="49"/>
        <v>0</v>
      </c>
      <c r="AZ282" s="129">
        <f t="shared" si="49"/>
        <v>0</v>
      </c>
      <c r="BA282" s="129">
        <f t="shared" si="49"/>
        <v>0</v>
      </c>
      <c r="BB282" s="129">
        <f t="shared" si="49"/>
        <v>0</v>
      </c>
      <c r="BC282" s="129">
        <f t="shared" si="49"/>
        <v>0</v>
      </c>
      <c r="BD282" s="129">
        <f t="shared" si="49"/>
        <v>0</v>
      </c>
      <c r="BE282" s="129">
        <f t="shared" si="49"/>
        <v>0</v>
      </c>
      <c r="BF282" s="129">
        <f t="shared" si="49"/>
        <v>0</v>
      </c>
      <c r="BG282" s="129">
        <f t="shared" si="49"/>
        <v>0</v>
      </c>
      <c r="BH282" s="129">
        <f t="shared" si="49"/>
        <v>0</v>
      </c>
      <c r="BI282" s="129">
        <f t="shared" si="49"/>
        <v>0</v>
      </c>
      <c r="BJ282" s="129">
        <f t="shared" si="49"/>
        <v>0</v>
      </c>
      <c r="BK282" s="129">
        <f t="shared" si="49"/>
        <v>0</v>
      </c>
      <c r="BL282" s="129">
        <f t="shared" si="49"/>
        <v>0</v>
      </c>
      <c r="BM282" s="129">
        <f t="shared" si="49"/>
        <v>0</v>
      </c>
      <c r="BN282" s="129">
        <f t="shared" si="49"/>
        <v>0</v>
      </c>
      <c r="BO282" s="129">
        <f t="shared" si="49"/>
        <v>0</v>
      </c>
      <c r="BP282" s="129">
        <f t="shared" si="49"/>
        <v>0</v>
      </c>
      <c r="BQ282" s="129">
        <f t="shared" si="49"/>
        <v>0</v>
      </c>
      <c r="BR282" s="129">
        <f t="shared" ref="BR282" si="50">+SUMPRODUCT($F$244:$F$280,BR244:BR280)</f>
        <v>0</v>
      </c>
    </row>
    <row r="283" spans="2:70" x14ac:dyDescent="0.25">
      <c r="B283" s="59"/>
      <c r="C283" s="126"/>
      <c r="D283" s="60"/>
      <c r="E283" s="59"/>
      <c r="F283" s="61"/>
      <c r="G283" s="129"/>
      <c r="H283" s="61"/>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c r="BH283" s="59"/>
      <c r="BI283" s="59"/>
      <c r="BJ283" s="59"/>
      <c r="BK283" s="59"/>
      <c r="BL283" s="59"/>
      <c r="BM283" s="59"/>
      <c r="BN283" s="59"/>
      <c r="BO283" s="59"/>
      <c r="BP283" s="59"/>
      <c r="BQ283" s="59"/>
      <c r="BR283" s="59"/>
    </row>
    <row r="284" spans="2:70" x14ac:dyDescent="0.25">
      <c r="B284" s="59"/>
      <c r="C284" s="59"/>
      <c r="D284" s="60"/>
      <c r="E284" s="59"/>
      <c r="F284" s="61"/>
      <c r="G284" s="61"/>
      <c r="H284" s="6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row>
    <row r="285" spans="2:70" x14ac:dyDescent="0.25">
      <c r="B285" s="59"/>
      <c r="C285" s="59"/>
      <c r="D285" s="60"/>
      <c r="E285" s="59"/>
      <c r="F285" s="61"/>
      <c r="G285" s="61"/>
      <c r="H285" s="61"/>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row>
    <row r="286" spans="2:70" x14ac:dyDescent="0.25">
      <c r="B286" s="59"/>
      <c r="C286" s="59"/>
      <c r="D286" s="60"/>
      <c r="E286" s="59"/>
      <c r="F286" s="61"/>
      <c r="G286" s="61"/>
      <c r="H286" s="61"/>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row>
    <row r="287" spans="2:70" x14ac:dyDescent="0.25">
      <c r="B287" s="58"/>
      <c r="C287" s="130" t="str">
        <f>+Inventario!C287</f>
        <v>REDES</v>
      </c>
      <c r="D287" s="131"/>
      <c r="E287" s="58"/>
      <c r="F287" s="132"/>
      <c r="G287" s="132"/>
      <c r="H287" s="132"/>
      <c r="I287" s="58"/>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row>
    <row r="288" spans="2:70"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f>-'Inversión 1 financiada'!H288</f>
        <v>0</v>
      </c>
      <c r="AM288" s="125">
        <f>-'Inversión 1 financiada'!I288</f>
        <v>0</v>
      </c>
      <c r="AN288" s="125">
        <f>-'Inversión 1 financiada'!J288</f>
        <v>0</v>
      </c>
      <c r="AO288" s="125">
        <f>-'Inversión 1 financiada'!K288</f>
        <v>0</v>
      </c>
      <c r="AP288" s="125">
        <f>-'Inversión 1 financiada'!L288</f>
        <v>0</v>
      </c>
      <c r="AQ288" s="125">
        <f>-'Inversión 1 financiada'!M288</f>
        <v>0</v>
      </c>
      <c r="AR288" s="125">
        <f>-'Inversión 1 financiada'!N288</f>
        <v>0</v>
      </c>
      <c r="AS288" s="125">
        <f>-'Inversión 1 financiada'!O288</f>
        <v>0</v>
      </c>
      <c r="AT288" s="125">
        <f>-'Inversión 1 financiada'!P288</f>
        <v>0</v>
      </c>
      <c r="AU288" s="125">
        <f>-'Inversión 1 financiada'!Q288</f>
        <v>0</v>
      </c>
      <c r="AV288" s="125">
        <f>-'Inversión 1 financiada'!R288</f>
        <v>0</v>
      </c>
      <c r="AW288" s="125">
        <f>-'Inversión 1 financiada'!S288</f>
        <v>0</v>
      </c>
      <c r="AX288" s="125">
        <f>-'Inversión 1 financiada'!T288</f>
        <v>0</v>
      </c>
      <c r="AY288" s="125">
        <f>-'Inversión 1 financiada'!U288</f>
        <v>0</v>
      </c>
      <c r="AZ288" s="125">
        <f>-'Inversión 1 financiada'!V288</f>
        <v>0</v>
      </c>
      <c r="BA288" s="125">
        <f>-'Inversión 1 financiada'!W288</f>
        <v>0</v>
      </c>
      <c r="BB288" s="125">
        <f>-'Inversión 1 financiada'!X288</f>
        <v>0</v>
      </c>
      <c r="BC288" s="125">
        <f>-'Inversión 1 financiada'!Y288</f>
        <v>0</v>
      </c>
      <c r="BD288" s="125">
        <f>-'Inversión 1 financiada'!Z288</f>
        <v>0</v>
      </c>
      <c r="BE288" s="125">
        <f>-'Inversión 1 financiada'!AA288</f>
        <v>0</v>
      </c>
      <c r="BF288" s="125">
        <f>-'Inversión 1 financiada'!AB288</f>
        <v>0</v>
      </c>
      <c r="BG288" s="125">
        <f>-'Inversión 1 financiada'!AC288</f>
        <v>0</v>
      </c>
      <c r="BH288" s="125">
        <f>-'Inversión 1 financiada'!AD288</f>
        <v>0</v>
      </c>
      <c r="BI288" s="125">
        <f>-'Inversión 1 financiada'!AE288</f>
        <v>0</v>
      </c>
      <c r="BJ288" s="125">
        <f>-'Inversión 1 financiada'!AF288</f>
        <v>0</v>
      </c>
      <c r="BK288" s="125">
        <f>-'Inversión 1 financiada'!AG288</f>
        <v>0</v>
      </c>
      <c r="BL288" s="125">
        <f>-'Inversión 1 financiada'!AH288</f>
        <v>0</v>
      </c>
      <c r="BM288" s="125">
        <f>-'Inversión 1 financiada'!AI288</f>
        <v>0</v>
      </c>
      <c r="BN288" s="125">
        <f>-'Inversión 1 financiada'!AJ288</f>
        <v>0</v>
      </c>
      <c r="BO288" s="125">
        <f>-'Inversión 1 financiada'!AK288</f>
        <v>0</v>
      </c>
      <c r="BP288" s="125">
        <f>-'Inversión 1 financiada'!AL288</f>
        <v>0</v>
      </c>
      <c r="BQ288" s="125">
        <f>-'Inversión 1 financiada'!AM288</f>
        <v>0</v>
      </c>
      <c r="BR288" s="125">
        <f>-'Inversión 1 financiada'!AN288</f>
        <v>0</v>
      </c>
    </row>
    <row r="289" spans="2:70"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f>-'Inversión 1 financiada'!H289</f>
        <v>0</v>
      </c>
      <c r="AM289" s="125">
        <f>-'Inversión 1 financiada'!I289</f>
        <v>0</v>
      </c>
      <c r="AN289" s="125">
        <f>-'Inversión 1 financiada'!J289</f>
        <v>0</v>
      </c>
      <c r="AO289" s="125">
        <f>-'Inversión 1 financiada'!K289</f>
        <v>0</v>
      </c>
      <c r="AP289" s="125">
        <f>-'Inversión 1 financiada'!L289</f>
        <v>0</v>
      </c>
      <c r="AQ289" s="125">
        <f>-'Inversión 1 financiada'!M289</f>
        <v>0</v>
      </c>
      <c r="AR289" s="125">
        <f>-'Inversión 1 financiada'!N289</f>
        <v>0</v>
      </c>
      <c r="AS289" s="125">
        <f>-'Inversión 1 financiada'!O289</f>
        <v>0</v>
      </c>
      <c r="AT289" s="125">
        <f>-'Inversión 1 financiada'!P289</f>
        <v>0</v>
      </c>
      <c r="AU289" s="125">
        <f>-'Inversión 1 financiada'!Q289</f>
        <v>0</v>
      </c>
      <c r="AV289" s="125">
        <f>-'Inversión 1 financiada'!R289</f>
        <v>0</v>
      </c>
      <c r="AW289" s="125">
        <f>-'Inversión 1 financiada'!S289</f>
        <v>0</v>
      </c>
      <c r="AX289" s="125">
        <f>-'Inversión 1 financiada'!T289</f>
        <v>0</v>
      </c>
      <c r="AY289" s="125">
        <f>-'Inversión 1 financiada'!U289</f>
        <v>0</v>
      </c>
      <c r="AZ289" s="125">
        <f>-'Inversión 1 financiada'!V289</f>
        <v>0</v>
      </c>
      <c r="BA289" s="125">
        <f>-'Inversión 1 financiada'!W289</f>
        <v>0</v>
      </c>
      <c r="BB289" s="125">
        <f>-'Inversión 1 financiada'!X289</f>
        <v>0</v>
      </c>
      <c r="BC289" s="125">
        <f>-'Inversión 1 financiada'!Y289</f>
        <v>0</v>
      </c>
      <c r="BD289" s="125">
        <f>-'Inversión 1 financiada'!Z289</f>
        <v>0</v>
      </c>
      <c r="BE289" s="125">
        <f>-'Inversión 1 financiada'!AA289</f>
        <v>0</v>
      </c>
      <c r="BF289" s="125">
        <f>-'Inversión 1 financiada'!AB289</f>
        <v>0</v>
      </c>
      <c r="BG289" s="125">
        <f>-'Inversión 1 financiada'!AC289</f>
        <v>0</v>
      </c>
      <c r="BH289" s="125">
        <f>-'Inversión 1 financiada'!AD289</f>
        <v>0</v>
      </c>
      <c r="BI289" s="125">
        <f>-'Inversión 1 financiada'!AE289</f>
        <v>0</v>
      </c>
      <c r="BJ289" s="125">
        <f>-'Inversión 1 financiada'!AF289</f>
        <v>0</v>
      </c>
      <c r="BK289" s="125">
        <f>-'Inversión 1 financiada'!AG289</f>
        <v>0</v>
      </c>
      <c r="BL289" s="125">
        <f>-'Inversión 1 financiada'!AH289</f>
        <v>0</v>
      </c>
      <c r="BM289" s="125">
        <f>-'Inversión 1 financiada'!AI289</f>
        <v>0</v>
      </c>
      <c r="BN289" s="125">
        <f>-'Inversión 1 financiada'!AJ289</f>
        <v>0</v>
      </c>
      <c r="BO289" s="125">
        <f>-'Inversión 1 financiada'!AK289</f>
        <v>0</v>
      </c>
      <c r="BP289" s="125">
        <f>-'Inversión 1 financiada'!AL289</f>
        <v>0</v>
      </c>
      <c r="BQ289" s="125">
        <f>-'Inversión 1 financiada'!AM289</f>
        <v>0</v>
      </c>
      <c r="BR289" s="125">
        <f>-'Inversión 1 financiada'!AN289</f>
        <v>0</v>
      </c>
    </row>
    <row r="290" spans="2:70"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f>-'Inversión 1 financiada'!H290</f>
        <v>0</v>
      </c>
      <c r="AM290" s="125">
        <f>-'Inversión 1 financiada'!I290</f>
        <v>0</v>
      </c>
      <c r="AN290" s="125">
        <f>-'Inversión 1 financiada'!J290</f>
        <v>0</v>
      </c>
      <c r="AO290" s="125">
        <f>-'Inversión 1 financiada'!K290</f>
        <v>0</v>
      </c>
      <c r="AP290" s="125">
        <f>-'Inversión 1 financiada'!L290</f>
        <v>0</v>
      </c>
      <c r="AQ290" s="125">
        <f>-'Inversión 1 financiada'!M290</f>
        <v>0</v>
      </c>
      <c r="AR290" s="125">
        <f>-'Inversión 1 financiada'!N290</f>
        <v>0</v>
      </c>
      <c r="AS290" s="125">
        <f>-'Inversión 1 financiada'!O290</f>
        <v>0</v>
      </c>
      <c r="AT290" s="125">
        <f>-'Inversión 1 financiada'!P290</f>
        <v>0</v>
      </c>
      <c r="AU290" s="125">
        <f>-'Inversión 1 financiada'!Q290</f>
        <v>0</v>
      </c>
      <c r="AV290" s="125">
        <f>-'Inversión 1 financiada'!R290</f>
        <v>0</v>
      </c>
      <c r="AW290" s="125">
        <f>-'Inversión 1 financiada'!S290</f>
        <v>0</v>
      </c>
      <c r="AX290" s="125">
        <f>-'Inversión 1 financiada'!T290</f>
        <v>0</v>
      </c>
      <c r="AY290" s="125">
        <f>-'Inversión 1 financiada'!U290</f>
        <v>0</v>
      </c>
      <c r="AZ290" s="125">
        <f>-'Inversión 1 financiada'!V290</f>
        <v>0</v>
      </c>
      <c r="BA290" s="125">
        <f>-'Inversión 1 financiada'!W290</f>
        <v>0</v>
      </c>
      <c r="BB290" s="125">
        <f>-'Inversión 1 financiada'!X290</f>
        <v>0</v>
      </c>
      <c r="BC290" s="125">
        <f>-'Inversión 1 financiada'!Y290</f>
        <v>0</v>
      </c>
      <c r="BD290" s="125">
        <f>-'Inversión 1 financiada'!Z290</f>
        <v>0</v>
      </c>
      <c r="BE290" s="125">
        <f>-'Inversión 1 financiada'!AA290</f>
        <v>0</v>
      </c>
      <c r="BF290" s="125">
        <f>-'Inversión 1 financiada'!AB290</f>
        <v>0</v>
      </c>
      <c r="BG290" s="125">
        <f>-'Inversión 1 financiada'!AC290</f>
        <v>0</v>
      </c>
      <c r="BH290" s="125">
        <f>-'Inversión 1 financiada'!AD290</f>
        <v>0</v>
      </c>
      <c r="BI290" s="125">
        <f>-'Inversión 1 financiada'!AE290</f>
        <v>0</v>
      </c>
      <c r="BJ290" s="125">
        <f>-'Inversión 1 financiada'!AF290</f>
        <v>0</v>
      </c>
      <c r="BK290" s="125">
        <f>-'Inversión 1 financiada'!AG290</f>
        <v>0</v>
      </c>
      <c r="BL290" s="125">
        <f>-'Inversión 1 financiada'!AH290</f>
        <v>0</v>
      </c>
      <c r="BM290" s="125">
        <f>-'Inversión 1 financiada'!AI290</f>
        <v>0</v>
      </c>
      <c r="BN290" s="125">
        <f>-'Inversión 1 financiada'!AJ290</f>
        <v>0</v>
      </c>
      <c r="BO290" s="125">
        <f>-'Inversión 1 financiada'!AK290</f>
        <v>0</v>
      </c>
      <c r="BP290" s="125">
        <f>-'Inversión 1 financiada'!AL290</f>
        <v>0</v>
      </c>
      <c r="BQ290" s="125">
        <f>-'Inversión 1 financiada'!AM290</f>
        <v>0</v>
      </c>
      <c r="BR290" s="125">
        <f>-'Inversión 1 financiada'!AN290</f>
        <v>0</v>
      </c>
    </row>
    <row r="291" spans="2:70"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f>-'Inversión 1 financiada'!H291</f>
        <v>0</v>
      </c>
      <c r="AM291" s="125">
        <f>-'Inversión 1 financiada'!I291</f>
        <v>0</v>
      </c>
      <c r="AN291" s="125">
        <f>-'Inversión 1 financiada'!J291</f>
        <v>0</v>
      </c>
      <c r="AO291" s="125">
        <f>-'Inversión 1 financiada'!K291</f>
        <v>0</v>
      </c>
      <c r="AP291" s="125">
        <f>-'Inversión 1 financiada'!L291</f>
        <v>0</v>
      </c>
      <c r="AQ291" s="125">
        <f>-'Inversión 1 financiada'!M291</f>
        <v>0</v>
      </c>
      <c r="AR291" s="125">
        <f>-'Inversión 1 financiada'!N291</f>
        <v>0</v>
      </c>
      <c r="AS291" s="125">
        <f>-'Inversión 1 financiada'!O291</f>
        <v>0</v>
      </c>
      <c r="AT291" s="125">
        <f>-'Inversión 1 financiada'!P291</f>
        <v>0</v>
      </c>
      <c r="AU291" s="125">
        <f>-'Inversión 1 financiada'!Q291</f>
        <v>0</v>
      </c>
      <c r="AV291" s="125">
        <f>-'Inversión 1 financiada'!R291</f>
        <v>0</v>
      </c>
      <c r="AW291" s="125">
        <f>-'Inversión 1 financiada'!S291</f>
        <v>0</v>
      </c>
      <c r="AX291" s="125">
        <f>-'Inversión 1 financiada'!T291</f>
        <v>0</v>
      </c>
      <c r="AY291" s="125">
        <f>-'Inversión 1 financiada'!U291</f>
        <v>0</v>
      </c>
      <c r="AZ291" s="125">
        <f>-'Inversión 1 financiada'!V291</f>
        <v>0</v>
      </c>
      <c r="BA291" s="125">
        <f>-'Inversión 1 financiada'!W291</f>
        <v>0</v>
      </c>
      <c r="BB291" s="125">
        <f>-'Inversión 1 financiada'!X291</f>
        <v>0</v>
      </c>
      <c r="BC291" s="125">
        <f>-'Inversión 1 financiada'!Y291</f>
        <v>0</v>
      </c>
      <c r="BD291" s="125">
        <f>-'Inversión 1 financiada'!Z291</f>
        <v>0</v>
      </c>
      <c r="BE291" s="125">
        <f>-'Inversión 1 financiada'!AA291</f>
        <v>0</v>
      </c>
      <c r="BF291" s="125">
        <f>-'Inversión 1 financiada'!AB291</f>
        <v>0</v>
      </c>
      <c r="BG291" s="125">
        <f>-'Inversión 1 financiada'!AC291</f>
        <v>0</v>
      </c>
      <c r="BH291" s="125">
        <f>-'Inversión 1 financiada'!AD291</f>
        <v>0</v>
      </c>
      <c r="BI291" s="125">
        <f>-'Inversión 1 financiada'!AE291</f>
        <v>0</v>
      </c>
      <c r="BJ291" s="125">
        <f>-'Inversión 1 financiada'!AF291</f>
        <v>0</v>
      </c>
      <c r="BK291" s="125">
        <f>-'Inversión 1 financiada'!AG291</f>
        <v>0</v>
      </c>
      <c r="BL291" s="125">
        <f>-'Inversión 1 financiada'!AH291</f>
        <v>0</v>
      </c>
      <c r="BM291" s="125">
        <f>-'Inversión 1 financiada'!AI291</f>
        <v>0</v>
      </c>
      <c r="BN291" s="125">
        <f>-'Inversión 1 financiada'!AJ291</f>
        <v>0</v>
      </c>
      <c r="BO291" s="125">
        <f>-'Inversión 1 financiada'!AK291</f>
        <v>0</v>
      </c>
      <c r="BP291" s="125">
        <f>-'Inversión 1 financiada'!AL291</f>
        <v>0</v>
      </c>
      <c r="BQ291" s="125">
        <f>-'Inversión 1 financiada'!AM291</f>
        <v>0</v>
      </c>
      <c r="BR291" s="125">
        <f>-'Inversión 1 financiada'!AN291</f>
        <v>0</v>
      </c>
    </row>
    <row r="292" spans="2:70"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f>-'Inversión 1 financiada'!H292</f>
        <v>0</v>
      </c>
      <c r="AM292" s="125">
        <f>-'Inversión 1 financiada'!I292</f>
        <v>0</v>
      </c>
      <c r="AN292" s="125">
        <f>-'Inversión 1 financiada'!J292</f>
        <v>0</v>
      </c>
      <c r="AO292" s="125">
        <f>-'Inversión 1 financiada'!K292</f>
        <v>0</v>
      </c>
      <c r="AP292" s="125">
        <f>-'Inversión 1 financiada'!L292</f>
        <v>0</v>
      </c>
      <c r="AQ292" s="125">
        <f>-'Inversión 1 financiada'!M292</f>
        <v>0</v>
      </c>
      <c r="AR292" s="125">
        <f>-'Inversión 1 financiada'!N292</f>
        <v>0</v>
      </c>
      <c r="AS292" s="125">
        <f>-'Inversión 1 financiada'!O292</f>
        <v>0</v>
      </c>
      <c r="AT292" s="125">
        <f>-'Inversión 1 financiada'!P292</f>
        <v>0</v>
      </c>
      <c r="AU292" s="125">
        <f>-'Inversión 1 financiada'!Q292</f>
        <v>0</v>
      </c>
      <c r="AV292" s="125">
        <f>-'Inversión 1 financiada'!R292</f>
        <v>0</v>
      </c>
      <c r="AW292" s="125">
        <f>-'Inversión 1 financiada'!S292</f>
        <v>0</v>
      </c>
      <c r="AX292" s="125">
        <f>-'Inversión 1 financiada'!T292</f>
        <v>0</v>
      </c>
      <c r="AY292" s="125">
        <f>-'Inversión 1 financiada'!U292</f>
        <v>0</v>
      </c>
      <c r="AZ292" s="125">
        <f>-'Inversión 1 financiada'!V292</f>
        <v>0</v>
      </c>
      <c r="BA292" s="125">
        <f>-'Inversión 1 financiada'!W292</f>
        <v>0</v>
      </c>
      <c r="BB292" s="125">
        <f>-'Inversión 1 financiada'!X292</f>
        <v>0</v>
      </c>
      <c r="BC292" s="125">
        <f>-'Inversión 1 financiada'!Y292</f>
        <v>0</v>
      </c>
      <c r="BD292" s="125">
        <f>-'Inversión 1 financiada'!Z292</f>
        <v>0</v>
      </c>
      <c r="BE292" s="125">
        <f>-'Inversión 1 financiada'!AA292</f>
        <v>0</v>
      </c>
      <c r="BF292" s="125">
        <f>-'Inversión 1 financiada'!AB292</f>
        <v>0</v>
      </c>
      <c r="BG292" s="125">
        <f>-'Inversión 1 financiada'!AC292</f>
        <v>0</v>
      </c>
      <c r="BH292" s="125">
        <f>-'Inversión 1 financiada'!AD292</f>
        <v>0</v>
      </c>
      <c r="BI292" s="125">
        <f>-'Inversión 1 financiada'!AE292</f>
        <v>0</v>
      </c>
      <c r="BJ292" s="125">
        <f>-'Inversión 1 financiada'!AF292</f>
        <v>0</v>
      </c>
      <c r="BK292" s="125">
        <f>-'Inversión 1 financiada'!AG292</f>
        <v>0</v>
      </c>
      <c r="BL292" s="125">
        <f>-'Inversión 1 financiada'!AH292</f>
        <v>0</v>
      </c>
      <c r="BM292" s="125">
        <f>-'Inversión 1 financiada'!AI292</f>
        <v>0</v>
      </c>
      <c r="BN292" s="125">
        <f>-'Inversión 1 financiada'!AJ292</f>
        <v>0</v>
      </c>
      <c r="BO292" s="125">
        <f>-'Inversión 1 financiada'!AK292</f>
        <v>0</v>
      </c>
      <c r="BP292" s="125">
        <f>-'Inversión 1 financiada'!AL292</f>
        <v>0</v>
      </c>
      <c r="BQ292" s="125">
        <f>-'Inversión 1 financiada'!AM292</f>
        <v>0</v>
      </c>
      <c r="BR292" s="125">
        <f>-'Inversión 1 financiada'!AN292</f>
        <v>0</v>
      </c>
    </row>
    <row r="293" spans="2:70"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f>-'Inversión 1 financiada'!H293</f>
        <v>0</v>
      </c>
      <c r="AM293" s="125">
        <f>-'Inversión 1 financiada'!I293</f>
        <v>0</v>
      </c>
      <c r="AN293" s="125">
        <f>-'Inversión 1 financiada'!J293</f>
        <v>0</v>
      </c>
      <c r="AO293" s="125">
        <f>-'Inversión 1 financiada'!K293</f>
        <v>0</v>
      </c>
      <c r="AP293" s="125">
        <f>-'Inversión 1 financiada'!L293</f>
        <v>0</v>
      </c>
      <c r="AQ293" s="125">
        <f>-'Inversión 1 financiada'!M293</f>
        <v>0</v>
      </c>
      <c r="AR293" s="125">
        <f>-'Inversión 1 financiada'!N293</f>
        <v>0</v>
      </c>
      <c r="AS293" s="125">
        <f>-'Inversión 1 financiada'!O293</f>
        <v>0</v>
      </c>
      <c r="AT293" s="125">
        <f>-'Inversión 1 financiada'!P293</f>
        <v>0</v>
      </c>
      <c r="AU293" s="125">
        <f>-'Inversión 1 financiada'!Q293</f>
        <v>0</v>
      </c>
      <c r="AV293" s="125">
        <f>-'Inversión 1 financiada'!R293</f>
        <v>0</v>
      </c>
      <c r="AW293" s="125">
        <f>-'Inversión 1 financiada'!S293</f>
        <v>0</v>
      </c>
      <c r="AX293" s="125">
        <f>-'Inversión 1 financiada'!T293</f>
        <v>0</v>
      </c>
      <c r="AY293" s="125">
        <f>-'Inversión 1 financiada'!U293</f>
        <v>0</v>
      </c>
      <c r="AZ293" s="125">
        <f>-'Inversión 1 financiada'!V293</f>
        <v>0</v>
      </c>
      <c r="BA293" s="125">
        <f>-'Inversión 1 financiada'!W293</f>
        <v>0</v>
      </c>
      <c r="BB293" s="125">
        <f>-'Inversión 1 financiada'!X293</f>
        <v>0</v>
      </c>
      <c r="BC293" s="125">
        <f>-'Inversión 1 financiada'!Y293</f>
        <v>0</v>
      </c>
      <c r="BD293" s="125">
        <f>-'Inversión 1 financiada'!Z293</f>
        <v>0</v>
      </c>
      <c r="BE293" s="125">
        <f>-'Inversión 1 financiada'!AA293</f>
        <v>0</v>
      </c>
      <c r="BF293" s="125">
        <f>-'Inversión 1 financiada'!AB293</f>
        <v>0</v>
      </c>
      <c r="BG293" s="125">
        <f>-'Inversión 1 financiada'!AC293</f>
        <v>0</v>
      </c>
      <c r="BH293" s="125">
        <f>-'Inversión 1 financiada'!AD293</f>
        <v>0</v>
      </c>
      <c r="BI293" s="125">
        <f>-'Inversión 1 financiada'!AE293</f>
        <v>0</v>
      </c>
      <c r="BJ293" s="125">
        <f>-'Inversión 1 financiada'!AF293</f>
        <v>0</v>
      </c>
      <c r="BK293" s="125">
        <f>-'Inversión 1 financiada'!AG293</f>
        <v>0</v>
      </c>
      <c r="BL293" s="125">
        <f>-'Inversión 1 financiada'!AH293</f>
        <v>0</v>
      </c>
      <c r="BM293" s="125">
        <f>-'Inversión 1 financiada'!AI293</f>
        <v>0</v>
      </c>
      <c r="BN293" s="125">
        <f>-'Inversión 1 financiada'!AJ293</f>
        <v>0</v>
      </c>
      <c r="BO293" s="125">
        <f>-'Inversión 1 financiada'!AK293</f>
        <v>0</v>
      </c>
      <c r="BP293" s="125">
        <f>-'Inversión 1 financiada'!AL293</f>
        <v>0</v>
      </c>
      <c r="BQ293" s="125">
        <f>-'Inversión 1 financiada'!AM293</f>
        <v>0</v>
      </c>
      <c r="BR293" s="125">
        <f>-'Inversión 1 financiada'!AN293</f>
        <v>0</v>
      </c>
    </row>
    <row r="294" spans="2:70"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f>-'Inversión 1 financiada'!H294</f>
        <v>0</v>
      </c>
      <c r="AM294" s="125">
        <f>-'Inversión 1 financiada'!I294</f>
        <v>0</v>
      </c>
      <c r="AN294" s="125">
        <f>-'Inversión 1 financiada'!J294</f>
        <v>0</v>
      </c>
      <c r="AO294" s="125">
        <f>-'Inversión 1 financiada'!K294</f>
        <v>0</v>
      </c>
      <c r="AP294" s="125">
        <f>-'Inversión 1 financiada'!L294</f>
        <v>0</v>
      </c>
      <c r="AQ294" s="125">
        <f>-'Inversión 1 financiada'!M294</f>
        <v>0</v>
      </c>
      <c r="AR294" s="125">
        <f>-'Inversión 1 financiada'!N294</f>
        <v>0</v>
      </c>
      <c r="AS294" s="125">
        <f>-'Inversión 1 financiada'!O294</f>
        <v>0</v>
      </c>
      <c r="AT294" s="125">
        <f>-'Inversión 1 financiada'!P294</f>
        <v>0</v>
      </c>
      <c r="AU294" s="125">
        <f>-'Inversión 1 financiada'!Q294</f>
        <v>0</v>
      </c>
      <c r="AV294" s="125">
        <f>-'Inversión 1 financiada'!R294</f>
        <v>0</v>
      </c>
      <c r="AW294" s="125">
        <f>-'Inversión 1 financiada'!S294</f>
        <v>0</v>
      </c>
      <c r="AX294" s="125">
        <f>-'Inversión 1 financiada'!T294</f>
        <v>0</v>
      </c>
      <c r="AY294" s="125">
        <f>-'Inversión 1 financiada'!U294</f>
        <v>0</v>
      </c>
      <c r="AZ294" s="125">
        <f>-'Inversión 1 financiada'!V294</f>
        <v>0</v>
      </c>
      <c r="BA294" s="125">
        <f>-'Inversión 1 financiada'!W294</f>
        <v>0</v>
      </c>
      <c r="BB294" s="125">
        <f>-'Inversión 1 financiada'!X294</f>
        <v>0</v>
      </c>
      <c r="BC294" s="125">
        <f>-'Inversión 1 financiada'!Y294</f>
        <v>0</v>
      </c>
      <c r="BD294" s="125">
        <f>-'Inversión 1 financiada'!Z294</f>
        <v>0</v>
      </c>
      <c r="BE294" s="125">
        <f>-'Inversión 1 financiada'!AA294</f>
        <v>0</v>
      </c>
      <c r="BF294" s="125">
        <f>-'Inversión 1 financiada'!AB294</f>
        <v>0</v>
      </c>
      <c r="BG294" s="125">
        <f>-'Inversión 1 financiada'!AC294</f>
        <v>0</v>
      </c>
      <c r="BH294" s="125">
        <f>-'Inversión 1 financiada'!AD294</f>
        <v>0</v>
      </c>
      <c r="BI294" s="125">
        <f>-'Inversión 1 financiada'!AE294</f>
        <v>0</v>
      </c>
      <c r="BJ294" s="125">
        <f>-'Inversión 1 financiada'!AF294</f>
        <v>0</v>
      </c>
      <c r="BK294" s="125">
        <f>-'Inversión 1 financiada'!AG294</f>
        <v>0</v>
      </c>
      <c r="BL294" s="125">
        <f>-'Inversión 1 financiada'!AH294</f>
        <v>0</v>
      </c>
      <c r="BM294" s="125">
        <f>-'Inversión 1 financiada'!AI294</f>
        <v>0</v>
      </c>
      <c r="BN294" s="125">
        <f>-'Inversión 1 financiada'!AJ294</f>
        <v>0</v>
      </c>
      <c r="BO294" s="125">
        <f>-'Inversión 1 financiada'!AK294</f>
        <v>0</v>
      </c>
      <c r="BP294" s="125">
        <f>-'Inversión 1 financiada'!AL294</f>
        <v>0</v>
      </c>
      <c r="BQ294" s="125">
        <f>-'Inversión 1 financiada'!AM294</f>
        <v>0</v>
      </c>
      <c r="BR294" s="125">
        <f>-'Inversión 1 financiada'!AN294</f>
        <v>0</v>
      </c>
    </row>
    <row r="295" spans="2:70"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f>-'Inversión 1 financiada'!H295</f>
        <v>0</v>
      </c>
      <c r="AM295" s="125">
        <f>-'Inversión 1 financiada'!I295</f>
        <v>0</v>
      </c>
      <c r="AN295" s="125">
        <f>-'Inversión 1 financiada'!J295</f>
        <v>0</v>
      </c>
      <c r="AO295" s="125">
        <f>-'Inversión 1 financiada'!K295</f>
        <v>0</v>
      </c>
      <c r="AP295" s="125">
        <f>-'Inversión 1 financiada'!L295</f>
        <v>0</v>
      </c>
      <c r="AQ295" s="125">
        <f>-'Inversión 1 financiada'!M295</f>
        <v>0</v>
      </c>
      <c r="AR295" s="125">
        <f>-'Inversión 1 financiada'!N295</f>
        <v>0</v>
      </c>
      <c r="AS295" s="125">
        <f>-'Inversión 1 financiada'!O295</f>
        <v>0</v>
      </c>
      <c r="AT295" s="125">
        <f>-'Inversión 1 financiada'!P295</f>
        <v>0</v>
      </c>
      <c r="AU295" s="125">
        <f>-'Inversión 1 financiada'!Q295</f>
        <v>0</v>
      </c>
      <c r="AV295" s="125">
        <f>-'Inversión 1 financiada'!R295</f>
        <v>0</v>
      </c>
      <c r="AW295" s="125">
        <f>-'Inversión 1 financiada'!S295</f>
        <v>0</v>
      </c>
      <c r="AX295" s="125">
        <f>-'Inversión 1 financiada'!T295</f>
        <v>0</v>
      </c>
      <c r="AY295" s="125">
        <f>-'Inversión 1 financiada'!U295</f>
        <v>0</v>
      </c>
      <c r="AZ295" s="125">
        <f>-'Inversión 1 financiada'!V295</f>
        <v>0</v>
      </c>
      <c r="BA295" s="125">
        <f>-'Inversión 1 financiada'!W295</f>
        <v>0</v>
      </c>
      <c r="BB295" s="125">
        <f>-'Inversión 1 financiada'!X295</f>
        <v>0</v>
      </c>
      <c r="BC295" s="125">
        <f>-'Inversión 1 financiada'!Y295</f>
        <v>0</v>
      </c>
      <c r="BD295" s="125">
        <f>-'Inversión 1 financiada'!Z295</f>
        <v>0</v>
      </c>
      <c r="BE295" s="125">
        <f>-'Inversión 1 financiada'!AA295</f>
        <v>0</v>
      </c>
      <c r="BF295" s="125">
        <f>-'Inversión 1 financiada'!AB295</f>
        <v>0</v>
      </c>
      <c r="BG295" s="125">
        <f>-'Inversión 1 financiada'!AC295</f>
        <v>0</v>
      </c>
      <c r="BH295" s="125">
        <f>-'Inversión 1 financiada'!AD295</f>
        <v>0</v>
      </c>
      <c r="BI295" s="125">
        <f>-'Inversión 1 financiada'!AE295</f>
        <v>0</v>
      </c>
      <c r="BJ295" s="125">
        <f>-'Inversión 1 financiada'!AF295</f>
        <v>0</v>
      </c>
      <c r="BK295" s="125">
        <f>-'Inversión 1 financiada'!AG295</f>
        <v>0</v>
      </c>
      <c r="BL295" s="125">
        <f>-'Inversión 1 financiada'!AH295</f>
        <v>0</v>
      </c>
      <c r="BM295" s="125">
        <f>-'Inversión 1 financiada'!AI295</f>
        <v>0</v>
      </c>
      <c r="BN295" s="125">
        <f>-'Inversión 1 financiada'!AJ295</f>
        <v>0</v>
      </c>
      <c r="BO295" s="125">
        <f>-'Inversión 1 financiada'!AK295</f>
        <v>0</v>
      </c>
      <c r="BP295" s="125">
        <f>-'Inversión 1 financiada'!AL295</f>
        <v>0</v>
      </c>
      <c r="BQ295" s="125">
        <f>-'Inversión 1 financiada'!AM295</f>
        <v>0</v>
      </c>
      <c r="BR295" s="125">
        <f>-'Inversión 1 financiada'!AN295</f>
        <v>0</v>
      </c>
    </row>
    <row r="296" spans="2:70"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f>-'Inversión 1 financiada'!H296</f>
        <v>0</v>
      </c>
      <c r="AM296" s="125">
        <f>-'Inversión 1 financiada'!I296</f>
        <v>0</v>
      </c>
      <c r="AN296" s="125">
        <f>-'Inversión 1 financiada'!J296</f>
        <v>0</v>
      </c>
      <c r="AO296" s="125">
        <f>-'Inversión 1 financiada'!K296</f>
        <v>0</v>
      </c>
      <c r="AP296" s="125">
        <f>-'Inversión 1 financiada'!L296</f>
        <v>0</v>
      </c>
      <c r="AQ296" s="125">
        <f>-'Inversión 1 financiada'!M296</f>
        <v>0</v>
      </c>
      <c r="AR296" s="125">
        <f>-'Inversión 1 financiada'!N296</f>
        <v>0</v>
      </c>
      <c r="AS296" s="125">
        <f>-'Inversión 1 financiada'!O296</f>
        <v>0</v>
      </c>
      <c r="AT296" s="125">
        <f>-'Inversión 1 financiada'!P296</f>
        <v>0</v>
      </c>
      <c r="AU296" s="125">
        <f>-'Inversión 1 financiada'!Q296</f>
        <v>0</v>
      </c>
      <c r="AV296" s="125">
        <f>-'Inversión 1 financiada'!R296</f>
        <v>0</v>
      </c>
      <c r="AW296" s="125">
        <f>-'Inversión 1 financiada'!S296</f>
        <v>0</v>
      </c>
      <c r="AX296" s="125">
        <f>-'Inversión 1 financiada'!T296</f>
        <v>0</v>
      </c>
      <c r="AY296" s="125">
        <f>-'Inversión 1 financiada'!U296</f>
        <v>0</v>
      </c>
      <c r="AZ296" s="125">
        <f>-'Inversión 1 financiada'!V296</f>
        <v>0</v>
      </c>
      <c r="BA296" s="125">
        <f>-'Inversión 1 financiada'!W296</f>
        <v>0</v>
      </c>
      <c r="BB296" s="125">
        <f>-'Inversión 1 financiada'!X296</f>
        <v>0</v>
      </c>
      <c r="BC296" s="125">
        <f>-'Inversión 1 financiada'!Y296</f>
        <v>0</v>
      </c>
      <c r="BD296" s="125">
        <f>-'Inversión 1 financiada'!Z296</f>
        <v>0</v>
      </c>
      <c r="BE296" s="125">
        <f>-'Inversión 1 financiada'!AA296</f>
        <v>0</v>
      </c>
      <c r="BF296" s="125">
        <f>-'Inversión 1 financiada'!AB296</f>
        <v>0</v>
      </c>
      <c r="BG296" s="125">
        <f>-'Inversión 1 financiada'!AC296</f>
        <v>0</v>
      </c>
      <c r="BH296" s="125">
        <f>-'Inversión 1 financiada'!AD296</f>
        <v>0</v>
      </c>
      <c r="BI296" s="125">
        <f>-'Inversión 1 financiada'!AE296</f>
        <v>0</v>
      </c>
      <c r="BJ296" s="125">
        <f>-'Inversión 1 financiada'!AF296</f>
        <v>0</v>
      </c>
      <c r="BK296" s="125">
        <f>-'Inversión 1 financiada'!AG296</f>
        <v>0</v>
      </c>
      <c r="BL296" s="125">
        <f>-'Inversión 1 financiada'!AH296</f>
        <v>0</v>
      </c>
      <c r="BM296" s="125">
        <f>-'Inversión 1 financiada'!AI296</f>
        <v>0</v>
      </c>
      <c r="BN296" s="125">
        <f>-'Inversión 1 financiada'!AJ296</f>
        <v>0</v>
      </c>
      <c r="BO296" s="125">
        <f>-'Inversión 1 financiada'!AK296</f>
        <v>0</v>
      </c>
      <c r="BP296" s="125">
        <f>-'Inversión 1 financiada'!AL296</f>
        <v>0</v>
      </c>
      <c r="BQ296" s="125">
        <f>-'Inversión 1 financiada'!AM296</f>
        <v>0</v>
      </c>
      <c r="BR296" s="125">
        <f>-'Inversión 1 financiada'!AN296</f>
        <v>0</v>
      </c>
    </row>
    <row r="297" spans="2:70" x14ac:dyDescent="0.25">
      <c r="B297" s="59"/>
      <c r="C297" s="127" t="s">
        <v>289</v>
      </c>
      <c r="D297" s="60"/>
      <c r="E297" s="59"/>
      <c r="F297" s="61"/>
      <c r="G297" s="129">
        <f>+SUM(G288:G296)</f>
        <v>1807012</v>
      </c>
      <c r="H297" s="129">
        <f t="shared" ref="H297:AK297" si="51">+SUM(H288:H296)</f>
        <v>0</v>
      </c>
      <c r="I297" s="129">
        <f t="shared" si="51"/>
        <v>0</v>
      </c>
      <c r="J297" s="129">
        <f t="shared" si="51"/>
        <v>0</v>
      </c>
      <c r="K297" s="129">
        <f t="shared" si="51"/>
        <v>0</v>
      </c>
      <c r="L297" s="129">
        <f t="shared" si="51"/>
        <v>0</v>
      </c>
      <c r="M297" s="129">
        <f t="shared" si="51"/>
        <v>0</v>
      </c>
      <c r="N297" s="129">
        <f t="shared" si="51"/>
        <v>0</v>
      </c>
      <c r="O297" s="129">
        <f t="shared" si="51"/>
        <v>0</v>
      </c>
      <c r="P297" s="129">
        <f t="shared" si="51"/>
        <v>0</v>
      </c>
      <c r="Q297" s="129">
        <f t="shared" si="51"/>
        <v>0</v>
      </c>
      <c r="R297" s="129">
        <f t="shared" si="51"/>
        <v>0</v>
      </c>
      <c r="S297" s="129">
        <f t="shared" si="51"/>
        <v>0</v>
      </c>
      <c r="T297" s="129">
        <f t="shared" si="51"/>
        <v>0</v>
      </c>
      <c r="U297" s="129">
        <f t="shared" si="51"/>
        <v>0</v>
      </c>
      <c r="V297" s="129">
        <f t="shared" si="51"/>
        <v>0</v>
      </c>
      <c r="W297" s="129">
        <f t="shared" si="51"/>
        <v>0</v>
      </c>
      <c r="X297" s="129">
        <f t="shared" si="51"/>
        <v>0</v>
      </c>
      <c r="Y297" s="129">
        <f t="shared" si="51"/>
        <v>0</v>
      </c>
      <c r="Z297" s="129">
        <f t="shared" si="51"/>
        <v>0</v>
      </c>
      <c r="AA297" s="129">
        <f t="shared" si="51"/>
        <v>0</v>
      </c>
      <c r="AB297" s="129">
        <f t="shared" si="51"/>
        <v>0</v>
      </c>
      <c r="AC297" s="129">
        <f t="shared" si="51"/>
        <v>0</v>
      </c>
      <c r="AD297" s="129">
        <f t="shared" si="51"/>
        <v>0</v>
      </c>
      <c r="AE297" s="129">
        <f t="shared" si="51"/>
        <v>0</v>
      </c>
      <c r="AF297" s="129">
        <f t="shared" si="51"/>
        <v>0</v>
      </c>
      <c r="AG297" s="129">
        <f t="shared" si="51"/>
        <v>0</v>
      </c>
      <c r="AH297" s="129">
        <f t="shared" si="51"/>
        <v>0</v>
      </c>
      <c r="AI297" s="129">
        <f t="shared" si="51"/>
        <v>0</v>
      </c>
      <c r="AJ297" s="129">
        <f t="shared" si="51"/>
        <v>0</v>
      </c>
      <c r="AK297" s="129">
        <f t="shared" si="51"/>
        <v>0</v>
      </c>
      <c r="AL297" s="129">
        <f t="shared" ref="AL297:BQ297" si="52">+SUM(AL288:AL296)</f>
        <v>0</v>
      </c>
      <c r="AM297" s="129">
        <f t="shared" si="52"/>
        <v>0</v>
      </c>
      <c r="AN297" s="129">
        <f t="shared" si="52"/>
        <v>0</v>
      </c>
      <c r="AO297" s="129">
        <f t="shared" si="52"/>
        <v>0</v>
      </c>
      <c r="AP297" s="129">
        <f t="shared" si="52"/>
        <v>0</v>
      </c>
      <c r="AQ297" s="129">
        <f t="shared" si="52"/>
        <v>0</v>
      </c>
      <c r="AR297" s="129">
        <f t="shared" si="52"/>
        <v>0</v>
      </c>
      <c r="AS297" s="129">
        <f t="shared" si="52"/>
        <v>0</v>
      </c>
      <c r="AT297" s="129">
        <f t="shared" si="52"/>
        <v>0</v>
      </c>
      <c r="AU297" s="129">
        <f t="shared" si="52"/>
        <v>0</v>
      </c>
      <c r="AV297" s="129">
        <f t="shared" si="52"/>
        <v>0</v>
      </c>
      <c r="AW297" s="129">
        <f t="shared" si="52"/>
        <v>0</v>
      </c>
      <c r="AX297" s="129">
        <f t="shared" si="52"/>
        <v>0</v>
      </c>
      <c r="AY297" s="129">
        <f t="shared" si="52"/>
        <v>0</v>
      </c>
      <c r="AZ297" s="129">
        <f t="shared" si="52"/>
        <v>0</v>
      </c>
      <c r="BA297" s="129">
        <f t="shared" si="52"/>
        <v>0</v>
      </c>
      <c r="BB297" s="129">
        <f t="shared" si="52"/>
        <v>0</v>
      </c>
      <c r="BC297" s="129">
        <f t="shared" si="52"/>
        <v>0</v>
      </c>
      <c r="BD297" s="129">
        <f t="shared" si="52"/>
        <v>0</v>
      </c>
      <c r="BE297" s="129">
        <f t="shared" si="52"/>
        <v>0</v>
      </c>
      <c r="BF297" s="129">
        <f t="shared" si="52"/>
        <v>0</v>
      </c>
      <c r="BG297" s="129">
        <f t="shared" si="52"/>
        <v>0</v>
      </c>
      <c r="BH297" s="129">
        <f t="shared" si="52"/>
        <v>0</v>
      </c>
      <c r="BI297" s="129">
        <f t="shared" si="52"/>
        <v>0</v>
      </c>
      <c r="BJ297" s="129">
        <f t="shared" si="52"/>
        <v>0</v>
      </c>
      <c r="BK297" s="129">
        <f t="shared" si="52"/>
        <v>0</v>
      </c>
      <c r="BL297" s="129">
        <f t="shared" si="52"/>
        <v>0</v>
      </c>
      <c r="BM297" s="129">
        <f t="shared" si="52"/>
        <v>0</v>
      </c>
      <c r="BN297" s="129">
        <f t="shared" si="52"/>
        <v>0</v>
      </c>
      <c r="BO297" s="129">
        <f t="shared" si="52"/>
        <v>0</v>
      </c>
      <c r="BP297" s="129">
        <f t="shared" si="52"/>
        <v>0</v>
      </c>
      <c r="BQ297" s="129">
        <f t="shared" si="52"/>
        <v>0</v>
      </c>
      <c r="BR297" s="129">
        <f t="shared" ref="BR297" si="53">+SUM(BR288:BR296)</f>
        <v>0</v>
      </c>
    </row>
    <row r="298" spans="2:70" x14ac:dyDescent="0.25">
      <c r="B298" s="59"/>
      <c r="C298" s="126" t="s">
        <v>441</v>
      </c>
      <c r="D298" s="60"/>
      <c r="E298" s="59"/>
      <c r="F298" s="61"/>
      <c r="G298" s="129">
        <f>+SUMPRODUCT($F$288:$F$296,G288:G296)</f>
        <v>4760293899.9256382</v>
      </c>
      <c r="H298" s="129">
        <f t="shared" ref="H298:AK298" si="54">+SUMPRODUCT($F$288:$F$296,H288:H296)</f>
        <v>0</v>
      </c>
      <c r="I298" s="129">
        <f t="shared" si="54"/>
        <v>0</v>
      </c>
      <c r="J298" s="129">
        <f t="shared" si="54"/>
        <v>0</v>
      </c>
      <c r="K298" s="129">
        <f t="shared" si="54"/>
        <v>0</v>
      </c>
      <c r="L298" s="129">
        <f t="shared" si="54"/>
        <v>0</v>
      </c>
      <c r="M298" s="129">
        <f t="shared" si="54"/>
        <v>0</v>
      </c>
      <c r="N298" s="129">
        <f t="shared" si="54"/>
        <v>0</v>
      </c>
      <c r="O298" s="129">
        <f t="shared" si="54"/>
        <v>0</v>
      </c>
      <c r="P298" s="129">
        <f t="shared" si="54"/>
        <v>0</v>
      </c>
      <c r="Q298" s="129">
        <f t="shared" si="54"/>
        <v>0</v>
      </c>
      <c r="R298" s="129">
        <f t="shared" si="54"/>
        <v>0</v>
      </c>
      <c r="S298" s="129">
        <f t="shared" si="54"/>
        <v>0</v>
      </c>
      <c r="T298" s="129">
        <f t="shared" si="54"/>
        <v>0</v>
      </c>
      <c r="U298" s="129">
        <f t="shared" si="54"/>
        <v>0</v>
      </c>
      <c r="V298" s="129">
        <f t="shared" si="54"/>
        <v>0</v>
      </c>
      <c r="W298" s="129">
        <f t="shared" si="54"/>
        <v>0</v>
      </c>
      <c r="X298" s="129">
        <f t="shared" si="54"/>
        <v>0</v>
      </c>
      <c r="Y298" s="129">
        <f t="shared" si="54"/>
        <v>0</v>
      </c>
      <c r="Z298" s="129">
        <f t="shared" si="54"/>
        <v>0</v>
      </c>
      <c r="AA298" s="129">
        <f t="shared" si="54"/>
        <v>0</v>
      </c>
      <c r="AB298" s="129">
        <f t="shared" si="54"/>
        <v>0</v>
      </c>
      <c r="AC298" s="129">
        <f t="shared" si="54"/>
        <v>0</v>
      </c>
      <c r="AD298" s="129">
        <f t="shared" si="54"/>
        <v>0</v>
      </c>
      <c r="AE298" s="129">
        <f t="shared" si="54"/>
        <v>0</v>
      </c>
      <c r="AF298" s="129">
        <f t="shared" si="54"/>
        <v>0</v>
      </c>
      <c r="AG298" s="129">
        <f t="shared" si="54"/>
        <v>0</v>
      </c>
      <c r="AH298" s="129">
        <f t="shared" si="54"/>
        <v>0</v>
      </c>
      <c r="AI298" s="129">
        <f t="shared" si="54"/>
        <v>0</v>
      </c>
      <c r="AJ298" s="129">
        <f t="shared" si="54"/>
        <v>0</v>
      </c>
      <c r="AK298" s="129">
        <f t="shared" si="54"/>
        <v>0</v>
      </c>
      <c r="AL298" s="129">
        <f t="shared" ref="AL298:BQ298" si="55">+SUMPRODUCT($F$288:$F$296,AL288:AL296)</f>
        <v>0</v>
      </c>
      <c r="AM298" s="129">
        <f t="shared" si="55"/>
        <v>0</v>
      </c>
      <c r="AN298" s="129">
        <f t="shared" si="55"/>
        <v>0</v>
      </c>
      <c r="AO298" s="129">
        <f t="shared" si="55"/>
        <v>0</v>
      </c>
      <c r="AP298" s="129">
        <f t="shared" si="55"/>
        <v>0</v>
      </c>
      <c r="AQ298" s="129">
        <f t="shared" si="55"/>
        <v>0</v>
      </c>
      <c r="AR298" s="129">
        <f t="shared" si="55"/>
        <v>0</v>
      </c>
      <c r="AS298" s="129">
        <f t="shared" si="55"/>
        <v>0</v>
      </c>
      <c r="AT298" s="129">
        <f t="shared" si="55"/>
        <v>0</v>
      </c>
      <c r="AU298" s="129">
        <f t="shared" si="55"/>
        <v>0</v>
      </c>
      <c r="AV298" s="129">
        <f t="shared" si="55"/>
        <v>0</v>
      </c>
      <c r="AW298" s="129">
        <f t="shared" si="55"/>
        <v>0</v>
      </c>
      <c r="AX298" s="129">
        <f t="shared" si="55"/>
        <v>0</v>
      </c>
      <c r="AY298" s="129">
        <f t="shared" si="55"/>
        <v>0</v>
      </c>
      <c r="AZ298" s="129">
        <f t="shared" si="55"/>
        <v>0</v>
      </c>
      <c r="BA298" s="129">
        <f t="shared" si="55"/>
        <v>0</v>
      </c>
      <c r="BB298" s="129">
        <f t="shared" si="55"/>
        <v>0</v>
      </c>
      <c r="BC298" s="129">
        <f t="shared" si="55"/>
        <v>0</v>
      </c>
      <c r="BD298" s="129">
        <f t="shared" si="55"/>
        <v>0</v>
      </c>
      <c r="BE298" s="129">
        <f t="shared" si="55"/>
        <v>0</v>
      </c>
      <c r="BF298" s="129">
        <f t="shared" si="55"/>
        <v>0</v>
      </c>
      <c r="BG298" s="129">
        <f t="shared" si="55"/>
        <v>0</v>
      </c>
      <c r="BH298" s="129">
        <f t="shared" si="55"/>
        <v>0</v>
      </c>
      <c r="BI298" s="129">
        <f t="shared" si="55"/>
        <v>0</v>
      </c>
      <c r="BJ298" s="129">
        <f t="shared" si="55"/>
        <v>0</v>
      </c>
      <c r="BK298" s="129">
        <f t="shared" si="55"/>
        <v>0</v>
      </c>
      <c r="BL298" s="129">
        <f t="shared" si="55"/>
        <v>0</v>
      </c>
      <c r="BM298" s="129">
        <f t="shared" si="55"/>
        <v>0</v>
      </c>
      <c r="BN298" s="129">
        <f t="shared" si="55"/>
        <v>0</v>
      </c>
      <c r="BO298" s="129">
        <f t="shared" si="55"/>
        <v>0</v>
      </c>
      <c r="BP298" s="129">
        <f t="shared" si="55"/>
        <v>0</v>
      </c>
      <c r="BQ298" s="129">
        <f t="shared" si="55"/>
        <v>0</v>
      </c>
      <c r="BR298" s="129">
        <f t="shared" ref="BR298" si="56">+SUMPRODUCT($F$288:$F$296,BR288:BR296)</f>
        <v>0</v>
      </c>
    </row>
    <row r="299" spans="2:70" x14ac:dyDescent="0.25">
      <c r="B299" s="59"/>
      <c r="C299" s="126"/>
      <c r="D299" s="60"/>
      <c r="E299" s="59"/>
      <c r="F299" s="61"/>
      <c r="G299" s="129"/>
      <c r="H299" s="61"/>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row>
    <row r="300" spans="2:70" x14ac:dyDescent="0.25">
      <c r="B300" s="59"/>
      <c r="C300" s="59"/>
      <c r="D300" s="60"/>
      <c r="E300" s="59"/>
      <c r="F300" s="61"/>
      <c r="G300" s="61"/>
      <c r="H300" s="61"/>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row>
    <row r="301" spans="2:70" x14ac:dyDescent="0.25">
      <c r="B301" s="59"/>
      <c r="C301" s="59"/>
      <c r="D301" s="60"/>
      <c r="E301" s="59"/>
      <c r="F301" s="61"/>
      <c r="G301" s="61"/>
      <c r="H301" s="61"/>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row>
    <row r="302" spans="2:70" x14ac:dyDescent="0.25">
      <c r="B302" s="59"/>
      <c r="C302" s="59"/>
      <c r="D302" s="60"/>
      <c r="E302" s="59"/>
      <c r="F302" s="61"/>
      <c r="G302" s="61"/>
      <c r="H302" s="61"/>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row>
    <row r="303" spans="2:70" x14ac:dyDescent="0.25">
      <c r="B303" s="58"/>
      <c r="C303" s="130" t="str">
        <f>+Inventario!C303</f>
        <v>CAMARAS, CANALIZACIONES, DUCTOS</v>
      </c>
      <c r="D303" s="131"/>
      <c r="E303" s="58"/>
      <c r="F303" s="132"/>
      <c r="G303" s="132"/>
      <c r="H303" s="132"/>
      <c r="I303" s="58"/>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row>
    <row r="304" spans="2:70"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f>-'Inversión 1 financiada'!H304</f>
        <v>0</v>
      </c>
      <c r="AM304" s="125">
        <f>-'Inversión 1 financiada'!I304</f>
        <v>0</v>
      </c>
      <c r="AN304" s="125">
        <f>-'Inversión 1 financiada'!J304</f>
        <v>0</v>
      </c>
      <c r="AO304" s="125">
        <f>-'Inversión 1 financiada'!K304</f>
        <v>0</v>
      </c>
      <c r="AP304" s="125">
        <f>-'Inversión 1 financiada'!L304</f>
        <v>0</v>
      </c>
      <c r="AQ304" s="125">
        <f>-'Inversión 1 financiada'!M304</f>
        <v>0</v>
      </c>
      <c r="AR304" s="125">
        <f>-'Inversión 1 financiada'!N304</f>
        <v>0</v>
      </c>
      <c r="AS304" s="125">
        <f>-'Inversión 1 financiada'!O304</f>
        <v>0</v>
      </c>
      <c r="AT304" s="125">
        <f>-'Inversión 1 financiada'!P304</f>
        <v>0</v>
      </c>
      <c r="AU304" s="125">
        <f>-'Inversión 1 financiada'!Q304</f>
        <v>0</v>
      </c>
      <c r="AV304" s="125">
        <f>-'Inversión 1 financiada'!R304</f>
        <v>0</v>
      </c>
      <c r="AW304" s="125">
        <f>-'Inversión 1 financiada'!S304</f>
        <v>0</v>
      </c>
      <c r="AX304" s="125">
        <f>-'Inversión 1 financiada'!T304</f>
        <v>0</v>
      </c>
      <c r="AY304" s="125">
        <f>-'Inversión 1 financiada'!U304</f>
        <v>0</v>
      </c>
      <c r="AZ304" s="125">
        <f>-'Inversión 1 financiada'!V304</f>
        <v>0</v>
      </c>
      <c r="BA304" s="125">
        <f>-'Inversión 1 financiada'!W304</f>
        <v>0</v>
      </c>
      <c r="BB304" s="125">
        <f>-'Inversión 1 financiada'!X304</f>
        <v>0</v>
      </c>
      <c r="BC304" s="125">
        <f>-'Inversión 1 financiada'!Y304</f>
        <v>0</v>
      </c>
      <c r="BD304" s="125">
        <f>-'Inversión 1 financiada'!Z304</f>
        <v>0</v>
      </c>
      <c r="BE304" s="125">
        <f>-'Inversión 1 financiada'!AA304</f>
        <v>0</v>
      </c>
      <c r="BF304" s="125">
        <f>-'Inversión 1 financiada'!AB304</f>
        <v>0</v>
      </c>
      <c r="BG304" s="125">
        <f>-'Inversión 1 financiada'!AC304</f>
        <v>0</v>
      </c>
      <c r="BH304" s="125">
        <f>-'Inversión 1 financiada'!AD304</f>
        <v>0</v>
      </c>
      <c r="BI304" s="125">
        <f>-'Inversión 1 financiada'!AE304</f>
        <v>0</v>
      </c>
      <c r="BJ304" s="125">
        <f>-'Inversión 1 financiada'!AF304</f>
        <v>0</v>
      </c>
      <c r="BK304" s="125">
        <f>-'Inversión 1 financiada'!AG304</f>
        <v>0</v>
      </c>
      <c r="BL304" s="125">
        <f>-'Inversión 1 financiada'!AH304</f>
        <v>0</v>
      </c>
      <c r="BM304" s="125">
        <f>-'Inversión 1 financiada'!AI304</f>
        <v>0</v>
      </c>
      <c r="BN304" s="125">
        <f>-'Inversión 1 financiada'!AJ304</f>
        <v>0</v>
      </c>
      <c r="BO304" s="125">
        <f>-'Inversión 1 financiada'!AK304</f>
        <v>0</v>
      </c>
      <c r="BP304" s="125">
        <f>-'Inversión 1 financiada'!AL304</f>
        <v>0</v>
      </c>
      <c r="BQ304" s="125">
        <f>-'Inversión 1 financiada'!AM304</f>
        <v>0</v>
      </c>
      <c r="BR304" s="125">
        <f>-'Inversión 1 financiada'!AN304</f>
        <v>0</v>
      </c>
    </row>
    <row r="305" spans="2:70"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f>-'Inversión 1 financiada'!H305</f>
        <v>0</v>
      </c>
      <c r="AM305" s="125">
        <f>-'Inversión 1 financiada'!I305</f>
        <v>0</v>
      </c>
      <c r="AN305" s="125">
        <f>-'Inversión 1 financiada'!J305</f>
        <v>0</v>
      </c>
      <c r="AO305" s="125">
        <f>-'Inversión 1 financiada'!K305</f>
        <v>0</v>
      </c>
      <c r="AP305" s="125">
        <f>-'Inversión 1 financiada'!L305</f>
        <v>0</v>
      </c>
      <c r="AQ305" s="125">
        <f>-'Inversión 1 financiada'!M305</f>
        <v>0</v>
      </c>
      <c r="AR305" s="125">
        <f>-'Inversión 1 financiada'!N305</f>
        <v>0</v>
      </c>
      <c r="AS305" s="125">
        <f>-'Inversión 1 financiada'!O305</f>
        <v>0</v>
      </c>
      <c r="AT305" s="125">
        <f>-'Inversión 1 financiada'!P305</f>
        <v>0</v>
      </c>
      <c r="AU305" s="125">
        <f>-'Inversión 1 financiada'!Q305</f>
        <v>0</v>
      </c>
      <c r="AV305" s="125">
        <f>-'Inversión 1 financiada'!R305</f>
        <v>0</v>
      </c>
      <c r="AW305" s="125">
        <f>-'Inversión 1 financiada'!S305</f>
        <v>0</v>
      </c>
      <c r="AX305" s="125">
        <f>-'Inversión 1 financiada'!T305</f>
        <v>0</v>
      </c>
      <c r="AY305" s="125">
        <f>-'Inversión 1 financiada'!U305</f>
        <v>0</v>
      </c>
      <c r="AZ305" s="125">
        <f>-'Inversión 1 financiada'!V305</f>
        <v>0</v>
      </c>
      <c r="BA305" s="125">
        <f>-'Inversión 1 financiada'!W305</f>
        <v>0</v>
      </c>
      <c r="BB305" s="125">
        <f>-'Inversión 1 financiada'!X305</f>
        <v>0</v>
      </c>
      <c r="BC305" s="125">
        <f>-'Inversión 1 financiada'!Y305</f>
        <v>0</v>
      </c>
      <c r="BD305" s="125">
        <f>-'Inversión 1 financiada'!Z305</f>
        <v>0</v>
      </c>
      <c r="BE305" s="125">
        <f>-'Inversión 1 financiada'!AA305</f>
        <v>0</v>
      </c>
      <c r="BF305" s="125">
        <f>-'Inversión 1 financiada'!AB305</f>
        <v>0</v>
      </c>
      <c r="BG305" s="125">
        <f>-'Inversión 1 financiada'!AC305</f>
        <v>0</v>
      </c>
      <c r="BH305" s="125">
        <f>-'Inversión 1 financiada'!AD305</f>
        <v>0</v>
      </c>
      <c r="BI305" s="125">
        <f>-'Inversión 1 financiada'!AE305</f>
        <v>0</v>
      </c>
      <c r="BJ305" s="125">
        <f>-'Inversión 1 financiada'!AF305</f>
        <v>0</v>
      </c>
      <c r="BK305" s="125">
        <f>-'Inversión 1 financiada'!AG305</f>
        <v>0</v>
      </c>
      <c r="BL305" s="125">
        <f>-'Inversión 1 financiada'!AH305</f>
        <v>0</v>
      </c>
      <c r="BM305" s="125">
        <f>-'Inversión 1 financiada'!AI305</f>
        <v>0</v>
      </c>
      <c r="BN305" s="125">
        <f>-'Inversión 1 financiada'!AJ305</f>
        <v>0</v>
      </c>
      <c r="BO305" s="125">
        <f>-'Inversión 1 financiada'!AK305</f>
        <v>0</v>
      </c>
      <c r="BP305" s="125">
        <f>-'Inversión 1 financiada'!AL305</f>
        <v>0</v>
      </c>
      <c r="BQ305" s="125">
        <f>-'Inversión 1 financiada'!AM305</f>
        <v>0</v>
      </c>
      <c r="BR305" s="125">
        <f>-'Inversión 1 financiada'!AN305</f>
        <v>0</v>
      </c>
    </row>
    <row r="306" spans="2:70"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f>-'Inversión 1 financiada'!H306</f>
        <v>0</v>
      </c>
      <c r="AM306" s="125">
        <f>-'Inversión 1 financiada'!I306</f>
        <v>0</v>
      </c>
      <c r="AN306" s="125">
        <f>-'Inversión 1 financiada'!J306</f>
        <v>0</v>
      </c>
      <c r="AO306" s="125">
        <f>-'Inversión 1 financiada'!K306</f>
        <v>0</v>
      </c>
      <c r="AP306" s="125">
        <f>-'Inversión 1 financiada'!L306</f>
        <v>0</v>
      </c>
      <c r="AQ306" s="125">
        <f>-'Inversión 1 financiada'!M306</f>
        <v>0</v>
      </c>
      <c r="AR306" s="125">
        <f>-'Inversión 1 financiada'!N306</f>
        <v>0</v>
      </c>
      <c r="AS306" s="125">
        <f>-'Inversión 1 financiada'!O306</f>
        <v>0</v>
      </c>
      <c r="AT306" s="125">
        <f>-'Inversión 1 financiada'!P306</f>
        <v>0</v>
      </c>
      <c r="AU306" s="125">
        <f>-'Inversión 1 financiada'!Q306</f>
        <v>0</v>
      </c>
      <c r="AV306" s="125">
        <f>-'Inversión 1 financiada'!R306</f>
        <v>0</v>
      </c>
      <c r="AW306" s="125">
        <f>-'Inversión 1 financiada'!S306</f>
        <v>0</v>
      </c>
      <c r="AX306" s="125">
        <f>-'Inversión 1 financiada'!T306</f>
        <v>0</v>
      </c>
      <c r="AY306" s="125">
        <f>-'Inversión 1 financiada'!U306</f>
        <v>0</v>
      </c>
      <c r="AZ306" s="125">
        <f>-'Inversión 1 financiada'!V306</f>
        <v>0</v>
      </c>
      <c r="BA306" s="125">
        <f>-'Inversión 1 financiada'!W306</f>
        <v>0</v>
      </c>
      <c r="BB306" s="125">
        <f>-'Inversión 1 financiada'!X306</f>
        <v>0</v>
      </c>
      <c r="BC306" s="125">
        <f>-'Inversión 1 financiada'!Y306</f>
        <v>0</v>
      </c>
      <c r="BD306" s="125">
        <f>-'Inversión 1 financiada'!Z306</f>
        <v>0</v>
      </c>
      <c r="BE306" s="125">
        <f>-'Inversión 1 financiada'!AA306</f>
        <v>0</v>
      </c>
      <c r="BF306" s="125">
        <f>-'Inversión 1 financiada'!AB306</f>
        <v>0</v>
      </c>
      <c r="BG306" s="125">
        <f>-'Inversión 1 financiada'!AC306</f>
        <v>0</v>
      </c>
      <c r="BH306" s="125">
        <f>-'Inversión 1 financiada'!AD306</f>
        <v>0</v>
      </c>
      <c r="BI306" s="125">
        <f>-'Inversión 1 financiada'!AE306</f>
        <v>0</v>
      </c>
      <c r="BJ306" s="125">
        <f>-'Inversión 1 financiada'!AF306</f>
        <v>0</v>
      </c>
      <c r="BK306" s="125">
        <f>-'Inversión 1 financiada'!AG306</f>
        <v>0</v>
      </c>
      <c r="BL306" s="125">
        <f>-'Inversión 1 financiada'!AH306</f>
        <v>0</v>
      </c>
      <c r="BM306" s="125">
        <f>-'Inversión 1 financiada'!AI306</f>
        <v>0</v>
      </c>
      <c r="BN306" s="125">
        <f>-'Inversión 1 financiada'!AJ306</f>
        <v>0</v>
      </c>
      <c r="BO306" s="125">
        <f>-'Inversión 1 financiada'!AK306</f>
        <v>0</v>
      </c>
      <c r="BP306" s="125">
        <f>-'Inversión 1 financiada'!AL306</f>
        <v>0</v>
      </c>
      <c r="BQ306" s="125">
        <f>-'Inversión 1 financiada'!AM306</f>
        <v>0</v>
      </c>
      <c r="BR306" s="125">
        <f>-'Inversión 1 financiada'!AN306</f>
        <v>0</v>
      </c>
    </row>
    <row r="307" spans="2:70" x14ac:dyDescent="0.25">
      <c r="B307" s="59"/>
      <c r="C307" s="127" t="s">
        <v>289</v>
      </c>
      <c r="D307" s="60"/>
      <c r="E307" s="59"/>
      <c r="F307" s="61"/>
      <c r="G307" s="129">
        <f>+SUM(G304:G306)</f>
        <v>70020</v>
      </c>
      <c r="H307" s="129">
        <f t="shared" ref="H307:AK307" si="57">+SUM(H304:H306)</f>
        <v>0</v>
      </c>
      <c r="I307" s="129">
        <f t="shared" si="57"/>
        <v>0</v>
      </c>
      <c r="J307" s="129">
        <f t="shared" si="57"/>
        <v>0</v>
      </c>
      <c r="K307" s="129">
        <f t="shared" si="57"/>
        <v>0</v>
      </c>
      <c r="L307" s="129">
        <f t="shared" si="57"/>
        <v>0</v>
      </c>
      <c r="M307" s="129">
        <f t="shared" si="57"/>
        <v>0</v>
      </c>
      <c r="N307" s="129">
        <f t="shared" si="57"/>
        <v>0</v>
      </c>
      <c r="O307" s="129">
        <f t="shared" si="57"/>
        <v>0</v>
      </c>
      <c r="P307" s="129">
        <f t="shared" si="57"/>
        <v>0</v>
      </c>
      <c r="Q307" s="129">
        <f t="shared" si="57"/>
        <v>0</v>
      </c>
      <c r="R307" s="129">
        <f t="shared" si="57"/>
        <v>0</v>
      </c>
      <c r="S307" s="129">
        <f t="shared" si="57"/>
        <v>0</v>
      </c>
      <c r="T307" s="129">
        <f t="shared" si="57"/>
        <v>0</v>
      </c>
      <c r="U307" s="129">
        <f t="shared" si="57"/>
        <v>0</v>
      </c>
      <c r="V307" s="129">
        <f t="shared" si="57"/>
        <v>0</v>
      </c>
      <c r="W307" s="129">
        <f t="shared" si="57"/>
        <v>0</v>
      </c>
      <c r="X307" s="129">
        <f t="shared" si="57"/>
        <v>0</v>
      </c>
      <c r="Y307" s="129">
        <f t="shared" si="57"/>
        <v>0</v>
      </c>
      <c r="Z307" s="129">
        <f t="shared" si="57"/>
        <v>0</v>
      </c>
      <c r="AA307" s="129">
        <f t="shared" si="57"/>
        <v>0</v>
      </c>
      <c r="AB307" s="129">
        <f t="shared" si="57"/>
        <v>0</v>
      </c>
      <c r="AC307" s="129">
        <f t="shared" si="57"/>
        <v>0</v>
      </c>
      <c r="AD307" s="129">
        <f t="shared" si="57"/>
        <v>0</v>
      </c>
      <c r="AE307" s="129">
        <f t="shared" si="57"/>
        <v>0</v>
      </c>
      <c r="AF307" s="129">
        <f t="shared" si="57"/>
        <v>0</v>
      </c>
      <c r="AG307" s="129">
        <f t="shared" si="57"/>
        <v>0</v>
      </c>
      <c r="AH307" s="129">
        <f t="shared" si="57"/>
        <v>0</v>
      </c>
      <c r="AI307" s="129">
        <f t="shared" si="57"/>
        <v>0</v>
      </c>
      <c r="AJ307" s="129">
        <f t="shared" si="57"/>
        <v>0</v>
      </c>
      <c r="AK307" s="129">
        <f t="shared" si="57"/>
        <v>0</v>
      </c>
      <c r="AL307" s="129">
        <f t="shared" ref="AL307:BQ307" si="58">+SUM(AL304:AL306)</f>
        <v>0</v>
      </c>
      <c r="AM307" s="129">
        <f t="shared" si="58"/>
        <v>0</v>
      </c>
      <c r="AN307" s="129">
        <f t="shared" si="58"/>
        <v>0</v>
      </c>
      <c r="AO307" s="129">
        <f t="shared" si="58"/>
        <v>0</v>
      </c>
      <c r="AP307" s="129">
        <f t="shared" si="58"/>
        <v>0</v>
      </c>
      <c r="AQ307" s="129">
        <f t="shared" si="58"/>
        <v>0</v>
      </c>
      <c r="AR307" s="129">
        <f t="shared" si="58"/>
        <v>0</v>
      </c>
      <c r="AS307" s="129">
        <f t="shared" si="58"/>
        <v>0</v>
      </c>
      <c r="AT307" s="129">
        <f t="shared" si="58"/>
        <v>0</v>
      </c>
      <c r="AU307" s="129">
        <f t="shared" si="58"/>
        <v>0</v>
      </c>
      <c r="AV307" s="129">
        <f t="shared" si="58"/>
        <v>0</v>
      </c>
      <c r="AW307" s="129">
        <f t="shared" si="58"/>
        <v>0</v>
      </c>
      <c r="AX307" s="129">
        <f t="shared" si="58"/>
        <v>0</v>
      </c>
      <c r="AY307" s="129">
        <f t="shared" si="58"/>
        <v>0</v>
      </c>
      <c r="AZ307" s="129">
        <f t="shared" si="58"/>
        <v>0</v>
      </c>
      <c r="BA307" s="129">
        <f t="shared" si="58"/>
        <v>0</v>
      </c>
      <c r="BB307" s="129">
        <f t="shared" si="58"/>
        <v>0</v>
      </c>
      <c r="BC307" s="129">
        <f t="shared" si="58"/>
        <v>0</v>
      </c>
      <c r="BD307" s="129">
        <f t="shared" si="58"/>
        <v>0</v>
      </c>
      <c r="BE307" s="129">
        <f t="shared" si="58"/>
        <v>0</v>
      </c>
      <c r="BF307" s="129">
        <f t="shared" si="58"/>
        <v>0</v>
      </c>
      <c r="BG307" s="129">
        <f t="shared" si="58"/>
        <v>0</v>
      </c>
      <c r="BH307" s="129">
        <f t="shared" si="58"/>
        <v>0</v>
      </c>
      <c r="BI307" s="129">
        <f t="shared" si="58"/>
        <v>0</v>
      </c>
      <c r="BJ307" s="129">
        <f t="shared" si="58"/>
        <v>0</v>
      </c>
      <c r="BK307" s="129">
        <f t="shared" si="58"/>
        <v>0</v>
      </c>
      <c r="BL307" s="129">
        <f t="shared" si="58"/>
        <v>0</v>
      </c>
      <c r="BM307" s="129">
        <f t="shared" si="58"/>
        <v>0</v>
      </c>
      <c r="BN307" s="129">
        <f t="shared" si="58"/>
        <v>0</v>
      </c>
      <c r="BO307" s="129">
        <f t="shared" si="58"/>
        <v>0</v>
      </c>
      <c r="BP307" s="129">
        <f t="shared" si="58"/>
        <v>0</v>
      </c>
      <c r="BQ307" s="129">
        <f t="shared" si="58"/>
        <v>0</v>
      </c>
      <c r="BR307" s="129">
        <f t="shared" ref="BR307" si="59">+SUM(BR304:BR306)</f>
        <v>0</v>
      </c>
    </row>
    <row r="308" spans="2:70" x14ac:dyDescent="0.25">
      <c r="B308" s="59"/>
      <c r="C308" s="126" t="s">
        <v>441</v>
      </c>
      <c r="D308" s="60"/>
      <c r="E308" s="59"/>
      <c r="F308" s="61"/>
      <c r="G308" s="129">
        <f>+SUMPRODUCT($F$304:$F$306,G304:G306)</f>
        <v>1668817116</v>
      </c>
      <c r="H308" s="129">
        <f t="shared" ref="H308:AK308" si="60">+SUMPRODUCT($F$304:$F$306,H304:H306)</f>
        <v>0</v>
      </c>
      <c r="I308" s="129">
        <f t="shared" si="60"/>
        <v>0</v>
      </c>
      <c r="J308" s="129">
        <f t="shared" si="60"/>
        <v>0</v>
      </c>
      <c r="K308" s="129">
        <f t="shared" si="60"/>
        <v>0</v>
      </c>
      <c r="L308" s="129">
        <f t="shared" si="60"/>
        <v>0</v>
      </c>
      <c r="M308" s="129">
        <f t="shared" si="60"/>
        <v>0</v>
      </c>
      <c r="N308" s="129">
        <f t="shared" si="60"/>
        <v>0</v>
      </c>
      <c r="O308" s="129">
        <f t="shared" si="60"/>
        <v>0</v>
      </c>
      <c r="P308" s="129">
        <f t="shared" si="60"/>
        <v>0</v>
      </c>
      <c r="Q308" s="129">
        <f t="shared" si="60"/>
        <v>0</v>
      </c>
      <c r="R308" s="129">
        <f t="shared" si="60"/>
        <v>0</v>
      </c>
      <c r="S308" s="129">
        <f t="shared" si="60"/>
        <v>0</v>
      </c>
      <c r="T308" s="129">
        <f t="shared" si="60"/>
        <v>0</v>
      </c>
      <c r="U308" s="129">
        <f t="shared" si="60"/>
        <v>0</v>
      </c>
      <c r="V308" s="129">
        <f t="shared" si="60"/>
        <v>0</v>
      </c>
      <c r="W308" s="129">
        <f t="shared" si="60"/>
        <v>0</v>
      </c>
      <c r="X308" s="129">
        <f t="shared" si="60"/>
        <v>0</v>
      </c>
      <c r="Y308" s="129">
        <f t="shared" si="60"/>
        <v>0</v>
      </c>
      <c r="Z308" s="129">
        <f t="shared" si="60"/>
        <v>0</v>
      </c>
      <c r="AA308" s="129">
        <f t="shared" si="60"/>
        <v>0</v>
      </c>
      <c r="AB308" s="129">
        <f t="shared" si="60"/>
        <v>0</v>
      </c>
      <c r="AC308" s="129">
        <f t="shared" si="60"/>
        <v>0</v>
      </c>
      <c r="AD308" s="129">
        <f t="shared" si="60"/>
        <v>0</v>
      </c>
      <c r="AE308" s="129">
        <f t="shared" si="60"/>
        <v>0</v>
      </c>
      <c r="AF308" s="129">
        <f t="shared" si="60"/>
        <v>0</v>
      </c>
      <c r="AG308" s="129">
        <f t="shared" si="60"/>
        <v>0</v>
      </c>
      <c r="AH308" s="129">
        <f t="shared" si="60"/>
        <v>0</v>
      </c>
      <c r="AI308" s="129">
        <f t="shared" si="60"/>
        <v>0</v>
      </c>
      <c r="AJ308" s="129">
        <f t="shared" si="60"/>
        <v>0</v>
      </c>
      <c r="AK308" s="129">
        <f t="shared" si="60"/>
        <v>0</v>
      </c>
      <c r="AL308" s="129">
        <f t="shared" ref="AL308:BQ308" si="61">+SUMPRODUCT($F$304:$F$306,AL304:AL306)</f>
        <v>0</v>
      </c>
      <c r="AM308" s="129">
        <f t="shared" si="61"/>
        <v>0</v>
      </c>
      <c r="AN308" s="129">
        <f t="shared" si="61"/>
        <v>0</v>
      </c>
      <c r="AO308" s="129">
        <f t="shared" si="61"/>
        <v>0</v>
      </c>
      <c r="AP308" s="129">
        <f t="shared" si="61"/>
        <v>0</v>
      </c>
      <c r="AQ308" s="129">
        <f t="shared" si="61"/>
        <v>0</v>
      </c>
      <c r="AR308" s="129">
        <f t="shared" si="61"/>
        <v>0</v>
      </c>
      <c r="AS308" s="129">
        <f t="shared" si="61"/>
        <v>0</v>
      </c>
      <c r="AT308" s="129">
        <f t="shared" si="61"/>
        <v>0</v>
      </c>
      <c r="AU308" s="129">
        <f t="shared" si="61"/>
        <v>0</v>
      </c>
      <c r="AV308" s="129">
        <f t="shared" si="61"/>
        <v>0</v>
      </c>
      <c r="AW308" s="129">
        <f t="shared" si="61"/>
        <v>0</v>
      </c>
      <c r="AX308" s="129">
        <f t="shared" si="61"/>
        <v>0</v>
      </c>
      <c r="AY308" s="129">
        <f t="shared" si="61"/>
        <v>0</v>
      </c>
      <c r="AZ308" s="129">
        <f t="shared" si="61"/>
        <v>0</v>
      </c>
      <c r="BA308" s="129">
        <f t="shared" si="61"/>
        <v>0</v>
      </c>
      <c r="BB308" s="129">
        <f t="shared" si="61"/>
        <v>0</v>
      </c>
      <c r="BC308" s="129">
        <f t="shared" si="61"/>
        <v>0</v>
      </c>
      <c r="BD308" s="129">
        <f t="shared" si="61"/>
        <v>0</v>
      </c>
      <c r="BE308" s="129">
        <f t="shared" si="61"/>
        <v>0</v>
      </c>
      <c r="BF308" s="129">
        <f t="shared" si="61"/>
        <v>0</v>
      </c>
      <c r="BG308" s="129">
        <f t="shared" si="61"/>
        <v>0</v>
      </c>
      <c r="BH308" s="129">
        <f t="shared" si="61"/>
        <v>0</v>
      </c>
      <c r="BI308" s="129">
        <f t="shared" si="61"/>
        <v>0</v>
      </c>
      <c r="BJ308" s="129">
        <f t="shared" si="61"/>
        <v>0</v>
      </c>
      <c r="BK308" s="129">
        <f t="shared" si="61"/>
        <v>0</v>
      </c>
      <c r="BL308" s="129">
        <f t="shared" si="61"/>
        <v>0</v>
      </c>
      <c r="BM308" s="129">
        <f t="shared" si="61"/>
        <v>0</v>
      </c>
      <c r="BN308" s="129">
        <f t="shared" si="61"/>
        <v>0</v>
      </c>
      <c r="BO308" s="129">
        <f t="shared" si="61"/>
        <v>0</v>
      </c>
      <c r="BP308" s="129">
        <f t="shared" si="61"/>
        <v>0</v>
      </c>
      <c r="BQ308" s="129">
        <f t="shared" si="61"/>
        <v>0</v>
      </c>
      <c r="BR308" s="129">
        <f t="shared" ref="BR308" si="62">+SUMPRODUCT($F$304:$F$306,BR304:BR306)</f>
        <v>0</v>
      </c>
    </row>
    <row r="309" spans="2:70" x14ac:dyDescent="0.25">
      <c r="B309" s="59"/>
      <c r="C309" s="126"/>
      <c r="D309" s="60"/>
      <c r="E309" s="59"/>
      <c r="F309" s="61"/>
      <c r="G309" s="129"/>
      <c r="H309" s="61"/>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59"/>
      <c r="BG309" s="59"/>
      <c r="BH309" s="59"/>
      <c r="BI309" s="59"/>
      <c r="BJ309" s="59"/>
      <c r="BK309" s="59"/>
      <c r="BL309" s="59"/>
      <c r="BM309" s="59"/>
      <c r="BN309" s="59"/>
      <c r="BO309" s="59"/>
      <c r="BP309" s="59"/>
      <c r="BQ309" s="59"/>
      <c r="BR309" s="59"/>
    </row>
    <row r="310" spans="2:70" x14ac:dyDescent="0.25">
      <c r="B310" s="59"/>
      <c r="C310" s="59"/>
      <c r="D310" s="60"/>
      <c r="E310" s="59"/>
      <c r="F310" s="61"/>
      <c r="G310" s="61"/>
      <c r="H310" s="61"/>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59"/>
      <c r="BG310" s="59"/>
      <c r="BH310" s="59"/>
      <c r="BI310" s="59"/>
      <c r="BJ310" s="59"/>
      <c r="BK310" s="59"/>
      <c r="BL310" s="59"/>
      <c r="BM310" s="59"/>
      <c r="BN310" s="59"/>
      <c r="BO310" s="59"/>
      <c r="BP310" s="59"/>
      <c r="BQ310" s="59"/>
      <c r="BR310" s="59"/>
    </row>
    <row r="311" spans="2:70" x14ac:dyDescent="0.25">
      <c r="B311" s="59"/>
      <c r="C311" s="59"/>
      <c r="D311" s="60"/>
      <c r="E311" s="59"/>
      <c r="F311" s="61"/>
      <c r="G311" s="61"/>
      <c r="H311" s="61"/>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c r="BH311" s="59"/>
      <c r="BI311" s="59"/>
      <c r="BJ311" s="59"/>
      <c r="BK311" s="59"/>
      <c r="BL311" s="59"/>
      <c r="BM311" s="59"/>
      <c r="BN311" s="59"/>
      <c r="BO311" s="59"/>
      <c r="BP311" s="59"/>
      <c r="BQ311" s="59"/>
      <c r="BR311" s="59"/>
    </row>
    <row r="312" spans="2:70" x14ac:dyDescent="0.25">
      <c r="B312" s="59"/>
      <c r="C312" s="59"/>
      <c r="D312" s="60"/>
      <c r="E312" s="59"/>
      <c r="F312" s="61"/>
      <c r="G312" s="61"/>
      <c r="H312" s="61"/>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59"/>
      <c r="BL312" s="59"/>
      <c r="BM312" s="59"/>
      <c r="BN312" s="59"/>
      <c r="BO312" s="59"/>
      <c r="BP312" s="59"/>
      <c r="BQ312" s="59"/>
      <c r="BR312" s="59"/>
    </row>
    <row r="313" spans="2:70" x14ac:dyDescent="0.25">
      <c r="B313" s="58"/>
      <c r="C313" s="130" t="str">
        <f>+Inventario!C313</f>
        <v>TRANSFORMADORES, ELEMENTOS SUBESTACIONES</v>
      </c>
      <c r="D313" s="131"/>
      <c r="E313" s="58"/>
      <c r="F313" s="132"/>
      <c r="G313" s="132"/>
      <c r="H313" s="132"/>
      <c r="I313" s="58"/>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row>
    <row r="314" spans="2:70"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125"/>
      <c r="I314" s="125"/>
      <c r="J314" s="125"/>
      <c r="K314" s="125"/>
      <c r="L314" s="125"/>
      <c r="M314" s="125"/>
      <c r="N314" s="125"/>
      <c r="O314" s="125"/>
      <c r="P314" s="125"/>
      <c r="Q314" s="125"/>
      <c r="R314" s="125"/>
      <c r="S314" s="125"/>
      <c r="T314" s="125"/>
      <c r="U314" s="125"/>
      <c r="V314" s="125"/>
      <c r="W314" s="125"/>
      <c r="X314" s="125"/>
      <c r="Y314" s="125"/>
      <c r="Z314" s="125"/>
      <c r="AA314" s="125"/>
      <c r="AB314" s="125">
        <f>-'Inversión 1 financiada'!H314</f>
        <v>0</v>
      </c>
      <c r="AC314" s="125">
        <f>-'Inversión 1 financiada'!I314</f>
        <v>0</v>
      </c>
      <c r="AD314" s="125">
        <f>-'Inversión 1 financiada'!J314</f>
        <v>0</v>
      </c>
      <c r="AE314" s="125">
        <f>-'Inversión 1 financiada'!K314</f>
        <v>0</v>
      </c>
      <c r="AF314" s="125">
        <f>-'Inversión 1 financiada'!L314</f>
        <v>0</v>
      </c>
      <c r="AG314" s="125">
        <f>-'Inversión 1 financiada'!M314</f>
        <v>0</v>
      </c>
      <c r="AH314" s="125">
        <f>-'Inversión 1 financiada'!N314</f>
        <v>0</v>
      </c>
      <c r="AI314" s="125">
        <f>-'Inversión 1 financiada'!O314</f>
        <v>0</v>
      </c>
      <c r="AJ314" s="125">
        <f>-'Inversión 1 financiada'!P314</f>
        <v>0</v>
      </c>
      <c r="AK314" s="125">
        <f>-'Inversión 1 financiada'!Q314</f>
        <v>0</v>
      </c>
      <c r="AL314" s="125">
        <f>-'Inversión 1 financiada'!R314</f>
        <v>0</v>
      </c>
      <c r="AM314" s="125">
        <f>-'Inversión 1 financiada'!S314</f>
        <v>0</v>
      </c>
      <c r="AN314" s="125">
        <f>-'Inversión 1 financiada'!T314</f>
        <v>0</v>
      </c>
      <c r="AO314" s="125">
        <f>-'Inversión 1 financiada'!U314</f>
        <v>0</v>
      </c>
      <c r="AP314" s="125">
        <f>-'Inversión 1 financiada'!V314</f>
        <v>0</v>
      </c>
      <c r="AQ314" s="125">
        <f>-'Inversión 1 financiada'!W314</f>
        <v>0</v>
      </c>
      <c r="AR314" s="125">
        <f>-'Inversión 1 financiada'!X314</f>
        <v>0</v>
      </c>
      <c r="AS314" s="125">
        <f>-'Inversión 1 financiada'!Y314</f>
        <v>0</v>
      </c>
      <c r="AT314" s="125">
        <f>-'Inversión 1 financiada'!Z314</f>
        <v>0</v>
      </c>
      <c r="AU314" s="125">
        <f>-'Inversión 1 financiada'!AA314</f>
        <v>0</v>
      </c>
      <c r="AV314" s="125">
        <f>-'Inversión 1 financiada'!AB314</f>
        <v>0</v>
      </c>
      <c r="AW314" s="125">
        <f>-'Inversión 1 financiada'!AC314</f>
        <v>0</v>
      </c>
      <c r="AX314" s="125">
        <f>-'Inversión 1 financiada'!AD314</f>
        <v>0</v>
      </c>
      <c r="AY314" s="125">
        <f>-'Inversión 1 financiada'!AE314</f>
        <v>0</v>
      </c>
      <c r="AZ314" s="125">
        <f>-'Inversión 1 financiada'!AF314</f>
        <v>0</v>
      </c>
      <c r="BA314" s="125">
        <f>-'Inversión 1 financiada'!AG314</f>
        <v>0</v>
      </c>
      <c r="BB314" s="125">
        <f>-'Inversión 1 financiada'!AH314</f>
        <v>0</v>
      </c>
      <c r="BC314" s="125">
        <f>-'Inversión 1 financiada'!AI314</f>
        <v>0</v>
      </c>
      <c r="BD314" s="125">
        <f>-'Inversión 1 financiada'!AJ314</f>
        <v>0</v>
      </c>
      <c r="BE314" s="125">
        <f>-'Inversión 1 financiada'!AK314</f>
        <v>0</v>
      </c>
      <c r="BF314" s="125">
        <f>-'Inversión 1 financiada'!AL314</f>
        <v>0</v>
      </c>
      <c r="BG314" s="125">
        <f>-'Inversión 1 financiada'!AM314</f>
        <v>0</v>
      </c>
      <c r="BH314" s="125">
        <f>-'Inversión 1 financiada'!AN314</f>
        <v>0</v>
      </c>
      <c r="BI314" s="125">
        <f>-'Inversión 1 financiada'!AO314</f>
        <v>0</v>
      </c>
      <c r="BJ314" s="125">
        <f>-'Inversión 1 financiada'!AP314</f>
        <v>0</v>
      </c>
      <c r="BK314" s="125">
        <f>-'Inversión 1 financiada'!AQ314</f>
        <v>0</v>
      </c>
      <c r="BL314" s="125">
        <f>-'Inversión 1 financiada'!AR314</f>
        <v>0</v>
      </c>
      <c r="BM314" s="125">
        <f>-'Inversión 1 financiada'!AS314</f>
        <v>0</v>
      </c>
      <c r="BN314" s="125">
        <f>-'Inversión 1 financiada'!AT314</f>
        <v>0</v>
      </c>
      <c r="BO314" s="125">
        <f>-'Inversión 1 financiada'!AU314</f>
        <v>0</v>
      </c>
      <c r="BP314" s="125">
        <f>-'Inversión 1 financiada'!AV314</f>
        <v>0</v>
      </c>
      <c r="BQ314" s="125">
        <f>-'Inversión 1 financiada'!AW314</f>
        <v>0</v>
      </c>
      <c r="BR314" s="125">
        <f>-'Inversión 1 financiada'!AX314</f>
        <v>0</v>
      </c>
    </row>
    <row r="315" spans="2:70"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125"/>
      <c r="I315" s="125"/>
      <c r="J315" s="125"/>
      <c r="K315" s="125"/>
      <c r="L315" s="125"/>
      <c r="M315" s="125"/>
      <c r="N315" s="125"/>
      <c r="O315" s="125"/>
      <c r="P315" s="125"/>
      <c r="Q315" s="125"/>
      <c r="R315" s="125"/>
      <c r="S315" s="125"/>
      <c r="T315" s="125"/>
      <c r="U315" s="125"/>
      <c r="V315" s="125"/>
      <c r="W315" s="125"/>
      <c r="X315" s="125"/>
      <c r="Y315" s="125"/>
      <c r="Z315" s="125"/>
      <c r="AA315" s="125"/>
      <c r="AB315" s="125">
        <f>-'Inversión 1 financiada'!H315</f>
        <v>0</v>
      </c>
      <c r="AC315" s="125">
        <f>-'Inversión 1 financiada'!I315</f>
        <v>0</v>
      </c>
      <c r="AD315" s="125">
        <f>-'Inversión 1 financiada'!J315</f>
        <v>0</v>
      </c>
      <c r="AE315" s="125">
        <f>-'Inversión 1 financiada'!K315</f>
        <v>0</v>
      </c>
      <c r="AF315" s="125">
        <f>-'Inversión 1 financiada'!L315</f>
        <v>0</v>
      </c>
      <c r="AG315" s="125">
        <f>-'Inversión 1 financiada'!M315</f>
        <v>0</v>
      </c>
      <c r="AH315" s="125">
        <f>-'Inversión 1 financiada'!N315</f>
        <v>0</v>
      </c>
      <c r="AI315" s="125">
        <f>-'Inversión 1 financiada'!O315</f>
        <v>0</v>
      </c>
      <c r="AJ315" s="125">
        <f>-'Inversión 1 financiada'!P315</f>
        <v>0</v>
      </c>
      <c r="AK315" s="125">
        <f>-'Inversión 1 financiada'!Q315</f>
        <v>0</v>
      </c>
      <c r="AL315" s="125">
        <f>-'Inversión 1 financiada'!R315</f>
        <v>0</v>
      </c>
      <c r="AM315" s="125">
        <f>-'Inversión 1 financiada'!S315</f>
        <v>0</v>
      </c>
      <c r="AN315" s="125">
        <f>-'Inversión 1 financiada'!T315</f>
        <v>0</v>
      </c>
      <c r="AO315" s="125">
        <f>-'Inversión 1 financiada'!U315</f>
        <v>0</v>
      </c>
      <c r="AP315" s="125">
        <f>-'Inversión 1 financiada'!V315</f>
        <v>0</v>
      </c>
      <c r="AQ315" s="125">
        <f>-'Inversión 1 financiada'!W315</f>
        <v>0</v>
      </c>
      <c r="AR315" s="125">
        <f>-'Inversión 1 financiada'!X315</f>
        <v>0</v>
      </c>
      <c r="AS315" s="125">
        <f>-'Inversión 1 financiada'!Y315</f>
        <v>0</v>
      </c>
      <c r="AT315" s="125">
        <f>-'Inversión 1 financiada'!Z315</f>
        <v>0</v>
      </c>
      <c r="AU315" s="125">
        <f>-'Inversión 1 financiada'!AA315</f>
        <v>0</v>
      </c>
      <c r="AV315" s="125">
        <f>-'Inversión 1 financiada'!AB315</f>
        <v>0</v>
      </c>
      <c r="AW315" s="125">
        <f>-'Inversión 1 financiada'!AC315</f>
        <v>0</v>
      </c>
      <c r="AX315" s="125">
        <f>-'Inversión 1 financiada'!AD315</f>
        <v>0</v>
      </c>
      <c r="AY315" s="125">
        <f>-'Inversión 1 financiada'!AE315</f>
        <v>0</v>
      </c>
      <c r="AZ315" s="125">
        <f>-'Inversión 1 financiada'!AF315</f>
        <v>0</v>
      </c>
      <c r="BA315" s="125">
        <f>-'Inversión 1 financiada'!AG315</f>
        <v>0</v>
      </c>
      <c r="BB315" s="125">
        <f>-'Inversión 1 financiada'!AH315</f>
        <v>0</v>
      </c>
      <c r="BC315" s="125">
        <f>-'Inversión 1 financiada'!AI315</f>
        <v>0</v>
      </c>
      <c r="BD315" s="125">
        <f>-'Inversión 1 financiada'!AJ315</f>
        <v>0</v>
      </c>
      <c r="BE315" s="125">
        <f>-'Inversión 1 financiada'!AK315</f>
        <v>0</v>
      </c>
      <c r="BF315" s="125">
        <f>-'Inversión 1 financiada'!AL315</f>
        <v>0</v>
      </c>
      <c r="BG315" s="125">
        <f>-'Inversión 1 financiada'!AM315</f>
        <v>0</v>
      </c>
      <c r="BH315" s="125">
        <f>-'Inversión 1 financiada'!AN315</f>
        <v>0</v>
      </c>
      <c r="BI315" s="125">
        <f>-'Inversión 1 financiada'!AO315</f>
        <v>0</v>
      </c>
      <c r="BJ315" s="125">
        <f>-'Inversión 1 financiada'!AP315</f>
        <v>0</v>
      </c>
      <c r="BK315" s="125">
        <f>-'Inversión 1 financiada'!AQ315</f>
        <v>0</v>
      </c>
      <c r="BL315" s="125">
        <f>-'Inversión 1 financiada'!AR315</f>
        <v>0</v>
      </c>
      <c r="BM315" s="125">
        <f>-'Inversión 1 financiada'!AS315</f>
        <v>0</v>
      </c>
      <c r="BN315" s="125">
        <f>-'Inversión 1 financiada'!AT315</f>
        <v>0</v>
      </c>
      <c r="BO315" s="125">
        <f>-'Inversión 1 financiada'!AU315</f>
        <v>0</v>
      </c>
      <c r="BP315" s="125">
        <f>-'Inversión 1 financiada'!AV315</f>
        <v>0</v>
      </c>
      <c r="BQ315" s="125">
        <f>-'Inversión 1 financiada'!AW315</f>
        <v>0</v>
      </c>
      <c r="BR315" s="125">
        <f>-'Inversión 1 financiada'!AX315</f>
        <v>0</v>
      </c>
    </row>
    <row r="316" spans="2:70"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125"/>
      <c r="I316" s="125"/>
      <c r="J316" s="125"/>
      <c r="K316" s="125"/>
      <c r="L316" s="125"/>
      <c r="M316" s="125"/>
      <c r="N316" s="125"/>
      <c r="O316" s="125"/>
      <c r="P316" s="125"/>
      <c r="Q316" s="125"/>
      <c r="R316" s="125"/>
      <c r="S316" s="125"/>
      <c r="T316" s="125"/>
      <c r="U316" s="125"/>
      <c r="V316" s="125"/>
      <c r="W316" s="125"/>
      <c r="X316" s="125"/>
      <c r="Y316" s="125"/>
      <c r="Z316" s="125"/>
      <c r="AA316" s="125"/>
      <c r="AB316" s="125">
        <f>-'Inversión 1 financiada'!H316</f>
        <v>0</v>
      </c>
      <c r="AC316" s="125">
        <f>-'Inversión 1 financiada'!I316</f>
        <v>0</v>
      </c>
      <c r="AD316" s="125">
        <f>-'Inversión 1 financiada'!J316</f>
        <v>0</v>
      </c>
      <c r="AE316" s="125">
        <f>-'Inversión 1 financiada'!K316</f>
        <v>0</v>
      </c>
      <c r="AF316" s="125">
        <f>-'Inversión 1 financiada'!L316</f>
        <v>0</v>
      </c>
      <c r="AG316" s="125">
        <f>-'Inversión 1 financiada'!M316</f>
        <v>0</v>
      </c>
      <c r="AH316" s="125">
        <f>-'Inversión 1 financiada'!N316</f>
        <v>0</v>
      </c>
      <c r="AI316" s="125">
        <f>-'Inversión 1 financiada'!O316</f>
        <v>0</v>
      </c>
      <c r="AJ316" s="125">
        <f>-'Inversión 1 financiada'!P316</f>
        <v>0</v>
      </c>
      <c r="AK316" s="125">
        <f>-'Inversión 1 financiada'!Q316</f>
        <v>0</v>
      </c>
      <c r="AL316" s="125">
        <f>-'Inversión 1 financiada'!R316</f>
        <v>0</v>
      </c>
      <c r="AM316" s="125">
        <f>-'Inversión 1 financiada'!S316</f>
        <v>0</v>
      </c>
      <c r="AN316" s="125">
        <f>-'Inversión 1 financiada'!T316</f>
        <v>0</v>
      </c>
      <c r="AO316" s="125">
        <f>-'Inversión 1 financiada'!U316</f>
        <v>0</v>
      </c>
      <c r="AP316" s="125">
        <f>-'Inversión 1 financiada'!V316</f>
        <v>0</v>
      </c>
      <c r="AQ316" s="125">
        <f>-'Inversión 1 financiada'!W316</f>
        <v>0</v>
      </c>
      <c r="AR316" s="125">
        <f>-'Inversión 1 financiada'!X316</f>
        <v>0</v>
      </c>
      <c r="AS316" s="125">
        <f>-'Inversión 1 financiada'!Y316</f>
        <v>0</v>
      </c>
      <c r="AT316" s="125">
        <f>-'Inversión 1 financiada'!Z316</f>
        <v>0</v>
      </c>
      <c r="AU316" s="125">
        <f>-'Inversión 1 financiada'!AA316</f>
        <v>0</v>
      </c>
      <c r="AV316" s="125">
        <f>-'Inversión 1 financiada'!AB316</f>
        <v>0</v>
      </c>
      <c r="AW316" s="125">
        <f>-'Inversión 1 financiada'!AC316</f>
        <v>0</v>
      </c>
      <c r="AX316" s="125">
        <f>-'Inversión 1 financiada'!AD316</f>
        <v>0</v>
      </c>
      <c r="AY316" s="125">
        <f>-'Inversión 1 financiada'!AE316</f>
        <v>0</v>
      </c>
      <c r="AZ316" s="125">
        <f>-'Inversión 1 financiada'!AF316</f>
        <v>0</v>
      </c>
      <c r="BA316" s="125">
        <f>-'Inversión 1 financiada'!AG316</f>
        <v>0</v>
      </c>
      <c r="BB316" s="125">
        <f>-'Inversión 1 financiada'!AH316</f>
        <v>0</v>
      </c>
      <c r="BC316" s="125">
        <f>-'Inversión 1 financiada'!AI316</f>
        <v>0</v>
      </c>
      <c r="BD316" s="125">
        <f>-'Inversión 1 financiada'!AJ316</f>
        <v>0</v>
      </c>
      <c r="BE316" s="125">
        <f>-'Inversión 1 financiada'!AK316</f>
        <v>0</v>
      </c>
      <c r="BF316" s="125">
        <f>-'Inversión 1 financiada'!AL316</f>
        <v>0</v>
      </c>
      <c r="BG316" s="125">
        <f>-'Inversión 1 financiada'!AM316</f>
        <v>0</v>
      </c>
      <c r="BH316" s="125">
        <f>-'Inversión 1 financiada'!AN316</f>
        <v>0</v>
      </c>
      <c r="BI316" s="125">
        <f>-'Inversión 1 financiada'!AO316</f>
        <v>0</v>
      </c>
      <c r="BJ316" s="125">
        <f>-'Inversión 1 financiada'!AP316</f>
        <v>0</v>
      </c>
      <c r="BK316" s="125">
        <f>-'Inversión 1 financiada'!AQ316</f>
        <v>0</v>
      </c>
      <c r="BL316" s="125">
        <f>-'Inversión 1 financiada'!AR316</f>
        <v>0</v>
      </c>
      <c r="BM316" s="125">
        <f>-'Inversión 1 financiada'!AS316</f>
        <v>0</v>
      </c>
      <c r="BN316" s="125">
        <f>-'Inversión 1 financiada'!AT316</f>
        <v>0</v>
      </c>
      <c r="BO316" s="125">
        <f>-'Inversión 1 financiada'!AU316</f>
        <v>0</v>
      </c>
      <c r="BP316" s="125">
        <f>-'Inversión 1 financiada'!AV316</f>
        <v>0</v>
      </c>
      <c r="BQ316" s="125">
        <f>-'Inversión 1 financiada'!AW316</f>
        <v>0</v>
      </c>
      <c r="BR316" s="125">
        <f>-'Inversión 1 financiada'!AX316</f>
        <v>0</v>
      </c>
    </row>
    <row r="317" spans="2:70" x14ac:dyDescent="0.25">
      <c r="B317" s="59" t="s">
        <v>692</v>
      </c>
      <c r="C317" s="62" t="str">
        <f>+VLOOKUP(B317,'resumen UCAP'!$A$5:$O$329,2,0)</f>
        <v>Pararrayos DPS</v>
      </c>
      <c r="D317" s="63"/>
      <c r="E317" s="63" t="str">
        <f>+VLOOKUP(B317,'resumen UCAP'!$A$5:$O$329,3,0)</f>
        <v>Un</v>
      </c>
      <c r="F317" s="64">
        <f>+VLOOKUP(B317,'resumen UCAP'!$A$5:$O$329,15,0)</f>
        <v>200000</v>
      </c>
      <c r="G317" s="61">
        <v>395</v>
      </c>
      <c r="H317" s="125"/>
      <c r="I317" s="125"/>
      <c r="J317" s="125"/>
      <c r="K317" s="125"/>
      <c r="L317" s="125"/>
      <c r="M317" s="125"/>
      <c r="N317" s="125"/>
      <c r="O317" s="125"/>
      <c r="P317" s="125"/>
      <c r="Q317" s="125"/>
      <c r="R317" s="125"/>
      <c r="S317" s="125"/>
      <c r="T317" s="125"/>
      <c r="U317" s="125"/>
      <c r="V317" s="125"/>
      <c r="W317" s="125"/>
      <c r="X317" s="125"/>
      <c r="Y317" s="125"/>
      <c r="Z317" s="125"/>
      <c r="AA317" s="125"/>
      <c r="AB317" s="125">
        <f>-'Inversión 1 financiada'!H317</f>
        <v>0</v>
      </c>
      <c r="AC317" s="125">
        <f>-'Inversión 1 financiada'!I317</f>
        <v>0</v>
      </c>
      <c r="AD317" s="125">
        <f>-'Inversión 1 financiada'!J317</f>
        <v>0</v>
      </c>
      <c r="AE317" s="125">
        <f>-'Inversión 1 financiada'!K317</f>
        <v>0</v>
      </c>
      <c r="AF317" s="125">
        <f>-'Inversión 1 financiada'!L317</f>
        <v>0</v>
      </c>
      <c r="AG317" s="125">
        <f>-'Inversión 1 financiada'!M317</f>
        <v>0</v>
      </c>
      <c r="AH317" s="125">
        <f>-'Inversión 1 financiada'!N317</f>
        <v>0</v>
      </c>
      <c r="AI317" s="125">
        <f>-'Inversión 1 financiada'!O317</f>
        <v>0</v>
      </c>
      <c r="AJ317" s="125">
        <f>-'Inversión 1 financiada'!P317</f>
        <v>0</v>
      </c>
      <c r="AK317" s="125">
        <f>-'Inversión 1 financiada'!Q317</f>
        <v>0</v>
      </c>
      <c r="AL317" s="125">
        <f>-'Inversión 1 financiada'!R317</f>
        <v>0</v>
      </c>
      <c r="AM317" s="125">
        <f>-'Inversión 1 financiada'!S317</f>
        <v>0</v>
      </c>
      <c r="AN317" s="125">
        <f>-'Inversión 1 financiada'!T317</f>
        <v>0</v>
      </c>
      <c r="AO317" s="125">
        <f>-'Inversión 1 financiada'!U317</f>
        <v>0</v>
      </c>
      <c r="AP317" s="125">
        <f>-'Inversión 1 financiada'!V317</f>
        <v>0</v>
      </c>
      <c r="AQ317" s="125">
        <f>-'Inversión 1 financiada'!W317</f>
        <v>0</v>
      </c>
      <c r="AR317" s="125">
        <f>-'Inversión 1 financiada'!X317</f>
        <v>0</v>
      </c>
      <c r="AS317" s="125">
        <f>-'Inversión 1 financiada'!Y317</f>
        <v>0</v>
      </c>
      <c r="AT317" s="125">
        <f>-'Inversión 1 financiada'!Z317</f>
        <v>0</v>
      </c>
      <c r="AU317" s="125">
        <f>-'Inversión 1 financiada'!AA317</f>
        <v>0</v>
      </c>
      <c r="AV317" s="125">
        <f>-'Inversión 1 financiada'!AB317</f>
        <v>0</v>
      </c>
      <c r="AW317" s="125">
        <f>-'Inversión 1 financiada'!AC317</f>
        <v>0</v>
      </c>
      <c r="AX317" s="125">
        <f>-'Inversión 1 financiada'!AD317</f>
        <v>0</v>
      </c>
      <c r="AY317" s="125">
        <f>-'Inversión 1 financiada'!AE317</f>
        <v>0</v>
      </c>
      <c r="AZ317" s="125">
        <f>-'Inversión 1 financiada'!AF317</f>
        <v>0</v>
      </c>
      <c r="BA317" s="125">
        <f>-'Inversión 1 financiada'!AG317</f>
        <v>0</v>
      </c>
      <c r="BB317" s="125">
        <f>-'Inversión 1 financiada'!AH317</f>
        <v>0</v>
      </c>
      <c r="BC317" s="125">
        <f>-'Inversión 1 financiada'!AI317</f>
        <v>0</v>
      </c>
      <c r="BD317" s="125">
        <f>-'Inversión 1 financiada'!AJ317</f>
        <v>0</v>
      </c>
      <c r="BE317" s="125">
        <f>-'Inversión 1 financiada'!AK317</f>
        <v>0</v>
      </c>
      <c r="BF317" s="125">
        <f>-'Inversión 1 financiada'!AL317</f>
        <v>0</v>
      </c>
      <c r="BG317" s="125">
        <f>-'Inversión 1 financiada'!AM317</f>
        <v>0</v>
      </c>
      <c r="BH317" s="125">
        <f>-'Inversión 1 financiada'!AN317</f>
        <v>0</v>
      </c>
      <c r="BI317" s="125">
        <f>-'Inversión 1 financiada'!AO317</f>
        <v>0</v>
      </c>
      <c r="BJ317" s="125">
        <f>-'Inversión 1 financiada'!AP317</f>
        <v>0</v>
      </c>
      <c r="BK317" s="125">
        <f>-'Inversión 1 financiada'!AQ317</f>
        <v>0</v>
      </c>
      <c r="BL317" s="125">
        <f>-'Inversión 1 financiada'!AR317</f>
        <v>0</v>
      </c>
      <c r="BM317" s="125">
        <f>-'Inversión 1 financiada'!AS317</f>
        <v>0</v>
      </c>
      <c r="BN317" s="125">
        <f>-'Inversión 1 financiada'!AT317</f>
        <v>0</v>
      </c>
      <c r="BO317" s="125">
        <f>-'Inversión 1 financiada'!AU317</f>
        <v>0</v>
      </c>
      <c r="BP317" s="125">
        <f>-'Inversión 1 financiada'!AV317</f>
        <v>0</v>
      </c>
      <c r="BQ317" s="125">
        <f>-'Inversión 1 financiada'!AW317</f>
        <v>0</v>
      </c>
      <c r="BR317" s="125">
        <f>-'Inversión 1 financiada'!AX317</f>
        <v>0</v>
      </c>
    </row>
    <row r="318" spans="2:70" x14ac:dyDescent="0.25">
      <c r="B318" s="59" t="s">
        <v>693</v>
      </c>
      <c r="C318" s="62" t="str">
        <f>+VLOOKUP(B318,'resumen UCAP'!$A$5:$O$329,2,0)</f>
        <v>Corta circuito</v>
      </c>
      <c r="D318" s="63"/>
      <c r="E318" s="63" t="str">
        <f>+VLOOKUP(B318,'resumen UCAP'!$A$5:$O$329,3,0)</f>
        <v>Un</v>
      </c>
      <c r="F318" s="64">
        <f>+VLOOKUP(B318,'resumen UCAP'!$A$5:$O$329,15,0)</f>
        <v>150000</v>
      </c>
      <c r="G318" s="61">
        <v>389</v>
      </c>
      <c r="H318" s="125"/>
      <c r="I318" s="125"/>
      <c r="J318" s="125"/>
      <c r="K318" s="125"/>
      <c r="L318" s="125"/>
      <c r="M318" s="125"/>
      <c r="N318" s="125"/>
      <c r="O318" s="125"/>
      <c r="P318" s="125"/>
      <c r="Q318" s="125"/>
      <c r="R318" s="125"/>
      <c r="S318" s="125"/>
      <c r="T318" s="125"/>
      <c r="U318" s="125"/>
      <c r="V318" s="125"/>
      <c r="W318" s="125"/>
      <c r="X318" s="125"/>
      <c r="Y318" s="125"/>
      <c r="Z318" s="125"/>
      <c r="AA318" s="125"/>
      <c r="AB318" s="125">
        <f>-'Inversión 1 financiada'!H318</f>
        <v>0</v>
      </c>
      <c r="AC318" s="125">
        <f>-'Inversión 1 financiada'!I318</f>
        <v>0</v>
      </c>
      <c r="AD318" s="125">
        <f>-'Inversión 1 financiada'!J318</f>
        <v>0</v>
      </c>
      <c r="AE318" s="125">
        <f>-'Inversión 1 financiada'!K318</f>
        <v>0</v>
      </c>
      <c r="AF318" s="125">
        <f>-'Inversión 1 financiada'!L318</f>
        <v>0</v>
      </c>
      <c r="AG318" s="125">
        <f>-'Inversión 1 financiada'!M318</f>
        <v>0</v>
      </c>
      <c r="AH318" s="125">
        <f>-'Inversión 1 financiada'!N318</f>
        <v>0</v>
      </c>
      <c r="AI318" s="125">
        <f>-'Inversión 1 financiada'!O318</f>
        <v>0</v>
      </c>
      <c r="AJ318" s="125">
        <f>-'Inversión 1 financiada'!P318</f>
        <v>0</v>
      </c>
      <c r="AK318" s="125">
        <f>-'Inversión 1 financiada'!Q318</f>
        <v>0</v>
      </c>
      <c r="AL318" s="125">
        <f>-'Inversión 1 financiada'!R318</f>
        <v>0</v>
      </c>
      <c r="AM318" s="125">
        <f>-'Inversión 1 financiada'!S318</f>
        <v>0</v>
      </c>
      <c r="AN318" s="125">
        <f>-'Inversión 1 financiada'!T318</f>
        <v>0</v>
      </c>
      <c r="AO318" s="125">
        <f>-'Inversión 1 financiada'!U318</f>
        <v>0</v>
      </c>
      <c r="AP318" s="125">
        <f>-'Inversión 1 financiada'!V318</f>
        <v>0</v>
      </c>
      <c r="AQ318" s="125">
        <f>-'Inversión 1 financiada'!W318</f>
        <v>0</v>
      </c>
      <c r="AR318" s="125">
        <f>-'Inversión 1 financiada'!X318</f>
        <v>0</v>
      </c>
      <c r="AS318" s="125">
        <f>-'Inversión 1 financiada'!Y318</f>
        <v>0</v>
      </c>
      <c r="AT318" s="125">
        <f>-'Inversión 1 financiada'!Z318</f>
        <v>0</v>
      </c>
      <c r="AU318" s="125">
        <f>-'Inversión 1 financiada'!AA318</f>
        <v>0</v>
      </c>
      <c r="AV318" s="125">
        <f>-'Inversión 1 financiada'!AB318</f>
        <v>0</v>
      </c>
      <c r="AW318" s="125">
        <f>-'Inversión 1 financiada'!AC318</f>
        <v>0</v>
      </c>
      <c r="AX318" s="125">
        <f>-'Inversión 1 financiada'!AD318</f>
        <v>0</v>
      </c>
      <c r="AY318" s="125">
        <f>-'Inversión 1 financiada'!AE318</f>
        <v>0</v>
      </c>
      <c r="AZ318" s="125">
        <f>-'Inversión 1 financiada'!AF318</f>
        <v>0</v>
      </c>
      <c r="BA318" s="125">
        <f>-'Inversión 1 financiada'!AG318</f>
        <v>0</v>
      </c>
      <c r="BB318" s="125">
        <f>-'Inversión 1 financiada'!AH318</f>
        <v>0</v>
      </c>
      <c r="BC318" s="125">
        <f>-'Inversión 1 financiada'!AI318</f>
        <v>0</v>
      </c>
      <c r="BD318" s="125">
        <f>-'Inversión 1 financiada'!AJ318</f>
        <v>0</v>
      </c>
      <c r="BE318" s="125">
        <f>-'Inversión 1 financiada'!AK318</f>
        <v>0</v>
      </c>
      <c r="BF318" s="125">
        <f>-'Inversión 1 financiada'!AL318</f>
        <v>0</v>
      </c>
      <c r="BG318" s="125">
        <f>-'Inversión 1 financiada'!AM318</f>
        <v>0</v>
      </c>
      <c r="BH318" s="125">
        <f>-'Inversión 1 financiada'!AN318</f>
        <v>0</v>
      </c>
      <c r="BI318" s="125">
        <f>-'Inversión 1 financiada'!AO318</f>
        <v>0</v>
      </c>
      <c r="BJ318" s="125">
        <f>-'Inversión 1 financiada'!AP318</f>
        <v>0</v>
      </c>
      <c r="BK318" s="125">
        <f>-'Inversión 1 financiada'!AQ318</f>
        <v>0</v>
      </c>
      <c r="BL318" s="125">
        <f>-'Inversión 1 financiada'!AR318</f>
        <v>0</v>
      </c>
      <c r="BM318" s="125">
        <f>-'Inversión 1 financiada'!AS318</f>
        <v>0</v>
      </c>
      <c r="BN318" s="125">
        <f>-'Inversión 1 financiada'!AT318</f>
        <v>0</v>
      </c>
      <c r="BO318" s="125">
        <f>-'Inversión 1 financiada'!AU318</f>
        <v>0</v>
      </c>
      <c r="BP318" s="125">
        <f>-'Inversión 1 financiada'!AV318</f>
        <v>0</v>
      </c>
      <c r="BQ318" s="125">
        <f>-'Inversión 1 financiada'!AW318</f>
        <v>0</v>
      </c>
      <c r="BR318" s="125">
        <f>-'Inversión 1 financiada'!AX318</f>
        <v>0</v>
      </c>
    </row>
    <row r="319" spans="2:70" x14ac:dyDescent="0.25">
      <c r="B319" s="59" t="s">
        <v>694</v>
      </c>
      <c r="C319" s="62" t="str">
        <f>+VLOOKUP(B319,'resumen UCAP'!$A$5:$O$329,2,0)</f>
        <v>Cruceta</v>
      </c>
      <c r="D319" s="63"/>
      <c r="E319" s="63" t="str">
        <f>+VLOOKUP(B319,'resumen UCAP'!$A$5:$O$329,3,0)</f>
        <v>Un</v>
      </c>
      <c r="F319" s="64">
        <f>+VLOOKUP(B319,'resumen UCAP'!$A$5:$O$329,15,0)</f>
        <v>120000</v>
      </c>
      <c r="G319" s="61">
        <v>1164</v>
      </c>
      <c r="H319" s="125"/>
      <c r="I319" s="125"/>
      <c r="J319" s="125"/>
      <c r="K319" s="125"/>
      <c r="L319" s="125"/>
      <c r="M319" s="125"/>
      <c r="N319" s="125"/>
      <c r="O319" s="125"/>
      <c r="P319" s="125"/>
      <c r="Q319" s="125"/>
      <c r="R319" s="125"/>
      <c r="S319" s="125"/>
      <c r="T319" s="125"/>
      <c r="U319" s="125"/>
      <c r="V319" s="125"/>
      <c r="W319" s="125"/>
      <c r="X319" s="125"/>
      <c r="Y319" s="125"/>
      <c r="Z319" s="125"/>
      <c r="AA319" s="125"/>
      <c r="AB319" s="125">
        <f>-'Inversión 1 financiada'!H319</f>
        <v>0</v>
      </c>
      <c r="AC319" s="125">
        <f>-'Inversión 1 financiada'!I319</f>
        <v>0</v>
      </c>
      <c r="AD319" s="125">
        <f>-'Inversión 1 financiada'!J319</f>
        <v>0</v>
      </c>
      <c r="AE319" s="125">
        <f>-'Inversión 1 financiada'!K319</f>
        <v>0</v>
      </c>
      <c r="AF319" s="125">
        <f>-'Inversión 1 financiada'!L319</f>
        <v>0</v>
      </c>
      <c r="AG319" s="125">
        <f>-'Inversión 1 financiada'!M319</f>
        <v>0</v>
      </c>
      <c r="AH319" s="125">
        <f>-'Inversión 1 financiada'!N319</f>
        <v>0</v>
      </c>
      <c r="AI319" s="125">
        <f>-'Inversión 1 financiada'!O319</f>
        <v>0</v>
      </c>
      <c r="AJ319" s="125">
        <f>-'Inversión 1 financiada'!P319</f>
        <v>0</v>
      </c>
      <c r="AK319" s="125">
        <f>-'Inversión 1 financiada'!Q319</f>
        <v>0</v>
      </c>
      <c r="AL319" s="125">
        <f>-'Inversión 1 financiada'!R319</f>
        <v>0</v>
      </c>
      <c r="AM319" s="125">
        <f>-'Inversión 1 financiada'!S319</f>
        <v>0</v>
      </c>
      <c r="AN319" s="125">
        <f>-'Inversión 1 financiada'!T319</f>
        <v>0</v>
      </c>
      <c r="AO319" s="125">
        <f>-'Inversión 1 financiada'!U319</f>
        <v>0</v>
      </c>
      <c r="AP319" s="125">
        <f>-'Inversión 1 financiada'!V319</f>
        <v>0</v>
      </c>
      <c r="AQ319" s="125">
        <f>-'Inversión 1 financiada'!W319</f>
        <v>0</v>
      </c>
      <c r="AR319" s="125">
        <f>-'Inversión 1 financiada'!X319</f>
        <v>0</v>
      </c>
      <c r="AS319" s="125">
        <f>-'Inversión 1 financiada'!Y319</f>
        <v>0</v>
      </c>
      <c r="AT319" s="125">
        <f>-'Inversión 1 financiada'!Z319</f>
        <v>0</v>
      </c>
      <c r="AU319" s="125">
        <f>-'Inversión 1 financiada'!AA319</f>
        <v>0</v>
      </c>
      <c r="AV319" s="125">
        <f>-'Inversión 1 financiada'!AB319</f>
        <v>0</v>
      </c>
      <c r="AW319" s="125">
        <f>-'Inversión 1 financiada'!AC319</f>
        <v>0</v>
      </c>
      <c r="AX319" s="125">
        <f>-'Inversión 1 financiada'!AD319</f>
        <v>0</v>
      </c>
      <c r="AY319" s="125">
        <f>-'Inversión 1 financiada'!AE319</f>
        <v>0</v>
      </c>
      <c r="AZ319" s="125">
        <f>-'Inversión 1 financiada'!AF319</f>
        <v>0</v>
      </c>
      <c r="BA319" s="125">
        <f>-'Inversión 1 financiada'!AG319</f>
        <v>0</v>
      </c>
      <c r="BB319" s="125">
        <f>-'Inversión 1 financiada'!AH319</f>
        <v>0</v>
      </c>
      <c r="BC319" s="125">
        <f>-'Inversión 1 financiada'!AI319</f>
        <v>0</v>
      </c>
      <c r="BD319" s="125">
        <f>-'Inversión 1 financiada'!AJ319</f>
        <v>0</v>
      </c>
      <c r="BE319" s="125">
        <f>-'Inversión 1 financiada'!AK319</f>
        <v>0</v>
      </c>
      <c r="BF319" s="125">
        <f>-'Inversión 1 financiada'!AL319</f>
        <v>0</v>
      </c>
      <c r="BG319" s="125">
        <f>-'Inversión 1 financiada'!AM319</f>
        <v>0</v>
      </c>
      <c r="BH319" s="125">
        <f>-'Inversión 1 financiada'!AN319</f>
        <v>0</v>
      </c>
      <c r="BI319" s="125">
        <f>-'Inversión 1 financiada'!AO319</f>
        <v>0</v>
      </c>
      <c r="BJ319" s="125">
        <f>-'Inversión 1 financiada'!AP319</f>
        <v>0</v>
      </c>
      <c r="BK319" s="125">
        <f>-'Inversión 1 financiada'!AQ319</f>
        <v>0</v>
      </c>
      <c r="BL319" s="125">
        <f>-'Inversión 1 financiada'!AR319</f>
        <v>0</v>
      </c>
      <c r="BM319" s="125">
        <f>-'Inversión 1 financiada'!AS319</f>
        <v>0</v>
      </c>
      <c r="BN319" s="125">
        <f>-'Inversión 1 financiada'!AT319</f>
        <v>0</v>
      </c>
      <c r="BO319" s="125">
        <f>-'Inversión 1 financiada'!AU319</f>
        <v>0</v>
      </c>
      <c r="BP319" s="125">
        <f>-'Inversión 1 financiada'!AV319</f>
        <v>0</v>
      </c>
      <c r="BQ319" s="125">
        <f>-'Inversión 1 financiada'!AW319</f>
        <v>0</v>
      </c>
      <c r="BR319" s="125">
        <f>-'Inversión 1 financiada'!AX319</f>
        <v>0</v>
      </c>
    </row>
    <row r="320" spans="2:70" x14ac:dyDescent="0.25">
      <c r="B320" s="59"/>
      <c r="C320" s="127" t="s">
        <v>289</v>
      </c>
      <c r="D320" s="60"/>
      <c r="E320" s="59"/>
      <c r="F320" s="61"/>
      <c r="G320" s="129">
        <f>+SUM(G314:G319)</f>
        <v>2154</v>
      </c>
      <c r="H320" s="129">
        <f t="shared" ref="H320:AK320" si="63">+SUM(H314:H319)</f>
        <v>0</v>
      </c>
      <c r="I320" s="129">
        <f t="shared" si="63"/>
        <v>0</v>
      </c>
      <c r="J320" s="129">
        <f t="shared" si="63"/>
        <v>0</v>
      </c>
      <c r="K320" s="129">
        <f t="shared" si="63"/>
        <v>0</v>
      </c>
      <c r="L320" s="129">
        <f t="shared" si="63"/>
        <v>0</v>
      </c>
      <c r="M320" s="129">
        <f t="shared" si="63"/>
        <v>0</v>
      </c>
      <c r="N320" s="129">
        <f t="shared" si="63"/>
        <v>0</v>
      </c>
      <c r="O320" s="129">
        <f t="shared" si="63"/>
        <v>0</v>
      </c>
      <c r="P320" s="129">
        <f t="shared" si="63"/>
        <v>0</v>
      </c>
      <c r="Q320" s="129">
        <f t="shared" si="63"/>
        <v>0</v>
      </c>
      <c r="R320" s="129">
        <f t="shared" si="63"/>
        <v>0</v>
      </c>
      <c r="S320" s="129">
        <f t="shared" si="63"/>
        <v>0</v>
      </c>
      <c r="T320" s="129">
        <f t="shared" si="63"/>
        <v>0</v>
      </c>
      <c r="U320" s="129">
        <f t="shared" si="63"/>
        <v>0</v>
      </c>
      <c r="V320" s="129">
        <f t="shared" si="63"/>
        <v>0</v>
      </c>
      <c r="W320" s="129">
        <f t="shared" si="63"/>
        <v>0</v>
      </c>
      <c r="X320" s="129">
        <f t="shared" si="63"/>
        <v>0</v>
      </c>
      <c r="Y320" s="129">
        <f t="shared" si="63"/>
        <v>0</v>
      </c>
      <c r="Z320" s="129">
        <f t="shared" si="63"/>
        <v>0</v>
      </c>
      <c r="AA320" s="129">
        <f t="shared" si="63"/>
        <v>0</v>
      </c>
      <c r="AB320" s="129">
        <f t="shared" si="63"/>
        <v>0</v>
      </c>
      <c r="AC320" s="129">
        <f t="shared" si="63"/>
        <v>0</v>
      </c>
      <c r="AD320" s="129">
        <f t="shared" si="63"/>
        <v>0</v>
      </c>
      <c r="AE320" s="129">
        <f t="shared" si="63"/>
        <v>0</v>
      </c>
      <c r="AF320" s="129">
        <f t="shared" si="63"/>
        <v>0</v>
      </c>
      <c r="AG320" s="129">
        <f t="shared" si="63"/>
        <v>0</v>
      </c>
      <c r="AH320" s="129">
        <f t="shared" si="63"/>
        <v>0</v>
      </c>
      <c r="AI320" s="129">
        <f t="shared" si="63"/>
        <v>0</v>
      </c>
      <c r="AJ320" s="129">
        <f t="shared" si="63"/>
        <v>0</v>
      </c>
      <c r="AK320" s="129">
        <f t="shared" si="63"/>
        <v>0</v>
      </c>
      <c r="AL320" s="129">
        <f t="shared" ref="AL320:BQ320" si="64">+SUM(AL314:AL319)</f>
        <v>0</v>
      </c>
      <c r="AM320" s="129">
        <f t="shared" si="64"/>
        <v>0</v>
      </c>
      <c r="AN320" s="129">
        <f t="shared" si="64"/>
        <v>0</v>
      </c>
      <c r="AO320" s="129">
        <f t="shared" si="64"/>
        <v>0</v>
      </c>
      <c r="AP320" s="129">
        <f t="shared" si="64"/>
        <v>0</v>
      </c>
      <c r="AQ320" s="129">
        <f t="shared" si="64"/>
        <v>0</v>
      </c>
      <c r="AR320" s="129">
        <f t="shared" si="64"/>
        <v>0</v>
      </c>
      <c r="AS320" s="129">
        <f t="shared" si="64"/>
        <v>0</v>
      </c>
      <c r="AT320" s="129">
        <f t="shared" si="64"/>
        <v>0</v>
      </c>
      <c r="AU320" s="129">
        <f t="shared" si="64"/>
        <v>0</v>
      </c>
      <c r="AV320" s="129">
        <f t="shared" si="64"/>
        <v>0</v>
      </c>
      <c r="AW320" s="129">
        <f t="shared" si="64"/>
        <v>0</v>
      </c>
      <c r="AX320" s="129">
        <f t="shared" si="64"/>
        <v>0</v>
      </c>
      <c r="AY320" s="129">
        <f t="shared" si="64"/>
        <v>0</v>
      </c>
      <c r="AZ320" s="129">
        <f t="shared" si="64"/>
        <v>0</v>
      </c>
      <c r="BA320" s="129">
        <f t="shared" si="64"/>
        <v>0</v>
      </c>
      <c r="BB320" s="129">
        <f t="shared" si="64"/>
        <v>0</v>
      </c>
      <c r="BC320" s="129">
        <f t="shared" si="64"/>
        <v>0</v>
      </c>
      <c r="BD320" s="129">
        <f t="shared" si="64"/>
        <v>0</v>
      </c>
      <c r="BE320" s="129">
        <f t="shared" si="64"/>
        <v>0</v>
      </c>
      <c r="BF320" s="129">
        <f t="shared" si="64"/>
        <v>0</v>
      </c>
      <c r="BG320" s="129">
        <f t="shared" si="64"/>
        <v>0</v>
      </c>
      <c r="BH320" s="129">
        <f t="shared" si="64"/>
        <v>0</v>
      </c>
      <c r="BI320" s="129">
        <f t="shared" si="64"/>
        <v>0</v>
      </c>
      <c r="BJ320" s="129">
        <f t="shared" si="64"/>
        <v>0</v>
      </c>
      <c r="BK320" s="129">
        <f t="shared" si="64"/>
        <v>0</v>
      </c>
      <c r="BL320" s="129">
        <f t="shared" si="64"/>
        <v>0</v>
      </c>
      <c r="BM320" s="129">
        <f t="shared" si="64"/>
        <v>0</v>
      </c>
      <c r="BN320" s="129">
        <f t="shared" si="64"/>
        <v>0</v>
      </c>
      <c r="BO320" s="129">
        <f t="shared" si="64"/>
        <v>0</v>
      </c>
      <c r="BP320" s="129">
        <f t="shared" si="64"/>
        <v>0</v>
      </c>
      <c r="BQ320" s="129">
        <f t="shared" si="64"/>
        <v>0</v>
      </c>
      <c r="BR320" s="129">
        <f t="shared" ref="BR320" si="65">+SUM(BR314:BR319)</f>
        <v>0</v>
      </c>
    </row>
    <row r="321" spans="2:70" x14ac:dyDescent="0.25">
      <c r="B321" s="59"/>
      <c r="C321" s="126" t="s">
        <v>441</v>
      </c>
      <c r="D321" s="60"/>
      <c r="E321" s="59"/>
      <c r="F321" s="61"/>
      <c r="G321" s="129">
        <f>+SUMPRODUCT($F$314:$F$319,G314:G319)</f>
        <v>1133426580.25</v>
      </c>
      <c r="H321" s="129">
        <f t="shared" ref="H321:AK321" si="66">+SUMPRODUCT($F$314:$F$319,H314:H319)</f>
        <v>0</v>
      </c>
      <c r="I321" s="129">
        <f t="shared" si="66"/>
        <v>0</v>
      </c>
      <c r="J321" s="129">
        <f t="shared" si="66"/>
        <v>0</v>
      </c>
      <c r="K321" s="129">
        <f t="shared" si="66"/>
        <v>0</v>
      </c>
      <c r="L321" s="129">
        <f t="shared" si="66"/>
        <v>0</v>
      </c>
      <c r="M321" s="129">
        <f t="shared" si="66"/>
        <v>0</v>
      </c>
      <c r="N321" s="129">
        <f t="shared" si="66"/>
        <v>0</v>
      </c>
      <c r="O321" s="129">
        <f t="shared" si="66"/>
        <v>0</v>
      </c>
      <c r="P321" s="129">
        <f t="shared" si="66"/>
        <v>0</v>
      </c>
      <c r="Q321" s="129">
        <f t="shared" si="66"/>
        <v>0</v>
      </c>
      <c r="R321" s="129">
        <f t="shared" si="66"/>
        <v>0</v>
      </c>
      <c r="S321" s="129">
        <f t="shared" si="66"/>
        <v>0</v>
      </c>
      <c r="T321" s="129">
        <f t="shared" si="66"/>
        <v>0</v>
      </c>
      <c r="U321" s="129">
        <f t="shared" si="66"/>
        <v>0</v>
      </c>
      <c r="V321" s="129">
        <f t="shared" si="66"/>
        <v>0</v>
      </c>
      <c r="W321" s="129">
        <f t="shared" si="66"/>
        <v>0</v>
      </c>
      <c r="X321" s="129">
        <f t="shared" si="66"/>
        <v>0</v>
      </c>
      <c r="Y321" s="129">
        <f t="shared" si="66"/>
        <v>0</v>
      </c>
      <c r="Z321" s="129">
        <f t="shared" si="66"/>
        <v>0</v>
      </c>
      <c r="AA321" s="129">
        <f t="shared" si="66"/>
        <v>0</v>
      </c>
      <c r="AB321" s="129">
        <f t="shared" si="66"/>
        <v>0</v>
      </c>
      <c r="AC321" s="129">
        <f t="shared" si="66"/>
        <v>0</v>
      </c>
      <c r="AD321" s="129">
        <f t="shared" si="66"/>
        <v>0</v>
      </c>
      <c r="AE321" s="129">
        <f t="shared" si="66"/>
        <v>0</v>
      </c>
      <c r="AF321" s="129">
        <f t="shared" si="66"/>
        <v>0</v>
      </c>
      <c r="AG321" s="129">
        <f t="shared" si="66"/>
        <v>0</v>
      </c>
      <c r="AH321" s="129">
        <f t="shared" si="66"/>
        <v>0</v>
      </c>
      <c r="AI321" s="129">
        <f t="shared" si="66"/>
        <v>0</v>
      </c>
      <c r="AJ321" s="129">
        <f t="shared" si="66"/>
        <v>0</v>
      </c>
      <c r="AK321" s="129">
        <f t="shared" si="66"/>
        <v>0</v>
      </c>
      <c r="AL321" s="129">
        <f t="shared" ref="AL321:BQ321" si="67">+SUMPRODUCT($F$314:$F$319,AL314:AL319)</f>
        <v>0</v>
      </c>
      <c r="AM321" s="129">
        <f t="shared" si="67"/>
        <v>0</v>
      </c>
      <c r="AN321" s="129">
        <f t="shared" si="67"/>
        <v>0</v>
      </c>
      <c r="AO321" s="129">
        <f t="shared" si="67"/>
        <v>0</v>
      </c>
      <c r="AP321" s="129">
        <f t="shared" si="67"/>
        <v>0</v>
      </c>
      <c r="AQ321" s="129">
        <f t="shared" si="67"/>
        <v>0</v>
      </c>
      <c r="AR321" s="129">
        <f t="shared" si="67"/>
        <v>0</v>
      </c>
      <c r="AS321" s="129">
        <f t="shared" si="67"/>
        <v>0</v>
      </c>
      <c r="AT321" s="129">
        <f t="shared" si="67"/>
        <v>0</v>
      </c>
      <c r="AU321" s="129">
        <f t="shared" si="67"/>
        <v>0</v>
      </c>
      <c r="AV321" s="129">
        <f t="shared" si="67"/>
        <v>0</v>
      </c>
      <c r="AW321" s="129">
        <f t="shared" si="67"/>
        <v>0</v>
      </c>
      <c r="AX321" s="129">
        <f t="shared" si="67"/>
        <v>0</v>
      </c>
      <c r="AY321" s="129">
        <f t="shared" si="67"/>
        <v>0</v>
      </c>
      <c r="AZ321" s="129">
        <f t="shared" si="67"/>
        <v>0</v>
      </c>
      <c r="BA321" s="129">
        <f t="shared" si="67"/>
        <v>0</v>
      </c>
      <c r="BB321" s="129">
        <f t="shared" si="67"/>
        <v>0</v>
      </c>
      <c r="BC321" s="129">
        <f t="shared" si="67"/>
        <v>0</v>
      </c>
      <c r="BD321" s="129">
        <f t="shared" si="67"/>
        <v>0</v>
      </c>
      <c r="BE321" s="129">
        <f t="shared" si="67"/>
        <v>0</v>
      </c>
      <c r="BF321" s="129">
        <f t="shared" si="67"/>
        <v>0</v>
      </c>
      <c r="BG321" s="129">
        <f t="shared" si="67"/>
        <v>0</v>
      </c>
      <c r="BH321" s="129">
        <f t="shared" si="67"/>
        <v>0</v>
      </c>
      <c r="BI321" s="129">
        <f t="shared" si="67"/>
        <v>0</v>
      </c>
      <c r="BJ321" s="129">
        <f t="shared" si="67"/>
        <v>0</v>
      </c>
      <c r="BK321" s="129">
        <f t="shared" si="67"/>
        <v>0</v>
      </c>
      <c r="BL321" s="129">
        <f t="shared" si="67"/>
        <v>0</v>
      </c>
      <c r="BM321" s="129">
        <f t="shared" si="67"/>
        <v>0</v>
      </c>
      <c r="BN321" s="129">
        <f t="shared" si="67"/>
        <v>0</v>
      </c>
      <c r="BO321" s="129">
        <f t="shared" si="67"/>
        <v>0</v>
      </c>
      <c r="BP321" s="129">
        <f t="shared" si="67"/>
        <v>0</v>
      </c>
      <c r="BQ321" s="129">
        <f t="shared" si="67"/>
        <v>0</v>
      </c>
      <c r="BR321" s="129">
        <f t="shared" ref="BR321" si="68">+SUMPRODUCT($F$314:$F$319,BR314:BR319)</f>
        <v>0</v>
      </c>
    </row>
    <row r="322" spans="2:70" x14ac:dyDescent="0.25">
      <c r="B322" s="59"/>
      <c r="C322" s="126"/>
      <c r="D322" s="60"/>
      <c r="E322" s="59"/>
      <c r="F322" s="61"/>
      <c r="G322" s="129"/>
      <c r="H322" s="61"/>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row>
    <row r="323" spans="2:70" x14ac:dyDescent="0.25">
      <c r="B323" s="59"/>
      <c r="C323" s="59"/>
      <c r="D323" s="60"/>
      <c r="E323" s="59"/>
      <c r="F323" s="61"/>
      <c r="G323" s="61"/>
      <c r="H323" s="61"/>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row>
    <row r="324" spans="2:70" x14ac:dyDescent="0.25">
      <c r="B324" s="59"/>
      <c r="C324" s="59"/>
      <c r="D324" s="60"/>
      <c r="E324" s="59"/>
      <c r="F324" s="61"/>
      <c r="G324" s="61"/>
      <c r="H324" s="61"/>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row>
    <row r="325" spans="2:70" x14ac:dyDescent="0.25">
      <c r="B325" s="59"/>
      <c r="C325" s="59"/>
      <c r="D325" s="60"/>
      <c r="E325" s="59"/>
      <c r="F325" s="61"/>
      <c r="G325" s="61"/>
      <c r="H325" s="61"/>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row>
    <row r="326" spans="2:70" x14ac:dyDescent="0.25">
      <c r="B326" s="58"/>
      <c r="C326" s="130" t="str">
        <f>+Inventario!C326</f>
        <v>MEDIDORES</v>
      </c>
      <c r="D326" s="131"/>
      <c r="E326" s="58"/>
      <c r="F326" s="132"/>
      <c r="G326" s="132"/>
      <c r="H326" s="132"/>
      <c r="I326" s="58"/>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row>
    <row r="327" spans="2:70" x14ac:dyDescent="0.25">
      <c r="B327" s="59" t="s">
        <v>695</v>
      </c>
      <c r="C327" s="62" t="str">
        <f>+VLOOKUP(B327,'resumen UCAP'!$A$5:$O$329,2,0)</f>
        <v>Medidor digital</v>
      </c>
      <c r="D327" s="63"/>
      <c r="E327" s="63" t="str">
        <f>+VLOOKUP(B327,'resumen UCAP'!$A$5:$O$329,3,0)</f>
        <v>Un</v>
      </c>
      <c r="F327" s="64">
        <f>+VLOOKUP(B327,'resumen UCAP'!$A$5:$O$329,15,0)</f>
        <v>379591.8367346939</v>
      </c>
      <c r="G327" s="61">
        <v>49</v>
      </c>
      <c r="H327" s="125"/>
      <c r="I327" s="125"/>
      <c r="J327" s="125"/>
      <c r="K327" s="125"/>
      <c r="L327" s="125"/>
      <c r="M327" s="125"/>
      <c r="N327" s="125"/>
      <c r="O327" s="125"/>
      <c r="P327" s="125"/>
      <c r="Q327" s="125"/>
      <c r="R327" s="125">
        <f>-'Inversión 1 financiada'!H327</f>
        <v>0</v>
      </c>
      <c r="S327" s="125">
        <f>-'Inversión 1 financiada'!I327</f>
        <v>0</v>
      </c>
      <c r="T327" s="125">
        <f>-'Inversión 1 financiada'!J327</f>
        <v>0</v>
      </c>
      <c r="U327" s="125">
        <f>-'Inversión 1 financiada'!K327</f>
        <v>0</v>
      </c>
      <c r="V327" s="125">
        <f>-'Inversión 1 financiada'!L327</f>
        <v>0</v>
      </c>
      <c r="W327" s="125">
        <f>-'Inversión 1 financiada'!M327</f>
        <v>0</v>
      </c>
      <c r="X327" s="125">
        <f>-'Inversión 1 financiada'!N327</f>
        <v>0</v>
      </c>
      <c r="Y327" s="125">
        <f>-'Inversión 1 financiada'!O327</f>
        <v>0</v>
      </c>
      <c r="Z327" s="125">
        <f>-'Inversión 1 financiada'!P327</f>
        <v>0</v>
      </c>
      <c r="AA327" s="125">
        <f>-'Inversión 1 financiada'!Q327</f>
        <v>0</v>
      </c>
      <c r="AB327" s="125">
        <f>-'Inversión 1 financiada'!R327</f>
        <v>0</v>
      </c>
      <c r="AC327" s="125">
        <f>-'Inversión 1 financiada'!S327</f>
        <v>0</v>
      </c>
      <c r="AD327" s="125">
        <f>-'Inversión 1 financiada'!T327</f>
        <v>0</v>
      </c>
      <c r="AE327" s="125">
        <f>-'Inversión 1 financiada'!U327</f>
        <v>0</v>
      </c>
      <c r="AF327" s="125">
        <f>-'Inversión 1 financiada'!V327</f>
        <v>0</v>
      </c>
      <c r="AG327" s="125">
        <f>-'Inversión 1 financiada'!W327</f>
        <v>0</v>
      </c>
      <c r="AH327" s="125">
        <f>-'Inversión 1 financiada'!X327</f>
        <v>0</v>
      </c>
      <c r="AI327" s="125">
        <f>-'Inversión 1 financiada'!Y327</f>
        <v>0</v>
      </c>
      <c r="AJ327" s="125">
        <f>-'Inversión 1 financiada'!Z327</f>
        <v>0</v>
      </c>
      <c r="AK327" s="125">
        <f>-'Inversión 1 financiada'!AA327</f>
        <v>0</v>
      </c>
      <c r="AL327" s="125">
        <f>-'Inversión 1 financiada'!AB327</f>
        <v>0</v>
      </c>
      <c r="AM327" s="125">
        <f>-'Inversión 1 financiada'!AC327</f>
        <v>0</v>
      </c>
      <c r="AN327" s="125">
        <f>-'Inversión 1 financiada'!AD327</f>
        <v>0</v>
      </c>
      <c r="AO327" s="125">
        <f>-'Inversión 1 financiada'!AE327</f>
        <v>0</v>
      </c>
      <c r="AP327" s="125">
        <f>-'Inversión 1 financiada'!AF327</f>
        <v>0</v>
      </c>
      <c r="AQ327" s="125">
        <f>-'Inversión 1 financiada'!AG327</f>
        <v>0</v>
      </c>
      <c r="AR327" s="125">
        <f>-'Inversión 1 financiada'!AH327</f>
        <v>0</v>
      </c>
      <c r="AS327" s="125">
        <f>-'Inversión 1 financiada'!AI327</f>
        <v>0</v>
      </c>
      <c r="AT327" s="125">
        <f>-'Inversión 1 financiada'!AJ327</f>
        <v>0</v>
      </c>
      <c r="AU327" s="125">
        <f>-'Inversión 1 financiada'!AK327</f>
        <v>0</v>
      </c>
      <c r="AV327" s="125">
        <f>-'Inversión 1 financiada'!AL327</f>
        <v>0</v>
      </c>
      <c r="AW327" s="125">
        <f>-'Inversión 1 financiada'!AM327</f>
        <v>0</v>
      </c>
      <c r="AX327" s="125">
        <f>-'Inversión 1 financiada'!AN327</f>
        <v>0</v>
      </c>
      <c r="AY327" s="125">
        <f>-'Inversión 1 financiada'!AO327</f>
        <v>0</v>
      </c>
      <c r="AZ327" s="125">
        <f>-'Inversión 1 financiada'!AP327</f>
        <v>0</v>
      </c>
      <c r="BA327" s="125">
        <f>-'Inversión 1 financiada'!AQ327</f>
        <v>0</v>
      </c>
      <c r="BB327" s="125">
        <f>-'Inversión 1 financiada'!AR327</f>
        <v>0</v>
      </c>
      <c r="BC327" s="125">
        <f>-'Inversión 1 financiada'!AS327</f>
        <v>0</v>
      </c>
      <c r="BD327" s="125">
        <f>-'Inversión 1 financiada'!AT327</f>
        <v>0</v>
      </c>
      <c r="BE327" s="125">
        <f>-'Inversión 1 financiada'!AU327</f>
        <v>0</v>
      </c>
      <c r="BF327" s="125">
        <f>-'Inversión 1 financiada'!AV327</f>
        <v>0</v>
      </c>
      <c r="BG327" s="125">
        <f>-'Inversión 1 financiada'!AW327</f>
        <v>0</v>
      </c>
      <c r="BH327" s="125">
        <f>-'Inversión 1 financiada'!AX327</f>
        <v>0</v>
      </c>
      <c r="BI327" s="125">
        <f>-'Inversión 1 financiada'!AY327</f>
        <v>0</v>
      </c>
      <c r="BJ327" s="125">
        <f>-'Inversión 1 financiada'!AZ327</f>
        <v>0</v>
      </c>
      <c r="BK327" s="125">
        <f>-'Inversión 1 financiada'!BA327</f>
        <v>0</v>
      </c>
      <c r="BL327" s="125">
        <f>-'Inversión 1 financiada'!BB327</f>
        <v>0</v>
      </c>
      <c r="BM327" s="125">
        <f>-'Inversión 1 financiada'!BC327</f>
        <v>0</v>
      </c>
      <c r="BN327" s="125">
        <f>-'Inversión 1 financiada'!BD327</f>
        <v>0</v>
      </c>
      <c r="BO327" s="125">
        <f>-'Inversión 1 financiada'!BE327</f>
        <v>0</v>
      </c>
      <c r="BP327" s="125">
        <f>-'Inversión 1 financiada'!BF327</f>
        <v>0</v>
      </c>
      <c r="BQ327" s="125">
        <f>-'Inversión 1 financiada'!BG327</f>
        <v>0</v>
      </c>
      <c r="BR327" s="125">
        <f>-'Inversión 1 financiada'!BH327</f>
        <v>0</v>
      </c>
    </row>
    <row r="328" spans="2:70" x14ac:dyDescent="0.25">
      <c r="B328" s="59" t="s">
        <v>696</v>
      </c>
      <c r="C328" s="62" t="str">
        <f>+VLOOKUP(B328,'resumen UCAP'!$A$5:$O$329,2,0)</f>
        <v>Medidor telegestion</v>
      </c>
      <c r="D328" s="63"/>
      <c r="E328" s="63" t="str">
        <f>+VLOOKUP(B328,'resumen UCAP'!$A$5:$O$329,3,0)</f>
        <v>Un</v>
      </c>
      <c r="F328" s="64">
        <f>+VLOOKUP(B328,'resumen UCAP'!$A$5:$O$329,15,0)</f>
        <v>3260000</v>
      </c>
      <c r="G328" s="61">
        <v>2</v>
      </c>
      <c r="H328" s="125"/>
      <c r="I328" s="125"/>
      <c r="J328" s="125"/>
      <c r="K328" s="125"/>
      <c r="L328" s="125"/>
      <c r="M328" s="125"/>
      <c r="N328" s="125"/>
      <c r="O328" s="125"/>
      <c r="P328" s="125"/>
      <c r="Q328" s="125"/>
      <c r="R328" s="125">
        <f>-'Inversión 1 financiada'!H328</f>
        <v>0</v>
      </c>
      <c r="S328" s="125">
        <f>-'Inversión 1 financiada'!I328</f>
        <v>0</v>
      </c>
      <c r="T328" s="125">
        <f>-'Inversión 1 financiada'!J328</f>
        <v>0</v>
      </c>
      <c r="U328" s="125">
        <f>-'Inversión 1 financiada'!K328</f>
        <v>0</v>
      </c>
      <c r="V328" s="125">
        <f>-'Inversión 1 financiada'!L328</f>
        <v>0</v>
      </c>
      <c r="W328" s="125">
        <f>-'Inversión 1 financiada'!M328</f>
        <v>0</v>
      </c>
      <c r="X328" s="125">
        <f>-'Inversión 1 financiada'!N328</f>
        <v>0</v>
      </c>
      <c r="Y328" s="125">
        <f>-'Inversión 1 financiada'!O328</f>
        <v>0</v>
      </c>
      <c r="Z328" s="125">
        <f>-'Inversión 1 financiada'!P328</f>
        <v>0</v>
      </c>
      <c r="AA328" s="125">
        <f>-'Inversión 1 financiada'!Q328</f>
        <v>0</v>
      </c>
      <c r="AB328" s="125">
        <f>-'Inversión 1 financiada'!R328</f>
        <v>0</v>
      </c>
      <c r="AC328" s="125">
        <f>-'Inversión 1 financiada'!S328</f>
        <v>0</v>
      </c>
      <c r="AD328" s="125">
        <f>-'Inversión 1 financiada'!T328</f>
        <v>0</v>
      </c>
      <c r="AE328" s="125">
        <f>-'Inversión 1 financiada'!U328</f>
        <v>0</v>
      </c>
      <c r="AF328" s="125">
        <f>-'Inversión 1 financiada'!V328</f>
        <v>0</v>
      </c>
      <c r="AG328" s="125">
        <f>-'Inversión 1 financiada'!W328</f>
        <v>0</v>
      </c>
      <c r="AH328" s="125">
        <f>-'Inversión 1 financiada'!X328</f>
        <v>0</v>
      </c>
      <c r="AI328" s="125">
        <f>-'Inversión 1 financiada'!Y328</f>
        <v>0</v>
      </c>
      <c r="AJ328" s="125">
        <f>-'Inversión 1 financiada'!Z328</f>
        <v>0</v>
      </c>
      <c r="AK328" s="125">
        <f>-'Inversión 1 financiada'!AA328</f>
        <v>0</v>
      </c>
      <c r="AL328" s="125">
        <f>-'Inversión 1 financiada'!AB328</f>
        <v>0</v>
      </c>
      <c r="AM328" s="125">
        <f>-'Inversión 1 financiada'!AC328</f>
        <v>0</v>
      </c>
      <c r="AN328" s="125">
        <f>-'Inversión 1 financiada'!AD328</f>
        <v>0</v>
      </c>
      <c r="AO328" s="125">
        <f>-'Inversión 1 financiada'!AE328</f>
        <v>0</v>
      </c>
      <c r="AP328" s="125">
        <f>-'Inversión 1 financiada'!AF328</f>
        <v>0</v>
      </c>
      <c r="AQ328" s="125">
        <f>-'Inversión 1 financiada'!AG328</f>
        <v>0</v>
      </c>
      <c r="AR328" s="125">
        <f>-'Inversión 1 financiada'!AH328</f>
        <v>0</v>
      </c>
      <c r="AS328" s="125">
        <f>-'Inversión 1 financiada'!AI328</f>
        <v>0</v>
      </c>
      <c r="AT328" s="125">
        <f>-'Inversión 1 financiada'!AJ328</f>
        <v>0</v>
      </c>
      <c r="AU328" s="125">
        <f>-'Inversión 1 financiada'!AK328</f>
        <v>0</v>
      </c>
      <c r="AV328" s="125">
        <f>-'Inversión 1 financiada'!AL328</f>
        <v>0</v>
      </c>
      <c r="AW328" s="125">
        <f>-'Inversión 1 financiada'!AM328</f>
        <v>0</v>
      </c>
      <c r="AX328" s="125">
        <f>-'Inversión 1 financiada'!AN328</f>
        <v>0</v>
      </c>
      <c r="AY328" s="125">
        <f>-'Inversión 1 financiada'!AO328</f>
        <v>0</v>
      </c>
      <c r="AZ328" s="125">
        <f>-'Inversión 1 financiada'!AP328</f>
        <v>0</v>
      </c>
      <c r="BA328" s="125">
        <f>-'Inversión 1 financiada'!AQ328</f>
        <v>0</v>
      </c>
      <c r="BB328" s="125">
        <f>-'Inversión 1 financiada'!AR328</f>
        <v>0</v>
      </c>
      <c r="BC328" s="125">
        <f>-'Inversión 1 financiada'!AS328</f>
        <v>0</v>
      </c>
      <c r="BD328" s="125">
        <f>-'Inversión 1 financiada'!AT328</f>
        <v>0</v>
      </c>
      <c r="BE328" s="125">
        <f>-'Inversión 1 financiada'!AU328</f>
        <v>0</v>
      </c>
      <c r="BF328" s="125">
        <f>-'Inversión 1 financiada'!AV328</f>
        <v>0</v>
      </c>
      <c r="BG328" s="125">
        <f>-'Inversión 1 financiada'!AW328</f>
        <v>0</v>
      </c>
      <c r="BH328" s="125">
        <f>-'Inversión 1 financiada'!AX328</f>
        <v>0</v>
      </c>
      <c r="BI328" s="125">
        <f>-'Inversión 1 financiada'!AY328</f>
        <v>0</v>
      </c>
      <c r="BJ328" s="125">
        <f>-'Inversión 1 financiada'!AZ328</f>
        <v>0</v>
      </c>
      <c r="BK328" s="125">
        <f>-'Inversión 1 financiada'!BA328</f>
        <v>0</v>
      </c>
      <c r="BL328" s="125">
        <f>-'Inversión 1 financiada'!BB328</f>
        <v>0</v>
      </c>
      <c r="BM328" s="125">
        <f>-'Inversión 1 financiada'!BC328</f>
        <v>0</v>
      </c>
      <c r="BN328" s="125">
        <f>-'Inversión 1 financiada'!BD328</f>
        <v>0</v>
      </c>
      <c r="BO328" s="125">
        <f>-'Inversión 1 financiada'!BE328</f>
        <v>0</v>
      </c>
      <c r="BP328" s="125">
        <f>-'Inversión 1 financiada'!BF328</f>
        <v>0</v>
      </c>
      <c r="BQ328" s="125">
        <f>-'Inversión 1 financiada'!BG328</f>
        <v>0</v>
      </c>
      <c r="BR328" s="125">
        <f>-'Inversión 1 financiada'!BH328</f>
        <v>0</v>
      </c>
    </row>
    <row r="329" spans="2:70" x14ac:dyDescent="0.25">
      <c r="B329" s="59"/>
      <c r="C329" s="127" t="s">
        <v>289</v>
      </c>
      <c r="D329" s="60"/>
      <c r="E329" s="59"/>
      <c r="F329" s="61"/>
      <c r="G329" s="129">
        <f>+SUM(G327:G328)</f>
        <v>51</v>
      </c>
      <c r="H329" s="129">
        <f t="shared" ref="H329:AK329" si="69">+SUM(H327:H328)</f>
        <v>0</v>
      </c>
      <c r="I329" s="129">
        <f t="shared" si="69"/>
        <v>0</v>
      </c>
      <c r="J329" s="129">
        <f t="shared" si="69"/>
        <v>0</v>
      </c>
      <c r="K329" s="129">
        <f t="shared" si="69"/>
        <v>0</v>
      </c>
      <c r="L329" s="129">
        <f t="shared" si="69"/>
        <v>0</v>
      </c>
      <c r="M329" s="129">
        <f t="shared" si="69"/>
        <v>0</v>
      </c>
      <c r="N329" s="129">
        <f t="shared" si="69"/>
        <v>0</v>
      </c>
      <c r="O329" s="129">
        <f t="shared" si="69"/>
        <v>0</v>
      </c>
      <c r="P329" s="129">
        <f t="shared" si="69"/>
        <v>0</v>
      </c>
      <c r="Q329" s="129">
        <f t="shared" si="69"/>
        <v>0</v>
      </c>
      <c r="R329" s="129">
        <f t="shared" si="69"/>
        <v>0</v>
      </c>
      <c r="S329" s="129">
        <f t="shared" si="69"/>
        <v>0</v>
      </c>
      <c r="T329" s="129">
        <f t="shared" si="69"/>
        <v>0</v>
      </c>
      <c r="U329" s="129">
        <f t="shared" si="69"/>
        <v>0</v>
      </c>
      <c r="V329" s="129">
        <f t="shared" si="69"/>
        <v>0</v>
      </c>
      <c r="W329" s="129">
        <f t="shared" si="69"/>
        <v>0</v>
      </c>
      <c r="X329" s="129">
        <f t="shared" si="69"/>
        <v>0</v>
      </c>
      <c r="Y329" s="129">
        <f t="shared" si="69"/>
        <v>0</v>
      </c>
      <c r="Z329" s="129">
        <f t="shared" si="69"/>
        <v>0</v>
      </c>
      <c r="AA329" s="129">
        <f t="shared" si="69"/>
        <v>0</v>
      </c>
      <c r="AB329" s="129">
        <f t="shared" si="69"/>
        <v>0</v>
      </c>
      <c r="AC329" s="129">
        <f t="shared" si="69"/>
        <v>0</v>
      </c>
      <c r="AD329" s="129">
        <f t="shared" si="69"/>
        <v>0</v>
      </c>
      <c r="AE329" s="129">
        <f t="shared" si="69"/>
        <v>0</v>
      </c>
      <c r="AF329" s="129">
        <f t="shared" si="69"/>
        <v>0</v>
      </c>
      <c r="AG329" s="129">
        <f t="shared" si="69"/>
        <v>0</v>
      </c>
      <c r="AH329" s="129">
        <f t="shared" si="69"/>
        <v>0</v>
      </c>
      <c r="AI329" s="129">
        <f t="shared" si="69"/>
        <v>0</v>
      </c>
      <c r="AJ329" s="129">
        <f t="shared" si="69"/>
        <v>0</v>
      </c>
      <c r="AK329" s="129">
        <f t="shared" si="69"/>
        <v>0</v>
      </c>
      <c r="AL329" s="129">
        <f t="shared" ref="AL329:BQ329" si="70">+SUM(AL327:AL328)</f>
        <v>0</v>
      </c>
      <c r="AM329" s="129">
        <f t="shared" si="70"/>
        <v>0</v>
      </c>
      <c r="AN329" s="129">
        <f t="shared" si="70"/>
        <v>0</v>
      </c>
      <c r="AO329" s="129">
        <f t="shared" si="70"/>
        <v>0</v>
      </c>
      <c r="AP329" s="129">
        <f t="shared" si="70"/>
        <v>0</v>
      </c>
      <c r="AQ329" s="129">
        <f t="shared" si="70"/>
        <v>0</v>
      </c>
      <c r="AR329" s="129">
        <f t="shared" si="70"/>
        <v>0</v>
      </c>
      <c r="AS329" s="129">
        <f t="shared" si="70"/>
        <v>0</v>
      </c>
      <c r="AT329" s="129">
        <f t="shared" si="70"/>
        <v>0</v>
      </c>
      <c r="AU329" s="129">
        <f t="shared" si="70"/>
        <v>0</v>
      </c>
      <c r="AV329" s="129">
        <f t="shared" si="70"/>
        <v>0</v>
      </c>
      <c r="AW329" s="129">
        <f t="shared" si="70"/>
        <v>0</v>
      </c>
      <c r="AX329" s="129">
        <f t="shared" si="70"/>
        <v>0</v>
      </c>
      <c r="AY329" s="129">
        <f t="shared" si="70"/>
        <v>0</v>
      </c>
      <c r="AZ329" s="129">
        <f t="shared" si="70"/>
        <v>0</v>
      </c>
      <c r="BA329" s="129">
        <f t="shared" si="70"/>
        <v>0</v>
      </c>
      <c r="BB329" s="129">
        <f t="shared" si="70"/>
        <v>0</v>
      </c>
      <c r="BC329" s="129">
        <f t="shared" si="70"/>
        <v>0</v>
      </c>
      <c r="BD329" s="129">
        <f t="shared" si="70"/>
        <v>0</v>
      </c>
      <c r="BE329" s="129">
        <f t="shared" si="70"/>
        <v>0</v>
      </c>
      <c r="BF329" s="129">
        <f t="shared" si="70"/>
        <v>0</v>
      </c>
      <c r="BG329" s="129">
        <f t="shared" si="70"/>
        <v>0</v>
      </c>
      <c r="BH329" s="129">
        <f t="shared" si="70"/>
        <v>0</v>
      </c>
      <c r="BI329" s="129">
        <f t="shared" si="70"/>
        <v>0</v>
      </c>
      <c r="BJ329" s="129">
        <f t="shared" si="70"/>
        <v>0</v>
      </c>
      <c r="BK329" s="129">
        <f t="shared" si="70"/>
        <v>0</v>
      </c>
      <c r="BL329" s="129">
        <f t="shared" si="70"/>
        <v>0</v>
      </c>
      <c r="BM329" s="129">
        <f t="shared" si="70"/>
        <v>0</v>
      </c>
      <c r="BN329" s="129">
        <f t="shared" si="70"/>
        <v>0</v>
      </c>
      <c r="BO329" s="129">
        <f t="shared" si="70"/>
        <v>0</v>
      </c>
      <c r="BP329" s="129">
        <f t="shared" si="70"/>
        <v>0</v>
      </c>
      <c r="BQ329" s="129">
        <f t="shared" si="70"/>
        <v>0</v>
      </c>
      <c r="BR329" s="129">
        <f t="shared" ref="BR329" si="71">+SUM(BR327:BR328)</f>
        <v>0</v>
      </c>
    </row>
    <row r="330" spans="2:70" x14ac:dyDescent="0.25">
      <c r="B330" s="59"/>
      <c r="C330" s="126" t="s">
        <v>441</v>
      </c>
      <c r="D330" s="60"/>
      <c r="E330" s="59"/>
      <c r="F330" s="61"/>
      <c r="G330" s="129">
        <f>+SUMPRODUCT($F$327:$F$328,G327:G328)</f>
        <v>25120000</v>
      </c>
      <c r="H330" s="129">
        <f t="shared" ref="H330:AK330" si="72">+SUMPRODUCT($F$327:$F$328,H327:H328)</f>
        <v>0</v>
      </c>
      <c r="I330" s="129">
        <f t="shared" si="72"/>
        <v>0</v>
      </c>
      <c r="J330" s="129">
        <f t="shared" si="72"/>
        <v>0</v>
      </c>
      <c r="K330" s="129">
        <f t="shared" si="72"/>
        <v>0</v>
      </c>
      <c r="L330" s="129">
        <f t="shared" si="72"/>
        <v>0</v>
      </c>
      <c r="M330" s="129">
        <f t="shared" si="72"/>
        <v>0</v>
      </c>
      <c r="N330" s="129">
        <f t="shared" si="72"/>
        <v>0</v>
      </c>
      <c r="O330" s="129">
        <f t="shared" si="72"/>
        <v>0</v>
      </c>
      <c r="P330" s="129">
        <f t="shared" si="72"/>
        <v>0</v>
      </c>
      <c r="Q330" s="129">
        <f t="shared" si="72"/>
        <v>0</v>
      </c>
      <c r="R330" s="129">
        <f t="shared" si="72"/>
        <v>0</v>
      </c>
      <c r="S330" s="129">
        <f t="shared" si="72"/>
        <v>0</v>
      </c>
      <c r="T330" s="129">
        <f t="shared" si="72"/>
        <v>0</v>
      </c>
      <c r="U330" s="129">
        <f t="shared" si="72"/>
        <v>0</v>
      </c>
      <c r="V330" s="129">
        <f t="shared" si="72"/>
        <v>0</v>
      </c>
      <c r="W330" s="129">
        <f t="shared" si="72"/>
        <v>0</v>
      </c>
      <c r="X330" s="129">
        <f t="shared" si="72"/>
        <v>0</v>
      </c>
      <c r="Y330" s="129">
        <f t="shared" si="72"/>
        <v>0</v>
      </c>
      <c r="Z330" s="129">
        <f t="shared" si="72"/>
        <v>0</v>
      </c>
      <c r="AA330" s="129">
        <f t="shared" si="72"/>
        <v>0</v>
      </c>
      <c r="AB330" s="129">
        <f t="shared" si="72"/>
        <v>0</v>
      </c>
      <c r="AC330" s="129">
        <f t="shared" si="72"/>
        <v>0</v>
      </c>
      <c r="AD330" s="129">
        <f t="shared" si="72"/>
        <v>0</v>
      </c>
      <c r="AE330" s="129">
        <f t="shared" si="72"/>
        <v>0</v>
      </c>
      <c r="AF330" s="129">
        <f t="shared" si="72"/>
        <v>0</v>
      </c>
      <c r="AG330" s="129">
        <f t="shared" si="72"/>
        <v>0</v>
      </c>
      <c r="AH330" s="129">
        <f t="shared" si="72"/>
        <v>0</v>
      </c>
      <c r="AI330" s="129">
        <f t="shared" si="72"/>
        <v>0</v>
      </c>
      <c r="AJ330" s="129">
        <f t="shared" si="72"/>
        <v>0</v>
      </c>
      <c r="AK330" s="129">
        <f t="shared" si="72"/>
        <v>0</v>
      </c>
      <c r="AL330" s="129">
        <f t="shared" ref="AL330:BQ330" si="73">+SUMPRODUCT($F$327:$F$328,AL327:AL328)</f>
        <v>0</v>
      </c>
      <c r="AM330" s="129">
        <f t="shared" si="73"/>
        <v>0</v>
      </c>
      <c r="AN330" s="129">
        <f t="shared" si="73"/>
        <v>0</v>
      </c>
      <c r="AO330" s="129">
        <f t="shared" si="73"/>
        <v>0</v>
      </c>
      <c r="AP330" s="129">
        <f t="shared" si="73"/>
        <v>0</v>
      </c>
      <c r="AQ330" s="129">
        <f t="shared" si="73"/>
        <v>0</v>
      </c>
      <c r="AR330" s="129">
        <f t="shared" si="73"/>
        <v>0</v>
      </c>
      <c r="AS330" s="129">
        <f t="shared" si="73"/>
        <v>0</v>
      </c>
      <c r="AT330" s="129">
        <f t="shared" si="73"/>
        <v>0</v>
      </c>
      <c r="AU330" s="129">
        <f t="shared" si="73"/>
        <v>0</v>
      </c>
      <c r="AV330" s="129">
        <f t="shared" si="73"/>
        <v>0</v>
      </c>
      <c r="AW330" s="129">
        <f t="shared" si="73"/>
        <v>0</v>
      </c>
      <c r="AX330" s="129">
        <f t="shared" si="73"/>
        <v>0</v>
      </c>
      <c r="AY330" s="129">
        <f t="shared" si="73"/>
        <v>0</v>
      </c>
      <c r="AZ330" s="129">
        <f t="shared" si="73"/>
        <v>0</v>
      </c>
      <c r="BA330" s="129">
        <f t="shared" si="73"/>
        <v>0</v>
      </c>
      <c r="BB330" s="129">
        <f t="shared" si="73"/>
        <v>0</v>
      </c>
      <c r="BC330" s="129">
        <f t="shared" si="73"/>
        <v>0</v>
      </c>
      <c r="BD330" s="129">
        <f t="shared" si="73"/>
        <v>0</v>
      </c>
      <c r="BE330" s="129">
        <f t="shared" si="73"/>
        <v>0</v>
      </c>
      <c r="BF330" s="129">
        <f t="shared" si="73"/>
        <v>0</v>
      </c>
      <c r="BG330" s="129">
        <f t="shared" si="73"/>
        <v>0</v>
      </c>
      <c r="BH330" s="129">
        <f t="shared" si="73"/>
        <v>0</v>
      </c>
      <c r="BI330" s="129">
        <f t="shared" si="73"/>
        <v>0</v>
      </c>
      <c r="BJ330" s="129">
        <f t="shared" si="73"/>
        <v>0</v>
      </c>
      <c r="BK330" s="129">
        <f t="shared" si="73"/>
        <v>0</v>
      </c>
      <c r="BL330" s="129">
        <f t="shared" si="73"/>
        <v>0</v>
      </c>
      <c r="BM330" s="129">
        <f t="shared" si="73"/>
        <v>0</v>
      </c>
      <c r="BN330" s="129">
        <f t="shared" si="73"/>
        <v>0</v>
      </c>
      <c r="BO330" s="129">
        <f t="shared" si="73"/>
        <v>0</v>
      </c>
      <c r="BP330" s="129">
        <f t="shared" si="73"/>
        <v>0</v>
      </c>
      <c r="BQ330" s="129">
        <f t="shared" si="73"/>
        <v>0</v>
      </c>
      <c r="BR330" s="129">
        <f t="shared" ref="BR330" si="74">+SUMPRODUCT($F$327:$F$328,BR327:BR328)</f>
        <v>0</v>
      </c>
    </row>
    <row r="331" spans="2:70" x14ac:dyDescent="0.25">
      <c r="B331" s="59"/>
      <c r="C331" s="126"/>
      <c r="D331" s="60"/>
      <c r="E331" s="59"/>
      <c r="F331" s="61"/>
      <c r="G331" s="129"/>
      <c r="H331" s="61"/>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row>
    <row r="332" spans="2:70" x14ac:dyDescent="0.25">
      <c r="B332" s="59"/>
      <c r="C332" s="59"/>
      <c r="D332" s="60"/>
      <c r="E332" s="59"/>
      <c r="F332" s="61"/>
      <c r="G332" s="61"/>
      <c r="H332" s="61"/>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row>
    <row r="333" spans="2:70" x14ac:dyDescent="0.25">
      <c r="B333" s="59"/>
      <c r="C333" s="59"/>
      <c r="D333" s="60"/>
      <c r="E333" s="59"/>
      <c r="F333" s="61"/>
      <c r="G333" s="61"/>
      <c r="H333" s="61"/>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row>
    <row r="334" spans="2:70" x14ac:dyDescent="0.25">
      <c r="B334" s="59"/>
      <c r="C334" s="59"/>
      <c r="D334" s="60"/>
      <c r="E334" s="59"/>
      <c r="F334" s="61"/>
      <c r="G334" s="61"/>
      <c r="H334" s="61"/>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row>
    <row r="335" spans="2:70" x14ac:dyDescent="0.25">
      <c r="B335" s="58"/>
      <c r="C335" s="130" t="str">
        <f>+Inventario!C335</f>
        <v xml:space="preserve">SISTEMA DE TELEGESTIÓN </v>
      </c>
      <c r="D335" s="131"/>
      <c r="E335" s="58"/>
      <c r="F335" s="132"/>
      <c r="G335" s="132"/>
      <c r="H335" s="132"/>
      <c r="I335" s="58"/>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row>
    <row r="336" spans="2:70"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125"/>
      <c r="I336" s="125"/>
      <c r="J336" s="125"/>
      <c r="K336" s="125"/>
      <c r="L336" s="125"/>
      <c r="M336" s="125"/>
      <c r="N336" s="125"/>
      <c r="O336" s="125"/>
      <c r="P336" s="125"/>
      <c r="Q336" s="125"/>
      <c r="R336" s="125"/>
      <c r="S336" s="125"/>
      <c r="T336" s="125"/>
      <c r="U336" s="125"/>
      <c r="V336" s="125"/>
      <c r="W336" s="125">
        <f>-'Inversión 1 financiada'!H336</f>
        <v>0</v>
      </c>
      <c r="X336" s="125">
        <f>-'Inversión 1 financiada'!I336</f>
        <v>0</v>
      </c>
      <c r="Y336" s="125">
        <f>-'Inversión 1 financiada'!J336</f>
        <v>0</v>
      </c>
      <c r="Z336" s="125">
        <f>-'Inversión 1 financiada'!K336</f>
        <v>0</v>
      </c>
      <c r="AA336" s="125">
        <f>-'Inversión 1 financiada'!L336</f>
        <v>0</v>
      </c>
      <c r="AB336" s="125">
        <f>-'Inversión 1 financiada'!M336</f>
        <v>0</v>
      </c>
      <c r="AC336" s="125">
        <f>-'Inversión 1 financiada'!N336</f>
        <v>0</v>
      </c>
      <c r="AD336" s="125">
        <f>-'Inversión 1 financiada'!O336</f>
        <v>0</v>
      </c>
      <c r="AE336" s="125">
        <f>-'Inversión 1 financiada'!P336</f>
        <v>0</v>
      </c>
      <c r="AF336" s="125">
        <f>-'Inversión 1 financiada'!Q336</f>
        <v>0</v>
      </c>
      <c r="AG336" s="125">
        <f>-'Inversión 1 financiada'!R336</f>
        <v>0</v>
      </c>
      <c r="AH336" s="125">
        <f>-'Inversión 1 financiada'!S336</f>
        <v>0</v>
      </c>
      <c r="AI336" s="125">
        <f>-'Inversión 1 financiada'!T336</f>
        <v>0</v>
      </c>
      <c r="AJ336" s="125">
        <f>-'Inversión 1 financiada'!U336</f>
        <v>0</v>
      </c>
      <c r="AK336" s="125">
        <f>-'Inversión 1 financiada'!V336</f>
        <v>0</v>
      </c>
      <c r="AL336" s="125">
        <f>-'Inversión 1 financiada'!W336</f>
        <v>0</v>
      </c>
      <c r="AM336" s="125">
        <f>-'Inversión 1 financiada'!X336</f>
        <v>0</v>
      </c>
      <c r="AN336" s="125">
        <f>-'Inversión 1 financiada'!Y336</f>
        <v>0</v>
      </c>
      <c r="AO336" s="125">
        <f>-'Inversión 1 financiada'!Z336</f>
        <v>0</v>
      </c>
      <c r="AP336" s="125">
        <f>-'Inversión 1 financiada'!AA336</f>
        <v>0</v>
      </c>
      <c r="AQ336" s="125">
        <f>-'Inversión 1 financiada'!AB336</f>
        <v>0</v>
      </c>
      <c r="AR336" s="125">
        <f>-'Inversión 1 financiada'!AC336</f>
        <v>0</v>
      </c>
      <c r="AS336" s="125">
        <f>-'Inversión 1 financiada'!AD336</f>
        <v>0</v>
      </c>
      <c r="AT336" s="125">
        <f>-'Inversión 1 financiada'!AE336</f>
        <v>0</v>
      </c>
      <c r="AU336" s="125">
        <f>-'Inversión 1 financiada'!AF336</f>
        <v>0</v>
      </c>
      <c r="AV336" s="125">
        <f>-'Inversión 1 financiada'!AG336</f>
        <v>0</v>
      </c>
      <c r="AW336" s="125">
        <f>-'Inversión 1 financiada'!AH336</f>
        <v>0</v>
      </c>
      <c r="AX336" s="125">
        <f>-'Inversión 1 financiada'!AI336</f>
        <v>0</v>
      </c>
      <c r="AY336" s="125">
        <f>-'Inversión 1 financiada'!AJ336</f>
        <v>0</v>
      </c>
      <c r="AZ336" s="125">
        <f>-'Inversión 1 financiada'!AK336</f>
        <v>0</v>
      </c>
      <c r="BA336" s="125">
        <f>-'Inversión 1 financiada'!AL336</f>
        <v>0</v>
      </c>
      <c r="BB336" s="125">
        <f>-'Inversión 1 financiada'!AM336</f>
        <v>0</v>
      </c>
      <c r="BC336" s="125">
        <f>-'Inversión 1 financiada'!AN336</f>
        <v>0</v>
      </c>
      <c r="BD336" s="125">
        <f>-'Inversión 1 financiada'!AO336</f>
        <v>0</v>
      </c>
      <c r="BE336" s="125">
        <f>-'Inversión 1 financiada'!AP336</f>
        <v>0</v>
      </c>
      <c r="BF336" s="125">
        <f>-'Inversión 1 financiada'!AQ336</f>
        <v>0</v>
      </c>
      <c r="BG336" s="125">
        <f>-'Inversión 1 financiada'!AR336</f>
        <v>0</v>
      </c>
      <c r="BH336" s="125">
        <f>-'Inversión 1 financiada'!AS336</f>
        <v>0</v>
      </c>
      <c r="BI336" s="125">
        <f>-'Inversión 1 financiada'!AT336</f>
        <v>0</v>
      </c>
      <c r="BJ336" s="125">
        <f>-'Inversión 1 financiada'!AU336</f>
        <v>0</v>
      </c>
      <c r="BK336" s="125">
        <f>-'Inversión 1 financiada'!AV336</f>
        <v>0</v>
      </c>
      <c r="BL336" s="125">
        <f>-'Inversión 1 financiada'!AW336</f>
        <v>0</v>
      </c>
      <c r="BM336" s="125">
        <f>-'Inversión 1 financiada'!AX336</f>
        <v>0</v>
      </c>
      <c r="BN336" s="125">
        <f>-'Inversión 1 financiada'!AY336</f>
        <v>0</v>
      </c>
      <c r="BO336" s="125">
        <f>-'Inversión 1 financiada'!AZ336</f>
        <v>0</v>
      </c>
      <c r="BP336" s="125">
        <f>-'Inversión 1 financiada'!BA336</f>
        <v>0</v>
      </c>
      <c r="BQ336" s="125">
        <f>-'Inversión 1 financiada'!BB336</f>
        <v>0</v>
      </c>
      <c r="BR336" s="125">
        <f>-'Inversión 1 financiada'!BC336</f>
        <v>0</v>
      </c>
    </row>
    <row r="337" spans="1:70" x14ac:dyDescent="0.25">
      <c r="B337" s="59"/>
      <c r="C337" s="59"/>
      <c r="D337" s="60"/>
      <c r="E337" s="59"/>
      <c r="F337" s="61"/>
      <c r="G337" s="61"/>
      <c r="H337" s="61"/>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row>
    <row r="338" spans="1:70" s="121" customFormat="1" x14ac:dyDescent="0.25">
      <c r="A338" s="57"/>
      <c r="B338" s="59"/>
      <c r="C338" s="127" t="s">
        <v>289</v>
      </c>
      <c r="D338" s="60"/>
      <c r="E338" s="59"/>
      <c r="F338" s="61"/>
      <c r="G338" s="129">
        <f>+SUM(G336:G337)</f>
        <v>0</v>
      </c>
      <c r="H338" s="129">
        <f t="shared" ref="H338:AK338" si="75">+SUM(H336:H337)</f>
        <v>0</v>
      </c>
      <c r="I338" s="129">
        <f t="shared" si="75"/>
        <v>0</v>
      </c>
      <c r="J338" s="129">
        <f t="shared" si="75"/>
        <v>0</v>
      </c>
      <c r="K338" s="129">
        <f t="shared" si="75"/>
        <v>0</v>
      </c>
      <c r="L338" s="129">
        <f t="shared" si="75"/>
        <v>0</v>
      </c>
      <c r="M338" s="129">
        <f t="shared" si="75"/>
        <v>0</v>
      </c>
      <c r="N338" s="129">
        <f t="shared" si="75"/>
        <v>0</v>
      </c>
      <c r="O338" s="129">
        <f t="shared" si="75"/>
        <v>0</v>
      </c>
      <c r="P338" s="129">
        <f t="shared" si="75"/>
        <v>0</v>
      </c>
      <c r="Q338" s="129">
        <f t="shared" si="75"/>
        <v>0</v>
      </c>
      <c r="R338" s="129">
        <f t="shared" si="75"/>
        <v>0</v>
      </c>
      <c r="S338" s="129">
        <f t="shared" si="75"/>
        <v>0</v>
      </c>
      <c r="T338" s="129">
        <f t="shared" si="75"/>
        <v>0</v>
      </c>
      <c r="U338" s="129">
        <f t="shared" si="75"/>
        <v>0</v>
      </c>
      <c r="V338" s="129">
        <f t="shared" si="75"/>
        <v>0</v>
      </c>
      <c r="W338" s="129">
        <f t="shared" si="75"/>
        <v>0</v>
      </c>
      <c r="X338" s="129">
        <f t="shared" si="75"/>
        <v>0</v>
      </c>
      <c r="Y338" s="129">
        <f t="shared" si="75"/>
        <v>0</v>
      </c>
      <c r="Z338" s="129">
        <f t="shared" si="75"/>
        <v>0</v>
      </c>
      <c r="AA338" s="129">
        <f t="shared" si="75"/>
        <v>0</v>
      </c>
      <c r="AB338" s="129">
        <f t="shared" si="75"/>
        <v>0</v>
      </c>
      <c r="AC338" s="129">
        <f t="shared" si="75"/>
        <v>0</v>
      </c>
      <c r="AD338" s="129">
        <f t="shared" si="75"/>
        <v>0</v>
      </c>
      <c r="AE338" s="129">
        <f t="shared" si="75"/>
        <v>0</v>
      </c>
      <c r="AF338" s="129">
        <f t="shared" si="75"/>
        <v>0</v>
      </c>
      <c r="AG338" s="129">
        <f t="shared" si="75"/>
        <v>0</v>
      </c>
      <c r="AH338" s="129">
        <f t="shared" si="75"/>
        <v>0</v>
      </c>
      <c r="AI338" s="129">
        <f t="shared" si="75"/>
        <v>0</v>
      </c>
      <c r="AJ338" s="129">
        <f t="shared" si="75"/>
        <v>0</v>
      </c>
      <c r="AK338" s="129">
        <f t="shared" si="75"/>
        <v>0</v>
      </c>
      <c r="AL338" s="129">
        <f t="shared" ref="AL338:BQ338" si="76">+SUM(AL336:AL337)</f>
        <v>0</v>
      </c>
      <c r="AM338" s="129">
        <f t="shared" si="76"/>
        <v>0</v>
      </c>
      <c r="AN338" s="129">
        <f t="shared" si="76"/>
        <v>0</v>
      </c>
      <c r="AO338" s="129">
        <f t="shared" si="76"/>
        <v>0</v>
      </c>
      <c r="AP338" s="129">
        <f t="shared" si="76"/>
        <v>0</v>
      </c>
      <c r="AQ338" s="129">
        <f t="shared" si="76"/>
        <v>0</v>
      </c>
      <c r="AR338" s="129">
        <f t="shared" si="76"/>
        <v>0</v>
      </c>
      <c r="AS338" s="129">
        <f t="shared" si="76"/>
        <v>0</v>
      </c>
      <c r="AT338" s="129">
        <f t="shared" si="76"/>
        <v>0</v>
      </c>
      <c r="AU338" s="129">
        <f t="shared" si="76"/>
        <v>0</v>
      </c>
      <c r="AV338" s="129">
        <f t="shared" si="76"/>
        <v>0</v>
      </c>
      <c r="AW338" s="129">
        <f t="shared" si="76"/>
        <v>0</v>
      </c>
      <c r="AX338" s="129">
        <f t="shared" si="76"/>
        <v>0</v>
      </c>
      <c r="AY338" s="129">
        <f t="shared" si="76"/>
        <v>0</v>
      </c>
      <c r="AZ338" s="129">
        <f t="shared" si="76"/>
        <v>0</v>
      </c>
      <c r="BA338" s="129">
        <f t="shared" si="76"/>
        <v>0</v>
      </c>
      <c r="BB338" s="129">
        <f t="shared" si="76"/>
        <v>0</v>
      </c>
      <c r="BC338" s="129">
        <f t="shared" si="76"/>
        <v>0</v>
      </c>
      <c r="BD338" s="129">
        <f t="shared" si="76"/>
        <v>0</v>
      </c>
      <c r="BE338" s="129">
        <f t="shared" si="76"/>
        <v>0</v>
      </c>
      <c r="BF338" s="129">
        <f t="shared" si="76"/>
        <v>0</v>
      </c>
      <c r="BG338" s="129">
        <f t="shared" si="76"/>
        <v>0</v>
      </c>
      <c r="BH338" s="129">
        <f t="shared" si="76"/>
        <v>0</v>
      </c>
      <c r="BI338" s="129">
        <f t="shared" si="76"/>
        <v>0</v>
      </c>
      <c r="BJ338" s="129">
        <f t="shared" si="76"/>
        <v>0</v>
      </c>
      <c r="BK338" s="129">
        <f t="shared" si="76"/>
        <v>0</v>
      </c>
      <c r="BL338" s="129">
        <f t="shared" si="76"/>
        <v>0</v>
      </c>
      <c r="BM338" s="129">
        <f t="shared" si="76"/>
        <v>0</v>
      </c>
      <c r="BN338" s="129">
        <f t="shared" si="76"/>
        <v>0</v>
      </c>
      <c r="BO338" s="129">
        <f t="shared" si="76"/>
        <v>0</v>
      </c>
      <c r="BP338" s="129">
        <f t="shared" si="76"/>
        <v>0</v>
      </c>
      <c r="BQ338" s="129">
        <f t="shared" si="76"/>
        <v>0</v>
      </c>
      <c r="BR338" s="129">
        <f t="shared" ref="BR338" si="77">+SUM(BR336:BR337)</f>
        <v>0</v>
      </c>
    </row>
    <row r="339" spans="1:70" s="121" customFormat="1" x14ac:dyDescent="0.25">
      <c r="A339" s="57"/>
      <c r="B339" s="59"/>
      <c r="C339" s="126" t="s">
        <v>441</v>
      </c>
      <c r="D339" s="60"/>
      <c r="E339" s="59"/>
      <c r="F339" s="61"/>
      <c r="G339" s="129">
        <f>+SUMPRODUCT($F$336:$F$337,G336:G337)</f>
        <v>0</v>
      </c>
      <c r="H339" s="129">
        <f t="shared" ref="H339:AK339" si="78">+SUMPRODUCT($F$336:$F$337,H336:H337)</f>
        <v>0</v>
      </c>
      <c r="I339" s="129">
        <f t="shared" si="78"/>
        <v>0</v>
      </c>
      <c r="J339" s="129">
        <f t="shared" si="78"/>
        <v>0</v>
      </c>
      <c r="K339" s="129">
        <f t="shared" si="78"/>
        <v>0</v>
      </c>
      <c r="L339" s="129">
        <f t="shared" si="78"/>
        <v>0</v>
      </c>
      <c r="M339" s="129">
        <f t="shared" si="78"/>
        <v>0</v>
      </c>
      <c r="N339" s="129">
        <f t="shared" si="78"/>
        <v>0</v>
      </c>
      <c r="O339" s="129">
        <f t="shared" si="78"/>
        <v>0</v>
      </c>
      <c r="P339" s="129">
        <f t="shared" si="78"/>
        <v>0</v>
      </c>
      <c r="Q339" s="129">
        <f t="shared" si="78"/>
        <v>0</v>
      </c>
      <c r="R339" s="129">
        <f t="shared" si="78"/>
        <v>0</v>
      </c>
      <c r="S339" s="129">
        <f t="shared" si="78"/>
        <v>0</v>
      </c>
      <c r="T339" s="129">
        <f t="shared" si="78"/>
        <v>0</v>
      </c>
      <c r="U339" s="129">
        <f t="shared" si="78"/>
        <v>0</v>
      </c>
      <c r="V339" s="129">
        <f t="shared" si="78"/>
        <v>0</v>
      </c>
      <c r="W339" s="129">
        <f t="shared" si="78"/>
        <v>0</v>
      </c>
      <c r="X339" s="129">
        <f t="shared" si="78"/>
        <v>0</v>
      </c>
      <c r="Y339" s="129">
        <f t="shared" si="78"/>
        <v>0</v>
      </c>
      <c r="Z339" s="129">
        <f t="shared" si="78"/>
        <v>0</v>
      </c>
      <c r="AA339" s="129">
        <f t="shared" si="78"/>
        <v>0</v>
      </c>
      <c r="AB339" s="129">
        <f t="shared" si="78"/>
        <v>0</v>
      </c>
      <c r="AC339" s="129">
        <f t="shared" si="78"/>
        <v>0</v>
      </c>
      <c r="AD339" s="129">
        <f t="shared" si="78"/>
        <v>0</v>
      </c>
      <c r="AE339" s="129">
        <f t="shared" si="78"/>
        <v>0</v>
      </c>
      <c r="AF339" s="129">
        <f t="shared" si="78"/>
        <v>0</v>
      </c>
      <c r="AG339" s="129">
        <f t="shared" si="78"/>
        <v>0</v>
      </c>
      <c r="AH339" s="129">
        <f t="shared" si="78"/>
        <v>0</v>
      </c>
      <c r="AI339" s="129">
        <f t="shared" si="78"/>
        <v>0</v>
      </c>
      <c r="AJ339" s="129">
        <f t="shared" si="78"/>
        <v>0</v>
      </c>
      <c r="AK339" s="129">
        <f t="shared" si="78"/>
        <v>0</v>
      </c>
      <c r="AL339" s="129">
        <f t="shared" ref="AL339:BQ339" si="79">+SUMPRODUCT($F$336:$F$337,AL336:AL337)</f>
        <v>0</v>
      </c>
      <c r="AM339" s="129">
        <f t="shared" si="79"/>
        <v>0</v>
      </c>
      <c r="AN339" s="129">
        <f t="shared" si="79"/>
        <v>0</v>
      </c>
      <c r="AO339" s="129">
        <f t="shared" si="79"/>
        <v>0</v>
      </c>
      <c r="AP339" s="129">
        <f t="shared" si="79"/>
        <v>0</v>
      </c>
      <c r="AQ339" s="129">
        <f t="shared" si="79"/>
        <v>0</v>
      </c>
      <c r="AR339" s="129">
        <f t="shared" si="79"/>
        <v>0</v>
      </c>
      <c r="AS339" s="129">
        <f t="shared" si="79"/>
        <v>0</v>
      </c>
      <c r="AT339" s="129">
        <f t="shared" si="79"/>
        <v>0</v>
      </c>
      <c r="AU339" s="129">
        <f t="shared" si="79"/>
        <v>0</v>
      </c>
      <c r="AV339" s="129">
        <f t="shared" si="79"/>
        <v>0</v>
      </c>
      <c r="AW339" s="129">
        <f t="shared" si="79"/>
        <v>0</v>
      </c>
      <c r="AX339" s="129">
        <f t="shared" si="79"/>
        <v>0</v>
      </c>
      <c r="AY339" s="129">
        <f t="shared" si="79"/>
        <v>0</v>
      </c>
      <c r="AZ339" s="129">
        <f t="shared" si="79"/>
        <v>0</v>
      </c>
      <c r="BA339" s="129">
        <f t="shared" si="79"/>
        <v>0</v>
      </c>
      <c r="BB339" s="129">
        <f t="shared" si="79"/>
        <v>0</v>
      </c>
      <c r="BC339" s="129">
        <f t="shared" si="79"/>
        <v>0</v>
      </c>
      <c r="BD339" s="129">
        <f t="shared" si="79"/>
        <v>0</v>
      </c>
      <c r="BE339" s="129">
        <f t="shared" si="79"/>
        <v>0</v>
      </c>
      <c r="BF339" s="129">
        <f t="shared" si="79"/>
        <v>0</v>
      </c>
      <c r="BG339" s="129">
        <f t="shared" si="79"/>
        <v>0</v>
      </c>
      <c r="BH339" s="129">
        <f t="shared" si="79"/>
        <v>0</v>
      </c>
      <c r="BI339" s="129">
        <f t="shared" si="79"/>
        <v>0</v>
      </c>
      <c r="BJ339" s="129">
        <f t="shared" si="79"/>
        <v>0</v>
      </c>
      <c r="BK339" s="129">
        <f t="shared" si="79"/>
        <v>0</v>
      </c>
      <c r="BL339" s="129">
        <f t="shared" si="79"/>
        <v>0</v>
      </c>
      <c r="BM339" s="129">
        <f t="shared" si="79"/>
        <v>0</v>
      </c>
      <c r="BN339" s="129">
        <f t="shared" si="79"/>
        <v>0</v>
      </c>
      <c r="BO339" s="129">
        <f t="shared" si="79"/>
        <v>0</v>
      </c>
      <c r="BP339" s="129">
        <f t="shared" si="79"/>
        <v>0</v>
      </c>
      <c r="BQ339" s="129">
        <f t="shared" si="79"/>
        <v>0</v>
      </c>
      <c r="BR339" s="129">
        <f t="shared" ref="BR339" si="80">+SUMPRODUCT($F$336:$F$337,BR336:BR337)</f>
        <v>0</v>
      </c>
    </row>
    <row r="340" spans="1:70" s="121" customFormat="1" x14ac:dyDescent="0.25">
      <c r="A340" s="57"/>
      <c r="B340" s="59"/>
      <c r="C340" s="59"/>
      <c r="D340" s="60"/>
      <c r="E340" s="59"/>
      <c r="F340" s="61"/>
      <c r="G340" s="61"/>
      <c r="H340" s="61"/>
      <c r="I340" s="59"/>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row>
    <row r="341" spans="1:70" s="121" customFormat="1" x14ac:dyDescent="0.25">
      <c r="A341" s="57"/>
      <c r="B341" s="59"/>
      <c r="C341" s="59"/>
      <c r="D341" s="60"/>
      <c r="E341" s="59"/>
      <c r="F341" s="61"/>
      <c r="G341" s="61"/>
      <c r="H341" s="61"/>
      <c r="I341" s="59"/>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row>
    <row r="342" spans="1:70" s="121" customFormat="1" x14ac:dyDescent="0.25">
      <c r="A342" s="57"/>
      <c r="B342" s="59"/>
      <c r="C342" s="59"/>
      <c r="D342" s="60"/>
      <c r="E342" s="59"/>
      <c r="F342" s="61"/>
      <c r="G342" s="61"/>
      <c r="H342" s="61"/>
      <c r="I342" s="59"/>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row>
    <row r="343" spans="1:70" s="121" customFormat="1" x14ac:dyDescent="0.25">
      <c r="A343" s="57"/>
      <c r="B343" s="59"/>
      <c r="C343" s="59"/>
      <c r="D343" s="60"/>
      <c r="E343" s="59"/>
      <c r="F343" s="61"/>
      <c r="G343" s="61"/>
      <c r="H343" s="61"/>
      <c r="I343" s="59"/>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row>
    <row r="344" spans="1:70" s="121" customFormat="1" x14ac:dyDescent="0.25">
      <c r="A344" s="57"/>
      <c r="B344" s="57"/>
      <c r="C344" s="68" t="s">
        <v>439</v>
      </c>
      <c r="D344" s="120"/>
      <c r="E344" s="57"/>
      <c r="G344" s="134">
        <f>G339+G330+G321+G308+G298+G282+G238+G225</f>
        <v>31047186978.247078</v>
      </c>
      <c r="H344" s="134">
        <f>H339+H330+H321+H308+H298+H282+H238+H225</f>
        <v>0</v>
      </c>
      <c r="I344" s="134">
        <f t="shared" ref="I344:AK344" si="81">I339+I330+I321+I308+I298+I282+I238+I225</f>
        <v>0</v>
      </c>
      <c r="J344" s="134">
        <f t="shared" si="81"/>
        <v>0</v>
      </c>
      <c r="K344" s="134">
        <f t="shared" si="81"/>
        <v>0</v>
      </c>
      <c r="L344" s="134">
        <f t="shared" si="81"/>
        <v>0</v>
      </c>
      <c r="M344" s="134">
        <f t="shared" si="81"/>
        <v>0</v>
      </c>
      <c r="N344" s="134">
        <f t="shared" si="81"/>
        <v>0</v>
      </c>
      <c r="O344" s="134">
        <f t="shared" si="81"/>
        <v>0</v>
      </c>
      <c r="P344" s="134">
        <f t="shared" si="81"/>
        <v>0</v>
      </c>
      <c r="Q344" s="134">
        <f t="shared" si="81"/>
        <v>0</v>
      </c>
      <c r="R344" s="134">
        <f t="shared" si="81"/>
        <v>0</v>
      </c>
      <c r="S344" s="134">
        <f t="shared" si="81"/>
        <v>0</v>
      </c>
      <c r="T344" s="134">
        <f t="shared" si="81"/>
        <v>0</v>
      </c>
      <c r="U344" s="134">
        <f t="shared" si="81"/>
        <v>0</v>
      </c>
      <c r="V344" s="134">
        <f t="shared" si="81"/>
        <v>0</v>
      </c>
      <c r="W344" s="134">
        <f t="shared" si="81"/>
        <v>-28521730995.870495</v>
      </c>
      <c r="X344" s="134">
        <f t="shared" si="81"/>
        <v>0</v>
      </c>
      <c r="Y344" s="134">
        <f t="shared" si="81"/>
        <v>0</v>
      </c>
      <c r="Z344" s="134">
        <f t="shared" si="81"/>
        <v>0</v>
      </c>
      <c r="AA344" s="134">
        <f t="shared" si="81"/>
        <v>0</v>
      </c>
      <c r="AB344" s="134">
        <f t="shared" si="81"/>
        <v>0</v>
      </c>
      <c r="AC344" s="134">
        <f t="shared" si="81"/>
        <v>0</v>
      </c>
      <c r="AD344" s="134">
        <f t="shared" si="81"/>
        <v>0</v>
      </c>
      <c r="AE344" s="134">
        <f t="shared" si="81"/>
        <v>0</v>
      </c>
      <c r="AF344" s="134">
        <f t="shared" si="81"/>
        <v>0</v>
      </c>
      <c r="AG344" s="134">
        <f t="shared" si="81"/>
        <v>0</v>
      </c>
      <c r="AH344" s="134">
        <f t="shared" si="81"/>
        <v>0</v>
      </c>
      <c r="AI344" s="134">
        <f t="shared" si="81"/>
        <v>0</v>
      </c>
      <c r="AJ344" s="134">
        <f t="shared" si="81"/>
        <v>0</v>
      </c>
      <c r="AK344" s="134">
        <f t="shared" si="81"/>
        <v>0</v>
      </c>
      <c r="AL344" s="134">
        <f t="shared" ref="AL344:BQ344" si="82">AL339+AL330+AL321+AL308+AL298+AL282+AL238+AL225</f>
        <v>0</v>
      </c>
      <c r="AM344" s="134">
        <f t="shared" si="82"/>
        <v>0</v>
      </c>
      <c r="AN344" s="134">
        <f t="shared" si="82"/>
        <v>0</v>
      </c>
      <c r="AO344" s="134">
        <f t="shared" si="82"/>
        <v>0</v>
      </c>
      <c r="AP344" s="134">
        <f t="shared" si="82"/>
        <v>0</v>
      </c>
      <c r="AQ344" s="134">
        <f t="shared" si="82"/>
        <v>0</v>
      </c>
      <c r="AR344" s="134">
        <f t="shared" si="82"/>
        <v>0</v>
      </c>
      <c r="AS344" s="134">
        <f t="shared" si="82"/>
        <v>0</v>
      </c>
      <c r="AT344" s="134">
        <f t="shared" si="82"/>
        <v>0</v>
      </c>
      <c r="AU344" s="134">
        <f t="shared" si="82"/>
        <v>0</v>
      </c>
      <c r="AV344" s="134">
        <f t="shared" si="82"/>
        <v>0</v>
      </c>
      <c r="AW344" s="134">
        <f t="shared" si="82"/>
        <v>0</v>
      </c>
      <c r="AX344" s="134">
        <f t="shared" si="82"/>
        <v>0</v>
      </c>
      <c r="AY344" s="134">
        <f t="shared" si="82"/>
        <v>0</v>
      </c>
      <c r="AZ344" s="134">
        <f t="shared" si="82"/>
        <v>0</v>
      </c>
      <c r="BA344" s="134">
        <f t="shared" si="82"/>
        <v>0</v>
      </c>
      <c r="BB344" s="134">
        <f t="shared" si="82"/>
        <v>0</v>
      </c>
      <c r="BC344" s="134">
        <f t="shared" si="82"/>
        <v>0</v>
      </c>
      <c r="BD344" s="134">
        <f t="shared" si="82"/>
        <v>0</v>
      </c>
      <c r="BE344" s="134">
        <f t="shared" si="82"/>
        <v>0</v>
      </c>
      <c r="BF344" s="134">
        <f t="shared" si="82"/>
        <v>0</v>
      </c>
      <c r="BG344" s="134">
        <f t="shared" si="82"/>
        <v>0</v>
      </c>
      <c r="BH344" s="134">
        <f t="shared" si="82"/>
        <v>0</v>
      </c>
      <c r="BI344" s="134">
        <f t="shared" si="82"/>
        <v>0</v>
      </c>
      <c r="BJ344" s="134">
        <f t="shared" si="82"/>
        <v>0</v>
      </c>
      <c r="BK344" s="134">
        <f t="shared" si="82"/>
        <v>0</v>
      </c>
      <c r="BL344" s="134">
        <f t="shared" si="82"/>
        <v>0</v>
      </c>
      <c r="BM344" s="134">
        <f t="shared" si="82"/>
        <v>0</v>
      </c>
      <c r="BN344" s="134">
        <f t="shared" si="82"/>
        <v>0</v>
      </c>
      <c r="BO344" s="134">
        <f t="shared" si="82"/>
        <v>0</v>
      </c>
      <c r="BP344" s="134">
        <f t="shared" si="82"/>
        <v>0</v>
      </c>
      <c r="BQ344" s="134">
        <f t="shared" si="82"/>
        <v>0</v>
      </c>
      <c r="BR344" s="134">
        <f t="shared" ref="BR344" si="83">BR339+BR330+BR321+BR308+BR298+BR282+BR238+BR225</f>
        <v>0</v>
      </c>
    </row>
    <row r="351" spans="1:70" x14ac:dyDescent="0.25">
      <c r="C351" s="137" t="s">
        <v>14</v>
      </c>
      <c r="D351" s="137" t="s">
        <v>31</v>
      </c>
      <c r="E351" s="137" t="s">
        <v>710</v>
      </c>
    </row>
    <row r="352" spans="1:70" x14ac:dyDescent="0.25">
      <c r="C352" s="138" t="str">
        <f>+C4</f>
        <v>LUMINARIAS</v>
      </c>
      <c r="D352" s="139">
        <f>+SUM(H224:AK224)</f>
        <v>-19238</v>
      </c>
      <c r="E352" s="136">
        <f>+SUM(H225:AK225)</f>
        <v>-28521730995.870495</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s="121" customFormat="1" x14ac:dyDescent="0.25">
      <c r="C355" s="59" t="str">
        <f>+C287</f>
        <v>REDES</v>
      </c>
      <c r="D355" s="139">
        <f>+SUM(H297:AK297)</f>
        <v>0</v>
      </c>
      <c r="E355" s="136">
        <f>+SUM(H298:AK298)</f>
        <v>0</v>
      </c>
    </row>
    <row r="356" spans="3:5" s="121" customFormat="1" x14ac:dyDescent="0.25">
      <c r="C356" s="59" t="str">
        <f>+C303</f>
        <v>CAMARAS, CANALIZACIONES, DUCTOS</v>
      </c>
      <c r="D356" s="139">
        <f>+SUM(H307:AK307)</f>
        <v>0</v>
      </c>
      <c r="E356" s="136">
        <f>+SUM(H308:AK308)</f>
        <v>0</v>
      </c>
    </row>
    <row r="357" spans="3:5" s="121" customFormat="1" x14ac:dyDescent="0.25">
      <c r="C357" s="59" t="str">
        <f>+C313</f>
        <v>TRANSFORMADORES, ELEMENTOS SUBESTACIONES</v>
      </c>
      <c r="D357" s="139">
        <f>+SUM(H320:AK320)</f>
        <v>0</v>
      </c>
      <c r="E357" s="136">
        <f>+SUM(H321:AK321)</f>
        <v>0</v>
      </c>
    </row>
    <row r="358" spans="3:5" s="121" customFormat="1" x14ac:dyDescent="0.25">
      <c r="C358" s="59" t="str">
        <f>+C326</f>
        <v>MEDIDORES</v>
      </c>
      <c r="D358" s="139">
        <f>+SUM(H329:AK329)</f>
        <v>0</v>
      </c>
      <c r="E358" s="136">
        <f>+SUM(H330:AK330)</f>
        <v>0</v>
      </c>
    </row>
    <row r="359" spans="3:5" s="121" customFormat="1" x14ac:dyDescent="0.25">
      <c r="C359" s="59" t="str">
        <f>+C335</f>
        <v xml:space="preserve">SISTEMA DE TELEGESTIÓN </v>
      </c>
      <c r="D359" s="139">
        <f>+SUM(H338:AK338)</f>
        <v>0</v>
      </c>
      <c r="E359" s="136">
        <f>+SUM(H339:AK339)</f>
        <v>0</v>
      </c>
    </row>
    <row r="360" spans="3:5" s="121" customFormat="1" x14ac:dyDescent="0.25">
      <c r="C360" s="68" t="s">
        <v>439</v>
      </c>
      <c r="D360" s="120"/>
      <c r="E360" s="140">
        <f>+SUM(E352:E359)</f>
        <v>-28521730995.870495</v>
      </c>
    </row>
    <row r="362" spans="3:5" x14ac:dyDescent="0.25">
      <c r="C362" s="153" t="s">
        <v>712</v>
      </c>
      <c r="D362" s="154"/>
      <c r="E362" s="155">
        <f>+E360-'Inversión 1 financiada'!E360-'Inversión 2.3 IAP'!E360-'Inversión 2.4 IAP'!E360-'Exp Veg 1-IAP'!E360-'Exp Veg 2-IAP'!E360</f>
        <v>-104912889895.76825</v>
      </c>
    </row>
  </sheetData>
  <mergeCells count="6">
    <mergeCell ref="G2:G3"/>
    <mergeCell ref="B2:B3"/>
    <mergeCell ref="C2:C3"/>
    <mergeCell ref="D2:D3"/>
    <mergeCell ref="E2:E3"/>
    <mergeCell ref="F2:F3"/>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362"/>
  <sheetViews>
    <sheetView topLeftCell="A355" workbookViewId="0">
      <selection activeCell="C6" sqref="C6"/>
    </sheetView>
  </sheetViews>
  <sheetFormatPr baseColWidth="10" defaultColWidth="0" defaultRowHeight="14.25" x14ac:dyDescent="0.25"/>
  <cols>
    <col min="1" max="1" width="10.85546875" style="57" customWidth="1"/>
    <col min="2" max="2" width="9.28515625" style="57" bestFit="1" customWidth="1"/>
    <col min="3" max="3" width="49.7109375" style="57" bestFit="1" customWidth="1"/>
    <col min="4" max="4" width="17.140625" style="120" bestFit="1" customWidth="1"/>
    <col min="5" max="5" width="15.7109375" style="57" bestFit="1" customWidth="1"/>
    <col min="6" max="6" width="11.28515625" style="121" bestFit="1" customWidth="1"/>
    <col min="7" max="7" width="14.7109375" style="121" bestFit="1" customWidth="1"/>
    <col min="8" max="8" width="15.140625" style="121" bestFit="1" customWidth="1"/>
    <col min="9" max="9" width="15.140625" style="57" bestFit="1" customWidth="1"/>
    <col min="10" max="16" width="12.85546875" style="57" bestFit="1" customWidth="1"/>
    <col min="17" max="17" width="16.140625" style="57" bestFit="1" customWidth="1"/>
    <col min="18" max="22" width="12.85546875" style="57" bestFit="1" customWidth="1"/>
    <col min="23" max="24" width="14.140625" style="57" bestFit="1" customWidth="1"/>
    <col min="25" max="26" width="12.85546875" style="57" bestFit="1" customWidth="1"/>
    <col min="27" max="27" width="15.42578125" style="57" bestFit="1" customWidth="1"/>
    <col min="28" max="31" width="12.85546875" style="57" bestFit="1" customWidth="1"/>
    <col min="32" max="32" width="15.42578125" style="57" bestFit="1" customWidth="1"/>
    <col min="33" max="36" width="12.85546875" style="57" bestFit="1" customWidth="1"/>
    <col min="37" max="37" width="15.140625" style="57" bestFit="1" customWidth="1"/>
    <col min="38" max="71" width="10.85546875" style="57" customWidth="1"/>
    <col min="72" max="16383" width="10.85546875" style="57" hidden="1"/>
    <col min="16384" max="16384" width="10.140625" style="57" hidden="1"/>
  </cols>
  <sheetData>
    <row r="1" spans="1:70" x14ac:dyDescent="0.25">
      <c r="A1" s="56"/>
    </row>
    <row r="2" spans="1:70" s="135" customFormat="1" ht="54" customHeight="1" x14ac:dyDescent="0.25">
      <c r="B2" s="533" t="s">
        <v>4</v>
      </c>
      <c r="C2" s="533" t="s">
        <v>47</v>
      </c>
      <c r="D2" s="533" t="s">
        <v>98</v>
      </c>
      <c r="E2" s="533" t="s">
        <v>16</v>
      </c>
      <c r="F2" s="532" t="s">
        <v>99</v>
      </c>
      <c r="G2" s="532" t="s">
        <v>100</v>
      </c>
      <c r="H2" s="118">
        <f>+VÚ!H2</f>
        <v>1</v>
      </c>
      <c r="I2" s="118">
        <f>+VÚ!I2</f>
        <v>2</v>
      </c>
      <c r="J2" s="118">
        <f>+VÚ!J2</f>
        <v>3</v>
      </c>
      <c r="K2" s="118">
        <f>+VÚ!K2</f>
        <v>4</v>
      </c>
      <c r="L2" s="118">
        <f>+VÚ!L2</f>
        <v>5</v>
      </c>
      <c r="M2" s="118">
        <f>+VÚ!M2</f>
        <v>6</v>
      </c>
      <c r="N2" s="118">
        <f>+VÚ!N2</f>
        <v>7</v>
      </c>
      <c r="O2" s="118">
        <f>+VÚ!O2</f>
        <v>8</v>
      </c>
      <c r="P2" s="118">
        <f>+VÚ!P2</f>
        <v>9</v>
      </c>
      <c r="Q2" s="118">
        <f>+VÚ!Q2</f>
        <v>10</v>
      </c>
      <c r="R2" s="118">
        <f>+VÚ!R2</f>
        <v>11</v>
      </c>
      <c r="S2" s="118">
        <f>+VÚ!S2</f>
        <v>12</v>
      </c>
      <c r="T2" s="118">
        <f>+VÚ!T2</f>
        <v>13</v>
      </c>
      <c r="U2" s="118">
        <f>+VÚ!U2</f>
        <v>14</v>
      </c>
      <c r="V2" s="118">
        <f>+VÚ!V2</f>
        <v>15</v>
      </c>
      <c r="W2" s="118">
        <f>+VÚ!W2</f>
        <v>16</v>
      </c>
      <c r="X2" s="118">
        <f>+VÚ!X2</f>
        <v>17</v>
      </c>
      <c r="Y2" s="118">
        <f>+VÚ!Y2</f>
        <v>18</v>
      </c>
      <c r="Z2" s="118">
        <f>+VÚ!Z2</f>
        <v>19</v>
      </c>
      <c r="AA2" s="118">
        <f>+VÚ!AA2</f>
        <v>20</v>
      </c>
      <c r="AB2" s="118">
        <f>+VÚ!AB2</f>
        <v>21</v>
      </c>
      <c r="AC2" s="118">
        <f>+VÚ!AC2</f>
        <v>22</v>
      </c>
      <c r="AD2" s="118">
        <f>+VÚ!AD2</f>
        <v>23</v>
      </c>
      <c r="AE2" s="118">
        <f>+VÚ!AE2</f>
        <v>24</v>
      </c>
      <c r="AF2" s="118">
        <f>+VÚ!AF2</f>
        <v>25</v>
      </c>
      <c r="AG2" s="118">
        <f>+VÚ!AG2</f>
        <v>26</v>
      </c>
      <c r="AH2" s="118">
        <f>+VÚ!AH2</f>
        <v>27</v>
      </c>
      <c r="AI2" s="118">
        <f>+VÚ!AI2</f>
        <v>28</v>
      </c>
      <c r="AJ2" s="118">
        <f>+VÚ!AJ2</f>
        <v>29</v>
      </c>
      <c r="AK2" s="118">
        <f>+VÚ!AK2</f>
        <v>30</v>
      </c>
      <c r="AL2" s="118">
        <f>+VÚ!AL2</f>
        <v>31</v>
      </c>
      <c r="AM2" s="118">
        <f>+VÚ!AM2</f>
        <v>32</v>
      </c>
      <c r="AN2" s="118">
        <f>+VÚ!AN2</f>
        <v>33</v>
      </c>
      <c r="AO2" s="118">
        <f>+VÚ!AO2</f>
        <v>34</v>
      </c>
      <c r="AP2" s="118">
        <f>+VÚ!AP2</f>
        <v>35</v>
      </c>
      <c r="AQ2" s="118">
        <f>+VÚ!AQ2</f>
        <v>36</v>
      </c>
      <c r="AR2" s="118">
        <f>+VÚ!AR2</f>
        <v>37</v>
      </c>
      <c r="AS2" s="118">
        <f>+VÚ!AS2</f>
        <v>38</v>
      </c>
      <c r="AT2" s="118">
        <f>+VÚ!AT2</f>
        <v>39</v>
      </c>
      <c r="AU2" s="118">
        <f>+VÚ!AU2</f>
        <v>40</v>
      </c>
      <c r="AV2" s="118">
        <f>+VÚ!AV2</f>
        <v>41</v>
      </c>
      <c r="AW2" s="118">
        <f>+VÚ!AW2</f>
        <v>42</v>
      </c>
      <c r="AX2" s="118">
        <f>+VÚ!AX2</f>
        <v>43</v>
      </c>
      <c r="AY2" s="118">
        <f>+VÚ!AY2</f>
        <v>44</v>
      </c>
      <c r="AZ2" s="118">
        <f>+VÚ!AZ2</f>
        <v>45</v>
      </c>
      <c r="BA2" s="118">
        <f>+VÚ!BA2</f>
        <v>46</v>
      </c>
      <c r="BB2" s="118">
        <f>+VÚ!BB2</f>
        <v>47</v>
      </c>
      <c r="BC2" s="118">
        <f>+VÚ!BC2</f>
        <v>48</v>
      </c>
      <c r="BD2" s="118">
        <f>+VÚ!BD2</f>
        <v>49</v>
      </c>
      <c r="BE2" s="118">
        <f>+VÚ!BE2</f>
        <v>50</v>
      </c>
      <c r="BF2" s="118">
        <f>+VÚ!BF2</f>
        <v>51</v>
      </c>
      <c r="BG2" s="118">
        <f>+VÚ!BG2</f>
        <v>52</v>
      </c>
      <c r="BH2" s="118">
        <f>+VÚ!BH2</f>
        <v>53</v>
      </c>
      <c r="BI2" s="118">
        <f>+VÚ!BI2</f>
        <v>54</v>
      </c>
      <c r="BJ2" s="118">
        <f>+VÚ!BJ2</f>
        <v>55</v>
      </c>
      <c r="BK2" s="118">
        <f>+VÚ!BK2</f>
        <v>56</v>
      </c>
      <c r="BL2" s="118">
        <f>+VÚ!BL2</f>
        <v>57</v>
      </c>
      <c r="BM2" s="118">
        <f>+VÚ!BM2</f>
        <v>58</v>
      </c>
      <c r="BN2" s="118">
        <f>+VÚ!BN2</f>
        <v>59</v>
      </c>
      <c r="BO2" s="118">
        <f>+VÚ!BO2</f>
        <v>60</v>
      </c>
      <c r="BP2" s="118">
        <f>+VÚ!BP2</f>
        <v>61</v>
      </c>
      <c r="BQ2" s="118">
        <f>+VÚ!BQ2</f>
        <v>62</v>
      </c>
      <c r="BR2" s="118">
        <f>+VÚ!BR2</f>
        <v>63</v>
      </c>
    </row>
    <row r="3" spans="1:70" s="135" customFormat="1" ht="34.9" customHeight="1" x14ac:dyDescent="0.25">
      <c r="B3" s="534"/>
      <c r="C3" s="534"/>
      <c r="D3" s="534"/>
      <c r="E3" s="534"/>
      <c r="F3" s="532"/>
      <c r="G3" s="532"/>
      <c r="H3" s="119">
        <f>+VÚ!H3</f>
        <v>2022</v>
      </c>
      <c r="I3" s="119">
        <f>+VÚ!I3</f>
        <v>2023</v>
      </c>
      <c r="J3" s="119">
        <f>+VÚ!J3</f>
        <v>2024</v>
      </c>
      <c r="K3" s="119">
        <f>+VÚ!K3</f>
        <v>2025</v>
      </c>
      <c r="L3" s="119">
        <f>+VÚ!L3</f>
        <v>2026</v>
      </c>
      <c r="M3" s="119">
        <f>+VÚ!M3</f>
        <v>2027</v>
      </c>
      <c r="N3" s="119">
        <f>+VÚ!N3</f>
        <v>2028</v>
      </c>
      <c r="O3" s="119">
        <f>+VÚ!O3</f>
        <v>2029</v>
      </c>
      <c r="P3" s="119">
        <f>+VÚ!P3</f>
        <v>2030</v>
      </c>
      <c r="Q3" s="119">
        <f>+VÚ!Q3</f>
        <v>2031</v>
      </c>
      <c r="R3" s="119">
        <f>+VÚ!R3</f>
        <v>2032</v>
      </c>
      <c r="S3" s="119">
        <f>+VÚ!S3</f>
        <v>2033</v>
      </c>
      <c r="T3" s="119">
        <f>+VÚ!T3</f>
        <v>2034</v>
      </c>
      <c r="U3" s="119">
        <f>+VÚ!U3</f>
        <v>2035</v>
      </c>
      <c r="V3" s="119">
        <f>+VÚ!V3</f>
        <v>2036</v>
      </c>
      <c r="W3" s="119">
        <f>+VÚ!W3</f>
        <v>2037</v>
      </c>
      <c r="X3" s="119">
        <f>+VÚ!X3</f>
        <v>2038</v>
      </c>
      <c r="Y3" s="119">
        <f>+VÚ!Y3</f>
        <v>2039</v>
      </c>
      <c r="Z3" s="119">
        <f>+VÚ!Z3</f>
        <v>2040</v>
      </c>
      <c r="AA3" s="119">
        <f>+VÚ!AA3</f>
        <v>2041</v>
      </c>
      <c r="AB3" s="119">
        <f>+VÚ!AB3</f>
        <v>2042</v>
      </c>
      <c r="AC3" s="119">
        <f>+VÚ!AC3</f>
        <v>2043</v>
      </c>
      <c r="AD3" s="119">
        <f>+VÚ!AD3</f>
        <v>2044</v>
      </c>
      <c r="AE3" s="119">
        <f>+VÚ!AE3</f>
        <v>2045</v>
      </c>
      <c r="AF3" s="119">
        <f>+VÚ!AF3</f>
        <v>2046</v>
      </c>
      <c r="AG3" s="119">
        <f>+VÚ!AG3</f>
        <v>2047</v>
      </c>
      <c r="AH3" s="119">
        <f>+VÚ!AH3</f>
        <v>2048</v>
      </c>
      <c r="AI3" s="119">
        <f>+VÚ!AI3</f>
        <v>2049</v>
      </c>
      <c r="AJ3" s="119">
        <f>+VÚ!AJ3</f>
        <v>2050</v>
      </c>
      <c r="AK3" s="119">
        <f>+VÚ!AK3</f>
        <v>2051</v>
      </c>
      <c r="AL3" s="119">
        <f>+VÚ!AL3</f>
        <v>2052</v>
      </c>
      <c r="AM3" s="119">
        <f>+VÚ!AM3</f>
        <v>2053</v>
      </c>
      <c r="AN3" s="119">
        <f>+VÚ!AN3</f>
        <v>2054</v>
      </c>
      <c r="AO3" s="119">
        <f>+VÚ!AO3</f>
        <v>2055</v>
      </c>
      <c r="AP3" s="119">
        <f>+VÚ!AP3</f>
        <v>2056</v>
      </c>
      <c r="AQ3" s="119">
        <f>+VÚ!AQ3</f>
        <v>2057</v>
      </c>
      <c r="AR3" s="119">
        <f>+VÚ!AR3</f>
        <v>2058</v>
      </c>
      <c r="AS3" s="119">
        <f>+VÚ!AS3</f>
        <v>2059</v>
      </c>
      <c r="AT3" s="119">
        <f>+VÚ!AT3</f>
        <v>2060</v>
      </c>
      <c r="AU3" s="119">
        <f>+VÚ!AU3</f>
        <v>2061</v>
      </c>
      <c r="AV3" s="119">
        <f>+VÚ!AV3</f>
        <v>2062</v>
      </c>
      <c r="AW3" s="119">
        <f>+VÚ!AW3</f>
        <v>2063</v>
      </c>
      <c r="AX3" s="119">
        <f>+VÚ!AX3</f>
        <v>2064</v>
      </c>
      <c r="AY3" s="119">
        <f>+VÚ!AY3</f>
        <v>2065</v>
      </c>
      <c r="AZ3" s="119">
        <f>+VÚ!AZ3</f>
        <v>2066</v>
      </c>
      <c r="BA3" s="119">
        <f>+VÚ!BA3</f>
        <v>2067</v>
      </c>
      <c r="BB3" s="119">
        <f>+VÚ!BB3</f>
        <v>2068</v>
      </c>
      <c r="BC3" s="119">
        <f>+VÚ!BC3</f>
        <v>2069</v>
      </c>
      <c r="BD3" s="119">
        <f>+VÚ!BD3</f>
        <v>2070</v>
      </c>
      <c r="BE3" s="119">
        <f>+VÚ!BE3</f>
        <v>2071</v>
      </c>
      <c r="BF3" s="119">
        <f>+VÚ!BF3</f>
        <v>2072</v>
      </c>
      <c r="BG3" s="119">
        <f>+VÚ!BG3</f>
        <v>2073</v>
      </c>
      <c r="BH3" s="119">
        <f>+VÚ!BH3</f>
        <v>2074</v>
      </c>
      <c r="BI3" s="119">
        <f>+VÚ!BI3</f>
        <v>2075</v>
      </c>
      <c r="BJ3" s="119">
        <f>+VÚ!BJ3</f>
        <v>2076</v>
      </c>
      <c r="BK3" s="119">
        <f>+VÚ!BK3</f>
        <v>2077</v>
      </c>
      <c r="BL3" s="119">
        <f>+VÚ!BL3</f>
        <v>2078</v>
      </c>
      <c r="BM3" s="119">
        <f>+VÚ!BM3</f>
        <v>2079</v>
      </c>
      <c r="BN3" s="119">
        <f>+VÚ!BN3</f>
        <v>2080</v>
      </c>
      <c r="BO3" s="119">
        <f>+VÚ!BO3</f>
        <v>2081</v>
      </c>
      <c r="BP3" s="119">
        <f>+VÚ!BP3</f>
        <v>2082</v>
      </c>
      <c r="BQ3" s="119">
        <f>+VÚ!BQ3</f>
        <v>2083</v>
      </c>
      <c r="BR3" s="119">
        <f>+VÚ!BR3</f>
        <v>2084</v>
      </c>
    </row>
    <row r="4" spans="1:70" x14ac:dyDescent="0.25">
      <c r="B4" s="29"/>
      <c r="C4" s="29" t="str">
        <f>+Inventario!C4</f>
        <v>LUMINARIAS</v>
      </c>
      <c r="D4" s="29"/>
      <c r="E4" s="29"/>
      <c r="F4" s="30"/>
      <c r="G4" s="30"/>
      <c r="H4" s="132"/>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row>
    <row r="5" spans="1:70" x14ac:dyDescent="0.25">
      <c r="B5" s="59" t="s">
        <v>18</v>
      </c>
      <c r="C5" s="62" t="str">
        <f>+VLOOKUP(B5,'resumen UCAP'!$A$5:$O$329,2,0)</f>
        <v>Aplique piso 150w</v>
      </c>
      <c r="D5" s="63">
        <f>+'Desmonte Infr. financiada'!D5</f>
        <v>150</v>
      </c>
      <c r="E5" s="63" t="str">
        <f>+VLOOKUP(B5,'resumen UCAP'!$A$5:$O$329,3,0)</f>
        <v>Un</v>
      </c>
      <c r="F5" s="64">
        <f>+VLOOKUP(B5,'resumen UCAP'!$A$5:$O$329,15,0)</f>
        <v>1060000</v>
      </c>
      <c r="G5" s="64">
        <v>13</v>
      </c>
      <c r="H5" s="125">
        <f>+'Inversión 1 financiada'!H5+VÚ!H5</f>
        <v>0</v>
      </c>
      <c r="I5" s="125">
        <f>+'Inversión 1 financiada'!I5+VÚ!I5+H5</f>
        <v>0</v>
      </c>
      <c r="J5" s="125">
        <f>+'Inversión 1 financiada'!J5+VÚ!J5+I5</f>
        <v>0</v>
      </c>
      <c r="K5" s="125">
        <f>+'Inversión 1 financiada'!K5+VÚ!K5+J5</f>
        <v>0</v>
      </c>
      <c r="L5" s="125">
        <f>+'Inversión 1 financiada'!L5+VÚ!L5+K5</f>
        <v>0</v>
      </c>
      <c r="M5" s="125">
        <f>+'Inversión 1 financiada'!M5+VÚ!M5+L5</f>
        <v>0</v>
      </c>
      <c r="N5" s="125">
        <f>+'Inversión 1 financiada'!N5+VÚ!N5+M5</f>
        <v>0</v>
      </c>
      <c r="O5" s="125">
        <f>+'Inversión 1 financiada'!O5+VÚ!O5+N5</f>
        <v>0</v>
      </c>
      <c r="P5" s="125">
        <f>+'Inversión 1 financiada'!P5+VÚ!P5+O5</f>
        <v>0</v>
      </c>
      <c r="Q5" s="125">
        <f>+'Inversión 1 financiada'!Q5+VÚ!Q5+P5</f>
        <v>0</v>
      </c>
      <c r="R5" s="125">
        <f>+'Inversión 1 financiada'!R5+VÚ!R5+Q5</f>
        <v>0</v>
      </c>
      <c r="S5" s="125">
        <f>+'Inversión 1 financiada'!S5+VÚ!S5+R5</f>
        <v>0</v>
      </c>
      <c r="T5" s="125">
        <f>+'Inversión 1 financiada'!T5+VÚ!T5+S5</f>
        <v>0</v>
      </c>
      <c r="U5" s="125">
        <f>+'Inversión 1 financiada'!U5+VÚ!U5+T5</f>
        <v>0</v>
      </c>
      <c r="V5" s="125">
        <f>+'Inversión 1 financiada'!V5+VÚ!V5+U5</f>
        <v>0</v>
      </c>
      <c r="W5" s="125">
        <f>+'Inversión 1 financiada'!W5+VÚ!W5+V5</f>
        <v>0</v>
      </c>
      <c r="X5" s="125">
        <f>+'Inversión 1 financiada'!X5+VÚ!X5+W5</f>
        <v>0</v>
      </c>
      <c r="Y5" s="125">
        <f>+'Inversión 1 financiada'!Y5+VÚ!Y5+X5</f>
        <v>0</v>
      </c>
      <c r="Z5" s="125">
        <f>+'Inversión 1 financiada'!Z5+VÚ!Z5+Y5</f>
        <v>0</v>
      </c>
      <c r="AA5" s="125">
        <f>+'Inversión 1 financiada'!AA5+VÚ!AA5+Z5</f>
        <v>0</v>
      </c>
      <c r="AB5" s="125">
        <f>+'Inversión 1 financiada'!AB5+VÚ!AB5+AA5</f>
        <v>0</v>
      </c>
      <c r="AC5" s="125">
        <f>+'Inversión 1 financiada'!AC5+VÚ!AC5+AB5</f>
        <v>0</v>
      </c>
      <c r="AD5" s="125">
        <f>+'Inversión 1 financiada'!AD5+VÚ!AD5+AC5</f>
        <v>0</v>
      </c>
      <c r="AE5" s="125">
        <f>+'Inversión 1 financiada'!AE5+VÚ!AE5+AD5</f>
        <v>0</v>
      </c>
      <c r="AF5" s="125">
        <f>+'Inversión 1 financiada'!AF5+VÚ!AF5+AE5</f>
        <v>0</v>
      </c>
      <c r="AG5" s="125">
        <f>+'Inversión 1 financiada'!AG5+VÚ!AG5+AF5</f>
        <v>0</v>
      </c>
      <c r="AH5" s="125">
        <f>+'Inversión 1 financiada'!AH5+VÚ!AH5+AG5</f>
        <v>0</v>
      </c>
      <c r="AI5" s="125">
        <f>+'Inversión 1 financiada'!AI5+VÚ!AI5+AH5</f>
        <v>0</v>
      </c>
      <c r="AJ5" s="125">
        <f>+'Inversión 1 financiada'!AJ5+VÚ!AJ5+AI5</f>
        <v>0</v>
      </c>
      <c r="AK5" s="125">
        <f>+'Inversión 1 financiada'!AK5+VÚ!AK5+AJ5</f>
        <v>0</v>
      </c>
      <c r="AL5" s="125">
        <f>+'Inversión 1 financiada'!AL5+VÚ!AL5+AK5</f>
        <v>0</v>
      </c>
      <c r="AM5" s="125">
        <f>+'Inversión 1 financiada'!AM5+VÚ!AM5+AL5</f>
        <v>0</v>
      </c>
      <c r="AN5" s="125">
        <f>+'Inversión 1 financiada'!AN5+VÚ!AN5+AM5</f>
        <v>0</v>
      </c>
      <c r="AO5" s="125">
        <f>+'Inversión 1 financiada'!AO5+VÚ!AO5+AN5</f>
        <v>0</v>
      </c>
      <c r="AP5" s="125">
        <f>+'Inversión 1 financiada'!AP5+VÚ!AP5+AO5</f>
        <v>0</v>
      </c>
      <c r="AQ5" s="125">
        <f>+'Inversión 1 financiada'!AQ5+VÚ!AQ5+AP5</f>
        <v>0</v>
      </c>
      <c r="AR5" s="125">
        <f>+'Inversión 1 financiada'!AR5+VÚ!AR5+AQ5</f>
        <v>0</v>
      </c>
      <c r="AS5" s="125">
        <f>+'Inversión 1 financiada'!AS5+VÚ!AS5+AR5</f>
        <v>0</v>
      </c>
      <c r="AT5" s="125">
        <f>+'Inversión 1 financiada'!AT5+VÚ!AT5+AS5</f>
        <v>0</v>
      </c>
      <c r="AU5" s="125">
        <f>+'Inversión 1 financiada'!AU5+VÚ!AU5+AT5</f>
        <v>0</v>
      </c>
      <c r="AV5" s="125">
        <f>+'Inversión 1 financiada'!AV5+VÚ!AV5+AU5</f>
        <v>0</v>
      </c>
      <c r="AW5" s="125">
        <f>+'Inversión 1 financiada'!AW5+VÚ!AW5+AV5</f>
        <v>0</v>
      </c>
      <c r="AX5" s="125">
        <f>+'Inversión 1 financiada'!AX5+VÚ!AX5+AW5</f>
        <v>0</v>
      </c>
      <c r="AY5" s="125">
        <f>+'Inversión 1 financiada'!AY5+VÚ!AY5+AX5</f>
        <v>0</v>
      </c>
      <c r="AZ5" s="125">
        <f>+'Inversión 1 financiada'!AZ5+VÚ!AZ5+AY5</f>
        <v>0</v>
      </c>
      <c r="BA5" s="125">
        <f>+'Inversión 1 financiada'!BA5+VÚ!BA5+AZ5</f>
        <v>0</v>
      </c>
      <c r="BB5" s="125">
        <f>+'Inversión 1 financiada'!BB5+VÚ!BB5+BA5</f>
        <v>0</v>
      </c>
      <c r="BC5" s="125">
        <f>+'Inversión 1 financiada'!BC5+VÚ!BC5+BB5</f>
        <v>0</v>
      </c>
      <c r="BD5" s="125">
        <f>+'Inversión 1 financiada'!BD5+VÚ!BD5+BC5</f>
        <v>0</v>
      </c>
      <c r="BE5" s="125">
        <f>+'Inversión 1 financiada'!BE5+VÚ!BE5+BD5</f>
        <v>0</v>
      </c>
      <c r="BF5" s="125">
        <f>+'Inversión 1 financiada'!BF5+VÚ!BF5+BE5</f>
        <v>0</v>
      </c>
      <c r="BG5" s="125">
        <f>+'Inversión 1 financiada'!BG5+VÚ!BG5+BF5</f>
        <v>0</v>
      </c>
      <c r="BH5" s="125">
        <f>+'Inversión 1 financiada'!BH5+VÚ!BH5+BG5</f>
        <v>0</v>
      </c>
      <c r="BI5" s="125">
        <f>+'Inversión 1 financiada'!BI5+VÚ!BI5+BH5</f>
        <v>0</v>
      </c>
      <c r="BJ5" s="125">
        <f>+'Inversión 1 financiada'!BJ5+VÚ!BJ5+BI5</f>
        <v>0</v>
      </c>
      <c r="BK5" s="125">
        <f>+'Inversión 1 financiada'!BK5+VÚ!BK5+BJ5</f>
        <v>0</v>
      </c>
      <c r="BL5" s="125">
        <f>+'Inversión 1 financiada'!BL5+VÚ!BL5+BK5</f>
        <v>0</v>
      </c>
      <c r="BM5" s="125">
        <f>+'Inversión 1 financiada'!BM5+VÚ!BM5+BL5</f>
        <v>0</v>
      </c>
      <c r="BN5" s="125">
        <f>+'Inversión 1 financiada'!BN5+VÚ!BN5+BM5</f>
        <v>0</v>
      </c>
      <c r="BO5" s="125">
        <f>+'Inversión 1 financiada'!BO5+VÚ!BO5+BN5</f>
        <v>0</v>
      </c>
      <c r="BP5" s="125">
        <f>+'Inversión 1 financiada'!BP5+VÚ!BP5+BO5</f>
        <v>0</v>
      </c>
      <c r="BQ5" s="125">
        <f>+'Inversión 1 financiada'!BQ5+VÚ!BQ5+BP5</f>
        <v>0</v>
      </c>
      <c r="BR5" s="125">
        <f>+'Inversión 1 financiada'!BR5+VÚ!BR5+BQ5</f>
        <v>0</v>
      </c>
    </row>
    <row r="6" spans="1:70" x14ac:dyDescent="0.25">
      <c r="B6" s="59" t="s">
        <v>70</v>
      </c>
      <c r="C6" s="62" t="str">
        <f>+VLOOKUP(B6,'resumen UCAP'!$A$5:$O$329,2,0)</f>
        <v>Luminaria Baronesa LED 125w</v>
      </c>
      <c r="D6" s="63">
        <f>+'Desmonte Infr. financiada'!D6</f>
        <v>125</v>
      </c>
      <c r="E6" s="63" t="str">
        <f>+VLOOKUP(B6,'resumen UCAP'!$A$5:$O$329,3,0)</f>
        <v>Un</v>
      </c>
      <c r="F6" s="64">
        <f>+VLOOKUP(B6,'resumen UCAP'!$A$5:$O$329,15,0)</f>
        <v>1260000</v>
      </c>
      <c r="G6" s="61">
        <v>7</v>
      </c>
      <c r="H6" s="125">
        <f>+'Inversión 1 financiada'!H6+VÚ!H6</f>
        <v>0</v>
      </c>
      <c r="I6" s="125">
        <f>+'Inversión 1 financiada'!I6+VÚ!I6+H6</f>
        <v>0</v>
      </c>
      <c r="J6" s="125">
        <f>+'Inversión 1 financiada'!J6+VÚ!J6+I6</f>
        <v>0</v>
      </c>
      <c r="K6" s="125">
        <f>+'Inversión 1 financiada'!K6+VÚ!K6+J6</f>
        <v>0</v>
      </c>
      <c r="L6" s="125">
        <f>+'Inversión 1 financiada'!L6+VÚ!L6+K6</f>
        <v>0</v>
      </c>
      <c r="M6" s="125">
        <f>+'Inversión 1 financiada'!M6+VÚ!M6+L6</f>
        <v>0</v>
      </c>
      <c r="N6" s="125">
        <f>+'Inversión 1 financiada'!N6+VÚ!N6+M6</f>
        <v>0</v>
      </c>
      <c r="O6" s="125">
        <f>+'Inversión 1 financiada'!O6+VÚ!O6+N6</f>
        <v>0</v>
      </c>
      <c r="P6" s="125">
        <f>+'Inversión 1 financiada'!P6+VÚ!P6+O6</f>
        <v>0</v>
      </c>
      <c r="Q6" s="125">
        <f>+'Inversión 1 financiada'!Q6+VÚ!Q6+P6</f>
        <v>0</v>
      </c>
      <c r="R6" s="125">
        <f>+'Inversión 1 financiada'!R6+VÚ!R6+Q6</f>
        <v>0</v>
      </c>
      <c r="S6" s="125">
        <f>+'Inversión 1 financiada'!S6+VÚ!S6+R6</f>
        <v>0</v>
      </c>
      <c r="T6" s="125">
        <f>+'Inversión 1 financiada'!T6+VÚ!T6+S6</f>
        <v>0</v>
      </c>
      <c r="U6" s="125">
        <f>+'Inversión 1 financiada'!U6+VÚ!U6+T6</f>
        <v>0</v>
      </c>
      <c r="V6" s="125">
        <f>+'Inversión 1 financiada'!V6+VÚ!V6+U6</f>
        <v>0</v>
      </c>
      <c r="W6" s="125">
        <f>+'Inversión 1 financiada'!W6+VÚ!W6+V6</f>
        <v>0</v>
      </c>
      <c r="X6" s="125">
        <f>+'Inversión 1 financiada'!X6+VÚ!X6+W6</f>
        <v>0</v>
      </c>
      <c r="Y6" s="125">
        <f>+'Inversión 1 financiada'!Y6+VÚ!Y6+X6</f>
        <v>0</v>
      </c>
      <c r="Z6" s="125">
        <f>+'Inversión 1 financiada'!Z6+VÚ!Z6+Y6</f>
        <v>0</v>
      </c>
      <c r="AA6" s="125">
        <f>+'Inversión 1 financiada'!AA6+VÚ!AA6+Z6</f>
        <v>0</v>
      </c>
      <c r="AB6" s="125">
        <f>+'Inversión 1 financiada'!AB6+VÚ!AB6+AA6</f>
        <v>0</v>
      </c>
      <c r="AC6" s="125">
        <f>+'Inversión 1 financiada'!AC6+VÚ!AC6+AB6</f>
        <v>0</v>
      </c>
      <c r="AD6" s="125">
        <f>+'Inversión 1 financiada'!AD6+VÚ!AD6+AC6</f>
        <v>0</v>
      </c>
      <c r="AE6" s="125">
        <f>+'Inversión 1 financiada'!AE6+VÚ!AE6+AD6</f>
        <v>0</v>
      </c>
      <c r="AF6" s="125">
        <f>+'Inversión 1 financiada'!AF6+VÚ!AF6+AE6</f>
        <v>0</v>
      </c>
      <c r="AG6" s="125">
        <f>+'Inversión 1 financiada'!AG6+VÚ!AG6+AF6</f>
        <v>0</v>
      </c>
      <c r="AH6" s="125">
        <f>+'Inversión 1 financiada'!AH6+VÚ!AH6+AG6</f>
        <v>0</v>
      </c>
      <c r="AI6" s="125">
        <f>+'Inversión 1 financiada'!AI6+VÚ!AI6+AH6</f>
        <v>0</v>
      </c>
      <c r="AJ6" s="125">
        <f>+'Inversión 1 financiada'!AJ6+VÚ!AJ6+AI6</f>
        <v>0</v>
      </c>
      <c r="AK6" s="125">
        <f>+'Inversión 1 financiada'!AK6+VÚ!AK6+AJ6</f>
        <v>0</v>
      </c>
      <c r="AL6" s="125">
        <f>+'Inversión 1 financiada'!AL6+VÚ!AL6+AK6</f>
        <v>0</v>
      </c>
      <c r="AM6" s="125">
        <f>+'Inversión 1 financiada'!AM6+VÚ!AM6+AL6</f>
        <v>0</v>
      </c>
      <c r="AN6" s="125">
        <f>+'Inversión 1 financiada'!AN6+VÚ!AN6+AM6</f>
        <v>0</v>
      </c>
      <c r="AO6" s="125">
        <f>+'Inversión 1 financiada'!AO6+VÚ!AO6+AN6</f>
        <v>0</v>
      </c>
      <c r="AP6" s="125">
        <f>+'Inversión 1 financiada'!AP6+VÚ!AP6+AO6</f>
        <v>0</v>
      </c>
      <c r="AQ6" s="125">
        <f>+'Inversión 1 financiada'!AQ6+VÚ!AQ6+AP6</f>
        <v>0</v>
      </c>
      <c r="AR6" s="125">
        <f>+'Inversión 1 financiada'!AR6+VÚ!AR6+AQ6</f>
        <v>0</v>
      </c>
      <c r="AS6" s="125">
        <f>+'Inversión 1 financiada'!AS6+VÚ!AS6+AR6</f>
        <v>0</v>
      </c>
      <c r="AT6" s="125">
        <f>+'Inversión 1 financiada'!AT6+VÚ!AT6+AS6</f>
        <v>0</v>
      </c>
      <c r="AU6" s="125">
        <f>+'Inversión 1 financiada'!AU6+VÚ!AU6+AT6</f>
        <v>0</v>
      </c>
      <c r="AV6" s="125">
        <f>+'Inversión 1 financiada'!AV6+VÚ!AV6+AU6</f>
        <v>0</v>
      </c>
      <c r="AW6" s="125">
        <f>+'Inversión 1 financiada'!AW6+VÚ!AW6+AV6</f>
        <v>0</v>
      </c>
      <c r="AX6" s="125">
        <f>+'Inversión 1 financiada'!AX6+VÚ!AX6+AW6</f>
        <v>0</v>
      </c>
      <c r="AY6" s="125">
        <f>+'Inversión 1 financiada'!AY6+VÚ!AY6+AX6</f>
        <v>0</v>
      </c>
      <c r="AZ6" s="125">
        <f>+'Inversión 1 financiada'!AZ6+VÚ!AZ6+AY6</f>
        <v>0</v>
      </c>
      <c r="BA6" s="125">
        <f>+'Inversión 1 financiada'!BA6+VÚ!BA6+AZ6</f>
        <v>0</v>
      </c>
      <c r="BB6" s="125">
        <f>+'Inversión 1 financiada'!BB6+VÚ!BB6+BA6</f>
        <v>0</v>
      </c>
      <c r="BC6" s="125">
        <f>+'Inversión 1 financiada'!BC6+VÚ!BC6+BB6</f>
        <v>0</v>
      </c>
      <c r="BD6" s="125">
        <f>+'Inversión 1 financiada'!BD6+VÚ!BD6+BC6</f>
        <v>0</v>
      </c>
      <c r="BE6" s="125">
        <f>+'Inversión 1 financiada'!BE6+VÚ!BE6+BD6</f>
        <v>0</v>
      </c>
      <c r="BF6" s="125">
        <f>+'Inversión 1 financiada'!BF6+VÚ!BF6+BE6</f>
        <v>0</v>
      </c>
      <c r="BG6" s="125">
        <f>+'Inversión 1 financiada'!BG6+VÚ!BG6+BF6</f>
        <v>0</v>
      </c>
      <c r="BH6" s="125">
        <f>+'Inversión 1 financiada'!BH6+VÚ!BH6+BG6</f>
        <v>0</v>
      </c>
      <c r="BI6" s="125">
        <f>+'Inversión 1 financiada'!BI6+VÚ!BI6+BH6</f>
        <v>0</v>
      </c>
      <c r="BJ6" s="125">
        <f>+'Inversión 1 financiada'!BJ6+VÚ!BJ6+BI6</f>
        <v>0</v>
      </c>
      <c r="BK6" s="125">
        <f>+'Inversión 1 financiada'!BK6+VÚ!BK6+BJ6</f>
        <v>0</v>
      </c>
      <c r="BL6" s="125">
        <f>+'Inversión 1 financiada'!BL6+VÚ!BL6+BK6</f>
        <v>0</v>
      </c>
      <c r="BM6" s="125">
        <f>+'Inversión 1 financiada'!BM6+VÚ!BM6+BL6</f>
        <v>0</v>
      </c>
      <c r="BN6" s="125">
        <f>+'Inversión 1 financiada'!BN6+VÚ!BN6+BM6</f>
        <v>0</v>
      </c>
      <c r="BO6" s="125">
        <f>+'Inversión 1 financiada'!BO6+VÚ!BO6+BN6</f>
        <v>0</v>
      </c>
      <c r="BP6" s="125">
        <f>+'Inversión 1 financiada'!BP6+VÚ!BP6+BO6</f>
        <v>0</v>
      </c>
      <c r="BQ6" s="125">
        <f>+'Inversión 1 financiada'!BQ6+VÚ!BQ6+BP6</f>
        <v>0</v>
      </c>
      <c r="BR6" s="125">
        <f>+'Inversión 1 financiada'!BR6+VÚ!BR6+BQ6</f>
        <v>0</v>
      </c>
    </row>
    <row r="7" spans="1:70" x14ac:dyDescent="0.25">
      <c r="B7" s="59" t="s">
        <v>20</v>
      </c>
      <c r="C7" s="62" t="str">
        <f>+VLOOKUP(B7,'resumen UCAP'!$A$5:$O$329,2,0)</f>
        <v>Luminaria epsilon 70w</v>
      </c>
      <c r="D7" s="63">
        <f>+'Desmonte Infr. financiada'!D7</f>
        <v>70</v>
      </c>
      <c r="E7" s="63" t="str">
        <f>+VLOOKUP(B7,'resumen UCAP'!$A$5:$O$329,3,0)</f>
        <v>Un</v>
      </c>
      <c r="F7" s="64">
        <f>+VLOOKUP(B7,'resumen UCAP'!$A$5:$O$329,15,0)</f>
        <v>1260000</v>
      </c>
      <c r="G7" s="61">
        <v>1</v>
      </c>
      <c r="H7" s="125">
        <f>+'Inversión 1 financiada'!H7+VÚ!H7</f>
        <v>0</v>
      </c>
      <c r="I7" s="125">
        <f>+'Inversión 1 financiada'!I7+VÚ!I7+H7</f>
        <v>0</v>
      </c>
      <c r="J7" s="125">
        <f>+'Inversión 1 financiada'!J7+VÚ!J7+I7</f>
        <v>0</v>
      </c>
      <c r="K7" s="125">
        <f>+'Inversión 1 financiada'!K7+VÚ!K7+J7</f>
        <v>0</v>
      </c>
      <c r="L7" s="125">
        <f>+'Inversión 1 financiada'!L7+VÚ!L7+K7</f>
        <v>0</v>
      </c>
      <c r="M7" s="125">
        <f>+'Inversión 1 financiada'!M7+VÚ!M7+L7</f>
        <v>0</v>
      </c>
      <c r="N7" s="125">
        <f>+'Inversión 1 financiada'!N7+VÚ!N7+M7</f>
        <v>0</v>
      </c>
      <c r="O7" s="125">
        <f>+'Inversión 1 financiada'!O7+VÚ!O7+N7</f>
        <v>0</v>
      </c>
      <c r="P7" s="125">
        <f>+'Inversión 1 financiada'!P7+VÚ!P7+O7</f>
        <v>0</v>
      </c>
      <c r="Q7" s="125">
        <f>+'Inversión 1 financiada'!Q7+VÚ!Q7+P7</f>
        <v>0</v>
      </c>
      <c r="R7" s="125">
        <f>+'Inversión 1 financiada'!R7+VÚ!R7+Q7</f>
        <v>0</v>
      </c>
      <c r="S7" s="125">
        <f>+'Inversión 1 financiada'!S7+VÚ!S7+R7</f>
        <v>0</v>
      </c>
      <c r="T7" s="125">
        <f>+'Inversión 1 financiada'!T7+VÚ!T7+S7</f>
        <v>0</v>
      </c>
      <c r="U7" s="125">
        <f>+'Inversión 1 financiada'!U7+VÚ!U7+T7</f>
        <v>0</v>
      </c>
      <c r="V7" s="125">
        <f>+'Inversión 1 financiada'!V7+VÚ!V7+U7</f>
        <v>0</v>
      </c>
      <c r="W7" s="125">
        <f>+'Inversión 1 financiada'!W7+VÚ!W7+V7</f>
        <v>0</v>
      </c>
      <c r="X7" s="125">
        <f>+'Inversión 1 financiada'!X7+VÚ!X7+W7</f>
        <v>0</v>
      </c>
      <c r="Y7" s="125">
        <f>+'Inversión 1 financiada'!Y7+VÚ!Y7+X7</f>
        <v>0</v>
      </c>
      <c r="Z7" s="125">
        <f>+'Inversión 1 financiada'!Z7+VÚ!Z7+Y7</f>
        <v>0</v>
      </c>
      <c r="AA7" s="125">
        <f>+'Inversión 1 financiada'!AA7+VÚ!AA7+Z7</f>
        <v>0</v>
      </c>
      <c r="AB7" s="125">
        <f>+'Inversión 1 financiada'!AB7+VÚ!AB7+AA7</f>
        <v>0</v>
      </c>
      <c r="AC7" s="125">
        <f>+'Inversión 1 financiada'!AC7+VÚ!AC7+AB7</f>
        <v>0</v>
      </c>
      <c r="AD7" s="125">
        <f>+'Inversión 1 financiada'!AD7+VÚ!AD7+AC7</f>
        <v>0</v>
      </c>
      <c r="AE7" s="125">
        <f>+'Inversión 1 financiada'!AE7+VÚ!AE7+AD7</f>
        <v>0</v>
      </c>
      <c r="AF7" s="125">
        <f>+'Inversión 1 financiada'!AF7+VÚ!AF7+AE7</f>
        <v>0</v>
      </c>
      <c r="AG7" s="125">
        <f>+'Inversión 1 financiada'!AG7+VÚ!AG7+AF7</f>
        <v>0</v>
      </c>
      <c r="AH7" s="125">
        <f>+'Inversión 1 financiada'!AH7+VÚ!AH7+AG7</f>
        <v>0</v>
      </c>
      <c r="AI7" s="125">
        <f>+'Inversión 1 financiada'!AI7+VÚ!AI7+AH7</f>
        <v>0</v>
      </c>
      <c r="AJ7" s="125">
        <f>+'Inversión 1 financiada'!AJ7+VÚ!AJ7+AI7</f>
        <v>0</v>
      </c>
      <c r="AK7" s="125">
        <f>+'Inversión 1 financiada'!AK7+VÚ!AK7+AJ7</f>
        <v>0</v>
      </c>
      <c r="AL7" s="125">
        <f>+'Inversión 1 financiada'!AL7+VÚ!AL7+AK7</f>
        <v>0</v>
      </c>
      <c r="AM7" s="125">
        <f>+'Inversión 1 financiada'!AM7+VÚ!AM7+AL7</f>
        <v>0</v>
      </c>
      <c r="AN7" s="125">
        <f>+'Inversión 1 financiada'!AN7+VÚ!AN7+AM7</f>
        <v>0</v>
      </c>
      <c r="AO7" s="125">
        <f>+'Inversión 1 financiada'!AO7+VÚ!AO7+AN7</f>
        <v>0</v>
      </c>
      <c r="AP7" s="125">
        <f>+'Inversión 1 financiada'!AP7+VÚ!AP7+AO7</f>
        <v>0</v>
      </c>
      <c r="AQ7" s="125">
        <f>+'Inversión 1 financiada'!AQ7+VÚ!AQ7+AP7</f>
        <v>0</v>
      </c>
      <c r="AR7" s="125">
        <f>+'Inversión 1 financiada'!AR7+VÚ!AR7+AQ7</f>
        <v>0</v>
      </c>
      <c r="AS7" s="125">
        <f>+'Inversión 1 financiada'!AS7+VÚ!AS7+AR7</f>
        <v>0</v>
      </c>
      <c r="AT7" s="125">
        <f>+'Inversión 1 financiada'!AT7+VÚ!AT7+AS7</f>
        <v>0</v>
      </c>
      <c r="AU7" s="125">
        <f>+'Inversión 1 financiada'!AU7+VÚ!AU7+AT7</f>
        <v>0</v>
      </c>
      <c r="AV7" s="125">
        <f>+'Inversión 1 financiada'!AV7+VÚ!AV7+AU7</f>
        <v>0</v>
      </c>
      <c r="AW7" s="125">
        <f>+'Inversión 1 financiada'!AW7+VÚ!AW7+AV7</f>
        <v>0</v>
      </c>
      <c r="AX7" s="125">
        <f>+'Inversión 1 financiada'!AX7+VÚ!AX7+AW7</f>
        <v>0</v>
      </c>
      <c r="AY7" s="125">
        <f>+'Inversión 1 financiada'!AY7+VÚ!AY7+AX7</f>
        <v>0</v>
      </c>
      <c r="AZ7" s="125">
        <f>+'Inversión 1 financiada'!AZ7+VÚ!AZ7+AY7</f>
        <v>0</v>
      </c>
      <c r="BA7" s="125">
        <f>+'Inversión 1 financiada'!BA7+VÚ!BA7+AZ7</f>
        <v>0</v>
      </c>
      <c r="BB7" s="125">
        <f>+'Inversión 1 financiada'!BB7+VÚ!BB7+BA7</f>
        <v>0</v>
      </c>
      <c r="BC7" s="125">
        <f>+'Inversión 1 financiada'!BC7+VÚ!BC7+BB7</f>
        <v>0</v>
      </c>
      <c r="BD7" s="125">
        <f>+'Inversión 1 financiada'!BD7+VÚ!BD7+BC7</f>
        <v>0</v>
      </c>
      <c r="BE7" s="125">
        <f>+'Inversión 1 financiada'!BE7+VÚ!BE7+BD7</f>
        <v>0</v>
      </c>
      <c r="BF7" s="125">
        <f>+'Inversión 1 financiada'!BF7+VÚ!BF7+BE7</f>
        <v>0</v>
      </c>
      <c r="BG7" s="125">
        <f>+'Inversión 1 financiada'!BG7+VÚ!BG7+BF7</f>
        <v>0</v>
      </c>
      <c r="BH7" s="125">
        <f>+'Inversión 1 financiada'!BH7+VÚ!BH7+BG7</f>
        <v>0</v>
      </c>
      <c r="BI7" s="125">
        <f>+'Inversión 1 financiada'!BI7+VÚ!BI7+BH7</f>
        <v>0</v>
      </c>
      <c r="BJ7" s="125">
        <f>+'Inversión 1 financiada'!BJ7+VÚ!BJ7+BI7</f>
        <v>0</v>
      </c>
      <c r="BK7" s="125">
        <f>+'Inversión 1 financiada'!BK7+VÚ!BK7+BJ7</f>
        <v>0</v>
      </c>
      <c r="BL7" s="125">
        <f>+'Inversión 1 financiada'!BL7+VÚ!BL7+BK7</f>
        <v>0</v>
      </c>
      <c r="BM7" s="125">
        <f>+'Inversión 1 financiada'!BM7+VÚ!BM7+BL7</f>
        <v>0</v>
      </c>
      <c r="BN7" s="125">
        <f>+'Inversión 1 financiada'!BN7+VÚ!BN7+BM7</f>
        <v>0</v>
      </c>
      <c r="BO7" s="125">
        <f>+'Inversión 1 financiada'!BO7+VÚ!BO7+BN7</f>
        <v>0</v>
      </c>
      <c r="BP7" s="125">
        <f>+'Inversión 1 financiada'!BP7+VÚ!BP7+BO7</f>
        <v>0</v>
      </c>
      <c r="BQ7" s="125">
        <f>+'Inversión 1 financiada'!BQ7+VÚ!BQ7+BP7</f>
        <v>0</v>
      </c>
      <c r="BR7" s="125">
        <f>+'Inversión 1 financiada'!BR7+VÚ!BR7+BQ7</f>
        <v>0</v>
      </c>
    </row>
    <row r="8" spans="1:70" x14ac:dyDescent="0.25">
      <c r="B8" s="59" t="s">
        <v>21</v>
      </c>
      <c r="C8" s="62" t="str">
        <f>+VLOOKUP(B8,'resumen UCAP'!$A$5:$O$329,2,0)</f>
        <v>Luminaria Farol NA 150w</v>
      </c>
      <c r="D8" s="63">
        <f>+'Desmonte Infr. financiada'!D8</f>
        <v>169</v>
      </c>
      <c r="E8" s="63" t="str">
        <f>+VLOOKUP(B8,'resumen UCAP'!$A$5:$O$329,3,0)</f>
        <v>Un</v>
      </c>
      <c r="F8" s="64">
        <f>+VLOOKUP(B8,'resumen UCAP'!$A$5:$O$329,15,0)</f>
        <v>340000</v>
      </c>
      <c r="G8" s="123">
        <v>58</v>
      </c>
      <c r="H8" s="125">
        <f>+'Inversión 1 financiada'!H8+VÚ!H8</f>
        <v>0</v>
      </c>
      <c r="I8" s="125">
        <f>+'Inversión 1 financiada'!I8+VÚ!I8+H8</f>
        <v>0</v>
      </c>
      <c r="J8" s="125">
        <f>+'Inversión 1 financiada'!J8+VÚ!J8+I8</f>
        <v>0</v>
      </c>
      <c r="K8" s="125">
        <f>+'Inversión 1 financiada'!K8+VÚ!K8+J8</f>
        <v>0</v>
      </c>
      <c r="L8" s="125">
        <f>+'Inversión 1 financiada'!L8+VÚ!L8+K8</f>
        <v>0</v>
      </c>
      <c r="M8" s="125">
        <f>+'Inversión 1 financiada'!M8+VÚ!M8+L8</f>
        <v>0</v>
      </c>
      <c r="N8" s="125">
        <f>+'Inversión 1 financiada'!N8+VÚ!N8+M8</f>
        <v>0</v>
      </c>
      <c r="O8" s="125">
        <f>+'Inversión 1 financiada'!O8+VÚ!O8+N8</f>
        <v>0</v>
      </c>
      <c r="P8" s="125">
        <f>+'Inversión 1 financiada'!P8+VÚ!P8+O8</f>
        <v>0</v>
      </c>
      <c r="Q8" s="125">
        <f>+'Inversión 1 financiada'!Q8+VÚ!Q8+P8</f>
        <v>0</v>
      </c>
      <c r="R8" s="125">
        <f>+'Inversión 1 financiada'!R8+VÚ!R8+Q8</f>
        <v>0</v>
      </c>
      <c r="S8" s="125">
        <f>+'Inversión 1 financiada'!S8+VÚ!S8+R8</f>
        <v>0</v>
      </c>
      <c r="T8" s="125">
        <f>+'Inversión 1 financiada'!T8+VÚ!T8+S8</f>
        <v>0</v>
      </c>
      <c r="U8" s="125">
        <f>+'Inversión 1 financiada'!U8+VÚ!U8+T8</f>
        <v>0</v>
      </c>
      <c r="V8" s="125">
        <f>+'Inversión 1 financiada'!V8+VÚ!V8+U8</f>
        <v>0</v>
      </c>
      <c r="W8" s="125">
        <f>+'Inversión 1 financiada'!W8+VÚ!W8+V8</f>
        <v>0</v>
      </c>
      <c r="X8" s="125">
        <f>+'Inversión 1 financiada'!X8+VÚ!X8+W8</f>
        <v>0</v>
      </c>
      <c r="Y8" s="125">
        <f>+'Inversión 1 financiada'!Y8+VÚ!Y8+X8</f>
        <v>0</v>
      </c>
      <c r="Z8" s="125">
        <f>+'Inversión 1 financiada'!Z8+VÚ!Z8+Y8</f>
        <v>0</v>
      </c>
      <c r="AA8" s="125">
        <f>+'Inversión 1 financiada'!AA8+VÚ!AA8+Z8</f>
        <v>0</v>
      </c>
      <c r="AB8" s="125">
        <f>+'Inversión 1 financiada'!AB8+VÚ!AB8+AA8</f>
        <v>0</v>
      </c>
      <c r="AC8" s="125">
        <f>+'Inversión 1 financiada'!AC8+VÚ!AC8+AB8</f>
        <v>0</v>
      </c>
      <c r="AD8" s="125">
        <f>+'Inversión 1 financiada'!AD8+VÚ!AD8+AC8</f>
        <v>0</v>
      </c>
      <c r="AE8" s="125">
        <f>+'Inversión 1 financiada'!AE8+VÚ!AE8+AD8</f>
        <v>0</v>
      </c>
      <c r="AF8" s="125">
        <f>+'Inversión 1 financiada'!AF8+VÚ!AF8+AE8</f>
        <v>0</v>
      </c>
      <c r="AG8" s="125">
        <f>+'Inversión 1 financiada'!AG8+VÚ!AG8+AF8</f>
        <v>0</v>
      </c>
      <c r="AH8" s="125">
        <f>+'Inversión 1 financiada'!AH8+VÚ!AH8+AG8</f>
        <v>0</v>
      </c>
      <c r="AI8" s="125">
        <f>+'Inversión 1 financiada'!AI8+VÚ!AI8+AH8</f>
        <v>0</v>
      </c>
      <c r="AJ8" s="125">
        <f>+'Inversión 1 financiada'!AJ8+VÚ!AJ8+AI8</f>
        <v>0</v>
      </c>
      <c r="AK8" s="125">
        <f>+'Inversión 1 financiada'!AK8+VÚ!AK8+AJ8</f>
        <v>0</v>
      </c>
      <c r="AL8" s="125">
        <f>+'Inversión 1 financiada'!AL8+VÚ!AL8+AK8</f>
        <v>0</v>
      </c>
      <c r="AM8" s="125">
        <f>+'Inversión 1 financiada'!AM8+VÚ!AM8+AL8</f>
        <v>0</v>
      </c>
      <c r="AN8" s="125">
        <f>+'Inversión 1 financiada'!AN8+VÚ!AN8+AM8</f>
        <v>0</v>
      </c>
      <c r="AO8" s="125">
        <f>+'Inversión 1 financiada'!AO8+VÚ!AO8+AN8</f>
        <v>0</v>
      </c>
      <c r="AP8" s="125">
        <f>+'Inversión 1 financiada'!AP8+VÚ!AP8+AO8</f>
        <v>0</v>
      </c>
      <c r="AQ8" s="125">
        <f>+'Inversión 1 financiada'!AQ8+VÚ!AQ8+AP8</f>
        <v>0</v>
      </c>
      <c r="AR8" s="125">
        <f>+'Inversión 1 financiada'!AR8+VÚ!AR8+AQ8</f>
        <v>0</v>
      </c>
      <c r="AS8" s="125">
        <f>+'Inversión 1 financiada'!AS8+VÚ!AS8+AR8</f>
        <v>0</v>
      </c>
      <c r="AT8" s="125">
        <f>+'Inversión 1 financiada'!AT8+VÚ!AT8+AS8</f>
        <v>0</v>
      </c>
      <c r="AU8" s="125">
        <f>+'Inversión 1 financiada'!AU8+VÚ!AU8+AT8</f>
        <v>0</v>
      </c>
      <c r="AV8" s="125">
        <f>+'Inversión 1 financiada'!AV8+VÚ!AV8+AU8</f>
        <v>0</v>
      </c>
      <c r="AW8" s="125">
        <f>+'Inversión 1 financiada'!AW8+VÚ!AW8+AV8</f>
        <v>0</v>
      </c>
      <c r="AX8" s="125">
        <f>+'Inversión 1 financiada'!AX8+VÚ!AX8+AW8</f>
        <v>0</v>
      </c>
      <c r="AY8" s="125">
        <f>+'Inversión 1 financiada'!AY8+VÚ!AY8+AX8</f>
        <v>0</v>
      </c>
      <c r="AZ8" s="125">
        <f>+'Inversión 1 financiada'!AZ8+VÚ!AZ8+AY8</f>
        <v>0</v>
      </c>
      <c r="BA8" s="125">
        <f>+'Inversión 1 financiada'!BA8+VÚ!BA8+AZ8</f>
        <v>0</v>
      </c>
      <c r="BB8" s="125">
        <f>+'Inversión 1 financiada'!BB8+VÚ!BB8+BA8</f>
        <v>0</v>
      </c>
      <c r="BC8" s="125">
        <f>+'Inversión 1 financiada'!BC8+VÚ!BC8+BB8</f>
        <v>0</v>
      </c>
      <c r="BD8" s="125">
        <f>+'Inversión 1 financiada'!BD8+VÚ!BD8+BC8</f>
        <v>0</v>
      </c>
      <c r="BE8" s="125">
        <f>+'Inversión 1 financiada'!BE8+VÚ!BE8+BD8</f>
        <v>0</v>
      </c>
      <c r="BF8" s="125">
        <f>+'Inversión 1 financiada'!BF8+VÚ!BF8+BE8</f>
        <v>0</v>
      </c>
      <c r="BG8" s="125">
        <f>+'Inversión 1 financiada'!BG8+VÚ!BG8+BF8</f>
        <v>0</v>
      </c>
      <c r="BH8" s="125">
        <f>+'Inversión 1 financiada'!BH8+VÚ!BH8+BG8</f>
        <v>0</v>
      </c>
      <c r="BI8" s="125">
        <f>+'Inversión 1 financiada'!BI8+VÚ!BI8+BH8</f>
        <v>0</v>
      </c>
      <c r="BJ8" s="125">
        <f>+'Inversión 1 financiada'!BJ8+VÚ!BJ8+BI8</f>
        <v>0</v>
      </c>
      <c r="BK8" s="125">
        <f>+'Inversión 1 financiada'!BK8+VÚ!BK8+BJ8</f>
        <v>0</v>
      </c>
      <c r="BL8" s="125">
        <f>+'Inversión 1 financiada'!BL8+VÚ!BL8+BK8</f>
        <v>0</v>
      </c>
      <c r="BM8" s="125">
        <f>+'Inversión 1 financiada'!BM8+VÚ!BM8+BL8</f>
        <v>0</v>
      </c>
      <c r="BN8" s="125">
        <f>+'Inversión 1 financiada'!BN8+VÚ!BN8+BM8</f>
        <v>0</v>
      </c>
      <c r="BO8" s="125">
        <f>+'Inversión 1 financiada'!BO8+VÚ!BO8+BN8</f>
        <v>0</v>
      </c>
      <c r="BP8" s="125">
        <f>+'Inversión 1 financiada'!BP8+VÚ!BP8+BO8</f>
        <v>0</v>
      </c>
      <c r="BQ8" s="125">
        <f>+'Inversión 1 financiada'!BQ8+VÚ!BQ8+BP8</f>
        <v>0</v>
      </c>
      <c r="BR8" s="125">
        <f>+'Inversión 1 financiada'!BR8+VÚ!BR8+BQ8</f>
        <v>0</v>
      </c>
    </row>
    <row r="9" spans="1:70" x14ac:dyDescent="0.25">
      <c r="B9" s="59" t="s">
        <v>67</v>
      </c>
      <c r="C9" s="62" t="str">
        <f>+VLOOKUP(B9,'resumen UCAP'!$A$5:$O$329,2,0)</f>
        <v>Luminaria Farol NA 70w</v>
      </c>
      <c r="D9" s="63">
        <f>+'Desmonte Infr. financiada'!D9</f>
        <v>81</v>
      </c>
      <c r="E9" s="63" t="str">
        <f>+VLOOKUP(B9,'resumen UCAP'!$A$5:$O$329,3,0)</f>
        <v>Un</v>
      </c>
      <c r="F9" s="64">
        <f>+VLOOKUP(B9,'resumen UCAP'!$A$5:$O$329,15,0)</f>
        <v>298677</v>
      </c>
      <c r="G9" s="123">
        <v>553</v>
      </c>
      <c r="H9" s="125">
        <f>+'Inversión 1 financiada'!H9+VÚ!H9</f>
        <v>0</v>
      </c>
      <c r="I9" s="125">
        <f>+'Inversión 1 financiada'!I9+VÚ!I9+H9</f>
        <v>0</v>
      </c>
      <c r="J9" s="125">
        <f>+'Inversión 1 financiada'!J9+VÚ!J9+I9</f>
        <v>0</v>
      </c>
      <c r="K9" s="125">
        <f>+'Inversión 1 financiada'!K9+VÚ!K9+J9</f>
        <v>0</v>
      </c>
      <c r="L9" s="125">
        <f>+'Inversión 1 financiada'!L9+VÚ!L9+K9</f>
        <v>0</v>
      </c>
      <c r="M9" s="125">
        <f>+'Inversión 1 financiada'!M9+VÚ!M9+L9</f>
        <v>0</v>
      </c>
      <c r="N9" s="125">
        <f>+'Inversión 1 financiada'!N9+VÚ!N9+M9</f>
        <v>0</v>
      </c>
      <c r="O9" s="125">
        <f>+'Inversión 1 financiada'!O9+VÚ!O9+N9</f>
        <v>0</v>
      </c>
      <c r="P9" s="125">
        <f>+'Inversión 1 financiada'!P9+VÚ!P9+O9</f>
        <v>0</v>
      </c>
      <c r="Q9" s="125">
        <f>+'Inversión 1 financiada'!Q9+VÚ!Q9+P9</f>
        <v>0</v>
      </c>
      <c r="R9" s="125">
        <f>+'Inversión 1 financiada'!R9+VÚ!R9+Q9</f>
        <v>0</v>
      </c>
      <c r="S9" s="125">
        <f>+'Inversión 1 financiada'!S9+VÚ!S9+R9</f>
        <v>0</v>
      </c>
      <c r="T9" s="125">
        <f>+'Inversión 1 financiada'!T9+VÚ!T9+S9</f>
        <v>0</v>
      </c>
      <c r="U9" s="125">
        <f>+'Inversión 1 financiada'!U9+VÚ!U9+T9</f>
        <v>0</v>
      </c>
      <c r="V9" s="125">
        <f>+'Inversión 1 financiada'!V9+VÚ!V9+U9</f>
        <v>0</v>
      </c>
      <c r="W9" s="125">
        <f>+'Inversión 1 financiada'!W9+VÚ!W9+V9</f>
        <v>0</v>
      </c>
      <c r="X9" s="125">
        <f>+'Inversión 1 financiada'!X9+VÚ!X9+W9</f>
        <v>0</v>
      </c>
      <c r="Y9" s="125">
        <f>+'Inversión 1 financiada'!Y9+VÚ!Y9+X9</f>
        <v>0</v>
      </c>
      <c r="Z9" s="125">
        <f>+'Inversión 1 financiada'!Z9+VÚ!Z9+Y9</f>
        <v>0</v>
      </c>
      <c r="AA9" s="125">
        <f>+'Inversión 1 financiada'!AA9+VÚ!AA9+Z9</f>
        <v>0</v>
      </c>
      <c r="AB9" s="125">
        <f>+'Inversión 1 financiada'!AB9+VÚ!AB9+AA9</f>
        <v>0</v>
      </c>
      <c r="AC9" s="125">
        <f>+'Inversión 1 financiada'!AC9+VÚ!AC9+AB9</f>
        <v>0</v>
      </c>
      <c r="AD9" s="125">
        <f>+'Inversión 1 financiada'!AD9+VÚ!AD9+AC9</f>
        <v>0</v>
      </c>
      <c r="AE9" s="125">
        <f>+'Inversión 1 financiada'!AE9+VÚ!AE9+AD9</f>
        <v>0</v>
      </c>
      <c r="AF9" s="125">
        <f>+'Inversión 1 financiada'!AF9+VÚ!AF9+AE9</f>
        <v>0</v>
      </c>
      <c r="AG9" s="125">
        <f>+'Inversión 1 financiada'!AG9+VÚ!AG9+AF9</f>
        <v>0</v>
      </c>
      <c r="AH9" s="125">
        <f>+'Inversión 1 financiada'!AH9+VÚ!AH9+AG9</f>
        <v>0</v>
      </c>
      <c r="AI9" s="125">
        <f>+'Inversión 1 financiada'!AI9+VÚ!AI9+AH9</f>
        <v>0</v>
      </c>
      <c r="AJ9" s="125">
        <f>+'Inversión 1 financiada'!AJ9+VÚ!AJ9+AI9</f>
        <v>0</v>
      </c>
      <c r="AK9" s="125">
        <f>+'Inversión 1 financiada'!AK9+VÚ!AK9+AJ9</f>
        <v>0</v>
      </c>
      <c r="AL9" s="125">
        <f>+'Inversión 1 financiada'!AL9+VÚ!AL9+AK9</f>
        <v>0</v>
      </c>
      <c r="AM9" s="125">
        <f>+'Inversión 1 financiada'!AM9+VÚ!AM9+AL9</f>
        <v>0</v>
      </c>
      <c r="AN9" s="125">
        <f>+'Inversión 1 financiada'!AN9+VÚ!AN9+AM9</f>
        <v>0</v>
      </c>
      <c r="AO9" s="125">
        <f>+'Inversión 1 financiada'!AO9+VÚ!AO9+AN9</f>
        <v>0</v>
      </c>
      <c r="AP9" s="125">
        <f>+'Inversión 1 financiada'!AP9+VÚ!AP9+AO9</f>
        <v>0</v>
      </c>
      <c r="AQ9" s="125">
        <f>+'Inversión 1 financiada'!AQ9+VÚ!AQ9+AP9</f>
        <v>0</v>
      </c>
      <c r="AR9" s="125">
        <f>+'Inversión 1 financiada'!AR9+VÚ!AR9+AQ9</f>
        <v>0</v>
      </c>
      <c r="AS9" s="125">
        <f>+'Inversión 1 financiada'!AS9+VÚ!AS9+AR9</f>
        <v>0</v>
      </c>
      <c r="AT9" s="125">
        <f>+'Inversión 1 financiada'!AT9+VÚ!AT9+AS9</f>
        <v>0</v>
      </c>
      <c r="AU9" s="125">
        <f>+'Inversión 1 financiada'!AU9+VÚ!AU9+AT9</f>
        <v>0</v>
      </c>
      <c r="AV9" s="125">
        <f>+'Inversión 1 financiada'!AV9+VÚ!AV9+AU9</f>
        <v>0</v>
      </c>
      <c r="AW9" s="125">
        <f>+'Inversión 1 financiada'!AW9+VÚ!AW9+AV9</f>
        <v>0</v>
      </c>
      <c r="AX9" s="125">
        <f>+'Inversión 1 financiada'!AX9+VÚ!AX9+AW9</f>
        <v>0</v>
      </c>
      <c r="AY9" s="125">
        <f>+'Inversión 1 financiada'!AY9+VÚ!AY9+AX9</f>
        <v>0</v>
      </c>
      <c r="AZ9" s="125">
        <f>+'Inversión 1 financiada'!AZ9+VÚ!AZ9+AY9</f>
        <v>0</v>
      </c>
      <c r="BA9" s="125">
        <f>+'Inversión 1 financiada'!BA9+VÚ!BA9+AZ9</f>
        <v>0</v>
      </c>
      <c r="BB9" s="125">
        <f>+'Inversión 1 financiada'!BB9+VÚ!BB9+BA9</f>
        <v>0</v>
      </c>
      <c r="BC9" s="125">
        <f>+'Inversión 1 financiada'!BC9+VÚ!BC9+BB9</f>
        <v>0</v>
      </c>
      <c r="BD9" s="125">
        <f>+'Inversión 1 financiada'!BD9+VÚ!BD9+BC9</f>
        <v>0</v>
      </c>
      <c r="BE9" s="125">
        <f>+'Inversión 1 financiada'!BE9+VÚ!BE9+BD9</f>
        <v>0</v>
      </c>
      <c r="BF9" s="125">
        <f>+'Inversión 1 financiada'!BF9+VÚ!BF9+BE9</f>
        <v>0</v>
      </c>
      <c r="BG9" s="125">
        <f>+'Inversión 1 financiada'!BG9+VÚ!BG9+BF9</f>
        <v>0</v>
      </c>
      <c r="BH9" s="125">
        <f>+'Inversión 1 financiada'!BH9+VÚ!BH9+BG9</f>
        <v>0</v>
      </c>
      <c r="BI9" s="125">
        <f>+'Inversión 1 financiada'!BI9+VÚ!BI9+BH9</f>
        <v>0</v>
      </c>
      <c r="BJ9" s="125">
        <f>+'Inversión 1 financiada'!BJ9+VÚ!BJ9+BI9</f>
        <v>0</v>
      </c>
      <c r="BK9" s="125">
        <f>+'Inversión 1 financiada'!BK9+VÚ!BK9+BJ9</f>
        <v>0</v>
      </c>
      <c r="BL9" s="125">
        <f>+'Inversión 1 financiada'!BL9+VÚ!BL9+BK9</f>
        <v>0</v>
      </c>
      <c r="BM9" s="125">
        <f>+'Inversión 1 financiada'!BM9+VÚ!BM9+BL9</f>
        <v>0</v>
      </c>
      <c r="BN9" s="125">
        <f>+'Inversión 1 financiada'!BN9+VÚ!BN9+BM9</f>
        <v>0</v>
      </c>
      <c r="BO9" s="125">
        <f>+'Inversión 1 financiada'!BO9+VÚ!BO9+BN9</f>
        <v>0</v>
      </c>
      <c r="BP9" s="125">
        <f>+'Inversión 1 financiada'!BP9+VÚ!BP9+BO9</f>
        <v>0</v>
      </c>
      <c r="BQ9" s="125">
        <f>+'Inversión 1 financiada'!BQ9+VÚ!BQ9+BP9</f>
        <v>0</v>
      </c>
      <c r="BR9" s="125">
        <f>+'Inversión 1 financiada'!BR9+VÚ!BR9+BQ9</f>
        <v>0</v>
      </c>
    </row>
    <row r="10" spans="1:70" x14ac:dyDescent="0.25">
      <c r="B10" s="59" t="s">
        <v>68</v>
      </c>
      <c r="C10" s="62" t="str">
        <f>+VLOOKUP(B10,'resumen UCAP'!$A$5:$O$329,2,0)</f>
        <v>Luminaria led 100-120w</v>
      </c>
      <c r="D10" s="63">
        <f>+'Desmonte Infr. financiada'!D10</f>
        <v>120</v>
      </c>
      <c r="E10" s="63" t="str">
        <f>+VLOOKUP(B10,'resumen UCAP'!$A$5:$O$329,3,0)</f>
        <v>Un</v>
      </c>
      <c r="F10" s="64">
        <f>+VLOOKUP(B10,'resumen UCAP'!$A$5:$O$329,15,0)</f>
        <v>1620599</v>
      </c>
      <c r="G10" s="61">
        <v>446</v>
      </c>
      <c r="H10" s="125">
        <f>+'Inversión 1 financiada'!H10+VÚ!H10</f>
        <v>0</v>
      </c>
      <c r="I10" s="125">
        <f>+'Inversión 1 financiada'!I10+VÚ!I10+H10</f>
        <v>0</v>
      </c>
      <c r="J10" s="125">
        <f>+'Inversión 1 financiada'!J10+VÚ!J10+I10</f>
        <v>0</v>
      </c>
      <c r="K10" s="125">
        <f>+'Inversión 1 financiada'!K10+VÚ!K10+J10</f>
        <v>0</v>
      </c>
      <c r="L10" s="125">
        <f>+'Inversión 1 financiada'!L10+VÚ!L10+K10</f>
        <v>0</v>
      </c>
      <c r="M10" s="125">
        <f>+'Inversión 1 financiada'!M10+VÚ!M10+L10</f>
        <v>0</v>
      </c>
      <c r="N10" s="125">
        <f>+'Inversión 1 financiada'!N10+VÚ!N10+M10</f>
        <v>0</v>
      </c>
      <c r="O10" s="125">
        <f>+'Inversión 1 financiada'!O10+VÚ!O10+N10</f>
        <v>0</v>
      </c>
      <c r="P10" s="125">
        <f>+'Inversión 1 financiada'!P10+VÚ!P10+O10</f>
        <v>0</v>
      </c>
      <c r="Q10" s="125">
        <f>+'Inversión 1 financiada'!Q10+VÚ!Q10+P10</f>
        <v>0</v>
      </c>
      <c r="R10" s="125">
        <f>+'Inversión 1 financiada'!R10+VÚ!R10+Q10</f>
        <v>0</v>
      </c>
      <c r="S10" s="125">
        <f>+'Inversión 1 financiada'!S10+VÚ!S10+R10</f>
        <v>0</v>
      </c>
      <c r="T10" s="125">
        <f>+'Inversión 1 financiada'!T10+VÚ!T10+S10</f>
        <v>0</v>
      </c>
      <c r="U10" s="125">
        <f>+'Inversión 1 financiada'!U10+VÚ!U10+T10</f>
        <v>0</v>
      </c>
      <c r="V10" s="125">
        <f>+'Inversión 1 financiada'!V10+VÚ!V10+U10</f>
        <v>0</v>
      </c>
      <c r="W10" s="125">
        <f>+'Inversión 1 financiada'!W10+VÚ!W10+V10</f>
        <v>0</v>
      </c>
      <c r="X10" s="125">
        <f>+'Inversión 1 financiada'!X10+VÚ!X10+W10</f>
        <v>0</v>
      </c>
      <c r="Y10" s="125">
        <f>+'Inversión 1 financiada'!Y10+VÚ!Y10+X10</f>
        <v>0</v>
      </c>
      <c r="Z10" s="125">
        <f>+'Inversión 1 financiada'!Z10+VÚ!Z10+Y10</f>
        <v>0</v>
      </c>
      <c r="AA10" s="125">
        <f>+'Inversión 1 financiada'!AA10+VÚ!AA10+Z10</f>
        <v>0</v>
      </c>
      <c r="AB10" s="125">
        <f>+'Inversión 1 financiada'!AB10+VÚ!AB10+AA10</f>
        <v>0</v>
      </c>
      <c r="AC10" s="125">
        <f>+'Inversión 1 financiada'!AC10+VÚ!AC10+AB10</f>
        <v>0</v>
      </c>
      <c r="AD10" s="125">
        <f>+'Inversión 1 financiada'!AD10+VÚ!AD10+AC10</f>
        <v>0</v>
      </c>
      <c r="AE10" s="125">
        <f>+'Inversión 1 financiada'!AE10+VÚ!AE10+AD10</f>
        <v>0</v>
      </c>
      <c r="AF10" s="125">
        <f>+'Inversión 1 financiada'!AF10+VÚ!AF10+AE10</f>
        <v>0</v>
      </c>
      <c r="AG10" s="125">
        <f>+'Inversión 1 financiada'!AG10+VÚ!AG10+AF10</f>
        <v>0</v>
      </c>
      <c r="AH10" s="125">
        <f>+'Inversión 1 financiada'!AH10+VÚ!AH10+AG10</f>
        <v>0</v>
      </c>
      <c r="AI10" s="125">
        <f>+'Inversión 1 financiada'!AI10+VÚ!AI10+AH10</f>
        <v>0</v>
      </c>
      <c r="AJ10" s="125">
        <f>+'Inversión 1 financiada'!AJ10+VÚ!AJ10+AI10</f>
        <v>0</v>
      </c>
      <c r="AK10" s="125">
        <f>+'Inversión 1 financiada'!AK10+VÚ!AK10+AJ10</f>
        <v>0</v>
      </c>
      <c r="AL10" s="125">
        <f>+'Inversión 1 financiada'!AL10+VÚ!AL10+AK10</f>
        <v>0</v>
      </c>
      <c r="AM10" s="125">
        <f>+'Inversión 1 financiada'!AM10+VÚ!AM10+AL10</f>
        <v>0</v>
      </c>
      <c r="AN10" s="125">
        <f>+'Inversión 1 financiada'!AN10+VÚ!AN10+AM10</f>
        <v>0</v>
      </c>
      <c r="AO10" s="125">
        <f>+'Inversión 1 financiada'!AO10+VÚ!AO10+AN10</f>
        <v>0</v>
      </c>
      <c r="AP10" s="125">
        <f>+'Inversión 1 financiada'!AP10+VÚ!AP10+AO10</f>
        <v>0</v>
      </c>
      <c r="AQ10" s="125">
        <f>+'Inversión 1 financiada'!AQ10+VÚ!AQ10+AP10</f>
        <v>0</v>
      </c>
      <c r="AR10" s="125">
        <f>+'Inversión 1 financiada'!AR10+VÚ!AR10+AQ10</f>
        <v>0</v>
      </c>
      <c r="AS10" s="125">
        <f>+'Inversión 1 financiada'!AS10+VÚ!AS10+AR10</f>
        <v>0</v>
      </c>
      <c r="AT10" s="125">
        <f>+'Inversión 1 financiada'!AT10+VÚ!AT10+AS10</f>
        <v>0</v>
      </c>
      <c r="AU10" s="125">
        <f>+'Inversión 1 financiada'!AU10+VÚ!AU10+AT10</f>
        <v>0</v>
      </c>
      <c r="AV10" s="125">
        <f>+'Inversión 1 financiada'!AV10+VÚ!AV10+AU10</f>
        <v>0</v>
      </c>
      <c r="AW10" s="125">
        <f>+'Inversión 1 financiada'!AW10+VÚ!AW10+AV10</f>
        <v>0</v>
      </c>
      <c r="AX10" s="125">
        <f>+'Inversión 1 financiada'!AX10+VÚ!AX10+AW10</f>
        <v>0</v>
      </c>
      <c r="AY10" s="125">
        <f>+'Inversión 1 financiada'!AY10+VÚ!AY10+AX10</f>
        <v>0</v>
      </c>
      <c r="AZ10" s="125">
        <f>+'Inversión 1 financiada'!AZ10+VÚ!AZ10+AY10</f>
        <v>0</v>
      </c>
      <c r="BA10" s="125">
        <f>+'Inversión 1 financiada'!BA10+VÚ!BA10+AZ10</f>
        <v>0</v>
      </c>
      <c r="BB10" s="125">
        <f>+'Inversión 1 financiada'!BB10+VÚ!BB10+BA10</f>
        <v>0</v>
      </c>
      <c r="BC10" s="125">
        <f>+'Inversión 1 financiada'!BC10+VÚ!BC10+BB10</f>
        <v>0</v>
      </c>
      <c r="BD10" s="125">
        <f>+'Inversión 1 financiada'!BD10+VÚ!BD10+BC10</f>
        <v>0</v>
      </c>
      <c r="BE10" s="125">
        <f>+'Inversión 1 financiada'!BE10+VÚ!BE10+BD10</f>
        <v>0</v>
      </c>
      <c r="BF10" s="125">
        <f>+'Inversión 1 financiada'!BF10+VÚ!BF10+BE10</f>
        <v>0</v>
      </c>
      <c r="BG10" s="125">
        <f>+'Inversión 1 financiada'!BG10+VÚ!BG10+BF10</f>
        <v>0</v>
      </c>
      <c r="BH10" s="125">
        <f>+'Inversión 1 financiada'!BH10+VÚ!BH10+BG10</f>
        <v>0</v>
      </c>
      <c r="BI10" s="125">
        <f>+'Inversión 1 financiada'!BI10+VÚ!BI10+BH10</f>
        <v>0</v>
      </c>
      <c r="BJ10" s="125">
        <f>+'Inversión 1 financiada'!BJ10+VÚ!BJ10+BI10</f>
        <v>0</v>
      </c>
      <c r="BK10" s="125">
        <f>+'Inversión 1 financiada'!BK10+VÚ!BK10+BJ10</f>
        <v>0</v>
      </c>
      <c r="BL10" s="125">
        <f>+'Inversión 1 financiada'!BL10+VÚ!BL10+BK10</f>
        <v>0</v>
      </c>
      <c r="BM10" s="125">
        <f>+'Inversión 1 financiada'!BM10+VÚ!BM10+BL10</f>
        <v>0</v>
      </c>
      <c r="BN10" s="125">
        <f>+'Inversión 1 financiada'!BN10+VÚ!BN10+BM10</f>
        <v>0</v>
      </c>
      <c r="BO10" s="125">
        <f>+'Inversión 1 financiada'!BO10+VÚ!BO10+BN10</f>
        <v>0</v>
      </c>
      <c r="BP10" s="125">
        <f>+'Inversión 1 financiada'!BP10+VÚ!BP10+BO10</f>
        <v>0</v>
      </c>
      <c r="BQ10" s="125">
        <f>+'Inversión 1 financiada'!BQ10+VÚ!BQ10+BP10</f>
        <v>0</v>
      </c>
      <c r="BR10" s="125">
        <f>+'Inversión 1 financiada'!BR10+VÚ!BR10+BQ10</f>
        <v>0</v>
      </c>
    </row>
    <row r="11" spans="1:70" x14ac:dyDescent="0.25">
      <c r="B11" s="59" t="s">
        <v>71</v>
      </c>
      <c r="C11" s="62" t="str">
        <f>+VLOOKUP(B11,'resumen UCAP'!$A$5:$O$329,2,0)</f>
        <v>Luminaria led 30-40w</v>
      </c>
      <c r="D11" s="63">
        <f>+'Desmonte Infr. financiada'!D11</f>
        <v>40</v>
      </c>
      <c r="E11" s="63" t="str">
        <f>+VLOOKUP(B11,'resumen UCAP'!$A$5:$O$329,3,0)</f>
        <v>Un</v>
      </c>
      <c r="F11" s="64">
        <f>+VLOOKUP(B11,'resumen UCAP'!$A$5:$O$329,15,0)</f>
        <v>894909</v>
      </c>
      <c r="G11" s="61">
        <v>205</v>
      </c>
      <c r="H11" s="125">
        <f>+'Inversión 1 financiada'!H11+VÚ!H11</f>
        <v>0</v>
      </c>
      <c r="I11" s="125">
        <f>+'Inversión 1 financiada'!I11+VÚ!I11+H11</f>
        <v>0</v>
      </c>
      <c r="J11" s="125">
        <f>+'Inversión 1 financiada'!J11+VÚ!J11+I11</f>
        <v>0</v>
      </c>
      <c r="K11" s="125">
        <f>+'Inversión 1 financiada'!K11+VÚ!K11+J11</f>
        <v>0</v>
      </c>
      <c r="L11" s="125">
        <f>+'Inversión 1 financiada'!L11+VÚ!L11+K11</f>
        <v>0</v>
      </c>
      <c r="M11" s="125">
        <f>+'Inversión 1 financiada'!M11+VÚ!M11+L11</f>
        <v>0</v>
      </c>
      <c r="N11" s="125">
        <f>+'Inversión 1 financiada'!N11+VÚ!N11+M11</f>
        <v>0</v>
      </c>
      <c r="O11" s="125">
        <f>+'Inversión 1 financiada'!O11+VÚ!O11+N11</f>
        <v>0</v>
      </c>
      <c r="P11" s="125">
        <f>+'Inversión 1 financiada'!P11+VÚ!P11+O11</f>
        <v>0</v>
      </c>
      <c r="Q11" s="125">
        <f>+'Inversión 1 financiada'!Q11+VÚ!Q11+P11</f>
        <v>0</v>
      </c>
      <c r="R11" s="125">
        <f>+'Inversión 1 financiada'!R11+VÚ!R11+Q11</f>
        <v>0</v>
      </c>
      <c r="S11" s="125">
        <f>+'Inversión 1 financiada'!S11+VÚ!S11+R11</f>
        <v>0</v>
      </c>
      <c r="T11" s="125">
        <f>+'Inversión 1 financiada'!T11+VÚ!T11+S11</f>
        <v>0</v>
      </c>
      <c r="U11" s="125">
        <f>+'Inversión 1 financiada'!U11+VÚ!U11+T11</f>
        <v>0</v>
      </c>
      <c r="V11" s="125">
        <f>+'Inversión 1 financiada'!V11+VÚ!V11+U11</f>
        <v>0</v>
      </c>
      <c r="W11" s="125">
        <f>+'Inversión 1 financiada'!W11+VÚ!W11+V11</f>
        <v>0</v>
      </c>
      <c r="X11" s="125">
        <f>+'Inversión 1 financiada'!X11+VÚ!X11+W11</f>
        <v>0</v>
      </c>
      <c r="Y11" s="125">
        <f>+'Inversión 1 financiada'!Y11+VÚ!Y11+X11</f>
        <v>0</v>
      </c>
      <c r="Z11" s="125">
        <f>+'Inversión 1 financiada'!Z11+VÚ!Z11+Y11</f>
        <v>0</v>
      </c>
      <c r="AA11" s="125">
        <f>+'Inversión 1 financiada'!AA11+VÚ!AA11+Z11</f>
        <v>0</v>
      </c>
      <c r="AB11" s="125">
        <f>+'Inversión 1 financiada'!AB11+VÚ!AB11+AA11</f>
        <v>0</v>
      </c>
      <c r="AC11" s="125">
        <f>+'Inversión 1 financiada'!AC11+VÚ!AC11+AB11</f>
        <v>0</v>
      </c>
      <c r="AD11" s="125">
        <f>+'Inversión 1 financiada'!AD11+VÚ!AD11+AC11</f>
        <v>0</v>
      </c>
      <c r="AE11" s="125">
        <f>+'Inversión 1 financiada'!AE11+VÚ!AE11+AD11</f>
        <v>0</v>
      </c>
      <c r="AF11" s="125">
        <f>+'Inversión 1 financiada'!AF11+VÚ!AF11+AE11</f>
        <v>0</v>
      </c>
      <c r="AG11" s="125">
        <f>+'Inversión 1 financiada'!AG11+VÚ!AG11+AF11</f>
        <v>0</v>
      </c>
      <c r="AH11" s="125">
        <f>+'Inversión 1 financiada'!AH11+VÚ!AH11+AG11</f>
        <v>0</v>
      </c>
      <c r="AI11" s="125">
        <f>+'Inversión 1 financiada'!AI11+VÚ!AI11+AH11</f>
        <v>0</v>
      </c>
      <c r="AJ11" s="125">
        <f>+'Inversión 1 financiada'!AJ11+VÚ!AJ11+AI11</f>
        <v>0</v>
      </c>
      <c r="AK11" s="125">
        <f>+'Inversión 1 financiada'!AK11+VÚ!AK11+AJ11</f>
        <v>0</v>
      </c>
      <c r="AL11" s="125">
        <f>+'Inversión 1 financiada'!AL11+VÚ!AL11+AK11</f>
        <v>0</v>
      </c>
      <c r="AM11" s="125">
        <f>+'Inversión 1 financiada'!AM11+VÚ!AM11+AL11</f>
        <v>0</v>
      </c>
      <c r="AN11" s="125">
        <f>+'Inversión 1 financiada'!AN11+VÚ!AN11+AM11</f>
        <v>0</v>
      </c>
      <c r="AO11" s="125">
        <f>+'Inversión 1 financiada'!AO11+VÚ!AO11+AN11</f>
        <v>0</v>
      </c>
      <c r="AP11" s="125">
        <f>+'Inversión 1 financiada'!AP11+VÚ!AP11+AO11</f>
        <v>0</v>
      </c>
      <c r="AQ11" s="125">
        <f>+'Inversión 1 financiada'!AQ11+VÚ!AQ11+AP11</f>
        <v>0</v>
      </c>
      <c r="AR11" s="125">
        <f>+'Inversión 1 financiada'!AR11+VÚ!AR11+AQ11</f>
        <v>0</v>
      </c>
      <c r="AS11" s="125">
        <f>+'Inversión 1 financiada'!AS11+VÚ!AS11+AR11</f>
        <v>0</v>
      </c>
      <c r="AT11" s="125">
        <f>+'Inversión 1 financiada'!AT11+VÚ!AT11+AS11</f>
        <v>0</v>
      </c>
      <c r="AU11" s="125">
        <f>+'Inversión 1 financiada'!AU11+VÚ!AU11+AT11</f>
        <v>0</v>
      </c>
      <c r="AV11" s="125">
        <f>+'Inversión 1 financiada'!AV11+VÚ!AV11+AU11</f>
        <v>0</v>
      </c>
      <c r="AW11" s="125">
        <f>+'Inversión 1 financiada'!AW11+VÚ!AW11+AV11</f>
        <v>0</v>
      </c>
      <c r="AX11" s="125">
        <f>+'Inversión 1 financiada'!AX11+VÚ!AX11+AW11</f>
        <v>0</v>
      </c>
      <c r="AY11" s="125">
        <f>+'Inversión 1 financiada'!AY11+VÚ!AY11+AX11</f>
        <v>0</v>
      </c>
      <c r="AZ11" s="125">
        <f>+'Inversión 1 financiada'!AZ11+VÚ!AZ11+AY11</f>
        <v>0</v>
      </c>
      <c r="BA11" s="125">
        <f>+'Inversión 1 financiada'!BA11+VÚ!BA11+AZ11</f>
        <v>0</v>
      </c>
      <c r="BB11" s="125">
        <f>+'Inversión 1 financiada'!BB11+VÚ!BB11+BA11</f>
        <v>0</v>
      </c>
      <c r="BC11" s="125">
        <f>+'Inversión 1 financiada'!BC11+VÚ!BC11+BB11</f>
        <v>0</v>
      </c>
      <c r="BD11" s="125">
        <f>+'Inversión 1 financiada'!BD11+VÚ!BD11+BC11</f>
        <v>0</v>
      </c>
      <c r="BE11" s="125">
        <f>+'Inversión 1 financiada'!BE11+VÚ!BE11+BD11</f>
        <v>0</v>
      </c>
      <c r="BF11" s="125">
        <f>+'Inversión 1 financiada'!BF11+VÚ!BF11+BE11</f>
        <v>0</v>
      </c>
      <c r="BG11" s="125">
        <f>+'Inversión 1 financiada'!BG11+VÚ!BG11+BF11</f>
        <v>0</v>
      </c>
      <c r="BH11" s="125">
        <f>+'Inversión 1 financiada'!BH11+VÚ!BH11+BG11</f>
        <v>0</v>
      </c>
      <c r="BI11" s="125">
        <f>+'Inversión 1 financiada'!BI11+VÚ!BI11+BH11</f>
        <v>0</v>
      </c>
      <c r="BJ11" s="125">
        <f>+'Inversión 1 financiada'!BJ11+VÚ!BJ11+BI11</f>
        <v>0</v>
      </c>
      <c r="BK11" s="125">
        <f>+'Inversión 1 financiada'!BK11+VÚ!BK11+BJ11</f>
        <v>0</v>
      </c>
      <c r="BL11" s="125">
        <f>+'Inversión 1 financiada'!BL11+VÚ!BL11+BK11</f>
        <v>0</v>
      </c>
      <c r="BM11" s="125">
        <f>+'Inversión 1 financiada'!BM11+VÚ!BM11+BL11</f>
        <v>0</v>
      </c>
      <c r="BN11" s="125">
        <f>+'Inversión 1 financiada'!BN11+VÚ!BN11+BM11</f>
        <v>0</v>
      </c>
      <c r="BO11" s="125">
        <f>+'Inversión 1 financiada'!BO11+VÚ!BO11+BN11</f>
        <v>0</v>
      </c>
      <c r="BP11" s="125">
        <f>+'Inversión 1 financiada'!BP11+VÚ!BP11+BO11</f>
        <v>0</v>
      </c>
      <c r="BQ11" s="125">
        <f>+'Inversión 1 financiada'!BQ11+VÚ!BQ11+BP11</f>
        <v>0</v>
      </c>
      <c r="BR11" s="125">
        <f>+'Inversión 1 financiada'!BR11+VÚ!BR11+BQ11</f>
        <v>0</v>
      </c>
    </row>
    <row r="12" spans="1:70" x14ac:dyDescent="0.25">
      <c r="B12" s="59" t="s">
        <v>290</v>
      </c>
      <c r="C12" s="62" t="str">
        <f>+VLOOKUP(B12,'resumen UCAP'!$A$5:$O$329,2,0)</f>
        <v>Luminaria led 50-60w</v>
      </c>
      <c r="D12" s="63">
        <f>+'Desmonte Infr. financiada'!D12</f>
        <v>60</v>
      </c>
      <c r="E12" s="63" t="str">
        <f>+VLOOKUP(B12,'resumen UCAP'!$A$5:$O$329,3,0)</f>
        <v>Un</v>
      </c>
      <c r="F12" s="64">
        <f>+VLOOKUP(B12,'resumen UCAP'!$A$5:$O$329,15,0)</f>
        <v>978630</v>
      </c>
      <c r="G12" s="61">
        <v>367</v>
      </c>
      <c r="H12" s="125">
        <f>+'Inversión 1 financiada'!H12+VÚ!H12</f>
        <v>0</v>
      </c>
      <c r="I12" s="125">
        <f>+'Inversión 1 financiada'!I12+VÚ!I12+H12</f>
        <v>0</v>
      </c>
      <c r="J12" s="125">
        <f>+'Inversión 1 financiada'!J12+VÚ!J12+I12</f>
        <v>0</v>
      </c>
      <c r="K12" s="125">
        <f>+'Inversión 1 financiada'!K12+VÚ!K12+J12</f>
        <v>0</v>
      </c>
      <c r="L12" s="125">
        <f>+'Inversión 1 financiada'!L12+VÚ!L12+K12</f>
        <v>0</v>
      </c>
      <c r="M12" s="125">
        <f>+'Inversión 1 financiada'!M12+VÚ!M12+L12</f>
        <v>0</v>
      </c>
      <c r="N12" s="125">
        <f>+'Inversión 1 financiada'!N12+VÚ!N12+M12</f>
        <v>0</v>
      </c>
      <c r="O12" s="125">
        <f>+'Inversión 1 financiada'!O12+VÚ!O12+N12</f>
        <v>0</v>
      </c>
      <c r="P12" s="125">
        <f>+'Inversión 1 financiada'!P12+VÚ!P12+O12</f>
        <v>0</v>
      </c>
      <c r="Q12" s="125">
        <f>+'Inversión 1 financiada'!Q12+VÚ!Q12+P12</f>
        <v>0</v>
      </c>
      <c r="R12" s="125">
        <f>+'Inversión 1 financiada'!R12+VÚ!R12+Q12</f>
        <v>0</v>
      </c>
      <c r="S12" s="125">
        <f>+'Inversión 1 financiada'!S12+VÚ!S12+R12</f>
        <v>0</v>
      </c>
      <c r="T12" s="125">
        <f>+'Inversión 1 financiada'!T12+VÚ!T12+S12</f>
        <v>0</v>
      </c>
      <c r="U12" s="125">
        <f>+'Inversión 1 financiada'!U12+VÚ!U12+T12</f>
        <v>0</v>
      </c>
      <c r="V12" s="125">
        <f>+'Inversión 1 financiada'!V12+VÚ!V12+U12</f>
        <v>0</v>
      </c>
      <c r="W12" s="125">
        <f>+'Inversión 1 financiada'!W12+VÚ!W12+V12</f>
        <v>0</v>
      </c>
      <c r="X12" s="125">
        <f>+'Inversión 1 financiada'!X12+VÚ!X12+W12</f>
        <v>0</v>
      </c>
      <c r="Y12" s="125">
        <f>+'Inversión 1 financiada'!Y12+VÚ!Y12+X12</f>
        <v>0</v>
      </c>
      <c r="Z12" s="125">
        <f>+'Inversión 1 financiada'!Z12+VÚ!Z12+Y12</f>
        <v>0</v>
      </c>
      <c r="AA12" s="125">
        <f>+'Inversión 1 financiada'!AA12+VÚ!AA12+Z12</f>
        <v>0</v>
      </c>
      <c r="AB12" s="125">
        <f>+'Inversión 1 financiada'!AB12+VÚ!AB12+AA12</f>
        <v>0</v>
      </c>
      <c r="AC12" s="125">
        <f>+'Inversión 1 financiada'!AC12+VÚ!AC12+AB12</f>
        <v>0</v>
      </c>
      <c r="AD12" s="125">
        <f>+'Inversión 1 financiada'!AD12+VÚ!AD12+AC12</f>
        <v>0</v>
      </c>
      <c r="AE12" s="125">
        <f>+'Inversión 1 financiada'!AE12+VÚ!AE12+AD12</f>
        <v>0</v>
      </c>
      <c r="AF12" s="125">
        <f>+'Inversión 1 financiada'!AF12+VÚ!AF12+AE12</f>
        <v>0</v>
      </c>
      <c r="AG12" s="125">
        <f>+'Inversión 1 financiada'!AG12+VÚ!AG12+AF12</f>
        <v>0</v>
      </c>
      <c r="AH12" s="125">
        <f>+'Inversión 1 financiada'!AH12+VÚ!AH12+AG12</f>
        <v>0</v>
      </c>
      <c r="AI12" s="125">
        <f>+'Inversión 1 financiada'!AI12+VÚ!AI12+AH12</f>
        <v>0</v>
      </c>
      <c r="AJ12" s="125">
        <f>+'Inversión 1 financiada'!AJ12+VÚ!AJ12+AI12</f>
        <v>0</v>
      </c>
      <c r="AK12" s="125">
        <f>+'Inversión 1 financiada'!AK12+VÚ!AK12+AJ12</f>
        <v>0</v>
      </c>
      <c r="AL12" s="125">
        <f>+'Inversión 1 financiada'!AL12+VÚ!AL12+AK12</f>
        <v>0</v>
      </c>
      <c r="AM12" s="125">
        <f>+'Inversión 1 financiada'!AM12+VÚ!AM12+AL12</f>
        <v>0</v>
      </c>
      <c r="AN12" s="125">
        <f>+'Inversión 1 financiada'!AN12+VÚ!AN12+AM12</f>
        <v>0</v>
      </c>
      <c r="AO12" s="125">
        <f>+'Inversión 1 financiada'!AO12+VÚ!AO12+AN12</f>
        <v>0</v>
      </c>
      <c r="AP12" s="125">
        <f>+'Inversión 1 financiada'!AP12+VÚ!AP12+AO12</f>
        <v>0</v>
      </c>
      <c r="AQ12" s="125">
        <f>+'Inversión 1 financiada'!AQ12+VÚ!AQ12+AP12</f>
        <v>0</v>
      </c>
      <c r="AR12" s="125">
        <f>+'Inversión 1 financiada'!AR12+VÚ!AR12+AQ12</f>
        <v>0</v>
      </c>
      <c r="AS12" s="125">
        <f>+'Inversión 1 financiada'!AS12+VÚ!AS12+AR12</f>
        <v>0</v>
      </c>
      <c r="AT12" s="125">
        <f>+'Inversión 1 financiada'!AT12+VÚ!AT12+AS12</f>
        <v>0</v>
      </c>
      <c r="AU12" s="125">
        <f>+'Inversión 1 financiada'!AU12+VÚ!AU12+AT12</f>
        <v>0</v>
      </c>
      <c r="AV12" s="125">
        <f>+'Inversión 1 financiada'!AV12+VÚ!AV12+AU12</f>
        <v>0</v>
      </c>
      <c r="AW12" s="125">
        <f>+'Inversión 1 financiada'!AW12+VÚ!AW12+AV12</f>
        <v>0</v>
      </c>
      <c r="AX12" s="125">
        <f>+'Inversión 1 financiada'!AX12+VÚ!AX12+AW12</f>
        <v>0</v>
      </c>
      <c r="AY12" s="125">
        <f>+'Inversión 1 financiada'!AY12+VÚ!AY12+AX12</f>
        <v>0</v>
      </c>
      <c r="AZ12" s="125">
        <f>+'Inversión 1 financiada'!AZ12+VÚ!AZ12+AY12</f>
        <v>0</v>
      </c>
      <c r="BA12" s="125">
        <f>+'Inversión 1 financiada'!BA12+VÚ!BA12+AZ12</f>
        <v>0</v>
      </c>
      <c r="BB12" s="125">
        <f>+'Inversión 1 financiada'!BB12+VÚ!BB12+BA12</f>
        <v>0</v>
      </c>
      <c r="BC12" s="125">
        <f>+'Inversión 1 financiada'!BC12+VÚ!BC12+BB12</f>
        <v>0</v>
      </c>
      <c r="BD12" s="125">
        <f>+'Inversión 1 financiada'!BD12+VÚ!BD12+BC12</f>
        <v>0</v>
      </c>
      <c r="BE12" s="125">
        <f>+'Inversión 1 financiada'!BE12+VÚ!BE12+BD12</f>
        <v>0</v>
      </c>
      <c r="BF12" s="125">
        <f>+'Inversión 1 financiada'!BF12+VÚ!BF12+BE12</f>
        <v>0</v>
      </c>
      <c r="BG12" s="125">
        <f>+'Inversión 1 financiada'!BG12+VÚ!BG12+BF12</f>
        <v>0</v>
      </c>
      <c r="BH12" s="125">
        <f>+'Inversión 1 financiada'!BH12+VÚ!BH12+BG12</f>
        <v>0</v>
      </c>
      <c r="BI12" s="125">
        <f>+'Inversión 1 financiada'!BI12+VÚ!BI12+BH12</f>
        <v>0</v>
      </c>
      <c r="BJ12" s="125">
        <f>+'Inversión 1 financiada'!BJ12+VÚ!BJ12+BI12</f>
        <v>0</v>
      </c>
      <c r="BK12" s="125">
        <f>+'Inversión 1 financiada'!BK12+VÚ!BK12+BJ12</f>
        <v>0</v>
      </c>
      <c r="BL12" s="125">
        <f>+'Inversión 1 financiada'!BL12+VÚ!BL12+BK12</f>
        <v>0</v>
      </c>
      <c r="BM12" s="125">
        <f>+'Inversión 1 financiada'!BM12+VÚ!BM12+BL12</f>
        <v>0</v>
      </c>
      <c r="BN12" s="125">
        <f>+'Inversión 1 financiada'!BN12+VÚ!BN12+BM12</f>
        <v>0</v>
      </c>
      <c r="BO12" s="125">
        <f>+'Inversión 1 financiada'!BO12+VÚ!BO12+BN12</f>
        <v>0</v>
      </c>
      <c r="BP12" s="125">
        <f>+'Inversión 1 financiada'!BP12+VÚ!BP12+BO12</f>
        <v>0</v>
      </c>
      <c r="BQ12" s="125">
        <f>+'Inversión 1 financiada'!BQ12+VÚ!BQ12+BP12</f>
        <v>0</v>
      </c>
      <c r="BR12" s="125">
        <f>+'Inversión 1 financiada'!BR12+VÚ!BR12+BQ12</f>
        <v>0</v>
      </c>
    </row>
    <row r="13" spans="1:70" x14ac:dyDescent="0.25">
      <c r="B13" s="59" t="s">
        <v>291</v>
      </c>
      <c r="C13" s="62" t="str">
        <f>+VLOOKUP(B13,'resumen UCAP'!$A$5:$O$329,2,0)</f>
        <v>Luminaria led 80-90w</v>
      </c>
      <c r="D13" s="63">
        <f>+'Desmonte Infr. financiada'!D13</f>
        <v>90</v>
      </c>
      <c r="E13" s="63" t="str">
        <f>+VLOOKUP(B13,'resumen UCAP'!$A$5:$O$329,3,0)</f>
        <v>Un</v>
      </c>
      <c r="F13" s="64">
        <f>+VLOOKUP(B13,'resumen UCAP'!$A$5:$O$329,15,0)</f>
        <v>1547358</v>
      </c>
      <c r="G13" s="61">
        <v>61</v>
      </c>
      <c r="H13" s="125">
        <f>+'Inversión 1 financiada'!H13+VÚ!H13</f>
        <v>0</v>
      </c>
      <c r="I13" s="125">
        <f>+'Inversión 1 financiada'!I13+VÚ!I13+H13</f>
        <v>0</v>
      </c>
      <c r="J13" s="125">
        <f>+'Inversión 1 financiada'!J13+VÚ!J13+I13</f>
        <v>0</v>
      </c>
      <c r="K13" s="125">
        <f>+'Inversión 1 financiada'!K13+VÚ!K13+J13</f>
        <v>0</v>
      </c>
      <c r="L13" s="125">
        <f>+'Inversión 1 financiada'!L13+VÚ!L13+K13</f>
        <v>0</v>
      </c>
      <c r="M13" s="125">
        <f>+'Inversión 1 financiada'!M13+VÚ!M13+L13</f>
        <v>0</v>
      </c>
      <c r="N13" s="125">
        <f>+'Inversión 1 financiada'!N13+VÚ!N13+M13</f>
        <v>0</v>
      </c>
      <c r="O13" s="125">
        <f>+'Inversión 1 financiada'!O13+VÚ!O13+N13</f>
        <v>0</v>
      </c>
      <c r="P13" s="125">
        <f>+'Inversión 1 financiada'!P13+VÚ!P13+O13</f>
        <v>0</v>
      </c>
      <c r="Q13" s="125">
        <f>+'Inversión 1 financiada'!Q13+VÚ!Q13+P13</f>
        <v>0</v>
      </c>
      <c r="R13" s="125">
        <f>+'Inversión 1 financiada'!R13+VÚ!R13+Q13</f>
        <v>0</v>
      </c>
      <c r="S13" s="125">
        <f>+'Inversión 1 financiada'!S13+VÚ!S13+R13</f>
        <v>0</v>
      </c>
      <c r="T13" s="125">
        <f>+'Inversión 1 financiada'!T13+VÚ!T13+S13</f>
        <v>0</v>
      </c>
      <c r="U13" s="125">
        <f>+'Inversión 1 financiada'!U13+VÚ!U13+T13</f>
        <v>0</v>
      </c>
      <c r="V13" s="125">
        <f>+'Inversión 1 financiada'!V13+VÚ!V13+U13</f>
        <v>0</v>
      </c>
      <c r="W13" s="125">
        <f>+'Inversión 1 financiada'!W13+VÚ!W13+V13</f>
        <v>0</v>
      </c>
      <c r="X13" s="125">
        <f>+'Inversión 1 financiada'!X13+VÚ!X13+W13</f>
        <v>0</v>
      </c>
      <c r="Y13" s="125">
        <f>+'Inversión 1 financiada'!Y13+VÚ!Y13+X13</f>
        <v>0</v>
      </c>
      <c r="Z13" s="125">
        <f>+'Inversión 1 financiada'!Z13+VÚ!Z13+Y13</f>
        <v>0</v>
      </c>
      <c r="AA13" s="125">
        <f>+'Inversión 1 financiada'!AA13+VÚ!AA13+Z13</f>
        <v>0</v>
      </c>
      <c r="AB13" s="125">
        <f>+'Inversión 1 financiada'!AB13+VÚ!AB13+AA13</f>
        <v>0</v>
      </c>
      <c r="AC13" s="125">
        <f>+'Inversión 1 financiada'!AC13+VÚ!AC13+AB13</f>
        <v>0</v>
      </c>
      <c r="AD13" s="125">
        <f>+'Inversión 1 financiada'!AD13+VÚ!AD13+AC13</f>
        <v>0</v>
      </c>
      <c r="AE13" s="125">
        <f>+'Inversión 1 financiada'!AE13+VÚ!AE13+AD13</f>
        <v>0</v>
      </c>
      <c r="AF13" s="125">
        <f>+'Inversión 1 financiada'!AF13+VÚ!AF13+AE13</f>
        <v>0</v>
      </c>
      <c r="AG13" s="125">
        <f>+'Inversión 1 financiada'!AG13+VÚ!AG13+AF13</f>
        <v>0</v>
      </c>
      <c r="AH13" s="125">
        <f>+'Inversión 1 financiada'!AH13+VÚ!AH13+AG13</f>
        <v>0</v>
      </c>
      <c r="AI13" s="125">
        <f>+'Inversión 1 financiada'!AI13+VÚ!AI13+AH13</f>
        <v>0</v>
      </c>
      <c r="AJ13" s="125">
        <f>+'Inversión 1 financiada'!AJ13+VÚ!AJ13+AI13</f>
        <v>0</v>
      </c>
      <c r="AK13" s="125">
        <f>+'Inversión 1 financiada'!AK13+VÚ!AK13+AJ13</f>
        <v>0</v>
      </c>
      <c r="AL13" s="125">
        <f>+'Inversión 1 financiada'!AL13+VÚ!AL13+AK13</f>
        <v>0</v>
      </c>
      <c r="AM13" s="125">
        <f>+'Inversión 1 financiada'!AM13+VÚ!AM13+AL13</f>
        <v>0</v>
      </c>
      <c r="AN13" s="125">
        <f>+'Inversión 1 financiada'!AN13+VÚ!AN13+AM13</f>
        <v>0</v>
      </c>
      <c r="AO13" s="125">
        <f>+'Inversión 1 financiada'!AO13+VÚ!AO13+AN13</f>
        <v>0</v>
      </c>
      <c r="AP13" s="125">
        <f>+'Inversión 1 financiada'!AP13+VÚ!AP13+AO13</f>
        <v>0</v>
      </c>
      <c r="AQ13" s="125">
        <f>+'Inversión 1 financiada'!AQ13+VÚ!AQ13+AP13</f>
        <v>0</v>
      </c>
      <c r="AR13" s="125">
        <f>+'Inversión 1 financiada'!AR13+VÚ!AR13+AQ13</f>
        <v>0</v>
      </c>
      <c r="AS13" s="125">
        <f>+'Inversión 1 financiada'!AS13+VÚ!AS13+AR13</f>
        <v>0</v>
      </c>
      <c r="AT13" s="125">
        <f>+'Inversión 1 financiada'!AT13+VÚ!AT13+AS13</f>
        <v>0</v>
      </c>
      <c r="AU13" s="125">
        <f>+'Inversión 1 financiada'!AU13+VÚ!AU13+AT13</f>
        <v>0</v>
      </c>
      <c r="AV13" s="125">
        <f>+'Inversión 1 financiada'!AV13+VÚ!AV13+AU13</f>
        <v>0</v>
      </c>
      <c r="AW13" s="125">
        <f>+'Inversión 1 financiada'!AW13+VÚ!AW13+AV13</f>
        <v>0</v>
      </c>
      <c r="AX13" s="125">
        <f>+'Inversión 1 financiada'!AX13+VÚ!AX13+AW13</f>
        <v>0</v>
      </c>
      <c r="AY13" s="125">
        <f>+'Inversión 1 financiada'!AY13+VÚ!AY13+AX13</f>
        <v>0</v>
      </c>
      <c r="AZ13" s="125">
        <f>+'Inversión 1 financiada'!AZ13+VÚ!AZ13+AY13</f>
        <v>0</v>
      </c>
      <c r="BA13" s="125">
        <f>+'Inversión 1 financiada'!BA13+VÚ!BA13+AZ13</f>
        <v>0</v>
      </c>
      <c r="BB13" s="125">
        <f>+'Inversión 1 financiada'!BB13+VÚ!BB13+BA13</f>
        <v>0</v>
      </c>
      <c r="BC13" s="125">
        <f>+'Inversión 1 financiada'!BC13+VÚ!BC13+BB13</f>
        <v>0</v>
      </c>
      <c r="BD13" s="125">
        <f>+'Inversión 1 financiada'!BD13+VÚ!BD13+BC13</f>
        <v>0</v>
      </c>
      <c r="BE13" s="125">
        <f>+'Inversión 1 financiada'!BE13+VÚ!BE13+BD13</f>
        <v>0</v>
      </c>
      <c r="BF13" s="125">
        <f>+'Inversión 1 financiada'!BF13+VÚ!BF13+BE13</f>
        <v>0</v>
      </c>
      <c r="BG13" s="125">
        <f>+'Inversión 1 financiada'!BG13+VÚ!BG13+BF13</f>
        <v>0</v>
      </c>
      <c r="BH13" s="125">
        <f>+'Inversión 1 financiada'!BH13+VÚ!BH13+BG13</f>
        <v>0</v>
      </c>
      <c r="BI13" s="125">
        <f>+'Inversión 1 financiada'!BI13+VÚ!BI13+BH13</f>
        <v>0</v>
      </c>
      <c r="BJ13" s="125">
        <f>+'Inversión 1 financiada'!BJ13+VÚ!BJ13+BI13</f>
        <v>0</v>
      </c>
      <c r="BK13" s="125">
        <f>+'Inversión 1 financiada'!BK13+VÚ!BK13+BJ13</f>
        <v>0</v>
      </c>
      <c r="BL13" s="125">
        <f>+'Inversión 1 financiada'!BL13+VÚ!BL13+BK13</f>
        <v>0</v>
      </c>
      <c r="BM13" s="125">
        <f>+'Inversión 1 financiada'!BM13+VÚ!BM13+BL13</f>
        <v>0</v>
      </c>
      <c r="BN13" s="125">
        <f>+'Inversión 1 financiada'!BN13+VÚ!BN13+BM13</f>
        <v>0</v>
      </c>
      <c r="BO13" s="125">
        <f>+'Inversión 1 financiada'!BO13+VÚ!BO13+BN13</f>
        <v>0</v>
      </c>
      <c r="BP13" s="125">
        <f>+'Inversión 1 financiada'!BP13+VÚ!BP13+BO13</f>
        <v>0</v>
      </c>
      <c r="BQ13" s="125">
        <f>+'Inversión 1 financiada'!BQ13+VÚ!BQ13+BP13</f>
        <v>0</v>
      </c>
      <c r="BR13" s="125">
        <f>+'Inversión 1 financiada'!BR13+VÚ!BR13+BQ13</f>
        <v>0</v>
      </c>
    </row>
    <row r="14" spans="1:70" x14ac:dyDescent="0.25">
      <c r="B14" s="59" t="s">
        <v>292</v>
      </c>
      <c r="C14" s="62" t="str">
        <f>+VLOOKUP(B14,'resumen UCAP'!$A$5:$O$329,2,0)</f>
        <v>Luminaria Luxcandel 250w</v>
      </c>
      <c r="D14" s="63">
        <f>+'Desmonte Infr. financiada'!D14</f>
        <v>279</v>
      </c>
      <c r="E14" s="63" t="str">
        <f>+VLOOKUP(B14,'resumen UCAP'!$A$5:$O$329,3,0)</f>
        <v>Un</v>
      </c>
      <c r="F14" s="64">
        <f>+VLOOKUP(B14,'resumen UCAP'!$A$5:$O$329,15,0)</f>
        <v>680659</v>
      </c>
      <c r="G14" s="61">
        <v>85</v>
      </c>
      <c r="H14" s="125">
        <f>+'Inversión 1 financiada'!H14+VÚ!H14</f>
        <v>0</v>
      </c>
      <c r="I14" s="125">
        <f>+'Inversión 1 financiada'!I14+VÚ!I14+H14</f>
        <v>0</v>
      </c>
      <c r="J14" s="125">
        <f>+'Inversión 1 financiada'!J14+VÚ!J14+I14</f>
        <v>0</v>
      </c>
      <c r="K14" s="125">
        <f>+'Inversión 1 financiada'!K14+VÚ!K14+J14</f>
        <v>0</v>
      </c>
      <c r="L14" s="125">
        <f>+'Inversión 1 financiada'!L14+VÚ!L14+K14</f>
        <v>0</v>
      </c>
      <c r="M14" s="125">
        <f>+'Inversión 1 financiada'!M14+VÚ!M14+L14</f>
        <v>0</v>
      </c>
      <c r="N14" s="125">
        <f>+'Inversión 1 financiada'!N14+VÚ!N14+M14</f>
        <v>0</v>
      </c>
      <c r="O14" s="125">
        <f>+'Inversión 1 financiada'!O14+VÚ!O14+N14</f>
        <v>0</v>
      </c>
      <c r="P14" s="125">
        <f>+'Inversión 1 financiada'!P14+VÚ!P14+O14</f>
        <v>0</v>
      </c>
      <c r="Q14" s="125">
        <f>+'Inversión 1 financiada'!Q14+VÚ!Q14+P14</f>
        <v>0</v>
      </c>
      <c r="R14" s="125">
        <f>+'Inversión 1 financiada'!R14+VÚ!R14+Q14</f>
        <v>0</v>
      </c>
      <c r="S14" s="125">
        <f>+'Inversión 1 financiada'!S14+VÚ!S14+R14</f>
        <v>0</v>
      </c>
      <c r="T14" s="125">
        <f>+'Inversión 1 financiada'!T14+VÚ!T14+S14</f>
        <v>0</v>
      </c>
      <c r="U14" s="125">
        <f>+'Inversión 1 financiada'!U14+VÚ!U14+T14</f>
        <v>0</v>
      </c>
      <c r="V14" s="125">
        <f>+'Inversión 1 financiada'!V14+VÚ!V14+U14</f>
        <v>0</v>
      </c>
      <c r="W14" s="125">
        <f>+'Inversión 1 financiada'!W14+VÚ!W14+V14</f>
        <v>0</v>
      </c>
      <c r="X14" s="125">
        <f>+'Inversión 1 financiada'!X14+VÚ!X14+W14</f>
        <v>0</v>
      </c>
      <c r="Y14" s="125">
        <f>+'Inversión 1 financiada'!Y14+VÚ!Y14+X14</f>
        <v>0</v>
      </c>
      <c r="Z14" s="125">
        <f>+'Inversión 1 financiada'!Z14+VÚ!Z14+Y14</f>
        <v>0</v>
      </c>
      <c r="AA14" s="125">
        <f>+'Inversión 1 financiada'!AA14+VÚ!AA14+Z14</f>
        <v>0</v>
      </c>
      <c r="AB14" s="125">
        <f>+'Inversión 1 financiada'!AB14+VÚ!AB14+AA14</f>
        <v>0</v>
      </c>
      <c r="AC14" s="125">
        <f>+'Inversión 1 financiada'!AC14+VÚ!AC14+AB14</f>
        <v>0</v>
      </c>
      <c r="AD14" s="125">
        <f>+'Inversión 1 financiada'!AD14+VÚ!AD14+AC14</f>
        <v>0</v>
      </c>
      <c r="AE14" s="125">
        <f>+'Inversión 1 financiada'!AE14+VÚ!AE14+AD14</f>
        <v>0</v>
      </c>
      <c r="AF14" s="125">
        <f>+'Inversión 1 financiada'!AF14+VÚ!AF14+AE14</f>
        <v>0</v>
      </c>
      <c r="AG14" s="125">
        <f>+'Inversión 1 financiada'!AG14+VÚ!AG14+AF14</f>
        <v>0</v>
      </c>
      <c r="AH14" s="125">
        <f>+'Inversión 1 financiada'!AH14+VÚ!AH14+AG14</f>
        <v>0</v>
      </c>
      <c r="AI14" s="125">
        <f>+'Inversión 1 financiada'!AI14+VÚ!AI14+AH14</f>
        <v>0</v>
      </c>
      <c r="AJ14" s="125">
        <f>+'Inversión 1 financiada'!AJ14+VÚ!AJ14+AI14</f>
        <v>0</v>
      </c>
      <c r="AK14" s="125">
        <f>+'Inversión 1 financiada'!AK14+VÚ!AK14+AJ14</f>
        <v>0</v>
      </c>
      <c r="AL14" s="125">
        <f>+'Inversión 1 financiada'!AL14+VÚ!AL14+AK14</f>
        <v>0</v>
      </c>
      <c r="AM14" s="125">
        <f>+'Inversión 1 financiada'!AM14+VÚ!AM14+AL14</f>
        <v>0</v>
      </c>
      <c r="AN14" s="125">
        <f>+'Inversión 1 financiada'!AN14+VÚ!AN14+AM14</f>
        <v>0</v>
      </c>
      <c r="AO14" s="125">
        <f>+'Inversión 1 financiada'!AO14+VÚ!AO14+AN14</f>
        <v>0</v>
      </c>
      <c r="AP14" s="125">
        <f>+'Inversión 1 financiada'!AP14+VÚ!AP14+AO14</f>
        <v>0</v>
      </c>
      <c r="AQ14" s="125">
        <f>+'Inversión 1 financiada'!AQ14+VÚ!AQ14+AP14</f>
        <v>0</v>
      </c>
      <c r="AR14" s="125">
        <f>+'Inversión 1 financiada'!AR14+VÚ!AR14+AQ14</f>
        <v>0</v>
      </c>
      <c r="AS14" s="125">
        <f>+'Inversión 1 financiada'!AS14+VÚ!AS14+AR14</f>
        <v>0</v>
      </c>
      <c r="AT14" s="125">
        <f>+'Inversión 1 financiada'!AT14+VÚ!AT14+AS14</f>
        <v>0</v>
      </c>
      <c r="AU14" s="125">
        <f>+'Inversión 1 financiada'!AU14+VÚ!AU14+AT14</f>
        <v>0</v>
      </c>
      <c r="AV14" s="125">
        <f>+'Inversión 1 financiada'!AV14+VÚ!AV14+AU14</f>
        <v>0</v>
      </c>
      <c r="AW14" s="125">
        <f>+'Inversión 1 financiada'!AW14+VÚ!AW14+AV14</f>
        <v>0</v>
      </c>
      <c r="AX14" s="125">
        <f>+'Inversión 1 financiada'!AX14+VÚ!AX14+AW14</f>
        <v>0</v>
      </c>
      <c r="AY14" s="125">
        <f>+'Inversión 1 financiada'!AY14+VÚ!AY14+AX14</f>
        <v>0</v>
      </c>
      <c r="AZ14" s="125">
        <f>+'Inversión 1 financiada'!AZ14+VÚ!AZ14+AY14</f>
        <v>0</v>
      </c>
      <c r="BA14" s="125">
        <f>+'Inversión 1 financiada'!BA14+VÚ!BA14+AZ14</f>
        <v>0</v>
      </c>
      <c r="BB14" s="125">
        <f>+'Inversión 1 financiada'!BB14+VÚ!BB14+BA14</f>
        <v>0</v>
      </c>
      <c r="BC14" s="125">
        <f>+'Inversión 1 financiada'!BC14+VÚ!BC14+BB14</f>
        <v>0</v>
      </c>
      <c r="BD14" s="125">
        <f>+'Inversión 1 financiada'!BD14+VÚ!BD14+BC14</f>
        <v>0</v>
      </c>
      <c r="BE14" s="125">
        <f>+'Inversión 1 financiada'!BE14+VÚ!BE14+BD14</f>
        <v>0</v>
      </c>
      <c r="BF14" s="125">
        <f>+'Inversión 1 financiada'!BF14+VÚ!BF14+BE14</f>
        <v>0</v>
      </c>
      <c r="BG14" s="125">
        <f>+'Inversión 1 financiada'!BG14+VÚ!BG14+BF14</f>
        <v>0</v>
      </c>
      <c r="BH14" s="125">
        <f>+'Inversión 1 financiada'!BH14+VÚ!BH14+BG14</f>
        <v>0</v>
      </c>
      <c r="BI14" s="125">
        <f>+'Inversión 1 financiada'!BI14+VÚ!BI14+BH14</f>
        <v>0</v>
      </c>
      <c r="BJ14" s="125">
        <f>+'Inversión 1 financiada'!BJ14+VÚ!BJ14+BI14</f>
        <v>0</v>
      </c>
      <c r="BK14" s="125">
        <f>+'Inversión 1 financiada'!BK14+VÚ!BK14+BJ14</f>
        <v>0</v>
      </c>
      <c r="BL14" s="125">
        <f>+'Inversión 1 financiada'!BL14+VÚ!BL14+BK14</f>
        <v>0</v>
      </c>
      <c r="BM14" s="125">
        <f>+'Inversión 1 financiada'!BM14+VÚ!BM14+BL14</f>
        <v>0</v>
      </c>
      <c r="BN14" s="125">
        <f>+'Inversión 1 financiada'!BN14+VÚ!BN14+BM14</f>
        <v>0</v>
      </c>
      <c r="BO14" s="125">
        <f>+'Inversión 1 financiada'!BO14+VÚ!BO14+BN14</f>
        <v>0</v>
      </c>
      <c r="BP14" s="125">
        <f>+'Inversión 1 financiada'!BP14+VÚ!BP14+BO14</f>
        <v>0</v>
      </c>
      <c r="BQ14" s="125">
        <f>+'Inversión 1 financiada'!BQ14+VÚ!BQ14+BP14</f>
        <v>0</v>
      </c>
      <c r="BR14" s="125">
        <f>+'Inversión 1 financiada'!BR14+VÚ!BR14+BQ14</f>
        <v>0</v>
      </c>
    </row>
    <row r="15" spans="1:70" x14ac:dyDescent="0.25">
      <c r="B15" s="59" t="s">
        <v>293</v>
      </c>
      <c r="C15" s="62" t="str">
        <f>+VLOOKUP(B15,'resumen UCAP'!$A$5:$O$329,2,0)</f>
        <v>Luminaria Na 100w</v>
      </c>
      <c r="D15" s="63">
        <f>+'Desmonte Infr. financiada'!D15</f>
        <v>115</v>
      </c>
      <c r="E15" s="63" t="str">
        <f>+VLOOKUP(B15,'resumen UCAP'!$A$5:$O$329,3,0)</f>
        <v>Un</v>
      </c>
      <c r="F15" s="64">
        <f>+VLOOKUP(B15,'resumen UCAP'!$A$5:$O$329,15,0)</f>
        <v>272297</v>
      </c>
      <c r="G15" s="123">
        <v>730</v>
      </c>
      <c r="H15" s="125">
        <f>+'Inversión 1 financiada'!H15+VÚ!H15</f>
        <v>0</v>
      </c>
      <c r="I15" s="125">
        <f>+'Inversión 1 financiada'!I15+VÚ!I15+H15</f>
        <v>0</v>
      </c>
      <c r="J15" s="125">
        <f>+'Inversión 1 financiada'!J15+VÚ!J15+I15</f>
        <v>0</v>
      </c>
      <c r="K15" s="125">
        <f>+'Inversión 1 financiada'!K15+VÚ!K15+J15</f>
        <v>0</v>
      </c>
      <c r="L15" s="125">
        <f>+'Inversión 1 financiada'!L15+VÚ!L15+K15</f>
        <v>0</v>
      </c>
      <c r="M15" s="125">
        <f>+'Inversión 1 financiada'!M15+VÚ!M15+L15</f>
        <v>0</v>
      </c>
      <c r="N15" s="125">
        <f>+'Inversión 1 financiada'!N15+VÚ!N15+M15</f>
        <v>0</v>
      </c>
      <c r="O15" s="125">
        <f>+'Inversión 1 financiada'!O15+VÚ!O15+N15</f>
        <v>0</v>
      </c>
      <c r="P15" s="125">
        <f>+'Inversión 1 financiada'!P15+VÚ!P15+O15</f>
        <v>0</v>
      </c>
      <c r="Q15" s="125">
        <f>+'Inversión 1 financiada'!Q15+VÚ!Q15+P15</f>
        <v>0</v>
      </c>
      <c r="R15" s="125">
        <f>+'Inversión 1 financiada'!R15+VÚ!R15+Q15</f>
        <v>0</v>
      </c>
      <c r="S15" s="125">
        <f>+'Inversión 1 financiada'!S15+VÚ!S15+R15</f>
        <v>0</v>
      </c>
      <c r="T15" s="125">
        <f>+'Inversión 1 financiada'!T15+VÚ!T15+S15</f>
        <v>0</v>
      </c>
      <c r="U15" s="125">
        <f>+'Inversión 1 financiada'!U15+VÚ!U15+T15</f>
        <v>0</v>
      </c>
      <c r="V15" s="125">
        <f>+'Inversión 1 financiada'!V15+VÚ!V15+U15</f>
        <v>0</v>
      </c>
      <c r="W15" s="125">
        <f>+'Inversión 1 financiada'!W15+VÚ!W15+V15</f>
        <v>0</v>
      </c>
      <c r="X15" s="125">
        <f>+'Inversión 1 financiada'!X15+VÚ!X15+W15</f>
        <v>0</v>
      </c>
      <c r="Y15" s="125">
        <f>+'Inversión 1 financiada'!Y15+VÚ!Y15+X15</f>
        <v>0</v>
      </c>
      <c r="Z15" s="125">
        <f>+'Inversión 1 financiada'!Z15+VÚ!Z15+Y15</f>
        <v>0</v>
      </c>
      <c r="AA15" s="125">
        <f>+'Inversión 1 financiada'!AA15+VÚ!AA15+Z15</f>
        <v>0</v>
      </c>
      <c r="AB15" s="125">
        <f>+'Inversión 1 financiada'!AB15+VÚ!AB15+AA15</f>
        <v>0</v>
      </c>
      <c r="AC15" s="125">
        <f>+'Inversión 1 financiada'!AC15+VÚ!AC15+AB15</f>
        <v>0</v>
      </c>
      <c r="AD15" s="125">
        <f>+'Inversión 1 financiada'!AD15+VÚ!AD15+AC15</f>
        <v>0</v>
      </c>
      <c r="AE15" s="125">
        <f>+'Inversión 1 financiada'!AE15+VÚ!AE15+AD15</f>
        <v>0</v>
      </c>
      <c r="AF15" s="125">
        <f>+'Inversión 1 financiada'!AF15+VÚ!AF15+AE15</f>
        <v>0</v>
      </c>
      <c r="AG15" s="125">
        <f>+'Inversión 1 financiada'!AG15+VÚ!AG15+AF15</f>
        <v>0</v>
      </c>
      <c r="AH15" s="125">
        <f>+'Inversión 1 financiada'!AH15+VÚ!AH15+AG15</f>
        <v>0</v>
      </c>
      <c r="AI15" s="125">
        <f>+'Inversión 1 financiada'!AI15+VÚ!AI15+AH15</f>
        <v>0</v>
      </c>
      <c r="AJ15" s="125">
        <f>+'Inversión 1 financiada'!AJ15+VÚ!AJ15+AI15</f>
        <v>0</v>
      </c>
      <c r="AK15" s="125">
        <f>+'Inversión 1 financiada'!AK15+VÚ!AK15+AJ15</f>
        <v>0</v>
      </c>
      <c r="AL15" s="125">
        <f>+'Inversión 1 financiada'!AL15+VÚ!AL15+AK15</f>
        <v>0</v>
      </c>
      <c r="AM15" s="125">
        <f>+'Inversión 1 financiada'!AM15+VÚ!AM15+AL15</f>
        <v>0</v>
      </c>
      <c r="AN15" s="125">
        <f>+'Inversión 1 financiada'!AN15+VÚ!AN15+AM15</f>
        <v>0</v>
      </c>
      <c r="AO15" s="125">
        <f>+'Inversión 1 financiada'!AO15+VÚ!AO15+AN15</f>
        <v>0</v>
      </c>
      <c r="AP15" s="125">
        <f>+'Inversión 1 financiada'!AP15+VÚ!AP15+AO15</f>
        <v>0</v>
      </c>
      <c r="AQ15" s="125">
        <f>+'Inversión 1 financiada'!AQ15+VÚ!AQ15+AP15</f>
        <v>0</v>
      </c>
      <c r="AR15" s="125">
        <f>+'Inversión 1 financiada'!AR15+VÚ!AR15+AQ15</f>
        <v>0</v>
      </c>
      <c r="AS15" s="125">
        <f>+'Inversión 1 financiada'!AS15+VÚ!AS15+AR15</f>
        <v>0</v>
      </c>
      <c r="AT15" s="125">
        <f>+'Inversión 1 financiada'!AT15+VÚ!AT15+AS15</f>
        <v>0</v>
      </c>
      <c r="AU15" s="125">
        <f>+'Inversión 1 financiada'!AU15+VÚ!AU15+AT15</f>
        <v>0</v>
      </c>
      <c r="AV15" s="125">
        <f>+'Inversión 1 financiada'!AV15+VÚ!AV15+AU15</f>
        <v>0</v>
      </c>
      <c r="AW15" s="125">
        <f>+'Inversión 1 financiada'!AW15+VÚ!AW15+AV15</f>
        <v>0</v>
      </c>
      <c r="AX15" s="125">
        <f>+'Inversión 1 financiada'!AX15+VÚ!AX15+AW15</f>
        <v>0</v>
      </c>
      <c r="AY15" s="125">
        <f>+'Inversión 1 financiada'!AY15+VÚ!AY15+AX15</f>
        <v>0</v>
      </c>
      <c r="AZ15" s="125">
        <f>+'Inversión 1 financiada'!AZ15+VÚ!AZ15+AY15</f>
        <v>0</v>
      </c>
      <c r="BA15" s="125">
        <f>+'Inversión 1 financiada'!BA15+VÚ!BA15+AZ15</f>
        <v>0</v>
      </c>
      <c r="BB15" s="125">
        <f>+'Inversión 1 financiada'!BB15+VÚ!BB15+BA15</f>
        <v>0</v>
      </c>
      <c r="BC15" s="125">
        <f>+'Inversión 1 financiada'!BC15+VÚ!BC15+BB15</f>
        <v>0</v>
      </c>
      <c r="BD15" s="125">
        <f>+'Inversión 1 financiada'!BD15+VÚ!BD15+BC15</f>
        <v>0</v>
      </c>
      <c r="BE15" s="125">
        <f>+'Inversión 1 financiada'!BE15+VÚ!BE15+BD15</f>
        <v>0</v>
      </c>
      <c r="BF15" s="125">
        <f>+'Inversión 1 financiada'!BF15+VÚ!BF15+BE15</f>
        <v>0</v>
      </c>
      <c r="BG15" s="125">
        <f>+'Inversión 1 financiada'!BG15+VÚ!BG15+BF15</f>
        <v>0</v>
      </c>
      <c r="BH15" s="125">
        <f>+'Inversión 1 financiada'!BH15+VÚ!BH15+BG15</f>
        <v>0</v>
      </c>
      <c r="BI15" s="125">
        <f>+'Inversión 1 financiada'!BI15+VÚ!BI15+BH15</f>
        <v>0</v>
      </c>
      <c r="BJ15" s="125">
        <f>+'Inversión 1 financiada'!BJ15+VÚ!BJ15+BI15</f>
        <v>0</v>
      </c>
      <c r="BK15" s="125">
        <f>+'Inversión 1 financiada'!BK15+VÚ!BK15+BJ15</f>
        <v>0</v>
      </c>
      <c r="BL15" s="125">
        <f>+'Inversión 1 financiada'!BL15+VÚ!BL15+BK15</f>
        <v>0</v>
      </c>
      <c r="BM15" s="125">
        <f>+'Inversión 1 financiada'!BM15+VÚ!BM15+BL15</f>
        <v>0</v>
      </c>
      <c r="BN15" s="125">
        <f>+'Inversión 1 financiada'!BN15+VÚ!BN15+BM15</f>
        <v>0</v>
      </c>
      <c r="BO15" s="125">
        <f>+'Inversión 1 financiada'!BO15+VÚ!BO15+BN15</f>
        <v>0</v>
      </c>
      <c r="BP15" s="125">
        <f>+'Inversión 1 financiada'!BP15+VÚ!BP15+BO15</f>
        <v>0</v>
      </c>
      <c r="BQ15" s="125">
        <f>+'Inversión 1 financiada'!BQ15+VÚ!BQ15+BP15</f>
        <v>0</v>
      </c>
      <c r="BR15" s="125">
        <f>+'Inversión 1 financiada'!BR15+VÚ!BR15+BQ15</f>
        <v>0</v>
      </c>
    </row>
    <row r="16" spans="1:70" x14ac:dyDescent="0.25">
      <c r="B16" s="59" t="s">
        <v>294</v>
      </c>
      <c r="C16" s="62" t="str">
        <f>+VLOOKUP(B16,'resumen UCAP'!$A$5:$O$329,2,0)</f>
        <v>Luminaria Na 150w</v>
      </c>
      <c r="D16" s="63">
        <f>+'Desmonte Infr. financiada'!D16</f>
        <v>169</v>
      </c>
      <c r="E16" s="63" t="str">
        <f>+VLOOKUP(B16,'resumen UCAP'!$A$5:$O$329,3,0)</f>
        <v>Un</v>
      </c>
      <c r="F16" s="64">
        <f>+VLOOKUP(B16,'resumen UCAP'!$A$5:$O$329,15,0)</f>
        <v>333681</v>
      </c>
      <c r="G16" s="123">
        <v>6350</v>
      </c>
      <c r="H16" s="125">
        <f>+'Inversión 1 financiada'!H16+VÚ!H16</f>
        <v>0</v>
      </c>
      <c r="I16" s="125">
        <f>+'Inversión 1 financiada'!I16+VÚ!I16+H16</f>
        <v>0</v>
      </c>
      <c r="J16" s="125">
        <f>+'Inversión 1 financiada'!J16+VÚ!J16+I16</f>
        <v>0</v>
      </c>
      <c r="K16" s="125">
        <f>+'Inversión 1 financiada'!K16+VÚ!K16+J16</f>
        <v>0</v>
      </c>
      <c r="L16" s="125">
        <f>+'Inversión 1 financiada'!L16+VÚ!L16+K16</f>
        <v>0</v>
      </c>
      <c r="M16" s="125">
        <f>+'Inversión 1 financiada'!M16+VÚ!M16+L16</f>
        <v>0</v>
      </c>
      <c r="N16" s="125">
        <f>+'Inversión 1 financiada'!N16+VÚ!N16+M16</f>
        <v>0</v>
      </c>
      <c r="O16" s="125">
        <f>+'Inversión 1 financiada'!O16+VÚ!O16+N16</f>
        <v>0</v>
      </c>
      <c r="P16" s="125">
        <f>+'Inversión 1 financiada'!P16+VÚ!P16+O16</f>
        <v>0</v>
      </c>
      <c r="Q16" s="125">
        <f>+'Inversión 1 financiada'!Q16+VÚ!Q16+P16</f>
        <v>0</v>
      </c>
      <c r="R16" s="125">
        <f>+'Inversión 1 financiada'!R16+VÚ!R16+Q16</f>
        <v>0</v>
      </c>
      <c r="S16" s="125">
        <f>+'Inversión 1 financiada'!S16+VÚ!S16+R16</f>
        <v>0</v>
      </c>
      <c r="T16" s="125">
        <f>+'Inversión 1 financiada'!T16+VÚ!T16+S16</f>
        <v>0</v>
      </c>
      <c r="U16" s="125">
        <f>+'Inversión 1 financiada'!U16+VÚ!U16+T16</f>
        <v>0</v>
      </c>
      <c r="V16" s="125">
        <f>+'Inversión 1 financiada'!V16+VÚ!V16+U16</f>
        <v>0</v>
      </c>
      <c r="W16" s="125">
        <f>+'Inversión 1 financiada'!W16+VÚ!W16+V16</f>
        <v>0</v>
      </c>
      <c r="X16" s="125">
        <f>+'Inversión 1 financiada'!X16+VÚ!X16+W16</f>
        <v>0</v>
      </c>
      <c r="Y16" s="125">
        <f>+'Inversión 1 financiada'!Y16+VÚ!Y16+X16</f>
        <v>0</v>
      </c>
      <c r="Z16" s="125">
        <f>+'Inversión 1 financiada'!Z16+VÚ!Z16+Y16</f>
        <v>0</v>
      </c>
      <c r="AA16" s="125">
        <f>+'Inversión 1 financiada'!AA16+VÚ!AA16+Z16</f>
        <v>0</v>
      </c>
      <c r="AB16" s="125">
        <f>+'Inversión 1 financiada'!AB16+VÚ!AB16+AA16</f>
        <v>0</v>
      </c>
      <c r="AC16" s="125">
        <f>+'Inversión 1 financiada'!AC16+VÚ!AC16+AB16</f>
        <v>0</v>
      </c>
      <c r="AD16" s="125">
        <f>+'Inversión 1 financiada'!AD16+VÚ!AD16+AC16</f>
        <v>0</v>
      </c>
      <c r="AE16" s="125">
        <f>+'Inversión 1 financiada'!AE16+VÚ!AE16+AD16</f>
        <v>0</v>
      </c>
      <c r="AF16" s="125">
        <f>+'Inversión 1 financiada'!AF16+VÚ!AF16+AE16</f>
        <v>0</v>
      </c>
      <c r="AG16" s="125">
        <f>+'Inversión 1 financiada'!AG16+VÚ!AG16+AF16</f>
        <v>0</v>
      </c>
      <c r="AH16" s="125">
        <f>+'Inversión 1 financiada'!AH16+VÚ!AH16+AG16</f>
        <v>0</v>
      </c>
      <c r="AI16" s="125">
        <f>+'Inversión 1 financiada'!AI16+VÚ!AI16+AH16</f>
        <v>0</v>
      </c>
      <c r="AJ16" s="125">
        <f>+'Inversión 1 financiada'!AJ16+VÚ!AJ16+AI16</f>
        <v>0</v>
      </c>
      <c r="AK16" s="125">
        <f>+'Inversión 1 financiada'!AK16+VÚ!AK16+AJ16</f>
        <v>0</v>
      </c>
      <c r="AL16" s="125">
        <f>+'Inversión 1 financiada'!AL16+VÚ!AL16+AK16</f>
        <v>0</v>
      </c>
      <c r="AM16" s="125">
        <f>+'Inversión 1 financiada'!AM16+VÚ!AM16+AL16</f>
        <v>0</v>
      </c>
      <c r="AN16" s="125">
        <f>+'Inversión 1 financiada'!AN16+VÚ!AN16+AM16</f>
        <v>0</v>
      </c>
      <c r="AO16" s="125">
        <f>+'Inversión 1 financiada'!AO16+VÚ!AO16+AN16</f>
        <v>0</v>
      </c>
      <c r="AP16" s="125">
        <f>+'Inversión 1 financiada'!AP16+VÚ!AP16+AO16</f>
        <v>0</v>
      </c>
      <c r="AQ16" s="125">
        <f>+'Inversión 1 financiada'!AQ16+VÚ!AQ16+AP16</f>
        <v>0</v>
      </c>
      <c r="AR16" s="125">
        <f>+'Inversión 1 financiada'!AR16+VÚ!AR16+AQ16</f>
        <v>0</v>
      </c>
      <c r="AS16" s="125">
        <f>+'Inversión 1 financiada'!AS16+VÚ!AS16+AR16</f>
        <v>0</v>
      </c>
      <c r="AT16" s="125">
        <f>+'Inversión 1 financiada'!AT16+VÚ!AT16+AS16</f>
        <v>0</v>
      </c>
      <c r="AU16" s="125">
        <f>+'Inversión 1 financiada'!AU16+VÚ!AU16+AT16</f>
        <v>0</v>
      </c>
      <c r="AV16" s="125">
        <f>+'Inversión 1 financiada'!AV16+VÚ!AV16+AU16</f>
        <v>0</v>
      </c>
      <c r="AW16" s="125">
        <f>+'Inversión 1 financiada'!AW16+VÚ!AW16+AV16</f>
        <v>0</v>
      </c>
      <c r="AX16" s="125">
        <f>+'Inversión 1 financiada'!AX16+VÚ!AX16+AW16</f>
        <v>0</v>
      </c>
      <c r="AY16" s="125">
        <f>+'Inversión 1 financiada'!AY16+VÚ!AY16+AX16</f>
        <v>0</v>
      </c>
      <c r="AZ16" s="125">
        <f>+'Inversión 1 financiada'!AZ16+VÚ!AZ16+AY16</f>
        <v>0</v>
      </c>
      <c r="BA16" s="125">
        <f>+'Inversión 1 financiada'!BA16+VÚ!BA16+AZ16</f>
        <v>0</v>
      </c>
      <c r="BB16" s="125">
        <f>+'Inversión 1 financiada'!BB16+VÚ!BB16+BA16</f>
        <v>0</v>
      </c>
      <c r="BC16" s="125">
        <f>+'Inversión 1 financiada'!BC16+VÚ!BC16+BB16</f>
        <v>0</v>
      </c>
      <c r="BD16" s="125">
        <f>+'Inversión 1 financiada'!BD16+VÚ!BD16+BC16</f>
        <v>0</v>
      </c>
      <c r="BE16" s="125">
        <f>+'Inversión 1 financiada'!BE16+VÚ!BE16+BD16</f>
        <v>0</v>
      </c>
      <c r="BF16" s="125">
        <f>+'Inversión 1 financiada'!BF16+VÚ!BF16+BE16</f>
        <v>0</v>
      </c>
      <c r="BG16" s="125">
        <f>+'Inversión 1 financiada'!BG16+VÚ!BG16+BF16</f>
        <v>0</v>
      </c>
      <c r="BH16" s="125">
        <f>+'Inversión 1 financiada'!BH16+VÚ!BH16+BG16</f>
        <v>0</v>
      </c>
      <c r="BI16" s="125">
        <f>+'Inversión 1 financiada'!BI16+VÚ!BI16+BH16</f>
        <v>0</v>
      </c>
      <c r="BJ16" s="125">
        <f>+'Inversión 1 financiada'!BJ16+VÚ!BJ16+BI16</f>
        <v>0</v>
      </c>
      <c r="BK16" s="125">
        <f>+'Inversión 1 financiada'!BK16+VÚ!BK16+BJ16</f>
        <v>0</v>
      </c>
      <c r="BL16" s="125">
        <f>+'Inversión 1 financiada'!BL16+VÚ!BL16+BK16</f>
        <v>0</v>
      </c>
      <c r="BM16" s="125">
        <f>+'Inversión 1 financiada'!BM16+VÚ!BM16+BL16</f>
        <v>0</v>
      </c>
      <c r="BN16" s="125">
        <f>+'Inversión 1 financiada'!BN16+VÚ!BN16+BM16</f>
        <v>0</v>
      </c>
      <c r="BO16" s="125">
        <f>+'Inversión 1 financiada'!BO16+VÚ!BO16+BN16</f>
        <v>0</v>
      </c>
      <c r="BP16" s="125">
        <f>+'Inversión 1 financiada'!BP16+VÚ!BP16+BO16</f>
        <v>0</v>
      </c>
      <c r="BQ16" s="125">
        <f>+'Inversión 1 financiada'!BQ16+VÚ!BQ16+BP16</f>
        <v>0</v>
      </c>
      <c r="BR16" s="125">
        <f>+'Inversión 1 financiada'!BR16+VÚ!BR16+BQ16</f>
        <v>0</v>
      </c>
    </row>
    <row r="17" spans="2:70" x14ac:dyDescent="0.25">
      <c r="B17" s="59" t="s">
        <v>295</v>
      </c>
      <c r="C17" s="62" t="str">
        <f>+VLOOKUP(B17,'resumen UCAP'!$A$5:$O$329,2,0)</f>
        <v>Luminaria Na 250w</v>
      </c>
      <c r="D17" s="63">
        <f>+'Desmonte Infr. financiada'!D17</f>
        <v>279</v>
      </c>
      <c r="E17" s="63" t="str">
        <f>+VLOOKUP(B17,'resumen UCAP'!$A$5:$O$329,3,0)</f>
        <v>Un</v>
      </c>
      <c r="F17" s="64">
        <f>+VLOOKUP(B17,'resumen UCAP'!$A$5:$O$329,15,0)</f>
        <v>433630</v>
      </c>
      <c r="G17" s="123">
        <v>2457</v>
      </c>
      <c r="H17" s="125">
        <f>+'Inversión 1 financiada'!H17+VÚ!H17</f>
        <v>0</v>
      </c>
      <c r="I17" s="125">
        <f>+'Inversión 1 financiada'!I17+VÚ!I17+H17</f>
        <v>0</v>
      </c>
      <c r="J17" s="125">
        <f>+'Inversión 1 financiada'!J17+VÚ!J17+I17</f>
        <v>0</v>
      </c>
      <c r="K17" s="125">
        <f>+'Inversión 1 financiada'!K17+VÚ!K17+J17</f>
        <v>0</v>
      </c>
      <c r="L17" s="125">
        <f>+'Inversión 1 financiada'!L17+VÚ!L17+K17</f>
        <v>0</v>
      </c>
      <c r="M17" s="125">
        <f>+'Inversión 1 financiada'!M17+VÚ!M17+L17</f>
        <v>0</v>
      </c>
      <c r="N17" s="125">
        <f>+'Inversión 1 financiada'!N17+VÚ!N17+M17</f>
        <v>0</v>
      </c>
      <c r="O17" s="125">
        <f>+'Inversión 1 financiada'!O17+VÚ!O17+N17</f>
        <v>0</v>
      </c>
      <c r="P17" s="125">
        <f>+'Inversión 1 financiada'!P17+VÚ!P17+O17</f>
        <v>0</v>
      </c>
      <c r="Q17" s="125">
        <f>+'Inversión 1 financiada'!Q17+VÚ!Q17+P17</f>
        <v>0</v>
      </c>
      <c r="R17" s="125">
        <f>+'Inversión 1 financiada'!R17+VÚ!R17+Q17</f>
        <v>0</v>
      </c>
      <c r="S17" s="125">
        <f>+'Inversión 1 financiada'!S17+VÚ!S17+R17</f>
        <v>0</v>
      </c>
      <c r="T17" s="125">
        <f>+'Inversión 1 financiada'!T17+VÚ!T17+S17</f>
        <v>0</v>
      </c>
      <c r="U17" s="125">
        <f>+'Inversión 1 financiada'!U17+VÚ!U17+T17</f>
        <v>0</v>
      </c>
      <c r="V17" s="125">
        <f>+'Inversión 1 financiada'!V17+VÚ!V17+U17</f>
        <v>0</v>
      </c>
      <c r="W17" s="125">
        <f>+'Inversión 1 financiada'!W17+VÚ!W17+V17</f>
        <v>0</v>
      </c>
      <c r="X17" s="125">
        <f>+'Inversión 1 financiada'!X17+VÚ!X17+W17</f>
        <v>0</v>
      </c>
      <c r="Y17" s="125">
        <f>+'Inversión 1 financiada'!Y17+VÚ!Y17+X17</f>
        <v>0</v>
      </c>
      <c r="Z17" s="125">
        <f>+'Inversión 1 financiada'!Z17+VÚ!Z17+Y17</f>
        <v>0</v>
      </c>
      <c r="AA17" s="125">
        <f>+'Inversión 1 financiada'!AA17+VÚ!AA17+Z17</f>
        <v>0</v>
      </c>
      <c r="AB17" s="125">
        <f>+'Inversión 1 financiada'!AB17+VÚ!AB17+AA17</f>
        <v>0</v>
      </c>
      <c r="AC17" s="125">
        <f>+'Inversión 1 financiada'!AC17+VÚ!AC17+AB17</f>
        <v>0</v>
      </c>
      <c r="AD17" s="125">
        <f>+'Inversión 1 financiada'!AD17+VÚ!AD17+AC17</f>
        <v>0</v>
      </c>
      <c r="AE17" s="125">
        <f>+'Inversión 1 financiada'!AE17+VÚ!AE17+AD17</f>
        <v>0</v>
      </c>
      <c r="AF17" s="125">
        <f>+'Inversión 1 financiada'!AF17+VÚ!AF17+AE17</f>
        <v>0</v>
      </c>
      <c r="AG17" s="125">
        <f>+'Inversión 1 financiada'!AG17+VÚ!AG17+AF17</f>
        <v>0</v>
      </c>
      <c r="AH17" s="125">
        <f>+'Inversión 1 financiada'!AH17+VÚ!AH17+AG17</f>
        <v>0</v>
      </c>
      <c r="AI17" s="125">
        <f>+'Inversión 1 financiada'!AI17+VÚ!AI17+AH17</f>
        <v>0</v>
      </c>
      <c r="AJ17" s="125">
        <f>+'Inversión 1 financiada'!AJ17+VÚ!AJ17+AI17</f>
        <v>0</v>
      </c>
      <c r="AK17" s="125">
        <f>+'Inversión 1 financiada'!AK17+VÚ!AK17+AJ17</f>
        <v>0</v>
      </c>
      <c r="AL17" s="125">
        <f>+'Inversión 1 financiada'!AL17+VÚ!AL17+AK17</f>
        <v>0</v>
      </c>
      <c r="AM17" s="125">
        <f>+'Inversión 1 financiada'!AM17+VÚ!AM17+AL17</f>
        <v>0</v>
      </c>
      <c r="AN17" s="125">
        <f>+'Inversión 1 financiada'!AN17+VÚ!AN17+AM17</f>
        <v>0</v>
      </c>
      <c r="AO17" s="125">
        <f>+'Inversión 1 financiada'!AO17+VÚ!AO17+AN17</f>
        <v>0</v>
      </c>
      <c r="AP17" s="125">
        <f>+'Inversión 1 financiada'!AP17+VÚ!AP17+AO17</f>
        <v>0</v>
      </c>
      <c r="AQ17" s="125">
        <f>+'Inversión 1 financiada'!AQ17+VÚ!AQ17+AP17</f>
        <v>0</v>
      </c>
      <c r="AR17" s="125">
        <f>+'Inversión 1 financiada'!AR17+VÚ!AR17+AQ17</f>
        <v>0</v>
      </c>
      <c r="AS17" s="125">
        <f>+'Inversión 1 financiada'!AS17+VÚ!AS17+AR17</f>
        <v>0</v>
      </c>
      <c r="AT17" s="125">
        <f>+'Inversión 1 financiada'!AT17+VÚ!AT17+AS17</f>
        <v>0</v>
      </c>
      <c r="AU17" s="125">
        <f>+'Inversión 1 financiada'!AU17+VÚ!AU17+AT17</f>
        <v>0</v>
      </c>
      <c r="AV17" s="125">
        <f>+'Inversión 1 financiada'!AV17+VÚ!AV17+AU17</f>
        <v>0</v>
      </c>
      <c r="AW17" s="125">
        <f>+'Inversión 1 financiada'!AW17+VÚ!AW17+AV17</f>
        <v>0</v>
      </c>
      <c r="AX17" s="125">
        <f>+'Inversión 1 financiada'!AX17+VÚ!AX17+AW17</f>
        <v>0</v>
      </c>
      <c r="AY17" s="125">
        <f>+'Inversión 1 financiada'!AY17+VÚ!AY17+AX17</f>
        <v>0</v>
      </c>
      <c r="AZ17" s="125">
        <f>+'Inversión 1 financiada'!AZ17+VÚ!AZ17+AY17</f>
        <v>0</v>
      </c>
      <c r="BA17" s="125">
        <f>+'Inversión 1 financiada'!BA17+VÚ!BA17+AZ17</f>
        <v>0</v>
      </c>
      <c r="BB17" s="125">
        <f>+'Inversión 1 financiada'!BB17+VÚ!BB17+BA17</f>
        <v>0</v>
      </c>
      <c r="BC17" s="125">
        <f>+'Inversión 1 financiada'!BC17+VÚ!BC17+BB17</f>
        <v>0</v>
      </c>
      <c r="BD17" s="125">
        <f>+'Inversión 1 financiada'!BD17+VÚ!BD17+BC17</f>
        <v>0</v>
      </c>
      <c r="BE17" s="125">
        <f>+'Inversión 1 financiada'!BE17+VÚ!BE17+BD17</f>
        <v>0</v>
      </c>
      <c r="BF17" s="125">
        <f>+'Inversión 1 financiada'!BF17+VÚ!BF17+BE17</f>
        <v>0</v>
      </c>
      <c r="BG17" s="125">
        <f>+'Inversión 1 financiada'!BG17+VÚ!BG17+BF17</f>
        <v>0</v>
      </c>
      <c r="BH17" s="125">
        <f>+'Inversión 1 financiada'!BH17+VÚ!BH17+BG17</f>
        <v>0</v>
      </c>
      <c r="BI17" s="125">
        <f>+'Inversión 1 financiada'!BI17+VÚ!BI17+BH17</f>
        <v>0</v>
      </c>
      <c r="BJ17" s="125">
        <f>+'Inversión 1 financiada'!BJ17+VÚ!BJ17+BI17</f>
        <v>0</v>
      </c>
      <c r="BK17" s="125">
        <f>+'Inversión 1 financiada'!BK17+VÚ!BK17+BJ17</f>
        <v>0</v>
      </c>
      <c r="BL17" s="125">
        <f>+'Inversión 1 financiada'!BL17+VÚ!BL17+BK17</f>
        <v>0</v>
      </c>
      <c r="BM17" s="125">
        <f>+'Inversión 1 financiada'!BM17+VÚ!BM17+BL17</f>
        <v>0</v>
      </c>
      <c r="BN17" s="125">
        <f>+'Inversión 1 financiada'!BN17+VÚ!BN17+BM17</f>
        <v>0</v>
      </c>
      <c r="BO17" s="125">
        <f>+'Inversión 1 financiada'!BO17+VÚ!BO17+BN17</f>
        <v>0</v>
      </c>
      <c r="BP17" s="125">
        <f>+'Inversión 1 financiada'!BP17+VÚ!BP17+BO17</f>
        <v>0</v>
      </c>
      <c r="BQ17" s="125">
        <f>+'Inversión 1 financiada'!BQ17+VÚ!BQ17+BP17</f>
        <v>0</v>
      </c>
      <c r="BR17" s="125">
        <f>+'Inversión 1 financiada'!BR17+VÚ!BR17+BQ17</f>
        <v>0</v>
      </c>
    </row>
    <row r="18" spans="2:70" x14ac:dyDescent="0.25">
      <c r="B18" s="59" t="s">
        <v>296</v>
      </c>
      <c r="C18" s="62" t="str">
        <f>+VLOOKUP(B18,'resumen UCAP'!$A$5:$O$329,2,0)</f>
        <v>Luminaria Na 400w</v>
      </c>
      <c r="D18" s="63">
        <f>+'Desmonte Infr. financiada'!D18</f>
        <v>440</v>
      </c>
      <c r="E18" s="63" t="str">
        <f>+VLOOKUP(B18,'resumen UCAP'!$A$5:$O$329,3,0)</f>
        <v>Un</v>
      </c>
      <c r="F18" s="64">
        <f>+VLOOKUP(B18,'resumen UCAP'!$A$5:$O$329,15,0)</f>
        <v>509142</v>
      </c>
      <c r="G18" s="123">
        <v>670</v>
      </c>
      <c r="H18" s="125">
        <f>+'Inversión 1 financiada'!H18+VÚ!H18</f>
        <v>0</v>
      </c>
      <c r="I18" s="125">
        <f>+'Inversión 1 financiada'!I18+VÚ!I18+H18</f>
        <v>0</v>
      </c>
      <c r="J18" s="125">
        <f>+'Inversión 1 financiada'!J18+VÚ!J18+I18</f>
        <v>0</v>
      </c>
      <c r="K18" s="125">
        <f>+'Inversión 1 financiada'!K18+VÚ!K18+J18</f>
        <v>0</v>
      </c>
      <c r="L18" s="125">
        <f>+'Inversión 1 financiada'!L18+VÚ!L18+K18</f>
        <v>0</v>
      </c>
      <c r="M18" s="125">
        <f>+'Inversión 1 financiada'!M18+VÚ!M18+L18</f>
        <v>0</v>
      </c>
      <c r="N18" s="125">
        <f>+'Inversión 1 financiada'!N18+VÚ!N18+M18</f>
        <v>0</v>
      </c>
      <c r="O18" s="125">
        <f>+'Inversión 1 financiada'!O18+VÚ!O18+N18</f>
        <v>0</v>
      </c>
      <c r="P18" s="125">
        <f>+'Inversión 1 financiada'!P18+VÚ!P18+O18</f>
        <v>0</v>
      </c>
      <c r="Q18" s="125">
        <f>+'Inversión 1 financiada'!Q18+VÚ!Q18+P18</f>
        <v>0</v>
      </c>
      <c r="R18" s="125">
        <f>+'Inversión 1 financiada'!R18+VÚ!R18+Q18</f>
        <v>0</v>
      </c>
      <c r="S18" s="125">
        <f>+'Inversión 1 financiada'!S18+VÚ!S18+R18</f>
        <v>0</v>
      </c>
      <c r="T18" s="125">
        <f>+'Inversión 1 financiada'!T18+VÚ!T18+S18</f>
        <v>0</v>
      </c>
      <c r="U18" s="125">
        <f>+'Inversión 1 financiada'!U18+VÚ!U18+T18</f>
        <v>0</v>
      </c>
      <c r="V18" s="125">
        <f>+'Inversión 1 financiada'!V18+VÚ!V18+U18</f>
        <v>0</v>
      </c>
      <c r="W18" s="125">
        <f>+'Inversión 1 financiada'!W18+VÚ!W18+V18</f>
        <v>0</v>
      </c>
      <c r="X18" s="125">
        <f>+'Inversión 1 financiada'!X18+VÚ!X18+W18</f>
        <v>0</v>
      </c>
      <c r="Y18" s="125">
        <f>+'Inversión 1 financiada'!Y18+VÚ!Y18+X18</f>
        <v>0</v>
      </c>
      <c r="Z18" s="125">
        <f>+'Inversión 1 financiada'!Z18+VÚ!Z18+Y18</f>
        <v>0</v>
      </c>
      <c r="AA18" s="125">
        <f>+'Inversión 1 financiada'!AA18+VÚ!AA18+Z18</f>
        <v>0</v>
      </c>
      <c r="AB18" s="125">
        <f>+'Inversión 1 financiada'!AB18+VÚ!AB18+AA18</f>
        <v>0</v>
      </c>
      <c r="AC18" s="125">
        <f>+'Inversión 1 financiada'!AC18+VÚ!AC18+AB18</f>
        <v>0</v>
      </c>
      <c r="AD18" s="125">
        <f>+'Inversión 1 financiada'!AD18+VÚ!AD18+AC18</f>
        <v>0</v>
      </c>
      <c r="AE18" s="125">
        <f>+'Inversión 1 financiada'!AE18+VÚ!AE18+AD18</f>
        <v>0</v>
      </c>
      <c r="AF18" s="125">
        <f>+'Inversión 1 financiada'!AF18+VÚ!AF18+AE18</f>
        <v>0</v>
      </c>
      <c r="AG18" s="125">
        <f>+'Inversión 1 financiada'!AG18+VÚ!AG18+AF18</f>
        <v>0</v>
      </c>
      <c r="AH18" s="125">
        <f>+'Inversión 1 financiada'!AH18+VÚ!AH18+AG18</f>
        <v>0</v>
      </c>
      <c r="AI18" s="125">
        <f>+'Inversión 1 financiada'!AI18+VÚ!AI18+AH18</f>
        <v>0</v>
      </c>
      <c r="AJ18" s="125">
        <f>+'Inversión 1 financiada'!AJ18+VÚ!AJ18+AI18</f>
        <v>0</v>
      </c>
      <c r="AK18" s="125">
        <f>+'Inversión 1 financiada'!AK18+VÚ!AK18+AJ18</f>
        <v>0</v>
      </c>
      <c r="AL18" s="125">
        <f>+'Inversión 1 financiada'!AL18+VÚ!AL18+AK18</f>
        <v>0</v>
      </c>
      <c r="AM18" s="125">
        <f>+'Inversión 1 financiada'!AM18+VÚ!AM18+AL18</f>
        <v>0</v>
      </c>
      <c r="AN18" s="125">
        <f>+'Inversión 1 financiada'!AN18+VÚ!AN18+AM18</f>
        <v>0</v>
      </c>
      <c r="AO18" s="125">
        <f>+'Inversión 1 financiada'!AO18+VÚ!AO18+AN18</f>
        <v>0</v>
      </c>
      <c r="AP18" s="125">
        <f>+'Inversión 1 financiada'!AP18+VÚ!AP18+AO18</f>
        <v>0</v>
      </c>
      <c r="AQ18" s="125">
        <f>+'Inversión 1 financiada'!AQ18+VÚ!AQ18+AP18</f>
        <v>0</v>
      </c>
      <c r="AR18" s="125">
        <f>+'Inversión 1 financiada'!AR18+VÚ!AR18+AQ18</f>
        <v>0</v>
      </c>
      <c r="AS18" s="125">
        <f>+'Inversión 1 financiada'!AS18+VÚ!AS18+AR18</f>
        <v>0</v>
      </c>
      <c r="AT18" s="125">
        <f>+'Inversión 1 financiada'!AT18+VÚ!AT18+AS18</f>
        <v>0</v>
      </c>
      <c r="AU18" s="125">
        <f>+'Inversión 1 financiada'!AU18+VÚ!AU18+AT18</f>
        <v>0</v>
      </c>
      <c r="AV18" s="125">
        <f>+'Inversión 1 financiada'!AV18+VÚ!AV18+AU18</f>
        <v>0</v>
      </c>
      <c r="AW18" s="125">
        <f>+'Inversión 1 financiada'!AW18+VÚ!AW18+AV18</f>
        <v>0</v>
      </c>
      <c r="AX18" s="125">
        <f>+'Inversión 1 financiada'!AX18+VÚ!AX18+AW18</f>
        <v>0</v>
      </c>
      <c r="AY18" s="125">
        <f>+'Inversión 1 financiada'!AY18+VÚ!AY18+AX18</f>
        <v>0</v>
      </c>
      <c r="AZ18" s="125">
        <f>+'Inversión 1 financiada'!AZ18+VÚ!AZ18+AY18</f>
        <v>0</v>
      </c>
      <c r="BA18" s="125">
        <f>+'Inversión 1 financiada'!BA18+VÚ!BA18+AZ18</f>
        <v>0</v>
      </c>
      <c r="BB18" s="125">
        <f>+'Inversión 1 financiada'!BB18+VÚ!BB18+BA18</f>
        <v>0</v>
      </c>
      <c r="BC18" s="125">
        <f>+'Inversión 1 financiada'!BC18+VÚ!BC18+BB18</f>
        <v>0</v>
      </c>
      <c r="BD18" s="125">
        <f>+'Inversión 1 financiada'!BD18+VÚ!BD18+BC18</f>
        <v>0</v>
      </c>
      <c r="BE18" s="125">
        <f>+'Inversión 1 financiada'!BE18+VÚ!BE18+BD18</f>
        <v>0</v>
      </c>
      <c r="BF18" s="125">
        <f>+'Inversión 1 financiada'!BF18+VÚ!BF18+BE18</f>
        <v>0</v>
      </c>
      <c r="BG18" s="125">
        <f>+'Inversión 1 financiada'!BG18+VÚ!BG18+BF18</f>
        <v>0</v>
      </c>
      <c r="BH18" s="125">
        <f>+'Inversión 1 financiada'!BH18+VÚ!BH18+BG18</f>
        <v>0</v>
      </c>
      <c r="BI18" s="125">
        <f>+'Inversión 1 financiada'!BI18+VÚ!BI18+BH18</f>
        <v>0</v>
      </c>
      <c r="BJ18" s="125">
        <f>+'Inversión 1 financiada'!BJ18+VÚ!BJ18+BI18</f>
        <v>0</v>
      </c>
      <c r="BK18" s="125">
        <f>+'Inversión 1 financiada'!BK18+VÚ!BK18+BJ18</f>
        <v>0</v>
      </c>
      <c r="BL18" s="125">
        <f>+'Inversión 1 financiada'!BL18+VÚ!BL18+BK18</f>
        <v>0</v>
      </c>
      <c r="BM18" s="125">
        <f>+'Inversión 1 financiada'!BM18+VÚ!BM18+BL18</f>
        <v>0</v>
      </c>
      <c r="BN18" s="125">
        <f>+'Inversión 1 financiada'!BN18+VÚ!BN18+BM18</f>
        <v>0</v>
      </c>
      <c r="BO18" s="125">
        <f>+'Inversión 1 financiada'!BO18+VÚ!BO18+BN18</f>
        <v>0</v>
      </c>
      <c r="BP18" s="125">
        <f>+'Inversión 1 financiada'!BP18+VÚ!BP18+BO18</f>
        <v>0</v>
      </c>
      <c r="BQ18" s="125">
        <f>+'Inversión 1 financiada'!BQ18+VÚ!BQ18+BP18</f>
        <v>0</v>
      </c>
      <c r="BR18" s="125">
        <f>+'Inversión 1 financiada'!BR18+VÚ!BR18+BQ18</f>
        <v>0</v>
      </c>
    </row>
    <row r="19" spans="2:70" x14ac:dyDescent="0.25">
      <c r="B19" s="59" t="s">
        <v>72</v>
      </c>
      <c r="C19" s="62" t="str">
        <f>+VLOOKUP(B19,'resumen UCAP'!$A$5:$O$329,2,0)</f>
        <v>Luminaria picadelly 150w</v>
      </c>
      <c r="D19" s="63">
        <f>+'Desmonte Infr. financiada'!D19</f>
        <v>169</v>
      </c>
      <c r="E19" s="63" t="str">
        <f>+VLOOKUP(B19,'resumen UCAP'!$A$5:$O$329,3,0)</f>
        <v>Un</v>
      </c>
      <c r="F19" s="64">
        <f>+VLOOKUP(B19,'resumen UCAP'!$A$5:$O$329,15,0)</f>
        <v>660000</v>
      </c>
      <c r="G19" s="61">
        <v>72</v>
      </c>
      <c r="H19" s="125">
        <f>+'Inversión 1 financiada'!H19+VÚ!H19</f>
        <v>0</v>
      </c>
      <c r="I19" s="125">
        <f>+'Inversión 1 financiada'!I19+VÚ!I19+H19</f>
        <v>0</v>
      </c>
      <c r="J19" s="125">
        <f>+'Inversión 1 financiada'!J19+VÚ!J19+I19</f>
        <v>0</v>
      </c>
      <c r="K19" s="125">
        <f>+'Inversión 1 financiada'!K19+VÚ!K19+J19</f>
        <v>0</v>
      </c>
      <c r="L19" s="125">
        <f>+'Inversión 1 financiada'!L19+VÚ!L19+K19</f>
        <v>0</v>
      </c>
      <c r="M19" s="125">
        <f>+'Inversión 1 financiada'!M19+VÚ!M19+L19</f>
        <v>0</v>
      </c>
      <c r="N19" s="125">
        <f>+'Inversión 1 financiada'!N19+VÚ!N19+M19</f>
        <v>0</v>
      </c>
      <c r="O19" s="125">
        <f>+'Inversión 1 financiada'!O19+VÚ!O19+N19</f>
        <v>0</v>
      </c>
      <c r="P19" s="125">
        <f>+'Inversión 1 financiada'!P19+VÚ!P19+O19</f>
        <v>0</v>
      </c>
      <c r="Q19" s="125">
        <f>+'Inversión 1 financiada'!Q19+VÚ!Q19+P19</f>
        <v>0</v>
      </c>
      <c r="R19" s="125">
        <f>+'Inversión 1 financiada'!R19+VÚ!R19+Q19</f>
        <v>0</v>
      </c>
      <c r="S19" s="125">
        <f>+'Inversión 1 financiada'!S19+VÚ!S19+R19</f>
        <v>0</v>
      </c>
      <c r="T19" s="125">
        <f>+'Inversión 1 financiada'!T19+VÚ!T19+S19</f>
        <v>0</v>
      </c>
      <c r="U19" s="125">
        <f>+'Inversión 1 financiada'!U19+VÚ!U19+T19</f>
        <v>0</v>
      </c>
      <c r="V19" s="125">
        <f>+'Inversión 1 financiada'!V19+VÚ!V19+U19</f>
        <v>0</v>
      </c>
      <c r="W19" s="125">
        <f>+'Inversión 1 financiada'!W19+VÚ!W19+V19</f>
        <v>0</v>
      </c>
      <c r="X19" s="125">
        <f>+'Inversión 1 financiada'!X19+VÚ!X19+W19</f>
        <v>0</v>
      </c>
      <c r="Y19" s="125">
        <f>+'Inversión 1 financiada'!Y19+VÚ!Y19+X19</f>
        <v>0</v>
      </c>
      <c r="Z19" s="125">
        <f>+'Inversión 1 financiada'!Z19+VÚ!Z19+Y19</f>
        <v>0</v>
      </c>
      <c r="AA19" s="125">
        <f>+'Inversión 1 financiada'!AA19+VÚ!AA19+Z19</f>
        <v>0</v>
      </c>
      <c r="AB19" s="125">
        <f>+'Inversión 1 financiada'!AB19+VÚ!AB19+AA19</f>
        <v>0</v>
      </c>
      <c r="AC19" s="125">
        <f>+'Inversión 1 financiada'!AC19+VÚ!AC19+AB19</f>
        <v>0</v>
      </c>
      <c r="AD19" s="125">
        <f>+'Inversión 1 financiada'!AD19+VÚ!AD19+AC19</f>
        <v>0</v>
      </c>
      <c r="AE19" s="125">
        <f>+'Inversión 1 financiada'!AE19+VÚ!AE19+AD19</f>
        <v>0</v>
      </c>
      <c r="AF19" s="125">
        <f>+'Inversión 1 financiada'!AF19+VÚ!AF19+AE19</f>
        <v>0</v>
      </c>
      <c r="AG19" s="125">
        <f>+'Inversión 1 financiada'!AG19+VÚ!AG19+AF19</f>
        <v>0</v>
      </c>
      <c r="AH19" s="125">
        <f>+'Inversión 1 financiada'!AH19+VÚ!AH19+AG19</f>
        <v>0</v>
      </c>
      <c r="AI19" s="125">
        <f>+'Inversión 1 financiada'!AI19+VÚ!AI19+AH19</f>
        <v>0</v>
      </c>
      <c r="AJ19" s="125">
        <f>+'Inversión 1 financiada'!AJ19+VÚ!AJ19+AI19</f>
        <v>0</v>
      </c>
      <c r="AK19" s="125">
        <f>+'Inversión 1 financiada'!AK19+VÚ!AK19+AJ19</f>
        <v>0</v>
      </c>
      <c r="AL19" s="125">
        <f>+'Inversión 1 financiada'!AL19+VÚ!AL19+AK19</f>
        <v>0</v>
      </c>
      <c r="AM19" s="125">
        <f>+'Inversión 1 financiada'!AM19+VÚ!AM19+AL19</f>
        <v>0</v>
      </c>
      <c r="AN19" s="125">
        <f>+'Inversión 1 financiada'!AN19+VÚ!AN19+AM19</f>
        <v>0</v>
      </c>
      <c r="AO19" s="125">
        <f>+'Inversión 1 financiada'!AO19+VÚ!AO19+AN19</f>
        <v>0</v>
      </c>
      <c r="AP19" s="125">
        <f>+'Inversión 1 financiada'!AP19+VÚ!AP19+AO19</f>
        <v>0</v>
      </c>
      <c r="AQ19" s="125">
        <f>+'Inversión 1 financiada'!AQ19+VÚ!AQ19+AP19</f>
        <v>0</v>
      </c>
      <c r="AR19" s="125">
        <f>+'Inversión 1 financiada'!AR19+VÚ!AR19+AQ19</f>
        <v>0</v>
      </c>
      <c r="AS19" s="125">
        <f>+'Inversión 1 financiada'!AS19+VÚ!AS19+AR19</f>
        <v>0</v>
      </c>
      <c r="AT19" s="125">
        <f>+'Inversión 1 financiada'!AT19+VÚ!AT19+AS19</f>
        <v>0</v>
      </c>
      <c r="AU19" s="125">
        <f>+'Inversión 1 financiada'!AU19+VÚ!AU19+AT19</f>
        <v>0</v>
      </c>
      <c r="AV19" s="125">
        <f>+'Inversión 1 financiada'!AV19+VÚ!AV19+AU19</f>
        <v>0</v>
      </c>
      <c r="AW19" s="125">
        <f>+'Inversión 1 financiada'!AW19+VÚ!AW19+AV19</f>
        <v>0</v>
      </c>
      <c r="AX19" s="125">
        <f>+'Inversión 1 financiada'!AX19+VÚ!AX19+AW19</f>
        <v>0</v>
      </c>
      <c r="AY19" s="125">
        <f>+'Inversión 1 financiada'!AY19+VÚ!AY19+AX19</f>
        <v>0</v>
      </c>
      <c r="AZ19" s="125">
        <f>+'Inversión 1 financiada'!AZ19+VÚ!AZ19+AY19</f>
        <v>0</v>
      </c>
      <c r="BA19" s="125">
        <f>+'Inversión 1 financiada'!BA19+VÚ!BA19+AZ19</f>
        <v>0</v>
      </c>
      <c r="BB19" s="125">
        <f>+'Inversión 1 financiada'!BB19+VÚ!BB19+BA19</f>
        <v>0</v>
      </c>
      <c r="BC19" s="125">
        <f>+'Inversión 1 financiada'!BC19+VÚ!BC19+BB19</f>
        <v>0</v>
      </c>
      <c r="BD19" s="125">
        <f>+'Inversión 1 financiada'!BD19+VÚ!BD19+BC19</f>
        <v>0</v>
      </c>
      <c r="BE19" s="125">
        <f>+'Inversión 1 financiada'!BE19+VÚ!BE19+BD19</f>
        <v>0</v>
      </c>
      <c r="BF19" s="125">
        <f>+'Inversión 1 financiada'!BF19+VÚ!BF19+BE19</f>
        <v>0</v>
      </c>
      <c r="BG19" s="125">
        <f>+'Inversión 1 financiada'!BG19+VÚ!BG19+BF19</f>
        <v>0</v>
      </c>
      <c r="BH19" s="125">
        <f>+'Inversión 1 financiada'!BH19+VÚ!BH19+BG19</f>
        <v>0</v>
      </c>
      <c r="BI19" s="125">
        <f>+'Inversión 1 financiada'!BI19+VÚ!BI19+BH19</f>
        <v>0</v>
      </c>
      <c r="BJ19" s="125">
        <f>+'Inversión 1 financiada'!BJ19+VÚ!BJ19+BI19</f>
        <v>0</v>
      </c>
      <c r="BK19" s="125">
        <f>+'Inversión 1 financiada'!BK19+VÚ!BK19+BJ19</f>
        <v>0</v>
      </c>
      <c r="BL19" s="125">
        <f>+'Inversión 1 financiada'!BL19+VÚ!BL19+BK19</f>
        <v>0</v>
      </c>
      <c r="BM19" s="125">
        <f>+'Inversión 1 financiada'!BM19+VÚ!BM19+BL19</f>
        <v>0</v>
      </c>
      <c r="BN19" s="125">
        <f>+'Inversión 1 financiada'!BN19+VÚ!BN19+BM19</f>
        <v>0</v>
      </c>
      <c r="BO19" s="125">
        <f>+'Inversión 1 financiada'!BO19+VÚ!BO19+BN19</f>
        <v>0</v>
      </c>
      <c r="BP19" s="125">
        <f>+'Inversión 1 financiada'!BP19+VÚ!BP19+BO19</f>
        <v>0</v>
      </c>
      <c r="BQ19" s="125">
        <f>+'Inversión 1 financiada'!BQ19+VÚ!BQ19+BP19</f>
        <v>0</v>
      </c>
      <c r="BR19" s="125">
        <f>+'Inversión 1 financiada'!BR19+VÚ!BR19+BQ19</f>
        <v>0</v>
      </c>
    </row>
    <row r="20" spans="2:70" x14ac:dyDescent="0.25">
      <c r="B20" s="59" t="s">
        <v>297</v>
      </c>
      <c r="C20" s="62" t="str">
        <f>+VLOOKUP(B20,'resumen UCAP'!$A$5:$O$329,2,0)</f>
        <v>Luminaria SH Na 400w</v>
      </c>
      <c r="D20" s="63">
        <f>+'Desmonte Infr. financiada'!D20</f>
        <v>440</v>
      </c>
      <c r="E20" s="63" t="str">
        <f>+VLOOKUP(B20,'resumen UCAP'!$A$5:$O$329,3,0)</f>
        <v>Un</v>
      </c>
      <c r="F20" s="64">
        <f>+VLOOKUP(B20,'resumen UCAP'!$A$5:$O$329,15,0)</f>
        <v>690000</v>
      </c>
      <c r="G20" s="123">
        <v>12</v>
      </c>
      <c r="H20" s="125">
        <f>+'Inversión 1 financiada'!H20+VÚ!H20</f>
        <v>0</v>
      </c>
      <c r="I20" s="125">
        <f>+'Inversión 1 financiada'!I20+VÚ!I20+H20</f>
        <v>0</v>
      </c>
      <c r="J20" s="125">
        <f>+'Inversión 1 financiada'!J20+VÚ!J20+I20</f>
        <v>0</v>
      </c>
      <c r="K20" s="125">
        <f>+'Inversión 1 financiada'!K20+VÚ!K20+J20</f>
        <v>0</v>
      </c>
      <c r="L20" s="125">
        <f>+'Inversión 1 financiada'!L20+VÚ!L20+K20</f>
        <v>0</v>
      </c>
      <c r="M20" s="125">
        <f>+'Inversión 1 financiada'!M20+VÚ!M20+L20</f>
        <v>0</v>
      </c>
      <c r="N20" s="125">
        <f>+'Inversión 1 financiada'!N20+VÚ!N20+M20</f>
        <v>0</v>
      </c>
      <c r="O20" s="125">
        <f>+'Inversión 1 financiada'!O20+VÚ!O20+N20</f>
        <v>0</v>
      </c>
      <c r="P20" s="125">
        <f>+'Inversión 1 financiada'!P20+VÚ!P20+O20</f>
        <v>0</v>
      </c>
      <c r="Q20" s="125">
        <f>+'Inversión 1 financiada'!Q20+VÚ!Q20+P20</f>
        <v>0</v>
      </c>
      <c r="R20" s="125">
        <f>+'Inversión 1 financiada'!R20+VÚ!R20+Q20</f>
        <v>0</v>
      </c>
      <c r="S20" s="125">
        <f>+'Inversión 1 financiada'!S20+VÚ!S20+R20</f>
        <v>0</v>
      </c>
      <c r="T20" s="125">
        <f>+'Inversión 1 financiada'!T20+VÚ!T20+S20</f>
        <v>0</v>
      </c>
      <c r="U20" s="125">
        <f>+'Inversión 1 financiada'!U20+VÚ!U20+T20</f>
        <v>0</v>
      </c>
      <c r="V20" s="125">
        <f>+'Inversión 1 financiada'!V20+VÚ!V20+U20</f>
        <v>0</v>
      </c>
      <c r="W20" s="125">
        <f>+'Inversión 1 financiada'!W20+VÚ!W20+V20</f>
        <v>0</v>
      </c>
      <c r="X20" s="125">
        <f>+'Inversión 1 financiada'!X20+VÚ!X20+W20</f>
        <v>0</v>
      </c>
      <c r="Y20" s="125">
        <f>+'Inversión 1 financiada'!Y20+VÚ!Y20+X20</f>
        <v>0</v>
      </c>
      <c r="Z20" s="125">
        <f>+'Inversión 1 financiada'!Z20+VÚ!Z20+Y20</f>
        <v>0</v>
      </c>
      <c r="AA20" s="125">
        <f>+'Inversión 1 financiada'!AA20+VÚ!AA20+Z20</f>
        <v>0</v>
      </c>
      <c r="AB20" s="125">
        <f>+'Inversión 1 financiada'!AB20+VÚ!AB20+AA20</f>
        <v>0</v>
      </c>
      <c r="AC20" s="125">
        <f>+'Inversión 1 financiada'!AC20+VÚ!AC20+AB20</f>
        <v>0</v>
      </c>
      <c r="AD20" s="125">
        <f>+'Inversión 1 financiada'!AD20+VÚ!AD20+AC20</f>
        <v>0</v>
      </c>
      <c r="AE20" s="125">
        <f>+'Inversión 1 financiada'!AE20+VÚ!AE20+AD20</f>
        <v>0</v>
      </c>
      <c r="AF20" s="125">
        <f>+'Inversión 1 financiada'!AF20+VÚ!AF20+AE20</f>
        <v>0</v>
      </c>
      <c r="AG20" s="125">
        <f>+'Inversión 1 financiada'!AG20+VÚ!AG20+AF20</f>
        <v>0</v>
      </c>
      <c r="AH20" s="125">
        <f>+'Inversión 1 financiada'!AH20+VÚ!AH20+AG20</f>
        <v>0</v>
      </c>
      <c r="AI20" s="125">
        <f>+'Inversión 1 financiada'!AI20+VÚ!AI20+AH20</f>
        <v>0</v>
      </c>
      <c r="AJ20" s="125">
        <f>+'Inversión 1 financiada'!AJ20+VÚ!AJ20+AI20</f>
        <v>0</v>
      </c>
      <c r="AK20" s="125">
        <f>+'Inversión 1 financiada'!AK20+VÚ!AK20+AJ20</f>
        <v>0</v>
      </c>
      <c r="AL20" s="125">
        <f>+'Inversión 1 financiada'!AL20+VÚ!AL20+AK20</f>
        <v>0</v>
      </c>
      <c r="AM20" s="125">
        <f>+'Inversión 1 financiada'!AM20+VÚ!AM20+AL20</f>
        <v>0</v>
      </c>
      <c r="AN20" s="125">
        <f>+'Inversión 1 financiada'!AN20+VÚ!AN20+AM20</f>
        <v>0</v>
      </c>
      <c r="AO20" s="125">
        <f>+'Inversión 1 financiada'!AO20+VÚ!AO20+AN20</f>
        <v>0</v>
      </c>
      <c r="AP20" s="125">
        <f>+'Inversión 1 financiada'!AP20+VÚ!AP20+AO20</f>
        <v>0</v>
      </c>
      <c r="AQ20" s="125">
        <f>+'Inversión 1 financiada'!AQ20+VÚ!AQ20+AP20</f>
        <v>0</v>
      </c>
      <c r="AR20" s="125">
        <f>+'Inversión 1 financiada'!AR20+VÚ!AR20+AQ20</f>
        <v>0</v>
      </c>
      <c r="AS20" s="125">
        <f>+'Inversión 1 financiada'!AS20+VÚ!AS20+AR20</f>
        <v>0</v>
      </c>
      <c r="AT20" s="125">
        <f>+'Inversión 1 financiada'!AT20+VÚ!AT20+AS20</f>
        <v>0</v>
      </c>
      <c r="AU20" s="125">
        <f>+'Inversión 1 financiada'!AU20+VÚ!AU20+AT20</f>
        <v>0</v>
      </c>
      <c r="AV20" s="125">
        <f>+'Inversión 1 financiada'!AV20+VÚ!AV20+AU20</f>
        <v>0</v>
      </c>
      <c r="AW20" s="125">
        <f>+'Inversión 1 financiada'!AW20+VÚ!AW20+AV20</f>
        <v>0</v>
      </c>
      <c r="AX20" s="125">
        <f>+'Inversión 1 financiada'!AX20+VÚ!AX20+AW20</f>
        <v>0</v>
      </c>
      <c r="AY20" s="125">
        <f>+'Inversión 1 financiada'!AY20+VÚ!AY20+AX20</f>
        <v>0</v>
      </c>
      <c r="AZ20" s="125">
        <f>+'Inversión 1 financiada'!AZ20+VÚ!AZ20+AY20</f>
        <v>0</v>
      </c>
      <c r="BA20" s="125">
        <f>+'Inversión 1 financiada'!BA20+VÚ!BA20+AZ20</f>
        <v>0</v>
      </c>
      <c r="BB20" s="125">
        <f>+'Inversión 1 financiada'!BB20+VÚ!BB20+BA20</f>
        <v>0</v>
      </c>
      <c r="BC20" s="125">
        <f>+'Inversión 1 financiada'!BC20+VÚ!BC20+BB20</f>
        <v>0</v>
      </c>
      <c r="BD20" s="125">
        <f>+'Inversión 1 financiada'!BD20+VÚ!BD20+BC20</f>
        <v>0</v>
      </c>
      <c r="BE20" s="125">
        <f>+'Inversión 1 financiada'!BE20+VÚ!BE20+BD20</f>
        <v>0</v>
      </c>
      <c r="BF20" s="125">
        <f>+'Inversión 1 financiada'!BF20+VÚ!BF20+BE20</f>
        <v>0</v>
      </c>
      <c r="BG20" s="125">
        <f>+'Inversión 1 financiada'!BG20+VÚ!BG20+BF20</f>
        <v>0</v>
      </c>
      <c r="BH20" s="125">
        <f>+'Inversión 1 financiada'!BH20+VÚ!BH20+BG20</f>
        <v>0</v>
      </c>
      <c r="BI20" s="125">
        <f>+'Inversión 1 financiada'!BI20+VÚ!BI20+BH20</f>
        <v>0</v>
      </c>
      <c r="BJ20" s="125">
        <f>+'Inversión 1 financiada'!BJ20+VÚ!BJ20+BI20</f>
        <v>0</v>
      </c>
      <c r="BK20" s="125">
        <f>+'Inversión 1 financiada'!BK20+VÚ!BK20+BJ20</f>
        <v>0</v>
      </c>
      <c r="BL20" s="125">
        <f>+'Inversión 1 financiada'!BL20+VÚ!BL20+BK20</f>
        <v>0</v>
      </c>
      <c r="BM20" s="125">
        <f>+'Inversión 1 financiada'!BM20+VÚ!BM20+BL20</f>
        <v>0</v>
      </c>
      <c r="BN20" s="125">
        <f>+'Inversión 1 financiada'!BN20+VÚ!BN20+BM20</f>
        <v>0</v>
      </c>
      <c r="BO20" s="125">
        <f>+'Inversión 1 financiada'!BO20+VÚ!BO20+BN20</f>
        <v>0</v>
      </c>
      <c r="BP20" s="125">
        <f>+'Inversión 1 financiada'!BP20+VÚ!BP20+BO20</f>
        <v>0</v>
      </c>
      <c r="BQ20" s="125">
        <f>+'Inversión 1 financiada'!BQ20+VÚ!BQ20+BP20</f>
        <v>0</v>
      </c>
      <c r="BR20" s="125">
        <f>+'Inversión 1 financiada'!BR20+VÚ!BR20+BQ20</f>
        <v>0</v>
      </c>
    </row>
    <row r="21" spans="2:70" x14ac:dyDescent="0.25">
      <c r="B21" s="59" t="s">
        <v>73</v>
      </c>
      <c r="C21" s="62" t="str">
        <f>+VLOOKUP(B21,'resumen UCAP'!$A$5:$O$329,2,0)</f>
        <v>Luminaria sodio 70w</v>
      </c>
      <c r="D21" s="63">
        <f>+'Desmonte Infr. financiada'!D21</f>
        <v>81</v>
      </c>
      <c r="E21" s="63" t="str">
        <f>+VLOOKUP(B21,'resumen UCAP'!$A$5:$O$329,3,0)</f>
        <v>Un</v>
      </c>
      <c r="F21" s="64">
        <f>+VLOOKUP(B21,'resumen UCAP'!$A$5:$O$329,15,0)</f>
        <v>201765</v>
      </c>
      <c r="G21" s="123">
        <v>14987</v>
      </c>
      <c r="H21" s="125">
        <f>+'Inversión 1 financiada'!H21+VÚ!H21</f>
        <v>0</v>
      </c>
      <c r="I21" s="125">
        <f>+'Inversión 1 financiada'!I21+VÚ!I21+H21</f>
        <v>0</v>
      </c>
      <c r="J21" s="125">
        <f>+'Inversión 1 financiada'!J21+VÚ!J21+I21</f>
        <v>0</v>
      </c>
      <c r="K21" s="125">
        <f>+'Inversión 1 financiada'!K21+VÚ!K21+J21</f>
        <v>0</v>
      </c>
      <c r="L21" s="125">
        <f>+'Inversión 1 financiada'!L21+VÚ!L21+K21</f>
        <v>0</v>
      </c>
      <c r="M21" s="125">
        <f>+'Inversión 1 financiada'!M21+VÚ!M21+L21</f>
        <v>0</v>
      </c>
      <c r="N21" s="125">
        <f>+'Inversión 1 financiada'!N21+VÚ!N21+M21</f>
        <v>0</v>
      </c>
      <c r="O21" s="125">
        <f>+'Inversión 1 financiada'!O21+VÚ!O21+N21</f>
        <v>0</v>
      </c>
      <c r="P21" s="125">
        <f>+'Inversión 1 financiada'!P21+VÚ!P21+O21</f>
        <v>0</v>
      </c>
      <c r="Q21" s="125">
        <f>+'Inversión 1 financiada'!Q21+VÚ!Q21+P21</f>
        <v>0</v>
      </c>
      <c r="R21" s="125">
        <f>+'Inversión 1 financiada'!R21+VÚ!R21+Q21</f>
        <v>0</v>
      </c>
      <c r="S21" s="125">
        <f>+'Inversión 1 financiada'!S21+VÚ!S21+R21</f>
        <v>0</v>
      </c>
      <c r="T21" s="125">
        <f>+'Inversión 1 financiada'!T21+VÚ!T21+S21</f>
        <v>0</v>
      </c>
      <c r="U21" s="125">
        <f>+'Inversión 1 financiada'!U21+VÚ!U21+T21</f>
        <v>0</v>
      </c>
      <c r="V21" s="125">
        <f>+'Inversión 1 financiada'!V21+VÚ!V21+U21</f>
        <v>0</v>
      </c>
      <c r="W21" s="125">
        <f>+'Inversión 1 financiada'!W21+VÚ!W21+V21</f>
        <v>0</v>
      </c>
      <c r="X21" s="125">
        <f>+'Inversión 1 financiada'!X21+VÚ!X21+W21</f>
        <v>0</v>
      </c>
      <c r="Y21" s="125">
        <f>+'Inversión 1 financiada'!Y21+VÚ!Y21+X21</f>
        <v>0</v>
      </c>
      <c r="Z21" s="125">
        <f>+'Inversión 1 financiada'!Z21+VÚ!Z21+Y21</f>
        <v>0</v>
      </c>
      <c r="AA21" s="125">
        <f>+'Inversión 1 financiada'!AA21+VÚ!AA21+Z21</f>
        <v>0</v>
      </c>
      <c r="AB21" s="125">
        <f>+'Inversión 1 financiada'!AB21+VÚ!AB21+AA21</f>
        <v>0</v>
      </c>
      <c r="AC21" s="125">
        <f>+'Inversión 1 financiada'!AC21+VÚ!AC21+AB21</f>
        <v>0</v>
      </c>
      <c r="AD21" s="125">
        <f>+'Inversión 1 financiada'!AD21+VÚ!AD21+AC21</f>
        <v>0</v>
      </c>
      <c r="AE21" s="125">
        <f>+'Inversión 1 financiada'!AE21+VÚ!AE21+AD21</f>
        <v>0</v>
      </c>
      <c r="AF21" s="125">
        <f>+'Inversión 1 financiada'!AF21+VÚ!AF21+AE21</f>
        <v>0</v>
      </c>
      <c r="AG21" s="125">
        <f>+'Inversión 1 financiada'!AG21+VÚ!AG21+AF21</f>
        <v>0</v>
      </c>
      <c r="AH21" s="125">
        <f>+'Inversión 1 financiada'!AH21+VÚ!AH21+AG21</f>
        <v>0</v>
      </c>
      <c r="AI21" s="125">
        <f>+'Inversión 1 financiada'!AI21+VÚ!AI21+AH21</f>
        <v>0</v>
      </c>
      <c r="AJ21" s="125">
        <f>+'Inversión 1 financiada'!AJ21+VÚ!AJ21+AI21</f>
        <v>0</v>
      </c>
      <c r="AK21" s="125">
        <f>+'Inversión 1 financiada'!AK21+VÚ!AK21+AJ21</f>
        <v>0</v>
      </c>
      <c r="AL21" s="125">
        <f>+'Inversión 1 financiada'!AL21+VÚ!AL21+AK21</f>
        <v>0</v>
      </c>
      <c r="AM21" s="125">
        <f>+'Inversión 1 financiada'!AM21+VÚ!AM21+AL21</f>
        <v>0</v>
      </c>
      <c r="AN21" s="125">
        <f>+'Inversión 1 financiada'!AN21+VÚ!AN21+AM21</f>
        <v>0</v>
      </c>
      <c r="AO21" s="125">
        <f>+'Inversión 1 financiada'!AO21+VÚ!AO21+AN21</f>
        <v>0</v>
      </c>
      <c r="AP21" s="125">
        <f>+'Inversión 1 financiada'!AP21+VÚ!AP21+AO21</f>
        <v>0</v>
      </c>
      <c r="AQ21" s="125">
        <f>+'Inversión 1 financiada'!AQ21+VÚ!AQ21+AP21</f>
        <v>0</v>
      </c>
      <c r="AR21" s="125">
        <f>+'Inversión 1 financiada'!AR21+VÚ!AR21+AQ21</f>
        <v>0</v>
      </c>
      <c r="AS21" s="125">
        <f>+'Inversión 1 financiada'!AS21+VÚ!AS21+AR21</f>
        <v>0</v>
      </c>
      <c r="AT21" s="125">
        <f>+'Inversión 1 financiada'!AT21+VÚ!AT21+AS21</f>
        <v>0</v>
      </c>
      <c r="AU21" s="125">
        <f>+'Inversión 1 financiada'!AU21+VÚ!AU21+AT21</f>
        <v>0</v>
      </c>
      <c r="AV21" s="125">
        <f>+'Inversión 1 financiada'!AV21+VÚ!AV21+AU21</f>
        <v>0</v>
      </c>
      <c r="AW21" s="125">
        <f>+'Inversión 1 financiada'!AW21+VÚ!AW21+AV21</f>
        <v>0</v>
      </c>
      <c r="AX21" s="125">
        <f>+'Inversión 1 financiada'!AX21+VÚ!AX21+AW21</f>
        <v>0</v>
      </c>
      <c r="AY21" s="125">
        <f>+'Inversión 1 financiada'!AY21+VÚ!AY21+AX21</f>
        <v>0</v>
      </c>
      <c r="AZ21" s="125">
        <f>+'Inversión 1 financiada'!AZ21+VÚ!AZ21+AY21</f>
        <v>0</v>
      </c>
      <c r="BA21" s="125">
        <f>+'Inversión 1 financiada'!BA21+VÚ!BA21+AZ21</f>
        <v>0</v>
      </c>
      <c r="BB21" s="125">
        <f>+'Inversión 1 financiada'!BB21+VÚ!BB21+BA21</f>
        <v>0</v>
      </c>
      <c r="BC21" s="125">
        <f>+'Inversión 1 financiada'!BC21+VÚ!BC21+BB21</f>
        <v>0</v>
      </c>
      <c r="BD21" s="125">
        <f>+'Inversión 1 financiada'!BD21+VÚ!BD21+BC21</f>
        <v>0</v>
      </c>
      <c r="BE21" s="125">
        <f>+'Inversión 1 financiada'!BE21+VÚ!BE21+BD21</f>
        <v>0</v>
      </c>
      <c r="BF21" s="125">
        <f>+'Inversión 1 financiada'!BF21+VÚ!BF21+BE21</f>
        <v>0</v>
      </c>
      <c r="BG21" s="125">
        <f>+'Inversión 1 financiada'!BG21+VÚ!BG21+BF21</f>
        <v>0</v>
      </c>
      <c r="BH21" s="125">
        <f>+'Inversión 1 financiada'!BH21+VÚ!BH21+BG21</f>
        <v>0</v>
      </c>
      <c r="BI21" s="125">
        <f>+'Inversión 1 financiada'!BI21+VÚ!BI21+BH21</f>
        <v>0</v>
      </c>
      <c r="BJ21" s="125">
        <f>+'Inversión 1 financiada'!BJ21+VÚ!BJ21+BI21</f>
        <v>0</v>
      </c>
      <c r="BK21" s="125">
        <f>+'Inversión 1 financiada'!BK21+VÚ!BK21+BJ21</f>
        <v>0</v>
      </c>
      <c r="BL21" s="125">
        <f>+'Inversión 1 financiada'!BL21+VÚ!BL21+BK21</f>
        <v>0</v>
      </c>
      <c r="BM21" s="125">
        <f>+'Inversión 1 financiada'!BM21+VÚ!BM21+BL21</f>
        <v>0</v>
      </c>
      <c r="BN21" s="125">
        <f>+'Inversión 1 financiada'!BN21+VÚ!BN21+BM21</f>
        <v>0</v>
      </c>
      <c r="BO21" s="125">
        <f>+'Inversión 1 financiada'!BO21+VÚ!BO21+BN21</f>
        <v>0</v>
      </c>
      <c r="BP21" s="125">
        <f>+'Inversión 1 financiada'!BP21+VÚ!BP21+BO21</f>
        <v>0</v>
      </c>
      <c r="BQ21" s="125">
        <f>+'Inversión 1 financiada'!BQ21+VÚ!BQ21+BP21</f>
        <v>0</v>
      </c>
      <c r="BR21" s="125">
        <f>+'Inversión 1 financiada'!BR21+VÚ!BR21+BQ21</f>
        <v>0</v>
      </c>
    </row>
    <row r="22" spans="2:70" x14ac:dyDescent="0.25">
      <c r="B22" s="59"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125">
        <f>+'Inversión 1 financiada'!H22+VÚ!H22</f>
        <v>0</v>
      </c>
      <c r="I22" s="125">
        <f>+'Inversión 1 financiada'!I22+VÚ!I22+H22</f>
        <v>0</v>
      </c>
      <c r="J22" s="125">
        <f>+'Inversión 1 financiada'!J22+VÚ!J22+I22</f>
        <v>0</v>
      </c>
      <c r="K22" s="125">
        <f>+'Inversión 1 financiada'!K22+VÚ!K22+J22</f>
        <v>0</v>
      </c>
      <c r="L22" s="125">
        <f>+'Inversión 1 financiada'!L22+VÚ!L22+K22</f>
        <v>0</v>
      </c>
      <c r="M22" s="125">
        <f>+'Inversión 1 financiada'!M22+VÚ!M22+L22</f>
        <v>0</v>
      </c>
      <c r="N22" s="125">
        <f>+'Inversión 1 financiada'!N22+VÚ!N22+M22</f>
        <v>0</v>
      </c>
      <c r="O22" s="125">
        <f>+'Inversión 1 financiada'!O22+VÚ!O22+N22</f>
        <v>0</v>
      </c>
      <c r="P22" s="125">
        <f>+'Inversión 1 financiada'!P22+VÚ!P22+O22</f>
        <v>0</v>
      </c>
      <c r="Q22" s="125">
        <f>+'Inversión 1 financiada'!Q22+VÚ!Q22+P22</f>
        <v>0</v>
      </c>
      <c r="R22" s="125">
        <f>+'Inversión 1 financiada'!R22+VÚ!R22+Q22</f>
        <v>0</v>
      </c>
      <c r="S22" s="125">
        <f>+'Inversión 1 financiada'!S22+VÚ!S22+R22</f>
        <v>0</v>
      </c>
      <c r="T22" s="125">
        <f>+'Inversión 1 financiada'!T22+VÚ!T22+S22</f>
        <v>0</v>
      </c>
      <c r="U22" s="125">
        <f>+'Inversión 1 financiada'!U22+VÚ!U22+T22</f>
        <v>0</v>
      </c>
      <c r="V22" s="125">
        <f>+'Inversión 1 financiada'!V22+VÚ!V22+U22</f>
        <v>0</v>
      </c>
      <c r="W22" s="125">
        <f>+'Inversión 1 financiada'!W22+VÚ!W22+V22</f>
        <v>0</v>
      </c>
      <c r="X22" s="125">
        <f>+'Inversión 1 financiada'!X22+VÚ!X22+W22</f>
        <v>0</v>
      </c>
      <c r="Y22" s="125">
        <f>+'Inversión 1 financiada'!Y22+VÚ!Y22+X22</f>
        <v>0</v>
      </c>
      <c r="Z22" s="125">
        <f>+'Inversión 1 financiada'!Z22+VÚ!Z22+Y22</f>
        <v>0</v>
      </c>
      <c r="AA22" s="125">
        <f>+'Inversión 1 financiada'!AA22+VÚ!AA22+Z22</f>
        <v>0</v>
      </c>
      <c r="AB22" s="125">
        <f>+'Inversión 1 financiada'!AB22+VÚ!AB22+AA22</f>
        <v>0</v>
      </c>
      <c r="AC22" s="125">
        <f>+'Inversión 1 financiada'!AC22+VÚ!AC22+AB22</f>
        <v>0</v>
      </c>
      <c r="AD22" s="125">
        <f>+'Inversión 1 financiada'!AD22+VÚ!AD22+AC22</f>
        <v>0</v>
      </c>
      <c r="AE22" s="125">
        <f>+'Inversión 1 financiada'!AE22+VÚ!AE22+AD22</f>
        <v>0</v>
      </c>
      <c r="AF22" s="125">
        <f>+'Inversión 1 financiada'!AF22+VÚ!AF22+AE22</f>
        <v>0</v>
      </c>
      <c r="AG22" s="125">
        <f>+'Inversión 1 financiada'!AG22+VÚ!AG22+AF22</f>
        <v>0</v>
      </c>
      <c r="AH22" s="125">
        <f>+'Inversión 1 financiada'!AH22+VÚ!AH22+AG22</f>
        <v>0</v>
      </c>
      <c r="AI22" s="125">
        <f>+'Inversión 1 financiada'!AI22+VÚ!AI22+AH22</f>
        <v>0</v>
      </c>
      <c r="AJ22" s="125">
        <f>+'Inversión 1 financiada'!AJ22+VÚ!AJ22+AI22</f>
        <v>0</v>
      </c>
      <c r="AK22" s="125">
        <f>+'Inversión 1 financiada'!AK22+VÚ!AK22+AJ22</f>
        <v>0</v>
      </c>
      <c r="AL22" s="125">
        <f>+'Inversión 1 financiada'!AL22+VÚ!AL22+AK22</f>
        <v>0</v>
      </c>
      <c r="AM22" s="125">
        <f>+'Inversión 1 financiada'!AM22+VÚ!AM22+AL22</f>
        <v>0</v>
      </c>
      <c r="AN22" s="125">
        <f>+'Inversión 1 financiada'!AN22+VÚ!AN22+AM22</f>
        <v>0</v>
      </c>
      <c r="AO22" s="125">
        <f>+'Inversión 1 financiada'!AO22+VÚ!AO22+AN22</f>
        <v>0</v>
      </c>
      <c r="AP22" s="125">
        <f>+'Inversión 1 financiada'!AP22+VÚ!AP22+AO22</f>
        <v>0</v>
      </c>
      <c r="AQ22" s="125">
        <f>+'Inversión 1 financiada'!AQ22+VÚ!AQ22+AP22</f>
        <v>0</v>
      </c>
      <c r="AR22" s="125">
        <f>+'Inversión 1 financiada'!AR22+VÚ!AR22+AQ22</f>
        <v>0</v>
      </c>
      <c r="AS22" s="125">
        <f>+'Inversión 1 financiada'!AS22+VÚ!AS22+AR22</f>
        <v>0</v>
      </c>
      <c r="AT22" s="125">
        <f>+'Inversión 1 financiada'!AT22+VÚ!AT22+AS22</f>
        <v>0</v>
      </c>
      <c r="AU22" s="125">
        <f>+'Inversión 1 financiada'!AU22+VÚ!AU22+AT22</f>
        <v>0</v>
      </c>
      <c r="AV22" s="125">
        <f>+'Inversión 1 financiada'!AV22+VÚ!AV22+AU22</f>
        <v>0</v>
      </c>
      <c r="AW22" s="125">
        <f>+'Inversión 1 financiada'!AW22+VÚ!AW22+AV22</f>
        <v>0</v>
      </c>
      <c r="AX22" s="125">
        <f>+'Inversión 1 financiada'!AX22+VÚ!AX22+AW22</f>
        <v>0</v>
      </c>
      <c r="AY22" s="125">
        <f>+'Inversión 1 financiada'!AY22+VÚ!AY22+AX22</f>
        <v>0</v>
      </c>
      <c r="AZ22" s="125">
        <f>+'Inversión 1 financiada'!AZ22+VÚ!AZ22+AY22</f>
        <v>0</v>
      </c>
      <c r="BA22" s="125">
        <f>+'Inversión 1 financiada'!BA22+VÚ!BA22+AZ22</f>
        <v>0</v>
      </c>
      <c r="BB22" s="125">
        <f>+'Inversión 1 financiada'!BB22+VÚ!BB22+BA22</f>
        <v>0</v>
      </c>
      <c r="BC22" s="125">
        <f>+'Inversión 1 financiada'!BC22+VÚ!BC22+BB22</f>
        <v>0</v>
      </c>
      <c r="BD22" s="125">
        <f>+'Inversión 1 financiada'!BD22+VÚ!BD22+BC22</f>
        <v>0</v>
      </c>
      <c r="BE22" s="125">
        <f>+'Inversión 1 financiada'!BE22+VÚ!BE22+BD22</f>
        <v>0</v>
      </c>
      <c r="BF22" s="125">
        <f>+'Inversión 1 financiada'!BF22+VÚ!BF22+BE22</f>
        <v>0</v>
      </c>
      <c r="BG22" s="125">
        <f>+'Inversión 1 financiada'!BG22+VÚ!BG22+BF22</f>
        <v>0</v>
      </c>
      <c r="BH22" s="125">
        <f>+'Inversión 1 financiada'!BH22+VÚ!BH22+BG22</f>
        <v>0</v>
      </c>
      <c r="BI22" s="125">
        <f>+'Inversión 1 financiada'!BI22+VÚ!BI22+BH22</f>
        <v>0</v>
      </c>
      <c r="BJ22" s="125">
        <f>+'Inversión 1 financiada'!BJ22+VÚ!BJ22+BI22</f>
        <v>0</v>
      </c>
      <c r="BK22" s="125">
        <f>+'Inversión 1 financiada'!BK22+VÚ!BK22+BJ22</f>
        <v>0</v>
      </c>
      <c r="BL22" s="125">
        <f>+'Inversión 1 financiada'!BL22+VÚ!BL22+BK22</f>
        <v>0</v>
      </c>
      <c r="BM22" s="125">
        <f>+'Inversión 1 financiada'!BM22+VÚ!BM22+BL22</f>
        <v>0</v>
      </c>
      <c r="BN22" s="125">
        <f>+'Inversión 1 financiada'!BN22+VÚ!BN22+BM22</f>
        <v>0</v>
      </c>
      <c r="BO22" s="125">
        <f>+'Inversión 1 financiada'!BO22+VÚ!BO22+BN22</f>
        <v>0</v>
      </c>
      <c r="BP22" s="125">
        <f>+'Inversión 1 financiada'!BP22+VÚ!BP22+BO22</f>
        <v>0</v>
      </c>
      <c r="BQ22" s="125">
        <f>+'Inversión 1 financiada'!BQ22+VÚ!BQ22+BP22</f>
        <v>0</v>
      </c>
      <c r="BR22" s="125">
        <f>+'Inversión 1 financiada'!BR22+VÚ!BR22+BQ22</f>
        <v>0</v>
      </c>
    </row>
    <row r="23" spans="2:70" x14ac:dyDescent="0.25">
      <c r="B23" s="59" t="s">
        <v>299</v>
      </c>
      <c r="C23" s="62" t="str">
        <f>+VLOOKUP(B23,'resumen UCAP'!$A$5:$O$329,2,0)</f>
        <v>Luminarias Balas 5w</v>
      </c>
      <c r="D23" s="63">
        <f>+'Desmonte Infr. financiada'!D23</f>
        <v>5</v>
      </c>
      <c r="E23" s="63" t="str">
        <f>+VLOOKUP(B23,'resumen UCAP'!$A$5:$O$329,3,0)</f>
        <v>Un</v>
      </c>
      <c r="F23" s="64">
        <f>+VLOOKUP(B23,'resumen UCAP'!$A$5:$O$329,15,0)</f>
        <v>82091</v>
      </c>
      <c r="G23" s="123">
        <v>44</v>
      </c>
      <c r="H23" s="125">
        <f>+'Inversión 1 financiada'!H23+VÚ!H23</f>
        <v>0</v>
      </c>
      <c r="I23" s="125">
        <f>+'Inversión 1 financiada'!I23+VÚ!I23+H23</f>
        <v>0</v>
      </c>
      <c r="J23" s="125">
        <f>+'Inversión 1 financiada'!J23+VÚ!J23+I23</f>
        <v>0</v>
      </c>
      <c r="K23" s="125">
        <f>+'Inversión 1 financiada'!K23+VÚ!K23+J23</f>
        <v>0</v>
      </c>
      <c r="L23" s="125">
        <f>+'Inversión 1 financiada'!L23+VÚ!L23+K23</f>
        <v>0</v>
      </c>
      <c r="M23" s="125">
        <f>+'Inversión 1 financiada'!M23+VÚ!M23+L23</f>
        <v>0</v>
      </c>
      <c r="N23" s="125">
        <f>+'Inversión 1 financiada'!N23+VÚ!N23+M23</f>
        <v>0</v>
      </c>
      <c r="O23" s="125">
        <f>+'Inversión 1 financiada'!O23+VÚ!O23+N23</f>
        <v>0</v>
      </c>
      <c r="P23" s="125">
        <f>+'Inversión 1 financiada'!P23+VÚ!P23+O23</f>
        <v>0</v>
      </c>
      <c r="Q23" s="125">
        <f>+'Inversión 1 financiada'!Q23+VÚ!Q23+P23</f>
        <v>0</v>
      </c>
      <c r="R23" s="125">
        <f>+'Inversión 1 financiada'!R23+VÚ!R23+Q23</f>
        <v>0</v>
      </c>
      <c r="S23" s="125">
        <f>+'Inversión 1 financiada'!S23+VÚ!S23+R23</f>
        <v>0</v>
      </c>
      <c r="T23" s="125">
        <f>+'Inversión 1 financiada'!T23+VÚ!T23+S23</f>
        <v>0</v>
      </c>
      <c r="U23" s="125">
        <f>+'Inversión 1 financiada'!U23+VÚ!U23+T23</f>
        <v>0</v>
      </c>
      <c r="V23" s="125">
        <f>+'Inversión 1 financiada'!V23+VÚ!V23+U23</f>
        <v>0</v>
      </c>
      <c r="W23" s="125">
        <f>+'Inversión 1 financiada'!W23+VÚ!W23+V23</f>
        <v>0</v>
      </c>
      <c r="X23" s="125">
        <f>+'Inversión 1 financiada'!X23+VÚ!X23+W23</f>
        <v>0</v>
      </c>
      <c r="Y23" s="125">
        <f>+'Inversión 1 financiada'!Y23+VÚ!Y23+X23</f>
        <v>0</v>
      </c>
      <c r="Z23" s="125">
        <f>+'Inversión 1 financiada'!Z23+VÚ!Z23+Y23</f>
        <v>0</v>
      </c>
      <c r="AA23" s="125">
        <f>+'Inversión 1 financiada'!AA23+VÚ!AA23+Z23</f>
        <v>0</v>
      </c>
      <c r="AB23" s="125">
        <f>+'Inversión 1 financiada'!AB23+VÚ!AB23+AA23</f>
        <v>0</v>
      </c>
      <c r="AC23" s="125">
        <f>+'Inversión 1 financiada'!AC23+VÚ!AC23+AB23</f>
        <v>0</v>
      </c>
      <c r="AD23" s="125">
        <f>+'Inversión 1 financiada'!AD23+VÚ!AD23+AC23</f>
        <v>0</v>
      </c>
      <c r="AE23" s="125">
        <f>+'Inversión 1 financiada'!AE23+VÚ!AE23+AD23</f>
        <v>0</v>
      </c>
      <c r="AF23" s="125">
        <f>+'Inversión 1 financiada'!AF23+VÚ!AF23+AE23</f>
        <v>0</v>
      </c>
      <c r="AG23" s="125">
        <f>+'Inversión 1 financiada'!AG23+VÚ!AG23+AF23</f>
        <v>0</v>
      </c>
      <c r="AH23" s="125">
        <f>+'Inversión 1 financiada'!AH23+VÚ!AH23+AG23</f>
        <v>0</v>
      </c>
      <c r="AI23" s="125">
        <f>+'Inversión 1 financiada'!AI23+VÚ!AI23+AH23</f>
        <v>0</v>
      </c>
      <c r="AJ23" s="125">
        <f>+'Inversión 1 financiada'!AJ23+VÚ!AJ23+AI23</f>
        <v>0</v>
      </c>
      <c r="AK23" s="125">
        <f>+'Inversión 1 financiada'!AK23+VÚ!AK23+AJ23</f>
        <v>0</v>
      </c>
      <c r="AL23" s="125">
        <f>+'Inversión 1 financiada'!AL23+VÚ!AL23+AK23</f>
        <v>0</v>
      </c>
      <c r="AM23" s="125">
        <f>+'Inversión 1 financiada'!AM23+VÚ!AM23+AL23</f>
        <v>0</v>
      </c>
      <c r="AN23" s="125">
        <f>+'Inversión 1 financiada'!AN23+VÚ!AN23+AM23</f>
        <v>0</v>
      </c>
      <c r="AO23" s="125">
        <f>+'Inversión 1 financiada'!AO23+VÚ!AO23+AN23</f>
        <v>0</v>
      </c>
      <c r="AP23" s="125">
        <f>+'Inversión 1 financiada'!AP23+VÚ!AP23+AO23</f>
        <v>0</v>
      </c>
      <c r="AQ23" s="125">
        <f>+'Inversión 1 financiada'!AQ23+VÚ!AQ23+AP23</f>
        <v>0</v>
      </c>
      <c r="AR23" s="125">
        <f>+'Inversión 1 financiada'!AR23+VÚ!AR23+AQ23</f>
        <v>0</v>
      </c>
      <c r="AS23" s="125">
        <f>+'Inversión 1 financiada'!AS23+VÚ!AS23+AR23</f>
        <v>0</v>
      </c>
      <c r="AT23" s="125">
        <f>+'Inversión 1 financiada'!AT23+VÚ!AT23+AS23</f>
        <v>0</v>
      </c>
      <c r="AU23" s="125">
        <f>+'Inversión 1 financiada'!AU23+VÚ!AU23+AT23</f>
        <v>0</v>
      </c>
      <c r="AV23" s="125">
        <f>+'Inversión 1 financiada'!AV23+VÚ!AV23+AU23</f>
        <v>0</v>
      </c>
      <c r="AW23" s="125">
        <f>+'Inversión 1 financiada'!AW23+VÚ!AW23+AV23</f>
        <v>0</v>
      </c>
      <c r="AX23" s="125">
        <f>+'Inversión 1 financiada'!AX23+VÚ!AX23+AW23</f>
        <v>0</v>
      </c>
      <c r="AY23" s="125">
        <f>+'Inversión 1 financiada'!AY23+VÚ!AY23+AX23</f>
        <v>0</v>
      </c>
      <c r="AZ23" s="125">
        <f>+'Inversión 1 financiada'!AZ23+VÚ!AZ23+AY23</f>
        <v>0</v>
      </c>
      <c r="BA23" s="125">
        <f>+'Inversión 1 financiada'!BA23+VÚ!BA23+AZ23</f>
        <v>0</v>
      </c>
      <c r="BB23" s="125">
        <f>+'Inversión 1 financiada'!BB23+VÚ!BB23+BA23</f>
        <v>0</v>
      </c>
      <c r="BC23" s="125">
        <f>+'Inversión 1 financiada'!BC23+VÚ!BC23+BB23</f>
        <v>0</v>
      </c>
      <c r="BD23" s="125">
        <f>+'Inversión 1 financiada'!BD23+VÚ!BD23+BC23</f>
        <v>0</v>
      </c>
      <c r="BE23" s="125">
        <f>+'Inversión 1 financiada'!BE23+VÚ!BE23+BD23</f>
        <v>0</v>
      </c>
      <c r="BF23" s="125">
        <f>+'Inversión 1 financiada'!BF23+VÚ!BF23+BE23</f>
        <v>0</v>
      </c>
      <c r="BG23" s="125">
        <f>+'Inversión 1 financiada'!BG23+VÚ!BG23+BF23</f>
        <v>0</v>
      </c>
      <c r="BH23" s="125">
        <f>+'Inversión 1 financiada'!BH23+VÚ!BH23+BG23</f>
        <v>0</v>
      </c>
      <c r="BI23" s="125">
        <f>+'Inversión 1 financiada'!BI23+VÚ!BI23+BH23</f>
        <v>0</v>
      </c>
      <c r="BJ23" s="125">
        <f>+'Inversión 1 financiada'!BJ23+VÚ!BJ23+BI23</f>
        <v>0</v>
      </c>
      <c r="BK23" s="125">
        <f>+'Inversión 1 financiada'!BK23+VÚ!BK23+BJ23</f>
        <v>0</v>
      </c>
      <c r="BL23" s="125">
        <f>+'Inversión 1 financiada'!BL23+VÚ!BL23+BK23</f>
        <v>0</v>
      </c>
      <c r="BM23" s="125">
        <f>+'Inversión 1 financiada'!BM23+VÚ!BM23+BL23</f>
        <v>0</v>
      </c>
      <c r="BN23" s="125">
        <f>+'Inversión 1 financiada'!BN23+VÚ!BN23+BM23</f>
        <v>0</v>
      </c>
      <c r="BO23" s="125">
        <f>+'Inversión 1 financiada'!BO23+VÚ!BO23+BN23</f>
        <v>0</v>
      </c>
      <c r="BP23" s="125">
        <f>+'Inversión 1 financiada'!BP23+VÚ!BP23+BO23</f>
        <v>0</v>
      </c>
      <c r="BQ23" s="125">
        <f>+'Inversión 1 financiada'!BQ23+VÚ!BQ23+BP23</f>
        <v>0</v>
      </c>
      <c r="BR23" s="125">
        <f>+'Inversión 1 financiada'!BR23+VÚ!BR23+BQ23</f>
        <v>0</v>
      </c>
    </row>
    <row r="24" spans="2:70" x14ac:dyDescent="0.25">
      <c r="B24" s="59" t="s">
        <v>74</v>
      </c>
      <c r="C24" s="62" t="str">
        <f>+VLOOKUP(B24,'resumen UCAP'!$A$5:$O$329,2,0)</f>
        <v>Luninaria Onix 150w</v>
      </c>
      <c r="D24" s="63">
        <f>+'Desmonte Infr. financiada'!D24</f>
        <v>169</v>
      </c>
      <c r="E24" s="63" t="str">
        <f>+VLOOKUP(B24,'resumen UCAP'!$A$5:$O$329,3,0)</f>
        <v>Un</v>
      </c>
      <c r="F24" s="64">
        <f>+VLOOKUP(B24,'resumen UCAP'!$A$5:$O$329,15,0)</f>
        <v>710000</v>
      </c>
      <c r="G24" s="123">
        <v>32</v>
      </c>
      <c r="H24" s="125">
        <f>+'Inversión 1 financiada'!H24+VÚ!H24</f>
        <v>0</v>
      </c>
      <c r="I24" s="125">
        <f>+'Inversión 1 financiada'!I24+VÚ!I24+H24</f>
        <v>0</v>
      </c>
      <c r="J24" s="125">
        <f>+'Inversión 1 financiada'!J24+VÚ!J24+I24</f>
        <v>0</v>
      </c>
      <c r="K24" s="125">
        <f>+'Inversión 1 financiada'!K24+VÚ!K24+J24</f>
        <v>0</v>
      </c>
      <c r="L24" s="125">
        <f>+'Inversión 1 financiada'!L24+VÚ!L24+K24</f>
        <v>0</v>
      </c>
      <c r="M24" s="125">
        <f>+'Inversión 1 financiada'!M24+VÚ!M24+L24</f>
        <v>0</v>
      </c>
      <c r="N24" s="125">
        <f>+'Inversión 1 financiada'!N24+VÚ!N24+M24</f>
        <v>0</v>
      </c>
      <c r="O24" s="125">
        <f>+'Inversión 1 financiada'!O24+VÚ!O24+N24</f>
        <v>0</v>
      </c>
      <c r="P24" s="125">
        <f>+'Inversión 1 financiada'!P24+VÚ!P24+O24</f>
        <v>0</v>
      </c>
      <c r="Q24" s="125">
        <f>+'Inversión 1 financiada'!Q24+VÚ!Q24+P24</f>
        <v>0</v>
      </c>
      <c r="R24" s="125">
        <f>+'Inversión 1 financiada'!R24+VÚ!R24+Q24</f>
        <v>0</v>
      </c>
      <c r="S24" s="125">
        <f>+'Inversión 1 financiada'!S24+VÚ!S24+R24</f>
        <v>0</v>
      </c>
      <c r="T24" s="125">
        <f>+'Inversión 1 financiada'!T24+VÚ!T24+S24</f>
        <v>0</v>
      </c>
      <c r="U24" s="125">
        <f>+'Inversión 1 financiada'!U24+VÚ!U24+T24</f>
        <v>0</v>
      </c>
      <c r="V24" s="125">
        <f>+'Inversión 1 financiada'!V24+VÚ!V24+U24</f>
        <v>0</v>
      </c>
      <c r="W24" s="125">
        <f>+'Inversión 1 financiada'!W24+VÚ!W24+V24</f>
        <v>0</v>
      </c>
      <c r="X24" s="125">
        <f>+'Inversión 1 financiada'!X24+VÚ!X24+W24</f>
        <v>0</v>
      </c>
      <c r="Y24" s="125">
        <f>+'Inversión 1 financiada'!Y24+VÚ!Y24+X24</f>
        <v>0</v>
      </c>
      <c r="Z24" s="125">
        <f>+'Inversión 1 financiada'!Z24+VÚ!Z24+Y24</f>
        <v>0</v>
      </c>
      <c r="AA24" s="125">
        <f>+'Inversión 1 financiada'!AA24+VÚ!AA24+Z24</f>
        <v>0</v>
      </c>
      <c r="AB24" s="125">
        <f>+'Inversión 1 financiada'!AB24+VÚ!AB24+AA24</f>
        <v>0</v>
      </c>
      <c r="AC24" s="125">
        <f>+'Inversión 1 financiada'!AC24+VÚ!AC24+AB24</f>
        <v>0</v>
      </c>
      <c r="AD24" s="125">
        <f>+'Inversión 1 financiada'!AD24+VÚ!AD24+AC24</f>
        <v>0</v>
      </c>
      <c r="AE24" s="125">
        <f>+'Inversión 1 financiada'!AE24+VÚ!AE24+AD24</f>
        <v>0</v>
      </c>
      <c r="AF24" s="125">
        <f>+'Inversión 1 financiada'!AF24+VÚ!AF24+AE24</f>
        <v>0</v>
      </c>
      <c r="AG24" s="125">
        <f>+'Inversión 1 financiada'!AG24+VÚ!AG24+AF24</f>
        <v>0</v>
      </c>
      <c r="AH24" s="125">
        <f>+'Inversión 1 financiada'!AH24+VÚ!AH24+AG24</f>
        <v>0</v>
      </c>
      <c r="AI24" s="125">
        <f>+'Inversión 1 financiada'!AI24+VÚ!AI24+AH24</f>
        <v>0</v>
      </c>
      <c r="AJ24" s="125">
        <f>+'Inversión 1 financiada'!AJ24+VÚ!AJ24+AI24</f>
        <v>0</v>
      </c>
      <c r="AK24" s="125">
        <f>+'Inversión 1 financiada'!AK24+VÚ!AK24+AJ24</f>
        <v>0</v>
      </c>
      <c r="AL24" s="125">
        <f>+'Inversión 1 financiada'!AL24+VÚ!AL24+AK24</f>
        <v>0</v>
      </c>
      <c r="AM24" s="125">
        <f>+'Inversión 1 financiada'!AM24+VÚ!AM24+AL24</f>
        <v>0</v>
      </c>
      <c r="AN24" s="125">
        <f>+'Inversión 1 financiada'!AN24+VÚ!AN24+AM24</f>
        <v>0</v>
      </c>
      <c r="AO24" s="125">
        <f>+'Inversión 1 financiada'!AO24+VÚ!AO24+AN24</f>
        <v>0</v>
      </c>
      <c r="AP24" s="125">
        <f>+'Inversión 1 financiada'!AP24+VÚ!AP24+AO24</f>
        <v>0</v>
      </c>
      <c r="AQ24" s="125">
        <f>+'Inversión 1 financiada'!AQ24+VÚ!AQ24+AP24</f>
        <v>0</v>
      </c>
      <c r="AR24" s="125">
        <f>+'Inversión 1 financiada'!AR24+VÚ!AR24+AQ24</f>
        <v>0</v>
      </c>
      <c r="AS24" s="125">
        <f>+'Inversión 1 financiada'!AS24+VÚ!AS24+AR24</f>
        <v>0</v>
      </c>
      <c r="AT24" s="125">
        <f>+'Inversión 1 financiada'!AT24+VÚ!AT24+AS24</f>
        <v>0</v>
      </c>
      <c r="AU24" s="125">
        <f>+'Inversión 1 financiada'!AU24+VÚ!AU24+AT24</f>
        <v>0</v>
      </c>
      <c r="AV24" s="125">
        <f>+'Inversión 1 financiada'!AV24+VÚ!AV24+AU24</f>
        <v>0</v>
      </c>
      <c r="AW24" s="125">
        <f>+'Inversión 1 financiada'!AW24+VÚ!AW24+AV24</f>
        <v>0</v>
      </c>
      <c r="AX24" s="125">
        <f>+'Inversión 1 financiada'!AX24+VÚ!AX24+AW24</f>
        <v>0</v>
      </c>
      <c r="AY24" s="125">
        <f>+'Inversión 1 financiada'!AY24+VÚ!AY24+AX24</f>
        <v>0</v>
      </c>
      <c r="AZ24" s="125">
        <f>+'Inversión 1 financiada'!AZ24+VÚ!AZ24+AY24</f>
        <v>0</v>
      </c>
      <c r="BA24" s="125">
        <f>+'Inversión 1 financiada'!BA24+VÚ!BA24+AZ24</f>
        <v>0</v>
      </c>
      <c r="BB24" s="125">
        <f>+'Inversión 1 financiada'!BB24+VÚ!BB24+BA24</f>
        <v>0</v>
      </c>
      <c r="BC24" s="125">
        <f>+'Inversión 1 financiada'!BC24+VÚ!BC24+BB24</f>
        <v>0</v>
      </c>
      <c r="BD24" s="125">
        <f>+'Inversión 1 financiada'!BD24+VÚ!BD24+BC24</f>
        <v>0</v>
      </c>
      <c r="BE24" s="125">
        <f>+'Inversión 1 financiada'!BE24+VÚ!BE24+BD24</f>
        <v>0</v>
      </c>
      <c r="BF24" s="125">
        <f>+'Inversión 1 financiada'!BF24+VÚ!BF24+BE24</f>
        <v>0</v>
      </c>
      <c r="BG24" s="125">
        <f>+'Inversión 1 financiada'!BG24+VÚ!BG24+BF24</f>
        <v>0</v>
      </c>
      <c r="BH24" s="125">
        <f>+'Inversión 1 financiada'!BH24+VÚ!BH24+BG24</f>
        <v>0</v>
      </c>
      <c r="BI24" s="125">
        <f>+'Inversión 1 financiada'!BI24+VÚ!BI24+BH24</f>
        <v>0</v>
      </c>
      <c r="BJ24" s="125">
        <f>+'Inversión 1 financiada'!BJ24+VÚ!BJ24+BI24</f>
        <v>0</v>
      </c>
      <c r="BK24" s="125">
        <f>+'Inversión 1 financiada'!BK24+VÚ!BK24+BJ24</f>
        <v>0</v>
      </c>
      <c r="BL24" s="125">
        <f>+'Inversión 1 financiada'!BL24+VÚ!BL24+BK24</f>
        <v>0</v>
      </c>
      <c r="BM24" s="125">
        <f>+'Inversión 1 financiada'!BM24+VÚ!BM24+BL24</f>
        <v>0</v>
      </c>
      <c r="BN24" s="125">
        <f>+'Inversión 1 financiada'!BN24+VÚ!BN24+BM24</f>
        <v>0</v>
      </c>
      <c r="BO24" s="125">
        <f>+'Inversión 1 financiada'!BO24+VÚ!BO24+BN24</f>
        <v>0</v>
      </c>
      <c r="BP24" s="125">
        <f>+'Inversión 1 financiada'!BP24+VÚ!BP24+BO24</f>
        <v>0</v>
      </c>
      <c r="BQ24" s="125">
        <f>+'Inversión 1 financiada'!BQ24+VÚ!BQ24+BP24</f>
        <v>0</v>
      </c>
      <c r="BR24" s="125">
        <f>+'Inversión 1 financiada'!BR24+VÚ!BR24+BQ24</f>
        <v>0</v>
      </c>
    </row>
    <row r="25" spans="2:70" x14ac:dyDescent="0.25">
      <c r="B25" s="59" t="s">
        <v>300</v>
      </c>
      <c r="C25" s="62" t="str">
        <f>+VLOOKUP(B25,'resumen UCAP'!$A$5:$O$329,2,0)</f>
        <v>Proyector MH 150w</v>
      </c>
      <c r="D25" s="63">
        <f>+'Desmonte Infr. financiada'!D25</f>
        <v>169</v>
      </c>
      <c r="E25" s="63" t="str">
        <f>+VLOOKUP(B25,'resumen UCAP'!$A$5:$O$329,3,0)</f>
        <v>Un</v>
      </c>
      <c r="F25" s="64">
        <f>+VLOOKUP(B25,'resumen UCAP'!$A$5:$O$329,15,0)</f>
        <v>371625</v>
      </c>
      <c r="G25" s="124">
        <v>29</v>
      </c>
      <c r="H25" s="125">
        <f>+'Inversión 1 financiada'!H25+VÚ!H25</f>
        <v>0</v>
      </c>
      <c r="I25" s="125">
        <f>+'Inversión 1 financiada'!I25+VÚ!I25+H25</f>
        <v>0</v>
      </c>
      <c r="J25" s="125">
        <f>+'Inversión 1 financiada'!J25+VÚ!J25+I25</f>
        <v>0</v>
      </c>
      <c r="K25" s="125">
        <f>+'Inversión 1 financiada'!K25+VÚ!K25+J25</f>
        <v>0</v>
      </c>
      <c r="L25" s="125">
        <f>+'Inversión 1 financiada'!L25+VÚ!L25+K25</f>
        <v>0</v>
      </c>
      <c r="M25" s="125">
        <f>+'Inversión 1 financiada'!M25+VÚ!M25+L25</f>
        <v>0</v>
      </c>
      <c r="N25" s="125">
        <f>+'Inversión 1 financiada'!N25+VÚ!N25+M25</f>
        <v>0</v>
      </c>
      <c r="O25" s="125">
        <f>+'Inversión 1 financiada'!O25+VÚ!O25+N25</f>
        <v>0</v>
      </c>
      <c r="P25" s="125">
        <f>+'Inversión 1 financiada'!P25+VÚ!P25+O25</f>
        <v>0</v>
      </c>
      <c r="Q25" s="125">
        <f>+'Inversión 1 financiada'!Q25+VÚ!Q25+P25</f>
        <v>0</v>
      </c>
      <c r="R25" s="125">
        <f>+'Inversión 1 financiada'!R25+VÚ!R25+Q25</f>
        <v>0</v>
      </c>
      <c r="S25" s="125">
        <f>+'Inversión 1 financiada'!S25+VÚ!S25+R25</f>
        <v>0</v>
      </c>
      <c r="T25" s="125">
        <f>+'Inversión 1 financiada'!T25+VÚ!T25+S25</f>
        <v>0</v>
      </c>
      <c r="U25" s="125">
        <f>+'Inversión 1 financiada'!U25+VÚ!U25+T25</f>
        <v>0</v>
      </c>
      <c r="V25" s="125">
        <f>+'Inversión 1 financiada'!V25+VÚ!V25+U25</f>
        <v>0</v>
      </c>
      <c r="W25" s="125">
        <f>+'Inversión 1 financiada'!W25+VÚ!W25+V25</f>
        <v>0</v>
      </c>
      <c r="X25" s="125">
        <f>+'Inversión 1 financiada'!X25+VÚ!X25+W25</f>
        <v>0</v>
      </c>
      <c r="Y25" s="125">
        <f>+'Inversión 1 financiada'!Y25+VÚ!Y25+X25</f>
        <v>0</v>
      </c>
      <c r="Z25" s="125">
        <f>+'Inversión 1 financiada'!Z25+VÚ!Z25+Y25</f>
        <v>0</v>
      </c>
      <c r="AA25" s="125">
        <f>+'Inversión 1 financiada'!AA25+VÚ!AA25+Z25</f>
        <v>0</v>
      </c>
      <c r="AB25" s="125">
        <f>+'Inversión 1 financiada'!AB25+VÚ!AB25+AA25</f>
        <v>0</v>
      </c>
      <c r="AC25" s="125">
        <f>+'Inversión 1 financiada'!AC25+VÚ!AC25+AB25</f>
        <v>0</v>
      </c>
      <c r="AD25" s="125">
        <f>+'Inversión 1 financiada'!AD25+VÚ!AD25+AC25</f>
        <v>0</v>
      </c>
      <c r="AE25" s="125">
        <f>+'Inversión 1 financiada'!AE25+VÚ!AE25+AD25</f>
        <v>0</v>
      </c>
      <c r="AF25" s="125">
        <f>+'Inversión 1 financiada'!AF25+VÚ!AF25+AE25</f>
        <v>0</v>
      </c>
      <c r="AG25" s="125">
        <f>+'Inversión 1 financiada'!AG25+VÚ!AG25+AF25</f>
        <v>0</v>
      </c>
      <c r="AH25" s="125">
        <f>+'Inversión 1 financiada'!AH25+VÚ!AH25+AG25</f>
        <v>0</v>
      </c>
      <c r="AI25" s="125">
        <f>+'Inversión 1 financiada'!AI25+VÚ!AI25+AH25</f>
        <v>0</v>
      </c>
      <c r="AJ25" s="125">
        <f>+'Inversión 1 financiada'!AJ25+VÚ!AJ25+AI25</f>
        <v>0</v>
      </c>
      <c r="AK25" s="125">
        <f>+'Inversión 1 financiada'!AK25+VÚ!AK25+AJ25</f>
        <v>0</v>
      </c>
      <c r="AL25" s="125">
        <f>+'Inversión 1 financiada'!AL25+VÚ!AL25+AK25</f>
        <v>0</v>
      </c>
      <c r="AM25" s="125">
        <f>+'Inversión 1 financiada'!AM25+VÚ!AM25+AL25</f>
        <v>0</v>
      </c>
      <c r="AN25" s="125">
        <f>+'Inversión 1 financiada'!AN25+VÚ!AN25+AM25</f>
        <v>0</v>
      </c>
      <c r="AO25" s="125">
        <f>+'Inversión 1 financiada'!AO25+VÚ!AO25+AN25</f>
        <v>0</v>
      </c>
      <c r="AP25" s="125">
        <f>+'Inversión 1 financiada'!AP25+VÚ!AP25+AO25</f>
        <v>0</v>
      </c>
      <c r="AQ25" s="125">
        <f>+'Inversión 1 financiada'!AQ25+VÚ!AQ25+AP25</f>
        <v>0</v>
      </c>
      <c r="AR25" s="125">
        <f>+'Inversión 1 financiada'!AR25+VÚ!AR25+AQ25</f>
        <v>0</v>
      </c>
      <c r="AS25" s="125">
        <f>+'Inversión 1 financiada'!AS25+VÚ!AS25+AR25</f>
        <v>0</v>
      </c>
      <c r="AT25" s="125">
        <f>+'Inversión 1 financiada'!AT25+VÚ!AT25+AS25</f>
        <v>0</v>
      </c>
      <c r="AU25" s="125">
        <f>+'Inversión 1 financiada'!AU25+VÚ!AU25+AT25</f>
        <v>0</v>
      </c>
      <c r="AV25" s="125">
        <f>+'Inversión 1 financiada'!AV25+VÚ!AV25+AU25</f>
        <v>0</v>
      </c>
      <c r="AW25" s="125">
        <f>+'Inversión 1 financiada'!AW25+VÚ!AW25+AV25</f>
        <v>0</v>
      </c>
      <c r="AX25" s="125">
        <f>+'Inversión 1 financiada'!AX25+VÚ!AX25+AW25</f>
        <v>0</v>
      </c>
      <c r="AY25" s="125">
        <f>+'Inversión 1 financiada'!AY25+VÚ!AY25+AX25</f>
        <v>0</v>
      </c>
      <c r="AZ25" s="125">
        <f>+'Inversión 1 financiada'!AZ25+VÚ!AZ25+AY25</f>
        <v>0</v>
      </c>
      <c r="BA25" s="125">
        <f>+'Inversión 1 financiada'!BA25+VÚ!BA25+AZ25</f>
        <v>0</v>
      </c>
      <c r="BB25" s="125">
        <f>+'Inversión 1 financiada'!BB25+VÚ!BB25+BA25</f>
        <v>0</v>
      </c>
      <c r="BC25" s="125">
        <f>+'Inversión 1 financiada'!BC25+VÚ!BC25+BB25</f>
        <v>0</v>
      </c>
      <c r="BD25" s="125">
        <f>+'Inversión 1 financiada'!BD25+VÚ!BD25+BC25</f>
        <v>0</v>
      </c>
      <c r="BE25" s="125">
        <f>+'Inversión 1 financiada'!BE25+VÚ!BE25+BD25</f>
        <v>0</v>
      </c>
      <c r="BF25" s="125">
        <f>+'Inversión 1 financiada'!BF25+VÚ!BF25+BE25</f>
        <v>0</v>
      </c>
      <c r="BG25" s="125">
        <f>+'Inversión 1 financiada'!BG25+VÚ!BG25+BF25</f>
        <v>0</v>
      </c>
      <c r="BH25" s="125">
        <f>+'Inversión 1 financiada'!BH25+VÚ!BH25+BG25</f>
        <v>0</v>
      </c>
      <c r="BI25" s="125">
        <f>+'Inversión 1 financiada'!BI25+VÚ!BI25+BH25</f>
        <v>0</v>
      </c>
      <c r="BJ25" s="125">
        <f>+'Inversión 1 financiada'!BJ25+VÚ!BJ25+BI25</f>
        <v>0</v>
      </c>
      <c r="BK25" s="125">
        <f>+'Inversión 1 financiada'!BK25+VÚ!BK25+BJ25</f>
        <v>0</v>
      </c>
      <c r="BL25" s="125">
        <f>+'Inversión 1 financiada'!BL25+VÚ!BL25+BK25</f>
        <v>0</v>
      </c>
      <c r="BM25" s="125">
        <f>+'Inversión 1 financiada'!BM25+VÚ!BM25+BL25</f>
        <v>0</v>
      </c>
      <c r="BN25" s="125">
        <f>+'Inversión 1 financiada'!BN25+VÚ!BN25+BM25</f>
        <v>0</v>
      </c>
      <c r="BO25" s="125">
        <f>+'Inversión 1 financiada'!BO25+VÚ!BO25+BN25</f>
        <v>0</v>
      </c>
      <c r="BP25" s="125">
        <f>+'Inversión 1 financiada'!BP25+VÚ!BP25+BO25</f>
        <v>0</v>
      </c>
      <c r="BQ25" s="125">
        <f>+'Inversión 1 financiada'!BQ25+VÚ!BQ25+BP25</f>
        <v>0</v>
      </c>
      <c r="BR25" s="125">
        <f>+'Inversión 1 financiada'!BR25+VÚ!BR25+BQ25</f>
        <v>0</v>
      </c>
    </row>
    <row r="26" spans="2:70" x14ac:dyDescent="0.25">
      <c r="B26" s="59" t="s">
        <v>75</v>
      </c>
      <c r="C26" s="62" t="str">
        <f>+VLOOKUP(B26,'resumen UCAP'!$A$5:$O$329,2,0)</f>
        <v>Proyector MH 250w</v>
      </c>
      <c r="D26" s="63">
        <f>+'Desmonte Infr. financiada'!D26</f>
        <v>279</v>
      </c>
      <c r="E26" s="63" t="str">
        <f>+VLOOKUP(B26,'resumen UCAP'!$A$5:$O$329,3,0)</f>
        <v>Un</v>
      </c>
      <c r="F26" s="64">
        <f>+VLOOKUP(B26,'resumen UCAP'!$A$5:$O$329,15,0)</f>
        <v>413027</v>
      </c>
      <c r="G26" s="124">
        <v>400</v>
      </c>
      <c r="H26" s="125">
        <f>+'Inversión 1 financiada'!H26+VÚ!H26</f>
        <v>0</v>
      </c>
      <c r="I26" s="125">
        <f>+'Inversión 1 financiada'!I26+VÚ!I26+H26</f>
        <v>0</v>
      </c>
      <c r="J26" s="125">
        <f>+'Inversión 1 financiada'!J26+VÚ!J26+I26</f>
        <v>0</v>
      </c>
      <c r="K26" s="125">
        <f>+'Inversión 1 financiada'!K26+VÚ!K26+J26</f>
        <v>0</v>
      </c>
      <c r="L26" s="125">
        <f>+'Inversión 1 financiada'!L26+VÚ!L26+K26</f>
        <v>0</v>
      </c>
      <c r="M26" s="125">
        <f>+'Inversión 1 financiada'!M26+VÚ!M26+L26</f>
        <v>0</v>
      </c>
      <c r="N26" s="125">
        <f>+'Inversión 1 financiada'!N26+VÚ!N26+M26</f>
        <v>0</v>
      </c>
      <c r="O26" s="125">
        <f>+'Inversión 1 financiada'!O26+VÚ!O26+N26</f>
        <v>0</v>
      </c>
      <c r="P26" s="125">
        <f>+'Inversión 1 financiada'!P26+VÚ!P26+O26</f>
        <v>0</v>
      </c>
      <c r="Q26" s="125">
        <f>+'Inversión 1 financiada'!Q26+VÚ!Q26+P26</f>
        <v>0</v>
      </c>
      <c r="R26" s="125">
        <f>+'Inversión 1 financiada'!R26+VÚ!R26+Q26</f>
        <v>0</v>
      </c>
      <c r="S26" s="125">
        <f>+'Inversión 1 financiada'!S26+VÚ!S26+R26</f>
        <v>0</v>
      </c>
      <c r="T26" s="125">
        <f>+'Inversión 1 financiada'!T26+VÚ!T26+S26</f>
        <v>0</v>
      </c>
      <c r="U26" s="125">
        <f>+'Inversión 1 financiada'!U26+VÚ!U26+T26</f>
        <v>0</v>
      </c>
      <c r="V26" s="125">
        <f>+'Inversión 1 financiada'!V26+VÚ!V26+U26</f>
        <v>0</v>
      </c>
      <c r="W26" s="125">
        <f>+'Inversión 1 financiada'!W26+VÚ!W26+V26</f>
        <v>0</v>
      </c>
      <c r="X26" s="125">
        <f>+'Inversión 1 financiada'!X26+VÚ!X26+W26</f>
        <v>0</v>
      </c>
      <c r="Y26" s="125">
        <f>+'Inversión 1 financiada'!Y26+VÚ!Y26+X26</f>
        <v>0</v>
      </c>
      <c r="Z26" s="125">
        <f>+'Inversión 1 financiada'!Z26+VÚ!Z26+Y26</f>
        <v>0</v>
      </c>
      <c r="AA26" s="125">
        <f>+'Inversión 1 financiada'!AA26+VÚ!AA26+Z26</f>
        <v>0</v>
      </c>
      <c r="AB26" s="125">
        <f>+'Inversión 1 financiada'!AB26+VÚ!AB26+AA26</f>
        <v>0</v>
      </c>
      <c r="AC26" s="125">
        <f>+'Inversión 1 financiada'!AC26+VÚ!AC26+AB26</f>
        <v>0</v>
      </c>
      <c r="AD26" s="125">
        <f>+'Inversión 1 financiada'!AD26+VÚ!AD26+AC26</f>
        <v>0</v>
      </c>
      <c r="AE26" s="125">
        <f>+'Inversión 1 financiada'!AE26+VÚ!AE26+AD26</f>
        <v>0</v>
      </c>
      <c r="AF26" s="125">
        <f>+'Inversión 1 financiada'!AF26+VÚ!AF26+AE26</f>
        <v>0</v>
      </c>
      <c r="AG26" s="125">
        <f>+'Inversión 1 financiada'!AG26+VÚ!AG26+AF26</f>
        <v>0</v>
      </c>
      <c r="AH26" s="125">
        <f>+'Inversión 1 financiada'!AH26+VÚ!AH26+AG26</f>
        <v>0</v>
      </c>
      <c r="AI26" s="125">
        <f>+'Inversión 1 financiada'!AI26+VÚ!AI26+AH26</f>
        <v>0</v>
      </c>
      <c r="AJ26" s="125">
        <f>+'Inversión 1 financiada'!AJ26+VÚ!AJ26+AI26</f>
        <v>0</v>
      </c>
      <c r="AK26" s="125">
        <f>+'Inversión 1 financiada'!AK26+VÚ!AK26+AJ26</f>
        <v>0</v>
      </c>
      <c r="AL26" s="125">
        <f>+'Inversión 1 financiada'!AL26+VÚ!AL26+AK26</f>
        <v>0</v>
      </c>
      <c r="AM26" s="125">
        <f>+'Inversión 1 financiada'!AM26+VÚ!AM26+AL26</f>
        <v>0</v>
      </c>
      <c r="AN26" s="125">
        <f>+'Inversión 1 financiada'!AN26+VÚ!AN26+AM26</f>
        <v>0</v>
      </c>
      <c r="AO26" s="125">
        <f>+'Inversión 1 financiada'!AO26+VÚ!AO26+AN26</f>
        <v>0</v>
      </c>
      <c r="AP26" s="125">
        <f>+'Inversión 1 financiada'!AP26+VÚ!AP26+AO26</f>
        <v>0</v>
      </c>
      <c r="AQ26" s="125">
        <f>+'Inversión 1 financiada'!AQ26+VÚ!AQ26+AP26</f>
        <v>0</v>
      </c>
      <c r="AR26" s="125">
        <f>+'Inversión 1 financiada'!AR26+VÚ!AR26+AQ26</f>
        <v>0</v>
      </c>
      <c r="AS26" s="125">
        <f>+'Inversión 1 financiada'!AS26+VÚ!AS26+AR26</f>
        <v>0</v>
      </c>
      <c r="AT26" s="125">
        <f>+'Inversión 1 financiada'!AT26+VÚ!AT26+AS26</f>
        <v>0</v>
      </c>
      <c r="AU26" s="125">
        <f>+'Inversión 1 financiada'!AU26+VÚ!AU26+AT26</f>
        <v>0</v>
      </c>
      <c r="AV26" s="125">
        <f>+'Inversión 1 financiada'!AV26+VÚ!AV26+AU26</f>
        <v>0</v>
      </c>
      <c r="AW26" s="125">
        <f>+'Inversión 1 financiada'!AW26+VÚ!AW26+AV26</f>
        <v>0</v>
      </c>
      <c r="AX26" s="125">
        <f>+'Inversión 1 financiada'!AX26+VÚ!AX26+AW26</f>
        <v>0</v>
      </c>
      <c r="AY26" s="125">
        <f>+'Inversión 1 financiada'!AY26+VÚ!AY26+AX26</f>
        <v>0</v>
      </c>
      <c r="AZ26" s="125">
        <f>+'Inversión 1 financiada'!AZ26+VÚ!AZ26+AY26</f>
        <v>0</v>
      </c>
      <c r="BA26" s="125">
        <f>+'Inversión 1 financiada'!BA26+VÚ!BA26+AZ26</f>
        <v>0</v>
      </c>
      <c r="BB26" s="125">
        <f>+'Inversión 1 financiada'!BB26+VÚ!BB26+BA26</f>
        <v>0</v>
      </c>
      <c r="BC26" s="125">
        <f>+'Inversión 1 financiada'!BC26+VÚ!BC26+BB26</f>
        <v>0</v>
      </c>
      <c r="BD26" s="125">
        <f>+'Inversión 1 financiada'!BD26+VÚ!BD26+BC26</f>
        <v>0</v>
      </c>
      <c r="BE26" s="125">
        <f>+'Inversión 1 financiada'!BE26+VÚ!BE26+BD26</f>
        <v>0</v>
      </c>
      <c r="BF26" s="125">
        <f>+'Inversión 1 financiada'!BF26+VÚ!BF26+BE26</f>
        <v>0</v>
      </c>
      <c r="BG26" s="125">
        <f>+'Inversión 1 financiada'!BG26+VÚ!BG26+BF26</f>
        <v>0</v>
      </c>
      <c r="BH26" s="125">
        <f>+'Inversión 1 financiada'!BH26+VÚ!BH26+BG26</f>
        <v>0</v>
      </c>
      <c r="BI26" s="125">
        <f>+'Inversión 1 financiada'!BI26+VÚ!BI26+BH26</f>
        <v>0</v>
      </c>
      <c r="BJ26" s="125">
        <f>+'Inversión 1 financiada'!BJ26+VÚ!BJ26+BI26</f>
        <v>0</v>
      </c>
      <c r="BK26" s="125">
        <f>+'Inversión 1 financiada'!BK26+VÚ!BK26+BJ26</f>
        <v>0</v>
      </c>
      <c r="BL26" s="125">
        <f>+'Inversión 1 financiada'!BL26+VÚ!BL26+BK26</f>
        <v>0</v>
      </c>
      <c r="BM26" s="125">
        <f>+'Inversión 1 financiada'!BM26+VÚ!BM26+BL26</f>
        <v>0</v>
      </c>
      <c r="BN26" s="125">
        <f>+'Inversión 1 financiada'!BN26+VÚ!BN26+BM26</f>
        <v>0</v>
      </c>
      <c r="BO26" s="125">
        <f>+'Inversión 1 financiada'!BO26+VÚ!BO26+BN26</f>
        <v>0</v>
      </c>
      <c r="BP26" s="125">
        <f>+'Inversión 1 financiada'!BP26+VÚ!BP26+BO26</f>
        <v>0</v>
      </c>
      <c r="BQ26" s="125">
        <f>+'Inversión 1 financiada'!BQ26+VÚ!BQ26+BP26</f>
        <v>0</v>
      </c>
      <c r="BR26" s="125">
        <f>+'Inversión 1 financiada'!BR26+VÚ!BR26+BQ26</f>
        <v>0</v>
      </c>
    </row>
    <row r="27" spans="2:70" x14ac:dyDescent="0.25">
      <c r="B27" s="59" t="s">
        <v>301</v>
      </c>
      <c r="C27" s="62" t="str">
        <f>+VLOOKUP(B27,'resumen UCAP'!$A$5:$O$329,2,0)</f>
        <v>Proyector MH 400w</v>
      </c>
      <c r="D27" s="63">
        <f>+'Desmonte Infr. financiada'!D27</f>
        <v>440</v>
      </c>
      <c r="E27" s="63" t="str">
        <f>+VLOOKUP(B27,'resumen UCAP'!$A$5:$O$329,3,0)</f>
        <v>Un</v>
      </c>
      <c r="F27" s="64">
        <f>+VLOOKUP(B27,'resumen UCAP'!$A$5:$O$329,15,0)</f>
        <v>511021</v>
      </c>
      <c r="G27" s="124">
        <v>1753</v>
      </c>
      <c r="H27" s="125">
        <f>+'Inversión 1 financiada'!H27+VÚ!H27</f>
        <v>0</v>
      </c>
      <c r="I27" s="125">
        <f>+'Inversión 1 financiada'!I27+VÚ!I27+H27</f>
        <v>0</v>
      </c>
      <c r="J27" s="125">
        <f>+'Inversión 1 financiada'!J27+VÚ!J27+I27</f>
        <v>0</v>
      </c>
      <c r="K27" s="125">
        <f>+'Inversión 1 financiada'!K27+VÚ!K27+J27</f>
        <v>0</v>
      </c>
      <c r="L27" s="125">
        <f>+'Inversión 1 financiada'!L27+VÚ!L27+K27</f>
        <v>0</v>
      </c>
      <c r="M27" s="125">
        <f>+'Inversión 1 financiada'!M27+VÚ!M27+L27</f>
        <v>0</v>
      </c>
      <c r="N27" s="125">
        <f>+'Inversión 1 financiada'!N27+VÚ!N27+M27</f>
        <v>0</v>
      </c>
      <c r="O27" s="125">
        <f>+'Inversión 1 financiada'!O27+VÚ!O27+N27</f>
        <v>0</v>
      </c>
      <c r="P27" s="125">
        <f>+'Inversión 1 financiada'!P27+VÚ!P27+O27</f>
        <v>0</v>
      </c>
      <c r="Q27" s="125">
        <f>+'Inversión 1 financiada'!Q27+VÚ!Q27+P27</f>
        <v>0</v>
      </c>
      <c r="R27" s="125">
        <f>+'Inversión 1 financiada'!R27+VÚ!R27+Q27</f>
        <v>0</v>
      </c>
      <c r="S27" s="125">
        <f>+'Inversión 1 financiada'!S27+VÚ!S27+R27</f>
        <v>0</v>
      </c>
      <c r="T27" s="125">
        <f>+'Inversión 1 financiada'!T27+VÚ!T27+S27</f>
        <v>0</v>
      </c>
      <c r="U27" s="125">
        <f>+'Inversión 1 financiada'!U27+VÚ!U27+T27</f>
        <v>0</v>
      </c>
      <c r="V27" s="125">
        <f>+'Inversión 1 financiada'!V27+VÚ!V27+U27</f>
        <v>0</v>
      </c>
      <c r="W27" s="125">
        <f>+'Inversión 1 financiada'!W27+VÚ!W27+V27</f>
        <v>0</v>
      </c>
      <c r="X27" s="125">
        <f>+'Inversión 1 financiada'!X27+VÚ!X27+W27</f>
        <v>0</v>
      </c>
      <c r="Y27" s="125">
        <f>+'Inversión 1 financiada'!Y27+VÚ!Y27+X27</f>
        <v>0</v>
      </c>
      <c r="Z27" s="125">
        <f>+'Inversión 1 financiada'!Z27+VÚ!Z27+Y27</f>
        <v>0</v>
      </c>
      <c r="AA27" s="125">
        <f>+'Inversión 1 financiada'!AA27+VÚ!AA27+Z27</f>
        <v>0</v>
      </c>
      <c r="AB27" s="125">
        <f>+'Inversión 1 financiada'!AB27+VÚ!AB27+AA27</f>
        <v>0</v>
      </c>
      <c r="AC27" s="125">
        <f>+'Inversión 1 financiada'!AC27+VÚ!AC27+AB27</f>
        <v>0</v>
      </c>
      <c r="AD27" s="125">
        <f>+'Inversión 1 financiada'!AD27+VÚ!AD27+AC27</f>
        <v>0</v>
      </c>
      <c r="AE27" s="125">
        <f>+'Inversión 1 financiada'!AE27+VÚ!AE27+AD27</f>
        <v>0</v>
      </c>
      <c r="AF27" s="125">
        <f>+'Inversión 1 financiada'!AF27+VÚ!AF27+AE27</f>
        <v>0</v>
      </c>
      <c r="AG27" s="125">
        <f>+'Inversión 1 financiada'!AG27+VÚ!AG27+AF27</f>
        <v>0</v>
      </c>
      <c r="AH27" s="125">
        <f>+'Inversión 1 financiada'!AH27+VÚ!AH27+AG27</f>
        <v>0</v>
      </c>
      <c r="AI27" s="125">
        <f>+'Inversión 1 financiada'!AI27+VÚ!AI27+AH27</f>
        <v>0</v>
      </c>
      <c r="AJ27" s="125">
        <f>+'Inversión 1 financiada'!AJ27+VÚ!AJ27+AI27</f>
        <v>0</v>
      </c>
      <c r="AK27" s="125">
        <f>+'Inversión 1 financiada'!AK27+VÚ!AK27+AJ27</f>
        <v>0</v>
      </c>
      <c r="AL27" s="125">
        <f>+'Inversión 1 financiada'!AL27+VÚ!AL27+AK27</f>
        <v>0</v>
      </c>
      <c r="AM27" s="125">
        <f>+'Inversión 1 financiada'!AM27+VÚ!AM27+AL27</f>
        <v>0</v>
      </c>
      <c r="AN27" s="125">
        <f>+'Inversión 1 financiada'!AN27+VÚ!AN27+AM27</f>
        <v>0</v>
      </c>
      <c r="AO27" s="125">
        <f>+'Inversión 1 financiada'!AO27+VÚ!AO27+AN27</f>
        <v>0</v>
      </c>
      <c r="AP27" s="125">
        <f>+'Inversión 1 financiada'!AP27+VÚ!AP27+AO27</f>
        <v>0</v>
      </c>
      <c r="AQ27" s="125">
        <f>+'Inversión 1 financiada'!AQ27+VÚ!AQ27+AP27</f>
        <v>0</v>
      </c>
      <c r="AR27" s="125">
        <f>+'Inversión 1 financiada'!AR27+VÚ!AR27+AQ27</f>
        <v>0</v>
      </c>
      <c r="AS27" s="125">
        <f>+'Inversión 1 financiada'!AS27+VÚ!AS27+AR27</f>
        <v>0</v>
      </c>
      <c r="AT27" s="125">
        <f>+'Inversión 1 financiada'!AT27+VÚ!AT27+AS27</f>
        <v>0</v>
      </c>
      <c r="AU27" s="125">
        <f>+'Inversión 1 financiada'!AU27+VÚ!AU27+AT27</f>
        <v>0</v>
      </c>
      <c r="AV27" s="125">
        <f>+'Inversión 1 financiada'!AV27+VÚ!AV27+AU27</f>
        <v>0</v>
      </c>
      <c r="AW27" s="125">
        <f>+'Inversión 1 financiada'!AW27+VÚ!AW27+AV27</f>
        <v>0</v>
      </c>
      <c r="AX27" s="125">
        <f>+'Inversión 1 financiada'!AX27+VÚ!AX27+AW27</f>
        <v>0</v>
      </c>
      <c r="AY27" s="125">
        <f>+'Inversión 1 financiada'!AY27+VÚ!AY27+AX27</f>
        <v>0</v>
      </c>
      <c r="AZ27" s="125">
        <f>+'Inversión 1 financiada'!AZ27+VÚ!AZ27+AY27</f>
        <v>0</v>
      </c>
      <c r="BA27" s="125">
        <f>+'Inversión 1 financiada'!BA27+VÚ!BA27+AZ27</f>
        <v>0</v>
      </c>
      <c r="BB27" s="125">
        <f>+'Inversión 1 financiada'!BB27+VÚ!BB27+BA27</f>
        <v>0</v>
      </c>
      <c r="BC27" s="125">
        <f>+'Inversión 1 financiada'!BC27+VÚ!BC27+BB27</f>
        <v>0</v>
      </c>
      <c r="BD27" s="125">
        <f>+'Inversión 1 financiada'!BD27+VÚ!BD27+BC27</f>
        <v>0</v>
      </c>
      <c r="BE27" s="125">
        <f>+'Inversión 1 financiada'!BE27+VÚ!BE27+BD27</f>
        <v>0</v>
      </c>
      <c r="BF27" s="125">
        <f>+'Inversión 1 financiada'!BF27+VÚ!BF27+BE27</f>
        <v>0</v>
      </c>
      <c r="BG27" s="125">
        <f>+'Inversión 1 financiada'!BG27+VÚ!BG27+BF27</f>
        <v>0</v>
      </c>
      <c r="BH27" s="125">
        <f>+'Inversión 1 financiada'!BH27+VÚ!BH27+BG27</f>
        <v>0</v>
      </c>
      <c r="BI27" s="125">
        <f>+'Inversión 1 financiada'!BI27+VÚ!BI27+BH27</f>
        <v>0</v>
      </c>
      <c r="BJ27" s="125">
        <f>+'Inversión 1 financiada'!BJ27+VÚ!BJ27+BI27</f>
        <v>0</v>
      </c>
      <c r="BK27" s="125">
        <f>+'Inversión 1 financiada'!BK27+VÚ!BK27+BJ27</f>
        <v>0</v>
      </c>
      <c r="BL27" s="125">
        <f>+'Inversión 1 financiada'!BL27+VÚ!BL27+BK27</f>
        <v>0</v>
      </c>
      <c r="BM27" s="125">
        <f>+'Inversión 1 financiada'!BM27+VÚ!BM27+BL27</f>
        <v>0</v>
      </c>
      <c r="BN27" s="125">
        <f>+'Inversión 1 financiada'!BN27+VÚ!BN27+BM27</f>
        <v>0</v>
      </c>
      <c r="BO27" s="125">
        <f>+'Inversión 1 financiada'!BO27+VÚ!BO27+BN27</f>
        <v>0</v>
      </c>
      <c r="BP27" s="125">
        <f>+'Inversión 1 financiada'!BP27+VÚ!BP27+BO27</f>
        <v>0</v>
      </c>
      <c r="BQ27" s="125">
        <f>+'Inversión 1 financiada'!BQ27+VÚ!BQ27+BP27</f>
        <v>0</v>
      </c>
      <c r="BR27" s="125">
        <f>+'Inversión 1 financiada'!BR27+VÚ!BR27+BQ27</f>
        <v>0</v>
      </c>
    </row>
    <row r="28" spans="2:70" x14ac:dyDescent="0.25">
      <c r="B28" s="59" t="s">
        <v>22</v>
      </c>
      <c r="C28" s="62" t="str">
        <f>+VLOOKUP(B28,'resumen UCAP'!$A$5:$O$329,2,0)</f>
        <v>Proyector MH 50-70w Tipo aplique</v>
      </c>
      <c r="D28" s="63">
        <f>+'Desmonte Infr. financiada'!D28</f>
        <v>81</v>
      </c>
      <c r="E28" s="63" t="str">
        <f>+VLOOKUP(B28,'resumen UCAP'!$A$5:$O$329,3,0)</f>
        <v>Un</v>
      </c>
      <c r="F28" s="64">
        <f>+VLOOKUP(B28,'resumen UCAP'!$A$5:$O$329,15,0)</f>
        <v>260000</v>
      </c>
      <c r="G28" s="124">
        <v>21</v>
      </c>
      <c r="H28" s="125">
        <f>+'Inversión 1 financiada'!H28+VÚ!H28</f>
        <v>0</v>
      </c>
      <c r="I28" s="125">
        <f>+'Inversión 1 financiada'!I28+VÚ!I28+H28</f>
        <v>0</v>
      </c>
      <c r="J28" s="125">
        <f>+'Inversión 1 financiada'!J28+VÚ!J28+I28</f>
        <v>0</v>
      </c>
      <c r="K28" s="125">
        <f>+'Inversión 1 financiada'!K28+VÚ!K28+J28</f>
        <v>0</v>
      </c>
      <c r="L28" s="125">
        <f>+'Inversión 1 financiada'!L28+VÚ!L28+K28</f>
        <v>0</v>
      </c>
      <c r="M28" s="125">
        <f>+'Inversión 1 financiada'!M28+VÚ!M28+L28</f>
        <v>0</v>
      </c>
      <c r="N28" s="125">
        <f>+'Inversión 1 financiada'!N28+VÚ!N28+M28</f>
        <v>0</v>
      </c>
      <c r="O28" s="125">
        <f>+'Inversión 1 financiada'!O28+VÚ!O28+N28</f>
        <v>0</v>
      </c>
      <c r="P28" s="125">
        <f>+'Inversión 1 financiada'!P28+VÚ!P28+O28</f>
        <v>0</v>
      </c>
      <c r="Q28" s="125">
        <f>+'Inversión 1 financiada'!Q28+VÚ!Q28+P28</f>
        <v>0</v>
      </c>
      <c r="R28" s="125">
        <f>+'Inversión 1 financiada'!R28+VÚ!R28+Q28</f>
        <v>0</v>
      </c>
      <c r="S28" s="125">
        <f>+'Inversión 1 financiada'!S28+VÚ!S28+R28</f>
        <v>0</v>
      </c>
      <c r="T28" s="125">
        <f>+'Inversión 1 financiada'!T28+VÚ!T28+S28</f>
        <v>0</v>
      </c>
      <c r="U28" s="125">
        <f>+'Inversión 1 financiada'!U28+VÚ!U28+T28</f>
        <v>0</v>
      </c>
      <c r="V28" s="125">
        <f>+'Inversión 1 financiada'!V28+VÚ!V28+U28</f>
        <v>0</v>
      </c>
      <c r="W28" s="125">
        <f>+'Inversión 1 financiada'!W28+VÚ!W28+V28</f>
        <v>0</v>
      </c>
      <c r="X28" s="125">
        <f>+'Inversión 1 financiada'!X28+VÚ!X28+W28</f>
        <v>0</v>
      </c>
      <c r="Y28" s="125">
        <f>+'Inversión 1 financiada'!Y28+VÚ!Y28+X28</f>
        <v>0</v>
      </c>
      <c r="Z28" s="125">
        <f>+'Inversión 1 financiada'!Z28+VÚ!Z28+Y28</f>
        <v>0</v>
      </c>
      <c r="AA28" s="125">
        <f>+'Inversión 1 financiada'!AA28+VÚ!AA28+Z28</f>
        <v>0</v>
      </c>
      <c r="AB28" s="125">
        <f>+'Inversión 1 financiada'!AB28+VÚ!AB28+AA28</f>
        <v>0</v>
      </c>
      <c r="AC28" s="125">
        <f>+'Inversión 1 financiada'!AC28+VÚ!AC28+AB28</f>
        <v>0</v>
      </c>
      <c r="AD28" s="125">
        <f>+'Inversión 1 financiada'!AD28+VÚ!AD28+AC28</f>
        <v>0</v>
      </c>
      <c r="AE28" s="125">
        <f>+'Inversión 1 financiada'!AE28+VÚ!AE28+AD28</f>
        <v>0</v>
      </c>
      <c r="AF28" s="125">
        <f>+'Inversión 1 financiada'!AF28+VÚ!AF28+AE28</f>
        <v>0</v>
      </c>
      <c r="AG28" s="125">
        <f>+'Inversión 1 financiada'!AG28+VÚ!AG28+AF28</f>
        <v>0</v>
      </c>
      <c r="AH28" s="125">
        <f>+'Inversión 1 financiada'!AH28+VÚ!AH28+AG28</f>
        <v>0</v>
      </c>
      <c r="AI28" s="125">
        <f>+'Inversión 1 financiada'!AI28+VÚ!AI28+AH28</f>
        <v>0</v>
      </c>
      <c r="AJ28" s="125">
        <f>+'Inversión 1 financiada'!AJ28+VÚ!AJ28+AI28</f>
        <v>0</v>
      </c>
      <c r="AK28" s="125">
        <f>+'Inversión 1 financiada'!AK28+VÚ!AK28+AJ28</f>
        <v>0</v>
      </c>
      <c r="AL28" s="125">
        <f>+'Inversión 1 financiada'!AL28+VÚ!AL28+AK28</f>
        <v>0</v>
      </c>
      <c r="AM28" s="125">
        <f>+'Inversión 1 financiada'!AM28+VÚ!AM28+AL28</f>
        <v>0</v>
      </c>
      <c r="AN28" s="125">
        <f>+'Inversión 1 financiada'!AN28+VÚ!AN28+AM28</f>
        <v>0</v>
      </c>
      <c r="AO28" s="125">
        <f>+'Inversión 1 financiada'!AO28+VÚ!AO28+AN28</f>
        <v>0</v>
      </c>
      <c r="AP28" s="125">
        <f>+'Inversión 1 financiada'!AP28+VÚ!AP28+AO28</f>
        <v>0</v>
      </c>
      <c r="AQ28" s="125">
        <f>+'Inversión 1 financiada'!AQ28+VÚ!AQ28+AP28</f>
        <v>0</v>
      </c>
      <c r="AR28" s="125">
        <f>+'Inversión 1 financiada'!AR28+VÚ!AR28+AQ28</f>
        <v>0</v>
      </c>
      <c r="AS28" s="125">
        <f>+'Inversión 1 financiada'!AS28+VÚ!AS28+AR28</f>
        <v>0</v>
      </c>
      <c r="AT28" s="125">
        <f>+'Inversión 1 financiada'!AT28+VÚ!AT28+AS28</f>
        <v>0</v>
      </c>
      <c r="AU28" s="125">
        <f>+'Inversión 1 financiada'!AU28+VÚ!AU28+AT28</f>
        <v>0</v>
      </c>
      <c r="AV28" s="125">
        <f>+'Inversión 1 financiada'!AV28+VÚ!AV28+AU28</f>
        <v>0</v>
      </c>
      <c r="AW28" s="125">
        <f>+'Inversión 1 financiada'!AW28+VÚ!AW28+AV28</f>
        <v>0</v>
      </c>
      <c r="AX28" s="125">
        <f>+'Inversión 1 financiada'!AX28+VÚ!AX28+AW28</f>
        <v>0</v>
      </c>
      <c r="AY28" s="125">
        <f>+'Inversión 1 financiada'!AY28+VÚ!AY28+AX28</f>
        <v>0</v>
      </c>
      <c r="AZ28" s="125">
        <f>+'Inversión 1 financiada'!AZ28+VÚ!AZ28+AY28</f>
        <v>0</v>
      </c>
      <c r="BA28" s="125">
        <f>+'Inversión 1 financiada'!BA28+VÚ!BA28+AZ28</f>
        <v>0</v>
      </c>
      <c r="BB28" s="125">
        <f>+'Inversión 1 financiada'!BB28+VÚ!BB28+BA28</f>
        <v>0</v>
      </c>
      <c r="BC28" s="125">
        <f>+'Inversión 1 financiada'!BC28+VÚ!BC28+BB28</f>
        <v>0</v>
      </c>
      <c r="BD28" s="125">
        <f>+'Inversión 1 financiada'!BD28+VÚ!BD28+BC28</f>
        <v>0</v>
      </c>
      <c r="BE28" s="125">
        <f>+'Inversión 1 financiada'!BE28+VÚ!BE28+BD28</f>
        <v>0</v>
      </c>
      <c r="BF28" s="125">
        <f>+'Inversión 1 financiada'!BF28+VÚ!BF28+BE28</f>
        <v>0</v>
      </c>
      <c r="BG28" s="125">
        <f>+'Inversión 1 financiada'!BG28+VÚ!BG28+BF28</f>
        <v>0</v>
      </c>
      <c r="BH28" s="125">
        <f>+'Inversión 1 financiada'!BH28+VÚ!BH28+BG28</f>
        <v>0</v>
      </c>
      <c r="BI28" s="125">
        <f>+'Inversión 1 financiada'!BI28+VÚ!BI28+BH28</f>
        <v>0</v>
      </c>
      <c r="BJ28" s="125">
        <f>+'Inversión 1 financiada'!BJ28+VÚ!BJ28+BI28</f>
        <v>0</v>
      </c>
      <c r="BK28" s="125">
        <f>+'Inversión 1 financiada'!BK28+VÚ!BK28+BJ28</f>
        <v>0</v>
      </c>
      <c r="BL28" s="125">
        <f>+'Inversión 1 financiada'!BL28+VÚ!BL28+BK28</f>
        <v>0</v>
      </c>
      <c r="BM28" s="125">
        <f>+'Inversión 1 financiada'!BM28+VÚ!BM28+BL28</f>
        <v>0</v>
      </c>
      <c r="BN28" s="125">
        <f>+'Inversión 1 financiada'!BN28+VÚ!BN28+BM28</f>
        <v>0</v>
      </c>
      <c r="BO28" s="125">
        <f>+'Inversión 1 financiada'!BO28+VÚ!BO28+BN28</f>
        <v>0</v>
      </c>
      <c r="BP28" s="125">
        <f>+'Inversión 1 financiada'!BP28+VÚ!BP28+BO28</f>
        <v>0</v>
      </c>
      <c r="BQ28" s="125">
        <f>+'Inversión 1 financiada'!BQ28+VÚ!BQ28+BP28</f>
        <v>0</v>
      </c>
      <c r="BR28" s="125">
        <f>+'Inversión 1 financiada'!BR28+VÚ!BR28+BQ28</f>
        <v>0</v>
      </c>
    </row>
    <row r="29" spans="2:70" x14ac:dyDescent="0.25">
      <c r="B29" s="59" t="s">
        <v>302</v>
      </c>
      <c r="C29" s="62" t="str">
        <f>+VLOOKUP(B29,'resumen UCAP'!$A$5:$O$329,2,0)</f>
        <v>Proyector NA 1000w</v>
      </c>
      <c r="D29" s="63">
        <f>+'Desmonte Infr. financiada'!D29</f>
        <v>1100</v>
      </c>
      <c r="E29" s="63" t="str">
        <f>+VLOOKUP(B29,'resumen UCAP'!$A$5:$O$329,3,0)</f>
        <v>Un</v>
      </c>
      <c r="F29" s="64">
        <f>+VLOOKUP(B29,'resumen UCAP'!$A$5:$O$329,15,0)</f>
        <v>540000</v>
      </c>
      <c r="G29" s="123">
        <v>244</v>
      </c>
      <c r="H29" s="125">
        <f>+'Inversión 1 financiada'!H29+VÚ!H29</f>
        <v>0</v>
      </c>
      <c r="I29" s="125">
        <f>+'Inversión 1 financiada'!I29+VÚ!I29+H29</f>
        <v>0</v>
      </c>
      <c r="J29" s="125">
        <f>+'Inversión 1 financiada'!J29+VÚ!J29+I29</f>
        <v>0</v>
      </c>
      <c r="K29" s="125">
        <f>+'Inversión 1 financiada'!K29+VÚ!K29+J29</f>
        <v>0</v>
      </c>
      <c r="L29" s="125">
        <f>+'Inversión 1 financiada'!L29+VÚ!L29+K29</f>
        <v>0</v>
      </c>
      <c r="M29" s="125">
        <f>+'Inversión 1 financiada'!M29+VÚ!M29+L29</f>
        <v>0</v>
      </c>
      <c r="N29" s="125">
        <f>+'Inversión 1 financiada'!N29+VÚ!N29+M29</f>
        <v>0</v>
      </c>
      <c r="O29" s="125">
        <f>+'Inversión 1 financiada'!O29+VÚ!O29+N29</f>
        <v>0</v>
      </c>
      <c r="P29" s="125">
        <f>+'Inversión 1 financiada'!P29+VÚ!P29+O29</f>
        <v>0</v>
      </c>
      <c r="Q29" s="125">
        <f>+'Inversión 1 financiada'!Q29+VÚ!Q29+P29</f>
        <v>0</v>
      </c>
      <c r="R29" s="125">
        <f>+'Inversión 1 financiada'!R29+VÚ!R29+Q29</f>
        <v>0</v>
      </c>
      <c r="S29" s="125">
        <f>+'Inversión 1 financiada'!S29+VÚ!S29+R29</f>
        <v>0</v>
      </c>
      <c r="T29" s="125">
        <f>+'Inversión 1 financiada'!T29+VÚ!T29+S29</f>
        <v>0</v>
      </c>
      <c r="U29" s="125">
        <f>+'Inversión 1 financiada'!U29+VÚ!U29+T29</f>
        <v>0</v>
      </c>
      <c r="V29" s="125">
        <f>+'Inversión 1 financiada'!V29+VÚ!V29+U29</f>
        <v>0</v>
      </c>
      <c r="W29" s="125">
        <f>+'Inversión 1 financiada'!W29+VÚ!W29+V29</f>
        <v>0</v>
      </c>
      <c r="X29" s="125">
        <f>+'Inversión 1 financiada'!X29+VÚ!X29+W29</f>
        <v>0</v>
      </c>
      <c r="Y29" s="125">
        <f>+'Inversión 1 financiada'!Y29+VÚ!Y29+X29</f>
        <v>0</v>
      </c>
      <c r="Z29" s="125">
        <f>+'Inversión 1 financiada'!Z29+VÚ!Z29+Y29</f>
        <v>0</v>
      </c>
      <c r="AA29" s="125">
        <f>+'Inversión 1 financiada'!AA29+VÚ!AA29+Z29</f>
        <v>0</v>
      </c>
      <c r="AB29" s="125">
        <f>+'Inversión 1 financiada'!AB29+VÚ!AB29+AA29</f>
        <v>0</v>
      </c>
      <c r="AC29" s="125">
        <f>+'Inversión 1 financiada'!AC29+VÚ!AC29+AB29</f>
        <v>0</v>
      </c>
      <c r="AD29" s="125">
        <f>+'Inversión 1 financiada'!AD29+VÚ!AD29+AC29</f>
        <v>0</v>
      </c>
      <c r="AE29" s="125">
        <f>+'Inversión 1 financiada'!AE29+VÚ!AE29+AD29</f>
        <v>0</v>
      </c>
      <c r="AF29" s="125">
        <f>+'Inversión 1 financiada'!AF29+VÚ!AF29+AE29</f>
        <v>0</v>
      </c>
      <c r="AG29" s="125">
        <f>+'Inversión 1 financiada'!AG29+VÚ!AG29+AF29</f>
        <v>0</v>
      </c>
      <c r="AH29" s="125">
        <f>+'Inversión 1 financiada'!AH29+VÚ!AH29+AG29</f>
        <v>0</v>
      </c>
      <c r="AI29" s="125">
        <f>+'Inversión 1 financiada'!AI29+VÚ!AI29+AH29</f>
        <v>0</v>
      </c>
      <c r="AJ29" s="125">
        <f>+'Inversión 1 financiada'!AJ29+VÚ!AJ29+AI29</f>
        <v>0</v>
      </c>
      <c r="AK29" s="125">
        <f>+'Inversión 1 financiada'!AK29+VÚ!AK29+AJ29</f>
        <v>0</v>
      </c>
      <c r="AL29" s="125">
        <f>+'Inversión 1 financiada'!AL29+VÚ!AL29+AK29</f>
        <v>0</v>
      </c>
      <c r="AM29" s="125">
        <f>+'Inversión 1 financiada'!AM29+VÚ!AM29+AL29</f>
        <v>0</v>
      </c>
      <c r="AN29" s="125">
        <f>+'Inversión 1 financiada'!AN29+VÚ!AN29+AM29</f>
        <v>0</v>
      </c>
      <c r="AO29" s="125">
        <f>+'Inversión 1 financiada'!AO29+VÚ!AO29+AN29</f>
        <v>0</v>
      </c>
      <c r="AP29" s="125">
        <f>+'Inversión 1 financiada'!AP29+VÚ!AP29+AO29</f>
        <v>0</v>
      </c>
      <c r="AQ29" s="125">
        <f>+'Inversión 1 financiada'!AQ29+VÚ!AQ29+AP29</f>
        <v>0</v>
      </c>
      <c r="AR29" s="125">
        <f>+'Inversión 1 financiada'!AR29+VÚ!AR29+AQ29</f>
        <v>0</v>
      </c>
      <c r="AS29" s="125">
        <f>+'Inversión 1 financiada'!AS29+VÚ!AS29+AR29</f>
        <v>0</v>
      </c>
      <c r="AT29" s="125">
        <f>+'Inversión 1 financiada'!AT29+VÚ!AT29+AS29</f>
        <v>0</v>
      </c>
      <c r="AU29" s="125">
        <f>+'Inversión 1 financiada'!AU29+VÚ!AU29+AT29</f>
        <v>0</v>
      </c>
      <c r="AV29" s="125">
        <f>+'Inversión 1 financiada'!AV29+VÚ!AV29+AU29</f>
        <v>0</v>
      </c>
      <c r="AW29" s="125">
        <f>+'Inversión 1 financiada'!AW29+VÚ!AW29+AV29</f>
        <v>0</v>
      </c>
      <c r="AX29" s="125">
        <f>+'Inversión 1 financiada'!AX29+VÚ!AX29+AW29</f>
        <v>0</v>
      </c>
      <c r="AY29" s="125">
        <f>+'Inversión 1 financiada'!AY29+VÚ!AY29+AX29</f>
        <v>0</v>
      </c>
      <c r="AZ29" s="125">
        <f>+'Inversión 1 financiada'!AZ29+VÚ!AZ29+AY29</f>
        <v>0</v>
      </c>
      <c r="BA29" s="125">
        <f>+'Inversión 1 financiada'!BA29+VÚ!BA29+AZ29</f>
        <v>0</v>
      </c>
      <c r="BB29" s="125">
        <f>+'Inversión 1 financiada'!BB29+VÚ!BB29+BA29</f>
        <v>0</v>
      </c>
      <c r="BC29" s="125">
        <f>+'Inversión 1 financiada'!BC29+VÚ!BC29+BB29</f>
        <v>0</v>
      </c>
      <c r="BD29" s="125">
        <f>+'Inversión 1 financiada'!BD29+VÚ!BD29+BC29</f>
        <v>0</v>
      </c>
      <c r="BE29" s="125">
        <f>+'Inversión 1 financiada'!BE29+VÚ!BE29+BD29</f>
        <v>0</v>
      </c>
      <c r="BF29" s="125">
        <f>+'Inversión 1 financiada'!BF29+VÚ!BF29+BE29</f>
        <v>0</v>
      </c>
      <c r="BG29" s="125">
        <f>+'Inversión 1 financiada'!BG29+VÚ!BG29+BF29</f>
        <v>0</v>
      </c>
      <c r="BH29" s="125">
        <f>+'Inversión 1 financiada'!BH29+VÚ!BH29+BG29</f>
        <v>0</v>
      </c>
      <c r="BI29" s="125">
        <f>+'Inversión 1 financiada'!BI29+VÚ!BI29+BH29</f>
        <v>0</v>
      </c>
      <c r="BJ29" s="125">
        <f>+'Inversión 1 financiada'!BJ29+VÚ!BJ29+BI29</f>
        <v>0</v>
      </c>
      <c r="BK29" s="125">
        <f>+'Inversión 1 financiada'!BK29+VÚ!BK29+BJ29</f>
        <v>0</v>
      </c>
      <c r="BL29" s="125">
        <f>+'Inversión 1 financiada'!BL29+VÚ!BL29+BK29</f>
        <v>0</v>
      </c>
      <c r="BM29" s="125">
        <f>+'Inversión 1 financiada'!BM29+VÚ!BM29+BL29</f>
        <v>0</v>
      </c>
      <c r="BN29" s="125">
        <f>+'Inversión 1 financiada'!BN29+VÚ!BN29+BM29</f>
        <v>0</v>
      </c>
      <c r="BO29" s="125">
        <f>+'Inversión 1 financiada'!BO29+VÚ!BO29+BN29</f>
        <v>0</v>
      </c>
      <c r="BP29" s="125">
        <f>+'Inversión 1 financiada'!BP29+VÚ!BP29+BO29</f>
        <v>0</v>
      </c>
      <c r="BQ29" s="125">
        <f>+'Inversión 1 financiada'!BQ29+VÚ!BQ29+BP29</f>
        <v>0</v>
      </c>
      <c r="BR29" s="125">
        <f>+'Inversión 1 financiada'!BR29+VÚ!BR29+BQ29</f>
        <v>0</v>
      </c>
    </row>
    <row r="30" spans="2:70" x14ac:dyDescent="0.25">
      <c r="B30" s="59" t="s">
        <v>23</v>
      </c>
      <c r="C30" s="62" t="str">
        <f>+VLOOKUP(B30,'resumen UCAP'!$A$5:$O$329,2,0)</f>
        <v>Luminarias Ba├â┬▒adores - LED</v>
      </c>
      <c r="D30" s="63">
        <f>+'Desmonte Infr. financiada'!D30</f>
        <v>30</v>
      </c>
      <c r="E30" s="63" t="str">
        <f>+VLOOKUP(B30,'resumen UCAP'!$A$5:$O$329,3,0)</f>
        <v>Un</v>
      </c>
      <c r="F30" s="64">
        <f>+VLOOKUP(B30,'resumen UCAP'!$A$5:$O$329,15,0)</f>
        <v>361000</v>
      </c>
      <c r="G30" s="64">
        <v>18</v>
      </c>
      <c r="H30" s="125">
        <f>+'Inversión 1 financiada'!H30+VÚ!H30</f>
        <v>0</v>
      </c>
      <c r="I30" s="125">
        <f>+'Inversión 1 financiada'!I30+VÚ!I30+H30</f>
        <v>0</v>
      </c>
      <c r="J30" s="125">
        <f>+'Inversión 1 financiada'!J30+VÚ!J30+I30</f>
        <v>0</v>
      </c>
      <c r="K30" s="125">
        <f>+'Inversión 1 financiada'!K30+VÚ!K30+J30</f>
        <v>0</v>
      </c>
      <c r="L30" s="125">
        <f>+'Inversión 1 financiada'!L30+VÚ!L30+K30</f>
        <v>0</v>
      </c>
      <c r="M30" s="125">
        <f>+'Inversión 1 financiada'!M30+VÚ!M30+L30</f>
        <v>0</v>
      </c>
      <c r="N30" s="125">
        <f>+'Inversión 1 financiada'!N30+VÚ!N30+M30</f>
        <v>0</v>
      </c>
      <c r="O30" s="125">
        <f>+'Inversión 1 financiada'!O30+VÚ!O30+N30</f>
        <v>0</v>
      </c>
      <c r="P30" s="125">
        <f>+'Inversión 1 financiada'!P30+VÚ!P30+O30</f>
        <v>0</v>
      </c>
      <c r="Q30" s="125">
        <f>+'Inversión 1 financiada'!Q30+VÚ!Q30+P30</f>
        <v>0</v>
      </c>
      <c r="R30" s="125">
        <f>+'Inversión 1 financiada'!R30+VÚ!R30+Q30</f>
        <v>0</v>
      </c>
      <c r="S30" s="125">
        <f>+'Inversión 1 financiada'!S30+VÚ!S30+R30</f>
        <v>0</v>
      </c>
      <c r="T30" s="125">
        <f>+'Inversión 1 financiada'!T30+VÚ!T30+S30</f>
        <v>0</v>
      </c>
      <c r="U30" s="125">
        <f>+'Inversión 1 financiada'!U30+VÚ!U30+T30</f>
        <v>0</v>
      </c>
      <c r="V30" s="125">
        <f>+'Inversión 1 financiada'!V30+VÚ!V30+U30</f>
        <v>0</v>
      </c>
      <c r="W30" s="125">
        <f>+'Inversión 1 financiada'!W30+VÚ!W30+V30</f>
        <v>0</v>
      </c>
      <c r="X30" s="125">
        <f>+'Inversión 1 financiada'!X30+VÚ!X30+W30</f>
        <v>0</v>
      </c>
      <c r="Y30" s="125">
        <f>+'Inversión 1 financiada'!Y30+VÚ!Y30+X30</f>
        <v>0</v>
      </c>
      <c r="Z30" s="125">
        <f>+'Inversión 1 financiada'!Z30+VÚ!Z30+Y30</f>
        <v>0</v>
      </c>
      <c r="AA30" s="125">
        <f>+'Inversión 1 financiada'!AA30+VÚ!AA30+Z30</f>
        <v>0</v>
      </c>
      <c r="AB30" s="125">
        <f>+'Inversión 1 financiada'!AB30+VÚ!AB30+AA30</f>
        <v>0</v>
      </c>
      <c r="AC30" s="125">
        <f>+'Inversión 1 financiada'!AC30+VÚ!AC30+AB30</f>
        <v>0</v>
      </c>
      <c r="AD30" s="125">
        <f>+'Inversión 1 financiada'!AD30+VÚ!AD30+AC30</f>
        <v>0</v>
      </c>
      <c r="AE30" s="125">
        <f>+'Inversión 1 financiada'!AE30+VÚ!AE30+AD30</f>
        <v>0</v>
      </c>
      <c r="AF30" s="125">
        <f>+'Inversión 1 financiada'!AF30+VÚ!AF30+AE30</f>
        <v>0</v>
      </c>
      <c r="AG30" s="125">
        <f>+'Inversión 1 financiada'!AG30+VÚ!AG30+AF30</f>
        <v>0</v>
      </c>
      <c r="AH30" s="125">
        <f>+'Inversión 1 financiada'!AH30+VÚ!AH30+AG30</f>
        <v>0</v>
      </c>
      <c r="AI30" s="125">
        <f>+'Inversión 1 financiada'!AI30+VÚ!AI30+AH30</f>
        <v>0</v>
      </c>
      <c r="AJ30" s="125">
        <f>+'Inversión 1 financiada'!AJ30+VÚ!AJ30+AI30</f>
        <v>0</v>
      </c>
      <c r="AK30" s="125">
        <f>+'Inversión 1 financiada'!AK30+VÚ!AK30+AJ30</f>
        <v>0</v>
      </c>
      <c r="AL30" s="125">
        <f>+'Inversión 1 financiada'!AL30+VÚ!AL30+AK30</f>
        <v>0</v>
      </c>
      <c r="AM30" s="125">
        <f>+'Inversión 1 financiada'!AM30+VÚ!AM30+AL30</f>
        <v>0</v>
      </c>
      <c r="AN30" s="125">
        <f>+'Inversión 1 financiada'!AN30+VÚ!AN30+AM30</f>
        <v>0</v>
      </c>
      <c r="AO30" s="125">
        <f>+'Inversión 1 financiada'!AO30+VÚ!AO30+AN30</f>
        <v>0</v>
      </c>
      <c r="AP30" s="125">
        <f>+'Inversión 1 financiada'!AP30+VÚ!AP30+AO30</f>
        <v>0</v>
      </c>
      <c r="AQ30" s="125">
        <f>+'Inversión 1 financiada'!AQ30+VÚ!AQ30+AP30</f>
        <v>0</v>
      </c>
      <c r="AR30" s="125">
        <f>+'Inversión 1 financiada'!AR30+VÚ!AR30+AQ30</f>
        <v>0</v>
      </c>
      <c r="AS30" s="125">
        <f>+'Inversión 1 financiada'!AS30+VÚ!AS30+AR30</f>
        <v>0</v>
      </c>
      <c r="AT30" s="125">
        <f>+'Inversión 1 financiada'!AT30+VÚ!AT30+AS30</f>
        <v>0</v>
      </c>
      <c r="AU30" s="125">
        <f>+'Inversión 1 financiada'!AU30+VÚ!AU30+AT30</f>
        <v>0</v>
      </c>
      <c r="AV30" s="125">
        <f>+'Inversión 1 financiada'!AV30+VÚ!AV30+AU30</f>
        <v>0</v>
      </c>
      <c r="AW30" s="125">
        <f>+'Inversión 1 financiada'!AW30+VÚ!AW30+AV30</f>
        <v>0</v>
      </c>
      <c r="AX30" s="125">
        <f>+'Inversión 1 financiada'!AX30+VÚ!AX30+AW30</f>
        <v>0</v>
      </c>
      <c r="AY30" s="125">
        <f>+'Inversión 1 financiada'!AY30+VÚ!AY30+AX30</f>
        <v>0</v>
      </c>
      <c r="AZ30" s="125">
        <f>+'Inversión 1 financiada'!AZ30+VÚ!AZ30+AY30</f>
        <v>0</v>
      </c>
      <c r="BA30" s="125">
        <f>+'Inversión 1 financiada'!BA30+VÚ!BA30+AZ30</f>
        <v>0</v>
      </c>
      <c r="BB30" s="125">
        <f>+'Inversión 1 financiada'!BB30+VÚ!BB30+BA30</f>
        <v>0</v>
      </c>
      <c r="BC30" s="125">
        <f>+'Inversión 1 financiada'!BC30+VÚ!BC30+BB30</f>
        <v>0</v>
      </c>
      <c r="BD30" s="125">
        <f>+'Inversión 1 financiada'!BD30+VÚ!BD30+BC30</f>
        <v>0</v>
      </c>
      <c r="BE30" s="125">
        <f>+'Inversión 1 financiada'!BE30+VÚ!BE30+BD30</f>
        <v>0</v>
      </c>
      <c r="BF30" s="125">
        <f>+'Inversión 1 financiada'!BF30+VÚ!BF30+BE30</f>
        <v>0</v>
      </c>
      <c r="BG30" s="125">
        <f>+'Inversión 1 financiada'!BG30+VÚ!BG30+BF30</f>
        <v>0</v>
      </c>
      <c r="BH30" s="125">
        <f>+'Inversión 1 financiada'!BH30+VÚ!BH30+BG30</f>
        <v>0</v>
      </c>
      <c r="BI30" s="125">
        <f>+'Inversión 1 financiada'!BI30+VÚ!BI30+BH30</f>
        <v>0</v>
      </c>
      <c r="BJ30" s="125">
        <f>+'Inversión 1 financiada'!BJ30+VÚ!BJ30+BI30</f>
        <v>0</v>
      </c>
      <c r="BK30" s="125">
        <f>+'Inversión 1 financiada'!BK30+VÚ!BK30+BJ30</f>
        <v>0</v>
      </c>
      <c r="BL30" s="125">
        <f>+'Inversión 1 financiada'!BL30+VÚ!BL30+BK30</f>
        <v>0</v>
      </c>
      <c r="BM30" s="125">
        <f>+'Inversión 1 financiada'!BM30+VÚ!BM30+BL30</f>
        <v>0</v>
      </c>
      <c r="BN30" s="125">
        <f>+'Inversión 1 financiada'!BN30+VÚ!BN30+BM30</f>
        <v>0</v>
      </c>
      <c r="BO30" s="125">
        <f>+'Inversión 1 financiada'!BO30+VÚ!BO30+BN30</f>
        <v>0</v>
      </c>
      <c r="BP30" s="125">
        <f>+'Inversión 1 financiada'!BP30+VÚ!BP30+BO30</f>
        <v>0</v>
      </c>
      <c r="BQ30" s="125">
        <f>+'Inversión 1 financiada'!BQ30+VÚ!BQ30+BP30</f>
        <v>0</v>
      </c>
      <c r="BR30" s="125">
        <f>+'Inversión 1 financiada'!BR30+VÚ!BR30+BQ30</f>
        <v>0</v>
      </c>
    </row>
    <row r="31" spans="2:70" x14ac:dyDescent="0.25">
      <c r="B31" s="59" t="s">
        <v>303</v>
      </c>
      <c r="C31" s="62" t="str">
        <f>+VLOOKUP(B31,'resumen UCAP'!$A$5:$O$329,2,0)</f>
        <v>Proyector led 100w</v>
      </c>
      <c r="D31" s="63">
        <f>+'Desmonte Infr. financiada'!D31</f>
        <v>100</v>
      </c>
      <c r="E31" s="63" t="str">
        <f>+VLOOKUP(B31,'resumen UCAP'!$A$5:$O$329,3,0)</f>
        <v>Un</v>
      </c>
      <c r="F31" s="64">
        <f>+VLOOKUP(B31,'resumen UCAP'!$A$5:$O$329,15,0)</f>
        <v>258000</v>
      </c>
      <c r="G31" s="61">
        <v>8</v>
      </c>
      <c r="H31" s="125">
        <f>+'Inversión 1 financiada'!H31+VÚ!H31</f>
        <v>0</v>
      </c>
      <c r="I31" s="125">
        <f>+'Inversión 1 financiada'!I31+VÚ!I31+H31</f>
        <v>0</v>
      </c>
      <c r="J31" s="125">
        <f>+'Inversión 1 financiada'!J31+VÚ!J31+I31</f>
        <v>0</v>
      </c>
      <c r="K31" s="125">
        <f>+'Inversión 1 financiada'!K31+VÚ!K31+J31</f>
        <v>0</v>
      </c>
      <c r="L31" s="125">
        <f>+'Inversión 1 financiada'!L31+VÚ!L31+K31</f>
        <v>0</v>
      </c>
      <c r="M31" s="125">
        <f>+'Inversión 1 financiada'!M31+VÚ!M31+L31</f>
        <v>0</v>
      </c>
      <c r="N31" s="125">
        <f>+'Inversión 1 financiada'!N31+VÚ!N31+M31</f>
        <v>0</v>
      </c>
      <c r="O31" s="125">
        <f>+'Inversión 1 financiada'!O31+VÚ!O31+N31</f>
        <v>0</v>
      </c>
      <c r="P31" s="125">
        <f>+'Inversión 1 financiada'!P31+VÚ!P31+O31</f>
        <v>0</v>
      </c>
      <c r="Q31" s="125">
        <f>+'Inversión 1 financiada'!Q31+VÚ!Q31+P31</f>
        <v>0</v>
      </c>
      <c r="R31" s="125">
        <f>+'Inversión 1 financiada'!R31+VÚ!R31+Q31</f>
        <v>0</v>
      </c>
      <c r="S31" s="125">
        <f>+'Inversión 1 financiada'!S31+VÚ!S31+R31</f>
        <v>0</v>
      </c>
      <c r="T31" s="125">
        <f>+'Inversión 1 financiada'!T31+VÚ!T31+S31</f>
        <v>0</v>
      </c>
      <c r="U31" s="125">
        <f>+'Inversión 1 financiada'!U31+VÚ!U31+T31</f>
        <v>0</v>
      </c>
      <c r="V31" s="125">
        <f>+'Inversión 1 financiada'!V31+VÚ!V31+U31</f>
        <v>0</v>
      </c>
      <c r="W31" s="125">
        <f>+'Inversión 1 financiada'!W31+VÚ!W31+V31</f>
        <v>0</v>
      </c>
      <c r="X31" s="125">
        <f>+'Inversión 1 financiada'!X31+VÚ!X31+W31</f>
        <v>0</v>
      </c>
      <c r="Y31" s="125">
        <f>+'Inversión 1 financiada'!Y31+VÚ!Y31+X31</f>
        <v>0</v>
      </c>
      <c r="Z31" s="125">
        <f>+'Inversión 1 financiada'!Z31+VÚ!Z31+Y31</f>
        <v>0</v>
      </c>
      <c r="AA31" s="125">
        <f>+'Inversión 1 financiada'!AA31+VÚ!AA31+Z31</f>
        <v>0</v>
      </c>
      <c r="AB31" s="125">
        <f>+'Inversión 1 financiada'!AB31+VÚ!AB31+AA31</f>
        <v>0</v>
      </c>
      <c r="AC31" s="125">
        <f>+'Inversión 1 financiada'!AC31+VÚ!AC31+AB31</f>
        <v>0</v>
      </c>
      <c r="AD31" s="125">
        <f>+'Inversión 1 financiada'!AD31+VÚ!AD31+AC31</f>
        <v>0</v>
      </c>
      <c r="AE31" s="125">
        <f>+'Inversión 1 financiada'!AE31+VÚ!AE31+AD31</f>
        <v>0</v>
      </c>
      <c r="AF31" s="125">
        <f>+'Inversión 1 financiada'!AF31+VÚ!AF31+AE31</f>
        <v>0</v>
      </c>
      <c r="AG31" s="125">
        <f>+'Inversión 1 financiada'!AG31+VÚ!AG31+AF31</f>
        <v>0</v>
      </c>
      <c r="AH31" s="125">
        <f>+'Inversión 1 financiada'!AH31+VÚ!AH31+AG31</f>
        <v>0</v>
      </c>
      <c r="AI31" s="125">
        <f>+'Inversión 1 financiada'!AI31+VÚ!AI31+AH31</f>
        <v>0</v>
      </c>
      <c r="AJ31" s="125">
        <f>+'Inversión 1 financiada'!AJ31+VÚ!AJ31+AI31</f>
        <v>0</v>
      </c>
      <c r="AK31" s="125">
        <f>+'Inversión 1 financiada'!AK31+VÚ!AK31+AJ31</f>
        <v>0</v>
      </c>
      <c r="AL31" s="125">
        <f>+'Inversión 1 financiada'!AL31+VÚ!AL31+AK31</f>
        <v>0</v>
      </c>
      <c r="AM31" s="125">
        <f>+'Inversión 1 financiada'!AM31+VÚ!AM31+AL31</f>
        <v>0</v>
      </c>
      <c r="AN31" s="125">
        <f>+'Inversión 1 financiada'!AN31+VÚ!AN31+AM31</f>
        <v>0</v>
      </c>
      <c r="AO31" s="125">
        <f>+'Inversión 1 financiada'!AO31+VÚ!AO31+AN31</f>
        <v>0</v>
      </c>
      <c r="AP31" s="125">
        <f>+'Inversión 1 financiada'!AP31+VÚ!AP31+AO31</f>
        <v>0</v>
      </c>
      <c r="AQ31" s="125">
        <f>+'Inversión 1 financiada'!AQ31+VÚ!AQ31+AP31</f>
        <v>0</v>
      </c>
      <c r="AR31" s="125">
        <f>+'Inversión 1 financiada'!AR31+VÚ!AR31+AQ31</f>
        <v>0</v>
      </c>
      <c r="AS31" s="125">
        <f>+'Inversión 1 financiada'!AS31+VÚ!AS31+AR31</f>
        <v>0</v>
      </c>
      <c r="AT31" s="125">
        <f>+'Inversión 1 financiada'!AT31+VÚ!AT31+AS31</f>
        <v>0</v>
      </c>
      <c r="AU31" s="125">
        <f>+'Inversión 1 financiada'!AU31+VÚ!AU31+AT31</f>
        <v>0</v>
      </c>
      <c r="AV31" s="125">
        <f>+'Inversión 1 financiada'!AV31+VÚ!AV31+AU31</f>
        <v>0</v>
      </c>
      <c r="AW31" s="125">
        <f>+'Inversión 1 financiada'!AW31+VÚ!AW31+AV31</f>
        <v>0</v>
      </c>
      <c r="AX31" s="125">
        <f>+'Inversión 1 financiada'!AX31+VÚ!AX31+AW31</f>
        <v>0</v>
      </c>
      <c r="AY31" s="125">
        <f>+'Inversión 1 financiada'!AY31+VÚ!AY31+AX31</f>
        <v>0</v>
      </c>
      <c r="AZ31" s="125">
        <f>+'Inversión 1 financiada'!AZ31+VÚ!AZ31+AY31</f>
        <v>0</v>
      </c>
      <c r="BA31" s="125">
        <f>+'Inversión 1 financiada'!BA31+VÚ!BA31+AZ31</f>
        <v>0</v>
      </c>
      <c r="BB31" s="125">
        <f>+'Inversión 1 financiada'!BB31+VÚ!BB31+BA31</f>
        <v>0</v>
      </c>
      <c r="BC31" s="125">
        <f>+'Inversión 1 financiada'!BC31+VÚ!BC31+BB31</f>
        <v>0</v>
      </c>
      <c r="BD31" s="125">
        <f>+'Inversión 1 financiada'!BD31+VÚ!BD31+BC31</f>
        <v>0</v>
      </c>
      <c r="BE31" s="125">
        <f>+'Inversión 1 financiada'!BE31+VÚ!BE31+BD31</f>
        <v>0</v>
      </c>
      <c r="BF31" s="125">
        <f>+'Inversión 1 financiada'!BF31+VÚ!BF31+BE31</f>
        <v>0</v>
      </c>
      <c r="BG31" s="125">
        <f>+'Inversión 1 financiada'!BG31+VÚ!BG31+BF31</f>
        <v>0</v>
      </c>
      <c r="BH31" s="125">
        <f>+'Inversión 1 financiada'!BH31+VÚ!BH31+BG31</f>
        <v>0</v>
      </c>
      <c r="BI31" s="125">
        <f>+'Inversión 1 financiada'!BI31+VÚ!BI31+BH31</f>
        <v>0</v>
      </c>
      <c r="BJ31" s="125">
        <f>+'Inversión 1 financiada'!BJ31+VÚ!BJ31+BI31</f>
        <v>0</v>
      </c>
      <c r="BK31" s="125">
        <f>+'Inversión 1 financiada'!BK31+VÚ!BK31+BJ31</f>
        <v>0</v>
      </c>
      <c r="BL31" s="125">
        <f>+'Inversión 1 financiada'!BL31+VÚ!BL31+BK31</f>
        <v>0</v>
      </c>
      <c r="BM31" s="125">
        <f>+'Inversión 1 financiada'!BM31+VÚ!BM31+BL31</f>
        <v>0</v>
      </c>
      <c r="BN31" s="125">
        <f>+'Inversión 1 financiada'!BN31+VÚ!BN31+BM31</f>
        <v>0</v>
      </c>
      <c r="BO31" s="125">
        <f>+'Inversión 1 financiada'!BO31+VÚ!BO31+BN31</f>
        <v>0</v>
      </c>
      <c r="BP31" s="125">
        <f>+'Inversión 1 financiada'!BP31+VÚ!BP31+BO31</f>
        <v>0</v>
      </c>
      <c r="BQ31" s="125">
        <f>+'Inversión 1 financiada'!BQ31+VÚ!BQ31+BP31</f>
        <v>0</v>
      </c>
      <c r="BR31" s="125">
        <f>+'Inversión 1 financiada'!BR31+VÚ!BR31+BQ31</f>
        <v>0</v>
      </c>
    </row>
    <row r="32" spans="2:70" x14ac:dyDescent="0.25">
      <c r="B32" s="59" t="s">
        <v>24</v>
      </c>
      <c r="C32" s="62" t="str">
        <f>+VLOOKUP(B32,'resumen UCAP'!$A$5:$O$329,2,0)</f>
        <v>Luminaria led 28-30w</v>
      </c>
      <c r="D32" s="63">
        <f>+'Desmonte Infr. financiada'!D32</f>
        <v>30</v>
      </c>
      <c r="E32" s="63" t="str">
        <f>+VLOOKUP(B32,'resumen UCAP'!$A$5:$O$329,3,0)</f>
        <v>Un</v>
      </c>
      <c r="F32" s="64">
        <f>+VLOOKUP(B32,'resumen UCAP'!$A$5:$O$329,15,0)</f>
        <v>803602</v>
      </c>
      <c r="G32" s="61">
        <v>7</v>
      </c>
      <c r="H32" s="125">
        <f>+'Inversión 1 financiada'!H32+VÚ!H32</f>
        <v>0</v>
      </c>
      <c r="I32" s="125">
        <f>+'Inversión 1 financiada'!I32+VÚ!I32+H32</f>
        <v>0</v>
      </c>
      <c r="J32" s="125">
        <f>+'Inversión 1 financiada'!J32+VÚ!J32+I32</f>
        <v>0</v>
      </c>
      <c r="K32" s="125">
        <f>+'Inversión 1 financiada'!K32+VÚ!K32+J32</f>
        <v>0</v>
      </c>
      <c r="L32" s="125">
        <f>+'Inversión 1 financiada'!L32+VÚ!L32+K32</f>
        <v>0</v>
      </c>
      <c r="M32" s="125">
        <f>+'Inversión 1 financiada'!M32+VÚ!M32+L32</f>
        <v>0</v>
      </c>
      <c r="N32" s="125">
        <f>+'Inversión 1 financiada'!N32+VÚ!N32+M32</f>
        <v>0</v>
      </c>
      <c r="O32" s="125">
        <f>+'Inversión 1 financiada'!O32+VÚ!O32+N32</f>
        <v>0</v>
      </c>
      <c r="P32" s="125">
        <f>+'Inversión 1 financiada'!P32+VÚ!P32+O32</f>
        <v>0</v>
      </c>
      <c r="Q32" s="125">
        <f>+'Inversión 1 financiada'!Q32+VÚ!Q32+P32</f>
        <v>0</v>
      </c>
      <c r="R32" s="125">
        <f>+'Inversión 1 financiada'!R32+VÚ!R32+Q32</f>
        <v>0</v>
      </c>
      <c r="S32" s="125">
        <f>+'Inversión 1 financiada'!S32+VÚ!S32+R32</f>
        <v>0</v>
      </c>
      <c r="T32" s="125">
        <f>+'Inversión 1 financiada'!T32+VÚ!T32+S32</f>
        <v>0</v>
      </c>
      <c r="U32" s="125">
        <f>+'Inversión 1 financiada'!U32+VÚ!U32+T32</f>
        <v>0</v>
      </c>
      <c r="V32" s="125">
        <f>+'Inversión 1 financiada'!V32+VÚ!V32+U32</f>
        <v>0</v>
      </c>
      <c r="W32" s="125">
        <f>+'Inversión 1 financiada'!W32+VÚ!W32+V32</f>
        <v>0</v>
      </c>
      <c r="X32" s="125">
        <f>+'Inversión 1 financiada'!X32+VÚ!X32+W32</f>
        <v>0</v>
      </c>
      <c r="Y32" s="125">
        <f>+'Inversión 1 financiada'!Y32+VÚ!Y32+X32</f>
        <v>0</v>
      </c>
      <c r="Z32" s="125">
        <f>+'Inversión 1 financiada'!Z32+VÚ!Z32+Y32</f>
        <v>0</v>
      </c>
      <c r="AA32" s="125">
        <f>+'Inversión 1 financiada'!AA32+VÚ!AA32+Z32</f>
        <v>0</v>
      </c>
      <c r="AB32" s="125">
        <f>+'Inversión 1 financiada'!AB32+VÚ!AB32+AA32</f>
        <v>0</v>
      </c>
      <c r="AC32" s="125">
        <f>+'Inversión 1 financiada'!AC32+VÚ!AC32+AB32</f>
        <v>0</v>
      </c>
      <c r="AD32" s="125">
        <f>+'Inversión 1 financiada'!AD32+VÚ!AD32+AC32</f>
        <v>0</v>
      </c>
      <c r="AE32" s="125">
        <f>+'Inversión 1 financiada'!AE32+VÚ!AE32+AD32</f>
        <v>0</v>
      </c>
      <c r="AF32" s="125">
        <f>+'Inversión 1 financiada'!AF32+VÚ!AF32+AE32</f>
        <v>0</v>
      </c>
      <c r="AG32" s="125">
        <f>+'Inversión 1 financiada'!AG32+VÚ!AG32+AF32</f>
        <v>0</v>
      </c>
      <c r="AH32" s="125">
        <f>+'Inversión 1 financiada'!AH32+VÚ!AH32+AG32</f>
        <v>0</v>
      </c>
      <c r="AI32" s="125">
        <f>+'Inversión 1 financiada'!AI32+VÚ!AI32+AH32</f>
        <v>0</v>
      </c>
      <c r="AJ32" s="125">
        <f>+'Inversión 1 financiada'!AJ32+VÚ!AJ32+AI32</f>
        <v>0</v>
      </c>
      <c r="AK32" s="125">
        <f>+'Inversión 1 financiada'!AK32+VÚ!AK32+AJ32</f>
        <v>0</v>
      </c>
      <c r="AL32" s="125">
        <f>+'Inversión 1 financiada'!AL32+VÚ!AL32+AK32</f>
        <v>0</v>
      </c>
      <c r="AM32" s="125">
        <f>+'Inversión 1 financiada'!AM32+VÚ!AM32+AL32</f>
        <v>0</v>
      </c>
      <c r="AN32" s="125">
        <f>+'Inversión 1 financiada'!AN32+VÚ!AN32+AM32</f>
        <v>0</v>
      </c>
      <c r="AO32" s="125">
        <f>+'Inversión 1 financiada'!AO32+VÚ!AO32+AN32</f>
        <v>0</v>
      </c>
      <c r="AP32" s="125">
        <f>+'Inversión 1 financiada'!AP32+VÚ!AP32+AO32</f>
        <v>0</v>
      </c>
      <c r="AQ32" s="125">
        <f>+'Inversión 1 financiada'!AQ32+VÚ!AQ32+AP32</f>
        <v>0</v>
      </c>
      <c r="AR32" s="125">
        <f>+'Inversión 1 financiada'!AR32+VÚ!AR32+AQ32</f>
        <v>0</v>
      </c>
      <c r="AS32" s="125">
        <f>+'Inversión 1 financiada'!AS32+VÚ!AS32+AR32</f>
        <v>0</v>
      </c>
      <c r="AT32" s="125">
        <f>+'Inversión 1 financiada'!AT32+VÚ!AT32+AS32</f>
        <v>0</v>
      </c>
      <c r="AU32" s="125">
        <f>+'Inversión 1 financiada'!AU32+VÚ!AU32+AT32</f>
        <v>0</v>
      </c>
      <c r="AV32" s="125">
        <f>+'Inversión 1 financiada'!AV32+VÚ!AV32+AU32</f>
        <v>0</v>
      </c>
      <c r="AW32" s="125">
        <f>+'Inversión 1 financiada'!AW32+VÚ!AW32+AV32</f>
        <v>0</v>
      </c>
      <c r="AX32" s="125">
        <f>+'Inversión 1 financiada'!AX32+VÚ!AX32+AW32</f>
        <v>0</v>
      </c>
      <c r="AY32" s="125">
        <f>+'Inversión 1 financiada'!AY32+VÚ!AY32+AX32</f>
        <v>0</v>
      </c>
      <c r="AZ32" s="125">
        <f>+'Inversión 1 financiada'!AZ32+VÚ!AZ32+AY32</f>
        <v>0</v>
      </c>
      <c r="BA32" s="125">
        <f>+'Inversión 1 financiada'!BA32+VÚ!BA32+AZ32</f>
        <v>0</v>
      </c>
      <c r="BB32" s="125">
        <f>+'Inversión 1 financiada'!BB32+VÚ!BB32+BA32</f>
        <v>0</v>
      </c>
      <c r="BC32" s="125">
        <f>+'Inversión 1 financiada'!BC32+VÚ!BC32+BB32</f>
        <v>0</v>
      </c>
      <c r="BD32" s="125">
        <f>+'Inversión 1 financiada'!BD32+VÚ!BD32+BC32</f>
        <v>0</v>
      </c>
      <c r="BE32" s="125">
        <f>+'Inversión 1 financiada'!BE32+VÚ!BE32+BD32</f>
        <v>0</v>
      </c>
      <c r="BF32" s="125">
        <f>+'Inversión 1 financiada'!BF32+VÚ!BF32+BE32</f>
        <v>0</v>
      </c>
      <c r="BG32" s="125">
        <f>+'Inversión 1 financiada'!BG32+VÚ!BG32+BF32</f>
        <v>0</v>
      </c>
      <c r="BH32" s="125">
        <f>+'Inversión 1 financiada'!BH32+VÚ!BH32+BG32</f>
        <v>0</v>
      </c>
      <c r="BI32" s="125">
        <f>+'Inversión 1 financiada'!BI32+VÚ!BI32+BH32</f>
        <v>0</v>
      </c>
      <c r="BJ32" s="125">
        <f>+'Inversión 1 financiada'!BJ32+VÚ!BJ32+BI32</f>
        <v>0</v>
      </c>
      <c r="BK32" s="125">
        <f>+'Inversión 1 financiada'!BK32+VÚ!BK32+BJ32</f>
        <v>0</v>
      </c>
      <c r="BL32" s="125">
        <f>+'Inversión 1 financiada'!BL32+VÚ!BL32+BK32</f>
        <v>0</v>
      </c>
      <c r="BM32" s="125">
        <f>+'Inversión 1 financiada'!BM32+VÚ!BM32+BL32</f>
        <v>0</v>
      </c>
      <c r="BN32" s="125">
        <f>+'Inversión 1 financiada'!BN32+VÚ!BN32+BM32</f>
        <v>0</v>
      </c>
      <c r="BO32" s="125">
        <f>+'Inversión 1 financiada'!BO32+VÚ!BO32+BN32</f>
        <v>0</v>
      </c>
      <c r="BP32" s="125">
        <f>+'Inversión 1 financiada'!BP32+VÚ!BP32+BO32</f>
        <v>0</v>
      </c>
      <c r="BQ32" s="125">
        <f>+'Inversión 1 financiada'!BQ32+VÚ!BQ32+BP32</f>
        <v>0</v>
      </c>
      <c r="BR32" s="125">
        <f>+'Inversión 1 financiada'!BR32+VÚ!BR32+BQ32</f>
        <v>0</v>
      </c>
    </row>
    <row r="33" spans="2:70" x14ac:dyDescent="0.25">
      <c r="B33" s="59" t="s">
        <v>304</v>
      </c>
      <c r="C33" s="62" t="str">
        <f>+VLOOKUP(B33,'resumen UCAP'!$A$5:$O$329,2,0)</f>
        <v>Proyector Led 300w</v>
      </c>
      <c r="D33" s="63">
        <f>+'Desmonte Infr. financiada'!D33</f>
        <v>30</v>
      </c>
      <c r="E33" s="63" t="str">
        <f>+VLOOKUP(B33,'resumen UCAP'!$A$5:$O$329,3,0)</f>
        <v>Un</v>
      </c>
      <c r="F33" s="64">
        <f>+VLOOKUP(B33,'resumen UCAP'!$A$5:$O$329,15,0)</f>
        <v>160000</v>
      </c>
      <c r="G33" s="61">
        <v>21</v>
      </c>
      <c r="H33" s="125">
        <f>+'Inversión 1 financiada'!H33+VÚ!H33</f>
        <v>0</v>
      </c>
      <c r="I33" s="125">
        <f>+'Inversión 1 financiada'!I33+VÚ!I33+H33</f>
        <v>0</v>
      </c>
      <c r="J33" s="125">
        <f>+'Inversión 1 financiada'!J33+VÚ!J33+I33</f>
        <v>0</v>
      </c>
      <c r="K33" s="125">
        <f>+'Inversión 1 financiada'!K33+VÚ!K33+J33</f>
        <v>0</v>
      </c>
      <c r="L33" s="125">
        <f>+'Inversión 1 financiada'!L33+VÚ!L33+K33</f>
        <v>0</v>
      </c>
      <c r="M33" s="125">
        <f>+'Inversión 1 financiada'!M33+VÚ!M33+L33</f>
        <v>0</v>
      </c>
      <c r="N33" s="125">
        <f>+'Inversión 1 financiada'!N33+VÚ!N33+M33</f>
        <v>0</v>
      </c>
      <c r="O33" s="125">
        <f>+'Inversión 1 financiada'!O33+VÚ!O33+N33</f>
        <v>0</v>
      </c>
      <c r="P33" s="125">
        <f>+'Inversión 1 financiada'!P33+VÚ!P33+O33</f>
        <v>0</v>
      </c>
      <c r="Q33" s="125">
        <f>+'Inversión 1 financiada'!Q33+VÚ!Q33+P33</f>
        <v>0</v>
      </c>
      <c r="R33" s="125">
        <f>+'Inversión 1 financiada'!R33+VÚ!R33+Q33</f>
        <v>0</v>
      </c>
      <c r="S33" s="125">
        <f>+'Inversión 1 financiada'!S33+VÚ!S33+R33</f>
        <v>0</v>
      </c>
      <c r="T33" s="125">
        <f>+'Inversión 1 financiada'!T33+VÚ!T33+S33</f>
        <v>0</v>
      </c>
      <c r="U33" s="125">
        <f>+'Inversión 1 financiada'!U33+VÚ!U33+T33</f>
        <v>0</v>
      </c>
      <c r="V33" s="125">
        <f>+'Inversión 1 financiada'!V33+VÚ!V33+U33</f>
        <v>0</v>
      </c>
      <c r="W33" s="125">
        <f>+'Inversión 1 financiada'!W33+VÚ!W33+V33</f>
        <v>0</v>
      </c>
      <c r="X33" s="125">
        <f>+'Inversión 1 financiada'!X33+VÚ!X33+W33</f>
        <v>0</v>
      </c>
      <c r="Y33" s="125">
        <f>+'Inversión 1 financiada'!Y33+VÚ!Y33+X33</f>
        <v>0</v>
      </c>
      <c r="Z33" s="125">
        <f>+'Inversión 1 financiada'!Z33+VÚ!Z33+Y33</f>
        <v>0</v>
      </c>
      <c r="AA33" s="125">
        <f>+'Inversión 1 financiada'!AA33+VÚ!AA33+Z33</f>
        <v>0</v>
      </c>
      <c r="AB33" s="125">
        <f>+'Inversión 1 financiada'!AB33+VÚ!AB33+AA33</f>
        <v>0</v>
      </c>
      <c r="AC33" s="125">
        <f>+'Inversión 1 financiada'!AC33+VÚ!AC33+AB33</f>
        <v>0</v>
      </c>
      <c r="AD33" s="125">
        <f>+'Inversión 1 financiada'!AD33+VÚ!AD33+AC33</f>
        <v>0</v>
      </c>
      <c r="AE33" s="125">
        <f>+'Inversión 1 financiada'!AE33+VÚ!AE33+AD33</f>
        <v>0</v>
      </c>
      <c r="AF33" s="125">
        <f>+'Inversión 1 financiada'!AF33+VÚ!AF33+AE33</f>
        <v>0</v>
      </c>
      <c r="AG33" s="125">
        <f>+'Inversión 1 financiada'!AG33+VÚ!AG33+AF33</f>
        <v>0</v>
      </c>
      <c r="AH33" s="125">
        <f>+'Inversión 1 financiada'!AH33+VÚ!AH33+AG33</f>
        <v>0</v>
      </c>
      <c r="AI33" s="125">
        <f>+'Inversión 1 financiada'!AI33+VÚ!AI33+AH33</f>
        <v>0</v>
      </c>
      <c r="AJ33" s="125">
        <f>+'Inversión 1 financiada'!AJ33+VÚ!AJ33+AI33</f>
        <v>0</v>
      </c>
      <c r="AK33" s="125">
        <f>+'Inversión 1 financiada'!AK33+VÚ!AK33+AJ33</f>
        <v>0</v>
      </c>
      <c r="AL33" s="125">
        <f>+'Inversión 1 financiada'!AL33+VÚ!AL33+AK33</f>
        <v>0</v>
      </c>
      <c r="AM33" s="125">
        <f>+'Inversión 1 financiada'!AM33+VÚ!AM33+AL33</f>
        <v>0</v>
      </c>
      <c r="AN33" s="125">
        <f>+'Inversión 1 financiada'!AN33+VÚ!AN33+AM33</f>
        <v>0</v>
      </c>
      <c r="AO33" s="125">
        <f>+'Inversión 1 financiada'!AO33+VÚ!AO33+AN33</f>
        <v>0</v>
      </c>
      <c r="AP33" s="125">
        <f>+'Inversión 1 financiada'!AP33+VÚ!AP33+AO33</f>
        <v>0</v>
      </c>
      <c r="AQ33" s="125">
        <f>+'Inversión 1 financiada'!AQ33+VÚ!AQ33+AP33</f>
        <v>0</v>
      </c>
      <c r="AR33" s="125">
        <f>+'Inversión 1 financiada'!AR33+VÚ!AR33+AQ33</f>
        <v>0</v>
      </c>
      <c r="AS33" s="125">
        <f>+'Inversión 1 financiada'!AS33+VÚ!AS33+AR33</f>
        <v>0</v>
      </c>
      <c r="AT33" s="125">
        <f>+'Inversión 1 financiada'!AT33+VÚ!AT33+AS33</f>
        <v>0</v>
      </c>
      <c r="AU33" s="125">
        <f>+'Inversión 1 financiada'!AU33+VÚ!AU33+AT33</f>
        <v>0</v>
      </c>
      <c r="AV33" s="125">
        <f>+'Inversión 1 financiada'!AV33+VÚ!AV33+AU33</f>
        <v>0</v>
      </c>
      <c r="AW33" s="125">
        <f>+'Inversión 1 financiada'!AW33+VÚ!AW33+AV33</f>
        <v>0</v>
      </c>
      <c r="AX33" s="125">
        <f>+'Inversión 1 financiada'!AX33+VÚ!AX33+AW33</f>
        <v>0</v>
      </c>
      <c r="AY33" s="125">
        <f>+'Inversión 1 financiada'!AY33+VÚ!AY33+AX33</f>
        <v>0</v>
      </c>
      <c r="AZ33" s="125">
        <f>+'Inversión 1 financiada'!AZ33+VÚ!AZ33+AY33</f>
        <v>0</v>
      </c>
      <c r="BA33" s="125">
        <f>+'Inversión 1 financiada'!BA33+VÚ!BA33+AZ33</f>
        <v>0</v>
      </c>
      <c r="BB33" s="125">
        <f>+'Inversión 1 financiada'!BB33+VÚ!BB33+BA33</f>
        <v>0</v>
      </c>
      <c r="BC33" s="125">
        <f>+'Inversión 1 financiada'!BC33+VÚ!BC33+BB33</f>
        <v>0</v>
      </c>
      <c r="BD33" s="125">
        <f>+'Inversión 1 financiada'!BD33+VÚ!BD33+BC33</f>
        <v>0</v>
      </c>
      <c r="BE33" s="125">
        <f>+'Inversión 1 financiada'!BE33+VÚ!BE33+BD33</f>
        <v>0</v>
      </c>
      <c r="BF33" s="125">
        <f>+'Inversión 1 financiada'!BF33+VÚ!BF33+BE33</f>
        <v>0</v>
      </c>
      <c r="BG33" s="125">
        <f>+'Inversión 1 financiada'!BG33+VÚ!BG33+BF33</f>
        <v>0</v>
      </c>
      <c r="BH33" s="125">
        <f>+'Inversión 1 financiada'!BH33+VÚ!BH33+BG33</f>
        <v>0</v>
      </c>
      <c r="BI33" s="125">
        <f>+'Inversión 1 financiada'!BI33+VÚ!BI33+BH33</f>
        <v>0</v>
      </c>
      <c r="BJ33" s="125">
        <f>+'Inversión 1 financiada'!BJ33+VÚ!BJ33+BI33</f>
        <v>0</v>
      </c>
      <c r="BK33" s="125">
        <f>+'Inversión 1 financiada'!BK33+VÚ!BK33+BJ33</f>
        <v>0</v>
      </c>
      <c r="BL33" s="125">
        <f>+'Inversión 1 financiada'!BL33+VÚ!BL33+BK33</f>
        <v>0</v>
      </c>
      <c r="BM33" s="125">
        <f>+'Inversión 1 financiada'!BM33+VÚ!BM33+BL33</f>
        <v>0</v>
      </c>
      <c r="BN33" s="125">
        <f>+'Inversión 1 financiada'!BN33+VÚ!BN33+BM33</f>
        <v>0</v>
      </c>
      <c r="BO33" s="125">
        <f>+'Inversión 1 financiada'!BO33+VÚ!BO33+BN33</f>
        <v>0</v>
      </c>
      <c r="BP33" s="125">
        <f>+'Inversión 1 financiada'!BP33+VÚ!BP33+BO33</f>
        <v>0</v>
      </c>
      <c r="BQ33" s="125">
        <f>+'Inversión 1 financiada'!BQ33+VÚ!BQ33+BP33</f>
        <v>0</v>
      </c>
      <c r="BR33" s="125">
        <f>+'Inversión 1 financiada'!BR33+VÚ!BR33+BQ33</f>
        <v>0</v>
      </c>
    </row>
    <row r="34" spans="2:70" x14ac:dyDescent="0.25">
      <c r="B34" s="59" t="s">
        <v>305</v>
      </c>
      <c r="C34" s="62" t="str">
        <f>+VLOOKUP(B34,'resumen UCAP'!$A$5:$O$329,2,0)</f>
        <v>Luminaria Led 26w</v>
      </c>
      <c r="D34" s="63">
        <f>+'Desmonte Infr. financiada'!D34</f>
        <v>26</v>
      </c>
      <c r="E34" s="63" t="str">
        <f>+VLOOKUP(B34,'resumen UCAP'!$A$5:$O$329,3,0)</f>
        <v>Un</v>
      </c>
      <c r="F34" s="64">
        <f>+VLOOKUP(B34,'resumen UCAP'!$A$5:$O$329,15,0)</f>
        <v>2009070</v>
      </c>
      <c r="G34" s="61">
        <v>7</v>
      </c>
      <c r="H34" s="125">
        <f>+'Inversión 1 financiada'!H34+VÚ!H34</f>
        <v>0</v>
      </c>
      <c r="I34" s="125">
        <f>+'Inversión 1 financiada'!I34+VÚ!I34+H34</f>
        <v>0</v>
      </c>
      <c r="J34" s="125">
        <f>+'Inversión 1 financiada'!J34+VÚ!J34+I34</f>
        <v>0</v>
      </c>
      <c r="K34" s="125">
        <f>+'Inversión 1 financiada'!K34+VÚ!K34+J34</f>
        <v>0</v>
      </c>
      <c r="L34" s="125">
        <f>+'Inversión 1 financiada'!L34+VÚ!L34+K34</f>
        <v>0</v>
      </c>
      <c r="M34" s="125">
        <f>+'Inversión 1 financiada'!M34+VÚ!M34+L34</f>
        <v>0</v>
      </c>
      <c r="N34" s="125">
        <f>+'Inversión 1 financiada'!N34+VÚ!N34+M34</f>
        <v>0</v>
      </c>
      <c r="O34" s="125">
        <f>+'Inversión 1 financiada'!O34+VÚ!O34+N34</f>
        <v>0</v>
      </c>
      <c r="P34" s="125">
        <f>+'Inversión 1 financiada'!P34+VÚ!P34+O34</f>
        <v>0</v>
      </c>
      <c r="Q34" s="125">
        <f>+'Inversión 1 financiada'!Q34+VÚ!Q34+P34</f>
        <v>0</v>
      </c>
      <c r="R34" s="125">
        <f>+'Inversión 1 financiada'!R34+VÚ!R34+Q34</f>
        <v>0</v>
      </c>
      <c r="S34" s="125">
        <f>+'Inversión 1 financiada'!S34+VÚ!S34+R34</f>
        <v>0</v>
      </c>
      <c r="T34" s="125">
        <f>+'Inversión 1 financiada'!T34+VÚ!T34+S34</f>
        <v>0</v>
      </c>
      <c r="U34" s="125">
        <f>+'Inversión 1 financiada'!U34+VÚ!U34+T34</f>
        <v>0</v>
      </c>
      <c r="V34" s="125">
        <f>+'Inversión 1 financiada'!V34+VÚ!V34+U34</f>
        <v>0</v>
      </c>
      <c r="W34" s="125">
        <f>+'Inversión 1 financiada'!W34+VÚ!W34+V34</f>
        <v>0</v>
      </c>
      <c r="X34" s="125">
        <f>+'Inversión 1 financiada'!X34+VÚ!X34+W34</f>
        <v>0</v>
      </c>
      <c r="Y34" s="125">
        <f>+'Inversión 1 financiada'!Y34+VÚ!Y34+X34</f>
        <v>0</v>
      </c>
      <c r="Z34" s="125">
        <f>+'Inversión 1 financiada'!Z34+VÚ!Z34+Y34</f>
        <v>0</v>
      </c>
      <c r="AA34" s="125">
        <f>+'Inversión 1 financiada'!AA34+VÚ!AA34+Z34</f>
        <v>0</v>
      </c>
      <c r="AB34" s="125">
        <f>+'Inversión 1 financiada'!AB34+VÚ!AB34+AA34</f>
        <v>0</v>
      </c>
      <c r="AC34" s="125">
        <f>+'Inversión 1 financiada'!AC34+VÚ!AC34+AB34</f>
        <v>0</v>
      </c>
      <c r="AD34" s="125">
        <f>+'Inversión 1 financiada'!AD34+VÚ!AD34+AC34</f>
        <v>0</v>
      </c>
      <c r="AE34" s="125">
        <f>+'Inversión 1 financiada'!AE34+VÚ!AE34+AD34</f>
        <v>0</v>
      </c>
      <c r="AF34" s="125">
        <f>+'Inversión 1 financiada'!AF34+VÚ!AF34+AE34</f>
        <v>0</v>
      </c>
      <c r="AG34" s="125">
        <f>+'Inversión 1 financiada'!AG34+VÚ!AG34+AF34</f>
        <v>0</v>
      </c>
      <c r="AH34" s="125">
        <f>+'Inversión 1 financiada'!AH34+VÚ!AH34+AG34</f>
        <v>0</v>
      </c>
      <c r="AI34" s="125">
        <f>+'Inversión 1 financiada'!AI34+VÚ!AI34+AH34</f>
        <v>0</v>
      </c>
      <c r="AJ34" s="125">
        <f>+'Inversión 1 financiada'!AJ34+VÚ!AJ34+AI34</f>
        <v>0</v>
      </c>
      <c r="AK34" s="125">
        <f>+'Inversión 1 financiada'!AK34+VÚ!AK34+AJ34</f>
        <v>0</v>
      </c>
      <c r="AL34" s="125">
        <f>+'Inversión 1 financiada'!AL34+VÚ!AL34+AK34</f>
        <v>0</v>
      </c>
      <c r="AM34" s="125">
        <f>+'Inversión 1 financiada'!AM34+VÚ!AM34+AL34</f>
        <v>0</v>
      </c>
      <c r="AN34" s="125">
        <f>+'Inversión 1 financiada'!AN34+VÚ!AN34+AM34</f>
        <v>0</v>
      </c>
      <c r="AO34" s="125">
        <f>+'Inversión 1 financiada'!AO34+VÚ!AO34+AN34</f>
        <v>0</v>
      </c>
      <c r="AP34" s="125">
        <f>+'Inversión 1 financiada'!AP34+VÚ!AP34+AO34</f>
        <v>0</v>
      </c>
      <c r="AQ34" s="125">
        <f>+'Inversión 1 financiada'!AQ34+VÚ!AQ34+AP34</f>
        <v>0</v>
      </c>
      <c r="AR34" s="125">
        <f>+'Inversión 1 financiada'!AR34+VÚ!AR34+AQ34</f>
        <v>0</v>
      </c>
      <c r="AS34" s="125">
        <f>+'Inversión 1 financiada'!AS34+VÚ!AS34+AR34</f>
        <v>0</v>
      </c>
      <c r="AT34" s="125">
        <f>+'Inversión 1 financiada'!AT34+VÚ!AT34+AS34</f>
        <v>0</v>
      </c>
      <c r="AU34" s="125">
        <f>+'Inversión 1 financiada'!AU34+VÚ!AU34+AT34</f>
        <v>0</v>
      </c>
      <c r="AV34" s="125">
        <f>+'Inversión 1 financiada'!AV34+VÚ!AV34+AU34</f>
        <v>0</v>
      </c>
      <c r="AW34" s="125">
        <f>+'Inversión 1 financiada'!AW34+VÚ!AW34+AV34</f>
        <v>0</v>
      </c>
      <c r="AX34" s="125">
        <f>+'Inversión 1 financiada'!AX34+VÚ!AX34+AW34</f>
        <v>0</v>
      </c>
      <c r="AY34" s="125">
        <f>+'Inversión 1 financiada'!AY34+VÚ!AY34+AX34</f>
        <v>0</v>
      </c>
      <c r="AZ34" s="125">
        <f>+'Inversión 1 financiada'!AZ34+VÚ!AZ34+AY34</f>
        <v>0</v>
      </c>
      <c r="BA34" s="125">
        <f>+'Inversión 1 financiada'!BA34+VÚ!BA34+AZ34</f>
        <v>0</v>
      </c>
      <c r="BB34" s="125">
        <f>+'Inversión 1 financiada'!BB34+VÚ!BB34+BA34</f>
        <v>0</v>
      </c>
      <c r="BC34" s="125">
        <f>+'Inversión 1 financiada'!BC34+VÚ!BC34+BB34</f>
        <v>0</v>
      </c>
      <c r="BD34" s="125">
        <f>+'Inversión 1 financiada'!BD34+VÚ!BD34+BC34</f>
        <v>0</v>
      </c>
      <c r="BE34" s="125">
        <f>+'Inversión 1 financiada'!BE34+VÚ!BE34+BD34</f>
        <v>0</v>
      </c>
      <c r="BF34" s="125">
        <f>+'Inversión 1 financiada'!BF34+VÚ!BF34+BE34</f>
        <v>0</v>
      </c>
      <c r="BG34" s="125">
        <f>+'Inversión 1 financiada'!BG34+VÚ!BG34+BF34</f>
        <v>0</v>
      </c>
      <c r="BH34" s="125">
        <f>+'Inversión 1 financiada'!BH34+VÚ!BH34+BG34</f>
        <v>0</v>
      </c>
      <c r="BI34" s="125">
        <f>+'Inversión 1 financiada'!BI34+VÚ!BI34+BH34</f>
        <v>0</v>
      </c>
      <c r="BJ34" s="125">
        <f>+'Inversión 1 financiada'!BJ34+VÚ!BJ34+BI34</f>
        <v>0</v>
      </c>
      <c r="BK34" s="125">
        <f>+'Inversión 1 financiada'!BK34+VÚ!BK34+BJ34</f>
        <v>0</v>
      </c>
      <c r="BL34" s="125">
        <f>+'Inversión 1 financiada'!BL34+VÚ!BL34+BK34</f>
        <v>0</v>
      </c>
      <c r="BM34" s="125">
        <f>+'Inversión 1 financiada'!BM34+VÚ!BM34+BL34</f>
        <v>0</v>
      </c>
      <c r="BN34" s="125">
        <f>+'Inversión 1 financiada'!BN34+VÚ!BN34+BM34</f>
        <v>0</v>
      </c>
      <c r="BO34" s="125">
        <f>+'Inversión 1 financiada'!BO34+VÚ!BO34+BN34</f>
        <v>0</v>
      </c>
      <c r="BP34" s="125">
        <f>+'Inversión 1 financiada'!BP34+VÚ!BP34+BO34</f>
        <v>0</v>
      </c>
      <c r="BQ34" s="125">
        <f>+'Inversión 1 financiada'!BQ34+VÚ!BQ34+BP34</f>
        <v>0</v>
      </c>
      <c r="BR34" s="125">
        <f>+'Inversión 1 financiada'!BR34+VÚ!BR34+BQ34</f>
        <v>0</v>
      </c>
    </row>
    <row r="35" spans="2:70" x14ac:dyDescent="0.25">
      <c r="B35" s="59" t="s">
        <v>306</v>
      </c>
      <c r="C35" s="62" t="str">
        <f>+VLOOKUP(B35,'resumen UCAP'!$A$5:$O$329,2,0)</f>
        <v>Luminaria Led 19w</v>
      </c>
      <c r="D35" s="63">
        <f>+'Desmonte Infr. financiada'!D35</f>
        <v>19</v>
      </c>
      <c r="E35" s="63" t="str">
        <f>+VLOOKUP(B35,'resumen UCAP'!$A$5:$O$329,3,0)</f>
        <v>Un</v>
      </c>
      <c r="F35" s="64">
        <f>+VLOOKUP(B35,'resumen UCAP'!$A$5:$O$329,15,0)</f>
        <v>2009070</v>
      </c>
      <c r="G35" s="61">
        <v>13</v>
      </c>
      <c r="H35" s="125">
        <f>+'Inversión 1 financiada'!H35+VÚ!H35</f>
        <v>0</v>
      </c>
      <c r="I35" s="125">
        <f>+'Inversión 1 financiada'!I35+VÚ!I35+H35</f>
        <v>0</v>
      </c>
      <c r="J35" s="125">
        <f>+'Inversión 1 financiada'!J35+VÚ!J35+I35</f>
        <v>0</v>
      </c>
      <c r="K35" s="125">
        <f>+'Inversión 1 financiada'!K35+VÚ!K35+J35</f>
        <v>0</v>
      </c>
      <c r="L35" s="125">
        <f>+'Inversión 1 financiada'!L35+VÚ!L35+K35</f>
        <v>0</v>
      </c>
      <c r="M35" s="125">
        <f>+'Inversión 1 financiada'!M35+VÚ!M35+L35</f>
        <v>0</v>
      </c>
      <c r="N35" s="125">
        <f>+'Inversión 1 financiada'!N35+VÚ!N35+M35</f>
        <v>0</v>
      </c>
      <c r="O35" s="125">
        <f>+'Inversión 1 financiada'!O35+VÚ!O35+N35</f>
        <v>0</v>
      </c>
      <c r="P35" s="125">
        <f>+'Inversión 1 financiada'!P35+VÚ!P35+O35</f>
        <v>0</v>
      </c>
      <c r="Q35" s="125">
        <f>+'Inversión 1 financiada'!Q35+VÚ!Q35+P35</f>
        <v>0</v>
      </c>
      <c r="R35" s="125">
        <f>+'Inversión 1 financiada'!R35+VÚ!R35+Q35</f>
        <v>0</v>
      </c>
      <c r="S35" s="125">
        <f>+'Inversión 1 financiada'!S35+VÚ!S35+R35</f>
        <v>0</v>
      </c>
      <c r="T35" s="125">
        <f>+'Inversión 1 financiada'!T35+VÚ!T35+S35</f>
        <v>0</v>
      </c>
      <c r="U35" s="125">
        <f>+'Inversión 1 financiada'!U35+VÚ!U35+T35</f>
        <v>0</v>
      </c>
      <c r="V35" s="125">
        <f>+'Inversión 1 financiada'!V35+VÚ!V35+U35</f>
        <v>0</v>
      </c>
      <c r="W35" s="125">
        <f>+'Inversión 1 financiada'!W35+VÚ!W35+V35</f>
        <v>0</v>
      </c>
      <c r="X35" s="125">
        <f>+'Inversión 1 financiada'!X35+VÚ!X35+W35</f>
        <v>0</v>
      </c>
      <c r="Y35" s="125">
        <f>+'Inversión 1 financiada'!Y35+VÚ!Y35+X35</f>
        <v>0</v>
      </c>
      <c r="Z35" s="125">
        <f>+'Inversión 1 financiada'!Z35+VÚ!Z35+Y35</f>
        <v>0</v>
      </c>
      <c r="AA35" s="125">
        <f>+'Inversión 1 financiada'!AA35+VÚ!AA35+Z35</f>
        <v>0</v>
      </c>
      <c r="AB35" s="125">
        <f>+'Inversión 1 financiada'!AB35+VÚ!AB35+AA35</f>
        <v>0</v>
      </c>
      <c r="AC35" s="125">
        <f>+'Inversión 1 financiada'!AC35+VÚ!AC35+AB35</f>
        <v>0</v>
      </c>
      <c r="AD35" s="125">
        <f>+'Inversión 1 financiada'!AD35+VÚ!AD35+AC35</f>
        <v>0</v>
      </c>
      <c r="AE35" s="125">
        <f>+'Inversión 1 financiada'!AE35+VÚ!AE35+AD35</f>
        <v>0</v>
      </c>
      <c r="AF35" s="125">
        <f>+'Inversión 1 financiada'!AF35+VÚ!AF35+AE35</f>
        <v>0</v>
      </c>
      <c r="AG35" s="125">
        <f>+'Inversión 1 financiada'!AG35+VÚ!AG35+AF35</f>
        <v>0</v>
      </c>
      <c r="AH35" s="125">
        <f>+'Inversión 1 financiada'!AH35+VÚ!AH35+AG35</f>
        <v>0</v>
      </c>
      <c r="AI35" s="125">
        <f>+'Inversión 1 financiada'!AI35+VÚ!AI35+AH35</f>
        <v>0</v>
      </c>
      <c r="AJ35" s="125">
        <f>+'Inversión 1 financiada'!AJ35+VÚ!AJ35+AI35</f>
        <v>0</v>
      </c>
      <c r="AK35" s="125">
        <f>+'Inversión 1 financiada'!AK35+VÚ!AK35+AJ35</f>
        <v>0</v>
      </c>
      <c r="AL35" s="125">
        <f>+'Inversión 1 financiada'!AL35+VÚ!AL35+AK35</f>
        <v>0</v>
      </c>
      <c r="AM35" s="125">
        <f>+'Inversión 1 financiada'!AM35+VÚ!AM35+AL35</f>
        <v>0</v>
      </c>
      <c r="AN35" s="125">
        <f>+'Inversión 1 financiada'!AN35+VÚ!AN35+AM35</f>
        <v>0</v>
      </c>
      <c r="AO35" s="125">
        <f>+'Inversión 1 financiada'!AO35+VÚ!AO35+AN35</f>
        <v>0</v>
      </c>
      <c r="AP35" s="125">
        <f>+'Inversión 1 financiada'!AP35+VÚ!AP35+AO35</f>
        <v>0</v>
      </c>
      <c r="AQ35" s="125">
        <f>+'Inversión 1 financiada'!AQ35+VÚ!AQ35+AP35</f>
        <v>0</v>
      </c>
      <c r="AR35" s="125">
        <f>+'Inversión 1 financiada'!AR35+VÚ!AR35+AQ35</f>
        <v>0</v>
      </c>
      <c r="AS35" s="125">
        <f>+'Inversión 1 financiada'!AS35+VÚ!AS35+AR35</f>
        <v>0</v>
      </c>
      <c r="AT35" s="125">
        <f>+'Inversión 1 financiada'!AT35+VÚ!AT35+AS35</f>
        <v>0</v>
      </c>
      <c r="AU35" s="125">
        <f>+'Inversión 1 financiada'!AU35+VÚ!AU35+AT35</f>
        <v>0</v>
      </c>
      <c r="AV35" s="125">
        <f>+'Inversión 1 financiada'!AV35+VÚ!AV35+AU35</f>
        <v>0</v>
      </c>
      <c r="AW35" s="125">
        <f>+'Inversión 1 financiada'!AW35+VÚ!AW35+AV35</f>
        <v>0</v>
      </c>
      <c r="AX35" s="125">
        <f>+'Inversión 1 financiada'!AX35+VÚ!AX35+AW35</f>
        <v>0</v>
      </c>
      <c r="AY35" s="125">
        <f>+'Inversión 1 financiada'!AY35+VÚ!AY35+AX35</f>
        <v>0</v>
      </c>
      <c r="AZ35" s="125">
        <f>+'Inversión 1 financiada'!AZ35+VÚ!AZ35+AY35</f>
        <v>0</v>
      </c>
      <c r="BA35" s="125">
        <f>+'Inversión 1 financiada'!BA35+VÚ!BA35+AZ35</f>
        <v>0</v>
      </c>
      <c r="BB35" s="125">
        <f>+'Inversión 1 financiada'!BB35+VÚ!BB35+BA35</f>
        <v>0</v>
      </c>
      <c r="BC35" s="125">
        <f>+'Inversión 1 financiada'!BC35+VÚ!BC35+BB35</f>
        <v>0</v>
      </c>
      <c r="BD35" s="125">
        <f>+'Inversión 1 financiada'!BD35+VÚ!BD35+BC35</f>
        <v>0</v>
      </c>
      <c r="BE35" s="125">
        <f>+'Inversión 1 financiada'!BE35+VÚ!BE35+BD35</f>
        <v>0</v>
      </c>
      <c r="BF35" s="125">
        <f>+'Inversión 1 financiada'!BF35+VÚ!BF35+BE35</f>
        <v>0</v>
      </c>
      <c r="BG35" s="125">
        <f>+'Inversión 1 financiada'!BG35+VÚ!BG35+BF35</f>
        <v>0</v>
      </c>
      <c r="BH35" s="125">
        <f>+'Inversión 1 financiada'!BH35+VÚ!BH35+BG35</f>
        <v>0</v>
      </c>
      <c r="BI35" s="125">
        <f>+'Inversión 1 financiada'!BI35+VÚ!BI35+BH35</f>
        <v>0</v>
      </c>
      <c r="BJ35" s="125">
        <f>+'Inversión 1 financiada'!BJ35+VÚ!BJ35+BI35</f>
        <v>0</v>
      </c>
      <c r="BK35" s="125">
        <f>+'Inversión 1 financiada'!BK35+VÚ!BK35+BJ35</f>
        <v>0</v>
      </c>
      <c r="BL35" s="125">
        <f>+'Inversión 1 financiada'!BL35+VÚ!BL35+BK35</f>
        <v>0</v>
      </c>
      <c r="BM35" s="125">
        <f>+'Inversión 1 financiada'!BM35+VÚ!BM35+BL35</f>
        <v>0</v>
      </c>
      <c r="BN35" s="125">
        <f>+'Inversión 1 financiada'!BN35+VÚ!BN35+BM35</f>
        <v>0</v>
      </c>
      <c r="BO35" s="125">
        <f>+'Inversión 1 financiada'!BO35+VÚ!BO35+BN35</f>
        <v>0</v>
      </c>
      <c r="BP35" s="125">
        <f>+'Inversión 1 financiada'!BP35+VÚ!BP35+BO35</f>
        <v>0</v>
      </c>
      <c r="BQ35" s="125">
        <f>+'Inversión 1 financiada'!BQ35+VÚ!BQ35+BP35</f>
        <v>0</v>
      </c>
      <c r="BR35" s="125">
        <f>+'Inversión 1 financiada'!BR35+VÚ!BR35+BQ35</f>
        <v>0</v>
      </c>
    </row>
    <row r="36" spans="2:70" x14ac:dyDescent="0.25">
      <c r="B36" s="59" t="s">
        <v>25</v>
      </c>
      <c r="C36" s="62" t="str">
        <f>+VLOOKUP(B36,'resumen UCAP'!$A$5:$O$329,2,0)</f>
        <v>Proyector Led RGB 200w</v>
      </c>
      <c r="D36" s="63">
        <f>+'Desmonte Infr. financiada'!D36</f>
        <v>200</v>
      </c>
      <c r="E36" s="63" t="str">
        <f>+VLOOKUP(B36,'resumen UCAP'!$A$5:$O$329,3,0)</f>
        <v>Un</v>
      </c>
      <c r="F36" s="64">
        <f>+VLOOKUP(B36,'resumen UCAP'!$A$5:$O$329,15,0)</f>
        <v>330000</v>
      </c>
      <c r="G36" s="61">
        <v>6</v>
      </c>
      <c r="H36" s="125">
        <f>+'Inversión 1 financiada'!H36+VÚ!H36</f>
        <v>0</v>
      </c>
      <c r="I36" s="125">
        <f>+'Inversión 1 financiada'!I36+VÚ!I36+H36</f>
        <v>0</v>
      </c>
      <c r="J36" s="125">
        <f>+'Inversión 1 financiada'!J36+VÚ!J36+I36</f>
        <v>0</v>
      </c>
      <c r="K36" s="125">
        <f>+'Inversión 1 financiada'!K36+VÚ!K36+J36</f>
        <v>0</v>
      </c>
      <c r="L36" s="125">
        <f>+'Inversión 1 financiada'!L36+VÚ!L36+K36</f>
        <v>0</v>
      </c>
      <c r="M36" s="125">
        <f>+'Inversión 1 financiada'!M36+VÚ!M36+L36</f>
        <v>0</v>
      </c>
      <c r="N36" s="125">
        <f>+'Inversión 1 financiada'!N36+VÚ!N36+M36</f>
        <v>0</v>
      </c>
      <c r="O36" s="125">
        <f>+'Inversión 1 financiada'!O36+VÚ!O36+N36</f>
        <v>0</v>
      </c>
      <c r="P36" s="125">
        <f>+'Inversión 1 financiada'!P36+VÚ!P36+O36</f>
        <v>0</v>
      </c>
      <c r="Q36" s="125">
        <f>+'Inversión 1 financiada'!Q36+VÚ!Q36+P36</f>
        <v>0</v>
      </c>
      <c r="R36" s="125">
        <f>+'Inversión 1 financiada'!R36+VÚ!R36+Q36</f>
        <v>0</v>
      </c>
      <c r="S36" s="125">
        <f>+'Inversión 1 financiada'!S36+VÚ!S36+R36</f>
        <v>0</v>
      </c>
      <c r="T36" s="125">
        <f>+'Inversión 1 financiada'!T36+VÚ!T36+S36</f>
        <v>0</v>
      </c>
      <c r="U36" s="125">
        <f>+'Inversión 1 financiada'!U36+VÚ!U36+T36</f>
        <v>0</v>
      </c>
      <c r="V36" s="125">
        <f>+'Inversión 1 financiada'!V36+VÚ!V36+U36</f>
        <v>0</v>
      </c>
      <c r="W36" s="125">
        <f>+'Inversión 1 financiada'!W36+VÚ!W36+V36</f>
        <v>0</v>
      </c>
      <c r="X36" s="125">
        <f>+'Inversión 1 financiada'!X36+VÚ!X36+W36</f>
        <v>0</v>
      </c>
      <c r="Y36" s="125">
        <f>+'Inversión 1 financiada'!Y36+VÚ!Y36+X36</f>
        <v>0</v>
      </c>
      <c r="Z36" s="125">
        <f>+'Inversión 1 financiada'!Z36+VÚ!Z36+Y36</f>
        <v>0</v>
      </c>
      <c r="AA36" s="125">
        <f>+'Inversión 1 financiada'!AA36+VÚ!AA36+Z36</f>
        <v>0</v>
      </c>
      <c r="AB36" s="125">
        <f>+'Inversión 1 financiada'!AB36+VÚ!AB36+AA36</f>
        <v>0</v>
      </c>
      <c r="AC36" s="125">
        <f>+'Inversión 1 financiada'!AC36+VÚ!AC36+AB36</f>
        <v>0</v>
      </c>
      <c r="AD36" s="125">
        <f>+'Inversión 1 financiada'!AD36+VÚ!AD36+AC36</f>
        <v>0</v>
      </c>
      <c r="AE36" s="125">
        <f>+'Inversión 1 financiada'!AE36+VÚ!AE36+AD36</f>
        <v>0</v>
      </c>
      <c r="AF36" s="125">
        <f>+'Inversión 1 financiada'!AF36+VÚ!AF36+AE36</f>
        <v>0</v>
      </c>
      <c r="AG36" s="125">
        <f>+'Inversión 1 financiada'!AG36+VÚ!AG36+AF36</f>
        <v>0</v>
      </c>
      <c r="AH36" s="125">
        <f>+'Inversión 1 financiada'!AH36+VÚ!AH36+AG36</f>
        <v>0</v>
      </c>
      <c r="AI36" s="125">
        <f>+'Inversión 1 financiada'!AI36+VÚ!AI36+AH36</f>
        <v>0</v>
      </c>
      <c r="AJ36" s="125">
        <f>+'Inversión 1 financiada'!AJ36+VÚ!AJ36+AI36</f>
        <v>0</v>
      </c>
      <c r="AK36" s="125">
        <f>+'Inversión 1 financiada'!AK36+VÚ!AK36+AJ36</f>
        <v>0</v>
      </c>
      <c r="AL36" s="125">
        <f>+'Inversión 1 financiada'!AL36+VÚ!AL36+AK36</f>
        <v>0</v>
      </c>
      <c r="AM36" s="125">
        <f>+'Inversión 1 financiada'!AM36+VÚ!AM36+AL36</f>
        <v>0</v>
      </c>
      <c r="AN36" s="125">
        <f>+'Inversión 1 financiada'!AN36+VÚ!AN36+AM36</f>
        <v>0</v>
      </c>
      <c r="AO36" s="125">
        <f>+'Inversión 1 financiada'!AO36+VÚ!AO36+AN36</f>
        <v>0</v>
      </c>
      <c r="AP36" s="125">
        <f>+'Inversión 1 financiada'!AP36+VÚ!AP36+AO36</f>
        <v>0</v>
      </c>
      <c r="AQ36" s="125">
        <f>+'Inversión 1 financiada'!AQ36+VÚ!AQ36+AP36</f>
        <v>0</v>
      </c>
      <c r="AR36" s="125">
        <f>+'Inversión 1 financiada'!AR36+VÚ!AR36+AQ36</f>
        <v>0</v>
      </c>
      <c r="AS36" s="125">
        <f>+'Inversión 1 financiada'!AS36+VÚ!AS36+AR36</f>
        <v>0</v>
      </c>
      <c r="AT36" s="125">
        <f>+'Inversión 1 financiada'!AT36+VÚ!AT36+AS36</f>
        <v>0</v>
      </c>
      <c r="AU36" s="125">
        <f>+'Inversión 1 financiada'!AU36+VÚ!AU36+AT36</f>
        <v>0</v>
      </c>
      <c r="AV36" s="125">
        <f>+'Inversión 1 financiada'!AV36+VÚ!AV36+AU36</f>
        <v>0</v>
      </c>
      <c r="AW36" s="125">
        <f>+'Inversión 1 financiada'!AW36+VÚ!AW36+AV36</f>
        <v>0</v>
      </c>
      <c r="AX36" s="125">
        <f>+'Inversión 1 financiada'!AX36+VÚ!AX36+AW36</f>
        <v>0</v>
      </c>
      <c r="AY36" s="125">
        <f>+'Inversión 1 financiada'!AY36+VÚ!AY36+AX36</f>
        <v>0</v>
      </c>
      <c r="AZ36" s="125">
        <f>+'Inversión 1 financiada'!AZ36+VÚ!AZ36+AY36</f>
        <v>0</v>
      </c>
      <c r="BA36" s="125">
        <f>+'Inversión 1 financiada'!BA36+VÚ!BA36+AZ36</f>
        <v>0</v>
      </c>
      <c r="BB36" s="125">
        <f>+'Inversión 1 financiada'!BB36+VÚ!BB36+BA36</f>
        <v>0</v>
      </c>
      <c r="BC36" s="125">
        <f>+'Inversión 1 financiada'!BC36+VÚ!BC36+BB36</f>
        <v>0</v>
      </c>
      <c r="BD36" s="125">
        <f>+'Inversión 1 financiada'!BD36+VÚ!BD36+BC36</f>
        <v>0</v>
      </c>
      <c r="BE36" s="125">
        <f>+'Inversión 1 financiada'!BE36+VÚ!BE36+BD36</f>
        <v>0</v>
      </c>
      <c r="BF36" s="125">
        <f>+'Inversión 1 financiada'!BF36+VÚ!BF36+BE36</f>
        <v>0</v>
      </c>
      <c r="BG36" s="125">
        <f>+'Inversión 1 financiada'!BG36+VÚ!BG36+BF36</f>
        <v>0</v>
      </c>
      <c r="BH36" s="125">
        <f>+'Inversión 1 financiada'!BH36+VÚ!BH36+BG36</f>
        <v>0</v>
      </c>
      <c r="BI36" s="125">
        <f>+'Inversión 1 financiada'!BI36+VÚ!BI36+BH36</f>
        <v>0</v>
      </c>
      <c r="BJ36" s="125">
        <f>+'Inversión 1 financiada'!BJ36+VÚ!BJ36+BI36</f>
        <v>0</v>
      </c>
      <c r="BK36" s="125">
        <f>+'Inversión 1 financiada'!BK36+VÚ!BK36+BJ36</f>
        <v>0</v>
      </c>
      <c r="BL36" s="125">
        <f>+'Inversión 1 financiada'!BL36+VÚ!BL36+BK36</f>
        <v>0</v>
      </c>
      <c r="BM36" s="125">
        <f>+'Inversión 1 financiada'!BM36+VÚ!BM36+BL36</f>
        <v>0</v>
      </c>
      <c r="BN36" s="125">
        <f>+'Inversión 1 financiada'!BN36+VÚ!BN36+BM36</f>
        <v>0</v>
      </c>
      <c r="BO36" s="125">
        <f>+'Inversión 1 financiada'!BO36+VÚ!BO36+BN36</f>
        <v>0</v>
      </c>
      <c r="BP36" s="125">
        <f>+'Inversión 1 financiada'!BP36+VÚ!BP36+BO36</f>
        <v>0</v>
      </c>
      <c r="BQ36" s="125">
        <f>+'Inversión 1 financiada'!BQ36+VÚ!BQ36+BP36</f>
        <v>0</v>
      </c>
      <c r="BR36" s="125">
        <f>+'Inversión 1 financiada'!BR36+VÚ!BR36+BQ36</f>
        <v>0</v>
      </c>
    </row>
    <row r="37" spans="2:70" x14ac:dyDescent="0.25">
      <c r="B37" s="59" t="s">
        <v>307</v>
      </c>
      <c r="C37" s="62" t="str">
        <f>+VLOOKUP(B37,'resumen UCAP'!$A$5:$O$329,2,0)</f>
        <v>Proyector led 400w</v>
      </c>
      <c r="D37" s="63">
        <f>+'Desmonte Infr. financiada'!D37</f>
        <v>400</v>
      </c>
      <c r="E37" s="63" t="str">
        <f>+VLOOKUP(B37,'resumen UCAP'!$A$5:$O$329,3,0)</f>
        <v>Un</v>
      </c>
      <c r="F37" s="64">
        <f>+VLOOKUP(B37,'resumen UCAP'!$A$5:$O$329,15,0)</f>
        <v>2253025</v>
      </c>
      <c r="G37" s="61">
        <v>153</v>
      </c>
      <c r="H37" s="125">
        <f>+'Inversión 1 financiada'!H37+VÚ!H37</f>
        <v>0</v>
      </c>
      <c r="I37" s="125">
        <f>+'Inversión 1 financiada'!I37+VÚ!I37+H37</f>
        <v>0</v>
      </c>
      <c r="J37" s="125">
        <f>+'Inversión 1 financiada'!J37+VÚ!J37+I37</f>
        <v>0</v>
      </c>
      <c r="K37" s="125">
        <f>+'Inversión 1 financiada'!K37+VÚ!K37+J37</f>
        <v>0</v>
      </c>
      <c r="L37" s="125">
        <f>+'Inversión 1 financiada'!L37+VÚ!L37+K37</f>
        <v>0</v>
      </c>
      <c r="M37" s="125">
        <f>+'Inversión 1 financiada'!M37+VÚ!M37+L37</f>
        <v>0</v>
      </c>
      <c r="N37" s="125">
        <f>+'Inversión 1 financiada'!N37+VÚ!N37+M37</f>
        <v>0</v>
      </c>
      <c r="O37" s="125">
        <f>+'Inversión 1 financiada'!O37+VÚ!O37+N37</f>
        <v>0</v>
      </c>
      <c r="P37" s="125">
        <f>+'Inversión 1 financiada'!P37+VÚ!P37+O37</f>
        <v>0</v>
      </c>
      <c r="Q37" s="125">
        <f>+'Inversión 1 financiada'!Q37+VÚ!Q37+P37</f>
        <v>0</v>
      </c>
      <c r="R37" s="125">
        <f>+'Inversión 1 financiada'!R37+VÚ!R37+Q37</f>
        <v>0</v>
      </c>
      <c r="S37" s="125">
        <f>+'Inversión 1 financiada'!S37+VÚ!S37+R37</f>
        <v>0</v>
      </c>
      <c r="T37" s="125">
        <f>+'Inversión 1 financiada'!T37+VÚ!T37+S37</f>
        <v>0</v>
      </c>
      <c r="U37" s="125">
        <f>+'Inversión 1 financiada'!U37+VÚ!U37+T37</f>
        <v>0</v>
      </c>
      <c r="V37" s="125">
        <f>+'Inversión 1 financiada'!V37+VÚ!V37+U37</f>
        <v>0</v>
      </c>
      <c r="W37" s="125">
        <f>+'Inversión 1 financiada'!W37+VÚ!W37+V37</f>
        <v>0</v>
      </c>
      <c r="X37" s="125">
        <f>+'Inversión 1 financiada'!X37+VÚ!X37+W37</f>
        <v>0</v>
      </c>
      <c r="Y37" s="125">
        <f>+'Inversión 1 financiada'!Y37+VÚ!Y37+X37</f>
        <v>0</v>
      </c>
      <c r="Z37" s="125">
        <f>+'Inversión 1 financiada'!Z37+VÚ!Z37+Y37</f>
        <v>0</v>
      </c>
      <c r="AA37" s="125">
        <f>+'Inversión 1 financiada'!AA37+VÚ!AA37+Z37</f>
        <v>0</v>
      </c>
      <c r="AB37" s="125">
        <f>+'Inversión 1 financiada'!AB37+VÚ!AB37+AA37</f>
        <v>0</v>
      </c>
      <c r="AC37" s="125">
        <f>+'Inversión 1 financiada'!AC37+VÚ!AC37+AB37</f>
        <v>0</v>
      </c>
      <c r="AD37" s="125">
        <f>+'Inversión 1 financiada'!AD37+VÚ!AD37+AC37</f>
        <v>0</v>
      </c>
      <c r="AE37" s="125">
        <f>+'Inversión 1 financiada'!AE37+VÚ!AE37+AD37</f>
        <v>0</v>
      </c>
      <c r="AF37" s="125">
        <f>+'Inversión 1 financiada'!AF37+VÚ!AF37+AE37</f>
        <v>0</v>
      </c>
      <c r="AG37" s="125">
        <f>+'Inversión 1 financiada'!AG37+VÚ!AG37+AF37</f>
        <v>0</v>
      </c>
      <c r="AH37" s="125">
        <f>+'Inversión 1 financiada'!AH37+VÚ!AH37+AG37</f>
        <v>0</v>
      </c>
      <c r="AI37" s="125">
        <f>+'Inversión 1 financiada'!AI37+VÚ!AI37+AH37</f>
        <v>0</v>
      </c>
      <c r="AJ37" s="125">
        <f>+'Inversión 1 financiada'!AJ37+VÚ!AJ37+AI37</f>
        <v>0</v>
      </c>
      <c r="AK37" s="125">
        <f>+'Inversión 1 financiada'!AK37+VÚ!AK37+AJ37</f>
        <v>0</v>
      </c>
      <c r="AL37" s="125">
        <f>+'Inversión 1 financiada'!AL37+VÚ!AL37+AK37</f>
        <v>0</v>
      </c>
      <c r="AM37" s="125">
        <f>+'Inversión 1 financiada'!AM37+VÚ!AM37+AL37</f>
        <v>0</v>
      </c>
      <c r="AN37" s="125">
        <f>+'Inversión 1 financiada'!AN37+VÚ!AN37+AM37</f>
        <v>0</v>
      </c>
      <c r="AO37" s="125">
        <f>+'Inversión 1 financiada'!AO37+VÚ!AO37+AN37</f>
        <v>0</v>
      </c>
      <c r="AP37" s="125">
        <f>+'Inversión 1 financiada'!AP37+VÚ!AP37+AO37</f>
        <v>0</v>
      </c>
      <c r="AQ37" s="125">
        <f>+'Inversión 1 financiada'!AQ37+VÚ!AQ37+AP37</f>
        <v>0</v>
      </c>
      <c r="AR37" s="125">
        <f>+'Inversión 1 financiada'!AR37+VÚ!AR37+AQ37</f>
        <v>0</v>
      </c>
      <c r="AS37" s="125">
        <f>+'Inversión 1 financiada'!AS37+VÚ!AS37+AR37</f>
        <v>0</v>
      </c>
      <c r="AT37" s="125">
        <f>+'Inversión 1 financiada'!AT37+VÚ!AT37+AS37</f>
        <v>0</v>
      </c>
      <c r="AU37" s="125">
        <f>+'Inversión 1 financiada'!AU37+VÚ!AU37+AT37</f>
        <v>0</v>
      </c>
      <c r="AV37" s="125">
        <f>+'Inversión 1 financiada'!AV37+VÚ!AV37+AU37</f>
        <v>0</v>
      </c>
      <c r="AW37" s="125">
        <f>+'Inversión 1 financiada'!AW37+VÚ!AW37+AV37</f>
        <v>0</v>
      </c>
      <c r="AX37" s="125">
        <f>+'Inversión 1 financiada'!AX37+VÚ!AX37+AW37</f>
        <v>0</v>
      </c>
      <c r="AY37" s="125">
        <f>+'Inversión 1 financiada'!AY37+VÚ!AY37+AX37</f>
        <v>0</v>
      </c>
      <c r="AZ37" s="125">
        <f>+'Inversión 1 financiada'!AZ37+VÚ!AZ37+AY37</f>
        <v>0</v>
      </c>
      <c r="BA37" s="125">
        <f>+'Inversión 1 financiada'!BA37+VÚ!BA37+AZ37</f>
        <v>0</v>
      </c>
      <c r="BB37" s="125">
        <f>+'Inversión 1 financiada'!BB37+VÚ!BB37+BA37</f>
        <v>0</v>
      </c>
      <c r="BC37" s="125">
        <f>+'Inversión 1 financiada'!BC37+VÚ!BC37+BB37</f>
        <v>0</v>
      </c>
      <c r="BD37" s="125">
        <f>+'Inversión 1 financiada'!BD37+VÚ!BD37+BC37</f>
        <v>0</v>
      </c>
      <c r="BE37" s="125">
        <f>+'Inversión 1 financiada'!BE37+VÚ!BE37+BD37</f>
        <v>0</v>
      </c>
      <c r="BF37" s="125">
        <f>+'Inversión 1 financiada'!BF37+VÚ!BF37+BE37</f>
        <v>0</v>
      </c>
      <c r="BG37" s="125">
        <f>+'Inversión 1 financiada'!BG37+VÚ!BG37+BF37</f>
        <v>0</v>
      </c>
      <c r="BH37" s="125">
        <f>+'Inversión 1 financiada'!BH37+VÚ!BH37+BG37</f>
        <v>0</v>
      </c>
      <c r="BI37" s="125">
        <f>+'Inversión 1 financiada'!BI37+VÚ!BI37+BH37</f>
        <v>0</v>
      </c>
      <c r="BJ37" s="125">
        <f>+'Inversión 1 financiada'!BJ37+VÚ!BJ37+BI37</f>
        <v>0</v>
      </c>
      <c r="BK37" s="125">
        <f>+'Inversión 1 financiada'!BK37+VÚ!BK37+BJ37</f>
        <v>0</v>
      </c>
      <c r="BL37" s="125">
        <f>+'Inversión 1 financiada'!BL37+VÚ!BL37+BK37</f>
        <v>0</v>
      </c>
      <c r="BM37" s="125">
        <f>+'Inversión 1 financiada'!BM37+VÚ!BM37+BL37</f>
        <v>0</v>
      </c>
      <c r="BN37" s="125">
        <f>+'Inversión 1 financiada'!BN37+VÚ!BN37+BM37</f>
        <v>0</v>
      </c>
      <c r="BO37" s="125">
        <f>+'Inversión 1 financiada'!BO37+VÚ!BO37+BN37</f>
        <v>0</v>
      </c>
      <c r="BP37" s="125">
        <f>+'Inversión 1 financiada'!BP37+VÚ!BP37+BO37</f>
        <v>0</v>
      </c>
      <c r="BQ37" s="125">
        <f>+'Inversión 1 financiada'!BQ37+VÚ!BQ37+BP37</f>
        <v>0</v>
      </c>
      <c r="BR37" s="125">
        <f>+'Inversión 1 financiada'!BR37+VÚ!BR37+BQ37</f>
        <v>0</v>
      </c>
    </row>
    <row r="38" spans="2:70" x14ac:dyDescent="0.25">
      <c r="B38" s="59" t="s">
        <v>308</v>
      </c>
      <c r="C38" s="62" t="str">
        <f>+VLOOKUP(B38,'resumen UCAP'!$A$5:$O$329,2,0)</f>
        <v>Bolardo Led 10w</v>
      </c>
      <c r="D38" s="63">
        <f>+'Desmonte Infr. financiada'!D38</f>
        <v>10</v>
      </c>
      <c r="E38" s="63" t="str">
        <f>+VLOOKUP(B38,'resumen UCAP'!$A$5:$O$329,3,0)</f>
        <v>Un</v>
      </c>
      <c r="F38" s="64">
        <f>+VLOOKUP(B38,'resumen UCAP'!$A$5:$O$329,15,0)</f>
        <v>179900</v>
      </c>
      <c r="G38" s="61">
        <v>114</v>
      </c>
      <c r="H38" s="125">
        <f>+'Inversión 1 financiada'!H38+VÚ!H38</f>
        <v>0</v>
      </c>
      <c r="I38" s="125">
        <f>+'Inversión 1 financiada'!I38+VÚ!I38+H38</f>
        <v>0</v>
      </c>
      <c r="J38" s="125">
        <f>+'Inversión 1 financiada'!J38+VÚ!J38+I38</f>
        <v>0</v>
      </c>
      <c r="K38" s="125">
        <f>+'Inversión 1 financiada'!K38+VÚ!K38+J38</f>
        <v>0</v>
      </c>
      <c r="L38" s="125">
        <f>+'Inversión 1 financiada'!L38+VÚ!L38+K38</f>
        <v>0</v>
      </c>
      <c r="M38" s="125">
        <f>+'Inversión 1 financiada'!M38+VÚ!M38+L38</f>
        <v>0</v>
      </c>
      <c r="N38" s="125">
        <f>+'Inversión 1 financiada'!N38+VÚ!N38+M38</f>
        <v>0</v>
      </c>
      <c r="O38" s="125">
        <f>+'Inversión 1 financiada'!O38+VÚ!O38+N38</f>
        <v>0</v>
      </c>
      <c r="P38" s="125">
        <f>+'Inversión 1 financiada'!P38+VÚ!P38+O38</f>
        <v>0</v>
      </c>
      <c r="Q38" s="125">
        <f>+'Inversión 1 financiada'!Q38+VÚ!Q38+P38</f>
        <v>0</v>
      </c>
      <c r="R38" s="125">
        <f>+'Inversión 1 financiada'!R38+VÚ!R38+Q38</f>
        <v>0</v>
      </c>
      <c r="S38" s="125">
        <f>+'Inversión 1 financiada'!S38+VÚ!S38+R38</f>
        <v>0</v>
      </c>
      <c r="T38" s="125">
        <f>+'Inversión 1 financiada'!T38+VÚ!T38+S38</f>
        <v>0</v>
      </c>
      <c r="U38" s="125">
        <f>+'Inversión 1 financiada'!U38+VÚ!U38+T38</f>
        <v>0</v>
      </c>
      <c r="V38" s="125">
        <f>+'Inversión 1 financiada'!V38+VÚ!V38+U38</f>
        <v>0</v>
      </c>
      <c r="W38" s="125">
        <f>+'Inversión 1 financiada'!W38+VÚ!W38+V38</f>
        <v>0</v>
      </c>
      <c r="X38" s="125">
        <f>+'Inversión 1 financiada'!X38+VÚ!X38+W38</f>
        <v>0</v>
      </c>
      <c r="Y38" s="125">
        <f>+'Inversión 1 financiada'!Y38+VÚ!Y38+X38</f>
        <v>0</v>
      </c>
      <c r="Z38" s="125">
        <f>+'Inversión 1 financiada'!Z38+VÚ!Z38+Y38</f>
        <v>0</v>
      </c>
      <c r="AA38" s="125">
        <f>+'Inversión 1 financiada'!AA38+VÚ!AA38+Z38</f>
        <v>0</v>
      </c>
      <c r="AB38" s="125">
        <f>+'Inversión 1 financiada'!AB38+VÚ!AB38+AA38</f>
        <v>0</v>
      </c>
      <c r="AC38" s="125">
        <f>+'Inversión 1 financiada'!AC38+VÚ!AC38+AB38</f>
        <v>0</v>
      </c>
      <c r="AD38" s="125">
        <f>+'Inversión 1 financiada'!AD38+VÚ!AD38+AC38</f>
        <v>0</v>
      </c>
      <c r="AE38" s="125">
        <f>+'Inversión 1 financiada'!AE38+VÚ!AE38+AD38</f>
        <v>0</v>
      </c>
      <c r="AF38" s="125">
        <f>+'Inversión 1 financiada'!AF38+VÚ!AF38+AE38</f>
        <v>0</v>
      </c>
      <c r="AG38" s="125">
        <f>+'Inversión 1 financiada'!AG38+VÚ!AG38+AF38</f>
        <v>0</v>
      </c>
      <c r="AH38" s="125">
        <f>+'Inversión 1 financiada'!AH38+VÚ!AH38+AG38</f>
        <v>0</v>
      </c>
      <c r="AI38" s="125">
        <f>+'Inversión 1 financiada'!AI38+VÚ!AI38+AH38</f>
        <v>0</v>
      </c>
      <c r="AJ38" s="125">
        <f>+'Inversión 1 financiada'!AJ38+VÚ!AJ38+AI38</f>
        <v>0</v>
      </c>
      <c r="AK38" s="125">
        <f>+'Inversión 1 financiada'!AK38+VÚ!AK38+AJ38</f>
        <v>0</v>
      </c>
      <c r="AL38" s="125">
        <f>+'Inversión 1 financiada'!AL38+VÚ!AL38+AK38</f>
        <v>0</v>
      </c>
      <c r="AM38" s="125">
        <f>+'Inversión 1 financiada'!AM38+VÚ!AM38+AL38</f>
        <v>0</v>
      </c>
      <c r="AN38" s="125">
        <f>+'Inversión 1 financiada'!AN38+VÚ!AN38+AM38</f>
        <v>0</v>
      </c>
      <c r="AO38" s="125">
        <f>+'Inversión 1 financiada'!AO38+VÚ!AO38+AN38</f>
        <v>0</v>
      </c>
      <c r="AP38" s="125">
        <f>+'Inversión 1 financiada'!AP38+VÚ!AP38+AO38</f>
        <v>0</v>
      </c>
      <c r="AQ38" s="125">
        <f>+'Inversión 1 financiada'!AQ38+VÚ!AQ38+AP38</f>
        <v>0</v>
      </c>
      <c r="AR38" s="125">
        <f>+'Inversión 1 financiada'!AR38+VÚ!AR38+AQ38</f>
        <v>0</v>
      </c>
      <c r="AS38" s="125">
        <f>+'Inversión 1 financiada'!AS38+VÚ!AS38+AR38</f>
        <v>0</v>
      </c>
      <c r="AT38" s="125">
        <f>+'Inversión 1 financiada'!AT38+VÚ!AT38+AS38</f>
        <v>0</v>
      </c>
      <c r="AU38" s="125">
        <f>+'Inversión 1 financiada'!AU38+VÚ!AU38+AT38</f>
        <v>0</v>
      </c>
      <c r="AV38" s="125">
        <f>+'Inversión 1 financiada'!AV38+VÚ!AV38+AU38</f>
        <v>0</v>
      </c>
      <c r="AW38" s="125">
        <f>+'Inversión 1 financiada'!AW38+VÚ!AW38+AV38</f>
        <v>0</v>
      </c>
      <c r="AX38" s="125">
        <f>+'Inversión 1 financiada'!AX38+VÚ!AX38+AW38</f>
        <v>0</v>
      </c>
      <c r="AY38" s="125">
        <f>+'Inversión 1 financiada'!AY38+VÚ!AY38+AX38</f>
        <v>0</v>
      </c>
      <c r="AZ38" s="125">
        <f>+'Inversión 1 financiada'!AZ38+VÚ!AZ38+AY38</f>
        <v>0</v>
      </c>
      <c r="BA38" s="125">
        <f>+'Inversión 1 financiada'!BA38+VÚ!BA38+AZ38</f>
        <v>0</v>
      </c>
      <c r="BB38" s="125">
        <f>+'Inversión 1 financiada'!BB38+VÚ!BB38+BA38</f>
        <v>0</v>
      </c>
      <c r="BC38" s="125">
        <f>+'Inversión 1 financiada'!BC38+VÚ!BC38+BB38</f>
        <v>0</v>
      </c>
      <c r="BD38" s="125">
        <f>+'Inversión 1 financiada'!BD38+VÚ!BD38+BC38</f>
        <v>0</v>
      </c>
      <c r="BE38" s="125">
        <f>+'Inversión 1 financiada'!BE38+VÚ!BE38+BD38</f>
        <v>0</v>
      </c>
      <c r="BF38" s="125">
        <f>+'Inversión 1 financiada'!BF38+VÚ!BF38+BE38</f>
        <v>0</v>
      </c>
      <c r="BG38" s="125">
        <f>+'Inversión 1 financiada'!BG38+VÚ!BG38+BF38</f>
        <v>0</v>
      </c>
      <c r="BH38" s="125">
        <f>+'Inversión 1 financiada'!BH38+VÚ!BH38+BG38</f>
        <v>0</v>
      </c>
      <c r="BI38" s="125">
        <f>+'Inversión 1 financiada'!BI38+VÚ!BI38+BH38</f>
        <v>0</v>
      </c>
      <c r="BJ38" s="125">
        <f>+'Inversión 1 financiada'!BJ38+VÚ!BJ38+BI38</f>
        <v>0</v>
      </c>
      <c r="BK38" s="125">
        <f>+'Inversión 1 financiada'!BK38+VÚ!BK38+BJ38</f>
        <v>0</v>
      </c>
      <c r="BL38" s="125">
        <f>+'Inversión 1 financiada'!BL38+VÚ!BL38+BK38</f>
        <v>0</v>
      </c>
      <c r="BM38" s="125">
        <f>+'Inversión 1 financiada'!BM38+VÚ!BM38+BL38</f>
        <v>0</v>
      </c>
      <c r="BN38" s="125">
        <f>+'Inversión 1 financiada'!BN38+VÚ!BN38+BM38</f>
        <v>0</v>
      </c>
      <c r="BO38" s="125">
        <f>+'Inversión 1 financiada'!BO38+VÚ!BO38+BN38</f>
        <v>0</v>
      </c>
      <c r="BP38" s="125">
        <f>+'Inversión 1 financiada'!BP38+VÚ!BP38+BO38</f>
        <v>0</v>
      </c>
      <c r="BQ38" s="125">
        <f>+'Inversión 1 financiada'!BQ38+VÚ!BQ38+BP38</f>
        <v>0</v>
      </c>
      <c r="BR38" s="125">
        <f>+'Inversión 1 financiada'!BR38+VÚ!BR38+BQ38</f>
        <v>0</v>
      </c>
    </row>
    <row r="39" spans="2:70" x14ac:dyDescent="0.25">
      <c r="B39" s="59" t="s">
        <v>309</v>
      </c>
      <c r="C39" s="62" t="str">
        <f>+VLOOKUP(B39,'resumen UCAP'!$A$5:$O$329,2,0)</f>
        <v>Ba├▒ador 24w</v>
      </c>
      <c r="D39" s="63">
        <f>+'Desmonte Infr. financiada'!D39</f>
        <v>24</v>
      </c>
      <c r="E39" s="63" t="str">
        <f>+VLOOKUP(B39,'resumen UCAP'!$A$5:$O$329,3,0)</f>
        <v>Un</v>
      </c>
      <c r="F39" s="64">
        <f>+VLOOKUP(B39,'resumen UCAP'!$A$5:$O$329,15,0)</f>
        <v>620000</v>
      </c>
      <c r="G39" s="64">
        <v>12</v>
      </c>
      <c r="H39" s="125">
        <f>+'Inversión 1 financiada'!H39+VÚ!H39</f>
        <v>0</v>
      </c>
      <c r="I39" s="125">
        <f>+'Inversión 1 financiada'!I39+VÚ!I39+H39</f>
        <v>0</v>
      </c>
      <c r="J39" s="125">
        <f>+'Inversión 1 financiada'!J39+VÚ!J39+I39</f>
        <v>0</v>
      </c>
      <c r="K39" s="125">
        <f>+'Inversión 1 financiada'!K39+VÚ!K39+J39</f>
        <v>0</v>
      </c>
      <c r="L39" s="125">
        <f>+'Inversión 1 financiada'!L39+VÚ!L39+K39</f>
        <v>0</v>
      </c>
      <c r="M39" s="125">
        <f>+'Inversión 1 financiada'!M39+VÚ!M39+L39</f>
        <v>0</v>
      </c>
      <c r="N39" s="125">
        <f>+'Inversión 1 financiada'!N39+VÚ!N39+M39</f>
        <v>0</v>
      </c>
      <c r="O39" s="125">
        <f>+'Inversión 1 financiada'!O39+VÚ!O39+N39</f>
        <v>0</v>
      </c>
      <c r="P39" s="125">
        <f>+'Inversión 1 financiada'!P39+VÚ!P39+O39</f>
        <v>0</v>
      </c>
      <c r="Q39" s="125">
        <f>+'Inversión 1 financiada'!Q39+VÚ!Q39+P39</f>
        <v>0</v>
      </c>
      <c r="R39" s="125">
        <f>+'Inversión 1 financiada'!R39+VÚ!R39+Q39</f>
        <v>0</v>
      </c>
      <c r="S39" s="125">
        <f>+'Inversión 1 financiada'!S39+VÚ!S39+R39</f>
        <v>0</v>
      </c>
      <c r="T39" s="125">
        <f>+'Inversión 1 financiada'!T39+VÚ!T39+S39</f>
        <v>0</v>
      </c>
      <c r="U39" s="125">
        <f>+'Inversión 1 financiada'!U39+VÚ!U39+T39</f>
        <v>0</v>
      </c>
      <c r="V39" s="125">
        <f>+'Inversión 1 financiada'!V39+VÚ!V39+U39</f>
        <v>0</v>
      </c>
      <c r="W39" s="125">
        <f>+'Inversión 1 financiada'!W39+VÚ!W39+V39</f>
        <v>0</v>
      </c>
      <c r="X39" s="125">
        <f>+'Inversión 1 financiada'!X39+VÚ!X39+W39</f>
        <v>0</v>
      </c>
      <c r="Y39" s="125">
        <f>+'Inversión 1 financiada'!Y39+VÚ!Y39+X39</f>
        <v>0</v>
      </c>
      <c r="Z39" s="125">
        <f>+'Inversión 1 financiada'!Z39+VÚ!Z39+Y39</f>
        <v>0</v>
      </c>
      <c r="AA39" s="125">
        <f>+'Inversión 1 financiada'!AA39+VÚ!AA39+Z39</f>
        <v>0</v>
      </c>
      <c r="AB39" s="125">
        <f>+'Inversión 1 financiada'!AB39+VÚ!AB39+AA39</f>
        <v>0</v>
      </c>
      <c r="AC39" s="125">
        <f>+'Inversión 1 financiada'!AC39+VÚ!AC39+AB39</f>
        <v>0</v>
      </c>
      <c r="AD39" s="125">
        <f>+'Inversión 1 financiada'!AD39+VÚ!AD39+AC39</f>
        <v>0</v>
      </c>
      <c r="AE39" s="125">
        <f>+'Inversión 1 financiada'!AE39+VÚ!AE39+AD39</f>
        <v>0</v>
      </c>
      <c r="AF39" s="125">
        <f>+'Inversión 1 financiada'!AF39+VÚ!AF39+AE39</f>
        <v>0</v>
      </c>
      <c r="AG39" s="125">
        <f>+'Inversión 1 financiada'!AG39+VÚ!AG39+AF39</f>
        <v>0</v>
      </c>
      <c r="AH39" s="125">
        <f>+'Inversión 1 financiada'!AH39+VÚ!AH39+AG39</f>
        <v>0</v>
      </c>
      <c r="AI39" s="125">
        <f>+'Inversión 1 financiada'!AI39+VÚ!AI39+AH39</f>
        <v>0</v>
      </c>
      <c r="AJ39" s="125">
        <f>+'Inversión 1 financiada'!AJ39+VÚ!AJ39+AI39</f>
        <v>0</v>
      </c>
      <c r="AK39" s="125">
        <f>+'Inversión 1 financiada'!AK39+VÚ!AK39+AJ39</f>
        <v>0</v>
      </c>
      <c r="AL39" s="125">
        <f>+'Inversión 1 financiada'!AL39+VÚ!AL39+AK39</f>
        <v>0</v>
      </c>
      <c r="AM39" s="125">
        <f>+'Inversión 1 financiada'!AM39+VÚ!AM39+AL39</f>
        <v>0</v>
      </c>
      <c r="AN39" s="125">
        <f>+'Inversión 1 financiada'!AN39+VÚ!AN39+AM39</f>
        <v>0</v>
      </c>
      <c r="AO39" s="125">
        <f>+'Inversión 1 financiada'!AO39+VÚ!AO39+AN39</f>
        <v>0</v>
      </c>
      <c r="AP39" s="125">
        <f>+'Inversión 1 financiada'!AP39+VÚ!AP39+AO39</f>
        <v>0</v>
      </c>
      <c r="AQ39" s="125">
        <f>+'Inversión 1 financiada'!AQ39+VÚ!AQ39+AP39</f>
        <v>0</v>
      </c>
      <c r="AR39" s="125">
        <f>+'Inversión 1 financiada'!AR39+VÚ!AR39+AQ39</f>
        <v>0</v>
      </c>
      <c r="AS39" s="125">
        <f>+'Inversión 1 financiada'!AS39+VÚ!AS39+AR39</f>
        <v>0</v>
      </c>
      <c r="AT39" s="125">
        <f>+'Inversión 1 financiada'!AT39+VÚ!AT39+AS39</f>
        <v>0</v>
      </c>
      <c r="AU39" s="125">
        <f>+'Inversión 1 financiada'!AU39+VÚ!AU39+AT39</f>
        <v>0</v>
      </c>
      <c r="AV39" s="125">
        <f>+'Inversión 1 financiada'!AV39+VÚ!AV39+AU39</f>
        <v>0</v>
      </c>
      <c r="AW39" s="125">
        <f>+'Inversión 1 financiada'!AW39+VÚ!AW39+AV39</f>
        <v>0</v>
      </c>
      <c r="AX39" s="125">
        <f>+'Inversión 1 financiada'!AX39+VÚ!AX39+AW39</f>
        <v>0</v>
      </c>
      <c r="AY39" s="125">
        <f>+'Inversión 1 financiada'!AY39+VÚ!AY39+AX39</f>
        <v>0</v>
      </c>
      <c r="AZ39" s="125">
        <f>+'Inversión 1 financiada'!AZ39+VÚ!AZ39+AY39</f>
        <v>0</v>
      </c>
      <c r="BA39" s="125">
        <f>+'Inversión 1 financiada'!BA39+VÚ!BA39+AZ39</f>
        <v>0</v>
      </c>
      <c r="BB39" s="125">
        <f>+'Inversión 1 financiada'!BB39+VÚ!BB39+BA39</f>
        <v>0</v>
      </c>
      <c r="BC39" s="125">
        <f>+'Inversión 1 financiada'!BC39+VÚ!BC39+BB39</f>
        <v>0</v>
      </c>
      <c r="BD39" s="125">
        <f>+'Inversión 1 financiada'!BD39+VÚ!BD39+BC39</f>
        <v>0</v>
      </c>
      <c r="BE39" s="125">
        <f>+'Inversión 1 financiada'!BE39+VÚ!BE39+BD39</f>
        <v>0</v>
      </c>
      <c r="BF39" s="125">
        <f>+'Inversión 1 financiada'!BF39+VÚ!BF39+BE39</f>
        <v>0</v>
      </c>
      <c r="BG39" s="125">
        <f>+'Inversión 1 financiada'!BG39+VÚ!BG39+BF39</f>
        <v>0</v>
      </c>
      <c r="BH39" s="125">
        <f>+'Inversión 1 financiada'!BH39+VÚ!BH39+BG39</f>
        <v>0</v>
      </c>
      <c r="BI39" s="125">
        <f>+'Inversión 1 financiada'!BI39+VÚ!BI39+BH39</f>
        <v>0</v>
      </c>
      <c r="BJ39" s="125">
        <f>+'Inversión 1 financiada'!BJ39+VÚ!BJ39+BI39</f>
        <v>0</v>
      </c>
      <c r="BK39" s="125">
        <f>+'Inversión 1 financiada'!BK39+VÚ!BK39+BJ39</f>
        <v>0</v>
      </c>
      <c r="BL39" s="125">
        <f>+'Inversión 1 financiada'!BL39+VÚ!BL39+BK39</f>
        <v>0</v>
      </c>
      <c r="BM39" s="125">
        <f>+'Inversión 1 financiada'!BM39+VÚ!BM39+BL39</f>
        <v>0</v>
      </c>
      <c r="BN39" s="125">
        <f>+'Inversión 1 financiada'!BN39+VÚ!BN39+BM39</f>
        <v>0</v>
      </c>
      <c r="BO39" s="125">
        <f>+'Inversión 1 financiada'!BO39+VÚ!BO39+BN39</f>
        <v>0</v>
      </c>
      <c r="BP39" s="125">
        <f>+'Inversión 1 financiada'!BP39+VÚ!BP39+BO39</f>
        <v>0</v>
      </c>
      <c r="BQ39" s="125">
        <f>+'Inversión 1 financiada'!BQ39+VÚ!BQ39+BP39</f>
        <v>0</v>
      </c>
      <c r="BR39" s="125">
        <f>+'Inversión 1 financiada'!BR39+VÚ!BR39+BQ39</f>
        <v>0</v>
      </c>
    </row>
    <row r="40" spans="2:70" x14ac:dyDescent="0.25">
      <c r="B40" s="59" t="s">
        <v>310</v>
      </c>
      <c r="C40" s="62" t="str">
        <f>+VLOOKUP(B40,'resumen UCAP'!$A$5:$O$329,2,0)</f>
        <v>Ba├▒ador 36w</v>
      </c>
      <c r="D40" s="63">
        <f>+'Desmonte Infr. financiada'!D40</f>
        <v>36</v>
      </c>
      <c r="E40" s="63" t="str">
        <f>+VLOOKUP(B40,'resumen UCAP'!$A$5:$O$329,3,0)</f>
        <v>Un</v>
      </c>
      <c r="F40" s="64">
        <f>+VLOOKUP(B40,'resumen UCAP'!$A$5:$O$329,15,0)</f>
        <v>720000</v>
      </c>
      <c r="G40" s="64">
        <v>81</v>
      </c>
      <c r="H40" s="125">
        <f>+'Inversión 1 financiada'!H40+VÚ!H40</f>
        <v>0</v>
      </c>
      <c r="I40" s="125">
        <f>+'Inversión 1 financiada'!I40+VÚ!I40+H40</f>
        <v>0</v>
      </c>
      <c r="J40" s="125">
        <f>+'Inversión 1 financiada'!J40+VÚ!J40+I40</f>
        <v>0</v>
      </c>
      <c r="K40" s="125">
        <f>+'Inversión 1 financiada'!K40+VÚ!K40+J40</f>
        <v>0</v>
      </c>
      <c r="L40" s="125">
        <f>+'Inversión 1 financiada'!L40+VÚ!L40+K40</f>
        <v>0</v>
      </c>
      <c r="M40" s="125">
        <f>+'Inversión 1 financiada'!M40+VÚ!M40+L40</f>
        <v>0</v>
      </c>
      <c r="N40" s="125">
        <f>+'Inversión 1 financiada'!N40+VÚ!N40+M40</f>
        <v>0</v>
      </c>
      <c r="O40" s="125">
        <f>+'Inversión 1 financiada'!O40+VÚ!O40+N40</f>
        <v>0</v>
      </c>
      <c r="P40" s="125">
        <f>+'Inversión 1 financiada'!P40+VÚ!P40+O40</f>
        <v>0</v>
      </c>
      <c r="Q40" s="125">
        <f>+'Inversión 1 financiada'!Q40+VÚ!Q40+P40</f>
        <v>0</v>
      </c>
      <c r="R40" s="125">
        <f>+'Inversión 1 financiada'!R40+VÚ!R40+Q40</f>
        <v>0</v>
      </c>
      <c r="S40" s="125">
        <f>+'Inversión 1 financiada'!S40+VÚ!S40+R40</f>
        <v>0</v>
      </c>
      <c r="T40" s="125">
        <f>+'Inversión 1 financiada'!T40+VÚ!T40+S40</f>
        <v>0</v>
      </c>
      <c r="U40" s="125">
        <f>+'Inversión 1 financiada'!U40+VÚ!U40+T40</f>
        <v>0</v>
      </c>
      <c r="V40" s="125">
        <f>+'Inversión 1 financiada'!V40+VÚ!V40+U40</f>
        <v>0</v>
      </c>
      <c r="W40" s="125">
        <f>+'Inversión 1 financiada'!W40+VÚ!W40+V40</f>
        <v>0</v>
      </c>
      <c r="X40" s="125">
        <f>+'Inversión 1 financiada'!X40+VÚ!X40+W40</f>
        <v>0</v>
      </c>
      <c r="Y40" s="125">
        <f>+'Inversión 1 financiada'!Y40+VÚ!Y40+X40</f>
        <v>0</v>
      </c>
      <c r="Z40" s="125">
        <f>+'Inversión 1 financiada'!Z40+VÚ!Z40+Y40</f>
        <v>0</v>
      </c>
      <c r="AA40" s="125">
        <f>+'Inversión 1 financiada'!AA40+VÚ!AA40+Z40</f>
        <v>0</v>
      </c>
      <c r="AB40" s="125">
        <f>+'Inversión 1 financiada'!AB40+VÚ!AB40+AA40</f>
        <v>0</v>
      </c>
      <c r="AC40" s="125">
        <f>+'Inversión 1 financiada'!AC40+VÚ!AC40+AB40</f>
        <v>0</v>
      </c>
      <c r="AD40" s="125">
        <f>+'Inversión 1 financiada'!AD40+VÚ!AD40+AC40</f>
        <v>0</v>
      </c>
      <c r="AE40" s="125">
        <f>+'Inversión 1 financiada'!AE40+VÚ!AE40+AD40</f>
        <v>0</v>
      </c>
      <c r="AF40" s="125">
        <f>+'Inversión 1 financiada'!AF40+VÚ!AF40+AE40</f>
        <v>0</v>
      </c>
      <c r="AG40" s="125">
        <f>+'Inversión 1 financiada'!AG40+VÚ!AG40+AF40</f>
        <v>0</v>
      </c>
      <c r="AH40" s="125">
        <f>+'Inversión 1 financiada'!AH40+VÚ!AH40+AG40</f>
        <v>0</v>
      </c>
      <c r="AI40" s="125">
        <f>+'Inversión 1 financiada'!AI40+VÚ!AI40+AH40</f>
        <v>0</v>
      </c>
      <c r="AJ40" s="125">
        <f>+'Inversión 1 financiada'!AJ40+VÚ!AJ40+AI40</f>
        <v>0</v>
      </c>
      <c r="AK40" s="125">
        <f>+'Inversión 1 financiada'!AK40+VÚ!AK40+AJ40</f>
        <v>0</v>
      </c>
      <c r="AL40" s="125">
        <f>+'Inversión 1 financiada'!AL40+VÚ!AL40+AK40</f>
        <v>0</v>
      </c>
      <c r="AM40" s="125">
        <f>+'Inversión 1 financiada'!AM40+VÚ!AM40+AL40</f>
        <v>0</v>
      </c>
      <c r="AN40" s="125">
        <f>+'Inversión 1 financiada'!AN40+VÚ!AN40+AM40</f>
        <v>0</v>
      </c>
      <c r="AO40" s="125">
        <f>+'Inversión 1 financiada'!AO40+VÚ!AO40+AN40</f>
        <v>0</v>
      </c>
      <c r="AP40" s="125">
        <f>+'Inversión 1 financiada'!AP40+VÚ!AP40+AO40</f>
        <v>0</v>
      </c>
      <c r="AQ40" s="125">
        <f>+'Inversión 1 financiada'!AQ40+VÚ!AQ40+AP40</f>
        <v>0</v>
      </c>
      <c r="AR40" s="125">
        <f>+'Inversión 1 financiada'!AR40+VÚ!AR40+AQ40</f>
        <v>0</v>
      </c>
      <c r="AS40" s="125">
        <f>+'Inversión 1 financiada'!AS40+VÚ!AS40+AR40</f>
        <v>0</v>
      </c>
      <c r="AT40" s="125">
        <f>+'Inversión 1 financiada'!AT40+VÚ!AT40+AS40</f>
        <v>0</v>
      </c>
      <c r="AU40" s="125">
        <f>+'Inversión 1 financiada'!AU40+VÚ!AU40+AT40</f>
        <v>0</v>
      </c>
      <c r="AV40" s="125">
        <f>+'Inversión 1 financiada'!AV40+VÚ!AV40+AU40</f>
        <v>0</v>
      </c>
      <c r="AW40" s="125">
        <f>+'Inversión 1 financiada'!AW40+VÚ!AW40+AV40</f>
        <v>0</v>
      </c>
      <c r="AX40" s="125">
        <f>+'Inversión 1 financiada'!AX40+VÚ!AX40+AW40</f>
        <v>0</v>
      </c>
      <c r="AY40" s="125">
        <f>+'Inversión 1 financiada'!AY40+VÚ!AY40+AX40</f>
        <v>0</v>
      </c>
      <c r="AZ40" s="125">
        <f>+'Inversión 1 financiada'!AZ40+VÚ!AZ40+AY40</f>
        <v>0</v>
      </c>
      <c r="BA40" s="125">
        <f>+'Inversión 1 financiada'!BA40+VÚ!BA40+AZ40</f>
        <v>0</v>
      </c>
      <c r="BB40" s="125">
        <f>+'Inversión 1 financiada'!BB40+VÚ!BB40+BA40</f>
        <v>0</v>
      </c>
      <c r="BC40" s="125">
        <f>+'Inversión 1 financiada'!BC40+VÚ!BC40+BB40</f>
        <v>0</v>
      </c>
      <c r="BD40" s="125">
        <f>+'Inversión 1 financiada'!BD40+VÚ!BD40+BC40</f>
        <v>0</v>
      </c>
      <c r="BE40" s="125">
        <f>+'Inversión 1 financiada'!BE40+VÚ!BE40+BD40</f>
        <v>0</v>
      </c>
      <c r="BF40" s="125">
        <f>+'Inversión 1 financiada'!BF40+VÚ!BF40+BE40</f>
        <v>0</v>
      </c>
      <c r="BG40" s="125">
        <f>+'Inversión 1 financiada'!BG40+VÚ!BG40+BF40</f>
        <v>0</v>
      </c>
      <c r="BH40" s="125">
        <f>+'Inversión 1 financiada'!BH40+VÚ!BH40+BG40</f>
        <v>0</v>
      </c>
      <c r="BI40" s="125">
        <f>+'Inversión 1 financiada'!BI40+VÚ!BI40+BH40</f>
        <v>0</v>
      </c>
      <c r="BJ40" s="125">
        <f>+'Inversión 1 financiada'!BJ40+VÚ!BJ40+BI40</f>
        <v>0</v>
      </c>
      <c r="BK40" s="125">
        <f>+'Inversión 1 financiada'!BK40+VÚ!BK40+BJ40</f>
        <v>0</v>
      </c>
      <c r="BL40" s="125">
        <f>+'Inversión 1 financiada'!BL40+VÚ!BL40+BK40</f>
        <v>0</v>
      </c>
      <c r="BM40" s="125">
        <f>+'Inversión 1 financiada'!BM40+VÚ!BM40+BL40</f>
        <v>0</v>
      </c>
      <c r="BN40" s="125">
        <f>+'Inversión 1 financiada'!BN40+VÚ!BN40+BM40</f>
        <v>0</v>
      </c>
      <c r="BO40" s="125">
        <f>+'Inversión 1 financiada'!BO40+VÚ!BO40+BN40</f>
        <v>0</v>
      </c>
      <c r="BP40" s="125">
        <f>+'Inversión 1 financiada'!BP40+VÚ!BP40+BO40</f>
        <v>0</v>
      </c>
      <c r="BQ40" s="125">
        <f>+'Inversión 1 financiada'!BQ40+VÚ!BQ40+BP40</f>
        <v>0</v>
      </c>
      <c r="BR40" s="125">
        <f>+'Inversión 1 financiada'!BR40+VÚ!BR40+BQ40</f>
        <v>0</v>
      </c>
    </row>
    <row r="41" spans="2:70" x14ac:dyDescent="0.25">
      <c r="B41" s="59" t="s">
        <v>311</v>
      </c>
      <c r="C41" s="62" t="str">
        <f>+VLOOKUP(B41,'resumen UCAP'!$A$5:$O$329,2,0)</f>
        <v>Luminaria led 80w</v>
      </c>
      <c r="D41" s="63">
        <f>+'Desmonte Infr. financiada'!D41</f>
        <v>80</v>
      </c>
      <c r="E41" s="63" t="str">
        <f>+VLOOKUP(B41,'resumen UCAP'!$A$5:$O$329,3,0)</f>
        <v>Un</v>
      </c>
      <c r="F41" s="64">
        <f>+VLOOKUP(B41,'resumen UCAP'!$A$5:$O$329,15,0)</f>
        <v>572938</v>
      </c>
      <c r="G41" s="61">
        <v>54</v>
      </c>
      <c r="H41" s="125">
        <f>+'Inversión 1 financiada'!H41+VÚ!H41</f>
        <v>0</v>
      </c>
      <c r="I41" s="125">
        <f>+'Inversión 1 financiada'!I41+VÚ!I41+H41</f>
        <v>0</v>
      </c>
      <c r="J41" s="125">
        <f>+'Inversión 1 financiada'!J41+VÚ!J41+I41</f>
        <v>0</v>
      </c>
      <c r="K41" s="125">
        <f>+'Inversión 1 financiada'!K41+VÚ!K41+J41</f>
        <v>0</v>
      </c>
      <c r="L41" s="125">
        <f>+'Inversión 1 financiada'!L41+VÚ!L41+K41</f>
        <v>0</v>
      </c>
      <c r="M41" s="125">
        <f>+'Inversión 1 financiada'!M41+VÚ!M41+L41</f>
        <v>0</v>
      </c>
      <c r="N41" s="125">
        <f>+'Inversión 1 financiada'!N41+VÚ!N41+M41</f>
        <v>0</v>
      </c>
      <c r="O41" s="125">
        <f>+'Inversión 1 financiada'!O41+VÚ!O41+N41</f>
        <v>0</v>
      </c>
      <c r="P41" s="125">
        <f>+'Inversión 1 financiada'!P41+VÚ!P41+O41</f>
        <v>0</v>
      </c>
      <c r="Q41" s="125">
        <f>+'Inversión 1 financiada'!Q41+VÚ!Q41+P41</f>
        <v>0</v>
      </c>
      <c r="R41" s="125">
        <f>+'Inversión 1 financiada'!R41+VÚ!R41+Q41</f>
        <v>0</v>
      </c>
      <c r="S41" s="125">
        <f>+'Inversión 1 financiada'!S41+VÚ!S41+R41</f>
        <v>0</v>
      </c>
      <c r="T41" s="125">
        <f>+'Inversión 1 financiada'!T41+VÚ!T41+S41</f>
        <v>0</v>
      </c>
      <c r="U41" s="125">
        <f>+'Inversión 1 financiada'!U41+VÚ!U41+T41</f>
        <v>0</v>
      </c>
      <c r="V41" s="125">
        <f>+'Inversión 1 financiada'!V41+VÚ!V41+U41</f>
        <v>0</v>
      </c>
      <c r="W41" s="125">
        <f>+'Inversión 1 financiada'!W41+VÚ!W41+V41</f>
        <v>0</v>
      </c>
      <c r="X41" s="125">
        <f>+'Inversión 1 financiada'!X41+VÚ!X41+W41</f>
        <v>0</v>
      </c>
      <c r="Y41" s="125">
        <f>+'Inversión 1 financiada'!Y41+VÚ!Y41+X41</f>
        <v>0</v>
      </c>
      <c r="Z41" s="125">
        <f>+'Inversión 1 financiada'!Z41+VÚ!Z41+Y41</f>
        <v>0</v>
      </c>
      <c r="AA41" s="125">
        <f>+'Inversión 1 financiada'!AA41+VÚ!AA41+Z41</f>
        <v>0</v>
      </c>
      <c r="AB41" s="125">
        <f>+'Inversión 1 financiada'!AB41+VÚ!AB41+AA41</f>
        <v>0</v>
      </c>
      <c r="AC41" s="125">
        <f>+'Inversión 1 financiada'!AC41+VÚ!AC41+AB41</f>
        <v>0</v>
      </c>
      <c r="AD41" s="125">
        <f>+'Inversión 1 financiada'!AD41+VÚ!AD41+AC41</f>
        <v>0</v>
      </c>
      <c r="AE41" s="125">
        <f>+'Inversión 1 financiada'!AE41+VÚ!AE41+AD41</f>
        <v>0</v>
      </c>
      <c r="AF41" s="125">
        <f>+'Inversión 1 financiada'!AF41+VÚ!AF41+AE41</f>
        <v>0</v>
      </c>
      <c r="AG41" s="125">
        <f>+'Inversión 1 financiada'!AG41+VÚ!AG41+AF41</f>
        <v>0</v>
      </c>
      <c r="AH41" s="125">
        <f>+'Inversión 1 financiada'!AH41+VÚ!AH41+AG41</f>
        <v>0</v>
      </c>
      <c r="AI41" s="125">
        <f>+'Inversión 1 financiada'!AI41+VÚ!AI41+AH41</f>
        <v>0</v>
      </c>
      <c r="AJ41" s="125">
        <f>+'Inversión 1 financiada'!AJ41+VÚ!AJ41+AI41</f>
        <v>0</v>
      </c>
      <c r="AK41" s="125">
        <f>+'Inversión 1 financiada'!AK41+VÚ!AK41+AJ41</f>
        <v>0</v>
      </c>
      <c r="AL41" s="125">
        <f>+'Inversión 1 financiada'!AL41+VÚ!AL41+AK41</f>
        <v>0</v>
      </c>
      <c r="AM41" s="125">
        <f>+'Inversión 1 financiada'!AM41+VÚ!AM41+AL41</f>
        <v>0</v>
      </c>
      <c r="AN41" s="125">
        <f>+'Inversión 1 financiada'!AN41+VÚ!AN41+AM41</f>
        <v>0</v>
      </c>
      <c r="AO41" s="125">
        <f>+'Inversión 1 financiada'!AO41+VÚ!AO41+AN41</f>
        <v>0</v>
      </c>
      <c r="AP41" s="125">
        <f>+'Inversión 1 financiada'!AP41+VÚ!AP41+AO41</f>
        <v>0</v>
      </c>
      <c r="AQ41" s="125">
        <f>+'Inversión 1 financiada'!AQ41+VÚ!AQ41+AP41</f>
        <v>0</v>
      </c>
      <c r="AR41" s="125">
        <f>+'Inversión 1 financiada'!AR41+VÚ!AR41+AQ41</f>
        <v>0</v>
      </c>
      <c r="AS41" s="125">
        <f>+'Inversión 1 financiada'!AS41+VÚ!AS41+AR41</f>
        <v>0</v>
      </c>
      <c r="AT41" s="125">
        <f>+'Inversión 1 financiada'!AT41+VÚ!AT41+AS41</f>
        <v>0</v>
      </c>
      <c r="AU41" s="125">
        <f>+'Inversión 1 financiada'!AU41+VÚ!AU41+AT41</f>
        <v>0</v>
      </c>
      <c r="AV41" s="125">
        <f>+'Inversión 1 financiada'!AV41+VÚ!AV41+AU41</f>
        <v>0</v>
      </c>
      <c r="AW41" s="125">
        <f>+'Inversión 1 financiada'!AW41+VÚ!AW41+AV41</f>
        <v>0</v>
      </c>
      <c r="AX41" s="125">
        <f>+'Inversión 1 financiada'!AX41+VÚ!AX41+AW41</f>
        <v>0</v>
      </c>
      <c r="AY41" s="125">
        <f>+'Inversión 1 financiada'!AY41+VÚ!AY41+AX41</f>
        <v>0</v>
      </c>
      <c r="AZ41" s="125">
        <f>+'Inversión 1 financiada'!AZ41+VÚ!AZ41+AY41</f>
        <v>0</v>
      </c>
      <c r="BA41" s="125">
        <f>+'Inversión 1 financiada'!BA41+VÚ!BA41+AZ41</f>
        <v>0</v>
      </c>
      <c r="BB41" s="125">
        <f>+'Inversión 1 financiada'!BB41+VÚ!BB41+BA41</f>
        <v>0</v>
      </c>
      <c r="BC41" s="125">
        <f>+'Inversión 1 financiada'!BC41+VÚ!BC41+BB41</f>
        <v>0</v>
      </c>
      <c r="BD41" s="125">
        <f>+'Inversión 1 financiada'!BD41+VÚ!BD41+BC41</f>
        <v>0</v>
      </c>
      <c r="BE41" s="125">
        <f>+'Inversión 1 financiada'!BE41+VÚ!BE41+BD41</f>
        <v>0</v>
      </c>
      <c r="BF41" s="125">
        <f>+'Inversión 1 financiada'!BF41+VÚ!BF41+BE41</f>
        <v>0</v>
      </c>
      <c r="BG41" s="125">
        <f>+'Inversión 1 financiada'!BG41+VÚ!BG41+BF41</f>
        <v>0</v>
      </c>
      <c r="BH41" s="125">
        <f>+'Inversión 1 financiada'!BH41+VÚ!BH41+BG41</f>
        <v>0</v>
      </c>
      <c r="BI41" s="125">
        <f>+'Inversión 1 financiada'!BI41+VÚ!BI41+BH41</f>
        <v>0</v>
      </c>
      <c r="BJ41" s="125">
        <f>+'Inversión 1 financiada'!BJ41+VÚ!BJ41+BI41</f>
        <v>0</v>
      </c>
      <c r="BK41" s="125">
        <f>+'Inversión 1 financiada'!BK41+VÚ!BK41+BJ41</f>
        <v>0</v>
      </c>
      <c r="BL41" s="125">
        <f>+'Inversión 1 financiada'!BL41+VÚ!BL41+BK41</f>
        <v>0</v>
      </c>
      <c r="BM41" s="125">
        <f>+'Inversión 1 financiada'!BM41+VÚ!BM41+BL41</f>
        <v>0</v>
      </c>
      <c r="BN41" s="125">
        <f>+'Inversión 1 financiada'!BN41+VÚ!BN41+BM41</f>
        <v>0</v>
      </c>
      <c r="BO41" s="125">
        <f>+'Inversión 1 financiada'!BO41+VÚ!BO41+BN41</f>
        <v>0</v>
      </c>
      <c r="BP41" s="125">
        <f>+'Inversión 1 financiada'!BP41+VÚ!BP41+BO41</f>
        <v>0</v>
      </c>
      <c r="BQ41" s="125">
        <f>+'Inversión 1 financiada'!BQ41+VÚ!BQ41+BP41</f>
        <v>0</v>
      </c>
      <c r="BR41" s="125">
        <f>+'Inversión 1 financiada'!BR41+VÚ!BR41+BQ41</f>
        <v>0</v>
      </c>
    </row>
    <row r="42" spans="2:70" x14ac:dyDescent="0.25">
      <c r="B42" s="59" t="s">
        <v>312</v>
      </c>
      <c r="C42" s="62" t="str">
        <f>+VLOOKUP(B42,'resumen UCAP'!$A$5:$O$329,2,0)</f>
        <v>Proyector Led 30w</v>
      </c>
      <c r="D42" s="63">
        <f>+'Desmonte Infr. financiada'!D42</f>
        <v>30</v>
      </c>
      <c r="E42" s="63" t="str">
        <f>+VLOOKUP(B42,'resumen UCAP'!$A$5:$O$329,3,0)</f>
        <v>Un</v>
      </c>
      <c r="F42" s="64">
        <f>+VLOOKUP(B42,'resumen UCAP'!$A$5:$O$329,15,0)</f>
        <v>154677</v>
      </c>
      <c r="G42" s="61">
        <v>1</v>
      </c>
      <c r="H42" s="125">
        <f>+'Inversión 1 financiada'!H42+VÚ!H42</f>
        <v>0</v>
      </c>
      <c r="I42" s="125">
        <f>+'Inversión 1 financiada'!I42+VÚ!I42+H42</f>
        <v>0</v>
      </c>
      <c r="J42" s="125">
        <f>+'Inversión 1 financiada'!J42+VÚ!J42+I42</f>
        <v>0</v>
      </c>
      <c r="K42" s="125">
        <f>+'Inversión 1 financiada'!K42+VÚ!K42+J42</f>
        <v>0</v>
      </c>
      <c r="L42" s="125">
        <f>+'Inversión 1 financiada'!L42+VÚ!L42+K42</f>
        <v>0</v>
      </c>
      <c r="M42" s="125">
        <f>+'Inversión 1 financiada'!M42+VÚ!M42+L42</f>
        <v>0</v>
      </c>
      <c r="N42" s="125">
        <f>+'Inversión 1 financiada'!N42+VÚ!N42+M42</f>
        <v>0</v>
      </c>
      <c r="O42" s="125">
        <f>+'Inversión 1 financiada'!O42+VÚ!O42+N42</f>
        <v>0</v>
      </c>
      <c r="P42" s="125">
        <f>+'Inversión 1 financiada'!P42+VÚ!P42+O42</f>
        <v>0</v>
      </c>
      <c r="Q42" s="125">
        <f>+'Inversión 1 financiada'!Q42+VÚ!Q42+P42</f>
        <v>0</v>
      </c>
      <c r="R42" s="125">
        <f>+'Inversión 1 financiada'!R42+VÚ!R42+Q42</f>
        <v>0</v>
      </c>
      <c r="S42" s="125">
        <f>+'Inversión 1 financiada'!S42+VÚ!S42+R42</f>
        <v>0</v>
      </c>
      <c r="T42" s="125">
        <f>+'Inversión 1 financiada'!T42+VÚ!T42+S42</f>
        <v>0</v>
      </c>
      <c r="U42" s="125">
        <f>+'Inversión 1 financiada'!U42+VÚ!U42+T42</f>
        <v>0</v>
      </c>
      <c r="V42" s="125">
        <f>+'Inversión 1 financiada'!V42+VÚ!V42+U42</f>
        <v>0</v>
      </c>
      <c r="W42" s="125">
        <f>+'Inversión 1 financiada'!W42+VÚ!W42+V42</f>
        <v>0</v>
      </c>
      <c r="X42" s="125">
        <f>+'Inversión 1 financiada'!X42+VÚ!X42+W42</f>
        <v>0</v>
      </c>
      <c r="Y42" s="125">
        <f>+'Inversión 1 financiada'!Y42+VÚ!Y42+X42</f>
        <v>0</v>
      </c>
      <c r="Z42" s="125">
        <f>+'Inversión 1 financiada'!Z42+VÚ!Z42+Y42</f>
        <v>0</v>
      </c>
      <c r="AA42" s="125">
        <f>+'Inversión 1 financiada'!AA42+VÚ!AA42+Z42</f>
        <v>0</v>
      </c>
      <c r="AB42" s="125">
        <f>+'Inversión 1 financiada'!AB42+VÚ!AB42+AA42</f>
        <v>0</v>
      </c>
      <c r="AC42" s="125">
        <f>+'Inversión 1 financiada'!AC42+VÚ!AC42+AB42</f>
        <v>0</v>
      </c>
      <c r="AD42" s="125">
        <f>+'Inversión 1 financiada'!AD42+VÚ!AD42+AC42</f>
        <v>0</v>
      </c>
      <c r="AE42" s="125">
        <f>+'Inversión 1 financiada'!AE42+VÚ!AE42+AD42</f>
        <v>0</v>
      </c>
      <c r="AF42" s="125">
        <f>+'Inversión 1 financiada'!AF42+VÚ!AF42+AE42</f>
        <v>0</v>
      </c>
      <c r="AG42" s="125">
        <f>+'Inversión 1 financiada'!AG42+VÚ!AG42+AF42</f>
        <v>0</v>
      </c>
      <c r="AH42" s="125">
        <f>+'Inversión 1 financiada'!AH42+VÚ!AH42+AG42</f>
        <v>0</v>
      </c>
      <c r="AI42" s="125">
        <f>+'Inversión 1 financiada'!AI42+VÚ!AI42+AH42</f>
        <v>0</v>
      </c>
      <c r="AJ42" s="125">
        <f>+'Inversión 1 financiada'!AJ42+VÚ!AJ42+AI42</f>
        <v>0</v>
      </c>
      <c r="AK42" s="125">
        <f>+'Inversión 1 financiada'!AK42+VÚ!AK42+AJ42</f>
        <v>0</v>
      </c>
      <c r="AL42" s="125">
        <f>+'Inversión 1 financiada'!AL42+VÚ!AL42+AK42</f>
        <v>0</v>
      </c>
      <c r="AM42" s="125">
        <f>+'Inversión 1 financiada'!AM42+VÚ!AM42+AL42</f>
        <v>0</v>
      </c>
      <c r="AN42" s="125">
        <f>+'Inversión 1 financiada'!AN42+VÚ!AN42+AM42</f>
        <v>0</v>
      </c>
      <c r="AO42" s="125">
        <f>+'Inversión 1 financiada'!AO42+VÚ!AO42+AN42</f>
        <v>0</v>
      </c>
      <c r="AP42" s="125">
        <f>+'Inversión 1 financiada'!AP42+VÚ!AP42+AO42</f>
        <v>0</v>
      </c>
      <c r="AQ42" s="125">
        <f>+'Inversión 1 financiada'!AQ42+VÚ!AQ42+AP42</f>
        <v>0</v>
      </c>
      <c r="AR42" s="125">
        <f>+'Inversión 1 financiada'!AR42+VÚ!AR42+AQ42</f>
        <v>0</v>
      </c>
      <c r="AS42" s="125">
        <f>+'Inversión 1 financiada'!AS42+VÚ!AS42+AR42</f>
        <v>0</v>
      </c>
      <c r="AT42" s="125">
        <f>+'Inversión 1 financiada'!AT42+VÚ!AT42+AS42</f>
        <v>0</v>
      </c>
      <c r="AU42" s="125">
        <f>+'Inversión 1 financiada'!AU42+VÚ!AU42+AT42</f>
        <v>0</v>
      </c>
      <c r="AV42" s="125">
        <f>+'Inversión 1 financiada'!AV42+VÚ!AV42+AU42</f>
        <v>0</v>
      </c>
      <c r="AW42" s="125">
        <f>+'Inversión 1 financiada'!AW42+VÚ!AW42+AV42</f>
        <v>0</v>
      </c>
      <c r="AX42" s="125">
        <f>+'Inversión 1 financiada'!AX42+VÚ!AX42+AW42</f>
        <v>0</v>
      </c>
      <c r="AY42" s="125">
        <f>+'Inversión 1 financiada'!AY42+VÚ!AY42+AX42</f>
        <v>0</v>
      </c>
      <c r="AZ42" s="125">
        <f>+'Inversión 1 financiada'!AZ42+VÚ!AZ42+AY42</f>
        <v>0</v>
      </c>
      <c r="BA42" s="125">
        <f>+'Inversión 1 financiada'!BA42+VÚ!BA42+AZ42</f>
        <v>0</v>
      </c>
      <c r="BB42" s="125">
        <f>+'Inversión 1 financiada'!BB42+VÚ!BB42+BA42</f>
        <v>0</v>
      </c>
      <c r="BC42" s="125">
        <f>+'Inversión 1 financiada'!BC42+VÚ!BC42+BB42</f>
        <v>0</v>
      </c>
      <c r="BD42" s="125">
        <f>+'Inversión 1 financiada'!BD42+VÚ!BD42+BC42</f>
        <v>0</v>
      </c>
      <c r="BE42" s="125">
        <f>+'Inversión 1 financiada'!BE42+VÚ!BE42+BD42</f>
        <v>0</v>
      </c>
      <c r="BF42" s="125">
        <f>+'Inversión 1 financiada'!BF42+VÚ!BF42+BE42</f>
        <v>0</v>
      </c>
      <c r="BG42" s="125">
        <f>+'Inversión 1 financiada'!BG42+VÚ!BG42+BF42</f>
        <v>0</v>
      </c>
      <c r="BH42" s="125">
        <f>+'Inversión 1 financiada'!BH42+VÚ!BH42+BG42</f>
        <v>0</v>
      </c>
      <c r="BI42" s="125">
        <f>+'Inversión 1 financiada'!BI42+VÚ!BI42+BH42</f>
        <v>0</v>
      </c>
      <c r="BJ42" s="125">
        <f>+'Inversión 1 financiada'!BJ42+VÚ!BJ42+BI42</f>
        <v>0</v>
      </c>
      <c r="BK42" s="125">
        <f>+'Inversión 1 financiada'!BK42+VÚ!BK42+BJ42</f>
        <v>0</v>
      </c>
      <c r="BL42" s="125">
        <f>+'Inversión 1 financiada'!BL42+VÚ!BL42+BK42</f>
        <v>0</v>
      </c>
      <c r="BM42" s="125">
        <f>+'Inversión 1 financiada'!BM42+VÚ!BM42+BL42</f>
        <v>0</v>
      </c>
      <c r="BN42" s="125">
        <f>+'Inversión 1 financiada'!BN42+VÚ!BN42+BM42</f>
        <v>0</v>
      </c>
      <c r="BO42" s="125">
        <f>+'Inversión 1 financiada'!BO42+VÚ!BO42+BN42</f>
        <v>0</v>
      </c>
      <c r="BP42" s="125">
        <f>+'Inversión 1 financiada'!BP42+VÚ!BP42+BO42</f>
        <v>0</v>
      </c>
      <c r="BQ42" s="125">
        <f>+'Inversión 1 financiada'!BQ42+VÚ!BQ42+BP42</f>
        <v>0</v>
      </c>
      <c r="BR42" s="125">
        <f>+'Inversión 1 financiada'!BR42+VÚ!BR42+BQ42</f>
        <v>0</v>
      </c>
    </row>
    <row r="43" spans="2:70" x14ac:dyDescent="0.25">
      <c r="B43" s="59" t="s">
        <v>313</v>
      </c>
      <c r="C43" s="62" t="str">
        <f>+VLOOKUP(B43,'resumen UCAP'!$A$5:$O$329,2,0)</f>
        <v>Proyector Led 20w</v>
      </c>
      <c r="D43" s="63">
        <f>+'Desmonte Infr. financiada'!D43</f>
        <v>20</v>
      </c>
      <c r="E43" s="63" t="str">
        <f>+VLOOKUP(B43,'resumen UCAP'!$A$5:$O$329,3,0)</f>
        <v>Un</v>
      </c>
      <c r="F43" s="64">
        <f>+VLOOKUP(B43,'resumen UCAP'!$A$5:$O$329,15,0)</f>
        <v>154677</v>
      </c>
      <c r="G43" s="61">
        <v>9</v>
      </c>
      <c r="H43" s="125">
        <f>+'Inversión 1 financiada'!H43+VÚ!H43</f>
        <v>0</v>
      </c>
      <c r="I43" s="125">
        <f>+'Inversión 1 financiada'!I43+VÚ!I43+H43</f>
        <v>0</v>
      </c>
      <c r="J43" s="125">
        <f>+'Inversión 1 financiada'!J43+VÚ!J43+I43</f>
        <v>0</v>
      </c>
      <c r="K43" s="125">
        <f>+'Inversión 1 financiada'!K43+VÚ!K43+J43</f>
        <v>0</v>
      </c>
      <c r="L43" s="125">
        <f>+'Inversión 1 financiada'!L43+VÚ!L43+K43</f>
        <v>0</v>
      </c>
      <c r="M43" s="125">
        <f>+'Inversión 1 financiada'!M43+VÚ!M43+L43</f>
        <v>0</v>
      </c>
      <c r="N43" s="125">
        <f>+'Inversión 1 financiada'!N43+VÚ!N43+M43</f>
        <v>0</v>
      </c>
      <c r="O43" s="125">
        <f>+'Inversión 1 financiada'!O43+VÚ!O43+N43</f>
        <v>0</v>
      </c>
      <c r="P43" s="125">
        <f>+'Inversión 1 financiada'!P43+VÚ!P43+O43</f>
        <v>0</v>
      </c>
      <c r="Q43" s="125">
        <f>+'Inversión 1 financiada'!Q43+VÚ!Q43+P43</f>
        <v>0</v>
      </c>
      <c r="R43" s="125">
        <f>+'Inversión 1 financiada'!R43+VÚ!R43+Q43</f>
        <v>0</v>
      </c>
      <c r="S43" s="125">
        <f>+'Inversión 1 financiada'!S43+VÚ!S43+R43</f>
        <v>0</v>
      </c>
      <c r="T43" s="125">
        <f>+'Inversión 1 financiada'!T43+VÚ!T43+S43</f>
        <v>0</v>
      </c>
      <c r="U43" s="125">
        <f>+'Inversión 1 financiada'!U43+VÚ!U43+T43</f>
        <v>0</v>
      </c>
      <c r="V43" s="125">
        <f>+'Inversión 1 financiada'!V43+VÚ!V43+U43</f>
        <v>0</v>
      </c>
      <c r="W43" s="125">
        <f>+'Inversión 1 financiada'!W43+VÚ!W43+V43</f>
        <v>0</v>
      </c>
      <c r="X43" s="125">
        <f>+'Inversión 1 financiada'!X43+VÚ!X43+W43</f>
        <v>0</v>
      </c>
      <c r="Y43" s="125">
        <f>+'Inversión 1 financiada'!Y43+VÚ!Y43+X43</f>
        <v>0</v>
      </c>
      <c r="Z43" s="125">
        <f>+'Inversión 1 financiada'!Z43+VÚ!Z43+Y43</f>
        <v>0</v>
      </c>
      <c r="AA43" s="125">
        <f>+'Inversión 1 financiada'!AA43+VÚ!AA43+Z43</f>
        <v>0</v>
      </c>
      <c r="AB43" s="125">
        <f>+'Inversión 1 financiada'!AB43+VÚ!AB43+AA43</f>
        <v>0</v>
      </c>
      <c r="AC43" s="125">
        <f>+'Inversión 1 financiada'!AC43+VÚ!AC43+AB43</f>
        <v>0</v>
      </c>
      <c r="AD43" s="125">
        <f>+'Inversión 1 financiada'!AD43+VÚ!AD43+AC43</f>
        <v>0</v>
      </c>
      <c r="AE43" s="125">
        <f>+'Inversión 1 financiada'!AE43+VÚ!AE43+AD43</f>
        <v>0</v>
      </c>
      <c r="AF43" s="125">
        <f>+'Inversión 1 financiada'!AF43+VÚ!AF43+AE43</f>
        <v>0</v>
      </c>
      <c r="AG43" s="125">
        <f>+'Inversión 1 financiada'!AG43+VÚ!AG43+AF43</f>
        <v>0</v>
      </c>
      <c r="AH43" s="125">
        <f>+'Inversión 1 financiada'!AH43+VÚ!AH43+AG43</f>
        <v>0</v>
      </c>
      <c r="AI43" s="125">
        <f>+'Inversión 1 financiada'!AI43+VÚ!AI43+AH43</f>
        <v>0</v>
      </c>
      <c r="AJ43" s="125">
        <f>+'Inversión 1 financiada'!AJ43+VÚ!AJ43+AI43</f>
        <v>0</v>
      </c>
      <c r="AK43" s="125">
        <f>+'Inversión 1 financiada'!AK43+VÚ!AK43+AJ43</f>
        <v>0</v>
      </c>
      <c r="AL43" s="125">
        <f>+'Inversión 1 financiada'!AL43+VÚ!AL43+AK43</f>
        <v>0</v>
      </c>
      <c r="AM43" s="125">
        <f>+'Inversión 1 financiada'!AM43+VÚ!AM43+AL43</f>
        <v>0</v>
      </c>
      <c r="AN43" s="125">
        <f>+'Inversión 1 financiada'!AN43+VÚ!AN43+AM43</f>
        <v>0</v>
      </c>
      <c r="AO43" s="125">
        <f>+'Inversión 1 financiada'!AO43+VÚ!AO43+AN43</f>
        <v>0</v>
      </c>
      <c r="AP43" s="125">
        <f>+'Inversión 1 financiada'!AP43+VÚ!AP43+AO43</f>
        <v>0</v>
      </c>
      <c r="AQ43" s="125">
        <f>+'Inversión 1 financiada'!AQ43+VÚ!AQ43+AP43</f>
        <v>0</v>
      </c>
      <c r="AR43" s="125">
        <f>+'Inversión 1 financiada'!AR43+VÚ!AR43+AQ43</f>
        <v>0</v>
      </c>
      <c r="AS43" s="125">
        <f>+'Inversión 1 financiada'!AS43+VÚ!AS43+AR43</f>
        <v>0</v>
      </c>
      <c r="AT43" s="125">
        <f>+'Inversión 1 financiada'!AT43+VÚ!AT43+AS43</f>
        <v>0</v>
      </c>
      <c r="AU43" s="125">
        <f>+'Inversión 1 financiada'!AU43+VÚ!AU43+AT43</f>
        <v>0</v>
      </c>
      <c r="AV43" s="125">
        <f>+'Inversión 1 financiada'!AV43+VÚ!AV43+AU43</f>
        <v>0</v>
      </c>
      <c r="AW43" s="125">
        <f>+'Inversión 1 financiada'!AW43+VÚ!AW43+AV43</f>
        <v>0</v>
      </c>
      <c r="AX43" s="125">
        <f>+'Inversión 1 financiada'!AX43+VÚ!AX43+AW43</f>
        <v>0</v>
      </c>
      <c r="AY43" s="125">
        <f>+'Inversión 1 financiada'!AY43+VÚ!AY43+AX43</f>
        <v>0</v>
      </c>
      <c r="AZ43" s="125">
        <f>+'Inversión 1 financiada'!AZ43+VÚ!AZ43+AY43</f>
        <v>0</v>
      </c>
      <c r="BA43" s="125">
        <f>+'Inversión 1 financiada'!BA43+VÚ!BA43+AZ43</f>
        <v>0</v>
      </c>
      <c r="BB43" s="125">
        <f>+'Inversión 1 financiada'!BB43+VÚ!BB43+BA43</f>
        <v>0</v>
      </c>
      <c r="BC43" s="125">
        <f>+'Inversión 1 financiada'!BC43+VÚ!BC43+BB43</f>
        <v>0</v>
      </c>
      <c r="BD43" s="125">
        <f>+'Inversión 1 financiada'!BD43+VÚ!BD43+BC43</f>
        <v>0</v>
      </c>
      <c r="BE43" s="125">
        <f>+'Inversión 1 financiada'!BE43+VÚ!BE43+BD43</f>
        <v>0</v>
      </c>
      <c r="BF43" s="125">
        <f>+'Inversión 1 financiada'!BF43+VÚ!BF43+BE43</f>
        <v>0</v>
      </c>
      <c r="BG43" s="125">
        <f>+'Inversión 1 financiada'!BG43+VÚ!BG43+BF43</f>
        <v>0</v>
      </c>
      <c r="BH43" s="125">
        <f>+'Inversión 1 financiada'!BH43+VÚ!BH43+BG43</f>
        <v>0</v>
      </c>
      <c r="BI43" s="125">
        <f>+'Inversión 1 financiada'!BI43+VÚ!BI43+BH43</f>
        <v>0</v>
      </c>
      <c r="BJ43" s="125">
        <f>+'Inversión 1 financiada'!BJ43+VÚ!BJ43+BI43</f>
        <v>0</v>
      </c>
      <c r="BK43" s="125">
        <f>+'Inversión 1 financiada'!BK43+VÚ!BK43+BJ43</f>
        <v>0</v>
      </c>
      <c r="BL43" s="125">
        <f>+'Inversión 1 financiada'!BL43+VÚ!BL43+BK43</f>
        <v>0</v>
      </c>
      <c r="BM43" s="125">
        <f>+'Inversión 1 financiada'!BM43+VÚ!BM43+BL43</f>
        <v>0</v>
      </c>
      <c r="BN43" s="125">
        <f>+'Inversión 1 financiada'!BN43+VÚ!BN43+BM43</f>
        <v>0</v>
      </c>
      <c r="BO43" s="125">
        <f>+'Inversión 1 financiada'!BO43+VÚ!BO43+BN43</f>
        <v>0</v>
      </c>
      <c r="BP43" s="125">
        <f>+'Inversión 1 financiada'!BP43+VÚ!BP43+BO43</f>
        <v>0</v>
      </c>
      <c r="BQ43" s="125">
        <f>+'Inversión 1 financiada'!BQ43+VÚ!BQ43+BP43</f>
        <v>0</v>
      </c>
      <c r="BR43" s="125">
        <f>+'Inversión 1 financiada'!BR43+VÚ!BR43+BQ43</f>
        <v>0</v>
      </c>
    </row>
    <row r="44" spans="2:70" x14ac:dyDescent="0.25">
      <c r="B44" s="59" t="s">
        <v>314</v>
      </c>
      <c r="C44" s="62" t="str">
        <f>+VLOOKUP(B44,'resumen UCAP'!$A$5:$O$329,2,0)</f>
        <v>LUMINARIA NA 250W NUEVA</v>
      </c>
      <c r="D44" s="63">
        <f>+'Desmonte Infr. financiada'!D44</f>
        <v>279</v>
      </c>
      <c r="E44" s="63" t="str">
        <f>+VLOOKUP(B44,'resumen UCAP'!$A$5:$O$329,3,0)</f>
        <v>Un</v>
      </c>
      <c r="F44" s="64">
        <f>+VLOOKUP(B44,'resumen UCAP'!$A$5:$O$329,15,0)</f>
        <v>390288</v>
      </c>
      <c r="G44" s="123">
        <v>137</v>
      </c>
      <c r="H44" s="125">
        <f>+'Inversión 1 financiada'!H44+VÚ!H44</f>
        <v>0</v>
      </c>
      <c r="I44" s="125">
        <f>+'Inversión 1 financiada'!I44+VÚ!I44+H44</f>
        <v>0</v>
      </c>
      <c r="J44" s="125">
        <f>+'Inversión 1 financiada'!J44+VÚ!J44+I44</f>
        <v>0</v>
      </c>
      <c r="K44" s="125">
        <f>+'Inversión 1 financiada'!K44+VÚ!K44+J44</f>
        <v>0</v>
      </c>
      <c r="L44" s="125">
        <f>+'Inversión 1 financiada'!L44+VÚ!L44+K44</f>
        <v>0</v>
      </c>
      <c r="M44" s="125">
        <f>+'Inversión 1 financiada'!M44+VÚ!M44+L44</f>
        <v>0</v>
      </c>
      <c r="N44" s="125">
        <f>+'Inversión 1 financiada'!N44+VÚ!N44+M44</f>
        <v>0</v>
      </c>
      <c r="O44" s="125">
        <f>+'Inversión 1 financiada'!O44+VÚ!O44+N44</f>
        <v>0</v>
      </c>
      <c r="P44" s="125">
        <f>+'Inversión 1 financiada'!P44+VÚ!P44+O44</f>
        <v>0</v>
      </c>
      <c r="Q44" s="125">
        <f>+'Inversión 1 financiada'!Q44+VÚ!Q44+P44</f>
        <v>0</v>
      </c>
      <c r="R44" s="125">
        <f>+'Inversión 1 financiada'!R44+VÚ!R44+Q44</f>
        <v>0</v>
      </c>
      <c r="S44" s="125">
        <f>+'Inversión 1 financiada'!S44+VÚ!S44+R44</f>
        <v>0</v>
      </c>
      <c r="T44" s="125">
        <f>+'Inversión 1 financiada'!T44+VÚ!T44+S44</f>
        <v>0</v>
      </c>
      <c r="U44" s="125">
        <f>+'Inversión 1 financiada'!U44+VÚ!U44+T44</f>
        <v>0</v>
      </c>
      <c r="V44" s="125">
        <f>+'Inversión 1 financiada'!V44+VÚ!V44+U44</f>
        <v>0</v>
      </c>
      <c r="W44" s="125">
        <f>+'Inversión 1 financiada'!W44+VÚ!W44+V44</f>
        <v>0</v>
      </c>
      <c r="X44" s="125">
        <f>+'Inversión 1 financiada'!X44+VÚ!X44+W44</f>
        <v>0</v>
      </c>
      <c r="Y44" s="125">
        <f>+'Inversión 1 financiada'!Y44+VÚ!Y44+X44</f>
        <v>0</v>
      </c>
      <c r="Z44" s="125">
        <f>+'Inversión 1 financiada'!Z44+VÚ!Z44+Y44</f>
        <v>0</v>
      </c>
      <c r="AA44" s="125">
        <f>+'Inversión 1 financiada'!AA44+VÚ!AA44+Z44</f>
        <v>0</v>
      </c>
      <c r="AB44" s="125">
        <f>+'Inversión 1 financiada'!AB44+VÚ!AB44+AA44</f>
        <v>0</v>
      </c>
      <c r="AC44" s="125">
        <f>+'Inversión 1 financiada'!AC44+VÚ!AC44+AB44</f>
        <v>0</v>
      </c>
      <c r="AD44" s="125">
        <f>+'Inversión 1 financiada'!AD44+VÚ!AD44+AC44</f>
        <v>0</v>
      </c>
      <c r="AE44" s="125">
        <f>+'Inversión 1 financiada'!AE44+VÚ!AE44+AD44</f>
        <v>0</v>
      </c>
      <c r="AF44" s="125">
        <f>+'Inversión 1 financiada'!AF44+VÚ!AF44+AE44</f>
        <v>0</v>
      </c>
      <c r="AG44" s="125">
        <f>+'Inversión 1 financiada'!AG44+VÚ!AG44+AF44</f>
        <v>0</v>
      </c>
      <c r="AH44" s="125">
        <f>+'Inversión 1 financiada'!AH44+VÚ!AH44+AG44</f>
        <v>0</v>
      </c>
      <c r="AI44" s="125">
        <f>+'Inversión 1 financiada'!AI44+VÚ!AI44+AH44</f>
        <v>0</v>
      </c>
      <c r="AJ44" s="125">
        <f>+'Inversión 1 financiada'!AJ44+VÚ!AJ44+AI44</f>
        <v>0</v>
      </c>
      <c r="AK44" s="125">
        <f>+'Inversión 1 financiada'!AK44+VÚ!AK44+AJ44</f>
        <v>0</v>
      </c>
      <c r="AL44" s="125">
        <f>+'Inversión 1 financiada'!AL44+VÚ!AL44+AK44</f>
        <v>0</v>
      </c>
      <c r="AM44" s="125">
        <f>+'Inversión 1 financiada'!AM44+VÚ!AM44+AL44</f>
        <v>0</v>
      </c>
      <c r="AN44" s="125">
        <f>+'Inversión 1 financiada'!AN44+VÚ!AN44+AM44</f>
        <v>0</v>
      </c>
      <c r="AO44" s="125">
        <f>+'Inversión 1 financiada'!AO44+VÚ!AO44+AN44</f>
        <v>0</v>
      </c>
      <c r="AP44" s="125">
        <f>+'Inversión 1 financiada'!AP44+VÚ!AP44+AO44</f>
        <v>0</v>
      </c>
      <c r="AQ44" s="125">
        <f>+'Inversión 1 financiada'!AQ44+VÚ!AQ44+AP44</f>
        <v>0</v>
      </c>
      <c r="AR44" s="125">
        <f>+'Inversión 1 financiada'!AR44+VÚ!AR44+AQ44</f>
        <v>0</v>
      </c>
      <c r="AS44" s="125">
        <f>+'Inversión 1 financiada'!AS44+VÚ!AS44+AR44</f>
        <v>0</v>
      </c>
      <c r="AT44" s="125">
        <f>+'Inversión 1 financiada'!AT44+VÚ!AT44+AS44</f>
        <v>0</v>
      </c>
      <c r="AU44" s="125">
        <f>+'Inversión 1 financiada'!AU44+VÚ!AU44+AT44</f>
        <v>0</v>
      </c>
      <c r="AV44" s="125">
        <f>+'Inversión 1 financiada'!AV44+VÚ!AV44+AU44</f>
        <v>0</v>
      </c>
      <c r="AW44" s="125">
        <f>+'Inversión 1 financiada'!AW44+VÚ!AW44+AV44</f>
        <v>0</v>
      </c>
      <c r="AX44" s="125">
        <f>+'Inversión 1 financiada'!AX44+VÚ!AX44+AW44</f>
        <v>0</v>
      </c>
      <c r="AY44" s="125">
        <f>+'Inversión 1 financiada'!AY44+VÚ!AY44+AX44</f>
        <v>0</v>
      </c>
      <c r="AZ44" s="125">
        <f>+'Inversión 1 financiada'!AZ44+VÚ!AZ44+AY44</f>
        <v>0</v>
      </c>
      <c r="BA44" s="125">
        <f>+'Inversión 1 financiada'!BA44+VÚ!BA44+AZ44</f>
        <v>0</v>
      </c>
      <c r="BB44" s="125">
        <f>+'Inversión 1 financiada'!BB44+VÚ!BB44+BA44</f>
        <v>0</v>
      </c>
      <c r="BC44" s="125">
        <f>+'Inversión 1 financiada'!BC44+VÚ!BC44+BB44</f>
        <v>0</v>
      </c>
      <c r="BD44" s="125">
        <f>+'Inversión 1 financiada'!BD44+VÚ!BD44+BC44</f>
        <v>0</v>
      </c>
      <c r="BE44" s="125">
        <f>+'Inversión 1 financiada'!BE44+VÚ!BE44+BD44</f>
        <v>0</v>
      </c>
      <c r="BF44" s="125">
        <f>+'Inversión 1 financiada'!BF44+VÚ!BF44+BE44</f>
        <v>0</v>
      </c>
      <c r="BG44" s="125">
        <f>+'Inversión 1 financiada'!BG44+VÚ!BG44+BF44</f>
        <v>0</v>
      </c>
      <c r="BH44" s="125">
        <f>+'Inversión 1 financiada'!BH44+VÚ!BH44+BG44</f>
        <v>0</v>
      </c>
      <c r="BI44" s="125">
        <f>+'Inversión 1 financiada'!BI44+VÚ!BI44+BH44</f>
        <v>0</v>
      </c>
      <c r="BJ44" s="125">
        <f>+'Inversión 1 financiada'!BJ44+VÚ!BJ44+BI44</f>
        <v>0</v>
      </c>
      <c r="BK44" s="125">
        <f>+'Inversión 1 financiada'!BK44+VÚ!BK44+BJ44</f>
        <v>0</v>
      </c>
      <c r="BL44" s="125">
        <f>+'Inversión 1 financiada'!BL44+VÚ!BL44+BK44</f>
        <v>0</v>
      </c>
      <c r="BM44" s="125">
        <f>+'Inversión 1 financiada'!BM44+VÚ!BM44+BL44</f>
        <v>0</v>
      </c>
      <c r="BN44" s="125">
        <f>+'Inversión 1 financiada'!BN44+VÚ!BN44+BM44</f>
        <v>0</v>
      </c>
      <c r="BO44" s="125">
        <f>+'Inversión 1 financiada'!BO44+VÚ!BO44+BN44</f>
        <v>0</v>
      </c>
      <c r="BP44" s="125">
        <f>+'Inversión 1 financiada'!BP44+VÚ!BP44+BO44</f>
        <v>0</v>
      </c>
      <c r="BQ44" s="125">
        <f>+'Inversión 1 financiada'!BQ44+VÚ!BQ44+BP44</f>
        <v>0</v>
      </c>
      <c r="BR44" s="125">
        <f>+'Inversión 1 financiada'!BR44+VÚ!BR44+BQ44</f>
        <v>0</v>
      </c>
    </row>
    <row r="45" spans="2:70" x14ac:dyDescent="0.25">
      <c r="B45" s="59" t="s">
        <v>315</v>
      </c>
      <c r="C45" s="62" t="str">
        <f>+VLOOKUP(B45,'resumen UCAP'!$A$5:$O$329,2,0)</f>
        <v>LUMINARIA NA 400W SEGUNDA</v>
      </c>
      <c r="D45" s="63">
        <f>+'Desmonte Infr. financiada'!D45</f>
        <v>440</v>
      </c>
      <c r="E45" s="63" t="str">
        <f>+VLOOKUP(B45,'resumen UCAP'!$A$5:$O$329,3,0)</f>
        <v>Un</v>
      </c>
      <c r="F45" s="64">
        <f>+VLOOKUP(B45,'resumen UCAP'!$A$5:$O$329,15,0)</f>
        <v>509142</v>
      </c>
      <c r="G45" s="123">
        <v>2</v>
      </c>
      <c r="H45" s="125">
        <f>+'Inversión 1 financiada'!H45+VÚ!H45</f>
        <v>0</v>
      </c>
      <c r="I45" s="125">
        <f>+'Inversión 1 financiada'!I45+VÚ!I45+H45</f>
        <v>0</v>
      </c>
      <c r="J45" s="125">
        <f>+'Inversión 1 financiada'!J45+VÚ!J45+I45</f>
        <v>0</v>
      </c>
      <c r="K45" s="125">
        <f>+'Inversión 1 financiada'!K45+VÚ!K45+J45</f>
        <v>0</v>
      </c>
      <c r="L45" s="125">
        <f>+'Inversión 1 financiada'!L45+VÚ!L45+K45</f>
        <v>0</v>
      </c>
      <c r="M45" s="125">
        <f>+'Inversión 1 financiada'!M45+VÚ!M45+L45</f>
        <v>0</v>
      </c>
      <c r="N45" s="125">
        <f>+'Inversión 1 financiada'!N45+VÚ!N45+M45</f>
        <v>0</v>
      </c>
      <c r="O45" s="125">
        <f>+'Inversión 1 financiada'!O45+VÚ!O45+N45</f>
        <v>0</v>
      </c>
      <c r="P45" s="125">
        <f>+'Inversión 1 financiada'!P45+VÚ!P45+O45</f>
        <v>0</v>
      </c>
      <c r="Q45" s="125">
        <f>+'Inversión 1 financiada'!Q45+VÚ!Q45+P45</f>
        <v>0</v>
      </c>
      <c r="R45" s="125">
        <f>+'Inversión 1 financiada'!R45+VÚ!R45+Q45</f>
        <v>0</v>
      </c>
      <c r="S45" s="125">
        <f>+'Inversión 1 financiada'!S45+VÚ!S45+R45</f>
        <v>0</v>
      </c>
      <c r="T45" s="125">
        <f>+'Inversión 1 financiada'!T45+VÚ!T45+S45</f>
        <v>0</v>
      </c>
      <c r="U45" s="125">
        <f>+'Inversión 1 financiada'!U45+VÚ!U45+T45</f>
        <v>0</v>
      </c>
      <c r="V45" s="125">
        <f>+'Inversión 1 financiada'!V45+VÚ!V45+U45</f>
        <v>0</v>
      </c>
      <c r="W45" s="125">
        <f>+'Inversión 1 financiada'!W45+VÚ!W45+V45</f>
        <v>0</v>
      </c>
      <c r="X45" s="125">
        <f>+'Inversión 1 financiada'!X45+VÚ!X45+W45</f>
        <v>0</v>
      </c>
      <c r="Y45" s="125">
        <f>+'Inversión 1 financiada'!Y45+VÚ!Y45+X45</f>
        <v>0</v>
      </c>
      <c r="Z45" s="125">
        <f>+'Inversión 1 financiada'!Z45+VÚ!Z45+Y45</f>
        <v>0</v>
      </c>
      <c r="AA45" s="125">
        <f>+'Inversión 1 financiada'!AA45+VÚ!AA45+Z45</f>
        <v>0</v>
      </c>
      <c r="AB45" s="125">
        <f>+'Inversión 1 financiada'!AB45+VÚ!AB45+AA45</f>
        <v>0</v>
      </c>
      <c r="AC45" s="125">
        <f>+'Inversión 1 financiada'!AC45+VÚ!AC45+AB45</f>
        <v>0</v>
      </c>
      <c r="AD45" s="125">
        <f>+'Inversión 1 financiada'!AD45+VÚ!AD45+AC45</f>
        <v>0</v>
      </c>
      <c r="AE45" s="125">
        <f>+'Inversión 1 financiada'!AE45+VÚ!AE45+AD45</f>
        <v>0</v>
      </c>
      <c r="AF45" s="125">
        <f>+'Inversión 1 financiada'!AF45+VÚ!AF45+AE45</f>
        <v>0</v>
      </c>
      <c r="AG45" s="125">
        <f>+'Inversión 1 financiada'!AG45+VÚ!AG45+AF45</f>
        <v>0</v>
      </c>
      <c r="AH45" s="125">
        <f>+'Inversión 1 financiada'!AH45+VÚ!AH45+AG45</f>
        <v>0</v>
      </c>
      <c r="AI45" s="125">
        <f>+'Inversión 1 financiada'!AI45+VÚ!AI45+AH45</f>
        <v>0</v>
      </c>
      <c r="AJ45" s="125">
        <f>+'Inversión 1 financiada'!AJ45+VÚ!AJ45+AI45</f>
        <v>0</v>
      </c>
      <c r="AK45" s="125">
        <f>+'Inversión 1 financiada'!AK45+VÚ!AK45+AJ45</f>
        <v>0</v>
      </c>
      <c r="AL45" s="125">
        <f>+'Inversión 1 financiada'!AL45+VÚ!AL45+AK45</f>
        <v>0</v>
      </c>
      <c r="AM45" s="125">
        <f>+'Inversión 1 financiada'!AM45+VÚ!AM45+AL45</f>
        <v>0</v>
      </c>
      <c r="AN45" s="125">
        <f>+'Inversión 1 financiada'!AN45+VÚ!AN45+AM45</f>
        <v>0</v>
      </c>
      <c r="AO45" s="125">
        <f>+'Inversión 1 financiada'!AO45+VÚ!AO45+AN45</f>
        <v>0</v>
      </c>
      <c r="AP45" s="125">
        <f>+'Inversión 1 financiada'!AP45+VÚ!AP45+AO45</f>
        <v>0</v>
      </c>
      <c r="AQ45" s="125">
        <f>+'Inversión 1 financiada'!AQ45+VÚ!AQ45+AP45</f>
        <v>0</v>
      </c>
      <c r="AR45" s="125">
        <f>+'Inversión 1 financiada'!AR45+VÚ!AR45+AQ45</f>
        <v>0</v>
      </c>
      <c r="AS45" s="125">
        <f>+'Inversión 1 financiada'!AS45+VÚ!AS45+AR45</f>
        <v>0</v>
      </c>
      <c r="AT45" s="125">
        <f>+'Inversión 1 financiada'!AT45+VÚ!AT45+AS45</f>
        <v>0</v>
      </c>
      <c r="AU45" s="125">
        <f>+'Inversión 1 financiada'!AU45+VÚ!AU45+AT45</f>
        <v>0</v>
      </c>
      <c r="AV45" s="125">
        <f>+'Inversión 1 financiada'!AV45+VÚ!AV45+AU45</f>
        <v>0</v>
      </c>
      <c r="AW45" s="125">
        <f>+'Inversión 1 financiada'!AW45+VÚ!AW45+AV45</f>
        <v>0</v>
      </c>
      <c r="AX45" s="125">
        <f>+'Inversión 1 financiada'!AX45+VÚ!AX45+AW45</f>
        <v>0</v>
      </c>
      <c r="AY45" s="125">
        <f>+'Inversión 1 financiada'!AY45+VÚ!AY45+AX45</f>
        <v>0</v>
      </c>
      <c r="AZ45" s="125">
        <f>+'Inversión 1 financiada'!AZ45+VÚ!AZ45+AY45</f>
        <v>0</v>
      </c>
      <c r="BA45" s="125">
        <f>+'Inversión 1 financiada'!BA45+VÚ!BA45+AZ45</f>
        <v>0</v>
      </c>
      <c r="BB45" s="125">
        <f>+'Inversión 1 financiada'!BB45+VÚ!BB45+BA45</f>
        <v>0</v>
      </c>
      <c r="BC45" s="125">
        <f>+'Inversión 1 financiada'!BC45+VÚ!BC45+BB45</f>
        <v>0</v>
      </c>
      <c r="BD45" s="125">
        <f>+'Inversión 1 financiada'!BD45+VÚ!BD45+BC45</f>
        <v>0</v>
      </c>
      <c r="BE45" s="125">
        <f>+'Inversión 1 financiada'!BE45+VÚ!BE45+BD45</f>
        <v>0</v>
      </c>
      <c r="BF45" s="125">
        <f>+'Inversión 1 financiada'!BF45+VÚ!BF45+BE45</f>
        <v>0</v>
      </c>
      <c r="BG45" s="125">
        <f>+'Inversión 1 financiada'!BG45+VÚ!BG45+BF45</f>
        <v>0</v>
      </c>
      <c r="BH45" s="125">
        <f>+'Inversión 1 financiada'!BH45+VÚ!BH45+BG45</f>
        <v>0</v>
      </c>
      <c r="BI45" s="125">
        <f>+'Inversión 1 financiada'!BI45+VÚ!BI45+BH45</f>
        <v>0</v>
      </c>
      <c r="BJ45" s="125">
        <f>+'Inversión 1 financiada'!BJ45+VÚ!BJ45+BI45</f>
        <v>0</v>
      </c>
      <c r="BK45" s="125">
        <f>+'Inversión 1 financiada'!BK45+VÚ!BK45+BJ45</f>
        <v>0</v>
      </c>
      <c r="BL45" s="125">
        <f>+'Inversión 1 financiada'!BL45+VÚ!BL45+BK45</f>
        <v>0</v>
      </c>
      <c r="BM45" s="125">
        <f>+'Inversión 1 financiada'!BM45+VÚ!BM45+BL45</f>
        <v>0</v>
      </c>
      <c r="BN45" s="125">
        <f>+'Inversión 1 financiada'!BN45+VÚ!BN45+BM45</f>
        <v>0</v>
      </c>
      <c r="BO45" s="125">
        <f>+'Inversión 1 financiada'!BO45+VÚ!BO45+BN45</f>
        <v>0</v>
      </c>
      <c r="BP45" s="125">
        <f>+'Inversión 1 financiada'!BP45+VÚ!BP45+BO45</f>
        <v>0</v>
      </c>
      <c r="BQ45" s="125">
        <f>+'Inversión 1 financiada'!BQ45+VÚ!BQ45+BP45</f>
        <v>0</v>
      </c>
      <c r="BR45" s="125">
        <f>+'Inversión 1 financiada'!BR45+VÚ!BR45+BQ45</f>
        <v>0</v>
      </c>
    </row>
    <row r="46" spans="2:70" x14ac:dyDescent="0.25">
      <c r="B46" s="59" t="s">
        <v>316</v>
      </c>
      <c r="C46" s="62" t="str">
        <f>+VLOOKUP(B46,'resumen UCAP'!$A$5:$O$329,2,0)</f>
        <v>PROYECTOR MH DE 400W SEGUNDA</v>
      </c>
      <c r="D46" s="63">
        <f>+'Desmonte Infr. financiada'!D46</f>
        <v>440</v>
      </c>
      <c r="E46" s="63" t="str">
        <f>+VLOOKUP(B46,'resumen UCAP'!$A$5:$O$329,3,0)</f>
        <v>Un</v>
      </c>
      <c r="F46" s="64">
        <f>+VLOOKUP(B46,'resumen UCAP'!$A$5:$O$329,15,0)</f>
        <v>509142</v>
      </c>
      <c r="G46" s="124">
        <v>1</v>
      </c>
      <c r="H46" s="125">
        <f>+'Inversión 1 financiada'!H46+VÚ!H46</f>
        <v>0</v>
      </c>
      <c r="I46" s="125">
        <f>+'Inversión 1 financiada'!I46+VÚ!I46+H46</f>
        <v>0</v>
      </c>
      <c r="J46" s="125">
        <f>+'Inversión 1 financiada'!J46+VÚ!J46+I46</f>
        <v>0</v>
      </c>
      <c r="K46" s="125">
        <f>+'Inversión 1 financiada'!K46+VÚ!K46+J46</f>
        <v>0</v>
      </c>
      <c r="L46" s="125">
        <f>+'Inversión 1 financiada'!L46+VÚ!L46+K46</f>
        <v>0</v>
      </c>
      <c r="M46" s="125">
        <f>+'Inversión 1 financiada'!M46+VÚ!M46+L46</f>
        <v>0</v>
      </c>
      <c r="N46" s="125">
        <f>+'Inversión 1 financiada'!N46+VÚ!N46+M46</f>
        <v>0</v>
      </c>
      <c r="O46" s="125">
        <f>+'Inversión 1 financiada'!O46+VÚ!O46+N46</f>
        <v>0</v>
      </c>
      <c r="P46" s="125">
        <f>+'Inversión 1 financiada'!P46+VÚ!P46+O46</f>
        <v>0</v>
      </c>
      <c r="Q46" s="125">
        <f>+'Inversión 1 financiada'!Q46+VÚ!Q46+P46</f>
        <v>0</v>
      </c>
      <c r="R46" s="125">
        <f>+'Inversión 1 financiada'!R46+VÚ!R46+Q46</f>
        <v>0</v>
      </c>
      <c r="S46" s="125">
        <f>+'Inversión 1 financiada'!S46+VÚ!S46+R46</f>
        <v>0</v>
      </c>
      <c r="T46" s="125">
        <f>+'Inversión 1 financiada'!T46+VÚ!T46+S46</f>
        <v>0</v>
      </c>
      <c r="U46" s="125">
        <f>+'Inversión 1 financiada'!U46+VÚ!U46+T46</f>
        <v>0</v>
      </c>
      <c r="V46" s="125">
        <f>+'Inversión 1 financiada'!V46+VÚ!V46+U46</f>
        <v>0</v>
      </c>
      <c r="W46" s="125">
        <f>+'Inversión 1 financiada'!W46+VÚ!W46+V46</f>
        <v>0</v>
      </c>
      <c r="X46" s="125">
        <f>+'Inversión 1 financiada'!X46+VÚ!X46+W46</f>
        <v>0</v>
      </c>
      <c r="Y46" s="125">
        <f>+'Inversión 1 financiada'!Y46+VÚ!Y46+X46</f>
        <v>0</v>
      </c>
      <c r="Z46" s="125">
        <f>+'Inversión 1 financiada'!Z46+VÚ!Z46+Y46</f>
        <v>0</v>
      </c>
      <c r="AA46" s="125">
        <f>+'Inversión 1 financiada'!AA46+VÚ!AA46+Z46</f>
        <v>0</v>
      </c>
      <c r="AB46" s="125">
        <f>+'Inversión 1 financiada'!AB46+VÚ!AB46+AA46</f>
        <v>0</v>
      </c>
      <c r="AC46" s="125">
        <f>+'Inversión 1 financiada'!AC46+VÚ!AC46+AB46</f>
        <v>0</v>
      </c>
      <c r="AD46" s="125">
        <f>+'Inversión 1 financiada'!AD46+VÚ!AD46+AC46</f>
        <v>0</v>
      </c>
      <c r="AE46" s="125">
        <f>+'Inversión 1 financiada'!AE46+VÚ!AE46+AD46</f>
        <v>0</v>
      </c>
      <c r="AF46" s="125">
        <f>+'Inversión 1 financiada'!AF46+VÚ!AF46+AE46</f>
        <v>0</v>
      </c>
      <c r="AG46" s="125">
        <f>+'Inversión 1 financiada'!AG46+VÚ!AG46+AF46</f>
        <v>0</v>
      </c>
      <c r="AH46" s="125">
        <f>+'Inversión 1 financiada'!AH46+VÚ!AH46+AG46</f>
        <v>0</v>
      </c>
      <c r="AI46" s="125">
        <f>+'Inversión 1 financiada'!AI46+VÚ!AI46+AH46</f>
        <v>0</v>
      </c>
      <c r="AJ46" s="125">
        <f>+'Inversión 1 financiada'!AJ46+VÚ!AJ46+AI46</f>
        <v>0</v>
      </c>
      <c r="AK46" s="125">
        <f>+'Inversión 1 financiada'!AK46+VÚ!AK46+AJ46</f>
        <v>0</v>
      </c>
      <c r="AL46" s="125">
        <f>+'Inversión 1 financiada'!AL46+VÚ!AL46+AK46</f>
        <v>0</v>
      </c>
      <c r="AM46" s="125">
        <f>+'Inversión 1 financiada'!AM46+VÚ!AM46+AL46</f>
        <v>0</v>
      </c>
      <c r="AN46" s="125">
        <f>+'Inversión 1 financiada'!AN46+VÚ!AN46+AM46</f>
        <v>0</v>
      </c>
      <c r="AO46" s="125">
        <f>+'Inversión 1 financiada'!AO46+VÚ!AO46+AN46</f>
        <v>0</v>
      </c>
      <c r="AP46" s="125">
        <f>+'Inversión 1 financiada'!AP46+VÚ!AP46+AO46</f>
        <v>0</v>
      </c>
      <c r="AQ46" s="125">
        <f>+'Inversión 1 financiada'!AQ46+VÚ!AQ46+AP46</f>
        <v>0</v>
      </c>
      <c r="AR46" s="125">
        <f>+'Inversión 1 financiada'!AR46+VÚ!AR46+AQ46</f>
        <v>0</v>
      </c>
      <c r="AS46" s="125">
        <f>+'Inversión 1 financiada'!AS46+VÚ!AS46+AR46</f>
        <v>0</v>
      </c>
      <c r="AT46" s="125">
        <f>+'Inversión 1 financiada'!AT46+VÚ!AT46+AS46</f>
        <v>0</v>
      </c>
      <c r="AU46" s="125">
        <f>+'Inversión 1 financiada'!AU46+VÚ!AU46+AT46</f>
        <v>0</v>
      </c>
      <c r="AV46" s="125">
        <f>+'Inversión 1 financiada'!AV46+VÚ!AV46+AU46</f>
        <v>0</v>
      </c>
      <c r="AW46" s="125">
        <f>+'Inversión 1 financiada'!AW46+VÚ!AW46+AV46</f>
        <v>0</v>
      </c>
      <c r="AX46" s="125">
        <f>+'Inversión 1 financiada'!AX46+VÚ!AX46+AW46</f>
        <v>0</v>
      </c>
      <c r="AY46" s="125">
        <f>+'Inversión 1 financiada'!AY46+VÚ!AY46+AX46</f>
        <v>0</v>
      </c>
      <c r="AZ46" s="125">
        <f>+'Inversión 1 financiada'!AZ46+VÚ!AZ46+AY46</f>
        <v>0</v>
      </c>
      <c r="BA46" s="125">
        <f>+'Inversión 1 financiada'!BA46+VÚ!BA46+AZ46</f>
        <v>0</v>
      </c>
      <c r="BB46" s="125">
        <f>+'Inversión 1 financiada'!BB46+VÚ!BB46+BA46</f>
        <v>0</v>
      </c>
      <c r="BC46" s="125">
        <f>+'Inversión 1 financiada'!BC46+VÚ!BC46+BB46</f>
        <v>0</v>
      </c>
      <c r="BD46" s="125">
        <f>+'Inversión 1 financiada'!BD46+VÚ!BD46+BC46</f>
        <v>0</v>
      </c>
      <c r="BE46" s="125">
        <f>+'Inversión 1 financiada'!BE46+VÚ!BE46+BD46</f>
        <v>0</v>
      </c>
      <c r="BF46" s="125">
        <f>+'Inversión 1 financiada'!BF46+VÚ!BF46+BE46</f>
        <v>0</v>
      </c>
      <c r="BG46" s="125">
        <f>+'Inversión 1 financiada'!BG46+VÚ!BG46+BF46</f>
        <v>0</v>
      </c>
      <c r="BH46" s="125">
        <f>+'Inversión 1 financiada'!BH46+VÚ!BH46+BG46</f>
        <v>0</v>
      </c>
      <c r="BI46" s="125">
        <f>+'Inversión 1 financiada'!BI46+VÚ!BI46+BH46</f>
        <v>0</v>
      </c>
      <c r="BJ46" s="125">
        <f>+'Inversión 1 financiada'!BJ46+VÚ!BJ46+BI46</f>
        <v>0</v>
      </c>
      <c r="BK46" s="125">
        <f>+'Inversión 1 financiada'!BK46+VÚ!BK46+BJ46</f>
        <v>0</v>
      </c>
      <c r="BL46" s="125">
        <f>+'Inversión 1 financiada'!BL46+VÚ!BL46+BK46</f>
        <v>0</v>
      </c>
      <c r="BM46" s="125">
        <f>+'Inversión 1 financiada'!BM46+VÚ!BM46+BL46</f>
        <v>0</v>
      </c>
      <c r="BN46" s="125">
        <f>+'Inversión 1 financiada'!BN46+VÚ!BN46+BM46</f>
        <v>0</v>
      </c>
      <c r="BO46" s="125">
        <f>+'Inversión 1 financiada'!BO46+VÚ!BO46+BN46</f>
        <v>0</v>
      </c>
      <c r="BP46" s="125">
        <f>+'Inversión 1 financiada'!BP46+VÚ!BP46+BO46</f>
        <v>0</v>
      </c>
      <c r="BQ46" s="125">
        <f>+'Inversión 1 financiada'!BQ46+VÚ!BQ46+BP46</f>
        <v>0</v>
      </c>
      <c r="BR46" s="125">
        <f>+'Inversión 1 financiada'!BR46+VÚ!BR46+BQ46</f>
        <v>0</v>
      </c>
    </row>
    <row r="47" spans="2:70" x14ac:dyDescent="0.25">
      <c r="B47" s="59"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124">
        <v>1</v>
      </c>
      <c r="H47" s="125">
        <f>+'Inversión 1 financiada'!H47+VÚ!H47</f>
        <v>0</v>
      </c>
      <c r="I47" s="125">
        <f>+'Inversión 1 financiada'!I47+VÚ!I47+H47</f>
        <v>0</v>
      </c>
      <c r="J47" s="125">
        <f>+'Inversión 1 financiada'!J47+VÚ!J47+I47</f>
        <v>0</v>
      </c>
      <c r="K47" s="125">
        <f>+'Inversión 1 financiada'!K47+VÚ!K47+J47</f>
        <v>0</v>
      </c>
      <c r="L47" s="125">
        <f>+'Inversión 1 financiada'!L47+VÚ!L47+K47</f>
        <v>0</v>
      </c>
      <c r="M47" s="125">
        <f>+'Inversión 1 financiada'!M47+VÚ!M47+L47</f>
        <v>0</v>
      </c>
      <c r="N47" s="125">
        <f>+'Inversión 1 financiada'!N47+VÚ!N47+M47</f>
        <v>0</v>
      </c>
      <c r="O47" s="125">
        <f>+'Inversión 1 financiada'!O47+VÚ!O47+N47</f>
        <v>0</v>
      </c>
      <c r="P47" s="125">
        <f>+'Inversión 1 financiada'!P47+VÚ!P47+O47</f>
        <v>0</v>
      </c>
      <c r="Q47" s="125">
        <f>+'Inversión 1 financiada'!Q47+VÚ!Q47+P47</f>
        <v>0</v>
      </c>
      <c r="R47" s="125">
        <f>+'Inversión 1 financiada'!R47+VÚ!R47+Q47</f>
        <v>0</v>
      </c>
      <c r="S47" s="125">
        <f>+'Inversión 1 financiada'!S47+VÚ!S47+R47</f>
        <v>0</v>
      </c>
      <c r="T47" s="125">
        <f>+'Inversión 1 financiada'!T47+VÚ!T47+S47</f>
        <v>0</v>
      </c>
      <c r="U47" s="125">
        <f>+'Inversión 1 financiada'!U47+VÚ!U47+T47</f>
        <v>0</v>
      </c>
      <c r="V47" s="125">
        <f>+'Inversión 1 financiada'!V47+VÚ!V47+U47</f>
        <v>0</v>
      </c>
      <c r="W47" s="125">
        <f>+'Inversión 1 financiada'!W47+VÚ!W47+V47</f>
        <v>0</v>
      </c>
      <c r="X47" s="125">
        <f>+'Inversión 1 financiada'!X47+VÚ!X47+W47</f>
        <v>0</v>
      </c>
      <c r="Y47" s="125">
        <f>+'Inversión 1 financiada'!Y47+VÚ!Y47+X47</f>
        <v>0</v>
      </c>
      <c r="Z47" s="125">
        <f>+'Inversión 1 financiada'!Z47+VÚ!Z47+Y47</f>
        <v>0</v>
      </c>
      <c r="AA47" s="125">
        <f>+'Inversión 1 financiada'!AA47+VÚ!AA47+Z47</f>
        <v>0</v>
      </c>
      <c r="AB47" s="125">
        <f>+'Inversión 1 financiada'!AB47+VÚ!AB47+AA47</f>
        <v>0</v>
      </c>
      <c r="AC47" s="125">
        <f>+'Inversión 1 financiada'!AC47+VÚ!AC47+AB47</f>
        <v>0</v>
      </c>
      <c r="AD47" s="125">
        <f>+'Inversión 1 financiada'!AD47+VÚ!AD47+AC47</f>
        <v>0</v>
      </c>
      <c r="AE47" s="125">
        <f>+'Inversión 1 financiada'!AE47+VÚ!AE47+AD47</f>
        <v>0</v>
      </c>
      <c r="AF47" s="125">
        <f>+'Inversión 1 financiada'!AF47+VÚ!AF47+AE47</f>
        <v>0</v>
      </c>
      <c r="AG47" s="125">
        <f>+'Inversión 1 financiada'!AG47+VÚ!AG47+AF47</f>
        <v>0</v>
      </c>
      <c r="AH47" s="125">
        <f>+'Inversión 1 financiada'!AH47+VÚ!AH47+AG47</f>
        <v>0</v>
      </c>
      <c r="AI47" s="125">
        <f>+'Inversión 1 financiada'!AI47+VÚ!AI47+AH47</f>
        <v>0</v>
      </c>
      <c r="AJ47" s="125">
        <f>+'Inversión 1 financiada'!AJ47+VÚ!AJ47+AI47</f>
        <v>0</v>
      </c>
      <c r="AK47" s="125">
        <f>+'Inversión 1 financiada'!AK47+VÚ!AK47+AJ47</f>
        <v>0</v>
      </c>
      <c r="AL47" s="125">
        <f>+'Inversión 1 financiada'!AL47+VÚ!AL47+AK47</f>
        <v>0</v>
      </c>
      <c r="AM47" s="125">
        <f>+'Inversión 1 financiada'!AM47+VÚ!AM47+AL47</f>
        <v>0</v>
      </c>
      <c r="AN47" s="125">
        <f>+'Inversión 1 financiada'!AN47+VÚ!AN47+AM47</f>
        <v>0</v>
      </c>
      <c r="AO47" s="125">
        <f>+'Inversión 1 financiada'!AO47+VÚ!AO47+AN47</f>
        <v>0</v>
      </c>
      <c r="AP47" s="125">
        <f>+'Inversión 1 financiada'!AP47+VÚ!AP47+AO47</f>
        <v>0</v>
      </c>
      <c r="AQ47" s="125">
        <f>+'Inversión 1 financiada'!AQ47+VÚ!AQ47+AP47</f>
        <v>0</v>
      </c>
      <c r="AR47" s="125">
        <f>+'Inversión 1 financiada'!AR47+VÚ!AR47+AQ47</f>
        <v>0</v>
      </c>
      <c r="AS47" s="125">
        <f>+'Inversión 1 financiada'!AS47+VÚ!AS47+AR47</f>
        <v>0</v>
      </c>
      <c r="AT47" s="125">
        <f>+'Inversión 1 financiada'!AT47+VÚ!AT47+AS47</f>
        <v>0</v>
      </c>
      <c r="AU47" s="125">
        <f>+'Inversión 1 financiada'!AU47+VÚ!AU47+AT47</f>
        <v>0</v>
      </c>
      <c r="AV47" s="125">
        <f>+'Inversión 1 financiada'!AV47+VÚ!AV47+AU47</f>
        <v>0</v>
      </c>
      <c r="AW47" s="125">
        <f>+'Inversión 1 financiada'!AW47+VÚ!AW47+AV47</f>
        <v>0</v>
      </c>
      <c r="AX47" s="125">
        <f>+'Inversión 1 financiada'!AX47+VÚ!AX47+AW47</f>
        <v>0</v>
      </c>
      <c r="AY47" s="125">
        <f>+'Inversión 1 financiada'!AY47+VÚ!AY47+AX47</f>
        <v>0</v>
      </c>
      <c r="AZ47" s="125">
        <f>+'Inversión 1 financiada'!AZ47+VÚ!AZ47+AY47</f>
        <v>0</v>
      </c>
      <c r="BA47" s="125">
        <f>+'Inversión 1 financiada'!BA47+VÚ!BA47+AZ47</f>
        <v>0</v>
      </c>
      <c r="BB47" s="125">
        <f>+'Inversión 1 financiada'!BB47+VÚ!BB47+BA47</f>
        <v>0</v>
      </c>
      <c r="BC47" s="125">
        <f>+'Inversión 1 financiada'!BC47+VÚ!BC47+BB47</f>
        <v>0</v>
      </c>
      <c r="BD47" s="125">
        <f>+'Inversión 1 financiada'!BD47+VÚ!BD47+BC47</f>
        <v>0</v>
      </c>
      <c r="BE47" s="125">
        <f>+'Inversión 1 financiada'!BE47+VÚ!BE47+BD47</f>
        <v>0</v>
      </c>
      <c r="BF47" s="125">
        <f>+'Inversión 1 financiada'!BF47+VÚ!BF47+BE47</f>
        <v>0</v>
      </c>
      <c r="BG47" s="125">
        <f>+'Inversión 1 financiada'!BG47+VÚ!BG47+BF47</f>
        <v>0</v>
      </c>
      <c r="BH47" s="125">
        <f>+'Inversión 1 financiada'!BH47+VÚ!BH47+BG47</f>
        <v>0</v>
      </c>
      <c r="BI47" s="125">
        <f>+'Inversión 1 financiada'!BI47+VÚ!BI47+BH47</f>
        <v>0</v>
      </c>
      <c r="BJ47" s="125">
        <f>+'Inversión 1 financiada'!BJ47+VÚ!BJ47+BI47</f>
        <v>0</v>
      </c>
      <c r="BK47" s="125">
        <f>+'Inversión 1 financiada'!BK47+VÚ!BK47+BJ47</f>
        <v>0</v>
      </c>
      <c r="BL47" s="125">
        <f>+'Inversión 1 financiada'!BL47+VÚ!BL47+BK47</f>
        <v>0</v>
      </c>
      <c r="BM47" s="125">
        <f>+'Inversión 1 financiada'!BM47+VÚ!BM47+BL47</f>
        <v>0</v>
      </c>
      <c r="BN47" s="125">
        <f>+'Inversión 1 financiada'!BN47+VÚ!BN47+BM47</f>
        <v>0</v>
      </c>
      <c r="BO47" s="125">
        <f>+'Inversión 1 financiada'!BO47+VÚ!BO47+BN47</f>
        <v>0</v>
      </c>
      <c r="BP47" s="125">
        <f>+'Inversión 1 financiada'!BP47+VÚ!BP47+BO47</f>
        <v>0</v>
      </c>
      <c r="BQ47" s="125">
        <f>+'Inversión 1 financiada'!BQ47+VÚ!BQ47+BP47</f>
        <v>0</v>
      </c>
      <c r="BR47" s="125">
        <f>+'Inversión 1 financiada'!BR47+VÚ!BR47+BQ47</f>
        <v>0</v>
      </c>
    </row>
    <row r="48" spans="2:70" x14ac:dyDescent="0.25">
      <c r="B48" s="59" t="s">
        <v>76</v>
      </c>
      <c r="C48" s="62" t="str">
        <f>+VLOOKUP(B48,'resumen UCAP'!$A$5:$O$329,2,0)</f>
        <v>LUMINARIA NA 100 NUEVA</v>
      </c>
      <c r="D48" s="63">
        <f>+'Desmonte Infr. financiada'!D48</f>
        <v>115</v>
      </c>
      <c r="E48" s="63" t="str">
        <f>+VLOOKUP(B48,'resumen UCAP'!$A$5:$O$329,3,0)</f>
        <v>Un</v>
      </c>
      <c r="F48" s="64">
        <f>+VLOOKUP(B48,'resumen UCAP'!$A$5:$O$329,15,0)</f>
        <v>211467</v>
      </c>
      <c r="G48" s="123">
        <v>16</v>
      </c>
      <c r="H48" s="125">
        <f>+'Inversión 1 financiada'!H48+VÚ!H48</f>
        <v>0</v>
      </c>
      <c r="I48" s="125">
        <f>+'Inversión 1 financiada'!I48+VÚ!I48+H48</f>
        <v>0</v>
      </c>
      <c r="J48" s="125">
        <f>+'Inversión 1 financiada'!J48+VÚ!J48+I48</f>
        <v>0</v>
      </c>
      <c r="K48" s="125">
        <f>+'Inversión 1 financiada'!K48+VÚ!K48+J48</f>
        <v>0</v>
      </c>
      <c r="L48" s="125">
        <f>+'Inversión 1 financiada'!L48+VÚ!L48+K48</f>
        <v>0</v>
      </c>
      <c r="M48" s="125">
        <f>+'Inversión 1 financiada'!M48+VÚ!M48+L48</f>
        <v>0</v>
      </c>
      <c r="N48" s="125">
        <f>+'Inversión 1 financiada'!N48+VÚ!N48+M48</f>
        <v>0</v>
      </c>
      <c r="O48" s="125">
        <f>+'Inversión 1 financiada'!O48+VÚ!O48+N48</f>
        <v>0</v>
      </c>
      <c r="P48" s="125">
        <f>+'Inversión 1 financiada'!P48+VÚ!P48+O48</f>
        <v>0</v>
      </c>
      <c r="Q48" s="125">
        <f>+'Inversión 1 financiada'!Q48+VÚ!Q48+P48</f>
        <v>0</v>
      </c>
      <c r="R48" s="125">
        <f>+'Inversión 1 financiada'!R48+VÚ!R48+Q48</f>
        <v>0</v>
      </c>
      <c r="S48" s="125">
        <f>+'Inversión 1 financiada'!S48+VÚ!S48+R48</f>
        <v>0</v>
      </c>
      <c r="T48" s="125">
        <f>+'Inversión 1 financiada'!T48+VÚ!T48+S48</f>
        <v>0</v>
      </c>
      <c r="U48" s="125">
        <f>+'Inversión 1 financiada'!U48+VÚ!U48+T48</f>
        <v>0</v>
      </c>
      <c r="V48" s="125">
        <f>+'Inversión 1 financiada'!V48+VÚ!V48+U48</f>
        <v>0</v>
      </c>
      <c r="W48" s="125">
        <f>+'Inversión 1 financiada'!W48+VÚ!W48+V48</f>
        <v>0</v>
      </c>
      <c r="X48" s="125">
        <f>+'Inversión 1 financiada'!X48+VÚ!X48+W48</f>
        <v>0</v>
      </c>
      <c r="Y48" s="125">
        <f>+'Inversión 1 financiada'!Y48+VÚ!Y48+X48</f>
        <v>0</v>
      </c>
      <c r="Z48" s="125">
        <f>+'Inversión 1 financiada'!Z48+VÚ!Z48+Y48</f>
        <v>0</v>
      </c>
      <c r="AA48" s="125">
        <f>+'Inversión 1 financiada'!AA48+VÚ!AA48+Z48</f>
        <v>0</v>
      </c>
      <c r="AB48" s="125">
        <f>+'Inversión 1 financiada'!AB48+VÚ!AB48+AA48</f>
        <v>0</v>
      </c>
      <c r="AC48" s="125">
        <f>+'Inversión 1 financiada'!AC48+VÚ!AC48+AB48</f>
        <v>0</v>
      </c>
      <c r="AD48" s="125">
        <f>+'Inversión 1 financiada'!AD48+VÚ!AD48+AC48</f>
        <v>0</v>
      </c>
      <c r="AE48" s="125">
        <f>+'Inversión 1 financiada'!AE48+VÚ!AE48+AD48</f>
        <v>0</v>
      </c>
      <c r="AF48" s="125">
        <f>+'Inversión 1 financiada'!AF48+VÚ!AF48+AE48</f>
        <v>0</v>
      </c>
      <c r="AG48" s="125">
        <f>+'Inversión 1 financiada'!AG48+VÚ!AG48+AF48</f>
        <v>0</v>
      </c>
      <c r="AH48" s="125">
        <f>+'Inversión 1 financiada'!AH48+VÚ!AH48+AG48</f>
        <v>0</v>
      </c>
      <c r="AI48" s="125">
        <f>+'Inversión 1 financiada'!AI48+VÚ!AI48+AH48</f>
        <v>0</v>
      </c>
      <c r="AJ48" s="125">
        <f>+'Inversión 1 financiada'!AJ48+VÚ!AJ48+AI48</f>
        <v>0</v>
      </c>
      <c r="AK48" s="125">
        <f>+'Inversión 1 financiada'!AK48+VÚ!AK48+AJ48</f>
        <v>0</v>
      </c>
      <c r="AL48" s="125">
        <f>+'Inversión 1 financiada'!AL48+VÚ!AL48+AK48</f>
        <v>0</v>
      </c>
      <c r="AM48" s="125">
        <f>+'Inversión 1 financiada'!AM48+VÚ!AM48+AL48</f>
        <v>0</v>
      </c>
      <c r="AN48" s="125">
        <f>+'Inversión 1 financiada'!AN48+VÚ!AN48+AM48</f>
        <v>0</v>
      </c>
      <c r="AO48" s="125">
        <f>+'Inversión 1 financiada'!AO48+VÚ!AO48+AN48</f>
        <v>0</v>
      </c>
      <c r="AP48" s="125">
        <f>+'Inversión 1 financiada'!AP48+VÚ!AP48+AO48</f>
        <v>0</v>
      </c>
      <c r="AQ48" s="125">
        <f>+'Inversión 1 financiada'!AQ48+VÚ!AQ48+AP48</f>
        <v>0</v>
      </c>
      <c r="AR48" s="125">
        <f>+'Inversión 1 financiada'!AR48+VÚ!AR48+AQ48</f>
        <v>0</v>
      </c>
      <c r="AS48" s="125">
        <f>+'Inversión 1 financiada'!AS48+VÚ!AS48+AR48</f>
        <v>0</v>
      </c>
      <c r="AT48" s="125">
        <f>+'Inversión 1 financiada'!AT48+VÚ!AT48+AS48</f>
        <v>0</v>
      </c>
      <c r="AU48" s="125">
        <f>+'Inversión 1 financiada'!AU48+VÚ!AU48+AT48</f>
        <v>0</v>
      </c>
      <c r="AV48" s="125">
        <f>+'Inversión 1 financiada'!AV48+VÚ!AV48+AU48</f>
        <v>0</v>
      </c>
      <c r="AW48" s="125">
        <f>+'Inversión 1 financiada'!AW48+VÚ!AW48+AV48</f>
        <v>0</v>
      </c>
      <c r="AX48" s="125">
        <f>+'Inversión 1 financiada'!AX48+VÚ!AX48+AW48</f>
        <v>0</v>
      </c>
      <c r="AY48" s="125">
        <f>+'Inversión 1 financiada'!AY48+VÚ!AY48+AX48</f>
        <v>0</v>
      </c>
      <c r="AZ48" s="125">
        <f>+'Inversión 1 financiada'!AZ48+VÚ!AZ48+AY48</f>
        <v>0</v>
      </c>
      <c r="BA48" s="125">
        <f>+'Inversión 1 financiada'!BA48+VÚ!BA48+AZ48</f>
        <v>0</v>
      </c>
      <c r="BB48" s="125">
        <f>+'Inversión 1 financiada'!BB48+VÚ!BB48+BA48</f>
        <v>0</v>
      </c>
      <c r="BC48" s="125">
        <f>+'Inversión 1 financiada'!BC48+VÚ!BC48+BB48</f>
        <v>0</v>
      </c>
      <c r="BD48" s="125">
        <f>+'Inversión 1 financiada'!BD48+VÚ!BD48+BC48</f>
        <v>0</v>
      </c>
      <c r="BE48" s="125">
        <f>+'Inversión 1 financiada'!BE48+VÚ!BE48+BD48</f>
        <v>0</v>
      </c>
      <c r="BF48" s="125">
        <f>+'Inversión 1 financiada'!BF48+VÚ!BF48+BE48</f>
        <v>0</v>
      </c>
      <c r="BG48" s="125">
        <f>+'Inversión 1 financiada'!BG48+VÚ!BG48+BF48</f>
        <v>0</v>
      </c>
      <c r="BH48" s="125">
        <f>+'Inversión 1 financiada'!BH48+VÚ!BH48+BG48</f>
        <v>0</v>
      </c>
      <c r="BI48" s="125">
        <f>+'Inversión 1 financiada'!BI48+VÚ!BI48+BH48</f>
        <v>0</v>
      </c>
      <c r="BJ48" s="125">
        <f>+'Inversión 1 financiada'!BJ48+VÚ!BJ48+BI48</f>
        <v>0</v>
      </c>
      <c r="BK48" s="125">
        <f>+'Inversión 1 financiada'!BK48+VÚ!BK48+BJ48</f>
        <v>0</v>
      </c>
      <c r="BL48" s="125">
        <f>+'Inversión 1 financiada'!BL48+VÚ!BL48+BK48</f>
        <v>0</v>
      </c>
      <c r="BM48" s="125">
        <f>+'Inversión 1 financiada'!BM48+VÚ!BM48+BL48</f>
        <v>0</v>
      </c>
      <c r="BN48" s="125">
        <f>+'Inversión 1 financiada'!BN48+VÚ!BN48+BM48</f>
        <v>0</v>
      </c>
      <c r="BO48" s="125">
        <f>+'Inversión 1 financiada'!BO48+VÚ!BO48+BN48</f>
        <v>0</v>
      </c>
      <c r="BP48" s="125">
        <f>+'Inversión 1 financiada'!BP48+VÚ!BP48+BO48</f>
        <v>0</v>
      </c>
      <c r="BQ48" s="125">
        <f>+'Inversión 1 financiada'!BQ48+VÚ!BQ48+BP48</f>
        <v>0</v>
      </c>
      <c r="BR48" s="125">
        <f>+'Inversión 1 financiada'!BR48+VÚ!BR48+BQ48</f>
        <v>0</v>
      </c>
    </row>
    <row r="49" spans="2:70" x14ac:dyDescent="0.25">
      <c r="B49" s="59" t="s">
        <v>318</v>
      </c>
      <c r="C49" s="62" t="str">
        <f>+VLOOKUP(B49,'resumen UCAP'!$A$5:$O$329,2,0)</f>
        <v>LUMINARIA NA 70W NUEVA</v>
      </c>
      <c r="D49" s="63">
        <f>+'Desmonte Infr. financiada'!D49</f>
        <v>81</v>
      </c>
      <c r="E49" s="63" t="str">
        <f>+VLOOKUP(B49,'resumen UCAP'!$A$5:$O$329,3,0)</f>
        <v>Un</v>
      </c>
      <c r="F49" s="64">
        <f>+VLOOKUP(B49,'resumen UCAP'!$A$5:$O$329,15,0)</f>
        <v>213666</v>
      </c>
      <c r="G49" s="123">
        <v>157</v>
      </c>
      <c r="H49" s="125">
        <f>+'Inversión 1 financiada'!H49+VÚ!H49</f>
        <v>0</v>
      </c>
      <c r="I49" s="125">
        <f>+'Inversión 1 financiada'!I49+VÚ!I49+H49</f>
        <v>0</v>
      </c>
      <c r="J49" s="125">
        <f>+'Inversión 1 financiada'!J49+VÚ!J49+I49</f>
        <v>0</v>
      </c>
      <c r="K49" s="125">
        <f>+'Inversión 1 financiada'!K49+VÚ!K49+J49</f>
        <v>0</v>
      </c>
      <c r="L49" s="125">
        <f>+'Inversión 1 financiada'!L49+VÚ!L49+K49</f>
        <v>0</v>
      </c>
      <c r="M49" s="125">
        <f>+'Inversión 1 financiada'!M49+VÚ!M49+L49</f>
        <v>0</v>
      </c>
      <c r="N49" s="125">
        <f>+'Inversión 1 financiada'!N49+VÚ!N49+M49</f>
        <v>0</v>
      </c>
      <c r="O49" s="125">
        <f>+'Inversión 1 financiada'!O49+VÚ!O49+N49</f>
        <v>0</v>
      </c>
      <c r="P49" s="125">
        <f>+'Inversión 1 financiada'!P49+VÚ!P49+O49</f>
        <v>0</v>
      </c>
      <c r="Q49" s="125">
        <f>+'Inversión 1 financiada'!Q49+VÚ!Q49+P49</f>
        <v>0</v>
      </c>
      <c r="R49" s="125">
        <f>+'Inversión 1 financiada'!R49+VÚ!R49+Q49</f>
        <v>0</v>
      </c>
      <c r="S49" s="125">
        <f>+'Inversión 1 financiada'!S49+VÚ!S49+R49</f>
        <v>0</v>
      </c>
      <c r="T49" s="125">
        <f>+'Inversión 1 financiada'!T49+VÚ!T49+S49</f>
        <v>0</v>
      </c>
      <c r="U49" s="125">
        <f>+'Inversión 1 financiada'!U49+VÚ!U49+T49</f>
        <v>0</v>
      </c>
      <c r="V49" s="125">
        <f>+'Inversión 1 financiada'!V49+VÚ!V49+U49</f>
        <v>0</v>
      </c>
      <c r="W49" s="125">
        <f>+'Inversión 1 financiada'!W49+VÚ!W49+V49</f>
        <v>0</v>
      </c>
      <c r="X49" s="125">
        <f>+'Inversión 1 financiada'!X49+VÚ!X49+W49</f>
        <v>0</v>
      </c>
      <c r="Y49" s="125">
        <f>+'Inversión 1 financiada'!Y49+VÚ!Y49+X49</f>
        <v>0</v>
      </c>
      <c r="Z49" s="125">
        <f>+'Inversión 1 financiada'!Z49+VÚ!Z49+Y49</f>
        <v>0</v>
      </c>
      <c r="AA49" s="125">
        <f>+'Inversión 1 financiada'!AA49+VÚ!AA49+Z49</f>
        <v>0</v>
      </c>
      <c r="AB49" s="125">
        <f>+'Inversión 1 financiada'!AB49+VÚ!AB49+AA49</f>
        <v>0</v>
      </c>
      <c r="AC49" s="125">
        <f>+'Inversión 1 financiada'!AC49+VÚ!AC49+AB49</f>
        <v>0</v>
      </c>
      <c r="AD49" s="125">
        <f>+'Inversión 1 financiada'!AD49+VÚ!AD49+AC49</f>
        <v>0</v>
      </c>
      <c r="AE49" s="125">
        <f>+'Inversión 1 financiada'!AE49+VÚ!AE49+AD49</f>
        <v>0</v>
      </c>
      <c r="AF49" s="125">
        <f>+'Inversión 1 financiada'!AF49+VÚ!AF49+AE49</f>
        <v>0</v>
      </c>
      <c r="AG49" s="125">
        <f>+'Inversión 1 financiada'!AG49+VÚ!AG49+AF49</f>
        <v>0</v>
      </c>
      <c r="AH49" s="125">
        <f>+'Inversión 1 financiada'!AH49+VÚ!AH49+AG49</f>
        <v>0</v>
      </c>
      <c r="AI49" s="125">
        <f>+'Inversión 1 financiada'!AI49+VÚ!AI49+AH49</f>
        <v>0</v>
      </c>
      <c r="AJ49" s="125">
        <f>+'Inversión 1 financiada'!AJ49+VÚ!AJ49+AI49</f>
        <v>0</v>
      </c>
      <c r="AK49" s="125">
        <f>+'Inversión 1 financiada'!AK49+VÚ!AK49+AJ49</f>
        <v>0</v>
      </c>
      <c r="AL49" s="125">
        <f>+'Inversión 1 financiada'!AL49+VÚ!AL49+AK49</f>
        <v>0</v>
      </c>
      <c r="AM49" s="125">
        <f>+'Inversión 1 financiada'!AM49+VÚ!AM49+AL49</f>
        <v>0</v>
      </c>
      <c r="AN49" s="125">
        <f>+'Inversión 1 financiada'!AN49+VÚ!AN49+AM49</f>
        <v>0</v>
      </c>
      <c r="AO49" s="125">
        <f>+'Inversión 1 financiada'!AO49+VÚ!AO49+AN49</f>
        <v>0</v>
      </c>
      <c r="AP49" s="125">
        <f>+'Inversión 1 financiada'!AP49+VÚ!AP49+AO49</f>
        <v>0</v>
      </c>
      <c r="AQ49" s="125">
        <f>+'Inversión 1 financiada'!AQ49+VÚ!AQ49+AP49</f>
        <v>0</v>
      </c>
      <c r="AR49" s="125">
        <f>+'Inversión 1 financiada'!AR49+VÚ!AR49+AQ49</f>
        <v>0</v>
      </c>
      <c r="AS49" s="125">
        <f>+'Inversión 1 financiada'!AS49+VÚ!AS49+AR49</f>
        <v>0</v>
      </c>
      <c r="AT49" s="125">
        <f>+'Inversión 1 financiada'!AT49+VÚ!AT49+AS49</f>
        <v>0</v>
      </c>
      <c r="AU49" s="125">
        <f>+'Inversión 1 financiada'!AU49+VÚ!AU49+AT49</f>
        <v>0</v>
      </c>
      <c r="AV49" s="125">
        <f>+'Inversión 1 financiada'!AV49+VÚ!AV49+AU49</f>
        <v>0</v>
      </c>
      <c r="AW49" s="125">
        <f>+'Inversión 1 financiada'!AW49+VÚ!AW49+AV49</f>
        <v>0</v>
      </c>
      <c r="AX49" s="125">
        <f>+'Inversión 1 financiada'!AX49+VÚ!AX49+AW49</f>
        <v>0</v>
      </c>
      <c r="AY49" s="125">
        <f>+'Inversión 1 financiada'!AY49+VÚ!AY49+AX49</f>
        <v>0</v>
      </c>
      <c r="AZ49" s="125">
        <f>+'Inversión 1 financiada'!AZ49+VÚ!AZ49+AY49</f>
        <v>0</v>
      </c>
      <c r="BA49" s="125">
        <f>+'Inversión 1 financiada'!BA49+VÚ!BA49+AZ49</f>
        <v>0</v>
      </c>
      <c r="BB49" s="125">
        <f>+'Inversión 1 financiada'!BB49+VÚ!BB49+BA49</f>
        <v>0</v>
      </c>
      <c r="BC49" s="125">
        <f>+'Inversión 1 financiada'!BC49+VÚ!BC49+BB49</f>
        <v>0</v>
      </c>
      <c r="BD49" s="125">
        <f>+'Inversión 1 financiada'!BD49+VÚ!BD49+BC49</f>
        <v>0</v>
      </c>
      <c r="BE49" s="125">
        <f>+'Inversión 1 financiada'!BE49+VÚ!BE49+BD49</f>
        <v>0</v>
      </c>
      <c r="BF49" s="125">
        <f>+'Inversión 1 financiada'!BF49+VÚ!BF49+BE49</f>
        <v>0</v>
      </c>
      <c r="BG49" s="125">
        <f>+'Inversión 1 financiada'!BG49+VÚ!BG49+BF49</f>
        <v>0</v>
      </c>
      <c r="BH49" s="125">
        <f>+'Inversión 1 financiada'!BH49+VÚ!BH49+BG49</f>
        <v>0</v>
      </c>
      <c r="BI49" s="125">
        <f>+'Inversión 1 financiada'!BI49+VÚ!BI49+BH49</f>
        <v>0</v>
      </c>
      <c r="BJ49" s="125">
        <f>+'Inversión 1 financiada'!BJ49+VÚ!BJ49+BI49</f>
        <v>0</v>
      </c>
      <c r="BK49" s="125">
        <f>+'Inversión 1 financiada'!BK49+VÚ!BK49+BJ49</f>
        <v>0</v>
      </c>
      <c r="BL49" s="125">
        <f>+'Inversión 1 financiada'!BL49+VÚ!BL49+BK49</f>
        <v>0</v>
      </c>
      <c r="BM49" s="125">
        <f>+'Inversión 1 financiada'!BM49+VÚ!BM49+BL49</f>
        <v>0</v>
      </c>
      <c r="BN49" s="125">
        <f>+'Inversión 1 financiada'!BN49+VÚ!BN49+BM49</f>
        <v>0</v>
      </c>
      <c r="BO49" s="125">
        <f>+'Inversión 1 financiada'!BO49+VÚ!BO49+BN49</f>
        <v>0</v>
      </c>
      <c r="BP49" s="125">
        <f>+'Inversión 1 financiada'!BP49+VÚ!BP49+BO49</f>
        <v>0</v>
      </c>
      <c r="BQ49" s="125">
        <f>+'Inversión 1 financiada'!BQ49+VÚ!BQ49+BP49</f>
        <v>0</v>
      </c>
      <c r="BR49" s="125">
        <f>+'Inversión 1 financiada'!BR49+VÚ!BR49+BQ49</f>
        <v>0</v>
      </c>
    </row>
    <row r="50" spans="2:70" x14ac:dyDescent="0.25">
      <c r="B50" s="59" t="s">
        <v>319</v>
      </c>
      <c r="C50" s="62" t="str">
        <f>+VLOOKUP(B50,'resumen UCAP'!$A$5:$O$329,2,0)</f>
        <v>LUMINARIA NA 150W NUEVA</v>
      </c>
      <c r="D50" s="63">
        <f>+'Desmonte Infr. financiada'!D50</f>
        <v>169</v>
      </c>
      <c r="E50" s="63" t="str">
        <f>+VLOOKUP(B50,'resumen UCAP'!$A$5:$O$329,3,0)</f>
        <v>Un</v>
      </c>
      <c r="F50" s="64">
        <f>+VLOOKUP(B50,'resumen UCAP'!$A$5:$O$329,15,0)</f>
        <v>329001</v>
      </c>
      <c r="G50" s="123">
        <v>122</v>
      </c>
      <c r="H50" s="125">
        <f>+'Inversión 1 financiada'!H50+VÚ!H50</f>
        <v>0</v>
      </c>
      <c r="I50" s="125">
        <f>+'Inversión 1 financiada'!I50+VÚ!I50+H50</f>
        <v>0</v>
      </c>
      <c r="J50" s="125">
        <f>+'Inversión 1 financiada'!J50+VÚ!J50+I50</f>
        <v>0</v>
      </c>
      <c r="K50" s="125">
        <f>+'Inversión 1 financiada'!K50+VÚ!K50+J50</f>
        <v>0</v>
      </c>
      <c r="L50" s="125">
        <f>+'Inversión 1 financiada'!L50+VÚ!L50+K50</f>
        <v>0</v>
      </c>
      <c r="M50" s="125">
        <f>+'Inversión 1 financiada'!M50+VÚ!M50+L50</f>
        <v>0</v>
      </c>
      <c r="N50" s="125">
        <f>+'Inversión 1 financiada'!N50+VÚ!N50+M50</f>
        <v>0</v>
      </c>
      <c r="O50" s="125">
        <f>+'Inversión 1 financiada'!O50+VÚ!O50+N50</f>
        <v>0</v>
      </c>
      <c r="P50" s="125">
        <f>+'Inversión 1 financiada'!P50+VÚ!P50+O50</f>
        <v>0</v>
      </c>
      <c r="Q50" s="125">
        <f>+'Inversión 1 financiada'!Q50+VÚ!Q50+P50</f>
        <v>0</v>
      </c>
      <c r="R50" s="125">
        <f>+'Inversión 1 financiada'!R50+VÚ!R50+Q50</f>
        <v>0</v>
      </c>
      <c r="S50" s="125">
        <f>+'Inversión 1 financiada'!S50+VÚ!S50+R50</f>
        <v>0</v>
      </c>
      <c r="T50" s="125">
        <f>+'Inversión 1 financiada'!T50+VÚ!T50+S50</f>
        <v>0</v>
      </c>
      <c r="U50" s="125">
        <f>+'Inversión 1 financiada'!U50+VÚ!U50+T50</f>
        <v>0</v>
      </c>
      <c r="V50" s="125">
        <f>+'Inversión 1 financiada'!V50+VÚ!V50+U50</f>
        <v>0</v>
      </c>
      <c r="W50" s="125">
        <f>+'Inversión 1 financiada'!W50+VÚ!W50+V50</f>
        <v>0</v>
      </c>
      <c r="X50" s="125">
        <f>+'Inversión 1 financiada'!X50+VÚ!X50+W50</f>
        <v>0</v>
      </c>
      <c r="Y50" s="125">
        <f>+'Inversión 1 financiada'!Y50+VÚ!Y50+X50</f>
        <v>0</v>
      </c>
      <c r="Z50" s="125">
        <f>+'Inversión 1 financiada'!Z50+VÚ!Z50+Y50</f>
        <v>0</v>
      </c>
      <c r="AA50" s="125">
        <f>+'Inversión 1 financiada'!AA50+VÚ!AA50+Z50</f>
        <v>0</v>
      </c>
      <c r="AB50" s="125">
        <f>+'Inversión 1 financiada'!AB50+VÚ!AB50+AA50</f>
        <v>0</v>
      </c>
      <c r="AC50" s="125">
        <f>+'Inversión 1 financiada'!AC50+VÚ!AC50+AB50</f>
        <v>0</v>
      </c>
      <c r="AD50" s="125">
        <f>+'Inversión 1 financiada'!AD50+VÚ!AD50+AC50</f>
        <v>0</v>
      </c>
      <c r="AE50" s="125">
        <f>+'Inversión 1 financiada'!AE50+VÚ!AE50+AD50</f>
        <v>0</v>
      </c>
      <c r="AF50" s="125">
        <f>+'Inversión 1 financiada'!AF50+VÚ!AF50+AE50</f>
        <v>0</v>
      </c>
      <c r="AG50" s="125">
        <f>+'Inversión 1 financiada'!AG50+VÚ!AG50+AF50</f>
        <v>0</v>
      </c>
      <c r="AH50" s="125">
        <f>+'Inversión 1 financiada'!AH50+VÚ!AH50+AG50</f>
        <v>0</v>
      </c>
      <c r="AI50" s="125">
        <f>+'Inversión 1 financiada'!AI50+VÚ!AI50+AH50</f>
        <v>0</v>
      </c>
      <c r="AJ50" s="125">
        <f>+'Inversión 1 financiada'!AJ50+VÚ!AJ50+AI50</f>
        <v>0</v>
      </c>
      <c r="AK50" s="125">
        <f>+'Inversión 1 financiada'!AK50+VÚ!AK50+AJ50</f>
        <v>0</v>
      </c>
      <c r="AL50" s="125">
        <f>+'Inversión 1 financiada'!AL50+VÚ!AL50+AK50</f>
        <v>0</v>
      </c>
      <c r="AM50" s="125">
        <f>+'Inversión 1 financiada'!AM50+VÚ!AM50+AL50</f>
        <v>0</v>
      </c>
      <c r="AN50" s="125">
        <f>+'Inversión 1 financiada'!AN50+VÚ!AN50+AM50</f>
        <v>0</v>
      </c>
      <c r="AO50" s="125">
        <f>+'Inversión 1 financiada'!AO50+VÚ!AO50+AN50</f>
        <v>0</v>
      </c>
      <c r="AP50" s="125">
        <f>+'Inversión 1 financiada'!AP50+VÚ!AP50+AO50</f>
        <v>0</v>
      </c>
      <c r="AQ50" s="125">
        <f>+'Inversión 1 financiada'!AQ50+VÚ!AQ50+AP50</f>
        <v>0</v>
      </c>
      <c r="AR50" s="125">
        <f>+'Inversión 1 financiada'!AR50+VÚ!AR50+AQ50</f>
        <v>0</v>
      </c>
      <c r="AS50" s="125">
        <f>+'Inversión 1 financiada'!AS50+VÚ!AS50+AR50</f>
        <v>0</v>
      </c>
      <c r="AT50" s="125">
        <f>+'Inversión 1 financiada'!AT50+VÚ!AT50+AS50</f>
        <v>0</v>
      </c>
      <c r="AU50" s="125">
        <f>+'Inversión 1 financiada'!AU50+VÚ!AU50+AT50</f>
        <v>0</v>
      </c>
      <c r="AV50" s="125">
        <f>+'Inversión 1 financiada'!AV50+VÚ!AV50+AU50</f>
        <v>0</v>
      </c>
      <c r="AW50" s="125">
        <f>+'Inversión 1 financiada'!AW50+VÚ!AW50+AV50</f>
        <v>0</v>
      </c>
      <c r="AX50" s="125">
        <f>+'Inversión 1 financiada'!AX50+VÚ!AX50+AW50</f>
        <v>0</v>
      </c>
      <c r="AY50" s="125">
        <f>+'Inversión 1 financiada'!AY50+VÚ!AY50+AX50</f>
        <v>0</v>
      </c>
      <c r="AZ50" s="125">
        <f>+'Inversión 1 financiada'!AZ50+VÚ!AZ50+AY50</f>
        <v>0</v>
      </c>
      <c r="BA50" s="125">
        <f>+'Inversión 1 financiada'!BA50+VÚ!BA50+AZ50</f>
        <v>0</v>
      </c>
      <c r="BB50" s="125">
        <f>+'Inversión 1 financiada'!BB50+VÚ!BB50+BA50</f>
        <v>0</v>
      </c>
      <c r="BC50" s="125">
        <f>+'Inversión 1 financiada'!BC50+VÚ!BC50+BB50</f>
        <v>0</v>
      </c>
      <c r="BD50" s="125">
        <f>+'Inversión 1 financiada'!BD50+VÚ!BD50+BC50</f>
        <v>0</v>
      </c>
      <c r="BE50" s="125">
        <f>+'Inversión 1 financiada'!BE50+VÚ!BE50+BD50</f>
        <v>0</v>
      </c>
      <c r="BF50" s="125">
        <f>+'Inversión 1 financiada'!BF50+VÚ!BF50+BE50</f>
        <v>0</v>
      </c>
      <c r="BG50" s="125">
        <f>+'Inversión 1 financiada'!BG50+VÚ!BG50+BF50</f>
        <v>0</v>
      </c>
      <c r="BH50" s="125">
        <f>+'Inversión 1 financiada'!BH50+VÚ!BH50+BG50</f>
        <v>0</v>
      </c>
      <c r="BI50" s="125">
        <f>+'Inversión 1 financiada'!BI50+VÚ!BI50+BH50</f>
        <v>0</v>
      </c>
      <c r="BJ50" s="125">
        <f>+'Inversión 1 financiada'!BJ50+VÚ!BJ50+BI50</f>
        <v>0</v>
      </c>
      <c r="BK50" s="125">
        <f>+'Inversión 1 financiada'!BK50+VÚ!BK50+BJ50</f>
        <v>0</v>
      </c>
      <c r="BL50" s="125">
        <f>+'Inversión 1 financiada'!BL50+VÚ!BL50+BK50</f>
        <v>0</v>
      </c>
      <c r="BM50" s="125">
        <f>+'Inversión 1 financiada'!BM50+VÚ!BM50+BL50</f>
        <v>0</v>
      </c>
      <c r="BN50" s="125">
        <f>+'Inversión 1 financiada'!BN50+VÚ!BN50+BM50</f>
        <v>0</v>
      </c>
      <c r="BO50" s="125">
        <f>+'Inversión 1 financiada'!BO50+VÚ!BO50+BN50</f>
        <v>0</v>
      </c>
      <c r="BP50" s="125">
        <f>+'Inversión 1 financiada'!BP50+VÚ!BP50+BO50</f>
        <v>0</v>
      </c>
      <c r="BQ50" s="125">
        <f>+'Inversión 1 financiada'!BQ50+VÚ!BQ50+BP50</f>
        <v>0</v>
      </c>
      <c r="BR50" s="125">
        <f>+'Inversión 1 financiada'!BR50+VÚ!BR50+BQ50</f>
        <v>0</v>
      </c>
    </row>
    <row r="51" spans="2:70" x14ac:dyDescent="0.25">
      <c r="B51" s="59" t="s">
        <v>320</v>
      </c>
      <c r="C51" s="62" t="str">
        <f>+VLOOKUP(B51,'resumen UCAP'!$A$5:$O$329,2,0)</f>
        <v>PROYECTOR RGB 200</v>
      </c>
      <c r="D51" s="63">
        <f>+'Desmonte Infr. financiada'!D51</f>
        <v>220</v>
      </c>
      <c r="E51" s="63" t="str">
        <f>+VLOOKUP(B51,'resumen UCAP'!$A$5:$O$329,3,0)</f>
        <v>Un</v>
      </c>
      <c r="F51" s="64">
        <f>+VLOOKUP(B51,'resumen UCAP'!$A$5:$O$329,15,0)</f>
        <v>330000</v>
      </c>
      <c r="G51" s="61">
        <v>18</v>
      </c>
      <c r="H51" s="125">
        <f>+'Inversión 1 financiada'!H51+VÚ!H51</f>
        <v>0</v>
      </c>
      <c r="I51" s="125">
        <f>+'Inversión 1 financiada'!I51+VÚ!I51+H51</f>
        <v>0</v>
      </c>
      <c r="J51" s="125">
        <f>+'Inversión 1 financiada'!J51+VÚ!J51+I51</f>
        <v>0</v>
      </c>
      <c r="K51" s="125">
        <f>+'Inversión 1 financiada'!K51+VÚ!K51+J51</f>
        <v>0</v>
      </c>
      <c r="L51" s="125">
        <f>+'Inversión 1 financiada'!L51+VÚ!L51+K51</f>
        <v>0</v>
      </c>
      <c r="M51" s="125">
        <f>+'Inversión 1 financiada'!M51+VÚ!M51+L51</f>
        <v>0</v>
      </c>
      <c r="N51" s="125">
        <f>+'Inversión 1 financiada'!N51+VÚ!N51+M51</f>
        <v>0</v>
      </c>
      <c r="O51" s="125">
        <f>+'Inversión 1 financiada'!O51+VÚ!O51+N51</f>
        <v>0</v>
      </c>
      <c r="P51" s="125">
        <f>+'Inversión 1 financiada'!P51+VÚ!P51+O51</f>
        <v>0</v>
      </c>
      <c r="Q51" s="125">
        <f>+'Inversión 1 financiada'!Q51+VÚ!Q51+P51</f>
        <v>0</v>
      </c>
      <c r="R51" s="125">
        <f>+'Inversión 1 financiada'!R51+VÚ!R51+Q51</f>
        <v>0</v>
      </c>
      <c r="S51" s="125">
        <f>+'Inversión 1 financiada'!S51+VÚ!S51+R51</f>
        <v>0</v>
      </c>
      <c r="T51" s="125">
        <f>+'Inversión 1 financiada'!T51+VÚ!T51+S51</f>
        <v>0</v>
      </c>
      <c r="U51" s="125">
        <f>+'Inversión 1 financiada'!U51+VÚ!U51+T51</f>
        <v>0</v>
      </c>
      <c r="V51" s="125">
        <f>+'Inversión 1 financiada'!V51+VÚ!V51+U51</f>
        <v>0</v>
      </c>
      <c r="W51" s="125">
        <f>+'Inversión 1 financiada'!W51+VÚ!W51+V51</f>
        <v>0</v>
      </c>
      <c r="X51" s="125">
        <f>+'Inversión 1 financiada'!X51+VÚ!X51+W51</f>
        <v>0</v>
      </c>
      <c r="Y51" s="125">
        <f>+'Inversión 1 financiada'!Y51+VÚ!Y51+X51</f>
        <v>0</v>
      </c>
      <c r="Z51" s="125">
        <f>+'Inversión 1 financiada'!Z51+VÚ!Z51+Y51</f>
        <v>0</v>
      </c>
      <c r="AA51" s="125">
        <f>+'Inversión 1 financiada'!AA51+VÚ!AA51+Z51</f>
        <v>0</v>
      </c>
      <c r="AB51" s="125">
        <f>+'Inversión 1 financiada'!AB51+VÚ!AB51+AA51</f>
        <v>0</v>
      </c>
      <c r="AC51" s="125">
        <f>+'Inversión 1 financiada'!AC51+VÚ!AC51+AB51</f>
        <v>0</v>
      </c>
      <c r="AD51" s="125">
        <f>+'Inversión 1 financiada'!AD51+VÚ!AD51+AC51</f>
        <v>0</v>
      </c>
      <c r="AE51" s="125">
        <f>+'Inversión 1 financiada'!AE51+VÚ!AE51+AD51</f>
        <v>0</v>
      </c>
      <c r="AF51" s="125">
        <f>+'Inversión 1 financiada'!AF51+VÚ!AF51+AE51</f>
        <v>0</v>
      </c>
      <c r="AG51" s="125">
        <f>+'Inversión 1 financiada'!AG51+VÚ!AG51+AF51</f>
        <v>0</v>
      </c>
      <c r="AH51" s="125">
        <f>+'Inversión 1 financiada'!AH51+VÚ!AH51+AG51</f>
        <v>0</v>
      </c>
      <c r="AI51" s="125">
        <f>+'Inversión 1 financiada'!AI51+VÚ!AI51+AH51</f>
        <v>0</v>
      </c>
      <c r="AJ51" s="125">
        <f>+'Inversión 1 financiada'!AJ51+VÚ!AJ51+AI51</f>
        <v>0</v>
      </c>
      <c r="AK51" s="125">
        <f>+'Inversión 1 financiada'!AK51+VÚ!AK51+AJ51</f>
        <v>0</v>
      </c>
      <c r="AL51" s="125">
        <f>+'Inversión 1 financiada'!AL51+VÚ!AL51+AK51</f>
        <v>0</v>
      </c>
      <c r="AM51" s="125">
        <f>+'Inversión 1 financiada'!AM51+VÚ!AM51+AL51</f>
        <v>0</v>
      </c>
      <c r="AN51" s="125">
        <f>+'Inversión 1 financiada'!AN51+VÚ!AN51+AM51</f>
        <v>0</v>
      </c>
      <c r="AO51" s="125">
        <f>+'Inversión 1 financiada'!AO51+VÚ!AO51+AN51</f>
        <v>0</v>
      </c>
      <c r="AP51" s="125">
        <f>+'Inversión 1 financiada'!AP51+VÚ!AP51+AO51</f>
        <v>0</v>
      </c>
      <c r="AQ51" s="125">
        <f>+'Inversión 1 financiada'!AQ51+VÚ!AQ51+AP51</f>
        <v>0</v>
      </c>
      <c r="AR51" s="125">
        <f>+'Inversión 1 financiada'!AR51+VÚ!AR51+AQ51</f>
        <v>0</v>
      </c>
      <c r="AS51" s="125">
        <f>+'Inversión 1 financiada'!AS51+VÚ!AS51+AR51</f>
        <v>0</v>
      </c>
      <c r="AT51" s="125">
        <f>+'Inversión 1 financiada'!AT51+VÚ!AT51+AS51</f>
        <v>0</v>
      </c>
      <c r="AU51" s="125">
        <f>+'Inversión 1 financiada'!AU51+VÚ!AU51+AT51</f>
        <v>0</v>
      </c>
      <c r="AV51" s="125">
        <f>+'Inversión 1 financiada'!AV51+VÚ!AV51+AU51</f>
        <v>0</v>
      </c>
      <c r="AW51" s="125">
        <f>+'Inversión 1 financiada'!AW51+VÚ!AW51+AV51</f>
        <v>0</v>
      </c>
      <c r="AX51" s="125">
        <f>+'Inversión 1 financiada'!AX51+VÚ!AX51+AW51</f>
        <v>0</v>
      </c>
      <c r="AY51" s="125">
        <f>+'Inversión 1 financiada'!AY51+VÚ!AY51+AX51</f>
        <v>0</v>
      </c>
      <c r="AZ51" s="125">
        <f>+'Inversión 1 financiada'!AZ51+VÚ!AZ51+AY51</f>
        <v>0</v>
      </c>
      <c r="BA51" s="125">
        <f>+'Inversión 1 financiada'!BA51+VÚ!BA51+AZ51</f>
        <v>0</v>
      </c>
      <c r="BB51" s="125">
        <f>+'Inversión 1 financiada'!BB51+VÚ!BB51+BA51</f>
        <v>0</v>
      </c>
      <c r="BC51" s="125">
        <f>+'Inversión 1 financiada'!BC51+VÚ!BC51+BB51</f>
        <v>0</v>
      </c>
      <c r="BD51" s="125">
        <f>+'Inversión 1 financiada'!BD51+VÚ!BD51+BC51</f>
        <v>0</v>
      </c>
      <c r="BE51" s="125">
        <f>+'Inversión 1 financiada'!BE51+VÚ!BE51+BD51</f>
        <v>0</v>
      </c>
      <c r="BF51" s="125">
        <f>+'Inversión 1 financiada'!BF51+VÚ!BF51+BE51</f>
        <v>0</v>
      </c>
      <c r="BG51" s="125">
        <f>+'Inversión 1 financiada'!BG51+VÚ!BG51+BF51</f>
        <v>0</v>
      </c>
      <c r="BH51" s="125">
        <f>+'Inversión 1 financiada'!BH51+VÚ!BH51+BG51</f>
        <v>0</v>
      </c>
      <c r="BI51" s="125">
        <f>+'Inversión 1 financiada'!BI51+VÚ!BI51+BH51</f>
        <v>0</v>
      </c>
      <c r="BJ51" s="125">
        <f>+'Inversión 1 financiada'!BJ51+VÚ!BJ51+BI51</f>
        <v>0</v>
      </c>
      <c r="BK51" s="125">
        <f>+'Inversión 1 financiada'!BK51+VÚ!BK51+BJ51</f>
        <v>0</v>
      </c>
      <c r="BL51" s="125">
        <f>+'Inversión 1 financiada'!BL51+VÚ!BL51+BK51</f>
        <v>0</v>
      </c>
      <c r="BM51" s="125">
        <f>+'Inversión 1 financiada'!BM51+VÚ!BM51+BL51</f>
        <v>0</v>
      </c>
      <c r="BN51" s="125">
        <f>+'Inversión 1 financiada'!BN51+VÚ!BN51+BM51</f>
        <v>0</v>
      </c>
      <c r="BO51" s="125">
        <f>+'Inversión 1 financiada'!BO51+VÚ!BO51+BN51</f>
        <v>0</v>
      </c>
      <c r="BP51" s="125">
        <f>+'Inversión 1 financiada'!BP51+VÚ!BP51+BO51</f>
        <v>0</v>
      </c>
      <c r="BQ51" s="125">
        <f>+'Inversión 1 financiada'!BQ51+VÚ!BQ51+BP51</f>
        <v>0</v>
      </c>
      <c r="BR51" s="125">
        <f>+'Inversión 1 financiada'!BR51+VÚ!BR51+BQ51</f>
        <v>0</v>
      </c>
    </row>
    <row r="52" spans="2:70" x14ac:dyDescent="0.25">
      <c r="B52" s="59" t="s">
        <v>321</v>
      </c>
      <c r="C52" s="62" t="str">
        <f>+VLOOKUP(B52,'resumen UCAP'!$A$5:$O$329,2,0)</f>
        <v>BA├æADOR LED RGB 24-34W NUEVO</v>
      </c>
      <c r="D52" s="63">
        <f>+'Desmonte Infr. financiada'!D52</f>
        <v>34</v>
      </c>
      <c r="E52" s="63" t="str">
        <f>+VLOOKUP(B52,'resumen UCAP'!$A$5:$O$329,3,0)</f>
        <v>Un</v>
      </c>
      <c r="F52" s="64">
        <f>+VLOOKUP(B52,'resumen UCAP'!$A$5:$O$329,15,0)</f>
        <v>620000</v>
      </c>
      <c r="G52" s="61">
        <v>12</v>
      </c>
      <c r="H52" s="125">
        <f>+'Inversión 1 financiada'!H52+VÚ!H52</f>
        <v>0</v>
      </c>
      <c r="I52" s="125">
        <f>+'Inversión 1 financiada'!I52+VÚ!I52+H52</f>
        <v>0</v>
      </c>
      <c r="J52" s="125">
        <f>+'Inversión 1 financiada'!J52+VÚ!J52+I52</f>
        <v>0</v>
      </c>
      <c r="K52" s="125">
        <f>+'Inversión 1 financiada'!K52+VÚ!K52+J52</f>
        <v>0</v>
      </c>
      <c r="L52" s="125">
        <f>+'Inversión 1 financiada'!L52+VÚ!L52+K52</f>
        <v>0</v>
      </c>
      <c r="M52" s="125">
        <f>+'Inversión 1 financiada'!M52+VÚ!M52+L52</f>
        <v>0</v>
      </c>
      <c r="N52" s="125">
        <f>+'Inversión 1 financiada'!N52+VÚ!N52+M52</f>
        <v>0</v>
      </c>
      <c r="O52" s="125">
        <f>+'Inversión 1 financiada'!O52+VÚ!O52+N52</f>
        <v>0</v>
      </c>
      <c r="P52" s="125">
        <f>+'Inversión 1 financiada'!P52+VÚ!P52+O52</f>
        <v>0</v>
      </c>
      <c r="Q52" s="125">
        <f>+'Inversión 1 financiada'!Q52+VÚ!Q52+P52</f>
        <v>0</v>
      </c>
      <c r="R52" s="125">
        <f>+'Inversión 1 financiada'!R52+VÚ!R52+Q52</f>
        <v>0</v>
      </c>
      <c r="S52" s="125">
        <f>+'Inversión 1 financiada'!S52+VÚ!S52+R52</f>
        <v>0</v>
      </c>
      <c r="T52" s="125">
        <f>+'Inversión 1 financiada'!T52+VÚ!T52+S52</f>
        <v>0</v>
      </c>
      <c r="U52" s="125">
        <f>+'Inversión 1 financiada'!U52+VÚ!U52+T52</f>
        <v>0</v>
      </c>
      <c r="V52" s="125">
        <f>+'Inversión 1 financiada'!V52+VÚ!V52+U52</f>
        <v>0</v>
      </c>
      <c r="W52" s="125">
        <f>+'Inversión 1 financiada'!W52+VÚ!W52+V52</f>
        <v>0</v>
      </c>
      <c r="X52" s="125">
        <f>+'Inversión 1 financiada'!X52+VÚ!X52+W52</f>
        <v>0</v>
      </c>
      <c r="Y52" s="125">
        <f>+'Inversión 1 financiada'!Y52+VÚ!Y52+X52</f>
        <v>0</v>
      </c>
      <c r="Z52" s="125">
        <f>+'Inversión 1 financiada'!Z52+VÚ!Z52+Y52</f>
        <v>0</v>
      </c>
      <c r="AA52" s="125">
        <f>+'Inversión 1 financiada'!AA52+VÚ!AA52+Z52</f>
        <v>0</v>
      </c>
      <c r="AB52" s="125">
        <f>+'Inversión 1 financiada'!AB52+VÚ!AB52+AA52</f>
        <v>0</v>
      </c>
      <c r="AC52" s="125">
        <f>+'Inversión 1 financiada'!AC52+VÚ!AC52+AB52</f>
        <v>0</v>
      </c>
      <c r="AD52" s="125">
        <f>+'Inversión 1 financiada'!AD52+VÚ!AD52+AC52</f>
        <v>0</v>
      </c>
      <c r="AE52" s="125">
        <f>+'Inversión 1 financiada'!AE52+VÚ!AE52+AD52</f>
        <v>0</v>
      </c>
      <c r="AF52" s="125">
        <f>+'Inversión 1 financiada'!AF52+VÚ!AF52+AE52</f>
        <v>0</v>
      </c>
      <c r="AG52" s="125">
        <f>+'Inversión 1 financiada'!AG52+VÚ!AG52+AF52</f>
        <v>0</v>
      </c>
      <c r="AH52" s="125">
        <f>+'Inversión 1 financiada'!AH52+VÚ!AH52+AG52</f>
        <v>0</v>
      </c>
      <c r="AI52" s="125">
        <f>+'Inversión 1 financiada'!AI52+VÚ!AI52+AH52</f>
        <v>0</v>
      </c>
      <c r="AJ52" s="125">
        <f>+'Inversión 1 financiada'!AJ52+VÚ!AJ52+AI52</f>
        <v>0</v>
      </c>
      <c r="AK52" s="125">
        <f>+'Inversión 1 financiada'!AK52+VÚ!AK52+AJ52</f>
        <v>0</v>
      </c>
      <c r="AL52" s="125">
        <f>+'Inversión 1 financiada'!AL52+VÚ!AL52+AK52</f>
        <v>0</v>
      </c>
      <c r="AM52" s="125">
        <f>+'Inversión 1 financiada'!AM52+VÚ!AM52+AL52</f>
        <v>0</v>
      </c>
      <c r="AN52" s="125">
        <f>+'Inversión 1 financiada'!AN52+VÚ!AN52+AM52</f>
        <v>0</v>
      </c>
      <c r="AO52" s="125">
        <f>+'Inversión 1 financiada'!AO52+VÚ!AO52+AN52</f>
        <v>0</v>
      </c>
      <c r="AP52" s="125">
        <f>+'Inversión 1 financiada'!AP52+VÚ!AP52+AO52</f>
        <v>0</v>
      </c>
      <c r="AQ52" s="125">
        <f>+'Inversión 1 financiada'!AQ52+VÚ!AQ52+AP52</f>
        <v>0</v>
      </c>
      <c r="AR52" s="125">
        <f>+'Inversión 1 financiada'!AR52+VÚ!AR52+AQ52</f>
        <v>0</v>
      </c>
      <c r="AS52" s="125">
        <f>+'Inversión 1 financiada'!AS52+VÚ!AS52+AR52</f>
        <v>0</v>
      </c>
      <c r="AT52" s="125">
        <f>+'Inversión 1 financiada'!AT52+VÚ!AT52+AS52</f>
        <v>0</v>
      </c>
      <c r="AU52" s="125">
        <f>+'Inversión 1 financiada'!AU52+VÚ!AU52+AT52</f>
        <v>0</v>
      </c>
      <c r="AV52" s="125">
        <f>+'Inversión 1 financiada'!AV52+VÚ!AV52+AU52</f>
        <v>0</v>
      </c>
      <c r="AW52" s="125">
        <f>+'Inversión 1 financiada'!AW52+VÚ!AW52+AV52</f>
        <v>0</v>
      </c>
      <c r="AX52" s="125">
        <f>+'Inversión 1 financiada'!AX52+VÚ!AX52+AW52</f>
        <v>0</v>
      </c>
      <c r="AY52" s="125">
        <f>+'Inversión 1 financiada'!AY52+VÚ!AY52+AX52</f>
        <v>0</v>
      </c>
      <c r="AZ52" s="125">
        <f>+'Inversión 1 financiada'!AZ52+VÚ!AZ52+AY52</f>
        <v>0</v>
      </c>
      <c r="BA52" s="125">
        <f>+'Inversión 1 financiada'!BA52+VÚ!BA52+AZ52</f>
        <v>0</v>
      </c>
      <c r="BB52" s="125">
        <f>+'Inversión 1 financiada'!BB52+VÚ!BB52+BA52</f>
        <v>0</v>
      </c>
      <c r="BC52" s="125">
        <f>+'Inversión 1 financiada'!BC52+VÚ!BC52+BB52</f>
        <v>0</v>
      </c>
      <c r="BD52" s="125">
        <f>+'Inversión 1 financiada'!BD52+VÚ!BD52+BC52</f>
        <v>0</v>
      </c>
      <c r="BE52" s="125">
        <f>+'Inversión 1 financiada'!BE52+VÚ!BE52+BD52</f>
        <v>0</v>
      </c>
      <c r="BF52" s="125">
        <f>+'Inversión 1 financiada'!BF52+VÚ!BF52+BE52</f>
        <v>0</v>
      </c>
      <c r="BG52" s="125">
        <f>+'Inversión 1 financiada'!BG52+VÚ!BG52+BF52</f>
        <v>0</v>
      </c>
      <c r="BH52" s="125">
        <f>+'Inversión 1 financiada'!BH52+VÚ!BH52+BG52</f>
        <v>0</v>
      </c>
      <c r="BI52" s="125">
        <f>+'Inversión 1 financiada'!BI52+VÚ!BI52+BH52</f>
        <v>0</v>
      </c>
      <c r="BJ52" s="125">
        <f>+'Inversión 1 financiada'!BJ52+VÚ!BJ52+BI52</f>
        <v>0</v>
      </c>
      <c r="BK52" s="125">
        <f>+'Inversión 1 financiada'!BK52+VÚ!BK52+BJ52</f>
        <v>0</v>
      </c>
      <c r="BL52" s="125">
        <f>+'Inversión 1 financiada'!BL52+VÚ!BL52+BK52</f>
        <v>0</v>
      </c>
      <c r="BM52" s="125">
        <f>+'Inversión 1 financiada'!BM52+VÚ!BM52+BL52</f>
        <v>0</v>
      </c>
      <c r="BN52" s="125">
        <f>+'Inversión 1 financiada'!BN52+VÚ!BN52+BM52</f>
        <v>0</v>
      </c>
      <c r="BO52" s="125">
        <f>+'Inversión 1 financiada'!BO52+VÚ!BO52+BN52</f>
        <v>0</v>
      </c>
      <c r="BP52" s="125">
        <f>+'Inversión 1 financiada'!BP52+VÚ!BP52+BO52</f>
        <v>0</v>
      </c>
      <c r="BQ52" s="125">
        <f>+'Inversión 1 financiada'!BQ52+VÚ!BQ52+BP52</f>
        <v>0</v>
      </c>
      <c r="BR52" s="125">
        <f>+'Inversión 1 financiada'!BR52+VÚ!BR52+BQ52</f>
        <v>0</v>
      </c>
    </row>
    <row r="53" spans="2:70" x14ac:dyDescent="0.25">
      <c r="B53" s="59" t="s">
        <v>322</v>
      </c>
      <c r="C53" s="62" t="str">
        <f>+VLOOKUP(B53,'resumen UCAP'!$A$5:$O$329,2,0)</f>
        <v>BALA LED DE 6W</v>
      </c>
      <c r="D53" s="63">
        <f>+'Desmonte Infr. financiada'!D53</f>
        <v>6</v>
      </c>
      <c r="E53" s="63" t="str">
        <f>+VLOOKUP(B53,'resumen UCAP'!$A$5:$O$329,3,0)</f>
        <v>Un</v>
      </c>
      <c r="F53" s="64">
        <f>+VLOOKUP(B53,'resumen UCAP'!$A$5:$O$329,15,0)</f>
        <v>53000</v>
      </c>
      <c r="G53" s="61">
        <v>15</v>
      </c>
      <c r="H53" s="125">
        <f>+'Inversión 1 financiada'!H53+VÚ!H53</f>
        <v>0</v>
      </c>
      <c r="I53" s="125">
        <f>+'Inversión 1 financiada'!I53+VÚ!I53+H53</f>
        <v>0</v>
      </c>
      <c r="J53" s="125">
        <f>+'Inversión 1 financiada'!J53+VÚ!J53+I53</f>
        <v>0</v>
      </c>
      <c r="K53" s="125">
        <f>+'Inversión 1 financiada'!K53+VÚ!K53+J53</f>
        <v>0</v>
      </c>
      <c r="L53" s="125">
        <f>+'Inversión 1 financiada'!L53+VÚ!L53+K53</f>
        <v>0</v>
      </c>
      <c r="M53" s="125">
        <f>+'Inversión 1 financiada'!M53+VÚ!M53+L53</f>
        <v>0</v>
      </c>
      <c r="N53" s="125">
        <f>+'Inversión 1 financiada'!N53+VÚ!N53+M53</f>
        <v>0</v>
      </c>
      <c r="O53" s="125">
        <f>+'Inversión 1 financiada'!O53+VÚ!O53+N53</f>
        <v>0</v>
      </c>
      <c r="P53" s="125">
        <f>+'Inversión 1 financiada'!P53+VÚ!P53+O53</f>
        <v>0</v>
      </c>
      <c r="Q53" s="125">
        <f>+'Inversión 1 financiada'!Q53+VÚ!Q53+P53</f>
        <v>0</v>
      </c>
      <c r="R53" s="125">
        <f>+'Inversión 1 financiada'!R53+VÚ!R53+Q53</f>
        <v>0</v>
      </c>
      <c r="S53" s="125">
        <f>+'Inversión 1 financiada'!S53+VÚ!S53+R53</f>
        <v>0</v>
      </c>
      <c r="T53" s="125">
        <f>+'Inversión 1 financiada'!T53+VÚ!T53+S53</f>
        <v>0</v>
      </c>
      <c r="U53" s="125">
        <f>+'Inversión 1 financiada'!U53+VÚ!U53+T53</f>
        <v>0</v>
      </c>
      <c r="V53" s="125">
        <f>+'Inversión 1 financiada'!V53+VÚ!V53+U53</f>
        <v>0</v>
      </c>
      <c r="W53" s="125">
        <f>+'Inversión 1 financiada'!W53+VÚ!W53+V53</f>
        <v>0</v>
      </c>
      <c r="X53" s="125">
        <f>+'Inversión 1 financiada'!X53+VÚ!X53+W53</f>
        <v>0</v>
      </c>
      <c r="Y53" s="125">
        <f>+'Inversión 1 financiada'!Y53+VÚ!Y53+X53</f>
        <v>0</v>
      </c>
      <c r="Z53" s="125">
        <f>+'Inversión 1 financiada'!Z53+VÚ!Z53+Y53</f>
        <v>0</v>
      </c>
      <c r="AA53" s="125">
        <f>+'Inversión 1 financiada'!AA53+VÚ!AA53+Z53</f>
        <v>0</v>
      </c>
      <c r="AB53" s="125">
        <f>+'Inversión 1 financiada'!AB53+VÚ!AB53+AA53</f>
        <v>0</v>
      </c>
      <c r="AC53" s="125">
        <f>+'Inversión 1 financiada'!AC53+VÚ!AC53+AB53</f>
        <v>0</v>
      </c>
      <c r="AD53" s="125">
        <f>+'Inversión 1 financiada'!AD53+VÚ!AD53+AC53</f>
        <v>0</v>
      </c>
      <c r="AE53" s="125">
        <f>+'Inversión 1 financiada'!AE53+VÚ!AE53+AD53</f>
        <v>0</v>
      </c>
      <c r="AF53" s="125">
        <f>+'Inversión 1 financiada'!AF53+VÚ!AF53+AE53</f>
        <v>0</v>
      </c>
      <c r="AG53" s="125">
        <f>+'Inversión 1 financiada'!AG53+VÚ!AG53+AF53</f>
        <v>0</v>
      </c>
      <c r="AH53" s="125">
        <f>+'Inversión 1 financiada'!AH53+VÚ!AH53+AG53</f>
        <v>0</v>
      </c>
      <c r="AI53" s="125">
        <f>+'Inversión 1 financiada'!AI53+VÚ!AI53+AH53</f>
        <v>0</v>
      </c>
      <c r="AJ53" s="125">
        <f>+'Inversión 1 financiada'!AJ53+VÚ!AJ53+AI53</f>
        <v>0</v>
      </c>
      <c r="AK53" s="125">
        <f>+'Inversión 1 financiada'!AK53+VÚ!AK53+AJ53</f>
        <v>0</v>
      </c>
      <c r="AL53" s="125">
        <f>+'Inversión 1 financiada'!AL53+VÚ!AL53+AK53</f>
        <v>0</v>
      </c>
      <c r="AM53" s="125">
        <f>+'Inversión 1 financiada'!AM53+VÚ!AM53+AL53</f>
        <v>0</v>
      </c>
      <c r="AN53" s="125">
        <f>+'Inversión 1 financiada'!AN53+VÚ!AN53+AM53</f>
        <v>0</v>
      </c>
      <c r="AO53" s="125">
        <f>+'Inversión 1 financiada'!AO53+VÚ!AO53+AN53</f>
        <v>0</v>
      </c>
      <c r="AP53" s="125">
        <f>+'Inversión 1 financiada'!AP53+VÚ!AP53+AO53</f>
        <v>0</v>
      </c>
      <c r="AQ53" s="125">
        <f>+'Inversión 1 financiada'!AQ53+VÚ!AQ53+AP53</f>
        <v>0</v>
      </c>
      <c r="AR53" s="125">
        <f>+'Inversión 1 financiada'!AR53+VÚ!AR53+AQ53</f>
        <v>0</v>
      </c>
      <c r="AS53" s="125">
        <f>+'Inversión 1 financiada'!AS53+VÚ!AS53+AR53</f>
        <v>0</v>
      </c>
      <c r="AT53" s="125">
        <f>+'Inversión 1 financiada'!AT53+VÚ!AT53+AS53</f>
        <v>0</v>
      </c>
      <c r="AU53" s="125">
        <f>+'Inversión 1 financiada'!AU53+VÚ!AU53+AT53</f>
        <v>0</v>
      </c>
      <c r="AV53" s="125">
        <f>+'Inversión 1 financiada'!AV53+VÚ!AV53+AU53</f>
        <v>0</v>
      </c>
      <c r="AW53" s="125">
        <f>+'Inversión 1 financiada'!AW53+VÚ!AW53+AV53</f>
        <v>0</v>
      </c>
      <c r="AX53" s="125">
        <f>+'Inversión 1 financiada'!AX53+VÚ!AX53+AW53</f>
        <v>0</v>
      </c>
      <c r="AY53" s="125">
        <f>+'Inversión 1 financiada'!AY53+VÚ!AY53+AX53</f>
        <v>0</v>
      </c>
      <c r="AZ53" s="125">
        <f>+'Inversión 1 financiada'!AZ53+VÚ!AZ53+AY53</f>
        <v>0</v>
      </c>
      <c r="BA53" s="125">
        <f>+'Inversión 1 financiada'!BA53+VÚ!BA53+AZ53</f>
        <v>0</v>
      </c>
      <c r="BB53" s="125">
        <f>+'Inversión 1 financiada'!BB53+VÚ!BB53+BA53</f>
        <v>0</v>
      </c>
      <c r="BC53" s="125">
        <f>+'Inversión 1 financiada'!BC53+VÚ!BC53+BB53</f>
        <v>0</v>
      </c>
      <c r="BD53" s="125">
        <f>+'Inversión 1 financiada'!BD53+VÚ!BD53+BC53</f>
        <v>0</v>
      </c>
      <c r="BE53" s="125">
        <f>+'Inversión 1 financiada'!BE53+VÚ!BE53+BD53</f>
        <v>0</v>
      </c>
      <c r="BF53" s="125">
        <f>+'Inversión 1 financiada'!BF53+VÚ!BF53+BE53</f>
        <v>0</v>
      </c>
      <c r="BG53" s="125">
        <f>+'Inversión 1 financiada'!BG53+VÚ!BG53+BF53</f>
        <v>0</v>
      </c>
      <c r="BH53" s="125">
        <f>+'Inversión 1 financiada'!BH53+VÚ!BH53+BG53</f>
        <v>0</v>
      </c>
      <c r="BI53" s="125">
        <f>+'Inversión 1 financiada'!BI53+VÚ!BI53+BH53</f>
        <v>0</v>
      </c>
      <c r="BJ53" s="125">
        <f>+'Inversión 1 financiada'!BJ53+VÚ!BJ53+BI53</f>
        <v>0</v>
      </c>
      <c r="BK53" s="125">
        <f>+'Inversión 1 financiada'!BK53+VÚ!BK53+BJ53</f>
        <v>0</v>
      </c>
      <c r="BL53" s="125">
        <f>+'Inversión 1 financiada'!BL53+VÚ!BL53+BK53</f>
        <v>0</v>
      </c>
      <c r="BM53" s="125">
        <f>+'Inversión 1 financiada'!BM53+VÚ!BM53+BL53</f>
        <v>0</v>
      </c>
      <c r="BN53" s="125">
        <f>+'Inversión 1 financiada'!BN53+VÚ!BN53+BM53</f>
        <v>0</v>
      </c>
      <c r="BO53" s="125">
        <f>+'Inversión 1 financiada'!BO53+VÚ!BO53+BN53</f>
        <v>0</v>
      </c>
      <c r="BP53" s="125">
        <f>+'Inversión 1 financiada'!BP53+VÚ!BP53+BO53</f>
        <v>0</v>
      </c>
      <c r="BQ53" s="125">
        <f>+'Inversión 1 financiada'!BQ53+VÚ!BQ53+BP53</f>
        <v>0</v>
      </c>
      <c r="BR53" s="125">
        <f>+'Inversión 1 financiada'!BR53+VÚ!BR53+BQ53</f>
        <v>0</v>
      </c>
    </row>
    <row r="54" spans="2:70" x14ac:dyDescent="0.25">
      <c r="B54" s="59" t="s">
        <v>323</v>
      </c>
      <c r="C54" s="62" t="str">
        <f>+VLOOKUP(B54,'resumen UCAP'!$A$5:$O$329,2,0)</f>
        <v>BALA LED 5W</v>
      </c>
      <c r="D54" s="63">
        <f>+'Desmonte Infr. financiada'!D54</f>
        <v>5</v>
      </c>
      <c r="E54" s="63" t="str">
        <f>+VLOOKUP(B54,'resumen UCAP'!$A$5:$O$329,3,0)</f>
        <v>Un</v>
      </c>
      <c r="F54" s="64">
        <f>+VLOOKUP(B54,'resumen UCAP'!$A$5:$O$329,15,0)</f>
        <v>83950</v>
      </c>
      <c r="G54" s="61">
        <v>46</v>
      </c>
      <c r="H54" s="125">
        <f>+'Inversión 1 financiada'!H54+VÚ!H54</f>
        <v>0</v>
      </c>
      <c r="I54" s="125">
        <f>+'Inversión 1 financiada'!I54+VÚ!I54+H54</f>
        <v>0</v>
      </c>
      <c r="J54" s="125">
        <f>+'Inversión 1 financiada'!J54+VÚ!J54+I54</f>
        <v>0</v>
      </c>
      <c r="K54" s="125">
        <f>+'Inversión 1 financiada'!K54+VÚ!K54+J54</f>
        <v>0</v>
      </c>
      <c r="L54" s="125">
        <f>+'Inversión 1 financiada'!L54+VÚ!L54+K54</f>
        <v>0</v>
      </c>
      <c r="M54" s="125">
        <f>+'Inversión 1 financiada'!M54+VÚ!M54+L54</f>
        <v>0</v>
      </c>
      <c r="N54" s="125">
        <f>+'Inversión 1 financiada'!N54+VÚ!N54+M54</f>
        <v>0</v>
      </c>
      <c r="O54" s="125">
        <f>+'Inversión 1 financiada'!O54+VÚ!O54+N54</f>
        <v>0</v>
      </c>
      <c r="P54" s="125">
        <f>+'Inversión 1 financiada'!P54+VÚ!P54+O54</f>
        <v>0</v>
      </c>
      <c r="Q54" s="125">
        <f>+'Inversión 1 financiada'!Q54+VÚ!Q54+P54</f>
        <v>0</v>
      </c>
      <c r="R54" s="125">
        <f>+'Inversión 1 financiada'!R54+VÚ!R54+Q54</f>
        <v>0</v>
      </c>
      <c r="S54" s="125">
        <f>+'Inversión 1 financiada'!S54+VÚ!S54+R54</f>
        <v>0</v>
      </c>
      <c r="T54" s="125">
        <f>+'Inversión 1 financiada'!T54+VÚ!T54+S54</f>
        <v>0</v>
      </c>
      <c r="U54" s="125">
        <f>+'Inversión 1 financiada'!U54+VÚ!U54+T54</f>
        <v>0</v>
      </c>
      <c r="V54" s="125">
        <f>+'Inversión 1 financiada'!V54+VÚ!V54+U54</f>
        <v>0</v>
      </c>
      <c r="W54" s="125">
        <f>+'Inversión 1 financiada'!W54+VÚ!W54+V54</f>
        <v>0</v>
      </c>
      <c r="X54" s="125">
        <f>+'Inversión 1 financiada'!X54+VÚ!X54+W54</f>
        <v>0</v>
      </c>
      <c r="Y54" s="125">
        <f>+'Inversión 1 financiada'!Y54+VÚ!Y54+X54</f>
        <v>0</v>
      </c>
      <c r="Z54" s="125">
        <f>+'Inversión 1 financiada'!Z54+VÚ!Z54+Y54</f>
        <v>0</v>
      </c>
      <c r="AA54" s="125">
        <f>+'Inversión 1 financiada'!AA54+VÚ!AA54+Z54</f>
        <v>0</v>
      </c>
      <c r="AB54" s="125">
        <f>+'Inversión 1 financiada'!AB54+VÚ!AB54+AA54</f>
        <v>0</v>
      </c>
      <c r="AC54" s="125">
        <f>+'Inversión 1 financiada'!AC54+VÚ!AC54+AB54</f>
        <v>0</v>
      </c>
      <c r="AD54" s="125">
        <f>+'Inversión 1 financiada'!AD54+VÚ!AD54+AC54</f>
        <v>0</v>
      </c>
      <c r="AE54" s="125">
        <f>+'Inversión 1 financiada'!AE54+VÚ!AE54+AD54</f>
        <v>0</v>
      </c>
      <c r="AF54" s="125">
        <f>+'Inversión 1 financiada'!AF54+VÚ!AF54+AE54</f>
        <v>0</v>
      </c>
      <c r="AG54" s="125">
        <f>+'Inversión 1 financiada'!AG54+VÚ!AG54+AF54</f>
        <v>0</v>
      </c>
      <c r="AH54" s="125">
        <f>+'Inversión 1 financiada'!AH54+VÚ!AH54+AG54</f>
        <v>0</v>
      </c>
      <c r="AI54" s="125">
        <f>+'Inversión 1 financiada'!AI54+VÚ!AI54+AH54</f>
        <v>0</v>
      </c>
      <c r="AJ54" s="125">
        <f>+'Inversión 1 financiada'!AJ54+VÚ!AJ54+AI54</f>
        <v>0</v>
      </c>
      <c r="AK54" s="125">
        <f>+'Inversión 1 financiada'!AK54+VÚ!AK54+AJ54</f>
        <v>0</v>
      </c>
      <c r="AL54" s="125">
        <f>+'Inversión 1 financiada'!AL54+VÚ!AL54+AK54</f>
        <v>0</v>
      </c>
      <c r="AM54" s="125">
        <f>+'Inversión 1 financiada'!AM54+VÚ!AM54+AL54</f>
        <v>0</v>
      </c>
      <c r="AN54" s="125">
        <f>+'Inversión 1 financiada'!AN54+VÚ!AN54+AM54</f>
        <v>0</v>
      </c>
      <c r="AO54" s="125">
        <f>+'Inversión 1 financiada'!AO54+VÚ!AO54+AN54</f>
        <v>0</v>
      </c>
      <c r="AP54" s="125">
        <f>+'Inversión 1 financiada'!AP54+VÚ!AP54+AO54</f>
        <v>0</v>
      </c>
      <c r="AQ54" s="125">
        <f>+'Inversión 1 financiada'!AQ54+VÚ!AQ54+AP54</f>
        <v>0</v>
      </c>
      <c r="AR54" s="125">
        <f>+'Inversión 1 financiada'!AR54+VÚ!AR54+AQ54</f>
        <v>0</v>
      </c>
      <c r="AS54" s="125">
        <f>+'Inversión 1 financiada'!AS54+VÚ!AS54+AR54</f>
        <v>0</v>
      </c>
      <c r="AT54" s="125">
        <f>+'Inversión 1 financiada'!AT54+VÚ!AT54+AS54</f>
        <v>0</v>
      </c>
      <c r="AU54" s="125">
        <f>+'Inversión 1 financiada'!AU54+VÚ!AU54+AT54</f>
        <v>0</v>
      </c>
      <c r="AV54" s="125">
        <f>+'Inversión 1 financiada'!AV54+VÚ!AV54+AU54</f>
        <v>0</v>
      </c>
      <c r="AW54" s="125">
        <f>+'Inversión 1 financiada'!AW54+VÚ!AW54+AV54</f>
        <v>0</v>
      </c>
      <c r="AX54" s="125">
        <f>+'Inversión 1 financiada'!AX54+VÚ!AX54+AW54</f>
        <v>0</v>
      </c>
      <c r="AY54" s="125">
        <f>+'Inversión 1 financiada'!AY54+VÚ!AY54+AX54</f>
        <v>0</v>
      </c>
      <c r="AZ54" s="125">
        <f>+'Inversión 1 financiada'!AZ54+VÚ!AZ54+AY54</f>
        <v>0</v>
      </c>
      <c r="BA54" s="125">
        <f>+'Inversión 1 financiada'!BA54+VÚ!BA54+AZ54</f>
        <v>0</v>
      </c>
      <c r="BB54" s="125">
        <f>+'Inversión 1 financiada'!BB54+VÚ!BB54+BA54</f>
        <v>0</v>
      </c>
      <c r="BC54" s="125">
        <f>+'Inversión 1 financiada'!BC54+VÚ!BC54+BB54</f>
        <v>0</v>
      </c>
      <c r="BD54" s="125">
        <f>+'Inversión 1 financiada'!BD54+VÚ!BD54+BC54</f>
        <v>0</v>
      </c>
      <c r="BE54" s="125">
        <f>+'Inversión 1 financiada'!BE54+VÚ!BE54+BD54</f>
        <v>0</v>
      </c>
      <c r="BF54" s="125">
        <f>+'Inversión 1 financiada'!BF54+VÚ!BF54+BE54</f>
        <v>0</v>
      </c>
      <c r="BG54" s="125">
        <f>+'Inversión 1 financiada'!BG54+VÚ!BG54+BF54</f>
        <v>0</v>
      </c>
      <c r="BH54" s="125">
        <f>+'Inversión 1 financiada'!BH54+VÚ!BH54+BG54</f>
        <v>0</v>
      </c>
      <c r="BI54" s="125">
        <f>+'Inversión 1 financiada'!BI54+VÚ!BI54+BH54</f>
        <v>0</v>
      </c>
      <c r="BJ54" s="125">
        <f>+'Inversión 1 financiada'!BJ54+VÚ!BJ54+BI54</f>
        <v>0</v>
      </c>
      <c r="BK54" s="125">
        <f>+'Inversión 1 financiada'!BK54+VÚ!BK54+BJ54</f>
        <v>0</v>
      </c>
      <c r="BL54" s="125">
        <f>+'Inversión 1 financiada'!BL54+VÚ!BL54+BK54</f>
        <v>0</v>
      </c>
      <c r="BM54" s="125">
        <f>+'Inversión 1 financiada'!BM54+VÚ!BM54+BL54</f>
        <v>0</v>
      </c>
      <c r="BN54" s="125">
        <f>+'Inversión 1 financiada'!BN54+VÚ!BN54+BM54</f>
        <v>0</v>
      </c>
      <c r="BO54" s="125">
        <f>+'Inversión 1 financiada'!BO54+VÚ!BO54+BN54</f>
        <v>0</v>
      </c>
      <c r="BP54" s="125">
        <f>+'Inversión 1 financiada'!BP54+VÚ!BP54+BO54</f>
        <v>0</v>
      </c>
      <c r="BQ54" s="125">
        <f>+'Inversión 1 financiada'!BQ54+VÚ!BQ54+BP54</f>
        <v>0</v>
      </c>
      <c r="BR54" s="125">
        <f>+'Inversión 1 financiada'!BR54+VÚ!BR54+BQ54</f>
        <v>0</v>
      </c>
    </row>
    <row r="55" spans="2:70" x14ac:dyDescent="0.25">
      <c r="B55" s="59" t="s">
        <v>324</v>
      </c>
      <c r="C55" s="62" t="str">
        <f>+VLOOKUP(B55,'resumen UCAP'!$A$5:$O$329,2,0)</f>
        <v>BALA LED 4W</v>
      </c>
      <c r="D55" s="63">
        <f>+'Desmonte Infr. financiada'!D55</f>
        <v>4</v>
      </c>
      <c r="E55" s="63" t="str">
        <f>+VLOOKUP(B55,'resumen UCAP'!$A$5:$O$329,3,0)</f>
        <v>Un</v>
      </c>
      <c r="F55" s="64">
        <f>+VLOOKUP(B55,'resumen UCAP'!$A$5:$O$329,15,0)</f>
        <v>114900</v>
      </c>
      <c r="G55" s="61">
        <v>143</v>
      </c>
      <c r="H55" s="125">
        <f>+'Inversión 1 financiada'!H55+VÚ!H55</f>
        <v>0</v>
      </c>
      <c r="I55" s="125">
        <f>+'Inversión 1 financiada'!I55+VÚ!I55+H55</f>
        <v>0</v>
      </c>
      <c r="J55" s="125">
        <f>+'Inversión 1 financiada'!J55+VÚ!J55+I55</f>
        <v>0</v>
      </c>
      <c r="K55" s="125">
        <f>+'Inversión 1 financiada'!K55+VÚ!K55+J55</f>
        <v>0</v>
      </c>
      <c r="L55" s="125">
        <f>+'Inversión 1 financiada'!L55+VÚ!L55+K55</f>
        <v>0</v>
      </c>
      <c r="M55" s="125">
        <f>+'Inversión 1 financiada'!M55+VÚ!M55+L55</f>
        <v>0</v>
      </c>
      <c r="N55" s="125">
        <f>+'Inversión 1 financiada'!N55+VÚ!N55+M55</f>
        <v>0</v>
      </c>
      <c r="O55" s="125">
        <f>+'Inversión 1 financiada'!O55+VÚ!O55+N55</f>
        <v>0</v>
      </c>
      <c r="P55" s="125">
        <f>+'Inversión 1 financiada'!P55+VÚ!P55+O55</f>
        <v>0</v>
      </c>
      <c r="Q55" s="125">
        <f>+'Inversión 1 financiada'!Q55+VÚ!Q55+P55</f>
        <v>0</v>
      </c>
      <c r="R55" s="125">
        <f>+'Inversión 1 financiada'!R55+VÚ!R55+Q55</f>
        <v>0</v>
      </c>
      <c r="S55" s="125">
        <f>+'Inversión 1 financiada'!S55+VÚ!S55+R55</f>
        <v>0</v>
      </c>
      <c r="T55" s="125">
        <f>+'Inversión 1 financiada'!T55+VÚ!T55+S55</f>
        <v>0</v>
      </c>
      <c r="U55" s="125">
        <f>+'Inversión 1 financiada'!U55+VÚ!U55+T55</f>
        <v>0</v>
      </c>
      <c r="V55" s="125">
        <f>+'Inversión 1 financiada'!V55+VÚ!V55+U55</f>
        <v>0</v>
      </c>
      <c r="W55" s="125">
        <f>+'Inversión 1 financiada'!W55+VÚ!W55+V55</f>
        <v>0</v>
      </c>
      <c r="X55" s="125">
        <f>+'Inversión 1 financiada'!X55+VÚ!X55+W55</f>
        <v>0</v>
      </c>
      <c r="Y55" s="125">
        <f>+'Inversión 1 financiada'!Y55+VÚ!Y55+X55</f>
        <v>0</v>
      </c>
      <c r="Z55" s="125">
        <f>+'Inversión 1 financiada'!Z55+VÚ!Z55+Y55</f>
        <v>0</v>
      </c>
      <c r="AA55" s="125">
        <f>+'Inversión 1 financiada'!AA55+VÚ!AA55+Z55</f>
        <v>0</v>
      </c>
      <c r="AB55" s="125">
        <f>+'Inversión 1 financiada'!AB55+VÚ!AB55+AA55</f>
        <v>0</v>
      </c>
      <c r="AC55" s="125">
        <f>+'Inversión 1 financiada'!AC55+VÚ!AC55+AB55</f>
        <v>0</v>
      </c>
      <c r="AD55" s="125">
        <f>+'Inversión 1 financiada'!AD55+VÚ!AD55+AC55</f>
        <v>0</v>
      </c>
      <c r="AE55" s="125">
        <f>+'Inversión 1 financiada'!AE55+VÚ!AE55+AD55</f>
        <v>0</v>
      </c>
      <c r="AF55" s="125">
        <f>+'Inversión 1 financiada'!AF55+VÚ!AF55+AE55</f>
        <v>0</v>
      </c>
      <c r="AG55" s="125">
        <f>+'Inversión 1 financiada'!AG55+VÚ!AG55+AF55</f>
        <v>0</v>
      </c>
      <c r="AH55" s="125">
        <f>+'Inversión 1 financiada'!AH55+VÚ!AH55+AG55</f>
        <v>0</v>
      </c>
      <c r="AI55" s="125">
        <f>+'Inversión 1 financiada'!AI55+VÚ!AI55+AH55</f>
        <v>0</v>
      </c>
      <c r="AJ55" s="125">
        <f>+'Inversión 1 financiada'!AJ55+VÚ!AJ55+AI55</f>
        <v>0</v>
      </c>
      <c r="AK55" s="125">
        <f>+'Inversión 1 financiada'!AK55+VÚ!AK55+AJ55</f>
        <v>0</v>
      </c>
      <c r="AL55" s="125">
        <f>+'Inversión 1 financiada'!AL55+VÚ!AL55+AK55</f>
        <v>0</v>
      </c>
      <c r="AM55" s="125">
        <f>+'Inversión 1 financiada'!AM55+VÚ!AM55+AL55</f>
        <v>0</v>
      </c>
      <c r="AN55" s="125">
        <f>+'Inversión 1 financiada'!AN55+VÚ!AN55+AM55</f>
        <v>0</v>
      </c>
      <c r="AO55" s="125">
        <f>+'Inversión 1 financiada'!AO55+VÚ!AO55+AN55</f>
        <v>0</v>
      </c>
      <c r="AP55" s="125">
        <f>+'Inversión 1 financiada'!AP55+VÚ!AP55+AO55</f>
        <v>0</v>
      </c>
      <c r="AQ55" s="125">
        <f>+'Inversión 1 financiada'!AQ55+VÚ!AQ55+AP55</f>
        <v>0</v>
      </c>
      <c r="AR55" s="125">
        <f>+'Inversión 1 financiada'!AR55+VÚ!AR55+AQ55</f>
        <v>0</v>
      </c>
      <c r="AS55" s="125">
        <f>+'Inversión 1 financiada'!AS55+VÚ!AS55+AR55</f>
        <v>0</v>
      </c>
      <c r="AT55" s="125">
        <f>+'Inversión 1 financiada'!AT55+VÚ!AT55+AS55</f>
        <v>0</v>
      </c>
      <c r="AU55" s="125">
        <f>+'Inversión 1 financiada'!AU55+VÚ!AU55+AT55</f>
        <v>0</v>
      </c>
      <c r="AV55" s="125">
        <f>+'Inversión 1 financiada'!AV55+VÚ!AV55+AU55</f>
        <v>0</v>
      </c>
      <c r="AW55" s="125">
        <f>+'Inversión 1 financiada'!AW55+VÚ!AW55+AV55</f>
        <v>0</v>
      </c>
      <c r="AX55" s="125">
        <f>+'Inversión 1 financiada'!AX55+VÚ!AX55+AW55</f>
        <v>0</v>
      </c>
      <c r="AY55" s="125">
        <f>+'Inversión 1 financiada'!AY55+VÚ!AY55+AX55</f>
        <v>0</v>
      </c>
      <c r="AZ55" s="125">
        <f>+'Inversión 1 financiada'!AZ55+VÚ!AZ55+AY55</f>
        <v>0</v>
      </c>
      <c r="BA55" s="125">
        <f>+'Inversión 1 financiada'!BA55+VÚ!BA55+AZ55</f>
        <v>0</v>
      </c>
      <c r="BB55" s="125">
        <f>+'Inversión 1 financiada'!BB55+VÚ!BB55+BA55</f>
        <v>0</v>
      </c>
      <c r="BC55" s="125">
        <f>+'Inversión 1 financiada'!BC55+VÚ!BC55+BB55</f>
        <v>0</v>
      </c>
      <c r="BD55" s="125">
        <f>+'Inversión 1 financiada'!BD55+VÚ!BD55+BC55</f>
        <v>0</v>
      </c>
      <c r="BE55" s="125">
        <f>+'Inversión 1 financiada'!BE55+VÚ!BE55+BD55</f>
        <v>0</v>
      </c>
      <c r="BF55" s="125">
        <f>+'Inversión 1 financiada'!BF55+VÚ!BF55+BE55</f>
        <v>0</v>
      </c>
      <c r="BG55" s="125">
        <f>+'Inversión 1 financiada'!BG55+VÚ!BG55+BF55</f>
        <v>0</v>
      </c>
      <c r="BH55" s="125">
        <f>+'Inversión 1 financiada'!BH55+VÚ!BH55+BG55</f>
        <v>0</v>
      </c>
      <c r="BI55" s="125">
        <f>+'Inversión 1 financiada'!BI55+VÚ!BI55+BH55</f>
        <v>0</v>
      </c>
      <c r="BJ55" s="125">
        <f>+'Inversión 1 financiada'!BJ55+VÚ!BJ55+BI55</f>
        <v>0</v>
      </c>
      <c r="BK55" s="125">
        <f>+'Inversión 1 financiada'!BK55+VÚ!BK55+BJ55</f>
        <v>0</v>
      </c>
      <c r="BL55" s="125">
        <f>+'Inversión 1 financiada'!BL55+VÚ!BL55+BK55</f>
        <v>0</v>
      </c>
      <c r="BM55" s="125">
        <f>+'Inversión 1 financiada'!BM55+VÚ!BM55+BL55</f>
        <v>0</v>
      </c>
      <c r="BN55" s="125">
        <f>+'Inversión 1 financiada'!BN55+VÚ!BN55+BM55</f>
        <v>0</v>
      </c>
      <c r="BO55" s="125">
        <f>+'Inversión 1 financiada'!BO55+VÚ!BO55+BN55</f>
        <v>0</v>
      </c>
      <c r="BP55" s="125">
        <f>+'Inversión 1 financiada'!BP55+VÚ!BP55+BO55</f>
        <v>0</v>
      </c>
      <c r="BQ55" s="125">
        <f>+'Inversión 1 financiada'!BQ55+VÚ!BQ55+BP55</f>
        <v>0</v>
      </c>
      <c r="BR55" s="125">
        <f>+'Inversión 1 financiada'!BR55+VÚ!BR55+BQ55</f>
        <v>0</v>
      </c>
    </row>
    <row r="56" spans="2:70" x14ac:dyDescent="0.25">
      <c r="B56" s="59" t="s">
        <v>84</v>
      </c>
      <c r="C56" s="62" t="str">
        <f>+VLOOKUP(B56,'resumen UCAP'!$A$5:$O$329,2,0)</f>
        <v>LUMINARIA NA 70W SEGUNDA</v>
      </c>
      <c r="D56" s="63">
        <f>+'Desmonte Infr. financiada'!D56</f>
        <v>81</v>
      </c>
      <c r="E56" s="63" t="str">
        <f>+VLOOKUP(B56,'resumen UCAP'!$A$5:$O$329,3,0)</f>
        <v>Un</v>
      </c>
      <c r="F56" s="64">
        <f>+VLOOKUP(B56,'resumen UCAP'!$A$5:$O$329,15,0)</f>
        <v>201799</v>
      </c>
      <c r="G56" s="123">
        <v>18</v>
      </c>
      <c r="H56" s="125">
        <f>+'Inversión 1 financiada'!H56+VÚ!H56</f>
        <v>0</v>
      </c>
      <c r="I56" s="125">
        <f>+'Inversión 1 financiada'!I56+VÚ!I56+H56</f>
        <v>0</v>
      </c>
      <c r="J56" s="125">
        <f>+'Inversión 1 financiada'!J56+VÚ!J56+I56</f>
        <v>0</v>
      </c>
      <c r="K56" s="125">
        <f>+'Inversión 1 financiada'!K56+VÚ!K56+J56</f>
        <v>0</v>
      </c>
      <c r="L56" s="125">
        <f>+'Inversión 1 financiada'!L56+VÚ!L56+K56</f>
        <v>0</v>
      </c>
      <c r="M56" s="125">
        <f>+'Inversión 1 financiada'!M56+VÚ!M56+L56</f>
        <v>0</v>
      </c>
      <c r="N56" s="125">
        <f>+'Inversión 1 financiada'!N56+VÚ!N56+M56</f>
        <v>0</v>
      </c>
      <c r="O56" s="125">
        <f>+'Inversión 1 financiada'!O56+VÚ!O56+N56</f>
        <v>0</v>
      </c>
      <c r="P56" s="125">
        <f>+'Inversión 1 financiada'!P56+VÚ!P56+O56</f>
        <v>0</v>
      </c>
      <c r="Q56" s="125">
        <f>+'Inversión 1 financiada'!Q56+VÚ!Q56+P56</f>
        <v>0</v>
      </c>
      <c r="R56" s="125">
        <f>+'Inversión 1 financiada'!R56+VÚ!R56+Q56</f>
        <v>0</v>
      </c>
      <c r="S56" s="125">
        <f>+'Inversión 1 financiada'!S56+VÚ!S56+R56</f>
        <v>0</v>
      </c>
      <c r="T56" s="125">
        <f>+'Inversión 1 financiada'!T56+VÚ!T56+S56</f>
        <v>0</v>
      </c>
      <c r="U56" s="125">
        <f>+'Inversión 1 financiada'!U56+VÚ!U56+T56</f>
        <v>0</v>
      </c>
      <c r="V56" s="125">
        <f>+'Inversión 1 financiada'!V56+VÚ!V56+U56</f>
        <v>0</v>
      </c>
      <c r="W56" s="125">
        <f>+'Inversión 1 financiada'!W56+VÚ!W56+V56</f>
        <v>0</v>
      </c>
      <c r="X56" s="125">
        <f>+'Inversión 1 financiada'!X56+VÚ!X56+W56</f>
        <v>0</v>
      </c>
      <c r="Y56" s="125">
        <f>+'Inversión 1 financiada'!Y56+VÚ!Y56+X56</f>
        <v>0</v>
      </c>
      <c r="Z56" s="125">
        <f>+'Inversión 1 financiada'!Z56+VÚ!Z56+Y56</f>
        <v>0</v>
      </c>
      <c r="AA56" s="125">
        <f>+'Inversión 1 financiada'!AA56+VÚ!AA56+Z56</f>
        <v>0</v>
      </c>
      <c r="AB56" s="125">
        <f>+'Inversión 1 financiada'!AB56+VÚ!AB56+AA56</f>
        <v>0</v>
      </c>
      <c r="AC56" s="125">
        <f>+'Inversión 1 financiada'!AC56+VÚ!AC56+AB56</f>
        <v>0</v>
      </c>
      <c r="AD56" s="125">
        <f>+'Inversión 1 financiada'!AD56+VÚ!AD56+AC56</f>
        <v>0</v>
      </c>
      <c r="AE56" s="125">
        <f>+'Inversión 1 financiada'!AE56+VÚ!AE56+AD56</f>
        <v>0</v>
      </c>
      <c r="AF56" s="125">
        <f>+'Inversión 1 financiada'!AF56+VÚ!AF56+AE56</f>
        <v>0</v>
      </c>
      <c r="AG56" s="125">
        <f>+'Inversión 1 financiada'!AG56+VÚ!AG56+AF56</f>
        <v>0</v>
      </c>
      <c r="AH56" s="125">
        <f>+'Inversión 1 financiada'!AH56+VÚ!AH56+AG56</f>
        <v>0</v>
      </c>
      <c r="AI56" s="125">
        <f>+'Inversión 1 financiada'!AI56+VÚ!AI56+AH56</f>
        <v>0</v>
      </c>
      <c r="AJ56" s="125">
        <f>+'Inversión 1 financiada'!AJ56+VÚ!AJ56+AI56</f>
        <v>0</v>
      </c>
      <c r="AK56" s="125">
        <f>+'Inversión 1 financiada'!AK56+VÚ!AK56+AJ56</f>
        <v>0</v>
      </c>
      <c r="AL56" s="125">
        <f>+'Inversión 1 financiada'!AL56+VÚ!AL56+AK56</f>
        <v>0</v>
      </c>
      <c r="AM56" s="125">
        <f>+'Inversión 1 financiada'!AM56+VÚ!AM56+AL56</f>
        <v>0</v>
      </c>
      <c r="AN56" s="125">
        <f>+'Inversión 1 financiada'!AN56+VÚ!AN56+AM56</f>
        <v>0</v>
      </c>
      <c r="AO56" s="125">
        <f>+'Inversión 1 financiada'!AO56+VÚ!AO56+AN56</f>
        <v>0</v>
      </c>
      <c r="AP56" s="125">
        <f>+'Inversión 1 financiada'!AP56+VÚ!AP56+AO56</f>
        <v>0</v>
      </c>
      <c r="AQ56" s="125">
        <f>+'Inversión 1 financiada'!AQ56+VÚ!AQ56+AP56</f>
        <v>0</v>
      </c>
      <c r="AR56" s="125">
        <f>+'Inversión 1 financiada'!AR56+VÚ!AR56+AQ56</f>
        <v>0</v>
      </c>
      <c r="AS56" s="125">
        <f>+'Inversión 1 financiada'!AS56+VÚ!AS56+AR56</f>
        <v>0</v>
      </c>
      <c r="AT56" s="125">
        <f>+'Inversión 1 financiada'!AT56+VÚ!AT56+AS56</f>
        <v>0</v>
      </c>
      <c r="AU56" s="125">
        <f>+'Inversión 1 financiada'!AU56+VÚ!AU56+AT56</f>
        <v>0</v>
      </c>
      <c r="AV56" s="125">
        <f>+'Inversión 1 financiada'!AV56+VÚ!AV56+AU56</f>
        <v>0</v>
      </c>
      <c r="AW56" s="125">
        <f>+'Inversión 1 financiada'!AW56+VÚ!AW56+AV56</f>
        <v>0</v>
      </c>
      <c r="AX56" s="125">
        <f>+'Inversión 1 financiada'!AX56+VÚ!AX56+AW56</f>
        <v>0</v>
      </c>
      <c r="AY56" s="125">
        <f>+'Inversión 1 financiada'!AY56+VÚ!AY56+AX56</f>
        <v>0</v>
      </c>
      <c r="AZ56" s="125">
        <f>+'Inversión 1 financiada'!AZ56+VÚ!AZ56+AY56</f>
        <v>0</v>
      </c>
      <c r="BA56" s="125">
        <f>+'Inversión 1 financiada'!BA56+VÚ!BA56+AZ56</f>
        <v>0</v>
      </c>
      <c r="BB56" s="125">
        <f>+'Inversión 1 financiada'!BB56+VÚ!BB56+BA56</f>
        <v>0</v>
      </c>
      <c r="BC56" s="125">
        <f>+'Inversión 1 financiada'!BC56+VÚ!BC56+BB56</f>
        <v>0</v>
      </c>
      <c r="BD56" s="125">
        <f>+'Inversión 1 financiada'!BD56+VÚ!BD56+BC56</f>
        <v>0</v>
      </c>
      <c r="BE56" s="125">
        <f>+'Inversión 1 financiada'!BE56+VÚ!BE56+BD56</f>
        <v>0</v>
      </c>
      <c r="BF56" s="125">
        <f>+'Inversión 1 financiada'!BF56+VÚ!BF56+BE56</f>
        <v>0</v>
      </c>
      <c r="BG56" s="125">
        <f>+'Inversión 1 financiada'!BG56+VÚ!BG56+BF56</f>
        <v>0</v>
      </c>
      <c r="BH56" s="125">
        <f>+'Inversión 1 financiada'!BH56+VÚ!BH56+BG56</f>
        <v>0</v>
      </c>
      <c r="BI56" s="125">
        <f>+'Inversión 1 financiada'!BI56+VÚ!BI56+BH56</f>
        <v>0</v>
      </c>
      <c r="BJ56" s="125">
        <f>+'Inversión 1 financiada'!BJ56+VÚ!BJ56+BI56</f>
        <v>0</v>
      </c>
      <c r="BK56" s="125">
        <f>+'Inversión 1 financiada'!BK56+VÚ!BK56+BJ56</f>
        <v>0</v>
      </c>
      <c r="BL56" s="125">
        <f>+'Inversión 1 financiada'!BL56+VÚ!BL56+BK56</f>
        <v>0</v>
      </c>
      <c r="BM56" s="125">
        <f>+'Inversión 1 financiada'!BM56+VÚ!BM56+BL56</f>
        <v>0</v>
      </c>
      <c r="BN56" s="125">
        <f>+'Inversión 1 financiada'!BN56+VÚ!BN56+BM56</f>
        <v>0</v>
      </c>
      <c r="BO56" s="125">
        <f>+'Inversión 1 financiada'!BO56+VÚ!BO56+BN56</f>
        <v>0</v>
      </c>
      <c r="BP56" s="125">
        <f>+'Inversión 1 financiada'!BP56+VÚ!BP56+BO56</f>
        <v>0</v>
      </c>
      <c r="BQ56" s="125">
        <f>+'Inversión 1 financiada'!BQ56+VÚ!BQ56+BP56</f>
        <v>0</v>
      </c>
      <c r="BR56" s="125">
        <f>+'Inversión 1 financiada'!BR56+VÚ!BR56+BQ56</f>
        <v>0</v>
      </c>
    </row>
    <row r="57" spans="2:70" x14ac:dyDescent="0.25">
      <c r="B57" s="59" t="s">
        <v>85</v>
      </c>
      <c r="C57" s="62" t="str">
        <f>+VLOOKUP(B57,'resumen UCAP'!$A$5:$O$329,2,0)</f>
        <v>PROYECTOR MH 400W SEGUNDA</v>
      </c>
      <c r="D57" s="63">
        <f>+'Desmonte Infr. financiada'!D57</f>
        <v>440</v>
      </c>
      <c r="E57" s="63" t="str">
        <f>+VLOOKUP(B57,'resumen UCAP'!$A$5:$O$329,3,0)</f>
        <v>Un</v>
      </c>
      <c r="F57" s="64">
        <f>+VLOOKUP(B57,'resumen UCAP'!$A$5:$O$329,15,0)</f>
        <v>465408</v>
      </c>
      <c r="G57" s="124">
        <v>15</v>
      </c>
      <c r="H57" s="125">
        <f>+'Inversión 1 financiada'!H57+VÚ!H57</f>
        <v>0</v>
      </c>
      <c r="I57" s="125">
        <f>+'Inversión 1 financiada'!I57+VÚ!I57+H57</f>
        <v>0</v>
      </c>
      <c r="J57" s="125">
        <f>+'Inversión 1 financiada'!J57+VÚ!J57+I57</f>
        <v>0</v>
      </c>
      <c r="K57" s="125">
        <f>+'Inversión 1 financiada'!K57+VÚ!K57+J57</f>
        <v>0</v>
      </c>
      <c r="L57" s="125">
        <f>+'Inversión 1 financiada'!L57+VÚ!L57+K57</f>
        <v>0</v>
      </c>
      <c r="M57" s="125">
        <f>+'Inversión 1 financiada'!M57+VÚ!M57+L57</f>
        <v>0</v>
      </c>
      <c r="N57" s="125">
        <f>+'Inversión 1 financiada'!N57+VÚ!N57+M57</f>
        <v>0</v>
      </c>
      <c r="O57" s="125">
        <f>+'Inversión 1 financiada'!O57+VÚ!O57+N57</f>
        <v>0</v>
      </c>
      <c r="P57" s="125">
        <f>+'Inversión 1 financiada'!P57+VÚ!P57+O57</f>
        <v>0</v>
      </c>
      <c r="Q57" s="125">
        <f>+'Inversión 1 financiada'!Q57+VÚ!Q57+P57</f>
        <v>0</v>
      </c>
      <c r="R57" s="125">
        <f>+'Inversión 1 financiada'!R57+VÚ!R57+Q57</f>
        <v>0</v>
      </c>
      <c r="S57" s="125">
        <f>+'Inversión 1 financiada'!S57+VÚ!S57+R57</f>
        <v>0</v>
      </c>
      <c r="T57" s="125">
        <f>+'Inversión 1 financiada'!T57+VÚ!T57+S57</f>
        <v>0</v>
      </c>
      <c r="U57" s="125">
        <f>+'Inversión 1 financiada'!U57+VÚ!U57+T57</f>
        <v>0</v>
      </c>
      <c r="V57" s="125">
        <f>+'Inversión 1 financiada'!V57+VÚ!V57+U57</f>
        <v>0</v>
      </c>
      <c r="W57" s="125">
        <f>+'Inversión 1 financiada'!W57+VÚ!W57+V57</f>
        <v>0</v>
      </c>
      <c r="X57" s="125">
        <f>+'Inversión 1 financiada'!X57+VÚ!X57+W57</f>
        <v>0</v>
      </c>
      <c r="Y57" s="125">
        <f>+'Inversión 1 financiada'!Y57+VÚ!Y57+X57</f>
        <v>0</v>
      </c>
      <c r="Z57" s="125">
        <f>+'Inversión 1 financiada'!Z57+VÚ!Z57+Y57</f>
        <v>0</v>
      </c>
      <c r="AA57" s="125">
        <f>+'Inversión 1 financiada'!AA57+VÚ!AA57+Z57</f>
        <v>0</v>
      </c>
      <c r="AB57" s="125">
        <f>+'Inversión 1 financiada'!AB57+VÚ!AB57+AA57</f>
        <v>0</v>
      </c>
      <c r="AC57" s="125">
        <f>+'Inversión 1 financiada'!AC57+VÚ!AC57+AB57</f>
        <v>0</v>
      </c>
      <c r="AD57" s="125">
        <f>+'Inversión 1 financiada'!AD57+VÚ!AD57+AC57</f>
        <v>0</v>
      </c>
      <c r="AE57" s="125">
        <f>+'Inversión 1 financiada'!AE57+VÚ!AE57+AD57</f>
        <v>0</v>
      </c>
      <c r="AF57" s="125">
        <f>+'Inversión 1 financiada'!AF57+VÚ!AF57+AE57</f>
        <v>0</v>
      </c>
      <c r="AG57" s="125">
        <f>+'Inversión 1 financiada'!AG57+VÚ!AG57+AF57</f>
        <v>0</v>
      </c>
      <c r="AH57" s="125">
        <f>+'Inversión 1 financiada'!AH57+VÚ!AH57+AG57</f>
        <v>0</v>
      </c>
      <c r="AI57" s="125">
        <f>+'Inversión 1 financiada'!AI57+VÚ!AI57+AH57</f>
        <v>0</v>
      </c>
      <c r="AJ57" s="125">
        <f>+'Inversión 1 financiada'!AJ57+VÚ!AJ57+AI57</f>
        <v>0</v>
      </c>
      <c r="AK57" s="125">
        <f>+'Inversión 1 financiada'!AK57+VÚ!AK57+AJ57</f>
        <v>0</v>
      </c>
      <c r="AL57" s="125">
        <f>+'Inversión 1 financiada'!AL57+VÚ!AL57+AK57</f>
        <v>0</v>
      </c>
      <c r="AM57" s="125">
        <f>+'Inversión 1 financiada'!AM57+VÚ!AM57+AL57</f>
        <v>0</v>
      </c>
      <c r="AN57" s="125">
        <f>+'Inversión 1 financiada'!AN57+VÚ!AN57+AM57</f>
        <v>0</v>
      </c>
      <c r="AO57" s="125">
        <f>+'Inversión 1 financiada'!AO57+VÚ!AO57+AN57</f>
        <v>0</v>
      </c>
      <c r="AP57" s="125">
        <f>+'Inversión 1 financiada'!AP57+VÚ!AP57+AO57</f>
        <v>0</v>
      </c>
      <c r="AQ57" s="125">
        <f>+'Inversión 1 financiada'!AQ57+VÚ!AQ57+AP57</f>
        <v>0</v>
      </c>
      <c r="AR57" s="125">
        <f>+'Inversión 1 financiada'!AR57+VÚ!AR57+AQ57</f>
        <v>0</v>
      </c>
      <c r="AS57" s="125">
        <f>+'Inversión 1 financiada'!AS57+VÚ!AS57+AR57</f>
        <v>0</v>
      </c>
      <c r="AT57" s="125">
        <f>+'Inversión 1 financiada'!AT57+VÚ!AT57+AS57</f>
        <v>0</v>
      </c>
      <c r="AU57" s="125">
        <f>+'Inversión 1 financiada'!AU57+VÚ!AU57+AT57</f>
        <v>0</v>
      </c>
      <c r="AV57" s="125">
        <f>+'Inversión 1 financiada'!AV57+VÚ!AV57+AU57</f>
        <v>0</v>
      </c>
      <c r="AW57" s="125">
        <f>+'Inversión 1 financiada'!AW57+VÚ!AW57+AV57</f>
        <v>0</v>
      </c>
      <c r="AX57" s="125">
        <f>+'Inversión 1 financiada'!AX57+VÚ!AX57+AW57</f>
        <v>0</v>
      </c>
      <c r="AY57" s="125">
        <f>+'Inversión 1 financiada'!AY57+VÚ!AY57+AX57</f>
        <v>0</v>
      </c>
      <c r="AZ57" s="125">
        <f>+'Inversión 1 financiada'!AZ57+VÚ!AZ57+AY57</f>
        <v>0</v>
      </c>
      <c r="BA57" s="125">
        <f>+'Inversión 1 financiada'!BA57+VÚ!BA57+AZ57</f>
        <v>0</v>
      </c>
      <c r="BB57" s="125">
        <f>+'Inversión 1 financiada'!BB57+VÚ!BB57+BA57</f>
        <v>0</v>
      </c>
      <c r="BC57" s="125">
        <f>+'Inversión 1 financiada'!BC57+VÚ!BC57+BB57</f>
        <v>0</v>
      </c>
      <c r="BD57" s="125">
        <f>+'Inversión 1 financiada'!BD57+VÚ!BD57+BC57</f>
        <v>0</v>
      </c>
      <c r="BE57" s="125">
        <f>+'Inversión 1 financiada'!BE57+VÚ!BE57+BD57</f>
        <v>0</v>
      </c>
      <c r="BF57" s="125">
        <f>+'Inversión 1 financiada'!BF57+VÚ!BF57+BE57</f>
        <v>0</v>
      </c>
      <c r="BG57" s="125">
        <f>+'Inversión 1 financiada'!BG57+VÚ!BG57+BF57</f>
        <v>0</v>
      </c>
      <c r="BH57" s="125">
        <f>+'Inversión 1 financiada'!BH57+VÚ!BH57+BG57</f>
        <v>0</v>
      </c>
      <c r="BI57" s="125">
        <f>+'Inversión 1 financiada'!BI57+VÚ!BI57+BH57</f>
        <v>0</v>
      </c>
      <c r="BJ57" s="125">
        <f>+'Inversión 1 financiada'!BJ57+VÚ!BJ57+BI57</f>
        <v>0</v>
      </c>
      <c r="BK57" s="125">
        <f>+'Inversión 1 financiada'!BK57+VÚ!BK57+BJ57</f>
        <v>0</v>
      </c>
      <c r="BL57" s="125">
        <f>+'Inversión 1 financiada'!BL57+VÚ!BL57+BK57</f>
        <v>0</v>
      </c>
      <c r="BM57" s="125">
        <f>+'Inversión 1 financiada'!BM57+VÚ!BM57+BL57</f>
        <v>0</v>
      </c>
      <c r="BN57" s="125">
        <f>+'Inversión 1 financiada'!BN57+VÚ!BN57+BM57</f>
        <v>0</v>
      </c>
      <c r="BO57" s="125">
        <f>+'Inversión 1 financiada'!BO57+VÚ!BO57+BN57</f>
        <v>0</v>
      </c>
      <c r="BP57" s="125">
        <f>+'Inversión 1 financiada'!BP57+VÚ!BP57+BO57</f>
        <v>0</v>
      </c>
      <c r="BQ57" s="125">
        <f>+'Inversión 1 financiada'!BQ57+VÚ!BQ57+BP57</f>
        <v>0</v>
      </c>
      <c r="BR57" s="125">
        <f>+'Inversión 1 financiada'!BR57+VÚ!BR57+BQ57</f>
        <v>0</v>
      </c>
    </row>
    <row r="58" spans="2:70" x14ac:dyDescent="0.25">
      <c r="B58" s="59" t="s">
        <v>325</v>
      </c>
      <c r="C58" s="62" t="str">
        <f>+VLOOKUP(B58,'resumen UCAP'!$A$5:$O$329,2,0)</f>
        <v>PROYECTOR MH 400W NUEVO</v>
      </c>
      <c r="D58" s="63">
        <f>+'Desmonte Infr. financiada'!D58</f>
        <v>440</v>
      </c>
      <c r="E58" s="63" t="str">
        <f>+VLOOKUP(B58,'resumen UCAP'!$A$5:$O$329,3,0)</f>
        <v>Un</v>
      </c>
      <c r="F58" s="64">
        <f>+VLOOKUP(B58,'resumen UCAP'!$A$5:$O$329,15,0)</f>
        <v>447504</v>
      </c>
      <c r="G58" s="124">
        <v>26</v>
      </c>
      <c r="H58" s="125">
        <f>+'Inversión 1 financiada'!H58+VÚ!H58</f>
        <v>0</v>
      </c>
      <c r="I58" s="125">
        <f>+'Inversión 1 financiada'!I58+VÚ!I58+H58</f>
        <v>0</v>
      </c>
      <c r="J58" s="125">
        <f>+'Inversión 1 financiada'!J58+VÚ!J58+I58</f>
        <v>0</v>
      </c>
      <c r="K58" s="125">
        <f>+'Inversión 1 financiada'!K58+VÚ!K58+J58</f>
        <v>0</v>
      </c>
      <c r="L58" s="125">
        <f>+'Inversión 1 financiada'!L58+VÚ!L58+K58</f>
        <v>0</v>
      </c>
      <c r="M58" s="125">
        <f>+'Inversión 1 financiada'!M58+VÚ!M58+L58</f>
        <v>0</v>
      </c>
      <c r="N58" s="125">
        <f>+'Inversión 1 financiada'!N58+VÚ!N58+M58</f>
        <v>0</v>
      </c>
      <c r="O58" s="125">
        <f>+'Inversión 1 financiada'!O58+VÚ!O58+N58</f>
        <v>0</v>
      </c>
      <c r="P58" s="125">
        <f>+'Inversión 1 financiada'!P58+VÚ!P58+O58</f>
        <v>0</v>
      </c>
      <c r="Q58" s="125">
        <f>+'Inversión 1 financiada'!Q58+VÚ!Q58+P58</f>
        <v>0</v>
      </c>
      <c r="R58" s="125">
        <f>+'Inversión 1 financiada'!R58+VÚ!R58+Q58</f>
        <v>0</v>
      </c>
      <c r="S58" s="125">
        <f>+'Inversión 1 financiada'!S58+VÚ!S58+R58</f>
        <v>0</v>
      </c>
      <c r="T58" s="125">
        <f>+'Inversión 1 financiada'!T58+VÚ!T58+S58</f>
        <v>0</v>
      </c>
      <c r="U58" s="125">
        <f>+'Inversión 1 financiada'!U58+VÚ!U58+T58</f>
        <v>0</v>
      </c>
      <c r="V58" s="125">
        <f>+'Inversión 1 financiada'!V58+VÚ!V58+U58</f>
        <v>0</v>
      </c>
      <c r="W58" s="125">
        <f>+'Inversión 1 financiada'!W58+VÚ!W58+V58</f>
        <v>0</v>
      </c>
      <c r="X58" s="125">
        <f>+'Inversión 1 financiada'!X58+VÚ!X58+W58</f>
        <v>0</v>
      </c>
      <c r="Y58" s="125">
        <f>+'Inversión 1 financiada'!Y58+VÚ!Y58+X58</f>
        <v>0</v>
      </c>
      <c r="Z58" s="125">
        <f>+'Inversión 1 financiada'!Z58+VÚ!Z58+Y58</f>
        <v>0</v>
      </c>
      <c r="AA58" s="125">
        <f>+'Inversión 1 financiada'!AA58+VÚ!AA58+Z58</f>
        <v>0</v>
      </c>
      <c r="AB58" s="125">
        <f>+'Inversión 1 financiada'!AB58+VÚ!AB58+AA58</f>
        <v>0</v>
      </c>
      <c r="AC58" s="125">
        <f>+'Inversión 1 financiada'!AC58+VÚ!AC58+AB58</f>
        <v>0</v>
      </c>
      <c r="AD58" s="125">
        <f>+'Inversión 1 financiada'!AD58+VÚ!AD58+AC58</f>
        <v>0</v>
      </c>
      <c r="AE58" s="125">
        <f>+'Inversión 1 financiada'!AE58+VÚ!AE58+AD58</f>
        <v>0</v>
      </c>
      <c r="AF58" s="125">
        <f>+'Inversión 1 financiada'!AF58+VÚ!AF58+AE58</f>
        <v>0</v>
      </c>
      <c r="AG58" s="125">
        <f>+'Inversión 1 financiada'!AG58+VÚ!AG58+AF58</f>
        <v>0</v>
      </c>
      <c r="AH58" s="125">
        <f>+'Inversión 1 financiada'!AH58+VÚ!AH58+AG58</f>
        <v>0</v>
      </c>
      <c r="AI58" s="125">
        <f>+'Inversión 1 financiada'!AI58+VÚ!AI58+AH58</f>
        <v>0</v>
      </c>
      <c r="AJ58" s="125">
        <f>+'Inversión 1 financiada'!AJ58+VÚ!AJ58+AI58</f>
        <v>0</v>
      </c>
      <c r="AK58" s="125">
        <f>+'Inversión 1 financiada'!AK58+VÚ!AK58+AJ58</f>
        <v>0</v>
      </c>
      <c r="AL58" s="125">
        <f>+'Inversión 1 financiada'!AL58+VÚ!AL58+AK58</f>
        <v>0</v>
      </c>
      <c r="AM58" s="125">
        <f>+'Inversión 1 financiada'!AM58+VÚ!AM58+AL58</f>
        <v>0</v>
      </c>
      <c r="AN58" s="125">
        <f>+'Inversión 1 financiada'!AN58+VÚ!AN58+AM58</f>
        <v>0</v>
      </c>
      <c r="AO58" s="125">
        <f>+'Inversión 1 financiada'!AO58+VÚ!AO58+AN58</f>
        <v>0</v>
      </c>
      <c r="AP58" s="125">
        <f>+'Inversión 1 financiada'!AP58+VÚ!AP58+AO58</f>
        <v>0</v>
      </c>
      <c r="AQ58" s="125">
        <f>+'Inversión 1 financiada'!AQ58+VÚ!AQ58+AP58</f>
        <v>0</v>
      </c>
      <c r="AR58" s="125">
        <f>+'Inversión 1 financiada'!AR58+VÚ!AR58+AQ58</f>
        <v>0</v>
      </c>
      <c r="AS58" s="125">
        <f>+'Inversión 1 financiada'!AS58+VÚ!AS58+AR58</f>
        <v>0</v>
      </c>
      <c r="AT58" s="125">
        <f>+'Inversión 1 financiada'!AT58+VÚ!AT58+AS58</f>
        <v>0</v>
      </c>
      <c r="AU58" s="125">
        <f>+'Inversión 1 financiada'!AU58+VÚ!AU58+AT58</f>
        <v>0</v>
      </c>
      <c r="AV58" s="125">
        <f>+'Inversión 1 financiada'!AV58+VÚ!AV58+AU58</f>
        <v>0</v>
      </c>
      <c r="AW58" s="125">
        <f>+'Inversión 1 financiada'!AW58+VÚ!AW58+AV58</f>
        <v>0</v>
      </c>
      <c r="AX58" s="125">
        <f>+'Inversión 1 financiada'!AX58+VÚ!AX58+AW58</f>
        <v>0</v>
      </c>
      <c r="AY58" s="125">
        <f>+'Inversión 1 financiada'!AY58+VÚ!AY58+AX58</f>
        <v>0</v>
      </c>
      <c r="AZ58" s="125">
        <f>+'Inversión 1 financiada'!AZ58+VÚ!AZ58+AY58</f>
        <v>0</v>
      </c>
      <c r="BA58" s="125">
        <f>+'Inversión 1 financiada'!BA58+VÚ!BA58+AZ58</f>
        <v>0</v>
      </c>
      <c r="BB58" s="125">
        <f>+'Inversión 1 financiada'!BB58+VÚ!BB58+BA58</f>
        <v>0</v>
      </c>
      <c r="BC58" s="125">
        <f>+'Inversión 1 financiada'!BC58+VÚ!BC58+BB58</f>
        <v>0</v>
      </c>
      <c r="BD58" s="125">
        <f>+'Inversión 1 financiada'!BD58+VÚ!BD58+BC58</f>
        <v>0</v>
      </c>
      <c r="BE58" s="125">
        <f>+'Inversión 1 financiada'!BE58+VÚ!BE58+BD58</f>
        <v>0</v>
      </c>
      <c r="BF58" s="125">
        <f>+'Inversión 1 financiada'!BF58+VÚ!BF58+BE58</f>
        <v>0</v>
      </c>
      <c r="BG58" s="125">
        <f>+'Inversión 1 financiada'!BG58+VÚ!BG58+BF58</f>
        <v>0</v>
      </c>
      <c r="BH58" s="125">
        <f>+'Inversión 1 financiada'!BH58+VÚ!BH58+BG58</f>
        <v>0</v>
      </c>
      <c r="BI58" s="125">
        <f>+'Inversión 1 financiada'!BI58+VÚ!BI58+BH58</f>
        <v>0</v>
      </c>
      <c r="BJ58" s="125">
        <f>+'Inversión 1 financiada'!BJ58+VÚ!BJ58+BI58</f>
        <v>0</v>
      </c>
      <c r="BK58" s="125">
        <f>+'Inversión 1 financiada'!BK58+VÚ!BK58+BJ58</f>
        <v>0</v>
      </c>
      <c r="BL58" s="125">
        <f>+'Inversión 1 financiada'!BL58+VÚ!BL58+BK58</f>
        <v>0</v>
      </c>
      <c r="BM58" s="125">
        <f>+'Inversión 1 financiada'!BM58+VÚ!BM58+BL58</f>
        <v>0</v>
      </c>
      <c r="BN58" s="125">
        <f>+'Inversión 1 financiada'!BN58+VÚ!BN58+BM58</f>
        <v>0</v>
      </c>
      <c r="BO58" s="125">
        <f>+'Inversión 1 financiada'!BO58+VÚ!BO58+BN58</f>
        <v>0</v>
      </c>
      <c r="BP58" s="125">
        <f>+'Inversión 1 financiada'!BP58+VÚ!BP58+BO58</f>
        <v>0</v>
      </c>
      <c r="BQ58" s="125">
        <f>+'Inversión 1 financiada'!BQ58+VÚ!BQ58+BP58</f>
        <v>0</v>
      </c>
      <c r="BR58" s="125">
        <f>+'Inversión 1 financiada'!BR58+VÚ!BR58+BQ58</f>
        <v>0</v>
      </c>
    </row>
    <row r="59" spans="2:70" x14ac:dyDescent="0.25">
      <c r="B59" s="59" t="s">
        <v>326</v>
      </c>
      <c r="C59" s="62" t="str">
        <f>+VLOOKUP(B59,'resumen UCAP'!$A$5:$O$329,2,0)</f>
        <v>LUMINARIA NA 100W NUEVA</v>
      </c>
      <c r="D59" s="63">
        <f>+'Desmonte Infr. financiada'!D59</f>
        <v>115</v>
      </c>
      <c r="E59" s="63" t="str">
        <f>+VLOOKUP(B59,'resumen UCAP'!$A$5:$O$329,3,0)</f>
        <v>Un</v>
      </c>
      <c r="F59" s="64">
        <f>+VLOOKUP(B59,'resumen UCAP'!$A$5:$O$329,15,0)</f>
        <v>221308</v>
      </c>
      <c r="G59" s="123">
        <v>173</v>
      </c>
      <c r="H59" s="125">
        <f>+'Inversión 1 financiada'!H59+VÚ!H59</f>
        <v>0</v>
      </c>
      <c r="I59" s="125">
        <f>+'Inversión 1 financiada'!I59+VÚ!I59+H59</f>
        <v>0</v>
      </c>
      <c r="J59" s="125">
        <f>+'Inversión 1 financiada'!J59+VÚ!J59+I59</f>
        <v>0</v>
      </c>
      <c r="K59" s="125">
        <f>+'Inversión 1 financiada'!K59+VÚ!K59+J59</f>
        <v>0</v>
      </c>
      <c r="L59" s="125">
        <f>+'Inversión 1 financiada'!L59+VÚ!L59+K59</f>
        <v>0</v>
      </c>
      <c r="M59" s="125">
        <f>+'Inversión 1 financiada'!M59+VÚ!M59+L59</f>
        <v>0</v>
      </c>
      <c r="N59" s="125">
        <f>+'Inversión 1 financiada'!N59+VÚ!N59+M59</f>
        <v>0</v>
      </c>
      <c r="O59" s="125">
        <f>+'Inversión 1 financiada'!O59+VÚ!O59+N59</f>
        <v>0</v>
      </c>
      <c r="P59" s="125">
        <f>+'Inversión 1 financiada'!P59+VÚ!P59+O59</f>
        <v>0</v>
      </c>
      <c r="Q59" s="125">
        <f>+'Inversión 1 financiada'!Q59+VÚ!Q59+P59</f>
        <v>0</v>
      </c>
      <c r="R59" s="125">
        <f>+'Inversión 1 financiada'!R59+VÚ!R59+Q59</f>
        <v>0</v>
      </c>
      <c r="S59" s="125">
        <f>+'Inversión 1 financiada'!S59+VÚ!S59+R59</f>
        <v>0</v>
      </c>
      <c r="T59" s="125">
        <f>+'Inversión 1 financiada'!T59+VÚ!T59+S59</f>
        <v>0</v>
      </c>
      <c r="U59" s="125">
        <f>+'Inversión 1 financiada'!U59+VÚ!U59+T59</f>
        <v>0</v>
      </c>
      <c r="V59" s="125">
        <f>+'Inversión 1 financiada'!V59+VÚ!V59+U59</f>
        <v>0</v>
      </c>
      <c r="W59" s="125">
        <f>+'Inversión 1 financiada'!W59+VÚ!W59+V59</f>
        <v>0</v>
      </c>
      <c r="X59" s="125">
        <f>+'Inversión 1 financiada'!X59+VÚ!X59+W59</f>
        <v>0</v>
      </c>
      <c r="Y59" s="125">
        <f>+'Inversión 1 financiada'!Y59+VÚ!Y59+X59</f>
        <v>0</v>
      </c>
      <c r="Z59" s="125">
        <f>+'Inversión 1 financiada'!Z59+VÚ!Z59+Y59</f>
        <v>0</v>
      </c>
      <c r="AA59" s="125">
        <f>+'Inversión 1 financiada'!AA59+VÚ!AA59+Z59</f>
        <v>0</v>
      </c>
      <c r="AB59" s="125">
        <f>+'Inversión 1 financiada'!AB59+VÚ!AB59+AA59</f>
        <v>0</v>
      </c>
      <c r="AC59" s="125">
        <f>+'Inversión 1 financiada'!AC59+VÚ!AC59+AB59</f>
        <v>0</v>
      </c>
      <c r="AD59" s="125">
        <f>+'Inversión 1 financiada'!AD59+VÚ!AD59+AC59</f>
        <v>0</v>
      </c>
      <c r="AE59" s="125">
        <f>+'Inversión 1 financiada'!AE59+VÚ!AE59+AD59</f>
        <v>0</v>
      </c>
      <c r="AF59" s="125">
        <f>+'Inversión 1 financiada'!AF59+VÚ!AF59+AE59</f>
        <v>0</v>
      </c>
      <c r="AG59" s="125">
        <f>+'Inversión 1 financiada'!AG59+VÚ!AG59+AF59</f>
        <v>0</v>
      </c>
      <c r="AH59" s="125">
        <f>+'Inversión 1 financiada'!AH59+VÚ!AH59+AG59</f>
        <v>0</v>
      </c>
      <c r="AI59" s="125">
        <f>+'Inversión 1 financiada'!AI59+VÚ!AI59+AH59</f>
        <v>0</v>
      </c>
      <c r="AJ59" s="125">
        <f>+'Inversión 1 financiada'!AJ59+VÚ!AJ59+AI59</f>
        <v>0</v>
      </c>
      <c r="AK59" s="125">
        <f>+'Inversión 1 financiada'!AK59+VÚ!AK59+AJ59</f>
        <v>0</v>
      </c>
      <c r="AL59" s="125">
        <f>+'Inversión 1 financiada'!AL59+VÚ!AL59+AK59</f>
        <v>0</v>
      </c>
      <c r="AM59" s="125">
        <f>+'Inversión 1 financiada'!AM59+VÚ!AM59+AL59</f>
        <v>0</v>
      </c>
      <c r="AN59" s="125">
        <f>+'Inversión 1 financiada'!AN59+VÚ!AN59+AM59</f>
        <v>0</v>
      </c>
      <c r="AO59" s="125">
        <f>+'Inversión 1 financiada'!AO59+VÚ!AO59+AN59</f>
        <v>0</v>
      </c>
      <c r="AP59" s="125">
        <f>+'Inversión 1 financiada'!AP59+VÚ!AP59+AO59</f>
        <v>0</v>
      </c>
      <c r="AQ59" s="125">
        <f>+'Inversión 1 financiada'!AQ59+VÚ!AQ59+AP59</f>
        <v>0</v>
      </c>
      <c r="AR59" s="125">
        <f>+'Inversión 1 financiada'!AR59+VÚ!AR59+AQ59</f>
        <v>0</v>
      </c>
      <c r="AS59" s="125">
        <f>+'Inversión 1 financiada'!AS59+VÚ!AS59+AR59</f>
        <v>0</v>
      </c>
      <c r="AT59" s="125">
        <f>+'Inversión 1 financiada'!AT59+VÚ!AT59+AS59</f>
        <v>0</v>
      </c>
      <c r="AU59" s="125">
        <f>+'Inversión 1 financiada'!AU59+VÚ!AU59+AT59</f>
        <v>0</v>
      </c>
      <c r="AV59" s="125">
        <f>+'Inversión 1 financiada'!AV59+VÚ!AV59+AU59</f>
        <v>0</v>
      </c>
      <c r="AW59" s="125">
        <f>+'Inversión 1 financiada'!AW59+VÚ!AW59+AV59</f>
        <v>0</v>
      </c>
      <c r="AX59" s="125">
        <f>+'Inversión 1 financiada'!AX59+VÚ!AX59+AW59</f>
        <v>0</v>
      </c>
      <c r="AY59" s="125">
        <f>+'Inversión 1 financiada'!AY59+VÚ!AY59+AX59</f>
        <v>0</v>
      </c>
      <c r="AZ59" s="125">
        <f>+'Inversión 1 financiada'!AZ59+VÚ!AZ59+AY59</f>
        <v>0</v>
      </c>
      <c r="BA59" s="125">
        <f>+'Inversión 1 financiada'!BA59+VÚ!BA59+AZ59</f>
        <v>0</v>
      </c>
      <c r="BB59" s="125">
        <f>+'Inversión 1 financiada'!BB59+VÚ!BB59+BA59</f>
        <v>0</v>
      </c>
      <c r="BC59" s="125">
        <f>+'Inversión 1 financiada'!BC59+VÚ!BC59+BB59</f>
        <v>0</v>
      </c>
      <c r="BD59" s="125">
        <f>+'Inversión 1 financiada'!BD59+VÚ!BD59+BC59</f>
        <v>0</v>
      </c>
      <c r="BE59" s="125">
        <f>+'Inversión 1 financiada'!BE59+VÚ!BE59+BD59</f>
        <v>0</v>
      </c>
      <c r="BF59" s="125">
        <f>+'Inversión 1 financiada'!BF59+VÚ!BF59+BE59</f>
        <v>0</v>
      </c>
      <c r="BG59" s="125">
        <f>+'Inversión 1 financiada'!BG59+VÚ!BG59+BF59</f>
        <v>0</v>
      </c>
      <c r="BH59" s="125">
        <f>+'Inversión 1 financiada'!BH59+VÚ!BH59+BG59</f>
        <v>0</v>
      </c>
      <c r="BI59" s="125">
        <f>+'Inversión 1 financiada'!BI59+VÚ!BI59+BH59</f>
        <v>0</v>
      </c>
      <c r="BJ59" s="125">
        <f>+'Inversión 1 financiada'!BJ59+VÚ!BJ59+BI59</f>
        <v>0</v>
      </c>
      <c r="BK59" s="125">
        <f>+'Inversión 1 financiada'!BK59+VÚ!BK59+BJ59</f>
        <v>0</v>
      </c>
      <c r="BL59" s="125">
        <f>+'Inversión 1 financiada'!BL59+VÚ!BL59+BK59</f>
        <v>0</v>
      </c>
      <c r="BM59" s="125">
        <f>+'Inversión 1 financiada'!BM59+VÚ!BM59+BL59</f>
        <v>0</v>
      </c>
      <c r="BN59" s="125">
        <f>+'Inversión 1 financiada'!BN59+VÚ!BN59+BM59</f>
        <v>0</v>
      </c>
      <c r="BO59" s="125">
        <f>+'Inversión 1 financiada'!BO59+VÚ!BO59+BN59</f>
        <v>0</v>
      </c>
      <c r="BP59" s="125">
        <f>+'Inversión 1 financiada'!BP59+VÚ!BP59+BO59</f>
        <v>0</v>
      </c>
      <c r="BQ59" s="125">
        <f>+'Inversión 1 financiada'!BQ59+VÚ!BQ59+BP59</f>
        <v>0</v>
      </c>
      <c r="BR59" s="125">
        <f>+'Inversión 1 financiada'!BR59+VÚ!BR59+BQ59</f>
        <v>0</v>
      </c>
    </row>
    <row r="60" spans="2:70" x14ac:dyDescent="0.25">
      <c r="B60" s="59" t="s">
        <v>327</v>
      </c>
      <c r="C60" s="62" t="str">
        <f>+VLOOKUP(B60,'resumen UCAP'!$A$5:$O$329,2,0)</f>
        <v>LUMINARIA TIPO LYRA NA 40W NUEVA</v>
      </c>
      <c r="D60" s="63">
        <f>+'Desmonte Infr. financiada'!D60</f>
        <v>40</v>
      </c>
      <c r="E60" s="63" t="str">
        <f>+VLOOKUP(B60,'resumen UCAP'!$A$5:$O$329,3,0)</f>
        <v>Un</v>
      </c>
      <c r="F60" s="64">
        <f>+VLOOKUP(B60,'resumen UCAP'!$A$5:$O$329,15,0)</f>
        <v>803602</v>
      </c>
      <c r="G60" s="123">
        <v>1</v>
      </c>
      <c r="H60" s="125">
        <f>+'Inversión 1 financiada'!H60+VÚ!H60</f>
        <v>0</v>
      </c>
      <c r="I60" s="125">
        <f>+'Inversión 1 financiada'!I60+VÚ!I60+H60</f>
        <v>0</v>
      </c>
      <c r="J60" s="125">
        <f>+'Inversión 1 financiada'!J60+VÚ!J60+I60</f>
        <v>0</v>
      </c>
      <c r="K60" s="125">
        <f>+'Inversión 1 financiada'!K60+VÚ!K60+J60</f>
        <v>0</v>
      </c>
      <c r="L60" s="125">
        <f>+'Inversión 1 financiada'!L60+VÚ!L60+K60</f>
        <v>0</v>
      </c>
      <c r="M60" s="125">
        <f>+'Inversión 1 financiada'!M60+VÚ!M60+L60</f>
        <v>0</v>
      </c>
      <c r="N60" s="125">
        <f>+'Inversión 1 financiada'!N60+VÚ!N60+M60</f>
        <v>0</v>
      </c>
      <c r="O60" s="125">
        <f>+'Inversión 1 financiada'!O60+VÚ!O60+N60</f>
        <v>0</v>
      </c>
      <c r="P60" s="125">
        <f>+'Inversión 1 financiada'!P60+VÚ!P60+O60</f>
        <v>0</v>
      </c>
      <c r="Q60" s="125">
        <f>+'Inversión 1 financiada'!Q60+VÚ!Q60+P60</f>
        <v>0</v>
      </c>
      <c r="R60" s="125">
        <f>+'Inversión 1 financiada'!R60+VÚ!R60+Q60</f>
        <v>0</v>
      </c>
      <c r="S60" s="125">
        <f>+'Inversión 1 financiada'!S60+VÚ!S60+R60</f>
        <v>0</v>
      </c>
      <c r="T60" s="125">
        <f>+'Inversión 1 financiada'!T60+VÚ!T60+S60</f>
        <v>0</v>
      </c>
      <c r="U60" s="125">
        <f>+'Inversión 1 financiada'!U60+VÚ!U60+T60</f>
        <v>0</v>
      </c>
      <c r="V60" s="125">
        <f>+'Inversión 1 financiada'!V60+VÚ!V60+U60</f>
        <v>0</v>
      </c>
      <c r="W60" s="125">
        <f>+'Inversión 1 financiada'!W60+VÚ!W60+V60</f>
        <v>0</v>
      </c>
      <c r="X60" s="125">
        <f>+'Inversión 1 financiada'!X60+VÚ!X60+W60</f>
        <v>0</v>
      </c>
      <c r="Y60" s="125">
        <f>+'Inversión 1 financiada'!Y60+VÚ!Y60+X60</f>
        <v>0</v>
      </c>
      <c r="Z60" s="125">
        <f>+'Inversión 1 financiada'!Z60+VÚ!Z60+Y60</f>
        <v>0</v>
      </c>
      <c r="AA60" s="125">
        <f>+'Inversión 1 financiada'!AA60+VÚ!AA60+Z60</f>
        <v>0</v>
      </c>
      <c r="AB60" s="125">
        <f>+'Inversión 1 financiada'!AB60+VÚ!AB60+AA60</f>
        <v>0</v>
      </c>
      <c r="AC60" s="125">
        <f>+'Inversión 1 financiada'!AC60+VÚ!AC60+AB60</f>
        <v>0</v>
      </c>
      <c r="AD60" s="125">
        <f>+'Inversión 1 financiada'!AD60+VÚ!AD60+AC60</f>
        <v>0</v>
      </c>
      <c r="AE60" s="125">
        <f>+'Inversión 1 financiada'!AE60+VÚ!AE60+AD60</f>
        <v>0</v>
      </c>
      <c r="AF60" s="125">
        <f>+'Inversión 1 financiada'!AF60+VÚ!AF60+AE60</f>
        <v>0</v>
      </c>
      <c r="AG60" s="125">
        <f>+'Inversión 1 financiada'!AG60+VÚ!AG60+AF60</f>
        <v>0</v>
      </c>
      <c r="AH60" s="125">
        <f>+'Inversión 1 financiada'!AH60+VÚ!AH60+AG60</f>
        <v>0</v>
      </c>
      <c r="AI60" s="125">
        <f>+'Inversión 1 financiada'!AI60+VÚ!AI60+AH60</f>
        <v>0</v>
      </c>
      <c r="AJ60" s="125">
        <f>+'Inversión 1 financiada'!AJ60+VÚ!AJ60+AI60</f>
        <v>0</v>
      </c>
      <c r="AK60" s="125">
        <f>+'Inversión 1 financiada'!AK60+VÚ!AK60+AJ60</f>
        <v>0</v>
      </c>
      <c r="AL60" s="125">
        <f>+'Inversión 1 financiada'!AL60+VÚ!AL60+AK60</f>
        <v>0</v>
      </c>
      <c r="AM60" s="125">
        <f>+'Inversión 1 financiada'!AM60+VÚ!AM60+AL60</f>
        <v>0</v>
      </c>
      <c r="AN60" s="125">
        <f>+'Inversión 1 financiada'!AN60+VÚ!AN60+AM60</f>
        <v>0</v>
      </c>
      <c r="AO60" s="125">
        <f>+'Inversión 1 financiada'!AO60+VÚ!AO60+AN60</f>
        <v>0</v>
      </c>
      <c r="AP60" s="125">
        <f>+'Inversión 1 financiada'!AP60+VÚ!AP60+AO60</f>
        <v>0</v>
      </c>
      <c r="AQ60" s="125">
        <f>+'Inversión 1 financiada'!AQ60+VÚ!AQ60+AP60</f>
        <v>0</v>
      </c>
      <c r="AR60" s="125">
        <f>+'Inversión 1 financiada'!AR60+VÚ!AR60+AQ60</f>
        <v>0</v>
      </c>
      <c r="AS60" s="125">
        <f>+'Inversión 1 financiada'!AS60+VÚ!AS60+AR60</f>
        <v>0</v>
      </c>
      <c r="AT60" s="125">
        <f>+'Inversión 1 financiada'!AT60+VÚ!AT60+AS60</f>
        <v>0</v>
      </c>
      <c r="AU60" s="125">
        <f>+'Inversión 1 financiada'!AU60+VÚ!AU60+AT60</f>
        <v>0</v>
      </c>
      <c r="AV60" s="125">
        <f>+'Inversión 1 financiada'!AV60+VÚ!AV60+AU60</f>
        <v>0</v>
      </c>
      <c r="AW60" s="125">
        <f>+'Inversión 1 financiada'!AW60+VÚ!AW60+AV60</f>
        <v>0</v>
      </c>
      <c r="AX60" s="125">
        <f>+'Inversión 1 financiada'!AX60+VÚ!AX60+AW60</f>
        <v>0</v>
      </c>
      <c r="AY60" s="125">
        <f>+'Inversión 1 financiada'!AY60+VÚ!AY60+AX60</f>
        <v>0</v>
      </c>
      <c r="AZ60" s="125">
        <f>+'Inversión 1 financiada'!AZ60+VÚ!AZ60+AY60</f>
        <v>0</v>
      </c>
      <c r="BA60" s="125">
        <f>+'Inversión 1 financiada'!BA60+VÚ!BA60+AZ60</f>
        <v>0</v>
      </c>
      <c r="BB60" s="125">
        <f>+'Inversión 1 financiada'!BB60+VÚ!BB60+BA60</f>
        <v>0</v>
      </c>
      <c r="BC60" s="125">
        <f>+'Inversión 1 financiada'!BC60+VÚ!BC60+BB60</f>
        <v>0</v>
      </c>
      <c r="BD60" s="125">
        <f>+'Inversión 1 financiada'!BD60+VÚ!BD60+BC60</f>
        <v>0</v>
      </c>
      <c r="BE60" s="125">
        <f>+'Inversión 1 financiada'!BE60+VÚ!BE60+BD60</f>
        <v>0</v>
      </c>
      <c r="BF60" s="125">
        <f>+'Inversión 1 financiada'!BF60+VÚ!BF60+BE60</f>
        <v>0</v>
      </c>
      <c r="BG60" s="125">
        <f>+'Inversión 1 financiada'!BG60+VÚ!BG60+BF60</f>
        <v>0</v>
      </c>
      <c r="BH60" s="125">
        <f>+'Inversión 1 financiada'!BH60+VÚ!BH60+BG60</f>
        <v>0</v>
      </c>
      <c r="BI60" s="125">
        <f>+'Inversión 1 financiada'!BI60+VÚ!BI60+BH60</f>
        <v>0</v>
      </c>
      <c r="BJ60" s="125">
        <f>+'Inversión 1 financiada'!BJ60+VÚ!BJ60+BI60</f>
        <v>0</v>
      </c>
      <c r="BK60" s="125">
        <f>+'Inversión 1 financiada'!BK60+VÚ!BK60+BJ60</f>
        <v>0</v>
      </c>
      <c r="BL60" s="125">
        <f>+'Inversión 1 financiada'!BL60+VÚ!BL60+BK60</f>
        <v>0</v>
      </c>
      <c r="BM60" s="125">
        <f>+'Inversión 1 financiada'!BM60+VÚ!BM60+BL60</f>
        <v>0</v>
      </c>
      <c r="BN60" s="125">
        <f>+'Inversión 1 financiada'!BN60+VÚ!BN60+BM60</f>
        <v>0</v>
      </c>
      <c r="BO60" s="125">
        <f>+'Inversión 1 financiada'!BO60+VÚ!BO60+BN60</f>
        <v>0</v>
      </c>
      <c r="BP60" s="125">
        <f>+'Inversión 1 financiada'!BP60+VÚ!BP60+BO60</f>
        <v>0</v>
      </c>
      <c r="BQ60" s="125">
        <f>+'Inversión 1 financiada'!BQ60+VÚ!BQ60+BP60</f>
        <v>0</v>
      </c>
      <c r="BR60" s="125">
        <f>+'Inversión 1 financiada'!BR60+VÚ!BR60+BQ60</f>
        <v>0</v>
      </c>
    </row>
    <row r="61" spans="2:70" x14ac:dyDescent="0.25">
      <c r="B61" s="59" t="s">
        <v>328</v>
      </c>
      <c r="C61" s="62" t="str">
        <f>+VLOOKUP(B61,'resumen UCAP'!$A$5:$O$329,2,0)</f>
        <v>LUMINARIA LED 80-90</v>
      </c>
      <c r="D61" s="63">
        <f>+'Desmonte Infr. financiada'!D61</f>
        <v>90</v>
      </c>
      <c r="E61" s="63" t="str">
        <f>+VLOOKUP(B61,'resumen UCAP'!$A$5:$O$329,3,0)</f>
        <v>Un</v>
      </c>
      <c r="F61" s="64">
        <f>+VLOOKUP(B61,'resumen UCAP'!$A$5:$O$329,15,0)</f>
        <v>940000</v>
      </c>
      <c r="G61" s="61">
        <v>1</v>
      </c>
      <c r="H61" s="125">
        <f>+'Inversión 1 financiada'!H61+VÚ!H61</f>
        <v>0</v>
      </c>
      <c r="I61" s="125">
        <f>+'Inversión 1 financiada'!I61+VÚ!I61+H61</f>
        <v>0</v>
      </c>
      <c r="J61" s="125">
        <f>+'Inversión 1 financiada'!J61+VÚ!J61+I61</f>
        <v>0</v>
      </c>
      <c r="K61" s="125">
        <f>+'Inversión 1 financiada'!K61+VÚ!K61+J61</f>
        <v>0</v>
      </c>
      <c r="L61" s="125">
        <f>+'Inversión 1 financiada'!L61+VÚ!L61+K61</f>
        <v>0</v>
      </c>
      <c r="M61" s="125">
        <f>+'Inversión 1 financiada'!M61+VÚ!M61+L61</f>
        <v>0</v>
      </c>
      <c r="N61" s="125">
        <f>+'Inversión 1 financiada'!N61+VÚ!N61+M61</f>
        <v>0</v>
      </c>
      <c r="O61" s="125">
        <f>+'Inversión 1 financiada'!O61+VÚ!O61+N61</f>
        <v>0</v>
      </c>
      <c r="P61" s="125">
        <f>+'Inversión 1 financiada'!P61+VÚ!P61+O61</f>
        <v>0</v>
      </c>
      <c r="Q61" s="125">
        <f>+'Inversión 1 financiada'!Q61+VÚ!Q61+P61</f>
        <v>0</v>
      </c>
      <c r="R61" s="125">
        <f>+'Inversión 1 financiada'!R61+VÚ!R61+Q61</f>
        <v>0</v>
      </c>
      <c r="S61" s="125">
        <f>+'Inversión 1 financiada'!S61+VÚ!S61+R61</f>
        <v>0</v>
      </c>
      <c r="T61" s="125">
        <f>+'Inversión 1 financiada'!T61+VÚ!T61+S61</f>
        <v>0</v>
      </c>
      <c r="U61" s="125">
        <f>+'Inversión 1 financiada'!U61+VÚ!U61+T61</f>
        <v>0</v>
      </c>
      <c r="V61" s="125">
        <f>+'Inversión 1 financiada'!V61+VÚ!V61+U61</f>
        <v>0</v>
      </c>
      <c r="W61" s="125">
        <f>+'Inversión 1 financiada'!W61+VÚ!W61+V61</f>
        <v>0</v>
      </c>
      <c r="X61" s="125">
        <f>+'Inversión 1 financiada'!X61+VÚ!X61+W61</f>
        <v>0</v>
      </c>
      <c r="Y61" s="125">
        <f>+'Inversión 1 financiada'!Y61+VÚ!Y61+X61</f>
        <v>0</v>
      </c>
      <c r="Z61" s="125">
        <f>+'Inversión 1 financiada'!Z61+VÚ!Z61+Y61</f>
        <v>0</v>
      </c>
      <c r="AA61" s="125">
        <f>+'Inversión 1 financiada'!AA61+VÚ!AA61+Z61</f>
        <v>0</v>
      </c>
      <c r="AB61" s="125">
        <f>+'Inversión 1 financiada'!AB61+VÚ!AB61+AA61</f>
        <v>0</v>
      </c>
      <c r="AC61" s="125">
        <f>+'Inversión 1 financiada'!AC61+VÚ!AC61+AB61</f>
        <v>0</v>
      </c>
      <c r="AD61" s="125">
        <f>+'Inversión 1 financiada'!AD61+VÚ!AD61+AC61</f>
        <v>0</v>
      </c>
      <c r="AE61" s="125">
        <f>+'Inversión 1 financiada'!AE61+VÚ!AE61+AD61</f>
        <v>0</v>
      </c>
      <c r="AF61" s="125">
        <f>+'Inversión 1 financiada'!AF61+VÚ!AF61+AE61</f>
        <v>0</v>
      </c>
      <c r="AG61" s="125">
        <f>+'Inversión 1 financiada'!AG61+VÚ!AG61+AF61</f>
        <v>0</v>
      </c>
      <c r="AH61" s="125">
        <f>+'Inversión 1 financiada'!AH61+VÚ!AH61+AG61</f>
        <v>0</v>
      </c>
      <c r="AI61" s="125">
        <f>+'Inversión 1 financiada'!AI61+VÚ!AI61+AH61</f>
        <v>0</v>
      </c>
      <c r="AJ61" s="125">
        <f>+'Inversión 1 financiada'!AJ61+VÚ!AJ61+AI61</f>
        <v>0</v>
      </c>
      <c r="AK61" s="125">
        <f>+'Inversión 1 financiada'!AK61+VÚ!AK61+AJ61</f>
        <v>0</v>
      </c>
      <c r="AL61" s="125">
        <f>+'Inversión 1 financiada'!AL61+VÚ!AL61+AK61</f>
        <v>0</v>
      </c>
      <c r="AM61" s="125">
        <f>+'Inversión 1 financiada'!AM61+VÚ!AM61+AL61</f>
        <v>0</v>
      </c>
      <c r="AN61" s="125">
        <f>+'Inversión 1 financiada'!AN61+VÚ!AN61+AM61</f>
        <v>0</v>
      </c>
      <c r="AO61" s="125">
        <f>+'Inversión 1 financiada'!AO61+VÚ!AO61+AN61</f>
        <v>0</v>
      </c>
      <c r="AP61" s="125">
        <f>+'Inversión 1 financiada'!AP61+VÚ!AP61+AO61</f>
        <v>0</v>
      </c>
      <c r="AQ61" s="125">
        <f>+'Inversión 1 financiada'!AQ61+VÚ!AQ61+AP61</f>
        <v>0</v>
      </c>
      <c r="AR61" s="125">
        <f>+'Inversión 1 financiada'!AR61+VÚ!AR61+AQ61</f>
        <v>0</v>
      </c>
      <c r="AS61" s="125">
        <f>+'Inversión 1 financiada'!AS61+VÚ!AS61+AR61</f>
        <v>0</v>
      </c>
      <c r="AT61" s="125">
        <f>+'Inversión 1 financiada'!AT61+VÚ!AT61+AS61</f>
        <v>0</v>
      </c>
      <c r="AU61" s="125">
        <f>+'Inversión 1 financiada'!AU61+VÚ!AU61+AT61</f>
        <v>0</v>
      </c>
      <c r="AV61" s="125">
        <f>+'Inversión 1 financiada'!AV61+VÚ!AV61+AU61</f>
        <v>0</v>
      </c>
      <c r="AW61" s="125">
        <f>+'Inversión 1 financiada'!AW61+VÚ!AW61+AV61</f>
        <v>0</v>
      </c>
      <c r="AX61" s="125">
        <f>+'Inversión 1 financiada'!AX61+VÚ!AX61+AW61</f>
        <v>0</v>
      </c>
      <c r="AY61" s="125">
        <f>+'Inversión 1 financiada'!AY61+VÚ!AY61+AX61</f>
        <v>0</v>
      </c>
      <c r="AZ61" s="125">
        <f>+'Inversión 1 financiada'!AZ61+VÚ!AZ61+AY61</f>
        <v>0</v>
      </c>
      <c r="BA61" s="125">
        <f>+'Inversión 1 financiada'!BA61+VÚ!BA61+AZ61</f>
        <v>0</v>
      </c>
      <c r="BB61" s="125">
        <f>+'Inversión 1 financiada'!BB61+VÚ!BB61+BA61</f>
        <v>0</v>
      </c>
      <c r="BC61" s="125">
        <f>+'Inversión 1 financiada'!BC61+VÚ!BC61+BB61</f>
        <v>0</v>
      </c>
      <c r="BD61" s="125">
        <f>+'Inversión 1 financiada'!BD61+VÚ!BD61+BC61</f>
        <v>0</v>
      </c>
      <c r="BE61" s="125">
        <f>+'Inversión 1 financiada'!BE61+VÚ!BE61+BD61</f>
        <v>0</v>
      </c>
      <c r="BF61" s="125">
        <f>+'Inversión 1 financiada'!BF61+VÚ!BF61+BE61</f>
        <v>0</v>
      </c>
      <c r="BG61" s="125">
        <f>+'Inversión 1 financiada'!BG61+VÚ!BG61+BF61</f>
        <v>0</v>
      </c>
      <c r="BH61" s="125">
        <f>+'Inversión 1 financiada'!BH61+VÚ!BH61+BG61</f>
        <v>0</v>
      </c>
      <c r="BI61" s="125">
        <f>+'Inversión 1 financiada'!BI61+VÚ!BI61+BH61</f>
        <v>0</v>
      </c>
      <c r="BJ61" s="125">
        <f>+'Inversión 1 financiada'!BJ61+VÚ!BJ61+BI61</f>
        <v>0</v>
      </c>
      <c r="BK61" s="125">
        <f>+'Inversión 1 financiada'!BK61+VÚ!BK61+BJ61</f>
        <v>0</v>
      </c>
      <c r="BL61" s="125">
        <f>+'Inversión 1 financiada'!BL61+VÚ!BL61+BK61</f>
        <v>0</v>
      </c>
      <c r="BM61" s="125">
        <f>+'Inversión 1 financiada'!BM61+VÚ!BM61+BL61</f>
        <v>0</v>
      </c>
      <c r="BN61" s="125">
        <f>+'Inversión 1 financiada'!BN61+VÚ!BN61+BM61</f>
        <v>0</v>
      </c>
      <c r="BO61" s="125">
        <f>+'Inversión 1 financiada'!BO61+VÚ!BO61+BN61</f>
        <v>0</v>
      </c>
      <c r="BP61" s="125">
        <f>+'Inversión 1 financiada'!BP61+VÚ!BP61+BO61</f>
        <v>0</v>
      </c>
      <c r="BQ61" s="125">
        <f>+'Inversión 1 financiada'!BQ61+VÚ!BQ61+BP61</f>
        <v>0</v>
      </c>
      <c r="BR61" s="125">
        <f>+'Inversión 1 financiada'!BR61+VÚ!BR61+BQ61</f>
        <v>0</v>
      </c>
    </row>
    <row r="62" spans="2:70" x14ac:dyDescent="0.25">
      <c r="B62" s="59" t="s">
        <v>329</v>
      </c>
      <c r="C62" s="62" t="str">
        <f>+VLOOKUP(B62,'resumen UCAP'!$A$5:$O$329,2,0)</f>
        <v>PROYECTOR LED 200W RGB</v>
      </c>
      <c r="D62" s="63">
        <f>+'Desmonte Infr. financiada'!D62</f>
        <v>200</v>
      </c>
      <c r="E62" s="63" t="str">
        <f>+VLOOKUP(B62,'resumen UCAP'!$A$5:$O$329,3,0)</f>
        <v>Un</v>
      </c>
      <c r="F62" s="64">
        <f>+VLOOKUP(B62,'resumen UCAP'!$A$5:$O$329,15,0)</f>
        <v>330000</v>
      </c>
      <c r="G62" s="61">
        <v>6</v>
      </c>
      <c r="H62" s="125">
        <f>+'Inversión 1 financiada'!H62+VÚ!H62</f>
        <v>0</v>
      </c>
      <c r="I62" s="125">
        <f>+'Inversión 1 financiada'!I62+VÚ!I62+H62</f>
        <v>0</v>
      </c>
      <c r="J62" s="125">
        <f>+'Inversión 1 financiada'!J62+VÚ!J62+I62</f>
        <v>0</v>
      </c>
      <c r="K62" s="125">
        <f>+'Inversión 1 financiada'!K62+VÚ!K62+J62</f>
        <v>0</v>
      </c>
      <c r="L62" s="125">
        <f>+'Inversión 1 financiada'!L62+VÚ!L62+K62</f>
        <v>0</v>
      </c>
      <c r="M62" s="125">
        <f>+'Inversión 1 financiada'!M62+VÚ!M62+L62</f>
        <v>0</v>
      </c>
      <c r="N62" s="125">
        <f>+'Inversión 1 financiada'!N62+VÚ!N62+M62</f>
        <v>0</v>
      </c>
      <c r="O62" s="125">
        <f>+'Inversión 1 financiada'!O62+VÚ!O62+N62</f>
        <v>0</v>
      </c>
      <c r="P62" s="125">
        <f>+'Inversión 1 financiada'!P62+VÚ!P62+O62</f>
        <v>0</v>
      </c>
      <c r="Q62" s="125">
        <f>+'Inversión 1 financiada'!Q62+VÚ!Q62+P62</f>
        <v>0</v>
      </c>
      <c r="R62" s="125">
        <f>+'Inversión 1 financiada'!R62+VÚ!R62+Q62</f>
        <v>0</v>
      </c>
      <c r="S62" s="125">
        <f>+'Inversión 1 financiada'!S62+VÚ!S62+R62</f>
        <v>0</v>
      </c>
      <c r="T62" s="125">
        <f>+'Inversión 1 financiada'!T62+VÚ!T62+S62</f>
        <v>0</v>
      </c>
      <c r="U62" s="125">
        <f>+'Inversión 1 financiada'!U62+VÚ!U62+T62</f>
        <v>0</v>
      </c>
      <c r="V62" s="125">
        <f>+'Inversión 1 financiada'!V62+VÚ!V62+U62</f>
        <v>0</v>
      </c>
      <c r="W62" s="125">
        <f>+'Inversión 1 financiada'!W62+VÚ!W62+V62</f>
        <v>0</v>
      </c>
      <c r="X62" s="125">
        <f>+'Inversión 1 financiada'!X62+VÚ!X62+W62</f>
        <v>0</v>
      </c>
      <c r="Y62" s="125">
        <f>+'Inversión 1 financiada'!Y62+VÚ!Y62+X62</f>
        <v>0</v>
      </c>
      <c r="Z62" s="125">
        <f>+'Inversión 1 financiada'!Z62+VÚ!Z62+Y62</f>
        <v>0</v>
      </c>
      <c r="AA62" s="125">
        <f>+'Inversión 1 financiada'!AA62+VÚ!AA62+Z62</f>
        <v>0</v>
      </c>
      <c r="AB62" s="125">
        <f>+'Inversión 1 financiada'!AB62+VÚ!AB62+AA62</f>
        <v>0</v>
      </c>
      <c r="AC62" s="125">
        <f>+'Inversión 1 financiada'!AC62+VÚ!AC62+AB62</f>
        <v>0</v>
      </c>
      <c r="AD62" s="125">
        <f>+'Inversión 1 financiada'!AD62+VÚ!AD62+AC62</f>
        <v>0</v>
      </c>
      <c r="AE62" s="125">
        <f>+'Inversión 1 financiada'!AE62+VÚ!AE62+AD62</f>
        <v>0</v>
      </c>
      <c r="AF62" s="125">
        <f>+'Inversión 1 financiada'!AF62+VÚ!AF62+AE62</f>
        <v>0</v>
      </c>
      <c r="AG62" s="125">
        <f>+'Inversión 1 financiada'!AG62+VÚ!AG62+AF62</f>
        <v>0</v>
      </c>
      <c r="AH62" s="125">
        <f>+'Inversión 1 financiada'!AH62+VÚ!AH62+AG62</f>
        <v>0</v>
      </c>
      <c r="AI62" s="125">
        <f>+'Inversión 1 financiada'!AI62+VÚ!AI62+AH62</f>
        <v>0</v>
      </c>
      <c r="AJ62" s="125">
        <f>+'Inversión 1 financiada'!AJ62+VÚ!AJ62+AI62</f>
        <v>0</v>
      </c>
      <c r="AK62" s="125">
        <f>+'Inversión 1 financiada'!AK62+VÚ!AK62+AJ62</f>
        <v>0</v>
      </c>
      <c r="AL62" s="125">
        <f>+'Inversión 1 financiada'!AL62+VÚ!AL62+AK62</f>
        <v>0</v>
      </c>
      <c r="AM62" s="125">
        <f>+'Inversión 1 financiada'!AM62+VÚ!AM62+AL62</f>
        <v>0</v>
      </c>
      <c r="AN62" s="125">
        <f>+'Inversión 1 financiada'!AN62+VÚ!AN62+AM62</f>
        <v>0</v>
      </c>
      <c r="AO62" s="125">
        <f>+'Inversión 1 financiada'!AO62+VÚ!AO62+AN62</f>
        <v>0</v>
      </c>
      <c r="AP62" s="125">
        <f>+'Inversión 1 financiada'!AP62+VÚ!AP62+AO62</f>
        <v>0</v>
      </c>
      <c r="AQ62" s="125">
        <f>+'Inversión 1 financiada'!AQ62+VÚ!AQ62+AP62</f>
        <v>0</v>
      </c>
      <c r="AR62" s="125">
        <f>+'Inversión 1 financiada'!AR62+VÚ!AR62+AQ62</f>
        <v>0</v>
      </c>
      <c r="AS62" s="125">
        <f>+'Inversión 1 financiada'!AS62+VÚ!AS62+AR62</f>
        <v>0</v>
      </c>
      <c r="AT62" s="125">
        <f>+'Inversión 1 financiada'!AT62+VÚ!AT62+AS62</f>
        <v>0</v>
      </c>
      <c r="AU62" s="125">
        <f>+'Inversión 1 financiada'!AU62+VÚ!AU62+AT62</f>
        <v>0</v>
      </c>
      <c r="AV62" s="125">
        <f>+'Inversión 1 financiada'!AV62+VÚ!AV62+AU62</f>
        <v>0</v>
      </c>
      <c r="AW62" s="125">
        <f>+'Inversión 1 financiada'!AW62+VÚ!AW62+AV62</f>
        <v>0</v>
      </c>
      <c r="AX62" s="125">
        <f>+'Inversión 1 financiada'!AX62+VÚ!AX62+AW62</f>
        <v>0</v>
      </c>
      <c r="AY62" s="125">
        <f>+'Inversión 1 financiada'!AY62+VÚ!AY62+AX62</f>
        <v>0</v>
      </c>
      <c r="AZ62" s="125">
        <f>+'Inversión 1 financiada'!AZ62+VÚ!AZ62+AY62</f>
        <v>0</v>
      </c>
      <c r="BA62" s="125">
        <f>+'Inversión 1 financiada'!BA62+VÚ!BA62+AZ62</f>
        <v>0</v>
      </c>
      <c r="BB62" s="125">
        <f>+'Inversión 1 financiada'!BB62+VÚ!BB62+BA62</f>
        <v>0</v>
      </c>
      <c r="BC62" s="125">
        <f>+'Inversión 1 financiada'!BC62+VÚ!BC62+BB62</f>
        <v>0</v>
      </c>
      <c r="BD62" s="125">
        <f>+'Inversión 1 financiada'!BD62+VÚ!BD62+BC62</f>
        <v>0</v>
      </c>
      <c r="BE62" s="125">
        <f>+'Inversión 1 financiada'!BE62+VÚ!BE62+BD62</f>
        <v>0</v>
      </c>
      <c r="BF62" s="125">
        <f>+'Inversión 1 financiada'!BF62+VÚ!BF62+BE62</f>
        <v>0</v>
      </c>
      <c r="BG62" s="125">
        <f>+'Inversión 1 financiada'!BG62+VÚ!BG62+BF62</f>
        <v>0</v>
      </c>
      <c r="BH62" s="125">
        <f>+'Inversión 1 financiada'!BH62+VÚ!BH62+BG62</f>
        <v>0</v>
      </c>
      <c r="BI62" s="125">
        <f>+'Inversión 1 financiada'!BI62+VÚ!BI62+BH62</f>
        <v>0</v>
      </c>
      <c r="BJ62" s="125">
        <f>+'Inversión 1 financiada'!BJ62+VÚ!BJ62+BI62</f>
        <v>0</v>
      </c>
      <c r="BK62" s="125">
        <f>+'Inversión 1 financiada'!BK62+VÚ!BK62+BJ62</f>
        <v>0</v>
      </c>
      <c r="BL62" s="125">
        <f>+'Inversión 1 financiada'!BL62+VÚ!BL62+BK62</f>
        <v>0</v>
      </c>
      <c r="BM62" s="125">
        <f>+'Inversión 1 financiada'!BM62+VÚ!BM62+BL62</f>
        <v>0</v>
      </c>
      <c r="BN62" s="125">
        <f>+'Inversión 1 financiada'!BN62+VÚ!BN62+BM62</f>
        <v>0</v>
      </c>
      <c r="BO62" s="125">
        <f>+'Inversión 1 financiada'!BO62+VÚ!BO62+BN62</f>
        <v>0</v>
      </c>
      <c r="BP62" s="125">
        <f>+'Inversión 1 financiada'!BP62+VÚ!BP62+BO62</f>
        <v>0</v>
      </c>
      <c r="BQ62" s="125">
        <f>+'Inversión 1 financiada'!BQ62+VÚ!BQ62+BP62</f>
        <v>0</v>
      </c>
      <c r="BR62" s="125">
        <f>+'Inversión 1 financiada'!BR62+VÚ!BR62+BQ62</f>
        <v>0</v>
      </c>
    </row>
    <row r="63" spans="2:70" x14ac:dyDescent="0.25">
      <c r="B63" s="59" t="s">
        <v>330</v>
      </c>
      <c r="C63" s="62" t="str">
        <f>+VLOOKUP(B63,'resumen UCAP'!$A$5:$O$329,2,0)</f>
        <v>PROYECTOR LED DE 30W BLANCA</v>
      </c>
      <c r="D63" s="63">
        <f>+'Desmonte Infr. financiada'!D63</f>
        <v>30</v>
      </c>
      <c r="E63" s="63" t="str">
        <f>+VLOOKUP(B63,'resumen UCAP'!$A$5:$O$329,3,0)</f>
        <v>Un</v>
      </c>
      <c r="F63" s="64">
        <f>+VLOOKUP(B63,'resumen UCAP'!$A$5:$O$329,15,0)</f>
        <v>605612</v>
      </c>
      <c r="G63" s="61">
        <v>4</v>
      </c>
      <c r="H63" s="125">
        <f>+'Inversión 1 financiada'!H63+VÚ!H63</f>
        <v>0</v>
      </c>
      <c r="I63" s="125">
        <f>+'Inversión 1 financiada'!I63+VÚ!I63+H63</f>
        <v>0</v>
      </c>
      <c r="J63" s="125">
        <f>+'Inversión 1 financiada'!J63+VÚ!J63+I63</f>
        <v>0</v>
      </c>
      <c r="K63" s="125">
        <f>+'Inversión 1 financiada'!K63+VÚ!K63+J63</f>
        <v>0</v>
      </c>
      <c r="L63" s="125">
        <f>+'Inversión 1 financiada'!L63+VÚ!L63+K63</f>
        <v>0</v>
      </c>
      <c r="M63" s="125">
        <f>+'Inversión 1 financiada'!M63+VÚ!M63+L63</f>
        <v>0</v>
      </c>
      <c r="N63" s="125">
        <f>+'Inversión 1 financiada'!N63+VÚ!N63+M63</f>
        <v>0</v>
      </c>
      <c r="O63" s="125">
        <f>+'Inversión 1 financiada'!O63+VÚ!O63+N63</f>
        <v>0</v>
      </c>
      <c r="P63" s="125">
        <f>+'Inversión 1 financiada'!P63+VÚ!P63+O63</f>
        <v>0</v>
      </c>
      <c r="Q63" s="125">
        <f>+'Inversión 1 financiada'!Q63+VÚ!Q63+P63</f>
        <v>0</v>
      </c>
      <c r="R63" s="125">
        <f>+'Inversión 1 financiada'!R63+VÚ!R63+Q63</f>
        <v>0</v>
      </c>
      <c r="S63" s="125">
        <f>+'Inversión 1 financiada'!S63+VÚ!S63+R63</f>
        <v>0</v>
      </c>
      <c r="T63" s="125">
        <f>+'Inversión 1 financiada'!T63+VÚ!T63+S63</f>
        <v>0</v>
      </c>
      <c r="U63" s="125">
        <f>+'Inversión 1 financiada'!U63+VÚ!U63+T63</f>
        <v>0</v>
      </c>
      <c r="V63" s="125">
        <f>+'Inversión 1 financiada'!V63+VÚ!V63+U63</f>
        <v>0</v>
      </c>
      <c r="W63" s="125">
        <f>+'Inversión 1 financiada'!W63+VÚ!W63+V63</f>
        <v>0</v>
      </c>
      <c r="X63" s="125">
        <f>+'Inversión 1 financiada'!X63+VÚ!X63+W63</f>
        <v>0</v>
      </c>
      <c r="Y63" s="125">
        <f>+'Inversión 1 financiada'!Y63+VÚ!Y63+X63</f>
        <v>0</v>
      </c>
      <c r="Z63" s="125">
        <f>+'Inversión 1 financiada'!Z63+VÚ!Z63+Y63</f>
        <v>0</v>
      </c>
      <c r="AA63" s="125">
        <f>+'Inversión 1 financiada'!AA63+VÚ!AA63+Z63</f>
        <v>0</v>
      </c>
      <c r="AB63" s="125">
        <f>+'Inversión 1 financiada'!AB63+VÚ!AB63+AA63</f>
        <v>0</v>
      </c>
      <c r="AC63" s="125">
        <f>+'Inversión 1 financiada'!AC63+VÚ!AC63+AB63</f>
        <v>0</v>
      </c>
      <c r="AD63" s="125">
        <f>+'Inversión 1 financiada'!AD63+VÚ!AD63+AC63</f>
        <v>0</v>
      </c>
      <c r="AE63" s="125">
        <f>+'Inversión 1 financiada'!AE63+VÚ!AE63+AD63</f>
        <v>0</v>
      </c>
      <c r="AF63" s="125">
        <f>+'Inversión 1 financiada'!AF63+VÚ!AF63+AE63</f>
        <v>0</v>
      </c>
      <c r="AG63" s="125">
        <f>+'Inversión 1 financiada'!AG63+VÚ!AG63+AF63</f>
        <v>0</v>
      </c>
      <c r="AH63" s="125">
        <f>+'Inversión 1 financiada'!AH63+VÚ!AH63+AG63</f>
        <v>0</v>
      </c>
      <c r="AI63" s="125">
        <f>+'Inversión 1 financiada'!AI63+VÚ!AI63+AH63</f>
        <v>0</v>
      </c>
      <c r="AJ63" s="125">
        <f>+'Inversión 1 financiada'!AJ63+VÚ!AJ63+AI63</f>
        <v>0</v>
      </c>
      <c r="AK63" s="125">
        <f>+'Inversión 1 financiada'!AK63+VÚ!AK63+AJ63</f>
        <v>0</v>
      </c>
      <c r="AL63" s="125">
        <f>+'Inversión 1 financiada'!AL63+VÚ!AL63+AK63</f>
        <v>0</v>
      </c>
      <c r="AM63" s="125">
        <f>+'Inversión 1 financiada'!AM63+VÚ!AM63+AL63</f>
        <v>0</v>
      </c>
      <c r="AN63" s="125">
        <f>+'Inversión 1 financiada'!AN63+VÚ!AN63+AM63</f>
        <v>0</v>
      </c>
      <c r="AO63" s="125">
        <f>+'Inversión 1 financiada'!AO63+VÚ!AO63+AN63</f>
        <v>0</v>
      </c>
      <c r="AP63" s="125">
        <f>+'Inversión 1 financiada'!AP63+VÚ!AP63+AO63</f>
        <v>0</v>
      </c>
      <c r="AQ63" s="125">
        <f>+'Inversión 1 financiada'!AQ63+VÚ!AQ63+AP63</f>
        <v>0</v>
      </c>
      <c r="AR63" s="125">
        <f>+'Inversión 1 financiada'!AR63+VÚ!AR63+AQ63</f>
        <v>0</v>
      </c>
      <c r="AS63" s="125">
        <f>+'Inversión 1 financiada'!AS63+VÚ!AS63+AR63</f>
        <v>0</v>
      </c>
      <c r="AT63" s="125">
        <f>+'Inversión 1 financiada'!AT63+VÚ!AT63+AS63</f>
        <v>0</v>
      </c>
      <c r="AU63" s="125">
        <f>+'Inversión 1 financiada'!AU63+VÚ!AU63+AT63</f>
        <v>0</v>
      </c>
      <c r="AV63" s="125">
        <f>+'Inversión 1 financiada'!AV63+VÚ!AV63+AU63</f>
        <v>0</v>
      </c>
      <c r="AW63" s="125">
        <f>+'Inversión 1 financiada'!AW63+VÚ!AW63+AV63</f>
        <v>0</v>
      </c>
      <c r="AX63" s="125">
        <f>+'Inversión 1 financiada'!AX63+VÚ!AX63+AW63</f>
        <v>0</v>
      </c>
      <c r="AY63" s="125">
        <f>+'Inversión 1 financiada'!AY63+VÚ!AY63+AX63</f>
        <v>0</v>
      </c>
      <c r="AZ63" s="125">
        <f>+'Inversión 1 financiada'!AZ63+VÚ!AZ63+AY63</f>
        <v>0</v>
      </c>
      <c r="BA63" s="125">
        <f>+'Inversión 1 financiada'!BA63+VÚ!BA63+AZ63</f>
        <v>0</v>
      </c>
      <c r="BB63" s="125">
        <f>+'Inversión 1 financiada'!BB63+VÚ!BB63+BA63</f>
        <v>0</v>
      </c>
      <c r="BC63" s="125">
        <f>+'Inversión 1 financiada'!BC63+VÚ!BC63+BB63</f>
        <v>0</v>
      </c>
      <c r="BD63" s="125">
        <f>+'Inversión 1 financiada'!BD63+VÚ!BD63+BC63</f>
        <v>0</v>
      </c>
      <c r="BE63" s="125">
        <f>+'Inversión 1 financiada'!BE63+VÚ!BE63+BD63</f>
        <v>0</v>
      </c>
      <c r="BF63" s="125">
        <f>+'Inversión 1 financiada'!BF63+VÚ!BF63+BE63</f>
        <v>0</v>
      </c>
      <c r="BG63" s="125">
        <f>+'Inversión 1 financiada'!BG63+VÚ!BG63+BF63</f>
        <v>0</v>
      </c>
      <c r="BH63" s="125">
        <f>+'Inversión 1 financiada'!BH63+VÚ!BH63+BG63</f>
        <v>0</v>
      </c>
      <c r="BI63" s="125">
        <f>+'Inversión 1 financiada'!BI63+VÚ!BI63+BH63</f>
        <v>0</v>
      </c>
      <c r="BJ63" s="125">
        <f>+'Inversión 1 financiada'!BJ63+VÚ!BJ63+BI63</f>
        <v>0</v>
      </c>
      <c r="BK63" s="125">
        <f>+'Inversión 1 financiada'!BK63+VÚ!BK63+BJ63</f>
        <v>0</v>
      </c>
      <c r="BL63" s="125">
        <f>+'Inversión 1 financiada'!BL63+VÚ!BL63+BK63</f>
        <v>0</v>
      </c>
      <c r="BM63" s="125">
        <f>+'Inversión 1 financiada'!BM63+VÚ!BM63+BL63</f>
        <v>0</v>
      </c>
      <c r="BN63" s="125">
        <f>+'Inversión 1 financiada'!BN63+VÚ!BN63+BM63</f>
        <v>0</v>
      </c>
      <c r="BO63" s="125">
        <f>+'Inversión 1 financiada'!BO63+VÚ!BO63+BN63</f>
        <v>0</v>
      </c>
      <c r="BP63" s="125">
        <f>+'Inversión 1 financiada'!BP63+VÚ!BP63+BO63</f>
        <v>0</v>
      </c>
      <c r="BQ63" s="125">
        <f>+'Inversión 1 financiada'!BQ63+VÚ!BQ63+BP63</f>
        <v>0</v>
      </c>
      <c r="BR63" s="125">
        <f>+'Inversión 1 financiada'!BR63+VÚ!BR63+BQ63</f>
        <v>0</v>
      </c>
    </row>
    <row r="64" spans="2:70" x14ac:dyDescent="0.25">
      <c r="B64" s="59" t="s">
        <v>331</v>
      </c>
      <c r="C64" s="62" t="str">
        <f>+VLOOKUP(B64,'resumen UCAP'!$A$5:$O$329,2,0)</f>
        <v>PROYECTO MH 250W NUEV0</v>
      </c>
      <c r="D64" s="63">
        <f>+'Desmonte Infr. financiada'!D64</f>
        <v>279</v>
      </c>
      <c r="E64" s="63" t="str">
        <f>+VLOOKUP(B64,'resumen UCAP'!$A$5:$O$329,3,0)</f>
        <v>Un</v>
      </c>
      <c r="F64" s="64">
        <f>+VLOOKUP(B64,'resumen UCAP'!$A$5:$O$329,15,0)</f>
        <v>413027</v>
      </c>
      <c r="G64" s="124">
        <v>6</v>
      </c>
      <c r="H64" s="125">
        <f>+'Inversión 1 financiada'!H64+VÚ!H64</f>
        <v>0</v>
      </c>
      <c r="I64" s="125">
        <f>+'Inversión 1 financiada'!I64+VÚ!I64+H64</f>
        <v>0</v>
      </c>
      <c r="J64" s="125">
        <f>+'Inversión 1 financiada'!J64+VÚ!J64+I64</f>
        <v>0</v>
      </c>
      <c r="K64" s="125">
        <f>+'Inversión 1 financiada'!K64+VÚ!K64+J64</f>
        <v>0</v>
      </c>
      <c r="L64" s="125">
        <f>+'Inversión 1 financiada'!L64+VÚ!L64+K64</f>
        <v>0</v>
      </c>
      <c r="M64" s="125">
        <f>+'Inversión 1 financiada'!M64+VÚ!M64+L64</f>
        <v>0</v>
      </c>
      <c r="N64" s="125">
        <f>+'Inversión 1 financiada'!N64+VÚ!N64+M64</f>
        <v>0</v>
      </c>
      <c r="O64" s="125">
        <f>+'Inversión 1 financiada'!O64+VÚ!O64+N64</f>
        <v>0</v>
      </c>
      <c r="P64" s="125">
        <f>+'Inversión 1 financiada'!P64+VÚ!P64+O64</f>
        <v>0</v>
      </c>
      <c r="Q64" s="125">
        <f>+'Inversión 1 financiada'!Q64+VÚ!Q64+P64</f>
        <v>0</v>
      </c>
      <c r="R64" s="125">
        <f>+'Inversión 1 financiada'!R64+VÚ!R64+Q64</f>
        <v>0</v>
      </c>
      <c r="S64" s="125">
        <f>+'Inversión 1 financiada'!S64+VÚ!S64+R64</f>
        <v>0</v>
      </c>
      <c r="T64" s="125">
        <f>+'Inversión 1 financiada'!T64+VÚ!T64+S64</f>
        <v>0</v>
      </c>
      <c r="U64" s="125">
        <f>+'Inversión 1 financiada'!U64+VÚ!U64+T64</f>
        <v>0</v>
      </c>
      <c r="V64" s="125">
        <f>+'Inversión 1 financiada'!V64+VÚ!V64+U64</f>
        <v>0</v>
      </c>
      <c r="W64" s="125">
        <f>+'Inversión 1 financiada'!W64+VÚ!W64+V64</f>
        <v>0</v>
      </c>
      <c r="X64" s="125">
        <f>+'Inversión 1 financiada'!X64+VÚ!X64+W64</f>
        <v>0</v>
      </c>
      <c r="Y64" s="125">
        <f>+'Inversión 1 financiada'!Y64+VÚ!Y64+X64</f>
        <v>0</v>
      </c>
      <c r="Z64" s="125">
        <f>+'Inversión 1 financiada'!Z64+VÚ!Z64+Y64</f>
        <v>0</v>
      </c>
      <c r="AA64" s="125">
        <f>+'Inversión 1 financiada'!AA64+VÚ!AA64+Z64</f>
        <v>0</v>
      </c>
      <c r="AB64" s="125">
        <f>+'Inversión 1 financiada'!AB64+VÚ!AB64+AA64</f>
        <v>0</v>
      </c>
      <c r="AC64" s="125">
        <f>+'Inversión 1 financiada'!AC64+VÚ!AC64+AB64</f>
        <v>0</v>
      </c>
      <c r="AD64" s="125">
        <f>+'Inversión 1 financiada'!AD64+VÚ!AD64+AC64</f>
        <v>0</v>
      </c>
      <c r="AE64" s="125">
        <f>+'Inversión 1 financiada'!AE64+VÚ!AE64+AD64</f>
        <v>0</v>
      </c>
      <c r="AF64" s="125">
        <f>+'Inversión 1 financiada'!AF64+VÚ!AF64+AE64</f>
        <v>0</v>
      </c>
      <c r="AG64" s="125">
        <f>+'Inversión 1 financiada'!AG64+VÚ!AG64+AF64</f>
        <v>0</v>
      </c>
      <c r="AH64" s="125">
        <f>+'Inversión 1 financiada'!AH64+VÚ!AH64+AG64</f>
        <v>0</v>
      </c>
      <c r="AI64" s="125">
        <f>+'Inversión 1 financiada'!AI64+VÚ!AI64+AH64</f>
        <v>0</v>
      </c>
      <c r="AJ64" s="125">
        <f>+'Inversión 1 financiada'!AJ64+VÚ!AJ64+AI64</f>
        <v>0</v>
      </c>
      <c r="AK64" s="125">
        <f>+'Inversión 1 financiada'!AK64+VÚ!AK64+AJ64</f>
        <v>0</v>
      </c>
      <c r="AL64" s="125">
        <f>+'Inversión 1 financiada'!AL64+VÚ!AL64+AK64</f>
        <v>0</v>
      </c>
      <c r="AM64" s="125">
        <f>+'Inversión 1 financiada'!AM64+VÚ!AM64+AL64</f>
        <v>0</v>
      </c>
      <c r="AN64" s="125">
        <f>+'Inversión 1 financiada'!AN64+VÚ!AN64+AM64</f>
        <v>0</v>
      </c>
      <c r="AO64" s="125">
        <f>+'Inversión 1 financiada'!AO64+VÚ!AO64+AN64</f>
        <v>0</v>
      </c>
      <c r="AP64" s="125">
        <f>+'Inversión 1 financiada'!AP64+VÚ!AP64+AO64</f>
        <v>0</v>
      </c>
      <c r="AQ64" s="125">
        <f>+'Inversión 1 financiada'!AQ64+VÚ!AQ64+AP64</f>
        <v>0</v>
      </c>
      <c r="AR64" s="125">
        <f>+'Inversión 1 financiada'!AR64+VÚ!AR64+AQ64</f>
        <v>0</v>
      </c>
      <c r="AS64" s="125">
        <f>+'Inversión 1 financiada'!AS64+VÚ!AS64+AR64</f>
        <v>0</v>
      </c>
      <c r="AT64" s="125">
        <f>+'Inversión 1 financiada'!AT64+VÚ!AT64+AS64</f>
        <v>0</v>
      </c>
      <c r="AU64" s="125">
        <f>+'Inversión 1 financiada'!AU64+VÚ!AU64+AT64</f>
        <v>0</v>
      </c>
      <c r="AV64" s="125">
        <f>+'Inversión 1 financiada'!AV64+VÚ!AV64+AU64</f>
        <v>0</v>
      </c>
      <c r="AW64" s="125">
        <f>+'Inversión 1 financiada'!AW64+VÚ!AW64+AV64</f>
        <v>0</v>
      </c>
      <c r="AX64" s="125">
        <f>+'Inversión 1 financiada'!AX64+VÚ!AX64+AW64</f>
        <v>0</v>
      </c>
      <c r="AY64" s="125">
        <f>+'Inversión 1 financiada'!AY64+VÚ!AY64+AX64</f>
        <v>0</v>
      </c>
      <c r="AZ64" s="125">
        <f>+'Inversión 1 financiada'!AZ64+VÚ!AZ64+AY64</f>
        <v>0</v>
      </c>
      <c r="BA64" s="125">
        <f>+'Inversión 1 financiada'!BA64+VÚ!BA64+AZ64</f>
        <v>0</v>
      </c>
      <c r="BB64" s="125">
        <f>+'Inversión 1 financiada'!BB64+VÚ!BB64+BA64</f>
        <v>0</v>
      </c>
      <c r="BC64" s="125">
        <f>+'Inversión 1 financiada'!BC64+VÚ!BC64+BB64</f>
        <v>0</v>
      </c>
      <c r="BD64" s="125">
        <f>+'Inversión 1 financiada'!BD64+VÚ!BD64+BC64</f>
        <v>0</v>
      </c>
      <c r="BE64" s="125">
        <f>+'Inversión 1 financiada'!BE64+VÚ!BE64+BD64</f>
        <v>0</v>
      </c>
      <c r="BF64" s="125">
        <f>+'Inversión 1 financiada'!BF64+VÚ!BF64+BE64</f>
        <v>0</v>
      </c>
      <c r="BG64" s="125">
        <f>+'Inversión 1 financiada'!BG64+VÚ!BG64+BF64</f>
        <v>0</v>
      </c>
      <c r="BH64" s="125">
        <f>+'Inversión 1 financiada'!BH64+VÚ!BH64+BG64</f>
        <v>0</v>
      </c>
      <c r="BI64" s="125">
        <f>+'Inversión 1 financiada'!BI64+VÚ!BI64+BH64</f>
        <v>0</v>
      </c>
      <c r="BJ64" s="125">
        <f>+'Inversión 1 financiada'!BJ64+VÚ!BJ64+BI64</f>
        <v>0</v>
      </c>
      <c r="BK64" s="125">
        <f>+'Inversión 1 financiada'!BK64+VÚ!BK64+BJ64</f>
        <v>0</v>
      </c>
      <c r="BL64" s="125">
        <f>+'Inversión 1 financiada'!BL64+VÚ!BL64+BK64</f>
        <v>0</v>
      </c>
      <c r="BM64" s="125">
        <f>+'Inversión 1 financiada'!BM64+VÚ!BM64+BL64</f>
        <v>0</v>
      </c>
      <c r="BN64" s="125">
        <f>+'Inversión 1 financiada'!BN64+VÚ!BN64+BM64</f>
        <v>0</v>
      </c>
      <c r="BO64" s="125">
        <f>+'Inversión 1 financiada'!BO64+VÚ!BO64+BN64</f>
        <v>0</v>
      </c>
      <c r="BP64" s="125">
        <f>+'Inversión 1 financiada'!BP64+VÚ!BP64+BO64</f>
        <v>0</v>
      </c>
      <c r="BQ64" s="125">
        <f>+'Inversión 1 financiada'!BQ64+VÚ!BQ64+BP64</f>
        <v>0</v>
      </c>
      <c r="BR64" s="125">
        <f>+'Inversión 1 financiada'!BR64+VÚ!BR64+BQ64</f>
        <v>0</v>
      </c>
    </row>
    <row r="65" spans="2:70" x14ac:dyDescent="0.25">
      <c r="B65" s="59" t="s">
        <v>332</v>
      </c>
      <c r="C65" s="62" t="str">
        <f>+VLOOKUP(B65,'resumen UCAP'!$A$5:$O$329,2,0)</f>
        <v>LUMINARIA NA 100W SEGUNDA</v>
      </c>
      <c r="D65" s="63">
        <f>+'Desmonte Infr. financiada'!D65</f>
        <v>115</v>
      </c>
      <c r="E65" s="63" t="str">
        <f>+VLOOKUP(B65,'resumen UCAP'!$A$5:$O$329,3,0)</f>
        <v>Un</v>
      </c>
      <c r="F65" s="64">
        <f>+VLOOKUP(B65,'resumen UCAP'!$A$5:$O$329,15,0)</f>
        <v>211467</v>
      </c>
      <c r="G65" s="123">
        <v>86</v>
      </c>
      <c r="H65" s="125">
        <f>+'Inversión 1 financiada'!H65+VÚ!H65</f>
        <v>0</v>
      </c>
      <c r="I65" s="125">
        <f>+'Inversión 1 financiada'!I65+VÚ!I65+H65</f>
        <v>0</v>
      </c>
      <c r="J65" s="125">
        <f>+'Inversión 1 financiada'!J65+VÚ!J65+I65</f>
        <v>0</v>
      </c>
      <c r="K65" s="125">
        <f>+'Inversión 1 financiada'!K65+VÚ!K65+J65</f>
        <v>0</v>
      </c>
      <c r="L65" s="125">
        <f>+'Inversión 1 financiada'!L65+VÚ!L65+K65</f>
        <v>0</v>
      </c>
      <c r="M65" s="125">
        <f>+'Inversión 1 financiada'!M65+VÚ!M65+L65</f>
        <v>0</v>
      </c>
      <c r="N65" s="125">
        <f>+'Inversión 1 financiada'!N65+VÚ!N65+M65</f>
        <v>0</v>
      </c>
      <c r="O65" s="125">
        <f>+'Inversión 1 financiada'!O65+VÚ!O65+N65</f>
        <v>0</v>
      </c>
      <c r="P65" s="125">
        <f>+'Inversión 1 financiada'!P65+VÚ!P65+O65</f>
        <v>0</v>
      </c>
      <c r="Q65" s="125">
        <f>+'Inversión 1 financiada'!Q65+VÚ!Q65+P65</f>
        <v>0</v>
      </c>
      <c r="R65" s="125">
        <f>+'Inversión 1 financiada'!R65+VÚ!R65+Q65</f>
        <v>0</v>
      </c>
      <c r="S65" s="125">
        <f>+'Inversión 1 financiada'!S65+VÚ!S65+R65</f>
        <v>0</v>
      </c>
      <c r="T65" s="125">
        <f>+'Inversión 1 financiada'!T65+VÚ!T65+S65</f>
        <v>0</v>
      </c>
      <c r="U65" s="125">
        <f>+'Inversión 1 financiada'!U65+VÚ!U65+T65</f>
        <v>0</v>
      </c>
      <c r="V65" s="125">
        <f>+'Inversión 1 financiada'!V65+VÚ!V65+U65</f>
        <v>0</v>
      </c>
      <c r="W65" s="125">
        <f>+'Inversión 1 financiada'!W65+VÚ!W65+V65</f>
        <v>0</v>
      </c>
      <c r="X65" s="125">
        <f>+'Inversión 1 financiada'!X65+VÚ!X65+W65</f>
        <v>0</v>
      </c>
      <c r="Y65" s="125">
        <f>+'Inversión 1 financiada'!Y65+VÚ!Y65+X65</f>
        <v>0</v>
      </c>
      <c r="Z65" s="125">
        <f>+'Inversión 1 financiada'!Z65+VÚ!Z65+Y65</f>
        <v>0</v>
      </c>
      <c r="AA65" s="125">
        <f>+'Inversión 1 financiada'!AA65+VÚ!AA65+Z65</f>
        <v>0</v>
      </c>
      <c r="AB65" s="125">
        <f>+'Inversión 1 financiada'!AB65+VÚ!AB65+AA65</f>
        <v>0</v>
      </c>
      <c r="AC65" s="125">
        <f>+'Inversión 1 financiada'!AC65+VÚ!AC65+AB65</f>
        <v>0</v>
      </c>
      <c r="AD65" s="125">
        <f>+'Inversión 1 financiada'!AD65+VÚ!AD65+AC65</f>
        <v>0</v>
      </c>
      <c r="AE65" s="125">
        <f>+'Inversión 1 financiada'!AE65+VÚ!AE65+AD65</f>
        <v>0</v>
      </c>
      <c r="AF65" s="125">
        <f>+'Inversión 1 financiada'!AF65+VÚ!AF65+AE65</f>
        <v>0</v>
      </c>
      <c r="AG65" s="125">
        <f>+'Inversión 1 financiada'!AG65+VÚ!AG65+AF65</f>
        <v>0</v>
      </c>
      <c r="AH65" s="125">
        <f>+'Inversión 1 financiada'!AH65+VÚ!AH65+AG65</f>
        <v>0</v>
      </c>
      <c r="AI65" s="125">
        <f>+'Inversión 1 financiada'!AI65+VÚ!AI65+AH65</f>
        <v>0</v>
      </c>
      <c r="AJ65" s="125">
        <f>+'Inversión 1 financiada'!AJ65+VÚ!AJ65+AI65</f>
        <v>0</v>
      </c>
      <c r="AK65" s="125">
        <f>+'Inversión 1 financiada'!AK65+VÚ!AK65+AJ65</f>
        <v>0</v>
      </c>
      <c r="AL65" s="125">
        <f>+'Inversión 1 financiada'!AL65+VÚ!AL65+AK65</f>
        <v>0</v>
      </c>
      <c r="AM65" s="125">
        <f>+'Inversión 1 financiada'!AM65+VÚ!AM65+AL65</f>
        <v>0</v>
      </c>
      <c r="AN65" s="125">
        <f>+'Inversión 1 financiada'!AN65+VÚ!AN65+AM65</f>
        <v>0</v>
      </c>
      <c r="AO65" s="125">
        <f>+'Inversión 1 financiada'!AO65+VÚ!AO65+AN65</f>
        <v>0</v>
      </c>
      <c r="AP65" s="125">
        <f>+'Inversión 1 financiada'!AP65+VÚ!AP65+AO65</f>
        <v>0</v>
      </c>
      <c r="AQ65" s="125">
        <f>+'Inversión 1 financiada'!AQ65+VÚ!AQ65+AP65</f>
        <v>0</v>
      </c>
      <c r="AR65" s="125">
        <f>+'Inversión 1 financiada'!AR65+VÚ!AR65+AQ65</f>
        <v>0</v>
      </c>
      <c r="AS65" s="125">
        <f>+'Inversión 1 financiada'!AS65+VÚ!AS65+AR65</f>
        <v>0</v>
      </c>
      <c r="AT65" s="125">
        <f>+'Inversión 1 financiada'!AT65+VÚ!AT65+AS65</f>
        <v>0</v>
      </c>
      <c r="AU65" s="125">
        <f>+'Inversión 1 financiada'!AU65+VÚ!AU65+AT65</f>
        <v>0</v>
      </c>
      <c r="AV65" s="125">
        <f>+'Inversión 1 financiada'!AV65+VÚ!AV65+AU65</f>
        <v>0</v>
      </c>
      <c r="AW65" s="125">
        <f>+'Inversión 1 financiada'!AW65+VÚ!AW65+AV65</f>
        <v>0</v>
      </c>
      <c r="AX65" s="125">
        <f>+'Inversión 1 financiada'!AX65+VÚ!AX65+AW65</f>
        <v>0</v>
      </c>
      <c r="AY65" s="125">
        <f>+'Inversión 1 financiada'!AY65+VÚ!AY65+AX65</f>
        <v>0</v>
      </c>
      <c r="AZ65" s="125">
        <f>+'Inversión 1 financiada'!AZ65+VÚ!AZ65+AY65</f>
        <v>0</v>
      </c>
      <c r="BA65" s="125">
        <f>+'Inversión 1 financiada'!BA65+VÚ!BA65+AZ65</f>
        <v>0</v>
      </c>
      <c r="BB65" s="125">
        <f>+'Inversión 1 financiada'!BB65+VÚ!BB65+BA65</f>
        <v>0</v>
      </c>
      <c r="BC65" s="125">
        <f>+'Inversión 1 financiada'!BC65+VÚ!BC65+BB65</f>
        <v>0</v>
      </c>
      <c r="BD65" s="125">
        <f>+'Inversión 1 financiada'!BD65+VÚ!BD65+BC65</f>
        <v>0</v>
      </c>
      <c r="BE65" s="125">
        <f>+'Inversión 1 financiada'!BE65+VÚ!BE65+BD65</f>
        <v>0</v>
      </c>
      <c r="BF65" s="125">
        <f>+'Inversión 1 financiada'!BF65+VÚ!BF65+BE65</f>
        <v>0</v>
      </c>
      <c r="BG65" s="125">
        <f>+'Inversión 1 financiada'!BG65+VÚ!BG65+BF65</f>
        <v>0</v>
      </c>
      <c r="BH65" s="125">
        <f>+'Inversión 1 financiada'!BH65+VÚ!BH65+BG65</f>
        <v>0</v>
      </c>
      <c r="BI65" s="125">
        <f>+'Inversión 1 financiada'!BI65+VÚ!BI65+BH65</f>
        <v>0</v>
      </c>
      <c r="BJ65" s="125">
        <f>+'Inversión 1 financiada'!BJ65+VÚ!BJ65+BI65</f>
        <v>0</v>
      </c>
      <c r="BK65" s="125">
        <f>+'Inversión 1 financiada'!BK65+VÚ!BK65+BJ65</f>
        <v>0</v>
      </c>
      <c r="BL65" s="125">
        <f>+'Inversión 1 financiada'!BL65+VÚ!BL65+BK65</f>
        <v>0</v>
      </c>
      <c r="BM65" s="125">
        <f>+'Inversión 1 financiada'!BM65+VÚ!BM65+BL65</f>
        <v>0</v>
      </c>
      <c r="BN65" s="125">
        <f>+'Inversión 1 financiada'!BN65+VÚ!BN65+BM65</f>
        <v>0</v>
      </c>
      <c r="BO65" s="125">
        <f>+'Inversión 1 financiada'!BO65+VÚ!BO65+BN65</f>
        <v>0</v>
      </c>
      <c r="BP65" s="125">
        <f>+'Inversión 1 financiada'!BP65+VÚ!BP65+BO65</f>
        <v>0</v>
      </c>
      <c r="BQ65" s="125">
        <f>+'Inversión 1 financiada'!BQ65+VÚ!BQ65+BP65</f>
        <v>0</v>
      </c>
      <c r="BR65" s="125">
        <f>+'Inversión 1 financiada'!BR65+VÚ!BR65+BQ65</f>
        <v>0</v>
      </c>
    </row>
    <row r="66" spans="2:70" x14ac:dyDescent="0.25">
      <c r="B66" s="59" t="s">
        <v>333</v>
      </c>
      <c r="C66" s="62" t="str">
        <f>+VLOOKUP(B66,'resumen UCAP'!$A$5:$O$329,2,0)</f>
        <v>PROYECTOR MH 250W NUEVO</v>
      </c>
      <c r="D66" s="63">
        <f>+'Desmonte Infr. financiada'!D66</f>
        <v>279</v>
      </c>
      <c r="E66" s="63" t="str">
        <f>+VLOOKUP(B66,'resumen UCAP'!$A$5:$O$329,3,0)</f>
        <v>Un</v>
      </c>
      <c r="F66" s="64">
        <f>+VLOOKUP(B66,'resumen UCAP'!$A$5:$O$329,15,0)</f>
        <v>436806</v>
      </c>
      <c r="G66" s="124">
        <v>29</v>
      </c>
      <c r="H66" s="125">
        <f>+'Inversión 1 financiada'!H66+VÚ!H66</f>
        <v>0</v>
      </c>
      <c r="I66" s="125">
        <f>+'Inversión 1 financiada'!I66+VÚ!I66+H66</f>
        <v>0</v>
      </c>
      <c r="J66" s="125">
        <f>+'Inversión 1 financiada'!J66+VÚ!J66+I66</f>
        <v>0</v>
      </c>
      <c r="K66" s="125">
        <f>+'Inversión 1 financiada'!K66+VÚ!K66+J66</f>
        <v>0</v>
      </c>
      <c r="L66" s="125">
        <f>+'Inversión 1 financiada'!L66+VÚ!L66+K66</f>
        <v>0</v>
      </c>
      <c r="M66" s="125">
        <f>+'Inversión 1 financiada'!M66+VÚ!M66+L66</f>
        <v>0</v>
      </c>
      <c r="N66" s="125">
        <f>+'Inversión 1 financiada'!N66+VÚ!N66+M66</f>
        <v>0</v>
      </c>
      <c r="O66" s="125">
        <f>+'Inversión 1 financiada'!O66+VÚ!O66+N66</f>
        <v>0</v>
      </c>
      <c r="P66" s="125">
        <f>+'Inversión 1 financiada'!P66+VÚ!P66+O66</f>
        <v>0</v>
      </c>
      <c r="Q66" s="125">
        <f>+'Inversión 1 financiada'!Q66+VÚ!Q66+P66</f>
        <v>0</v>
      </c>
      <c r="R66" s="125">
        <f>+'Inversión 1 financiada'!R66+VÚ!R66+Q66</f>
        <v>0</v>
      </c>
      <c r="S66" s="125">
        <f>+'Inversión 1 financiada'!S66+VÚ!S66+R66</f>
        <v>0</v>
      </c>
      <c r="T66" s="125">
        <f>+'Inversión 1 financiada'!T66+VÚ!T66+S66</f>
        <v>0</v>
      </c>
      <c r="U66" s="125">
        <f>+'Inversión 1 financiada'!U66+VÚ!U66+T66</f>
        <v>0</v>
      </c>
      <c r="V66" s="125">
        <f>+'Inversión 1 financiada'!V66+VÚ!V66+U66</f>
        <v>0</v>
      </c>
      <c r="W66" s="125">
        <f>+'Inversión 1 financiada'!W66+VÚ!W66+V66</f>
        <v>0</v>
      </c>
      <c r="X66" s="125">
        <f>+'Inversión 1 financiada'!X66+VÚ!X66+W66</f>
        <v>0</v>
      </c>
      <c r="Y66" s="125">
        <f>+'Inversión 1 financiada'!Y66+VÚ!Y66+X66</f>
        <v>0</v>
      </c>
      <c r="Z66" s="125">
        <f>+'Inversión 1 financiada'!Z66+VÚ!Z66+Y66</f>
        <v>0</v>
      </c>
      <c r="AA66" s="125">
        <f>+'Inversión 1 financiada'!AA66+VÚ!AA66+Z66</f>
        <v>0</v>
      </c>
      <c r="AB66" s="125">
        <f>+'Inversión 1 financiada'!AB66+VÚ!AB66+AA66</f>
        <v>0</v>
      </c>
      <c r="AC66" s="125">
        <f>+'Inversión 1 financiada'!AC66+VÚ!AC66+AB66</f>
        <v>0</v>
      </c>
      <c r="AD66" s="125">
        <f>+'Inversión 1 financiada'!AD66+VÚ!AD66+AC66</f>
        <v>0</v>
      </c>
      <c r="AE66" s="125">
        <f>+'Inversión 1 financiada'!AE66+VÚ!AE66+AD66</f>
        <v>0</v>
      </c>
      <c r="AF66" s="125">
        <f>+'Inversión 1 financiada'!AF66+VÚ!AF66+AE66</f>
        <v>0</v>
      </c>
      <c r="AG66" s="125">
        <f>+'Inversión 1 financiada'!AG66+VÚ!AG66+AF66</f>
        <v>0</v>
      </c>
      <c r="AH66" s="125">
        <f>+'Inversión 1 financiada'!AH66+VÚ!AH66+AG66</f>
        <v>0</v>
      </c>
      <c r="AI66" s="125">
        <f>+'Inversión 1 financiada'!AI66+VÚ!AI66+AH66</f>
        <v>0</v>
      </c>
      <c r="AJ66" s="125">
        <f>+'Inversión 1 financiada'!AJ66+VÚ!AJ66+AI66</f>
        <v>0</v>
      </c>
      <c r="AK66" s="125">
        <f>+'Inversión 1 financiada'!AK66+VÚ!AK66+AJ66</f>
        <v>0</v>
      </c>
      <c r="AL66" s="125">
        <f>+'Inversión 1 financiada'!AL66+VÚ!AL66+AK66</f>
        <v>0</v>
      </c>
      <c r="AM66" s="125">
        <f>+'Inversión 1 financiada'!AM66+VÚ!AM66+AL66</f>
        <v>0</v>
      </c>
      <c r="AN66" s="125">
        <f>+'Inversión 1 financiada'!AN66+VÚ!AN66+AM66</f>
        <v>0</v>
      </c>
      <c r="AO66" s="125">
        <f>+'Inversión 1 financiada'!AO66+VÚ!AO66+AN66</f>
        <v>0</v>
      </c>
      <c r="AP66" s="125">
        <f>+'Inversión 1 financiada'!AP66+VÚ!AP66+AO66</f>
        <v>0</v>
      </c>
      <c r="AQ66" s="125">
        <f>+'Inversión 1 financiada'!AQ66+VÚ!AQ66+AP66</f>
        <v>0</v>
      </c>
      <c r="AR66" s="125">
        <f>+'Inversión 1 financiada'!AR66+VÚ!AR66+AQ66</f>
        <v>0</v>
      </c>
      <c r="AS66" s="125">
        <f>+'Inversión 1 financiada'!AS66+VÚ!AS66+AR66</f>
        <v>0</v>
      </c>
      <c r="AT66" s="125">
        <f>+'Inversión 1 financiada'!AT66+VÚ!AT66+AS66</f>
        <v>0</v>
      </c>
      <c r="AU66" s="125">
        <f>+'Inversión 1 financiada'!AU66+VÚ!AU66+AT66</f>
        <v>0</v>
      </c>
      <c r="AV66" s="125">
        <f>+'Inversión 1 financiada'!AV66+VÚ!AV66+AU66</f>
        <v>0</v>
      </c>
      <c r="AW66" s="125">
        <f>+'Inversión 1 financiada'!AW66+VÚ!AW66+AV66</f>
        <v>0</v>
      </c>
      <c r="AX66" s="125">
        <f>+'Inversión 1 financiada'!AX66+VÚ!AX66+AW66</f>
        <v>0</v>
      </c>
      <c r="AY66" s="125">
        <f>+'Inversión 1 financiada'!AY66+VÚ!AY66+AX66</f>
        <v>0</v>
      </c>
      <c r="AZ66" s="125">
        <f>+'Inversión 1 financiada'!AZ66+VÚ!AZ66+AY66</f>
        <v>0</v>
      </c>
      <c r="BA66" s="125">
        <f>+'Inversión 1 financiada'!BA66+VÚ!BA66+AZ66</f>
        <v>0</v>
      </c>
      <c r="BB66" s="125">
        <f>+'Inversión 1 financiada'!BB66+VÚ!BB66+BA66</f>
        <v>0</v>
      </c>
      <c r="BC66" s="125">
        <f>+'Inversión 1 financiada'!BC66+VÚ!BC66+BB66</f>
        <v>0</v>
      </c>
      <c r="BD66" s="125">
        <f>+'Inversión 1 financiada'!BD66+VÚ!BD66+BC66</f>
        <v>0</v>
      </c>
      <c r="BE66" s="125">
        <f>+'Inversión 1 financiada'!BE66+VÚ!BE66+BD66</f>
        <v>0</v>
      </c>
      <c r="BF66" s="125">
        <f>+'Inversión 1 financiada'!BF66+VÚ!BF66+BE66</f>
        <v>0</v>
      </c>
      <c r="BG66" s="125">
        <f>+'Inversión 1 financiada'!BG66+VÚ!BG66+BF66</f>
        <v>0</v>
      </c>
      <c r="BH66" s="125">
        <f>+'Inversión 1 financiada'!BH66+VÚ!BH66+BG66</f>
        <v>0</v>
      </c>
      <c r="BI66" s="125">
        <f>+'Inversión 1 financiada'!BI66+VÚ!BI66+BH66</f>
        <v>0</v>
      </c>
      <c r="BJ66" s="125">
        <f>+'Inversión 1 financiada'!BJ66+VÚ!BJ66+BI66</f>
        <v>0</v>
      </c>
      <c r="BK66" s="125">
        <f>+'Inversión 1 financiada'!BK66+VÚ!BK66+BJ66</f>
        <v>0</v>
      </c>
      <c r="BL66" s="125">
        <f>+'Inversión 1 financiada'!BL66+VÚ!BL66+BK66</f>
        <v>0</v>
      </c>
      <c r="BM66" s="125">
        <f>+'Inversión 1 financiada'!BM66+VÚ!BM66+BL66</f>
        <v>0</v>
      </c>
      <c r="BN66" s="125">
        <f>+'Inversión 1 financiada'!BN66+VÚ!BN66+BM66</f>
        <v>0</v>
      </c>
      <c r="BO66" s="125">
        <f>+'Inversión 1 financiada'!BO66+VÚ!BO66+BN66</f>
        <v>0</v>
      </c>
      <c r="BP66" s="125">
        <f>+'Inversión 1 financiada'!BP66+VÚ!BP66+BO66</f>
        <v>0</v>
      </c>
      <c r="BQ66" s="125">
        <f>+'Inversión 1 financiada'!BQ66+VÚ!BQ66+BP66</f>
        <v>0</v>
      </c>
      <c r="BR66" s="125">
        <f>+'Inversión 1 financiada'!BR66+VÚ!BR66+BQ66</f>
        <v>0</v>
      </c>
    </row>
    <row r="67" spans="2:70" x14ac:dyDescent="0.25">
      <c r="B67" s="59" t="s">
        <v>334</v>
      </c>
      <c r="C67" s="62" t="str">
        <f>+VLOOKUP(B67,'resumen UCAP'!$A$5:$O$329,2,0)</f>
        <v>LUMINARIA NA 150W SEGUNDA</v>
      </c>
      <c r="D67" s="63">
        <f>+'Desmonte Infr. financiada'!D67</f>
        <v>169</v>
      </c>
      <c r="E67" s="63" t="str">
        <f>+VLOOKUP(B67,'resumen UCAP'!$A$5:$O$329,3,0)</f>
        <v>Un</v>
      </c>
      <c r="F67" s="64">
        <f>+VLOOKUP(B67,'resumen UCAP'!$A$5:$O$329,15,0)</f>
        <v>314653</v>
      </c>
      <c r="G67" s="123">
        <v>38</v>
      </c>
      <c r="H67" s="125">
        <f>+'Inversión 1 financiada'!H67+VÚ!H67</f>
        <v>0</v>
      </c>
      <c r="I67" s="125">
        <f>+'Inversión 1 financiada'!I67+VÚ!I67+H67</f>
        <v>0</v>
      </c>
      <c r="J67" s="125">
        <f>+'Inversión 1 financiada'!J67+VÚ!J67+I67</f>
        <v>0</v>
      </c>
      <c r="K67" s="125">
        <f>+'Inversión 1 financiada'!K67+VÚ!K67+J67</f>
        <v>0</v>
      </c>
      <c r="L67" s="125">
        <f>+'Inversión 1 financiada'!L67+VÚ!L67+K67</f>
        <v>0</v>
      </c>
      <c r="M67" s="125">
        <f>+'Inversión 1 financiada'!M67+VÚ!M67+L67</f>
        <v>0</v>
      </c>
      <c r="N67" s="125">
        <f>+'Inversión 1 financiada'!N67+VÚ!N67+M67</f>
        <v>0</v>
      </c>
      <c r="O67" s="125">
        <f>+'Inversión 1 financiada'!O67+VÚ!O67+N67</f>
        <v>0</v>
      </c>
      <c r="P67" s="125">
        <f>+'Inversión 1 financiada'!P67+VÚ!P67+O67</f>
        <v>0</v>
      </c>
      <c r="Q67" s="125">
        <f>+'Inversión 1 financiada'!Q67+VÚ!Q67+P67</f>
        <v>0</v>
      </c>
      <c r="R67" s="125">
        <f>+'Inversión 1 financiada'!R67+VÚ!R67+Q67</f>
        <v>0</v>
      </c>
      <c r="S67" s="125">
        <f>+'Inversión 1 financiada'!S67+VÚ!S67+R67</f>
        <v>0</v>
      </c>
      <c r="T67" s="125">
        <f>+'Inversión 1 financiada'!T67+VÚ!T67+S67</f>
        <v>0</v>
      </c>
      <c r="U67" s="125">
        <f>+'Inversión 1 financiada'!U67+VÚ!U67+T67</f>
        <v>0</v>
      </c>
      <c r="V67" s="125">
        <f>+'Inversión 1 financiada'!V67+VÚ!V67+U67</f>
        <v>0</v>
      </c>
      <c r="W67" s="125">
        <f>+'Inversión 1 financiada'!W67+VÚ!W67+V67</f>
        <v>0</v>
      </c>
      <c r="X67" s="125">
        <f>+'Inversión 1 financiada'!X67+VÚ!X67+W67</f>
        <v>0</v>
      </c>
      <c r="Y67" s="125">
        <f>+'Inversión 1 financiada'!Y67+VÚ!Y67+X67</f>
        <v>0</v>
      </c>
      <c r="Z67" s="125">
        <f>+'Inversión 1 financiada'!Z67+VÚ!Z67+Y67</f>
        <v>0</v>
      </c>
      <c r="AA67" s="125">
        <f>+'Inversión 1 financiada'!AA67+VÚ!AA67+Z67</f>
        <v>0</v>
      </c>
      <c r="AB67" s="125">
        <f>+'Inversión 1 financiada'!AB67+VÚ!AB67+AA67</f>
        <v>0</v>
      </c>
      <c r="AC67" s="125">
        <f>+'Inversión 1 financiada'!AC67+VÚ!AC67+AB67</f>
        <v>0</v>
      </c>
      <c r="AD67" s="125">
        <f>+'Inversión 1 financiada'!AD67+VÚ!AD67+AC67</f>
        <v>0</v>
      </c>
      <c r="AE67" s="125">
        <f>+'Inversión 1 financiada'!AE67+VÚ!AE67+AD67</f>
        <v>0</v>
      </c>
      <c r="AF67" s="125">
        <f>+'Inversión 1 financiada'!AF67+VÚ!AF67+AE67</f>
        <v>0</v>
      </c>
      <c r="AG67" s="125">
        <f>+'Inversión 1 financiada'!AG67+VÚ!AG67+AF67</f>
        <v>0</v>
      </c>
      <c r="AH67" s="125">
        <f>+'Inversión 1 financiada'!AH67+VÚ!AH67+AG67</f>
        <v>0</v>
      </c>
      <c r="AI67" s="125">
        <f>+'Inversión 1 financiada'!AI67+VÚ!AI67+AH67</f>
        <v>0</v>
      </c>
      <c r="AJ67" s="125">
        <f>+'Inversión 1 financiada'!AJ67+VÚ!AJ67+AI67</f>
        <v>0</v>
      </c>
      <c r="AK67" s="125">
        <f>+'Inversión 1 financiada'!AK67+VÚ!AK67+AJ67</f>
        <v>0</v>
      </c>
      <c r="AL67" s="125">
        <f>+'Inversión 1 financiada'!AL67+VÚ!AL67+AK67</f>
        <v>0</v>
      </c>
      <c r="AM67" s="125">
        <f>+'Inversión 1 financiada'!AM67+VÚ!AM67+AL67</f>
        <v>0</v>
      </c>
      <c r="AN67" s="125">
        <f>+'Inversión 1 financiada'!AN67+VÚ!AN67+AM67</f>
        <v>0</v>
      </c>
      <c r="AO67" s="125">
        <f>+'Inversión 1 financiada'!AO67+VÚ!AO67+AN67</f>
        <v>0</v>
      </c>
      <c r="AP67" s="125">
        <f>+'Inversión 1 financiada'!AP67+VÚ!AP67+AO67</f>
        <v>0</v>
      </c>
      <c r="AQ67" s="125">
        <f>+'Inversión 1 financiada'!AQ67+VÚ!AQ67+AP67</f>
        <v>0</v>
      </c>
      <c r="AR67" s="125">
        <f>+'Inversión 1 financiada'!AR67+VÚ!AR67+AQ67</f>
        <v>0</v>
      </c>
      <c r="AS67" s="125">
        <f>+'Inversión 1 financiada'!AS67+VÚ!AS67+AR67</f>
        <v>0</v>
      </c>
      <c r="AT67" s="125">
        <f>+'Inversión 1 financiada'!AT67+VÚ!AT67+AS67</f>
        <v>0</v>
      </c>
      <c r="AU67" s="125">
        <f>+'Inversión 1 financiada'!AU67+VÚ!AU67+AT67</f>
        <v>0</v>
      </c>
      <c r="AV67" s="125">
        <f>+'Inversión 1 financiada'!AV67+VÚ!AV67+AU67</f>
        <v>0</v>
      </c>
      <c r="AW67" s="125">
        <f>+'Inversión 1 financiada'!AW67+VÚ!AW67+AV67</f>
        <v>0</v>
      </c>
      <c r="AX67" s="125">
        <f>+'Inversión 1 financiada'!AX67+VÚ!AX67+AW67</f>
        <v>0</v>
      </c>
      <c r="AY67" s="125">
        <f>+'Inversión 1 financiada'!AY67+VÚ!AY67+AX67</f>
        <v>0</v>
      </c>
      <c r="AZ67" s="125">
        <f>+'Inversión 1 financiada'!AZ67+VÚ!AZ67+AY67</f>
        <v>0</v>
      </c>
      <c r="BA67" s="125">
        <f>+'Inversión 1 financiada'!BA67+VÚ!BA67+AZ67</f>
        <v>0</v>
      </c>
      <c r="BB67" s="125">
        <f>+'Inversión 1 financiada'!BB67+VÚ!BB67+BA67</f>
        <v>0</v>
      </c>
      <c r="BC67" s="125">
        <f>+'Inversión 1 financiada'!BC67+VÚ!BC67+BB67</f>
        <v>0</v>
      </c>
      <c r="BD67" s="125">
        <f>+'Inversión 1 financiada'!BD67+VÚ!BD67+BC67</f>
        <v>0</v>
      </c>
      <c r="BE67" s="125">
        <f>+'Inversión 1 financiada'!BE67+VÚ!BE67+BD67</f>
        <v>0</v>
      </c>
      <c r="BF67" s="125">
        <f>+'Inversión 1 financiada'!BF67+VÚ!BF67+BE67</f>
        <v>0</v>
      </c>
      <c r="BG67" s="125">
        <f>+'Inversión 1 financiada'!BG67+VÚ!BG67+BF67</f>
        <v>0</v>
      </c>
      <c r="BH67" s="125">
        <f>+'Inversión 1 financiada'!BH67+VÚ!BH67+BG67</f>
        <v>0</v>
      </c>
      <c r="BI67" s="125">
        <f>+'Inversión 1 financiada'!BI67+VÚ!BI67+BH67</f>
        <v>0</v>
      </c>
      <c r="BJ67" s="125">
        <f>+'Inversión 1 financiada'!BJ67+VÚ!BJ67+BI67</f>
        <v>0</v>
      </c>
      <c r="BK67" s="125">
        <f>+'Inversión 1 financiada'!BK67+VÚ!BK67+BJ67</f>
        <v>0</v>
      </c>
      <c r="BL67" s="125">
        <f>+'Inversión 1 financiada'!BL67+VÚ!BL67+BK67</f>
        <v>0</v>
      </c>
      <c r="BM67" s="125">
        <f>+'Inversión 1 financiada'!BM67+VÚ!BM67+BL67</f>
        <v>0</v>
      </c>
      <c r="BN67" s="125">
        <f>+'Inversión 1 financiada'!BN67+VÚ!BN67+BM67</f>
        <v>0</v>
      </c>
      <c r="BO67" s="125">
        <f>+'Inversión 1 financiada'!BO67+VÚ!BO67+BN67</f>
        <v>0</v>
      </c>
      <c r="BP67" s="125">
        <f>+'Inversión 1 financiada'!BP67+VÚ!BP67+BO67</f>
        <v>0</v>
      </c>
      <c r="BQ67" s="125">
        <f>+'Inversión 1 financiada'!BQ67+VÚ!BQ67+BP67</f>
        <v>0</v>
      </c>
      <c r="BR67" s="125">
        <f>+'Inversión 1 financiada'!BR67+VÚ!BR67+BQ67</f>
        <v>0</v>
      </c>
    </row>
    <row r="68" spans="2:70" x14ac:dyDescent="0.25">
      <c r="B68" s="59" t="s">
        <v>335</v>
      </c>
      <c r="C68" s="62" t="str">
        <f>+VLOOKUP(B68,'resumen UCAP'!$A$5:$O$329,2,0)</f>
        <v>LUMINARIA LED 46W NUEVA</v>
      </c>
      <c r="D68" s="63">
        <f>+'Desmonte Infr. financiada'!D68</f>
        <v>46</v>
      </c>
      <c r="E68" s="63" t="str">
        <f>+VLOOKUP(B68,'resumen UCAP'!$A$5:$O$329,3,0)</f>
        <v>Un</v>
      </c>
      <c r="F68" s="64">
        <f>+VLOOKUP(B68,'resumen UCAP'!$A$5:$O$329,15,0)</f>
        <v>2469778</v>
      </c>
      <c r="G68" s="61">
        <v>90</v>
      </c>
      <c r="H68" s="125">
        <f>+'Inversión 1 financiada'!H68+VÚ!H68</f>
        <v>0</v>
      </c>
      <c r="I68" s="125">
        <f>+'Inversión 1 financiada'!I68+VÚ!I68+H68</f>
        <v>0</v>
      </c>
      <c r="J68" s="125">
        <f>+'Inversión 1 financiada'!J68+VÚ!J68+I68</f>
        <v>0</v>
      </c>
      <c r="K68" s="125">
        <f>+'Inversión 1 financiada'!K68+VÚ!K68+J68</f>
        <v>0</v>
      </c>
      <c r="L68" s="125">
        <f>+'Inversión 1 financiada'!L68+VÚ!L68+K68</f>
        <v>0</v>
      </c>
      <c r="M68" s="125">
        <f>+'Inversión 1 financiada'!M68+VÚ!M68+L68</f>
        <v>0</v>
      </c>
      <c r="N68" s="125">
        <f>+'Inversión 1 financiada'!N68+VÚ!N68+M68</f>
        <v>0</v>
      </c>
      <c r="O68" s="125">
        <f>+'Inversión 1 financiada'!O68+VÚ!O68+N68</f>
        <v>0</v>
      </c>
      <c r="P68" s="125">
        <f>+'Inversión 1 financiada'!P68+VÚ!P68+O68</f>
        <v>0</v>
      </c>
      <c r="Q68" s="125">
        <f>+'Inversión 1 financiada'!Q68+VÚ!Q68+P68</f>
        <v>0</v>
      </c>
      <c r="R68" s="125">
        <f>+'Inversión 1 financiada'!R68+VÚ!R68+Q68</f>
        <v>0</v>
      </c>
      <c r="S68" s="125">
        <f>+'Inversión 1 financiada'!S68+VÚ!S68+R68</f>
        <v>0</v>
      </c>
      <c r="T68" s="125">
        <f>+'Inversión 1 financiada'!T68+VÚ!T68+S68</f>
        <v>0</v>
      </c>
      <c r="U68" s="125">
        <f>+'Inversión 1 financiada'!U68+VÚ!U68+T68</f>
        <v>0</v>
      </c>
      <c r="V68" s="125">
        <f>+'Inversión 1 financiada'!V68+VÚ!V68+U68</f>
        <v>0</v>
      </c>
      <c r="W68" s="125">
        <f>+'Inversión 1 financiada'!W68+VÚ!W68+V68</f>
        <v>0</v>
      </c>
      <c r="X68" s="125">
        <f>+'Inversión 1 financiada'!X68+VÚ!X68+W68</f>
        <v>0</v>
      </c>
      <c r="Y68" s="125">
        <f>+'Inversión 1 financiada'!Y68+VÚ!Y68+X68</f>
        <v>0</v>
      </c>
      <c r="Z68" s="125">
        <f>+'Inversión 1 financiada'!Z68+VÚ!Z68+Y68</f>
        <v>0</v>
      </c>
      <c r="AA68" s="125">
        <f>+'Inversión 1 financiada'!AA68+VÚ!AA68+Z68</f>
        <v>0</v>
      </c>
      <c r="AB68" s="125">
        <f>+'Inversión 1 financiada'!AB68+VÚ!AB68+AA68</f>
        <v>0</v>
      </c>
      <c r="AC68" s="125">
        <f>+'Inversión 1 financiada'!AC68+VÚ!AC68+AB68</f>
        <v>0</v>
      </c>
      <c r="AD68" s="125">
        <f>+'Inversión 1 financiada'!AD68+VÚ!AD68+AC68</f>
        <v>0</v>
      </c>
      <c r="AE68" s="125">
        <f>+'Inversión 1 financiada'!AE68+VÚ!AE68+AD68</f>
        <v>0</v>
      </c>
      <c r="AF68" s="125">
        <f>+'Inversión 1 financiada'!AF68+VÚ!AF68+AE68</f>
        <v>0</v>
      </c>
      <c r="AG68" s="125">
        <f>+'Inversión 1 financiada'!AG68+VÚ!AG68+AF68</f>
        <v>0</v>
      </c>
      <c r="AH68" s="125">
        <f>+'Inversión 1 financiada'!AH68+VÚ!AH68+AG68</f>
        <v>0</v>
      </c>
      <c r="AI68" s="125">
        <f>+'Inversión 1 financiada'!AI68+VÚ!AI68+AH68</f>
        <v>0</v>
      </c>
      <c r="AJ68" s="125">
        <f>+'Inversión 1 financiada'!AJ68+VÚ!AJ68+AI68</f>
        <v>0</v>
      </c>
      <c r="AK68" s="125">
        <f>+'Inversión 1 financiada'!AK68+VÚ!AK68+AJ68</f>
        <v>0</v>
      </c>
      <c r="AL68" s="125">
        <f>+'Inversión 1 financiada'!AL68+VÚ!AL68+AK68</f>
        <v>0</v>
      </c>
      <c r="AM68" s="125">
        <f>+'Inversión 1 financiada'!AM68+VÚ!AM68+AL68</f>
        <v>0</v>
      </c>
      <c r="AN68" s="125">
        <f>+'Inversión 1 financiada'!AN68+VÚ!AN68+AM68</f>
        <v>0</v>
      </c>
      <c r="AO68" s="125">
        <f>+'Inversión 1 financiada'!AO68+VÚ!AO68+AN68</f>
        <v>0</v>
      </c>
      <c r="AP68" s="125">
        <f>+'Inversión 1 financiada'!AP68+VÚ!AP68+AO68</f>
        <v>0</v>
      </c>
      <c r="AQ68" s="125">
        <f>+'Inversión 1 financiada'!AQ68+VÚ!AQ68+AP68</f>
        <v>0</v>
      </c>
      <c r="AR68" s="125">
        <f>+'Inversión 1 financiada'!AR68+VÚ!AR68+AQ68</f>
        <v>0</v>
      </c>
      <c r="AS68" s="125">
        <f>+'Inversión 1 financiada'!AS68+VÚ!AS68+AR68</f>
        <v>0</v>
      </c>
      <c r="AT68" s="125">
        <f>+'Inversión 1 financiada'!AT68+VÚ!AT68+AS68</f>
        <v>0</v>
      </c>
      <c r="AU68" s="125">
        <f>+'Inversión 1 financiada'!AU68+VÚ!AU68+AT68</f>
        <v>0</v>
      </c>
      <c r="AV68" s="125">
        <f>+'Inversión 1 financiada'!AV68+VÚ!AV68+AU68</f>
        <v>0</v>
      </c>
      <c r="AW68" s="125">
        <f>+'Inversión 1 financiada'!AW68+VÚ!AW68+AV68</f>
        <v>0</v>
      </c>
      <c r="AX68" s="125">
        <f>+'Inversión 1 financiada'!AX68+VÚ!AX68+AW68</f>
        <v>0</v>
      </c>
      <c r="AY68" s="125">
        <f>+'Inversión 1 financiada'!AY68+VÚ!AY68+AX68</f>
        <v>0</v>
      </c>
      <c r="AZ68" s="125">
        <f>+'Inversión 1 financiada'!AZ68+VÚ!AZ68+AY68</f>
        <v>0</v>
      </c>
      <c r="BA68" s="125">
        <f>+'Inversión 1 financiada'!BA68+VÚ!BA68+AZ68</f>
        <v>0</v>
      </c>
      <c r="BB68" s="125">
        <f>+'Inversión 1 financiada'!BB68+VÚ!BB68+BA68</f>
        <v>0</v>
      </c>
      <c r="BC68" s="125">
        <f>+'Inversión 1 financiada'!BC68+VÚ!BC68+BB68</f>
        <v>0</v>
      </c>
      <c r="BD68" s="125">
        <f>+'Inversión 1 financiada'!BD68+VÚ!BD68+BC68</f>
        <v>0</v>
      </c>
      <c r="BE68" s="125">
        <f>+'Inversión 1 financiada'!BE68+VÚ!BE68+BD68</f>
        <v>0</v>
      </c>
      <c r="BF68" s="125">
        <f>+'Inversión 1 financiada'!BF68+VÚ!BF68+BE68</f>
        <v>0</v>
      </c>
      <c r="BG68" s="125">
        <f>+'Inversión 1 financiada'!BG68+VÚ!BG68+BF68</f>
        <v>0</v>
      </c>
      <c r="BH68" s="125">
        <f>+'Inversión 1 financiada'!BH68+VÚ!BH68+BG68</f>
        <v>0</v>
      </c>
      <c r="BI68" s="125">
        <f>+'Inversión 1 financiada'!BI68+VÚ!BI68+BH68</f>
        <v>0</v>
      </c>
      <c r="BJ68" s="125">
        <f>+'Inversión 1 financiada'!BJ68+VÚ!BJ68+BI68</f>
        <v>0</v>
      </c>
      <c r="BK68" s="125">
        <f>+'Inversión 1 financiada'!BK68+VÚ!BK68+BJ68</f>
        <v>0</v>
      </c>
      <c r="BL68" s="125">
        <f>+'Inversión 1 financiada'!BL68+VÚ!BL68+BK68</f>
        <v>0</v>
      </c>
      <c r="BM68" s="125">
        <f>+'Inversión 1 financiada'!BM68+VÚ!BM68+BL68</f>
        <v>0</v>
      </c>
      <c r="BN68" s="125">
        <f>+'Inversión 1 financiada'!BN68+VÚ!BN68+BM68</f>
        <v>0</v>
      </c>
      <c r="BO68" s="125">
        <f>+'Inversión 1 financiada'!BO68+VÚ!BO68+BN68</f>
        <v>0</v>
      </c>
      <c r="BP68" s="125">
        <f>+'Inversión 1 financiada'!BP68+VÚ!BP68+BO68</f>
        <v>0</v>
      </c>
      <c r="BQ68" s="125">
        <f>+'Inversión 1 financiada'!BQ68+VÚ!BQ68+BP68</f>
        <v>0</v>
      </c>
      <c r="BR68" s="125">
        <f>+'Inversión 1 financiada'!BR68+VÚ!BR68+BQ68</f>
        <v>0</v>
      </c>
    </row>
    <row r="69" spans="2:70" x14ac:dyDescent="0.25">
      <c r="B69" s="59" t="s">
        <v>336</v>
      </c>
      <c r="C69" s="62" t="str">
        <f>+VLOOKUP(B69,'resumen UCAP'!$A$5:$O$329,2,0)</f>
        <v>Luminaria sodio 100w</v>
      </c>
      <c r="D69" s="63">
        <f>+'Desmonte Infr. financiada'!D69</f>
        <v>115</v>
      </c>
      <c r="E69" s="63" t="str">
        <f>+VLOOKUP(B69,'resumen UCAP'!$A$5:$O$329,3,0)</f>
        <v>Un</v>
      </c>
      <c r="F69" s="64">
        <f>+VLOOKUP(B69,'resumen UCAP'!$A$5:$O$329,15,0)</f>
        <v>212389</v>
      </c>
      <c r="G69" s="123">
        <v>33</v>
      </c>
      <c r="H69" s="125">
        <f>+'Inversión 1 financiada'!H69+VÚ!H69</f>
        <v>0</v>
      </c>
      <c r="I69" s="125">
        <f>+'Inversión 1 financiada'!I69+VÚ!I69+H69</f>
        <v>0</v>
      </c>
      <c r="J69" s="125">
        <f>+'Inversión 1 financiada'!J69+VÚ!J69+I69</f>
        <v>0</v>
      </c>
      <c r="K69" s="125">
        <f>+'Inversión 1 financiada'!K69+VÚ!K69+J69</f>
        <v>0</v>
      </c>
      <c r="L69" s="125">
        <f>+'Inversión 1 financiada'!L69+VÚ!L69+K69</f>
        <v>0</v>
      </c>
      <c r="M69" s="125">
        <f>+'Inversión 1 financiada'!M69+VÚ!M69+L69</f>
        <v>0</v>
      </c>
      <c r="N69" s="125">
        <f>+'Inversión 1 financiada'!N69+VÚ!N69+M69</f>
        <v>0</v>
      </c>
      <c r="O69" s="125">
        <f>+'Inversión 1 financiada'!O69+VÚ!O69+N69</f>
        <v>0</v>
      </c>
      <c r="P69" s="125">
        <f>+'Inversión 1 financiada'!P69+VÚ!P69+O69</f>
        <v>0</v>
      </c>
      <c r="Q69" s="125">
        <f>+'Inversión 1 financiada'!Q69+VÚ!Q69+P69</f>
        <v>0</v>
      </c>
      <c r="R69" s="125">
        <f>+'Inversión 1 financiada'!R69+VÚ!R69+Q69</f>
        <v>0</v>
      </c>
      <c r="S69" s="125">
        <f>+'Inversión 1 financiada'!S69+VÚ!S69+R69</f>
        <v>0</v>
      </c>
      <c r="T69" s="125">
        <f>+'Inversión 1 financiada'!T69+VÚ!T69+S69</f>
        <v>0</v>
      </c>
      <c r="U69" s="125">
        <f>+'Inversión 1 financiada'!U69+VÚ!U69+T69</f>
        <v>0</v>
      </c>
      <c r="V69" s="125">
        <f>+'Inversión 1 financiada'!V69+VÚ!V69+U69</f>
        <v>0</v>
      </c>
      <c r="W69" s="125">
        <f>+'Inversión 1 financiada'!W69+VÚ!W69+V69</f>
        <v>0</v>
      </c>
      <c r="X69" s="125">
        <f>+'Inversión 1 financiada'!X69+VÚ!X69+W69</f>
        <v>0</v>
      </c>
      <c r="Y69" s="125">
        <f>+'Inversión 1 financiada'!Y69+VÚ!Y69+X69</f>
        <v>0</v>
      </c>
      <c r="Z69" s="125">
        <f>+'Inversión 1 financiada'!Z69+VÚ!Z69+Y69</f>
        <v>0</v>
      </c>
      <c r="AA69" s="125">
        <f>+'Inversión 1 financiada'!AA69+VÚ!AA69+Z69</f>
        <v>0</v>
      </c>
      <c r="AB69" s="125">
        <f>+'Inversión 1 financiada'!AB69+VÚ!AB69+AA69</f>
        <v>0</v>
      </c>
      <c r="AC69" s="125">
        <f>+'Inversión 1 financiada'!AC69+VÚ!AC69+AB69</f>
        <v>0</v>
      </c>
      <c r="AD69" s="125">
        <f>+'Inversión 1 financiada'!AD69+VÚ!AD69+AC69</f>
        <v>0</v>
      </c>
      <c r="AE69" s="125">
        <f>+'Inversión 1 financiada'!AE69+VÚ!AE69+AD69</f>
        <v>0</v>
      </c>
      <c r="AF69" s="125">
        <f>+'Inversión 1 financiada'!AF69+VÚ!AF69+AE69</f>
        <v>0</v>
      </c>
      <c r="AG69" s="125">
        <f>+'Inversión 1 financiada'!AG69+VÚ!AG69+AF69</f>
        <v>0</v>
      </c>
      <c r="AH69" s="125">
        <f>+'Inversión 1 financiada'!AH69+VÚ!AH69+AG69</f>
        <v>0</v>
      </c>
      <c r="AI69" s="125">
        <f>+'Inversión 1 financiada'!AI69+VÚ!AI69+AH69</f>
        <v>0</v>
      </c>
      <c r="AJ69" s="125">
        <f>+'Inversión 1 financiada'!AJ69+VÚ!AJ69+AI69</f>
        <v>0</v>
      </c>
      <c r="AK69" s="125">
        <f>+'Inversión 1 financiada'!AK69+VÚ!AK69+AJ69</f>
        <v>0</v>
      </c>
      <c r="AL69" s="125">
        <f>+'Inversión 1 financiada'!AL69+VÚ!AL69+AK69</f>
        <v>0</v>
      </c>
      <c r="AM69" s="125">
        <f>+'Inversión 1 financiada'!AM69+VÚ!AM69+AL69</f>
        <v>0</v>
      </c>
      <c r="AN69" s="125">
        <f>+'Inversión 1 financiada'!AN69+VÚ!AN69+AM69</f>
        <v>0</v>
      </c>
      <c r="AO69" s="125">
        <f>+'Inversión 1 financiada'!AO69+VÚ!AO69+AN69</f>
        <v>0</v>
      </c>
      <c r="AP69" s="125">
        <f>+'Inversión 1 financiada'!AP69+VÚ!AP69+AO69</f>
        <v>0</v>
      </c>
      <c r="AQ69" s="125">
        <f>+'Inversión 1 financiada'!AQ69+VÚ!AQ69+AP69</f>
        <v>0</v>
      </c>
      <c r="AR69" s="125">
        <f>+'Inversión 1 financiada'!AR69+VÚ!AR69+AQ69</f>
        <v>0</v>
      </c>
      <c r="AS69" s="125">
        <f>+'Inversión 1 financiada'!AS69+VÚ!AS69+AR69</f>
        <v>0</v>
      </c>
      <c r="AT69" s="125">
        <f>+'Inversión 1 financiada'!AT69+VÚ!AT69+AS69</f>
        <v>0</v>
      </c>
      <c r="AU69" s="125">
        <f>+'Inversión 1 financiada'!AU69+VÚ!AU69+AT69</f>
        <v>0</v>
      </c>
      <c r="AV69" s="125">
        <f>+'Inversión 1 financiada'!AV69+VÚ!AV69+AU69</f>
        <v>0</v>
      </c>
      <c r="AW69" s="125">
        <f>+'Inversión 1 financiada'!AW69+VÚ!AW69+AV69</f>
        <v>0</v>
      </c>
      <c r="AX69" s="125">
        <f>+'Inversión 1 financiada'!AX69+VÚ!AX69+AW69</f>
        <v>0</v>
      </c>
      <c r="AY69" s="125">
        <f>+'Inversión 1 financiada'!AY69+VÚ!AY69+AX69</f>
        <v>0</v>
      </c>
      <c r="AZ69" s="125">
        <f>+'Inversión 1 financiada'!AZ69+VÚ!AZ69+AY69</f>
        <v>0</v>
      </c>
      <c r="BA69" s="125">
        <f>+'Inversión 1 financiada'!BA69+VÚ!BA69+AZ69</f>
        <v>0</v>
      </c>
      <c r="BB69" s="125">
        <f>+'Inversión 1 financiada'!BB69+VÚ!BB69+BA69</f>
        <v>0</v>
      </c>
      <c r="BC69" s="125">
        <f>+'Inversión 1 financiada'!BC69+VÚ!BC69+BB69</f>
        <v>0</v>
      </c>
      <c r="BD69" s="125">
        <f>+'Inversión 1 financiada'!BD69+VÚ!BD69+BC69</f>
        <v>0</v>
      </c>
      <c r="BE69" s="125">
        <f>+'Inversión 1 financiada'!BE69+VÚ!BE69+BD69</f>
        <v>0</v>
      </c>
      <c r="BF69" s="125">
        <f>+'Inversión 1 financiada'!BF69+VÚ!BF69+BE69</f>
        <v>0</v>
      </c>
      <c r="BG69" s="125">
        <f>+'Inversión 1 financiada'!BG69+VÚ!BG69+BF69</f>
        <v>0</v>
      </c>
      <c r="BH69" s="125">
        <f>+'Inversión 1 financiada'!BH69+VÚ!BH69+BG69</f>
        <v>0</v>
      </c>
      <c r="BI69" s="125">
        <f>+'Inversión 1 financiada'!BI69+VÚ!BI69+BH69</f>
        <v>0</v>
      </c>
      <c r="BJ69" s="125">
        <f>+'Inversión 1 financiada'!BJ69+VÚ!BJ69+BI69</f>
        <v>0</v>
      </c>
      <c r="BK69" s="125">
        <f>+'Inversión 1 financiada'!BK69+VÚ!BK69+BJ69</f>
        <v>0</v>
      </c>
      <c r="BL69" s="125">
        <f>+'Inversión 1 financiada'!BL69+VÚ!BL69+BK69</f>
        <v>0</v>
      </c>
      <c r="BM69" s="125">
        <f>+'Inversión 1 financiada'!BM69+VÚ!BM69+BL69</f>
        <v>0</v>
      </c>
      <c r="BN69" s="125">
        <f>+'Inversión 1 financiada'!BN69+VÚ!BN69+BM69</f>
        <v>0</v>
      </c>
      <c r="BO69" s="125">
        <f>+'Inversión 1 financiada'!BO69+VÚ!BO69+BN69</f>
        <v>0</v>
      </c>
      <c r="BP69" s="125">
        <f>+'Inversión 1 financiada'!BP69+VÚ!BP69+BO69</f>
        <v>0</v>
      </c>
      <c r="BQ69" s="125">
        <f>+'Inversión 1 financiada'!BQ69+VÚ!BQ69+BP69</f>
        <v>0</v>
      </c>
      <c r="BR69" s="125">
        <f>+'Inversión 1 financiada'!BR69+VÚ!BR69+BQ69</f>
        <v>0</v>
      </c>
    </row>
    <row r="70" spans="2:70" x14ac:dyDescent="0.25">
      <c r="B70" s="59" t="s">
        <v>337</v>
      </c>
      <c r="C70" s="62" t="str">
        <f>+VLOOKUP(B70,'resumen UCAP'!$A$5:$O$329,2,0)</f>
        <v>PROYECTOR MH 250W NUEVA</v>
      </c>
      <c r="D70" s="63">
        <f>+'Desmonte Infr. financiada'!D70</f>
        <v>279</v>
      </c>
      <c r="E70" s="63" t="str">
        <f>+VLOOKUP(B70,'resumen UCAP'!$A$5:$O$329,3,0)</f>
        <v>Un</v>
      </c>
      <c r="F70" s="64">
        <f>+VLOOKUP(B70,'resumen UCAP'!$A$5:$O$329,15,0)</f>
        <v>351349</v>
      </c>
      <c r="G70" s="124">
        <v>15</v>
      </c>
      <c r="H70" s="125">
        <f>+'Inversión 1 financiada'!H70+VÚ!H70</f>
        <v>0</v>
      </c>
      <c r="I70" s="125">
        <f>+'Inversión 1 financiada'!I70+VÚ!I70+H70</f>
        <v>0</v>
      </c>
      <c r="J70" s="125">
        <f>+'Inversión 1 financiada'!J70+VÚ!J70+I70</f>
        <v>0</v>
      </c>
      <c r="K70" s="125">
        <f>+'Inversión 1 financiada'!K70+VÚ!K70+J70</f>
        <v>0</v>
      </c>
      <c r="L70" s="125">
        <f>+'Inversión 1 financiada'!L70+VÚ!L70+K70</f>
        <v>0</v>
      </c>
      <c r="M70" s="125">
        <f>+'Inversión 1 financiada'!M70+VÚ!M70+L70</f>
        <v>0</v>
      </c>
      <c r="N70" s="125">
        <f>+'Inversión 1 financiada'!N70+VÚ!N70+M70</f>
        <v>0</v>
      </c>
      <c r="O70" s="125">
        <f>+'Inversión 1 financiada'!O70+VÚ!O70+N70</f>
        <v>0</v>
      </c>
      <c r="P70" s="125">
        <f>+'Inversión 1 financiada'!P70+VÚ!P70+O70</f>
        <v>0</v>
      </c>
      <c r="Q70" s="125">
        <f>+'Inversión 1 financiada'!Q70+VÚ!Q70+P70</f>
        <v>0</v>
      </c>
      <c r="R70" s="125">
        <f>+'Inversión 1 financiada'!R70+VÚ!R70+Q70</f>
        <v>0</v>
      </c>
      <c r="S70" s="125">
        <f>+'Inversión 1 financiada'!S70+VÚ!S70+R70</f>
        <v>0</v>
      </c>
      <c r="T70" s="125">
        <f>+'Inversión 1 financiada'!T70+VÚ!T70+S70</f>
        <v>0</v>
      </c>
      <c r="U70" s="125">
        <f>+'Inversión 1 financiada'!U70+VÚ!U70+T70</f>
        <v>0</v>
      </c>
      <c r="V70" s="125">
        <f>+'Inversión 1 financiada'!V70+VÚ!V70+U70</f>
        <v>0</v>
      </c>
      <c r="W70" s="125">
        <f>+'Inversión 1 financiada'!W70+VÚ!W70+V70</f>
        <v>0</v>
      </c>
      <c r="X70" s="125">
        <f>+'Inversión 1 financiada'!X70+VÚ!X70+W70</f>
        <v>0</v>
      </c>
      <c r="Y70" s="125">
        <f>+'Inversión 1 financiada'!Y70+VÚ!Y70+X70</f>
        <v>0</v>
      </c>
      <c r="Z70" s="125">
        <f>+'Inversión 1 financiada'!Z70+VÚ!Z70+Y70</f>
        <v>0</v>
      </c>
      <c r="AA70" s="125">
        <f>+'Inversión 1 financiada'!AA70+VÚ!AA70+Z70</f>
        <v>0</v>
      </c>
      <c r="AB70" s="125">
        <f>+'Inversión 1 financiada'!AB70+VÚ!AB70+AA70</f>
        <v>0</v>
      </c>
      <c r="AC70" s="125">
        <f>+'Inversión 1 financiada'!AC70+VÚ!AC70+AB70</f>
        <v>0</v>
      </c>
      <c r="AD70" s="125">
        <f>+'Inversión 1 financiada'!AD70+VÚ!AD70+AC70</f>
        <v>0</v>
      </c>
      <c r="AE70" s="125">
        <f>+'Inversión 1 financiada'!AE70+VÚ!AE70+AD70</f>
        <v>0</v>
      </c>
      <c r="AF70" s="125">
        <f>+'Inversión 1 financiada'!AF70+VÚ!AF70+AE70</f>
        <v>0</v>
      </c>
      <c r="AG70" s="125">
        <f>+'Inversión 1 financiada'!AG70+VÚ!AG70+AF70</f>
        <v>0</v>
      </c>
      <c r="AH70" s="125">
        <f>+'Inversión 1 financiada'!AH70+VÚ!AH70+AG70</f>
        <v>0</v>
      </c>
      <c r="AI70" s="125">
        <f>+'Inversión 1 financiada'!AI70+VÚ!AI70+AH70</f>
        <v>0</v>
      </c>
      <c r="AJ70" s="125">
        <f>+'Inversión 1 financiada'!AJ70+VÚ!AJ70+AI70</f>
        <v>0</v>
      </c>
      <c r="AK70" s="125">
        <f>+'Inversión 1 financiada'!AK70+VÚ!AK70+AJ70</f>
        <v>0</v>
      </c>
      <c r="AL70" s="125">
        <f>+'Inversión 1 financiada'!AL70+VÚ!AL70+AK70</f>
        <v>0</v>
      </c>
      <c r="AM70" s="125">
        <f>+'Inversión 1 financiada'!AM70+VÚ!AM70+AL70</f>
        <v>0</v>
      </c>
      <c r="AN70" s="125">
        <f>+'Inversión 1 financiada'!AN70+VÚ!AN70+AM70</f>
        <v>0</v>
      </c>
      <c r="AO70" s="125">
        <f>+'Inversión 1 financiada'!AO70+VÚ!AO70+AN70</f>
        <v>0</v>
      </c>
      <c r="AP70" s="125">
        <f>+'Inversión 1 financiada'!AP70+VÚ!AP70+AO70</f>
        <v>0</v>
      </c>
      <c r="AQ70" s="125">
        <f>+'Inversión 1 financiada'!AQ70+VÚ!AQ70+AP70</f>
        <v>0</v>
      </c>
      <c r="AR70" s="125">
        <f>+'Inversión 1 financiada'!AR70+VÚ!AR70+AQ70</f>
        <v>0</v>
      </c>
      <c r="AS70" s="125">
        <f>+'Inversión 1 financiada'!AS70+VÚ!AS70+AR70</f>
        <v>0</v>
      </c>
      <c r="AT70" s="125">
        <f>+'Inversión 1 financiada'!AT70+VÚ!AT70+AS70</f>
        <v>0</v>
      </c>
      <c r="AU70" s="125">
        <f>+'Inversión 1 financiada'!AU70+VÚ!AU70+AT70</f>
        <v>0</v>
      </c>
      <c r="AV70" s="125">
        <f>+'Inversión 1 financiada'!AV70+VÚ!AV70+AU70</f>
        <v>0</v>
      </c>
      <c r="AW70" s="125">
        <f>+'Inversión 1 financiada'!AW70+VÚ!AW70+AV70</f>
        <v>0</v>
      </c>
      <c r="AX70" s="125">
        <f>+'Inversión 1 financiada'!AX70+VÚ!AX70+AW70</f>
        <v>0</v>
      </c>
      <c r="AY70" s="125">
        <f>+'Inversión 1 financiada'!AY70+VÚ!AY70+AX70</f>
        <v>0</v>
      </c>
      <c r="AZ70" s="125">
        <f>+'Inversión 1 financiada'!AZ70+VÚ!AZ70+AY70</f>
        <v>0</v>
      </c>
      <c r="BA70" s="125">
        <f>+'Inversión 1 financiada'!BA70+VÚ!BA70+AZ70</f>
        <v>0</v>
      </c>
      <c r="BB70" s="125">
        <f>+'Inversión 1 financiada'!BB70+VÚ!BB70+BA70</f>
        <v>0</v>
      </c>
      <c r="BC70" s="125">
        <f>+'Inversión 1 financiada'!BC70+VÚ!BC70+BB70</f>
        <v>0</v>
      </c>
      <c r="BD70" s="125">
        <f>+'Inversión 1 financiada'!BD70+VÚ!BD70+BC70</f>
        <v>0</v>
      </c>
      <c r="BE70" s="125">
        <f>+'Inversión 1 financiada'!BE70+VÚ!BE70+BD70</f>
        <v>0</v>
      </c>
      <c r="BF70" s="125">
        <f>+'Inversión 1 financiada'!BF70+VÚ!BF70+BE70</f>
        <v>0</v>
      </c>
      <c r="BG70" s="125">
        <f>+'Inversión 1 financiada'!BG70+VÚ!BG70+BF70</f>
        <v>0</v>
      </c>
      <c r="BH70" s="125">
        <f>+'Inversión 1 financiada'!BH70+VÚ!BH70+BG70</f>
        <v>0</v>
      </c>
      <c r="BI70" s="125">
        <f>+'Inversión 1 financiada'!BI70+VÚ!BI70+BH70</f>
        <v>0</v>
      </c>
      <c r="BJ70" s="125">
        <f>+'Inversión 1 financiada'!BJ70+VÚ!BJ70+BI70</f>
        <v>0</v>
      </c>
      <c r="BK70" s="125">
        <f>+'Inversión 1 financiada'!BK70+VÚ!BK70+BJ70</f>
        <v>0</v>
      </c>
      <c r="BL70" s="125">
        <f>+'Inversión 1 financiada'!BL70+VÚ!BL70+BK70</f>
        <v>0</v>
      </c>
      <c r="BM70" s="125">
        <f>+'Inversión 1 financiada'!BM70+VÚ!BM70+BL70</f>
        <v>0</v>
      </c>
      <c r="BN70" s="125">
        <f>+'Inversión 1 financiada'!BN70+VÚ!BN70+BM70</f>
        <v>0</v>
      </c>
      <c r="BO70" s="125">
        <f>+'Inversión 1 financiada'!BO70+VÚ!BO70+BN70</f>
        <v>0</v>
      </c>
      <c r="BP70" s="125">
        <f>+'Inversión 1 financiada'!BP70+VÚ!BP70+BO70</f>
        <v>0</v>
      </c>
      <c r="BQ70" s="125">
        <f>+'Inversión 1 financiada'!BQ70+VÚ!BQ70+BP70</f>
        <v>0</v>
      </c>
      <c r="BR70" s="125">
        <f>+'Inversión 1 financiada'!BR70+VÚ!BR70+BQ70</f>
        <v>0</v>
      </c>
    </row>
    <row r="71" spans="2:70" x14ac:dyDescent="0.25">
      <c r="B71" s="59" t="s">
        <v>338</v>
      </c>
      <c r="C71" s="62" t="str">
        <f>+VLOOKUP(B71,'resumen UCAP'!$A$5:$O$329,2,0)</f>
        <v>LUMINARIA NA 250W SEGUNDA</v>
      </c>
      <c r="D71" s="63">
        <f>+'Desmonte Infr. financiada'!D71</f>
        <v>279</v>
      </c>
      <c r="E71" s="63" t="str">
        <f>+VLOOKUP(B71,'resumen UCAP'!$A$5:$O$329,3,0)</f>
        <v>Un</v>
      </c>
      <c r="F71" s="64">
        <f>+VLOOKUP(B71,'resumen UCAP'!$A$5:$O$329,15,0)</f>
        <v>435463</v>
      </c>
      <c r="G71" s="123">
        <v>49</v>
      </c>
      <c r="H71" s="125">
        <f>+'Inversión 1 financiada'!H71+VÚ!H71</f>
        <v>0</v>
      </c>
      <c r="I71" s="125">
        <f>+'Inversión 1 financiada'!I71+VÚ!I71+H71</f>
        <v>0</v>
      </c>
      <c r="J71" s="125">
        <f>+'Inversión 1 financiada'!J71+VÚ!J71+I71</f>
        <v>0</v>
      </c>
      <c r="K71" s="125">
        <f>+'Inversión 1 financiada'!K71+VÚ!K71+J71</f>
        <v>0</v>
      </c>
      <c r="L71" s="125">
        <f>+'Inversión 1 financiada'!L71+VÚ!L71+K71</f>
        <v>0</v>
      </c>
      <c r="M71" s="125">
        <f>+'Inversión 1 financiada'!M71+VÚ!M71+L71</f>
        <v>0</v>
      </c>
      <c r="N71" s="125">
        <f>+'Inversión 1 financiada'!N71+VÚ!N71+M71</f>
        <v>0</v>
      </c>
      <c r="O71" s="125">
        <f>+'Inversión 1 financiada'!O71+VÚ!O71+N71</f>
        <v>0</v>
      </c>
      <c r="P71" s="125">
        <f>+'Inversión 1 financiada'!P71+VÚ!P71+O71</f>
        <v>0</v>
      </c>
      <c r="Q71" s="125">
        <f>+'Inversión 1 financiada'!Q71+VÚ!Q71+P71</f>
        <v>0</v>
      </c>
      <c r="R71" s="125">
        <f>+'Inversión 1 financiada'!R71+VÚ!R71+Q71</f>
        <v>0</v>
      </c>
      <c r="S71" s="125">
        <f>+'Inversión 1 financiada'!S71+VÚ!S71+R71</f>
        <v>0</v>
      </c>
      <c r="T71" s="125">
        <f>+'Inversión 1 financiada'!T71+VÚ!T71+S71</f>
        <v>0</v>
      </c>
      <c r="U71" s="125">
        <f>+'Inversión 1 financiada'!U71+VÚ!U71+T71</f>
        <v>0</v>
      </c>
      <c r="V71" s="125">
        <f>+'Inversión 1 financiada'!V71+VÚ!V71+U71</f>
        <v>0</v>
      </c>
      <c r="W71" s="125">
        <f>+'Inversión 1 financiada'!W71+VÚ!W71+V71</f>
        <v>0</v>
      </c>
      <c r="X71" s="125">
        <f>+'Inversión 1 financiada'!X71+VÚ!X71+W71</f>
        <v>0</v>
      </c>
      <c r="Y71" s="125">
        <f>+'Inversión 1 financiada'!Y71+VÚ!Y71+X71</f>
        <v>0</v>
      </c>
      <c r="Z71" s="125">
        <f>+'Inversión 1 financiada'!Z71+VÚ!Z71+Y71</f>
        <v>0</v>
      </c>
      <c r="AA71" s="125">
        <f>+'Inversión 1 financiada'!AA71+VÚ!AA71+Z71</f>
        <v>0</v>
      </c>
      <c r="AB71" s="125">
        <f>+'Inversión 1 financiada'!AB71+VÚ!AB71+AA71</f>
        <v>0</v>
      </c>
      <c r="AC71" s="125">
        <f>+'Inversión 1 financiada'!AC71+VÚ!AC71+AB71</f>
        <v>0</v>
      </c>
      <c r="AD71" s="125">
        <f>+'Inversión 1 financiada'!AD71+VÚ!AD71+AC71</f>
        <v>0</v>
      </c>
      <c r="AE71" s="125">
        <f>+'Inversión 1 financiada'!AE71+VÚ!AE71+AD71</f>
        <v>0</v>
      </c>
      <c r="AF71" s="125">
        <f>+'Inversión 1 financiada'!AF71+VÚ!AF71+AE71</f>
        <v>0</v>
      </c>
      <c r="AG71" s="125">
        <f>+'Inversión 1 financiada'!AG71+VÚ!AG71+AF71</f>
        <v>0</v>
      </c>
      <c r="AH71" s="125">
        <f>+'Inversión 1 financiada'!AH71+VÚ!AH71+AG71</f>
        <v>0</v>
      </c>
      <c r="AI71" s="125">
        <f>+'Inversión 1 financiada'!AI71+VÚ!AI71+AH71</f>
        <v>0</v>
      </c>
      <c r="AJ71" s="125">
        <f>+'Inversión 1 financiada'!AJ71+VÚ!AJ71+AI71</f>
        <v>0</v>
      </c>
      <c r="AK71" s="125">
        <f>+'Inversión 1 financiada'!AK71+VÚ!AK71+AJ71</f>
        <v>0</v>
      </c>
      <c r="AL71" s="125">
        <f>+'Inversión 1 financiada'!AL71+VÚ!AL71+AK71</f>
        <v>0</v>
      </c>
      <c r="AM71" s="125">
        <f>+'Inversión 1 financiada'!AM71+VÚ!AM71+AL71</f>
        <v>0</v>
      </c>
      <c r="AN71" s="125">
        <f>+'Inversión 1 financiada'!AN71+VÚ!AN71+AM71</f>
        <v>0</v>
      </c>
      <c r="AO71" s="125">
        <f>+'Inversión 1 financiada'!AO71+VÚ!AO71+AN71</f>
        <v>0</v>
      </c>
      <c r="AP71" s="125">
        <f>+'Inversión 1 financiada'!AP71+VÚ!AP71+AO71</f>
        <v>0</v>
      </c>
      <c r="AQ71" s="125">
        <f>+'Inversión 1 financiada'!AQ71+VÚ!AQ71+AP71</f>
        <v>0</v>
      </c>
      <c r="AR71" s="125">
        <f>+'Inversión 1 financiada'!AR71+VÚ!AR71+AQ71</f>
        <v>0</v>
      </c>
      <c r="AS71" s="125">
        <f>+'Inversión 1 financiada'!AS71+VÚ!AS71+AR71</f>
        <v>0</v>
      </c>
      <c r="AT71" s="125">
        <f>+'Inversión 1 financiada'!AT71+VÚ!AT71+AS71</f>
        <v>0</v>
      </c>
      <c r="AU71" s="125">
        <f>+'Inversión 1 financiada'!AU71+VÚ!AU71+AT71</f>
        <v>0</v>
      </c>
      <c r="AV71" s="125">
        <f>+'Inversión 1 financiada'!AV71+VÚ!AV71+AU71</f>
        <v>0</v>
      </c>
      <c r="AW71" s="125">
        <f>+'Inversión 1 financiada'!AW71+VÚ!AW71+AV71</f>
        <v>0</v>
      </c>
      <c r="AX71" s="125">
        <f>+'Inversión 1 financiada'!AX71+VÚ!AX71+AW71</f>
        <v>0</v>
      </c>
      <c r="AY71" s="125">
        <f>+'Inversión 1 financiada'!AY71+VÚ!AY71+AX71</f>
        <v>0</v>
      </c>
      <c r="AZ71" s="125">
        <f>+'Inversión 1 financiada'!AZ71+VÚ!AZ71+AY71</f>
        <v>0</v>
      </c>
      <c r="BA71" s="125">
        <f>+'Inversión 1 financiada'!BA71+VÚ!BA71+AZ71</f>
        <v>0</v>
      </c>
      <c r="BB71" s="125">
        <f>+'Inversión 1 financiada'!BB71+VÚ!BB71+BA71</f>
        <v>0</v>
      </c>
      <c r="BC71" s="125">
        <f>+'Inversión 1 financiada'!BC71+VÚ!BC71+BB71</f>
        <v>0</v>
      </c>
      <c r="BD71" s="125">
        <f>+'Inversión 1 financiada'!BD71+VÚ!BD71+BC71</f>
        <v>0</v>
      </c>
      <c r="BE71" s="125">
        <f>+'Inversión 1 financiada'!BE71+VÚ!BE71+BD71</f>
        <v>0</v>
      </c>
      <c r="BF71" s="125">
        <f>+'Inversión 1 financiada'!BF71+VÚ!BF71+BE71</f>
        <v>0</v>
      </c>
      <c r="BG71" s="125">
        <f>+'Inversión 1 financiada'!BG71+VÚ!BG71+BF71</f>
        <v>0</v>
      </c>
      <c r="BH71" s="125">
        <f>+'Inversión 1 financiada'!BH71+VÚ!BH71+BG71</f>
        <v>0</v>
      </c>
      <c r="BI71" s="125">
        <f>+'Inversión 1 financiada'!BI71+VÚ!BI71+BH71</f>
        <v>0</v>
      </c>
      <c r="BJ71" s="125">
        <f>+'Inversión 1 financiada'!BJ71+VÚ!BJ71+BI71</f>
        <v>0</v>
      </c>
      <c r="BK71" s="125">
        <f>+'Inversión 1 financiada'!BK71+VÚ!BK71+BJ71</f>
        <v>0</v>
      </c>
      <c r="BL71" s="125">
        <f>+'Inversión 1 financiada'!BL71+VÚ!BL71+BK71</f>
        <v>0</v>
      </c>
      <c r="BM71" s="125">
        <f>+'Inversión 1 financiada'!BM71+VÚ!BM71+BL71</f>
        <v>0</v>
      </c>
      <c r="BN71" s="125">
        <f>+'Inversión 1 financiada'!BN71+VÚ!BN71+BM71</f>
        <v>0</v>
      </c>
      <c r="BO71" s="125">
        <f>+'Inversión 1 financiada'!BO71+VÚ!BO71+BN71</f>
        <v>0</v>
      </c>
      <c r="BP71" s="125">
        <f>+'Inversión 1 financiada'!BP71+VÚ!BP71+BO71</f>
        <v>0</v>
      </c>
      <c r="BQ71" s="125">
        <f>+'Inversión 1 financiada'!BQ71+VÚ!BQ71+BP71</f>
        <v>0</v>
      </c>
      <c r="BR71" s="125">
        <f>+'Inversión 1 financiada'!BR71+VÚ!BR71+BQ71</f>
        <v>0</v>
      </c>
    </row>
    <row r="72" spans="2:70" x14ac:dyDescent="0.25">
      <c r="B72" s="59" t="s">
        <v>339</v>
      </c>
      <c r="C72" s="62" t="str">
        <f>+VLOOKUP(B72,'resumen UCAP'!$A$5:$O$329,2,0)</f>
        <v>PROYECTOR MH 250W SEGUNDA</v>
      </c>
      <c r="D72" s="63">
        <f>+'Desmonte Infr. financiada'!D72</f>
        <v>279</v>
      </c>
      <c r="E72" s="63" t="str">
        <f>+VLOOKUP(B72,'resumen UCAP'!$A$5:$O$329,3,0)</f>
        <v>Un</v>
      </c>
      <c r="F72" s="64">
        <f>+VLOOKUP(B72,'resumen UCAP'!$A$5:$O$329,15,0)</f>
        <v>413027</v>
      </c>
      <c r="G72" s="124">
        <v>36</v>
      </c>
      <c r="H72" s="125">
        <f>+'Inversión 1 financiada'!H72+VÚ!H72</f>
        <v>0</v>
      </c>
      <c r="I72" s="125">
        <f>+'Inversión 1 financiada'!I72+VÚ!I72+H72</f>
        <v>0</v>
      </c>
      <c r="J72" s="125">
        <f>+'Inversión 1 financiada'!J72+VÚ!J72+I72</f>
        <v>0</v>
      </c>
      <c r="K72" s="125">
        <f>+'Inversión 1 financiada'!K72+VÚ!K72+J72</f>
        <v>0</v>
      </c>
      <c r="L72" s="125">
        <f>+'Inversión 1 financiada'!L72+VÚ!L72+K72</f>
        <v>0</v>
      </c>
      <c r="M72" s="125">
        <f>+'Inversión 1 financiada'!M72+VÚ!M72+L72</f>
        <v>0</v>
      </c>
      <c r="N72" s="125">
        <f>+'Inversión 1 financiada'!N72+VÚ!N72+M72</f>
        <v>0</v>
      </c>
      <c r="O72" s="125">
        <f>+'Inversión 1 financiada'!O72+VÚ!O72+N72</f>
        <v>0</v>
      </c>
      <c r="P72" s="125">
        <f>+'Inversión 1 financiada'!P72+VÚ!P72+O72</f>
        <v>0</v>
      </c>
      <c r="Q72" s="125">
        <f>+'Inversión 1 financiada'!Q72+VÚ!Q72+P72</f>
        <v>0</v>
      </c>
      <c r="R72" s="125">
        <f>+'Inversión 1 financiada'!R72+VÚ!R72+Q72</f>
        <v>0</v>
      </c>
      <c r="S72" s="125">
        <f>+'Inversión 1 financiada'!S72+VÚ!S72+R72</f>
        <v>0</v>
      </c>
      <c r="T72" s="125">
        <f>+'Inversión 1 financiada'!T72+VÚ!T72+S72</f>
        <v>0</v>
      </c>
      <c r="U72" s="125">
        <f>+'Inversión 1 financiada'!U72+VÚ!U72+T72</f>
        <v>0</v>
      </c>
      <c r="V72" s="125">
        <f>+'Inversión 1 financiada'!V72+VÚ!V72+U72</f>
        <v>0</v>
      </c>
      <c r="W72" s="125">
        <f>+'Inversión 1 financiada'!W72+VÚ!W72+V72</f>
        <v>0</v>
      </c>
      <c r="X72" s="125">
        <f>+'Inversión 1 financiada'!X72+VÚ!X72+W72</f>
        <v>0</v>
      </c>
      <c r="Y72" s="125">
        <f>+'Inversión 1 financiada'!Y72+VÚ!Y72+X72</f>
        <v>0</v>
      </c>
      <c r="Z72" s="125">
        <f>+'Inversión 1 financiada'!Z72+VÚ!Z72+Y72</f>
        <v>0</v>
      </c>
      <c r="AA72" s="125">
        <f>+'Inversión 1 financiada'!AA72+VÚ!AA72+Z72</f>
        <v>0</v>
      </c>
      <c r="AB72" s="125">
        <f>+'Inversión 1 financiada'!AB72+VÚ!AB72+AA72</f>
        <v>0</v>
      </c>
      <c r="AC72" s="125">
        <f>+'Inversión 1 financiada'!AC72+VÚ!AC72+AB72</f>
        <v>0</v>
      </c>
      <c r="AD72" s="125">
        <f>+'Inversión 1 financiada'!AD72+VÚ!AD72+AC72</f>
        <v>0</v>
      </c>
      <c r="AE72" s="125">
        <f>+'Inversión 1 financiada'!AE72+VÚ!AE72+AD72</f>
        <v>0</v>
      </c>
      <c r="AF72" s="125">
        <f>+'Inversión 1 financiada'!AF72+VÚ!AF72+AE72</f>
        <v>0</v>
      </c>
      <c r="AG72" s="125">
        <f>+'Inversión 1 financiada'!AG72+VÚ!AG72+AF72</f>
        <v>0</v>
      </c>
      <c r="AH72" s="125">
        <f>+'Inversión 1 financiada'!AH72+VÚ!AH72+AG72</f>
        <v>0</v>
      </c>
      <c r="AI72" s="125">
        <f>+'Inversión 1 financiada'!AI72+VÚ!AI72+AH72</f>
        <v>0</v>
      </c>
      <c r="AJ72" s="125">
        <f>+'Inversión 1 financiada'!AJ72+VÚ!AJ72+AI72</f>
        <v>0</v>
      </c>
      <c r="AK72" s="125">
        <f>+'Inversión 1 financiada'!AK72+VÚ!AK72+AJ72</f>
        <v>0</v>
      </c>
      <c r="AL72" s="125">
        <f>+'Inversión 1 financiada'!AL72+VÚ!AL72+AK72</f>
        <v>0</v>
      </c>
      <c r="AM72" s="125">
        <f>+'Inversión 1 financiada'!AM72+VÚ!AM72+AL72</f>
        <v>0</v>
      </c>
      <c r="AN72" s="125">
        <f>+'Inversión 1 financiada'!AN72+VÚ!AN72+AM72</f>
        <v>0</v>
      </c>
      <c r="AO72" s="125">
        <f>+'Inversión 1 financiada'!AO72+VÚ!AO72+AN72</f>
        <v>0</v>
      </c>
      <c r="AP72" s="125">
        <f>+'Inversión 1 financiada'!AP72+VÚ!AP72+AO72</f>
        <v>0</v>
      </c>
      <c r="AQ72" s="125">
        <f>+'Inversión 1 financiada'!AQ72+VÚ!AQ72+AP72</f>
        <v>0</v>
      </c>
      <c r="AR72" s="125">
        <f>+'Inversión 1 financiada'!AR72+VÚ!AR72+AQ72</f>
        <v>0</v>
      </c>
      <c r="AS72" s="125">
        <f>+'Inversión 1 financiada'!AS72+VÚ!AS72+AR72</f>
        <v>0</v>
      </c>
      <c r="AT72" s="125">
        <f>+'Inversión 1 financiada'!AT72+VÚ!AT72+AS72</f>
        <v>0</v>
      </c>
      <c r="AU72" s="125">
        <f>+'Inversión 1 financiada'!AU72+VÚ!AU72+AT72</f>
        <v>0</v>
      </c>
      <c r="AV72" s="125">
        <f>+'Inversión 1 financiada'!AV72+VÚ!AV72+AU72</f>
        <v>0</v>
      </c>
      <c r="AW72" s="125">
        <f>+'Inversión 1 financiada'!AW72+VÚ!AW72+AV72</f>
        <v>0</v>
      </c>
      <c r="AX72" s="125">
        <f>+'Inversión 1 financiada'!AX72+VÚ!AX72+AW72</f>
        <v>0</v>
      </c>
      <c r="AY72" s="125">
        <f>+'Inversión 1 financiada'!AY72+VÚ!AY72+AX72</f>
        <v>0</v>
      </c>
      <c r="AZ72" s="125">
        <f>+'Inversión 1 financiada'!AZ72+VÚ!AZ72+AY72</f>
        <v>0</v>
      </c>
      <c r="BA72" s="125">
        <f>+'Inversión 1 financiada'!BA72+VÚ!BA72+AZ72</f>
        <v>0</v>
      </c>
      <c r="BB72" s="125">
        <f>+'Inversión 1 financiada'!BB72+VÚ!BB72+BA72</f>
        <v>0</v>
      </c>
      <c r="BC72" s="125">
        <f>+'Inversión 1 financiada'!BC72+VÚ!BC72+BB72</f>
        <v>0</v>
      </c>
      <c r="BD72" s="125">
        <f>+'Inversión 1 financiada'!BD72+VÚ!BD72+BC72</f>
        <v>0</v>
      </c>
      <c r="BE72" s="125">
        <f>+'Inversión 1 financiada'!BE72+VÚ!BE72+BD72</f>
        <v>0</v>
      </c>
      <c r="BF72" s="125">
        <f>+'Inversión 1 financiada'!BF72+VÚ!BF72+BE72</f>
        <v>0</v>
      </c>
      <c r="BG72" s="125">
        <f>+'Inversión 1 financiada'!BG72+VÚ!BG72+BF72</f>
        <v>0</v>
      </c>
      <c r="BH72" s="125">
        <f>+'Inversión 1 financiada'!BH72+VÚ!BH72+BG72</f>
        <v>0</v>
      </c>
      <c r="BI72" s="125">
        <f>+'Inversión 1 financiada'!BI72+VÚ!BI72+BH72</f>
        <v>0</v>
      </c>
      <c r="BJ72" s="125">
        <f>+'Inversión 1 financiada'!BJ72+VÚ!BJ72+BI72</f>
        <v>0</v>
      </c>
      <c r="BK72" s="125">
        <f>+'Inversión 1 financiada'!BK72+VÚ!BK72+BJ72</f>
        <v>0</v>
      </c>
      <c r="BL72" s="125">
        <f>+'Inversión 1 financiada'!BL72+VÚ!BL72+BK72</f>
        <v>0</v>
      </c>
      <c r="BM72" s="125">
        <f>+'Inversión 1 financiada'!BM72+VÚ!BM72+BL72</f>
        <v>0</v>
      </c>
      <c r="BN72" s="125">
        <f>+'Inversión 1 financiada'!BN72+VÚ!BN72+BM72</f>
        <v>0</v>
      </c>
      <c r="BO72" s="125">
        <f>+'Inversión 1 financiada'!BO72+VÚ!BO72+BN72</f>
        <v>0</v>
      </c>
      <c r="BP72" s="125">
        <f>+'Inversión 1 financiada'!BP72+VÚ!BP72+BO72</f>
        <v>0</v>
      </c>
      <c r="BQ72" s="125">
        <f>+'Inversión 1 financiada'!BQ72+VÚ!BQ72+BP72</f>
        <v>0</v>
      </c>
      <c r="BR72" s="125">
        <f>+'Inversión 1 financiada'!BR72+VÚ!BR72+BQ72</f>
        <v>0</v>
      </c>
    </row>
    <row r="73" spans="2:70" x14ac:dyDescent="0.25">
      <c r="B73" s="59" t="s">
        <v>340</v>
      </c>
      <c r="C73" s="62" t="str">
        <f>+VLOOKUP(B73,'resumen UCAP'!$A$5:$O$329,2,0)</f>
        <v>LUMINARIA LED DE 80W NUEVA</v>
      </c>
      <c r="D73" s="63">
        <f>+'Desmonte Infr. financiada'!D73</f>
        <v>80</v>
      </c>
      <c r="E73" s="63" t="str">
        <f>+VLOOKUP(B73,'resumen UCAP'!$A$5:$O$329,3,0)</f>
        <v>Un</v>
      </c>
      <c r="F73" s="64">
        <f>+VLOOKUP(B73,'resumen UCAP'!$A$5:$O$329,15,0)</f>
        <v>1547358</v>
      </c>
      <c r="G73" s="61">
        <v>1</v>
      </c>
      <c r="H73" s="125">
        <f>+'Inversión 1 financiada'!H73+VÚ!H73</f>
        <v>0</v>
      </c>
      <c r="I73" s="125">
        <f>+'Inversión 1 financiada'!I73+VÚ!I73+H73</f>
        <v>0</v>
      </c>
      <c r="J73" s="125">
        <f>+'Inversión 1 financiada'!J73+VÚ!J73+I73</f>
        <v>0</v>
      </c>
      <c r="K73" s="125">
        <f>+'Inversión 1 financiada'!K73+VÚ!K73+J73</f>
        <v>0</v>
      </c>
      <c r="L73" s="125">
        <f>+'Inversión 1 financiada'!L73+VÚ!L73+K73</f>
        <v>0</v>
      </c>
      <c r="M73" s="125">
        <f>+'Inversión 1 financiada'!M73+VÚ!M73+L73</f>
        <v>0</v>
      </c>
      <c r="N73" s="125">
        <f>+'Inversión 1 financiada'!N73+VÚ!N73+M73</f>
        <v>0</v>
      </c>
      <c r="O73" s="125">
        <f>+'Inversión 1 financiada'!O73+VÚ!O73+N73</f>
        <v>0</v>
      </c>
      <c r="P73" s="125">
        <f>+'Inversión 1 financiada'!P73+VÚ!P73+O73</f>
        <v>0</v>
      </c>
      <c r="Q73" s="125">
        <f>+'Inversión 1 financiada'!Q73+VÚ!Q73+P73</f>
        <v>0</v>
      </c>
      <c r="R73" s="125">
        <f>+'Inversión 1 financiada'!R73+VÚ!R73+Q73</f>
        <v>0</v>
      </c>
      <c r="S73" s="125">
        <f>+'Inversión 1 financiada'!S73+VÚ!S73+R73</f>
        <v>0</v>
      </c>
      <c r="T73" s="125">
        <f>+'Inversión 1 financiada'!T73+VÚ!T73+S73</f>
        <v>0</v>
      </c>
      <c r="U73" s="125">
        <f>+'Inversión 1 financiada'!U73+VÚ!U73+T73</f>
        <v>0</v>
      </c>
      <c r="V73" s="125">
        <f>+'Inversión 1 financiada'!V73+VÚ!V73+U73</f>
        <v>0</v>
      </c>
      <c r="W73" s="125">
        <f>+'Inversión 1 financiada'!W73+VÚ!W73+V73</f>
        <v>0</v>
      </c>
      <c r="X73" s="125">
        <f>+'Inversión 1 financiada'!X73+VÚ!X73+W73</f>
        <v>0</v>
      </c>
      <c r="Y73" s="125">
        <f>+'Inversión 1 financiada'!Y73+VÚ!Y73+X73</f>
        <v>0</v>
      </c>
      <c r="Z73" s="125">
        <f>+'Inversión 1 financiada'!Z73+VÚ!Z73+Y73</f>
        <v>0</v>
      </c>
      <c r="AA73" s="125">
        <f>+'Inversión 1 financiada'!AA73+VÚ!AA73+Z73</f>
        <v>0</v>
      </c>
      <c r="AB73" s="125">
        <f>+'Inversión 1 financiada'!AB73+VÚ!AB73+AA73</f>
        <v>0</v>
      </c>
      <c r="AC73" s="125">
        <f>+'Inversión 1 financiada'!AC73+VÚ!AC73+AB73</f>
        <v>0</v>
      </c>
      <c r="AD73" s="125">
        <f>+'Inversión 1 financiada'!AD73+VÚ!AD73+AC73</f>
        <v>0</v>
      </c>
      <c r="AE73" s="125">
        <f>+'Inversión 1 financiada'!AE73+VÚ!AE73+AD73</f>
        <v>0</v>
      </c>
      <c r="AF73" s="125">
        <f>+'Inversión 1 financiada'!AF73+VÚ!AF73+AE73</f>
        <v>0</v>
      </c>
      <c r="AG73" s="125">
        <f>+'Inversión 1 financiada'!AG73+VÚ!AG73+AF73</f>
        <v>0</v>
      </c>
      <c r="AH73" s="125">
        <f>+'Inversión 1 financiada'!AH73+VÚ!AH73+AG73</f>
        <v>0</v>
      </c>
      <c r="AI73" s="125">
        <f>+'Inversión 1 financiada'!AI73+VÚ!AI73+AH73</f>
        <v>0</v>
      </c>
      <c r="AJ73" s="125">
        <f>+'Inversión 1 financiada'!AJ73+VÚ!AJ73+AI73</f>
        <v>0</v>
      </c>
      <c r="AK73" s="125">
        <f>+'Inversión 1 financiada'!AK73+VÚ!AK73+AJ73</f>
        <v>0</v>
      </c>
      <c r="AL73" s="125">
        <f>+'Inversión 1 financiada'!AL73+VÚ!AL73+AK73</f>
        <v>0</v>
      </c>
      <c r="AM73" s="125">
        <f>+'Inversión 1 financiada'!AM73+VÚ!AM73+AL73</f>
        <v>0</v>
      </c>
      <c r="AN73" s="125">
        <f>+'Inversión 1 financiada'!AN73+VÚ!AN73+AM73</f>
        <v>0</v>
      </c>
      <c r="AO73" s="125">
        <f>+'Inversión 1 financiada'!AO73+VÚ!AO73+AN73</f>
        <v>0</v>
      </c>
      <c r="AP73" s="125">
        <f>+'Inversión 1 financiada'!AP73+VÚ!AP73+AO73</f>
        <v>0</v>
      </c>
      <c r="AQ73" s="125">
        <f>+'Inversión 1 financiada'!AQ73+VÚ!AQ73+AP73</f>
        <v>0</v>
      </c>
      <c r="AR73" s="125">
        <f>+'Inversión 1 financiada'!AR73+VÚ!AR73+AQ73</f>
        <v>0</v>
      </c>
      <c r="AS73" s="125">
        <f>+'Inversión 1 financiada'!AS73+VÚ!AS73+AR73</f>
        <v>0</v>
      </c>
      <c r="AT73" s="125">
        <f>+'Inversión 1 financiada'!AT73+VÚ!AT73+AS73</f>
        <v>0</v>
      </c>
      <c r="AU73" s="125">
        <f>+'Inversión 1 financiada'!AU73+VÚ!AU73+AT73</f>
        <v>0</v>
      </c>
      <c r="AV73" s="125">
        <f>+'Inversión 1 financiada'!AV73+VÚ!AV73+AU73</f>
        <v>0</v>
      </c>
      <c r="AW73" s="125">
        <f>+'Inversión 1 financiada'!AW73+VÚ!AW73+AV73</f>
        <v>0</v>
      </c>
      <c r="AX73" s="125">
        <f>+'Inversión 1 financiada'!AX73+VÚ!AX73+AW73</f>
        <v>0</v>
      </c>
      <c r="AY73" s="125">
        <f>+'Inversión 1 financiada'!AY73+VÚ!AY73+AX73</f>
        <v>0</v>
      </c>
      <c r="AZ73" s="125">
        <f>+'Inversión 1 financiada'!AZ73+VÚ!AZ73+AY73</f>
        <v>0</v>
      </c>
      <c r="BA73" s="125">
        <f>+'Inversión 1 financiada'!BA73+VÚ!BA73+AZ73</f>
        <v>0</v>
      </c>
      <c r="BB73" s="125">
        <f>+'Inversión 1 financiada'!BB73+VÚ!BB73+BA73</f>
        <v>0</v>
      </c>
      <c r="BC73" s="125">
        <f>+'Inversión 1 financiada'!BC73+VÚ!BC73+BB73</f>
        <v>0</v>
      </c>
      <c r="BD73" s="125">
        <f>+'Inversión 1 financiada'!BD73+VÚ!BD73+BC73</f>
        <v>0</v>
      </c>
      <c r="BE73" s="125">
        <f>+'Inversión 1 financiada'!BE73+VÚ!BE73+BD73</f>
        <v>0</v>
      </c>
      <c r="BF73" s="125">
        <f>+'Inversión 1 financiada'!BF73+VÚ!BF73+BE73</f>
        <v>0</v>
      </c>
      <c r="BG73" s="125">
        <f>+'Inversión 1 financiada'!BG73+VÚ!BG73+BF73</f>
        <v>0</v>
      </c>
      <c r="BH73" s="125">
        <f>+'Inversión 1 financiada'!BH73+VÚ!BH73+BG73</f>
        <v>0</v>
      </c>
      <c r="BI73" s="125">
        <f>+'Inversión 1 financiada'!BI73+VÚ!BI73+BH73</f>
        <v>0</v>
      </c>
      <c r="BJ73" s="125">
        <f>+'Inversión 1 financiada'!BJ73+VÚ!BJ73+BI73</f>
        <v>0</v>
      </c>
      <c r="BK73" s="125">
        <f>+'Inversión 1 financiada'!BK73+VÚ!BK73+BJ73</f>
        <v>0</v>
      </c>
      <c r="BL73" s="125">
        <f>+'Inversión 1 financiada'!BL73+VÚ!BL73+BK73</f>
        <v>0</v>
      </c>
      <c r="BM73" s="125">
        <f>+'Inversión 1 financiada'!BM73+VÚ!BM73+BL73</f>
        <v>0</v>
      </c>
      <c r="BN73" s="125">
        <f>+'Inversión 1 financiada'!BN73+VÚ!BN73+BM73</f>
        <v>0</v>
      </c>
      <c r="BO73" s="125">
        <f>+'Inversión 1 financiada'!BO73+VÚ!BO73+BN73</f>
        <v>0</v>
      </c>
      <c r="BP73" s="125">
        <f>+'Inversión 1 financiada'!BP73+VÚ!BP73+BO73</f>
        <v>0</v>
      </c>
      <c r="BQ73" s="125">
        <f>+'Inversión 1 financiada'!BQ73+VÚ!BQ73+BP73</f>
        <v>0</v>
      </c>
      <c r="BR73" s="125">
        <f>+'Inversión 1 financiada'!BR73+VÚ!BR73+BQ73</f>
        <v>0</v>
      </c>
    </row>
    <row r="74" spans="2:70" x14ac:dyDescent="0.25">
      <c r="B74" s="59" t="s">
        <v>341</v>
      </c>
      <c r="C74" s="62" t="str">
        <f>+VLOOKUP(B74,'resumen UCAP'!$A$5:$O$329,2,0)</f>
        <v>PROYECTOR MH 1000W SEGUNDA</v>
      </c>
      <c r="D74" s="63">
        <f>+'Desmonte Infr. financiada'!D74</f>
        <v>1100</v>
      </c>
      <c r="E74" s="63" t="str">
        <f>+VLOOKUP(B74,'resumen UCAP'!$A$5:$O$329,3,0)</f>
        <v>Un</v>
      </c>
      <c r="F74" s="64">
        <f>+VLOOKUP(B74,'resumen UCAP'!$A$5:$O$329,15,0)</f>
        <v>540000</v>
      </c>
      <c r="G74" s="124">
        <v>16</v>
      </c>
      <c r="H74" s="125">
        <f>+'Inversión 1 financiada'!H74+VÚ!H74</f>
        <v>0</v>
      </c>
      <c r="I74" s="125">
        <f>+'Inversión 1 financiada'!I74+VÚ!I74+H74</f>
        <v>0</v>
      </c>
      <c r="J74" s="125">
        <f>+'Inversión 1 financiada'!J74+VÚ!J74+I74</f>
        <v>0</v>
      </c>
      <c r="K74" s="125">
        <f>+'Inversión 1 financiada'!K74+VÚ!K74+J74</f>
        <v>0</v>
      </c>
      <c r="L74" s="125">
        <f>+'Inversión 1 financiada'!L74+VÚ!L74+K74</f>
        <v>0</v>
      </c>
      <c r="M74" s="125">
        <f>+'Inversión 1 financiada'!M74+VÚ!M74+L74</f>
        <v>0</v>
      </c>
      <c r="N74" s="125">
        <f>+'Inversión 1 financiada'!N74+VÚ!N74+M74</f>
        <v>0</v>
      </c>
      <c r="O74" s="125">
        <f>+'Inversión 1 financiada'!O74+VÚ!O74+N74</f>
        <v>0</v>
      </c>
      <c r="P74" s="125">
        <f>+'Inversión 1 financiada'!P74+VÚ!P74+O74</f>
        <v>0</v>
      </c>
      <c r="Q74" s="125">
        <f>+'Inversión 1 financiada'!Q74+VÚ!Q74+P74</f>
        <v>0</v>
      </c>
      <c r="R74" s="125">
        <f>+'Inversión 1 financiada'!R74+VÚ!R74+Q74</f>
        <v>0</v>
      </c>
      <c r="S74" s="125">
        <f>+'Inversión 1 financiada'!S74+VÚ!S74+R74</f>
        <v>0</v>
      </c>
      <c r="T74" s="125">
        <f>+'Inversión 1 financiada'!T74+VÚ!T74+S74</f>
        <v>0</v>
      </c>
      <c r="U74" s="125">
        <f>+'Inversión 1 financiada'!U74+VÚ!U74+T74</f>
        <v>0</v>
      </c>
      <c r="V74" s="125">
        <f>+'Inversión 1 financiada'!V74+VÚ!V74+U74</f>
        <v>0</v>
      </c>
      <c r="W74" s="125">
        <f>+'Inversión 1 financiada'!W74+VÚ!W74+V74</f>
        <v>0</v>
      </c>
      <c r="X74" s="125">
        <f>+'Inversión 1 financiada'!X74+VÚ!X74+W74</f>
        <v>0</v>
      </c>
      <c r="Y74" s="125">
        <f>+'Inversión 1 financiada'!Y74+VÚ!Y74+X74</f>
        <v>0</v>
      </c>
      <c r="Z74" s="125">
        <f>+'Inversión 1 financiada'!Z74+VÚ!Z74+Y74</f>
        <v>0</v>
      </c>
      <c r="AA74" s="125">
        <f>+'Inversión 1 financiada'!AA74+VÚ!AA74+Z74</f>
        <v>0</v>
      </c>
      <c r="AB74" s="125">
        <f>+'Inversión 1 financiada'!AB74+VÚ!AB74+AA74</f>
        <v>0</v>
      </c>
      <c r="AC74" s="125">
        <f>+'Inversión 1 financiada'!AC74+VÚ!AC74+AB74</f>
        <v>0</v>
      </c>
      <c r="AD74" s="125">
        <f>+'Inversión 1 financiada'!AD74+VÚ!AD74+AC74</f>
        <v>0</v>
      </c>
      <c r="AE74" s="125">
        <f>+'Inversión 1 financiada'!AE74+VÚ!AE74+AD74</f>
        <v>0</v>
      </c>
      <c r="AF74" s="125">
        <f>+'Inversión 1 financiada'!AF74+VÚ!AF74+AE74</f>
        <v>0</v>
      </c>
      <c r="AG74" s="125">
        <f>+'Inversión 1 financiada'!AG74+VÚ!AG74+AF74</f>
        <v>0</v>
      </c>
      <c r="AH74" s="125">
        <f>+'Inversión 1 financiada'!AH74+VÚ!AH74+AG74</f>
        <v>0</v>
      </c>
      <c r="AI74" s="125">
        <f>+'Inversión 1 financiada'!AI74+VÚ!AI74+AH74</f>
        <v>0</v>
      </c>
      <c r="AJ74" s="125">
        <f>+'Inversión 1 financiada'!AJ74+VÚ!AJ74+AI74</f>
        <v>0</v>
      </c>
      <c r="AK74" s="125">
        <f>+'Inversión 1 financiada'!AK74+VÚ!AK74+AJ74</f>
        <v>0</v>
      </c>
      <c r="AL74" s="125">
        <f>+'Inversión 1 financiada'!AL74+VÚ!AL74+AK74</f>
        <v>0</v>
      </c>
      <c r="AM74" s="125">
        <f>+'Inversión 1 financiada'!AM74+VÚ!AM74+AL74</f>
        <v>0</v>
      </c>
      <c r="AN74" s="125">
        <f>+'Inversión 1 financiada'!AN74+VÚ!AN74+AM74</f>
        <v>0</v>
      </c>
      <c r="AO74" s="125">
        <f>+'Inversión 1 financiada'!AO74+VÚ!AO74+AN74</f>
        <v>0</v>
      </c>
      <c r="AP74" s="125">
        <f>+'Inversión 1 financiada'!AP74+VÚ!AP74+AO74</f>
        <v>0</v>
      </c>
      <c r="AQ74" s="125">
        <f>+'Inversión 1 financiada'!AQ74+VÚ!AQ74+AP74</f>
        <v>0</v>
      </c>
      <c r="AR74" s="125">
        <f>+'Inversión 1 financiada'!AR74+VÚ!AR74+AQ74</f>
        <v>0</v>
      </c>
      <c r="AS74" s="125">
        <f>+'Inversión 1 financiada'!AS74+VÚ!AS74+AR74</f>
        <v>0</v>
      </c>
      <c r="AT74" s="125">
        <f>+'Inversión 1 financiada'!AT74+VÚ!AT74+AS74</f>
        <v>0</v>
      </c>
      <c r="AU74" s="125">
        <f>+'Inversión 1 financiada'!AU74+VÚ!AU74+AT74</f>
        <v>0</v>
      </c>
      <c r="AV74" s="125">
        <f>+'Inversión 1 financiada'!AV74+VÚ!AV74+AU74</f>
        <v>0</v>
      </c>
      <c r="AW74" s="125">
        <f>+'Inversión 1 financiada'!AW74+VÚ!AW74+AV74</f>
        <v>0</v>
      </c>
      <c r="AX74" s="125">
        <f>+'Inversión 1 financiada'!AX74+VÚ!AX74+AW74</f>
        <v>0</v>
      </c>
      <c r="AY74" s="125">
        <f>+'Inversión 1 financiada'!AY74+VÚ!AY74+AX74</f>
        <v>0</v>
      </c>
      <c r="AZ74" s="125">
        <f>+'Inversión 1 financiada'!AZ74+VÚ!AZ74+AY74</f>
        <v>0</v>
      </c>
      <c r="BA74" s="125">
        <f>+'Inversión 1 financiada'!BA74+VÚ!BA74+AZ74</f>
        <v>0</v>
      </c>
      <c r="BB74" s="125">
        <f>+'Inversión 1 financiada'!BB74+VÚ!BB74+BA74</f>
        <v>0</v>
      </c>
      <c r="BC74" s="125">
        <f>+'Inversión 1 financiada'!BC74+VÚ!BC74+BB74</f>
        <v>0</v>
      </c>
      <c r="BD74" s="125">
        <f>+'Inversión 1 financiada'!BD74+VÚ!BD74+BC74</f>
        <v>0</v>
      </c>
      <c r="BE74" s="125">
        <f>+'Inversión 1 financiada'!BE74+VÚ!BE74+BD74</f>
        <v>0</v>
      </c>
      <c r="BF74" s="125">
        <f>+'Inversión 1 financiada'!BF74+VÚ!BF74+BE74</f>
        <v>0</v>
      </c>
      <c r="BG74" s="125">
        <f>+'Inversión 1 financiada'!BG74+VÚ!BG74+BF74</f>
        <v>0</v>
      </c>
      <c r="BH74" s="125">
        <f>+'Inversión 1 financiada'!BH74+VÚ!BH74+BG74</f>
        <v>0</v>
      </c>
      <c r="BI74" s="125">
        <f>+'Inversión 1 financiada'!BI74+VÚ!BI74+BH74</f>
        <v>0</v>
      </c>
      <c r="BJ74" s="125">
        <f>+'Inversión 1 financiada'!BJ74+VÚ!BJ74+BI74</f>
        <v>0</v>
      </c>
      <c r="BK74" s="125">
        <f>+'Inversión 1 financiada'!BK74+VÚ!BK74+BJ74</f>
        <v>0</v>
      </c>
      <c r="BL74" s="125">
        <f>+'Inversión 1 financiada'!BL74+VÚ!BL74+BK74</f>
        <v>0</v>
      </c>
      <c r="BM74" s="125">
        <f>+'Inversión 1 financiada'!BM74+VÚ!BM74+BL74</f>
        <v>0</v>
      </c>
      <c r="BN74" s="125">
        <f>+'Inversión 1 financiada'!BN74+VÚ!BN74+BM74</f>
        <v>0</v>
      </c>
      <c r="BO74" s="125">
        <f>+'Inversión 1 financiada'!BO74+VÚ!BO74+BN74</f>
        <v>0</v>
      </c>
      <c r="BP74" s="125">
        <f>+'Inversión 1 financiada'!BP74+VÚ!BP74+BO74</f>
        <v>0</v>
      </c>
      <c r="BQ74" s="125">
        <f>+'Inversión 1 financiada'!BQ74+VÚ!BQ74+BP74</f>
        <v>0</v>
      </c>
      <c r="BR74" s="125">
        <f>+'Inversión 1 financiada'!BR74+VÚ!BR74+BQ74</f>
        <v>0</v>
      </c>
    </row>
    <row r="75" spans="2:70" x14ac:dyDescent="0.25">
      <c r="B75" s="59" t="s">
        <v>342</v>
      </c>
      <c r="C75" s="62" t="str">
        <f>+VLOOKUP(B75,'resumen UCAP'!$A$5:$O$329,2,0)</f>
        <v>LUMINARIA LED 70W NUEVA</v>
      </c>
      <c r="D75" s="63">
        <f>+'Desmonte Infr. financiada'!D75</f>
        <v>70</v>
      </c>
      <c r="E75" s="63" t="str">
        <f>+VLOOKUP(B75,'resumen UCAP'!$A$5:$O$329,3,0)</f>
        <v>Un</v>
      </c>
      <c r="F75" s="64">
        <f>+VLOOKUP(B75,'resumen UCAP'!$A$5:$O$329,15,0)</f>
        <v>1106457</v>
      </c>
      <c r="G75" s="61">
        <v>1</v>
      </c>
      <c r="H75" s="125">
        <f>+'Inversión 1 financiada'!H75+VÚ!H75</f>
        <v>0</v>
      </c>
      <c r="I75" s="125">
        <f>+'Inversión 1 financiada'!I75+VÚ!I75+H75</f>
        <v>0</v>
      </c>
      <c r="J75" s="125">
        <f>+'Inversión 1 financiada'!J75+VÚ!J75+I75</f>
        <v>0</v>
      </c>
      <c r="K75" s="125">
        <f>+'Inversión 1 financiada'!K75+VÚ!K75+J75</f>
        <v>0</v>
      </c>
      <c r="L75" s="125">
        <f>+'Inversión 1 financiada'!L75+VÚ!L75+K75</f>
        <v>0</v>
      </c>
      <c r="M75" s="125">
        <f>+'Inversión 1 financiada'!M75+VÚ!M75+L75</f>
        <v>0</v>
      </c>
      <c r="N75" s="125">
        <f>+'Inversión 1 financiada'!N75+VÚ!N75+M75</f>
        <v>0</v>
      </c>
      <c r="O75" s="125">
        <f>+'Inversión 1 financiada'!O75+VÚ!O75+N75</f>
        <v>0</v>
      </c>
      <c r="P75" s="125">
        <f>+'Inversión 1 financiada'!P75+VÚ!P75+O75</f>
        <v>0</v>
      </c>
      <c r="Q75" s="125">
        <f>+'Inversión 1 financiada'!Q75+VÚ!Q75+P75</f>
        <v>0</v>
      </c>
      <c r="R75" s="125">
        <f>+'Inversión 1 financiada'!R75+VÚ!R75+Q75</f>
        <v>0</v>
      </c>
      <c r="S75" s="125">
        <f>+'Inversión 1 financiada'!S75+VÚ!S75+R75</f>
        <v>0</v>
      </c>
      <c r="T75" s="125">
        <f>+'Inversión 1 financiada'!T75+VÚ!T75+S75</f>
        <v>0</v>
      </c>
      <c r="U75" s="125">
        <f>+'Inversión 1 financiada'!U75+VÚ!U75+T75</f>
        <v>0</v>
      </c>
      <c r="V75" s="125">
        <f>+'Inversión 1 financiada'!V75+VÚ!V75+U75</f>
        <v>0</v>
      </c>
      <c r="W75" s="125">
        <f>+'Inversión 1 financiada'!W75+VÚ!W75+V75</f>
        <v>0</v>
      </c>
      <c r="X75" s="125">
        <f>+'Inversión 1 financiada'!X75+VÚ!X75+W75</f>
        <v>0</v>
      </c>
      <c r="Y75" s="125">
        <f>+'Inversión 1 financiada'!Y75+VÚ!Y75+X75</f>
        <v>0</v>
      </c>
      <c r="Z75" s="125">
        <f>+'Inversión 1 financiada'!Z75+VÚ!Z75+Y75</f>
        <v>0</v>
      </c>
      <c r="AA75" s="125">
        <f>+'Inversión 1 financiada'!AA75+VÚ!AA75+Z75</f>
        <v>0</v>
      </c>
      <c r="AB75" s="125">
        <f>+'Inversión 1 financiada'!AB75+VÚ!AB75+AA75</f>
        <v>0</v>
      </c>
      <c r="AC75" s="125">
        <f>+'Inversión 1 financiada'!AC75+VÚ!AC75+AB75</f>
        <v>0</v>
      </c>
      <c r="AD75" s="125">
        <f>+'Inversión 1 financiada'!AD75+VÚ!AD75+AC75</f>
        <v>0</v>
      </c>
      <c r="AE75" s="125">
        <f>+'Inversión 1 financiada'!AE75+VÚ!AE75+AD75</f>
        <v>0</v>
      </c>
      <c r="AF75" s="125">
        <f>+'Inversión 1 financiada'!AF75+VÚ!AF75+AE75</f>
        <v>0</v>
      </c>
      <c r="AG75" s="125">
        <f>+'Inversión 1 financiada'!AG75+VÚ!AG75+AF75</f>
        <v>0</v>
      </c>
      <c r="AH75" s="125">
        <f>+'Inversión 1 financiada'!AH75+VÚ!AH75+AG75</f>
        <v>0</v>
      </c>
      <c r="AI75" s="125">
        <f>+'Inversión 1 financiada'!AI75+VÚ!AI75+AH75</f>
        <v>0</v>
      </c>
      <c r="AJ75" s="125">
        <f>+'Inversión 1 financiada'!AJ75+VÚ!AJ75+AI75</f>
        <v>0</v>
      </c>
      <c r="AK75" s="125">
        <f>+'Inversión 1 financiada'!AK75+VÚ!AK75+AJ75</f>
        <v>0</v>
      </c>
      <c r="AL75" s="125">
        <f>+'Inversión 1 financiada'!AL75+VÚ!AL75+AK75</f>
        <v>0</v>
      </c>
      <c r="AM75" s="125">
        <f>+'Inversión 1 financiada'!AM75+VÚ!AM75+AL75</f>
        <v>0</v>
      </c>
      <c r="AN75" s="125">
        <f>+'Inversión 1 financiada'!AN75+VÚ!AN75+AM75</f>
        <v>0</v>
      </c>
      <c r="AO75" s="125">
        <f>+'Inversión 1 financiada'!AO75+VÚ!AO75+AN75</f>
        <v>0</v>
      </c>
      <c r="AP75" s="125">
        <f>+'Inversión 1 financiada'!AP75+VÚ!AP75+AO75</f>
        <v>0</v>
      </c>
      <c r="AQ75" s="125">
        <f>+'Inversión 1 financiada'!AQ75+VÚ!AQ75+AP75</f>
        <v>0</v>
      </c>
      <c r="AR75" s="125">
        <f>+'Inversión 1 financiada'!AR75+VÚ!AR75+AQ75</f>
        <v>0</v>
      </c>
      <c r="AS75" s="125">
        <f>+'Inversión 1 financiada'!AS75+VÚ!AS75+AR75</f>
        <v>0</v>
      </c>
      <c r="AT75" s="125">
        <f>+'Inversión 1 financiada'!AT75+VÚ!AT75+AS75</f>
        <v>0</v>
      </c>
      <c r="AU75" s="125">
        <f>+'Inversión 1 financiada'!AU75+VÚ!AU75+AT75</f>
        <v>0</v>
      </c>
      <c r="AV75" s="125">
        <f>+'Inversión 1 financiada'!AV75+VÚ!AV75+AU75</f>
        <v>0</v>
      </c>
      <c r="AW75" s="125">
        <f>+'Inversión 1 financiada'!AW75+VÚ!AW75+AV75</f>
        <v>0</v>
      </c>
      <c r="AX75" s="125">
        <f>+'Inversión 1 financiada'!AX75+VÚ!AX75+AW75</f>
        <v>0</v>
      </c>
      <c r="AY75" s="125">
        <f>+'Inversión 1 financiada'!AY75+VÚ!AY75+AX75</f>
        <v>0</v>
      </c>
      <c r="AZ75" s="125">
        <f>+'Inversión 1 financiada'!AZ75+VÚ!AZ75+AY75</f>
        <v>0</v>
      </c>
      <c r="BA75" s="125">
        <f>+'Inversión 1 financiada'!BA75+VÚ!BA75+AZ75</f>
        <v>0</v>
      </c>
      <c r="BB75" s="125">
        <f>+'Inversión 1 financiada'!BB75+VÚ!BB75+BA75</f>
        <v>0</v>
      </c>
      <c r="BC75" s="125">
        <f>+'Inversión 1 financiada'!BC75+VÚ!BC75+BB75</f>
        <v>0</v>
      </c>
      <c r="BD75" s="125">
        <f>+'Inversión 1 financiada'!BD75+VÚ!BD75+BC75</f>
        <v>0</v>
      </c>
      <c r="BE75" s="125">
        <f>+'Inversión 1 financiada'!BE75+VÚ!BE75+BD75</f>
        <v>0</v>
      </c>
      <c r="BF75" s="125">
        <f>+'Inversión 1 financiada'!BF75+VÚ!BF75+BE75</f>
        <v>0</v>
      </c>
      <c r="BG75" s="125">
        <f>+'Inversión 1 financiada'!BG75+VÚ!BG75+BF75</f>
        <v>0</v>
      </c>
      <c r="BH75" s="125">
        <f>+'Inversión 1 financiada'!BH75+VÚ!BH75+BG75</f>
        <v>0</v>
      </c>
      <c r="BI75" s="125">
        <f>+'Inversión 1 financiada'!BI75+VÚ!BI75+BH75</f>
        <v>0</v>
      </c>
      <c r="BJ75" s="125">
        <f>+'Inversión 1 financiada'!BJ75+VÚ!BJ75+BI75</f>
        <v>0</v>
      </c>
      <c r="BK75" s="125">
        <f>+'Inversión 1 financiada'!BK75+VÚ!BK75+BJ75</f>
        <v>0</v>
      </c>
      <c r="BL75" s="125">
        <f>+'Inversión 1 financiada'!BL75+VÚ!BL75+BK75</f>
        <v>0</v>
      </c>
      <c r="BM75" s="125">
        <f>+'Inversión 1 financiada'!BM75+VÚ!BM75+BL75</f>
        <v>0</v>
      </c>
      <c r="BN75" s="125">
        <f>+'Inversión 1 financiada'!BN75+VÚ!BN75+BM75</f>
        <v>0</v>
      </c>
      <c r="BO75" s="125">
        <f>+'Inversión 1 financiada'!BO75+VÚ!BO75+BN75</f>
        <v>0</v>
      </c>
      <c r="BP75" s="125">
        <f>+'Inversión 1 financiada'!BP75+VÚ!BP75+BO75</f>
        <v>0</v>
      </c>
      <c r="BQ75" s="125">
        <f>+'Inversión 1 financiada'!BQ75+VÚ!BQ75+BP75</f>
        <v>0</v>
      </c>
      <c r="BR75" s="125">
        <f>+'Inversión 1 financiada'!BR75+VÚ!BR75+BQ75</f>
        <v>0</v>
      </c>
    </row>
    <row r="76" spans="2:70" x14ac:dyDescent="0.25">
      <c r="B76" s="59" t="s">
        <v>343</v>
      </c>
      <c r="C76" s="62" t="str">
        <f>+VLOOKUP(B76,'resumen UCAP'!$A$5:$O$329,2,0)</f>
        <v>PROYECTOR LED 100W. AUTONOMA</v>
      </c>
      <c r="D76" s="63">
        <f>+'Desmonte Infr. financiada'!D76</f>
        <v>100</v>
      </c>
      <c r="E76" s="63" t="str">
        <f>+VLOOKUP(B76,'resumen UCAP'!$A$5:$O$329,3,0)</f>
        <v>Un</v>
      </c>
      <c r="F76" s="64">
        <f>+VLOOKUP(B76,'resumen UCAP'!$A$5:$O$329,15,0)</f>
        <v>1298300</v>
      </c>
      <c r="G76" s="61">
        <v>7</v>
      </c>
      <c r="H76" s="125">
        <f>+'Inversión 1 financiada'!H76+VÚ!H76</f>
        <v>0</v>
      </c>
      <c r="I76" s="125">
        <f>+'Inversión 1 financiada'!I76+VÚ!I76+H76</f>
        <v>0</v>
      </c>
      <c r="J76" s="125">
        <f>+'Inversión 1 financiada'!J76+VÚ!J76+I76</f>
        <v>0</v>
      </c>
      <c r="K76" s="125">
        <f>+'Inversión 1 financiada'!K76+VÚ!K76+J76</f>
        <v>0</v>
      </c>
      <c r="L76" s="125">
        <f>+'Inversión 1 financiada'!L76+VÚ!L76+K76</f>
        <v>0</v>
      </c>
      <c r="M76" s="125">
        <f>+'Inversión 1 financiada'!M76+VÚ!M76+L76</f>
        <v>0</v>
      </c>
      <c r="N76" s="125">
        <f>+'Inversión 1 financiada'!N76+VÚ!N76+M76</f>
        <v>0</v>
      </c>
      <c r="O76" s="125">
        <f>+'Inversión 1 financiada'!O76+VÚ!O76+N76</f>
        <v>0</v>
      </c>
      <c r="P76" s="125">
        <f>+'Inversión 1 financiada'!P76+VÚ!P76+O76</f>
        <v>0</v>
      </c>
      <c r="Q76" s="125">
        <f>+'Inversión 1 financiada'!Q76+VÚ!Q76+P76</f>
        <v>0</v>
      </c>
      <c r="R76" s="125">
        <f>+'Inversión 1 financiada'!R76+VÚ!R76+Q76</f>
        <v>0</v>
      </c>
      <c r="S76" s="125">
        <f>+'Inversión 1 financiada'!S76+VÚ!S76+R76</f>
        <v>0</v>
      </c>
      <c r="T76" s="125">
        <f>+'Inversión 1 financiada'!T76+VÚ!T76+S76</f>
        <v>0</v>
      </c>
      <c r="U76" s="125">
        <f>+'Inversión 1 financiada'!U76+VÚ!U76+T76</f>
        <v>0</v>
      </c>
      <c r="V76" s="125">
        <f>+'Inversión 1 financiada'!V76+VÚ!V76+U76</f>
        <v>0</v>
      </c>
      <c r="W76" s="125">
        <f>+'Inversión 1 financiada'!W76+VÚ!W76+V76</f>
        <v>0</v>
      </c>
      <c r="X76" s="125">
        <f>+'Inversión 1 financiada'!X76+VÚ!X76+W76</f>
        <v>0</v>
      </c>
      <c r="Y76" s="125">
        <f>+'Inversión 1 financiada'!Y76+VÚ!Y76+X76</f>
        <v>0</v>
      </c>
      <c r="Z76" s="125">
        <f>+'Inversión 1 financiada'!Z76+VÚ!Z76+Y76</f>
        <v>0</v>
      </c>
      <c r="AA76" s="125">
        <f>+'Inversión 1 financiada'!AA76+VÚ!AA76+Z76</f>
        <v>0</v>
      </c>
      <c r="AB76" s="125">
        <f>+'Inversión 1 financiada'!AB76+VÚ!AB76+AA76</f>
        <v>0</v>
      </c>
      <c r="AC76" s="125">
        <f>+'Inversión 1 financiada'!AC76+VÚ!AC76+AB76</f>
        <v>0</v>
      </c>
      <c r="AD76" s="125">
        <f>+'Inversión 1 financiada'!AD76+VÚ!AD76+AC76</f>
        <v>0</v>
      </c>
      <c r="AE76" s="125">
        <f>+'Inversión 1 financiada'!AE76+VÚ!AE76+AD76</f>
        <v>0</v>
      </c>
      <c r="AF76" s="125">
        <f>+'Inversión 1 financiada'!AF76+VÚ!AF76+AE76</f>
        <v>0</v>
      </c>
      <c r="AG76" s="125">
        <f>+'Inversión 1 financiada'!AG76+VÚ!AG76+AF76</f>
        <v>0</v>
      </c>
      <c r="AH76" s="125">
        <f>+'Inversión 1 financiada'!AH76+VÚ!AH76+AG76</f>
        <v>0</v>
      </c>
      <c r="AI76" s="125">
        <f>+'Inversión 1 financiada'!AI76+VÚ!AI76+AH76</f>
        <v>0</v>
      </c>
      <c r="AJ76" s="125">
        <f>+'Inversión 1 financiada'!AJ76+VÚ!AJ76+AI76</f>
        <v>0</v>
      </c>
      <c r="AK76" s="125">
        <f>+'Inversión 1 financiada'!AK76+VÚ!AK76+AJ76</f>
        <v>0</v>
      </c>
      <c r="AL76" s="125">
        <f>+'Inversión 1 financiada'!AL76+VÚ!AL76+AK76</f>
        <v>0</v>
      </c>
      <c r="AM76" s="125">
        <f>+'Inversión 1 financiada'!AM76+VÚ!AM76+AL76</f>
        <v>0</v>
      </c>
      <c r="AN76" s="125">
        <f>+'Inversión 1 financiada'!AN76+VÚ!AN76+AM76</f>
        <v>0</v>
      </c>
      <c r="AO76" s="125">
        <f>+'Inversión 1 financiada'!AO76+VÚ!AO76+AN76</f>
        <v>0</v>
      </c>
      <c r="AP76" s="125">
        <f>+'Inversión 1 financiada'!AP76+VÚ!AP76+AO76</f>
        <v>0</v>
      </c>
      <c r="AQ76" s="125">
        <f>+'Inversión 1 financiada'!AQ76+VÚ!AQ76+AP76</f>
        <v>0</v>
      </c>
      <c r="AR76" s="125">
        <f>+'Inversión 1 financiada'!AR76+VÚ!AR76+AQ76</f>
        <v>0</v>
      </c>
      <c r="AS76" s="125">
        <f>+'Inversión 1 financiada'!AS76+VÚ!AS76+AR76</f>
        <v>0</v>
      </c>
      <c r="AT76" s="125">
        <f>+'Inversión 1 financiada'!AT76+VÚ!AT76+AS76</f>
        <v>0</v>
      </c>
      <c r="AU76" s="125">
        <f>+'Inversión 1 financiada'!AU76+VÚ!AU76+AT76</f>
        <v>0</v>
      </c>
      <c r="AV76" s="125">
        <f>+'Inversión 1 financiada'!AV76+VÚ!AV76+AU76</f>
        <v>0</v>
      </c>
      <c r="AW76" s="125">
        <f>+'Inversión 1 financiada'!AW76+VÚ!AW76+AV76</f>
        <v>0</v>
      </c>
      <c r="AX76" s="125">
        <f>+'Inversión 1 financiada'!AX76+VÚ!AX76+AW76</f>
        <v>0</v>
      </c>
      <c r="AY76" s="125">
        <f>+'Inversión 1 financiada'!AY76+VÚ!AY76+AX76</f>
        <v>0</v>
      </c>
      <c r="AZ76" s="125">
        <f>+'Inversión 1 financiada'!AZ76+VÚ!AZ76+AY76</f>
        <v>0</v>
      </c>
      <c r="BA76" s="125">
        <f>+'Inversión 1 financiada'!BA76+VÚ!BA76+AZ76</f>
        <v>0</v>
      </c>
      <c r="BB76" s="125">
        <f>+'Inversión 1 financiada'!BB76+VÚ!BB76+BA76</f>
        <v>0</v>
      </c>
      <c r="BC76" s="125">
        <f>+'Inversión 1 financiada'!BC76+VÚ!BC76+BB76</f>
        <v>0</v>
      </c>
      <c r="BD76" s="125">
        <f>+'Inversión 1 financiada'!BD76+VÚ!BD76+BC76</f>
        <v>0</v>
      </c>
      <c r="BE76" s="125">
        <f>+'Inversión 1 financiada'!BE76+VÚ!BE76+BD76</f>
        <v>0</v>
      </c>
      <c r="BF76" s="125">
        <f>+'Inversión 1 financiada'!BF76+VÚ!BF76+BE76</f>
        <v>0</v>
      </c>
      <c r="BG76" s="125">
        <f>+'Inversión 1 financiada'!BG76+VÚ!BG76+BF76</f>
        <v>0</v>
      </c>
      <c r="BH76" s="125">
        <f>+'Inversión 1 financiada'!BH76+VÚ!BH76+BG76</f>
        <v>0</v>
      </c>
      <c r="BI76" s="125">
        <f>+'Inversión 1 financiada'!BI76+VÚ!BI76+BH76</f>
        <v>0</v>
      </c>
      <c r="BJ76" s="125">
        <f>+'Inversión 1 financiada'!BJ76+VÚ!BJ76+BI76</f>
        <v>0</v>
      </c>
      <c r="BK76" s="125">
        <f>+'Inversión 1 financiada'!BK76+VÚ!BK76+BJ76</f>
        <v>0</v>
      </c>
      <c r="BL76" s="125">
        <f>+'Inversión 1 financiada'!BL76+VÚ!BL76+BK76</f>
        <v>0</v>
      </c>
      <c r="BM76" s="125">
        <f>+'Inversión 1 financiada'!BM76+VÚ!BM76+BL76</f>
        <v>0</v>
      </c>
      <c r="BN76" s="125">
        <f>+'Inversión 1 financiada'!BN76+VÚ!BN76+BM76</f>
        <v>0</v>
      </c>
      <c r="BO76" s="125">
        <f>+'Inversión 1 financiada'!BO76+VÚ!BO76+BN76</f>
        <v>0</v>
      </c>
      <c r="BP76" s="125">
        <f>+'Inversión 1 financiada'!BP76+VÚ!BP76+BO76</f>
        <v>0</v>
      </c>
      <c r="BQ76" s="125">
        <f>+'Inversión 1 financiada'!BQ76+VÚ!BQ76+BP76</f>
        <v>0</v>
      </c>
      <c r="BR76" s="125">
        <f>+'Inversión 1 financiada'!BR76+VÚ!BR76+BQ76</f>
        <v>0</v>
      </c>
    </row>
    <row r="77" spans="2:70" x14ac:dyDescent="0.25">
      <c r="B77" s="59" t="s">
        <v>344</v>
      </c>
      <c r="C77" s="62" t="str">
        <f>+VLOOKUP(B77,'resumen UCAP'!$A$5:$O$329,2,0)</f>
        <v>BA├æADOR LED 20W. AUTONOMA</v>
      </c>
      <c r="D77" s="63">
        <f>+'Desmonte Infr. financiada'!D77</f>
        <v>20</v>
      </c>
      <c r="E77" s="63" t="str">
        <f>+VLOOKUP(B77,'resumen UCAP'!$A$5:$O$329,3,0)</f>
        <v>Un</v>
      </c>
      <c r="F77" s="64">
        <f>+VLOOKUP(B77,'resumen UCAP'!$A$5:$O$329,15,0)</f>
        <v>860000</v>
      </c>
      <c r="G77" s="61">
        <v>24</v>
      </c>
      <c r="H77" s="125">
        <f>+'Inversión 1 financiada'!H77+VÚ!H77</f>
        <v>0</v>
      </c>
      <c r="I77" s="125">
        <f>+'Inversión 1 financiada'!I77+VÚ!I77+H77</f>
        <v>0</v>
      </c>
      <c r="J77" s="125">
        <f>+'Inversión 1 financiada'!J77+VÚ!J77+I77</f>
        <v>0</v>
      </c>
      <c r="K77" s="125">
        <f>+'Inversión 1 financiada'!K77+VÚ!K77+J77</f>
        <v>0</v>
      </c>
      <c r="L77" s="125">
        <f>+'Inversión 1 financiada'!L77+VÚ!L77+K77</f>
        <v>0</v>
      </c>
      <c r="M77" s="125">
        <f>+'Inversión 1 financiada'!M77+VÚ!M77+L77</f>
        <v>0</v>
      </c>
      <c r="N77" s="125">
        <f>+'Inversión 1 financiada'!N77+VÚ!N77+M77</f>
        <v>0</v>
      </c>
      <c r="O77" s="125">
        <f>+'Inversión 1 financiada'!O77+VÚ!O77+N77</f>
        <v>0</v>
      </c>
      <c r="P77" s="125">
        <f>+'Inversión 1 financiada'!P77+VÚ!P77+O77</f>
        <v>0</v>
      </c>
      <c r="Q77" s="125">
        <f>+'Inversión 1 financiada'!Q77+VÚ!Q77+P77</f>
        <v>0</v>
      </c>
      <c r="R77" s="125">
        <f>+'Inversión 1 financiada'!R77+VÚ!R77+Q77</f>
        <v>0</v>
      </c>
      <c r="S77" s="125">
        <f>+'Inversión 1 financiada'!S77+VÚ!S77+R77</f>
        <v>0</v>
      </c>
      <c r="T77" s="125">
        <f>+'Inversión 1 financiada'!T77+VÚ!T77+S77</f>
        <v>0</v>
      </c>
      <c r="U77" s="125">
        <f>+'Inversión 1 financiada'!U77+VÚ!U77+T77</f>
        <v>0</v>
      </c>
      <c r="V77" s="125">
        <f>+'Inversión 1 financiada'!V77+VÚ!V77+U77</f>
        <v>0</v>
      </c>
      <c r="W77" s="125">
        <f>+'Inversión 1 financiada'!W77+VÚ!W77+V77</f>
        <v>0</v>
      </c>
      <c r="X77" s="125">
        <f>+'Inversión 1 financiada'!X77+VÚ!X77+W77</f>
        <v>0</v>
      </c>
      <c r="Y77" s="125">
        <f>+'Inversión 1 financiada'!Y77+VÚ!Y77+X77</f>
        <v>0</v>
      </c>
      <c r="Z77" s="125">
        <f>+'Inversión 1 financiada'!Z77+VÚ!Z77+Y77</f>
        <v>0</v>
      </c>
      <c r="AA77" s="125">
        <f>+'Inversión 1 financiada'!AA77+VÚ!AA77+Z77</f>
        <v>0</v>
      </c>
      <c r="AB77" s="125">
        <f>+'Inversión 1 financiada'!AB77+VÚ!AB77+AA77</f>
        <v>0</v>
      </c>
      <c r="AC77" s="125">
        <f>+'Inversión 1 financiada'!AC77+VÚ!AC77+AB77</f>
        <v>0</v>
      </c>
      <c r="AD77" s="125">
        <f>+'Inversión 1 financiada'!AD77+VÚ!AD77+AC77</f>
        <v>0</v>
      </c>
      <c r="AE77" s="125">
        <f>+'Inversión 1 financiada'!AE77+VÚ!AE77+AD77</f>
        <v>0</v>
      </c>
      <c r="AF77" s="125">
        <f>+'Inversión 1 financiada'!AF77+VÚ!AF77+AE77</f>
        <v>0</v>
      </c>
      <c r="AG77" s="125">
        <f>+'Inversión 1 financiada'!AG77+VÚ!AG77+AF77</f>
        <v>0</v>
      </c>
      <c r="AH77" s="125">
        <f>+'Inversión 1 financiada'!AH77+VÚ!AH77+AG77</f>
        <v>0</v>
      </c>
      <c r="AI77" s="125">
        <f>+'Inversión 1 financiada'!AI77+VÚ!AI77+AH77</f>
        <v>0</v>
      </c>
      <c r="AJ77" s="125">
        <f>+'Inversión 1 financiada'!AJ77+VÚ!AJ77+AI77</f>
        <v>0</v>
      </c>
      <c r="AK77" s="125">
        <f>+'Inversión 1 financiada'!AK77+VÚ!AK77+AJ77</f>
        <v>0</v>
      </c>
      <c r="AL77" s="125">
        <f>+'Inversión 1 financiada'!AL77+VÚ!AL77+AK77</f>
        <v>0</v>
      </c>
      <c r="AM77" s="125">
        <f>+'Inversión 1 financiada'!AM77+VÚ!AM77+AL77</f>
        <v>0</v>
      </c>
      <c r="AN77" s="125">
        <f>+'Inversión 1 financiada'!AN77+VÚ!AN77+AM77</f>
        <v>0</v>
      </c>
      <c r="AO77" s="125">
        <f>+'Inversión 1 financiada'!AO77+VÚ!AO77+AN77</f>
        <v>0</v>
      </c>
      <c r="AP77" s="125">
        <f>+'Inversión 1 financiada'!AP77+VÚ!AP77+AO77</f>
        <v>0</v>
      </c>
      <c r="AQ77" s="125">
        <f>+'Inversión 1 financiada'!AQ77+VÚ!AQ77+AP77</f>
        <v>0</v>
      </c>
      <c r="AR77" s="125">
        <f>+'Inversión 1 financiada'!AR77+VÚ!AR77+AQ77</f>
        <v>0</v>
      </c>
      <c r="AS77" s="125">
        <f>+'Inversión 1 financiada'!AS77+VÚ!AS77+AR77</f>
        <v>0</v>
      </c>
      <c r="AT77" s="125">
        <f>+'Inversión 1 financiada'!AT77+VÚ!AT77+AS77</f>
        <v>0</v>
      </c>
      <c r="AU77" s="125">
        <f>+'Inversión 1 financiada'!AU77+VÚ!AU77+AT77</f>
        <v>0</v>
      </c>
      <c r="AV77" s="125">
        <f>+'Inversión 1 financiada'!AV77+VÚ!AV77+AU77</f>
        <v>0</v>
      </c>
      <c r="AW77" s="125">
        <f>+'Inversión 1 financiada'!AW77+VÚ!AW77+AV77</f>
        <v>0</v>
      </c>
      <c r="AX77" s="125">
        <f>+'Inversión 1 financiada'!AX77+VÚ!AX77+AW77</f>
        <v>0</v>
      </c>
      <c r="AY77" s="125">
        <f>+'Inversión 1 financiada'!AY77+VÚ!AY77+AX77</f>
        <v>0</v>
      </c>
      <c r="AZ77" s="125">
        <f>+'Inversión 1 financiada'!AZ77+VÚ!AZ77+AY77</f>
        <v>0</v>
      </c>
      <c r="BA77" s="125">
        <f>+'Inversión 1 financiada'!BA77+VÚ!BA77+AZ77</f>
        <v>0</v>
      </c>
      <c r="BB77" s="125">
        <f>+'Inversión 1 financiada'!BB77+VÚ!BB77+BA77</f>
        <v>0</v>
      </c>
      <c r="BC77" s="125">
        <f>+'Inversión 1 financiada'!BC77+VÚ!BC77+BB77</f>
        <v>0</v>
      </c>
      <c r="BD77" s="125">
        <f>+'Inversión 1 financiada'!BD77+VÚ!BD77+BC77</f>
        <v>0</v>
      </c>
      <c r="BE77" s="125">
        <f>+'Inversión 1 financiada'!BE77+VÚ!BE77+BD77</f>
        <v>0</v>
      </c>
      <c r="BF77" s="125">
        <f>+'Inversión 1 financiada'!BF77+VÚ!BF77+BE77</f>
        <v>0</v>
      </c>
      <c r="BG77" s="125">
        <f>+'Inversión 1 financiada'!BG77+VÚ!BG77+BF77</f>
        <v>0</v>
      </c>
      <c r="BH77" s="125">
        <f>+'Inversión 1 financiada'!BH77+VÚ!BH77+BG77</f>
        <v>0</v>
      </c>
      <c r="BI77" s="125">
        <f>+'Inversión 1 financiada'!BI77+VÚ!BI77+BH77</f>
        <v>0</v>
      </c>
      <c r="BJ77" s="125">
        <f>+'Inversión 1 financiada'!BJ77+VÚ!BJ77+BI77</f>
        <v>0</v>
      </c>
      <c r="BK77" s="125">
        <f>+'Inversión 1 financiada'!BK77+VÚ!BK77+BJ77</f>
        <v>0</v>
      </c>
      <c r="BL77" s="125">
        <f>+'Inversión 1 financiada'!BL77+VÚ!BL77+BK77</f>
        <v>0</v>
      </c>
      <c r="BM77" s="125">
        <f>+'Inversión 1 financiada'!BM77+VÚ!BM77+BL77</f>
        <v>0</v>
      </c>
      <c r="BN77" s="125">
        <f>+'Inversión 1 financiada'!BN77+VÚ!BN77+BM77</f>
        <v>0</v>
      </c>
      <c r="BO77" s="125">
        <f>+'Inversión 1 financiada'!BO77+VÚ!BO77+BN77</f>
        <v>0</v>
      </c>
      <c r="BP77" s="125">
        <f>+'Inversión 1 financiada'!BP77+VÚ!BP77+BO77</f>
        <v>0</v>
      </c>
      <c r="BQ77" s="125">
        <f>+'Inversión 1 financiada'!BQ77+VÚ!BQ77+BP77</f>
        <v>0</v>
      </c>
      <c r="BR77" s="125">
        <f>+'Inversión 1 financiada'!BR77+VÚ!BR77+BQ77</f>
        <v>0</v>
      </c>
    </row>
    <row r="78" spans="2:70" x14ac:dyDescent="0.25">
      <c r="B78" s="59" t="s">
        <v>345</v>
      </c>
      <c r="C78" s="62" t="str">
        <f>+VLOOKUP(B78,'resumen UCAP'!$A$5:$O$329,2,0)</f>
        <v>BA├æADOR LED 36W. AUTONOMA</v>
      </c>
      <c r="D78" s="63">
        <f>+'Desmonte Infr. financiada'!D78</f>
        <v>36</v>
      </c>
      <c r="E78" s="63" t="str">
        <f>+VLOOKUP(B78,'resumen UCAP'!$A$5:$O$329,3,0)</f>
        <v>Un</v>
      </c>
      <c r="F78" s="64">
        <f>+VLOOKUP(B78,'resumen UCAP'!$A$5:$O$329,15,0)</f>
        <v>1060000</v>
      </c>
      <c r="G78" s="61">
        <v>14</v>
      </c>
      <c r="H78" s="125">
        <f>+'Inversión 1 financiada'!H78+VÚ!H78</f>
        <v>0</v>
      </c>
      <c r="I78" s="125">
        <f>+'Inversión 1 financiada'!I78+VÚ!I78+H78</f>
        <v>0</v>
      </c>
      <c r="J78" s="125">
        <f>+'Inversión 1 financiada'!J78+VÚ!J78+I78</f>
        <v>0</v>
      </c>
      <c r="K78" s="125">
        <f>+'Inversión 1 financiada'!K78+VÚ!K78+J78</f>
        <v>0</v>
      </c>
      <c r="L78" s="125">
        <f>+'Inversión 1 financiada'!L78+VÚ!L78+K78</f>
        <v>0</v>
      </c>
      <c r="M78" s="125">
        <f>+'Inversión 1 financiada'!M78+VÚ!M78+L78</f>
        <v>0</v>
      </c>
      <c r="N78" s="125">
        <f>+'Inversión 1 financiada'!N78+VÚ!N78+M78</f>
        <v>0</v>
      </c>
      <c r="O78" s="125">
        <f>+'Inversión 1 financiada'!O78+VÚ!O78+N78</f>
        <v>0</v>
      </c>
      <c r="P78" s="125">
        <f>+'Inversión 1 financiada'!P78+VÚ!P78+O78</f>
        <v>0</v>
      </c>
      <c r="Q78" s="125">
        <f>+'Inversión 1 financiada'!Q78+VÚ!Q78+P78</f>
        <v>0</v>
      </c>
      <c r="R78" s="125">
        <f>+'Inversión 1 financiada'!R78+VÚ!R78+Q78</f>
        <v>0</v>
      </c>
      <c r="S78" s="125">
        <f>+'Inversión 1 financiada'!S78+VÚ!S78+R78</f>
        <v>0</v>
      </c>
      <c r="T78" s="125">
        <f>+'Inversión 1 financiada'!T78+VÚ!T78+S78</f>
        <v>0</v>
      </c>
      <c r="U78" s="125">
        <f>+'Inversión 1 financiada'!U78+VÚ!U78+T78</f>
        <v>0</v>
      </c>
      <c r="V78" s="125">
        <f>+'Inversión 1 financiada'!V78+VÚ!V78+U78</f>
        <v>0</v>
      </c>
      <c r="W78" s="125">
        <f>+'Inversión 1 financiada'!W78+VÚ!W78+V78</f>
        <v>0</v>
      </c>
      <c r="X78" s="125">
        <f>+'Inversión 1 financiada'!X78+VÚ!X78+W78</f>
        <v>0</v>
      </c>
      <c r="Y78" s="125">
        <f>+'Inversión 1 financiada'!Y78+VÚ!Y78+X78</f>
        <v>0</v>
      </c>
      <c r="Z78" s="125">
        <f>+'Inversión 1 financiada'!Z78+VÚ!Z78+Y78</f>
        <v>0</v>
      </c>
      <c r="AA78" s="125">
        <f>+'Inversión 1 financiada'!AA78+VÚ!AA78+Z78</f>
        <v>0</v>
      </c>
      <c r="AB78" s="125">
        <f>+'Inversión 1 financiada'!AB78+VÚ!AB78+AA78</f>
        <v>0</v>
      </c>
      <c r="AC78" s="125">
        <f>+'Inversión 1 financiada'!AC78+VÚ!AC78+AB78</f>
        <v>0</v>
      </c>
      <c r="AD78" s="125">
        <f>+'Inversión 1 financiada'!AD78+VÚ!AD78+AC78</f>
        <v>0</v>
      </c>
      <c r="AE78" s="125">
        <f>+'Inversión 1 financiada'!AE78+VÚ!AE78+AD78</f>
        <v>0</v>
      </c>
      <c r="AF78" s="125">
        <f>+'Inversión 1 financiada'!AF78+VÚ!AF78+AE78</f>
        <v>0</v>
      </c>
      <c r="AG78" s="125">
        <f>+'Inversión 1 financiada'!AG78+VÚ!AG78+AF78</f>
        <v>0</v>
      </c>
      <c r="AH78" s="125">
        <f>+'Inversión 1 financiada'!AH78+VÚ!AH78+AG78</f>
        <v>0</v>
      </c>
      <c r="AI78" s="125">
        <f>+'Inversión 1 financiada'!AI78+VÚ!AI78+AH78</f>
        <v>0</v>
      </c>
      <c r="AJ78" s="125">
        <f>+'Inversión 1 financiada'!AJ78+VÚ!AJ78+AI78</f>
        <v>0</v>
      </c>
      <c r="AK78" s="125">
        <f>+'Inversión 1 financiada'!AK78+VÚ!AK78+AJ78</f>
        <v>0</v>
      </c>
      <c r="AL78" s="125">
        <f>+'Inversión 1 financiada'!AL78+VÚ!AL78+AK78</f>
        <v>0</v>
      </c>
      <c r="AM78" s="125">
        <f>+'Inversión 1 financiada'!AM78+VÚ!AM78+AL78</f>
        <v>0</v>
      </c>
      <c r="AN78" s="125">
        <f>+'Inversión 1 financiada'!AN78+VÚ!AN78+AM78</f>
        <v>0</v>
      </c>
      <c r="AO78" s="125">
        <f>+'Inversión 1 financiada'!AO78+VÚ!AO78+AN78</f>
        <v>0</v>
      </c>
      <c r="AP78" s="125">
        <f>+'Inversión 1 financiada'!AP78+VÚ!AP78+AO78</f>
        <v>0</v>
      </c>
      <c r="AQ78" s="125">
        <f>+'Inversión 1 financiada'!AQ78+VÚ!AQ78+AP78</f>
        <v>0</v>
      </c>
      <c r="AR78" s="125">
        <f>+'Inversión 1 financiada'!AR78+VÚ!AR78+AQ78</f>
        <v>0</v>
      </c>
      <c r="AS78" s="125">
        <f>+'Inversión 1 financiada'!AS78+VÚ!AS78+AR78</f>
        <v>0</v>
      </c>
      <c r="AT78" s="125">
        <f>+'Inversión 1 financiada'!AT78+VÚ!AT78+AS78</f>
        <v>0</v>
      </c>
      <c r="AU78" s="125">
        <f>+'Inversión 1 financiada'!AU78+VÚ!AU78+AT78</f>
        <v>0</v>
      </c>
      <c r="AV78" s="125">
        <f>+'Inversión 1 financiada'!AV78+VÚ!AV78+AU78</f>
        <v>0</v>
      </c>
      <c r="AW78" s="125">
        <f>+'Inversión 1 financiada'!AW78+VÚ!AW78+AV78</f>
        <v>0</v>
      </c>
      <c r="AX78" s="125">
        <f>+'Inversión 1 financiada'!AX78+VÚ!AX78+AW78</f>
        <v>0</v>
      </c>
      <c r="AY78" s="125">
        <f>+'Inversión 1 financiada'!AY78+VÚ!AY78+AX78</f>
        <v>0</v>
      </c>
      <c r="AZ78" s="125">
        <f>+'Inversión 1 financiada'!AZ78+VÚ!AZ78+AY78</f>
        <v>0</v>
      </c>
      <c r="BA78" s="125">
        <f>+'Inversión 1 financiada'!BA78+VÚ!BA78+AZ78</f>
        <v>0</v>
      </c>
      <c r="BB78" s="125">
        <f>+'Inversión 1 financiada'!BB78+VÚ!BB78+BA78</f>
        <v>0</v>
      </c>
      <c r="BC78" s="125">
        <f>+'Inversión 1 financiada'!BC78+VÚ!BC78+BB78</f>
        <v>0</v>
      </c>
      <c r="BD78" s="125">
        <f>+'Inversión 1 financiada'!BD78+VÚ!BD78+BC78</f>
        <v>0</v>
      </c>
      <c r="BE78" s="125">
        <f>+'Inversión 1 financiada'!BE78+VÚ!BE78+BD78</f>
        <v>0</v>
      </c>
      <c r="BF78" s="125">
        <f>+'Inversión 1 financiada'!BF78+VÚ!BF78+BE78</f>
        <v>0</v>
      </c>
      <c r="BG78" s="125">
        <f>+'Inversión 1 financiada'!BG78+VÚ!BG78+BF78</f>
        <v>0</v>
      </c>
      <c r="BH78" s="125">
        <f>+'Inversión 1 financiada'!BH78+VÚ!BH78+BG78</f>
        <v>0</v>
      </c>
      <c r="BI78" s="125">
        <f>+'Inversión 1 financiada'!BI78+VÚ!BI78+BH78</f>
        <v>0</v>
      </c>
      <c r="BJ78" s="125">
        <f>+'Inversión 1 financiada'!BJ78+VÚ!BJ78+BI78</f>
        <v>0</v>
      </c>
      <c r="BK78" s="125">
        <f>+'Inversión 1 financiada'!BK78+VÚ!BK78+BJ78</f>
        <v>0</v>
      </c>
      <c r="BL78" s="125">
        <f>+'Inversión 1 financiada'!BL78+VÚ!BL78+BK78</f>
        <v>0</v>
      </c>
      <c r="BM78" s="125">
        <f>+'Inversión 1 financiada'!BM78+VÚ!BM78+BL78</f>
        <v>0</v>
      </c>
      <c r="BN78" s="125">
        <f>+'Inversión 1 financiada'!BN78+VÚ!BN78+BM78</f>
        <v>0</v>
      </c>
      <c r="BO78" s="125">
        <f>+'Inversión 1 financiada'!BO78+VÚ!BO78+BN78</f>
        <v>0</v>
      </c>
      <c r="BP78" s="125">
        <f>+'Inversión 1 financiada'!BP78+VÚ!BP78+BO78</f>
        <v>0</v>
      </c>
      <c r="BQ78" s="125">
        <f>+'Inversión 1 financiada'!BQ78+VÚ!BQ78+BP78</f>
        <v>0</v>
      </c>
      <c r="BR78" s="125">
        <f>+'Inversión 1 financiada'!BR78+VÚ!BR78+BQ78</f>
        <v>0</v>
      </c>
    </row>
    <row r="79" spans="2:70" x14ac:dyDescent="0.25">
      <c r="B79" s="59" t="s">
        <v>346</v>
      </c>
      <c r="C79" s="62" t="str">
        <f>+VLOOKUP(B79,'resumen UCAP'!$A$5:$O$329,2,0)</f>
        <v>LUMINARIA LED 150W. AUTONOMA</v>
      </c>
      <c r="D79" s="63">
        <f>+'Desmonte Infr. financiada'!D79</f>
        <v>150</v>
      </c>
      <c r="E79" s="63" t="str">
        <f>+VLOOKUP(B79,'resumen UCAP'!$A$5:$O$329,3,0)</f>
        <v>Un</v>
      </c>
      <c r="F79" s="64">
        <f>+VLOOKUP(B79,'resumen UCAP'!$A$5:$O$329,15,0)</f>
        <v>120000</v>
      </c>
      <c r="G79" s="61">
        <v>43</v>
      </c>
      <c r="H79" s="125">
        <f>+'Inversión 1 financiada'!H79+VÚ!H79</f>
        <v>0</v>
      </c>
      <c r="I79" s="125">
        <f>+'Inversión 1 financiada'!I79+VÚ!I79+H79</f>
        <v>0</v>
      </c>
      <c r="J79" s="125">
        <f>+'Inversión 1 financiada'!J79+VÚ!J79+I79</f>
        <v>0</v>
      </c>
      <c r="K79" s="125">
        <f>+'Inversión 1 financiada'!K79+VÚ!K79+J79</f>
        <v>0</v>
      </c>
      <c r="L79" s="125">
        <f>+'Inversión 1 financiada'!L79+VÚ!L79+K79</f>
        <v>0</v>
      </c>
      <c r="M79" s="125">
        <f>+'Inversión 1 financiada'!M79+VÚ!M79+L79</f>
        <v>0</v>
      </c>
      <c r="N79" s="125">
        <f>+'Inversión 1 financiada'!N79+VÚ!N79+M79</f>
        <v>0</v>
      </c>
      <c r="O79" s="125">
        <f>+'Inversión 1 financiada'!O79+VÚ!O79+N79</f>
        <v>0</v>
      </c>
      <c r="P79" s="125">
        <f>+'Inversión 1 financiada'!P79+VÚ!P79+O79</f>
        <v>0</v>
      </c>
      <c r="Q79" s="125">
        <f>+'Inversión 1 financiada'!Q79+VÚ!Q79+P79</f>
        <v>0</v>
      </c>
      <c r="R79" s="125">
        <f>+'Inversión 1 financiada'!R79+VÚ!R79+Q79</f>
        <v>0</v>
      </c>
      <c r="S79" s="125">
        <f>+'Inversión 1 financiada'!S79+VÚ!S79+R79</f>
        <v>0</v>
      </c>
      <c r="T79" s="125">
        <f>+'Inversión 1 financiada'!T79+VÚ!T79+S79</f>
        <v>0</v>
      </c>
      <c r="U79" s="125">
        <f>+'Inversión 1 financiada'!U79+VÚ!U79+T79</f>
        <v>0</v>
      </c>
      <c r="V79" s="125">
        <f>+'Inversión 1 financiada'!V79+VÚ!V79+U79</f>
        <v>0</v>
      </c>
      <c r="W79" s="125">
        <f>+'Inversión 1 financiada'!W79+VÚ!W79+V79</f>
        <v>0</v>
      </c>
      <c r="X79" s="125">
        <f>+'Inversión 1 financiada'!X79+VÚ!X79+W79</f>
        <v>0</v>
      </c>
      <c r="Y79" s="125">
        <f>+'Inversión 1 financiada'!Y79+VÚ!Y79+X79</f>
        <v>0</v>
      </c>
      <c r="Z79" s="125">
        <f>+'Inversión 1 financiada'!Z79+VÚ!Z79+Y79</f>
        <v>0</v>
      </c>
      <c r="AA79" s="125">
        <f>+'Inversión 1 financiada'!AA79+VÚ!AA79+Z79</f>
        <v>0</v>
      </c>
      <c r="AB79" s="125">
        <f>+'Inversión 1 financiada'!AB79+VÚ!AB79+AA79</f>
        <v>0</v>
      </c>
      <c r="AC79" s="125">
        <f>+'Inversión 1 financiada'!AC79+VÚ!AC79+AB79</f>
        <v>0</v>
      </c>
      <c r="AD79" s="125">
        <f>+'Inversión 1 financiada'!AD79+VÚ!AD79+AC79</f>
        <v>0</v>
      </c>
      <c r="AE79" s="125">
        <f>+'Inversión 1 financiada'!AE79+VÚ!AE79+AD79</f>
        <v>0</v>
      </c>
      <c r="AF79" s="125">
        <f>+'Inversión 1 financiada'!AF79+VÚ!AF79+AE79</f>
        <v>0</v>
      </c>
      <c r="AG79" s="125">
        <f>+'Inversión 1 financiada'!AG79+VÚ!AG79+AF79</f>
        <v>0</v>
      </c>
      <c r="AH79" s="125">
        <f>+'Inversión 1 financiada'!AH79+VÚ!AH79+AG79</f>
        <v>0</v>
      </c>
      <c r="AI79" s="125">
        <f>+'Inversión 1 financiada'!AI79+VÚ!AI79+AH79</f>
        <v>0</v>
      </c>
      <c r="AJ79" s="125">
        <f>+'Inversión 1 financiada'!AJ79+VÚ!AJ79+AI79</f>
        <v>0</v>
      </c>
      <c r="AK79" s="125">
        <f>+'Inversión 1 financiada'!AK79+VÚ!AK79+AJ79</f>
        <v>0</v>
      </c>
      <c r="AL79" s="125">
        <f>+'Inversión 1 financiada'!AL79+VÚ!AL79+AK79</f>
        <v>0</v>
      </c>
      <c r="AM79" s="125">
        <f>+'Inversión 1 financiada'!AM79+VÚ!AM79+AL79</f>
        <v>0</v>
      </c>
      <c r="AN79" s="125">
        <f>+'Inversión 1 financiada'!AN79+VÚ!AN79+AM79</f>
        <v>0</v>
      </c>
      <c r="AO79" s="125">
        <f>+'Inversión 1 financiada'!AO79+VÚ!AO79+AN79</f>
        <v>0</v>
      </c>
      <c r="AP79" s="125">
        <f>+'Inversión 1 financiada'!AP79+VÚ!AP79+AO79</f>
        <v>0</v>
      </c>
      <c r="AQ79" s="125">
        <f>+'Inversión 1 financiada'!AQ79+VÚ!AQ79+AP79</f>
        <v>0</v>
      </c>
      <c r="AR79" s="125">
        <f>+'Inversión 1 financiada'!AR79+VÚ!AR79+AQ79</f>
        <v>0</v>
      </c>
      <c r="AS79" s="125">
        <f>+'Inversión 1 financiada'!AS79+VÚ!AS79+AR79</f>
        <v>0</v>
      </c>
      <c r="AT79" s="125">
        <f>+'Inversión 1 financiada'!AT79+VÚ!AT79+AS79</f>
        <v>0</v>
      </c>
      <c r="AU79" s="125">
        <f>+'Inversión 1 financiada'!AU79+VÚ!AU79+AT79</f>
        <v>0</v>
      </c>
      <c r="AV79" s="125">
        <f>+'Inversión 1 financiada'!AV79+VÚ!AV79+AU79</f>
        <v>0</v>
      </c>
      <c r="AW79" s="125">
        <f>+'Inversión 1 financiada'!AW79+VÚ!AW79+AV79</f>
        <v>0</v>
      </c>
      <c r="AX79" s="125">
        <f>+'Inversión 1 financiada'!AX79+VÚ!AX79+AW79</f>
        <v>0</v>
      </c>
      <c r="AY79" s="125">
        <f>+'Inversión 1 financiada'!AY79+VÚ!AY79+AX79</f>
        <v>0</v>
      </c>
      <c r="AZ79" s="125">
        <f>+'Inversión 1 financiada'!AZ79+VÚ!AZ79+AY79</f>
        <v>0</v>
      </c>
      <c r="BA79" s="125">
        <f>+'Inversión 1 financiada'!BA79+VÚ!BA79+AZ79</f>
        <v>0</v>
      </c>
      <c r="BB79" s="125">
        <f>+'Inversión 1 financiada'!BB79+VÚ!BB79+BA79</f>
        <v>0</v>
      </c>
      <c r="BC79" s="125">
        <f>+'Inversión 1 financiada'!BC79+VÚ!BC79+BB79</f>
        <v>0</v>
      </c>
      <c r="BD79" s="125">
        <f>+'Inversión 1 financiada'!BD79+VÚ!BD79+BC79</f>
        <v>0</v>
      </c>
      <c r="BE79" s="125">
        <f>+'Inversión 1 financiada'!BE79+VÚ!BE79+BD79</f>
        <v>0</v>
      </c>
      <c r="BF79" s="125">
        <f>+'Inversión 1 financiada'!BF79+VÚ!BF79+BE79</f>
        <v>0</v>
      </c>
      <c r="BG79" s="125">
        <f>+'Inversión 1 financiada'!BG79+VÚ!BG79+BF79</f>
        <v>0</v>
      </c>
      <c r="BH79" s="125">
        <f>+'Inversión 1 financiada'!BH79+VÚ!BH79+BG79</f>
        <v>0</v>
      </c>
      <c r="BI79" s="125">
        <f>+'Inversión 1 financiada'!BI79+VÚ!BI79+BH79</f>
        <v>0</v>
      </c>
      <c r="BJ79" s="125">
        <f>+'Inversión 1 financiada'!BJ79+VÚ!BJ79+BI79</f>
        <v>0</v>
      </c>
      <c r="BK79" s="125">
        <f>+'Inversión 1 financiada'!BK79+VÚ!BK79+BJ79</f>
        <v>0</v>
      </c>
      <c r="BL79" s="125">
        <f>+'Inversión 1 financiada'!BL79+VÚ!BL79+BK79</f>
        <v>0</v>
      </c>
      <c r="BM79" s="125">
        <f>+'Inversión 1 financiada'!BM79+VÚ!BM79+BL79</f>
        <v>0</v>
      </c>
      <c r="BN79" s="125">
        <f>+'Inversión 1 financiada'!BN79+VÚ!BN79+BM79</f>
        <v>0</v>
      </c>
      <c r="BO79" s="125">
        <f>+'Inversión 1 financiada'!BO79+VÚ!BO79+BN79</f>
        <v>0</v>
      </c>
      <c r="BP79" s="125">
        <f>+'Inversión 1 financiada'!BP79+VÚ!BP79+BO79</f>
        <v>0</v>
      </c>
      <c r="BQ79" s="125">
        <f>+'Inversión 1 financiada'!BQ79+VÚ!BQ79+BP79</f>
        <v>0</v>
      </c>
      <c r="BR79" s="125">
        <f>+'Inversión 1 financiada'!BR79+VÚ!BR79+BQ79</f>
        <v>0</v>
      </c>
    </row>
    <row r="80" spans="2:70" x14ac:dyDescent="0.25">
      <c r="B80" s="59" t="s">
        <v>347</v>
      </c>
      <c r="C80" s="62" t="str">
        <f>+VLOOKUP(B80,'resumen UCAP'!$A$5:$O$329,2,0)</f>
        <v>LUMINARIA LED 60W. AUTONOMA</v>
      </c>
      <c r="D80" s="63">
        <f>+'Desmonte Infr. financiada'!D80</f>
        <v>60</v>
      </c>
      <c r="E80" s="63" t="str">
        <f>+VLOOKUP(B80,'resumen UCAP'!$A$5:$O$329,3,0)</f>
        <v>Un</v>
      </c>
      <c r="F80" s="64">
        <f>+VLOOKUP(B80,'resumen UCAP'!$A$5:$O$329,15,0)</f>
        <v>860000</v>
      </c>
      <c r="G80" s="61">
        <v>10</v>
      </c>
      <c r="H80" s="125">
        <f>+'Inversión 1 financiada'!H80+VÚ!H80</f>
        <v>0</v>
      </c>
      <c r="I80" s="125">
        <f>+'Inversión 1 financiada'!I80+VÚ!I80+H80</f>
        <v>0</v>
      </c>
      <c r="J80" s="125">
        <f>+'Inversión 1 financiada'!J80+VÚ!J80+I80</f>
        <v>0</v>
      </c>
      <c r="K80" s="125">
        <f>+'Inversión 1 financiada'!K80+VÚ!K80+J80</f>
        <v>0</v>
      </c>
      <c r="L80" s="125">
        <f>+'Inversión 1 financiada'!L80+VÚ!L80+K80</f>
        <v>0</v>
      </c>
      <c r="M80" s="125">
        <f>+'Inversión 1 financiada'!M80+VÚ!M80+L80</f>
        <v>0</v>
      </c>
      <c r="N80" s="125">
        <f>+'Inversión 1 financiada'!N80+VÚ!N80+M80</f>
        <v>0</v>
      </c>
      <c r="O80" s="125">
        <f>+'Inversión 1 financiada'!O80+VÚ!O80+N80</f>
        <v>0</v>
      </c>
      <c r="P80" s="125">
        <f>+'Inversión 1 financiada'!P80+VÚ!P80+O80</f>
        <v>0</v>
      </c>
      <c r="Q80" s="125">
        <f>+'Inversión 1 financiada'!Q80+VÚ!Q80+P80</f>
        <v>0</v>
      </c>
      <c r="R80" s="125">
        <f>+'Inversión 1 financiada'!R80+VÚ!R80+Q80</f>
        <v>0</v>
      </c>
      <c r="S80" s="125">
        <f>+'Inversión 1 financiada'!S80+VÚ!S80+R80</f>
        <v>0</v>
      </c>
      <c r="T80" s="125">
        <f>+'Inversión 1 financiada'!T80+VÚ!T80+S80</f>
        <v>0</v>
      </c>
      <c r="U80" s="125">
        <f>+'Inversión 1 financiada'!U80+VÚ!U80+T80</f>
        <v>0</v>
      </c>
      <c r="V80" s="125">
        <f>+'Inversión 1 financiada'!V80+VÚ!V80+U80</f>
        <v>0</v>
      </c>
      <c r="W80" s="125">
        <f>+'Inversión 1 financiada'!W80+VÚ!W80+V80</f>
        <v>0</v>
      </c>
      <c r="X80" s="125">
        <f>+'Inversión 1 financiada'!X80+VÚ!X80+W80</f>
        <v>0</v>
      </c>
      <c r="Y80" s="125">
        <f>+'Inversión 1 financiada'!Y80+VÚ!Y80+X80</f>
        <v>0</v>
      </c>
      <c r="Z80" s="125">
        <f>+'Inversión 1 financiada'!Z80+VÚ!Z80+Y80</f>
        <v>0</v>
      </c>
      <c r="AA80" s="125">
        <f>+'Inversión 1 financiada'!AA80+VÚ!AA80+Z80</f>
        <v>0</v>
      </c>
      <c r="AB80" s="125">
        <f>+'Inversión 1 financiada'!AB80+VÚ!AB80+AA80</f>
        <v>0</v>
      </c>
      <c r="AC80" s="125">
        <f>+'Inversión 1 financiada'!AC80+VÚ!AC80+AB80</f>
        <v>0</v>
      </c>
      <c r="AD80" s="125">
        <f>+'Inversión 1 financiada'!AD80+VÚ!AD80+AC80</f>
        <v>0</v>
      </c>
      <c r="AE80" s="125">
        <f>+'Inversión 1 financiada'!AE80+VÚ!AE80+AD80</f>
        <v>0</v>
      </c>
      <c r="AF80" s="125">
        <f>+'Inversión 1 financiada'!AF80+VÚ!AF80+AE80</f>
        <v>0</v>
      </c>
      <c r="AG80" s="125">
        <f>+'Inversión 1 financiada'!AG80+VÚ!AG80+AF80</f>
        <v>0</v>
      </c>
      <c r="AH80" s="125">
        <f>+'Inversión 1 financiada'!AH80+VÚ!AH80+AG80</f>
        <v>0</v>
      </c>
      <c r="AI80" s="125">
        <f>+'Inversión 1 financiada'!AI80+VÚ!AI80+AH80</f>
        <v>0</v>
      </c>
      <c r="AJ80" s="125">
        <f>+'Inversión 1 financiada'!AJ80+VÚ!AJ80+AI80</f>
        <v>0</v>
      </c>
      <c r="AK80" s="125">
        <f>+'Inversión 1 financiada'!AK80+VÚ!AK80+AJ80</f>
        <v>0</v>
      </c>
      <c r="AL80" s="125">
        <f>+'Inversión 1 financiada'!AL80+VÚ!AL80+AK80</f>
        <v>0</v>
      </c>
      <c r="AM80" s="125">
        <f>+'Inversión 1 financiada'!AM80+VÚ!AM80+AL80</f>
        <v>0</v>
      </c>
      <c r="AN80" s="125">
        <f>+'Inversión 1 financiada'!AN80+VÚ!AN80+AM80</f>
        <v>0</v>
      </c>
      <c r="AO80" s="125">
        <f>+'Inversión 1 financiada'!AO80+VÚ!AO80+AN80</f>
        <v>0</v>
      </c>
      <c r="AP80" s="125">
        <f>+'Inversión 1 financiada'!AP80+VÚ!AP80+AO80</f>
        <v>0</v>
      </c>
      <c r="AQ80" s="125">
        <f>+'Inversión 1 financiada'!AQ80+VÚ!AQ80+AP80</f>
        <v>0</v>
      </c>
      <c r="AR80" s="125">
        <f>+'Inversión 1 financiada'!AR80+VÚ!AR80+AQ80</f>
        <v>0</v>
      </c>
      <c r="AS80" s="125">
        <f>+'Inversión 1 financiada'!AS80+VÚ!AS80+AR80</f>
        <v>0</v>
      </c>
      <c r="AT80" s="125">
        <f>+'Inversión 1 financiada'!AT80+VÚ!AT80+AS80</f>
        <v>0</v>
      </c>
      <c r="AU80" s="125">
        <f>+'Inversión 1 financiada'!AU80+VÚ!AU80+AT80</f>
        <v>0</v>
      </c>
      <c r="AV80" s="125">
        <f>+'Inversión 1 financiada'!AV80+VÚ!AV80+AU80</f>
        <v>0</v>
      </c>
      <c r="AW80" s="125">
        <f>+'Inversión 1 financiada'!AW80+VÚ!AW80+AV80</f>
        <v>0</v>
      </c>
      <c r="AX80" s="125">
        <f>+'Inversión 1 financiada'!AX80+VÚ!AX80+AW80</f>
        <v>0</v>
      </c>
      <c r="AY80" s="125">
        <f>+'Inversión 1 financiada'!AY80+VÚ!AY80+AX80</f>
        <v>0</v>
      </c>
      <c r="AZ80" s="125">
        <f>+'Inversión 1 financiada'!AZ80+VÚ!AZ80+AY80</f>
        <v>0</v>
      </c>
      <c r="BA80" s="125">
        <f>+'Inversión 1 financiada'!BA80+VÚ!BA80+AZ80</f>
        <v>0</v>
      </c>
      <c r="BB80" s="125">
        <f>+'Inversión 1 financiada'!BB80+VÚ!BB80+BA80</f>
        <v>0</v>
      </c>
      <c r="BC80" s="125">
        <f>+'Inversión 1 financiada'!BC80+VÚ!BC80+BB80</f>
        <v>0</v>
      </c>
      <c r="BD80" s="125">
        <f>+'Inversión 1 financiada'!BD80+VÚ!BD80+BC80</f>
        <v>0</v>
      </c>
      <c r="BE80" s="125">
        <f>+'Inversión 1 financiada'!BE80+VÚ!BE80+BD80</f>
        <v>0</v>
      </c>
      <c r="BF80" s="125">
        <f>+'Inversión 1 financiada'!BF80+VÚ!BF80+BE80</f>
        <v>0</v>
      </c>
      <c r="BG80" s="125">
        <f>+'Inversión 1 financiada'!BG80+VÚ!BG80+BF80</f>
        <v>0</v>
      </c>
      <c r="BH80" s="125">
        <f>+'Inversión 1 financiada'!BH80+VÚ!BH80+BG80</f>
        <v>0</v>
      </c>
      <c r="BI80" s="125">
        <f>+'Inversión 1 financiada'!BI80+VÚ!BI80+BH80</f>
        <v>0</v>
      </c>
      <c r="BJ80" s="125">
        <f>+'Inversión 1 financiada'!BJ80+VÚ!BJ80+BI80</f>
        <v>0</v>
      </c>
      <c r="BK80" s="125">
        <f>+'Inversión 1 financiada'!BK80+VÚ!BK80+BJ80</f>
        <v>0</v>
      </c>
      <c r="BL80" s="125">
        <f>+'Inversión 1 financiada'!BL80+VÚ!BL80+BK80</f>
        <v>0</v>
      </c>
      <c r="BM80" s="125">
        <f>+'Inversión 1 financiada'!BM80+VÚ!BM80+BL80</f>
        <v>0</v>
      </c>
      <c r="BN80" s="125">
        <f>+'Inversión 1 financiada'!BN80+VÚ!BN80+BM80</f>
        <v>0</v>
      </c>
      <c r="BO80" s="125">
        <f>+'Inversión 1 financiada'!BO80+VÚ!BO80+BN80</f>
        <v>0</v>
      </c>
      <c r="BP80" s="125">
        <f>+'Inversión 1 financiada'!BP80+VÚ!BP80+BO80</f>
        <v>0</v>
      </c>
      <c r="BQ80" s="125">
        <f>+'Inversión 1 financiada'!BQ80+VÚ!BQ80+BP80</f>
        <v>0</v>
      </c>
      <c r="BR80" s="125">
        <f>+'Inversión 1 financiada'!BR80+VÚ!BR80+BQ80</f>
        <v>0</v>
      </c>
    </row>
    <row r="81" spans="2:70" x14ac:dyDescent="0.25">
      <c r="B81" s="59" t="s">
        <v>348</v>
      </c>
      <c r="C81" s="62" t="str">
        <f>+VLOOKUP(B81,'resumen UCAP'!$A$5:$O$329,2,0)</f>
        <v>PROYECTOR LED RGB 200W NUEVA</v>
      </c>
      <c r="D81" s="63">
        <f>+'Desmonte Infr. financiada'!D81</f>
        <v>200</v>
      </c>
      <c r="E81" s="63" t="str">
        <f>+VLOOKUP(B81,'resumen UCAP'!$A$5:$O$329,3,0)</f>
        <v>Un</v>
      </c>
      <c r="F81" s="64">
        <f>+VLOOKUP(B81,'resumen UCAP'!$A$5:$O$329,15,0)</f>
        <v>1079900</v>
      </c>
      <c r="G81" s="61">
        <v>9</v>
      </c>
      <c r="H81" s="125">
        <f>+'Inversión 1 financiada'!H81+VÚ!H81</f>
        <v>0</v>
      </c>
      <c r="I81" s="125">
        <f>+'Inversión 1 financiada'!I81+VÚ!I81+H81</f>
        <v>0</v>
      </c>
      <c r="J81" s="125">
        <f>+'Inversión 1 financiada'!J81+VÚ!J81+I81</f>
        <v>0</v>
      </c>
      <c r="K81" s="125">
        <f>+'Inversión 1 financiada'!K81+VÚ!K81+J81</f>
        <v>0</v>
      </c>
      <c r="L81" s="125">
        <f>+'Inversión 1 financiada'!L81+VÚ!L81+K81</f>
        <v>0</v>
      </c>
      <c r="M81" s="125">
        <f>+'Inversión 1 financiada'!M81+VÚ!M81+L81</f>
        <v>0</v>
      </c>
      <c r="N81" s="125">
        <f>+'Inversión 1 financiada'!N81+VÚ!N81+M81</f>
        <v>0</v>
      </c>
      <c r="O81" s="125">
        <f>+'Inversión 1 financiada'!O81+VÚ!O81+N81</f>
        <v>0</v>
      </c>
      <c r="P81" s="125">
        <f>+'Inversión 1 financiada'!P81+VÚ!P81+O81</f>
        <v>0</v>
      </c>
      <c r="Q81" s="125">
        <f>+'Inversión 1 financiada'!Q81+VÚ!Q81+P81</f>
        <v>0</v>
      </c>
      <c r="R81" s="125">
        <f>+'Inversión 1 financiada'!R81+VÚ!R81+Q81</f>
        <v>0</v>
      </c>
      <c r="S81" s="125">
        <f>+'Inversión 1 financiada'!S81+VÚ!S81+R81</f>
        <v>0</v>
      </c>
      <c r="T81" s="125">
        <f>+'Inversión 1 financiada'!T81+VÚ!T81+S81</f>
        <v>0</v>
      </c>
      <c r="U81" s="125">
        <f>+'Inversión 1 financiada'!U81+VÚ!U81+T81</f>
        <v>0</v>
      </c>
      <c r="V81" s="125">
        <f>+'Inversión 1 financiada'!V81+VÚ!V81+U81</f>
        <v>0</v>
      </c>
      <c r="W81" s="125">
        <f>+'Inversión 1 financiada'!W81+VÚ!W81+V81</f>
        <v>0</v>
      </c>
      <c r="X81" s="125">
        <f>+'Inversión 1 financiada'!X81+VÚ!X81+W81</f>
        <v>0</v>
      </c>
      <c r="Y81" s="125">
        <f>+'Inversión 1 financiada'!Y81+VÚ!Y81+X81</f>
        <v>0</v>
      </c>
      <c r="Z81" s="125">
        <f>+'Inversión 1 financiada'!Z81+VÚ!Z81+Y81</f>
        <v>0</v>
      </c>
      <c r="AA81" s="125">
        <f>+'Inversión 1 financiada'!AA81+VÚ!AA81+Z81</f>
        <v>0</v>
      </c>
      <c r="AB81" s="125">
        <f>+'Inversión 1 financiada'!AB81+VÚ!AB81+AA81</f>
        <v>0</v>
      </c>
      <c r="AC81" s="125">
        <f>+'Inversión 1 financiada'!AC81+VÚ!AC81+AB81</f>
        <v>0</v>
      </c>
      <c r="AD81" s="125">
        <f>+'Inversión 1 financiada'!AD81+VÚ!AD81+AC81</f>
        <v>0</v>
      </c>
      <c r="AE81" s="125">
        <f>+'Inversión 1 financiada'!AE81+VÚ!AE81+AD81</f>
        <v>0</v>
      </c>
      <c r="AF81" s="125">
        <f>+'Inversión 1 financiada'!AF81+VÚ!AF81+AE81</f>
        <v>0</v>
      </c>
      <c r="AG81" s="125">
        <f>+'Inversión 1 financiada'!AG81+VÚ!AG81+AF81</f>
        <v>0</v>
      </c>
      <c r="AH81" s="125">
        <f>+'Inversión 1 financiada'!AH81+VÚ!AH81+AG81</f>
        <v>0</v>
      </c>
      <c r="AI81" s="125">
        <f>+'Inversión 1 financiada'!AI81+VÚ!AI81+AH81</f>
        <v>0</v>
      </c>
      <c r="AJ81" s="125">
        <f>+'Inversión 1 financiada'!AJ81+VÚ!AJ81+AI81</f>
        <v>0</v>
      </c>
      <c r="AK81" s="125">
        <f>+'Inversión 1 financiada'!AK81+VÚ!AK81+AJ81</f>
        <v>0</v>
      </c>
      <c r="AL81" s="125">
        <f>+'Inversión 1 financiada'!AL81+VÚ!AL81+AK81</f>
        <v>0</v>
      </c>
      <c r="AM81" s="125">
        <f>+'Inversión 1 financiada'!AM81+VÚ!AM81+AL81</f>
        <v>0</v>
      </c>
      <c r="AN81" s="125">
        <f>+'Inversión 1 financiada'!AN81+VÚ!AN81+AM81</f>
        <v>0</v>
      </c>
      <c r="AO81" s="125">
        <f>+'Inversión 1 financiada'!AO81+VÚ!AO81+AN81</f>
        <v>0</v>
      </c>
      <c r="AP81" s="125">
        <f>+'Inversión 1 financiada'!AP81+VÚ!AP81+AO81</f>
        <v>0</v>
      </c>
      <c r="AQ81" s="125">
        <f>+'Inversión 1 financiada'!AQ81+VÚ!AQ81+AP81</f>
        <v>0</v>
      </c>
      <c r="AR81" s="125">
        <f>+'Inversión 1 financiada'!AR81+VÚ!AR81+AQ81</f>
        <v>0</v>
      </c>
      <c r="AS81" s="125">
        <f>+'Inversión 1 financiada'!AS81+VÚ!AS81+AR81</f>
        <v>0</v>
      </c>
      <c r="AT81" s="125">
        <f>+'Inversión 1 financiada'!AT81+VÚ!AT81+AS81</f>
        <v>0</v>
      </c>
      <c r="AU81" s="125">
        <f>+'Inversión 1 financiada'!AU81+VÚ!AU81+AT81</f>
        <v>0</v>
      </c>
      <c r="AV81" s="125">
        <f>+'Inversión 1 financiada'!AV81+VÚ!AV81+AU81</f>
        <v>0</v>
      </c>
      <c r="AW81" s="125">
        <f>+'Inversión 1 financiada'!AW81+VÚ!AW81+AV81</f>
        <v>0</v>
      </c>
      <c r="AX81" s="125">
        <f>+'Inversión 1 financiada'!AX81+VÚ!AX81+AW81</f>
        <v>0</v>
      </c>
      <c r="AY81" s="125">
        <f>+'Inversión 1 financiada'!AY81+VÚ!AY81+AX81</f>
        <v>0</v>
      </c>
      <c r="AZ81" s="125">
        <f>+'Inversión 1 financiada'!AZ81+VÚ!AZ81+AY81</f>
        <v>0</v>
      </c>
      <c r="BA81" s="125">
        <f>+'Inversión 1 financiada'!BA81+VÚ!BA81+AZ81</f>
        <v>0</v>
      </c>
      <c r="BB81" s="125">
        <f>+'Inversión 1 financiada'!BB81+VÚ!BB81+BA81</f>
        <v>0</v>
      </c>
      <c r="BC81" s="125">
        <f>+'Inversión 1 financiada'!BC81+VÚ!BC81+BB81</f>
        <v>0</v>
      </c>
      <c r="BD81" s="125">
        <f>+'Inversión 1 financiada'!BD81+VÚ!BD81+BC81</f>
        <v>0</v>
      </c>
      <c r="BE81" s="125">
        <f>+'Inversión 1 financiada'!BE81+VÚ!BE81+BD81</f>
        <v>0</v>
      </c>
      <c r="BF81" s="125">
        <f>+'Inversión 1 financiada'!BF81+VÚ!BF81+BE81</f>
        <v>0</v>
      </c>
      <c r="BG81" s="125">
        <f>+'Inversión 1 financiada'!BG81+VÚ!BG81+BF81</f>
        <v>0</v>
      </c>
      <c r="BH81" s="125">
        <f>+'Inversión 1 financiada'!BH81+VÚ!BH81+BG81</f>
        <v>0</v>
      </c>
      <c r="BI81" s="125">
        <f>+'Inversión 1 financiada'!BI81+VÚ!BI81+BH81</f>
        <v>0</v>
      </c>
      <c r="BJ81" s="125">
        <f>+'Inversión 1 financiada'!BJ81+VÚ!BJ81+BI81</f>
        <v>0</v>
      </c>
      <c r="BK81" s="125">
        <f>+'Inversión 1 financiada'!BK81+VÚ!BK81+BJ81</f>
        <v>0</v>
      </c>
      <c r="BL81" s="125">
        <f>+'Inversión 1 financiada'!BL81+VÚ!BL81+BK81</f>
        <v>0</v>
      </c>
      <c r="BM81" s="125">
        <f>+'Inversión 1 financiada'!BM81+VÚ!BM81+BL81</f>
        <v>0</v>
      </c>
      <c r="BN81" s="125">
        <f>+'Inversión 1 financiada'!BN81+VÚ!BN81+BM81</f>
        <v>0</v>
      </c>
      <c r="BO81" s="125">
        <f>+'Inversión 1 financiada'!BO81+VÚ!BO81+BN81</f>
        <v>0</v>
      </c>
      <c r="BP81" s="125">
        <f>+'Inversión 1 financiada'!BP81+VÚ!BP81+BO81</f>
        <v>0</v>
      </c>
      <c r="BQ81" s="125">
        <f>+'Inversión 1 financiada'!BQ81+VÚ!BQ81+BP81</f>
        <v>0</v>
      </c>
      <c r="BR81" s="125">
        <f>+'Inversión 1 financiada'!BR81+VÚ!BR81+BQ81</f>
        <v>0</v>
      </c>
    </row>
    <row r="82" spans="2:70" x14ac:dyDescent="0.25">
      <c r="B82" s="59" t="s">
        <v>349</v>
      </c>
      <c r="C82" s="62" t="str">
        <f>+VLOOKUP(B82,'resumen UCAP'!$A$5:$O$329,2,0)</f>
        <v>PROYECTOR LED LED 50W NUEVA</v>
      </c>
      <c r="D82" s="63">
        <f>+'Desmonte Infr. financiada'!D82</f>
        <v>50</v>
      </c>
      <c r="E82" s="63" t="str">
        <f>+VLOOKUP(B82,'resumen UCAP'!$A$5:$O$329,3,0)</f>
        <v>Un</v>
      </c>
      <c r="F82" s="64">
        <f>+VLOOKUP(B82,'resumen UCAP'!$A$5:$O$329,15,0)</f>
        <v>598300</v>
      </c>
      <c r="G82" s="61">
        <v>2</v>
      </c>
      <c r="H82" s="125">
        <f>+'Inversión 1 financiada'!H82+VÚ!H82</f>
        <v>0</v>
      </c>
      <c r="I82" s="125">
        <f>+'Inversión 1 financiada'!I82+VÚ!I82+H82</f>
        <v>0</v>
      </c>
      <c r="J82" s="125">
        <f>+'Inversión 1 financiada'!J82+VÚ!J82+I82</f>
        <v>0</v>
      </c>
      <c r="K82" s="125">
        <f>+'Inversión 1 financiada'!K82+VÚ!K82+J82</f>
        <v>0</v>
      </c>
      <c r="L82" s="125">
        <f>+'Inversión 1 financiada'!L82+VÚ!L82+K82</f>
        <v>0</v>
      </c>
      <c r="M82" s="125">
        <f>+'Inversión 1 financiada'!M82+VÚ!M82+L82</f>
        <v>0</v>
      </c>
      <c r="N82" s="125">
        <f>+'Inversión 1 financiada'!N82+VÚ!N82+M82</f>
        <v>0</v>
      </c>
      <c r="O82" s="125">
        <f>+'Inversión 1 financiada'!O82+VÚ!O82+N82</f>
        <v>0</v>
      </c>
      <c r="P82" s="125">
        <f>+'Inversión 1 financiada'!P82+VÚ!P82+O82</f>
        <v>0</v>
      </c>
      <c r="Q82" s="125">
        <f>+'Inversión 1 financiada'!Q82+VÚ!Q82+P82</f>
        <v>0</v>
      </c>
      <c r="R82" s="125">
        <f>+'Inversión 1 financiada'!R82+VÚ!R82+Q82</f>
        <v>0</v>
      </c>
      <c r="S82" s="125">
        <f>+'Inversión 1 financiada'!S82+VÚ!S82+R82</f>
        <v>0</v>
      </c>
      <c r="T82" s="125">
        <f>+'Inversión 1 financiada'!T82+VÚ!T82+S82</f>
        <v>0</v>
      </c>
      <c r="U82" s="125">
        <f>+'Inversión 1 financiada'!U82+VÚ!U82+T82</f>
        <v>0</v>
      </c>
      <c r="V82" s="125">
        <f>+'Inversión 1 financiada'!V82+VÚ!V82+U82</f>
        <v>0</v>
      </c>
      <c r="W82" s="125">
        <f>+'Inversión 1 financiada'!W82+VÚ!W82+V82</f>
        <v>0</v>
      </c>
      <c r="X82" s="125">
        <f>+'Inversión 1 financiada'!X82+VÚ!X82+W82</f>
        <v>0</v>
      </c>
      <c r="Y82" s="125">
        <f>+'Inversión 1 financiada'!Y82+VÚ!Y82+X82</f>
        <v>0</v>
      </c>
      <c r="Z82" s="125">
        <f>+'Inversión 1 financiada'!Z82+VÚ!Z82+Y82</f>
        <v>0</v>
      </c>
      <c r="AA82" s="125">
        <f>+'Inversión 1 financiada'!AA82+VÚ!AA82+Z82</f>
        <v>0</v>
      </c>
      <c r="AB82" s="125">
        <f>+'Inversión 1 financiada'!AB82+VÚ!AB82+AA82</f>
        <v>0</v>
      </c>
      <c r="AC82" s="125">
        <f>+'Inversión 1 financiada'!AC82+VÚ!AC82+AB82</f>
        <v>0</v>
      </c>
      <c r="AD82" s="125">
        <f>+'Inversión 1 financiada'!AD82+VÚ!AD82+AC82</f>
        <v>0</v>
      </c>
      <c r="AE82" s="125">
        <f>+'Inversión 1 financiada'!AE82+VÚ!AE82+AD82</f>
        <v>0</v>
      </c>
      <c r="AF82" s="125">
        <f>+'Inversión 1 financiada'!AF82+VÚ!AF82+AE82</f>
        <v>0</v>
      </c>
      <c r="AG82" s="125">
        <f>+'Inversión 1 financiada'!AG82+VÚ!AG82+AF82</f>
        <v>0</v>
      </c>
      <c r="AH82" s="125">
        <f>+'Inversión 1 financiada'!AH82+VÚ!AH82+AG82</f>
        <v>0</v>
      </c>
      <c r="AI82" s="125">
        <f>+'Inversión 1 financiada'!AI82+VÚ!AI82+AH82</f>
        <v>0</v>
      </c>
      <c r="AJ82" s="125">
        <f>+'Inversión 1 financiada'!AJ82+VÚ!AJ82+AI82</f>
        <v>0</v>
      </c>
      <c r="AK82" s="125">
        <f>+'Inversión 1 financiada'!AK82+VÚ!AK82+AJ82</f>
        <v>0</v>
      </c>
      <c r="AL82" s="125">
        <f>+'Inversión 1 financiada'!AL82+VÚ!AL82+AK82</f>
        <v>0</v>
      </c>
      <c r="AM82" s="125">
        <f>+'Inversión 1 financiada'!AM82+VÚ!AM82+AL82</f>
        <v>0</v>
      </c>
      <c r="AN82" s="125">
        <f>+'Inversión 1 financiada'!AN82+VÚ!AN82+AM82</f>
        <v>0</v>
      </c>
      <c r="AO82" s="125">
        <f>+'Inversión 1 financiada'!AO82+VÚ!AO82+AN82</f>
        <v>0</v>
      </c>
      <c r="AP82" s="125">
        <f>+'Inversión 1 financiada'!AP82+VÚ!AP82+AO82</f>
        <v>0</v>
      </c>
      <c r="AQ82" s="125">
        <f>+'Inversión 1 financiada'!AQ82+VÚ!AQ82+AP82</f>
        <v>0</v>
      </c>
      <c r="AR82" s="125">
        <f>+'Inversión 1 financiada'!AR82+VÚ!AR82+AQ82</f>
        <v>0</v>
      </c>
      <c r="AS82" s="125">
        <f>+'Inversión 1 financiada'!AS82+VÚ!AS82+AR82</f>
        <v>0</v>
      </c>
      <c r="AT82" s="125">
        <f>+'Inversión 1 financiada'!AT82+VÚ!AT82+AS82</f>
        <v>0</v>
      </c>
      <c r="AU82" s="125">
        <f>+'Inversión 1 financiada'!AU82+VÚ!AU82+AT82</f>
        <v>0</v>
      </c>
      <c r="AV82" s="125">
        <f>+'Inversión 1 financiada'!AV82+VÚ!AV82+AU82</f>
        <v>0</v>
      </c>
      <c r="AW82" s="125">
        <f>+'Inversión 1 financiada'!AW82+VÚ!AW82+AV82</f>
        <v>0</v>
      </c>
      <c r="AX82" s="125">
        <f>+'Inversión 1 financiada'!AX82+VÚ!AX82+AW82</f>
        <v>0</v>
      </c>
      <c r="AY82" s="125">
        <f>+'Inversión 1 financiada'!AY82+VÚ!AY82+AX82</f>
        <v>0</v>
      </c>
      <c r="AZ82" s="125">
        <f>+'Inversión 1 financiada'!AZ82+VÚ!AZ82+AY82</f>
        <v>0</v>
      </c>
      <c r="BA82" s="125">
        <f>+'Inversión 1 financiada'!BA82+VÚ!BA82+AZ82</f>
        <v>0</v>
      </c>
      <c r="BB82" s="125">
        <f>+'Inversión 1 financiada'!BB82+VÚ!BB82+BA82</f>
        <v>0</v>
      </c>
      <c r="BC82" s="125">
        <f>+'Inversión 1 financiada'!BC82+VÚ!BC82+BB82</f>
        <v>0</v>
      </c>
      <c r="BD82" s="125">
        <f>+'Inversión 1 financiada'!BD82+VÚ!BD82+BC82</f>
        <v>0</v>
      </c>
      <c r="BE82" s="125">
        <f>+'Inversión 1 financiada'!BE82+VÚ!BE82+BD82</f>
        <v>0</v>
      </c>
      <c r="BF82" s="125">
        <f>+'Inversión 1 financiada'!BF82+VÚ!BF82+BE82</f>
        <v>0</v>
      </c>
      <c r="BG82" s="125">
        <f>+'Inversión 1 financiada'!BG82+VÚ!BG82+BF82</f>
        <v>0</v>
      </c>
      <c r="BH82" s="125">
        <f>+'Inversión 1 financiada'!BH82+VÚ!BH82+BG82</f>
        <v>0</v>
      </c>
      <c r="BI82" s="125">
        <f>+'Inversión 1 financiada'!BI82+VÚ!BI82+BH82</f>
        <v>0</v>
      </c>
      <c r="BJ82" s="125">
        <f>+'Inversión 1 financiada'!BJ82+VÚ!BJ82+BI82</f>
        <v>0</v>
      </c>
      <c r="BK82" s="125">
        <f>+'Inversión 1 financiada'!BK82+VÚ!BK82+BJ82</f>
        <v>0</v>
      </c>
      <c r="BL82" s="125">
        <f>+'Inversión 1 financiada'!BL82+VÚ!BL82+BK82</f>
        <v>0</v>
      </c>
      <c r="BM82" s="125">
        <f>+'Inversión 1 financiada'!BM82+VÚ!BM82+BL82</f>
        <v>0</v>
      </c>
      <c r="BN82" s="125">
        <f>+'Inversión 1 financiada'!BN82+VÚ!BN82+BM82</f>
        <v>0</v>
      </c>
      <c r="BO82" s="125">
        <f>+'Inversión 1 financiada'!BO82+VÚ!BO82+BN82</f>
        <v>0</v>
      </c>
      <c r="BP82" s="125">
        <f>+'Inversión 1 financiada'!BP82+VÚ!BP82+BO82</f>
        <v>0</v>
      </c>
      <c r="BQ82" s="125">
        <f>+'Inversión 1 financiada'!BQ82+VÚ!BQ82+BP82</f>
        <v>0</v>
      </c>
      <c r="BR82" s="125">
        <f>+'Inversión 1 financiada'!BR82+VÚ!BR82+BQ82</f>
        <v>0</v>
      </c>
    </row>
    <row r="83" spans="2:70" x14ac:dyDescent="0.25">
      <c r="B83" s="59" t="s">
        <v>509</v>
      </c>
      <c r="C83" s="62" t="str">
        <f>+VLOOKUP(B83,'resumen UCAP'!$A$5:$O$329,2,0)</f>
        <v>ETIQUETA LUMINARIA 250W</v>
      </c>
      <c r="D83" s="63">
        <f>+'Desmonte Infr. financiada'!D83</f>
        <v>279</v>
      </c>
      <c r="E83" s="63" t="str">
        <f>+VLOOKUP(B83,'resumen UCAP'!$A$5:$O$329,3,0)</f>
        <v>Un</v>
      </c>
      <c r="F83" s="64">
        <f>+VLOOKUP(B83,'resumen UCAP'!$A$5:$O$329,15,0)</f>
        <v>509142</v>
      </c>
      <c r="G83" s="61">
        <v>10</v>
      </c>
      <c r="H83" s="125">
        <f>+'Inversión 1 financiada'!H83+VÚ!H83</f>
        <v>0</v>
      </c>
      <c r="I83" s="125">
        <f>+'Inversión 1 financiada'!I83+VÚ!I83+H83</f>
        <v>0</v>
      </c>
      <c r="J83" s="125">
        <f>+'Inversión 1 financiada'!J83+VÚ!J83+I83</f>
        <v>0</v>
      </c>
      <c r="K83" s="125">
        <f>+'Inversión 1 financiada'!K83+VÚ!K83+J83</f>
        <v>0</v>
      </c>
      <c r="L83" s="125">
        <f>+'Inversión 1 financiada'!L83+VÚ!L83+K83</f>
        <v>0</v>
      </c>
      <c r="M83" s="125">
        <f>+'Inversión 1 financiada'!M83+VÚ!M83+L83</f>
        <v>0</v>
      </c>
      <c r="N83" s="125">
        <f>+'Inversión 1 financiada'!N83+VÚ!N83+M83</f>
        <v>0</v>
      </c>
      <c r="O83" s="125">
        <f>+'Inversión 1 financiada'!O83+VÚ!O83+N83</f>
        <v>0</v>
      </c>
      <c r="P83" s="125">
        <f>+'Inversión 1 financiada'!P83+VÚ!P83+O83</f>
        <v>0</v>
      </c>
      <c r="Q83" s="125">
        <f>+'Inversión 1 financiada'!Q83+VÚ!Q83+P83</f>
        <v>0</v>
      </c>
      <c r="R83" s="125">
        <f>+'Inversión 1 financiada'!R83+VÚ!R83+Q83</f>
        <v>0</v>
      </c>
      <c r="S83" s="125">
        <f>+'Inversión 1 financiada'!S83+VÚ!S83+R83</f>
        <v>0</v>
      </c>
      <c r="T83" s="125">
        <f>+'Inversión 1 financiada'!T83+VÚ!T83+S83</f>
        <v>0</v>
      </c>
      <c r="U83" s="125">
        <f>+'Inversión 1 financiada'!U83+VÚ!U83+T83</f>
        <v>0</v>
      </c>
      <c r="V83" s="125">
        <f>+'Inversión 1 financiada'!V83+VÚ!V83+U83</f>
        <v>0</v>
      </c>
      <c r="W83" s="125">
        <f>+'Inversión 1 financiada'!W83+VÚ!W83+V83</f>
        <v>0</v>
      </c>
      <c r="X83" s="125">
        <f>+'Inversión 1 financiada'!X83+VÚ!X83+W83</f>
        <v>0</v>
      </c>
      <c r="Y83" s="125">
        <f>+'Inversión 1 financiada'!Y83+VÚ!Y83+X83</f>
        <v>0</v>
      </c>
      <c r="Z83" s="125">
        <f>+'Inversión 1 financiada'!Z83+VÚ!Z83+Y83</f>
        <v>0</v>
      </c>
      <c r="AA83" s="125">
        <f>+'Inversión 1 financiada'!AA83+VÚ!AA83+Z83</f>
        <v>0</v>
      </c>
      <c r="AB83" s="125">
        <f>+'Inversión 1 financiada'!AB83+VÚ!AB83+AA83</f>
        <v>0</v>
      </c>
      <c r="AC83" s="125">
        <f>+'Inversión 1 financiada'!AC83+VÚ!AC83+AB83</f>
        <v>0</v>
      </c>
      <c r="AD83" s="125">
        <f>+'Inversión 1 financiada'!AD83+VÚ!AD83+AC83</f>
        <v>0</v>
      </c>
      <c r="AE83" s="125">
        <f>+'Inversión 1 financiada'!AE83+VÚ!AE83+AD83</f>
        <v>0</v>
      </c>
      <c r="AF83" s="125">
        <f>+'Inversión 1 financiada'!AF83+VÚ!AF83+AE83</f>
        <v>0</v>
      </c>
      <c r="AG83" s="125">
        <f>+'Inversión 1 financiada'!AG83+VÚ!AG83+AF83</f>
        <v>0</v>
      </c>
      <c r="AH83" s="125">
        <f>+'Inversión 1 financiada'!AH83+VÚ!AH83+AG83</f>
        <v>0</v>
      </c>
      <c r="AI83" s="125">
        <f>+'Inversión 1 financiada'!AI83+VÚ!AI83+AH83</f>
        <v>0</v>
      </c>
      <c r="AJ83" s="125">
        <f>+'Inversión 1 financiada'!AJ83+VÚ!AJ83+AI83</f>
        <v>0</v>
      </c>
      <c r="AK83" s="125">
        <f>+'Inversión 1 financiada'!AK83+VÚ!AK83+AJ83</f>
        <v>0</v>
      </c>
      <c r="AL83" s="125">
        <f>+'Inversión 1 financiada'!AL83+VÚ!AL83+AK83</f>
        <v>0</v>
      </c>
      <c r="AM83" s="125">
        <f>+'Inversión 1 financiada'!AM83+VÚ!AM83+AL83</f>
        <v>0</v>
      </c>
      <c r="AN83" s="125">
        <f>+'Inversión 1 financiada'!AN83+VÚ!AN83+AM83</f>
        <v>0</v>
      </c>
      <c r="AO83" s="125">
        <f>+'Inversión 1 financiada'!AO83+VÚ!AO83+AN83</f>
        <v>0</v>
      </c>
      <c r="AP83" s="125">
        <f>+'Inversión 1 financiada'!AP83+VÚ!AP83+AO83</f>
        <v>0</v>
      </c>
      <c r="AQ83" s="125">
        <f>+'Inversión 1 financiada'!AQ83+VÚ!AQ83+AP83</f>
        <v>0</v>
      </c>
      <c r="AR83" s="125">
        <f>+'Inversión 1 financiada'!AR83+VÚ!AR83+AQ83</f>
        <v>0</v>
      </c>
      <c r="AS83" s="125">
        <f>+'Inversión 1 financiada'!AS83+VÚ!AS83+AR83</f>
        <v>0</v>
      </c>
      <c r="AT83" s="125">
        <f>+'Inversión 1 financiada'!AT83+VÚ!AT83+AS83</f>
        <v>0</v>
      </c>
      <c r="AU83" s="125">
        <f>+'Inversión 1 financiada'!AU83+VÚ!AU83+AT83</f>
        <v>0</v>
      </c>
      <c r="AV83" s="125">
        <f>+'Inversión 1 financiada'!AV83+VÚ!AV83+AU83</f>
        <v>0</v>
      </c>
      <c r="AW83" s="125">
        <f>+'Inversión 1 financiada'!AW83+VÚ!AW83+AV83</f>
        <v>0</v>
      </c>
      <c r="AX83" s="125">
        <f>+'Inversión 1 financiada'!AX83+VÚ!AX83+AW83</f>
        <v>0</v>
      </c>
      <c r="AY83" s="125">
        <f>+'Inversión 1 financiada'!AY83+VÚ!AY83+AX83</f>
        <v>0</v>
      </c>
      <c r="AZ83" s="125">
        <f>+'Inversión 1 financiada'!AZ83+VÚ!AZ83+AY83</f>
        <v>0</v>
      </c>
      <c r="BA83" s="125">
        <f>+'Inversión 1 financiada'!BA83+VÚ!BA83+AZ83</f>
        <v>0</v>
      </c>
      <c r="BB83" s="125">
        <f>+'Inversión 1 financiada'!BB83+VÚ!BB83+BA83</f>
        <v>0</v>
      </c>
      <c r="BC83" s="125">
        <f>+'Inversión 1 financiada'!BC83+VÚ!BC83+BB83</f>
        <v>0</v>
      </c>
      <c r="BD83" s="125">
        <f>+'Inversión 1 financiada'!BD83+VÚ!BD83+BC83</f>
        <v>0</v>
      </c>
      <c r="BE83" s="125">
        <f>+'Inversión 1 financiada'!BE83+VÚ!BE83+BD83</f>
        <v>0</v>
      </c>
      <c r="BF83" s="125">
        <f>+'Inversión 1 financiada'!BF83+VÚ!BF83+BE83</f>
        <v>0</v>
      </c>
      <c r="BG83" s="125">
        <f>+'Inversión 1 financiada'!BG83+VÚ!BG83+BF83</f>
        <v>0</v>
      </c>
      <c r="BH83" s="125">
        <f>+'Inversión 1 financiada'!BH83+VÚ!BH83+BG83</f>
        <v>0</v>
      </c>
      <c r="BI83" s="125">
        <f>+'Inversión 1 financiada'!BI83+VÚ!BI83+BH83</f>
        <v>0</v>
      </c>
      <c r="BJ83" s="125">
        <f>+'Inversión 1 financiada'!BJ83+VÚ!BJ83+BI83</f>
        <v>0</v>
      </c>
      <c r="BK83" s="125">
        <f>+'Inversión 1 financiada'!BK83+VÚ!BK83+BJ83</f>
        <v>0</v>
      </c>
      <c r="BL83" s="125">
        <f>+'Inversión 1 financiada'!BL83+VÚ!BL83+BK83</f>
        <v>0</v>
      </c>
      <c r="BM83" s="125">
        <f>+'Inversión 1 financiada'!BM83+VÚ!BM83+BL83</f>
        <v>0</v>
      </c>
      <c r="BN83" s="125">
        <f>+'Inversión 1 financiada'!BN83+VÚ!BN83+BM83</f>
        <v>0</v>
      </c>
      <c r="BO83" s="125">
        <f>+'Inversión 1 financiada'!BO83+VÚ!BO83+BN83</f>
        <v>0</v>
      </c>
      <c r="BP83" s="125">
        <f>+'Inversión 1 financiada'!BP83+VÚ!BP83+BO83</f>
        <v>0</v>
      </c>
      <c r="BQ83" s="125">
        <f>+'Inversión 1 financiada'!BQ83+VÚ!BQ83+BP83</f>
        <v>0</v>
      </c>
      <c r="BR83" s="125">
        <f>+'Inversión 1 financiada'!BR83+VÚ!BR83+BQ83</f>
        <v>0</v>
      </c>
    </row>
    <row r="84" spans="2:70" x14ac:dyDescent="0.25">
      <c r="B84" s="59" t="s">
        <v>510</v>
      </c>
      <c r="C84" s="62" t="str">
        <f>+VLOOKUP(B84,'resumen UCAP'!$A$5:$O$329,2,0)</f>
        <v>PROYECTOR LED 50W NUEVO</v>
      </c>
      <c r="D84" s="63">
        <f>+'Desmonte Infr. financiada'!D84</f>
        <v>50</v>
      </c>
      <c r="E84" s="63" t="str">
        <f>+VLOOKUP(B84,'resumen UCAP'!$A$5:$O$329,3,0)</f>
        <v>Un</v>
      </c>
      <c r="F84" s="64">
        <f>+VLOOKUP(B84,'resumen UCAP'!$A$5:$O$329,15,0)</f>
        <v>134677</v>
      </c>
      <c r="G84" s="61">
        <v>3</v>
      </c>
      <c r="H84" s="125">
        <f>+'Inversión 1 financiada'!H84+VÚ!H84</f>
        <v>0</v>
      </c>
      <c r="I84" s="125">
        <f>+'Inversión 1 financiada'!I84+VÚ!I84+H84</f>
        <v>0</v>
      </c>
      <c r="J84" s="125">
        <f>+'Inversión 1 financiada'!J84+VÚ!J84+I84</f>
        <v>0</v>
      </c>
      <c r="K84" s="125">
        <f>+'Inversión 1 financiada'!K84+VÚ!K84+J84</f>
        <v>0</v>
      </c>
      <c r="L84" s="125">
        <f>+'Inversión 1 financiada'!L84+VÚ!L84+K84</f>
        <v>0</v>
      </c>
      <c r="M84" s="125">
        <f>+'Inversión 1 financiada'!M84+VÚ!M84+L84</f>
        <v>0</v>
      </c>
      <c r="N84" s="125">
        <f>+'Inversión 1 financiada'!N84+VÚ!N84+M84</f>
        <v>0</v>
      </c>
      <c r="O84" s="125">
        <f>+'Inversión 1 financiada'!O84+VÚ!O84+N84</f>
        <v>0</v>
      </c>
      <c r="P84" s="125">
        <f>+'Inversión 1 financiada'!P84+VÚ!P84+O84</f>
        <v>0</v>
      </c>
      <c r="Q84" s="125">
        <f>+'Inversión 1 financiada'!Q84+VÚ!Q84+P84</f>
        <v>0</v>
      </c>
      <c r="R84" s="125">
        <f>+'Inversión 1 financiada'!R84+VÚ!R84+Q84</f>
        <v>0</v>
      </c>
      <c r="S84" s="125">
        <f>+'Inversión 1 financiada'!S84+VÚ!S84+R84</f>
        <v>0</v>
      </c>
      <c r="T84" s="125">
        <f>+'Inversión 1 financiada'!T84+VÚ!T84+S84</f>
        <v>0</v>
      </c>
      <c r="U84" s="125">
        <f>+'Inversión 1 financiada'!U84+VÚ!U84+T84</f>
        <v>0</v>
      </c>
      <c r="V84" s="125">
        <f>+'Inversión 1 financiada'!V84+VÚ!V84+U84</f>
        <v>0</v>
      </c>
      <c r="W84" s="125">
        <f>+'Inversión 1 financiada'!W84+VÚ!W84+V84</f>
        <v>0</v>
      </c>
      <c r="X84" s="125">
        <f>+'Inversión 1 financiada'!X84+VÚ!X84+W84</f>
        <v>0</v>
      </c>
      <c r="Y84" s="125">
        <f>+'Inversión 1 financiada'!Y84+VÚ!Y84+X84</f>
        <v>0</v>
      </c>
      <c r="Z84" s="125">
        <f>+'Inversión 1 financiada'!Z84+VÚ!Z84+Y84</f>
        <v>0</v>
      </c>
      <c r="AA84" s="125">
        <f>+'Inversión 1 financiada'!AA84+VÚ!AA84+Z84</f>
        <v>0</v>
      </c>
      <c r="AB84" s="125">
        <f>+'Inversión 1 financiada'!AB84+VÚ!AB84+AA84</f>
        <v>0</v>
      </c>
      <c r="AC84" s="125">
        <f>+'Inversión 1 financiada'!AC84+VÚ!AC84+AB84</f>
        <v>0</v>
      </c>
      <c r="AD84" s="125">
        <f>+'Inversión 1 financiada'!AD84+VÚ!AD84+AC84</f>
        <v>0</v>
      </c>
      <c r="AE84" s="125">
        <f>+'Inversión 1 financiada'!AE84+VÚ!AE84+AD84</f>
        <v>0</v>
      </c>
      <c r="AF84" s="125">
        <f>+'Inversión 1 financiada'!AF84+VÚ!AF84+AE84</f>
        <v>0</v>
      </c>
      <c r="AG84" s="125">
        <f>+'Inversión 1 financiada'!AG84+VÚ!AG84+AF84</f>
        <v>0</v>
      </c>
      <c r="AH84" s="125">
        <f>+'Inversión 1 financiada'!AH84+VÚ!AH84+AG84</f>
        <v>0</v>
      </c>
      <c r="AI84" s="125">
        <f>+'Inversión 1 financiada'!AI84+VÚ!AI84+AH84</f>
        <v>0</v>
      </c>
      <c r="AJ84" s="125">
        <f>+'Inversión 1 financiada'!AJ84+VÚ!AJ84+AI84</f>
        <v>0</v>
      </c>
      <c r="AK84" s="125">
        <f>+'Inversión 1 financiada'!AK84+VÚ!AK84+AJ84</f>
        <v>0</v>
      </c>
      <c r="AL84" s="125">
        <f>+'Inversión 1 financiada'!AL84+VÚ!AL84+AK84</f>
        <v>0</v>
      </c>
      <c r="AM84" s="125">
        <f>+'Inversión 1 financiada'!AM84+VÚ!AM84+AL84</f>
        <v>0</v>
      </c>
      <c r="AN84" s="125">
        <f>+'Inversión 1 financiada'!AN84+VÚ!AN84+AM84</f>
        <v>0</v>
      </c>
      <c r="AO84" s="125">
        <f>+'Inversión 1 financiada'!AO84+VÚ!AO84+AN84</f>
        <v>0</v>
      </c>
      <c r="AP84" s="125">
        <f>+'Inversión 1 financiada'!AP84+VÚ!AP84+AO84</f>
        <v>0</v>
      </c>
      <c r="AQ84" s="125">
        <f>+'Inversión 1 financiada'!AQ84+VÚ!AQ84+AP84</f>
        <v>0</v>
      </c>
      <c r="AR84" s="125">
        <f>+'Inversión 1 financiada'!AR84+VÚ!AR84+AQ84</f>
        <v>0</v>
      </c>
      <c r="AS84" s="125">
        <f>+'Inversión 1 financiada'!AS84+VÚ!AS84+AR84</f>
        <v>0</v>
      </c>
      <c r="AT84" s="125">
        <f>+'Inversión 1 financiada'!AT84+VÚ!AT84+AS84</f>
        <v>0</v>
      </c>
      <c r="AU84" s="125">
        <f>+'Inversión 1 financiada'!AU84+VÚ!AU84+AT84</f>
        <v>0</v>
      </c>
      <c r="AV84" s="125">
        <f>+'Inversión 1 financiada'!AV84+VÚ!AV84+AU84</f>
        <v>0</v>
      </c>
      <c r="AW84" s="125">
        <f>+'Inversión 1 financiada'!AW84+VÚ!AW84+AV84</f>
        <v>0</v>
      </c>
      <c r="AX84" s="125">
        <f>+'Inversión 1 financiada'!AX84+VÚ!AX84+AW84</f>
        <v>0</v>
      </c>
      <c r="AY84" s="125">
        <f>+'Inversión 1 financiada'!AY84+VÚ!AY84+AX84</f>
        <v>0</v>
      </c>
      <c r="AZ84" s="125">
        <f>+'Inversión 1 financiada'!AZ84+VÚ!AZ84+AY84</f>
        <v>0</v>
      </c>
      <c r="BA84" s="125">
        <f>+'Inversión 1 financiada'!BA84+VÚ!BA84+AZ84</f>
        <v>0</v>
      </c>
      <c r="BB84" s="125">
        <f>+'Inversión 1 financiada'!BB84+VÚ!BB84+BA84</f>
        <v>0</v>
      </c>
      <c r="BC84" s="125">
        <f>+'Inversión 1 financiada'!BC84+VÚ!BC84+BB84</f>
        <v>0</v>
      </c>
      <c r="BD84" s="125">
        <f>+'Inversión 1 financiada'!BD84+VÚ!BD84+BC84</f>
        <v>0</v>
      </c>
      <c r="BE84" s="125">
        <f>+'Inversión 1 financiada'!BE84+VÚ!BE84+BD84</f>
        <v>0</v>
      </c>
      <c r="BF84" s="125">
        <f>+'Inversión 1 financiada'!BF84+VÚ!BF84+BE84</f>
        <v>0</v>
      </c>
      <c r="BG84" s="125">
        <f>+'Inversión 1 financiada'!BG84+VÚ!BG84+BF84</f>
        <v>0</v>
      </c>
      <c r="BH84" s="125">
        <f>+'Inversión 1 financiada'!BH84+VÚ!BH84+BG84</f>
        <v>0</v>
      </c>
      <c r="BI84" s="125">
        <f>+'Inversión 1 financiada'!BI84+VÚ!BI84+BH84</f>
        <v>0</v>
      </c>
      <c r="BJ84" s="125">
        <f>+'Inversión 1 financiada'!BJ84+VÚ!BJ84+BI84</f>
        <v>0</v>
      </c>
      <c r="BK84" s="125">
        <f>+'Inversión 1 financiada'!BK84+VÚ!BK84+BJ84</f>
        <v>0</v>
      </c>
      <c r="BL84" s="125">
        <f>+'Inversión 1 financiada'!BL84+VÚ!BL84+BK84</f>
        <v>0</v>
      </c>
      <c r="BM84" s="125">
        <f>+'Inversión 1 financiada'!BM84+VÚ!BM84+BL84</f>
        <v>0</v>
      </c>
      <c r="BN84" s="125">
        <f>+'Inversión 1 financiada'!BN84+VÚ!BN84+BM84</f>
        <v>0</v>
      </c>
      <c r="BO84" s="125">
        <f>+'Inversión 1 financiada'!BO84+VÚ!BO84+BN84</f>
        <v>0</v>
      </c>
      <c r="BP84" s="125">
        <f>+'Inversión 1 financiada'!BP84+VÚ!BP84+BO84</f>
        <v>0</v>
      </c>
      <c r="BQ84" s="125">
        <f>+'Inversión 1 financiada'!BQ84+VÚ!BQ84+BP84</f>
        <v>0</v>
      </c>
      <c r="BR84" s="125">
        <f>+'Inversión 1 financiada'!BR84+VÚ!BR84+BQ84</f>
        <v>0</v>
      </c>
    </row>
    <row r="85" spans="2:70" x14ac:dyDescent="0.25">
      <c r="B85" s="59" t="s">
        <v>511</v>
      </c>
      <c r="C85" s="62" t="str">
        <f>+VLOOKUP(B85,'resumen UCAP'!$A$5:$O$329,2,0)</f>
        <v>PROYECTOR MH 150W NUEVO</v>
      </c>
      <c r="D85" s="63">
        <f>+'Desmonte Infr. financiada'!D85</f>
        <v>169</v>
      </c>
      <c r="E85" s="63" t="str">
        <f>+VLOOKUP(B85,'resumen UCAP'!$A$5:$O$329,3,0)</f>
        <v>Un</v>
      </c>
      <c r="F85" s="64">
        <f>+VLOOKUP(B85,'resumen UCAP'!$A$5:$O$329,15,0)</f>
        <v>352663</v>
      </c>
      <c r="G85" s="124">
        <v>4</v>
      </c>
      <c r="H85" s="125">
        <f>+'Inversión 1 financiada'!H85+VÚ!H85</f>
        <v>0</v>
      </c>
      <c r="I85" s="125">
        <f>+'Inversión 1 financiada'!I85+VÚ!I85+H85</f>
        <v>0</v>
      </c>
      <c r="J85" s="125">
        <f>+'Inversión 1 financiada'!J85+VÚ!J85+I85</f>
        <v>0</v>
      </c>
      <c r="K85" s="125">
        <f>+'Inversión 1 financiada'!K85+VÚ!K85+J85</f>
        <v>0</v>
      </c>
      <c r="L85" s="125">
        <f>+'Inversión 1 financiada'!L85+VÚ!L85+K85</f>
        <v>0</v>
      </c>
      <c r="M85" s="125">
        <f>+'Inversión 1 financiada'!M85+VÚ!M85+L85</f>
        <v>0</v>
      </c>
      <c r="N85" s="125">
        <f>+'Inversión 1 financiada'!N85+VÚ!N85+M85</f>
        <v>0</v>
      </c>
      <c r="O85" s="125">
        <f>+'Inversión 1 financiada'!O85+VÚ!O85+N85</f>
        <v>0</v>
      </c>
      <c r="P85" s="125">
        <f>+'Inversión 1 financiada'!P85+VÚ!P85+O85</f>
        <v>0</v>
      </c>
      <c r="Q85" s="125">
        <f>+'Inversión 1 financiada'!Q85+VÚ!Q85+P85</f>
        <v>0</v>
      </c>
      <c r="R85" s="125">
        <f>+'Inversión 1 financiada'!R85+VÚ!R85+Q85</f>
        <v>0</v>
      </c>
      <c r="S85" s="125">
        <f>+'Inversión 1 financiada'!S85+VÚ!S85+R85</f>
        <v>0</v>
      </c>
      <c r="T85" s="125">
        <f>+'Inversión 1 financiada'!T85+VÚ!T85+S85</f>
        <v>0</v>
      </c>
      <c r="U85" s="125">
        <f>+'Inversión 1 financiada'!U85+VÚ!U85+T85</f>
        <v>0</v>
      </c>
      <c r="V85" s="125">
        <f>+'Inversión 1 financiada'!V85+VÚ!V85+U85</f>
        <v>0</v>
      </c>
      <c r="W85" s="125">
        <f>+'Inversión 1 financiada'!W85+VÚ!W85+V85</f>
        <v>0</v>
      </c>
      <c r="X85" s="125">
        <f>+'Inversión 1 financiada'!X85+VÚ!X85+W85</f>
        <v>0</v>
      </c>
      <c r="Y85" s="125">
        <f>+'Inversión 1 financiada'!Y85+VÚ!Y85+X85</f>
        <v>0</v>
      </c>
      <c r="Z85" s="125">
        <f>+'Inversión 1 financiada'!Z85+VÚ!Z85+Y85</f>
        <v>0</v>
      </c>
      <c r="AA85" s="125">
        <f>+'Inversión 1 financiada'!AA85+VÚ!AA85+Z85</f>
        <v>0</v>
      </c>
      <c r="AB85" s="125">
        <f>+'Inversión 1 financiada'!AB85+VÚ!AB85+AA85</f>
        <v>0</v>
      </c>
      <c r="AC85" s="125">
        <f>+'Inversión 1 financiada'!AC85+VÚ!AC85+AB85</f>
        <v>0</v>
      </c>
      <c r="AD85" s="125">
        <f>+'Inversión 1 financiada'!AD85+VÚ!AD85+AC85</f>
        <v>0</v>
      </c>
      <c r="AE85" s="125">
        <f>+'Inversión 1 financiada'!AE85+VÚ!AE85+AD85</f>
        <v>0</v>
      </c>
      <c r="AF85" s="125">
        <f>+'Inversión 1 financiada'!AF85+VÚ!AF85+AE85</f>
        <v>0</v>
      </c>
      <c r="AG85" s="125">
        <f>+'Inversión 1 financiada'!AG85+VÚ!AG85+AF85</f>
        <v>0</v>
      </c>
      <c r="AH85" s="125">
        <f>+'Inversión 1 financiada'!AH85+VÚ!AH85+AG85</f>
        <v>0</v>
      </c>
      <c r="AI85" s="125">
        <f>+'Inversión 1 financiada'!AI85+VÚ!AI85+AH85</f>
        <v>0</v>
      </c>
      <c r="AJ85" s="125">
        <f>+'Inversión 1 financiada'!AJ85+VÚ!AJ85+AI85</f>
        <v>0</v>
      </c>
      <c r="AK85" s="125">
        <f>+'Inversión 1 financiada'!AK85+VÚ!AK85+AJ85</f>
        <v>0</v>
      </c>
      <c r="AL85" s="125">
        <f>+'Inversión 1 financiada'!AL85+VÚ!AL85+AK85</f>
        <v>0</v>
      </c>
      <c r="AM85" s="125">
        <f>+'Inversión 1 financiada'!AM85+VÚ!AM85+AL85</f>
        <v>0</v>
      </c>
      <c r="AN85" s="125">
        <f>+'Inversión 1 financiada'!AN85+VÚ!AN85+AM85</f>
        <v>0</v>
      </c>
      <c r="AO85" s="125">
        <f>+'Inversión 1 financiada'!AO85+VÚ!AO85+AN85</f>
        <v>0</v>
      </c>
      <c r="AP85" s="125">
        <f>+'Inversión 1 financiada'!AP85+VÚ!AP85+AO85</f>
        <v>0</v>
      </c>
      <c r="AQ85" s="125">
        <f>+'Inversión 1 financiada'!AQ85+VÚ!AQ85+AP85</f>
        <v>0</v>
      </c>
      <c r="AR85" s="125">
        <f>+'Inversión 1 financiada'!AR85+VÚ!AR85+AQ85</f>
        <v>0</v>
      </c>
      <c r="AS85" s="125">
        <f>+'Inversión 1 financiada'!AS85+VÚ!AS85+AR85</f>
        <v>0</v>
      </c>
      <c r="AT85" s="125">
        <f>+'Inversión 1 financiada'!AT85+VÚ!AT85+AS85</f>
        <v>0</v>
      </c>
      <c r="AU85" s="125">
        <f>+'Inversión 1 financiada'!AU85+VÚ!AU85+AT85</f>
        <v>0</v>
      </c>
      <c r="AV85" s="125">
        <f>+'Inversión 1 financiada'!AV85+VÚ!AV85+AU85</f>
        <v>0</v>
      </c>
      <c r="AW85" s="125">
        <f>+'Inversión 1 financiada'!AW85+VÚ!AW85+AV85</f>
        <v>0</v>
      </c>
      <c r="AX85" s="125">
        <f>+'Inversión 1 financiada'!AX85+VÚ!AX85+AW85</f>
        <v>0</v>
      </c>
      <c r="AY85" s="125">
        <f>+'Inversión 1 financiada'!AY85+VÚ!AY85+AX85</f>
        <v>0</v>
      </c>
      <c r="AZ85" s="125">
        <f>+'Inversión 1 financiada'!AZ85+VÚ!AZ85+AY85</f>
        <v>0</v>
      </c>
      <c r="BA85" s="125">
        <f>+'Inversión 1 financiada'!BA85+VÚ!BA85+AZ85</f>
        <v>0</v>
      </c>
      <c r="BB85" s="125">
        <f>+'Inversión 1 financiada'!BB85+VÚ!BB85+BA85</f>
        <v>0</v>
      </c>
      <c r="BC85" s="125">
        <f>+'Inversión 1 financiada'!BC85+VÚ!BC85+BB85</f>
        <v>0</v>
      </c>
      <c r="BD85" s="125">
        <f>+'Inversión 1 financiada'!BD85+VÚ!BD85+BC85</f>
        <v>0</v>
      </c>
      <c r="BE85" s="125">
        <f>+'Inversión 1 financiada'!BE85+VÚ!BE85+BD85</f>
        <v>0</v>
      </c>
      <c r="BF85" s="125">
        <f>+'Inversión 1 financiada'!BF85+VÚ!BF85+BE85</f>
        <v>0</v>
      </c>
      <c r="BG85" s="125">
        <f>+'Inversión 1 financiada'!BG85+VÚ!BG85+BF85</f>
        <v>0</v>
      </c>
      <c r="BH85" s="125">
        <f>+'Inversión 1 financiada'!BH85+VÚ!BH85+BG85</f>
        <v>0</v>
      </c>
      <c r="BI85" s="125">
        <f>+'Inversión 1 financiada'!BI85+VÚ!BI85+BH85</f>
        <v>0</v>
      </c>
      <c r="BJ85" s="125">
        <f>+'Inversión 1 financiada'!BJ85+VÚ!BJ85+BI85</f>
        <v>0</v>
      </c>
      <c r="BK85" s="125">
        <f>+'Inversión 1 financiada'!BK85+VÚ!BK85+BJ85</f>
        <v>0</v>
      </c>
      <c r="BL85" s="125">
        <f>+'Inversión 1 financiada'!BL85+VÚ!BL85+BK85</f>
        <v>0</v>
      </c>
      <c r="BM85" s="125">
        <f>+'Inversión 1 financiada'!BM85+VÚ!BM85+BL85</f>
        <v>0</v>
      </c>
      <c r="BN85" s="125">
        <f>+'Inversión 1 financiada'!BN85+VÚ!BN85+BM85</f>
        <v>0</v>
      </c>
      <c r="BO85" s="125">
        <f>+'Inversión 1 financiada'!BO85+VÚ!BO85+BN85</f>
        <v>0</v>
      </c>
      <c r="BP85" s="125">
        <f>+'Inversión 1 financiada'!BP85+VÚ!BP85+BO85</f>
        <v>0</v>
      </c>
      <c r="BQ85" s="125">
        <f>+'Inversión 1 financiada'!BQ85+VÚ!BQ85+BP85</f>
        <v>0</v>
      </c>
      <c r="BR85" s="125">
        <f>+'Inversión 1 financiada'!BR85+VÚ!BR85+BQ85</f>
        <v>0</v>
      </c>
    </row>
    <row r="86" spans="2:70" x14ac:dyDescent="0.25">
      <c r="B86" s="59" t="s">
        <v>512</v>
      </c>
      <c r="C86" s="62" t="str">
        <f>+VLOOKUP(B86,'resumen UCAP'!$A$5:$O$329,2,0)</f>
        <v>PROYECTOR MH 400W NUEVA</v>
      </c>
      <c r="D86" s="63">
        <f>+'Desmonte Infr. financiada'!D86</f>
        <v>440</v>
      </c>
      <c r="E86" s="63" t="str">
        <f>+VLOOKUP(B86,'resumen UCAP'!$A$5:$O$329,3,0)</f>
        <v>Un</v>
      </c>
      <c r="F86" s="64">
        <f>+VLOOKUP(B86,'resumen UCAP'!$A$5:$O$329,15,0)</f>
        <v>509142</v>
      </c>
      <c r="G86" s="124">
        <v>5</v>
      </c>
      <c r="H86" s="125">
        <f>+'Inversión 1 financiada'!H86+VÚ!H86</f>
        <v>0</v>
      </c>
      <c r="I86" s="125">
        <f>+'Inversión 1 financiada'!I86+VÚ!I86+H86</f>
        <v>0</v>
      </c>
      <c r="J86" s="125">
        <f>+'Inversión 1 financiada'!J86+VÚ!J86+I86</f>
        <v>0</v>
      </c>
      <c r="K86" s="125">
        <f>+'Inversión 1 financiada'!K86+VÚ!K86+J86</f>
        <v>0</v>
      </c>
      <c r="L86" s="125">
        <f>+'Inversión 1 financiada'!L86+VÚ!L86+K86</f>
        <v>0</v>
      </c>
      <c r="M86" s="125">
        <f>+'Inversión 1 financiada'!M86+VÚ!M86+L86</f>
        <v>0</v>
      </c>
      <c r="N86" s="125">
        <f>+'Inversión 1 financiada'!N86+VÚ!N86+M86</f>
        <v>0</v>
      </c>
      <c r="O86" s="125">
        <f>+'Inversión 1 financiada'!O86+VÚ!O86+N86</f>
        <v>0</v>
      </c>
      <c r="P86" s="125">
        <f>+'Inversión 1 financiada'!P86+VÚ!P86+O86</f>
        <v>0</v>
      </c>
      <c r="Q86" s="125">
        <f>+'Inversión 1 financiada'!Q86+VÚ!Q86+P86</f>
        <v>0</v>
      </c>
      <c r="R86" s="125">
        <f>+'Inversión 1 financiada'!R86+VÚ!R86+Q86</f>
        <v>0</v>
      </c>
      <c r="S86" s="125">
        <f>+'Inversión 1 financiada'!S86+VÚ!S86+R86</f>
        <v>0</v>
      </c>
      <c r="T86" s="125">
        <f>+'Inversión 1 financiada'!T86+VÚ!T86+S86</f>
        <v>0</v>
      </c>
      <c r="U86" s="125">
        <f>+'Inversión 1 financiada'!U86+VÚ!U86+T86</f>
        <v>0</v>
      </c>
      <c r="V86" s="125">
        <f>+'Inversión 1 financiada'!V86+VÚ!V86+U86</f>
        <v>0</v>
      </c>
      <c r="W86" s="125">
        <f>+'Inversión 1 financiada'!W86+VÚ!W86+V86</f>
        <v>0</v>
      </c>
      <c r="X86" s="125">
        <f>+'Inversión 1 financiada'!X86+VÚ!X86+W86</f>
        <v>0</v>
      </c>
      <c r="Y86" s="125">
        <f>+'Inversión 1 financiada'!Y86+VÚ!Y86+X86</f>
        <v>0</v>
      </c>
      <c r="Z86" s="125">
        <f>+'Inversión 1 financiada'!Z86+VÚ!Z86+Y86</f>
        <v>0</v>
      </c>
      <c r="AA86" s="125">
        <f>+'Inversión 1 financiada'!AA86+VÚ!AA86+Z86</f>
        <v>0</v>
      </c>
      <c r="AB86" s="125">
        <f>+'Inversión 1 financiada'!AB86+VÚ!AB86+AA86</f>
        <v>0</v>
      </c>
      <c r="AC86" s="125">
        <f>+'Inversión 1 financiada'!AC86+VÚ!AC86+AB86</f>
        <v>0</v>
      </c>
      <c r="AD86" s="125">
        <f>+'Inversión 1 financiada'!AD86+VÚ!AD86+AC86</f>
        <v>0</v>
      </c>
      <c r="AE86" s="125">
        <f>+'Inversión 1 financiada'!AE86+VÚ!AE86+AD86</f>
        <v>0</v>
      </c>
      <c r="AF86" s="125">
        <f>+'Inversión 1 financiada'!AF86+VÚ!AF86+AE86</f>
        <v>0</v>
      </c>
      <c r="AG86" s="125">
        <f>+'Inversión 1 financiada'!AG86+VÚ!AG86+AF86</f>
        <v>0</v>
      </c>
      <c r="AH86" s="125">
        <f>+'Inversión 1 financiada'!AH86+VÚ!AH86+AG86</f>
        <v>0</v>
      </c>
      <c r="AI86" s="125">
        <f>+'Inversión 1 financiada'!AI86+VÚ!AI86+AH86</f>
        <v>0</v>
      </c>
      <c r="AJ86" s="125">
        <f>+'Inversión 1 financiada'!AJ86+VÚ!AJ86+AI86</f>
        <v>0</v>
      </c>
      <c r="AK86" s="125">
        <f>+'Inversión 1 financiada'!AK86+VÚ!AK86+AJ86</f>
        <v>0</v>
      </c>
      <c r="AL86" s="125">
        <f>+'Inversión 1 financiada'!AL86+VÚ!AL86+AK86</f>
        <v>0</v>
      </c>
      <c r="AM86" s="125">
        <f>+'Inversión 1 financiada'!AM86+VÚ!AM86+AL86</f>
        <v>0</v>
      </c>
      <c r="AN86" s="125">
        <f>+'Inversión 1 financiada'!AN86+VÚ!AN86+AM86</f>
        <v>0</v>
      </c>
      <c r="AO86" s="125">
        <f>+'Inversión 1 financiada'!AO86+VÚ!AO86+AN86</f>
        <v>0</v>
      </c>
      <c r="AP86" s="125">
        <f>+'Inversión 1 financiada'!AP86+VÚ!AP86+AO86</f>
        <v>0</v>
      </c>
      <c r="AQ86" s="125">
        <f>+'Inversión 1 financiada'!AQ86+VÚ!AQ86+AP86</f>
        <v>0</v>
      </c>
      <c r="AR86" s="125">
        <f>+'Inversión 1 financiada'!AR86+VÚ!AR86+AQ86</f>
        <v>0</v>
      </c>
      <c r="AS86" s="125">
        <f>+'Inversión 1 financiada'!AS86+VÚ!AS86+AR86</f>
        <v>0</v>
      </c>
      <c r="AT86" s="125">
        <f>+'Inversión 1 financiada'!AT86+VÚ!AT86+AS86</f>
        <v>0</v>
      </c>
      <c r="AU86" s="125">
        <f>+'Inversión 1 financiada'!AU86+VÚ!AU86+AT86</f>
        <v>0</v>
      </c>
      <c r="AV86" s="125">
        <f>+'Inversión 1 financiada'!AV86+VÚ!AV86+AU86</f>
        <v>0</v>
      </c>
      <c r="AW86" s="125">
        <f>+'Inversión 1 financiada'!AW86+VÚ!AW86+AV86</f>
        <v>0</v>
      </c>
      <c r="AX86" s="125">
        <f>+'Inversión 1 financiada'!AX86+VÚ!AX86+AW86</f>
        <v>0</v>
      </c>
      <c r="AY86" s="125">
        <f>+'Inversión 1 financiada'!AY86+VÚ!AY86+AX86</f>
        <v>0</v>
      </c>
      <c r="AZ86" s="125">
        <f>+'Inversión 1 financiada'!AZ86+VÚ!AZ86+AY86</f>
        <v>0</v>
      </c>
      <c r="BA86" s="125">
        <f>+'Inversión 1 financiada'!BA86+VÚ!BA86+AZ86</f>
        <v>0</v>
      </c>
      <c r="BB86" s="125">
        <f>+'Inversión 1 financiada'!BB86+VÚ!BB86+BA86</f>
        <v>0</v>
      </c>
      <c r="BC86" s="125">
        <f>+'Inversión 1 financiada'!BC86+VÚ!BC86+BB86</f>
        <v>0</v>
      </c>
      <c r="BD86" s="125">
        <f>+'Inversión 1 financiada'!BD86+VÚ!BD86+BC86</f>
        <v>0</v>
      </c>
      <c r="BE86" s="125">
        <f>+'Inversión 1 financiada'!BE86+VÚ!BE86+BD86</f>
        <v>0</v>
      </c>
      <c r="BF86" s="125">
        <f>+'Inversión 1 financiada'!BF86+VÚ!BF86+BE86</f>
        <v>0</v>
      </c>
      <c r="BG86" s="125">
        <f>+'Inversión 1 financiada'!BG86+VÚ!BG86+BF86</f>
        <v>0</v>
      </c>
      <c r="BH86" s="125">
        <f>+'Inversión 1 financiada'!BH86+VÚ!BH86+BG86</f>
        <v>0</v>
      </c>
      <c r="BI86" s="125">
        <f>+'Inversión 1 financiada'!BI86+VÚ!BI86+BH86</f>
        <v>0</v>
      </c>
      <c r="BJ86" s="125">
        <f>+'Inversión 1 financiada'!BJ86+VÚ!BJ86+BI86</f>
        <v>0</v>
      </c>
      <c r="BK86" s="125">
        <f>+'Inversión 1 financiada'!BK86+VÚ!BK86+BJ86</f>
        <v>0</v>
      </c>
      <c r="BL86" s="125">
        <f>+'Inversión 1 financiada'!BL86+VÚ!BL86+BK86</f>
        <v>0</v>
      </c>
      <c r="BM86" s="125">
        <f>+'Inversión 1 financiada'!BM86+VÚ!BM86+BL86</f>
        <v>0</v>
      </c>
      <c r="BN86" s="125">
        <f>+'Inversión 1 financiada'!BN86+VÚ!BN86+BM86</f>
        <v>0</v>
      </c>
      <c r="BO86" s="125">
        <f>+'Inversión 1 financiada'!BO86+VÚ!BO86+BN86</f>
        <v>0</v>
      </c>
      <c r="BP86" s="125">
        <f>+'Inversión 1 financiada'!BP86+VÚ!BP86+BO86</f>
        <v>0</v>
      </c>
      <c r="BQ86" s="125">
        <f>+'Inversión 1 financiada'!BQ86+VÚ!BQ86+BP86</f>
        <v>0</v>
      </c>
      <c r="BR86" s="125">
        <f>+'Inversión 1 financiada'!BR86+VÚ!BR86+BQ86</f>
        <v>0</v>
      </c>
    </row>
    <row r="87" spans="2:70" x14ac:dyDescent="0.25">
      <c r="B87" s="59" t="s">
        <v>513</v>
      </c>
      <c r="C87" s="62" t="str">
        <f>+VLOOKUP(B87,'resumen UCAP'!$A$5:$O$329,2,0)</f>
        <v>PROYECTOR LED 400W NUEVO</v>
      </c>
      <c r="D87" s="63">
        <f>+'Desmonte Infr. financiada'!D87</f>
        <v>400</v>
      </c>
      <c r="E87" s="63" t="str">
        <f>+VLOOKUP(B87,'resumen UCAP'!$A$5:$O$329,3,0)</f>
        <v>Un</v>
      </c>
      <c r="F87" s="64">
        <f>+VLOOKUP(B87,'resumen UCAP'!$A$5:$O$329,15,0)</f>
        <v>2843260</v>
      </c>
      <c r="G87" s="61">
        <v>6</v>
      </c>
      <c r="H87" s="125">
        <f>+'Inversión 1 financiada'!H87+VÚ!H87</f>
        <v>0</v>
      </c>
      <c r="I87" s="125">
        <f>+'Inversión 1 financiada'!I87+VÚ!I87+H87</f>
        <v>0</v>
      </c>
      <c r="J87" s="125">
        <f>+'Inversión 1 financiada'!J87+VÚ!J87+I87</f>
        <v>0</v>
      </c>
      <c r="K87" s="125">
        <f>+'Inversión 1 financiada'!K87+VÚ!K87+J87</f>
        <v>0</v>
      </c>
      <c r="L87" s="125">
        <f>+'Inversión 1 financiada'!L87+VÚ!L87+K87</f>
        <v>0</v>
      </c>
      <c r="M87" s="125">
        <f>+'Inversión 1 financiada'!M87+VÚ!M87+L87</f>
        <v>0</v>
      </c>
      <c r="N87" s="125">
        <f>+'Inversión 1 financiada'!N87+VÚ!N87+M87</f>
        <v>0</v>
      </c>
      <c r="O87" s="125">
        <f>+'Inversión 1 financiada'!O87+VÚ!O87+N87</f>
        <v>0</v>
      </c>
      <c r="P87" s="125">
        <f>+'Inversión 1 financiada'!P87+VÚ!P87+O87</f>
        <v>0</v>
      </c>
      <c r="Q87" s="125">
        <f>+'Inversión 1 financiada'!Q87+VÚ!Q87+P87</f>
        <v>0</v>
      </c>
      <c r="R87" s="125">
        <f>+'Inversión 1 financiada'!R87+VÚ!R87+Q87</f>
        <v>0</v>
      </c>
      <c r="S87" s="125">
        <f>+'Inversión 1 financiada'!S87+VÚ!S87+R87</f>
        <v>0</v>
      </c>
      <c r="T87" s="125">
        <f>+'Inversión 1 financiada'!T87+VÚ!T87+S87</f>
        <v>0</v>
      </c>
      <c r="U87" s="125">
        <f>+'Inversión 1 financiada'!U87+VÚ!U87+T87</f>
        <v>0</v>
      </c>
      <c r="V87" s="125">
        <f>+'Inversión 1 financiada'!V87+VÚ!V87+U87</f>
        <v>0</v>
      </c>
      <c r="W87" s="125">
        <f>+'Inversión 1 financiada'!W87+VÚ!W87+V87</f>
        <v>0</v>
      </c>
      <c r="X87" s="125">
        <f>+'Inversión 1 financiada'!X87+VÚ!X87+W87</f>
        <v>0</v>
      </c>
      <c r="Y87" s="125">
        <f>+'Inversión 1 financiada'!Y87+VÚ!Y87+X87</f>
        <v>0</v>
      </c>
      <c r="Z87" s="125">
        <f>+'Inversión 1 financiada'!Z87+VÚ!Z87+Y87</f>
        <v>0</v>
      </c>
      <c r="AA87" s="125">
        <f>+'Inversión 1 financiada'!AA87+VÚ!AA87+Z87</f>
        <v>0</v>
      </c>
      <c r="AB87" s="125">
        <f>+'Inversión 1 financiada'!AB87+VÚ!AB87+AA87</f>
        <v>0</v>
      </c>
      <c r="AC87" s="125">
        <f>+'Inversión 1 financiada'!AC87+VÚ!AC87+AB87</f>
        <v>0</v>
      </c>
      <c r="AD87" s="125">
        <f>+'Inversión 1 financiada'!AD87+VÚ!AD87+AC87</f>
        <v>0</v>
      </c>
      <c r="AE87" s="125">
        <f>+'Inversión 1 financiada'!AE87+VÚ!AE87+AD87</f>
        <v>0</v>
      </c>
      <c r="AF87" s="125">
        <f>+'Inversión 1 financiada'!AF87+VÚ!AF87+AE87</f>
        <v>0</v>
      </c>
      <c r="AG87" s="125">
        <f>+'Inversión 1 financiada'!AG87+VÚ!AG87+AF87</f>
        <v>0</v>
      </c>
      <c r="AH87" s="125">
        <f>+'Inversión 1 financiada'!AH87+VÚ!AH87+AG87</f>
        <v>0</v>
      </c>
      <c r="AI87" s="125">
        <f>+'Inversión 1 financiada'!AI87+VÚ!AI87+AH87</f>
        <v>0</v>
      </c>
      <c r="AJ87" s="125">
        <f>+'Inversión 1 financiada'!AJ87+VÚ!AJ87+AI87</f>
        <v>0</v>
      </c>
      <c r="AK87" s="125">
        <f>+'Inversión 1 financiada'!AK87+VÚ!AK87+AJ87</f>
        <v>0</v>
      </c>
      <c r="AL87" s="125">
        <f>+'Inversión 1 financiada'!AL87+VÚ!AL87+AK87</f>
        <v>0</v>
      </c>
      <c r="AM87" s="125">
        <f>+'Inversión 1 financiada'!AM87+VÚ!AM87+AL87</f>
        <v>0</v>
      </c>
      <c r="AN87" s="125">
        <f>+'Inversión 1 financiada'!AN87+VÚ!AN87+AM87</f>
        <v>0</v>
      </c>
      <c r="AO87" s="125">
        <f>+'Inversión 1 financiada'!AO87+VÚ!AO87+AN87</f>
        <v>0</v>
      </c>
      <c r="AP87" s="125">
        <f>+'Inversión 1 financiada'!AP87+VÚ!AP87+AO87</f>
        <v>0</v>
      </c>
      <c r="AQ87" s="125">
        <f>+'Inversión 1 financiada'!AQ87+VÚ!AQ87+AP87</f>
        <v>0</v>
      </c>
      <c r="AR87" s="125">
        <f>+'Inversión 1 financiada'!AR87+VÚ!AR87+AQ87</f>
        <v>0</v>
      </c>
      <c r="AS87" s="125">
        <f>+'Inversión 1 financiada'!AS87+VÚ!AS87+AR87</f>
        <v>0</v>
      </c>
      <c r="AT87" s="125">
        <f>+'Inversión 1 financiada'!AT87+VÚ!AT87+AS87</f>
        <v>0</v>
      </c>
      <c r="AU87" s="125">
        <f>+'Inversión 1 financiada'!AU87+VÚ!AU87+AT87</f>
        <v>0</v>
      </c>
      <c r="AV87" s="125">
        <f>+'Inversión 1 financiada'!AV87+VÚ!AV87+AU87</f>
        <v>0</v>
      </c>
      <c r="AW87" s="125">
        <f>+'Inversión 1 financiada'!AW87+VÚ!AW87+AV87</f>
        <v>0</v>
      </c>
      <c r="AX87" s="125">
        <f>+'Inversión 1 financiada'!AX87+VÚ!AX87+AW87</f>
        <v>0</v>
      </c>
      <c r="AY87" s="125">
        <f>+'Inversión 1 financiada'!AY87+VÚ!AY87+AX87</f>
        <v>0</v>
      </c>
      <c r="AZ87" s="125">
        <f>+'Inversión 1 financiada'!AZ87+VÚ!AZ87+AY87</f>
        <v>0</v>
      </c>
      <c r="BA87" s="125">
        <f>+'Inversión 1 financiada'!BA87+VÚ!BA87+AZ87</f>
        <v>0</v>
      </c>
      <c r="BB87" s="125">
        <f>+'Inversión 1 financiada'!BB87+VÚ!BB87+BA87</f>
        <v>0</v>
      </c>
      <c r="BC87" s="125">
        <f>+'Inversión 1 financiada'!BC87+VÚ!BC87+BB87</f>
        <v>0</v>
      </c>
      <c r="BD87" s="125">
        <f>+'Inversión 1 financiada'!BD87+VÚ!BD87+BC87</f>
        <v>0</v>
      </c>
      <c r="BE87" s="125">
        <f>+'Inversión 1 financiada'!BE87+VÚ!BE87+BD87</f>
        <v>0</v>
      </c>
      <c r="BF87" s="125">
        <f>+'Inversión 1 financiada'!BF87+VÚ!BF87+BE87</f>
        <v>0</v>
      </c>
      <c r="BG87" s="125">
        <f>+'Inversión 1 financiada'!BG87+VÚ!BG87+BF87</f>
        <v>0</v>
      </c>
      <c r="BH87" s="125">
        <f>+'Inversión 1 financiada'!BH87+VÚ!BH87+BG87</f>
        <v>0</v>
      </c>
      <c r="BI87" s="125">
        <f>+'Inversión 1 financiada'!BI87+VÚ!BI87+BH87</f>
        <v>0</v>
      </c>
      <c r="BJ87" s="125">
        <f>+'Inversión 1 financiada'!BJ87+VÚ!BJ87+BI87</f>
        <v>0</v>
      </c>
      <c r="BK87" s="125">
        <f>+'Inversión 1 financiada'!BK87+VÚ!BK87+BJ87</f>
        <v>0</v>
      </c>
      <c r="BL87" s="125">
        <f>+'Inversión 1 financiada'!BL87+VÚ!BL87+BK87</f>
        <v>0</v>
      </c>
      <c r="BM87" s="125">
        <f>+'Inversión 1 financiada'!BM87+VÚ!BM87+BL87</f>
        <v>0</v>
      </c>
      <c r="BN87" s="125">
        <f>+'Inversión 1 financiada'!BN87+VÚ!BN87+BM87</f>
        <v>0</v>
      </c>
      <c r="BO87" s="125">
        <f>+'Inversión 1 financiada'!BO87+VÚ!BO87+BN87</f>
        <v>0</v>
      </c>
      <c r="BP87" s="125">
        <f>+'Inversión 1 financiada'!BP87+VÚ!BP87+BO87</f>
        <v>0</v>
      </c>
      <c r="BQ87" s="125">
        <f>+'Inversión 1 financiada'!BQ87+VÚ!BQ87+BP87</f>
        <v>0</v>
      </c>
      <c r="BR87" s="125">
        <f>+'Inversión 1 financiada'!BR87+VÚ!BR87+BQ87</f>
        <v>0</v>
      </c>
    </row>
    <row r="88" spans="2:70" x14ac:dyDescent="0.25">
      <c r="B88" s="59" t="s">
        <v>514</v>
      </c>
      <c r="C88" s="62" t="str">
        <f>+VLOOKUP(B88,'resumen UCAP'!$A$5:$O$329,2,0)</f>
        <v>PROYECTOR MH 400W LED</v>
      </c>
      <c r="D88" s="63">
        <f>+'Desmonte Infr. financiada'!D88</f>
        <v>400</v>
      </c>
      <c r="E88" s="63" t="str">
        <f>+VLOOKUP(B88,'resumen UCAP'!$A$5:$O$329,3,0)</f>
        <v>Un</v>
      </c>
      <c r="F88" s="64">
        <f>+VLOOKUP(B88,'resumen UCAP'!$A$5:$O$329,15,0)</f>
        <v>2156000</v>
      </c>
      <c r="G88" s="64">
        <v>38</v>
      </c>
      <c r="H88" s="125">
        <f>+'Inversión 1 financiada'!H88+VÚ!H88</f>
        <v>0</v>
      </c>
      <c r="I88" s="125">
        <f>+'Inversión 1 financiada'!I88+VÚ!I88+H88</f>
        <v>0</v>
      </c>
      <c r="J88" s="125">
        <f>+'Inversión 1 financiada'!J88+VÚ!J88+I88</f>
        <v>0</v>
      </c>
      <c r="K88" s="125">
        <f>+'Inversión 1 financiada'!K88+VÚ!K88+J88</f>
        <v>0</v>
      </c>
      <c r="L88" s="125">
        <f>+'Inversión 1 financiada'!L88+VÚ!L88+K88</f>
        <v>0</v>
      </c>
      <c r="M88" s="125">
        <f>+'Inversión 1 financiada'!M88+VÚ!M88+L88</f>
        <v>0</v>
      </c>
      <c r="N88" s="125">
        <f>+'Inversión 1 financiada'!N88+VÚ!N88+M88</f>
        <v>0</v>
      </c>
      <c r="O88" s="125">
        <f>+'Inversión 1 financiada'!O88+VÚ!O88+N88</f>
        <v>0</v>
      </c>
      <c r="P88" s="125">
        <f>+'Inversión 1 financiada'!P88+VÚ!P88+O88</f>
        <v>0</v>
      </c>
      <c r="Q88" s="125">
        <f>+'Inversión 1 financiada'!Q88+VÚ!Q88+P88</f>
        <v>0</v>
      </c>
      <c r="R88" s="125">
        <f>+'Inversión 1 financiada'!R88+VÚ!R88+Q88</f>
        <v>0</v>
      </c>
      <c r="S88" s="125">
        <f>+'Inversión 1 financiada'!S88+VÚ!S88+R88</f>
        <v>0</v>
      </c>
      <c r="T88" s="125">
        <f>+'Inversión 1 financiada'!T88+VÚ!T88+S88</f>
        <v>0</v>
      </c>
      <c r="U88" s="125">
        <f>+'Inversión 1 financiada'!U88+VÚ!U88+T88</f>
        <v>0</v>
      </c>
      <c r="V88" s="125">
        <f>+'Inversión 1 financiada'!V88+VÚ!V88+U88</f>
        <v>0</v>
      </c>
      <c r="W88" s="125">
        <f>+'Inversión 1 financiada'!W88+VÚ!W88+V88</f>
        <v>0</v>
      </c>
      <c r="X88" s="125">
        <f>+'Inversión 1 financiada'!X88+VÚ!X88+W88</f>
        <v>0</v>
      </c>
      <c r="Y88" s="125">
        <f>+'Inversión 1 financiada'!Y88+VÚ!Y88+X88</f>
        <v>0</v>
      </c>
      <c r="Z88" s="125">
        <f>+'Inversión 1 financiada'!Z88+VÚ!Z88+Y88</f>
        <v>0</v>
      </c>
      <c r="AA88" s="125">
        <f>+'Inversión 1 financiada'!AA88+VÚ!AA88+Z88</f>
        <v>0</v>
      </c>
      <c r="AB88" s="125">
        <f>+'Inversión 1 financiada'!AB88+VÚ!AB88+AA88</f>
        <v>0</v>
      </c>
      <c r="AC88" s="125">
        <f>+'Inversión 1 financiada'!AC88+VÚ!AC88+AB88</f>
        <v>0</v>
      </c>
      <c r="AD88" s="125">
        <f>+'Inversión 1 financiada'!AD88+VÚ!AD88+AC88</f>
        <v>0</v>
      </c>
      <c r="AE88" s="125">
        <f>+'Inversión 1 financiada'!AE88+VÚ!AE88+AD88</f>
        <v>0</v>
      </c>
      <c r="AF88" s="125">
        <f>+'Inversión 1 financiada'!AF88+VÚ!AF88+AE88</f>
        <v>0</v>
      </c>
      <c r="AG88" s="125">
        <f>+'Inversión 1 financiada'!AG88+VÚ!AG88+AF88</f>
        <v>0</v>
      </c>
      <c r="AH88" s="125">
        <f>+'Inversión 1 financiada'!AH88+VÚ!AH88+AG88</f>
        <v>0</v>
      </c>
      <c r="AI88" s="125">
        <f>+'Inversión 1 financiada'!AI88+VÚ!AI88+AH88</f>
        <v>0</v>
      </c>
      <c r="AJ88" s="125">
        <f>+'Inversión 1 financiada'!AJ88+VÚ!AJ88+AI88</f>
        <v>0</v>
      </c>
      <c r="AK88" s="125">
        <f>+'Inversión 1 financiada'!AK88+VÚ!AK88+AJ88</f>
        <v>0</v>
      </c>
      <c r="AL88" s="125">
        <f>+'Inversión 1 financiada'!AL88+VÚ!AL88+AK88</f>
        <v>0</v>
      </c>
      <c r="AM88" s="125">
        <f>+'Inversión 1 financiada'!AM88+VÚ!AM88+AL88</f>
        <v>0</v>
      </c>
      <c r="AN88" s="125">
        <f>+'Inversión 1 financiada'!AN88+VÚ!AN88+AM88</f>
        <v>0</v>
      </c>
      <c r="AO88" s="125">
        <f>+'Inversión 1 financiada'!AO88+VÚ!AO88+AN88</f>
        <v>0</v>
      </c>
      <c r="AP88" s="125">
        <f>+'Inversión 1 financiada'!AP88+VÚ!AP88+AO88</f>
        <v>0</v>
      </c>
      <c r="AQ88" s="125">
        <f>+'Inversión 1 financiada'!AQ88+VÚ!AQ88+AP88</f>
        <v>0</v>
      </c>
      <c r="AR88" s="125">
        <f>+'Inversión 1 financiada'!AR88+VÚ!AR88+AQ88</f>
        <v>0</v>
      </c>
      <c r="AS88" s="125">
        <f>+'Inversión 1 financiada'!AS88+VÚ!AS88+AR88</f>
        <v>0</v>
      </c>
      <c r="AT88" s="125">
        <f>+'Inversión 1 financiada'!AT88+VÚ!AT88+AS88</f>
        <v>0</v>
      </c>
      <c r="AU88" s="125">
        <f>+'Inversión 1 financiada'!AU88+VÚ!AU88+AT88</f>
        <v>0</v>
      </c>
      <c r="AV88" s="125">
        <f>+'Inversión 1 financiada'!AV88+VÚ!AV88+AU88</f>
        <v>0</v>
      </c>
      <c r="AW88" s="125">
        <f>+'Inversión 1 financiada'!AW88+VÚ!AW88+AV88</f>
        <v>0</v>
      </c>
      <c r="AX88" s="125">
        <f>+'Inversión 1 financiada'!AX88+VÚ!AX88+AW88</f>
        <v>0</v>
      </c>
      <c r="AY88" s="125">
        <f>+'Inversión 1 financiada'!AY88+VÚ!AY88+AX88</f>
        <v>0</v>
      </c>
      <c r="AZ88" s="125">
        <f>+'Inversión 1 financiada'!AZ88+VÚ!AZ88+AY88</f>
        <v>0</v>
      </c>
      <c r="BA88" s="125">
        <f>+'Inversión 1 financiada'!BA88+VÚ!BA88+AZ88</f>
        <v>0</v>
      </c>
      <c r="BB88" s="125">
        <f>+'Inversión 1 financiada'!BB88+VÚ!BB88+BA88</f>
        <v>0</v>
      </c>
      <c r="BC88" s="125">
        <f>+'Inversión 1 financiada'!BC88+VÚ!BC88+BB88</f>
        <v>0</v>
      </c>
      <c r="BD88" s="125">
        <f>+'Inversión 1 financiada'!BD88+VÚ!BD88+BC88</f>
        <v>0</v>
      </c>
      <c r="BE88" s="125">
        <f>+'Inversión 1 financiada'!BE88+VÚ!BE88+BD88</f>
        <v>0</v>
      </c>
      <c r="BF88" s="125">
        <f>+'Inversión 1 financiada'!BF88+VÚ!BF88+BE88</f>
        <v>0</v>
      </c>
      <c r="BG88" s="125">
        <f>+'Inversión 1 financiada'!BG88+VÚ!BG88+BF88</f>
        <v>0</v>
      </c>
      <c r="BH88" s="125">
        <f>+'Inversión 1 financiada'!BH88+VÚ!BH88+BG88</f>
        <v>0</v>
      </c>
      <c r="BI88" s="125">
        <f>+'Inversión 1 financiada'!BI88+VÚ!BI88+BH88</f>
        <v>0</v>
      </c>
      <c r="BJ88" s="125">
        <f>+'Inversión 1 financiada'!BJ88+VÚ!BJ88+BI88</f>
        <v>0</v>
      </c>
      <c r="BK88" s="125">
        <f>+'Inversión 1 financiada'!BK88+VÚ!BK88+BJ88</f>
        <v>0</v>
      </c>
      <c r="BL88" s="125">
        <f>+'Inversión 1 financiada'!BL88+VÚ!BL88+BK88</f>
        <v>0</v>
      </c>
      <c r="BM88" s="125">
        <f>+'Inversión 1 financiada'!BM88+VÚ!BM88+BL88</f>
        <v>0</v>
      </c>
      <c r="BN88" s="125">
        <f>+'Inversión 1 financiada'!BN88+VÚ!BN88+BM88</f>
        <v>0</v>
      </c>
      <c r="BO88" s="125">
        <f>+'Inversión 1 financiada'!BO88+VÚ!BO88+BN88</f>
        <v>0</v>
      </c>
      <c r="BP88" s="125">
        <f>+'Inversión 1 financiada'!BP88+VÚ!BP88+BO88</f>
        <v>0</v>
      </c>
      <c r="BQ88" s="125">
        <f>+'Inversión 1 financiada'!BQ88+VÚ!BQ88+BP88</f>
        <v>0</v>
      </c>
      <c r="BR88" s="125">
        <f>+'Inversión 1 financiada'!BR88+VÚ!BR88+BQ88</f>
        <v>0</v>
      </c>
    </row>
    <row r="89" spans="2:70" x14ac:dyDescent="0.25">
      <c r="B89" s="59" t="s">
        <v>515</v>
      </c>
      <c r="C89" s="62" t="str">
        <f>+VLOOKUP(B89,'resumen UCAP'!$A$5:$O$329,2,0)</f>
        <v>PROYECTOR IMPOLED 400W LED</v>
      </c>
      <c r="D89" s="63">
        <f>+'Desmonte Infr. financiada'!D89</f>
        <v>400</v>
      </c>
      <c r="E89" s="63" t="str">
        <f>+VLOOKUP(B89,'resumen UCAP'!$A$5:$O$329,3,0)</f>
        <v>Un</v>
      </c>
      <c r="F89" s="64">
        <f>+VLOOKUP(B89,'resumen UCAP'!$A$5:$O$329,15,0)</f>
        <v>509142</v>
      </c>
      <c r="G89" s="61">
        <v>5</v>
      </c>
      <c r="H89" s="125">
        <f>+'Inversión 1 financiada'!H89+VÚ!H89</f>
        <v>0</v>
      </c>
      <c r="I89" s="125">
        <f>+'Inversión 1 financiada'!I89+VÚ!I89+H89</f>
        <v>0</v>
      </c>
      <c r="J89" s="125">
        <f>+'Inversión 1 financiada'!J89+VÚ!J89+I89</f>
        <v>0</v>
      </c>
      <c r="K89" s="125">
        <f>+'Inversión 1 financiada'!K89+VÚ!K89+J89</f>
        <v>0</v>
      </c>
      <c r="L89" s="125">
        <f>+'Inversión 1 financiada'!L89+VÚ!L89+K89</f>
        <v>0</v>
      </c>
      <c r="M89" s="125">
        <f>+'Inversión 1 financiada'!M89+VÚ!M89+L89</f>
        <v>0</v>
      </c>
      <c r="N89" s="125">
        <f>+'Inversión 1 financiada'!N89+VÚ!N89+M89</f>
        <v>0</v>
      </c>
      <c r="O89" s="125">
        <f>+'Inversión 1 financiada'!O89+VÚ!O89+N89</f>
        <v>0</v>
      </c>
      <c r="P89" s="125">
        <f>+'Inversión 1 financiada'!P89+VÚ!P89+O89</f>
        <v>0</v>
      </c>
      <c r="Q89" s="125">
        <f>+'Inversión 1 financiada'!Q89+VÚ!Q89+P89</f>
        <v>0</v>
      </c>
      <c r="R89" s="125">
        <f>+'Inversión 1 financiada'!R89+VÚ!R89+Q89</f>
        <v>0</v>
      </c>
      <c r="S89" s="125">
        <f>+'Inversión 1 financiada'!S89+VÚ!S89+R89</f>
        <v>0</v>
      </c>
      <c r="T89" s="125">
        <f>+'Inversión 1 financiada'!T89+VÚ!T89+S89</f>
        <v>0</v>
      </c>
      <c r="U89" s="125">
        <f>+'Inversión 1 financiada'!U89+VÚ!U89+T89</f>
        <v>0</v>
      </c>
      <c r="V89" s="125">
        <f>+'Inversión 1 financiada'!V89+VÚ!V89+U89</f>
        <v>0</v>
      </c>
      <c r="W89" s="125">
        <f>+'Inversión 1 financiada'!W89+VÚ!W89+V89</f>
        <v>0</v>
      </c>
      <c r="X89" s="125">
        <f>+'Inversión 1 financiada'!X89+VÚ!X89+W89</f>
        <v>0</v>
      </c>
      <c r="Y89" s="125">
        <f>+'Inversión 1 financiada'!Y89+VÚ!Y89+X89</f>
        <v>0</v>
      </c>
      <c r="Z89" s="125">
        <f>+'Inversión 1 financiada'!Z89+VÚ!Z89+Y89</f>
        <v>0</v>
      </c>
      <c r="AA89" s="125">
        <f>+'Inversión 1 financiada'!AA89+VÚ!AA89+Z89</f>
        <v>0</v>
      </c>
      <c r="AB89" s="125">
        <f>+'Inversión 1 financiada'!AB89+VÚ!AB89+AA89</f>
        <v>0</v>
      </c>
      <c r="AC89" s="125">
        <f>+'Inversión 1 financiada'!AC89+VÚ!AC89+AB89</f>
        <v>0</v>
      </c>
      <c r="AD89" s="125">
        <f>+'Inversión 1 financiada'!AD89+VÚ!AD89+AC89</f>
        <v>0</v>
      </c>
      <c r="AE89" s="125">
        <f>+'Inversión 1 financiada'!AE89+VÚ!AE89+AD89</f>
        <v>0</v>
      </c>
      <c r="AF89" s="125">
        <f>+'Inversión 1 financiada'!AF89+VÚ!AF89+AE89</f>
        <v>0</v>
      </c>
      <c r="AG89" s="125">
        <f>+'Inversión 1 financiada'!AG89+VÚ!AG89+AF89</f>
        <v>0</v>
      </c>
      <c r="AH89" s="125">
        <f>+'Inversión 1 financiada'!AH89+VÚ!AH89+AG89</f>
        <v>0</v>
      </c>
      <c r="AI89" s="125">
        <f>+'Inversión 1 financiada'!AI89+VÚ!AI89+AH89</f>
        <v>0</v>
      </c>
      <c r="AJ89" s="125">
        <f>+'Inversión 1 financiada'!AJ89+VÚ!AJ89+AI89</f>
        <v>0</v>
      </c>
      <c r="AK89" s="125">
        <f>+'Inversión 1 financiada'!AK89+VÚ!AK89+AJ89</f>
        <v>0</v>
      </c>
      <c r="AL89" s="125">
        <f>+'Inversión 1 financiada'!AL89+VÚ!AL89+AK89</f>
        <v>0</v>
      </c>
      <c r="AM89" s="125">
        <f>+'Inversión 1 financiada'!AM89+VÚ!AM89+AL89</f>
        <v>0</v>
      </c>
      <c r="AN89" s="125">
        <f>+'Inversión 1 financiada'!AN89+VÚ!AN89+AM89</f>
        <v>0</v>
      </c>
      <c r="AO89" s="125">
        <f>+'Inversión 1 financiada'!AO89+VÚ!AO89+AN89</f>
        <v>0</v>
      </c>
      <c r="AP89" s="125">
        <f>+'Inversión 1 financiada'!AP89+VÚ!AP89+AO89</f>
        <v>0</v>
      </c>
      <c r="AQ89" s="125">
        <f>+'Inversión 1 financiada'!AQ89+VÚ!AQ89+AP89</f>
        <v>0</v>
      </c>
      <c r="AR89" s="125">
        <f>+'Inversión 1 financiada'!AR89+VÚ!AR89+AQ89</f>
        <v>0</v>
      </c>
      <c r="AS89" s="125">
        <f>+'Inversión 1 financiada'!AS89+VÚ!AS89+AR89</f>
        <v>0</v>
      </c>
      <c r="AT89" s="125">
        <f>+'Inversión 1 financiada'!AT89+VÚ!AT89+AS89</f>
        <v>0</v>
      </c>
      <c r="AU89" s="125">
        <f>+'Inversión 1 financiada'!AU89+VÚ!AU89+AT89</f>
        <v>0</v>
      </c>
      <c r="AV89" s="125">
        <f>+'Inversión 1 financiada'!AV89+VÚ!AV89+AU89</f>
        <v>0</v>
      </c>
      <c r="AW89" s="125">
        <f>+'Inversión 1 financiada'!AW89+VÚ!AW89+AV89</f>
        <v>0</v>
      </c>
      <c r="AX89" s="125">
        <f>+'Inversión 1 financiada'!AX89+VÚ!AX89+AW89</f>
        <v>0</v>
      </c>
      <c r="AY89" s="125">
        <f>+'Inversión 1 financiada'!AY89+VÚ!AY89+AX89</f>
        <v>0</v>
      </c>
      <c r="AZ89" s="125">
        <f>+'Inversión 1 financiada'!AZ89+VÚ!AZ89+AY89</f>
        <v>0</v>
      </c>
      <c r="BA89" s="125">
        <f>+'Inversión 1 financiada'!BA89+VÚ!BA89+AZ89</f>
        <v>0</v>
      </c>
      <c r="BB89" s="125">
        <f>+'Inversión 1 financiada'!BB89+VÚ!BB89+BA89</f>
        <v>0</v>
      </c>
      <c r="BC89" s="125">
        <f>+'Inversión 1 financiada'!BC89+VÚ!BC89+BB89</f>
        <v>0</v>
      </c>
      <c r="BD89" s="125">
        <f>+'Inversión 1 financiada'!BD89+VÚ!BD89+BC89</f>
        <v>0</v>
      </c>
      <c r="BE89" s="125">
        <f>+'Inversión 1 financiada'!BE89+VÚ!BE89+BD89</f>
        <v>0</v>
      </c>
      <c r="BF89" s="125">
        <f>+'Inversión 1 financiada'!BF89+VÚ!BF89+BE89</f>
        <v>0</v>
      </c>
      <c r="BG89" s="125">
        <f>+'Inversión 1 financiada'!BG89+VÚ!BG89+BF89</f>
        <v>0</v>
      </c>
      <c r="BH89" s="125">
        <f>+'Inversión 1 financiada'!BH89+VÚ!BH89+BG89</f>
        <v>0</v>
      </c>
      <c r="BI89" s="125">
        <f>+'Inversión 1 financiada'!BI89+VÚ!BI89+BH89</f>
        <v>0</v>
      </c>
      <c r="BJ89" s="125">
        <f>+'Inversión 1 financiada'!BJ89+VÚ!BJ89+BI89</f>
        <v>0</v>
      </c>
      <c r="BK89" s="125">
        <f>+'Inversión 1 financiada'!BK89+VÚ!BK89+BJ89</f>
        <v>0</v>
      </c>
      <c r="BL89" s="125">
        <f>+'Inversión 1 financiada'!BL89+VÚ!BL89+BK89</f>
        <v>0</v>
      </c>
      <c r="BM89" s="125">
        <f>+'Inversión 1 financiada'!BM89+VÚ!BM89+BL89</f>
        <v>0</v>
      </c>
      <c r="BN89" s="125">
        <f>+'Inversión 1 financiada'!BN89+VÚ!BN89+BM89</f>
        <v>0</v>
      </c>
      <c r="BO89" s="125">
        <f>+'Inversión 1 financiada'!BO89+VÚ!BO89+BN89</f>
        <v>0</v>
      </c>
      <c r="BP89" s="125">
        <f>+'Inversión 1 financiada'!BP89+VÚ!BP89+BO89</f>
        <v>0</v>
      </c>
      <c r="BQ89" s="125">
        <f>+'Inversión 1 financiada'!BQ89+VÚ!BQ89+BP89</f>
        <v>0</v>
      </c>
      <c r="BR89" s="125">
        <f>+'Inversión 1 financiada'!BR89+VÚ!BR89+BQ89</f>
        <v>0</v>
      </c>
    </row>
    <row r="90" spans="2:70" x14ac:dyDescent="0.25">
      <c r="B90" s="59" t="s">
        <v>516</v>
      </c>
      <c r="C90" s="62" t="str">
        <f>+VLOOKUP(B90,'resumen UCAP'!$A$5:$O$329,2,0)</f>
        <v>LUMINARIA MH 400W SEGUNDA</v>
      </c>
      <c r="D90" s="63">
        <f>+'Desmonte Infr. financiada'!D90</f>
        <v>440</v>
      </c>
      <c r="E90" s="63" t="str">
        <f>+VLOOKUP(B90,'resumen UCAP'!$A$5:$O$329,3,0)</f>
        <v>Un</v>
      </c>
      <c r="F90" s="64">
        <f>+VLOOKUP(B90,'resumen UCAP'!$A$5:$O$329,15,0)</f>
        <v>509142</v>
      </c>
      <c r="G90" s="124">
        <v>1</v>
      </c>
      <c r="H90" s="125">
        <f>+'Inversión 1 financiada'!H90+VÚ!H90</f>
        <v>0</v>
      </c>
      <c r="I90" s="125">
        <f>+'Inversión 1 financiada'!I90+VÚ!I90+H90</f>
        <v>0</v>
      </c>
      <c r="J90" s="125">
        <f>+'Inversión 1 financiada'!J90+VÚ!J90+I90</f>
        <v>0</v>
      </c>
      <c r="K90" s="125">
        <f>+'Inversión 1 financiada'!K90+VÚ!K90+J90</f>
        <v>0</v>
      </c>
      <c r="L90" s="125">
        <f>+'Inversión 1 financiada'!L90+VÚ!L90+K90</f>
        <v>0</v>
      </c>
      <c r="M90" s="125">
        <f>+'Inversión 1 financiada'!M90+VÚ!M90+L90</f>
        <v>0</v>
      </c>
      <c r="N90" s="125">
        <f>+'Inversión 1 financiada'!N90+VÚ!N90+M90</f>
        <v>0</v>
      </c>
      <c r="O90" s="125">
        <f>+'Inversión 1 financiada'!O90+VÚ!O90+N90</f>
        <v>0</v>
      </c>
      <c r="P90" s="125">
        <f>+'Inversión 1 financiada'!P90+VÚ!P90+O90</f>
        <v>0</v>
      </c>
      <c r="Q90" s="125">
        <f>+'Inversión 1 financiada'!Q90+VÚ!Q90+P90</f>
        <v>0</v>
      </c>
      <c r="R90" s="125">
        <f>+'Inversión 1 financiada'!R90+VÚ!R90+Q90</f>
        <v>0</v>
      </c>
      <c r="S90" s="125">
        <f>+'Inversión 1 financiada'!S90+VÚ!S90+R90</f>
        <v>0</v>
      </c>
      <c r="T90" s="125">
        <f>+'Inversión 1 financiada'!T90+VÚ!T90+S90</f>
        <v>0</v>
      </c>
      <c r="U90" s="125">
        <f>+'Inversión 1 financiada'!U90+VÚ!U90+T90</f>
        <v>0</v>
      </c>
      <c r="V90" s="125">
        <f>+'Inversión 1 financiada'!V90+VÚ!V90+U90</f>
        <v>0</v>
      </c>
      <c r="W90" s="125">
        <f>+'Inversión 1 financiada'!W90+VÚ!W90+V90</f>
        <v>0</v>
      </c>
      <c r="X90" s="125">
        <f>+'Inversión 1 financiada'!X90+VÚ!X90+W90</f>
        <v>0</v>
      </c>
      <c r="Y90" s="125">
        <f>+'Inversión 1 financiada'!Y90+VÚ!Y90+X90</f>
        <v>0</v>
      </c>
      <c r="Z90" s="125">
        <f>+'Inversión 1 financiada'!Z90+VÚ!Z90+Y90</f>
        <v>0</v>
      </c>
      <c r="AA90" s="125">
        <f>+'Inversión 1 financiada'!AA90+VÚ!AA90+Z90</f>
        <v>0</v>
      </c>
      <c r="AB90" s="125">
        <f>+'Inversión 1 financiada'!AB90+VÚ!AB90+AA90</f>
        <v>0</v>
      </c>
      <c r="AC90" s="125">
        <f>+'Inversión 1 financiada'!AC90+VÚ!AC90+AB90</f>
        <v>0</v>
      </c>
      <c r="AD90" s="125">
        <f>+'Inversión 1 financiada'!AD90+VÚ!AD90+AC90</f>
        <v>0</v>
      </c>
      <c r="AE90" s="125">
        <f>+'Inversión 1 financiada'!AE90+VÚ!AE90+AD90</f>
        <v>0</v>
      </c>
      <c r="AF90" s="125">
        <f>+'Inversión 1 financiada'!AF90+VÚ!AF90+AE90</f>
        <v>0</v>
      </c>
      <c r="AG90" s="125">
        <f>+'Inversión 1 financiada'!AG90+VÚ!AG90+AF90</f>
        <v>0</v>
      </c>
      <c r="AH90" s="125">
        <f>+'Inversión 1 financiada'!AH90+VÚ!AH90+AG90</f>
        <v>0</v>
      </c>
      <c r="AI90" s="125">
        <f>+'Inversión 1 financiada'!AI90+VÚ!AI90+AH90</f>
        <v>0</v>
      </c>
      <c r="AJ90" s="125">
        <f>+'Inversión 1 financiada'!AJ90+VÚ!AJ90+AI90</f>
        <v>0</v>
      </c>
      <c r="AK90" s="125">
        <f>+'Inversión 1 financiada'!AK90+VÚ!AK90+AJ90</f>
        <v>0</v>
      </c>
      <c r="AL90" s="125">
        <f>+'Inversión 1 financiada'!AL90+VÚ!AL90+AK90</f>
        <v>0</v>
      </c>
      <c r="AM90" s="125">
        <f>+'Inversión 1 financiada'!AM90+VÚ!AM90+AL90</f>
        <v>0</v>
      </c>
      <c r="AN90" s="125">
        <f>+'Inversión 1 financiada'!AN90+VÚ!AN90+AM90</f>
        <v>0</v>
      </c>
      <c r="AO90" s="125">
        <f>+'Inversión 1 financiada'!AO90+VÚ!AO90+AN90</f>
        <v>0</v>
      </c>
      <c r="AP90" s="125">
        <f>+'Inversión 1 financiada'!AP90+VÚ!AP90+AO90</f>
        <v>0</v>
      </c>
      <c r="AQ90" s="125">
        <f>+'Inversión 1 financiada'!AQ90+VÚ!AQ90+AP90</f>
        <v>0</v>
      </c>
      <c r="AR90" s="125">
        <f>+'Inversión 1 financiada'!AR90+VÚ!AR90+AQ90</f>
        <v>0</v>
      </c>
      <c r="AS90" s="125">
        <f>+'Inversión 1 financiada'!AS90+VÚ!AS90+AR90</f>
        <v>0</v>
      </c>
      <c r="AT90" s="125">
        <f>+'Inversión 1 financiada'!AT90+VÚ!AT90+AS90</f>
        <v>0</v>
      </c>
      <c r="AU90" s="125">
        <f>+'Inversión 1 financiada'!AU90+VÚ!AU90+AT90</f>
        <v>0</v>
      </c>
      <c r="AV90" s="125">
        <f>+'Inversión 1 financiada'!AV90+VÚ!AV90+AU90</f>
        <v>0</v>
      </c>
      <c r="AW90" s="125">
        <f>+'Inversión 1 financiada'!AW90+VÚ!AW90+AV90</f>
        <v>0</v>
      </c>
      <c r="AX90" s="125">
        <f>+'Inversión 1 financiada'!AX90+VÚ!AX90+AW90</f>
        <v>0</v>
      </c>
      <c r="AY90" s="125">
        <f>+'Inversión 1 financiada'!AY90+VÚ!AY90+AX90</f>
        <v>0</v>
      </c>
      <c r="AZ90" s="125">
        <f>+'Inversión 1 financiada'!AZ90+VÚ!AZ90+AY90</f>
        <v>0</v>
      </c>
      <c r="BA90" s="125">
        <f>+'Inversión 1 financiada'!BA90+VÚ!BA90+AZ90</f>
        <v>0</v>
      </c>
      <c r="BB90" s="125">
        <f>+'Inversión 1 financiada'!BB90+VÚ!BB90+BA90</f>
        <v>0</v>
      </c>
      <c r="BC90" s="125">
        <f>+'Inversión 1 financiada'!BC90+VÚ!BC90+BB90</f>
        <v>0</v>
      </c>
      <c r="BD90" s="125">
        <f>+'Inversión 1 financiada'!BD90+VÚ!BD90+BC90</f>
        <v>0</v>
      </c>
      <c r="BE90" s="125">
        <f>+'Inversión 1 financiada'!BE90+VÚ!BE90+BD90</f>
        <v>0</v>
      </c>
      <c r="BF90" s="125">
        <f>+'Inversión 1 financiada'!BF90+VÚ!BF90+BE90</f>
        <v>0</v>
      </c>
      <c r="BG90" s="125">
        <f>+'Inversión 1 financiada'!BG90+VÚ!BG90+BF90</f>
        <v>0</v>
      </c>
      <c r="BH90" s="125">
        <f>+'Inversión 1 financiada'!BH90+VÚ!BH90+BG90</f>
        <v>0</v>
      </c>
      <c r="BI90" s="125">
        <f>+'Inversión 1 financiada'!BI90+VÚ!BI90+BH90</f>
        <v>0</v>
      </c>
      <c r="BJ90" s="125">
        <f>+'Inversión 1 financiada'!BJ90+VÚ!BJ90+BI90</f>
        <v>0</v>
      </c>
      <c r="BK90" s="125">
        <f>+'Inversión 1 financiada'!BK90+VÚ!BK90+BJ90</f>
        <v>0</v>
      </c>
      <c r="BL90" s="125">
        <f>+'Inversión 1 financiada'!BL90+VÚ!BL90+BK90</f>
        <v>0</v>
      </c>
      <c r="BM90" s="125">
        <f>+'Inversión 1 financiada'!BM90+VÚ!BM90+BL90</f>
        <v>0</v>
      </c>
      <c r="BN90" s="125">
        <f>+'Inversión 1 financiada'!BN90+VÚ!BN90+BM90</f>
        <v>0</v>
      </c>
      <c r="BO90" s="125">
        <f>+'Inversión 1 financiada'!BO90+VÚ!BO90+BN90</f>
        <v>0</v>
      </c>
      <c r="BP90" s="125">
        <f>+'Inversión 1 financiada'!BP90+VÚ!BP90+BO90</f>
        <v>0</v>
      </c>
      <c r="BQ90" s="125">
        <f>+'Inversión 1 financiada'!BQ90+VÚ!BQ90+BP90</f>
        <v>0</v>
      </c>
      <c r="BR90" s="125">
        <f>+'Inversión 1 financiada'!BR90+VÚ!BR90+BQ90</f>
        <v>0</v>
      </c>
    </row>
    <row r="91" spans="2:70" x14ac:dyDescent="0.25">
      <c r="B91" s="59" t="s">
        <v>517</v>
      </c>
      <c r="C91" s="62" t="str">
        <f>+VLOOKUP(B91,'resumen UCAP'!$A$5:$O$329,2,0)</f>
        <v>LUMINARIA LED 38W</v>
      </c>
      <c r="D91" s="63">
        <f>+'Desmonte Infr. financiada'!D91</f>
        <v>38</v>
      </c>
      <c r="E91" s="63" t="str">
        <f>+VLOOKUP(B91,'resumen UCAP'!$A$5:$O$329,3,0)</f>
        <v>Un</v>
      </c>
      <c r="F91" s="64">
        <f>+VLOOKUP(B91,'resumen UCAP'!$A$5:$O$329,15,0)</f>
        <v>1056546</v>
      </c>
      <c r="G91" s="61">
        <v>3</v>
      </c>
      <c r="H91" s="125">
        <f>+'Inversión 1 financiada'!H91+VÚ!H91</f>
        <v>0</v>
      </c>
      <c r="I91" s="125">
        <f>+'Inversión 1 financiada'!I91+VÚ!I91+H91</f>
        <v>0</v>
      </c>
      <c r="J91" s="125">
        <f>+'Inversión 1 financiada'!J91+VÚ!J91+I91</f>
        <v>0</v>
      </c>
      <c r="K91" s="125">
        <f>+'Inversión 1 financiada'!K91+VÚ!K91+J91</f>
        <v>0</v>
      </c>
      <c r="L91" s="125">
        <f>+'Inversión 1 financiada'!L91+VÚ!L91+K91</f>
        <v>0</v>
      </c>
      <c r="M91" s="125">
        <f>+'Inversión 1 financiada'!M91+VÚ!M91+L91</f>
        <v>0</v>
      </c>
      <c r="N91" s="125">
        <f>+'Inversión 1 financiada'!N91+VÚ!N91+M91</f>
        <v>0</v>
      </c>
      <c r="O91" s="125">
        <f>+'Inversión 1 financiada'!O91+VÚ!O91+N91</f>
        <v>0</v>
      </c>
      <c r="P91" s="125">
        <f>+'Inversión 1 financiada'!P91+VÚ!P91+O91</f>
        <v>0</v>
      </c>
      <c r="Q91" s="125">
        <f>+'Inversión 1 financiada'!Q91+VÚ!Q91+P91</f>
        <v>0</v>
      </c>
      <c r="R91" s="125">
        <f>+'Inversión 1 financiada'!R91+VÚ!R91+Q91</f>
        <v>0</v>
      </c>
      <c r="S91" s="125">
        <f>+'Inversión 1 financiada'!S91+VÚ!S91+R91</f>
        <v>0</v>
      </c>
      <c r="T91" s="125">
        <f>+'Inversión 1 financiada'!T91+VÚ!T91+S91</f>
        <v>0</v>
      </c>
      <c r="U91" s="125">
        <f>+'Inversión 1 financiada'!U91+VÚ!U91+T91</f>
        <v>0</v>
      </c>
      <c r="V91" s="125">
        <f>+'Inversión 1 financiada'!V91+VÚ!V91+U91</f>
        <v>0</v>
      </c>
      <c r="W91" s="125">
        <f>+'Inversión 1 financiada'!W91+VÚ!W91+V91</f>
        <v>0</v>
      </c>
      <c r="X91" s="125">
        <f>+'Inversión 1 financiada'!X91+VÚ!X91+W91</f>
        <v>0</v>
      </c>
      <c r="Y91" s="125">
        <f>+'Inversión 1 financiada'!Y91+VÚ!Y91+X91</f>
        <v>0</v>
      </c>
      <c r="Z91" s="125">
        <f>+'Inversión 1 financiada'!Z91+VÚ!Z91+Y91</f>
        <v>0</v>
      </c>
      <c r="AA91" s="125">
        <f>+'Inversión 1 financiada'!AA91+VÚ!AA91+Z91</f>
        <v>0</v>
      </c>
      <c r="AB91" s="125">
        <f>+'Inversión 1 financiada'!AB91+VÚ!AB91+AA91</f>
        <v>0</v>
      </c>
      <c r="AC91" s="125">
        <f>+'Inversión 1 financiada'!AC91+VÚ!AC91+AB91</f>
        <v>0</v>
      </c>
      <c r="AD91" s="125">
        <f>+'Inversión 1 financiada'!AD91+VÚ!AD91+AC91</f>
        <v>0</v>
      </c>
      <c r="AE91" s="125">
        <f>+'Inversión 1 financiada'!AE91+VÚ!AE91+AD91</f>
        <v>0</v>
      </c>
      <c r="AF91" s="125">
        <f>+'Inversión 1 financiada'!AF91+VÚ!AF91+AE91</f>
        <v>0</v>
      </c>
      <c r="AG91" s="125">
        <f>+'Inversión 1 financiada'!AG91+VÚ!AG91+AF91</f>
        <v>0</v>
      </c>
      <c r="AH91" s="125">
        <f>+'Inversión 1 financiada'!AH91+VÚ!AH91+AG91</f>
        <v>0</v>
      </c>
      <c r="AI91" s="125">
        <f>+'Inversión 1 financiada'!AI91+VÚ!AI91+AH91</f>
        <v>0</v>
      </c>
      <c r="AJ91" s="125">
        <f>+'Inversión 1 financiada'!AJ91+VÚ!AJ91+AI91</f>
        <v>0</v>
      </c>
      <c r="AK91" s="125">
        <f>+'Inversión 1 financiada'!AK91+VÚ!AK91+AJ91</f>
        <v>0</v>
      </c>
      <c r="AL91" s="125">
        <f>+'Inversión 1 financiada'!AL91+VÚ!AL91+AK91</f>
        <v>0</v>
      </c>
      <c r="AM91" s="125">
        <f>+'Inversión 1 financiada'!AM91+VÚ!AM91+AL91</f>
        <v>0</v>
      </c>
      <c r="AN91" s="125">
        <f>+'Inversión 1 financiada'!AN91+VÚ!AN91+AM91</f>
        <v>0</v>
      </c>
      <c r="AO91" s="125">
        <f>+'Inversión 1 financiada'!AO91+VÚ!AO91+AN91</f>
        <v>0</v>
      </c>
      <c r="AP91" s="125">
        <f>+'Inversión 1 financiada'!AP91+VÚ!AP91+AO91</f>
        <v>0</v>
      </c>
      <c r="AQ91" s="125">
        <f>+'Inversión 1 financiada'!AQ91+VÚ!AQ91+AP91</f>
        <v>0</v>
      </c>
      <c r="AR91" s="125">
        <f>+'Inversión 1 financiada'!AR91+VÚ!AR91+AQ91</f>
        <v>0</v>
      </c>
      <c r="AS91" s="125">
        <f>+'Inversión 1 financiada'!AS91+VÚ!AS91+AR91</f>
        <v>0</v>
      </c>
      <c r="AT91" s="125">
        <f>+'Inversión 1 financiada'!AT91+VÚ!AT91+AS91</f>
        <v>0</v>
      </c>
      <c r="AU91" s="125">
        <f>+'Inversión 1 financiada'!AU91+VÚ!AU91+AT91</f>
        <v>0</v>
      </c>
      <c r="AV91" s="125">
        <f>+'Inversión 1 financiada'!AV91+VÚ!AV91+AU91</f>
        <v>0</v>
      </c>
      <c r="AW91" s="125">
        <f>+'Inversión 1 financiada'!AW91+VÚ!AW91+AV91</f>
        <v>0</v>
      </c>
      <c r="AX91" s="125">
        <f>+'Inversión 1 financiada'!AX91+VÚ!AX91+AW91</f>
        <v>0</v>
      </c>
      <c r="AY91" s="125">
        <f>+'Inversión 1 financiada'!AY91+VÚ!AY91+AX91</f>
        <v>0</v>
      </c>
      <c r="AZ91" s="125">
        <f>+'Inversión 1 financiada'!AZ91+VÚ!AZ91+AY91</f>
        <v>0</v>
      </c>
      <c r="BA91" s="125">
        <f>+'Inversión 1 financiada'!BA91+VÚ!BA91+AZ91</f>
        <v>0</v>
      </c>
      <c r="BB91" s="125">
        <f>+'Inversión 1 financiada'!BB91+VÚ!BB91+BA91</f>
        <v>0</v>
      </c>
      <c r="BC91" s="125">
        <f>+'Inversión 1 financiada'!BC91+VÚ!BC91+BB91</f>
        <v>0</v>
      </c>
      <c r="BD91" s="125">
        <f>+'Inversión 1 financiada'!BD91+VÚ!BD91+BC91</f>
        <v>0</v>
      </c>
      <c r="BE91" s="125">
        <f>+'Inversión 1 financiada'!BE91+VÚ!BE91+BD91</f>
        <v>0</v>
      </c>
      <c r="BF91" s="125">
        <f>+'Inversión 1 financiada'!BF91+VÚ!BF91+BE91</f>
        <v>0</v>
      </c>
      <c r="BG91" s="125">
        <f>+'Inversión 1 financiada'!BG91+VÚ!BG91+BF91</f>
        <v>0</v>
      </c>
      <c r="BH91" s="125">
        <f>+'Inversión 1 financiada'!BH91+VÚ!BH91+BG91</f>
        <v>0</v>
      </c>
      <c r="BI91" s="125">
        <f>+'Inversión 1 financiada'!BI91+VÚ!BI91+BH91</f>
        <v>0</v>
      </c>
      <c r="BJ91" s="125">
        <f>+'Inversión 1 financiada'!BJ91+VÚ!BJ91+BI91</f>
        <v>0</v>
      </c>
      <c r="BK91" s="125">
        <f>+'Inversión 1 financiada'!BK91+VÚ!BK91+BJ91</f>
        <v>0</v>
      </c>
      <c r="BL91" s="125">
        <f>+'Inversión 1 financiada'!BL91+VÚ!BL91+BK91</f>
        <v>0</v>
      </c>
      <c r="BM91" s="125">
        <f>+'Inversión 1 financiada'!BM91+VÚ!BM91+BL91</f>
        <v>0</v>
      </c>
      <c r="BN91" s="125">
        <f>+'Inversión 1 financiada'!BN91+VÚ!BN91+BM91</f>
        <v>0</v>
      </c>
      <c r="BO91" s="125">
        <f>+'Inversión 1 financiada'!BO91+VÚ!BO91+BN91</f>
        <v>0</v>
      </c>
      <c r="BP91" s="125">
        <f>+'Inversión 1 financiada'!BP91+VÚ!BP91+BO91</f>
        <v>0</v>
      </c>
      <c r="BQ91" s="125">
        <f>+'Inversión 1 financiada'!BQ91+VÚ!BQ91+BP91</f>
        <v>0</v>
      </c>
      <c r="BR91" s="125">
        <f>+'Inversión 1 financiada'!BR91+VÚ!BR91+BQ91</f>
        <v>0</v>
      </c>
    </row>
    <row r="92" spans="2:70" x14ac:dyDescent="0.25">
      <c r="B92" s="59" t="s">
        <v>518</v>
      </c>
      <c r="C92" s="62" t="str">
        <f>+VLOOKUP(B92,'resumen UCAP'!$A$5:$O$329,2,0)</f>
        <v>LUMINARIA LED 80-90W NUEVA</v>
      </c>
      <c r="D92" s="63">
        <f>+'Desmonte Infr. financiada'!D92</f>
        <v>90</v>
      </c>
      <c r="E92" s="63" t="str">
        <f>+VLOOKUP(B92,'resumen UCAP'!$A$5:$O$329,3,0)</f>
        <v>Un</v>
      </c>
      <c r="F92" s="64">
        <f>+VLOOKUP(B92,'resumen UCAP'!$A$5:$O$329,15,0)</f>
        <v>1547358</v>
      </c>
      <c r="G92" s="61">
        <v>1</v>
      </c>
      <c r="H92" s="125">
        <f>+'Inversión 1 financiada'!H92+VÚ!H92</f>
        <v>0</v>
      </c>
      <c r="I92" s="125">
        <f>+'Inversión 1 financiada'!I92+VÚ!I92+H92</f>
        <v>0</v>
      </c>
      <c r="J92" s="125">
        <f>+'Inversión 1 financiada'!J92+VÚ!J92+I92</f>
        <v>0</v>
      </c>
      <c r="K92" s="125">
        <f>+'Inversión 1 financiada'!K92+VÚ!K92+J92</f>
        <v>0</v>
      </c>
      <c r="L92" s="125">
        <f>+'Inversión 1 financiada'!L92+VÚ!L92+K92</f>
        <v>0</v>
      </c>
      <c r="M92" s="125">
        <f>+'Inversión 1 financiada'!M92+VÚ!M92+L92</f>
        <v>0</v>
      </c>
      <c r="N92" s="125">
        <f>+'Inversión 1 financiada'!N92+VÚ!N92+M92</f>
        <v>0</v>
      </c>
      <c r="O92" s="125">
        <f>+'Inversión 1 financiada'!O92+VÚ!O92+N92</f>
        <v>0</v>
      </c>
      <c r="P92" s="125">
        <f>+'Inversión 1 financiada'!P92+VÚ!P92+O92</f>
        <v>0</v>
      </c>
      <c r="Q92" s="125">
        <f>+'Inversión 1 financiada'!Q92+VÚ!Q92+P92</f>
        <v>0</v>
      </c>
      <c r="R92" s="125">
        <f>+'Inversión 1 financiada'!R92+VÚ!R92+Q92</f>
        <v>0</v>
      </c>
      <c r="S92" s="125">
        <f>+'Inversión 1 financiada'!S92+VÚ!S92+R92</f>
        <v>0</v>
      </c>
      <c r="T92" s="125">
        <f>+'Inversión 1 financiada'!T92+VÚ!T92+S92</f>
        <v>0</v>
      </c>
      <c r="U92" s="125">
        <f>+'Inversión 1 financiada'!U92+VÚ!U92+T92</f>
        <v>0</v>
      </c>
      <c r="V92" s="125">
        <f>+'Inversión 1 financiada'!V92+VÚ!V92+U92</f>
        <v>0</v>
      </c>
      <c r="W92" s="125">
        <f>+'Inversión 1 financiada'!W92+VÚ!W92+V92</f>
        <v>0</v>
      </c>
      <c r="X92" s="125">
        <f>+'Inversión 1 financiada'!X92+VÚ!X92+W92</f>
        <v>0</v>
      </c>
      <c r="Y92" s="125">
        <f>+'Inversión 1 financiada'!Y92+VÚ!Y92+X92</f>
        <v>0</v>
      </c>
      <c r="Z92" s="125">
        <f>+'Inversión 1 financiada'!Z92+VÚ!Z92+Y92</f>
        <v>0</v>
      </c>
      <c r="AA92" s="125">
        <f>+'Inversión 1 financiada'!AA92+VÚ!AA92+Z92</f>
        <v>0</v>
      </c>
      <c r="AB92" s="125">
        <f>+'Inversión 1 financiada'!AB92+VÚ!AB92+AA92</f>
        <v>0</v>
      </c>
      <c r="AC92" s="125">
        <f>+'Inversión 1 financiada'!AC92+VÚ!AC92+AB92</f>
        <v>0</v>
      </c>
      <c r="AD92" s="125">
        <f>+'Inversión 1 financiada'!AD92+VÚ!AD92+AC92</f>
        <v>0</v>
      </c>
      <c r="AE92" s="125">
        <f>+'Inversión 1 financiada'!AE92+VÚ!AE92+AD92</f>
        <v>0</v>
      </c>
      <c r="AF92" s="125">
        <f>+'Inversión 1 financiada'!AF92+VÚ!AF92+AE92</f>
        <v>0</v>
      </c>
      <c r="AG92" s="125">
        <f>+'Inversión 1 financiada'!AG92+VÚ!AG92+AF92</f>
        <v>0</v>
      </c>
      <c r="AH92" s="125">
        <f>+'Inversión 1 financiada'!AH92+VÚ!AH92+AG92</f>
        <v>0</v>
      </c>
      <c r="AI92" s="125">
        <f>+'Inversión 1 financiada'!AI92+VÚ!AI92+AH92</f>
        <v>0</v>
      </c>
      <c r="AJ92" s="125">
        <f>+'Inversión 1 financiada'!AJ92+VÚ!AJ92+AI92</f>
        <v>0</v>
      </c>
      <c r="AK92" s="125">
        <f>+'Inversión 1 financiada'!AK92+VÚ!AK92+AJ92</f>
        <v>0</v>
      </c>
      <c r="AL92" s="125">
        <f>+'Inversión 1 financiada'!AL92+VÚ!AL92+AK92</f>
        <v>0</v>
      </c>
      <c r="AM92" s="125">
        <f>+'Inversión 1 financiada'!AM92+VÚ!AM92+AL92</f>
        <v>0</v>
      </c>
      <c r="AN92" s="125">
        <f>+'Inversión 1 financiada'!AN92+VÚ!AN92+AM92</f>
        <v>0</v>
      </c>
      <c r="AO92" s="125">
        <f>+'Inversión 1 financiada'!AO92+VÚ!AO92+AN92</f>
        <v>0</v>
      </c>
      <c r="AP92" s="125">
        <f>+'Inversión 1 financiada'!AP92+VÚ!AP92+AO92</f>
        <v>0</v>
      </c>
      <c r="AQ92" s="125">
        <f>+'Inversión 1 financiada'!AQ92+VÚ!AQ92+AP92</f>
        <v>0</v>
      </c>
      <c r="AR92" s="125">
        <f>+'Inversión 1 financiada'!AR92+VÚ!AR92+AQ92</f>
        <v>0</v>
      </c>
      <c r="AS92" s="125">
        <f>+'Inversión 1 financiada'!AS92+VÚ!AS92+AR92</f>
        <v>0</v>
      </c>
      <c r="AT92" s="125">
        <f>+'Inversión 1 financiada'!AT92+VÚ!AT92+AS92</f>
        <v>0</v>
      </c>
      <c r="AU92" s="125">
        <f>+'Inversión 1 financiada'!AU92+VÚ!AU92+AT92</f>
        <v>0</v>
      </c>
      <c r="AV92" s="125">
        <f>+'Inversión 1 financiada'!AV92+VÚ!AV92+AU92</f>
        <v>0</v>
      </c>
      <c r="AW92" s="125">
        <f>+'Inversión 1 financiada'!AW92+VÚ!AW92+AV92</f>
        <v>0</v>
      </c>
      <c r="AX92" s="125">
        <f>+'Inversión 1 financiada'!AX92+VÚ!AX92+AW92</f>
        <v>0</v>
      </c>
      <c r="AY92" s="125">
        <f>+'Inversión 1 financiada'!AY92+VÚ!AY92+AX92</f>
        <v>0</v>
      </c>
      <c r="AZ92" s="125">
        <f>+'Inversión 1 financiada'!AZ92+VÚ!AZ92+AY92</f>
        <v>0</v>
      </c>
      <c r="BA92" s="125">
        <f>+'Inversión 1 financiada'!BA92+VÚ!BA92+AZ92</f>
        <v>0</v>
      </c>
      <c r="BB92" s="125">
        <f>+'Inversión 1 financiada'!BB92+VÚ!BB92+BA92</f>
        <v>0</v>
      </c>
      <c r="BC92" s="125">
        <f>+'Inversión 1 financiada'!BC92+VÚ!BC92+BB92</f>
        <v>0</v>
      </c>
      <c r="BD92" s="125">
        <f>+'Inversión 1 financiada'!BD92+VÚ!BD92+BC92</f>
        <v>0</v>
      </c>
      <c r="BE92" s="125">
        <f>+'Inversión 1 financiada'!BE92+VÚ!BE92+BD92</f>
        <v>0</v>
      </c>
      <c r="BF92" s="125">
        <f>+'Inversión 1 financiada'!BF92+VÚ!BF92+BE92</f>
        <v>0</v>
      </c>
      <c r="BG92" s="125">
        <f>+'Inversión 1 financiada'!BG92+VÚ!BG92+BF92</f>
        <v>0</v>
      </c>
      <c r="BH92" s="125">
        <f>+'Inversión 1 financiada'!BH92+VÚ!BH92+BG92</f>
        <v>0</v>
      </c>
      <c r="BI92" s="125">
        <f>+'Inversión 1 financiada'!BI92+VÚ!BI92+BH92</f>
        <v>0</v>
      </c>
      <c r="BJ92" s="125">
        <f>+'Inversión 1 financiada'!BJ92+VÚ!BJ92+BI92</f>
        <v>0</v>
      </c>
      <c r="BK92" s="125">
        <f>+'Inversión 1 financiada'!BK92+VÚ!BK92+BJ92</f>
        <v>0</v>
      </c>
      <c r="BL92" s="125">
        <f>+'Inversión 1 financiada'!BL92+VÚ!BL92+BK92</f>
        <v>0</v>
      </c>
      <c r="BM92" s="125">
        <f>+'Inversión 1 financiada'!BM92+VÚ!BM92+BL92</f>
        <v>0</v>
      </c>
      <c r="BN92" s="125">
        <f>+'Inversión 1 financiada'!BN92+VÚ!BN92+BM92</f>
        <v>0</v>
      </c>
      <c r="BO92" s="125">
        <f>+'Inversión 1 financiada'!BO92+VÚ!BO92+BN92</f>
        <v>0</v>
      </c>
      <c r="BP92" s="125">
        <f>+'Inversión 1 financiada'!BP92+VÚ!BP92+BO92</f>
        <v>0</v>
      </c>
      <c r="BQ92" s="125">
        <f>+'Inversión 1 financiada'!BQ92+VÚ!BQ92+BP92</f>
        <v>0</v>
      </c>
      <c r="BR92" s="125">
        <f>+'Inversión 1 financiada'!BR92+VÚ!BR92+BQ92</f>
        <v>0</v>
      </c>
    </row>
    <row r="93" spans="2:70" x14ac:dyDescent="0.25">
      <c r="B93" s="59" t="s">
        <v>519</v>
      </c>
      <c r="C93" s="62" t="str">
        <f>+VLOOKUP(B93,'resumen UCAP'!$A$5:$O$329,2,0)</f>
        <v>LUMINARIA 3000 40 NUEVA</v>
      </c>
      <c r="D93" s="63">
        <f>+'Desmonte Infr. financiada'!D93</f>
        <v>40</v>
      </c>
      <c r="E93" s="63" t="str">
        <f>+VLOOKUP(B93,'resumen UCAP'!$A$5:$O$329,3,0)</f>
        <v>Un</v>
      </c>
      <c r="F93" s="64">
        <f>+VLOOKUP(B93,'resumen UCAP'!$A$5:$O$329,15,0)</f>
        <v>757310</v>
      </c>
      <c r="G93" s="64">
        <v>13</v>
      </c>
      <c r="H93" s="125">
        <f>+'Inversión 1 financiada'!H93+VÚ!H93</f>
        <v>0</v>
      </c>
      <c r="I93" s="125">
        <f>+'Inversión 1 financiada'!I93+VÚ!I93+H93</f>
        <v>0</v>
      </c>
      <c r="J93" s="125">
        <f>+'Inversión 1 financiada'!J93+VÚ!J93+I93</f>
        <v>0</v>
      </c>
      <c r="K93" s="125">
        <f>+'Inversión 1 financiada'!K93+VÚ!K93+J93</f>
        <v>0</v>
      </c>
      <c r="L93" s="125">
        <f>+'Inversión 1 financiada'!L93+VÚ!L93+K93</f>
        <v>0</v>
      </c>
      <c r="M93" s="125">
        <f>+'Inversión 1 financiada'!M93+VÚ!M93+L93</f>
        <v>0</v>
      </c>
      <c r="N93" s="125">
        <f>+'Inversión 1 financiada'!N93+VÚ!N93+M93</f>
        <v>0</v>
      </c>
      <c r="O93" s="125">
        <f>+'Inversión 1 financiada'!O93+VÚ!O93+N93</f>
        <v>0</v>
      </c>
      <c r="P93" s="125">
        <f>+'Inversión 1 financiada'!P93+VÚ!P93+O93</f>
        <v>0</v>
      </c>
      <c r="Q93" s="125">
        <f>+'Inversión 1 financiada'!Q93+VÚ!Q93+P93</f>
        <v>0</v>
      </c>
      <c r="R93" s="125">
        <f>+'Inversión 1 financiada'!R93+VÚ!R93+Q93</f>
        <v>0</v>
      </c>
      <c r="S93" s="125">
        <f>+'Inversión 1 financiada'!S93+VÚ!S93+R93</f>
        <v>0</v>
      </c>
      <c r="T93" s="125">
        <f>+'Inversión 1 financiada'!T93+VÚ!T93+S93</f>
        <v>0</v>
      </c>
      <c r="U93" s="125">
        <f>+'Inversión 1 financiada'!U93+VÚ!U93+T93</f>
        <v>0</v>
      </c>
      <c r="V93" s="125">
        <f>+'Inversión 1 financiada'!V93+VÚ!V93+U93</f>
        <v>0</v>
      </c>
      <c r="W93" s="125">
        <f>+'Inversión 1 financiada'!W93+VÚ!W93+V93</f>
        <v>0</v>
      </c>
      <c r="X93" s="125">
        <f>+'Inversión 1 financiada'!X93+VÚ!X93+W93</f>
        <v>0</v>
      </c>
      <c r="Y93" s="125">
        <f>+'Inversión 1 financiada'!Y93+VÚ!Y93+X93</f>
        <v>0</v>
      </c>
      <c r="Z93" s="125">
        <f>+'Inversión 1 financiada'!Z93+VÚ!Z93+Y93</f>
        <v>0</v>
      </c>
      <c r="AA93" s="125">
        <f>+'Inversión 1 financiada'!AA93+VÚ!AA93+Z93</f>
        <v>0</v>
      </c>
      <c r="AB93" s="125">
        <f>+'Inversión 1 financiada'!AB93+VÚ!AB93+AA93</f>
        <v>0</v>
      </c>
      <c r="AC93" s="125">
        <f>+'Inversión 1 financiada'!AC93+VÚ!AC93+AB93</f>
        <v>0</v>
      </c>
      <c r="AD93" s="125">
        <f>+'Inversión 1 financiada'!AD93+VÚ!AD93+AC93</f>
        <v>0</v>
      </c>
      <c r="AE93" s="125">
        <f>+'Inversión 1 financiada'!AE93+VÚ!AE93+AD93</f>
        <v>0</v>
      </c>
      <c r="AF93" s="125">
        <f>+'Inversión 1 financiada'!AF93+VÚ!AF93+AE93</f>
        <v>0</v>
      </c>
      <c r="AG93" s="125">
        <f>+'Inversión 1 financiada'!AG93+VÚ!AG93+AF93</f>
        <v>0</v>
      </c>
      <c r="AH93" s="125">
        <f>+'Inversión 1 financiada'!AH93+VÚ!AH93+AG93</f>
        <v>0</v>
      </c>
      <c r="AI93" s="125">
        <f>+'Inversión 1 financiada'!AI93+VÚ!AI93+AH93</f>
        <v>0</v>
      </c>
      <c r="AJ93" s="125">
        <f>+'Inversión 1 financiada'!AJ93+VÚ!AJ93+AI93</f>
        <v>0</v>
      </c>
      <c r="AK93" s="125">
        <f>+'Inversión 1 financiada'!AK93+VÚ!AK93+AJ93</f>
        <v>0</v>
      </c>
      <c r="AL93" s="125">
        <f>+'Inversión 1 financiada'!AL93+VÚ!AL93+AK93</f>
        <v>0</v>
      </c>
      <c r="AM93" s="125">
        <f>+'Inversión 1 financiada'!AM93+VÚ!AM93+AL93</f>
        <v>0</v>
      </c>
      <c r="AN93" s="125">
        <f>+'Inversión 1 financiada'!AN93+VÚ!AN93+AM93</f>
        <v>0</v>
      </c>
      <c r="AO93" s="125">
        <f>+'Inversión 1 financiada'!AO93+VÚ!AO93+AN93</f>
        <v>0</v>
      </c>
      <c r="AP93" s="125">
        <f>+'Inversión 1 financiada'!AP93+VÚ!AP93+AO93</f>
        <v>0</v>
      </c>
      <c r="AQ93" s="125">
        <f>+'Inversión 1 financiada'!AQ93+VÚ!AQ93+AP93</f>
        <v>0</v>
      </c>
      <c r="AR93" s="125">
        <f>+'Inversión 1 financiada'!AR93+VÚ!AR93+AQ93</f>
        <v>0</v>
      </c>
      <c r="AS93" s="125">
        <f>+'Inversión 1 financiada'!AS93+VÚ!AS93+AR93</f>
        <v>0</v>
      </c>
      <c r="AT93" s="125">
        <f>+'Inversión 1 financiada'!AT93+VÚ!AT93+AS93</f>
        <v>0</v>
      </c>
      <c r="AU93" s="125">
        <f>+'Inversión 1 financiada'!AU93+VÚ!AU93+AT93</f>
        <v>0</v>
      </c>
      <c r="AV93" s="125">
        <f>+'Inversión 1 financiada'!AV93+VÚ!AV93+AU93</f>
        <v>0</v>
      </c>
      <c r="AW93" s="125">
        <f>+'Inversión 1 financiada'!AW93+VÚ!AW93+AV93</f>
        <v>0</v>
      </c>
      <c r="AX93" s="125">
        <f>+'Inversión 1 financiada'!AX93+VÚ!AX93+AW93</f>
        <v>0</v>
      </c>
      <c r="AY93" s="125">
        <f>+'Inversión 1 financiada'!AY93+VÚ!AY93+AX93</f>
        <v>0</v>
      </c>
      <c r="AZ93" s="125">
        <f>+'Inversión 1 financiada'!AZ93+VÚ!AZ93+AY93</f>
        <v>0</v>
      </c>
      <c r="BA93" s="125">
        <f>+'Inversión 1 financiada'!BA93+VÚ!BA93+AZ93</f>
        <v>0</v>
      </c>
      <c r="BB93" s="125">
        <f>+'Inversión 1 financiada'!BB93+VÚ!BB93+BA93</f>
        <v>0</v>
      </c>
      <c r="BC93" s="125">
        <f>+'Inversión 1 financiada'!BC93+VÚ!BC93+BB93</f>
        <v>0</v>
      </c>
      <c r="BD93" s="125">
        <f>+'Inversión 1 financiada'!BD93+VÚ!BD93+BC93</f>
        <v>0</v>
      </c>
      <c r="BE93" s="125">
        <f>+'Inversión 1 financiada'!BE93+VÚ!BE93+BD93</f>
        <v>0</v>
      </c>
      <c r="BF93" s="125">
        <f>+'Inversión 1 financiada'!BF93+VÚ!BF93+BE93</f>
        <v>0</v>
      </c>
      <c r="BG93" s="125">
        <f>+'Inversión 1 financiada'!BG93+VÚ!BG93+BF93</f>
        <v>0</v>
      </c>
      <c r="BH93" s="125">
        <f>+'Inversión 1 financiada'!BH93+VÚ!BH93+BG93</f>
        <v>0</v>
      </c>
      <c r="BI93" s="125">
        <f>+'Inversión 1 financiada'!BI93+VÚ!BI93+BH93</f>
        <v>0</v>
      </c>
      <c r="BJ93" s="125">
        <f>+'Inversión 1 financiada'!BJ93+VÚ!BJ93+BI93</f>
        <v>0</v>
      </c>
      <c r="BK93" s="125">
        <f>+'Inversión 1 financiada'!BK93+VÚ!BK93+BJ93</f>
        <v>0</v>
      </c>
      <c r="BL93" s="125">
        <f>+'Inversión 1 financiada'!BL93+VÚ!BL93+BK93</f>
        <v>0</v>
      </c>
      <c r="BM93" s="125">
        <f>+'Inversión 1 financiada'!BM93+VÚ!BM93+BL93</f>
        <v>0</v>
      </c>
      <c r="BN93" s="125">
        <f>+'Inversión 1 financiada'!BN93+VÚ!BN93+BM93</f>
        <v>0</v>
      </c>
      <c r="BO93" s="125">
        <f>+'Inversión 1 financiada'!BO93+VÚ!BO93+BN93</f>
        <v>0</v>
      </c>
      <c r="BP93" s="125">
        <f>+'Inversión 1 financiada'!BP93+VÚ!BP93+BO93</f>
        <v>0</v>
      </c>
      <c r="BQ93" s="125">
        <f>+'Inversión 1 financiada'!BQ93+VÚ!BQ93+BP93</f>
        <v>0</v>
      </c>
      <c r="BR93" s="125">
        <f>+'Inversión 1 financiada'!BR93+VÚ!BR93+BQ93</f>
        <v>0</v>
      </c>
    </row>
    <row r="94" spans="2:70" x14ac:dyDescent="0.25">
      <c r="B94" s="59" t="s">
        <v>520</v>
      </c>
      <c r="C94" s="62" t="str">
        <f>+VLOOKUP(B94,'resumen UCAP'!$A$5:$O$329,2,0)</f>
        <v>LUMINARIA NA 150W ONIX SEGUNDA</v>
      </c>
      <c r="D94" s="63">
        <f>+'Desmonte Infr. financiada'!D94</f>
        <v>169</v>
      </c>
      <c r="E94" s="63" t="str">
        <f>+VLOOKUP(B94,'resumen UCAP'!$A$5:$O$329,3,0)</f>
        <v>Un</v>
      </c>
      <c r="F94" s="64">
        <f>+VLOOKUP(B94,'resumen UCAP'!$A$5:$O$329,15,0)</f>
        <v>340000</v>
      </c>
      <c r="G94" s="123">
        <v>1</v>
      </c>
      <c r="H94" s="125">
        <f>+'Inversión 1 financiada'!H94+VÚ!H94</f>
        <v>0</v>
      </c>
      <c r="I94" s="125">
        <f>+'Inversión 1 financiada'!I94+VÚ!I94+H94</f>
        <v>0</v>
      </c>
      <c r="J94" s="125">
        <f>+'Inversión 1 financiada'!J94+VÚ!J94+I94</f>
        <v>0</v>
      </c>
      <c r="K94" s="125">
        <f>+'Inversión 1 financiada'!K94+VÚ!K94+J94</f>
        <v>0</v>
      </c>
      <c r="L94" s="125">
        <f>+'Inversión 1 financiada'!L94+VÚ!L94+K94</f>
        <v>0</v>
      </c>
      <c r="M94" s="125">
        <f>+'Inversión 1 financiada'!M94+VÚ!M94+L94</f>
        <v>0</v>
      </c>
      <c r="N94" s="125">
        <f>+'Inversión 1 financiada'!N94+VÚ!N94+M94</f>
        <v>0</v>
      </c>
      <c r="O94" s="125">
        <f>+'Inversión 1 financiada'!O94+VÚ!O94+N94</f>
        <v>0</v>
      </c>
      <c r="P94" s="125">
        <f>+'Inversión 1 financiada'!P94+VÚ!P94+O94</f>
        <v>0</v>
      </c>
      <c r="Q94" s="125">
        <f>+'Inversión 1 financiada'!Q94+VÚ!Q94+P94</f>
        <v>0</v>
      </c>
      <c r="R94" s="125">
        <f>+'Inversión 1 financiada'!R94+VÚ!R94+Q94</f>
        <v>0</v>
      </c>
      <c r="S94" s="125">
        <f>+'Inversión 1 financiada'!S94+VÚ!S94+R94</f>
        <v>0</v>
      </c>
      <c r="T94" s="125">
        <f>+'Inversión 1 financiada'!T94+VÚ!T94+S94</f>
        <v>0</v>
      </c>
      <c r="U94" s="125">
        <f>+'Inversión 1 financiada'!U94+VÚ!U94+T94</f>
        <v>0</v>
      </c>
      <c r="V94" s="125">
        <f>+'Inversión 1 financiada'!V94+VÚ!V94+U94</f>
        <v>0</v>
      </c>
      <c r="W94" s="125">
        <f>+'Inversión 1 financiada'!W94+VÚ!W94+V94</f>
        <v>0</v>
      </c>
      <c r="X94" s="125">
        <f>+'Inversión 1 financiada'!X94+VÚ!X94+W94</f>
        <v>0</v>
      </c>
      <c r="Y94" s="125">
        <f>+'Inversión 1 financiada'!Y94+VÚ!Y94+X94</f>
        <v>0</v>
      </c>
      <c r="Z94" s="125">
        <f>+'Inversión 1 financiada'!Z94+VÚ!Z94+Y94</f>
        <v>0</v>
      </c>
      <c r="AA94" s="125">
        <f>+'Inversión 1 financiada'!AA94+VÚ!AA94+Z94</f>
        <v>0</v>
      </c>
      <c r="AB94" s="125">
        <f>+'Inversión 1 financiada'!AB94+VÚ!AB94+AA94</f>
        <v>0</v>
      </c>
      <c r="AC94" s="125">
        <f>+'Inversión 1 financiada'!AC94+VÚ!AC94+AB94</f>
        <v>0</v>
      </c>
      <c r="AD94" s="125">
        <f>+'Inversión 1 financiada'!AD94+VÚ!AD94+AC94</f>
        <v>0</v>
      </c>
      <c r="AE94" s="125">
        <f>+'Inversión 1 financiada'!AE94+VÚ!AE94+AD94</f>
        <v>0</v>
      </c>
      <c r="AF94" s="125">
        <f>+'Inversión 1 financiada'!AF94+VÚ!AF94+AE94</f>
        <v>0</v>
      </c>
      <c r="AG94" s="125">
        <f>+'Inversión 1 financiada'!AG94+VÚ!AG94+AF94</f>
        <v>0</v>
      </c>
      <c r="AH94" s="125">
        <f>+'Inversión 1 financiada'!AH94+VÚ!AH94+AG94</f>
        <v>0</v>
      </c>
      <c r="AI94" s="125">
        <f>+'Inversión 1 financiada'!AI94+VÚ!AI94+AH94</f>
        <v>0</v>
      </c>
      <c r="AJ94" s="125">
        <f>+'Inversión 1 financiada'!AJ94+VÚ!AJ94+AI94</f>
        <v>0</v>
      </c>
      <c r="AK94" s="125">
        <f>+'Inversión 1 financiada'!AK94+VÚ!AK94+AJ94</f>
        <v>0</v>
      </c>
      <c r="AL94" s="125">
        <f>+'Inversión 1 financiada'!AL94+VÚ!AL94+AK94</f>
        <v>0</v>
      </c>
      <c r="AM94" s="125">
        <f>+'Inversión 1 financiada'!AM94+VÚ!AM94+AL94</f>
        <v>0</v>
      </c>
      <c r="AN94" s="125">
        <f>+'Inversión 1 financiada'!AN94+VÚ!AN94+AM94</f>
        <v>0</v>
      </c>
      <c r="AO94" s="125">
        <f>+'Inversión 1 financiada'!AO94+VÚ!AO94+AN94</f>
        <v>0</v>
      </c>
      <c r="AP94" s="125">
        <f>+'Inversión 1 financiada'!AP94+VÚ!AP94+AO94</f>
        <v>0</v>
      </c>
      <c r="AQ94" s="125">
        <f>+'Inversión 1 financiada'!AQ94+VÚ!AQ94+AP94</f>
        <v>0</v>
      </c>
      <c r="AR94" s="125">
        <f>+'Inversión 1 financiada'!AR94+VÚ!AR94+AQ94</f>
        <v>0</v>
      </c>
      <c r="AS94" s="125">
        <f>+'Inversión 1 financiada'!AS94+VÚ!AS94+AR94</f>
        <v>0</v>
      </c>
      <c r="AT94" s="125">
        <f>+'Inversión 1 financiada'!AT94+VÚ!AT94+AS94</f>
        <v>0</v>
      </c>
      <c r="AU94" s="125">
        <f>+'Inversión 1 financiada'!AU94+VÚ!AU94+AT94</f>
        <v>0</v>
      </c>
      <c r="AV94" s="125">
        <f>+'Inversión 1 financiada'!AV94+VÚ!AV94+AU94</f>
        <v>0</v>
      </c>
      <c r="AW94" s="125">
        <f>+'Inversión 1 financiada'!AW94+VÚ!AW94+AV94</f>
        <v>0</v>
      </c>
      <c r="AX94" s="125">
        <f>+'Inversión 1 financiada'!AX94+VÚ!AX94+AW94</f>
        <v>0</v>
      </c>
      <c r="AY94" s="125">
        <f>+'Inversión 1 financiada'!AY94+VÚ!AY94+AX94</f>
        <v>0</v>
      </c>
      <c r="AZ94" s="125">
        <f>+'Inversión 1 financiada'!AZ94+VÚ!AZ94+AY94</f>
        <v>0</v>
      </c>
      <c r="BA94" s="125">
        <f>+'Inversión 1 financiada'!BA94+VÚ!BA94+AZ94</f>
        <v>0</v>
      </c>
      <c r="BB94" s="125">
        <f>+'Inversión 1 financiada'!BB94+VÚ!BB94+BA94</f>
        <v>0</v>
      </c>
      <c r="BC94" s="125">
        <f>+'Inversión 1 financiada'!BC94+VÚ!BC94+BB94</f>
        <v>0</v>
      </c>
      <c r="BD94" s="125">
        <f>+'Inversión 1 financiada'!BD94+VÚ!BD94+BC94</f>
        <v>0</v>
      </c>
      <c r="BE94" s="125">
        <f>+'Inversión 1 financiada'!BE94+VÚ!BE94+BD94</f>
        <v>0</v>
      </c>
      <c r="BF94" s="125">
        <f>+'Inversión 1 financiada'!BF94+VÚ!BF94+BE94</f>
        <v>0</v>
      </c>
      <c r="BG94" s="125">
        <f>+'Inversión 1 financiada'!BG94+VÚ!BG94+BF94</f>
        <v>0</v>
      </c>
      <c r="BH94" s="125">
        <f>+'Inversión 1 financiada'!BH94+VÚ!BH94+BG94</f>
        <v>0</v>
      </c>
      <c r="BI94" s="125">
        <f>+'Inversión 1 financiada'!BI94+VÚ!BI94+BH94</f>
        <v>0</v>
      </c>
      <c r="BJ94" s="125">
        <f>+'Inversión 1 financiada'!BJ94+VÚ!BJ94+BI94</f>
        <v>0</v>
      </c>
      <c r="BK94" s="125">
        <f>+'Inversión 1 financiada'!BK94+VÚ!BK94+BJ94</f>
        <v>0</v>
      </c>
      <c r="BL94" s="125">
        <f>+'Inversión 1 financiada'!BL94+VÚ!BL94+BK94</f>
        <v>0</v>
      </c>
      <c r="BM94" s="125">
        <f>+'Inversión 1 financiada'!BM94+VÚ!BM94+BL94</f>
        <v>0</v>
      </c>
      <c r="BN94" s="125">
        <f>+'Inversión 1 financiada'!BN94+VÚ!BN94+BM94</f>
        <v>0</v>
      </c>
      <c r="BO94" s="125">
        <f>+'Inversión 1 financiada'!BO94+VÚ!BO94+BN94</f>
        <v>0</v>
      </c>
      <c r="BP94" s="125">
        <f>+'Inversión 1 financiada'!BP94+VÚ!BP94+BO94</f>
        <v>0</v>
      </c>
      <c r="BQ94" s="125">
        <f>+'Inversión 1 financiada'!BQ94+VÚ!BQ94+BP94</f>
        <v>0</v>
      </c>
      <c r="BR94" s="125">
        <f>+'Inversión 1 financiada'!BR94+VÚ!BR94+BQ94</f>
        <v>0</v>
      </c>
    </row>
    <row r="95" spans="2:70" x14ac:dyDescent="0.25">
      <c r="B95" s="59" t="s">
        <v>521</v>
      </c>
      <c r="C95" s="62" t="str">
        <f>+VLOOKUP(B95,'resumen UCAP'!$A$5:$O$329,2,0)</f>
        <v>LUMINARIA NA 70 SEGUNDA</v>
      </c>
      <c r="D95" s="63">
        <f>+'Desmonte Infr. financiada'!D95</f>
        <v>81</v>
      </c>
      <c r="E95" s="63" t="str">
        <f>+VLOOKUP(B95,'resumen UCAP'!$A$5:$O$329,3,0)</f>
        <v>Un</v>
      </c>
      <c r="F95" s="64">
        <f>+VLOOKUP(B95,'resumen UCAP'!$A$5:$O$329,15,0)</f>
        <v>201799</v>
      </c>
      <c r="G95" s="123">
        <v>5</v>
      </c>
      <c r="H95" s="125">
        <f>+'Inversión 1 financiada'!H95+VÚ!H95</f>
        <v>0</v>
      </c>
      <c r="I95" s="125">
        <f>+'Inversión 1 financiada'!I95+VÚ!I95+H95</f>
        <v>0</v>
      </c>
      <c r="J95" s="125">
        <f>+'Inversión 1 financiada'!J95+VÚ!J95+I95</f>
        <v>0</v>
      </c>
      <c r="K95" s="125">
        <f>+'Inversión 1 financiada'!K95+VÚ!K95+J95</f>
        <v>0</v>
      </c>
      <c r="L95" s="125">
        <f>+'Inversión 1 financiada'!L95+VÚ!L95+K95</f>
        <v>0</v>
      </c>
      <c r="M95" s="125">
        <f>+'Inversión 1 financiada'!M95+VÚ!M95+L95</f>
        <v>0</v>
      </c>
      <c r="N95" s="125">
        <f>+'Inversión 1 financiada'!N95+VÚ!N95+M95</f>
        <v>0</v>
      </c>
      <c r="O95" s="125">
        <f>+'Inversión 1 financiada'!O95+VÚ!O95+N95</f>
        <v>0</v>
      </c>
      <c r="P95" s="125">
        <f>+'Inversión 1 financiada'!P95+VÚ!P95+O95</f>
        <v>0</v>
      </c>
      <c r="Q95" s="125">
        <f>+'Inversión 1 financiada'!Q95+VÚ!Q95+P95</f>
        <v>0</v>
      </c>
      <c r="R95" s="125">
        <f>+'Inversión 1 financiada'!R95+VÚ!R95+Q95</f>
        <v>0</v>
      </c>
      <c r="S95" s="125">
        <f>+'Inversión 1 financiada'!S95+VÚ!S95+R95</f>
        <v>0</v>
      </c>
      <c r="T95" s="125">
        <f>+'Inversión 1 financiada'!T95+VÚ!T95+S95</f>
        <v>0</v>
      </c>
      <c r="U95" s="125">
        <f>+'Inversión 1 financiada'!U95+VÚ!U95+T95</f>
        <v>0</v>
      </c>
      <c r="V95" s="125">
        <f>+'Inversión 1 financiada'!V95+VÚ!V95+U95</f>
        <v>0</v>
      </c>
      <c r="W95" s="125">
        <f>+'Inversión 1 financiada'!W95+VÚ!W95+V95</f>
        <v>0</v>
      </c>
      <c r="X95" s="125">
        <f>+'Inversión 1 financiada'!X95+VÚ!X95+W95</f>
        <v>0</v>
      </c>
      <c r="Y95" s="125">
        <f>+'Inversión 1 financiada'!Y95+VÚ!Y95+X95</f>
        <v>0</v>
      </c>
      <c r="Z95" s="125">
        <f>+'Inversión 1 financiada'!Z95+VÚ!Z95+Y95</f>
        <v>0</v>
      </c>
      <c r="AA95" s="125">
        <f>+'Inversión 1 financiada'!AA95+VÚ!AA95+Z95</f>
        <v>0</v>
      </c>
      <c r="AB95" s="125">
        <f>+'Inversión 1 financiada'!AB95+VÚ!AB95+AA95</f>
        <v>0</v>
      </c>
      <c r="AC95" s="125">
        <f>+'Inversión 1 financiada'!AC95+VÚ!AC95+AB95</f>
        <v>0</v>
      </c>
      <c r="AD95" s="125">
        <f>+'Inversión 1 financiada'!AD95+VÚ!AD95+AC95</f>
        <v>0</v>
      </c>
      <c r="AE95" s="125">
        <f>+'Inversión 1 financiada'!AE95+VÚ!AE95+AD95</f>
        <v>0</v>
      </c>
      <c r="AF95" s="125">
        <f>+'Inversión 1 financiada'!AF95+VÚ!AF95+AE95</f>
        <v>0</v>
      </c>
      <c r="AG95" s="125">
        <f>+'Inversión 1 financiada'!AG95+VÚ!AG95+AF95</f>
        <v>0</v>
      </c>
      <c r="AH95" s="125">
        <f>+'Inversión 1 financiada'!AH95+VÚ!AH95+AG95</f>
        <v>0</v>
      </c>
      <c r="AI95" s="125">
        <f>+'Inversión 1 financiada'!AI95+VÚ!AI95+AH95</f>
        <v>0</v>
      </c>
      <c r="AJ95" s="125">
        <f>+'Inversión 1 financiada'!AJ95+VÚ!AJ95+AI95</f>
        <v>0</v>
      </c>
      <c r="AK95" s="125">
        <f>+'Inversión 1 financiada'!AK95+VÚ!AK95+AJ95</f>
        <v>0</v>
      </c>
      <c r="AL95" s="125">
        <f>+'Inversión 1 financiada'!AL95+VÚ!AL95+AK95</f>
        <v>0</v>
      </c>
      <c r="AM95" s="125">
        <f>+'Inversión 1 financiada'!AM95+VÚ!AM95+AL95</f>
        <v>0</v>
      </c>
      <c r="AN95" s="125">
        <f>+'Inversión 1 financiada'!AN95+VÚ!AN95+AM95</f>
        <v>0</v>
      </c>
      <c r="AO95" s="125">
        <f>+'Inversión 1 financiada'!AO95+VÚ!AO95+AN95</f>
        <v>0</v>
      </c>
      <c r="AP95" s="125">
        <f>+'Inversión 1 financiada'!AP95+VÚ!AP95+AO95</f>
        <v>0</v>
      </c>
      <c r="AQ95" s="125">
        <f>+'Inversión 1 financiada'!AQ95+VÚ!AQ95+AP95</f>
        <v>0</v>
      </c>
      <c r="AR95" s="125">
        <f>+'Inversión 1 financiada'!AR95+VÚ!AR95+AQ95</f>
        <v>0</v>
      </c>
      <c r="AS95" s="125">
        <f>+'Inversión 1 financiada'!AS95+VÚ!AS95+AR95</f>
        <v>0</v>
      </c>
      <c r="AT95" s="125">
        <f>+'Inversión 1 financiada'!AT95+VÚ!AT95+AS95</f>
        <v>0</v>
      </c>
      <c r="AU95" s="125">
        <f>+'Inversión 1 financiada'!AU95+VÚ!AU95+AT95</f>
        <v>0</v>
      </c>
      <c r="AV95" s="125">
        <f>+'Inversión 1 financiada'!AV95+VÚ!AV95+AU95</f>
        <v>0</v>
      </c>
      <c r="AW95" s="125">
        <f>+'Inversión 1 financiada'!AW95+VÚ!AW95+AV95</f>
        <v>0</v>
      </c>
      <c r="AX95" s="125">
        <f>+'Inversión 1 financiada'!AX95+VÚ!AX95+AW95</f>
        <v>0</v>
      </c>
      <c r="AY95" s="125">
        <f>+'Inversión 1 financiada'!AY95+VÚ!AY95+AX95</f>
        <v>0</v>
      </c>
      <c r="AZ95" s="125">
        <f>+'Inversión 1 financiada'!AZ95+VÚ!AZ95+AY95</f>
        <v>0</v>
      </c>
      <c r="BA95" s="125">
        <f>+'Inversión 1 financiada'!BA95+VÚ!BA95+AZ95</f>
        <v>0</v>
      </c>
      <c r="BB95" s="125">
        <f>+'Inversión 1 financiada'!BB95+VÚ!BB95+BA95</f>
        <v>0</v>
      </c>
      <c r="BC95" s="125">
        <f>+'Inversión 1 financiada'!BC95+VÚ!BC95+BB95</f>
        <v>0</v>
      </c>
      <c r="BD95" s="125">
        <f>+'Inversión 1 financiada'!BD95+VÚ!BD95+BC95</f>
        <v>0</v>
      </c>
      <c r="BE95" s="125">
        <f>+'Inversión 1 financiada'!BE95+VÚ!BE95+BD95</f>
        <v>0</v>
      </c>
      <c r="BF95" s="125">
        <f>+'Inversión 1 financiada'!BF95+VÚ!BF95+BE95</f>
        <v>0</v>
      </c>
      <c r="BG95" s="125">
        <f>+'Inversión 1 financiada'!BG95+VÚ!BG95+BF95</f>
        <v>0</v>
      </c>
      <c r="BH95" s="125">
        <f>+'Inversión 1 financiada'!BH95+VÚ!BH95+BG95</f>
        <v>0</v>
      </c>
      <c r="BI95" s="125">
        <f>+'Inversión 1 financiada'!BI95+VÚ!BI95+BH95</f>
        <v>0</v>
      </c>
      <c r="BJ95" s="125">
        <f>+'Inversión 1 financiada'!BJ95+VÚ!BJ95+BI95</f>
        <v>0</v>
      </c>
      <c r="BK95" s="125">
        <f>+'Inversión 1 financiada'!BK95+VÚ!BK95+BJ95</f>
        <v>0</v>
      </c>
      <c r="BL95" s="125">
        <f>+'Inversión 1 financiada'!BL95+VÚ!BL95+BK95</f>
        <v>0</v>
      </c>
      <c r="BM95" s="125">
        <f>+'Inversión 1 financiada'!BM95+VÚ!BM95+BL95</f>
        <v>0</v>
      </c>
      <c r="BN95" s="125">
        <f>+'Inversión 1 financiada'!BN95+VÚ!BN95+BM95</f>
        <v>0</v>
      </c>
      <c r="BO95" s="125">
        <f>+'Inversión 1 financiada'!BO95+VÚ!BO95+BN95</f>
        <v>0</v>
      </c>
      <c r="BP95" s="125">
        <f>+'Inversión 1 financiada'!BP95+VÚ!BP95+BO95</f>
        <v>0</v>
      </c>
      <c r="BQ95" s="125">
        <f>+'Inversión 1 financiada'!BQ95+VÚ!BQ95+BP95</f>
        <v>0</v>
      </c>
      <c r="BR95" s="125">
        <f>+'Inversión 1 financiada'!BR95+VÚ!BR95+BQ95</f>
        <v>0</v>
      </c>
    </row>
    <row r="96" spans="2:70" x14ac:dyDescent="0.25">
      <c r="B96" s="59" t="s">
        <v>522</v>
      </c>
      <c r="C96" s="62" t="str">
        <f>+VLOOKUP(B96,'resumen UCAP'!$A$5:$O$329,2,0)</f>
        <v>LUMINARIA NA 150 SEGUNDA</v>
      </c>
      <c r="D96" s="63">
        <f>+'Desmonte Infr. financiada'!D96</f>
        <v>169</v>
      </c>
      <c r="E96" s="63" t="str">
        <f>+VLOOKUP(B96,'resumen UCAP'!$A$5:$O$329,3,0)</f>
        <v>Un</v>
      </c>
      <c r="F96" s="64">
        <f>+VLOOKUP(B96,'resumen UCAP'!$A$5:$O$329,15,0)</f>
        <v>333700</v>
      </c>
      <c r="G96" s="123">
        <v>1</v>
      </c>
      <c r="H96" s="125">
        <f>+'Inversión 1 financiada'!H96+VÚ!H96</f>
        <v>0</v>
      </c>
      <c r="I96" s="125">
        <f>+'Inversión 1 financiada'!I96+VÚ!I96+H96</f>
        <v>0</v>
      </c>
      <c r="J96" s="125">
        <f>+'Inversión 1 financiada'!J96+VÚ!J96+I96</f>
        <v>0</v>
      </c>
      <c r="K96" s="125">
        <f>+'Inversión 1 financiada'!K96+VÚ!K96+J96</f>
        <v>0</v>
      </c>
      <c r="L96" s="125">
        <f>+'Inversión 1 financiada'!L96+VÚ!L96+K96</f>
        <v>0</v>
      </c>
      <c r="M96" s="125">
        <f>+'Inversión 1 financiada'!M96+VÚ!M96+L96</f>
        <v>0</v>
      </c>
      <c r="N96" s="125">
        <f>+'Inversión 1 financiada'!N96+VÚ!N96+M96</f>
        <v>0</v>
      </c>
      <c r="O96" s="125">
        <f>+'Inversión 1 financiada'!O96+VÚ!O96+N96</f>
        <v>0</v>
      </c>
      <c r="P96" s="125">
        <f>+'Inversión 1 financiada'!P96+VÚ!P96+O96</f>
        <v>0</v>
      </c>
      <c r="Q96" s="125">
        <f>+'Inversión 1 financiada'!Q96+VÚ!Q96+P96</f>
        <v>0</v>
      </c>
      <c r="R96" s="125">
        <f>+'Inversión 1 financiada'!R96+VÚ!R96+Q96</f>
        <v>0</v>
      </c>
      <c r="S96" s="125">
        <f>+'Inversión 1 financiada'!S96+VÚ!S96+R96</f>
        <v>0</v>
      </c>
      <c r="T96" s="125">
        <f>+'Inversión 1 financiada'!T96+VÚ!T96+S96</f>
        <v>0</v>
      </c>
      <c r="U96" s="125">
        <f>+'Inversión 1 financiada'!U96+VÚ!U96+T96</f>
        <v>0</v>
      </c>
      <c r="V96" s="125">
        <f>+'Inversión 1 financiada'!V96+VÚ!V96+U96</f>
        <v>0</v>
      </c>
      <c r="W96" s="125">
        <f>+'Inversión 1 financiada'!W96+VÚ!W96+V96</f>
        <v>0</v>
      </c>
      <c r="X96" s="125">
        <f>+'Inversión 1 financiada'!X96+VÚ!X96+W96</f>
        <v>0</v>
      </c>
      <c r="Y96" s="125">
        <f>+'Inversión 1 financiada'!Y96+VÚ!Y96+X96</f>
        <v>0</v>
      </c>
      <c r="Z96" s="125">
        <f>+'Inversión 1 financiada'!Z96+VÚ!Z96+Y96</f>
        <v>0</v>
      </c>
      <c r="AA96" s="125">
        <f>+'Inversión 1 financiada'!AA96+VÚ!AA96+Z96</f>
        <v>0</v>
      </c>
      <c r="AB96" s="125">
        <f>+'Inversión 1 financiada'!AB96+VÚ!AB96+AA96</f>
        <v>0</v>
      </c>
      <c r="AC96" s="125">
        <f>+'Inversión 1 financiada'!AC96+VÚ!AC96+AB96</f>
        <v>0</v>
      </c>
      <c r="AD96" s="125">
        <f>+'Inversión 1 financiada'!AD96+VÚ!AD96+AC96</f>
        <v>0</v>
      </c>
      <c r="AE96" s="125">
        <f>+'Inversión 1 financiada'!AE96+VÚ!AE96+AD96</f>
        <v>0</v>
      </c>
      <c r="AF96" s="125">
        <f>+'Inversión 1 financiada'!AF96+VÚ!AF96+AE96</f>
        <v>0</v>
      </c>
      <c r="AG96" s="125">
        <f>+'Inversión 1 financiada'!AG96+VÚ!AG96+AF96</f>
        <v>0</v>
      </c>
      <c r="AH96" s="125">
        <f>+'Inversión 1 financiada'!AH96+VÚ!AH96+AG96</f>
        <v>0</v>
      </c>
      <c r="AI96" s="125">
        <f>+'Inversión 1 financiada'!AI96+VÚ!AI96+AH96</f>
        <v>0</v>
      </c>
      <c r="AJ96" s="125">
        <f>+'Inversión 1 financiada'!AJ96+VÚ!AJ96+AI96</f>
        <v>0</v>
      </c>
      <c r="AK96" s="125">
        <f>+'Inversión 1 financiada'!AK96+VÚ!AK96+AJ96</f>
        <v>0</v>
      </c>
      <c r="AL96" s="125">
        <f>+'Inversión 1 financiada'!AL96+VÚ!AL96+AK96</f>
        <v>0</v>
      </c>
      <c r="AM96" s="125">
        <f>+'Inversión 1 financiada'!AM96+VÚ!AM96+AL96</f>
        <v>0</v>
      </c>
      <c r="AN96" s="125">
        <f>+'Inversión 1 financiada'!AN96+VÚ!AN96+AM96</f>
        <v>0</v>
      </c>
      <c r="AO96" s="125">
        <f>+'Inversión 1 financiada'!AO96+VÚ!AO96+AN96</f>
        <v>0</v>
      </c>
      <c r="AP96" s="125">
        <f>+'Inversión 1 financiada'!AP96+VÚ!AP96+AO96</f>
        <v>0</v>
      </c>
      <c r="AQ96" s="125">
        <f>+'Inversión 1 financiada'!AQ96+VÚ!AQ96+AP96</f>
        <v>0</v>
      </c>
      <c r="AR96" s="125">
        <f>+'Inversión 1 financiada'!AR96+VÚ!AR96+AQ96</f>
        <v>0</v>
      </c>
      <c r="AS96" s="125">
        <f>+'Inversión 1 financiada'!AS96+VÚ!AS96+AR96</f>
        <v>0</v>
      </c>
      <c r="AT96" s="125">
        <f>+'Inversión 1 financiada'!AT96+VÚ!AT96+AS96</f>
        <v>0</v>
      </c>
      <c r="AU96" s="125">
        <f>+'Inversión 1 financiada'!AU96+VÚ!AU96+AT96</f>
        <v>0</v>
      </c>
      <c r="AV96" s="125">
        <f>+'Inversión 1 financiada'!AV96+VÚ!AV96+AU96</f>
        <v>0</v>
      </c>
      <c r="AW96" s="125">
        <f>+'Inversión 1 financiada'!AW96+VÚ!AW96+AV96</f>
        <v>0</v>
      </c>
      <c r="AX96" s="125">
        <f>+'Inversión 1 financiada'!AX96+VÚ!AX96+AW96</f>
        <v>0</v>
      </c>
      <c r="AY96" s="125">
        <f>+'Inversión 1 financiada'!AY96+VÚ!AY96+AX96</f>
        <v>0</v>
      </c>
      <c r="AZ96" s="125">
        <f>+'Inversión 1 financiada'!AZ96+VÚ!AZ96+AY96</f>
        <v>0</v>
      </c>
      <c r="BA96" s="125">
        <f>+'Inversión 1 financiada'!BA96+VÚ!BA96+AZ96</f>
        <v>0</v>
      </c>
      <c r="BB96" s="125">
        <f>+'Inversión 1 financiada'!BB96+VÚ!BB96+BA96</f>
        <v>0</v>
      </c>
      <c r="BC96" s="125">
        <f>+'Inversión 1 financiada'!BC96+VÚ!BC96+BB96</f>
        <v>0</v>
      </c>
      <c r="BD96" s="125">
        <f>+'Inversión 1 financiada'!BD96+VÚ!BD96+BC96</f>
        <v>0</v>
      </c>
      <c r="BE96" s="125">
        <f>+'Inversión 1 financiada'!BE96+VÚ!BE96+BD96</f>
        <v>0</v>
      </c>
      <c r="BF96" s="125">
        <f>+'Inversión 1 financiada'!BF96+VÚ!BF96+BE96</f>
        <v>0</v>
      </c>
      <c r="BG96" s="125">
        <f>+'Inversión 1 financiada'!BG96+VÚ!BG96+BF96</f>
        <v>0</v>
      </c>
      <c r="BH96" s="125">
        <f>+'Inversión 1 financiada'!BH96+VÚ!BH96+BG96</f>
        <v>0</v>
      </c>
      <c r="BI96" s="125">
        <f>+'Inversión 1 financiada'!BI96+VÚ!BI96+BH96</f>
        <v>0</v>
      </c>
      <c r="BJ96" s="125">
        <f>+'Inversión 1 financiada'!BJ96+VÚ!BJ96+BI96</f>
        <v>0</v>
      </c>
      <c r="BK96" s="125">
        <f>+'Inversión 1 financiada'!BK96+VÚ!BK96+BJ96</f>
        <v>0</v>
      </c>
      <c r="BL96" s="125">
        <f>+'Inversión 1 financiada'!BL96+VÚ!BL96+BK96</f>
        <v>0</v>
      </c>
      <c r="BM96" s="125">
        <f>+'Inversión 1 financiada'!BM96+VÚ!BM96+BL96</f>
        <v>0</v>
      </c>
      <c r="BN96" s="125">
        <f>+'Inversión 1 financiada'!BN96+VÚ!BN96+BM96</f>
        <v>0</v>
      </c>
      <c r="BO96" s="125">
        <f>+'Inversión 1 financiada'!BO96+VÚ!BO96+BN96</f>
        <v>0</v>
      </c>
      <c r="BP96" s="125">
        <f>+'Inversión 1 financiada'!BP96+VÚ!BP96+BO96</f>
        <v>0</v>
      </c>
      <c r="BQ96" s="125">
        <f>+'Inversión 1 financiada'!BQ96+VÚ!BQ96+BP96</f>
        <v>0</v>
      </c>
      <c r="BR96" s="125">
        <f>+'Inversión 1 financiada'!BR96+VÚ!BR96+BQ96</f>
        <v>0</v>
      </c>
    </row>
    <row r="97" spans="2:70" x14ac:dyDescent="0.25">
      <c r="B97" s="59" t="s">
        <v>523</v>
      </c>
      <c r="C97" s="62" t="str">
        <f>+VLOOKUP(B97,'resumen UCAP'!$A$5:$O$329,2,0)</f>
        <v>PROYECTOR 250W NUEVO</v>
      </c>
      <c r="D97" s="63">
        <f>+'Desmonte Infr. financiada'!D97</f>
        <v>279</v>
      </c>
      <c r="E97" s="63" t="str">
        <f>+VLOOKUP(B97,'resumen UCAP'!$A$5:$O$329,3,0)</f>
        <v>Un</v>
      </c>
      <c r="F97" s="64">
        <f>+VLOOKUP(B97,'resumen UCAP'!$A$5:$O$329,15,0)</f>
        <v>413027</v>
      </c>
      <c r="G97" s="123">
        <v>5</v>
      </c>
      <c r="H97" s="125">
        <f>+'Inversión 1 financiada'!H97+VÚ!H97</f>
        <v>0</v>
      </c>
      <c r="I97" s="125">
        <f>+'Inversión 1 financiada'!I97+VÚ!I97+H97</f>
        <v>0</v>
      </c>
      <c r="J97" s="125">
        <f>+'Inversión 1 financiada'!J97+VÚ!J97+I97</f>
        <v>0</v>
      </c>
      <c r="K97" s="125">
        <f>+'Inversión 1 financiada'!K97+VÚ!K97+J97</f>
        <v>0</v>
      </c>
      <c r="L97" s="125">
        <f>+'Inversión 1 financiada'!L97+VÚ!L97+K97</f>
        <v>0</v>
      </c>
      <c r="M97" s="125">
        <f>+'Inversión 1 financiada'!M97+VÚ!M97+L97</f>
        <v>0</v>
      </c>
      <c r="N97" s="125">
        <f>+'Inversión 1 financiada'!N97+VÚ!N97+M97</f>
        <v>0</v>
      </c>
      <c r="O97" s="125">
        <f>+'Inversión 1 financiada'!O97+VÚ!O97+N97</f>
        <v>0</v>
      </c>
      <c r="P97" s="125">
        <f>+'Inversión 1 financiada'!P97+VÚ!P97+O97</f>
        <v>0</v>
      </c>
      <c r="Q97" s="125">
        <f>+'Inversión 1 financiada'!Q97+VÚ!Q97+P97</f>
        <v>0</v>
      </c>
      <c r="R97" s="125">
        <f>+'Inversión 1 financiada'!R97+VÚ!R97+Q97</f>
        <v>0</v>
      </c>
      <c r="S97" s="125">
        <f>+'Inversión 1 financiada'!S97+VÚ!S97+R97</f>
        <v>0</v>
      </c>
      <c r="T97" s="125">
        <f>+'Inversión 1 financiada'!T97+VÚ!T97+S97</f>
        <v>0</v>
      </c>
      <c r="U97" s="125">
        <f>+'Inversión 1 financiada'!U97+VÚ!U97+T97</f>
        <v>0</v>
      </c>
      <c r="V97" s="125">
        <f>+'Inversión 1 financiada'!V97+VÚ!V97+U97</f>
        <v>0</v>
      </c>
      <c r="W97" s="125">
        <f>+'Inversión 1 financiada'!W97+VÚ!W97+V97</f>
        <v>0</v>
      </c>
      <c r="X97" s="125">
        <f>+'Inversión 1 financiada'!X97+VÚ!X97+W97</f>
        <v>0</v>
      </c>
      <c r="Y97" s="125">
        <f>+'Inversión 1 financiada'!Y97+VÚ!Y97+X97</f>
        <v>0</v>
      </c>
      <c r="Z97" s="125">
        <f>+'Inversión 1 financiada'!Z97+VÚ!Z97+Y97</f>
        <v>0</v>
      </c>
      <c r="AA97" s="125">
        <f>+'Inversión 1 financiada'!AA97+VÚ!AA97+Z97</f>
        <v>0</v>
      </c>
      <c r="AB97" s="125">
        <f>+'Inversión 1 financiada'!AB97+VÚ!AB97+AA97</f>
        <v>0</v>
      </c>
      <c r="AC97" s="125">
        <f>+'Inversión 1 financiada'!AC97+VÚ!AC97+AB97</f>
        <v>0</v>
      </c>
      <c r="AD97" s="125">
        <f>+'Inversión 1 financiada'!AD97+VÚ!AD97+AC97</f>
        <v>0</v>
      </c>
      <c r="AE97" s="125">
        <f>+'Inversión 1 financiada'!AE97+VÚ!AE97+AD97</f>
        <v>0</v>
      </c>
      <c r="AF97" s="125">
        <f>+'Inversión 1 financiada'!AF97+VÚ!AF97+AE97</f>
        <v>0</v>
      </c>
      <c r="AG97" s="125">
        <f>+'Inversión 1 financiada'!AG97+VÚ!AG97+AF97</f>
        <v>0</v>
      </c>
      <c r="AH97" s="125">
        <f>+'Inversión 1 financiada'!AH97+VÚ!AH97+AG97</f>
        <v>0</v>
      </c>
      <c r="AI97" s="125">
        <f>+'Inversión 1 financiada'!AI97+VÚ!AI97+AH97</f>
        <v>0</v>
      </c>
      <c r="AJ97" s="125">
        <f>+'Inversión 1 financiada'!AJ97+VÚ!AJ97+AI97</f>
        <v>0</v>
      </c>
      <c r="AK97" s="125">
        <f>+'Inversión 1 financiada'!AK97+VÚ!AK97+AJ97</f>
        <v>0</v>
      </c>
      <c r="AL97" s="125">
        <f>+'Inversión 1 financiada'!AL97+VÚ!AL97+AK97</f>
        <v>0</v>
      </c>
      <c r="AM97" s="125">
        <f>+'Inversión 1 financiada'!AM97+VÚ!AM97+AL97</f>
        <v>0</v>
      </c>
      <c r="AN97" s="125">
        <f>+'Inversión 1 financiada'!AN97+VÚ!AN97+AM97</f>
        <v>0</v>
      </c>
      <c r="AO97" s="125">
        <f>+'Inversión 1 financiada'!AO97+VÚ!AO97+AN97</f>
        <v>0</v>
      </c>
      <c r="AP97" s="125">
        <f>+'Inversión 1 financiada'!AP97+VÚ!AP97+AO97</f>
        <v>0</v>
      </c>
      <c r="AQ97" s="125">
        <f>+'Inversión 1 financiada'!AQ97+VÚ!AQ97+AP97</f>
        <v>0</v>
      </c>
      <c r="AR97" s="125">
        <f>+'Inversión 1 financiada'!AR97+VÚ!AR97+AQ97</f>
        <v>0</v>
      </c>
      <c r="AS97" s="125">
        <f>+'Inversión 1 financiada'!AS97+VÚ!AS97+AR97</f>
        <v>0</v>
      </c>
      <c r="AT97" s="125">
        <f>+'Inversión 1 financiada'!AT97+VÚ!AT97+AS97</f>
        <v>0</v>
      </c>
      <c r="AU97" s="125">
        <f>+'Inversión 1 financiada'!AU97+VÚ!AU97+AT97</f>
        <v>0</v>
      </c>
      <c r="AV97" s="125">
        <f>+'Inversión 1 financiada'!AV97+VÚ!AV97+AU97</f>
        <v>0</v>
      </c>
      <c r="AW97" s="125">
        <f>+'Inversión 1 financiada'!AW97+VÚ!AW97+AV97</f>
        <v>0</v>
      </c>
      <c r="AX97" s="125">
        <f>+'Inversión 1 financiada'!AX97+VÚ!AX97+AW97</f>
        <v>0</v>
      </c>
      <c r="AY97" s="125">
        <f>+'Inversión 1 financiada'!AY97+VÚ!AY97+AX97</f>
        <v>0</v>
      </c>
      <c r="AZ97" s="125">
        <f>+'Inversión 1 financiada'!AZ97+VÚ!AZ97+AY97</f>
        <v>0</v>
      </c>
      <c r="BA97" s="125">
        <f>+'Inversión 1 financiada'!BA97+VÚ!BA97+AZ97</f>
        <v>0</v>
      </c>
      <c r="BB97" s="125">
        <f>+'Inversión 1 financiada'!BB97+VÚ!BB97+BA97</f>
        <v>0</v>
      </c>
      <c r="BC97" s="125">
        <f>+'Inversión 1 financiada'!BC97+VÚ!BC97+BB97</f>
        <v>0</v>
      </c>
      <c r="BD97" s="125">
        <f>+'Inversión 1 financiada'!BD97+VÚ!BD97+BC97</f>
        <v>0</v>
      </c>
      <c r="BE97" s="125">
        <f>+'Inversión 1 financiada'!BE97+VÚ!BE97+BD97</f>
        <v>0</v>
      </c>
      <c r="BF97" s="125">
        <f>+'Inversión 1 financiada'!BF97+VÚ!BF97+BE97</f>
        <v>0</v>
      </c>
      <c r="BG97" s="125">
        <f>+'Inversión 1 financiada'!BG97+VÚ!BG97+BF97</f>
        <v>0</v>
      </c>
      <c r="BH97" s="125">
        <f>+'Inversión 1 financiada'!BH97+VÚ!BH97+BG97</f>
        <v>0</v>
      </c>
      <c r="BI97" s="125">
        <f>+'Inversión 1 financiada'!BI97+VÚ!BI97+BH97</f>
        <v>0</v>
      </c>
      <c r="BJ97" s="125">
        <f>+'Inversión 1 financiada'!BJ97+VÚ!BJ97+BI97</f>
        <v>0</v>
      </c>
      <c r="BK97" s="125">
        <f>+'Inversión 1 financiada'!BK97+VÚ!BK97+BJ97</f>
        <v>0</v>
      </c>
      <c r="BL97" s="125">
        <f>+'Inversión 1 financiada'!BL97+VÚ!BL97+BK97</f>
        <v>0</v>
      </c>
      <c r="BM97" s="125">
        <f>+'Inversión 1 financiada'!BM97+VÚ!BM97+BL97</f>
        <v>0</v>
      </c>
      <c r="BN97" s="125">
        <f>+'Inversión 1 financiada'!BN97+VÚ!BN97+BM97</f>
        <v>0</v>
      </c>
      <c r="BO97" s="125">
        <f>+'Inversión 1 financiada'!BO97+VÚ!BO97+BN97</f>
        <v>0</v>
      </c>
      <c r="BP97" s="125">
        <f>+'Inversión 1 financiada'!BP97+VÚ!BP97+BO97</f>
        <v>0</v>
      </c>
      <c r="BQ97" s="125">
        <f>+'Inversión 1 financiada'!BQ97+VÚ!BQ97+BP97</f>
        <v>0</v>
      </c>
      <c r="BR97" s="125">
        <f>+'Inversión 1 financiada'!BR97+VÚ!BR97+BQ97</f>
        <v>0</v>
      </c>
    </row>
    <row r="98" spans="2:70" x14ac:dyDescent="0.25">
      <c r="B98" s="59" t="s">
        <v>524</v>
      </c>
      <c r="C98" s="62" t="str">
        <f>+VLOOKUP(B98,'resumen UCAP'!$A$5:$O$329,2,0)</f>
        <v>LUMINARIA NA 250W NUEVA ETIQUETA</v>
      </c>
      <c r="D98" s="63">
        <f>+'Desmonte Infr. financiada'!D98</f>
        <v>279</v>
      </c>
      <c r="E98" s="63" t="str">
        <f>+VLOOKUP(B98,'resumen UCAP'!$A$5:$O$329,3,0)</f>
        <v>Un</v>
      </c>
      <c r="F98" s="64">
        <f>+VLOOKUP(B98,'resumen UCAP'!$A$5:$O$329,15,0)</f>
        <v>413027</v>
      </c>
      <c r="G98" s="123">
        <v>1</v>
      </c>
      <c r="H98" s="125">
        <f>+'Inversión 1 financiada'!H98+VÚ!H98</f>
        <v>0</v>
      </c>
      <c r="I98" s="125">
        <f>+'Inversión 1 financiada'!I98+VÚ!I98+H98</f>
        <v>0</v>
      </c>
      <c r="J98" s="125">
        <f>+'Inversión 1 financiada'!J98+VÚ!J98+I98</f>
        <v>0</v>
      </c>
      <c r="K98" s="125">
        <f>+'Inversión 1 financiada'!K98+VÚ!K98+J98</f>
        <v>0</v>
      </c>
      <c r="L98" s="125">
        <f>+'Inversión 1 financiada'!L98+VÚ!L98+K98</f>
        <v>0</v>
      </c>
      <c r="M98" s="125">
        <f>+'Inversión 1 financiada'!M98+VÚ!M98+L98</f>
        <v>0</v>
      </c>
      <c r="N98" s="125">
        <f>+'Inversión 1 financiada'!N98+VÚ!N98+M98</f>
        <v>0</v>
      </c>
      <c r="O98" s="125">
        <f>+'Inversión 1 financiada'!O98+VÚ!O98+N98</f>
        <v>0</v>
      </c>
      <c r="P98" s="125">
        <f>+'Inversión 1 financiada'!P98+VÚ!P98+O98</f>
        <v>0</v>
      </c>
      <c r="Q98" s="125">
        <f>+'Inversión 1 financiada'!Q98+VÚ!Q98+P98</f>
        <v>0</v>
      </c>
      <c r="R98" s="125">
        <f>+'Inversión 1 financiada'!R98+VÚ!R98+Q98</f>
        <v>0</v>
      </c>
      <c r="S98" s="125">
        <f>+'Inversión 1 financiada'!S98+VÚ!S98+R98</f>
        <v>0</v>
      </c>
      <c r="T98" s="125">
        <f>+'Inversión 1 financiada'!T98+VÚ!T98+S98</f>
        <v>0</v>
      </c>
      <c r="U98" s="125">
        <f>+'Inversión 1 financiada'!U98+VÚ!U98+T98</f>
        <v>0</v>
      </c>
      <c r="V98" s="125">
        <f>+'Inversión 1 financiada'!V98+VÚ!V98+U98</f>
        <v>0</v>
      </c>
      <c r="W98" s="125">
        <f>+'Inversión 1 financiada'!W98+VÚ!W98+V98</f>
        <v>0</v>
      </c>
      <c r="X98" s="125">
        <f>+'Inversión 1 financiada'!X98+VÚ!X98+W98</f>
        <v>0</v>
      </c>
      <c r="Y98" s="125">
        <f>+'Inversión 1 financiada'!Y98+VÚ!Y98+X98</f>
        <v>0</v>
      </c>
      <c r="Z98" s="125">
        <f>+'Inversión 1 financiada'!Z98+VÚ!Z98+Y98</f>
        <v>0</v>
      </c>
      <c r="AA98" s="125">
        <f>+'Inversión 1 financiada'!AA98+VÚ!AA98+Z98</f>
        <v>0</v>
      </c>
      <c r="AB98" s="125">
        <f>+'Inversión 1 financiada'!AB98+VÚ!AB98+AA98</f>
        <v>0</v>
      </c>
      <c r="AC98" s="125">
        <f>+'Inversión 1 financiada'!AC98+VÚ!AC98+AB98</f>
        <v>0</v>
      </c>
      <c r="AD98" s="125">
        <f>+'Inversión 1 financiada'!AD98+VÚ!AD98+AC98</f>
        <v>0</v>
      </c>
      <c r="AE98" s="125">
        <f>+'Inversión 1 financiada'!AE98+VÚ!AE98+AD98</f>
        <v>0</v>
      </c>
      <c r="AF98" s="125">
        <f>+'Inversión 1 financiada'!AF98+VÚ!AF98+AE98</f>
        <v>0</v>
      </c>
      <c r="AG98" s="125">
        <f>+'Inversión 1 financiada'!AG98+VÚ!AG98+AF98</f>
        <v>0</v>
      </c>
      <c r="AH98" s="125">
        <f>+'Inversión 1 financiada'!AH98+VÚ!AH98+AG98</f>
        <v>0</v>
      </c>
      <c r="AI98" s="125">
        <f>+'Inversión 1 financiada'!AI98+VÚ!AI98+AH98</f>
        <v>0</v>
      </c>
      <c r="AJ98" s="125">
        <f>+'Inversión 1 financiada'!AJ98+VÚ!AJ98+AI98</f>
        <v>0</v>
      </c>
      <c r="AK98" s="125">
        <f>+'Inversión 1 financiada'!AK98+VÚ!AK98+AJ98</f>
        <v>0</v>
      </c>
      <c r="AL98" s="125">
        <f>+'Inversión 1 financiada'!AL98+VÚ!AL98+AK98</f>
        <v>0</v>
      </c>
      <c r="AM98" s="125">
        <f>+'Inversión 1 financiada'!AM98+VÚ!AM98+AL98</f>
        <v>0</v>
      </c>
      <c r="AN98" s="125">
        <f>+'Inversión 1 financiada'!AN98+VÚ!AN98+AM98</f>
        <v>0</v>
      </c>
      <c r="AO98" s="125">
        <f>+'Inversión 1 financiada'!AO98+VÚ!AO98+AN98</f>
        <v>0</v>
      </c>
      <c r="AP98" s="125">
        <f>+'Inversión 1 financiada'!AP98+VÚ!AP98+AO98</f>
        <v>0</v>
      </c>
      <c r="AQ98" s="125">
        <f>+'Inversión 1 financiada'!AQ98+VÚ!AQ98+AP98</f>
        <v>0</v>
      </c>
      <c r="AR98" s="125">
        <f>+'Inversión 1 financiada'!AR98+VÚ!AR98+AQ98</f>
        <v>0</v>
      </c>
      <c r="AS98" s="125">
        <f>+'Inversión 1 financiada'!AS98+VÚ!AS98+AR98</f>
        <v>0</v>
      </c>
      <c r="AT98" s="125">
        <f>+'Inversión 1 financiada'!AT98+VÚ!AT98+AS98</f>
        <v>0</v>
      </c>
      <c r="AU98" s="125">
        <f>+'Inversión 1 financiada'!AU98+VÚ!AU98+AT98</f>
        <v>0</v>
      </c>
      <c r="AV98" s="125">
        <f>+'Inversión 1 financiada'!AV98+VÚ!AV98+AU98</f>
        <v>0</v>
      </c>
      <c r="AW98" s="125">
        <f>+'Inversión 1 financiada'!AW98+VÚ!AW98+AV98</f>
        <v>0</v>
      </c>
      <c r="AX98" s="125">
        <f>+'Inversión 1 financiada'!AX98+VÚ!AX98+AW98</f>
        <v>0</v>
      </c>
      <c r="AY98" s="125">
        <f>+'Inversión 1 financiada'!AY98+VÚ!AY98+AX98</f>
        <v>0</v>
      </c>
      <c r="AZ98" s="125">
        <f>+'Inversión 1 financiada'!AZ98+VÚ!AZ98+AY98</f>
        <v>0</v>
      </c>
      <c r="BA98" s="125">
        <f>+'Inversión 1 financiada'!BA98+VÚ!BA98+AZ98</f>
        <v>0</v>
      </c>
      <c r="BB98" s="125">
        <f>+'Inversión 1 financiada'!BB98+VÚ!BB98+BA98</f>
        <v>0</v>
      </c>
      <c r="BC98" s="125">
        <f>+'Inversión 1 financiada'!BC98+VÚ!BC98+BB98</f>
        <v>0</v>
      </c>
      <c r="BD98" s="125">
        <f>+'Inversión 1 financiada'!BD98+VÚ!BD98+BC98</f>
        <v>0</v>
      </c>
      <c r="BE98" s="125">
        <f>+'Inversión 1 financiada'!BE98+VÚ!BE98+BD98</f>
        <v>0</v>
      </c>
      <c r="BF98" s="125">
        <f>+'Inversión 1 financiada'!BF98+VÚ!BF98+BE98</f>
        <v>0</v>
      </c>
      <c r="BG98" s="125">
        <f>+'Inversión 1 financiada'!BG98+VÚ!BG98+BF98</f>
        <v>0</v>
      </c>
      <c r="BH98" s="125">
        <f>+'Inversión 1 financiada'!BH98+VÚ!BH98+BG98</f>
        <v>0</v>
      </c>
      <c r="BI98" s="125">
        <f>+'Inversión 1 financiada'!BI98+VÚ!BI98+BH98</f>
        <v>0</v>
      </c>
      <c r="BJ98" s="125">
        <f>+'Inversión 1 financiada'!BJ98+VÚ!BJ98+BI98</f>
        <v>0</v>
      </c>
      <c r="BK98" s="125">
        <f>+'Inversión 1 financiada'!BK98+VÚ!BK98+BJ98</f>
        <v>0</v>
      </c>
      <c r="BL98" s="125">
        <f>+'Inversión 1 financiada'!BL98+VÚ!BL98+BK98</f>
        <v>0</v>
      </c>
      <c r="BM98" s="125">
        <f>+'Inversión 1 financiada'!BM98+VÚ!BM98+BL98</f>
        <v>0</v>
      </c>
      <c r="BN98" s="125">
        <f>+'Inversión 1 financiada'!BN98+VÚ!BN98+BM98</f>
        <v>0</v>
      </c>
      <c r="BO98" s="125">
        <f>+'Inversión 1 financiada'!BO98+VÚ!BO98+BN98</f>
        <v>0</v>
      </c>
      <c r="BP98" s="125">
        <f>+'Inversión 1 financiada'!BP98+VÚ!BP98+BO98</f>
        <v>0</v>
      </c>
      <c r="BQ98" s="125">
        <f>+'Inversión 1 financiada'!BQ98+VÚ!BQ98+BP98</f>
        <v>0</v>
      </c>
      <c r="BR98" s="125">
        <f>+'Inversión 1 financiada'!BR98+VÚ!BR98+BQ98</f>
        <v>0</v>
      </c>
    </row>
    <row r="99" spans="2:70" x14ac:dyDescent="0.25">
      <c r="B99" s="59" t="s">
        <v>525</v>
      </c>
      <c r="C99" s="62" t="str">
        <f>+VLOOKUP(B99,'resumen UCAP'!$A$5:$O$329,2,0)</f>
        <v>ETIQUETA LUMINARIA NA 100W NUEVA</v>
      </c>
      <c r="D99" s="63">
        <f>+'Desmonte Infr. financiada'!D99</f>
        <v>115</v>
      </c>
      <c r="E99" s="63" t="str">
        <f>+VLOOKUP(B99,'resumen UCAP'!$A$5:$O$329,3,0)</f>
        <v>Un</v>
      </c>
      <c r="F99" s="64">
        <f>+VLOOKUP(B99,'resumen UCAP'!$A$5:$O$329,15,0)</f>
        <v>211467</v>
      </c>
      <c r="G99" s="123">
        <v>1</v>
      </c>
      <c r="H99" s="125">
        <f>+'Inversión 1 financiada'!H99+VÚ!H99</f>
        <v>0</v>
      </c>
      <c r="I99" s="125">
        <f>+'Inversión 1 financiada'!I99+VÚ!I99+H99</f>
        <v>0</v>
      </c>
      <c r="J99" s="125">
        <f>+'Inversión 1 financiada'!J99+VÚ!J99+I99</f>
        <v>0</v>
      </c>
      <c r="K99" s="125">
        <f>+'Inversión 1 financiada'!K99+VÚ!K99+J99</f>
        <v>0</v>
      </c>
      <c r="L99" s="125">
        <f>+'Inversión 1 financiada'!L99+VÚ!L99+K99</f>
        <v>0</v>
      </c>
      <c r="M99" s="125">
        <f>+'Inversión 1 financiada'!M99+VÚ!M99+L99</f>
        <v>0</v>
      </c>
      <c r="N99" s="125">
        <f>+'Inversión 1 financiada'!N99+VÚ!N99+M99</f>
        <v>0</v>
      </c>
      <c r="O99" s="125">
        <f>+'Inversión 1 financiada'!O99+VÚ!O99+N99</f>
        <v>0</v>
      </c>
      <c r="P99" s="125">
        <f>+'Inversión 1 financiada'!P99+VÚ!P99+O99</f>
        <v>0</v>
      </c>
      <c r="Q99" s="125">
        <f>+'Inversión 1 financiada'!Q99+VÚ!Q99+P99</f>
        <v>0</v>
      </c>
      <c r="R99" s="125">
        <f>+'Inversión 1 financiada'!R99+VÚ!R99+Q99</f>
        <v>0</v>
      </c>
      <c r="S99" s="125">
        <f>+'Inversión 1 financiada'!S99+VÚ!S99+R99</f>
        <v>0</v>
      </c>
      <c r="T99" s="125">
        <f>+'Inversión 1 financiada'!T99+VÚ!T99+S99</f>
        <v>0</v>
      </c>
      <c r="U99" s="125">
        <f>+'Inversión 1 financiada'!U99+VÚ!U99+T99</f>
        <v>0</v>
      </c>
      <c r="V99" s="125">
        <f>+'Inversión 1 financiada'!V99+VÚ!V99+U99</f>
        <v>0</v>
      </c>
      <c r="W99" s="125">
        <f>+'Inversión 1 financiada'!W99+VÚ!W99+V99</f>
        <v>0</v>
      </c>
      <c r="X99" s="125">
        <f>+'Inversión 1 financiada'!X99+VÚ!X99+W99</f>
        <v>0</v>
      </c>
      <c r="Y99" s="125">
        <f>+'Inversión 1 financiada'!Y99+VÚ!Y99+X99</f>
        <v>0</v>
      </c>
      <c r="Z99" s="125">
        <f>+'Inversión 1 financiada'!Z99+VÚ!Z99+Y99</f>
        <v>0</v>
      </c>
      <c r="AA99" s="125">
        <f>+'Inversión 1 financiada'!AA99+VÚ!AA99+Z99</f>
        <v>0</v>
      </c>
      <c r="AB99" s="125">
        <f>+'Inversión 1 financiada'!AB99+VÚ!AB99+AA99</f>
        <v>0</v>
      </c>
      <c r="AC99" s="125">
        <f>+'Inversión 1 financiada'!AC99+VÚ!AC99+AB99</f>
        <v>0</v>
      </c>
      <c r="AD99" s="125">
        <f>+'Inversión 1 financiada'!AD99+VÚ!AD99+AC99</f>
        <v>0</v>
      </c>
      <c r="AE99" s="125">
        <f>+'Inversión 1 financiada'!AE99+VÚ!AE99+AD99</f>
        <v>0</v>
      </c>
      <c r="AF99" s="125">
        <f>+'Inversión 1 financiada'!AF99+VÚ!AF99+AE99</f>
        <v>0</v>
      </c>
      <c r="AG99" s="125">
        <f>+'Inversión 1 financiada'!AG99+VÚ!AG99+AF99</f>
        <v>0</v>
      </c>
      <c r="AH99" s="125">
        <f>+'Inversión 1 financiada'!AH99+VÚ!AH99+AG99</f>
        <v>0</v>
      </c>
      <c r="AI99" s="125">
        <f>+'Inversión 1 financiada'!AI99+VÚ!AI99+AH99</f>
        <v>0</v>
      </c>
      <c r="AJ99" s="125">
        <f>+'Inversión 1 financiada'!AJ99+VÚ!AJ99+AI99</f>
        <v>0</v>
      </c>
      <c r="AK99" s="125">
        <f>+'Inversión 1 financiada'!AK99+VÚ!AK99+AJ99</f>
        <v>0</v>
      </c>
      <c r="AL99" s="125">
        <f>+'Inversión 1 financiada'!AL99+VÚ!AL99+AK99</f>
        <v>0</v>
      </c>
      <c r="AM99" s="125">
        <f>+'Inversión 1 financiada'!AM99+VÚ!AM99+AL99</f>
        <v>0</v>
      </c>
      <c r="AN99" s="125">
        <f>+'Inversión 1 financiada'!AN99+VÚ!AN99+AM99</f>
        <v>0</v>
      </c>
      <c r="AO99" s="125">
        <f>+'Inversión 1 financiada'!AO99+VÚ!AO99+AN99</f>
        <v>0</v>
      </c>
      <c r="AP99" s="125">
        <f>+'Inversión 1 financiada'!AP99+VÚ!AP99+AO99</f>
        <v>0</v>
      </c>
      <c r="AQ99" s="125">
        <f>+'Inversión 1 financiada'!AQ99+VÚ!AQ99+AP99</f>
        <v>0</v>
      </c>
      <c r="AR99" s="125">
        <f>+'Inversión 1 financiada'!AR99+VÚ!AR99+AQ99</f>
        <v>0</v>
      </c>
      <c r="AS99" s="125">
        <f>+'Inversión 1 financiada'!AS99+VÚ!AS99+AR99</f>
        <v>0</v>
      </c>
      <c r="AT99" s="125">
        <f>+'Inversión 1 financiada'!AT99+VÚ!AT99+AS99</f>
        <v>0</v>
      </c>
      <c r="AU99" s="125">
        <f>+'Inversión 1 financiada'!AU99+VÚ!AU99+AT99</f>
        <v>0</v>
      </c>
      <c r="AV99" s="125">
        <f>+'Inversión 1 financiada'!AV99+VÚ!AV99+AU99</f>
        <v>0</v>
      </c>
      <c r="AW99" s="125">
        <f>+'Inversión 1 financiada'!AW99+VÚ!AW99+AV99</f>
        <v>0</v>
      </c>
      <c r="AX99" s="125">
        <f>+'Inversión 1 financiada'!AX99+VÚ!AX99+AW99</f>
        <v>0</v>
      </c>
      <c r="AY99" s="125">
        <f>+'Inversión 1 financiada'!AY99+VÚ!AY99+AX99</f>
        <v>0</v>
      </c>
      <c r="AZ99" s="125">
        <f>+'Inversión 1 financiada'!AZ99+VÚ!AZ99+AY99</f>
        <v>0</v>
      </c>
      <c r="BA99" s="125">
        <f>+'Inversión 1 financiada'!BA99+VÚ!BA99+AZ99</f>
        <v>0</v>
      </c>
      <c r="BB99" s="125">
        <f>+'Inversión 1 financiada'!BB99+VÚ!BB99+BA99</f>
        <v>0</v>
      </c>
      <c r="BC99" s="125">
        <f>+'Inversión 1 financiada'!BC99+VÚ!BC99+BB99</f>
        <v>0</v>
      </c>
      <c r="BD99" s="125">
        <f>+'Inversión 1 financiada'!BD99+VÚ!BD99+BC99</f>
        <v>0</v>
      </c>
      <c r="BE99" s="125">
        <f>+'Inversión 1 financiada'!BE99+VÚ!BE99+BD99</f>
        <v>0</v>
      </c>
      <c r="BF99" s="125">
        <f>+'Inversión 1 financiada'!BF99+VÚ!BF99+BE99</f>
        <v>0</v>
      </c>
      <c r="BG99" s="125">
        <f>+'Inversión 1 financiada'!BG99+VÚ!BG99+BF99</f>
        <v>0</v>
      </c>
      <c r="BH99" s="125">
        <f>+'Inversión 1 financiada'!BH99+VÚ!BH99+BG99</f>
        <v>0</v>
      </c>
      <c r="BI99" s="125">
        <f>+'Inversión 1 financiada'!BI99+VÚ!BI99+BH99</f>
        <v>0</v>
      </c>
      <c r="BJ99" s="125">
        <f>+'Inversión 1 financiada'!BJ99+VÚ!BJ99+BI99</f>
        <v>0</v>
      </c>
      <c r="BK99" s="125">
        <f>+'Inversión 1 financiada'!BK99+VÚ!BK99+BJ99</f>
        <v>0</v>
      </c>
      <c r="BL99" s="125">
        <f>+'Inversión 1 financiada'!BL99+VÚ!BL99+BK99</f>
        <v>0</v>
      </c>
      <c r="BM99" s="125">
        <f>+'Inversión 1 financiada'!BM99+VÚ!BM99+BL99</f>
        <v>0</v>
      </c>
      <c r="BN99" s="125">
        <f>+'Inversión 1 financiada'!BN99+VÚ!BN99+BM99</f>
        <v>0</v>
      </c>
      <c r="BO99" s="125">
        <f>+'Inversión 1 financiada'!BO99+VÚ!BO99+BN99</f>
        <v>0</v>
      </c>
      <c r="BP99" s="125">
        <f>+'Inversión 1 financiada'!BP99+VÚ!BP99+BO99</f>
        <v>0</v>
      </c>
      <c r="BQ99" s="125">
        <f>+'Inversión 1 financiada'!BQ99+VÚ!BQ99+BP99</f>
        <v>0</v>
      </c>
      <c r="BR99" s="125">
        <f>+'Inversión 1 financiada'!BR99+VÚ!BR99+BQ99</f>
        <v>0</v>
      </c>
    </row>
    <row r="100" spans="2:70" x14ac:dyDescent="0.25">
      <c r="B100" s="59" t="s">
        <v>526</v>
      </c>
      <c r="C100" s="62" t="str">
        <f>+VLOOKUP(B100,'resumen UCAP'!$A$5:$O$329,2,0)</f>
        <v>LUMINARIA 80-90W LED</v>
      </c>
      <c r="D100" s="63">
        <f>+'Desmonte Infr. financiada'!D100</f>
        <v>90</v>
      </c>
      <c r="E100" s="63" t="str">
        <f>+VLOOKUP(B100,'resumen UCAP'!$A$5:$O$329,3,0)</f>
        <v>Un</v>
      </c>
      <c r="F100" s="64">
        <f>+VLOOKUP(B100,'resumen UCAP'!$A$5:$O$329,15,0)</f>
        <v>940000</v>
      </c>
      <c r="G100" s="61">
        <v>8</v>
      </c>
      <c r="H100" s="125">
        <f>+'Inversión 1 financiada'!H100+VÚ!H100</f>
        <v>0</v>
      </c>
      <c r="I100" s="125">
        <f>+'Inversión 1 financiada'!I100+VÚ!I100+H100</f>
        <v>0</v>
      </c>
      <c r="J100" s="125">
        <f>+'Inversión 1 financiada'!J100+VÚ!J100+I100</f>
        <v>0</v>
      </c>
      <c r="K100" s="125">
        <f>+'Inversión 1 financiada'!K100+VÚ!K100+J100</f>
        <v>0</v>
      </c>
      <c r="L100" s="125">
        <f>+'Inversión 1 financiada'!L100+VÚ!L100+K100</f>
        <v>0</v>
      </c>
      <c r="M100" s="125">
        <f>+'Inversión 1 financiada'!M100+VÚ!M100+L100</f>
        <v>0</v>
      </c>
      <c r="N100" s="125">
        <f>+'Inversión 1 financiada'!N100+VÚ!N100+M100</f>
        <v>0</v>
      </c>
      <c r="O100" s="125">
        <f>+'Inversión 1 financiada'!O100+VÚ!O100+N100</f>
        <v>0</v>
      </c>
      <c r="P100" s="125">
        <f>+'Inversión 1 financiada'!P100+VÚ!P100+O100</f>
        <v>0</v>
      </c>
      <c r="Q100" s="125">
        <f>+'Inversión 1 financiada'!Q100+VÚ!Q100+P100</f>
        <v>0</v>
      </c>
      <c r="R100" s="125">
        <f>+'Inversión 1 financiada'!R100+VÚ!R100+Q100</f>
        <v>0</v>
      </c>
      <c r="S100" s="125">
        <f>+'Inversión 1 financiada'!S100+VÚ!S100+R100</f>
        <v>0</v>
      </c>
      <c r="T100" s="125">
        <f>+'Inversión 1 financiada'!T100+VÚ!T100+S100</f>
        <v>0</v>
      </c>
      <c r="U100" s="125">
        <f>+'Inversión 1 financiada'!U100+VÚ!U100+T100</f>
        <v>0</v>
      </c>
      <c r="V100" s="125">
        <f>+'Inversión 1 financiada'!V100+VÚ!V100+U100</f>
        <v>0</v>
      </c>
      <c r="W100" s="125">
        <f>+'Inversión 1 financiada'!W100+VÚ!W100+V100</f>
        <v>0</v>
      </c>
      <c r="X100" s="125">
        <f>+'Inversión 1 financiada'!X100+VÚ!X100+W100</f>
        <v>0</v>
      </c>
      <c r="Y100" s="125">
        <f>+'Inversión 1 financiada'!Y100+VÚ!Y100+X100</f>
        <v>0</v>
      </c>
      <c r="Z100" s="125">
        <f>+'Inversión 1 financiada'!Z100+VÚ!Z100+Y100</f>
        <v>0</v>
      </c>
      <c r="AA100" s="125">
        <f>+'Inversión 1 financiada'!AA100+VÚ!AA100+Z100</f>
        <v>0</v>
      </c>
      <c r="AB100" s="125">
        <f>+'Inversión 1 financiada'!AB100+VÚ!AB100+AA100</f>
        <v>0</v>
      </c>
      <c r="AC100" s="125">
        <f>+'Inversión 1 financiada'!AC100+VÚ!AC100+AB100</f>
        <v>0</v>
      </c>
      <c r="AD100" s="125">
        <f>+'Inversión 1 financiada'!AD100+VÚ!AD100+AC100</f>
        <v>0</v>
      </c>
      <c r="AE100" s="125">
        <f>+'Inversión 1 financiada'!AE100+VÚ!AE100+AD100</f>
        <v>0</v>
      </c>
      <c r="AF100" s="125">
        <f>+'Inversión 1 financiada'!AF100+VÚ!AF100+AE100</f>
        <v>0</v>
      </c>
      <c r="AG100" s="125">
        <f>+'Inversión 1 financiada'!AG100+VÚ!AG100+AF100</f>
        <v>0</v>
      </c>
      <c r="AH100" s="125">
        <f>+'Inversión 1 financiada'!AH100+VÚ!AH100+AG100</f>
        <v>0</v>
      </c>
      <c r="AI100" s="125">
        <f>+'Inversión 1 financiada'!AI100+VÚ!AI100+AH100</f>
        <v>0</v>
      </c>
      <c r="AJ100" s="125">
        <f>+'Inversión 1 financiada'!AJ100+VÚ!AJ100+AI100</f>
        <v>0</v>
      </c>
      <c r="AK100" s="125">
        <f>+'Inversión 1 financiada'!AK100+VÚ!AK100+AJ100</f>
        <v>0</v>
      </c>
      <c r="AL100" s="125">
        <f>+'Inversión 1 financiada'!AL100+VÚ!AL100+AK100</f>
        <v>0</v>
      </c>
      <c r="AM100" s="125">
        <f>+'Inversión 1 financiada'!AM100+VÚ!AM100+AL100</f>
        <v>0</v>
      </c>
      <c r="AN100" s="125">
        <f>+'Inversión 1 financiada'!AN100+VÚ!AN100+AM100</f>
        <v>0</v>
      </c>
      <c r="AO100" s="125">
        <f>+'Inversión 1 financiada'!AO100+VÚ!AO100+AN100</f>
        <v>0</v>
      </c>
      <c r="AP100" s="125">
        <f>+'Inversión 1 financiada'!AP100+VÚ!AP100+AO100</f>
        <v>0</v>
      </c>
      <c r="AQ100" s="125">
        <f>+'Inversión 1 financiada'!AQ100+VÚ!AQ100+AP100</f>
        <v>0</v>
      </c>
      <c r="AR100" s="125">
        <f>+'Inversión 1 financiada'!AR100+VÚ!AR100+AQ100</f>
        <v>0</v>
      </c>
      <c r="AS100" s="125">
        <f>+'Inversión 1 financiada'!AS100+VÚ!AS100+AR100</f>
        <v>0</v>
      </c>
      <c r="AT100" s="125">
        <f>+'Inversión 1 financiada'!AT100+VÚ!AT100+AS100</f>
        <v>0</v>
      </c>
      <c r="AU100" s="125">
        <f>+'Inversión 1 financiada'!AU100+VÚ!AU100+AT100</f>
        <v>0</v>
      </c>
      <c r="AV100" s="125">
        <f>+'Inversión 1 financiada'!AV100+VÚ!AV100+AU100</f>
        <v>0</v>
      </c>
      <c r="AW100" s="125">
        <f>+'Inversión 1 financiada'!AW100+VÚ!AW100+AV100</f>
        <v>0</v>
      </c>
      <c r="AX100" s="125">
        <f>+'Inversión 1 financiada'!AX100+VÚ!AX100+AW100</f>
        <v>0</v>
      </c>
      <c r="AY100" s="125">
        <f>+'Inversión 1 financiada'!AY100+VÚ!AY100+AX100</f>
        <v>0</v>
      </c>
      <c r="AZ100" s="125">
        <f>+'Inversión 1 financiada'!AZ100+VÚ!AZ100+AY100</f>
        <v>0</v>
      </c>
      <c r="BA100" s="125">
        <f>+'Inversión 1 financiada'!BA100+VÚ!BA100+AZ100</f>
        <v>0</v>
      </c>
      <c r="BB100" s="125">
        <f>+'Inversión 1 financiada'!BB100+VÚ!BB100+BA100</f>
        <v>0</v>
      </c>
      <c r="BC100" s="125">
        <f>+'Inversión 1 financiada'!BC100+VÚ!BC100+BB100</f>
        <v>0</v>
      </c>
      <c r="BD100" s="125">
        <f>+'Inversión 1 financiada'!BD100+VÚ!BD100+BC100</f>
        <v>0</v>
      </c>
      <c r="BE100" s="125">
        <f>+'Inversión 1 financiada'!BE100+VÚ!BE100+BD100</f>
        <v>0</v>
      </c>
      <c r="BF100" s="125">
        <f>+'Inversión 1 financiada'!BF100+VÚ!BF100+BE100</f>
        <v>0</v>
      </c>
      <c r="BG100" s="125">
        <f>+'Inversión 1 financiada'!BG100+VÚ!BG100+BF100</f>
        <v>0</v>
      </c>
      <c r="BH100" s="125">
        <f>+'Inversión 1 financiada'!BH100+VÚ!BH100+BG100</f>
        <v>0</v>
      </c>
      <c r="BI100" s="125">
        <f>+'Inversión 1 financiada'!BI100+VÚ!BI100+BH100</f>
        <v>0</v>
      </c>
      <c r="BJ100" s="125">
        <f>+'Inversión 1 financiada'!BJ100+VÚ!BJ100+BI100</f>
        <v>0</v>
      </c>
      <c r="BK100" s="125">
        <f>+'Inversión 1 financiada'!BK100+VÚ!BK100+BJ100</f>
        <v>0</v>
      </c>
      <c r="BL100" s="125">
        <f>+'Inversión 1 financiada'!BL100+VÚ!BL100+BK100</f>
        <v>0</v>
      </c>
      <c r="BM100" s="125">
        <f>+'Inversión 1 financiada'!BM100+VÚ!BM100+BL100</f>
        <v>0</v>
      </c>
      <c r="BN100" s="125">
        <f>+'Inversión 1 financiada'!BN100+VÚ!BN100+BM100</f>
        <v>0</v>
      </c>
      <c r="BO100" s="125">
        <f>+'Inversión 1 financiada'!BO100+VÚ!BO100+BN100</f>
        <v>0</v>
      </c>
      <c r="BP100" s="125">
        <f>+'Inversión 1 financiada'!BP100+VÚ!BP100+BO100</f>
        <v>0</v>
      </c>
      <c r="BQ100" s="125">
        <f>+'Inversión 1 financiada'!BQ100+VÚ!BQ100+BP100</f>
        <v>0</v>
      </c>
      <c r="BR100" s="125">
        <f>+'Inversión 1 financiada'!BR100+VÚ!BR100+BQ100</f>
        <v>0</v>
      </c>
    </row>
    <row r="101" spans="2:70" x14ac:dyDescent="0.25">
      <c r="B101" s="59" t="s">
        <v>527</v>
      </c>
      <c r="C101" s="62" t="str">
        <f>+VLOOKUP(B101,'resumen UCAP'!$A$5:$O$329,2,0)</f>
        <v>LUMINARIA NA 70W  NUEVA</v>
      </c>
      <c r="D101" s="63">
        <f>+'Desmonte Infr. financiada'!D101</f>
        <v>81</v>
      </c>
      <c r="E101" s="63" t="str">
        <f>+VLOOKUP(B101,'resumen UCAP'!$A$5:$O$329,3,0)</f>
        <v>Un</v>
      </c>
      <c r="F101" s="64">
        <f>+VLOOKUP(B101,'resumen UCAP'!$A$5:$O$329,15,0)</f>
        <v>203490</v>
      </c>
      <c r="G101" s="123">
        <v>78</v>
      </c>
      <c r="H101" s="125">
        <f>+'Inversión 1 financiada'!H101+VÚ!H101</f>
        <v>0</v>
      </c>
      <c r="I101" s="125">
        <f>+'Inversión 1 financiada'!I101+VÚ!I101+H101</f>
        <v>0</v>
      </c>
      <c r="J101" s="125">
        <f>+'Inversión 1 financiada'!J101+VÚ!J101+I101</f>
        <v>0</v>
      </c>
      <c r="K101" s="125">
        <f>+'Inversión 1 financiada'!K101+VÚ!K101+J101</f>
        <v>0</v>
      </c>
      <c r="L101" s="125">
        <f>+'Inversión 1 financiada'!L101+VÚ!L101+K101</f>
        <v>0</v>
      </c>
      <c r="M101" s="125">
        <f>+'Inversión 1 financiada'!M101+VÚ!M101+L101</f>
        <v>0</v>
      </c>
      <c r="N101" s="125">
        <f>+'Inversión 1 financiada'!N101+VÚ!N101+M101</f>
        <v>0</v>
      </c>
      <c r="O101" s="125">
        <f>+'Inversión 1 financiada'!O101+VÚ!O101+N101</f>
        <v>0</v>
      </c>
      <c r="P101" s="125">
        <f>+'Inversión 1 financiada'!P101+VÚ!P101+O101</f>
        <v>0</v>
      </c>
      <c r="Q101" s="125">
        <f>+'Inversión 1 financiada'!Q101+VÚ!Q101+P101</f>
        <v>0</v>
      </c>
      <c r="R101" s="125">
        <f>+'Inversión 1 financiada'!R101+VÚ!R101+Q101</f>
        <v>0</v>
      </c>
      <c r="S101" s="125">
        <f>+'Inversión 1 financiada'!S101+VÚ!S101+R101</f>
        <v>0</v>
      </c>
      <c r="T101" s="125">
        <f>+'Inversión 1 financiada'!T101+VÚ!T101+S101</f>
        <v>0</v>
      </c>
      <c r="U101" s="125">
        <f>+'Inversión 1 financiada'!U101+VÚ!U101+T101</f>
        <v>0</v>
      </c>
      <c r="V101" s="125">
        <f>+'Inversión 1 financiada'!V101+VÚ!V101+U101</f>
        <v>0</v>
      </c>
      <c r="W101" s="125">
        <f>+'Inversión 1 financiada'!W101+VÚ!W101+V101</f>
        <v>0</v>
      </c>
      <c r="X101" s="125">
        <f>+'Inversión 1 financiada'!X101+VÚ!X101+W101</f>
        <v>0</v>
      </c>
      <c r="Y101" s="125">
        <f>+'Inversión 1 financiada'!Y101+VÚ!Y101+X101</f>
        <v>0</v>
      </c>
      <c r="Z101" s="125">
        <f>+'Inversión 1 financiada'!Z101+VÚ!Z101+Y101</f>
        <v>0</v>
      </c>
      <c r="AA101" s="125">
        <f>+'Inversión 1 financiada'!AA101+VÚ!AA101+Z101</f>
        <v>0</v>
      </c>
      <c r="AB101" s="125">
        <f>+'Inversión 1 financiada'!AB101+VÚ!AB101+AA101</f>
        <v>0</v>
      </c>
      <c r="AC101" s="125">
        <f>+'Inversión 1 financiada'!AC101+VÚ!AC101+AB101</f>
        <v>0</v>
      </c>
      <c r="AD101" s="125">
        <f>+'Inversión 1 financiada'!AD101+VÚ!AD101+AC101</f>
        <v>0</v>
      </c>
      <c r="AE101" s="125">
        <f>+'Inversión 1 financiada'!AE101+VÚ!AE101+AD101</f>
        <v>0</v>
      </c>
      <c r="AF101" s="125">
        <f>+'Inversión 1 financiada'!AF101+VÚ!AF101+AE101</f>
        <v>0</v>
      </c>
      <c r="AG101" s="125">
        <f>+'Inversión 1 financiada'!AG101+VÚ!AG101+AF101</f>
        <v>0</v>
      </c>
      <c r="AH101" s="125">
        <f>+'Inversión 1 financiada'!AH101+VÚ!AH101+AG101</f>
        <v>0</v>
      </c>
      <c r="AI101" s="125">
        <f>+'Inversión 1 financiada'!AI101+VÚ!AI101+AH101</f>
        <v>0</v>
      </c>
      <c r="AJ101" s="125">
        <f>+'Inversión 1 financiada'!AJ101+VÚ!AJ101+AI101</f>
        <v>0</v>
      </c>
      <c r="AK101" s="125">
        <f>+'Inversión 1 financiada'!AK101+VÚ!AK101+AJ101</f>
        <v>0</v>
      </c>
      <c r="AL101" s="125">
        <f>+'Inversión 1 financiada'!AL101+VÚ!AL101+AK101</f>
        <v>0</v>
      </c>
      <c r="AM101" s="125">
        <f>+'Inversión 1 financiada'!AM101+VÚ!AM101+AL101</f>
        <v>0</v>
      </c>
      <c r="AN101" s="125">
        <f>+'Inversión 1 financiada'!AN101+VÚ!AN101+AM101</f>
        <v>0</v>
      </c>
      <c r="AO101" s="125">
        <f>+'Inversión 1 financiada'!AO101+VÚ!AO101+AN101</f>
        <v>0</v>
      </c>
      <c r="AP101" s="125">
        <f>+'Inversión 1 financiada'!AP101+VÚ!AP101+AO101</f>
        <v>0</v>
      </c>
      <c r="AQ101" s="125">
        <f>+'Inversión 1 financiada'!AQ101+VÚ!AQ101+AP101</f>
        <v>0</v>
      </c>
      <c r="AR101" s="125">
        <f>+'Inversión 1 financiada'!AR101+VÚ!AR101+AQ101</f>
        <v>0</v>
      </c>
      <c r="AS101" s="125">
        <f>+'Inversión 1 financiada'!AS101+VÚ!AS101+AR101</f>
        <v>0</v>
      </c>
      <c r="AT101" s="125">
        <f>+'Inversión 1 financiada'!AT101+VÚ!AT101+AS101</f>
        <v>0</v>
      </c>
      <c r="AU101" s="125">
        <f>+'Inversión 1 financiada'!AU101+VÚ!AU101+AT101</f>
        <v>0</v>
      </c>
      <c r="AV101" s="125">
        <f>+'Inversión 1 financiada'!AV101+VÚ!AV101+AU101</f>
        <v>0</v>
      </c>
      <c r="AW101" s="125">
        <f>+'Inversión 1 financiada'!AW101+VÚ!AW101+AV101</f>
        <v>0</v>
      </c>
      <c r="AX101" s="125">
        <f>+'Inversión 1 financiada'!AX101+VÚ!AX101+AW101</f>
        <v>0</v>
      </c>
      <c r="AY101" s="125">
        <f>+'Inversión 1 financiada'!AY101+VÚ!AY101+AX101</f>
        <v>0</v>
      </c>
      <c r="AZ101" s="125">
        <f>+'Inversión 1 financiada'!AZ101+VÚ!AZ101+AY101</f>
        <v>0</v>
      </c>
      <c r="BA101" s="125">
        <f>+'Inversión 1 financiada'!BA101+VÚ!BA101+AZ101</f>
        <v>0</v>
      </c>
      <c r="BB101" s="125">
        <f>+'Inversión 1 financiada'!BB101+VÚ!BB101+BA101</f>
        <v>0</v>
      </c>
      <c r="BC101" s="125">
        <f>+'Inversión 1 financiada'!BC101+VÚ!BC101+BB101</f>
        <v>0</v>
      </c>
      <c r="BD101" s="125">
        <f>+'Inversión 1 financiada'!BD101+VÚ!BD101+BC101</f>
        <v>0</v>
      </c>
      <c r="BE101" s="125">
        <f>+'Inversión 1 financiada'!BE101+VÚ!BE101+BD101</f>
        <v>0</v>
      </c>
      <c r="BF101" s="125">
        <f>+'Inversión 1 financiada'!BF101+VÚ!BF101+BE101</f>
        <v>0</v>
      </c>
      <c r="BG101" s="125">
        <f>+'Inversión 1 financiada'!BG101+VÚ!BG101+BF101</f>
        <v>0</v>
      </c>
      <c r="BH101" s="125">
        <f>+'Inversión 1 financiada'!BH101+VÚ!BH101+BG101</f>
        <v>0</v>
      </c>
      <c r="BI101" s="125">
        <f>+'Inversión 1 financiada'!BI101+VÚ!BI101+BH101</f>
        <v>0</v>
      </c>
      <c r="BJ101" s="125">
        <f>+'Inversión 1 financiada'!BJ101+VÚ!BJ101+BI101</f>
        <v>0</v>
      </c>
      <c r="BK101" s="125">
        <f>+'Inversión 1 financiada'!BK101+VÚ!BK101+BJ101</f>
        <v>0</v>
      </c>
      <c r="BL101" s="125">
        <f>+'Inversión 1 financiada'!BL101+VÚ!BL101+BK101</f>
        <v>0</v>
      </c>
      <c r="BM101" s="125">
        <f>+'Inversión 1 financiada'!BM101+VÚ!BM101+BL101</f>
        <v>0</v>
      </c>
      <c r="BN101" s="125">
        <f>+'Inversión 1 financiada'!BN101+VÚ!BN101+BM101</f>
        <v>0</v>
      </c>
      <c r="BO101" s="125">
        <f>+'Inversión 1 financiada'!BO101+VÚ!BO101+BN101</f>
        <v>0</v>
      </c>
      <c r="BP101" s="125">
        <f>+'Inversión 1 financiada'!BP101+VÚ!BP101+BO101</f>
        <v>0</v>
      </c>
      <c r="BQ101" s="125">
        <f>+'Inversión 1 financiada'!BQ101+VÚ!BQ101+BP101</f>
        <v>0</v>
      </c>
      <c r="BR101" s="125">
        <f>+'Inversión 1 financiada'!BR101+VÚ!BR101+BQ101</f>
        <v>0</v>
      </c>
    </row>
    <row r="102" spans="2:70" x14ac:dyDescent="0.25">
      <c r="B102" s="59" t="s">
        <v>528</v>
      </c>
      <c r="C102" s="62" t="str">
        <f>+VLOOKUP(B102,'resumen UCAP'!$A$5:$O$329,2,0)</f>
        <v>ETIQUETA NA 70W  NUEVA</v>
      </c>
      <c r="D102" s="63">
        <f>+'Desmonte Infr. financiada'!D102</f>
        <v>81</v>
      </c>
      <c r="E102" s="63" t="str">
        <f>+VLOOKUP(B102,'resumen UCAP'!$A$5:$O$329,3,0)</f>
        <v>Un</v>
      </c>
      <c r="F102" s="64">
        <f>+VLOOKUP(B102,'resumen UCAP'!$A$5:$O$329,15,0)</f>
        <v>201799</v>
      </c>
      <c r="G102" s="123">
        <v>17</v>
      </c>
      <c r="H102" s="125">
        <f>+'Inversión 1 financiada'!H102+VÚ!H102</f>
        <v>0</v>
      </c>
      <c r="I102" s="125">
        <f>+'Inversión 1 financiada'!I102+VÚ!I102+H102</f>
        <v>0</v>
      </c>
      <c r="J102" s="125">
        <f>+'Inversión 1 financiada'!J102+VÚ!J102+I102</f>
        <v>0</v>
      </c>
      <c r="K102" s="125">
        <f>+'Inversión 1 financiada'!K102+VÚ!K102+J102</f>
        <v>0</v>
      </c>
      <c r="L102" s="125">
        <f>+'Inversión 1 financiada'!L102+VÚ!L102+K102</f>
        <v>0</v>
      </c>
      <c r="M102" s="125">
        <f>+'Inversión 1 financiada'!M102+VÚ!M102+L102</f>
        <v>0</v>
      </c>
      <c r="N102" s="125">
        <f>+'Inversión 1 financiada'!N102+VÚ!N102+M102</f>
        <v>0</v>
      </c>
      <c r="O102" s="125">
        <f>+'Inversión 1 financiada'!O102+VÚ!O102+N102</f>
        <v>0</v>
      </c>
      <c r="P102" s="125">
        <f>+'Inversión 1 financiada'!P102+VÚ!P102+O102</f>
        <v>0</v>
      </c>
      <c r="Q102" s="125">
        <f>+'Inversión 1 financiada'!Q102+VÚ!Q102+P102</f>
        <v>0</v>
      </c>
      <c r="R102" s="125">
        <f>+'Inversión 1 financiada'!R102+VÚ!R102+Q102</f>
        <v>0</v>
      </c>
      <c r="S102" s="125">
        <f>+'Inversión 1 financiada'!S102+VÚ!S102+R102</f>
        <v>0</v>
      </c>
      <c r="T102" s="125">
        <f>+'Inversión 1 financiada'!T102+VÚ!T102+S102</f>
        <v>0</v>
      </c>
      <c r="U102" s="125">
        <f>+'Inversión 1 financiada'!U102+VÚ!U102+T102</f>
        <v>0</v>
      </c>
      <c r="V102" s="125">
        <f>+'Inversión 1 financiada'!V102+VÚ!V102+U102</f>
        <v>0</v>
      </c>
      <c r="W102" s="125">
        <f>+'Inversión 1 financiada'!W102+VÚ!W102+V102</f>
        <v>0</v>
      </c>
      <c r="X102" s="125">
        <f>+'Inversión 1 financiada'!X102+VÚ!X102+W102</f>
        <v>0</v>
      </c>
      <c r="Y102" s="125">
        <f>+'Inversión 1 financiada'!Y102+VÚ!Y102+X102</f>
        <v>0</v>
      </c>
      <c r="Z102" s="125">
        <f>+'Inversión 1 financiada'!Z102+VÚ!Z102+Y102</f>
        <v>0</v>
      </c>
      <c r="AA102" s="125">
        <f>+'Inversión 1 financiada'!AA102+VÚ!AA102+Z102</f>
        <v>0</v>
      </c>
      <c r="AB102" s="125">
        <f>+'Inversión 1 financiada'!AB102+VÚ!AB102+AA102</f>
        <v>0</v>
      </c>
      <c r="AC102" s="125">
        <f>+'Inversión 1 financiada'!AC102+VÚ!AC102+AB102</f>
        <v>0</v>
      </c>
      <c r="AD102" s="125">
        <f>+'Inversión 1 financiada'!AD102+VÚ!AD102+AC102</f>
        <v>0</v>
      </c>
      <c r="AE102" s="125">
        <f>+'Inversión 1 financiada'!AE102+VÚ!AE102+AD102</f>
        <v>0</v>
      </c>
      <c r="AF102" s="125">
        <f>+'Inversión 1 financiada'!AF102+VÚ!AF102+AE102</f>
        <v>0</v>
      </c>
      <c r="AG102" s="125">
        <f>+'Inversión 1 financiada'!AG102+VÚ!AG102+AF102</f>
        <v>0</v>
      </c>
      <c r="AH102" s="125">
        <f>+'Inversión 1 financiada'!AH102+VÚ!AH102+AG102</f>
        <v>0</v>
      </c>
      <c r="AI102" s="125">
        <f>+'Inversión 1 financiada'!AI102+VÚ!AI102+AH102</f>
        <v>0</v>
      </c>
      <c r="AJ102" s="125">
        <f>+'Inversión 1 financiada'!AJ102+VÚ!AJ102+AI102</f>
        <v>0</v>
      </c>
      <c r="AK102" s="125">
        <f>+'Inversión 1 financiada'!AK102+VÚ!AK102+AJ102</f>
        <v>0</v>
      </c>
      <c r="AL102" s="125">
        <f>+'Inversión 1 financiada'!AL102+VÚ!AL102+AK102</f>
        <v>0</v>
      </c>
      <c r="AM102" s="125">
        <f>+'Inversión 1 financiada'!AM102+VÚ!AM102+AL102</f>
        <v>0</v>
      </c>
      <c r="AN102" s="125">
        <f>+'Inversión 1 financiada'!AN102+VÚ!AN102+AM102</f>
        <v>0</v>
      </c>
      <c r="AO102" s="125">
        <f>+'Inversión 1 financiada'!AO102+VÚ!AO102+AN102</f>
        <v>0</v>
      </c>
      <c r="AP102" s="125">
        <f>+'Inversión 1 financiada'!AP102+VÚ!AP102+AO102</f>
        <v>0</v>
      </c>
      <c r="AQ102" s="125">
        <f>+'Inversión 1 financiada'!AQ102+VÚ!AQ102+AP102</f>
        <v>0</v>
      </c>
      <c r="AR102" s="125">
        <f>+'Inversión 1 financiada'!AR102+VÚ!AR102+AQ102</f>
        <v>0</v>
      </c>
      <c r="AS102" s="125">
        <f>+'Inversión 1 financiada'!AS102+VÚ!AS102+AR102</f>
        <v>0</v>
      </c>
      <c r="AT102" s="125">
        <f>+'Inversión 1 financiada'!AT102+VÚ!AT102+AS102</f>
        <v>0</v>
      </c>
      <c r="AU102" s="125">
        <f>+'Inversión 1 financiada'!AU102+VÚ!AU102+AT102</f>
        <v>0</v>
      </c>
      <c r="AV102" s="125">
        <f>+'Inversión 1 financiada'!AV102+VÚ!AV102+AU102</f>
        <v>0</v>
      </c>
      <c r="AW102" s="125">
        <f>+'Inversión 1 financiada'!AW102+VÚ!AW102+AV102</f>
        <v>0</v>
      </c>
      <c r="AX102" s="125">
        <f>+'Inversión 1 financiada'!AX102+VÚ!AX102+AW102</f>
        <v>0</v>
      </c>
      <c r="AY102" s="125">
        <f>+'Inversión 1 financiada'!AY102+VÚ!AY102+AX102</f>
        <v>0</v>
      </c>
      <c r="AZ102" s="125">
        <f>+'Inversión 1 financiada'!AZ102+VÚ!AZ102+AY102</f>
        <v>0</v>
      </c>
      <c r="BA102" s="125">
        <f>+'Inversión 1 financiada'!BA102+VÚ!BA102+AZ102</f>
        <v>0</v>
      </c>
      <c r="BB102" s="125">
        <f>+'Inversión 1 financiada'!BB102+VÚ!BB102+BA102</f>
        <v>0</v>
      </c>
      <c r="BC102" s="125">
        <f>+'Inversión 1 financiada'!BC102+VÚ!BC102+BB102</f>
        <v>0</v>
      </c>
      <c r="BD102" s="125">
        <f>+'Inversión 1 financiada'!BD102+VÚ!BD102+BC102</f>
        <v>0</v>
      </c>
      <c r="BE102" s="125">
        <f>+'Inversión 1 financiada'!BE102+VÚ!BE102+BD102</f>
        <v>0</v>
      </c>
      <c r="BF102" s="125">
        <f>+'Inversión 1 financiada'!BF102+VÚ!BF102+BE102</f>
        <v>0</v>
      </c>
      <c r="BG102" s="125">
        <f>+'Inversión 1 financiada'!BG102+VÚ!BG102+BF102</f>
        <v>0</v>
      </c>
      <c r="BH102" s="125">
        <f>+'Inversión 1 financiada'!BH102+VÚ!BH102+BG102</f>
        <v>0</v>
      </c>
      <c r="BI102" s="125">
        <f>+'Inversión 1 financiada'!BI102+VÚ!BI102+BH102</f>
        <v>0</v>
      </c>
      <c r="BJ102" s="125">
        <f>+'Inversión 1 financiada'!BJ102+VÚ!BJ102+BI102</f>
        <v>0</v>
      </c>
      <c r="BK102" s="125">
        <f>+'Inversión 1 financiada'!BK102+VÚ!BK102+BJ102</f>
        <v>0</v>
      </c>
      <c r="BL102" s="125">
        <f>+'Inversión 1 financiada'!BL102+VÚ!BL102+BK102</f>
        <v>0</v>
      </c>
      <c r="BM102" s="125">
        <f>+'Inversión 1 financiada'!BM102+VÚ!BM102+BL102</f>
        <v>0</v>
      </c>
      <c r="BN102" s="125">
        <f>+'Inversión 1 financiada'!BN102+VÚ!BN102+BM102</f>
        <v>0</v>
      </c>
      <c r="BO102" s="125">
        <f>+'Inversión 1 financiada'!BO102+VÚ!BO102+BN102</f>
        <v>0</v>
      </c>
      <c r="BP102" s="125">
        <f>+'Inversión 1 financiada'!BP102+VÚ!BP102+BO102</f>
        <v>0</v>
      </c>
      <c r="BQ102" s="125">
        <f>+'Inversión 1 financiada'!BQ102+VÚ!BQ102+BP102</f>
        <v>0</v>
      </c>
      <c r="BR102" s="125">
        <f>+'Inversión 1 financiada'!BR102+VÚ!BR102+BQ102</f>
        <v>0</v>
      </c>
    </row>
    <row r="103" spans="2:70" x14ac:dyDescent="0.25">
      <c r="B103" s="59" t="s">
        <v>529</v>
      </c>
      <c r="C103" s="62" t="str">
        <f>+VLOOKUP(B103,'resumen UCAP'!$A$5:$O$329,2,0)</f>
        <v>PROYECTOR RGB 200W LED</v>
      </c>
      <c r="D103" s="63">
        <f>+'Desmonte Infr. financiada'!D103</f>
        <v>200</v>
      </c>
      <c r="E103" s="63" t="str">
        <f>+VLOOKUP(B103,'resumen UCAP'!$A$5:$O$329,3,0)</f>
        <v>Un</v>
      </c>
      <c r="F103" s="64">
        <f>+VLOOKUP(B103,'resumen UCAP'!$A$5:$O$329,15,0)</f>
        <v>330000</v>
      </c>
      <c r="G103" s="61">
        <v>2</v>
      </c>
      <c r="H103" s="125">
        <f>+'Inversión 1 financiada'!H103+VÚ!H103</f>
        <v>0</v>
      </c>
      <c r="I103" s="125">
        <f>+'Inversión 1 financiada'!I103+VÚ!I103+H103</f>
        <v>0</v>
      </c>
      <c r="J103" s="125">
        <f>+'Inversión 1 financiada'!J103+VÚ!J103+I103</f>
        <v>0</v>
      </c>
      <c r="K103" s="125">
        <f>+'Inversión 1 financiada'!K103+VÚ!K103+J103</f>
        <v>0</v>
      </c>
      <c r="L103" s="125">
        <f>+'Inversión 1 financiada'!L103+VÚ!L103+K103</f>
        <v>0</v>
      </c>
      <c r="M103" s="125">
        <f>+'Inversión 1 financiada'!M103+VÚ!M103+L103</f>
        <v>0</v>
      </c>
      <c r="N103" s="125">
        <f>+'Inversión 1 financiada'!N103+VÚ!N103+M103</f>
        <v>0</v>
      </c>
      <c r="O103" s="125">
        <f>+'Inversión 1 financiada'!O103+VÚ!O103+N103</f>
        <v>0</v>
      </c>
      <c r="P103" s="125">
        <f>+'Inversión 1 financiada'!P103+VÚ!P103+O103</f>
        <v>0</v>
      </c>
      <c r="Q103" s="125">
        <f>+'Inversión 1 financiada'!Q103+VÚ!Q103+P103</f>
        <v>0</v>
      </c>
      <c r="R103" s="125">
        <f>+'Inversión 1 financiada'!R103+VÚ!R103+Q103</f>
        <v>0</v>
      </c>
      <c r="S103" s="125">
        <f>+'Inversión 1 financiada'!S103+VÚ!S103+R103</f>
        <v>0</v>
      </c>
      <c r="T103" s="125">
        <f>+'Inversión 1 financiada'!T103+VÚ!T103+S103</f>
        <v>0</v>
      </c>
      <c r="U103" s="125">
        <f>+'Inversión 1 financiada'!U103+VÚ!U103+T103</f>
        <v>0</v>
      </c>
      <c r="V103" s="125">
        <f>+'Inversión 1 financiada'!V103+VÚ!V103+U103</f>
        <v>0</v>
      </c>
      <c r="W103" s="125">
        <f>+'Inversión 1 financiada'!W103+VÚ!W103+V103</f>
        <v>0</v>
      </c>
      <c r="X103" s="125">
        <f>+'Inversión 1 financiada'!X103+VÚ!X103+W103</f>
        <v>0</v>
      </c>
      <c r="Y103" s="125">
        <f>+'Inversión 1 financiada'!Y103+VÚ!Y103+X103</f>
        <v>0</v>
      </c>
      <c r="Z103" s="125">
        <f>+'Inversión 1 financiada'!Z103+VÚ!Z103+Y103</f>
        <v>0</v>
      </c>
      <c r="AA103" s="125">
        <f>+'Inversión 1 financiada'!AA103+VÚ!AA103+Z103</f>
        <v>0</v>
      </c>
      <c r="AB103" s="125">
        <f>+'Inversión 1 financiada'!AB103+VÚ!AB103+AA103</f>
        <v>0</v>
      </c>
      <c r="AC103" s="125">
        <f>+'Inversión 1 financiada'!AC103+VÚ!AC103+AB103</f>
        <v>0</v>
      </c>
      <c r="AD103" s="125">
        <f>+'Inversión 1 financiada'!AD103+VÚ!AD103+AC103</f>
        <v>0</v>
      </c>
      <c r="AE103" s="125">
        <f>+'Inversión 1 financiada'!AE103+VÚ!AE103+AD103</f>
        <v>0</v>
      </c>
      <c r="AF103" s="125">
        <f>+'Inversión 1 financiada'!AF103+VÚ!AF103+AE103</f>
        <v>0</v>
      </c>
      <c r="AG103" s="125">
        <f>+'Inversión 1 financiada'!AG103+VÚ!AG103+AF103</f>
        <v>0</v>
      </c>
      <c r="AH103" s="125">
        <f>+'Inversión 1 financiada'!AH103+VÚ!AH103+AG103</f>
        <v>0</v>
      </c>
      <c r="AI103" s="125">
        <f>+'Inversión 1 financiada'!AI103+VÚ!AI103+AH103</f>
        <v>0</v>
      </c>
      <c r="AJ103" s="125">
        <f>+'Inversión 1 financiada'!AJ103+VÚ!AJ103+AI103</f>
        <v>0</v>
      </c>
      <c r="AK103" s="125">
        <f>+'Inversión 1 financiada'!AK103+VÚ!AK103+AJ103</f>
        <v>0</v>
      </c>
      <c r="AL103" s="125">
        <f>+'Inversión 1 financiada'!AL103+VÚ!AL103+AK103</f>
        <v>0</v>
      </c>
      <c r="AM103" s="125">
        <f>+'Inversión 1 financiada'!AM103+VÚ!AM103+AL103</f>
        <v>0</v>
      </c>
      <c r="AN103" s="125">
        <f>+'Inversión 1 financiada'!AN103+VÚ!AN103+AM103</f>
        <v>0</v>
      </c>
      <c r="AO103" s="125">
        <f>+'Inversión 1 financiada'!AO103+VÚ!AO103+AN103</f>
        <v>0</v>
      </c>
      <c r="AP103" s="125">
        <f>+'Inversión 1 financiada'!AP103+VÚ!AP103+AO103</f>
        <v>0</v>
      </c>
      <c r="AQ103" s="125">
        <f>+'Inversión 1 financiada'!AQ103+VÚ!AQ103+AP103</f>
        <v>0</v>
      </c>
      <c r="AR103" s="125">
        <f>+'Inversión 1 financiada'!AR103+VÚ!AR103+AQ103</f>
        <v>0</v>
      </c>
      <c r="AS103" s="125">
        <f>+'Inversión 1 financiada'!AS103+VÚ!AS103+AR103</f>
        <v>0</v>
      </c>
      <c r="AT103" s="125">
        <f>+'Inversión 1 financiada'!AT103+VÚ!AT103+AS103</f>
        <v>0</v>
      </c>
      <c r="AU103" s="125">
        <f>+'Inversión 1 financiada'!AU103+VÚ!AU103+AT103</f>
        <v>0</v>
      </c>
      <c r="AV103" s="125">
        <f>+'Inversión 1 financiada'!AV103+VÚ!AV103+AU103</f>
        <v>0</v>
      </c>
      <c r="AW103" s="125">
        <f>+'Inversión 1 financiada'!AW103+VÚ!AW103+AV103</f>
        <v>0</v>
      </c>
      <c r="AX103" s="125">
        <f>+'Inversión 1 financiada'!AX103+VÚ!AX103+AW103</f>
        <v>0</v>
      </c>
      <c r="AY103" s="125">
        <f>+'Inversión 1 financiada'!AY103+VÚ!AY103+AX103</f>
        <v>0</v>
      </c>
      <c r="AZ103" s="125">
        <f>+'Inversión 1 financiada'!AZ103+VÚ!AZ103+AY103</f>
        <v>0</v>
      </c>
      <c r="BA103" s="125">
        <f>+'Inversión 1 financiada'!BA103+VÚ!BA103+AZ103</f>
        <v>0</v>
      </c>
      <c r="BB103" s="125">
        <f>+'Inversión 1 financiada'!BB103+VÚ!BB103+BA103</f>
        <v>0</v>
      </c>
      <c r="BC103" s="125">
        <f>+'Inversión 1 financiada'!BC103+VÚ!BC103+BB103</f>
        <v>0</v>
      </c>
      <c r="BD103" s="125">
        <f>+'Inversión 1 financiada'!BD103+VÚ!BD103+BC103</f>
        <v>0</v>
      </c>
      <c r="BE103" s="125">
        <f>+'Inversión 1 financiada'!BE103+VÚ!BE103+BD103</f>
        <v>0</v>
      </c>
      <c r="BF103" s="125">
        <f>+'Inversión 1 financiada'!BF103+VÚ!BF103+BE103</f>
        <v>0</v>
      </c>
      <c r="BG103" s="125">
        <f>+'Inversión 1 financiada'!BG103+VÚ!BG103+BF103</f>
        <v>0</v>
      </c>
      <c r="BH103" s="125">
        <f>+'Inversión 1 financiada'!BH103+VÚ!BH103+BG103</f>
        <v>0</v>
      </c>
      <c r="BI103" s="125">
        <f>+'Inversión 1 financiada'!BI103+VÚ!BI103+BH103</f>
        <v>0</v>
      </c>
      <c r="BJ103" s="125">
        <f>+'Inversión 1 financiada'!BJ103+VÚ!BJ103+BI103</f>
        <v>0</v>
      </c>
      <c r="BK103" s="125">
        <f>+'Inversión 1 financiada'!BK103+VÚ!BK103+BJ103</f>
        <v>0</v>
      </c>
      <c r="BL103" s="125">
        <f>+'Inversión 1 financiada'!BL103+VÚ!BL103+BK103</f>
        <v>0</v>
      </c>
      <c r="BM103" s="125">
        <f>+'Inversión 1 financiada'!BM103+VÚ!BM103+BL103</f>
        <v>0</v>
      </c>
      <c r="BN103" s="125">
        <f>+'Inversión 1 financiada'!BN103+VÚ!BN103+BM103</f>
        <v>0</v>
      </c>
      <c r="BO103" s="125">
        <f>+'Inversión 1 financiada'!BO103+VÚ!BO103+BN103</f>
        <v>0</v>
      </c>
      <c r="BP103" s="125">
        <f>+'Inversión 1 financiada'!BP103+VÚ!BP103+BO103</f>
        <v>0</v>
      </c>
      <c r="BQ103" s="125">
        <f>+'Inversión 1 financiada'!BQ103+VÚ!BQ103+BP103</f>
        <v>0</v>
      </c>
      <c r="BR103" s="125">
        <f>+'Inversión 1 financiada'!BR103+VÚ!BR103+BQ103</f>
        <v>0</v>
      </c>
    </row>
    <row r="104" spans="2:70" x14ac:dyDescent="0.25">
      <c r="B104" s="59" t="s">
        <v>530</v>
      </c>
      <c r="C104" s="62" t="str">
        <f>+VLOOKUP(B104,'resumen UCAP'!$A$5:$O$329,2,0)</f>
        <v>LUMINARIA YOA 38W LED</v>
      </c>
      <c r="D104" s="63">
        <f>+'Desmonte Infr. financiada'!D104</f>
        <v>38</v>
      </c>
      <c r="E104" s="63" t="str">
        <f>+VLOOKUP(B104,'resumen UCAP'!$A$5:$O$329,3,0)</f>
        <v>Un</v>
      </c>
      <c r="F104" s="64">
        <f>+VLOOKUP(B104,'resumen UCAP'!$A$5:$O$329,15,0)</f>
        <v>413027</v>
      </c>
      <c r="G104" s="61">
        <v>4</v>
      </c>
      <c r="H104" s="125">
        <f>+'Inversión 1 financiada'!H104+VÚ!H104</f>
        <v>0</v>
      </c>
      <c r="I104" s="125">
        <f>+'Inversión 1 financiada'!I104+VÚ!I104+H104</f>
        <v>0</v>
      </c>
      <c r="J104" s="125">
        <f>+'Inversión 1 financiada'!J104+VÚ!J104+I104</f>
        <v>0</v>
      </c>
      <c r="K104" s="125">
        <f>+'Inversión 1 financiada'!K104+VÚ!K104+J104</f>
        <v>0</v>
      </c>
      <c r="L104" s="125">
        <f>+'Inversión 1 financiada'!L104+VÚ!L104+K104</f>
        <v>0</v>
      </c>
      <c r="M104" s="125">
        <f>+'Inversión 1 financiada'!M104+VÚ!M104+L104</f>
        <v>0</v>
      </c>
      <c r="N104" s="125">
        <f>+'Inversión 1 financiada'!N104+VÚ!N104+M104</f>
        <v>0</v>
      </c>
      <c r="O104" s="125">
        <f>+'Inversión 1 financiada'!O104+VÚ!O104+N104</f>
        <v>0</v>
      </c>
      <c r="P104" s="125">
        <f>+'Inversión 1 financiada'!P104+VÚ!P104+O104</f>
        <v>0</v>
      </c>
      <c r="Q104" s="125">
        <f>+'Inversión 1 financiada'!Q104+VÚ!Q104+P104</f>
        <v>0</v>
      </c>
      <c r="R104" s="125">
        <f>+'Inversión 1 financiada'!R104+VÚ!R104+Q104</f>
        <v>0</v>
      </c>
      <c r="S104" s="125">
        <f>+'Inversión 1 financiada'!S104+VÚ!S104+R104</f>
        <v>0</v>
      </c>
      <c r="T104" s="125">
        <f>+'Inversión 1 financiada'!T104+VÚ!T104+S104</f>
        <v>0</v>
      </c>
      <c r="U104" s="125">
        <f>+'Inversión 1 financiada'!U104+VÚ!U104+T104</f>
        <v>0</v>
      </c>
      <c r="V104" s="125">
        <f>+'Inversión 1 financiada'!V104+VÚ!V104+U104</f>
        <v>0</v>
      </c>
      <c r="W104" s="125">
        <f>+'Inversión 1 financiada'!W104+VÚ!W104+V104</f>
        <v>0</v>
      </c>
      <c r="X104" s="125">
        <f>+'Inversión 1 financiada'!X104+VÚ!X104+W104</f>
        <v>0</v>
      </c>
      <c r="Y104" s="125">
        <f>+'Inversión 1 financiada'!Y104+VÚ!Y104+X104</f>
        <v>0</v>
      </c>
      <c r="Z104" s="125">
        <f>+'Inversión 1 financiada'!Z104+VÚ!Z104+Y104</f>
        <v>0</v>
      </c>
      <c r="AA104" s="125">
        <f>+'Inversión 1 financiada'!AA104+VÚ!AA104+Z104</f>
        <v>0</v>
      </c>
      <c r="AB104" s="125">
        <f>+'Inversión 1 financiada'!AB104+VÚ!AB104+AA104</f>
        <v>0</v>
      </c>
      <c r="AC104" s="125">
        <f>+'Inversión 1 financiada'!AC104+VÚ!AC104+AB104</f>
        <v>0</v>
      </c>
      <c r="AD104" s="125">
        <f>+'Inversión 1 financiada'!AD104+VÚ!AD104+AC104</f>
        <v>0</v>
      </c>
      <c r="AE104" s="125">
        <f>+'Inversión 1 financiada'!AE104+VÚ!AE104+AD104</f>
        <v>0</v>
      </c>
      <c r="AF104" s="125">
        <f>+'Inversión 1 financiada'!AF104+VÚ!AF104+AE104</f>
        <v>0</v>
      </c>
      <c r="AG104" s="125">
        <f>+'Inversión 1 financiada'!AG104+VÚ!AG104+AF104</f>
        <v>0</v>
      </c>
      <c r="AH104" s="125">
        <f>+'Inversión 1 financiada'!AH104+VÚ!AH104+AG104</f>
        <v>0</v>
      </c>
      <c r="AI104" s="125">
        <f>+'Inversión 1 financiada'!AI104+VÚ!AI104+AH104</f>
        <v>0</v>
      </c>
      <c r="AJ104" s="125">
        <f>+'Inversión 1 financiada'!AJ104+VÚ!AJ104+AI104</f>
        <v>0</v>
      </c>
      <c r="AK104" s="125">
        <f>+'Inversión 1 financiada'!AK104+VÚ!AK104+AJ104</f>
        <v>0</v>
      </c>
      <c r="AL104" s="125">
        <f>+'Inversión 1 financiada'!AL104+VÚ!AL104+AK104</f>
        <v>0</v>
      </c>
      <c r="AM104" s="125">
        <f>+'Inversión 1 financiada'!AM104+VÚ!AM104+AL104</f>
        <v>0</v>
      </c>
      <c r="AN104" s="125">
        <f>+'Inversión 1 financiada'!AN104+VÚ!AN104+AM104</f>
        <v>0</v>
      </c>
      <c r="AO104" s="125">
        <f>+'Inversión 1 financiada'!AO104+VÚ!AO104+AN104</f>
        <v>0</v>
      </c>
      <c r="AP104" s="125">
        <f>+'Inversión 1 financiada'!AP104+VÚ!AP104+AO104</f>
        <v>0</v>
      </c>
      <c r="AQ104" s="125">
        <f>+'Inversión 1 financiada'!AQ104+VÚ!AQ104+AP104</f>
        <v>0</v>
      </c>
      <c r="AR104" s="125">
        <f>+'Inversión 1 financiada'!AR104+VÚ!AR104+AQ104</f>
        <v>0</v>
      </c>
      <c r="AS104" s="125">
        <f>+'Inversión 1 financiada'!AS104+VÚ!AS104+AR104</f>
        <v>0</v>
      </c>
      <c r="AT104" s="125">
        <f>+'Inversión 1 financiada'!AT104+VÚ!AT104+AS104</f>
        <v>0</v>
      </c>
      <c r="AU104" s="125">
        <f>+'Inversión 1 financiada'!AU104+VÚ!AU104+AT104</f>
        <v>0</v>
      </c>
      <c r="AV104" s="125">
        <f>+'Inversión 1 financiada'!AV104+VÚ!AV104+AU104</f>
        <v>0</v>
      </c>
      <c r="AW104" s="125">
        <f>+'Inversión 1 financiada'!AW104+VÚ!AW104+AV104</f>
        <v>0</v>
      </c>
      <c r="AX104" s="125">
        <f>+'Inversión 1 financiada'!AX104+VÚ!AX104+AW104</f>
        <v>0</v>
      </c>
      <c r="AY104" s="125">
        <f>+'Inversión 1 financiada'!AY104+VÚ!AY104+AX104</f>
        <v>0</v>
      </c>
      <c r="AZ104" s="125">
        <f>+'Inversión 1 financiada'!AZ104+VÚ!AZ104+AY104</f>
        <v>0</v>
      </c>
      <c r="BA104" s="125">
        <f>+'Inversión 1 financiada'!BA104+VÚ!BA104+AZ104</f>
        <v>0</v>
      </c>
      <c r="BB104" s="125">
        <f>+'Inversión 1 financiada'!BB104+VÚ!BB104+BA104</f>
        <v>0</v>
      </c>
      <c r="BC104" s="125">
        <f>+'Inversión 1 financiada'!BC104+VÚ!BC104+BB104</f>
        <v>0</v>
      </c>
      <c r="BD104" s="125">
        <f>+'Inversión 1 financiada'!BD104+VÚ!BD104+BC104</f>
        <v>0</v>
      </c>
      <c r="BE104" s="125">
        <f>+'Inversión 1 financiada'!BE104+VÚ!BE104+BD104</f>
        <v>0</v>
      </c>
      <c r="BF104" s="125">
        <f>+'Inversión 1 financiada'!BF104+VÚ!BF104+BE104</f>
        <v>0</v>
      </c>
      <c r="BG104" s="125">
        <f>+'Inversión 1 financiada'!BG104+VÚ!BG104+BF104</f>
        <v>0</v>
      </c>
      <c r="BH104" s="125">
        <f>+'Inversión 1 financiada'!BH104+VÚ!BH104+BG104</f>
        <v>0</v>
      </c>
      <c r="BI104" s="125">
        <f>+'Inversión 1 financiada'!BI104+VÚ!BI104+BH104</f>
        <v>0</v>
      </c>
      <c r="BJ104" s="125">
        <f>+'Inversión 1 financiada'!BJ104+VÚ!BJ104+BI104</f>
        <v>0</v>
      </c>
      <c r="BK104" s="125">
        <f>+'Inversión 1 financiada'!BK104+VÚ!BK104+BJ104</f>
        <v>0</v>
      </c>
      <c r="BL104" s="125">
        <f>+'Inversión 1 financiada'!BL104+VÚ!BL104+BK104</f>
        <v>0</v>
      </c>
      <c r="BM104" s="125">
        <f>+'Inversión 1 financiada'!BM104+VÚ!BM104+BL104</f>
        <v>0</v>
      </c>
      <c r="BN104" s="125">
        <f>+'Inversión 1 financiada'!BN104+VÚ!BN104+BM104</f>
        <v>0</v>
      </c>
      <c r="BO104" s="125">
        <f>+'Inversión 1 financiada'!BO104+VÚ!BO104+BN104</f>
        <v>0</v>
      </c>
      <c r="BP104" s="125">
        <f>+'Inversión 1 financiada'!BP104+VÚ!BP104+BO104</f>
        <v>0</v>
      </c>
      <c r="BQ104" s="125">
        <f>+'Inversión 1 financiada'!BQ104+VÚ!BQ104+BP104</f>
        <v>0</v>
      </c>
      <c r="BR104" s="125">
        <f>+'Inversión 1 financiada'!BR104+VÚ!BR104+BQ104</f>
        <v>0</v>
      </c>
    </row>
    <row r="105" spans="2:70" x14ac:dyDescent="0.25">
      <c r="B105" s="59" t="s">
        <v>531</v>
      </c>
      <c r="C105" s="62" t="str">
        <f>+VLOOKUP(B105,'resumen UCAP'!$A$5:$O$329,2,0)</f>
        <v>LUMINARIA NA 70W  SEGUNDA</v>
      </c>
      <c r="D105" s="63">
        <f>+'Desmonte Infr. financiada'!D105</f>
        <v>81</v>
      </c>
      <c r="E105" s="63" t="str">
        <f>+VLOOKUP(B105,'resumen UCAP'!$A$5:$O$329,3,0)</f>
        <v>Un</v>
      </c>
      <c r="F105" s="64">
        <f>+VLOOKUP(B105,'resumen UCAP'!$A$5:$O$329,15,0)</f>
        <v>201799</v>
      </c>
      <c r="G105" s="123">
        <v>2</v>
      </c>
      <c r="H105" s="125">
        <f>+'Inversión 1 financiada'!H105+VÚ!H105</f>
        <v>0</v>
      </c>
      <c r="I105" s="125">
        <f>+'Inversión 1 financiada'!I105+VÚ!I105+H105</f>
        <v>0</v>
      </c>
      <c r="J105" s="125">
        <f>+'Inversión 1 financiada'!J105+VÚ!J105+I105</f>
        <v>0</v>
      </c>
      <c r="K105" s="125">
        <f>+'Inversión 1 financiada'!K105+VÚ!K105+J105</f>
        <v>0</v>
      </c>
      <c r="L105" s="125">
        <f>+'Inversión 1 financiada'!L105+VÚ!L105+K105</f>
        <v>0</v>
      </c>
      <c r="M105" s="125">
        <f>+'Inversión 1 financiada'!M105+VÚ!M105+L105</f>
        <v>0</v>
      </c>
      <c r="N105" s="125">
        <f>+'Inversión 1 financiada'!N105+VÚ!N105+M105</f>
        <v>0</v>
      </c>
      <c r="O105" s="125">
        <f>+'Inversión 1 financiada'!O105+VÚ!O105+N105</f>
        <v>0</v>
      </c>
      <c r="P105" s="125">
        <f>+'Inversión 1 financiada'!P105+VÚ!P105+O105</f>
        <v>0</v>
      </c>
      <c r="Q105" s="125">
        <f>+'Inversión 1 financiada'!Q105+VÚ!Q105+P105</f>
        <v>0</v>
      </c>
      <c r="R105" s="125">
        <f>+'Inversión 1 financiada'!R105+VÚ!R105+Q105</f>
        <v>0</v>
      </c>
      <c r="S105" s="125">
        <f>+'Inversión 1 financiada'!S105+VÚ!S105+R105</f>
        <v>0</v>
      </c>
      <c r="T105" s="125">
        <f>+'Inversión 1 financiada'!T105+VÚ!T105+S105</f>
        <v>0</v>
      </c>
      <c r="U105" s="125">
        <f>+'Inversión 1 financiada'!U105+VÚ!U105+T105</f>
        <v>0</v>
      </c>
      <c r="V105" s="125">
        <f>+'Inversión 1 financiada'!V105+VÚ!V105+U105</f>
        <v>0</v>
      </c>
      <c r="W105" s="125">
        <f>+'Inversión 1 financiada'!W105+VÚ!W105+V105</f>
        <v>0</v>
      </c>
      <c r="X105" s="125">
        <f>+'Inversión 1 financiada'!X105+VÚ!X105+W105</f>
        <v>0</v>
      </c>
      <c r="Y105" s="125">
        <f>+'Inversión 1 financiada'!Y105+VÚ!Y105+X105</f>
        <v>0</v>
      </c>
      <c r="Z105" s="125">
        <f>+'Inversión 1 financiada'!Z105+VÚ!Z105+Y105</f>
        <v>0</v>
      </c>
      <c r="AA105" s="125">
        <f>+'Inversión 1 financiada'!AA105+VÚ!AA105+Z105</f>
        <v>0</v>
      </c>
      <c r="AB105" s="125">
        <f>+'Inversión 1 financiada'!AB105+VÚ!AB105+AA105</f>
        <v>0</v>
      </c>
      <c r="AC105" s="125">
        <f>+'Inversión 1 financiada'!AC105+VÚ!AC105+AB105</f>
        <v>0</v>
      </c>
      <c r="AD105" s="125">
        <f>+'Inversión 1 financiada'!AD105+VÚ!AD105+AC105</f>
        <v>0</v>
      </c>
      <c r="AE105" s="125">
        <f>+'Inversión 1 financiada'!AE105+VÚ!AE105+AD105</f>
        <v>0</v>
      </c>
      <c r="AF105" s="125">
        <f>+'Inversión 1 financiada'!AF105+VÚ!AF105+AE105</f>
        <v>0</v>
      </c>
      <c r="AG105" s="125">
        <f>+'Inversión 1 financiada'!AG105+VÚ!AG105+AF105</f>
        <v>0</v>
      </c>
      <c r="AH105" s="125">
        <f>+'Inversión 1 financiada'!AH105+VÚ!AH105+AG105</f>
        <v>0</v>
      </c>
      <c r="AI105" s="125">
        <f>+'Inversión 1 financiada'!AI105+VÚ!AI105+AH105</f>
        <v>0</v>
      </c>
      <c r="AJ105" s="125">
        <f>+'Inversión 1 financiada'!AJ105+VÚ!AJ105+AI105</f>
        <v>0</v>
      </c>
      <c r="AK105" s="125">
        <f>+'Inversión 1 financiada'!AK105+VÚ!AK105+AJ105</f>
        <v>0</v>
      </c>
      <c r="AL105" s="125">
        <f>+'Inversión 1 financiada'!AL105+VÚ!AL105+AK105</f>
        <v>0</v>
      </c>
      <c r="AM105" s="125">
        <f>+'Inversión 1 financiada'!AM105+VÚ!AM105+AL105</f>
        <v>0</v>
      </c>
      <c r="AN105" s="125">
        <f>+'Inversión 1 financiada'!AN105+VÚ!AN105+AM105</f>
        <v>0</v>
      </c>
      <c r="AO105" s="125">
        <f>+'Inversión 1 financiada'!AO105+VÚ!AO105+AN105</f>
        <v>0</v>
      </c>
      <c r="AP105" s="125">
        <f>+'Inversión 1 financiada'!AP105+VÚ!AP105+AO105</f>
        <v>0</v>
      </c>
      <c r="AQ105" s="125">
        <f>+'Inversión 1 financiada'!AQ105+VÚ!AQ105+AP105</f>
        <v>0</v>
      </c>
      <c r="AR105" s="125">
        <f>+'Inversión 1 financiada'!AR105+VÚ!AR105+AQ105</f>
        <v>0</v>
      </c>
      <c r="AS105" s="125">
        <f>+'Inversión 1 financiada'!AS105+VÚ!AS105+AR105</f>
        <v>0</v>
      </c>
      <c r="AT105" s="125">
        <f>+'Inversión 1 financiada'!AT105+VÚ!AT105+AS105</f>
        <v>0</v>
      </c>
      <c r="AU105" s="125">
        <f>+'Inversión 1 financiada'!AU105+VÚ!AU105+AT105</f>
        <v>0</v>
      </c>
      <c r="AV105" s="125">
        <f>+'Inversión 1 financiada'!AV105+VÚ!AV105+AU105</f>
        <v>0</v>
      </c>
      <c r="AW105" s="125">
        <f>+'Inversión 1 financiada'!AW105+VÚ!AW105+AV105</f>
        <v>0</v>
      </c>
      <c r="AX105" s="125">
        <f>+'Inversión 1 financiada'!AX105+VÚ!AX105+AW105</f>
        <v>0</v>
      </c>
      <c r="AY105" s="125">
        <f>+'Inversión 1 financiada'!AY105+VÚ!AY105+AX105</f>
        <v>0</v>
      </c>
      <c r="AZ105" s="125">
        <f>+'Inversión 1 financiada'!AZ105+VÚ!AZ105+AY105</f>
        <v>0</v>
      </c>
      <c r="BA105" s="125">
        <f>+'Inversión 1 financiada'!BA105+VÚ!BA105+AZ105</f>
        <v>0</v>
      </c>
      <c r="BB105" s="125">
        <f>+'Inversión 1 financiada'!BB105+VÚ!BB105+BA105</f>
        <v>0</v>
      </c>
      <c r="BC105" s="125">
        <f>+'Inversión 1 financiada'!BC105+VÚ!BC105+BB105</f>
        <v>0</v>
      </c>
      <c r="BD105" s="125">
        <f>+'Inversión 1 financiada'!BD105+VÚ!BD105+BC105</f>
        <v>0</v>
      </c>
      <c r="BE105" s="125">
        <f>+'Inversión 1 financiada'!BE105+VÚ!BE105+BD105</f>
        <v>0</v>
      </c>
      <c r="BF105" s="125">
        <f>+'Inversión 1 financiada'!BF105+VÚ!BF105+BE105</f>
        <v>0</v>
      </c>
      <c r="BG105" s="125">
        <f>+'Inversión 1 financiada'!BG105+VÚ!BG105+BF105</f>
        <v>0</v>
      </c>
      <c r="BH105" s="125">
        <f>+'Inversión 1 financiada'!BH105+VÚ!BH105+BG105</f>
        <v>0</v>
      </c>
      <c r="BI105" s="125">
        <f>+'Inversión 1 financiada'!BI105+VÚ!BI105+BH105</f>
        <v>0</v>
      </c>
      <c r="BJ105" s="125">
        <f>+'Inversión 1 financiada'!BJ105+VÚ!BJ105+BI105</f>
        <v>0</v>
      </c>
      <c r="BK105" s="125">
        <f>+'Inversión 1 financiada'!BK105+VÚ!BK105+BJ105</f>
        <v>0</v>
      </c>
      <c r="BL105" s="125">
        <f>+'Inversión 1 financiada'!BL105+VÚ!BL105+BK105</f>
        <v>0</v>
      </c>
      <c r="BM105" s="125">
        <f>+'Inversión 1 financiada'!BM105+VÚ!BM105+BL105</f>
        <v>0</v>
      </c>
      <c r="BN105" s="125">
        <f>+'Inversión 1 financiada'!BN105+VÚ!BN105+BM105</f>
        <v>0</v>
      </c>
      <c r="BO105" s="125">
        <f>+'Inversión 1 financiada'!BO105+VÚ!BO105+BN105</f>
        <v>0</v>
      </c>
      <c r="BP105" s="125">
        <f>+'Inversión 1 financiada'!BP105+VÚ!BP105+BO105</f>
        <v>0</v>
      </c>
      <c r="BQ105" s="125">
        <f>+'Inversión 1 financiada'!BQ105+VÚ!BQ105+BP105</f>
        <v>0</v>
      </c>
      <c r="BR105" s="125">
        <f>+'Inversión 1 financiada'!BR105+VÚ!BR105+BQ105</f>
        <v>0</v>
      </c>
    </row>
    <row r="106" spans="2:70" x14ac:dyDescent="0.25">
      <c r="B106" s="59" t="s">
        <v>77</v>
      </c>
      <c r="C106" s="62" t="str">
        <f>+VLOOKUP(B106,'resumen UCAP'!$A$5:$O$329,2,0)</f>
        <v>PROYECTOR MH 250W REPOTENCIAR</v>
      </c>
      <c r="D106" s="63">
        <f>+'Desmonte Infr. financiada'!D106</f>
        <v>279</v>
      </c>
      <c r="E106" s="63" t="str">
        <f>+VLOOKUP(B106,'resumen UCAP'!$A$5:$O$329,3,0)</f>
        <v>Un</v>
      </c>
      <c r="F106" s="64">
        <f>+VLOOKUP(B106,'resumen UCAP'!$A$5:$O$329,15,0)</f>
        <v>413027</v>
      </c>
      <c r="G106" s="124">
        <v>1</v>
      </c>
      <c r="H106" s="125">
        <f>+'Inversión 1 financiada'!H106+VÚ!H106</f>
        <v>0</v>
      </c>
      <c r="I106" s="125">
        <f>+'Inversión 1 financiada'!I106+VÚ!I106+H106</f>
        <v>0</v>
      </c>
      <c r="J106" s="125">
        <f>+'Inversión 1 financiada'!J106+VÚ!J106+I106</f>
        <v>0</v>
      </c>
      <c r="K106" s="125">
        <f>+'Inversión 1 financiada'!K106+VÚ!K106+J106</f>
        <v>0</v>
      </c>
      <c r="L106" s="125">
        <f>+'Inversión 1 financiada'!L106+VÚ!L106+K106</f>
        <v>0</v>
      </c>
      <c r="M106" s="125">
        <f>+'Inversión 1 financiada'!M106+VÚ!M106+L106</f>
        <v>0</v>
      </c>
      <c r="N106" s="125">
        <f>+'Inversión 1 financiada'!N106+VÚ!N106+M106</f>
        <v>0</v>
      </c>
      <c r="O106" s="125">
        <f>+'Inversión 1 financiada'!O106+VÚ!O106+N106</f>
        <v>0</v>
      </c>
      <c r="P106" s="125">
        <f>+'Inversión 1 financiada'!P106+VÚ!P106+O106</f>
        <v>0</v>
      </c>
      <c r="Q106" s="125">
        <f>+'Inversión 1 financiada'!Q106+VÚ!Q106+P106</f>
        <v>0</v>
      </c>
      <c r="R106" s="125">
        <f>+'Inversión 1 financiada'!R106+VÚ!R106+Q106</f>
        <v>0</v>
      </c>
      <c r="S106" s="125">
        <f>+'Inversión 1 financiada'!S106+VÚ!S106+R106</f>
        <v>0</v>
      </c>
      <c r="T106" s="125">
        <f>+'Inversión 1 financiada'!T106+VÚ!T106+S106</f>
        <v>0</v>
      </c>
      <c r="U106" s="125">
        <f>+'Inversión 1 financiada'!U106+VÚ!U106+T106</f>
        <v>0</v>
      </c>
      <c r="V106" s="125">
        <f>+'Inversión 1 financiada'!V106+VÚ!V106+U106</f>
        <v>0</v>
      </c>
      <c r="W106" s="125">
        <f>+'Inversión 1 financiada'!W106+VÚ!W106+V106</f>
        <v>0</v>
      </c>
      <c r="X106" s="125">
        <f>+'Inversión 1 financiada'!X106+VÚ!X106+W106</f>
        <v>0</v>
      </c>
      <c r="Y106" s="125">
        <f>+'Inversión 1 financiada'!Y106+VÚ!Y106+X106</f>
        <v>0</v>
      </c>
      <c r="Z106" s="125">
        <f>+'Inversión 1 financiada'!Z106+VÚ!Z106+Y106</f>
        <v>0</v>
      </c>
      <c r="AA106" s="125">
        <f>+'Inversión 1 financiada'!AA106+VÚ!AA106+Z106</f>
        <v>0</v>
      </c>
      <c r="AB106" s="125">
        <f>+'Inversión 1 financiada'!AB106+VÚ!AB106+AA106</f>
        <v>0</v>
      </c>
      <c r="AC106" s="125">
        <f>+'Inversión 1 financiada'!AC106+VÚ!AC106+AB106</f>
        <v>0</v>
      </c>
      <c r="AD106" s="125">
        <f>+'Inversión 1 financiada'!AD106+VÚ!AD106+AC106</f>
        <v>0</v>
      </c>
      <c r="AE106" s="125">
        <f>+'Inversión 1 financiada'!AE106+VÚ!AE106+AD106</f>
        <v>0</v>
      </c>
      <c r="AF106" s="125">
        <f>+'Inversión 1 financiada'!AF106+VÚ!AF106+AE106</f>
        <v>0</v>
      </c>
      <c r="AG106" s="125">
        <f>+'Inversión 1 financiada'!AG106+VÚ!AG106+AF106</f>
        <v>0</v>
      </c>
      <c r="AH106" s="125">
        <f>+'Inversión 1 financiada'!AH106+VÚ!AH106+AG106</f>
        <v>0</v>
      </c>
      <c r="AI106" s="125">
        <f>+'Inversión 1 financiada'!AI106+VÚ!AI106+AH106</f>
        <v>0</v>
      </c>
      <c r="AJ106" s="125">
        <f>+'Inversión 1 financiada'!AJ106+VÚ!AJ106+AI106</f>
        <v>0</v>
      </c>
      <c r="AK106" s="125">
        <f>+'Inversión 1 financiada'!AK106+VÚ!AK106+AJ106</f>
        <v>0</v>
      </c>
      <c r="AL106" s="125">
        <f>+'Inversión 1 financiada'!AL106+VÚ!AL106+AK106</f>
        <v>0</v>
      </c>
      <c r="AM106" s="125">
        <f>+'Inversión 1 financiada'!AM106+VÚ!AM106+AL106</f>
        <v>0</v>
      </c>
      <c r="AN106" s="125">
        <f>+'Inversión 1 financiada'!AN106+VÚ!AN106+AM106</f>
        <v>0</v>
      </c>
      <c r="AO106" s="125">
        <f>+'Inversión 1 financiada'!AO106+VÚ!AO106+AN106</f>
        <v>0</v>
      </c>
      <c r="AP106" s="125">
        <f>+'Inversión 1 financiada'!AP106+VÚ!AP106+AO106</f>
        <v>0</v>
      </c>
      <c r="AQ106" s="125">
        <f>+'Inversión 1 financiada'!AQ106+VÚ!AQ106+AP106</f>
        <v>0</v>
      </c>
      <c r="AR106" s="125">
        <f>+'Inversión 1 financiada'!AR106+VÚ!AR106+AQ106</f>
        <v>0</v>
      </c>
      <c r="AS106" s="125">
        <f>+'Inversión 1 financiada'!AS106+VÚ!AS106+AR106</f>
        <v>0</v>
      </c>
      <c r="AT106" s="125">
        <f>+'Inversión 1 financiada'!AT106+VÚ!AT106+AS106</f>
        <v>0</v>
      </c>
      <c r="AU106" s="125">
        <f>+'Inversión 1 financiada'!AU106+VÚ!AU106+AT106</f>
        <v>0</v>
      </c>
      <c r="AV106" s="125">
        <f>+'Inversión 1 financiada'!AV106+VÚ!AV106+AU106</f>
        <v>0</v>
      </c>
      <c r="AW106" s="125">
        <f>+'Inversión 1 financiada'!AW106+VÚ!AW106+AV106</f>
        <v>0</v>
      </c>
      <c r="AX106" s="125">
        <f>+'Inversión 1 financiada'!AX106+VÚ!AX106+AW106</f>
        <v>0</v>
      </c>
      <c r="AY106" s="125">
        <f>+'Inversión 1 financiada'!AY106+VÚ!AY106+AX106</f>
        <v>0</v>
      </c>
      <c r="AZ106" s="125">
        <f>+'Inversión 1 financiada'!AZ106+VÚ!AZ106+AY106</f>
        <v>0</v>
      </c>
      <c r="BA106" s="125">
        <f>+'Inversión 1 financiada'!BA106+VÚ!BA106+AZ106</f>
        <v>0</v>
      </c>
      <c r="BB106" s="125">
        <f>+'Inversión 1 financiada'!BB106+VÚ!BB106+BA106</f>
        <v>0</v>
      </c>
      <c r="BC106" s="125">
        <f>+'Inversión 1 financiada'!BC106+VÚ!BC106+BB106</f>
        <v>0</v>
      </c>
      <c r="BD106" s="125">
        <f>+'Inversión 1 financiada'!BD106+VÚ!BD106+BC106</f>
        <v>0</v>
      </c>
      <c r="BE106" s="125">
        <f>+'Inversión 1 financiada'!BE106+VÚ!BE106+BD106</f>
        <v>0</v>
      </c>
      <c r="BF106" s="125">
        <f>+'Inversión 1 financiada'!BF106+VÚ!BF106+BE106</f>
        <v>0</v>
      </c>
      <c r="BG106" s="125">
        <f>+'Inversión 1 financiada'!BG106+VÚ!BG106+BF106</f>
        <v>0</v>
      </c>
      <c r="BH106" s="125">
        <f>+'Inversión 1 financiada'!BH106+VÚ!BH106+BG106</f>
        <v>0</v>
      </c>
      <c r="BI106" s="125">
        <f>+'Inversión 1 financiada'!BI106+VÚ!BI106+BH106</f>
        <v>0</v>
      </c>
      <c r="BJ106" s="125">
        <f>+'Inversión 1 financiada'!BJ106+VÚ!BJ106+BI106</f>
        <v>0</v>
      </c>
      <c r="BK106" s="125">
        <f>+'Inversión 1 financiada'!BK106+VÚ!BK106+BJ106</f>
        <v>0</v>
      </c>
      <c r="BL106" s="125">
        <f>+'Inversión 1 financiada'!BL106+VÚ!BL106+BK106</f>
        <v>0</v>
      </c>
      <c r="BM106" s="125">
        <f>+'Inversión 1 financiada'!BM106+VÚ!BM106+BL106</f>
        <v>0</v>
      </c>
      <c r="BN106" s="125">
        <f>+'Inversión 1 financiada'!BN106+VÚ!BN106+BM106</f>
        <v>0</v>
      </c>
      <c r="BO106" s="125">
        <f>+'Inversión 1 financiada'!BO106+VÚ!BO106+BN106</f>
        <v>0</v>
      </c>
      <c r="BP106" s="125">
        <f>+'Inversión 1 financiada'!BP106+VÚ!BP106+BO106</f>
        <v>0</v>
      </c>
      <c r="BQ106" s="125">
        <f>+'Inversión 1 financiada'!BQ106+VÚ!BQ106+BP106</f>
        <v>0</v>
      </c>
      <c r="BR106" s="125">
        <f>+'Inversión 1 financiada'!BR106+VÚ!BR106+BQ106</f>
        <v>0</v>
      </c>
    </row>
    <row r="107" spans="2:70" x14ac:dyDescent="0.25">
      <c r="B107" s="59" t="s">
        <v>26</v>
      </c>
      <c r="C107" s="62" t="str">
        <f>+VLOOKUP(B107,'resumen UCAP'!$A$5:$O$329,2,0)</f>
        <v>ETIQUETA 250W NUEVA</v>
      </c>
      <c r="D107" s="63">
        <f>+'Desmonte Infr. financiada'!D107</f>
        <v>279</v>
      </c>
      <c r="E107" s="63" t="str">
        <f>+VLOOKUP(B107,'resumen UCAP'!$A$5:$O$329,3,0)</f>
        <v>Un</v>
      </c>
      <c r="F107" s="64">
        <f>+VLOOKUP(B107,'resumen UCAP'!$A$5:$O$329,15,0)</f>
        <v>431050</v>
      </c>
      <c r="G107" s="123">
        <v>3</v>
      </c>
      <c r="H107" s="125">
        <f>+'Inversión 1 financiada'!H107+VÚ!H107</f>
        <v>0</v>
      </c>
      <c r="I107" s="125">
        <f>+'Inversión 1 financiada'!I107+VÚ!I107+H107</f>
        <v>0</v>
      </c>
      <c r="J107" s="125">
        <f>+'Inversión 1 financiada'!J107+VÚ!J107+I107</f>
        <v>0</v>
      </c>
      <c r="K107" s="125">
        <f>+'Inversión 1 financiada'!K107+VÚ!K107+J107</f>
        <v>0</v>
      </c>
      <c r="L107" s="125">
        <f>+'Inversión 1 financiada'!L107+VÚ!L107+K107</f>
        <v>0</v>
      </c>
      <c r="M107" s="125">
        <f>+'Inversión 1 financiada'!M107+VÚ!M107+L107</f>
        <v>0</v>
      </c>
      <c r="N107" s="125">
        <f>+'Inversión 1 financiada'!N107+VÚ!N107+M107</f>
        <v>0</v>
      </c>
      <c r="O107" s="125">
        <f>+'Inversión 1 financiada'!O107+VÚ!O107+N107</f>
        <v>0</v>
      </c>
      <c r="P107" s="125">
        <f>+'Inversión 1 financiada'!P107+VÚ!P107+O107</f>
        <v>0</v>
      </c>
      <c r="Q107" s="125">
        <f>+'Inversión 1 financiada'!Q107+VÚ!Q107+P107</f>
        <v>0</v>
      </c>
      <c r="R107" s="125">
        <f>+'Inversión 1 financiada'!R107+VÚ!R107+Q107</f>
        <v>0</v>
      </c>
      <c r="S107" s="125">
        <f>+'Inversión 1 financiada'!S107+VÚ!S107+R107</f>
        <v>0</v>
      </c>
      <c r="T107" s="125">
        <f>+'Inversión 1 financiada'!T107+VÚ!T107+S107</f>
        <v>0</v>
      </c>
      <c r="U107" s="125">
        <f>+'Inversión 1 financiada'!U107+VÚ!U107+T107</f>
        <v>0</v>
      </c>
      <c r="V107" s="125">
        <f>+'Inversión 1 financiada'!V107+VÚ!V107+U107</f>
        <v>0</v>
      </c>
      <c r="W107" s="125">
        <f>+'Inversión 1 financiada'!W107+VÚ!W107+V107</f>
        <v>0</v>
      </c>
      <c r="X107" s="125">
        <f>+'Inversión 1 financiada'!X107+VÚ!X107+W107</f>
        <v>0</v>
      </c>
      <c r="Y107" s="125">
        <f>+'Inversión 1 financiada'!Y107+VÚ!Y107+X107</f>
        <v>0</v>
      </c>
      <c r="Z107" s="125">
        <f>+'Inversión 1 financiada'!Z107+VÚ!Z107+Y107</f>
        <v>0</v>
      </c>
      <c r="AA107" s="125">
        <f>+'Inversión 1 financiada'!AA107+VÚ!AA107+Z107</f>
        <v>0</v>
      </c>
      <c r="AB107" s="125">
        <f>+'Inversión 1 financiada'!AB107+VÚ!AB107+AA107</f>
        <v>0</v>
      </c>
      <c r="AC107" s="125">
        <f>+'Inversión 1 financiada'!AC107+VÚ!AC107+AB107</f>
        <v>0</v>
      </c>
      <c r="AD107" s="125">
        <f>+'Inversión 1 financiada'!AD107+VÚ!AD107+AC107</f>
        <v>0</v>
      </c>
      <c r="AE107" s="125">
        <f>+'Inversión 1 financiada'!AE107+VÚ!AE107+AD107</f>
        <v>0</v>
      </c>
      <c r="AF107" s="125">
        <f>+'Inversión 1 financiada'!AF107+VÚ!AF107+AE107</f>
        <v>0</v>
      </c>
      <c r="AG107" s="125">
        <f>+'Inversión 1 financiada'!AG107+VÚ!AG107+AF107</f>
        <v>0</v>
      </c>
      <c r="AH107" s="125">
        <f>+'Inversión 1 financiada'!AH107+VÚ!AH107+AG107</f>
        <v>0</v>
      </c>
      <c r="AI107" s="125">
        <f>+'Inversión 1 financiada'!AI107+VÚ!AI107+AH107</f>
        <v>0</v>
      </c>
      <c r="AJ107" s="125">
        <f>+'Inversión 1 financiada'!AJ107+VÚ!AJ107+AI107</f>
        <v>0</v>
      </c>
      <c r="AK107" s="125">
        <f>+'Inversión 1 financiada'!AK107+VÚ!AK107+AJ107</f>
        <v>0</v>
      </c>
      <c r="AL107" s="125">
        <f>+'Inversión 1 financiada'!AL107+VÚ!AL107+AK107</f>
        <v>0</v>
      </c>
      <c r="AM107" s="125">
        <f>+'Inversión 1 financiada'!AM107+VÚ!AM107+AL107</f>
        <v>0</v>
      </c>
      <c r="AN107" s="125">
        <f>+'Inversión 1 financiada'!AN107+VÚ!AN107+AM107</f>
        <v>0</v>
      </c>
      <c r="AO107" s="125">
        <f>+'Inversión 1 financiada'!AO107+VÚ!AO107+AN107</f>
        <v>0</v>
      </c>
      <c r="AP107" s="125">
        <f>+'Inversión 1 financiada'!AP107+VÚ!AP107+AO107</f>
        <v>0</v>
      </c>
      <c r="AQ107" s="125">
        <f>+'Inversión 1 financiada'!AQ107+VÚ!AQ107+AP107</f>
        <v>0</v>
      </c>
      <c r="AR107" s="125">
        <f>+'Inversión 1 financiada'!AR107+VÚ!AR107+AQ107</f>
        <v>0</v>
      </c>
      <c r="AS107" s="125">
        <f>+'Inversión 1 financiada'!AS107+VÚ!AS107+AR107</f>
        <v>0</v>
      </c>
      <c r="AT107" s="125">
        <f>+'Inversión 1 financiada'!AT107+VÚ!AT107+AS107</f>
        <v>0</v>
      </c>
      <c r="AU107" s="125">
        <f>+'Inversión 1 financiada'!AU107+VÚ!AU107+AT107</f>
        <v>0</v>
      </c>
      <c r="AV107" s="125">
        <f>+'Inversión 1 financiada'!AV107+VÚ!AV107+AU107</f>
        <v>0</v>
      </c>
      <c r="AW107" s="125">
        <f>+'Inversión 1 financiada'!AW107+VÚ!AW107+AV107</f>
        <v>0</v>
      </c>
      <c r="AX107" s="125">
        <f>+'Inversión 1 financiada'!AX107+VÚ!AX107+AW107</f>
        <v>0</v>
      </c>
      <c r="AY107" s="125">
        <f>+'Inversión 1 financiada'!AY107+VÚ!AY107+AX107</f>
        <v>0</v>
      </c>
      <c r="AZ107" s="125">
        <f>+'Inversión 1 financiada'!AZ107+VÚ!AZ107+AY107</f>
        <v>0</v>
      </c>
      <c r="BA107" s="125">
        <f>+'Inversión 1 financiada'!BA107+VÚ!BA107+AZ107</f>
        <v>0</v>
      </c>
      <c r="BB107" s="125">
        <f>+'Inversión 1 financiada'!BB107+VÚ!BB107+BA107</f>
        <v>0</v>
      </c>
      <c r="BC107" s="125">
        <f>+'Inversión 1 financiada'!BC107+VÚ!BC107+BB107</f>
        <v>0</v>
      </c>
      <c r="BD107" s="125">
        <f>+'Inversión 1 financiada'!BD107+VÚ!BD107+BC107</f>
        <v>0</v>
      </c>
      <c r="BE107" s="125">
        <f>+'Inversión 1 financiada'!BE107+VÚ!BE107+BD107</f>
        <v>0</v>
      </c>
      <c r="BF107" s="125">
        <f>+'Inversión 1 financiada'!BF107+VÚ!BF107+BE107</f>
        <v>0</v>
      </c>
      <c r="BG107" s="125">
        <f>+'Inversión 1 financiada'!BG107+VÚ!BG107+BF107</f>
        <v>0</v>
      </c>
      <c r="BH107" s="125">
        <f>+'Inversión 1 financiada'!BH107+VÚ!BH107+BG107</f>
        <v>0</v>
      </c>
      <c r="BI107" s="125">
        <f>+'Inversión 1 financiada'!BI107+VÚ!BI107+BH107</f>
        <v>0</v>
      </c>
      <c r="BJ107" s="125">
        <f>+'Inversión 1 financiada'!BJ107+VÚ!BJ107+BI107</f>
        <v>0</v>
      </c>
      <c r="BK107" s="125">
        <f>+'Inversión 1 financiada'!BK107+VÚ!BK107+BJ107</f>
        <v>0</v>
      </c>
      <c r="BL107" s="125">
        <f>+'Inversión 1 financiada'!BL107+VÚ!BL107+BK107</f>
        <v>0</v>
      </c>
      <c r="BM107" s="125">
        <f>+'Inversión 1 financiada'!BM107+VÚ!BM107+BL107</f>
        <v>0</v>
      </c>
      <c r="BN107" s="125">
        <f>+'Inversión 1 financiada'!BN107+VÚ!BN107+BM107</f>
        <v>0</v>
      </c>
      <c r="BO107" s="125">
        <f>+'Inversión 1 financiada'!BO107+VÚ!BO107+BN107</f>
        <v>0</v>
      </c>
      <c r="BP107" s="125">
        <f>+'Inversión 1 financiada'!BP107+VÚ!BP107+BO107</f>
        <v>0</v>
      </c>
      <c r="BQ107" s="125">
        <f>+'Inversión 1 financiada'!BQ107+VÚ!BQ107+BP107</f>
        <v>0</v>
      </c>
      <c r="BR107" s="125">
        <f>+'Inversión 1 financiada'!BR107+VÚ!BR107+BQ107</f>
        <v>0</v>
      </c>
    </row>
    <row r="108" spans="2:70" x14ac:dyDescent="0.25">
      <c r="B108" s="59" t="s">
        <v>78</v>
      </c>
      <c r="C108" s="62" t="str">
        <f>+VLOOKUP(B108,'resumen UCAP'!$A$5:$O$329,2,0)</f>
        <v>LUMINARIA NA 400 SEGUNDA</v>
      </c>
      <c r="D108" s="63">
        <f>+'Desmonte Infr. financiada'!D108</f>
        <v>440</v>
      </c>
      <c r="E108" s="63" t="str">
        <f>+VLOOKUP(B108,'resumen UCAP'!$A$5:$O$329,3,0)</f>
        <v>Un</v>
      </c>
      <c r="F108" s="64">
        <f>+VLOOKUP(B108,'resumen UCAP'!$A$5:$O$329,15,0)</f>
        <v>431050</v>
      </c>
      <c r="G108" s="123">
        <v>1</v>
      </c>
      <c r="H108" s="125">
        <f>+'Inversión 1 financiada'!H108+VÚ!H108</f>
        <v>0</v>
      </c>
      <c r="I108" s="125">
        <f>+'Inversión 1 financiada'!I108+VÚ!I108+H108</f>
        <v>0</v>
      </c>
      <c r="J108" s="125">
        <f>+'Inversión 1 financiada'!J108+VÚ!J108+I108</f>
        <v>0</v>
      </c>
      <c r="K108" s="125">
        <f>+'Inversión 1 financiada'!K108+VÚ!K108+J108</f>
        <v>0</v>
      </c>
      <c r="L108" s="125">
        <f>+'Inversión 1 financiada'!L108+VÚ!L108+K108</f>
        <v>0</v>
      </c>
      <c r="M108" s="125">
        <f>+'Inversión 1 financiada'!M108+VÚ!M108+L108</f>
        <v>0</v>
      </c>
      <c r="N108" s="125">
        <f>+'Inversión 1 financiada'!N108+VÚ!N108+M108</f>
        <v>0</v>
      </c>
      <c r="O108" s="125">
        <f>+'Inversión 1 financiada'!O108+VÚ!O108+N108</f>
        <v>0</v>
      </c>
      <c r="P108" s="125">
        <f>+'Inversión 1 financiada'!P108+VÚ!P108+O108</f>
        <v>0</v>
      </c>
      <c r="Q108" s="125">
        <f>+'Inversión 1 financiada'!Q108+VÚ!Q108+P108</f>
        <v>0</v>
      </c>
      <c r="R108" s="125">
        <f>+'Inversión 1 financiada'!R108+VÚ!R108+Q108</f>
        <v>0</v>
      </c>
      <c r="S108" s="125">
        <f>+'Inversión 1 financiada'!S108+VÚ!S108+R108</f>
        <v>0</v>
      </c>
      <c r="T108" s="125">
        <f>+'Inversión 1 financiada'!T108+VÚ!T108+S108</f>
        <v>0</v>
      </c>
      <c r="U108" s="125">
        <f>+'Inversión 1 financiada'!U108+VÚ!U108+T108</f>
        <v>0</v>
      </c>
      <c r="V108" s="125">
        <f>+'Inversión 1 financiada'!V108+VÚ!V108+U108</f>
        <v>0</v>
      </c>
      <c r="W108" s="125">
        <f>+'Inversión 1 financiada'!W108+VÚ!W108+V108</f>
        <v>0</v>
      </c>
      <c r="X108" s="125">
        <f>+'Inversión 1 financiada'!X108+VÚ!X108+W108</f>
        <v>0</v>
      </c>
      <c r="Y108" s="125">
        <f>+'Inversión 1 financiada'!Y108+VÚ!Y108+X108</f>
        <v>0</v>
      </c>
      <c r="Z108" s="125">
        <f>+'Inversión 1 financiada'!Z108+VÚ!Z108+Y108</f>
        <v>0</v>
      </c>
      <c r="AA108" s="125">
        <f>+'Inversión 1 financiada'!AA108+VÚ!AA108+Z108</f>
        <v>0</v>
      </c>
      <c r="AB108" s="125">
        <f>+'Inversión 1 financiada'!AB108+VÚ!AB108+AA108</f>
        <v>0</v>
      </c>
      <c r="AC108" s="125">
        <f>+'Inversión 1 financiada'!AC108+VÚ!AC108+AB108</f>
        <v>0</v>
      </c>
      <c r="AD108" s="125">
        <f>+'Inversión 1 financiada'!AD108+VÚ!AD108+AC108</f>
        <v>0</v>
      </c>
      <c r="AE108" s="125">
        <f>+'Inversión 1 financiada'!AE108+VÚ!AE108+AD108</f>
        <v>0</v>
      </c>
      <c r="AF108" s="125">
        <f>+'Inversión 1 financiada'!AF108+VÚ!AF108+AE108</f>
        <v>0</v>
      </c>
      <c r="AG108" s="125">
        <f>+'Inversión 1 financiada'!AG108+VÚ!AG108+AF108</f>
        <v>0</v>
      </c>
      <c r="AH108" s="125">
        <f>+'Inversión 1 financiada'!AH108+VÚ!AH108+AG108</f>
        <v>0</v>
      </c>
      <c r="AI108" s="125">
        <f>+'Inversión 1 financiada'!AI108+VÚ!AI108+AH108</f>
        <v>0</v>
      </c>
      <c r="AJ108" s="125">
        <f>+'Inversión 1 financiada'!AJ108+VÚ!AJ108+AI108</f>
        <v>0</v>
      </c>
      <c r="AK108" s="125">
        <f>+'Inversión 1 financiada'!AK108+VÚ!AK108+AJ108</f>
        <v>0</v>
      </c>
      <c r="AL108" s="125">
        <f>+'Inversión 1 financiada'!AL108+VÚ!AL108+AK108</f>
        <v>0</v>
      </c>
      <c r="AM108" s="125">
        <f>+'Inversión 1 financiada'!AM108+VÚ!AM108+AL108</f>
        <v>0</v>
      </c>
      <c r="AN108" s="125">
        <f>+'Inversión 1 financiada'!AN108+VÚ!AN108+AM108</f>
        <v>0</v>
      </c>
      <c r="AO108" s="125">
        <f>+'Inversión 1 financiada'!AO108+VÚ!AO108+AN108</f>
        <v>0</v>
      </c>
      <c r="AP108" s="125">
        <f>+'Inversión 1 financiada'!AP108+VÚ!AP108+AO108</f>
        <v>0</v>
      </c>
      <c r="AQ108" s="125">
        <f>+'Inversión 1 financiada'!AQ108+VÚ!AQ108+AP108</f>
        <v>0</v>
      </c>
      <c r="AR108" s="125">
        <f>+'Inversión 1 financiada'!AR108+VÚ!AR108+AQ108</f>
        <v>0</v>
      </c>
      <c r="AS108" s="125">
        <f>+'Inversión 1 financiada'!AS108+VÚ!AS108+AR108</f>
        <v>0</v>
      </c>
      <c r="AT108" s="125">
        <f>+'Inversión 1 financiada'!AT108+VÚ!AT108+AS108</f>
        <v>0</v>
      </c>
      <c r="AU108" s="125">
        <f>+'Inversión 1 financiada'!AU108+VÚ!AU108+AT108</f>
        <v>0</v>
      </c>
      <c r="AV108" s="125">
        <f>+'Inversión 1 financiada'!AV108+VÚ!AV108+AU108</f>
        <v>0</v>
      </c>
      <c r="AW108" s="125">
        <f>+'Inversión 1 financiada'!AW108+VÚ!AW108+AV108</f>
        <v>0</v>
      </c>
      <c r="AX108" s="125">
        <f>+'Inversión 1 financiada'!AX108+VÚ!AX108+AW108</f>
        <v>0</v>
      </c>
      <c r="AY108" s="125">
        <f>+'Inversión 1 financiada'!AY108+VÚ!AY108+AX108</f>
        <v>0</v>
      </c>
      <c r="AZ108" s="125">
        <f>+'Inversión 1 financiada'!AZ108+VÚ!AZ108+AY108</f>
        <v>0</v>
      </c>
      <c r="BA108" s="125">
        <f>+'Inversión 1 financiada'!BA108+VÚ!BA108+AZ108</f>
        <v>0</v>
      </c>
      <c r="BB108" s="125">
        <f>+'Inversión 1 financiada'!BB108+VÚ!BB108+BA108</f>
        <v>0</v>
      </c>
      <c r="BC108" s="125">
        <f>+'Inversión 1 financiada'!BC108+VÚ!BC108+BB108</f>
        <v>0</v>
      </c>
      <c r="BD108" s="125">
        <f>+'Inversión 1 financiada'!BD108+VÚ!BD108+BC108</f>
        <v>0</v>
      </c>
      <c r="BE108" s="125">
        <f>+'Inversión 1 financiada'!BE108+VÚ!BE108+BD108</f>
        <v>0</v>
      </c>
      <c r="BF108" s="125">
        <f>+'Inversión 1 financiada'!BF108+VÚ!BF108+BE108</f>
        <v>0</v>
      </c>
      <c r="BG108" s="125">
        <f>+'Inversión 1 financiada'!BG108+VÚ!BG108+BF108</f>
        <v>0</v>
      </c>
      <c r="BH108" s="125">
        <f>+'Inversión 1 financiada'!BH108+VÚ!BH108+BG108</f>
        <v>0</v>
      </c>
      <c r="BI108" s="125">
        <f>+'Inversión 1 financiada'!BI108+VÚ!BI108+BH108</f>
        <v>0</v>
      </c>
      <c r="BJ108" s="125">
        <f>+'Inversión 1 financiada'!BJ108+VÚ!BJ108+BI108</f>
        <v>0</v>
      </c>
      <c r="BK108" s="125">
        <f>+'Inversión 1 financiada'!BK108+VÚ!BK108+BJ108</f>
        <v>0</v>
      </c>
      <c r="BL108" s="125">
        <f>+'Inversión 1 financiada'!BL108+VÚ!BL108+BK108</f>
        <v>0</v>
      </c>
      <c r="BM108" s="125">
        <f>+'Inversión 1 financiada'!BM108+VÚ!BM108+BL108</f>
        <v>0</v>
      </c>
      <c r="BN108" s="125">
        <f>+'Inversión 1 financiada'!BN108+VÚ!BN108+BM108</f>
        <v>0</v>
      </c>
      <c r="BO108" s="125">
        <f>+'Inversión 1 financiada'!BO108+VÚ!BO108+BN108</f>
        <v>0</v>
      </c>
      <c r="BP108" s="125">
        <f>+'Inversión 1 financiada'!BP108+VÚ!BP108+BO108</f>
        <v>0</v>
      </c>
      <c r="BQ108" s="125">
        <f>+'Inversión 1 financiada'!BQ108+VÚ!BQ108+BP108</f>
        <v>0</v>
      </c>
      <c r="BR108" s="125">
        <f>+'Inversión 1 financiada'!BR108+VÚ!BR108+BQ108</f>
        <v>0</v>
      </c>
    </row>
    <row r="109" spans="2:70" x14ac:dyDescent="0.25">
      <c r="B109" s="59" t="s">
        <v>101</v>
      </c>
      <c r="C109" s="62" t="str">
        <f>+VLOOKUP(B109,'resumen UCAP'!$A$5:$O$329,2,0)</f>
        <v>ETIQUETA NA 400W NUEVA</v>
      </c>
      <c r="D109" s="63">
        <f>+'Desmonte Infr. financiada'!D109</f>
        <v>440</v>
      </c>
      <c r="E109" s="63" t="str">
        <f>+VLOOKUP(B109,'resumen UCAP'!$A$5:$O$329,3,0)</f>
        <v>Un</v>
      </c>
      <c r="F109" s="64">
        <f>+VLOOKUP(B109,'resumen UCAP'!$A$5:$O$329,15,0)</f>
        <v>431050</v>
      </c>
      <c r="G109" s="123">
        <v>1</v>
      </c>
      <c r="H109" s="125">
        <f>+'Inversión 1 financiada'!H109+VÚ!H109</f>
        <v>0</v>
      </c>
      <c r="I109" s="125">
        <f>+'Inversión 1 financiada'!I109+VÚ!I109+H109</f>
        <v>0</v>
      </c>
      <c r="J109" s="125">
        <f>+'Inversión 1 financiada'!J109+VÚ!J109+I109</f>
        <v>0</v>
      </c>
      <c r="K109" s="125">
        <f>+'Inversión 1 financiada'!K109+VÚ!K109+J109</f>
        <v>0</v>
      </c>
      <c r="L109" s="125">
        <f>+'Inversión 1 financiada'!L109+VÚ!L109+K109</f>
        <v>0</v>
      </c>
      <c r="M109" s="125">
        <f>+'Inversión 1 financiada'!M109+VÚ!M109+L109</f>
        <v>0</v>
      </c>
      <c r="N109" s="125">
        <f>+'Inversión 1 financiada'!N109+VÚ!N109+M109</f>
        <v>0</v>
      </c>
      <c r="O109" s="125">
        <f>+'Inversión 1 financiada'!O109+VÚ!O109+N109</f>
        <v>0</v>
      </c>
      <c r="P109" s="125">
        <f>+'Inversión 1 financiada'!P109+VÚ!P109+O109</f>
        <v>0</v>
      </c>
      <c r="Q109" s="125">
        <f>+'Inversión 1 financiada'!Q109+VÚ!Q109+P109</f>
        <v>0</v>
      </c>
      <c r="R109" s="125">
        <f>+'Inversión 1 financiada'!R109+VÚ!R109+Q109</f>
        <v>0</v>
      </c>
      <c r="S109" s="125">
        <f>+'Inversión 1 financiada'!S109+VÚ!S109+R109</f>
        <v>0</v>
      </c>
      <c r="T109" s="125">
        <f>+'Inversión 1 financiada'!T109+VÚ!T109+S109</f>
        <v>0</v>
      </c>
      <c r="U109" s="125">
        <f>+'Inversión 1 financiada'!U109+VÚ!U109+T109</f>
        <v>0</v>
      </c>
      <c r="V109" s="125">
        <f>+'Inversión 1 financiada'!V109+VÚ!V109+U109</f>
        <v>0</v>
      </c>
      <c r="W109" s="125">
        <f>+'Inversión 1 financiada'!W109+VÚ!W109+V109</f>
        <v>0</v>
      </c>
      <c r="X109" s="125">
        <f>+'Inversión 1 financiada'!X109+VÚ!X109+W109</f>
        <v>0</v>
      </c>
      <c r="Y109" s="125">
        <f>+'Inversión 1 financiada'!Y109+VÚ!Y109+X109</f>
        <v>0</v>
      </c>
      <c r="Z109" s="125">
        <f>+'Inversión 1 financiada'!Z109+VÚ!Z109+Y109</f>
        <v>0</v>
      </c>
      <c r="AA109" s="125">
        <f>+'Inversión 1 financiada'!AA109+VÚ!AA109+Z109</f>
        <v>0</v>
      </c>
      <c r="AB109" s="125">
        <f>+'Inversión 1 financiada'!AB109+VÚ!AB109+AA109</f>
        <v>0</v>
      </c>
      <c r="AC109" s="125">
        <f>+'Inversión 1 financiada'!AC109+VÚ!AC109+AB109</f>
        <v>0</v>
      </c>
      <c r="AD109" s="125">
        <f>+'Inversión 1 financiada'!AD109+VÚ!AD109+AC109</f>
        <v>0</v>
      </c>
      <c r="AE109" s="125">
        <f>+'Inversión 1 financiada'!AE109+VÚ!AE109+AD109</f>
        <v>0</v>
      </c>
      <c r="AF109" s="125">
        <f>+'Inversión 1 financiada'!AF109+VÚ!AF109+AE109</f>
        <v>0</v>
      </c>
      <c r="AG109" s="125">
        <f>+'Inversión 1 financiada'!AG109+VÚ!AG109+AF109</f>
        <v>0</v>
      </c>
      <c r="AH109" s="125">
        <f>+'Inversión 1 financiada'!AH109+VÚ!AH109+AG109</f>
        <v>0</v>
      </c>
      <c r="AI109" s="125">
        <f>+'Inversión 1 financiada'!AI109+VÚ!AI109+AH109</f>
        <v>0</v>
      </c>
      <c r="AJ109" s="125">
        <f>+'Inversión 1 financiada'!AJ109+VÚ!AJ109+AI109</f>
        <v>0</v>
      </c>
      <c r="AK109" s="125">
        <f>+'Inversión 1 financiada'!AK109+VÚ!AK109+AJ109</f>
        <v>0</v>
      </c>
      <c r="AL109" s="125">
        <f>+'Inversión 1 financiada'!AL109+VÚ!AL109+AK109</f>
        <v>0</v>
      </c>
      <c r="AM109" s="125">
        <f>+'Inversión 1 financiada'!AM109+VÚ!AM109+AL109</f>
        <v>0</v>
      </c>
      <c r="AN109" s="125">
        <f>+'Inversión 1 financiada'!AN109+VÚ!AN109+AM109</f>
        <v>0</v>
      </c>
      <c r="AO109" s="125">
        <f>+'Inversión 1 financiada'!AO109+VÚ!AO109+AN109</f>
        <v>0</v>
      </c>
      <c r="AP109" s="125">
        <f>+'Inversión 1 financiada'!AP109+VÚ!AP109+AO109</f>
        <v>0</v>
      </c>
      <c r="AQ109" s="125">
        <f>+'Inversión 1 financiada'!AQ109+VÚ!AQ109+AP109</f>
        <v>0</v>
      </c>
      <c r="AR109" s="125">
        <f>+'Inversión 1 financiada'!AR109+VÚ!AR109+AQ109</f>
        <v>0</v>
      </c>
      <c r="AS109" s="125">
        <f>+'Inversión 1 financiada'!AS109+VÚ!AS109+AR109</f>
        <v>0</v>
      </c>
      <c r="AT109" s="125">
        <f>+'Inversión 1 financiada'!AT109+VÚ!AT109+AS109</f>
        <v>0</v>
      </c>
      <c r="AU109" s="125">
        <f>+'Inversión 1 financiada'!AU109+VÚ!AU109+AT109</f>
        <v>0</v>
      </c>
      <c r="AV109" s="125">
        <f>+'Inversión 1 financiada'!AV109+VÚ!AV109+AU109</f>
        <v>0</v>
      </c>
      <c r="AW109" s="125">
        <f>+'Inversión 1 financiada'!AW109+VÚ!AW109+AV109</f>
        <v>0</v>
      </c>
      <c r="AX109" s="125">
        <f>+'Inversión 1 financiada'!AX109+VÚ!AX109+AW109</f>
        <v>0</v>
      </c>
      <c r="AY109" s="125">
        <f>+'Inversión 1 financiada'!AY109+VÚ!AY109+AX109</f>
        <v>0</v>
      </c>
      <c r="AZ109" s="125">
        <f>+'Inversión 1 financiada'!AZ109+VÚ!AZ109+AY109</f>
        <v>0</v>
      </c>
      <c r="BA109" s="125">
        <f>+'Inversión 1 financiada'!BA109+VÚ!BA109+AZ109</f>
        <v>0</v>
      </c>
      <c r="BB109" s="125">
        <f>+'Inversión 1 financiada'!BB109+VÚ!BB109+BA109</f>
        <v>0</v>
      </c>
      <c r="BC109" s="125">
        <f>+'Inversión 1 financiada'!BC109+VÚ!BC109+BB109</f>
        <v>0</v>
      </c>
      <c r="BD109" s="125">
        <f>+'Inversión 1 financiada'!BD109+VÚ!BD109+BC109</f>
        <v>0</v>
      </c>
      <c r="BE109" s="125">
        <f>+'Inversión 1 financiada'!BE109+VÚ!BE109+BD109</f>
        <v>0</v>
      </c>
      <c r="BF109" s="125">
        <f>+'Inversión 1 financiada'!BF109+VÚ!BF109+BE109</f>
        <v>0</v>
      </c>
      <c r="BG109" s="125">
        <f>+'Inversión 1 financiada'!BG109+VÚ!BG109+BF109</f>
        <v>0</v>
      </c>
      <c r="BH109" s="125">
        <f>+'Inversión 1 financiada'!BH109+VÚ!BH109+BG109</f>
        <v>0</v>
      </c>
      <c r="BI109" s="125">
        <f>+'Inversión 1 financiada'!BI109+VÚ!BI109+BH109</f>
        <v>0</v>
      </c>
      <c r="BJ109" s="125">
        <f>+'Inversión 1 financiada'!BJ109+VÚ!BJ109+BI109</f>
        <v>0</v>
      </c>
      <c r="BK109" s="125">
        <f>+'Inversión 1 financiada'!BK109+VÚ!BK109+BJ109</f>
        <v>0</v>
      </c>
      <c r="BL109" s="125">
        <f>+'Inversión 1 financiada'!BL109+VÚ!BL109+BK109</f>
        <v>0</v>
      </c>
      <c r="BM109" s="125">
        <f>+'Inversión 1 financiada'!BM109+VÚ!BM109+BL109</f>
        <v>0</v>
      </c>
      <c r="BN109" s="125">
        <f>+'Inversión 1 financiada'!BN109+VÚ!BN109+BM109</f>
        <v>0</v>
      </c>
      <c r="BO109" s="125">
        <f>+'Inversión 1 financiada'!BO109+VÚ!BO109+BN109</f>
        <v>0</v>
      </c>
      <c r="BP109" s="125">
        <f>+'Inversión 1 financiada'!BP109+VÚ!BP109+BO109</f>
        <v>0</v>
      </c>
      <c r="BQ109" s="125">
        <f>+'Inversión 1 financiada'!BQ109+VÚ!BQ109+BP109</f>
        <v>0</v>
      </c>
      <c r="BR109" s="125">
        <f>+'Inversión 1 financiada'!BR109+VÚ!BR109+BQ109</f>
        <v>0</v>
      </c>
    </row>
    <row r="110" spans="2:70" x14ac:dyDescent="0.25">
      <c r="B110" s="59"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1">
        <v>4</v>
      </c>
      <c r="H110" s="125">
        <f>+'Inversión 1 financiada'!H110+VÚ!H110</f>
        <v>0</v>
      </c>
      <c r="I110" s="125">
        <f>+'Inversión 1 financiada'!I110+VÚ!I110+H110</f>
        <v>0</v>
      </c>
      <c r="J110" s="125">
        <f>+'Inversión 1 financiada'!J110+VÚ!J110+I110</f>
        <v>0</v>
      </c>
      <c r="K110" s="125">
        <f>+'Inversión 1 financiada'!K110+VÚ!K110+J110</f>
        <v>0</v>
      </c>
      <c r="L110" s="125">
        <f>+'Inversión 1 financiada'!L110+VÚ!L110+K110</f>
        <v>0</v>
      </c>
      <c r="M110" s="125">
        <f>+'Inversión 1 financiada'!M110+VÚ!M110+L110</f>
        <v>0</v>
      </c>
      <c r="N110" s="125">
        <f>+'Inversión 1 financiada'!N110+VÚ!N110+M110</f>
        <v>0</v>
      </c>
      <c r="O110" s="125">
        <f>+'Inversión 1 financiada'!O110+VÚ!O110+N110</f>
        <v>0</v>
      </c>
      <c r="P110" s="125">
        <f>+'Inversión 1 financiada'!P110+VÚ!P110+O110</f>
        <v>0</v>
      </c>
      <c r="Q110" s="125">
        <f>+'Inversión 1 financiada'!Q110+VÚ!Q110+P110</f>
        <v>0</v>
      </c>
      <c r="R110" s="125">
        <f>+'Inversión 1 financiada'!R110+VÚ!R110+Q110</f>
        <v>0</v>
      </c>
      <c r="S110" s="125">
        <f>+'Inversión 1 financiada'!S110+VÚ!S110+R110</f>
        <v>0</v>
      </c>
      <c r="T110" s="125">
        <f>+'Inversión 1 financiada'!T110+VÚ!T110+S110</f>
        <v>0</v>
      </c>
      <c r="U110" s="125">
        <f>+'Inversión 1 financiada'!U110+VÚ!U110+T110</f>
        <v>0</v>
      </c>
      <c r="V110" s="125">
        <f>+'Inversión 1 financiada'!V110+VÚ!V110+U110</f>
        <v>0</v>
      </c>
      <c r="W110" s="125">
        <f>+'Inversión 1 financiada'!W110+VÚ!W110+V110</f>
        <v>0</v>
      </c>
      <c r="X110" s="125">
        <f>+'Inversión 1 financiada'!X110+VÚ!X110+W110</f>
        <v>0</v>
      </c>
      <c r="Y110" s="125">
        <f>+'Inversión 1 financiada'!Y110+VÚ!Y110+X110</f>
        <v>0</v>
      </c>
      <c r="Z110" s="125">
        <f>+'Inversión 1 financiada'!Z110+VÚ!Z110+Y110</f>
        <v>0</v>
      </c>
      <c r="AA110" s="125">
        <f>+'Inversión 1 financiada'!AA110+VÚ!AA110+Z110</f>
        <v>0</v>
      </c>
      <c r="AB110" s="125">
        <f>+'Inversión 1 financiada'!AB110+VÚ!AB110+AA110</f>
        <v>0</v>
      </c>
      <c r="AC110" s="125">
        <f>+'Inversión 1 financiada'!AC110+VÚ!AC110+AB110</f>
        <v>0</v>
      </c>
      <c r="AD110" s="125">
        <f>+'Inversión 1 financiada'!AD110+VÚ!AD110+AC110</f>
        <v>0</v>
      </c>
      <c r="AE110" s="125">
        <f>+'Inversión 1 financiada'!AE110+VÚ!AE110+AD110</f>
        <v>0</v>
      </c>
      <c r="AF110" s="125">
        <f>+'Inversión 1 financiada'!AF110+VÚ!AF110+AE110</f>
        <v>0</v>
      </c>
      <c r="AG110" s="125">
        <f>+'Inversión 1 financiada'!AG110+VÚ!AG110+AF110</f>
        <v>0</v>
      </c>
      <c r="AH110" s="125">
        <f>+'Inversión 1 financiada'!AH110+VÚ!AH110+AG110</f>
        <v>0</v>
      </c>
      <c r="AI110" s="125">
        <f>+'Inversión 1 financiada'!AI110+VÚ!AI110+AH110</f>
        <v>0</v>
      </c>
      <c r="AJ110" s="125">
        <f>+'Inversión 1 financiada'!AJ110+VÚ!AJ110+AI110</f>
        <v>0</v>
      </c>
      <c r="AK110" s="125">
        <f>+'Inversión 1 financiada'!AK110+VÚ!AK110+AJ110</f>
        <v>0</v>
      </c>
      <c r="AL110" s="125">
        <f>+'Inversión 1 financiada'!AL110+VÚ!AL110+AK110</f>
        <v>0</v>
      </c>
      <c r="AM110" s="125">
        <f>+'Inversión 1 financiada'!AM110+VÚ!AM110+AL110</f>
        <v>0</v>
      </c>
      <c r="AN110" s="125">
        <f>+'Inversión 1 financiada'!AN110+VÚ!AN110+AM110</f>
        <v>0</v>
      </c>
      <c r="AO110" s="125">
        <f>+'Inversión 1 financiada'!AO110+VÚ!AO110+AN110</f>
        <v>0</v>
      </c>
      <c r="AP110" s="125">
        <f>+'Inversión 1 financiada'!AP110+VÚ!AP110+AO110</f>
        <v>0</v>
      </c>
      <c r="AQ110" s="125">
        <f>+'Inversión 1 financiada'!AQ110+VÚ!AQ110+AP110</f>
        <v>0</v>
      </c>
      <c r="AR110" s="125">
        <f>+'Inversión 1 financiada'!AR110+VÚ!AR110+AQ110</f>
        <v>0</v>
      </c>
      <c r="AS110" s="125">
        <f>+'Inversión 1 financiada'!AS110+VÚ!AS110+AR110</f>
        <v>0</v>
      </c>
      <c r="AT110" s="125">
        <f>+'Inversión 1 financiada'!AT110+VÚ!AT110+AS110</f>
        <v>0</v>
      </c>
      <c r="AU110" s="125">
        <f>+'Inversión 1 financiada'!AU110+VÚ!AU110+AT110</f>
        <v>0</v>
      </c>
      <c r="AV110" s="125">
        <f>+'Inversión 1 financiada'!AV110+VÚ!AV110+AU110</f>
        <v>0</v>
      </c>
      <c r="AW110" s="125">
        <f>+'Inversión 1 financiada'!AW110+VÚ!AW110+AV110</f>
        <v>0</v>
      </c>
      <c r="AX110" s="125">
        <f>+'Inversión 1 financiada'!AX110+VÚ!AX110+AW110</f>
        <v>0</v>
      </c>
      <c r="AY110" s="125">
        <f>+'Inversión 1 financiada'!AY110+VÚ!AY110+AX110</f>
        <v>0</v>
      </c>
      <c r="AZ110" s="125">
        <f>+'Inversión 1 financiada'!AZ110+VÚ!AZ110+AY110</f>
        <v>0</v>
      </c>
      <c r="BA110" s="125">
        <f>+'Inversión 1 financiada'!BA110+VÚ!BA110+AZ110</f>
        <v>0</v>
      </c>
      <c r="BB110" s="125">
        <f>+'Inversión 1 financiada'!BB110+VÚ!BB110+BA110</f>
        <v>0</v>
      </c>
      <c r="BC110" s="125">
        <f>+'Inversión 1 financiada'!BC110+VÚ!BC110+BB110</f>
        <v>0</v>
      </c>
      <c r="BD110" s="125">
        <f>+'Inversión 1 financiada'!BD110+VÚ!BD110+BC110</f>
        <v>0</v>
      </c>
      <c r="BE110" s="125">
        <f>+'Inversión 1 financiada'!BE110+VÚ!BE110+BD110</f>
        <v>0</v>
      </c>
      <c r="BF110" s="125">
        <f>+'Inversión 1 financiada'!BF110+VÚ!BF110+BE110</f>
        <v>0</v>
      </c>
      <c r="BG110" s="125">
        <f>+'Inversión 1 financiada'!BG110+VÚ!BG110+BF110</f>
        <v>0</v>
      </c>
      <c r="BH110" s="125">
        <f>+'Inversión 1 financiada'!BH110+VÚ!BH110+BG110</f>
        <v>0</v>
      </c>
      <c r="BI110" s="125">
        <f>+'Inversión 1 financiada'!BI110+VÚ!BI110+BH110</f>
        <v>0</v>
      </c>
      <c r="BJ110" s="125">
        <f>+'Inversión 1 financiada'!BJ110+VÚ!BJ110+BI110</f>
        <v>0</v>
      </c>
      <c r="BK110" s="125">
        <f>+'Inversión 1 financiada'!BK110+VÚ!BK110+BJ110</f>
        <v>0</v>
      </c>
      <c r="BL110" s="125">
        <f>+'Inversión 1 financiada'!BL110+VÚ!BL110+BK110</f>
        <v>0</v>
      </c>
      <c r="BM110" s="125">
        <f>+'Inversión 1 financiada'!BM110+VÚ!BM110+BL110</f>
        <v>0</v>
      </c>
      <c r="BN110" s="125">
        <f>+'Inversión 1 financiada'!BN110+VÚ!BN110+BM110</f>
        <v>0</v>
      </c>
      <c r="BO110" s="125">
        <f>+'Inversión 1 financiada'!BO110+VÚ!BO110+BN110</f>
        <v>0</v>
      </c>
      <c r="BP110" s="125">
        <f>+'Inversión 1 financiada'!BP110+VÚ!BP110+BO110</f>
        <v>0</v>
      </c>
      <c r="BQ110" s="125">
        <f>+'Inversión 1 financiada'!BQ110+VÚ!BQ110+BP110</f>
        <v>0</v>
      </c>
      <c r="BR110" s="125">
        <f>+'Inversión 1 financiada'!BR110+VÚ!BR110+BQ110</f>
        <v>0</v>
      </c>
    </row>
    <row r="111" spans="2:70" x14ac:dyDescent="0.25">
      <c r="B111" s="59" t="s">
        <v>103</v>
      </c>
      <c r="C111" s="62" t="str">
        <f>+VLOOKUP(B111,'resumen UCAP'!$A$5:$O$329,2,0)</f>
        <v>LUMINARIA LED 65W SEGUNDA</v>
      </c>
      <c r="D111" s="63">
        <f>+'Desmonte Infr. financiada'!D111</f>
        <v>65</v>
      </c>
      <c r="E111" s="63" t="str">
        <f>+VLOOKUP(B111,'resumen UCAP'!$A$5:$O$329,3,0)</f>
        <v>Un</v>
      </c>
      <c r="F111" s="64">
        <f>+VLOOKUP(B111,'resumen UCAP'!$A$5:$O$329,15,0)</f>
        <v>736002</v>
      </c>
      <c r="G111" s="61">
        <v>1</v>
      </c>
      <c r="H111" s="125">
        <f>+'Inversión 1 financiada'!H111+VÚ!H111</f>
        <v>0</v>
      </c>
      <c r="I111" s="125">
        <f>+'Inversión 1 financiada'!I111+VÚ!I111+H111</f>
        <v>0</v>
      </c>
      <c r="J111" s="125">
        <f>+'Inversión 1 financiada'!J111+VÚ!J111+I111</f>
        <v>0</v>
      </c>
      <c r="K111" s="125">
        <f>+'Inversión 1 financiada'!K111+VÚ!K111+J111</f>
        <v>0</v>
      </c>
      <c r="L111" s="125">
        <f>+'Inversión 1 financiada'!L111+VÚ!L111+K111</f>
        <v>0</v>
      </c>
      <c r="M111" s="125">
        <f>+'Inversión 1 financiada'!M111+VÚ!M111+L111</f>
        <v>0</v>
      </c>
      <c r="N111" s="125">
        <f>+'Inversión 1 financiada'!N111+VÚ!N111+M111</f>
        <v>0</v>
      </c>
      <c r="O111" s="125">
        <f>+'Inversión 1 financiada'!O111+VÚ!O111+N111</f>
        <v>0</v>
      </c>
      <c r="P111" s="125">
        <f>+'Inversión 1 financiada'!P111+VÚ!P111+O111</f>
        <v>0</v>
      </c>
      <c r="Q111" s="125">
        <f>+'Inversión 1 financiada'!Q111+VÚ!Q111+P111</f>
        <v>0</v>
      </c>
      <c r="R111" s="125">
        <f>+'Inversión 1 financiada'!R111+VÚ!R111+Q111</f>
        <v>0</v>
      </c>
      <c r="S111" s="125">
        <f>+'Inversión 1 financiada'!S111+VÚ!S111+R111</f>
        <v>0</v>
      </c>
      <c r="T111" s="125">
        <f>+'Inversión 1 financiada'!T111+VÚ!T111+S111</f>
        <v>0</v>
      </c>
      <c r="U111" s="125">
        <f>+'Inversión 1 financiada'!U111+VÚ!U111+T111</f>
        <v>0</v>
      </c>
      <c r="V111" s="125">
        <f>+'Inversión 1 financiada'!V111+VÚ!V111+U111</f>
        <v>0</v>
      </c>
      <c r="W111" s="125">
        <f>+'Inversión 1 financiada'!W111+VÚ!W111+V111</f>
        <v>0</v>
      </c>
      <c r="X111" s="125">
        <f>+'Inversión 1 financiada'!X111+VÚ!X111+W111</f>
        <v>0</v>
      </c>
      <c r="Y111" s="125">
        <f>+'Inversión 1 financiada'!Y111+VÚ!Y111+X111</f>
        <v>0</v>
      </c>
      <c r="Z111" s="125">
        <f>+'Inversión 1 financiada'!Z111+VÚ!Z111+Y111</f>
        <v>0</v>
      </c>
      <c r="AA111" s="125">
        <f>+'Inversión 1 financiada'!AA111+VÚ!AA111+Z111</f>
        <v>0</v>
      </c>
      <c r="AB111" s="125">
        <f>+'Inversión 1 financiada'!AB111+VÚ!AB111+AA111</f>
        <v>0</v>
      </c>
      <c r="AC111" s="125">
        <f>+'Inversión 1 financiada'!AC111+VÚ!AC111+AB111</f>
        <v>0</v>
      </c>
      <c r="AD111" s="125">
        <f>+'Inversión 1 financiada'!AD111+VÚ!AD111+AC111</f>
        <v>0</v>
      </c>
      <c r="AE111" s="125">
        <f>+'Inversión 1 financiada'!AE111+VÚ!AE111+AD111</f>
        <v>0</v>
      </c>
      <c r="AF111" s="125">
        <f>+'Inversión 1 financiada'!AF111+VÚ!AF111+AE111</f>
        <v>0</v>
      </c>
      <c r="AG111" s="125">
        <f>+'Inversión 1 financiada'!AG111+VÚ!AG111+AF111</f>
        <v>0</v>
      </c>
      <c r="AH111" s="125">
        <f>+'Inversión 1 financiada'!AH111+VÚ!AH111+AG111</f>
        <v>0</v>
      </c>
      <c r="AI111" s="125">
        <f>+'Inversión 1 financiada'!AI111+VÚ!AI111+AH111</f>
        <v>0</v>
      </c>
      <c r="AJ111" s="125">
        <f>+'Inversión 1 financiada'!AJ111+VÚ!AJ111+AI111</f>
        <v>0</v>
      </c>
      <c r="AK111" s="125">
        <f>+'Inversión 1 financiada'!AK111+VÚ!AK111+AJ111</f>
        <v>0</v>
      </c>
      <c r="AL111" s="125">
        <f>+'Inversión 1 financiada'!AL111+VÚ!AL111+AK111</f>
        <v>0</v>
      </c>
      <c r="AM111" s="125">
        <f>+'Inversión 1 financiada'!AM111+VÚ!AM111+AL111</f>
        <v>0</v>
      </c>
      <c r="AN111" s="125">
        <f>+'Inversión 1 financiada'!AN111+VÚ!AN111+AM111</f>
        <v>0</v>
      </c>
      <c r="AO111" s="125">
        <f>+'Inversión 1 financiada'!AO111+VÚ!AO111+AN111</f>
        <v>0</v>
      </c>
      <c r="AP111" s="125">
        <f>+'Inversión 1 financiada'!AP111+VÚ!AP111+AO111</f>
        <v>0</v>
      </c>
      <c r="AQ111" s="125">
        <f>+'Inversión 1 financiada'!AQ111+VÚ!AQ111+AP111</f>
        <v>0</v>
      </c>
      <c r="AR111" s="125">
        <f>+'Inversión 1 financiada'!AR111+VÚ!AR111+AQ111</f>
        <v>0</v>
      </c>
      <c r="AS111" s="125">
        <f>+'Inversión 1 financiada'!AS111+VÚ!AS111+AR111</f>
        <v>0</v>
      </c>
      <c r="AT111" s="125">
        <f>+'Inversión 1 financiada'!AT111+VÚ!AT111+AS111</f>
        <v>0</v>
      </c>
      <c r="AU111" s="125">
        <f>+'Inversión 1 financiada'!AU111+VÚ!AU111+AT111</f>
        <v>0</v>
      </c>
      <c r="AV111" s="125">
        <f>+'Inversión 1 financiada'!AV111+VÚ!AV111+AU111</f>
        <v>0</v>
      </c>
      <c r="AW111" s="125">
        <f>+'Inversión 1 financiada'!AW111+VÚ!AW111+AV111</f>
        <v>0</v>
      </c>
      <c r="AX111" s="125">
        <f>+'Inversión 1 financiada'!AX111+VÚ!AX111+AW111</f>
        <v>0</v>
      </c>
      <c r="AY111" s="125">
        <f>+'Inversión 1 financiada'!AY111+VÚ!AY111+AX111</f>
        <v>0</v>
      </c>
      <c r="AZ111" s="125">
        <f>+'Inversión 1 financiada'!AZ111+VÚ!AZ111+AY111</f>
        <v>0</v>
      </c>
      <c r="BA111" s="125">
        <f>+'Inversión 1 financiada'!BA111+VÚ!BA111+AZ111</f>
        <v>0</v>
      </c>
      <c r="BB111" s="125">
        <f>+'Inversión 1 financiada'!BB111+VÚ!BB111+BA111</f>
        <v>0</v>
      </c>
      <c r="BC111" s="125">
        <f>+'Inversión 1 financiada'!BC111+VÚ!BC111+BB111</f>
        <v>0</v>
      </c>
      <c r="BD111" s="125">
        <f>+'Inversión 1 financiada'!BD111+VÚ!BD111+BC111</f>
        <v>0</v>
      </c>
      <c r="BE111" s="125">
        <f>+'Inversión 1 financiada'!BE111+VÚ!BE111+BD111</f>
        <v>0</v>
      </c>
      <c r="BF111" s="125">
        <f>+'Inversión 1 financiada'!BF111+VÚ!BF111+BE111</f>
        <v>0</v>
      </c>
      <c r="BG111" s="125">
        <f>+'Inversión 1 financiada'!BG111+VÚ!BG111+BF111</f>
        <v>0</v>
      </c>
      <c r="BH111" s="125">
        <f>+'Inversión 1 financiada'!BH111+VÚ!BH111+BG111</f>
        <v>0</v>
      </c>
      <c r="BI111" s="125">
        <f>+'Inversión 1 financiada'!BI111+VÚ!BI111+BH111</f>
        <v>0</v>
      </c>
      <c r="BJ111" s="125">
        <f>+'Inversión 1 financiada'!BJ111+VÚ!BJ111+BI111</f>
        <v>0</v>
      </c>
      <c r="BK111" s="125">
        <f>+'Inversión 1 financiada'!BK111+VÚ!BK111+BJ111</f>
        <v>0</v>
      </c>
      <c r="BL111" s="125">
        <f>+'Inversión 1 financiada'!BL111+VÚ!BL111+BK111</f>
        <v>0</v>
      </c>
      <c r="BM111" s="125">
        <f>+'Inversión 1 financiada'!BM111+VÚ!BM111+BL111</f>
        <v>0</v>
      </c>
      <c r="BN111" s="125">
        <f>+'Inversión 1 financiada'!BN111+VÚ!BN111+BM111</f>
        <v>0</v>
      </c>
      <c r="BO111" s="125">
        <f>+'Inversión 1 financiada'!BO111+VÚ!BO111+BN111</f>
        <v>0</v>
      </c>
      <c r="BP111" s="125">
        <f>+'Inversión 1 financiada'!BP111+VÚ!BP111+BO111</f>
        <v>0</v>
      </c>
      <c r="BQ111" s="125">
        <f>+'Inversión 1 financiada'!BQ111+VÚ!BQ111+BP111</f>
        <v>0</v>
      </c>
      <c r="BR111" s="125">
        <f>+'Inversión 1 financiada'!BR111+VÚ!BR111+BQ111</f>
        <v>0</v>
      </c>
    </row>
    <row r="112" spans="2:70" x14ac:dyDescent="0.25">
      <c r="B112" s="59"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125">
        <f>+'Inversión 1 financiada'!H112+VÚ!H112</f>
        <v>0</v>
      </c>
      <c r="I112" s="125">
        <f>+'Inversión 1 financiada'!I112+VÚ!I112+H112</f>
        <v>0</v>
      </c>
      <c r="J112" s="125">
        <f>+'Inversión 1 financiada'!J112+VÚ!J112+I112</f>
        <v>0</v>
      </c>
      <c r="K112" s="125">
        <f>+'Inversión 1 financiada'!K112+VÚ!K112+J112</f>
        <v>0</v>
      </c>
      <c r="L112" s="125">
        <f>+'Inversión 1 financiada'!L112+VÚ!L112+K112</f>
        <v>0</v>
      </c>
      <c r="M112" s="125">
        <f>+'Inversión 1 financiada'!M112+VÚ!M112+L112</f>
        <v>0</v>
      </c>
      <c r="N112" s="125">
        <f>+'Inversión 1 financiada'!N112+VÚ!N112+M112</f>
        <v>0</v>
      </c>
      <c r="O112" s="125">
        <f>+'Inversión 1 financiada'!O112+VÚ!O112+N112</f>
        <v>0</v>
      </c>
      <c r="P112" s="125">
        <f>+'Inversión 1 financiada'!P112+VÚ!P112+O112</f>
        <v>0</v>
      </c>
      <c r="Q112" s="125">
        <f>+'Inversión 1 financiada'!Q112+VÚ!Q112+P112</f>
        <v>0</v>
      </c>
      <c r="R112" s="125">
        <f>+'Inversión 1 financiada'!R112+VÚ!R112+Q112</f>
        <v>0</v>
      </c>
      <c r="S112" s="125">
        <f>+'Inversión 1 financiada'!S112+VÚ!S112+R112</f>
        <v>0</v>
      </c>
      <c r="T112" s="125">
        <f>+'Inversión 1 financiada'!T112+VÚ!T112+S112</f>
        <v>0</v>
      </c>
      <c r="U112" s="125">
        <f>+'Inversión 1 financiada'!U112+VÚ!U112+T112</f>
        <v>0</v>
      </c>
      <c r="V112" s="125">
        <f>+'Inversión 1 financiada'!V112+VÚ!V112+U112</f>
        <v>0</v>
      </c>
      <c r="W112" s="125">
        <f>+'Inversión 1 financiada'!W112+VÚ!W112+V112</f>
        <v>0</v>
      </c>
      <c r="X112" s="125">
        <f>+'Inversión 1 financiada'!X112+VÚ!X112+W112</f>
        <v>0</v>
      </c>
      <c r="Y112" s="125">
        <f>+'Inversión 1 financiada'!Y112+VÚ!Y112+X112</f>
        <v>0</v>
      </c>
      <c r="Z112" s="125">
        <f>+'Inversión 1 financiada'!Z112+VÚ!Z112+Y112</f>
        <v>0</v>
      </c>
      <c r="AA112" s="125">
        <f>+'Inversión 1 financiada'!AA112+VÚ!AA112+Z112</f>
        <v>0</v>
      </c>
      <c r="AB112" s="125">
        <f>+'Inversión 1 financiada'!AB112+VÚ!AB112+AA112</f>
        <v>0</v>
      </c>
      <c r="AC112" s="125">
        <f>+'Inversión 1 financiada'!AC112+VÚ!AC112+AB112</f>
        <v>0</v>
      </c>
      <c r="AD112" s="125">
        <f>+'Inversión 1 financiada'!AD112+VÚ!AD112+AC112</f>
        <v>0</v>
      </c>
      <c r="AE112" s="125">
        <f>+'Inversión 1 financiada'!AE112+VÚ!AE112+AD112</f>
        <v>0</v>
      </c>
      <c r="AF112" s="125">
        <f>+'Inversión 1 financiada'!AF112+VÚ!AF112+AE112</f>
        <v>0</v>
      </c>
      <c r="AG112" s="125">
        <f>+'Inversión 1 financiada'!AG112+VÚ!AG112+AF112</f>
        <v>0</v>
      </c>
      <c r="AH112" s="125">
        <f>+'Inversión 1 financiada'!AH112+VÚ!AH112+AG112</f>
        <v>0</v>
      </c>
      <c r="AI112" s="125">
        <f>+'Inversión 1 financiada'!AI112+VÚ!AI112+AH112</f>
        <v>0</v>
      </c>
      <c r="AJ112" s="125">
        <f>+'Inversión 1 financiada'!AJ112+VÚ!AJ112+AI112</f>
        <v>0</v>
      </c>
      <c r="AK112" s="125">
        <f>+'Inversión 1 financiada'!AK112+VÚ!AK112+AJ112</f>
        <v>0</v>
      </c>
      <c r="AL112" s="125">
        <f>+'Inversión 1 financiada'!AL112+VÚ!AL112+AK112</f>
        <v>0</v>
      </c>
      <c r="AM112" s="125">
        <f>+'Inversión 1 financiada'!AM112+VÚ!AM112+AL112</f>
        <v>0</v>
      </c>
      <c r="AN112" s="125">
        <f>+'Inversión 1 financiada'!AN112+VÚ!AN112+AM112</f>
        <v>0</v>
      </c>
      <c r="AO112" s="125">
        <f>+'Inversión 1 financiada'!AO112+VÚ!AO112+AN112</f>
        <v>0</v>
      </c>
      <c r="AP112" s="125">
        <f>+'Inversión 1 financiada'!AP112+VÚ!AP112+AO112</f>
        <v>0</v>
      </c>
      <c r="AQ112" s="125">
        <f>+'Inversión 1 financiada'!AQ112+VÚ!AQ112+AP112</f>
        <v>0</v>
      </c>
      <c r="AR112" s="125">
        <f>+'Inversión 1 financiada'!AR112+VÚ!AR112+AQ112</f>
        <v>0</v>
      </c>
      <c r="AS112" s="125">
        <f>+'Inversión 1 financiada'!AS112+VÚ!AS112+AR112</f>
        <v>0</v>
      </c>
      <c r="AT112" s="125">
        <f>+'Inversión 1 financiada'!AT112+VÚ!AT112+AS112</f>
        <v>0</v>
      </c>
      <c r="AU112" s="125">
        <f>+'Inversión 1 financiada'!AU112+VÚ!AU112+AT112</f>
        <v>0</v>
      </c>
      <c r="AV112" s="125">
        <f>+'Inversión 1 financiada'!AV112+VÚ!AV112+AU112</f>
        <v>0</v>
      </c>
      <c r="AW112" s="125">
        <f>+'Inversión 1 financiada'!AW112+VÚ!AW112+AV112</f>
        <v>0</v>
      </c>
      <c r="AX112" s="125">
        <f>+'Inversión 1 financiada'!AX112+VÚ!AX112+AW112</f>
        <v>0</v>
      </c>
      <c r="AY112" s="125">
        <f>+'Inversión 1 financiada'!AY112+VÚ!AY112+AX112</f>
        <v>0</v>
      </c>
      <c r="AZ112" s="125">
        <f>+'Inversión 1 financiada'!AZ112+VÚ!AZ112+AY112</f>
        <v>0</v>
      </c>
      <c r="BA112" s="125">
        <f>+'Inversión 1 financiada'!BA112+VÚ!BA112+AZ112</f>
        <v>0</v>
      </c>
      <c r="BB112" s="125">
        <f>+'Inversión 1 financiada'!BB112+VÚ!BB112+BA112</f>
        <v>0</v>
      </c>
      <c r="BC112" s="125">
        <f>+'Inversión 1 financiada'!BC112+VÚ!BC112+BB112</f>
        <v>0</v>
      </c>
      <c r="BD112" s="125">
        <f>+'Inversión 1 financiada'!BD112+VÚ!BD112+BC112</f>
        <v>0</v>
      </c>
      <c r="BE112" s="125">
        <f>+'Inversión 1 financiada'!BE112+VÚ!BE112+BD112</f>
        <v>0</v>
      </c>
      <c r="BF112" s="125">
        <f>+'Inversión 1 financiada'!BF112+VÚ!BF112+BE112</f>
        <v>0</v>
      </c>
      <c r="BG112" s="125">
        <f>+'Inversión 1 financiada'!BG112+VÚ!BG112+BF112</f>
        <v>0</v>
      </c>
      <c r="BH112" s="125">
        <f>+'Inversión 1 financiada'!BH112+VÚ!BH112+BG112</f>
        <v>0</v>
      </c>
      <c r="BI112" s="125">
        <f>+'Inversión 1 financiada'!BI112+VÚ!BI112+BH112</f>
        <v>0</v>
      </c>
      <c r="BJ112" s="125">
        <f>+'Inversión 1 financiada'!BJ112+VÚ!BJ112+BI112</f>
        <v>0</v>
      </c>
      <c r="BK112" s="125">
        <f>+'Inversión 1 financiada'!BK112+VÚ!BK112+BJ112</f>
        <v>0</v>
      </c>
      <c r="BL112" s="125">
        <f>+'Inversión 1 financiada'!BL112+VÚ!BL112+BK112</f>
        <v>0</v>
      </c>
      <c r="BM112" s="125">
        <f>+'Inversión 1 financiada'!BM112+VÚ!BM112+BL112</f>
        <v>0</v>
      </c>
      <c r="BN112" s="125">
        <f>+'Inversión 1 financiada'!BN112+VÚ!BN112+BM112</f>
        <v>0</v>
      </c>
      <c r="BO112" s="125">
        <f>+'Inversión 1 financiada'!BO112+VÚ!BO112+BN112</f>
        <v>0</v>
      </c>
      <c r="BP112" s="125">
        <f>+'Inversión 1 financiada'!BP112+VÚ!BP112+BO112</f>
        <v>0</v>
      </c>
      <c r="BQ112" s="125">
        <f>+'Inversión 1 financiada'!BQ112+VÚ!BQ112+BP112</f>
        <v>0</v>
      </c>
      <c r="BR112" s="125">
        <f>+'Inversión 1 financiada'!BR112+VÚ!BR112+BQ112</f>
        <v>0</v>
      </c>
    </row>
    <row r="113" spans="2:70" x14ac:dyDescent="0.25">
      <c r="B113" s="59" t="s">
        <v>105</v>
      </c>
      <c r="C113" s="62" t="str">
        <f>+VLOOKUP(B113,'resumen UCAP'!$A$5:$O$329,2,0)</f>
        <v>PROYECTOR LED 200W NUEVA</v>
      </c>
      <c r="D113" s="63">
        <f>+'Desmonte Infr. financiada'!D113</f>
        <v>200</v>
      </c>
      <c r="E113" s="63" t="str">
        <f>+VLOOKUP(B113,'resumen UCAP'!$A$5:$O$329,3,0)</f>
        <v>Un</v>
      </c>
      <c r="F113" s="64">
        <f>+VLOOKUP(B113,'resumen UCAP'!$A$5:$O$329,15,0)</f>
        <v>698300</v>
      </c>
      <c r="G113" s="61">
        <v>3</v>
      </c>
      <c r="H113" s="125">
        <f>+'Inversión 1 financiada'!H113+VÚ!H113</f>
        <v>0</v>
      </c>
      <c r="I113" s="125">
        <f>+'Inversión 1 financiada'!I113+VÚ!I113+H113</f>
        <v>0</v>
      </c>
      <c r="J113" s="125">
        <f>+'Inversión 1 financiada'!J113+VÚ!J113+I113</f>
        <v>0</v>
      </c>
      <c r="K113" s="125">
        <f>+'Inversión 1 financiada'!K113+VÚ!K113+J113</f>
        <v>0</v>
      </c>
      <c r="L113" s="125">
        <f>+'Inversión 1 financiada'!L113+VÚ!L113+K113</f>
        <v>0</v>
      </c>
      <c r="M113" s="125">
        <f>+'Inversión 1 financiada'!M113+VÚ!M113+L113</f>
        <v>0</v>
      </c>
      <c r="N113" s="125">
        <f>+'Inversión 1 financiada'!N113+VÚ!N113+M113</f>
        <v>0</v>
      </c>
      <c r="O113" s="125">
        <f>+'Inversión 1 financiada'!O113+VÚ!O113+N113</f>
        <v>0</v>
      </c>
      <c r="P113" s="125">
        <f>+'Inversión 1 financiada'!P113+VÚ!P113+O113</f>
        <v>0</v>
      </c>
      <c r="Q113" s="125">
        <f>+'Inversión 1 financiada'!Q113+VÚ!Q113+P113</f>
        <v>0</v>
      </c>
      <c r="R113" s="125">
        <f>+'Inversión 1 financiada'!R113+VÚ!R113+Q113</f>
        <v>0</v>
      </c>
      <c r="S113" s="125">
        <f>+'Inversión 1 financiada'!S113+VÚ!S113+R113</f>
        <v>0</v>
      </c>
      <c r="T113" s="125">
        <f>+'Inversión 1 financiada'!T113+VÚ!T113+S113</f>
        <v>0</v>
      </c>
      <c r="U113" s="125">
        <f>+'Inversión 1 financiada'!U113+VÚ!U113+T113</f>
        <v>0</v>
      </c>
      <c r="V113" s="125">
        <f>+'Inversión 1 financiada'!V113+VÚ!V113+U113</f>
        <v>0</v>
      </c>
      <c r="W113" s="125">
        <f>+'Inversión 1 financiada'!W113+VÚ!W113+V113</f>
        <v>0</v>
      </c>
      <c r="X113" s="125">
        <f>+'Inversión 1 financiada'!X113+VÚ!X113+W113</f>
        <v>0</v>
      </c>
      <c r="Y113" s="125">
        <f>+'Inversión 1 financiada'!Y113+VÚ!Y113+X113</f>
        <v>0</v>
      </c>
      <c r="Z113" s="125">
        <f>+'Inversión 1 financiada'!Z113+VÚ!Z113+Y113</f>
        <v>0</v>
      </c>
      <c r="AA113" s="125">
        <f>+'Inversión 1 financiada'!AA113+VÚ!AA113+Z113</f>
        <v>0</v>
      </c>
      <c r="AB113" s="125">
        <f>+'Inversión 1 financiada'!AB113+VÚ!AB113+AA113</f>
        <v>0</v>
      </c>
      <c r="AC113" s="125">
        <f>+'Inversión 1 financiada'!AC113+VÚ!AC113+AB113</f>
        <v>0</v>
      </c>
      <c r="AD113" s="125">
        <f>+'Inversión 1 financiada'!AD113+VÚ!AD113+AC113</f>
        <v>0</v>
      </c>
      <c r="AE113" s="125">
        <f>+'Inversión 1 financiada'!AE113+VÚ!AE113+AD113</f>
        <v>0</v>
      </c>
      <c r="AF113" s="125">
        <f>+'Inversión 1 financiada'!AF113+VÚ!AF113+AE113</f>
        <v>0</v>
      </c>
      <c r="AG113" s="125">
        <f>+'Inversión 1 financiada'!AG113+VÚ!AG113+AF113</f>
        <v>0</v>
      </c>
      <c r="AH113" s="125">
        <f>+'Inversión 1 financiada'!AH113+VÚ!AH113+AG113</f>
        <v>0</v>
      </c>
      <c r="AI113" s="125">
        <f>+'Inversión 1 financiada'!AI113+VÚ!AI113+AH113</f>
        <v>0</v>
      </c>
      <c r="AJ113" s="125">
        <f>+'Inversión 1 financiada'!AJ113+VÚ!AJ113+AI113</f>
        <v>0</v>
      </c>
      <c r="AK113" s="125">
        <f>+'Inversión 1 financiada'!AK113+VÚ!AK113+AJ113</f>
        <v>0</v>
      </c>
      <c r="AL113" s="125">
        <f>+'Inversión 1 financiada'!AL113+VÚ!AL113+AK113</f>
        <v>0</v>
      </c>
      <c r="AM113" s="125">
        <f>+'Inversión 1 financiada'!AM113+VÚ!AM113+AL113</f>
        <v>0</v>
      </c>
      <c r="AN113" s="125">
        <f>+'Inversión 1 financiada'!AN113+VÚ!AN113+AM113</f>
        <v>0</v>
      </c>
      <c r="AO113" s="125">
        <f>+'Inversión 1 financiada'!AO113+VÚ!AO113+AN113</f>
        <v>0</v>
      </c>
      <c r="AP113" s="125">
        <f>+'Inversión 1 financiada'!AP113+VÚ!AP113+AO113</f>
        <v>0</v>
      </c>
      <c r="AQ113" s="125">
        <f>+'Inversión 1 financiada'!AQ113+VÚ!AQ113+AP113</f>
        <v>0</v>
      </c>
      <c r="AR113" s="125">
        <f>+'Inversión 1 financiada'!AR113+VÚ!AR113+AQ113</f>
        <v>0</v>
      </c>
      <c r="AS113" s="125">
        <f>+'Inversión 1 financiada'!AS113+VÚ!AS113+AR113</f>
        <v>0</v>
      </c>
      <c r="AT113" s="125">
        <f>+'Inversión 1 financiada'!AT113+VÚ!AT113+AS113</f>
        <v>0</v>
      </c>
      <c r="AU113" s="125">
        <f>+'Inversión 1 financiada'!AU113+VÚ!AU113+AT113</f>
        <v>0</v>
      </c>
      <c r="AV113" s="125">
        <f>+'Inversión 1 financiada'!AV113+VÚ!AV113+AU113</f>
        <v>0</v>
      </c>
      <c r="AW113" s="125">
        <f>+'Inversión 1 financiada'!AW113+VÚ!AW113+AV113</f>
        <v>0</v>
      </c>
      <c r="AX113" s="125">
        <f>+'Inversión 1 financiada'!AX113+VÚ!AX113+AW113</f>
        <v>0</v>
      </c>
      <c r="AY113" s="125">
        <f>+'Inversión 1 financiada'!AY113+VÚ!AY113+AX113</f>
        <v>0</v>
      </c>
      <c r="AZ113" s="125">
        <f>+'Inversión 1 financiada'!AZ113+VÚ!AZ113+AY113</f>
        <v>0</v>
      </c>
      <c r="BA113" s="125">
        <f>+'Inversión 1 financiada'!BA113+VÚ!BA113+AZ113</f>
        <v>0</v>
      </c>
      <c r="BB113" s="125">
        <f>+'Inversión 1 financiada'!BB113+VÚ!BB113+BA113</f>
        <v>0</v>
      </c>
      <c r="BC113" s="125">
        <f>+'Inversión 1 financiada'!BC113+VÚ!BC113+BB113</f>
        <v>0</v>
      </c>
      <c r="BD113" s="125">
        <f>+'Inversión 1 financiada'!BD113+VÚ!BD113+BC113</f>
        <v>0</v>
      </c>
      <c r="BE113" s="125">
        <f>+'Inversión 1 financiada'!BE113+VÚ!BE113+BD113</f>
        <v>0</v>
      </c>
      <c r="BF113" s="125">
        <f>+'Inversión 1 financiada'!BF113+VÚ!BF113+BE113</f>
        <v>0</v>
      </c>
      <c r="BG113" s="125">
        <f>+'Inversión 1 financiada'!BG113+VÚ!BG113+BF113</f>
        <v>0</v>
      </c>
      <c r="BH113" s="125">
        <f>+'Inversión 1 financiada'!BH113+VÚ!BH113+BG113</f>
        <v>0</v>
      </c>
      <c r="BI113" s="125">
        <f>+'Inversión 1 financiada'!BI113+VÚ!BI113+BH113</f>
        <v>0</v>
      </c>
      <c r="BJ113" s="125">
        <f>+'Inversión 1 financiada'!BJ113+VÚ!BJ113+BI113</f>
        <v>0</v>
      </c>
      <c r="BK113" s="125">
        <f>+'Inversión 1 financiada'!BK113+VÚ!BK113+BJ113</f>
        <v>0</v>
      </c>
      <c r="BL113" s="125">
        <f>+'Inversión 1 financiada'!BL113+VÚ!BL113+BK113</f>
        <v>0</v>
      </c>
      <c r="BM113" s="125">
        <f>+'Inversión 1 financiada'!BM113+VÚ!BM113+BL113</f>
        <v>0</v>
      </c>
      <c r="BN113" s="125">
        <f>+'Inversión 1 financiada'!BN113+VÚ!BN113+BM113</f>
        <v>0</v>
      </c>
      <c r="BO113" s="125">
        <f>+'Inversión 1 financiada'!BO113+VÚ!BO113+BN113</f>
        <v>0</v>
      </c>
      <c r="BP113" s="125">
        <f>+'Inversión 1 financiada'!BP113+VÚ!BP113+BO113</f>
        <v>0</v>
      </c>
      <c r="BQ113" s="125">
        <f>+'Inversión 1 financiada'!BQ113+VÚ!BQ113+BP113</f>
        <v>0</v>
      </c>
      <c r="BR113" s="125">
        <f>+'Inversión 1 financiada'!BR113+VÚ!BR113+BQ113</f>
        <v>0</v>
      </c>
    </row>
    <row r="114" spans="2:70" x14ac:dyDescent="0.25">
      <c r="B114" s="59" t="s">
        <v>106</v>
      </c>
      <c r="C114" s="62" t="str">
        <f>+VLOOKUP(B114,'resumen UCAP'!$A$5:$O$329,2,0)</f>
        <v>PROYECTOR MH 250 SEGUNDA</v>
      </c>
      <c r="D114" s="63">
        <f>+'Desmonte Infr. financiada'!D114</f>
        <v>279</v>
      </c>
      <c r="E114" s="63" t="str">
        <f>+VLOOKUP(B114,'resumen UCAP'!$A$5:$O$329,3,0)</f>
        <v>Un</v>
      </c>
      <c r="F114" s="64">
        <f>+VLOOKUP(B114,'resumen UCAP'!$A$5:$O$329,15,0)</f>
        <v>509142</v>
      </c>
      <c r="G114" s="124">
        <v>2</v>
      </c>
      <c r="H114" s="125">
        <f>+'Inversión 1 financiada'!H114+VÚ!H114</f>
        <v>0</v>
      </c>
      <c r="I114" s="125">
        <f>+'Inversión 1 financiada'!I114+VÚ!I114+H114</f>
        <v>0</v>
      </c>
      <c r="J114" s="125">
        <f>+'Inversión 1 financiada'!J114+VÚ!J114+I114</f>
        <v>0</v>
      </c>
      <c r="K114" s="125">
        <f>+'Inversión 1 financiada'!K114+VÚ!K114+J114</f>
        <v>0</v>
      </c>
      <c r="L114" s="125">
        <f>+'Inversión 1 financiada'!L114+VÚ!L114+K114</f>
        <v>0</v>
      </c>
      <c r="M114" s="125">
        <f>+'Inversión 1 financiada'!M114+VÚ!M114+L114</f>
        <v>0</v>
      </c>
      <c r="N114" s="125">
        <f>+'Inversión 1 financiada'!N114+VÚ!N114+M114</f>
        <v>0</v>
      </c>
      <c r="O114" s="125">
        <f>+'Inversión 1 financiada'!O114+VÚ!O114+N114</f>
        <v>0</v>
      </c>
      <c r="P114" s="125">
        <f>+'Inversión 1 financiada'!P114+VÚ!P114+O114</f>
        <v>0</v>
      </c>
      <c r="Q114" s="125">
        <f>+'Inversión 1 financiada'!Q114+VÚ!Q114+P114</f>
        <v>0</v>
      </c>
      <c r="R114" s="125">
        <f>+'Inversión 1 financiada'!R114+VÚ!R114+Q114</f>
        <v>0</v>
      </c>
      <c r="S114" s="125">
        <f>+'Inversión 1 financiada'!S114+VÚ!S114+R114</f>
        <v>0</v>
      </c>
      <c r="T114" s="125">
        <f>+'Inversión 1 financiada'!T114+VÚ!T114+S114</f>
        <v>0</v>
      </c>
      <c r="U114" s="125">
        <f>+'Inversión 1 financiada'!U114+VÚ!U114+T114</f>
        <v>0</v>
      </c>
      <c r="V114" s="125">
        <f>+'Inversión 1 financiada'!V114+VÚ!V114+U114</f>
        <v>0</v>
      </c>
      <c r="W114" s="125">
        <f>+'Inversión 1 financiada'!W114+VÚ!W114+V114</f>
        <v>0</v>
      </c>
      <c r="X114" s="125">
        <f>+'Inversión 1 financiada'!X114+VÚ!X114+W114</f>
        <v>0</v>
      </c>
      <c r="Y114" s="125">
        <f>+'Inversión 1 financiada'!Y114+VÚ!Y114+X114</f>
        <v>0</v>
      </c>
      <c r="Z114" s="125">
        <f>+'Inversión 1 financiada'!Z114+VÚ!Z114+Y114</f>
        <v>0</v>
      </c>
      <c r="AA114" s="125">
        <f>+'Inversión 1 financiada'!AA114+VÚ!AA114+Z114</f>
        <v>0</v>
      </c>
      <c r="AB114" s="125">
        <f>+'Inversión 1 financiada'!AB114+VÚ!AB114+AA114</f>
        <v>0</v>
      </c>
      <c r="AC114" s="125">
        <f>+'Inversión 1 financiada'!AC114+VÚ!AC114+AB114</f>
        <v>0</v>
      </c>
      <c r="AD114" s="125">
        <f>+'Inversión 1 financiada'!AD114+VÚ!AD114+AC114</f>
        <v>0</v>
      </c>
      <c r="AE114" s="125">
        <f>+'Inversión 1 financiada'!AE114+VÚ!AE114+AD114</f>
        <v>0</v>
      </c>
      <c r="AF114" s="125">
        <f>+'Inversión 1 financiada'!AF114+VÚ!AF114+AE114</f>
        <v>0</v>
      </c>
      <c r="AG114" s="125">
        <f>+'Inversión 1 financiada'!AG114+VÚ!AG114+AF114</f>
        <v>0</v>
      </c>
      <c r="AH114" s="125">
        <f>+'Inversión 1 financiada'!AH114+VÚ!AH114+AG114</f>
        <v>0</v>
      </c>
      <c r="AI114" s="125">
        <f>+'Inversión 1 financiada'!AI114+VÚ!AI114+AH114</f>
        <v>0</v>
      </c>
      <c r="AJ114" s="125">
        <f>+'Inversión 1 financiada'!AJ114+VÚ!AJ114+AI114</f>
        <v>0</v>
      </c>
      <c r="AK114" s="125">
        <f>+'Inversión 1 financiada'!AK114+VÚ!AK114+AJ114</f>
        <v>0</v>
      </c>
      <c r="AL114" s="125">
        <f>+'Inversión 1 financiada'!AL114+VÚ!AL114+AK114</f>
        <v>0</v>
      </c>
      <c r="AM114" s="125">
        <f>+'Inversión 1 financiada'!AM114+VÚ!AM114+AL114</f>
        <v>0</v>
      </c>
      <c r="AN114" s="125">
        <f>+'Inversión 1 financiada'!AN114+VÚ!AN114+AM114</f>
        <v>0</v>
      </c>
      <c r="AO114" s="125">
        <f>+'Inversión 1 financiada'!AO114+VÚ!AO114+AN114</f>
        <v>0</v>
      </c>
      <c r="AP114" s="125">
        <f>+'Inversión 1 financiada'!AP114+VÚ!AP114+AO114</f>
        <v>0</v>
      </c>
      <c r="AQ114" s="125">
        <f>+'Inversión 1 financiada'!AQ114+VÚ!AQ114+AP114</f>
        <v>0</v>
      </c>
      <c r="AR114" s="125">
        <f>+'Inversión 1 financiada'!AR114+VÚ!AR114+AQ114</f>
        <v>0</v>
      </c>
      <c r="AS114" s="125">
        <f>+'Inversión 1 financiada'!AS114+VÚ!AS114+AR114</f>
        <v>0</v>
      </c>
      <c r="AT114" s="125">
        <f>+'Inversión 1 financiada'!AT114+VÚ!AT114+AS114</f>
        <v>0</v>
      </c>
      <c r="AU114" s="125">
        <f>+'Inversión 1 financiada'!AU114+VÚ!AU114+AT114</f>
        <v>0</v>
      </c>
      <c r="AV114" s="125">
        <f>+'Inversión 1 financiada'!AV114+VÚ!AV114+AU114</f>
        <v>0</v>
      </c>
      <c r="AW114" s="125">
        <f>+'Inversión 1 financiada'!AW114+VÚ!AW114+AV114</f>
        <v>0</v>
      </c>
      <c r="AX114" s="125">
        <f>+'Inversión 1 financiada'!AX114+VÚ!AX114+AW114</f>
        <v>0</v>
      </c>
      <c r="AY114" s="125">
        <f>+'Inversión 1 financiada'!AY114+VÚ!AY114+AX114</f>
        <v>0</v>
      </c>
      <c r="AZ114" s="125">
        <f>+'Inversión 1 financiada'!AZ114+VÚ!AZ114+AY114</f>
        <v>0</v>
      </c>
      <c r="BA114" s="125">
        <f>+'Inversión 1 financiada'!BA114+VÚ!BA114+AZ114</f>
        <v>0</v>
      </c>
      <c r="BB114" s="125">
        <f>+'Inversión 1 financiada'!BB114+VÚ!BB114+BA114</f>
        <v>0</v>
      </c>
      <c r="BC114" s="125">
        <f>+'Inversión 1 financiada'!BC114+VÚ!BC114+BB114</f>
        <v>0</v>
      </c>
      <c r="BD114" s="125">
        <f>+'Inversión 1 financiada'!BD114+VÚ!BD114+BC114</f>
        <v>0</v>
      </c>
      <c r="BE114" s="125">
        <f>+'Inversión 1 financiada'!BE114+VÚ!BE114+BD114</f>
        <v>0</v>
      </c>
      <c r="BF114" s="125">
        <f>+'Inversión 1 financiada'!BF114+VÚ!BF114+BE114</f>
        <v>0</v>
      </c>
      <c r="BG114" s="125">
        <f>+'Inversión 1 financiada'!BG114+VÚ!BG114+BF114</f>
        <v>0</v>
      </c>
      <c r="BH114" s="125">
        <f>+'Inversión 1 financiada'!BH114+VÚ!BH114+BG114</f>
        <v>0</v>
      </c>
      <c r="BI114" s="125">
        <f>+'Inversión 1 financiada'!BI114+VÚ!BI114+BH114</f>
        <v>0</v>
      </c>
      <c r="BJ114" s="125">
        <f>+'Inversión 1 financiada'!BJ114+VÚ!BJ114+BI114</f>
        <v>0</v>
      </c>
      <c r="BK114" s="125">
        <f>+'Inversión 1 financiada'!BK114+VÚ!BK114+BJ114</f>
        <v>0</v>
      </c>
      <c r="BL114" s="125">
        <f>+'Inversión 1 financiada'!BL114+VÚ!BL114+BK114</f>
        <v>0</v>
      </c>
      <c r="BM114" s="125">
        <f>+'Inversión 1 financiada'!BM114+VÚ!BM114+BL114</f>
        <v>0</v>
      </c>
      <c r="BN114" s="125">
        <f>+'Inversión 1 financiada'!BN114+VÚ!BN114+BM114</f>
        <v>0</v>
      </c>
      <c r="BO114" s="125">
        <f>+'Inversión 1 financiada'!BO114+VÚ!BO114+BN114</f>
        <v>0</v>
      </c>
      <c r="BP114" s="125">
        <f>+'Inversión 1 financiada'!BP114+VÚ!BP114+BO114</f>
        <v>0</v>
      </c>
      <c r="BQ114" s="125">
        <f>+'Inversión 1 financiada'!BQ114+VÚ!BQ114+BP114</f>
        <v>0</v>
      </c>
      <c r="BR114" s="125">
        <f>+'Inversión 1 financiada'!BR114+VÚ!BR114+BQ114</f>
        <v>0</v>
      </c>
    </row>
    <row r="115" spans="2:70" x14ac:dyDescent="0.25">
      <c r="B115" s="59" t="s">
        <v>107</v>
      </c>
      <c r="C115" s="62" t="str">
        <f>+VLOOKUP(B115,'resumen UCAP'!$A$5:$O$329,2,0)</f>
        <v>Proyector led 200w</v>
      </c>
      <c r="D115" s="63">
        <f>+'Desmonte Infr. financiada'!D115</f>
        <v>200</v>
      </c>
      <c r="E115" s="63" t="str">
        <f>+VLOOKUP(B115,'resumen UCAP'!$A$5:$O$329,3,0)</f>
        <v>Un</v>
      </c>
      <c r="F115" s="64">
        <f>+VLOOKUP(B115,'resumen UCAP'!$A$5:$O$329,15,0)</f>
        <v>2176396</v>
      </c>
      <c r="G115" s="61">
        <v>9</v>
      </c>
      <c r="H115" s="125">
        <f>+'Inversión 1 financiada'!H115+VÚ!H115</f>
        <v>0</v>
      </c>
      <c r="I115" s="125">
        <f>+'Inversión 1 financiada'!I115+VÚ!I115+H115</f>
        <v>0</v>
      </c>
      <c r="J115" s="125">
        <f>+'Inversión 1 financiada'!J115+VÚ!J115+I115</f>
        <v>0</v>
      </c>
      <c r="K115" s="125">
        <f>+'Inversión 1 financiada'!K115+VÚ!K115+J115</f>
        <v>0</v>
      </c>
      <c r="L115" s="125">
        <f>+'Inversión 1 financiada'!L115+VÚ!L115+K115</f>
        <v>0</v>
      </c>
      <c r="M115" s="125">
        <f>+'Inversión 1 financiada'!M115+VÚ!M115+L115</f>
        <v>0</v>
      </c>
      <c r="N115" s="125">
        <f>+'Inversión 1 financiada'!N115+VÚ!N115+M115</f>
        <v>0</v>
      </c>
      <c r="O115" s="125">
        <f>+'Inversión 1 financiada'!O115+VÚ!O115+N115</f>
        <v>0</v>
      </c>
      <c r="P115" s="125">
        <f>+'Inversión 1 financiada'!P115+VÚ!P115+O115</f>
        <v>0</v>
      </c>
      <c r="Q115" s="125">
        <f>+'Inversión 1 financiada'!Q115+VÚ!Q115+P115</f>
        <v>0</v>
      </c>
      <c r="R115" s="125">
        <f>+'Inversión 1 financiada'!R115+VÚ!R115+Q115</f>
        <v>0</v>
      </c>
      <c r="S115" s="125">
        <f>+'Inversión 1 financiada'!S115+VÚ!S115+R115</f>
        <v>0</v>
      </c>
      <c r="T115" s="125">
        <f>+'Inversión 1 financiada'!T115+VÚ!T115+S115</f>
        <v>0</v>
      </c>
      <c r="U115" s="125">
        <f>+'Inversión 1 financiada'!U115+VÚ!U115+T115</f>
        <v>0</v>
      </c>
      <c r="V115" s="125">
        <f>+'Inversión 1 financiada'!V115+VÚ!V115+U115</f>
        <v>0</v>
      </c>
      <c r="W115" s="125">
        <f>+'Inversión 1 financiada'!W115+VÚ!W115+V115</f>
        <v>0</v>
      </c>
      <c r="X115" s="125">
        <f>+'Inversión 1 financiada'!X115+VÚ!X115+W115</f>
        <v>0</v>
      </c>
      <c r="Y115" s="125">
        <f>+'Inversión 1 financiada'!Y115+VÚ!Y115+X115</f>
        <v>0</v>
      </c>
      <c r="Z115" s="125">
        <f>+'Inversión 1 financiada'!Z115+VÚ!Z115+Y115</f>
        <v>0</v>
      </c>
      <c r="AA115" s="125">
        <f>+'Inversión 1 financiada'!AA115+VÚ!AA115+Z115</f>
        <v>0</v>
      </c>
      <c r="AB115" s="125">
        <f>+'Inversión 1 financiada'!AB115+VÚ!AB115+AA115</f>
        <v>0</v>
      </c>
      <c r="AC115" s="125">
        <f>+'Inversión 1 financiada'!AC115+VÚ!AC115+AB115</f>
        <v>0</v>
      </c>
      <c r="AD115" s="125">
        <f>+'Inversión 1 financiada'!AD115+VÚ!AD115+AC115</f>
        <v>0</v>
      </c>
      <c r="AE115" s="125">
        <f>+'Inversión 1 financiada'!AE115+VÚ!AE115+AD115</f>
        <v>0</v>
      </c>
      <c r="AF115" s="125">
        <f>+'Inversión 1 financiada'!AF115+VÚ!AF115+AE115</f>
        <v>0</v>
      </c>
      <c r="AG115" s="125">
        <f>+'Inversión 1 financiada'!AG115+VÚ!AG115+AF115</f>
        <v>0</v>
      </c>
      <c r="AH115" s="125">
        <f>+'Inversión 1 financiada'!AH115+VÚ!AH115+AG115</f>
        <v>0</v>
      </c>
      <c r="AI115" s="125">
        <f>+'Inversión 1 financiada'!AI115+VÚ!AI115+AH115</f>
        <v>0</v>
      </c>
      <c r="AJ115" s="125">
        <f>+'Inversión 1 financiada'!AJ115+VÚ!AJ115+AI115</f>
        <v>0</v>
      </c>
      <c r="AK115" s="125">
        <f>+'Inversión 1 financiada'!AK115+VÚ!AK115+AJ115</f>
        <v>0</v>
      </c>
      <c r="AL115" s="125">
        <f>+'Inversión 1 financiada'!AL115+VÚ!AL115+AK115</f>
        <v>0</v>
      </c>
      <c r="AM115" s="125">
        <f>+'Inversión 1 financiada'!AM115+VÚ!AM115+AL115</f>
        <v>0</v>
      </c>
      <c r="AN115" s="125">
        <f>+'Inversión 1 financiada'!AN115+VÚ!AN115+AM115</f>
        <v>0</v>
      </c>
      <c r="AO115" s="125">
        <f>+'Inversión 1 financiada'!AO115+VÚ!AO115+AN115</f>
        <v>0</v>
      </c>
      <c r="AP115" s="125">
        <f>+'Inversión 1 financiada'!AP115+VÚ!AP115+AO115</f>
        <v>0</v>
      </c>
      <c r="AQ115" s="125">
        <f>+'Inversión 1 financiada'!AQ115+VÚ!AQ115+AP115</f>
        <v>0</v>
      </c>
      <c r="AR115" s="125">
        <f>+'Inversión 1 financiada'!AR115+VÚ!AR115+AQ115</f>
        <v>0</v>
      </c>
      <c r="AS115" s="125">
        <f>+'Inversión 1 financiada'!AS115+VÚ!AS115+AR115</f>
        <v>0</v>
      </c>
      <c r="AT115" s="125">
        <f>+'Inversión 1 financiada'!AT115+VÚ!AT115+AS115</f>
        <v>0</v>
      </c>
      <c r="AU115" s="125">
        <f>+'Inversión 1 financiada'!AU115+VÚ!AU115+AT115</f>
        <v>0</v>
      </c>
      <c r="AV115" s="125">
        <f>+'Inversión 1 financiada'!AV115+VÚ!AV115+AU115</f>
        <v>0</v>
      </c>
      <c r="AW115" s="125">
        <f>+'Inversión 1 financiada'!AW115+VÚ!AW115+AV115</f>
        <v>0</v>
      </c>
      <c r="AX115" s="125">
        <f>+'Inversión 1 financiada'!AX115+VÚ!AX115+AW115</f>
        <v>0</v>
      </c>
      <c r="AY115" s="125">
        <f>+'Inversión 1 financiada'!AY115+VÚ!AY115+AX115</f>
        <v>0</v>
      </c>
      <c r="AZ115" s="125">
        <f>+'Inversión 1 financiada'!AZ115+VÚ!AZ115+AY115</f>
        <v>0</v>
      </c>
      <c r="BA115" s="125">
        <f>+'Inversión 1 financiada'!BA115+VÚ!BA115+AZ115</f>
        <v>0</v>
      </c>
      <c r="BB115" s="125">
        <f>+'Inversión 1 financiada'!BB115+VÚ!BB115+BA115</f>
        <v>0</v>
      </c>
      <c r="BC115" s="125">
        <f>+'Inversión 1 financiada'!BC115+VÚ!BC115+BB115</f>
        <v>0</v>
      </c>
      <c r="BD115" s="125">
        <f>+'Inversión 1 financiada'!BD115+VÚ!BD115+BC115</f>
        <v>0</v>
      </c>
      <c r="BE115" s="125">
        <f>+'Inversión 1 financiada'!BE115+VÚ!BE115+BD115</f>
        <v>0</v>
      </c>
      <c r="BF115" s="125">
        <f>+'Inversión 1 financiada'!BF115+VÚ!BF115+BE115</f>
        <v>0</v>
      </c>
      <c r="BG115" s="125">
        <f>+'Inversión 1 financiada'!BG115+VÚ!BG115+BF115</f>
        <v>0</v>
      </c>
      <c r="BH115" s="125">
        <f>+'Inversión 1 financiada'!BH115+VÚ!BH115+BG115</f>
        <v>0</v>
      </c>
      <c r="BI115" s="125">
        <f>+'Inversión 1 financiada'!BI115+VÚ!BI115+BH115</f>
        <v>0</v>
      </c>
      <c r="BJ115" s="125">
        <f>+'Inversión 1 financiada'!BJ115+VÚ!BJ115+BI115</f>
        <v>0</v>
      </c>
      <c r="BK115" s="125">
        <f>+'Inversión 1 financiada'!BK115+VÚ!BK115+BJ115</f>
        <v>0</v>
      </c>
      <c r="BL115" s="125">
        <f>+'Inversión 1 financiada'!BL115+VÚ!BL115+BK115</f>
        <v>0</v>
      </c>
      <c r="BM115" s="125">
        <f>+'Inversión 1 financiada'!BM115+VÚ!BM115+BL115</f>
        <v>0</v>
      </c>
      <c r="BN115" s="125">
        <f>+'Inversión 1 financiada'!BN115+VÚ!BN115+BM115</f>
        <v>0</v>
      </c>
      <c r="BO115" s="125">
        <f>+'Inversión 1 financiada'!BO115+VÚ!BO115+BN115</f>
        <v>0</v>
      </c>
      <c r="BP115" s="125">
        <f>+'Inversión 1 financiada'!BP115+VÚ!BP115+BO115</f>
        <v>0</v>
      </c>
      <c r="BQ115" s="125">
        <f>+'Inversión 1 financiada'!BQ115+VÚ!BQ115+BP115</f>
        <v>0</v>
      </c>
      <c r="BR115" s="125">
        <f>+'Inversión 1 financiada'!BR115+VÚ!BR115+BQ115</f>
        <v>0</v>
      </c>
    </row>
    <row r="116" spans="2:70" x14ac:dyDescent="0.25">
      <c r="B116" s="59" t="s">
        <v>108</v>
      </c>
      <c r="C116" s="62" t="str">
        <f>+VLOOKUP(B116,'resumen UCAP'!$A$5:$O$329,2,0)</f>
        <v>Luminaria picadelly 250w</v>
      </c>
      <c r="D116" s="63">
        <f>+'Desmonte Infr. financiada'!D116</f>
        <v>279</v>
      </c>
      <c r="E116" s="63" t="str">
        <f>+VLOOKUP(B116,'resumen UCAP'!$A$5:$O$329,3,0)</f>
        <v>Un</v>
      </c>
      <c r="F116" s="64">
        <f>+VLOOKUP(B116,'resumen UCAP'!$A$5:$O$329,15,0)</f>
        <v>680000</v>
      </c>
      <c r="G116" s="123">
        <v>6</v>
      </c>
      <c r="H116" s="125">
        <f>+'Inversión 1 financiada'!H116+VÚ!H116</f>
        <v>0</v>
      </c>
      <c r="I116" s="125">
        <f>+'Inversión 1 financiada'!I116+VÚ!I116+H116</f>
        <v>0</v>
      </c>
      <c r="J116" s="125">
        <f>+'Inversión 1 financiada'!J116+VÚ!J116+I116</f>
        <v>0</v>
      </c>
      <c r="K116" s="125">
        <f>+'Inversión 1 financiada'!K116+VÚ!K116+J116</f>
        <v>0</v>
      </c>
      <c r="L116" s="125">
        <f>+'Inversión 1 financiada'!L116+VÚ!L116+K116</f>
        <v>0</v>
      </c>
      <c r="M116" s="125">
        <f>+'Inversión 1 financiada'!M116+VÚ!M116+L116</f>
        <v>0</v>
      </c>
      <c r="N116" s="125">
        <f>+'Inversión 1 financiada'!N116+VÚ!N116+M116</f>
        <v>0</v>
      </c>
      <c r="O116" s="125">
        <f>+'Inversión 1 financiada'!O116+VÚ!O116+N116</f>
        <v>0</v>
      </c>
      <c r="P116" s="125">
        <f>+'Inversión 1 financiada'!P116+VÚ!P116+O116</f>
        <v>0</v>
      </c>
      <c r="Q116" s="125">
        <f>+'Inversión 1 financiada'!Q116+VÚ!Q116+P116</f>
        <v>0</v>
      </c>
      <c r="R116" s="125">
        <f>+'Inversión 1 financiada'!R116+VÚ!R116+Q116</f>
        <v>0</v>
      </c>
      <c r="S116" s="125">
        <f>+'Inversión 1 financiada'!S116+VÚ!S116+R116</f>
        <v>0</v>
      </c>
      <c r="T116" s="125">
        <f>+'Inversión 1 financiada'!T116+VÚ!T116+S116</f>
        <v>0</v>
      </c>
      <c r="U116" s="125">
        <f>+'Inversión 1 financiada'!U116+VÚ!U116+T116</f>
        <v>0</v>
      </c>
      <c r="V116" s="125">
        <f>+'Inversión 1 financiada'!V116+VÚ!V116+U116</f>
        <v>0</v>
      </c>
      <c r="W116" s="125">
        <f>+'Inversión 1 financiada'!W116+VÚ!W116+V116</f>
        <v>0</v>
      </c>
      <c r="X116" s="125">
        <f>+'Inversión 1 financiada'!X116+VÚ!X116+W116</f>
        <v>0</v>
      </c>
      <c r="Y116" s="125">
        <f>+'Inversión 1 financiada'!Y116+VÚ!Y116+X116</f>
        <v>0</v>
      </c>
      <c r="Z116" s="125">
        <f>+'Inversión 1 financiada'!Z116+VÚ!Z116+Y116</f>
        <v>0</v>
      </c>
      <c r="AA116" s="125">
        <f>+'Inversión 1 financiada'!AA116+VÚ!AA116+Z116</f>
        <v>0</v>
      </c>
      <c r="AB116" s="125">
        <f>+'Inversión 1 financiada'!AB116+VÚ!AB116+AA116</f>
        <v>0</v>
      </c>
      <c r="AC116" s="125">
        <f>+'Inversión 1 financiada'!AC116+VÚ!AC116+AB116</f>
        <v>0</v>
      </c>
      <c r="AD116" s="125">
        <f>+'Inversión 1 financiada'!AD116+VÚ!AD116+AC116</f>
        <v>0</v>
      </c>
      <c r="AE116" s="125">
        <f>+'Inversión 1 financiada'!AE116+VÚ!AE116+AD116</f>
        <v>0</v>
      </c>
      <c r="AF116" s="125">
        <f>+'Inversión 1 financiada'!AF116+VÚ!AF116+AE116</f>
        <v>0</v>
      </c>
      <c r="AG116" s="125">
        <f>+'Inversión 1 financiada'!AG116+VÚ!AG116+AF116</f>
        <v>0</v>
      </c>
      <c r="AH116" s="125">
        <f>+'Inversión 1 financiada'!AH116+VÚ!AH116+AG116</f>
        <v>0</v>
      </c>
      <c r="AI116" s="125">
        <f>+'Inversión 1 financiada'!AI116+VÚ!AI116+AH116</f>
        <v>0</v>
      </c>
      <c r="AJ116" s="125">
        <f>+'Inversión 1 financiada'!AJ116+VÚ!AJ116+AI116</f>
        <v>0</v>
      </c>
      <c r="AK116" s="125">
        <f>+'Inversión 1 financiada'!AK116+VÚ!AK116+AJ116</f>
        <v>0</v>
      </c>
      <c r="AL116" s="125">
        <f>+'Inversión 1 financiada'!AL116+VÚ!AL116+AK116</f>
        <v>0</v>
      </c>
      <c r="AM116" s="125">
        <f>+'Inversión 1 financiada'!AM116+VÚ!AM116+AL116</f>
        <v>0</v>
      </c>
      <c r="AN116" s="125">
        <f>+'Inversión 1 financiada'!AN116+VÚ!AN116+AM116</f>
        <v>0</v>
      </c>
      <c r="AO116" s="125">
        <f>+'Inversión 1 financiada'!AO116+VÚ!AO116+AN116</f>
        <v>0</v>
      </c>
      <c r="AP116" s="125">
        <f>+'Inversión 1 financiada'!AP116+VÚ!AP116+AO116</f>
        <v>0</v>
      </c>
      <c r="AQ116" s="125">
        <f>+'Inversión 1 financiada'!AQ116+VÚ!AQ116+AP116</f>
        <v>0</v>
      </c>
      <c r="AR116" s="125">
        <f>+'Inversión 1 financiada'!AR116+VÚ!AR116+AQ116</f>
        <v>0</v>
      </c>
      <c r="AS116" s="125">
        <f>+'Inversión 1 financiada'!AS116+VÚ!AS116+AR116</f>
        <v>0</v>
      </c>
      <c r="AT116" s="125">
        <f>+'Inversión 1 financiada'!AT116+VÚ!AT116+AS116</f>
        <v>0</v>
      </c>
      <c r="AU116" s="125">
        <f>+'Inversión 1 financiada'!AU116+VÚ!AU116+AT116</f>
        <v>0</v>
      </c>
      <c r="AV116" s="125">
        <f>+'Inversión 1 financiada'!AV116+VÚ!AV116+AU116</f>
        <v>0</v>
      </c>
      <c r="AW116" s="125">
        <f>+'Inversión 1 financiada'!AW116+VÚ!AW116+AV116</f>
        <v>0</v>
      </c>
      <c r="AX116" s="125">
        <f>+'Inversión 1 financiada'!AX116+VÚ!AX116+AW116</f>
        <v>0</v>
      </c>
      <c r="AY116" s="125">
        <f>+'Inversión 1 financiada'!AY116+VÚ!AY116+AX116</f>
        <v>0</v>
      </c>
      <c r="AZ116" s="125">
        <f>+'Inversión 1 financiada'!AZ116+VÚ!AZ116+AY116</f>
        <v>0</v>
      </c>
      <c r="BA116" s="125">
        <f>+'Inversión 1 financiada'!BA116+VÚ!BA116+AZ116</f>
        <v>0</v>
      </c>
      <c r="BB116" s="125">
        <f>+'Inversión 1 financiada'!BB116+VÚ!BB116+BA116</f>
        <v>0</v>
      </c>
      <c r="BC116" s="125">
        <f>+'Inversión 1 financiada'!BC116+VÚ!BC116+BB116</f>
        <v>0</v>
      </c>
      <c r="BD116" s="125">
        <f>+'Inversión 1 financiada'!BD116+VÚ!BD116+BC116</f>
        <v>0</v>
      </c>
      <c r="BE116" s="125">
        <f>+'Inversión 1 financiada'!BE116+VÚ!BE116+BD116</f>
        <v>0</v>
      </c>
      <c r="BF116" s="125">
        <f>+'Inversión 1 financiada'!BF116+VÚ!BF116+BE116</f>
        <v>0</v>
      </c>
      <c r="BG116" s="125">
        <f>+'Inversión 1 financiada'!BG116+VÚ!BG116+BF116</f>
        <v>0</v>
      </c>
      <c r="BH116" s="125">
        <f>+'Inversión 1 financiada'!BH116+VÚ!BH116+BG116</f>
        <v>0</v>
      </c>
      <c r="BI116" s="125">
        <f>+'Inversión 1 financiada'!BI116+VÚ!BI116+BH116</f>
        <v>0</v>
      </c>
      <c r="BJ116" s="125">
        <f>+'Inversión 1 financiada'!BJ116+VÚ!BJ116+BI116</f>
        <v>0</v>
      </c>
      <c r="BK116" s="125">
        <f>+'Inversión 1 financiada'!BK116+VÚ!BK116+BJ116</f>
        <v>0</v>
      </c>
      <c r="BL116" s="125">
        <f>+'Inversión 1 financiada'!BL116+VÚ!BL116+BK116</f>
        <v>0</v>
      </c>
      <c r="BM116" s="125">
        <f>+'Inversión 1 financiada'!BM116+VÚ!BM116+BL116</f>
        <v>0</v>
      </c>
      <c r="BN116" s="125">
        <f>+'Inversión 1 financiada'!BN116+VÚ!BN116+BM116</f>
        <v>0</v>
      </c>
      <c r="BO116" s="125">
        <f>+'Inversión 1 financiada'!BO116+VÚ!BO116+BN116</f>
        <v>0</v>
      </c>
      <c r="BP116" s="125">
        <f>+'Inversión 1 financiada'!BP116+VÚ!BP116+BO116</f>
        <v>0</v>
      </c>
      <c r="BQ116" s="125">
        <f>+'Inversión 1 financiada'!BQ116+VÚ!BQ116+BP116</f>
        <v>0</v>
      </c>
      <c r="BR116" s="125">
        <f>+'Inversión 1 financiada'!BR116+VÚ!BR116+BQ116</f>
        <v>0</v>
      </c>
    </row>
    <row r="117" spans="2:70" x14ac:dyDescent="0.25">
      <c r="B117" s="59" t="s">
        <v>109</v>
      </c>
      <c r="C117" s="62" t="str">
        <f>+VLOOKUP(B117,'resumen UCAP'!$A$5:$O$329,2,0)</f>
        <v>ETIQUETA LUMINARIA LED 100W NUEVA</v>
      </c>
      <c r="D117" s="63">
        <f>+'Desmonte Infr. financiada'!D117</f>
        <v>100</v>
      </c>
      <c r="E117" s="63" t="str">
        <f>+VLOOKUP(B117,'resumen UCAP'!$A$5:$O$329,3,0)</f>
        <v>Un</v>
      </c>
      <c r="F117" s="64">
        <f>+VLOOKUP(B117,'resumen UCAP'!$A$5:$O$329,15,0)</f>
        <v>2060000</v>
      </c>
      <c r="G117" s="61">
        <v>7</v>
      </c>
      <c r="H117" s="125">
        <f>+'Inversión 1 financiada'!H117+VÚ!H117</f>
        <v>0</v>
      </c>
      <c r="I117" s="125">
        <f>+'Inversión 1 financiada'!I117+VÚ!I117+H117</f>
        <v>0</v>
      </c>
      <c r="J117" s="125">
        <f>+'Inversión 1 financiada'!J117+VÚ!J117+I117</f>
        <v>0</v>
      </c>
      <c r="K117" s="125">
        <f>+'Inversión 1 financiada'!K117+VÚ!K117+J117</f>
        <v>0</v>
      </c>
      <c r="L117" s="125">
        <f>+'Inversión 1 financiada'!L117+VÚ!L117+K117</f>
        <v>0</v>
      </c>
      <c r="M117" s="125">
        <f>+'Inversión 1 financiada'!M117+VÚ!M117+L117</f>
        <v>0</v>
      </c>
      <c r="N117" s="125">
        <f>+'Inversión 1 financiada'!N117+VÚ!N117+M117</f>
        <v>0</v>
      </c>
      <c r="O117" s="125">
        <f>+'Inversión 1 financiada'!O117+VÚ!O117+N117</f>
        <v>0</v>
      </c>
      <c r="P117" s="125">
        <f>+'Inversión 1 financiada'!P117+VÚ!P117+O117</f>
        <v>0</v>
      </c>
      <c r="Q117" s="125">
        <f>+'Inversión 1 financiada'!Q117+VÚ!Q117+P117</f>
        <v>0</v>
      </c>
      <c r="R117" s="125">
        <f>+'Inversión 1 financiada'!R117+VÚ!R117+Q117</f>
        <v>0</v>
      </c>
      <c r="S117" s="125">
        <f>+'Inversión 1 financiada'!S117+VÚ!S117+R117</f>
        <v>0</v>
      </c>
      <c r="T117" s="125">
        <f>+'Inversión 1 financiada'!T117+VÚ!T117+S117</f>
        <v>0</v>
      </c>
      <c r="U117" s="125">
        <f>+'Inversión 1 financiada'!U117+VÚ!U117+T117</f>
        <v>0</v>
      </c>
      <c r="V117" s="125">
        <f>+'Inversión 1 financiada'!V117+VÚ!V117+U117</f>
        <v>0</v>
      </c>
      <c r="W117" s="125">
        <f>+'Inversión 1 financiada'!W117+VÚ!W117+V117</f>
        <v>0</v>
      </c>
      <c r="X117" s="125">
        <f>+'Inversión 1 financiada'!X117+VÚ!X117+W117</f>
        <v>0</v>
      </c>
      <c r="Y117" s="125">
        <f>+'Inversión 1 financiada'!Y117+VÚ!Y117+X117</f>
        <v>0</v>
      </c>
      <c r="Z117" s="125">
        <f>+'Inversión 1 financiada'!Z117+VÚ!Z117+Y117</f>
        <v>0</v>
      </c>
      <c r="AA117" s="125">
        <f>+'Inversión 1 financiada'!AA117+VÚ!AA117+Z117</f>
        <v>0</v>
      </c>
      <c r="AB117" s="125">
        <f>+'Inversión 1 financiada'!AB117+VÚ!AB117+AA117</f>
        <v>0</v>
      </c>
      <c r="AC117" s="125">
        <f>+'Inversión 1 financiada'!AC117+VÚ!AC117+AB117</f>
        <v>0</v>
      </c>
      <c r="AD117" s="125">
        <f>+'Inversión 1 financiada'!AD117+VÚ!AD117+AC117</f>
        <v>0</v>
      </c>
      <c r="AE117" s="125">
        <f>+'Inversión 1 financiada'!AE117+VÚ!AE117+AD117</f>
        <v>0</v>
      </c>
      <c r="AF117" s="125">
        <f>+'Inversión 1 financiada'!AF117+VÚ!AF117+AE117</f>
        <v>0</v>
      </c>
      <c r="AG117" s="125">
        <f>+'Inversión 1 financiada'!AG117+VÚ!AG117+AF117</f>
        <v>0</v>
      </c>
      <c r="AH117" s="125">
        <f>+'Inversión 1 financiada'!AH117+VÚ!AH117+AG117</f>
        <v>0</v>
      </c>
      <c r="AI117" s="125">
        <f>+'Inversión 1 financiada'!AI117+VÚ!AI117+AH117</f>
        <v>0</v>
      </c>
      <c r="AJ117" s="125">
        <f>+'Inversión 1 financiada'!AJ117+VÚ!AJ117+AI117</f>
        <v>0</v>
      </c>
      <c r="AK117" s="125">
        <f>+'Inversión 1 financiada'!AK117+VÚ!AK117+AJ117</f>
        <v>0</v>
      </c>
      <c r="AL117" s="125">
        <f>+'Inversión 1 financiada'!AL117+VÚ!AL117+AK117</f>
        <v>0</v>
      </c>
      <c r="AM117" s="125">
        <f>+'Inversión 1 financiada'!AM117+VÚ!AM117+AL117</f>
        <v>0</v>
      </c>
      <c r="AN117" s="125">
        <f>+'Inversión 1 financiada'!AN117+VÚ!AN117+AM117</f>
        <v>0</v>
      </c>
      <c r="AO117" s="125">
        <f>+'Inversión 1 financiada'!AO117+VÚ!AO117+AN117</f>
        <v>0</v>
      </c>
      <c r="AP117" s="125">
        <f>+'Inversión 1 financiada'!AP117+VÚ!AP117+AO117</f>
        <v>0</v>
      </c>
      <c r="AQ117" s="125">
        <f>+'Inversión 1 financiada'!AQ117+VÚ!AQ117+AP117</f>
        <v>0</v>
      </c>
      <c r="AR117" s="125">
        <f>+'Inversión 1 financiada'!AR117+VÚ!AR117+AQ117</f>
        <v>0</v>
      </c>
      <c r="AS117" s="125">
        <f>+'Inversión 1 financiada'!AS117+VÚ!AS117+AR117</f>
        <v>0</v>
      </c>
      <c r="AT117" s="125">
        <f>+'Inversión 1 financiada'!AT117+VÚ!AT117+AS117</f>
        <v>0</v>
      </c>
      <c r="AU117" s="125">
        <f>+'Inversión 1 financiada'!AU117+VÚ!AU117+AT117</f>
        <v>0</v>
      </c>
      <c r="AV117" s="125">
        <f>+'Inversión 1 financiada'!AV117+VÚ!AV117+AU117</f>
        <v>0</v>
      </c>
      <c r="AW117" s="125">
        <f>+'Inversión 1 financiada'!AW117+VÚ!AW117+AV117</f>
        <v>0</v>
      </c>
      <c r="AX117" s="125">
        <f>+'Inversión 1 financiada'!AX117+VÚ!AX117+AW117</f>
        <v>0</v>
      </c>
      <c r="AY117" s="125">
        <f>+'Inversión 1 financiada'!AY117+VÚ!AY117+AX117</f>
        <v>0</v>
      </c>
      <c r="AZ117" s="125">
        <f>+'Inversión 1 financiada'!AZ117+VÚ!AZ117+AY117</f>
        <v>0</v>
      </c>
      <c r="BA117" s="125">
        <f>+'Inversión 1 financiada'!BA117+VÚ!BA117+AZ117</f>
        <v>0</v>
      </c>
      <c r="BB117" s="125">
        <f>+'Inversión 1 financiada'!BB117+VÚ!BB117+BA117</f>
        <v>0</v>
      </c>
      <c r="BC117" s="125">
        <f>+'Inversión 1 financiada'!BC117+VÚ!BC117+BB117</f>
        <v>0</v>
      </c>
      <c r="BD117" s="125">
        <f>+'Inversión 1 financiada'!BD117+VÚ!BD117+BC117</f>
        <v>0</v>
      </c>
      <c r="BE117" s="125">
        <f>+'Inversión 1 financiada'!BE117+VÚ!BE117+BD117</f>
        <v>0</v>
      </c>
      <c r="BF117" s="125">
        <f>+'Inversión 1 financiada'!BF117+VÚ!BF117+BE117</f>
        <v>0</v>
      </c>
      <c r="BG117" s="125">
        <f>+'Inversión 1 financiada'!BG117+VÚ!BG117+BF117</f>
        <v>0</v>
      </c>
      <c r="BH117" s="125">
        <f>+'Inversión 1 financiada'!BH117+VÚ!BH117+BG117</f>
        <v>0</v>
      </c>
      <c r="BI117" s="125">
        <f>+'Inversión 1 financiada'!BI117+VÚ!BI117+BH117</f>
        <v>0</v>
      </c>
      <c r="BJ117" s="125">
        <f>+'Inversión 1 financiada'!BJ117+VÚ!BJ117+BI117</f>
        <v>0</v>
      </c>
      <c r="BK117" s="125">
        <f>+'Inversión 1 financiada'!BK117+VÚ!BK117+BJ117</f>
        <v>0</v>
      </c>
      <c r="BL117" s="125">
        <f>+'Inversión 1 financiada'!BL117+VÚ!BL117+BK117</f>
        <v>0</v>
      </c>
      <c r="BM117" s="125">
        <f>+'Inversión 1 financiada'!BM117+VÚ!BM117+BL117</f>
        <v>0</v>
      </c>
      <c r="BN117" s="125">
        <f>+'Inversión 1 financiada'!BN117+VÚ!BN117+BM117</f>
        <v>0</v>
      </c>
      <c r="BO117" s="125">
        <f>+'Inversión 1 financiada'!BO117+VÚ!BO117+BN117</f>
        <v>0</v>
      </c>
      <c r="BP117" s="125">
        <f>+'Inversión 1 financiada'!BP117+VÚ!BP117+BO117</f>
        <v>0</v>
      </c>
      <c r="BQ117" s="125">
        <f>+'Inversión 1 financiada'!BQ117+VÚ!BQ117+BP117</f>
        <v>0</v>
      </c>
      <c r="BR117" s="125">
        <f>+'Inversión 1 financiada'!BR117+VÚ!BR117+BQ117</f>
        <v>0</v>
      </c>
    </row>
    <row r="118" spans="2:70" x14ac:dyDescent="0.25">
      <c r="B118" s="59" t="s">
        <v>110</v>
      </c>
      <c r="C118" s="62" t="str">
        <f>+VLOOKUP(B118,'resumen UCAP'!$A$5:$O$329,2,0)</f>
        <v>PROYECTOR LED 400W APOLO</v>
      </c>
      <c r="D118" s="63">
        <f>+'Desmonte Infr. financiada'!D118</f>
        <v>400</v>
      </c>
      <c r="E118" s="63" t="str">
        <f>+VLOOKUP(B118,'resumen UCAP'!$A$5:$O$329,3,0)</f>
        <v>Un</v>
      </c>
      <c r="F118" s="64">
        <f>+VLOOKUP(B118,'resumen UCAP'!$A$5:$O$329,15,0)</f>
        <v>2980712</v>
      </c>
      <c r="G118" s="61">
        <v>13</v>
      </c>
      <c r="H118" s="125">
        <f>+'Inversión 1 financiada'!H118+VÚ!H118</f>
        <v>0</v>
      </c>
      <c r="I118" s="125">
        <f>+'Inversión 1 financiada'!I118+VÚ!I118+H118</f>
        <v>0</v>
      </c>
      <c r="J118" s="125">
        <f>+'Inversión 1 financiada'!J118+VÚ!J118+I118</f>
        <v>0</v>
      </c>
      <c r="K118" s="125">
        <f>+'Inversión 1 financiada'!K118+VÚ!K118+J118</f>
        <v>0</v>
      </c>
      <c r="L118" s="125">
        <f>+'Inversión 1 financiada'!L118+VÚ!L118+K118</f>
        <v>0</v>
      </c>
      <c r="M118" s="125">
        <f>+'Inversión 1 financiada'!M118+VÚ!M118+L118</f>
        <v>0</v>
      </c>
      <c r="N118" s="125">
        <f>+'Inversión 1 financiada'!N118+VÚ!N118+M118</f>
        <v>0</v>
      </c>
      <c r="O118" s="125">
        <f>+'Inversión 1 financiada'!O118+VÚ!O118+N118</f>
        <v>0</v>
      </c>
      <c r="P118" s="125">
        <f>+'Inversión 1 financiada'!P118+VÚ!P118+O118</f>
        <v>0</v>
      </c>
      <c r="Q118" s="125">
        <f>+'Inversión 1 financiada'!Q118+VÚ!Q118+P118</f>
        <v>0</v>
      </c>
      <c r="R118" s="125">
        <f>+'Inversión 1 financiada'!R118+VÚ!R118+Q118</f>
        <v>0</v>
      </c>
      <c r="S118" s="125">
        <f>+'Inversión 1 financiada'!S118+VÚ!S118+R118</f>
        <v>0</v>
      </c>
      <c r="T118" s="125">
        <f>+'Inversión 1 financiada'!T118+VÚ!T118+S118</f>
        <v>0</v>
      </c>
      <c r="U118" s="125">
        <f>+'Inversión 1 financiada'!U118+VÚ!U118+T118</f>
        <v>0</v>
      </c>
      <c r="V118" s="125">
        <f>+'Inversión 1 financiada'!V118+VÚ!V118+U118</f>
        <v>0</v>
      </c>
      <c r="W118" s="125">
        <f>+'Inversión 1 financiada'!W118+VÚ!W118+V118</f>
        <v>0</v>
      </c>
      <c r="X118" s="125">
        <f>+'Inversión 1 financiada'!X118+VÚ!X118+W118</f>
        <v>0</v>
      </c>
      <c r="Y118" s="125">
        <f>+'Inversión 1 financiada'!Y118+VÚ!Y118+X118</f>
        <v>0</v>
      </c>
      <c r="Z118" s="125">
        <f>+'Inversión 1 financiada'!Z118+VÚ!Z118+Y118</f>
        <v>0</v>
      </c>
      <c r="AA118" s="125">
        <f>+'Inversión 1 financiada'!AA118+VÚ!AA118+Z118</f>
        <v>0</v>
      </c>
      <c r="AB118" s="125">
        <f>+'Inversión 1 financiada'!AB118+VÚ!AB118+AA118</f>
        <v>0</v>
      </c>
      <c r="AC118" s="125">
        <f>+'Inversión 1 financiada'!AC118+VÚ!AC118+AB118</f>
        <v>0</v>
      </c>
      <c r="AD118" s="125">
        <f>+'Inversión 1 financiada'!AD118+VÚ!AD118+AC118</f>
        <v>0</v>
      </c>
      <c r="AE118" s="125">
        <f>+'Inversión 1 financiada'!AE118+VÚ!AE118+AD118</f>
        <v>0</v>
      </c>
      <c r="AF118" s="125">
        <f>+'Inversión 1 financiada'!AF118+VÚ!AF118+AE118</f>
        <v>0</v>
      </c>
      <c r="AG118" s="125">
        <f>+'Inversión 1 financiada'!AG118+VÚ!AG118+AF118</f>
        <v>0</v>
      </c>
      <c r="AH118" s="125">
        <f>+'Inversión 1 financiada'!AH118+VÚ!AH118+AG118</f>
        <v>0</v>
      </c>
      <c r="AI118" s="125">
        <f>+'Inversión 1 financiada'!AI118+VÚ!AI118+AH118</f>
        <v>0</v>
      </c>
      <c r="AJ118" s="125">
        <f>+'Inversión 1 financiada'!AJ118+VÚ!AJ118+AI118</f>
        <v>0</v>
      </c>
      <c r="AK118" s="125">
        <f>+'Inversión 1 financiada'!AK118+VÚ!AK118+AJ118</f>
        <v>0</v>
      </c>
      <c r="AL118" s="125">
        <f>+'Inversión 1 financiada'!AL118+VÚ!AL118+AK118</f>
        <v>0</v>
      </c>
      <c r="AM118" s="125">
        <f>+'Inversión 1 financiada'!AM118+VÚ!AM118+AL118</f>
        <v>0</v>
      </c>
      <c r="AN118" s="125">
        <f>+'Inversión 1 financiada'!AN118+VÚ!AN118+AM118</f>
        <v>0</v>
      </c>
      <c r="AO118" s="125">
        <f>+'Inversión 1 financiada'!AO118+VÚ!AO118+AN118</f>
        <v>0</v>
      </c>
      <c r="AP118" s="125">
        <f>+'Inversión 1 financiada'!AP118+VÚ!AP118+AO118</f>
        <v>0</v>
      </c>
      <c r="AQ118" s="125">
        <f>+'Inversión 1 financiada'!AQ118+VÚ!AQ118+AP118</f>
        <v>0</v>
      </c>
      <c r="AR118" s="125">
        <f>+'Inversión 1 financiada'!AR118+VÚ!AR118+AQ118</f>
        <v>0</v>
      </c>
      <c r="AS118" s="125">
        <f>+'Inversión 1 financiada'!AS118+VÚ!AS118+AR118</f>
        <v>0</v>
      </c>
      <c r="AT118" s="125">
        <f>+'Inversión 1 financiada'!AT118+VÚ!AT118+AS118</f>
        <v>0</v>
      </c>
      <c r="AU118" s="125">
        <f>+'Inversión 1 financiada'!AU118+VÚ!AU118+AT118</f>
        <v>0</v>
      </c>
      <c r="AV118" s="125">
        <f>+'Inversión 1 financiada'!AV118+VÚ!AV118+AU118</f>
        <v>0</v>
      </c>
      <c r="AW118" s="125">
        <f>+'Inversión 1 financiada'!AW118+VÚ!AW118+AV118</f>
        <v>0</v>
      </c>
      <c r="AX118" s="125">
        <f>+'Inversión 1 financiada'!AX118+VÚ!AX118+AW118</f>
        <v>0</v>
      </c>
      <c r="AY118" s="125">
        <f>+'Inversión 1 financiada'!AY118+VÚ!AY118+AX118</f>
        <v>0</v>
      </c>
      <c r="AZ118" s="125">
        <f>+'Inversión 1 financiada'!AZ118+VÚ!AZ118+AY118</f>
        <v>0</v>
      </c>
      <c r="BA118" s="125">
        <f>+'Inversión 1 financiada'!BA118+VÚ!BA118+AZ118</f>
        <v>0</v>
      </c>
      <c r="BB118" s="125">
        <f>+'Inversión 1 financiada'!BB118+VÚ!BB118+BA118</f>
        <v>0</v>
      </c>
      <c r="BC118" s="125">
        <f>+'Inversión 1 financiada'!BC118+VÚ!BC118+BB118</f>
        <v>0</v>
      </c>
      <c r="BD118" s="125">
        <f>+'Inversión 1 financiada'!BD118+VÚ!BD118+BC118</f>
        <v>0</v>
      </c>
      <c r="BE118" s="125">
        <f>+'Inversión 1 financiada'!BE118+VÚ!BE118+BD118</f>
        <v>0</v>
      </c>
      <c r="BF118" s="125">
        <f>+'Inversión 1 financiada'!BF118+VÚ!BF118+BE118</f>
        <v>0</v>
      </c>
      <c r="BG118" s="125">
        <f>+'Inversión 1 financiada'!BG118+VÚ!BG118+BF118</f>
        <v>0</v>
      </c>
      <c r="BH118" s="125">
        <f>+'Inversión 1 financiada'!BH118+VÚ!BH118+BG118</f>
        <v>0</v>
      </c>
      <c r="BI118" s="125">
        <f>+'Inversión 1 financiada'!BI118+VÚ!BI118+BH118</f>
        <v>0</v>
      </c>
      <c r="BJ118" s="125">
        <f>+'Inversión 1 financiada'!BJ118+VÚ!BJ118+BI118</f>
        <v>0</v>
      </c>
      <c r="BK118" s="125">
        <f>+'Inversión 1 financiada'!BK118+VÚ!BK118+BJ118</f>
        <v>0</v>
      </c>
      <c r="BL118" s="125">
        <f>+'Inversión 1 financiada'!BL118+VÚ!BL118+BK118</f>
        <v>0</v>
      </c>
      <c r="BM118" s="125">
        <f>+'Inversión 1 financiada'!BM118+VÚ!BM118+BL118</f>
        <v>0</v>
      </c>
      <c r="BN118" s="125">
        <f>+'Inversión 1 financiada'!BN118+VÚ!BN118+BM118</f>
        <v>0</v>
      </c>
      <c r="BO118" s="125">
        <f>+'Inversión 1 financiada'!BO118+VÚ!BO118+BN118</f>
        <v>0</v>
      </c>
      <c r="BP118" s="125">
        <f>+'Inversión 1 financiada'!BP118+VÚ!BP118+BO118</f>
        <v>0</v>
      </c>
      <c r="BQ118" s="125">
        <f>+'Inversión 1 financiada'!BQ118+VÚ!BQ118+BP118</f>
        <v>0</v>
      </c>
      <c r="BR118" s="125">
        <f>+'Inversión 1 financiada'!BR118+VÚ!BR118+BQ118</f>
        <v>0</v>
      </c>
    </row>
    <row r="119" spans="2:70" x14ac:dyDescent="0.25">
      <c r="B119" s="59" t="s">
        <v>111</v>
      </c>
      <c r="C119" s="62" t="str">
        <f>+VLOOKUP(B119,'resumen UCAP'!$A$5:$O$329,2,0)</f>
        <v>ETIQUETA LUMINARIA 70W NA</v>
      </c>
      <c r="D119" s="63">
        <f>+'Desmonte Infr. financiada'!D119</f>
        <v>81</v>
      </c>
      <c r="E119" s="63" t="str">
        <f>+VLOOKUP(B119,'resumen UCAP'!$A$5:$O$329,3,0)</f>
        <v>Un</v>
      </c>
      <c r="F119" s="64">
        <f>+VLOOKUP(B119,'resumen UCAP'!$A$5:$O$329,15,0)</f>
        <v>201799</v>
      </c>
      <c r="G119" s="123">
        <v>3</v>
      </c>
      <c r="H119" s="125">
        <f>+'Inversión 1 financiada'!H119+VÚ!H119</f>
        <v>0</v>
      </c>
      <c r="I119" s="125">
        <f>+'Inversión 1 financiada'!I119+VÚ!I119+H119</f>
        <v>0</v>
      </c>
      <c r="J119" s="125">
        <f>+'Inversión 1 financiada'!J119+VÚ!J119+I119</f>
        <v>0</v>
      </c>
      <c r="K119" s="125">
        <f>+'Inversión 1 financiada'!K119+VÚ!K119+J119</f>
        <v>0</v>
      </c>
      <c r="L119" s="125">
        <f>+'Inversión 1 financiada'!L119+VÚ!L119+K119</f>
        <v>0</v>
      </c>
      <c r="M119" s="125">
        <f>+'Inversión 1 financiada'!M119+VÚ!M119+L119</f>
        <v>0</v>
      </c>
      <c r="N119" s="125">
        <f>+'Inversión 1 financiada'!N119+VÚ!N119+M119</f>
        <v>0</v>
      </c>
      <c r="O119" s="125">
        <f>+'Inversión 1 financiada'!O119+VÚ!O119+N119</f>
        <v>0</v>
      </c>
      <c r="P119" s="125">
        <f>+'Inversión 1 financiada'!P119+VÚ!P119+O119</f>
        <v>0</v>
      </c>
      <c r="Q119" s="125">
        <f>+'Inversión 1 financiada'!Q119+VÚ!Q119+P119</f>
        <v>0</v>
      </c>
      <c r="R119" s="125">
        <f>+'Inversión 1 financiada'!R119+VÚ!R119+Q119</f>
        <v>0</v>
      </c>
      <c r="S119" s="125">
        <f>+'Inversión 1 financiada'!S119+VÚ!S119+R119</f>
        <v>0</v>
      </c>
      <c r="T119" s="125">
        <f>+'Inversión 1 financiada'!T119+VÚ!T119+S119</f>
        <v>0</v>
      </c>
      <c r="U119" s="125">
        <f>+'Inversión 1 financiada'!U119+VÚ!U119+T119</f>
        <v>0</v>
      </c>
      <c r="V119" s="125">
        <f>+'Inversión 1 financiada'!V119+VÚ!V119+U119</f>
        <v>0</v>
      </c>
      <c r="W119" s="125">
        <f>+'Inversión 1 financiada'!W119+VÚ!W119+V119</f>
        <v>0</v>
      </c>
      <c r="X119" s="125">
        <f>+'Inversión 1 financiada'!X119+VÚ!X119+W119</f>
        <v>0</v>
      </c>
      <c r="Y119" s="125">
        <f>+'Inversión 1 financiada'!Y119+VÚ!Y119+X119</f>
        <v>0</v>
      </c>
      <c r="Z119" s="125">
        <f>+'Inversión 1 financiada'!Z119+VÚ!Z119+Y119</f>
        <v>0</v>
      </c>
      <c r="AA119" s="125">
        <f>+'Inversión 1 financiada'!AA119+VÚ!AA119+Z119</f>
        <v>0</v>
      </c>
      <c r="AB119" s="125">
        <f>+'Inversión 1 financiada'!AB119+VÚ!AB119+AA119</f>
        <v>0</v>
      </c>
      <c r="AC119" s="125">
        <f>+'Inversión 1 financiada'!AC119+VÚ!AC119+AB119</f>
        <v>0</v>
      </c>
      <c r="AD119" s="125">
        <f>+'Inversión 1 financiada'!AD119+VÚ!AD119+AC119</f>
        <v>0</v>
      </c>
      <c r="AE119" s="125">
        <f>+'Inversión 1 financiada'!AE119+VÚ!AE119+AD119</f>
        <v>0</v>
      </c>
      <c r="AF119" s="125">
        <f>+'Inversión 1 financiada'!AF119+VÚ!AF119+AE119</f>
        <v>0</v>
      </c>
      <c r="AG119" s="125">
        <f>+'Inversión 1 financiada'!AG119+VÚ!AG119+AF119</f>
        <v>0</v>
      </c>
      <c r="AH119" s="125">
        <f>+'Inversión 1 financiada'!AH119+VÚ!AH119+AG119</f>
        <v>0</v>
      </c>
      <c r="AI119" s="125">
        <f>+'Inversión 1 financiada'!AI119+VÚ!AI119+AH119</f>
        <v>0</v>
      </c>
      <c r="AJ119" s="125">
        <f>+'Inversión 1 financiada'!AJ119+VÚ!AJ119+AI119</f>
        <v>0</v>
      </c>
      <c r="AK119" s="125">
        <f>+'Inversión 1 financiada'!AK119+VÚ!AK119+AJ119</f>
        <v>0</v>
      </c>
      <c r="AL119" s="125">
        <f>+'Inversión 1 financiada'!AL119+VÚ!AL119+AK119</f>
        <v>0</v>
      </c>
      <c r="AM119" s="125">
        <f>+'Inversión 1 financiada'!AM119+VÚ!AM119+AL119</f>
        <v>0</v>
      </c>
      <c r="AN119" s="125">
        <f>+'Inversión 1 financiada'!AN119+VÚ!AN119+AM119</f>
        <v>0</v>
      </c>
      <c r="AO119" s="125">
        <f>+'Inversión 1 financiada'!AO119+VÚ!AO119+AN119</f>
        <v>0</v>
      </c>
      <c r="AP119" s="125">
        <f>+'Inversión 1 financiada'!AP119+VÚ!AP119+AO119</f>
        <v>0</v>
      </c>
      <c r="AQ119" s="125">
        <f>+'Inversión 1 financiada'!AQ119+VÚ!AQ119+AP119</f>
        <v>0</v>
      </c>
      <c r="AR119" s="125">
        <f>+'Inversión 1 financiada'!AR119+VÚ!AR119+AQ119</f>
        <v>0</v>
      </c>
      <c r="AS119" s="125">
        <f>+'Inversión 1 financiada'!AS119+VÚ!AS119+AR119</f>
        <v>0</v>
      </c>
      <c r="AT119" s="125">
        <f>+'Inversión 1 financiada'!AT119+VÚ!AT119+AS119</f>
        <v>0</v>
      </c>
      <c r="AU119" s="125">
        <f>+'Inversión 1 financiada'!AU119+VÚ!AU119+AT119</f>
        <v>0</v>
      </c>
      <c r="AV119" s="125">
        <f>+'Inversión 1 financiada'!AV119+VÚ!AV119+AU119</f>
        <v>0</v>
      </c>
      <c r="AW119" s="125">
        <f>+'Inversión 1 financiada'!AW119+VÚ!AW119+AV119</f>
        <v>0</v>
      </c>
      <c r="AX119" s="125">
        <f>+'Inversión 1 financiada'!AX119+VÚ!AX119+AW119</f>
        <v>0</v>
      </c>
      <c r="AY119" s="125">
        <f>+'Inversión 1 financiada'!AY119+VÚ!AY119+AX119</f>
        <v>0</v>
      </c>
      <c r="AZ119" s="125">
        <f>+'Inversión 1 financiada'!AZ119+VÚ!AZ119+AY119</f>
        <v>0</v>
      </c>
      <c r="BA119" s="125">
        <f>+'Inversión 1 financiada'!BA119+VÚ!BA119+AZ119</f>
        <v>0</v>
      </c>
      <c r="BB119" s="125">
        <f>+'Inversión 1 financiada'!BB119+VÚ!BB119+BA119</f>
        <v>0</v>
      </c>
      <c r="BC119" s="125">
        <f>+'Inversión 1 financiada'!BC119+VÚ!BC119+BB119</f>
        <v>0</v>
      </c>
      <c r="BD119" s="125">
        <f>+'Inversión 1 financiada'!BD119+VÚ!BD119+BC119</f>
        <v>0</v>
      </c>
      <c r="BE119" s="125">
        <f>+'Inversión 1 financiada'!BE119+VÚ!BE119+BD119</f>
        <v>0</v>
      </c>
      <c r="BF119" s="125">
        <f>+'Inversión 1 financiada'!BF119+VÚ!BF119+BE119</f>
        <v>0</v>
      </c>
      <c r="BG119" s="125">
        <f>+'Inversión 1 financiada'!BG119+VÚ!BG119+BF119</f>
        <v>0</v>
      </c>
      <c r="BH119" s="125">
        <f>+'Inversión 1 financiada'!BH119+VÚ!BH119+BG119</f>
        <v>0</v>
      </c>
      <c r="BI119" s="125">
        <f>+'Inversión 1 financiada'!BI119+VÚ!BI119+BH119</f>
        <v>0</v>
      </c>
      <c r="BJ119" s="125">
        <f>+'Inversión 1 financiada'!BJ119+VÚ!BJ119+BI119</f>
        <v>0</v>
      </c>
      <c r="BK119" s="125">
        <f>+'Inversión 1 financiada'!BK119+VÚ!BK119+BJ119</f>
        <v>0</v>
      </c>
      <c r="BL119" s="125">
        <f>+'Inversión 1 financiada'!BL119+VÚ!BL119+BK119</f>
        <v>0</v>
      </c>
      <c r="BM119" s="125">
        <f>+'Inversión 1 financiada'!BM119+VÚ!BM119+BL119</f>
        <v>0</v>
      </c>
      <c r="BN119" s="125">
        <f>+'Inversión 1 financiada'!BN119+VÚ!BN119+BM119</f>
        <v>0</v>
      </c>
      <c r="BO119" s="125">
        <f>+'Inversión 1 financiada'!BO119+VÚ!BO119+BN119</f>
        <v>0</v>
      </c>
      <c r="BP119" s="125">
        <f>+'Inversión 1 financiada'!BP119+VÚ!BP119+BO119</f>
        <v>0</v>
      </c>
      <c r="BQ119" s="125">
        <f>+'Inversión 1 financiada'!BQ119+VÚ!BQ119+BP119</f>
        <v>0</v>
      </c>
      <c r="BR119" s="125">
        <f>+'Inversión 1 financiada'!BR119+VÚ!BR119+BQ119</f>
        <v>0</v>
      </c>
    </row>
    <row r="120" spans="2:70" x14ac:dyDescent="0.25">
      <c r="B120" s="59" t="s">
        <v>532</v>
      </c>
      <c r="C120" s="62" t="str">
        <f>+VLOOKUP(B120,'resumen UCAP'!$A$5:$O$329,2,0)</f>
        <v>PROYECTOR MH 250W SEGUND</v>
      </c>
      <c r="D120" s="63">
        <f>+'Desmonte Infr. financiada'!D120</f>
        <v>279</v>
      </c>
      <c r="E120" s="63" t="str">
        <f>+VLOOKUP(B120,'resumen UCAP'!$A$5:$O$329,3,0)</f>
        <v>Un</v>
      </c>
      <c r="F120" s="64">
        <f>+VLOOKUP(B120,'resumen UCAP'!$A$5:$O$329,15,0)</f>
        <v>413027</v>
      </c>
      <c r="G120" s="124">
        <v>1</v>
      </c>
      <c r="H120" s="125">
        <f>+'Inversión 1 financiada'!H120+VÚ!H120</f>
        <v>0</v>
      </c>
      <c r="I120" s="125">
        <f>+'Inversión 1 financiada'!I120+VÚ!I120+H120</f>
        <v>0</v>
      </c>
      <c r="J120" s="125">
        <f>+'Inversión 1 financiada'!J120+VÚ!J120+I120</f>
        <v>0</v>
      </c>
      <c r="K120" s="125">
        <f>+'Inversión 1 financiada'!K120+VÚ!K120+J120</f>
        <v>0</v>
      </c>
      <c r="L120" s="125">
        <f>+'Inversión 1 financiada'!L120+VÚ!L120+K120</f>
        <v>0</v>
      </c>
      <c r="M120" s="125">
        <f>+'Inversión 1 financiada'!M120+VÚ!M120+L120</f>
        <v>0</v>
      </c>
      <c r="N120" s="125">
        <f>+'Inversión 1 financiada'!N120+VÚ!N120+M120</f>
        <v>0</v>
      </c>
      <c r="O120" s="125">
        <f>+'Inversión 1 financiada'!O120+VÚ!O120+N120</f>
        <v>0</v>
      </c>
      <c r="P120" s="125">
        <f>+'Inversión 1 financiada'!P120+VÚ!P120+O120</f>
        <v>0</v>
      </c>
      <c r="Q120" s="125">
        <f>+'Inversión 1 financiada'!Q120+VÚ!Q120+P120</f>
        <v>0</v>
      </c>
      <c r="R120" s="125">
        <f>+'Inversión 1 financiada'!R120+VÚ!R120+Q120</f>
        <v>0</v>
      </c>
      <c r="S120" s="125">
        <f>+'Inversión 1 financiada'!S120+VÚ!S120+R120</f>
        <v>0</v>
      </c>
      <c r="T120" s="125">
        <f>+'Inversión 1 financiada'!T120+VÚ!T120+S120</f>
        <v>0</v>
      </c>
      <c r="U120" s="125">
        <f>+'Inversión 1 financiada'!U120+VÚ!U120+T120</f>
        <v>0</v>
      </c>
      <c r="V120" s="125">
        <f>+'Inversión 1 financiada'!V120+VÚ!V120+U120</f>
        <v>0</v>
      </c>
      <c r="W120" s="125">
        <f>+'Inversión 1 financiada'!W120+VÚ!W120+V120</f>
        <v>0</v>
      </c>
      <c r="X120" s="125">
        <f>+'Inversión 1 financiada'!X120+VÚ!X120+W120</f>
        <v>0</v>
      </c>
      <c r="Y120" s="125">
        <f>+'Inversión 1 financiada'!Y120+VÚ!Y120+X120</f>
        <v>0</v>
      </c>
      <c r="Z120" s="125">
        <f>+'Inversión 1 financiada'!Z120+VÚ!Z120+Y120</f>
        <v>0</v>
      </c>
      <c r="AA120" s="125">
        <f>+'Inversión 1 financiada'!AA120+VÚ!AA120+Z120</f>
        <v>0</v>
      </c>
      <c r="AB120" s="125">
        <f>+'Inversión 1 financiada'!AB120+VÚ!AB120+AA120</f>
        <v>0</v>
      </c>
      <c r="AC120" s="125">
        <f>+'Inversión 1 financiada'!AC120+VÚ!AC120+AB120</f>
        <v>0</v>
      </c>
      <c r="AD120" s="125">
        <f>+'Inversión 1 financiada'!AD120+VÚ!AD120+AC120</f>
        <v>0</v>
      </c>
      <c r="AE120" s="125">
        <f>+'Inversión 1 financiada'!AE120+VÚ!AE120+AD120</f>
        <v>0</v>
      </c>
      <c r="AF120" s="125">
        <f>+'Inversión 1 financiada'!AF120+VÚ!AF120+AE120</f>
        <v>0</v>
      </c>
      <c r="AG120" s="125">
        <f>+'Inversión 1 financiada'!AG120+VÚ!AG120+AF120</f>
        <v>0</v>
      </c>
      <c r="AH120" s="125">
        <f>+'Inversión 1 financiada'!AH120+VÚ!AH120+AG120</f>
        <v>0</v>
      </c>
      <c r="AI120" s="125">
        <f>+'Inversión 1 financiada'!AI120+VÚ!AI120+AH120</f>
        <v>0</v>
      </c>
      <c r="AJ120" s="125">
        <f>+'Inversión 1 financiada'!AJ120+VÚ!AJ120+AI120</f>
        <v>0</v>
      </c>
      <c r="AK120" s="125">
        <f>+'Inversión 1 financiada'!AK120+VÚ!AK120+AJ120</f>
        <v>0</v>
      </c>
      <c r="AL120" s="125">
        <f>+'Inversión 1 financiada'!AL120+VÚ!AL120+AK120</f>
        <v>0</v>
      </c>
      <c r="AM120" s="125">
        <f>+'Inversión 1 financiada'!AM120+VÚ!AM120+AL120</f>
        <v>0</v>
      </c>
      <c r="AN120" s="125">
        <f>+'Inversión 1 financiada'!AN120+VÚ!AN120+AM120</f>
        <v>0</v>
      </c>
      <c r="AO120" s="125">
        <f>+'Inversión 1 financiada'!AO120+VÚ!AO120+AN120</f>
        <v>0</v>
      </c>
      <c r="AP120" s="125">
        <f>+'Inversión 1 financiada'!AP120+VÚ!AP120+AO120</f>
        <v>0</v>
      </c>
      <c r="AQ120" s="125">
        <f>+'Inversión 1 financiada'!AQ120+VÚ!AQ120+AP120</f>
        <v>0</v>
      </c>
      <c r="AR120" s="125">
        <f>+'Inversión 1 financiada'!AR120+VÚ!AR120+AQ120</f>
        <v>0</v>
      </c>
      <c r="AS120" s="125">
        <f>+'Inversión 1 financiada'!AS120+VÚ!AS120+AR120</f>
        <v>0</v>
      </c>
      <c r="AT120" s="125">
        <f>+'Inversión 1 financiada'!AT120+VÚ!AT120+AS120</f>
        <v>0</v>
      </c>
      <c r="AU120" s="125">
        <f>+'Inversión 1 financiada'!AU120+VÚ!AU120+AT120</f>
        <v>0</v>
      </c>
      <c r="AV120" s="125">
        <f>+'Inversión 1 financiada'!AV120+VÚ!AV120+AU120</f>
        <v>0</v>
      </c>
      <c r="AW120" s="125">
        <f>+'Inversión 1 financiada'!AW120+VÚ!AW120+AV120</f>
        <v>0</v>
      </c>
      <c r="AX120" s="125">
        <f>+'Inversión 1 financiada'!AX120+VÚ!AX120+AW120</f>
        <v>0</v>
      </c>
      <c r="AY120" s="125">
        <f>+'Inversión 1 financiada'!AY120+VÚ!AY120+AX120</f>
        <v>0</v>
      </c>
      <c r="AZ120" s="125">
        <f>+'Inversión 1 financiada'!AZ120+VÚ!AZ120+AY120</f>
        <v>0</v>
      </c>
      <c r="BA120" s="125">
        <f>+'Inversión 1 financiada'!BA120+VÚ!BA120+AZ120</f>
        <v>0</v>
      </c>
      <c r="BB120" s="125">
        <f>+'Inversión 1 financiada'!BB120+VÚ!BB120+BA120</f>
        <v>0</v>
      </c>
      <c r="BC120" s="125">
        <f>+'Inversión 1 financiada'!BC120+VÚ!BC120+BB120</f>
        <v>0</v>
      </c>
      <c r="BD120" s="125">
        <f>+'Inversión 1 financiada'!BD120+VÚ!BD120+BC120</f>
        <v>0</v>
      </c>
      <c r="BE120" s="125">
        <f>+'Inversión 1 financiada'!BE120+VÚ!BE120+BD120</f>
        <v>0</v>
      </c>
      <c r="BF120" s="125">
        <f>+'Inversión 1 financiada'!BF120+VÚ!BF120+BE120</f>
        <v>0</v>
      </c>
      <c r="BG120" s="125">
        <f>+'Inversión 1 financiada'!BG120+VÚ!BG120+BF120</f>
        <v>0</v>
      </c>
      <c r="BH120" s="125">
        <f>+'Inversión 1 financiada'!BH120+VÚ!BH120+BG120</f>
        <v>0</v>
      </c>
      <c r="BI120" s="125">
        <f>+'Inversión 1 financiada'!BI120+VÚ!BI120+BH120</f>
        <v>0</v>
      </c>
      <c r="BJ120" s="125">
        <f>+'Inversión 1 financiada'!BJ120+VÚ!BJ120+BI120</f>
        <v>0</v>
      </c>
      <c r="BK120" s="125">
        <f>+'Inversión 1 financiada'!BK120+VÚ!BK120+BJ120</f>
        <v>0</v>
      </c>
      <c r="BL120" s="125">
        <f>+'Inversión 1 financiada'!BL120+VÚ!BL120+BK120</f>
        <v>0</v>
      </c>
      <c r="BM120" s="125">
        <f>+'Inversión 1 financiada'!BM120+VÚ!BM120+BL120</f>
        <v>0</v>
      </c>
      <c r="BN120" s="125">
        <f>+'Inversión 1 financiada'!BN120+VÚ!BN120+BM120</f>
        <v>0</v>
      </c>
      <c r="BO120" s="125">
        <f>+'Inversión 1 financiada'!BO120+VÚ!BO120+BN120</f>
        <v>0</v>
      </c>
      <c r="BP120" s="125">
        <f>+'Inversión 1 financiada'!BP120+VÚ!BP120+BO120</f>
        <v>0</v>
      </c>
      <c r="BQ120" s="125">
        <f>+'Inversión 1 financiada'!BQ120+VÚ!BQ120+BP120</f>
        <v>0</v>
      </c>
      <c r="BR120" s="125">
        <f>+'Inversión 1 financiada'!BR120+VÚ!BR120+BQ120</f>
        <v>0</v>
      </c>
    </row>
    <row r="121" spans="2:70" x14ac:dyDescent="0.25">
      <c r="B121" s="59" t="s">
        <v>533</v>
      </c>
      <c r="C121" s="62" t="str">
        <f>+VLOOKUP(B121,'resumen UCAP'!$A$5:$O$329,2,0)</f>
        <v>PROYECTOR MH 4000W SEGUND</v>
      </c>
      <c r="D121" s="63">
        <f>+'Desmonte Infr. financiada'!D121</f>
        <v>440</v>
      </c>
      <c r="E121" s="63" t="str">
        <f>+VLOOKUP(B121,'resumen UCAP'!$A$5:$O$329,3,0)</f>
        <v>Un</v>
      </c>
      <c r="F121" s="64">
        <f>+VLOOKUP(B121,'resumen UCAP'!$A$5:$O$329,15,0)</f>
        <v>509142</v>
      </c>
      <c r="G121" s="124">
        <v>1</v>
      </c>
      <c r="H121" s="125">
        <f>+'Inversión 1 financiada'!H121+VÚ!H121</f>
        <v>0</v>
      </c>
      <c r="I121" s="125">
        <f>+'Inversión 1 financiada'!I121+VÚ!I121+H121</f>
        <v>0</v>
      </c>
      <c r="J121" s="125">
        <f>+'Inversión 1 financiada'!J121+VÚ!J121+I121</f>
        <v>0</v>
      </c>
      <c r="K121" s="125">
        <f>+'Inversión 1 financiada'!K121+VÚ!K121+J121</f>
        <v>0</v>
      </c>
      <c r="L121" s="125">
        <f>+'Inversión 1 financiada'!L121+VÚ!L121+K121</f>
        <v>0</v>
      </c>
      <c r="M121" s="125">
        <f>+'Inversión 1 financiada'!M121+VÚ!M121+L121</f>
        <v>0</v>
      </c>
      <c r="N121" s="125">
        <f>+'Inversión 1 financiada'!N121+VÚ!N121+M121</f>
        <v>0</v>
      </c>
      <c r="O121" s="125">
        <f>+'Inversión 1 financiada'!O121+VÚ!O121+N121</f>
        <v>0</v>
      </c>
      <c r="P121" s="125">
        <f>+'Inversión 1 financiada'!P121+VÚ!P121+O121</f>
        <v>0</v>
      </c>
      <c r="Q121" s="125">
        <f>+'Inversión 1 financiada'!Q121+VÚ!Q121+P121</f>
        <v>0</v>
      </c>
      <c r="R121" s="125">
        <f>+'Inversión 1 financiada'!R121+VÚ!R121+Q121</f>
        <v>0</v>
      </c>
      <c r="S121" s="125">
        <f>+'Inversión 1 financiada'!S121+VÚ!S121+R121</f>
        <v>0</v>
      </c>
      <c r="T121" s="125">
        <f>+'Inversión 1 financiada'!T121+VÚ!T121+S121</f>
        <v>0</v>
      </c>
      <c r="U121" s="125">
        <f>+'Inversión 1 financiada'!U121+VÚ!U121+T121</f>
        <v>0</v>
      </c>
      <c r="V121" s="125">
        <f>+'Inversión 1 financiada'!V121+VÚ!V121+U121</f>
        <v>0</v>
      </c>
      <c r="W121" s="125">
        <f>+'Inversión 1 financiada'!W121+VÚ!W121+V121</f>
        <v>0</v>
      </c>
      <c r="X121" s="125">
        <f>+'Inversión 1 financiada'!X121+VÚ!X121+W121</f>
        <v>0</v>
      </c>
      <c r="Y121" s="125">
        <f>+'Inversión 1 financiada'!Y121+VÚ!Y121+X121</f>
        <v>0</v>
      </c>
      <c r="Z121" s="125">
        <f>+'Inversión 1 financiada'!Z121+VÚ!Z121+Y121</f>
        <v>0</v>
      </c>
      <c r="AA121" s="125">
        <f>+'Inversión 1 financiada'!AA121+VÚ!AA121+Z121</f>
        <v>0</v>
      </c>
      <c r="AB121" s="125">
        <f>+'Inversión 1 financiada'!AB121+VÚ!AB121+AA121</f>
        <v>0</v>
      </c>
      <c r="AC121" s="125">
        <f>+'Inversión 1 financiada'!AC121+VÚ!AC121+AB121</f>
        <v>0</v>
      </c>
      <c r="AD121" s="125">
        <f>+'Inversión 1 financiada'!AD121+VÚ!AD121+AC121</f>
        <v>0</v>
      </c>
      <c r="AE121" s="125">
        <f>+'Inversión 1 financiada'!AE121+VÚ!AE121+AD121</f>
        <v>0</v>
      </c>
      <c r="AF121" s="125">
        <f>+'Inversión 1 financiada'!AF121+VÚ!AF121+AE121</f>
        <v>0</v>
      </c>
      <c r="AG121" s="125">
        <f>+'Inversión 1 financiada'!AG121+VÚ!AG121+AF121</f>
        <v>0</v>
      </c>
      <c r="AH121" s="125">
        <f>+'Inversión 1 financiada'!AH121+VÚ!AH121+AG121</f>
        <v>0</v>
      </c>
      <c r="AI121" s="125">
        <f>+'Inversión 1 financiada'!AI121+VÚ!AI121+AH121</f>
        <v>0</v>
      </c>
      <c r="AJ121" s="125">
        <f>+'Inversión 1 financiada'!AJ121+VÚ!AJ121+AI121</f>
        <v>0</v>
      </c>
      <c r="AK121" s="125">
        <f>+'Inversión 1 financiada'!AK121+VÚ!AK121+AJ121</f>
        <v>0</v>
      </c>
      <c r="AL121" s="125">
        <f>+'Inversión 1 financiada'!AL121+VÚ!AL121+AK121</f>
        <v>0</v>
      </c>
      <c r="AM121" s="125">
        <f>+'Inversión 1 financiada'!AM121+VÚ!AM121+AL121</f>
        <v>0</v>
      </c>
      <c r="AN121" s="125">
        <f>+'Inversión 1 financiada'!AN121+VÚ!AN121+AM121</f>
        <v>0</v>
      </c>
      <c r="AO121" s="125">
        <f>+'Inversión 1 financiada'!AO121+VÚ!AO121+AN121</f>
        <v>0</v>
      </c>
      <c r="AP121" s="125">
        <f>+'Inversión 1 financiada'!AP121+VÚ!AP121+AO121</f>
        <v>0</v>
      </c>
      <c r="AQ121" s="125">
        <f>+'Inversión 1 financiada'!AQ121+VÚ!AQ121+AP121</f>
        <v>0</v>
      </c>
      <c r="AR121" s="125">
        <f>+'Inversión 1 financiada'!AR121+VÚ!AR121+AQ121</f>
        <v>0</v>
      </c>
      <c r="AS121" s="125">
        <f>+'Inversión 1 financiada'!AS121+VÚ!AS121+AR121</f>
        <v>0</v>
      </c>
      <c r="AT121" s="125">
        <f>+'Inversión 1 financiada'!AT121+VÚ!AT121+AS121</f>
        <v>0</v>
      </c>
      <c r="AU121" s="125">
        <f>+'Inversión 1 financiada'!AU121+VÚ!AU121+AT121</f>
        <v>0</v>
      </c>
      <c r="AV121" s="125">
        <f>+'Inversión 1 financiada'!AV121+VÚ!AV121+AU121</f>
        <v>0</v>
      </c>
      <c r="AW121" s="125">
        <f>+'Inversión 1 financiada'!AW121+VÚ!AW121+AV121</f>
        <v>0</v>
      </c>
      <c r="AX121" s="125">
        <f>+'Inversión 1 financiada'!AX121+VÚ!AX121+AW121</f>
        <v>0</v>
      </c>
      <c r="AY121" s="125">
        <f>+'Inversión 1 financiada'!AY121+VÚ!AY121+AX121</f>
        <v>0</v>
      </c>
      <c r="AZ121" s="125">
        <f>+'Inversión 1 financiada'!AZ121+VÚ!AZ121+AY121</f>
        <v>0</v>
      </c>
      <c r="BA121" s="125">
        <f>+'Inversión 1 financiada'!BA121+VÚ!BA121+AZ121</f>
        <v>0</v>
      </c>
      <c r="BB121" s="125">
        <f>+'Inversión 1 financiada'!BB121+VÚ!BB121+BA121</f>
        <v>0</v>
      </c>
      <c r="BC121" s="125">
        <f>+'Inversión 1 financiada'!BC121+VÚ!BC121+BB121</f>
        <v>0</v>
      </c>
      <c r="BD121" s="125">
        <f>+'Inversión 1 financiada'!BD121+VÚ!BD121+BC121</f>
        <v>0</v>
      </c>
      <c r="BE121" s="125">
        <f>+'Inversión 1 financiada'!BE121+VÚ!BE121+BD121</f>
        <v>0</v>
      </c>
      <c r="BF121" s="125">
        <f>+'Inversión 1 financiada'!BF121+VÚ!BF121+BE121</f>
        <v>0</v>
      </c>
      <c r="BG121" s="125">
        <f>+'Inversión 1 financiada'!BG121+VÚ!BG121+BF121</f>
        <v>0</v>
      </c>
      <c r="BH121" s="125">
        <f>+'Inversión 1 financiada'!BH121+VÚ!BH121+BG121</f>
        <v>0</v>
      </c>
      <c r="BI121" s="125">
        <f>+'Inversión 1 financiada'!BI121+VÚ!BI121+BH121</f>
        <v>0</v>
      </c>
      <c r="BJ121" s="125">
        <f>+'Inversión 1 financiada'!BJ121+VÚ!BJ121+BI121</f>
        <v>0</v>
      </c>
      <c r="BK121" s="125">
        <f>+'Inversión 1 financiada'!BK121+VÚ!BK121+BJ121</f>
        <v>0</v>
      </c>
      <c r="BL121" s="125">
        <f>+'Inversión 1 financiada'!BL121+VÚ!BL121+BK121</f>
        <v>0</v>
      </c>
      <c r="BM121" s="125">
        <f>+'Inversión 1 financiada'!BM121+VÚ!BM121+BL121</f>
        <v>0</v>
      </c>
      <c r="BN121" s="125">
        <f>+'Inversión 1 financiada'!BN121+VÚ!BN121+BM121</f>
        <v>0</v>
      </c>
      <c r="BO121" s="125">
        <f>+'Inversión 1 financiada'!BO121+VÚ!BO121+BN121</f>
        <v>0</v>
      </c>
      <c r="BP121" s="125">
        <f>+'Inversión 1 financiada'!BP121+VÚ!BP121+BO121</f>
        <v>0</v>
      </c>
      <c r="BQ121" s="125">
        <f>+'Inversión 1 financiada'!BQ121+VÚ!BQ121+BP121</f>
        <v>0</v>
      </c>
      <c r="BR121" s="125">
        <f>+'Inversión 1 financiada'!BR121+VÚ!BR121+BQ121</f>
        <v>0</v>
      </c>
    </row>
    <row r="122" spans="2:70" x14ac:dyDescent="0.25">
      <c r="B122" s="59" t="s">
        <v>534</v>
      </c>
      <c r="C122" s="62" t="str">
        <f>+VLOOKUP(B122,'resumen UCAP'!$A$5:$O$329,2,0)</f>
        <v>LUMINARIA NA 250 NUEVA</v>
      </c>
      <c r="D122" s="63">
        <f>+'Desmonte Infr. financiada'!D122</f>
        <v>279</v>
      </c>
      <c r="E122" s="63" t="str">
        <f>+VLOOKUP(B122,'resumen UCAP'!$A$5:$O$329,3,0)</f>
        <v>Un</v>
      </c>
      <c r="F122" s="64">
        <f>+VLOOKUP(B122,'resumen UCAP'!$A$5:$O$329,15,0)</f>
        <v>378325</v>
      </c>
      <c r="G122" s="123">
        <v>7</v>
      </c>
      <c r="H122" s="125">
        <f>+'Inversión 1 financiada'!H122+VÚ!H122</f>
        <v>0</v>
      </c>
      <c r="I122" s="125">
        <f>+'Inversión 1 financiada'!I122+VÚ!I122+H122</f>
        <v>0</v>
      </c>
      <c r="J122" s="125">
        <f>+'Inversión 1 financiada'!J122+VÚ!J122+I122</f>
        <v>0</v>
      </c>
      <c r="K122" s="125">
        <f>+'Inversión 1 financiada'!K122+VÚ!K122+J122</f>
        <v>0</v>
      </c>
      <c r="L122" s="125">
        <f>+'Inversión 1 financiada'!L122+VÚ!L122+K122</f>
        <v>0</v>
      </c>
      <c r="M122" s="125">
        <f>+'Inversión 1 financiada'!M122+VÚ!M122+L122</f>
        <v>0</v>
      </c>
      <c r="N122" s="125">
        <f>+'Inversión 1 financiada'!N122+VÚ!N122+M122</f>
        <v>0</v>
      </c>
      <c r="O122" s="125">
        <f>+'Inversión 1 financiada'!O122+VÚ!O122+N122</f>
        <v>0</v>
      </c>
      <c r="P122" s="125">
        <f>+'Inversión 1 financiada'!P122+VÚ!P122+O122</f>
        <v>0</v>
      </c>
      <c r="Q122" s="125">
        <f>+'Inversión 1 financiada'!Q122+VÚ!Q122+P122</f>
        <v>0</v>
      </c>
      <c r="R122" s="125">
        <f>+'Inversión 1 financiada'!R122+VÚ!R122+Q122</f>
        <v>0</v>
      </c>
      <c r="S122" s="125">
        <f>+'Inversión 1 financiada'!S122+VÚ!S122+R122</f>
        <v>0</v>
      </c>
      <c r="T122" s="125">
        <f>+'Inversión 1 financiada'!T122+VÚ!T122+S122</f>
        <v>0</v>
      </c>
      <c r="U122" s="125">
        <f>+'Inversión 1 financiada'!U122+VÚ!U122+T122</f>
        <v>0</v>
      </c>
      <c r="V122" s="125">
        <f>+'Inversión 1 financiada'!V122+VÚ!V122+U122</f>
        <v>0</v>
      </c>
      <c r="W122" s="125">
        <f>+'Inversión 1 financiada'!W122+VÚ!W122+V122</f>
        <v>0</v>
      </c>
      <c r="X122" s="125">
        <f>+'Inversión 1 financiada'!X122+VÚ!X122+W122</f>
        <v>0</v>
      </c>
      <c r="Y122" s="125">
        <f>+'Inversión 1 financiada'!Y122+VÚ!Y122+X122</f>
        <v>0</v>
      </c>
      <c r="Z122" s="125">
        <f>+'Inversión 1 financiada'!Z122+VÚ!Z122+Y122</f>
        <v>0</v>
      </c>
      <c r="AA122" s="125">
        <f>+'Inversión 1 financiada'!AA122+VÚ!AA122+Z122</f>
        <v>0</v>
      </c>
      <c r="AB122" s="125">
        <f>+'Inversión 1 financiada'!AB122+VÚ!AB122+AA122</f>
        <v>0</v>
      </c>
      <c r="AC122" s="125">
        <f>+'Inversión 1 financiada'!AC122+VÚ!AC122+AB122</f>
        <v>0</v>
      </c>
      <c r="AD122" s="125">
        <f>+'Inversión 1 financiada'!AD122+VÚ!AD122+AC122</f>
        <v>0</v>
      </c>
      <c r="AE122" s="125">
        <f>+'Inversión 1 financiada'!AE122+VÚ!AE122+AD122</f>
        <v>0</v>
      </c>
      <c r="AF122" s="125">
        <f>+'Inversión 1 financiada'!AF122+VÚ!AF122+AE122</f>
        <v>0</v>
      </c>
      <c r="AG122" s="125">
        <f>+'Inversión 1 financiada'!AG122+VÚ!AG122+AF122</f>
        <v>0</v>
      </c>
      <c r="AH122" s="125">
        <f>+'Inversión 1 financiada'!AH122+VÚ!AH122+AG122</f>
        <v>0</v>
      </c>
      <c r="AI122" s="125">
        <f>+'Inversión 1 financiada'!AI122+VÚ!AI122+AH122</f>
        <v>0</v>
      </c>
      <c r="AJ122" s="125">
        <f>+'Inversión 1 financiada'!AJ122+VÚ!AJ122+AI122</f>
        <v>0</v>
      </c>
      <c r="AK122" s="125">
        <f>+'Inversión 1 financiada'!AK122+VÚ!AK122+AJ122</f>
        <v>0</v>
      </c>
      <c r="AL122" s="125">
        <f>+'Inversión 1 financiada'!AL122+VÚ!AL122+AK122</f>
        <v>0</v>
      </c>
      <c r="AM122" s="125">
        <f>+'Inversión 1 financiada'!AM122+VÚ!AM122+AL122</f>
        <v>0</v>
      </c>
      <c r="AN122" s="125">
        <f>+'Inversión 1 financiada'!AN122+VÚ!AN122+AM122</f>
        <v>0</v>
      </c>
      <c r="AO122" s="125">
        <f>+'Inversión 1 financiada'!AO122+VÚ!AO122+AN122</f>
        <v>0</v>
      </c>
      <c r="AP122" s="125">
        <f>+'Inversión 1 financiada'!AP122+VÚ!AP122+AO122</f>
        <v>0</v>
      </c>
      <c r="AQ122" s="125">
        <f>+'Inversión 1 financiada'!AQ122+VÚ!AQ122+AP122</f>
        <v>0</v>
      </c>
      <c r="AR122" s="125">
        <f>+'Inversión 1 financiada'!AR122+VÚ!AR122+AQ122</f>
        <v>0</v>
      </c>
      <c r="AS122" s="125">
        <f>+'Inversión 1 financiada'!AS122+VÚ!AS122+AR122</f>
        <v>0</v>
      </c>
      <c r="AT122" s="125">
        <f>+'Inversión 1 financiada'!AT122+VÚ!AT122+AS122</f>
        <v>0</v>
      </c>
      <c r="AU122" s="125">
        <f>+'Inversión 1 financiada'!AU122+VÚ!AU122+AT122</f>
        <v>0</v>
      </c>
      <c r="AV122" s="125">
        <f>+'Inversión 1 financiada'!AV122+VÚ!AV122+AU122</f>
        <v>0</v>
      </c>
      <c r="AW122" s="125">
        <f>+'Inversión 1 financiada'!AW122+VÚ!AW122+AV122</f>
        <v>0</v>
      </c>
      <c r="AX122" s="125">
        <f>+'Inversión 1 financiada'!AX122+VÚ!AX122+AW122</f>
        <v>0</v>
      </c>
      <c r="AY122" s="125">
        <f>+'Inversión 1 financiada'!AY122+VÚ!AY122+AX122</f>
        <v>0</v>
      </c>
      <c r="AZ122" s="125">
        <f>+'Inversión 1 financiada'!AZ122+VÚ!AZ122+AY122</f>
        <v>0</v>
      </c>
      <c r="BA122" s="125">
        <f>+'Inversión 1 financiada'!BA122+VÚ!BA122+AZ122</f>
        <v>0</v>
      </c>
      <c r="BB122" s="125">
        <f>+'Inversión 1 financiada'!BB122+VÚ!BB122+BA122</f>
        <v>0</v>
      </c>
      <c r="BC122" s="125">
        <f>+'Inversión 1 financiada'!BC122+VÚ!BC122+BB122</f>
        <v>0</v>
      </c>
      <c r="BD122" s="125">
        <f>+'Inversión 1 financiada'!BD122+VÚ!BD122+BC122</f>
        <v>0</v>
      </c>
      <c r="BE122" s="125">
        <f>+'Inversión 1 financiada'!BE122+VÚ!BE122+BD122</f>
        <v>0</v>
      </c>
      <c r="BF122" s="125">
        <f>+'Inversión 1 financiada'!BF122+VÚ!BF122+BE122</f>
        <v>0</v>
      </c>
      <c r="BG122" s="125">
        <f>+'Inversión 1 financiada'!BG122+VÚ!BG122+BF122</f>
        <v>0</v>
      </c>
      <c r="BH122" s="125">
        <f>+'Inversión 1 financiada'!BH122+VÚ!BH122+BG122</f>
        <v>0</v>
      </c>
      <c r="BI122" s="125">
        <f>+'Inversión 1 financiada'!BI122+VÚ!BI122+BH122</f>
        <v>0</v>
      </c>
      <c r="BJ122" s="125">
        <f>+'Inversión 1 financiada'!BJ122+VÚ!BJ122+BI122</f>
        <v>0</v>
      </c>
      <c r="BK122" s="125">
        <f>+'Inversión 1 financiada'!BK122+VÚ!BK122+BJ122</f>
        <v>0</v>
      </c>
      <c r="BL122" s="125">
        <f>+'Inversión 1 financiada'!BL122+VÚ!BL122+BK122</f>
        <v>0</v>
      </c>
      <c r="BM122" s="125">
        <f>+'Inversión 1 financiada'!BM122+VÚ!BM122+BL122</f>
        <v>0</v>
      </c>
      <c r="BN122" s="125">
        <f>+'Inversión 1 financiada'!BN122+VÚ!BN122+BM122</f>
        <v>0</v>
      </c>
      <c r="BO122" s="125">
        <f>+'Inversión 1 financiada'!BO122+VÚ!BO122+BN122</f>
        <v>0</v>
      </c>
      <c r="BP122" s="125">
        <f>+'Inversión 1 financiada'!BP122+VÚ!BP122+BO122</f>
        <v>0</v>
      </c>
      <c r="BQ122" s="125">
        <f>+'Inversión 1 financiada'!BQ122+VÚ!BQ122+BP122</f>
        <v>0</v>
      </c>
      <c r="BR122" s="125">
        <f>+'Inversión 1 financiada'!BR122+VÚ!BR122+BQ122</f>
        <v>0</v>
      </c>
    </row>
    <row r="123" spans="2:70" x14ac:dyDescent="0.25">
      <c r="B123" s="59" t="s">
        <v>549</v>
      </c>
      <c r="C123" s="62" t="str">
        <f>+VLOOKUP(B123,'resumen UCAP'!$A$5:$O$329,2,0)</f>
        <v>Luminaria Led 150w</v>
      </c>
      <c r="D123" s="63">
        <f>+'Desmonte Infr. financiada'!D123</f>
        <v>150</v>
      </c>
      <c r="E123" s="63" t="str">
        <f>+VLOOKUP(B123,'resumen UCAP'!$A$5:$O$329,3,0)</f>
        <v>Un</v>
      </c>
      <c r="F123" s="64">
        <f>+VLOOKUP(B123,'resumen UCAP'!$A$5:$O$329,15,0)</f>
        <v>845605</v>
      </c>
      <c r="G123" s="61">
        <v>293</v>
      </c>
      <c r="H123" s="125">
        <f>+'Inversión 1 financiada'!H123+VÚ!H123</f>
        <v>0</v>
      </c>
      <c r="I123" s="125">
        <f>+'Inversión 1 financiada'!I123+VÚ!I123+H123</f>
        <v>0</v>
      </c>
      <c r="J123" s="125">
        <f>+'Inversión 1 financiada'!J123+VÚ!J123+I123</f>
        <v>0</v>
      </c>
      <c r="K123" s="125">
        <f>+'Inversión 1 financiada'!K123+VÚ!K123+J123</f>
        <v>0</v>
      </c>
      <c r="L123" s="125">
        <f>+'Inversión 1 financiada'!L123+VÚ!L123+K123</f>
        <v>0</v>
      </c>
      <c r="M123" s="125">
        <f>+'Inversión 1 financiada'!M123+VÚ!M123+L123</f>
        <v>0</v>
      </c>
      <c r="N123" s="125">
        <f>+'Inversión 1 financiada'!N123+VÚ!N123+M123</f>
        <v>0</v>
      </c>
      <c r="O123" s="125">
        <f>+'Inversión 1 financiada'!O123+VÚ!O123+N123</f>
        <v>0</v>
      </c>
      <c r="P123" s="125">
        <f>+'Inversión 1 financiada'!P123+VÚ!P123+O123</f>
        <v>0</v>
      </c>
      <c r="Q123" s="125">
        <f>+'Inversión 1 financiada'!Q123+VÚ!Q123+P123</f>
        <v>0</v>
      </c>
      <c r="R123" s="125">
        <f>+'Inversión 1 financiada'!R123+VÚ!R123+Q123</f>
        <v>0</v>
      </c>
      <c r="S123" s="125">
        <f>+'Inversión 1 financiada'!S123+VÚ!S123+R123</f>
        <v>0</v>
      </c>
      <c r="T123" s="125">
        <f>+'Inversión 1 financiada'!T123+VÚ!T123+S123</f>
        <v>0</v>
      </c>
      <c r="U123" s="125">
        <f>+'Inversión 1 financiada'!U123+VÚ!U123+T123</f>
        <v>0</v>
      </c>
      <c r="V123" s="125">
        <f>+'Inversión 1 financiada'!V123+VÚ!V123+U123</f>
        <v>0</v>
      </c>
      <c r="W123" s="125">
        <f>+'Inversión 1 financiada'!W123+VÚ!W123+V123</f>
        <v>0</v>
      </c>
      <c r="X123" s="125">
        <f>+'Inversión 1 financiada'!X123+VÚ!X123+W123</f>
        <v>0</v>
      </c>
      <c r="Y123" s="125">
        <f>+'Inversión 1 financiada'!Y123+VÚ!Y123+X123</f>
        <v>0</v>
      </c>
      <c r="Z123" s="125">
        <f>+'Inversión 1 financiada'!Z123+VÚ!Z123+Y123</f>
        <v>0</v>
      </c>
      <c r="AA123" s="125">
        <f>+'Inversión 1 financiada'!AA123+VÚ!AA123+Z123</f>
        <v>0</v>
      </c>
      <c r="AB123" s="125">
        <f>+'Inversión 1 financiada'!AB123+VÚ!AB123+AA123</f>
        <v>0</v>
      </c>
      <c r="AC123" s="125">
        <f>+'Inversión 1 financiada'!AC123+VÚ!AC123+AB123</f>
        <v>0</v>
      </c>
      <c r="AD123" s="125">
        <f>+'Inversión 1 financiada'!AD123+VÚ!AD123+AC123</f>
        <v>0</v>
      </c>
      <c r="AE123" s="125">
        <f>+'Inversión 1 financiada'!AE123+VÚ!AE123+AD123</f>
        <v>0</v>
      </c>
      <c r="AF123" s="125">
        <f>+'Inversión 1 financiada'!AF123+VÚ!AF123+AE123</f>
        <v>0</v>
      </c>
      <c r="AG123" s="125">
        <f>+'Inversión 1 financiada'!AG123+VÚ!AG123+AF123</f>
        <v>0</v>
      </c>
      <c r="AH123" s="125">
        <f>+'Inversión 1 financiada'!AH123+VÚ!AH123+AG123</f>
        <v>0</v>
      </c>
      <c r="AI123" s="125">
        <f>+'Inversión 1 financiada'!AI123+VÚ!AI123+AH123</f>
        <v>0</v>
      </c>
      <c r="AJ123" s="125">
        <f>+'Inversión 1 financiada'!AJ123+VÚ!AJ123+AI123</f>
        <v>0</v>
      </c>
      <c r="AK123" s="125">
        <f>+'Inversión 1 financiada'!AK123+VÚ!AK123+AJ123</f>
        <v>0</v>
      </c>
      <c r="AL123" s="125">
        <f>+'Inversión 1 financiada'!AL123+VÚ!AL123+AK123</f>
        <v>0</v>
      </c>
      <c r="AM123" s="125">
        <f>+'Inversión 1 financiada'!AM123+VÚ!AM123+AL123</f>
        <v>0</v>
      </c>
      <c r="AN123" s="125">
        <f>+'Inversión 1 financiada'!AN123+VÚ!AN123+AM123</f>
        <v>0</v>
      </c>
      <c r="AO123" s="125">
        <f>+'Inversión 1 financiada'!AO123+VÚ!AO123+AN123</f>
        <v>0</v>
      </c>
      <c r="AP123" s="125">
        <f>+'Inversión 1 financiada'!AP123+VÚ!AP123+AO123</f>
        <v>0</v>
      </c>
      <c r="AQ123" s="125">
        <f>+'Inversión 1 financiada'!AQ123+VÚ!AQ123+AP123</f>
        <v>0</v>
      </c>
      <c r="AR123" s="125">
        <f>+'Inversión 1 financiada'!AR123+VÚ!AR123+AQ123</f>
        <v>0</v>
      </c>
      <c r="AS123" s="125">
        <f>+'Inversión 1 financiada'!AS123+VÚ!AS123+AR123</f>
        <v>0</v>
      </c>
      <c r="AT123" s="125">
        <f>+'Inversión 1 financiada'!AT123+VÚ!AT123+AS123</f>
        <v>0</v>
      </c>
      <c r="AU123" s="125">
        <f>+'Inversión 1 financiada'!AU123+VÚ!AU123+AT123</f>
        <v>0</v>
      </c>
      <c r="AV123" s="125">
        <f>+'Inversión 1 financiada'!AV123+VÚ!AV123+AU123</f>
        <v>0</v>
      </c>
      <c r="AW123" s="125">
        <f>+'Inversión 1 financiada'!AW123+VÚ!AW123+AV123</f>
        <v>0</v>
      </c>
      <c r="AX123" s="125">
        <f>+'Inversión 1 financiada'!AX123+VÚ!AX123+AW123</f>
        <v>0</v>
      </c>
      <c r="AY123" s="125">
        <f>+'Inversión 1 financiada'!AY123+VÚ!AY123+AX123</f>
        <v>0</v>
      </c>
      <c r="AZ123" s="125">
        <f>+'Inversión 1 financiada'!AZ123+VÚ!AZ123+AY123</f>
        <v>0</v>
      </c>
      <c r="BA123" s="125">
        <f>+'Inversión 1 financiada'!BA123+VÚ!BA123+AZ123</f>
        <v>0</v>
      </c>
      <c r="BB123" s="125">
        <f>+'Inversión 1 financiada'!BB123+VÚ!BB123+BA123</f>
        <v>0</v>
      </c>
      <c r="BC123" s="125">
        <f>+'Inversión 1 financiada'!BC123+VÚ!BC123+BB123</f>
        <v>0</v>
      </c>
      <c r="BD123" s="125">
        <f>+'Inversión 1 financiada'!BD123+VÚ!BD123+BC123</f>
        <v>0</v>
      </c>
      <c r="BE123" s="125">
        <f>+'Inversión 1 financiada'!BE123+VÚ!BE123+BD123</f>
        <v>0</v>
      </c>
      <c r="BF123" s="125">
        <f>+'Inversión 1 financiada'!BF123+VÚ!BF123+BE123</f>
        <v>0</v>
      </c>
      <c r="BG123" s="125">
        <f>+'Inversión 1 financiada'!BG123+VÚ!BG123+BF123</f>
        <v>0</v>
      </c>
      <c r="BH123" s="125">
        <f>+'Inversión 1 financiada'!BH123+VÚ!BH123+BG123</f>
        <v>0</v>
      </c>
      <c r="BI123" s="125">
        <f>+'Inversión 1 financiada'!BI123+VÚ!BI123+BH123</f>
        <v>0</v>
      </c>
      <c r="BJ123" s="125">
        <f>+'Inversión 1 financiada'!BJ123+VÚ!BJ123+BI123</f>
        <v>0</v>
      </c>
      <c r="BK123" s="125">
        <f>+'Inversión 1 financiada'!BK123+VÚ!BK123+BJ123</f>
        <v>0</v>
      </c>
      <c r="BL123" s="125">
        <f>+'Inversión 1 financiada'!BL123+VÚ!BL123+BK123</f>
        <v>0</v>
      </c>
      <c r="BM123" s="125">
        <f>+'Inversión 1 financiada'!BM123+VÚ!BM123+BL123</f>
        <v>0</v>
      </c>
      <c r="BN123" s="125">
        <f>+'Inversión 1 financiada'!BN123+VÚ!BN123+BM123</f>
        <v>0</v>
      </c>
      <c r="BO123" s="125">
        <f>+'Inversión 1 financiada'!BO123+VÚ!BO123+BN123</f>
        <v>0</v>
      </c>
      <c r="BP123" s="125">
        <f>+'Inversión 1 financiada'!BP123+VÚ!BP123+BO123</f>
        <v>0</v>
      </c>
      <c r="BQ123" s="125">
        <f>+'Inversión 1 financiada'!BQ123+VÚ!BQ123+BP123</f>
        <v>0</v>
      </c>
      <c r="BR123" s="125">
        <f>+'Inversión 1 financiada'!BR123+VÚ!BR123+BQ123</f>
        <v>0</v>
      </c>
    </row>
    <row r="124" spans="2:70" x14ac:dyDescent="0.25">
      <c r="B124" s="59" t="s">
        <v>550</v>
      </c>
      <c r="C124" s="62" t="str">
        <f>+VLOOKUP(B124,'resumen UCAP'!$A$5:$O$329,2,0)</f>
        <v>Luminaria Led 40w</v>
      </c>
      <c r="D124" s="63">
        <f>+'Desmonte Infr. financiada'!D124</f>
        <v>40</v>
      </c>
      <c r="E124" s="63" t="str">
        <f>+VLOOKUP(B124,'resumen UCAP'!$A$5:$O$329,3,0)</f>
        <v>Un</v>
      </c>
      <c r="F124" s="64">
        <f>+VLOOKUP(B124,'resumen UCAP'!$A$5:$O$329,15,0)</f>
        <v>321869</v>
      </c>
      <c r="G124" s="61">
        <v>54</v>
      </c>
      <c r="H124" s="125">
        <f>+'Inversión 1 financiada'!H124+VÚ!H124</f>
        <v>0</v>
      </c>
      <c r="I124" s="125">
        <f>+'Inversión 1 financiada'!I124+VÚ!I124+H124</f>
        <v>0</v>
      </c>
      <c r="J124" s="125">
        <f>+'Inversión 1 financiada'!J124+VÚ!J124+I124</f>
        <v>0</v>
      </c>
      <c r="K124" s="125">
        <f>+'Inversión 1 financiada'!K124+VÚ!K124+J124</f>
        <v>0</v>
      </c>
      <c r="L124" s="125">
        <f>+'Inversión 1 financiada'!L124+VÚ!L124+K124</f>
        <v>0</v>
      </c>
      <c r="M124" s="125">
        <f>+'Inversión 1 financiada'!M124+VÚ!M124+L124</f>
        <v>0</v>
      </c>
      <c r="N124" s="125">
        <f>+'Inversión 1 financiada'!N124+VÚ!N124+M124</f>
        <v>0</v>
      </c>
      <c r="O124" s="125">
        <f>+'Inversión 1 financiada'!O124+VÚ!O124+N124</f>
        <v>0</v>
      </c>
      <c r="P124" s="125">
        <f>+'Inversión 1 financiada'!P124+VÚ!P124+O124</f>
        <v>0</v>
      </c>
      <c r="Q124" s="125">
        <f>+'Inversión 1 financiada'!Q124+VÚ!Q124+P124</f>
        <v>0</v>
      </c>
      <c r="R124" s="125">
        <f>+'Inversión 1 financiada'!R124+VÚ!R124+Q124</f>
        <v>0</v>
      </c>
      <c r="S124" s="125">
        <f>+'Inversión 1 financiada'!S124+VÚ!S124+R124</f>
        <v>0</v>
      </c>
      <c r="T124" s="125">
        <f>+'Inversión 1 financiada'!T124+VÚ!T124+S124</f>
        <v>0</v>
      </c>
      <c r="U124" s="125">
        <f>+'Inversión 1 financiada'!U124+VÚ!U124+T124</f>
        <v>0</v>
      </c>
      <c r="V124" s="125">
        <f>+'Inversión 1 financiada'!V124+VÚ!V124+U124</f>
        <v>0</v>
      </c>
      <c r="W124" s="125">
        <f>+'Inversión 1 financiada'!W124+VÚ!W124+V124</f>
        <v>0</v>
      </c>
      <c r="X124" s="125">
        <f>+'Inversión 1 financiada'!X124+VÚ!X124+W124</f>
        <v>0</v>
      </c>
      <c r="Y124" s="125">
        <f>+'Inversión 1 financiada'!Y124+VÚ!Y124+X124</f>
        <v>0</v>
      </c>
      <c r="Z124" s="125">
        <f>+'Inversión 1 financiada'!Z124+VÚ!Z124+Y124</f>
        <v>0</v>
      </c>
      <c r="AA124" s="125">
        <f>+'Inversión 1 financiada'!AA124+VÚ!AA124+Z124</f>
        <v>0</v>
      </c>
      <c r="AB124" s="125">
        <f>+'Inversión 1 financiada'!AB124+VÚ!AB124+AA124</f>
        <v>0</v>
      </c>
      <c r="AC124" s="125">
        <f>+'Inversión 1 financiada'!AC124+VÚ!AC124+AB124</f>
        <v>0</v>
      </c>
      <c r="AD124" s="125">
        <f>+'Inversión 1 financiada'!AD124+VÚ!AD124+AC124</f>
        <v>0</v>
      </c>
      <c r="AE124" s="125">
        <f>+'Inversión 1 financiada'!AE124+VÚ!AE124+AD124</f>
        <v>0</v>
      </c>
      <c r="AF124" s="125">
        <f>+'Inversión 1 financiada'!AF124+VÚ!AF124+AE124</f>
        <v>0</v>
      </c>
      <c r="AG124" s="125">
        <f>+'Inversión 1 financiada'!AG124+VÚ!AG124+AF124</f>
        <v>0</v>
      </c>
      <c r="AH124" s="125">
        <f>+'Inversión 1 financiada'!AH124+VÚ!AH124+AG124</f>
        <v>0</v>
      </c>
      <c r="AI124" s="125">
        <f>+'Inversión 1 financiada'!AI124+VÚ!AI124+AH124</f>
        <v>0</v>
      </c>
      <c r="AJ124" s="125">
        <f>+'Inversión 1 financiada'!AJ124+VÚ!AJ124+AI124</f>
        <v>0</v>
      </c>
      <c r="AK124" s="125">
        <f>+'Inversión 1 financiada'!AK124+VÚ!AK124+AJ124</f>
        <v>0</v>
      </c>
      <c r="AL124" s="125">
        <f>+'Inversión 1 financiada'!AL124+VÚ!AL124+AK124</f>
        <v>0</v>
      </c>
      <c r="AM124" s="125">
        <f>+'Inversión 1 financiada'!AM124+VÚ!AM124+AL124</f>
        <v>0</v>
      </c>
      <c r="AN124" s="125">
        <f>+'Inversión 1 financiada'!AN124+VÚ!AN124+AM124</f>
        <v>0</v>
      </c>
      <c r="AO124" s="125">
        <f>+'Inversión 1 financiada'!AO124+VÚ!AO124+AN124</f>
        <v>0</v>
      </c>
      <c r="AP124" s="125">
        <f>+'Inversión 1 financiada'!AP124+VÚ!AP124+AO124</f>
        <v>0</v>
      </c>
      <c r="AQ124" s="125">
        <f>+'Inversión 1 financiada'!AQ124+VÚ!AQ124+AP124</f>
        <v>0</v>
      </c>
      <c r="AR124" s="125">
        <f>+'Inversión 1 financiada'!AR124+VÚ!AR124+AQ124</f>
        <v>0</v>
      </c>
      <c r="AS124" s="125">
        <f>+'Inversión 1 financiada'!AS124+VÚ!AS124+AR124</f>
        <v>0</v>
      </c>
      <c r="AT124" s="125">
        <f>+'Inversión 1 financiada'!AT124+VÚ!AT124+AS124</f>
        <v>0</v>
      </c>
      <c r="AU124" s="125">
        <f>+'Inversión 1 financiada'!AU124+VÚ!AU124+AT124</f>
        <v>0</v>
      </c>
      <c r="AV124" s="125">
        <f>+'Inversión 1 financiada'!AV124+VÚ!AV124+AU124</f>
        <v>0</v>
      </c>
      <c r="AW124" s="125">
        <f>+'Inversión 1 financiada'!AW124+VÚ!AW124+AV124</f>
        <v>0</v>
      </c>
      <c r="AX124" s="125">
        <f>+'Inversión 1 financiada'!AX124+VÚ!AX124+AW124</f>
        <v>0</v>
      </c>
      <c r="AY124" s="125">
        <f>+'Inversión 1 financiada'!AY124+VÚ!AY124+AX124</f>
        <v>0</v>
      </c>
      <c r="AZ124" s="125">
        <f>+'Inversión 1 financiada'!AZ124+VÚ!AZ124+AY124</f>
        <v>0</v>
      </c>
      <c r="BA124" s="125">
        <f>+'Inversión 1 financiada'!BA124+VÚ!BA124+AZ124</f>
        <v>0</v>
      </c>
      <c r="BB124" s="125">
        <f>+'Inversión 1 financiada'!BB124+VÚ!BB124+BA124</f>
        <v>0</v>
      </c>
      <c r="BC124" s="125">
        <f>+'Inversión 1 financiada'!BC124+VÚ!BC124+BB124</f>
        <v>0</v>
      </c>
      <c r="BD124" s="125">
        <f>+'Inversión 1 financiada'!BD124+VÚ!BD124+BC124</f>
        <v>0</v>
      </c>
      <c r="BE124" s="125">
        <f>+'Inversión 1 financiada'!BE124+VÚ!BE124+BD124</f>
        <v>0</v>
      </c>
      <c r="BF124" s="125">
        <f>+'Inversión 1 financiada'!BF124+VÚ!BF124+BE124</f>
        <v>0</v>
      </c>
      <c r="BG124" s="125">
        <f>+'Inversión 1 financiada'!BG124+VÚ!BG124+BF124</f>
        <v>0</v>
      </c>
      <c r="BH124" s="125">
        <f>+'Inversión 1 financiada'!BH124+VÚ!BH124+BG124</f>
        <v>0</v>
      </c>
      <c r="BI124" s="125">
        <f>+'Inversión 1 financiada'!BI124+VÚ!BI124+BH124</f>
        <v>0</v>
      </c>
      <c r="BJ124" s="125">
        <f>+'Inversión 1 financiada'!BJ124+VÚ!BJ124+BI124</f>
        <v>0</v>
      </c>
      <c r="BK124" s="125">
        <f>+'Inversión 1 financiada'!BK124+VÚ!BK124+BJ124</f>
        <v>0</v>
      </c>
      <c r="BL124" s="125">
        <f>+'Inversión 1 financiada'!BL124+VÚ!BL124+BK124</f>
        <v>0</v>
      </c>
      <c r="BM124" s="125">
        <f>+'Inversión 1 financiada'!BM124+VÚ!BM124+BL124</f>
        <v>0</v>
      </c>
      <c r="BN124" s="125">
        <f>+'Inversión 1 financiada'!BN124+VÚ!BN124+BM124</f>
        <v>0</v>
      </c>
      <c r="BO124" s="125">
        <f>+'Inversión 1 financiada'!BO124+VÚ!BO124+BN124</f>
        <v>0</v>
      </c>
      <c r="BP124" s="125">
        <f>+'Inversión 1 financiada'!BP124+VÚ!BP124+BO124</f>
        <v>0</v>
      </c>
      <c r="BQ124" s="125">
        <f>+'Inversión 1 financiada'!BQ124+VÚ!BQ124+BP124</f>
        <v>0</v>
      </c>
      <c r="BR124" s="125">
        <f>+'Inversión 1 financiada'!BR124+VÚ!BR124+BQ124</f>
        <v>0</v>
      </c>
    </row>
    <row r="125" spans="2:70" x14ac:dyDescent="0.25">
      <c r="B125" s="59" t="s">
        <v>551</v>
      </c>
      <c r="C125" s="62" t="str">
        <f>+VLOOKUP(B125,'resumen UCAP'!$A$5:$O$329,2,0)</f>
        <v>Proyector led 50w</v>
      </c>
      <c r="D125" s="63">
        <f>+'Desmonte Infr. financiada'!D125</f>
        <v>50</v>
      </c>
      <c r="E125" s="63" t="str">
        <f>+VLOOKUP(B125,'resumen UCAP'!$A$5:$O$329,3,0)</f>
        <v>Un</v>
      </c>
      <c r="F125" s="64">
        <f>+VLOOKUP(B125,'resumen UCAP'!$A$5:$O$329,15,0)</f>
        <v>259754</v>
      </c>
      <c r="G125" s="61">
        <v>21</v>
      </c>
      <c r="H125" s="125">
        <f>+'Inversión 1 financiada'!H125+VÚ!H125</f>
        <v>0</v>
      </c>
      <c r="I125" s="125">
        <f>+'Inversión 1 financiada'!I125+VÚ!I125+H125</f>
        <v>0</v>
      </c>
      <c r="J125" s="125">
        <f>+'Inversión 1 financiada'!J125+VÚ!J125+I125</f>
        <v>0</v>
      </c>
      <c r="K125" s="125">
        <f>+'Inversión 1 financiada'!K125+VÚ!K125+J125</f>
        <v>0</v>
      </c>
      <c r="L125" s="125">
        <f>+'Inversión 1 financiada'!L125+VÚ!L125+K125</f>
        <v>0</v>
      </c>
      <c r="M125" s="125">
        <f>+'Inversión 1 financiada'!M125+VÚ!M125+L125</f>
        <v>0</v>
      </c>
      <c r="N125" s="125">
        <f>+'Inversión 1 financiada'!N125+VÚ!N125+M125</f>
        <v>0</v>
      </c>
      <c r="O125" s="125">
        <f>+'Inversión 1 financiada'!O125+VÚ!O125+N125</f>
        <v>0</v>
      </c>
      <c r="P125" s="125">
        <f>+'Inversión 1 financiada'!P125+VÚ!P125+O125</f>
        <v>0</v>
      </c>
      <c r="Q125" s="125">
        <f>+'Inversión 1 financiada'!Q125+VÚ!Q125+P125</f>
        <v>0</v>
      </c>
      <c r="R125" s="125">
        <f>+'Inversión 1 financiada'!R125+VÚ!R125+Q125</f>
        <v>0</v>
      </c>
      <c r="S125" s="125">
        <f>+'Inversión 1 financiada'!S125+VÚ!S125+R125</f>
        <v>0</v>
      </c>
      <c r="T125" s="125">
        <f>+'Inversión 1 financiada'!T125+VÚ!T125+S125</f>
        <v>0</v>
      </c>
      <c r="U125" s="125">
        <f>+'Inversión 1 financiada'!U125+VÚ!U125+T125</f>
        <v>0</v>
      </c>
      <c r="V125" s="125">
        <f>+'Inversión 1 financiada'!V125+VÚ!V125+U125</f>
        <v>0</v>
      </c>
      <c r="W125" s="125">
        <f>+'Inversión 1 financiada'!W125+VÚ!W125+V125</f>
        <v>0</v>
      </c>
      <c r="X125" s="125">
        <f>+'Inversión 1 financiada'!X125+VÚ!X125+W125</f>
        <v>0</v>
      </c>
      <c r="Y125" s="125">
        <f>+'Inversión 1 financiada'!Y125+VÚ!Y125+X125</f>
        <v>0</v>
      </c>
      <c r="Z125" s="125">
        <f>+'Inversión 1 financiada'!Z125+VÚ!Z125+Y125</f>
        <v>0</v>
      </c>
      <c r="AA125" s="125">
        <f>+'Inversión 1 financiada'!AA125+VÚ!AA125+Z125</f>
        <v>0</v>
      </c>
      <c r="AB125" s="125">
        <f>+'Inversión 1 financiada'!AB125+VÚ!AB125+AA125</f>
        <v>0</v>
      </c>
      <c r="AC125" s="125">
        <f>+'Inversión 1 financiada'!AC125+VÚ!AC125+AB125</f>
        <v>0</v>
      </c>
      <c r="AD125" s="125">
        <f>+'Inversión 1 financiada'!AD125+VÚ!AD125+AC125</f>
        <v>0</v>
      </c>
      <c r="AE125" s="125">
        <f>+'Inversión 1 financiada'!AE125+VÚ!AE125+AD125</f>
        <v>0</v>
      </c>
      <c r="AF125" s="125">
        <f>+'Inversión 1 financiada'!AF125+VÚ!AF125+AE125</f>
        <v>0</v>
      </c>
      <c r="AG125" s="125">
        <f>+'Inversión 1 financiada'!AG125+VÚ!AG125+AF125</f>
        <v>0</v>
      </c>
      <c r="AH125" s="125">
        <f>+'Inversión 1 financiada'!AH125+VÚ!AH125+AG125</f>
        <v>0</v>
      </c>
      <c r="AI125" s="125">
        <f>+'Inversión 1 financiada'!AI125+VÚ!AI125+AH125</f>
        <v>0</v>
      </c>
      <c r="AJ125" s="125">
        <f>+'Inversión 1 financiada'!AJ125+VÚ!AJ125+AI125</f>
        <v>0</v>
      </c>
      <c r="AK125" s="125">
        <f>+'Inversión 1 financiada'!AK125+VÚ!AK125+AJ125</f>
        <v>0</v>
      </c>
      <c r="AL125" s="125">
        <f>+'Inversión 1 financiada'!AL125+VÚ!AL125+AK125</f>
        <v>0</v>
      </c>
      <c r="AM125" s="125">
        <f>+'Inversión 1 financiada'!AM125+VÚ!AM125+AL125</f>
        <v>0</v>
      </c>
      <c r="AN125" s="125">
        <f>+'Inversión 1 financiada'!AN125+VÚ!AN125+AM125</f>
        <v>0</v>
      </c>
      <c r="AO125" s="125">
        <f>+'Inversión 1 financiada'!AO125+VÚ!AO125+AN125</f>
        <v>0</v>
      </c>
      <c r="AP125" s="125">
        <f>+'Inversión 1 financiada'!AP125+VÚ!AP125+AO125</f>
        <v>0</v>
      </c>
      <c r="AQ125" s="125">
        <f>+'Inversión 1 financiada'!AQ125+VÚ!AQ125+AP125</f>
        <v>0</v>
      </c>
      <c r="AR125" s="125">
        <f>+'Inversión 1 financiada'!AR125+VÚ!AR125+AQ125</f>
        <v>0</v>
      </c>
      <c r="AS125" s="125">
        <f>+'Inversión 1 financiada'!AS125+VÚ!AS125+AR125</f>
        <v>0</v>
      </c>
      <c r="AT125" s="125">
        <f>+'Inversión 1 financiada'!AT125+VÚ!AT125+AS125</f>
        <v>0</v>
      </c>
      <c r="AU125" s="125">
        <f>+'Inversión 1 financiada'!AU125+VÚ!AU125+AT125</f>
        <v>0</v>
      </c>
      <c r="AV125" s="125">
        <f>+'Inversión 1 financiada'!AV125+VÚ!AV125+AU125</f>
        <v>0</v>
      </c>
      <c r="AW125" s="125">
        <f>+'Inversión 1 financiada'!AW125+VÚ!AW125+AV125</f>
        <v>0</v>
      </c>
      <c r="AX125" s="125">
        <f>+'Inversión 1 financiada'!AX125+VÚ!AX125+AW125</f>
        <v>0</v>
      </c>
      <c r="AY125" s="125">
        <f>+'Inversión 1 financiada'!AY125+VÚ!AY125+AX125</f>
        <v>0</v>
      </c>
      <c r="AZ125" s="125">
        <f>+'Inversión 1 financiada'!AZ125+VÚ!AZ125+AY125</f>
        <v>0</v>
      </c>
      <c r="BA125" s="125">
        <f>+'Inversión 1 financiada'!BA125+VÚ!BA125+AZ125</f>
        <v>0</v>
      </c>
      <c r="BB125" s="125">
        <f>+'Inversión 1 financiada'!BB125+VÚ!BB125+BA125</f>
        <v>0</v>
      </c>
      <c r="BC125" s="125">
        <f>+'Inversión 1 financiada'!BC125+VÚ!BC125+BB125</f>
        <v>0</v>
      </c>
      <c r="BD125" s="125">
        <f>+'Inversión 1 financiada'!BD125+VÚ!BD125+BC125</f>
        <v>0</v>
      </c>
      <c r="BE125" s="125">
        <f>+'Inversión 1 financiada'!BE125+VÚ!BE125+BD125</f>
        <v>0</v>
      </c>
      <c r="BF125" s="125">
        <f>+'Inversión 1 financiada'!BF125+VÚ!BF125+BE125</f>
        <v>0</v>
      </c>
      <c r="BG125" s="125">
        <f>+'Inversión 1 financiada'!BG125+VÚ!BG125+BF125</f>
        <v>0</v>
      </c>
      <c r="BH125" s="125">
        <f>+'Inversión 1 financiada'!BH125+VÚ!BH125+BG125</f>
        <v>0</v>
      </c>
      <c r="BI125" s="125">
        <f>+'Inversión 1 financiada'!BI125+VÚ!BI125+BH125</f>
        <v>0</v>
      </c>
      <c r="BJ125" s="125">
        <f>+'Inversión 1 financiada'!BJ125+VÚ!BJ125+BI125</f>
        <v>0</v>
      </c>
      <c r="BK125" s="125">
        <f>+'Inversión 1 financiada'!BK125+VÚ!BK125+BJ125</f>
        <v>0</v>
      </c>
      <c r="BL125" s="125">
        <f>+'Inversión 1 financiada'!BL125+VÚ!BL125+BK125</f>
        <v>0</v>
      </c>
      <c r="BM125" s="125">
        <f>+'Inversión 1 financiada'!BM125+VÚ!BM125+BL125</f>
        <v>0</v>
      </c>
      <c r="BN125" s="125">
        <f>+'Inversión 1 financiada'!BN125+VÚ!BN125+BM125</f>
        <v>0</v>
      </c>
      <c r="BO125" s="125">
        <f>+'Inversión 1 financiada'!BO125+VÚ!BO125+BN125</f>
        <v>0</v>
      </c>
      <c r="BP125" s="125">
        <f>+'Inversión 1 financiada'!BP125+VÚ!BP125+BO125</f>
        <v>0</v>
      </c>
      <c r="BQ125" s="125">
        <f>+'Inversión 1 financiada'!BQ125+VÚ!BQ125+BP125</f>
        <v>0</v>
      </c>
      <c r="BR125" s="125">
        <f>+'Inversión 1 financiada'!BR125+VÚ!BR125+BQ125</f>
        <v>0</v>
      </c>
    </row>
    <row r="126" spans="2:70" x14ac:dyDescent="0.25">
      <c r="B126" s="59" t="s">
        <v>552</v>
      </c>
      <c r="C126" s="62" t="str">
        <f>+VLOOKUP(B126,'resumen UCAP'!$A$5:$O$329,2,0)</f>
        <v>Luminaria Led 60w</v>
      </c>
      <c r="D126" s="63">
        <f>+'Desmonte Infr. financiada'!D126</f>
        <v>60</v>
      </c>
      <c r="E126" s="63" t="str">
        <f>+VLOOKUP(B126,'resumen UCAP'!$A$5:$O$329,3,0)</f>
        <v>Un</v>
      </c>
      <c r="F126" s="64">
        <f>+VLOOKUP(B126,'resumen UCAP'!$A$5:$O$329,15,0)</f>
        <v>387336</v>
      </c>
      <c r="G126" s="61">
        <v>28</v>
      </c>
      <c r="H126" s="125">
        <f>+'Inversión 1 financiada'!H126+VÚ!H126</f>
        <v>0</v>
      </c>
      <c r="I126" s="125">
        <f>+'Inversión 1 financiada'!I126+VÚ!I126+H126</f>
        <v>0</v>
      </c>
      <c r="J126" s="125">
        <f>+'Inversión 1 financiada'!J126+VÚ!J126+I126</f>
        <v>0</v>
      </c>
      <c r="K126" s="125">
        <f>+'Inversión 1 financiada'!K126+VÚ!K126+J126</f>
        <v>0</v>
      </c>
      <c r="L126" s="125">
        <f>+'Inversión 1 financiada'!L126+VÚ!L126+K126</f>
        <v>0</v>
      </c>
      <c r="M126" s="125">
        <f>+'Inversión 1 financiada'!M126+VÚ!M126+L126</f>
        <v>0</v>
      </c>
      <c r="N126" s="125">
        <f>+'Inversión 1 financiada'!N126+VÚ!N126+M126</f>
        <v>0</v>
      </c>
      <c r="O126" s="125">
        <f>+'Inversión 1 financiada'!O126+VÚ!O126+N126</f>
        <v>0</v>
      </c>
      <c r="P126" s="125">
        <f>+'Inversión 1 financiada'!P126+VÚ!P126+O126</f>
        <v>0</v>
      </c>
      <c r="Q126" s="125">
        <f>+'Inversión 1 financiada'!Q126+VÚ!Q126+P126</f>
        <v>0</v>
      </c>
      <c r="R126" s="125">
        <f>+'Inversión 1 financiada'!R126+VÚ!R126+Q126</f>
        <v>0</v>
      </c>
      <c r="S126" s="125">
        <f>+'Inversión 1 financiada'!S126+VÚ!S126+R126</f>
        <v>0</v>
      </c>
      <c r="T126" s="125">
        <f>+'Inversión 1 financiada'!T126+VÚ!T126+S126</f>
        <v>0</v>
      </c>
      <c r="U126" s="125">
        <f>+'Inversión 1 financiada'!U126+VÚ!U126+T126</f>
        <v>0</v>
      </c>
      <c r="V126" s="125">
        <f>+'Inversión 1 financiada'!V126+VÚ!V126+U126</f>
        <v>0</v>
      </c>
      <c r="W126" s="125">
        <f>+'Inversión 1 financiada'!W126+VÚ!W126+V126</f>
        <v>0</v>
      </c>
      <c r="X126" s="125">
        <f>+'Inversión 1 financiada'!X126+VÚ!X126+W126</f>
        <v>0</v>
      </c>
      <c r="Y126" s="125">
        <f>+'Inversión 1 financiada'!Y126+VÚ!Y126+X126</f>
        <v>0</v>
      </c>
      <c r="Z126" s="125">
        <f>+'Inversión 1 financiada'!Z126+VÚ!Z126+Y126</f>
        <v>0</v>
      </c>
      <c r="AA126" s="125">
        <f>+'Inversión 1 financiada'!AA126+VÚ!AA126+Z126</f>
        <v>0</v>
      </c>
      <c r="AB126" s="125">
        <f>+'Inversión 1 financiada'!AB126+VÚ!AB126+AA126</f>
        <v>0</v>
      </c>
      <c r="AC126" s="125">
        <f>+'Inversión 1 financiada'!AC126+VÚ!AC126+AB126</f>
        <v>0</v>
      </c>
      <c r="AD126" s="125">
        <f>+'Inversión 1 financiada'!AD126+VÚ!AD126+AC126</f>
        <v>0</v>
      </c>
      <c r="AE126" s="125">
        <f>+'Inversión 1 financiada'!AE126+VÚ!AE126+AD126</f>
        <v>0</v>
      </c>
      <c r="AF126" s="125">
        <f>+'Inversión 1 financiada'!AF126+VÚ!AF126+AE126</f>
        <v>0</v>
      </c>
      <c r="AG126" s="125">
        <f>+'Inversión 1 financiada'!AG126+VÚ!AG126+AF126</f>
        <v>0</v>
      </c>
      <c r="AH126" s="125">
        <f>+'Inversión 1 financiada'!AH126+VÚ!AH126+AG126</f>
        <v>0</v>
      </c>
      <c r="AI126" s="125">
        <f>+'Inversión 1 financiada'!AI126+VÚ!AI126+AH126</f>
        <v>0</v>
      </c>
      <c r="AJ126" s="125">
        <f>+'Inversión 1 financiada'!AJ126+VÚ!AJ126+AI126</f>
        <v>0</v>
      </c>
      <c r="AK126" s="125">
        <f>+'Inversión 1 financiada'!AK126+VÚ!AK126+AJ126</f>
        <v>0</v>
      </c>
      <c r="AL126" s="125">
        <f>+'Inversión 1 financiada'!AL126+VÚ!AL126+AK126</f>
        <v>0</v>
      </c>
      <c r="AM126" s="125">
        <f>+'Inversión 1 financiada'!AM126+VÚ!AM126+AL126</f>
        <v>0</v>
      </c>
      <c r="AN126" s="125">
        <f>+'Inversión 1 financiada'!AN126+VÚ!AN126+AM126</f>
        <v>0</v>
      </c>
      <c r="AO126" s="125">
        <f>+'Inversión 1 financiada'!AO126+VÚ!AO126+AN126</f>
        <v>0</v>
      </c>
      <c r="AP126" s="125">
        <f>+'Inversión 1 financiada'!AP126+VÚ!AP126+AO126</f>
        <v>0</v>
      </c>
      <c r="AQ126" s="125">
        <f>+'Inversión 1 financiada'!AQ126+VÚ!AQ126+AP126</f>
        <v>0</v>
      </c>
      <c r="AR126" s="125">
        <f>+'Inversión 1 financiada'!AR126+VÚ!AR126+AQ126</f>
        <v>0</v>
      </c>
      <c r="AS126" s="125">
        <f>+'Inversión 1 financiada'!AS126+VÚ!AS126+AR126</f>
        <v>0</v>
      </c>
      <c r="AT126" s="125">
        <f>+'Inversión 1 financiada'!AT126+VÚ!AT126+AS126</f>
        <v>0</v>
      </c>
      <c r="AU126" s="125">
        <f>+'Inversión 1 financiada'!AU126+VÚ!AU126+AT126</f>
        <v>0</v>
      </c>
      <c r="AV126" s="125">
        <f>+'Inversión 1 financiada'!AV126+VÚ!AV126+AU126</f>
        <v>0</v>
      </c>
      <c r="AW126" s="125">
        <f>+'Inversión 1 financiada'!AW126+VÚ!AW126+AV126</f>
        <v>0</v>
      </c>
      <c r="AX126" s="125">
        <f>+'Inversión 1 financiada'!AX126+VÚ!AX126+AW126</f>
        <v>0</v>
      </c>
      <c r="AY126" s="125">
        <f>+'Inversión 1 financiada'!AY126+VÚ!AY126+AX126</f>
        <v>0</v>
      </c>
      <c r="AZ126" s="125">
        <f>+'Inversión 1 financiada'!AZ126+VÚ!AZ126+AY126</f>
        <v>0</v>
      </c>
      <c r="BA126" s="125">
        <f>+'Inversión 1 financiada'!BA126+VÚ!BA126+AZ126</f>
        <v>0</v>
      </c>
      <c r="BB126" s="125">
        <f>+'Inversión 1 financiada'!BB126+VÚ!BB126+BA126</f>
        <v>0</v>
      </c>
      <c r="BC126" s="125">
        <f>+'Inversión 1 financiada'!BC126+VÚ!BC126+BB126</f>
        <v>0</v>
      </c>
      <c r="BD126" s="125">
        <f>+'Inversión 1 financiada'!BD126+VÚ!BD126+BC126</f>
        <v>0</v>
      </c>
      <c r="BE126" s="125">
        <f>+'Inversión 1 financiada'!BE126+VÚ!BE126+BD126</f>
        <v>0</v>
      </c>
      <c r="BF126" s="125">
        <f>+'Inversión 1 financiada'!BF126+VÚ!BF126+BE126</f>
        <v>0</v>
      </c>
      <c r="BG126" s="125">
        <f>+'Inversión 1 financiada'!BG126+VÚ!BG126+BF126</f>
        <v>0</v>
      </c>
      <c r="BH126" s="125">
        <f>+'Inversión 1 financiada'!BH126+VÚ!BH126+BG126</f>
        <v>0</v>
      </c>
      <c r="BI126" s="125">
        <f>+'Inversión 1 financiada'!BI126+VÚ!BI126+BH126</f>
        <v>0</v>
      </c>
      <c r="BJ126" s="125">
        <f>+'Inversión 1 financiada'!BJ126+VÚ!BJ126+BI126</f>
        <v>0</v>
      </c>
      <c r="BK126" s="125">
        <f>+'Inversión 1 financiada'!BK126+VÚ!BK126+BJ126</f>
        <v>0</v>
      </c>
      <c r="BL126" s="125">
        <f>+'Inversión 1 financiada'!BL126+VÚ!BL126+BK126</f>
        <v>0</v>
      </c>
      <c r="BM126" s="125">
        <f>+'Inversión 1 financiada'!BM126+VÚ!BM126+BL126</f>
        <v>0</v>
      </c>
      <c r="BN126" s="125">
        <f>+'Inversión 1 financiada'!BN126+VÚ!BN126+BM126</f>
        <v>0</v>
      </c>
      <c r="BO126" s="125">
        <f>+'Inversión 1 financiada'!BO126+VÚ!BO126+BN126</f>
        <v>0</v>
      </c>
      <c r="BP126" s="125">
        <f>+'Inversión 1 financiada'!BP126+VÚ!BP126+BO126</f>
        <v>0</v>
      </c>
      <c r="BQ126" s="125">
        <f>+'Inversión 1 financiada'!BQ126+VÚ!BQ126+BP126</f>
        <v>0</v>
      </c>
      <c r="BR126" s="125">
        <f>+'Inversión 1 financiada'!BR126+VÚ!BR126+BQ126</f>
        <v>0</v>
      </c>
    </row>
    <row r="127" spans="2:70" x14ac:dyDescent="0.25">
      <c r="B127" s="59" t="s">
        <v>553</v>
      </c>
      <c r="C127" s="62" t="str">
        <f>+VLOOKUP(B127,'resumen UCAP'!$A$5:$O$329,2,0)</f>
        <v>PROYECTOR MH 250W SEGUNDA TRANSF</v>
      </c>
      <c r="D127" s="63">
        <f>+'Desmonte Infr. financiada'!D127</f>
        <v>279</v>
      </c>
      <c r="E127" s="63" t="str">
        <f>+VLOOKUP(B127,'resumen UCAP'!$A$5:$O$329,3,0)</f>
        <v>Un</v>
      </c>
      <c r="F127" s="64">
        <f>+VLOOKUP(B127,'resumen UCAP'!$A$5:$O$329,15,0)</f>
        <v>413027</v>
      </c>
      <c r="G127" s="124">
        <v>1</v>
      </c>
      <c r="H127" s="125">
        <f>+'Inversión 1 financiada'!H127+VÚ!H127</f>
        <v>0</v>
      </c>
      <c r="I127" s="125">
        <f>+'Inversión 1 financiada'!I127+VÚ!I127+H127</f>
        <v>0</v>
      </c>
      <c r="J127" s="125">
        <f>+'Inversión 1 financiada'!J127+VÚ!J127+I127</f>
        <v>0</v>
      </c>
      <c r="K127" s="125">
        <f>+'Inversión 1 financiada'!K127+VÚ!K127+J127</f>
        <v>0</v>
      </c>
      <c r="L127" s="125">
        <f>+'Inversión 1 financiada'!L127+VÚ!L127+K127</f>
        <v>0</v>
      </c>
      <c r="M127" s="125">
        <f>+'Inversión 1 financiada'!M127+VÚ!M127+L127</f>
        <v>0</v>
      </c>
      <c r="N127" s="125">
        <f>+'Inversión 1 financiada'!N127+VÚ!N127+M127</f>
        <v>0</v>
      </c>
      <c r="O127" s="125">
        <f>+'Inversión 1 financiada'!O127+VÚ!O127+N127</f>
        <v>0</v>
      </c>
      <c r="P127" s="125">
        <f>+'Inversión 1 financiada'!P127+VÚ!P127+O127</f>
        <v>0</v>
      </c>
      <c r="Q127" s="125">
        <f>+'Inversión 1 financiada'!Q127+VÚ!Q127+P127</f>
        <v>0</v>
      </c>
      <c r="R127" s="125">
        <f>+'Inversión 1 financiada'!R127+VÚ!R127+Q127</f>
        <v>0</v>
      </c>
      <c r="S127" s="125">
        <f>+'Inversión 1 financiada'!S127+VÚ!S127+R127</f>
        <v>0</v>
      </c>
      <c r="T127" s="125">
        <f>+'Inversión 1 financiada'!T127+VÚ!T127+S127</f>
        <v>0</v>
      </c>
      <c r="U127" s="125">
        <f>+'Inversión 1 financiada'!U127+VÚ!U127+T127</f>
        <v>0</v>
      </c>
      <c r="V127" s="125">
        <f>+'Inversión 1 financiada'!V127+VÚ!V127+U127</f>
        <v>0</v>
      </c>
      <c r="W127" s="125">
        <f>+'Inversión 1 financiada'!W127+VÚ!W127+V127</f>
        <v>0</v>
      </c>
      <c r="X127" s="125">
        <f>+'Inversión 1 financiada'!X127+VÚ!X127+W127</f>
        <v>0</v>
      </c>
      <c r="Y127" s="125">
        <f>+'Inversión 1 financiada'!Y127+VÚ!Y127+X127</f>
        <v>0</v>
      </c>
      <c r="Z127" s="125">
        <f>+'Inversión 1 financiada'!Z127+VÚ!Z127+Y127</f>
        <v>0</v>
      </c>
      <c r="AA127" s="125">
        <f>+'Inversión 1 financiada'!AA127+VÚ!AA127+Z127</f>
        <v>0</v>
      </c>
      <c r="AB127" s="125">
        <f>+'Inversión 1 financiada'!AB127+VÚ!AB127+AA127</f>
        <v>0</v>
      </c>
      <c r="AC127" s="125">
        <f>+'Inversión 1 financiada'!AC127+VÚ!AC127+AB127</f>
        <v>0</v>
      </c>
      <c r="AD127" s="125">
        <f>+'Inversión 1 financiada'!AD127+VÚ!AD127+AC127</f>
        <v>0</v>
      </c>
      <c r="AE127" s="125">
        <f>+'Inversión 1 financiada'!AE127+VÚ!AE127+AD127</f>
        <v>0</v>
      </c>
      <c r="AF127" s="125">
        <f>+'Inversión 1 financiada'!AF127+VÚ!AF127+AE127</f>
        <v>0</v>
      </c>
      <c r="AG127" s="125">
        <f>+'Inversión 1 financiada'!AG127+VÚ!AG127+AF127</f>
        <v>0</v>
      </c>
      <c r="AH127" s="125">
        <f>+'Inversión 1 financiada'!AH127+VÚ!AH127+AG127</f>
        <v>0</v>
      </c>
      <c r="AI127" s="125">
        <f>+'Inversión 1 financiada'!AI127+VÚ!AI127+AH127</f>
        <v>0</v>
      </c>
      <c r="AJ127" s="125">
        <f>+'Inversión 1 financiada'!AJ127+VÚ!AJ127+AI127</f>
        <v>0</v>
      </c>
      <c r="AK127" s="125">
        <f>+'Inversión 1 financiada'!AK127+VÚ!AK127+AJ127</f>
        <v>0</v>
      </c>
      <c r="AL127" s="125">
        <f>+'Inversión 1 financiada'!AL127+VÚ!AL127+AK127</f>
        <v>0</v>
      </c>
      <c r="AM127" s="125">
        <f>+'Inversión 1 financiada'!AM127+VÚ!AM127+AL127</f>
        <v>0</v>
      </c>
      <c r="AN127" s="125">
        <f>+'Inversión 1 financiada'!AN127+VÚ!AN127+AM127</f>
        <v>0</v>
      </c>
      <c r="AO127" s="125">
        <f>+'Inversión 1 financiada'!AO127+VÚ!AO127+AN127</f>
        <v>0</v>
      </c>
      <c r="AP127" s="125">
        <f>+'Inversión 1 financiada'!AP127+VÚ!AP127+AO127</f>
        <v>0</v>
      </c>
      <c r="AQ127" s="125">
        <f>+'Inversión 1 financiada'!AQ127+VÚ!AQ127+AP127</f>
        <v>0</v>
      </c>
      <c r="AR127" s="125">
        <f>+'Inversión 1 financiada'!AR127+VÚ!AR127+AQ127</f>
        <v>0</v>
      </c>
      <c r="AS127" s="125">
        <f>+'Inversión 1 financiada'!AS127+VÚ!AS127+AR127</f>
        <v>0</v>
      </c>
      <c r="AT127" s="125">
        <f>+'Inversión 1 financiada'!AT127+VÚ!AT127+AS127</f>
        <v>0</v>
      </c>
      <c r="AU127" s="125">
        <f>+'Inversión 1 financiada'!AU127+VÚ!AU127+AT127</f>
        <v>0</v>
      </c>
      <c r="AV127" s="125">
        <f>+'Inversión 1 financiada'!AV127+VÚ!AV127+AU127</f>
        <v>0</v>
      </c>
      <c r="AW127" s="125">
        <f>+'Inversión 1 financiada'!AW127+VÚ!AW127+AV127</f>
        <v>0</v>
      </c>
      <c r="AX127" s="125">
        <f>+'Inversión 1 financiada'!AX127+VÚ!AX127+AW127</f>
        <v>0</v>
      </c>
      <c r="AY127" s="125">
        <f>+'Inversión 1 financiada'!AY127+VÚ!AY127+AX127</f>
        <v>0</v>
      </c>
      <c r="AZ127" s="125">
        <f>+'Inversión 1 financiada'!AZ127+VÚ!AZ127+AY127</f>
        <v>0</v>
      </c>
      <c r="BA127" s="125">
        <f>+'Inversión 1 financiada'!BA127+VÚ!BA127+AZ127</f>
        <v>0</v>
      </c>
      <c r="BB127" s="125">
        <f>+'Inversión 1 financiada'!BB127+VÚ!BB127+BA127</f>
        <v>0</v>
      </c>
      <c r="BC127" s="125">
        <f>+'Inversión 1 financiada'!BC127+VÚ!BC127+BB127</f>
        <v>0</v>
      </c>
      <c r="BD127" s="125">
        <f>+'Inversión 1 financiada'!BD127+VÚ!BD127+BC127</f>
        <v>0</v>
      </c>
      <c r="BE127" s="125">
        <f>+'Inversión 1 financiada'!BE127+VÚ!BE127+BD127</f>
        <v>0</v>
      </c>
      <c r="BF127" s="125">
        <f>+'Inversión 1 financiada'!BF127+VÚ!BF127+BE127</f>
        <v>0</v>
      </c>
      <c r="BG127" s="125">
        <f>+'Inversión 1 financiada'!BG127+VÚ!BG127+BF127</f>
        <v>0</v>
      </c>
      <c r="BH127" s="125">
        <f>+'Inversión 1 financiada'!BH127+VÚ!BH127+BG127</f>
        <v>0</v>
      </c>
      <c r="BI127" s="125">
        <f>+'Inversión 1 financiada'!BI127+VÚ!BI127+BH127</f>
        <v>0</v>
      </c>
      <c r="BJ127" s="125">
        <f>+'Inversión 1 financiada'!BJ127+VÚ!BJ127+BI127</f>
        <v>0</v>
      </c>
      <c r="BK127" s="125">
        <f>+'Inversión 1 financiada'!BK127+VÚ!BK127+BJ127</f>
        <v>0</v>
      </c>
      <c r="BL127" s="125">
        <f>+'Inversión 1 financiada'!BL127+VÚ!BL127+BK127</f>
        <v>0</v>
      </c>
      <c r="BM127" s="125">
        <f>+'Inversión 1 financiada'!BM127+VÚ!BM127+BL127</f>
        <v>0</v>
      </c>
      <c r="BN127" s="125">
        <f>+'Inversión 1 financiada'!BN127+VÚ!BN127+BM127</f>
        <v>0</v>
      </c>
      <c r="BO127" s="125">
        <f>+'Inversión 1 financiada'!BO127+VÚ!BO127+BN127</f>
        <v>0</v>
      </c>
      <c r="BP127" s="125">
        <f>+'Inversión 1 financiada'!BP127+VÚ!BP127+BO127</f>
        <v>0</v>
      </c>
      <c r="BQ127" s="125">
        <f>+'Inversión 1 financiada'!BQ127+VÚ!BQ127+BP127</f>
        <v>0</v>
      </c>
      <c r="BR127" s="125">
        <f>+'Inversión 1 financiada'!BR127+VÚ!BR127+BQ127</f>
        <v>0</v>
      </c>
    </row>
    <row r="128" spans="2:70" x14ac:dyDescent="0.25">
      <c r="B128" s="59" t="s">
        <v>554</v>
      </c>
      <c r="C128" s="62" t="str">
        <f>+VLOOKUP(B128,'resumen UCAP'!$A$5:$O$329,2,0)</f>
        <v>PROYECTOR LED 200W NUEVO</v>
      </c>
      <c r="D128" s="63">
        <f>+'Desmonte Infr. financiada'!D128</f>
        <v>200</v>
      </c>
      <c r="E128" s="63" t="str">
        <f>+VLOOKUP(B128,'resumen UCAP'!$A$5:$O$329,3,0)</f>
        <v>Un</v>
      </c>
      <c r="F128" s="64">
        <f>+VLOOKUP(B128,'resumen UCAP'!$A$5:$O$329,15,0)</f>
        <v>2390712</v>
      </c>
      <c r="G128" s="61">
        <v>20</v>
      </c>
      <c r="H128" s="125">
        <f>+'Inversión 1 financiada'!H128+VÚ!H128</f>
        <v>0</v>
      </c>
      <c r="I128" s="125">
        <f>+'Inversión 1 financiada'!I128+VÚ!I128+H128</f>
        <v>0</v>
      </c>
      <c r="J128" s="125">
        <f>+'Inversión 1 financiada'!J128+VÚ!J128+I128</f>
        <v>0</v>
      </c>
      <c r="K128" s="125">
        <f>+'Inversión 1 financiada'!K128+VÚ!K128+J128</f>
        <v>0</v>
      </c>
      <c r="L128" s="125">
        <f>+'Inversión 1 financiada'!L128+VÚ!L128+K128</f>
        <v>0</v>
      </c>
      <c r="M128" s="125">
        <f>+'Inversión 1 financiada'!M128+VÚ!M128+L128</f>
        <v>0</v>
      </c>
      <c r="N128" s="125">
        <f>+'Inversión 1 financiada'!N128+VÚ!N128+M128</f>
        <v>0</v>
      </c>
      <c r="O128" s="125">
        <f>+'Inversión 1 financiada'!O128+VÚ!O128+N128</f>
        <v>0</v>
      </c>
      <c r="P128" s="125">
        <f>+'Inversión 1 financiada'!P128+VÚ!P128+O128</f>
        <v>0</v>
      </c>
      <c r="Q128" s="125">
        <f>+'Inversión 1 financiada'!Q128+VÚ!Q128+P128</f>
        <v>0</v>
      </c>
      <c r="R128" s="125">
        <f>+'Inversión 1 financiada'!R128+VÚ!R128+Q128</f>
        <v>0</v>
      </c>
      <c r="S128" s="125">
        <f>+'Inversión 1 financiada'!S128+VÚ!S128+R128</f>
        <v>0</v>
      </c>
      <c r="T128" s="125">
        <f>+'Inversión 1 financiada'!T128+VÚ!T128+S128</f>
        <v>0</v>
      </c>
      <c r="U128" s="125">
        <f>+'Inversión 1 financiada'!U128+VÚ!U128+T128</f>
        <v>0</v>
      </c>
      <c r="V128" s="125">
        <f>+'Inversión 1 financiada'!V128+VÚ!V128+U128</f>
        <v>0</v>
      </c>
      <c r="W128" s="125">
        <f>+'Inversión 1 financiada'!W128+VÚ!W128+V128</f>
        <v>0</v>
      </c>
      <c r="X128" s="125">
        <f>+'Inversión 1 financiada'!X128+VÚ!X128+W128</f>
        <v>0</v>
      </c>
      <c r="Y128" s="125">
        <f>+'Inversión 1 financiada'!Y128+VÚ!Y128+X128</f>
        <v>0</v>
      </c>
      <c r="Z128" s="125">
        <f>+'Inversión 1 financiada'!Z128+VÚ!Z128+Y128</f>
        <v>0</v>
      </c>
      <c r="AA128" s="125">
        <f>+'Inversión 1 financiada'!AA128+VÚ!AA128+Z128</f>
        <v>0</v>
      </c>
      <c r="AB128" s="125">
        <f>+'Inversión 1 financiada'!AB128+VÚ!AB128+AA128</f>
        <v>0</v>
      </c>
      <c r="AC128" s="125">
        <f>+'Inversión 1 financiada'!AC128+VÚ!AC128+AB128</f>
        <v>0</v>
      </c>
      <c r="AD128" s="125">
        <f>+'Inversión 1 financiada'!AD128+VÚ!AD128+AC128</f>
        <v>0</v>
      </c>
      <c r="AE128" s="125">
        <f>+'Inversión 1 financiada'!AE128+VÚ!AE128+AD128</f>
        <v>0</v>
      </c>
      <c r="AF128" s="125">
        <f>+'Inversión 1 financiada'!AF128+VÚ!AF128+AE128</f>
        <v>0</v>
      </c>
      <c r="AG128" s="125">
        <f>+'Inversión 1 financiada'!AG128+VÚ!AG128+AF128</f>
        <v>0</v>
      </c>
      <c r="AH128" s="125">
        <f>+'Inversión 1 financiada'!AH128+VÚ!AH128+AG128</f>
        <v>0</v>
      </c>
      <c r="AI128" s="125">
        <f>+'Inversión 1 financiada'!AI128+VÚ!AI128+AH128</f>
        <v>0</v>
      </c>
      <c r="AJ128" s="125">
        <f>+'Inversión 1 financiada'!AJ128+VÚ!AJ128+AI128</f>
        <v>0</v>
      </c>
      <c r="AK128" s="125">
        <f>+'Inversión 1 financiada'!AK128+VÚ!AK128+AJ128</f>
        <v>0</v>
      </c>
      <c r="AL128" s="125">
        <f>+'Inversión 1 financiada'!AL128+VÚ!AL128+AK128</f>
        <v>0</v>
      </c>
      <c r="AM128" s="125">
        <f>+'Inversión 1 financiada'!AM128+VÚ!AM128+AL128</f>
        <v>0</v>
      </c>
      <c r="AN128" s="125">
        <f>+'Inversión 1 financiada'!AN128+VÚ!AN128+AM128</f>
        <v>0</v>
      </c>
      <c r="AO128" s="125">
        <f>+'Inversión 1 financiada'!AO128+VÚ!AO128+AN128</f>
        <v>0</v>
      </c>
      <c r="AP128" s="125">
        <f>+'Inversión 1 financiada'!AP128+VÚ!AP128+AO128</f>
        <v>0</v>
      </c>
      <c r="AQ128" s="125">
        <f>+'Inversión 1 financiada'!AQ128+VÚ!AQ128+AP128</f>
        <v>0</v>
      </c>
      <c r="AR128" s="125">
        <f>+'Inversión 1 financiada'!AR128+VÚ!AR128+AQ128</f>
        <v>0</v>
      </c>
      <c r="AS128" s="125">
        <f>+'Inversión 1 financiada'!AS128+VÚ!AS128+AR128</f>
        <v>0</v>
      </c>
      <c r="AT128" s="125">
        <f>+'Inversión 1 financiada'!AT128+VÚ!AT128+AS128</f>
        <v>0</v>
      </c>
      <c r="AU128" s="125">
        <f>+'Inversión 1 financiada'!AU128+VÚ!AU128+AT128</f>
        <v>0</v>
      </c>
      <c r="AV128" s="125">
        <f>+'Inversión 1 financiada'!AV128+VÚ!AV128+AU128</f>
        <v>0</v>
      </c>
      <c r="AW128" s="125">
        <f>+'Inversión 1 financiada'!AW128+VÚ!AW128+AV128</f>
        <v>0</v>
      </c>
      <c r="AX128" s="125">
        <f>+'Inversión 1 financiada'!AX128+VÚ!AX128+AW128</f>
        <v>0</v>
      </c>
      <c r="AY128" s="125">
        <f>+'Inversión 1 financiada'!AY128+VÚ!AY128+AX128</f>
        <v>0</v>
      </c>
      <c r="AZ128" s="125">
        <f>+'Inversión 1 financiada'!AZ128+VÚ!AZ128+AY128</f>
        <v>0</v>
      </c>
      <c r="BA128" s="125">
        <f>+'Inversión 1 financiada'!BA128+VÚ!BA128+AZ128</f>
        <v>0</v>
      </c>
      <c r="BB128" s="125">
        <f>+'Inversión 1 financiada'!BB128+VÚ!BB128+BA128</f>
        <v>0</v>
      </c>
      <c r="BC128" s="125">
        <f>+'Inversión 1 financiada'!BC128+VÚ!BC128+BB128</f>
        <v>0</v>
      </c>
      <c r="BD128" s="125">
        <f>+'Inversión 1 financiada'!BD128+VÚ!BD128+BC128</f>
        <v>0</v>
      </c>
      <c r="BE128" s="125">
        <f>+'Inversión 1 financiada'!BE128+VÚ!BE128+BD128</f>
        <v>0</v>
      </c>
      <c r="BF128" s="125">
        <f>+'Inversión 1 financiada'!BF128+VÚ!BF128+BE128</f>
        <v>0</v>
      </c>
      <c r="BG128" s="125">
        <f>+'Inversión 1 financiada'!BG128+VÚ!BG128+BF128</f>
        <v>0</v>
      </c>
      <c r="BH128" s="125">
        <f>+'Inversión 1 financiada'!BH128+VÚ!BH128+BG128</f>
        <v>0</v>
      </c>
      <c r="BI128" s="125">
        <f>+'Inversión 1 financiada'!BI128+VÚ!BI128+BH128</f>
        <v>0</v>
      </c>
      <c r="BJ128" s="125">
        <f>+'Inversión 1 financiada'!BJ128+VÚ!BJ128+BI128</f>
        <v>0</v>
      </c>
      <c r="BK128" s="125">
        <f>+'Inversión 1 financiada'!BK128+VÚ!BK128+BJ128</f>
        <v>0</v>
      </c>
      <c r="BL128" s="125">
        <f>+'Inversión 1 financiada'!BL128+VÚ!BL128+BK128</f>
        <v>0</v>
      </c>
      <c r="BM128" s="125">
        <f>+'Inversión 1 financiada'!BM128+VÚ!BM128+BL128</f>
        <v>0</v>
      </c>
      <c r="BN128" s="125">
        <f>+'Inversión 1 financiada'!BN128+VÚ!BN128+BM128</f>
        <v>0</v>
      </c>
      <c r="BO128" s="125">
        <f>+'Inversión 1 financiada'!BO128+VÚ!BO128+BN128</f>
        <v>0</v>
      </c>
      <c r="BP128" s="125">
        <f>+'Inversión 1 financiada'!BP128+VÚ!BP128+BO128</f>
        <v>0</v>
      </c>
      <c r="BQ128" s="125">
        <f>+'Inversión 1 financiada'!BQ128+VÚ!BQ128+BP128</f>
        <v>0</v>
      </c>
      <c r="BR128" s="125">
        <f>+'Inversión 1 financiada'!BR128+VÚ!BR128+BQ128</f>
        <v>0</v>
      </c>
    </row>
    <row r="129" spans="2:70" x14ac:dyDescent="0.25">
      <c r="B129" s="59" t="s">
        <v>555</v>
      </c>
      <c r="C129" s="62" t="str">
        <f>+VLOOKUP(B129,'resumen UCAP'!$A$5:$O$329,2,0)</f>
        <v>LUMINARIA NA 100W TRANSF DESDE 250W</v>
      </c>
      <c r="D129" s="63">
        <f>+'Desmonte Infr. financiada'!D129</f>
        <v>115</v>
      </c>
      <c r="E129" s="63" t="str">
        <f>+VLOOKUP(B129,'resumen UCAP'!$A$5:$O$329,3,0)</f>
        <v>Un</v>
      </c>
      <c r="F129" s="64">
        <f>+VLOOKUP(B129,'resumen UCAP'!$A$5:$O$329,15,0)</f>
        <v>211467</v>
      </c>
      <c r="G129" s="123">
        <v>3</v>
      </c>
      <c r="H129" s="125">
        <f>+'Inversión 1 financiada'!H129+VÚ!H129</f>
        <v>0</v>
      </c>
      <c r="I129" s="125">
        <f>+'Inversión 1 financiada'!I129+VÚ!I129+H129</f>
        <v>0</v>
      </c>
      <c r="J129" s="125">
        <f>+'Inversión 1 financiada'!J129+VÚ!J129+I129</f>
        <v>0</v>
      </c>
      <c r="K129" s="125">
        <f>+'Inversión 1 financiada'!K129+VÚ!K129+J129</f>
        <v>0</v>
      </c>
      <c r="L129" s="125">
        <f>+'Inversión 1 financiada'!L129+VÚ!L129+K129</f>
        <v>0</v>
      </c>
      <c r="M129" s="125">
        <f>+'Inversión 1 financiada'!M129+VÚ!M129+L129</f>
        <v>0</v>
      </c>
      <c r="N129" s="125">
        <f>+'Inversión 1 financiada'!N129+VÚ!N129+M129</f>
        <v>0</v>
      </c>
      <c r="O129" s="125">
        <f>+'Inversión 1 financiada'!O129+VÚ!O129+N129</f>
        <v>0</v>
      </c>
      <c r="P129" s="125">
        <f>+'Inversión 1 financiada'!P129+VÚ!P129+O129</f>
        <v>0</v>
      </c>
      <c r="Q129" s="125">
        <f>+'Inversión 1 financiada'!Q129+VÚ!Q129+P129</f>
        <v>0</v>
      </c>
      <c r="R129" s="125">
        <f>+'Inversión 1 financiada'!R129+VÚ!R129+Q129</f>
        <v>0</v>
      </c>
      <c r="S129" s="125">
        <f>+'Inversión 1 financiada'!S129+VÚ!S129+R129</f>
        <v>0</v>
      </c>
      <c r="T129" s="125">
        <f>+'Inversión 1 financiada'!T129+VÚ!T129+S129</f>
        <v>0</v>
      </c>
      <c r="U129" s="125">
        <f>+'Inversión 1 financiada'!U129+VÚ!U129+T129</f>
        <v>0</v>
      </c>
      <c r="V129" s="125">
        <f>+'Inversión 1 financiada'!V129+VÚ!V129+U129</f>
        <v>0</v>
      </c>
      <c r="W129" s="125">
        <f>+'Inversión 1 financiada'!W129+VÚ!W129+V129</f>
        <v>0</v>
      </c>
      <c r="X129" s="125">
        <f>+'Inversión 1 financiada'!X129+VÚ!X129+W129</f>
        <v>0</v>
      </c>
      <c r="Y129" s="125">
        <f>+'Inversión 1 financiada'!Y129+VÚ!Y129+X129</f>
        <v>0</v>
      </c>
      <c r="Z129" s="125">
        <f>+'Inversión 1 financiada'!Z129+VÚ!Z129+Y129</f>
        <v>0</v>
      </c>
      <c r="AA129" s="125">
        <f>+'Inversión 1 financiada'!AA129+VÚ!AA129+Z129</f>
        <v>0</v>
      </c>
      <c r="AB129" s="125">
        <f>+'Inversión 1 financiada'!AB129+VÚ!AB129+AA129</f>
        <v>0</v>
      </c>
      <c r="AC129" s="125">
        <f>+'Inversión 1 financiada'!AC129+VÚ!AC129+AB129</f>
        <v>0</v>
      </c>
      <c r="AD129" s="125">
        <f>+'Inversión 1 financiada'!AD129+VÚ!AD129+AC129</f>
        <v>0</v>
      </c>
      <c r="AE129" s="125">
        <f>+'Inversión 1 financiada'!AE129+VÚ!AE129+AD129</f>
        <v>0</v>
      </c>
      <c r="AF129" s="125">
        <f>+'Inversión 1 financiada'!AF129+VÚ!AF129+AE129</f>
        <v>0</v>
      </c>
      <c r="AG129" s="125">
        <f>+'Inversión 1 financiada'!AG129+VÚ!AG129+AF129</f>
        <v>0</v>
      </c>
      <c r="AH129" s="125">
        <f>+'Inversión 1 financiada'!AH129+VÚ!AH129+AG129</f>
        <v>0</v>
      </c>
      <c r="AI129" s="125">
        <f>+'Inversión 1 financiada'!AI129+VÚ!AI129+AH129</f>
        <v>0</v>
      </c>
      <c r="AJ129" s="125">
        <f>+'Inversión 1 financiada'!AJ129+VÚ!AJ129+AI129</f>
        <v>0</v>
      </c>
      <c r="AK129" s="125">
        <f>+'Inversión 1 financiada'!AK129+VÚ!AK129+AJ129</f>
        <v>0</v>
      </c>
      <c r="AL129" s="125">
        <f>+'Inversión 1 financiada'!AL129+VÚ!AL129+AK129</f>
        <v>0</v>
      </c>
      <c r="AM129" s="125">
        <f>+'Inversión 1 financiada'!AM129+VÚ!AM129+AL129</f>
        <v>0</v>
      </c>
      <c r="AN129" s="125">
        <f>+'Inversión 1 financiada'!AN129+VÚ!AN129+AM129</f>
        <v>0</v>
      </c>
      <c r="AO129" s="125">
        <f>+'Inversión 1 financiada'!AO129+VÚ!AO129+AN129</f>
        <v>0</v>
      </c>
      <c r="AP129" s="125">
        <f>+'Inversión 1 financiada'!AP129+VÚ!AP129+AO129</f>
        <v>0</v>
      </c>
      <c r="AQ129" s="125">
        <f>+'Inversión 1 financiada'!AQ129+VÚ!AQ129+AP129</f>
        <v>0</v>
      </c>
      <c r="AR129" s="125">
        <f>+'Inversión 1 financiada'!AR129+VÚ!AR129+AQ129</f>
        <v>0</v>
      </c>
      <c r="AS129" s="125">
        <f>+'Inversión 1 financiada'!AS129+VÚ!AS129+AR129</f>
        <v>0</v>
      </c>
      <c r="AT129" s="125">
        <f>+'Inversión 1 financiada'!AT129+VÚ!AT129+AS129</f>
        <v>0</v>
      </c>
      <c r="AU129" s="125">
        <f>+'Inversión 1 financiada'!AU129+VÚ!AU129+AT129</f>
        <v>0</v>
      </c>
      <c r="AV129" s="125">
        <f>+'Inversión 1 financiada'!AV129+VÚ!AV129+AU129</f>
        <v>0</v>
      </c>
      <c r="AW129" s="125">
        <f>+'Inversión 1 financiada'!AW129+VÚ!AW129+AV129</f>
        <v>0</v>
      </c>
      <c r="AX129" s="125">
        <f>+'Inversión 1 financiada'!AX129+VÚ!AX129+AW129</f>
        <v>0</v>
      </c>
      <c r="AY129" s="125">
        <f>+'Inversión 1 financiada'!AY129+VÚ!AY129+AX129</f>
        <v>0</v>
      </c>
      <c r="AZ129" s="125">
        <f>+'Inversión 1 financiada'!AZ129+VÚ!AZ129+AY129</f>
        <v>0</v>
      </c>
      <c r="BA129" s="125">
        <f>+'Inversión 1 financiada'!BA129+VÚ!BA129+AZ129</f>
        <v>0</v>
      </c>
      <c r="BB129" s="125">
        <f>+'Inversión 1 financiada'!BB129+VÚ!BB129+BA129</f>
        <v>0</v>
      </c>
      <c r="BC129" s="125">
        <f>+'Inversión 1 financiada'!BC129+VÚ!BC129+BB129</f>
        <v>0</v>
      </c>
      <c r="BD129" s="125">
        <f>+'Inversión 1 financiada'!BD129+VÚ!BD129+BC129</f>
        <v>0</v>
      </c>
      <c r="BE129" s="125">
        <f>+'Inversión 1 financiada'!BE129+VÚ!BE129+BD129</f>
        <v>0</v>
      </c>
      <c r="BF129" s="125">
        <f>+'Inversión 1 financiada'!BF129+VÚ!BF129+BE129</f>
        <v>0</v>
      </c>
      <c r="BG129" s="125">
        <f>+'Inversión 1 financiada'!BG129+VÚ!BG129+BF129</f>
        <v>0</v>
      </c>
      <c r="BH129" s="125">
        <f>+'Inversión 1 financiada'!BH129+VÚ!BH129+BG129</f>
        <v>0</v>
      </c>
      <c r="BI129" s="125">
        <f>+'Inversión 1 financiada'!BI129+VÚ!BI129+BH129</f>
        <v>0</v>
      </c>
      <c r="BJ129" s="125">
        <f>+'Inversión 1 financiada'!BJ129+VÚ!BJ129+BI129</f>
        <v>0</v>
      </c>
      <c r="BK129" s="125">
        <f>+'Inversión 1 financiada'!BK129+VÚ!BK129+BJ129</f>
        <v>0</v>
      </c>
      <c r="BL129" s="125">
        <f>+'Inversión 1 financiada'!BL129+VÚ!BL129+BK129</f>
        <v>0</v>
      </c>
      <c r="BM129" s="125">
        <f>+'Inversión 1 financiada'!BM129+VÚ!BM129+BL129</f>
        <v>0</v>
      </c>
      <c r="BN129" s="125">
        <f>+'Inversión 1 financiada'!BN129+VÚ!BN129+BM129</f>
        <v>0</v>
      </c>
      <c r="BO129" s="125">
        <f>+'Inversión 1 financiada'!BO129+VÚ!BO129+BN129</f>
        <v>0</v>
      </c>
      <c r="BP129" s="125">
        <f>+'Inversión 1 financiada'!BP129+VÚ!BP129+BO129</f>
        <v>0</v>
      </c>
      <c r="BQ129" s="125">
        <f>+'Inversión 1 financiada'!BQ129+VÚ!BQ129+BP129</f>
        <v>0</v>
      </c>
      <c r="BR129" s="125">
        <f>+'Inversión 1 financiada'!BR129+VÚ!BR129+BQ129</f>
        <v>0</v>
      </c>
    </row>
    <row r="130" spans="2:70" x14ac:dyDescent="0.25">
      <c r="B130" s="59" t="s">
        <v>556</v>
      </c>
      <c r="C130" s="62" t="str">
        <f>+VLOOKUP(B130,'resumen UCAP'!$A$5:$O$329,2,0)</f>
        <v>LUMINARIA MILENIUM LED 60W NUEVA</v>
      </c>
      <c r="D130" s="63">
        <f>+'Desmonte Infr. financiada'!D130</f>
        <v>60</v>
      </c>
      <c r="E130" s="63" t="str">
        <f>+VLOOKUP(B130,'resumen UCAP'!$A$5:$O$329,3,0)</f>
        <v>Un</v>
      </c>
      <c r="F130" s="64">
        <f>+VLOOKUP(B130,'resumen UCAP'!$A$5:$O$329,15,0)</f>
        <v>387336</v>
      </c>
      <c r="G130" s="61">
        <v>2</v>
      </c>
      <c r="H130" s="125">
        <f>+'Inversión 1 financiada'!H130+VÚ!H130</f>
        <v>0</v>
      </c>
      <c r="I130" s="125">
        <f>+'Inversión 1 financiada'!I130+VÚ!I130+H130</f>
        <v>0</v>
      </c>
      <c r="J130" s="125">
        <f>+'Inversión 1 financiada'!J130+VÚ!J130+I130</f>
        <v>0</v>
      </c>
      <c r="K130" s="125">
        <f>+'Inversión 1 financiada'!K130+VÚ!K130+J130</f>
        <v>0</v>
      </c>
      <c r="L130" s="125">
        <f>+'Inversión 1 financiada'!L130+VÚ!L130+K130</f>
        <v>0</v>
      </c>
      <c r="M130" s="125">
        <f>+'Inversión 1 financiada'!M130+VÚ!M130+L130</f>
        <v>0</v>
      </c>
      <c r="N130" s="125">
        <f>+'Inversión 1 financiada'!N130+VÚ!N130+M130</f>
        <v>0</v>
      </c>
      <c r="O130" s="125">
        <f>+'Inversión 1 financiada'!O130+VÚ!O130+N130</f>
        <v>0</v>
      </c>
      <c r="P130" s="125">
        <f>+'Inversión 1 financiada'!P130+VÚ!P130+O130</f>
        <v>0</v>
      </c>
      <c r="Q130" s="125">
        <f>+'Inversión 1 financiada'!Q130+VÚ!Q130+P130</f>
        <v>0</v>
      </c>
      <c r="R130" s="125">
        <f>+'Inversión 1 financiada'!R130+VÚ!R130+Q130</f>
        <v>0</v>
      </c>
      <c r="S130" s="125">
        <f>+'Inversión 1 financiada'!S130+VÚ!S130+R130</f>
        <v>0</v>
      </c>
      <c r="T130" s="125">
        <f>+'Inversión 1 financiada'!T130+VÚ!T130+S130</f>
        <v>0</v>
      </c>
      <c r="U130" s="125">
        <f>+'Inversión 1 financiada'!U130+VÚ!U130+T130</f>
        <v>0</v>
      </c>
      <c r="V130" s="125">
        <f>+'Inversión 1 financiada'!V130+VÚ!V130+U130</f>
        <v>0</v>
      </c>
      <c r="W130" s="125">
        <f>+'Inversión 1 financiada'!W130+VÚ!W130+V130</f>
        <v>0</v>
      </c>
      <c r="X130" s="125">
        <f>+'Inversión 1 financiada'!X130+VÚ!X130+W130</f>
        <v>0</v>
      </c>
      <c r="Y130" s="125">
        <f>+'Inversión 1 financiada'!Y130+VÚ!Y130+X130</f>
        <v>0</v>
      </c>
      <c r="Z130" s="125">
        <f>+'Inversión 1 financiada'!Z130+VÚ!Z130+Y130</f>
        <v>0</v>
      </c>
      <c r="AA130" s="125">
        <f>+'Inversión 1 financiada'!AA130+VÚ!AA130+Z130</f>
        <v>0</v>
      </c>
      <c r="AB130" s="125">
        <f>+'Inversión 1 financiada'!AB130+VÚ!AB130+AA130</f>
        <v>0</v>
      </c>
      <c r="AC130" s="125">
        <f>+'Inversión 1 financiada'!AC130+VÚ!AC130+AB130</f>
        <v>0</v>
      </c>
      <c r="AD130" s="125">
        <f>+'Inversión 1 financiada'!AD130+VÚ!AD130+AC130</f>
        <v>0</v>
      </c>
      <c r="AE130" s="125">
        <f>+'Inversión 1 financiada'!AE130+VÚ!AE130+AD130</f>
        <v>0</v>
      </c>
      <c r="AF130" s="125">
        <f>+'Inversión 1 financiada'!AF130+VÚ!AF130+AE130</f>
        <v>0</v>
      </c>
      <c r="AG130" s="125">
        <f>+'Inversión 1 financiada'!AG130+VÚ!AG130+AF130</f>
        <v>0</v>
      </c>
      <c r="AH130" s="125">
        <f>+'Inversión 1 financiada'!AH130+VÚ!AH130+AG130</f>
        <v>0</v>
      </c>
      <c r="AI130" s="125">
        <f>+'Inversión 1 financiada'!AI130+VÚ!AI130+AH130</f>
        <v>0</v>
      </c>
      <c r="AJ130" s="125">
        <f>+'Inversión 1 financiada'!AJ130+VÚ!AJ130+AI130</f>
        <v>0</v>
      </c>
      <c r="AK130" s="125">
        <f>+'Inversión 1 financiada'!AK130+VÚ!AK130+AJ130</f>
        <v>0</v>
      </c>
      <c r="AL130" s="125">
        <f>+'Inversión 1 financiada'!AL130+VÚ!AL130+AK130</f>
        <v>0</v>
      </c>
      <c r="AM130" s="125">
        <f>+'Inversión 1 financiada'!AM130+VÚ!AM130+AL130</f>
        <v>0</v>
      </c>
      <c r="AN130" s="125">
        <f>+'Inversión 1 financiada'!AN130+VÚ!AN130+AM130</f>
        <v>0</v>
      </c>
      <c r="AO130" s="125">
        <f>+'Inversión 1 financiada'!AO130+VÚ!AO130+AN130</f>
        <v>0</v>
      </c>
      <c r="AP130" s="125">
        <f>+'Inversión 1 financiada'!AP130+VÚ!AP130+AO130</f>
        <v>0</v>
      </c>
      <c r="AQ130" s="125">
        <f>+'Inversión 1 financiada'!AQ130+VÚ!AQ130+AP130</f>
        <v>0</v>
      </c>
      <c r="AR130" s="125">
        <f>+'Inversión 1 financiada'!AR130+VÚ!AR130+AQ130</f>
        <v>0</v>
      </c>
      <c r="AS130" s="125">
        <f>+'Inversión 1 financiada'!AS130+VÚ!AS130+AR130</f>
        <v>0</v>
      </c>
      <c r="AT130" s="125">
        <f>+'Inversión 1 financiada'!AT130+VÚ!AT130+AS130</f>
        <v>0</v>
      </c>
      <c r="AU130" s="125">
        <f>+'Inversión 1 financiada'!AU130+VÚ!AU130+AT130</f>
        <v>0</v>
      </c>
      <c r="AV130" s="125">
        <f>+'Inversión 1 financiada'!AV130+VÚ!AV130+AU130</f>
        <v>0</v>
      </c>
      <c r="AW130" s="125">
        <f>+'Inversión 1 financiada'!AW130+VÚ!AW130+AV130</f>
        <v>0</v>
      </c>
      <c r="AX130" s="125">
        <f>+'Inversión 1 financiada'!AX130+VÚ!AX130+AW130</f>
        <v>0</v>
      </c>
      <c r="AY130" s="125">
        <f>+'Inversión 1 financiada'!AY130+VÚ!AY130+AX130</f>
        <v>0</v>
      </c>
      <c r="AZ130" s="125">
        <f>+'Inversión 1 financiada'!AZ130+VÚ!AZ130+AY130</f>
        <v>0</v>
      </c>
      <c r="BA130" s="125">
        <f>+'Inversión 1 financiada'!BA130+VÚ!BA130+AZ130</f>
        <v>0</v>
      </c>
      <c r="BB130" s="125">
        <f>+'Inversión 1 financiada'!BB130+VÚ!BB130+BA130</f>
        <v>0</v>
      </c>
      <c r="BC130" s="125">
        <f>+'Inversión 1 financiada'!BC130+VÚ!BC130+BB130</f>
        <v>0</v>
      </c>
      <c r="BD130" s="125">
        <f>+'Inversión 1 financiada'!BD130+VÚ!BD130+BC130</f>
        <v>0</v>
      </c>
      <c r="BE130" s="125">
        <f>+'Inversión 1 financiada'!BE130+VÚ!BE130+BD130</f>
        <v>0</v>
      </c>
      <c r="BF130" s="125">
        <f>+'Inversión 1 financiada'!BF130+VÚ!BF130+BE130</f>
        <v>0</v>
      </c>
      <c r="BG130" s="125">
        <f>+'Inversión 1 financiada'!BG130+VÚ!BG130+BF130</f>
        <v>0</v>
      </c>
      <c r="BH130" s="125">
        <f>+'Inversión 1 financiada'!BH130+VÚ!BH130+BG130</f>
        <v>0</v>
      </c>
      <c r="BI130" s="125">
        <f>+'Inversión 1 financiada'!BI130+VÚ!BI130+BH130</f>
        <v>0</v>
      </c>
      <c r="BJ130" s="125">
        <f>+'Inversión 1 financiada'!BJ130+VÚ!BJ130+BI130</f>
        <v>0</v>
      </c>
      <c r="BK130" s="125">
        <f>+'Inversión 1 financiada'!BK130+VÚ!BK130+BJ130</f>
        <v>0</v>
      </c>
      <c r="BL130" s="125">
        <f>+'Inversión 1 financiada'!BL130+VÚ!BL130+BK130</f>
        <v>0</v>
      </c>
      <c r="BM130" s="125">
        <f>+'Inversión 1 financiada'!BM130+VÚ!BM130+BL130</f>
        <v>0</v>
      </c>
      <c r="BN130" s="125">
        <f>+'Inversión 1 financiada'!BN130+VÚ!BN130+BM130</f>
        <v>0</v>
      </c>
      <c r="BO130" s="125">
        <f>+'Inversión 1 financiada'!BO130+VÚ!BO130+BN130</f>
        <v>0</v>
      </c>
      <c r="BP130" s="125">
        <f>+'Inversión 1 financiada'!BP130+VÚ!BP130+BO130</f>
        <v>0</v>
      </c>
      <c r="BQ130" s="125">
        <f>+'Inversión 1 financiada'!BQ130+VÚ!BQ130+BP130</f>
        <v>0</v>
      </c>
      <c r="BR130" s="125">
        <f>+'Inversión 1 financiada'!BR130+VÚ!BR130+BQ130</f>
        <v>0</v>
      </c>
    </row>
    <row r="131" spans="2:70" x14ac:dyDescent="0.25">
      <c r="B131" s="59"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1">
        <v>1</v>
      </c>
      <c r="H131" s="125">
        <f>+'Inversión 1 financiada'!H131+VÚ!H131</f>
        <v>0</v>
      </c>
      <c r="I131" s="125">
        <f>+'Inversión 1 financiada'!I131+VÚ!I131+H131</f>
        <v>0</v>
      </c>
      <c r="J131" s="125">
        <f>+'Inversión 1 financiada'!J131+VÚ!J131+I131</f>
        <v>0</v>
      </c>
      <c r="K131" s="125">
        <f>+'Inversión 1 financiada'!K131+VÚ!K131+J131</f>
        <v>0</v>
      </c>
      <c r="L131" s="125">
        <f>+'Inversión 1 financiada'!L131+VÚ!L131+K131</f>
        <v>0</v>
      </c>
      <c r="M131" s="125">
        <f>+'Inversión 1 financiada'!M131+VÚ!M131+L131</f>
        <v>0</v>
      </c>
      <c r="N131" s="125">
        <f>+'Inversión 1 financiada'!N131+VÚ!N131+M131</f>
        <v>0</v>
      </c>
      <c r="O131" s="125">
        <f>+'Inversión 1 financiada'!O131+VÚ!O131+N131</f>
        <v>0</v>
      </c>
      <c r="P131" s="125">
        <f>+'Inversión 1 financiada'!P131+VÚ!P131+O131</f>
        <v>0</v>
      </c>
      <c r="Q131" s="125">
        <f>+'Inversión 1 financiada'!Q131+VÚ!Q131+P131</f>
        <v>0</v>
      </c>
      <c r="R131" s="125">
        <f>+'Inversión 1 financiada'!R131+VÚ!R131+Q131</f>
        <v>0</v>
      </c>
      <c r="S131" s="125">
        <f>+'Inversión 1 financiada'!S131+VÚ!S131+R131</f>
        <v>0</v>
      </c>
      <c r="T131" s="125">
        <f>+'Inversión 1 financiada'!T131+VÚ!T131+S131</f>
        <v>0</v>
      </c>
      <c r="U131" s="125">
        <f>+'Inversión 1 financiada'!U131+VÚ!U131+T131</f>
        <v>0</v>
      </c>
      <c r="V131" s="125">
        <f>+'Inversión 1 financiada'!V131+VÚ!V131+U131</f>
        <v>0</v>
      </c>
      <c r="W131" s="125">
        <f>+'Inversión 1 financiada'!W131+VÚ!W131+V131</f>
        <v>0</v>
      </c>
      <c r="X131" s="125">
        <f>+'Inversión 1 financiada'!X131+VÚ!X131+W131</f>
        <v>0</v>
      </c>
      <c r="Y131" s="125">
        <f>+'Inversión 1 financiada'!Y131+VÚ!Y131+X131</f>
        <v>0</v>
      </c>
      <c r="Z131" s="125">
        <f>+'Inversión 1 financiada'!Z131+VÚ!Z131+Y131</f>
        <v>0</v>
      </c>
      <c r="AA131" s="125">
        <f>+'Inversión 1 financiada'!AA131+VÚ!AA131+Z131</f>
        <v>0</v>
      </c>
      <c r="AB131" s="125">
        <f>+'Inversión 1 financiada'!AB131+VÚ!AB131+AA131</f>
        <v>0</v>
      </c>
      <c r="AC131" s="125">
        <f>+'Inversión 1 financiada'!AC131+VÚ!AC131+AB131</f>
        <v>0</v>
      </c>
      <c r="AD131" s="125">
        <f>+'Inversión 1 financiada'!AD131+VÚ!AD131+AC131</f>
        <v>0</v>
      </c>
      <c r="AE131" s="125">
        <f>+'Inversión 1 financiada'!AE131+VÚ!AE131+AD131</f>
        <v>0</v>
      </c>
      <c r="AF131" s="125">
        <f>+'Inversión 1 financiada'!AF131+VÚ!AF131+AE131</f>
        <v>0</v>
      </c>
      <c r="AG131" s="125">
        <f>+'Inversión 1 financiada'!AG131+VÚ!AG131+AF131</f>
        <v>0</v>
      </c>
      <c r="AH131" s="125">
        <f>+'Inversión 1 financiada'!AH131+VÚ!AH131+AG131</f>
        <v>0</v>
      </c>
      <c r="AI131" s="125">
        <f>+'Inversión 1 financiada'!AI131+VÚ!AI131+AH131</f>
        <v>0</v>
      </c>
      <c r="AJ131" s="125">
        <f>+'Inversión 1 financiada'!AJ131+VÚ!AJ131+AI131</f>
        <v>0</v>
      </c>
      <c r="AK131" s="125">
        <f>+'Inversión 1 financiada'!AK131+VÚ!AK131+AJ131</f>
        <v>0</v>
      </c>
      <c r="AL131" s="125">
        <f>+'Inversión 1 financiada'!AL131+VÚ!AL131+AK131</f>
        <v>0</v>
      </c>
      <c r="AM131" s="125">
        <f>+'Inversión 1 financiada'!AM131+VÚ!AM131+AL131</f>
        <v>0</v>
      </c>
      <c r="AN131" s="125">
        <f>+'Inversión 1 financiada'!AN131+VÚ!AN131+AM131</f>
        <v>0</v>
      </c>
      <c r="AO131" s="125">
        <f>+'Inversión 1 financiada'!AO131+VÚ!AO131+AN131</f>
        <v>0</v>
      </c>
      <c r="AP131" s="125">
        <f>+'Inversión 1 financiada'!AP131+VÚ!AP131+AO131</f>
        <v>0</v>
      </c>
      <c r="AQ131" s="125">
        <f>+'Inversión 1 financiada'!AQ131+VÚ!AQ131+AP131</f>
        <v>0</v>
      </c>
      <c r="AR131" s="125">
        <f>+'Inversión 1 financiada'!AR131+VÚ!AR131+AQ131</f>
        <v>0</v>
      </c>
      <c r="AS131" s="125">
        <f>+'Inversión 1 financiada'!AS131+VÚ!AS131+AR131</f>
        <v>0</v>
      </c>
      <c r="AT131" s="125">
        <f>+'Inversión 1 financiada'!AT131+VÚ!AT131+AS131</f>
        <v>0</v>
      </c>
      <c r="AU131" s="125">
        <f>+'Inversión 1 financiada'!AU131+VÚ!AU131+AT131</f>
        <v>0</v>
      </c>
      <c r="AV131" s="125">
        <f>+'Inversión 1 financiada'!AV131+VÚ!AV131+AU131</f>
        <v>0</v>
      </c>
      <c r="AW131" s="125">
        <f>+'Inversión 1 financiada'!AW131+VÚ!AW131+AV131</f>
        <v>0</v>
      </c>
      <c r="AX131" s="125">
        <f>+'Inversión 1 financiada'!AX131+VÚ!AX131+AW131</f>
        <v>0</v>
      </c>
      <c r="AY131" s="125">
        <f>+'Inversión 1 financiada'!AY131+VÚ!AY131+AX131</f>
        <v>0</v>
      </c>
      <c r="AZ131" s="125">
        <f>+'Inversión 1 financiada'!AZ131+VÚ!AZ131+AY131</f>
        <v>0</v>
      </c>
      <c r="BA131" s="125">
        <f>+'Inversión 1 financiada'!BA131+VÚ!BA131+AZ131</f>
        <v>0</v>
      </c>
      <c r="BB131" s="125">
        <f>+'Inversión 1 financiada'!BB131+VÚ!BB131+BA131</f>
        <v>0</v>
      </c>
      <c r="BC131" s="125">
        <f>+'Inversión 1 financiada'!BC131+VÚ!BC131+BB131</f>
        <v>0</v>
      </c>
      <c r="BD131" s="125">
        <f>+'Inversión 1 financiada'!BD131+VÚ!BD131+BC131</f>
        <v>0</v>
      </c>
      <c r="BE131" s="125">
        <f>+'Inversión 1 financiada'!BE131+VÚ!BE131+BD131</f>
        <v>0</v>
      </c>
      <c r="BF131" s="125">
        <f>+'Inversión 1 financiada'!BF131+VÚ!BF131+BE131</f>
        <v>0</v>
      </c>
      <c r="BG131" s="125">
        <f>+'Inversión 1 financiada'!BG131+VÚ!BG131+BF131</f>
        <v>0</v>
      </c>
      <c r="BH131" s="125">
        <f>+'Inversión 1 financiada'!BH131+VÚ!BH131+BG131</f>
        <v>0</v>
      </c>
      <c r="BI131" s="125">
        <f>+'Inversión 1 financiada'!BI131+VÚ!BI131+BH131</f>
        <v>0</v>
      </c>
      <c r="BJ131" s="125">
        <f>+'Inversión 1 financiada'!BJ131+VÚ!BJ131+BI131</f>
        <v>0</v>
      </c>
      <c r="BK131" s="125">
        <f>+'Inversión 1 financiada'!BK131+VÚ!BK131+BJ131</f>
        <v>0</v>
      </c>
      <c r="BL131" s="125">
        <f>+'Inversión 1 financiada'!BL131+VÚ!BL131+BK131</f>
        <v>0</v>
      </c>
      <c r="BM131" s="125">
        <f>+'Inversión 1 financiada'!BM131+VÚ!BM131+BL131</f>
        <v>0</v>
      </c>
      <c r="BN131" s="125">
        <f>+'Inversión 1 financiada'!BN131+VÚ!BN131+BM131</f>
        <v>0</v>
      </c>
      <c r="BO131" s="125">
        <f>+'Inversión 1 financiada'!BO131+VÚ!BO131+BN131</f>
        <v>0</v>
      </c>
      <c r="BP131" s="125">
        <f>+'Inversión 1 financiada'!BP131+VÚ!BP131+BO131</f>
        <v>0</v>
      </c>
      <c r="BQ131" s="125">
        <f>+'Inversión 1 financiada'!BQ131+VÚ!BQ131+BP131</f>
        <v>0</v>
      </c>
      <c r="BR131" s="125">
        <f>+'Inversión 1 financiada'!BR131+VÚ!BR131+BQ131</f>
        <v>0</v>
      </c>
    </row>
    <row r="132" spans="2:70" x14ac:dyDescent="0.25">
      <c r="B132" s="59" t="s">
        <v>558</v>
      </c>
      <c r="C132" s="62" t="str">
        <f>+VLOOKUP(B132,'resumen UCAP'!$A$5:$O$329,2,0)</f>
        <v>LUMINARIA LED 80W NUEVA</v>
      </c>
      <c r="D132" s="63">
        <f>+'Desmonte Infr. financiada'!D132</f>
        <v>80</v>
      </c>
      <c r="E132" s="63" t="str">
        <f>+VLOOKUP(B132,'resumen UCAP'!$A$5:$O$329,3,0)</f>
        <v>Un</v>
      </c>
      <c r="F132" s="64">
        <f>+VLOOKUP(B132,'resumen UCAP'!$A$5:$O$329,15,0)</f>
        <v>518269</v>
      </c>
      <c r="G132" s="61">
        <v>19</v>
      </c>
      <c r="H132" s="125">
        <f>+'Inversión 1 financiada'!H132+VÚ!H132</f>
        <v>0</v>
      </c>
      <c r="I132" s="125">
        <f>+'Inversión 1 financiada'!I132+VÚ!I132+H132</f>
        <v>0</v>
      </c>
      <c r="J132" s="125">
        <f>+'Inversión 1 financiada'!J132+VÚ!J132+I132</f>
        <v>0</v>
      </c>
      <c r="K132" s="125">
        <f>+'Inversión 1 financiada'!K132+VÚ!K132+J132</f>
        <v>0</v>
      </c>
      <c r="L132" s="125">
        <f>+'Inversión 1 financiada'!L132+VÚ!L132+K132</f>
        <v>0</v>
      </c>
      <c r="M132" s="125">
        <f>+'Inversión 1 financiada'!M132+VÚ!M132+L132</f>
        <v>0</v>
      </c>
      <c r="N132" s="125">
        <f>+'Inversión 1 financiada'!N132+VÚ!N132+M132</f>
        <v>0</v>
      </c>
      <c r="O132" s="125">
        <f>+'Inversión 1 financiada'!O132+VÚ!O132+N132</f>
        <v>0</v>
      </c>
      <c r="P132" s="125">
        <f>+'Inversión 1 financiada'!P132+VÚ!P132+O132</f>
        <v>0</v>
      </c>
      <c r="Q132" s="125">
        <f>+'Inversión 1 financiada'!Q132+VÚ!Q132+P132</f>
        <v>0</v>
      </c>
      <c r="R132" s="125">
        <f>+'Inversión 1 financiada'!R132+VÚ!R132+Q132</f>
        <v>0</v>
      </c>
      <c r="S132" s="125">
        <f>+'Inversión 1 financiada'!S132+VÚ!S132+R132</f>
        <v>0</v>
      </c>
      <c r="T132" s="125">
        <f>+'Inversión 1 financiada'!T132+VÚ!T132+S132</f>
        <v>0</v>
      </c>
      <c r="U132" s="125">
        <f>+'Inversión 1 financiada'!U132+VÚ!U132+T132</f>
        <v>0</v>
      </c>
      <c r="V132" s="125">
        <f>+'Inversión 1 financiada'!V132+VÚ!V132+U132</f>
        <v>0</v>
      </c>
      <c r="W132" s="125">
        <f>+'Inversión 1 financiada'!W132+VÚ!W132+V132</f>
        <v>0</v>
      </c>
      <c r="X132" s="125">
        <f>+'Inversión 1 financiada'!X132+VÚ!X132+W132</f>
        <v>0</v>
      </c>
      <c r="Y132" s="125">
        <f>+'Inversión 1 financiada'!Y132+VÚ!Y132+X132</f>
        <v>0</v>
      </c>
      <c r="Z132" s="125">
        <f>+'Inversión 1 financiada'!Z132+VÚ!Z132+Y132</f>
        <v>0</v>
      </c>
      <c r="AA132" s="125">
        <f>+'Inversión 1 financiada'!AA132+VÚ!AA132+Z132</f>
        <v>0</v>
      </c>
      <c r="AB132" s="125">
        <f>+'Inversión 1 financiada'!AB132+VÚ!AB132+AA132</f>
        <v>0</v>
      </c>
      <c r="AC132" s="125">
        <f>+'Inversión 1 financiada'!AC132+VÚ!AC132+AB132</f>
        <v>0</v>
      </c>
      <c r="AD132" s="125">
        <f>+'Inversión 1 financiada'!AD132+VÚ!AD132+AC132</f>
        <v>0</v>
      </c>
      <c r="AE132" s="125">
        <f>+'Inversión 1 financiada'!AE132+VÚ!AE132+AD132</f>
        <v>0</v>
      </c>
      <c r="AF132" s="125">
        <f>+'Inversión 1 financiada'!AF132+VÚ!AF132+AE132</f>
        <v>0</v>
      </c>
      <c r="AG132" s="125">
        <f>+'Inversión 1 financiada'!AG132+VÚ!AG132+AF132</f>
        <v>0</v>
      </c>
      <c r="AH132" s="125">
        <f>+'Inversión 1 financiada'!AH132+VÚ!AH132+AG132</f>
        <v>0</v>
      </c>
      <c r="AI132" s="125">
        <f>+'Inversión 1 financiada'!AI132+VÚ!AI132+AH132</f>
        <v>0</v>
      </c>
      <c r="AJ132" s="125">
        <f>+'Inversión 1 financiada'!AJ132+VÚ!AJ132+AI132</f>
        <v>0</v>
      </c>
      <c r="AK132" s="125">
        <f>+'Inversión 1 financiada'!AK132+VÚ!AK132+AJ132</f>
        <v>0</v>
      </c>
      <c r="AL132" s="125">
        <f>+'Inversión 1 financiada'!AL132+VÚ!AL132+AK132</f>
        <v>0</v>
      </c>
      <c r="AM132" s="125">
        <f>+'Inversión 1 financiada'!AM132+VÚ!AM132+AL132</f>
        <v>0</v>
      </c>
      <c r="AN132" s="125">
        <f>+'Inversión 1 financiada'!AN132+VÚ!AN132+AM132</f>
        <v>0</v>
      </c>
      <c r="AO132" s="125">
        <f>+'Inversión 1 financiada'!AO132+VÚ!AO132+AN132</f>
        <v>0</v>
      </c>
      <c r="AP132" s="125">
        <f>+'Inversión 1 financiada'!AP132+VÚ!AP132+AO132</f>
        <v>0</v>
      </c>
      <c r="AQ132" s="125">
        <f>+'Inversión 1 financiada'!AQ132+VÚ!AQ132+AP132</f>
        <v>0</v>
      </c>
      <c r="AR132" s="125">
        <f>+'Inversión 1 financiada'!AR132+VÚ!AR132+AQ132</f>
        <v>0</v>
      </c>
      <c r="AS132" s="125">
        <f>+'Inversión 1 financiada'!AS132+VÚ!AS132+AR132</f>
        <v>0</v>
      </c>
      <c r="AT132" s="125">
        <f>+'Inversión 1 financiada'!AT132+VÚ!AT132+AS132</f>
        <v>0</v>
      </c>
      <c r="AU132" s="125">
        <f>+'Inversión 1 financiada'!AU132+VÚ!AU132+AT132</f>
        <v>0</v>
      </c>
      <c r="AV132" s="125">
        <f>+'Inversión 1 financiada'!AV132+VÚ!AV132+AU132</f>
        <v>0</v>
      </c>
      <c r="AW132" s="125">
        <f>+'Inversión 1 financiada'!AW132+VÚ!AW132+AV132</f>
        <v>0</v>
      </c>
      <c r="AX132" s="125">
        <f>+'Inversión 1 financiada'!AX132+VÚ!AX132+AW132</f>
        <v>0</v>
      </c>
      <c r="AY132" s="125">
        <f>+'Inversión 1 financiada'!AY132+VÚ!AY132+AX132</f>
        <v>0</v>
      </c>
      <c r="AZ132" s="125">
        <f>+'Inversión 1 financiada'!AZ132+VÚ!AZ132+AY132</f>
        <v>0</v>
      </c>
      <c r="BA132" s="125">
        <f>+'Inversión 1 financiada'!BA132+VÚ!BA132+AZ132</f>
        <v>0</v>
      </c>
      <c r="BB132" s="125">
        <f>+'Inversión 1 financiada'!BB132+VÚ!BB132+BA132</f>
        <v>0</v>
      </c>
      <c r="BC132" s="125">
        <f>+'Inversión 1 financiada'!BC132+VÚ!BC132+BB132</f>
        <v>0</v>
      </c>
      <c r="BD132" s="125">
        <f>+'Inversión 1 financiada'!BD132+VÚ!BD132+BC132</f>
        <v>0</v>
      </c>
      <c r="BE132" s="125">
        <f>+'Inversión 1 financiada'!BE132+VÚ!BE132+BD132</f>
        <v>0</v>
      </c>
      <c r="BF132" s="125">
        <f>+'Inversión 1 financiada'!BF132+VÚ!BF132+BE132</f>
        <v>0</v>
      </c>
      <c r="BG132" s="125">
        <f>+'Inversión 1 financiada'!BG132+VÚ!BG132+BF132</f>
        <v>0</v>
      </c>
      <c r="BH132" s="125">
        <f>+'Inversión 1 financiada'!BH132+VÚ!BH132+BG132</f>
        <v>0</v>
      </c>
      <c r="BI132" s="125">
        <f>+'Inversión 1 financiada'!BI132+VÚ!BI132+BH132</f>
        <v>0</v>
      </c>
      <c r="BJ132" s="125">
        <f>+'Inversión 1 financiada'!BJ132+VÚ!BJ132+BI132</f>
        <v>0</v>
      </c>
      <c r="BK132" s="125">
        <f>+'Inversión 1 financiada'!BK132+VÚ!BK132+BJ132</f>
        <v>0</v>
      </c>
      <c r="BL132" s="125">
        <f>+'Inversión 1 financiada'!BL132+VÚ!BL132+BK132</f>
        <v>0</v>
      </c>
      <c r="BM132" s="125">
        <f>+'Inversión 1 financiada'!BM132+VÚ!BM132+BL132</f>
        <v>0</v>
      </c>
      <c r="BN132" s="125">
        <f>+'Inversión 1 financiada'!BN132+VÚ!BN132+BM132</f>
        <v>0</v>
      </c>
      <c r="BO132" s="125">
        <f>+'Inversión 1 financiada'!BO132+VÚ!BO132+BN132</f>
        <v>0</v>
      </c>
      <c r="BP132" s="125">
        <f>+'Inversión 1 financiada'!BP132+VÚ!BP132+BO132</f>
        <v>0</v>
      </c>
      <c r="BQ132" s="125">
        <f>+'Inversión 1 financiada'!BQ132+VÚ!BQ132+BP132</f>
        <v>0</v>
      </c>
      <c r="BR132" s="125">
        <f>+'Inversión 1 financiada'!BR132+VÚ!BR132+BQ132</f>
        <v>0</v>
      </c>
    </row>
    <row r="133" spans="2:70" x14ac:dyDescent="0.25">
      <c r="B133" s="59" t="s">
        <v>559</v>
      </c>
      <c r="C133" s="62" t="str">
        <f>+VLOOKUP(B133,'resumen UCAP'!$A$5:$O$329,2,0)</f>
        <v>LUMINARIA MILENIUM 150W NUEVA</v>
      </c>
      <c r="D133" s="63">
        <f>+'Desmonte Infr. financiada'!D133</f>
        <v>150</v>
      </c>
      <c r="E133" s="63" t="str">
        <f>+VLOOKUP(B133,'resumen UCAP'!$A$5:$O$329,3,0)</f>
        <v>Un</v>
      </c>
      <c r="F133" s="64">
        <f>+VLOOKUP(B133,'resumen UCAP'!$A$5:$O$329,15,0)</f>
        <v>845605</v>
      </c>
      <c r="G133" s="123">
        <v>7</v>
      </c>
      <c r="H133" s="125">
        <f>+'Inversión 1 financiada'!H133+VÚ!H133</f>
        <v>0</v>
      </c>
      <c r="I133" s="125">
        <f>+'Inversión 1 financiada'!I133+VÚ!I133+H133</f>
        <v>0</v>
      </c>
      <c r="J133" s="125">
        <f>+'Inversión 1 financiada'!J133+VÚ!J133+I133</f>
        <v>0</v>
      </c>
      <c r="K133" s="125">
        <f>+'Inversión 1 financiada'!K133+VÚ!K133+J133</f>
        <v>0</v>
      </c>
      <c r="L133" s="125">
        <f>+'Inversión 1 financiada'!L133+VÚ!L133+K133</f>
        <v>0</v>
      </c>
      <c r="M133" s="125">
        <f>+'Inversión 1 financiada'!M133+VÚ!M133+L133</f>
        <v>0</v>
      </c>
      <c r="N133" s="125">
        <f>+'Inversión 1 financiada'!N133+VÚ!N133+M133</f>
        <v>0</v>
      </c>
      <c r="O133" s="125">
        <f>+'Inversión 1 financiada'!O133+VÚ!O133+N133</f>
        <v>0</v>
      </c>
      <c r="P133" s="125">
        <f>+'Inversión 1 financiada'!P133+VÚ!P133+O133</f>
        <v>0</v>
      </c>
      <c r="Q133" s="125">
        <f>+'Inversión 1 financiada'!Q133+VÚ!Q133+P133</f>
        <v>0</v>
      </c>
      <c r="R133" s="125">
        <f>+'Inversión 1 financiada'!R133+VÚ!R133+Q133</f>
        <v>0</v>
      </c>
      <c r="S133" s="125">
        <f>+'Inversión 1 financiada'!S133+VÚ!S133+R133</f>
        <v>0</v>
      </c>
      <c r="T133" s="125">
        <f>+'Inversión 1 financiada'!T133+VÚ!T133+S133</f>
        <v>0</v>
      </c>
      <c r="U133" s="125">
        <f>+'Inversión 1 financiada'!U133+VÚ!U133+T133</f>
        <v>0</v>
      </c>
      <c r="V133" s="125">
        <f>+'Inversión 1 financiada'!V133+VÚ!V133+U133</f>
        <v>0</v>
      </c>
      <c r="W133" s="125">
        <f>+'Inversión 1 financiada'!W133+VÚ!W133+V133</f>
        <v>0</v>
      </c>
      <c r="X133" s="125">
        <f>+'Inversión 1 financiada'!X133+VÚ!X133+W133</f>
        <v>0</v>
      </c>
      <c r="Y133" s="125">
        <f>+'Inversión 1 financiada'!Y133+VÚ!Y133+X133</f>
        <v>0</v>
      </c>
      <c r="Z133" s="125">
        <f>+'Inversión 1 financiada'!Z133+VÚ!Z133+Y133</f>
        <v>0</v>
      </c>
      <c r="AA133" s="125">
        <f>+'Inversión 1 financiada'!AA133+VÚ!AA133+Z133</f>
        <v>0</v>
      </c>
      <c r="AB133" s="125">
        <f>+'Inversión 1 financiada'!AB133+VÚ!AB133+AA133</f>
        <v>0</v>
      </c>
      <c r="AC133" s="125">
        <f>+'Inversión 1 financiada'!AC133+VÚ!AC133+AB133</f>
        <v>0</v>
      </c>
      <c r="AD133" s="125">
        <f>+'Inversión 1 financiada'!AD133+VÚ!AD133+AC133</f>
        <v>0</v>
      </c>
      <c r="AE133" s="125">
        <f>+'Inversión 1 financiada'!AE133+VÚ!AE133+AD133</f>
        <v>0</v>
      </c>
      <c r="AF133" s="125">
        <f>+'Inversión 1 financiada'!AF133+VÚ!AF133+AE133</f>
        <v>0</v>
      </c>
      <c r="AG133" s="125">
        <f>+'Inversión 1 financiada'!AG133+VÚ!AG133+AF133</f>
        <v>0</v>
      </c>
      <c r="AH133" s="125">
        <f>+'Inversión 1 financiada'!AH133+VÚ!AH133+AG133</f>
        <v>0</v>
      </c>
      <c r="AI133" s="125">
        <f>+'Inversión 1 financiada'!AI133+VÚ!AI133+AH133</f>
        <v>0</v>
      </c>
      <c r="AJ133" s="125">
        <f>+'Inversión 1 financiada'!AJ133+VÚ!AJ133+AI133</f>
        <v>0</v>
      </c>
      <c r="AK133" s="125">
        <f>+'Inversión 1 financiada'!AK133+VÚ!AK133+AJ133</f>
        <v>0</v>
      </c>
      <c r="AL133" s="125">
        <f>+'Inversión 1 financiada'!AL133+VÚ!AL133+AK133</f>
        <v>0</v>
      </c>
      <c r="AM133" s="125">
        <f>+'Inversión 1 financiada'!AM133+VÚ!AM133+AL133</f>
        <v>0</v>
      </c>
      <c r="AN133" s="125">
        <f>+'Inversión 1 financiada'!AN133+VÚ!AN133+AM133</f>
        <v>0</v>
      </c>
      <c r="AO133" s="125">
        <f>+'Inversión 1 financiada'!AO133+VÚ!AO133+AN133</f>
        <v>0</v>
      </c>
      <c r="AP133" s="125">
        <f>+'Inversión 1 financiada'!AP133+VÚ!AP133+AO133</f>
        <v>0</v>
      </c>
      <c r="AQ133" s="125">
        <f>+'Inversión 1 financiada'!AQ133+VÚ!AQ133+AP133</f>
        <v>0</v>
      </c>
      <c r="AR133" s="125">
        <f>+'Inversión 1 financiada'!AR133+VÚ!AR133+AQ133</f>
        <v>0</v>
      </c>
      <c r="AS133" s="125">
        <f>+'Inversión 1 financiada'!AS133+VÚ!AS133+AR133</f>
        <v>0</v>
      </c>
      <c r="AT133" s="125">
        <f>+'Inversión 1 financiada'!AT133+VÚ!AT133+AS133</f>
        <v>0</v>
      </c>
      <c r="AU133" s="125">
        <f>+'Inversión 1 financiada'!AU133+VÚ!AU133+AT133</f>
        <v>0</v>
      </c>
      <c r="AV133" s="125">
        <f>+'Inversión 1 financiada'!AV133+VÚ!AV133+AU133</f>
        <v>0</v>
      </c>
      <c r="AW133" s="125">
        <f>+'Inversión 1 financiada'!AW133+VÚ!AW133+AV133</f>
        <v>0</v>
      </c>
      <c r="AX133" s="125">
        <f>+'Inversión 1 financiada'!AX133+VÚ!AX133+AW133</f>
        <v>0</v>
      </c>
      <c r="AY133" s="125">
        <f>+'Inversión 1 financiada'!AY133+VÚ!AY133+AX133</f>
        <v>0</v>
      </c>
      <c r="AZ133" s="125">
        <f>+'Inversión 1 financiada'!AZ133+VÚ!AZ133+AY133</f>
        <v>0</v>
      </c>
      <c r="BA133" s="125">
        <f>+'Inversión 1 financiada'!BA133+VÚ!BA133+AZ133</f>
        <v>0</v>
      </c>
      <c r="BB133" s="125">
        <f>+'Inversión 1 financiada'!BB133+VÚ!BB133+BA133</f>
        <v>0</v>
      </c>
      <c r="BC133" s="125">
        <f>+'Inversión 1 financiada'!BC133+VÚ!BC133+BB133</f>
        <v>0</v>
      </c>
      <c r="BD133" s="125">
        <f>+'Inversión 1 financiada'!BD133+VÚ!BD133+BC133</f>
        <v>0</v>
      </c>
      <c r="BE133" s="125">
        <f>+'Inversión 1 financiada'!BE133+VÚ!BE133+BD133</f>
        <v>0</v>
      </c>
      <c r="BF133" s="125">
        <f>+'Inversión 1 financiada'!BF133+VÚ!BF133+BE133</f>
        <v>0</v>
      </c>
      <c r="BG133" s="125">
        <f>+'Inversión 1 financiada'!BG133+VÚ!BG133+BF133</f>
        <v>0</v>
      </c>
      <c r="BH133" s="125">
        <f>+'Inversión 1 financiada'!BH133+VÚ!BH133+BG133</f>
        <v>0</v>
      </c>
      <c r="BI133" s="125">
        <f>+'Inversión 1 financiada'!BI133+VÚ!BI133+BH133</f>
        <v>0</v>
      </c>
      <c r="BJ133" s="125">
        <f>+'Inversión 1 financiada'!BJ133+VÚ!BJ133+BI133</f>
        <v>0</v>
      </c>
      <c r="BK133" s="125">
        <f>+'Inversión 1 financiada'!BK133+VÚ!BK133+BJ133</f>
        <v>0</v>
      </c>
      <c r="BL133" s="125">
        <f>+'Inversión 1 financiada'!BL133+VÚ!BL133+BK133</f>
        <v>0</v>
      </c>
      <c r="BM133" s="125">
        <f>+'Inversión 1 financiada'!BM133+VÚ!BM133+BL133</f>
        <v>0</v>
      </c>
      <c r="BN133" s="125">
        <f>+'Inversión 1 financiada'!BN133+VÚ!BN133+BM133</f>
        <v>0</v>
      </c>
      <c r="BO133" s="125">
        <f>+'Inversión 1 financiada'!BO133+VÚ!BO133+BN133</f>
        <v>0</v>
      </c>
      <c r="BP133" s="125">
        <f>+'Inversión 1 financiada'!BP133+VÚ!BP133+BO133</f>
        <v>0</v>
      </c>
      <c r="BQ133" s="125">
        <f>+'Inversión 1 financiada'!BQ133+VÚ!BQ133+BP133</f>
        <v>0</v>
      </c>
      <c r="BR133" s="125">
        <f>+'Inversión 1 financiada'!BR133+VÚ!BR133+BQ133</f>
        <v>0</v>
      </c>
    </row>
    <row r="134" spans="2:70" x14ac:dyDescent="0.25">
      <c r="B134" s="59"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1">
        <v>9</v>
      </c>
      <c r="H134" s="125">
        <f>+'Inversión 1 financiada'!H134+VÚ!H134</f>
        <v>0</v>
      </c>
      <c r="I134" s="125">
        <f>+'Inversión 1 financiada'!I134+VÚ!I134+H134</f>
        <v>0</v>
      </c>
      <c r="J134" s="125">
        <f>+'Inversión 1 financiada'!J134+VÚ!J134+I134</f>
        <v>0</v>
      </c>
      <c r="K134" s="125">
        <f>+'Inversión 1 financiada'!K134+VÚ!K134+J134</f>
        <v>0</v>
      </c>
      <c r="L134" s="125">
        <f>+'Inversión 1 financiada'!L134+VÚ!L134+K134</f>
        <v>0</v>
      </c>
      <c r="M134" s="125">
        <f>+'Inversión 1 financiada'!M134+VÚ!M134+L134</f>
        <v>0</v>
      </c>
      <c r="N134" s="125">
        <f>+'Inversión 1 financiada'!N134+VÚ!N134+M134</f>
        <v>0</v>
      </c>
      <c r="O134" s="125">
        <f>+'Inversión 1 financiada'!O134+VÚ!O134+N134</f>
        <v>0</v>
      </c>
      <c r="P134" s="125">
        <f>+'Inversión 1 financiada'!P134+VÚ!P134+O134</f>
        <v>0</v>
      </c>
      <c r="Q134" s="125">
        <f>+'Inversión 1 financiada'!Q134+VÚ!Q134+P134</f>
        <v>0</v>
      </c>
      <c r="R134" s="125">
        <f>+'Inversión 1 financiada'!R134+VÚ!R134+Q134</f>
        <v>0</v>
      </c>
      <c r="S134" s="125">
        <f>+'Inversión 1 financiada'!S134+VÚ!S134+R134</f>
        <v>0</v>
      </c>
      <c r="T134" s="125">
        <f>+'Inversión 1 financiada'!T134+VÚ!T134+S134</f>
        <v>0</v>
      </c>
      <c r="U134" s="125">
        <f>+'Inversión 1 financiada'!U134+VÚ!U134+T134</f>
        <v>0</v>
      </c>
      <c r="V134" s="125">
        <f>+'Inversión 1 financiada'!V134+VÚ!V134+U134</f>
        <v>0</v>
      </c>
      <c r="W134" s="125">
        <f>+'Inversión 1 financiada'!W134+VÚ!W134+V134</f>
        <v>0</v>
      </c>
      <c r="X134" s="125">
        <f>+'Inversión 1 financiada'!X134+VÚ!X134+W134</f>
        <v>0</v>
      </c>
      <c r="Y134" s="125">
        <f>+'Inversión 1 financiada'!Y134+VÚ!Y134+X134</f>
        <v>0</v>
      </c>
      <c r="Z134" s="125">
        <f>+'Inversión 1 financiada'!Z134+VÚ!Z134+Y134</f>
        <v>0</v>
      </c>
      <c r="AA134" s="125">
        <f>+'Inversión 1 financiada'!AA134+VÚ!AA134+Z134</f>
        <v>0</v>
      </c>
      <c r="AB134" s="125">
        <f>+'Inversión 1 financiada'!AB134+VÚ!AB134+AA134</f>
        <v>0</v>
      </c>
      <c r="AC134" s="125">
        <f>+'Inversión 1 financiada'!AC134+VÚ!AC134+AB134</f>
        <v>0</v>
      </c>
      <c r="AD134" s="125">
        <f>+'Inversión 1 financiada'!AD134+VÚ!AD134+AC134</f>
        <v>0</v>
      </c>
      <c r="AE134" s="125">
        <f>+'Inversión 1 financiada'!AE134+VÚ!AE134+AD134</f>
        <v>0</v>
      </c>
      <c r="AF134" s="125">
        <f>+'Inversión 1 financiada'!AF134+VÚ!AF134+AE134</f>
        <v>0</v>
      </c>
      <c r="AG134" s="125">
        <f>+'Inversión 1 financiada'!AG134+VÚ!AG134+AF134</f>
        <v>0</v>
      </c>
      <c r="AH134" s="125">
        <f>+'Inversión 1 financiada'!AH134+VÚ!AH134+AG134</f>
        <v>0</v>
      </c>
      <c r="AI134" s="125">
        <f>+'Inversión 1 financiada'!AI134+VÚ!AI134+AH134</f>
        <v>0</v>
      </c>
      <c r="AJ134" s="125">
        <f>+'Inversión 1 financiada'!AJ134+VÚ!AJ134+AI134</f>
        <v>0</v>
      </c>
      <c r="AK134" s="125">
        <f>+'Inversión 1 financiada'!AK134+VÚ!AK134+AJ134</f>
        <v>0</v>
      </c>
      <c r="AL134" s="125">
        <f>+'Inversión 1 financiada'!AL134+VÚ!AL134+AK134</f>
        <v>0</v>
      </c>
      <c r="AM134" s="125">
        <f>+'Inversión 1 financiada'!AM134+VÚ!AM134+AL134</f>
        <v>0</v>
      </c>
      <c r="AN134" s="125">
        <f>+'Inversión 1 financiada'!AN134+VÚ!AN134+AM134</f>
        <v>0</v>
      </c>
      <c r="AO134" s="125">
        <f>+'Inversión 1 financiada'!AO134+VÚ!AO134+AN134</f>
        <v>0</v>
      </c>
      <c r="AP134" s="125">
        <f>+'Inversión 1 financiada'!AP134+VÚ!AP134+AO134</f>
        <v>0</v>
      </c>
      <c r="AQ134" s="125">
        <f>+'Inversión 1 financiada'!AQ134+VÚ!AQ134+AP134</f>
        <v>0</v>
      </c>
      <c r="AR134" s="125">
        <f>+'Inversión 1 financiada'!AR134+VÚ!AR134+AQ134</f>
        <v>0</v>
      </c>
      <c r="AS134" s="125">
        <f>+'Inversión 1 financiada'!AS134+VÚ!AS134+AR134</f>
        <v>0</v>
      </c>
      <c r="AT134" s="125">
        <f>+'Inversión 1 financiada'!AT134+VÚ!AT134+AS134</f>
        <v>0</v>
      </c>
      <c r="AU134" s="125">
        <f>+'Inversión 1 financiada'!AU134+VÚ!AU134+AT134</f>
        <v>0</v>
      </c>
      <c r="AV134" s="125">
        <f>+'Inversión 1 financiada'!AV134+VÚ!AV134+AU134</f>
        <v>0</v>
      </c>
      <c r="AW134" s="125">
        <f>+'Inversión 1 financiada'!AW134+VÚ!AW134+AV134</f>
        <v>0</v>
      </c>
      <c r="AX134" s="125">
        <f>+'Inversión 1 financiada'!AX134+VÚ!AX134+AW134</f>
        <v>0</v>
      </c>
      <c r="AY134" s="125">
        <f>+'Inversión 1 financiada'!AY134+VÚ!AY134+AX134</f>
        <v>0</v>
      </c>
      <c r="AZ134" s="125">
        <f>+'Inversión 1 financiada'!AZ134+VÚ!AZ134+AY134</f>
        <v>0</v>
      </c>
      <c r="BA134" s="125">
        <f>+'Inversión 1 financiada'!BA134+VÚ!BA134+AZ134</f>
        <v>0</v>
      </c>
      <c r="BB134" s="125">
        <f>+'Inversión 1 financiada'!BB134+VÚ!BB134+BA134</f>
        <v>0</v>
      </c>
      <c r="BC134" s="125">
        <f>+'Inversión 1 financiada'!BC134+VÚ!BC134+BB134</f>
        <v>0</v>
      </c>
      <c r="BD134" s="125">
        <f>+'Inversión 1 financiada'!BD134+VÚ!BD134+BC134</f>
        <v>0</v>
      </c>
      <c r="BE134" s="125">
        <f>+'Inversión 1 financiada'!BE134+VÚ!BE134+BD134</f>
        <v>0</v>
      </c>
      <c r="BF134" s="125">
        <f>+'Inversión 1 financiada'!BF134+VÚ!BF134+BE134</f>
        <v>0</v>
      </c>
      <c r="BG134" s="125">
        <f>+'Inversión 1 financiada'!BG134+VÚ!BG134+BF134</f>
        <v>0</v>
      </c>
      <c r="BH134" s="125">
        <f>+'Inversión 1 financiada'!BH134+VÚ!BH134+BG134</f>
        <v>0</v>
      </c>
      <c r="BI134" s="125">
        <f>+'Inversión 1 financiada'!BI134+VÚ!BI134+BH134</f>
        <v>0</v>
      </c>
      <c r="BJ134" s="125">
        <f>+'Inversión 1 financiada'!BJ134+VÚ!BJ134+BI134</f>
        <v>0</v>
      </c>
      <c r="BK134" s="125">
        <f>+'Inversión 1 financiada'!BK134+VÚ!BK134+BJ134</f>
        <v>0</v>
      </c>
      <c r="BL134" s="125">
        <f>+'Inversión 1 financiada'!BL134+VÚ!BL134+BK134</f>
        <v>0</v>
      </c>
      <c r="BM134" s="125">
        <f>+'Inversión 1 financiada'!BM134+VÚ!BM134+BL134</f>
        <v>0</v>
      </c>
      <c r="BN134" s="125">
        <f>+'Inversión 1 financiada'!BN134+VÚ!BN134+BM134</f>
        <v>0</v>
      </c>
      <c r="BO134" s="125">
        <f>+'Inversión 1 financiada'!BO134+VÚ!BO134+BN134</f>
        <v>0</v>
      </c>
      <c r="BP134" s="125">
        <f>+'Inversión 1 financiada'!BP134+VÚ!BP134+BO134</f>
        <v>0</v>
      </c>
      <c r="BQ134" s="125">
        <f>+'Inversión 1 financiada'!BQ134+VÚ!BQ134+BP134</f>
        <v>0</v>
      </c>
      <c r="BR134" s="125">
        <f>+'Inversión 1 financiada'!BR134+VÚ!BR134+BQ134</f>
        <v>0</v>
      </c>
    </row>
    <row r="135" spans="2:70" x14ac:dyDescent="0.25">
      <c r="B135" s="59" t="s">
        <v>561</v>
      </c>
      <c r="C135" s="62" t="str">
        <f>+VLOOKUP(B135,'resumen UCAP'!$A$5:$O$329,2,0)</f>
        <v>Luminaria Led 65w</v>
      </c>
      <c r="D135" s="63">
        <f>+'Desmonte Infr. financiada'!D135</f>
        <v>65</v>
      </c>
      <c r="E135" s="63" t="str">
        <f>+VLOOKUP(B135,'resumen UCAP'!$A$5:$O$329,3,0)</f>
        <v>Un</v>
      </c>
      <c r="F135" s="64">
        <f>+VLOOKUP(B135,'resumen UCAP'!$A$5:$O$329,15,0)</f>
        <v>1989070</v>
      </c>
      <c r="G135" s="61">
        <v>3</v>
      </c>
      <c r="H135" s="125">
        <f>+'Inversión 1 financiada'!H135+VÚ!H135</f>
        <v>0</v>
      </c>
      <c r="I135" s="125">
        <f>+'Inversión 1 financiada'!I135+VÚ!I135+H135</f>
        <v>0</v>
      </c>
      <c r="J135" s="125">
        <f>+'Inversión 1 financiada'!J135+VÚ!J135+I135</f>
        <v>0</v>
      </c>
      <c r="K135" s="125">
        <f>+'Inversión 1 financiada'!K135+VÚ!K135+J135</f>
        <v>0</v>
      </c>
      <c r="L135" s="125">
        <f>+'Inversión 1 financiada'!L135+VÚ!L135+K135</f>
        <v>0</v>
      </c>
      <c r="M135" s="125">
        <f>+'Inversión 1 financiada'!M135+VÚ!M135+L135</f>
        <v>0</v>
      </c>
      <c r="N135" s="125">
        <f>+'Inversión 1 financiada'!N135+VÚ!N135+M135</f>
        <v>0</v>
      </c>
      <c r="O135" s="125">
        <f>+'Inversión 1 financiada'!O135+VÚ!O135+N135</f>
        <v>0</v>
      </c>
      <c r="P135" s="125">
        <f>+'Inversión 1 financiada'!P135+VÚ!P135+O135</f>
        <v>0</v>
      </c>
      <c r="Q135" s="125">
        <f>+'Inversión 1 financiada'!Q135+VÚ!Q135+P135</f>
        <v>0</v>
      </c>
      <c r="R135" s="125">
        <f>+'Inversión 1 financiada'!R135+VÚ!R135+Q135</f>
        <v>0</v>
      </c>
      <c r="S135" s="125">
        <f>+'Inversión 1 financiada'!S135+VÚ!S135+R135</f>
        <v>0</v>
      </c>
      <c r="T135" s="125">
        <f>+'Inversión 1 financiada'!T135+VÚ!T135+S135</f>
        <v>0</v>
      </c>
      <c r="U135" s="125">
        <f>+'Inversión 1 financiada'!U135+VÚ!U135+T135</f>
        <v>0</v>
      </c>
      <c r="V135" s="125">
        <f>+'Inversión 1 financiada'!V135+VÚ!V135+U135</f>
        <v>0</v>
      </c>
      <c r="W135" s="125">
        <f>+'Inversión 1 financiada'!W135+VÚ!W135+V135</f>
        <v>0</v>
      </c>
      <c r="X135" s="125">
        <f>+'Inversión 1 financiada'!X135+VÚ!X135+W135</f>
        <v>0</v>
      </c>
      <c r="Y135" s="125">
        <f>+'Inversión 1 financiada'!Y135+VÚ!Y135+X135</f>
        <v>0</v>
      </c>
      <c r="Z135" s="125">
        <f>+'Inversión 1 financiada'!Z135+VÚ!Z135+Y135</f>
        <v>0</v>
      </c>
      <c r="AA135" s="125">
        <f>+'Inversión 1 financiada'!AA135+VÚ!AA135+Z135</f>
        <v>0</v>
      </c>
      <c r="AB135" s="125">
        <f>+'Inversión 1 financiada'!AB135+VÚ!AB135+AA135</f>
        <v>0</v>
      </c>
      <c r="AC135" s="125">
        <f>+'Inversión 1 financiada'!AC135+VÚ!AC135+AB135</f>
        <v>0</v>
      </c>
      <c r="AD135" s="125">
        <f>+'Inversión 1 financiada'!AD135+VÚ!AD135+AC135</f>
        <v>0</v>
      </c>
      <c r="AE135" s="125">
        <f>+'Inversión 1 financiada'!AE135+VÚ!AE135+AD135</f>
        <v>0</v>
      </c>
      <c r="AF135" s="125">
        <f>+'Inversión 1 financiada'!AF135+VÚ!AF135+AE135</f>
        <v>0</v>
      </c>
      <c r="AG135" s="125">
        <f>+'Inversión 1 financiada'!AG135+VÚ!AG135+AF135</f>
        <v>0</v>
      </c>
      <c r="AH135" s="125">
        <f>+'Inversión 1 financiada'!AH135+VÚ!AH135+AG135</f>
        <v>0</v>
      </c>
      <c r="AI135" s="125">
        <f>+'Inversión 1 financiada'!AI135+VÚ!AI135+AH135</f>
        <v>0</v>
      </c>
      <c r="AJ135" s="125">
        <f>+'Inversión 1 financiada'!AJ135+VÚ!AJ135+AI135</f>
        <v>0</v>
      </c>
      <c r="AK135" s="125">
        <f>+'Inversión 1 financiada'!AK135+VÚ!AK135+AJ135</f>
        <v>0</v>
      </c>
      <c r="AL135" s="125">
        <f>+'Inversión 1 financiada'!AL135+VÚ!AL135+AK135</f>
        <v>0</v>
      </c>
      <c r="AM135" s="125">
        <f>+'Inversión 1 financiada'!AM135+VÚ!AM135+AL135</f>
        <v>0</v>
      </c>
      <c r="AN135" s="125">
        <f>+'Inversión 1 financiada'!AN135+VÚ!AN135+AM135</f>
        <v>0</v>
      </c>
      <c r="AO135" s="125">
        <f>+'Inversión 1 financiada'!AO135+VÚ!AO135+AN135</f>
        <v>0</v>
      </c>
      <c r="AP135" s="125">
        <f>+'Inversión 1 financiada'!AP135+VÚ!AP135+AO135</f>
        <v>0</v>
      </c>
      <c r="AQ135" s="125">
        <f>+'Inversión 1 financiada'!AQ135+VÚ!AQ135+AP135</f>
        <v>0</v>
      </c>
      <c r="AR135" s="125">
        <f>+'Inversión 1 financiada'!AR135+VÚ!AR135+AQ135</f>
        <v>0</v>
      </c>
      <c r="AS135" s="125">
        <f>+'Inversión 1 financiada'!AS135+VÚ!AS135+AR135</f>
        <v>0</v>
      </c>
      <c r="AT135" s="125">
        <f>+'Inversión 1 financiada'!AT135+VÚ!AT135+AS135</f>
        <v>0</v>
      </c>
      <c r="AU135" s="125">
        <f>+'Inversión 1 financiada'!AU135+VÚ!AU135+AT135</f>
        <v>0</v>
      </c>
      <c r="AV135" s="125">
        <f>+'Inversión 1 financiada'!AV135+VÚ!AV135+AU135</f>
        <v>0</v>
      </c>
      <c r="AW135" s="125">
        <f>+'Inversión 1 financiada'!AW135+VÚ!AW135+AV135</f>
        <v>0</v>
      </c>
      <c r="AX135" s="125">
        <f>+'Inversión 1 financiada'!AX135+VÚ!AX135+AW135</f>
        <v>0</v>
      </c>
      <c r="AY135" s="125">
        <f>+'Inversión 1 financiada'!AY135+VÚ!AY135+AX135</f>
        <v>0</v>
      </c>
      <c r="AZ135" s="125">
        <f>+'Inversión 1 financiada'!AZ135+VÚ!AZ135+AY135</f>
        <v>0</v>
      </c>
      <c r="BA135" s="125">
        <f>+'Inversión 1 financiada'!BA135+VÚ!BA135+AZ135</f>
        <v>0</v>
      </c>
      <c r="BB135" s="125">
        <f>+'Inversión 1 financiada'!BB135+VÚ!BB135+BA135</f>
        <v>0</v>
      </c>
      <c r="BC135" s="125">
        <f>+'Inversión 1 financiada'!BC135+VÚ!BC135+BB135</f>
        <v>0</v>
      </c>
      <c r="BD135" s="125">
        <f>+'Inversión 1 financiada'!BD135+VÚ!BD135+BC135</f>
        <v>0</v>
      </c>
      <c r="BE135" s="125">
        <f>+'Inversión 1 financiada'!BE135+VÚ!BE135+BD135</f>
        <v>0</v>
      </c>
      <c r="BF135" s="125">
        <f>+'Inversión 1 financiada'!BF135+VÚ!BF135+BE135</f>
        <v>0</v>
      </c>
      <c r="BG135" s="125">
        <f>+'Inversión 1 financiada'!BG135+VÚ!BG135+BF135</f>
        <v>0</v>
      </c>
      <c r="BH135" s="125">
        <f>+'Inversión 1 financiada'!BH135+VÚ!BH135+BG135</f>
        <v>0</v>
      </c>
      <c r="BI135" s="125">
        <f>+'Inversión 1 financiada'!BI135+VÚ!BI135+BH135</f>
        <v>0</v>
      </c>
      <c r="BJ135" s="125">
        <f>+'Inversión 1 financiada'!BJ135+VÚ!BJ135+BI135</f>
        <v>0</v>
      </c>
      <c r="BK135" s="125">
        <f>+'Inversión 1 financiada'!BK135+VÚ!BK135+BJ135</f>
        <v>0</v>
      </c>
      <c r="BL135" s="125">
        <f>+'Inversión 1 financiada'!BL135+VÚ!BL135+BK135</f>
        <v>0</v>
      </c>
      <c r="BM135" s="125">
        <f>+'Inversión 1 financiada'!BM135+VÚ!BM135+BL135</f>
        <v>0</v>
      </c>
      <c r="BN135" s="125">
        <f>+'Inversión 1 financiada'!BN135+VÚ!BN135+BM135</f>
        <v>0</v>
      </c>
      <c r="BO135" s="125">
        <f>+'Inversión 1 financiada'!BO135+VÚ!BO135+BN135</f>
        <v>0</v>
      </c>
      <c r="BP135" s="125">
        <f>+'Inversión 1 financiada'!BP135+VÚ!BP135+BO135</f>
        <v>0</v>
      </c>
      <c r="BQ135" s="125">
        <f>+'Inversión 1 financiada'!BQ135+VÚ!BQ135+BP135</f>
        <v>0</v>
      </c>
      <c r="BR135" s="125">
        <f>+'Inversión 1 financiada'!BR135+VÚ!BR135+BQ135</f>
        <v>0</v>
      </c>
    </row>
    <row r="136" spans="2:70" x14ac:dyDescent="0.25">
      <c r="B136" s="59" t="s">
        <v>562</v>
      </c>
      <c r="C136" s="62" t="str">
        <f>+VLOOKUP(B136,'resumen UCAP'!$A$5:$O$329,2,0)</f>
        <v>PROYECTOR LED 400W APOLO NUEVO</v>
      </c>
      <c r="D136" s="63">
        <f>+'Desmonte Infr. financiada'!D136</f>
        <v>400</v>
      </c>
      <c r="E136" s="63" t="str">
        <f>+VLOOKUP(B136,'resumen UCAP'!$A$5:$O$329,3,0)</f>
        <v>Un</v>
      </c>
      <c r="F136" s="64">
        <f>+VLOOKUP(B136,'resumen UCAP'!$A$5:$O$329,15,0)</f>
        <v>2980712</v>
      </c>
      <c r="G136" s="61">
        <v>3</v>
      </c>
      <c r="H136" s="125">
        <f>+'Inversión 1 financiada'!H136+VÚ!H136</f>
        <v>0</v>
      </c>
      <c r="I136" s="125">
        <f>+'Inversión 1 financiada'!I136+VÚ!I136+H136</f>
        <v>0</v>
      </c>
      <c r="J136" s="125">
        <f>+'Inversión 1 financiada'!J136+VÚ!J136+I136</f>
        <v>0</v>
      </c>
      <c r="K136" s="125">
        <f>+'Inversión 1 financiada'!K136+VÚ!K136+J136</f>
        <v>0</v>
      </c>
      <c r="L136" s="125">
        <f>+'Inversión 1 financiada'!L136+VÚ!L136+K136</f>
        <v>0</v>
      </c>
      <c r="M136" s="125">
        <f>+'Inversión 1 financiada'!M136+VÚ!M136+L136</f>
        <v>0</v>
      </c>
      <c r="N136" s="125">
        <f>+'Inversión 1 financiada'!N136+VÚ!N136+M136</f>
        <v>0</v>
      </c>
      <c r="O136" s="125">
        <f>+'Inversión 1 financiada'!O136+VÚ!O136+N136</f>
        <v>0</v>
      </c>
      <c r="P136" s="125">
        <f>+'Inversión 1 financiada'!P136+VÚ!P136+O136</f>
        <v>0</v>
      </c>
      <c r="Q136" s="125">
        <f>+'Inversión 1 financiada'!Q136+VÚ!Q136+P136</f>
        <v>0</v>
      </c>
      <c r="R136" s="125">
        <f>+'Inversión 1 financiada'!R136+VÚ!R136+Q136</f>
        <v>0</v>
      </c>
      <c r="S136" s="125">
        <f>+'Inversión 1 financiada'!S136+VÚ!S136+R136</f>
        <v>0</v>
      </c>
      <c r="T136" s="125">
        <f>+'Inversión 1 financiada'!T136+VÚ!T136+S136</f>
        <v>0</v>
      </c>
      <c r="U136" s="125">
        <f>+'Inversión 1 financiada'!U136+VÚ!U136+T136</f>
        <v>0</v>
      </c>
      <c r="V136" s="125">
        <f>+'Inversión 1 financiada'!V136+VÚ!V136+U136</f>
        <v>0</v>
      </c>
      <c r="W136" s="125">
        <f>+'Inversión 1 financiada'!W136+VÚ!W136+V136</f>
        <v>0</v>
      </c>
      <c r="X136" s="125">
        <f>+'Inversión 1 financiada'!X136+VÚ!X136+W136</f>
        <v>0</v>
      </c>
      <c r="Y136" s="125">
        <f>+'Inversión 1 financiada'!Y136+VÚ!Y136+X136</f>
        <v>0</v>
      </c>
      <c r="Z136" s="125">
        <f>+'Inversión 1 financiada'!Z136+VÚ!Z136+Y136</f>
        <v>0</v>
      </c>
      <c r="AA136" s="125">
        <f>+'Inversión 1 financiada'!AA136+VÚ!AA136+Z136</f>
        <v>0</v>
      </c>
      <c r="AB136" s="125">
        <f>+'Inversión 1 financiada'!AB136+VÚ!AB136+AA136</f>
        <v>0</v>
      </c>
      <c r="AC136" s="125">
        <f>+'Inversión 1 financiada'!AC136+VÚ!AC136+AB136</f>
        <v>0</v>
      </c>
      <c r="AD136" s="125">
        <f>+'Inversión 1 financiada'!AD136+VÚ!AD136+AC136</f>
        <v>0</v>
      </c>
      <c r="AE136" s="125">
        <f>+'Inversión 1 financiada'!AE136+VÚ!AE136+AD136</f>
        <v>0</v>
      </c>
      <c r="AF136" s="125">
        <f>+'Inversión 1 financiada'!AF136+VÚ!AF136+AE136</f>
        <v>0</v>
      </c>
      <c r="AG136" s="125">
        <f>+'Inversión 1 financiada'!AG136+VÚ!AG136+AF136</f>
        <v>0</v>
      </c>
      <c r="AH136" s="125">
        <f>+'Inversión 1 financiada'!AH136+VÚ!AH136+AG136</f>
        <v>0</v>
      </c>
      <c r="AI136" s="125">
        <f>+'Inversión 1 financiada'!AI136+VÚ!AI136+AH136</f>
        <v>0</v>
      </c>
      <c r="AJ136" s="125">
        <f>+'Inversión 1 financiada'!AJ136+VÚ!AJ136+AI136</f>
        <v>0</v>
      </c>
      <c r="AK136" s="125">
        <f>+'Inversión 1 financiada'!AK136+VÚ!AK136+AJ136</f>
        <v>0</v>
      </c>
      <c r="AL136" s="125">
        <f>+'Inversión 1 financiada'!AL136+VÚ!AL136+AK136</f>
        <v>0</v>
      </c>
      <c r="AM136" s="125">
        <f>+'Inversión 1 financiada'!AM136+VÚ!AM136+AL136</f>
        <v>0</v>
      </c>
      <c r="AN136" s="125">
        <f>+'Inversión 1 financiada'!AN136+VÚ!AN136+AM136</f>
        <v>0</v>
      </c>
      <c r="AO136" s="125">
        <f>+'Inversión 1 financiada'!AO136+VÚ!AO136+AN136</f>
        <v>0</v>
      </c>
      <c r="AP136" s="125">
        <f>+'Inversión 1 financiada'!AP136+VÚ!AP136+AO136</f>
        <v>0</v>
      </c>
      <c r="AQ136" s="125">
        <f>+'Inversión 1 financiada'!AQ136+VÚ!AQ136+AP136</f>
        <v>0</v>
      </c>
      <c r="AR136" s="125">
        <f>+'Inversión 1 financiada'!AR136+VÚ!AR136+AQ136</f>
        <v>0</v>
      </c>
      <c r="AS136" s="125">
        <f>+'Inversión 1 financiada'!AS136+VÚ!AS136+AR136</f>
        <v>0</v>
      </c>
      <c r="AT136" s="125">
        <f>+'Inversión 1 financiada'!AT136+VÚ!AT136+AS136</f>
        <v>0</v>
      </c>
      <c r="AU136" s="125">
        <f>+'Inversión 1 financiada'!AU136+VÚ!AU136+AT136</f>
        <v>0</v>
      </c>
      <c r="AV136" s="125">
        <f>+'Inversión 1 financiada'!AV136+VÚ!AV136+AU136</f>
        <v>0</v>
      </c>
      <c r="AW136" s="125">
        <f>+'Inversión 1 financiada'!AW136+VÚ!AW136+AV136</f>
        <v>0</v>
      </c>
      <c r="AX136" s="125">
        <f>+'Inversión 1 financiada'!AX136+VÚ!AX136+AW136</f>
        <v>0</v>
      </c>
      <c r="AY136" s="125">
        <f>+'Inversión 1 financiada'!AY136+VÚ!AY136+AX136</f>
        <v>0</v>
      </c>
      <c r="AZ136" s="125">
        <f>+'Inversión 1 financiada'!AZ136+VÚ!AZ136+AY136</f>
        <v>0</v>
      </c>
      <c r="BA136" s="125">
        <f>+'Inversión 1 financiada'!BA136+VÚ!BA136+AZ136</f>
        <v>0</v>
      </c>
      <c r="BB136" s="125">
        <f>+'Inversión 1 financiada'!BB136+VÚ!BB136+BA136</f>
        <v>0</v>
      </c>
      <c r="BC136" s="125">
        <f>+'Inversión 1 financiada'!BC136+VÚ!BC136+BB136</f>
        <v>0</v>
      </c>
      <c r="BD136" s="125">
        <f>+'Inversión 1 financiada'!BD136+VÚ!BD136+BC136</f>
        <v>0</v>
      </c>
      <c r="BE136" s="125">
        <f>+'Inversión 1 financiada'!BE136+VÚ!BE136+BD136</f>
        <v>0</v>
      </c>
      <c r="BF136" s="125">
        <f>+'Inversión 1 financiada'!BF136+VÚ!BF136+BE136</f>
        <v>0</v>
      </c>
      <c r="BG136" s="125">
        <f>+'Inversión 1 financiada'!BG136+VÚ!BG136+BF136</f>
        <v>0</v>
      </c>
      <c r="BH136" s="125">
        <f>+'Inversión 1 financiada'!BH136+VÚ!BH136+BG136</f>
        <v>0</v>
      </c>
      <c r="BI136" s="125">
        <f>+'Inversión 1 financiada'!BI136+VÚ!BI136+BH136</f>
        <v>0</v>
      </c>
      <c r="BJ136" s="125">
        <f>+'Inversión 1 financiada'!BJ136+VÚ!BJ136+BI136</f>
        <v>0</v>
      </c>
      <c r="BK136" s="125">
        <f>+'Inversión 1 financiada'!BK136+VÚ!BK136+BJ136</f>
        <v>0</v>
      </c>
      <c r="BL136" s="125">
        <f>+'Inversión 1 financiada'!BL136+VÚ!BL136+BK136</f>
        <v>0</v>
      </c>
      <c r="BM136" s="125">
        <f>+'Inversión 1 financiada'!BM136+VÚ!BM136+BL136</f>
        <v>0</v>
      </c>
      <c r="BN136" s="125">
        <f>+'Inversión 1 financiada'!BN136+VÚ!BN136+BM136</f>
        <v>0</v>
      </c>
      <c r="BO136" s="125">
        <f>+'Inversión 1 financiada'!BO136+VÚ!BO136+BN136</f>
        <v>0</v>
      </c>
      <c r="BP136" s="125">
        <f>+'Inversión 1 financiada'!BP136+VÚ!BP136+BO136</f>
        <v>0</v>
      </c>
      <c r="BQ136" s="125">
        <f>+'Inversión 1 financiada'!BQ136+VÚ!BQ136+BP136</f>
        <v>0</v>
      </c>
      <c r="BR136" s="125">
        <f>+'Inversión 1 financiada'!BR136+VÚ!BR136+BQ136</f>
        <v>0</v>
      </c>
    </row>
    <row r="137" spans="2:70" x14ac:dyDescent="0.25">
      <c r="B137" s="59" t="s">
        <v>563</v>
      </c>
      <c r="C137" s="62" t="str">
        <f>+VLOOKUP(B137,'resumen UCAP'!$A$5:$O$329,2,0)</f>
        <v>ETIQUETA PROYECTOR MH 1000 SEGUNDA</v>
      </c>
      <c r="D137" s="63">
        <f>+'Desmonte Infr. financiada'!D137</f>
        <v>115</v>
      </c>
      <c r="E137" s="63" t="str">
        <f>+VLOOKUP(B137,'resumen UCAP'!$A$5:$O$329,3,0)</f>
        <v>Un</v>
      </c>
      <c r="F137" s="64">
        <f>+VLOOKUP(B137,'resumen UCAP'!$A$5:$O$329,15,0)</f>
        <v>540000</v>
      </c>
      <c r="G137" s="124">
        <v>5</v>
      </c>
      <c r="H137" s="125">
        <f>+'Inversión 1 financiada'!H137+VÚ!H137</f>
        <v>0</v>
      </c>
      <c r="I137" s="125">
        <f>+'Inversión 1 financiada'!I137+VÚ!I137+H137</f>
        <v>0</v>
      </c>
      <c r="J137" s="125">
        <f>+'Inversión 1 financiada'!J137+VÚ!J137+I137</f>
        <v>0</v>
      </c>
      <c r="K137" s="125">
        <f>+'Inversión 1 financiada'!K137+VÚ!K137+J137</f>
        <v>0</v>
      </c>
      <c r="L137" s="125">
        <f>+'Inversión 1 financiada'!L137+VÚ!L137+K137</f>
        <v>0</v>
      </c>
      <c r="M137" s="125">
        <f>+'Inversión 1 financiada'!M137+VÚ!M137+L137</f>
        <v>0</v>
      </c>
      <c r="N137" s="125">
        <f>+'Inversión 1 financiada'!N137+VÚ!N137+M137</f>
        <v>0</v>
      </c>
      <c r="O137" s="125">
        <f>+'Inversión 1 financiada'!O137+VÚ!O137+N137</f>
        <v>0</v>
      </c>
      <c r="P137" s="125">
        <f>+'Inversión 1 financiada'!P137+VÚ!P137+O137</f>
        <v>0</v>
      </c>
      <c r="Q137" s="125">
        <f>+'Inversión 1 financiada'!Q137+VÚ!Q137+P137</f>
        <v>0</v>
      </c>
      <c r="R137" s="125">
        <f>+'Inversión 1 financiada'!R137+VÚ!R137+Q137</f>
        <v>0</v>
      </c>
      <c r="S137" s="125">
        <f>+'Inversión 1 financiada'!S137+VÚ!S137+R137</f>
        <v>0</v>
      </c>
      <c r="T137" s="125">
        <f>+'Inversión 1 financiada'!T137+VÚ!T137+S137</f>
        <v>0</v>
      </c>
      <c r="U137" s="125">
        <f>+'Inversión 1 financiada'!U137+VÚ!U137+T137</f>
        <v>0</v>
      </c>
      <c r="V137" s="125">
        <f>+'Inversión 1 financiada'!V137+VÚ!V137+U137</f>
        <v>0</v>
      </c>
      <c r="W137" s="125">
        <f>+'Inversión 1 financiada'!W137+VÚ!W137+V137</f>
        <v>0</v>
      </c>
      <c r="X137" s="125">
        <f>+'Inversión 1 financiada'!X137+VÚ!X137+W137</f>
        <v>0</v>
      </c>
      <c r="Y137" s="125">
        <f>+'Inversión 1 financiada'!Y137+VÚ!Y137+X137</f>
        <v>0</v>
      </c>
      <c r="Z137" s="125">
        <f>+'Inversión 1 financiada'!Z137+VÚ!Z137+Y137</f>
        <v>0</v>
      </c>
      <c r="AA137" s="125">
        <f>+'Inversión 1 financiada'!AA137+VÚ!AA137+Z137</f>
        <v>0</v>
      </c>
      <c r="AB137" s="125">
        <f>+'Inversión 1 financiada'!AB137+VÚ!AB137+AA137</f>
        <v>0</v>
      </c>
      <c r="AC137" s="125">
        <f>+'Inversión 1 financiada'!AC137+VÚ!AC137+AB137</f>
        <v>0</v>
      </c>
      <c r="AD137" s="125">
        <f>+'Inversión 1 financiada'!AD137+VÚ!AD137+AC137</f>
        <v>0</v>
      </c>
      <c r="AE137" s="125">
        <f>+'Inversión 1 financiada'!AE137+VÚ!AE137+AD137</f>
        <v>0</v>
      </c>
      <c r="AF137" s="125">
        <f>+'Inversión 1 financiada'!AF137+VÚ!AF137+AE137</f>
        <v>0</v>
      </c>
      <c r="AG137" s="125">
        <f>+'Inversión 1 financiada'!AG137+VÚ!AG137+AF137</f>
        <v>0</v>
      </c>
      <c r="AH137" s="125">
        <f>+'Inversión 1 financiada'!AH137+VÚ!AH137+AG137</f>
        <v>0</v>
      </c>
      <c r="AI137" s="125">
        <f>+'Inversión 1 financiada'!AI137+VÚ!AI137+AH137</f>
        <v>0</v>
      </c>
      <c r="AJ137" s="125">
        <f>+'Inversión 1 financiada'!AJ137+VÚ!AJ137+AI137</f>
        <v>0</v>
      </c>
      <c r="AK137" s="125">
        <f>+'Inversión 1 financiada'!AK137+VÚ!AK137+AJ137</f>
        <v>0</v>
      </c>
      <c r="AL137" s="125">
        <f>+'Inversión 1 financiada'!AL137+VÚ!AL137+AK137</f>
        <v>0</v>
      </c>
      <c r="AM137" s="125">
        <f>+'Inversión 1 financiada'!AM137+VÚ!AM137+AL137</f>
        <v>0</v>
      </c>
      <c r="AN137" s="125">
        <f>+'Inversión 1 financiada'!AN137+VÚ!AN137+AM137</f>
        <v>0</v>
      </c>
      <c r="AO137" s="125">
        <f>+'Inversión 1 financiada'!AO137+VÚ!AO137+AN137</f>
        <v>0</v>
      </c>
      <c r="AP137" s="125">
        <f>+'Inversión 1 financiada'!AP137+VÚ!AP137+AO137</f>
        <v>0</v>
      </c>
      <c r="AQ137" s="125">
        <f>+'Inversión 1 financiada'!AQ137+VÚ!AQ137+AP137</f>
        <v>0</v>
      </c>
      <c r="AR137" s="125">
        <f>+'Inversión 1 financiada'!AR137+VÚ!AR137+AQ137</f>
        <v>0</v>
      </c>
      <c r="AS137" s="125">
        <f>+'Inversión 1 financiada'!AS137+VÚ!AS137+AR137</f>
        <v>0</v>
      </c>
      <c r="AT137" s="125">
        <f>+'Inversión 1 financiada'!AT137+VÚ!AT137+AS137</f>
        <v>0</v>
      </c>
      <c r="AU137" s="125">
        <f>+'Inversión 1 financiada'!AU137+VÚ!AU137+AT137</f>
        <v>0</v>
      </c>
      <c r="AV137" s="125">
        <f>+'Inversión 1 financiada'!AV137+VÚ!AV137+AU137</f>
        <v>0</v>
      </c>
      <c r="AW137" s="125">
        <f>+'Inversión 1 financiada'!AW137+VÚ!AW137+AV137</f>
        <v>0</v>
      </c>
      <c r="AX137" s="125">
        <f>+'Inversión 1 financiada'!AX137+VÚ!AX137+AW137</f>
        <v>0</v>
      </c>
      <c r="AY137" s="125">
        <f>+'Inversión 1 financiada'!AY137+VÚ!AY137+AX137</f>
        <v>0</v>
      </c>
      <c r="AZ137" s="125">
        <f>+'Inversión 1 financiada'!AZ137+VÚ!AZ137+AY137</f>
        <v>0</v>
      </c>
      <c r="BA137" s="125">
        <f>+'Inversión 1 financiada'!BA137+VÚ!BA137+AZ137</f>
        <v>0</v>
      </c>
      <c r="BB137" s="125">
        <f>+'Inversión 1 financiada'!BB137+VÚ!BB137+BA137</f>
        <v>0</v>
      </c>
      <c r="BC137" s="125">
        <f>+'Inversión 1 financiada'!BC137+VÚ!BC137+BB137</f>
        <v>0</v>
      </c>
      <c r="BD137" s="125">
        <f>+'Inversión 1 financiada'!BD137+VÚ!BD137+BC137</f>
        <v>0</v>
      </c>
      <c r="BE137" s="125">
        <f>+'Inversión 1 financiada'!BE137+VÚ!BE137+BD137</f>
        <v>0</v>
      </c>
      <c r="BF137" s="125">
        <f>+'Inversión 1 financiada'!BF137+VÚ!BF137+BE137</f>
        <v>0</v>
      </c>
      <c r="BG137" s="125">
        <f>+'Inversión 1 financiada'!BG137+VÚ!BG137+BF137</f>
        <v>0</v>
      </c>
      <c r="BH137" s="125">
        <f>+'Inversión 1 financiada'!BH137+VÚ!BH137+BG137</f>
        <v>0</v>
      </c>
      <c r="BI137" s="125">
        <f>+'Inversión 1 financiada'!BI137+VÚ!BI137+BH137</f>
        <v>0</v>
      </c>
      <c r="BJ137" s="125">
        <f>+'Inversión 1 financiada'!BJ137+VÚ!BJ137+BI137</f>
        <v>0</v>
      </c>
      <c r="BK137" s="125">
        <f>+'Inversión 1 financiada'!BK137+VÚ!BK137+BJ137</f>
        <v>0</v>
      </c>
      <c r="BL137" s="125">
        <f>+'Inversión 1 financiada'!BL137+VÚ!BL137+BK137</f>
        <v>0</v>
      </c>
      <c r="BM137" s="125">
        <f>+'Inversión 1 financiada'!BM137+VÚ!BM137+BL137</f>
        <v>0</v>
      </c>
      <c r="BN137" s="125">
        <f>+'Inversión 1 financiada'!BN137+VÚ!BN137+BM137</f>
        <v>0</v>
      </c>
      <c r="BO137" s="125">
        <f>+'Inversión 1 financiada'!BO137+VÚ!BO137+BN137</f>
        <v>0</v>
      </c>
      <c r="BP137" s="125">
        <f>+'Inversión 1 financiada'!BP137+VÚ!BP137+BO137</f>
        <v>0</v>
      </c>
      <c r="BQ137" s="125">
        <f>+'Inversión 1 financiada'!BQ137+VÚ!BQ137+BP137</f>
        <v>0</v>
      </c>
      <c r="BR137" s="125">
        <f>+'Inversión 1 financiada'!BR137+VÚ!BR137+BQ137</f>
        <v>0</v>
      </c>
    </row>
    <row r="138" spans="2:70" x14ac:dyDescent="0.25">
      <c r="B138" s="59"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123">
        <v>6</v>
      </c>
      <c r="H138" s="125">
        <f>+'Inversión 1 financiada'!H138+VÚ!H138</f>
        <v>0</v>
      </c>
      <c r="I138" s="125">
        <f>+'Inversión 1 financiada'!I138+VÚ!I138+H138</f>
        <v>0</v>
      </c>
      <c r="J138" s="125">
        <f>+'Inversión 1 financiada'!J138+VÚ!J138+I138</f>
        <v>0</v>
      </c>
      <c r="K138" s="125">
        <f>+'Inversión 1 financiada'!K138+VÚ!K138+J138</f>
        <v>0</v>
      </c>
      <c r="L138" s="125">
        <f>+'Inversión 1 financiada'!L138+VÚ!L138+K138</f>
        <v>0</v>
      </c>
      <c r="M138" s="125">
        <f>+'Inversión 1 financiada'!M138+VÚ!M138+L138</f>
        <v>0</v>
      </c>
      <c r="N138" s="125">
        <f>+'Inversión 1 financiada'!N138+VÚ!N138+M138</f>
        <v>0</v>
      </c>
      <c r="O138" s="125">
        <f>+'Inversión 1 financiada'!O138+VÚ!O138+N138</f>
        <v>0</v>
      </c>
      <c r="P138" s="125">
        <f>+'Inversión 1 financiada'!P138+VÚ!P138+O138</f>
        <v>0</v>
      </c>
      <c r="Q138" s="125">
        <f>+'Inversión 1 financiada'!Q138+VÚ!Q138+P138</f>
        <v>0</v>
      </c>
      <c r="R138" s="125">
        <f>+'Inversión 1 financiada'!R138+VÚ!R138+Q138</f>
        <v>0</v>
      </c>
      <c r="S138" s="125">
        <f>+'Inversión 1 financiada'!S138+VÚ!S138+R138</f>
        <v>0</v>
      </c>
      <c r="T138" s="125">
        <f>+'Inversión 1 financiada'!T138+VÚ!T138+S138</f>
        <v>0</v>
      </c>
      <c r="U138" s="125">
        <f>+'Inversión 1 financiada'!U138+VÚ!U138+T138</f>
        <v>0</v>
      </c>
      <c r="V138" s="125">
        <f>+'Inversión 1 financiada'!V138+VÚ!V138+U138</f>
        <v>0</v>
      </c>
      <c r="W138" s="125">
        <f>+'Inversión 1 financiada'!W138+VÚ!W138+V138</f>
        <v>0</v>
      </c>
      <c r="X138" s="125">
        <f>+'Inversión 1 financiada'!X138+VÚ!X138+W138</f>
        <v>0</v>
      </c>
      <c r="Y138" s="125">
        <f>+'Inversión 1 financiada'!Y138+VÚ!Y138+X138</f>
        <v>0</v>
      </c>
      <c r="Z138" s="125">
        <f>+'Inversión 1 financiada'!Z138+VÚ!Z138+Y138</f>
        <v>0</v>
      </c>
      <c r="AA138" s="125">
        <f>+'Inversión 1 financiada'!AA138+VÚ!AA138+Z138</f>
        <v>0</v>
      </c>
      <c r="AB138" s="125">
        <f>+'Inversión 1 financiada'!AB138+VÚ!AB138+AA138</f>
        <v>0</v>
      </c>
      <c r="AC138" s="125">
        <f>+'Inversión 1 financiada'!AC138+VÚ!AC138+AB138</f>
        <v>0</v>
      </c>
      <c r="AD138" s="125">
        <f>+'Inversión 1 financiada'!AD138+VÚ!AD138+AC138</f>
        <v>0</v>
      </c>
      <c r="AE138" s="125">
        <f>+'Inversión 1 financiada'!AE138+VÚ!AE138+AD138</f>
        <v>0</v>
      </c>
      <c r="AF138" s="125">
        <f>+'Inversión 1 financiada'!AF138+VÚ!AF138+AE138</f>
        <v>0</v>
      </c>
      <c r="AG138" s="125">
        <f>+'Inversión 1 financiada'!AG138+VÚ!AG138+AF138</f>
        <v>0</v>
      </c>
      <c r="AH138" s="125">
        <f>+'Inversión 1 financiada'!AH138+VÚ!AH138+AG138</f>
        <v>0</v>
      </c>
      <c r="AI138" s="125">
        <f>+'Inversión 1 financiada'!AI138+VÚ!AI138+AH138</f>
        <v>0</v>
      </c>
      <c r="AJ138" s="125">
        <f>+'Inversión 1 financiada'!AJ138+VÚ!AJ138+AI138</f>
        <v>0</v>
      </c>
      <c r="AK138" s="125">
        <f>+'Inversión 1 financiada'!AK138+VÚ!AK138+AJ138</f>
        <v>0</v>
      </c>
      <c r="AL138" s="125">
        <f>+'Inversión 1 financiada'!AL138+VÚ!AL138+AK138</f>
        <v>0</v>
      </c>
      <c r="AM138" s="125">
        <f>+'Inversión 1 financiada'!AM138+VÚ!AM138+AL138</f>
        <v>0</v>
      </c>
      <c r="AN138" s="125">
        <f>+'Inversión 1 financiada'!AN138+VÚ!AN138+AM138</f>
        <v>0</v>
      </c>
      <c r="AO138" s="125">
        <f>+'Inversión 1 financiada'!AO138+VÚ!AO138+AN138</f>
        <v>0</v>
      </c>
      <c r="AP138" s="125">
        <f>+'Inversión 1 financiada'!AP138+VÚ!AP138+AO138</f>
        <v>0</v>
      </c>
      <c r="AQ138" s="125">
        <f>+'Inversión 1 financiada'!AQ138+VÚ!AQ138+AP138</f>
        <v>0</v>
      </c>
      <c r="AR138" s="125">
        <f>+'Inversión 1 financiada'!AR138+VÚ!AR138+AQ138</f>
        <v>0</v>
      </c>
      <c r="AS138" s="125">
        <f>+'Inversión 1 financiada'!AS138+VÚ!AS138+AR138</f>
        <v>0</v>
      </c>
      <c r="AT138" s="125">
        <f>+'Inversión 1 financiada'!AT138+VÚ!AT138+AS138</f>
        <v>0</v>
      </c>
      <c r="AU138" s="125">
        <f>+'Inversión 1 financiada'!AU138+VÚ!AU138+AT138</f>
        <v>0</v>
      </c>
      <c r="AV138" s="125">
        <f>+'Inversión 1 financiada'!AV138+VÚ!AV138+AU138</f>
        <v>0</v>
      </c>
      <c r="AW138" s="125">
        <f>+'Inversión 1 financiada'!AW138+VÚ!AW138+AV138</f>
        <v>0</v>
      </c>
      <c r="AX138" s="125">
        <f>+'Inversión 1 financiada'!AX138+VÚ!AX138+AW138</f>
        <v>0</v>
      </c>
      <c r="AY138" s="125">
        <f>+'Inversión 1 financiada'!AY138+VÚ!AY138+AX138</f>
        <v>0</v>
      </c>
      <c r="AZ138" s="125">
        <f>+'Inversión 1 financiada'!AZ138+VÚ!AZ138+AY138</f>
        <v>0</v>
      </c>
      <c r="BA138" s="125">
        <f>+'Inversión 1 financiada'!BA138+VÚ!BA138+AZ138</f>
        <v>0</v>
      </c>
      <c r="BB138" s="125">
        <f>+'Inversión 1 financiada'!BB138+VÚ!BB138+BA138</f>
        <v>0</v>
      </c>
      <c r="BC138" s="125">
        <f>+'Inversión 1 financiada'!BC138+VÚ!BC138+BB138</f>
        <v>0</v>
      </c>
      <c r="BD138" s="125">
        <f>+'Inversión 1 financiada'!BD138+VÚ!BD138+BC138</f>
        <v>0</v>
      </c>
      <c r="BE138" s="125">
        <f>+'Inversión 1 financiada'!BE138+VÚ!BE138+BD138</f>
        <v>0</v>
      </c>
      <c r="BF138" s="125">
        <f>+'Inversión 1 financiada'!BF138+VÚ!BF138+BE138</f>
        <v>0</v>
      </c>
      <c r="BG138" s="125">
        <f>+'Inversión 1 financiada'!BG138+VÚ!BG138+BF138</f>
        <v>0</v>
      </c>
      <c r="BH138" s="125">
        <f>+'Inversión 1 financiada'!BH138+VÚ!BH138+BG138</f>
        <v>0</v>
      </c>
      <c r="BI138" s="125">
        <f>+'Inversión 1 financiada'!BI138+VÚ!BI138+BH138</f>
        <v>0</v>
      </c>
      <c r="BJ138" s="125">
        <f>+'Inversión 1 financiada'!BJ138+VÚ!BJ138+BI138</f>
        <v>0</v>
      </c>
      <c r="BK138" s="125">
        <f>+'Inversión 1 financiada'!BK138+VÚ!BK138+BJ138</f>
        <v>0</v>
      </c>
      <c r="BL138" s="125">
        <f>+'Inversión 1 financiada'!BL138+VÚ!BL138+BK138</f>
        <v>0</v>
      </c>
      <c r="BM138" s="125">
        <f>+'Inversión 1 financiada'!BM138+VÚ!BM138+BL138</f>
        <v>0</v>
      </c>
      <c r="BN138" s="125">
        <f>+'Inversión 1 financiada'!BN138+VÚ!BN138+BM138</f>
        <v>0</v>
      </c>
      <c r="BO138" s="125">
        <f>+'Inversión 1 financiada'!BO138+VÚ!BO138+BN138</f>
        <v>0</v>
      </c>
      <c r="BP138" s="125">
        <f>+'Inversión 1 financiada'!BP138+VÚ!BP138+BO138</f>
        <v>0</v>
      </c>
      <c r="BQ138" s="125">
        <f>+'Inversión 1 financiada'!BQ138+VÚ!BQ138+BP138</f>
        <v>0</v>
      </c>
      <c r="BR138" s="125">
        <f>+'Inversión 1 financiada'!BR138+VÚ!BR138+BQ138</f>
        <v>0</v>
      </c>
    </row>
    <row r="139" spans="2:70" x14ac:dyDescent="0.25">
      <c r="B139" s="59" t="s">
        <v>565</v>
      </c>
      <c r="C139" s="62" t="str">
        <f>+VLOOKUP(B139,'resumen UCAP'!$A$5:$O$329,2,0)</f>
        <v>LUMINARIA LED DE 40W NUEVA</v>
      </c>
      <c r="D139" s="63">
        <f>+'Desmonte Infr. financiada'!D139</f>
        <v>40</v>
      </c>
      <c r="E139" s="63" t="str">
        <f>+VLOOKUP(B139,'resumen UCAP'!$A$5:$O$329,3,0)</f>
        <v>Un</v>
      </c>
      <c r="F139" s="64">
        <f>+VLOOKUP(B139,'resumen UCAP'!$A$5:$O$329,15,0)</f>
        <v>321869</v>
      </c>
      <c r="G139" s="61">
        <v>3</v>
      </c>
      <c r="H139" s="125">
        <f>+'Inversión 1 financiada'!H139+VÚ!H139</f>
        <v>0</v>
      </c>
      <c r="I139" s="125">
        <f>+'Inversión 1 financiada'!I139+VÚ!I139+H139</f>
        <v>0</v>
      </c>
      <c r="J139" s="125">
        <f>+'Inversión 1 financiada'!J139+VÚ!J139+I139</f>
        <v>0</v>
      </c>
      <c r="K139" s="125">
        <f>+'Inversión 1 financiada'!K139+VÚ!K139+J139</f>
        <v>0</v>
      </c>
      <c r="L139" s="125">
        <f>+'Inversión 1 financiada'!L139+VÚ!L139+K139</f>
        <v>0</v>
      </c>
      <c r="M139" s="125">
        <f>+'Inversión 1 financiada'!M139+VÚ!M139+L139</f>
        <v>0</v>
      </c>
      <c r="N139" s="125">
        <f>+'Inversión 1 financiada'!N139+VÚ!N139+M139</f>
        <v>0</v>
      </c>
      <c r="O139" s="125">
        <f>+'Inversión 1 financiada'!O139+VÚ!O139+N139</f>
        <v>0</v>
      </c>
      <c r="P139" s="125">
        <f>+'Inversión 1 financiada'!P139+VÚ!P139+O139</f>
        <v>0</v>
      </c>
      <c r="Q139" s="125">
        <f>+'Inversión 1 financiada'!Q139+VÚ!Q139+P139</f>
        <v>0</v>
      </c>
      <c r="R139" s="125">
        <f>+'Inversión 1 financiada'!R139+VÚ!R139+Q139</f>
        <v>0</v>
      </c>
      <c r="S139" s="125">
        <f>+'Inversión 1 financiada'!S139+VÚ!S139+R139</f>
        <v>0</v>
      </c>
      <c r="T139" s="125">
        <f>+'Inversión 1 financiada'!T139+VÚ!T139+S139</f>
        <v>0</v>
      </c>
      <c r="U139" s="125">
        <f>+'Inversión 1 financiada'!U139+VÚ!U139+T139</f>
        <v>0</v>
      </c>
      <c r="V139" s="125">
        <f>+'Inversión 1 financiada'!V139+VÚ!V139+U139</f>
        <v>0</v>
      </c>
      <c r="W139" s="125">
        <f>+'Inversión 1 financiada'!W139+VÚ!W139+V139</f>
        <v>0</v>
      </c>
      <c r="X139" s="125">
        <f>+'Inversión 1 financiada'!X139+VÚ!X139+W139</f>
        <v>0</v>
      </c>
      <c r="Y139" s="125">
        <f>+'Inversión 1 financiada'!Y139+VÚ!Y139+X139</f>
        <v>0</v>
      </c>
      <c r="Z139" s="125">
        <f>+'Inversión 1 financiada'!Z139+VÚ!Z139+Y139</f>
        <v>0</v>
      </c>
      <c r="AA139" s="125">
        <f>+'Inversión 1 financiada'!AA139+VÚ!AA139+Z139</f>
        <v>0</v>
      </c>
      <c r="AB139" s="125">
        <f>+'Inversión 1 financiada'!AB139+VÚ!AB139+AA139</f>
        <v>0</v>
      </c>
      <c r="AC139" s="125">
        <f>+'Inversión 1 financiada'!AC139+VÚ!AC139+AB139</f>
        <v>0</v>
      </c>
      <c r="AD139" s="125">
        <f>+'Inversión 1 financiada'!AD139+VÚ!AD139+AC139</f>
        <v>0</v>
      </c>
      <c r="AE139" s="125">
        <f>+'Inversión 1 financiada'!AE139+VÚ!AE139+AD139</f>
        <v>0</v>
      </c>
      <c r="AF139" s="125">
        <f>+'Inversión 1 financiada'!AF139+VÚ!AF139+AE139</f>
        <v>0</v>
      </c>
      <c r="AG139" s="125">
        <f>+'Inversión 1 financiada'!AG139+VÚ!AG139+AF139</f>
        <v>0</v>
      </c>
      <c r="AH139" s="125">
        <f>+'Inversión 1 financiada'!AH139+VÚ!AH139+AG139</f>
        <v>0</v>
      </c>
      <c r="AI139" s="125">
        <f>+'Inversión 1 financiada'!AI139+VÚ!AI139+AH139</f>
        <v>0</v>
      </c>
      <c r="AJ139" s="125">
        <f>+'Inversión 1 financiada'!AJ139+VÚ!AJ139+AI139</f>
        <v>0</v>
      </c>
      <c r="AK139" s="125">
        <f>+'Inversión 1 financiada'!AK139+VÚ!AK139+AJ139</f>
        <v>0</v>
      </c>
      <c r="AL139" s="125">
        <f>+'Inversión 1 financiada'!AL139+VÚ!AL139+AK139</f>
        <v>0</v>
      </c>
      <c r="AM139" s="125">
        <f>+'Inversión 1 financiada'!AM139+VÚ!AM139+AL139</f>
        <v>0</v>
      </c>
      <c r="AN139" s="125">
        <f>+'Inversión 1 financiada'!AN139+VÚ!AN139+AM139</f>
        <v>0</v>
      </c>
      <c r="AO139" s="125">
        <f>+'Inversión 1 financiada'!AO139+VÚ!AO139+AN139</f>
        <v>0</v>
      </c>
      <c r="AP139" s="125">
        <f>+'Inversión 1 financiada'!AP139+VÚ!AP139+AO139</f>
        <v>0</v>
      </c>
      <c r="AQ139" s="125">
        <f>+'Inversión 1 financiada'!AQ139+VÚ!AQ139+AP139</f>
        <v>0</v>
      </c>
      <c r="AR139" s="125">
        <f>+'Inversión 1 financiada'!AR139+VÚ!AR139+AQ139</f>
        <v>0</v>
      </c>
      <c r="AS139" s="125">
        <f>+'Inversión 1 financiada'!AS139+VÚ!AS139+AR139</f>
        <v>0</v>
      </c>
      <c r="AT139" s="125">
        <f>+'Inversión 1 financiada'!AT139+VÚ!AT139+AS139</f>
        <v>0</v>
      </c>
      <c r="AU139" s="125">
        <f>+'Inversión 1 financiada'!AU139+VÚ!AU139+AT139</f>
        <v>0</v>
      </c>
      <c r="AV139" s="125">
        <f>+'Inversión 1 financiada'!AV139+VÚ!AV139+AU139</f>
        <v>0</v>
      </c>
      <c r="AW139" s="125">
        <f>+'Inversión 1 financiada'!AW139+VÚ!AW139+AV139</f>
        <v>0</v>
      </c>
      <c r="AX139" s="125">
        <f>+'Inversión 1 financiada'!AX139+VÚ!AX139+AW139</f>
        <v>0</v>
      </c>
      <c r="AY139" s="125">
        <f>+'Inversión 1 financiada'!AY139+VÚ!AY139+AX139</f>
        <v>0</v>
      </c>
      <c r="AZ139" s="125">
        <f>+'Inversión 1 financiada'!AZ139+VÚ!AZ139+AY139</f>
        <v>0</v>
      </c>
      <c r="BA139" s="125">
        <f>+'Inversión 1 financiada'!BA139+VÚ!BA139+AZ139</f>
        <v>0</v>
      </c>
      <c r="BB139" s="125">
        <f>+'Inversión 1 financiada'!BB139+VÚ!BB139+BA139</f>
        <v>0</v>
      </c>
      <c r="BC139" s="125">
        <f>+'Inversión 1 financiada'!BC139+VÚ!BC139+BB139</f>
        <v>0</v>
      </c>
      <c r="BD139" s="125">
        <f>+'Inversión 1 financiada'!BD139+VÚ!BD139+BC139</f>
        <v>0</v>
      </c>
      <c r="BE139" s="125">
        <f>+'Inversión 1 financiada'!BE139+VÚ!BE139+BD139</f>
        <v>0</v>
      </c>
      <c r="BF139" s="125">
        <f>+'Inversión 1 financiada'!BF139+VÚ!BF139+BE139</f>
        <v>0</v>
      </c>
      <c r="BG139" s="125">
        <f>+'Inversión 1 financiada'!BG139+VÚ!BG139+BF139</f>
        <v>0</v>
      </c>
      <c r="BH139" s="125">
        <f>+'Inversión 1 financiada'!BH139+VÚ!BH139+BG139</f>
        <v>0</v>
      </c>
      <c r="BI139" s="125">
        <f>+'Inversión 1 financiada'!BI139+VÚ!BI139+BH139</f>
        <v>0</v>
      </c>
      <c r="BJ139" s="125">
        <f>+'Inversión 1 financiada'!BJ139+VÚ!BJ139+BI139</f>
        <v>0</v>
      </c>
      <c r="BK139" s="125">
        <f>+'Inversión 1 financiada'!BK139+VÚ!BK139+BJ139</f>
        <v>0</v>
      </c>
      <c r="BL139" s="125">
        <f>+'Inversión 1 financiada'!BL139+VÚ!BL139+BK139</f>
        <v>0</v>
      </c>
      <c r="BM139" s="125">
        <f>+'Inversión 1 financiada'!BM139+VÚ!BM139+BL139</f>
        <v>0</v>
      </c>
      <c r="BN139" s="125">
        <f>+'Inversión 1 financiada'!BN139+VÚ!BN139+BM139</f>
        <v>0</v>
      </c>
      <c r="BO139" s="125">
        <f>+'Inversión 1 financiada'!BO139+VÚ!BO139+BN139</f>
        <v>0</v>
      </c>
      <c r="BP139" s="125">
        <f>+'Inversión 1 financiada'!BP139+VÚ!BP139+BO139</f>
        <v>0</v>
      </c>
      <c r="BQ139" s="125">
        <f>+'Inversión 1 financiada'!BQ139+VÚ!BQ139+BP139</f>
        <v>0</v>
      </c>
      <c r="BR139" s="125">
        <f>+'Inversión 1 financiada'!BR139+VÚ!BR139+BQ139</f>
        <v>0</v>
      </c>
    </row>
    <row r="140" spans="2:70" x14ac:dyDescent="0.25">
      <c r="B140" s="59" t="s">
        <v>566</v>
      </c>
      <c r="C140" s="62" t="str">
        <f>+VLOOKUP(B140,'resumen UCAP'!$A$5:$O$329,2,0)</f>
        <v>LUMINARIA LED 65W NUEVA MILLENIUM</v>
      </c>
      <c r="D140" s="63">
        <f>+'Desmonte Infr. financiada'!D140</f>
        <v>65</v>
      </c>
      <c r="E140" s="63" t="str">
        <f>+VLOOKUP(B140,'resumen UCAP'!$A$5:$O$329,3,0)</f>
        <v>Un</v>
      </c>
      <c r="F140" s="64">
        <f>+VLOOKUP(B140,'resumen UCAP'!$A$5:$O$329,15,0)</f>
        <v>387336</v>
      </c>
      <c r="G140" s="61">
        <v>12</v>
      </c>
      <c r="H140" s="125">
        <f>+'Inversión 1 financiada'!H140+VÚ!H140</f>
        <v>0</v>
      </c>
      <c r="I140" s="125">
        <f>+'Inversión 1 financiada'!I140+VÚ!I140+H140</f>
        <v>0</v>
      </c>
      <c r="J140" s="125">
        <f>+'Inversión 1 financiada'!J140+VÚ!J140+I140</f>
        <v>0</v>
      </c>
      <c r="K140" s="125">
        <f>+'Inversión 1 financiada'!K140+VÚ!K140+J140</f>
        <v>0</v>
      </c>
      <c r="L140" s="125">
        <f>+'Inversión 1 financiada'!L140+VÚ!L140+K140</f>
        <v>0</v>
      </c>
      <c r="M140" s="125">
        <f>+'Inversión 1 financiada'!M140+VÚ!M140+L140</f>
        <v>0</v>
      </c>
      <c r="N140" s="125">
        <f>+'Inversión 1 financiada'!N140+VÚ!N140+M140</f>
        <v>0</v>
      </c>
      <c r="O140" s="125">
        <f>+'Inversión 1 financiada'!O140+VÚ!O140+N140</f>
        <v>0</v>
      </c>
      <c r="P140" s="125">
        <f>+'Inversión 1 financiada'!P140+VÚ!P140+O140</f>
        <v>0</v>
      </c>
      <c r="Q140" s="125">
        <f>+'Inversión 1 financiada'!Q140+VÚ!Q140+P140</f>
        <v>0</v>
      </c>
      <c r="R140" s="125">
        <f>+'Inversión 1 financiada'!R140+VÚ!R140+Q140</f>
        <v>0</v>
      </c>
      <c r="S140" s="125">
        <f>+'Inversión 1 financiada'!S140+VÚ!S140+R140</f>
        <v>0</v>
      </c>
      <c r="T140" s="125">
        <f>+'Inversión 1 financiada'!T140+VÚ!T140+S140</f>
        <v>0</v>
      </c>
      <c r="U140" s="125">
        <f>+'Inversión 1 financiada'!U140+VÚ!U140+T140</f>
        <v>0</v>
      </c>
      <c r="V140" s="125">
        <f>+'Inversión 1 financiada'!V140+VÚ!V140+U140</f>
        <v>0</v>
      </c>
      <c r="W140" s="125">
        <f>+'Inversión 1 financiada'!W140+VÚ!W140+V140</f>
        <v>0</v>
      </c>
      <c r="X140" s="125">
        <f>+'Inversión 1 financiada'!X140+VÚ!X140+W140</f>
        <v>0</v>
      </c>
      <c r="Y140" s="125">
        <f>+'Inversión 1 financiada'!Y140+VÚ!Y140+X140</f>
        <v>0</v>
      </c>
      <c r="Z140" s="125">
        <f>+'Inversión 1 financiada'!Z140+VÚ!Z140+Y140</f>
        <v>0</v>
      </c>
      <c r="AA140" s="125">
        <f>+'Inversión 1 financiada'!AA140+VÚ!AA140+Z140</f>
        <v>0</v>
      </c>
      <c r="AB140" s="125">
        <f>+'Inversión 1 financiada'!AB140+VÚ!AB140+AA140</f>
        <v>0</v>
      </c>
      <c r="AC140" s="125">
        <f>+'Inversión 1 financiada'!AC140+VÚ!AC140+AB140</f>
        <v>0</v>
      </c>
      <c r="AD140" s="125">
        <f>+'Inversión 1 financiada'!AD140+VÚ!AD140+AC140</f>
        <v>0</v>
      </c>
      <c r="AE140" s="125">
        <f>+'Inversión 1 financiada'!AE140+VÚ!AE140+AD140</f>
        <v>0</v>
      </c>
      <c r="AF140" s="125">
        <f>+'Inversión 1 financiada'!AF140+VÚ!AF140+AE140</f>
        <v>0</v>
      </c>
      <c r="AG140" s="125">
        <f>+'Inversión 1 financiada'!AG140+VÚ!AG140+AF140</f>
        <v>0</v>
      </c>
      <c r="AH140" s="125">
        <f>+'Inversión 1 financiada'!AH140+VÚ!AH140+AG140</f>
        <v>0</v>
      </c>
      <c r="AI140" s="125">
        <f>+'Inversión 1 financiada'!AI140+VÚ!AI140+AH140</f>
        <v>0</v>
      </c>
      <c r="AJ140" s="125">
        <f>+'Inversión 1 financiada'!AJ140+VÚ!AJ140+AI140</f>
        <v>0</v>
      </c>
      <c r="AK140" s="125">
        <f>+'Inversión 1 financiada'!AK140+VÚ!AK140+AJ140</f>
        <v>0</v>
      </c>
      <c r="AL140" s="125">
        <f>+'Inversión 1 financiada'!AL140+VÚ!AL140+AK140</f>
        <v>0</v>
      </c>
      <c r="AM140" s="125">
        <f>+'Inversión 1 financiada'!AM140+VÚ!AM140+AL140</f>
        <v>0</v>
      </c>
      <c r="AN140" s="125">
        <f>+'Inversión 1 financiada'!AN140+VÚ!AN140+AM140</f>
        <v>0</v>
      </c>
      <c r="AO140" s="125">
        <f>+'Inversión 1 financiada'!AO140+VÚ!AO140+AN140</f>
        <v>0</v>
      </c>
      <c r="AP140" s="125">
        <f>+'Inversión 1 financiada'!AP140+VÚ!AP140+AO140</f>
        <v>0</v>
      </c>
      <c r="AQ140" s="125">
        <f>+'Inversión 1 financiada'!AQ140+VÚ!AQ140+AP140</f>
        <v>0</v>
      </c>
      <c r="AR140" s="125">
        <f>+'Inversión 1 financiada'!AR140+VÚ!AR140+AQ140</f>
        <v>0</v>
      </c>
      <c r="AS140" s="125">
        <f>+'Inversión 1 financiada'!AS140+VÚ!AS140+AR140</f>
        <v>0</v>
      </c>
      <c r="AT140" s="125">
        <f>+'Inversión 1 financiada'!AT140+VÚ!AT140+AS140</f>
        <v>0</v>
      </c>
      <c r="AU140" s="125">
        <f>+'Inversión 1 financiada'!AU140+VÚ!AU140+AT140</f>
        <v>0</v>
      </c>
      <c r="AV140" s="125">
        <f>+'Inversión 1 financiada'!AV140+VÚ!AV140+AU140</f>
        <v>0</v>
      </c>
      <c r="AW140" s="125">
        <f>+'Inversión 1 financiada'!AW140+VÚ!AW140+AV140</f>
        <v>0</v>
      </c>
      <c r="AX140" s="125">
        <f>+'Inversión 1 financiada'!AX140+VÚ!AX140+AW140</f>
        <v>0</v>
      </c>
      <c r="AY140" s="125">
        <f>+'Inversión 1 financiada'!AY140+VÚ!AY140+AX140</f>
        <v>0</v>
      </c>
      <c r="AZ140" s="125">
        <f>+'Inversión 1 financiada'!AZ140+VÚ!AZ140+AY140</f>
        <v>0</v>
      </c>
      <c r="BA140" s="125">
        <f>+'Inversión 1 financiada'!BA140+VÚ!BA140+AZ140</f>
        <v>0</v>
      </c>
      <c r="BB140" s="125">
        <f>+'Inversión 1 financiada'!BB140+VÚ!BB140+BA140</f>
        <v>0</v>
      </c>
      <c r="BC140" s="125">
        <f>+'Inversión 1 financiada'!BC140+VÚ!BC140+BB140</f>
        <v>0</v>
      </c>
      <c r="BD140" s="125">
        <f>+'Inversión 1 financiada'!BD140+VÚ!BD140+BC140</f>
        <v>0</v>
      </c>
      <c r="BE140" s="125">
        <f>+'Inversión 1 financiada'!BE140+VÚ!BE140+BD140</f>
        <v>0</v>
      </c>
      <c r="BF140" s="125">
        <f>+'Inversión 1 financiada'!BF140+VÚ!BF140+BE140</f>
        <v>0</v>
      </c>
      <c r="BG140" s="125">
        <f>+'Inversión 1 financiada'!BG140+VÚ!BG140+BF140</f>
        <v>0</v>
      </c>
      <c r="BH140" s="125">
        <f>+'Inversión 1 financiada'!BH140+VÚ!BH140+BG140</f>
        <v>0</v>
      </c>
      <c r="BI140" s="125">
        <f>+'Inversión 1 financiada'!BI140+VÚ!BI140+BH140</f>
        <v>0</v>
      </c>
      <c r="BJ140" s="125">
        <f>+'Inversión 1 financiada'!BJ140+VÚ!BJ140+BI140</f>
        <v>0</v>
      </c>
      <c r="BK140" s="125">
        <f>+'Inversión 1 financiada'!BK140+VÚ!BK140+BJ140</f>
        <v>0</v>
      </c>
      <c r="BL140" s="125">
        <f>+'Inversión 1 financiada'!BL140+VÚ!BL140+BK140</f>
        <v>0</v>
      </c>
      <c r="BM140" s="125">
        <f>+'Inversión 1 financiada'!BM140+VÚ!BM140+BL140</f>
        <v>0</v>
      </c>
      <c r="BN140" s="125">
        <f>+'Inversión 1 financiada'!BN140+VÚ!BN140+BM140</f>
        <v>0</v>
      </c>
      <c r="BO140" s="125">
        <f>+'Inversión 1 financiada'!BO140+VÚ!BO140+BN140</f>
        <v>0</v>
      </c>
      <c r="BP140" s="125">
        <f>+'Inversión 1 financiada'!BP140+VÚ!BP140+BO140</f>
        <v>0</v>
      </c>
      <c r="BQ140" s="125">
        <f>+'Inversión 1 financiada'!BQ140+VÚ!BQ140+BP140</f>
        <v>0</v>
      </c>
      <c r="BR140" s="125">
        <f>+'Inversión 1 financiada'!BR140+VÚ!BR140+BQ140</f>
        <v>0</v>
      </c>
    </row>
    <row r="141" spans="2:70" x14ac:dyDescent="0.25">
      <c r="B141" s="59" t="s">
        <v>567</v>
      </c>
      <c r="C141" s="62" t="str">
        <f>+VLOOKUP(B141,'resumen UCAP'!$A$5:$O$329,2,0)</f>
        <v>LUMINARIA LED 40W NUEVA YOA</v>
      </c>
      <c r="D141" s="63">
        <f>+'Desmonte Infr. financiada'!D141</f>
        <v>40</v>
      </c>
      <c r="E141" s="63" t="str">
        <f>+VLOOKUP(B141,'resumen UCAP'!$A$5:$O$329,3,0)</f>
        <v>Un</v>
      </c>
      <c r="F141" s="64">
        <f>+VLOOKUP(B141,'resumen UCAP'!$A$5:$O$329,15,0)</f>
        <v>1989070</v>
      </c>
      <c r="G141" s="61">
        <v>21</v>
      </c>
      <c r="H141" s="125">
        <f>+'Inversión 1 financiada'!H141+VÚ!H141</f>
        <v>0</v>
      </c>
      <c r="I141" s="125">
        <f>+'Inversión 1 financiada'!I141+VÚ!I141+H141</f>
        <v>0</v>
      </c>
      <c r="J141" s="125">
        <f>+'Inversión 1 financiada'!J141+VÚ!J141+I141</f>
        <v>0</v>
      </c>
      <c r="K141" s="125">
        <f>+'Inversión 1 financiada'!K141+VÚ!K141+J141</f>
        <v>0</v>
      </c>
      <c r="L141" s="125">
        <f>+'Inversión 1 financiada'!L141+VÚ!L141+K141</f>
        <v>0</v>
      </c>
      <c r="M141" s="125">
        <f>+'Inversión 1 financiada'!M141+VÚ!M141+L141</f>
        <v>0</v>
      </c>
      <c r="N141" s="125">
        <f>+'Inversión 1 financiada'!N141+VÚ!N141+M141</f>
        <v>0</v>
      </c>
      <c r="O141" s="125">
        <f>+'Inversión 1 financiada'!O141+VÚ!O141+N141</f>
        <v>0</v>
      </c>
      <c r="P141" s="125">
        <f>+'Inversión 1 financiada'!P141+VÚ!P141+O141</f>
        <v>0</v>
      </c>
      <c r="Q141" s="125">
        <f>+'Inversión 1 financiada'!Q141+VÚ!Q141+P141</f>
        <v>0</v>
      </c>
      <c r="R141" s="125">
        <f>+'Inversión 1 financiada'!R141+VÚ!R141+Q141</f>
        <v>0</v>
      </c>
      <c r="S141" s="125">
        <f>+'Inversión 1 financiada'!S141+VÚ!S141+R141</f>
        <v>0</v>
      </c>
      <c r="T141" s="125">
        <f>+'Inversión 1 financiada'!T141+VÚ!T141+S141</f>
        <v>0</v>
      </c>
      <c r="U141" s="125">
        <f>+'Inversión 1 financiada'!U141+VÚ!U141+T141</f>
        <v>0</v>
      </c>
      <c r="V141" s="125">
        <f>+'Inversión 1 financiada'!V141+VÚ!V141+U141</f>
        <v>0</v>
      </c>
      <c r="W141" s="125">
        <f>+'Inversión 1 financiada'!W141+VÚ!W141+V141</f>
        <v>0</v>
      </c>
      <c r="X141" s="125">
        <f>+'Inversión 1 financiada'!X141+VÚ!X141+W141</f>
        <v>0</v>
      </c>
      <c r="Y141" s="125">
        <f>+'Inversión 1 financiada'!Y141+VÚ!Y141+X141</f>
        <v>0</v>
      </c>
      <c r="Z141" s="125">
        <f>+'Inversión 1 financiada'!Z141+VÚ!Z141+Y141</f>
        <v>0</v>
      </c>
      <c r="AA141" s="125">
        <f>+'Inversión 1 financiada'!AA141+VÚ!AA141+Z141</f>
        <v>0</v>
      </c>
      <c r="AB141" s="125">
        <f>+'Inversión 1 financiada'!AB141+VÚ!AB141+AA141</f>
        <v>0</v>
      </c>
      <c r="AC141" s="125">
        <f>+'Inversión 1 financiada'!AC141+VÚ!AC141+AB141</f>
        <v>0</v>
      </c>
      <c r="AD141" s="125">
        <f>+'Inversión 1 financiada'!AD141+VÚ!AD141+AC141</f>
        <v>0</v>
      </c>
      <c r="AE141" s="125">
        <f>+'Inversión 1 financiada'!AE141+VÚ!AE141+AD141</f>
        <v>0</v>
      </c>
      <c r="AF141" s="125">
        <f>+'Inversión 1 financiada'!AF141+VÚ!AF141+AE141</f>
        <v>0</v>
      </c>
      <c r="AG141" s="125">
        <f>+'Inversión 1 financiada'!AG141+VÚ!AG141+AF141</f>
        <v>0</v>
      </c>
      <c r="AH141" s="125">
        <f>+'Inversión 1 financiada'!AH141+VÚ!AH141+AG141</f>
        <v>0</v>
      </c>
      <c r="AI141" s="125">
        <f>+'Inversión 1 financiada'!AI141+VÚ!AI141+AH141</f>
        <v>0</v>
      </c>
      <c r="AJ141" s="125">
        <f>+'Inversión 1 financiada'!AJ141+VÚ!AJ141+AI141</f>
        <v>0</v>
      </c>
      <c r="AK141" s="125">
        <f>+'Inversión 1 financiada'!AK141+VÚ!AK141+AJ141</f>
        <v>0</v>
      </c>
      <c r="AL141" s="125">
        <f>+'Inversión 1 financiada'!AL141+VÚ!AL141+AK141</f>
        <v>0</v>
      </c>
      <c r="AM141" s="125">
        <f>+'Inversión 1 financiada'!AM141+VÚ!AM141+AL141</f>
        <v>0</v>
      </c>
      <c r="AN141" s="125">
        <f>+'Inversión 1 financiada'!AN141+VÚ!AN141+AM141</f>
        <v>0</v>
      </c>
      <c r="AO141" s="125">
        <f>+'Inversión 1 financiada'!AO141+VÚ!AO141+AN141</f>
        <v>0</v>
      </c>
      <c r="AP141" s="125">
        <f>+'Inversión 1 financiada'!AP141+VÚ!AP141+AO141</f>
        <v>0</v>
      </c>
      <c r="AQ141" s="125">
        <f>+'Inversión 1 financiada'!AQ141+VÚ!AQ141+AP141</f>
        <v>0</v>
      </c>
      <c r="AR141" s="125">
        <f>+'Inversión 1 financiada'!AR141+VÚ!AR141+AQ141</f>
        <v>0</v>
      </c>
      <c r="AS141" s="125">
        <f>+'Inversión 1 financiada'!AS141+VÚ!AS141+AR141</f>
        <v>0</v>
      </c>
      <c r="AT141" s="125">
        <f>+'Inversión 1 financiada'!AT141+VÚ!AT141+AS141</f>
        <v>0</v>
      </c>
      <c r="AU141" s="125">
        <f>+'Inversión 1 financiada'!AU141+VÚ!AU141+AT141</f>
        <v>0</v>
      </c>
      <c r="AV141" s="125">
        <f>+'Inversión 1 financiada'!AV141+VÚ!AV141+AU141</f>
        <v>0</v>
      </c>
      <c r="AW141" s="125">
        <f>+'Inversión 1 financiada'!AW141+VÚ!AW141+AV141</f>
        <v>0</v>
      </c>
      <c r="AX141" s="125">
        <f>+'Inversión 1 financiada'!AX141+VÚ!AX141+AW141</f>
        <v>0</v>
      </c>
      <c r="AY141" s="125">
        <f>+'Inversión 1 financiada'!AY141+VÚ!AY141+AX141</f>
        <v>0</v>
      </c>
      <c r="AZ141" s="125">
        <f>+'Inversión 1 financiada'!AZ141+VÚ!AZ141+AY141</f>
        <v>0</v>
      </c>
      <c r="BA141" s="125">
        <f>+'Inversión 1 financiada'!BA141+VÚ!BA141+AZ141</f>
        <v>0</v>
      </c>
      <c r="BB141" s="125">
        <f>+'Inversión 1 financiada'!BB141+VÚ!BB141+BA141</f>
        <v>0</v>
      </c>
      <c r="BC141" s="125">
        <f>+'Inversión 1 financiada'!BC141+VÚ!BC141+BB141</f>
        <v>0</v>
      </c>
      <c r="BD141" s="125">
        <f>+'Inversión 1 financiada'!BD141+VÚ!BD141+BC141</f>
        <v>0</v>
      </c>
      <c r="BE141" s="125">
        <f>+'Inversión 1 financiada'!BE141+VÚ!BE141+BD141</f>
        <v>0</v>
      </c>
      <c r="BF141" s="125">
        <f>+'Inversión 1 financiada'!BF141+VÚ!BF141+BE141</f>
        <v>0</v>
      </c>
      <c r="BG141" s="125">
        <f>+'Inversión 1 financiada'!BG141+VÚ!BG141+BF141</f>
        <v>0</v>
      </c>
      <c r="BH141" s="125">
        <f>+'Inversión 1 financiada'!BH141+VÚ!BH141+BG141</f>
        <v>0</v>
      </c>
      <c r="BI141" s="125">
        <f>+'Inversión 1 financiada'!BI141+VÚ!BI141+BH141</f>
        <v>0</v>
      </c>
      <c r="BJ141" s="125">
        <f>+'Inversión 1 financiada'!BJ141+VÚ!BJ141+BI141</f>
        <v>0</v>
      </c>
      <c r="BK141" s="125">
        <f>+'Inversión 1 financiada'!BK141+VÚ!BK141+BJ141</f>
        <v>0</v>
      </c>
      <c r="BL141" s="125">
        <f>+'Inversión 1 financiada'!BL141+VÚ!BL141+BK141</f>
        <v>0</v>
      </c>
      <c r="BM141" s="125">
        <f>+'Inversión 1 financiada'!BM141+VÚ!BM141+BL141</f>
        <v>0</v>
      </c>
      <c r="BN141" s="125">
        <f>+'Inversión 1 financiada'!BN141+VÚ!BN141+BM141</f>
        <v>0</v>
      </c>
      <c r="BO141" s="125">
        <f>+'Inversión 1 financiada'!BO141+VÚ!BO141+BN141</f>
        <v>0</v>
      </c>
      <c r="BP141" s="125">
        <f>+'Inversión 1 financiada'!BP141+VÚ!BP141+BO141</f>
        <v>0</v>
      </c>
      <c r="BQ141" s="125">
        <f>+'Inversión 1 financiada'!BQ141+VÚ!BQ141+BP141</f>
        <v>0</v>
      </c>
      <c r="BR141" s="125">
        <f>+'Inversión 1 financiada'!BR141+VÚ!BR141+BQ141</f>
        <v>0</v>
      </c>
    </row>
    <row r="142" spans="2:70" x14ac:dyDescent="0.25">
      <c r="B142" s="59" t="s">
        <v>568</v>
      </c>
      <c r="C142" s="62" t="str">
        <f>+VLOOKUP(B142,'resumen UCAP'!$A$5:$O$329,2,0)</f>
        <v>LUMINARIA LED 80W NUEVA MILLENIUM</v>
      </c>
      <c r="D142" s="63">
        <f>+'Desmonte Infr. financiada'!D142</f>
        <v>80</v>
      </c>
      <c r="E142" s="63" t="str">
        <f>+VLOOKUP(B142,'resumen UCAP'!$A$5:$O$329,3,0)</f>
        <v>Un</v>
      </c>
      <c r="F142" s="64">
        <f>+VLOOKUP(B142,'resumen UCAP'!$A$5:$O$329,15,0)</f>
        <v>518269</v>
      </c>
      <c r="G142" s="61">
        <v>3</v>
      </c>
      <c r="H142" s="125">
        <f>+'Inversión 1 financiada'!H142+VÚ!H142</f>
        <v>0</v>
      </c>
      <c r="I142" s="125">
        <f>+'Inversión 1 financiada'!I142+VÚ!I142+H142</f>
        <v>0</v>
      </c>
      <c r="J142" s="125">
        <f>+'Inversión 1 financiada'!J142+VÚ!J142+I142</f>
        <v>0</v>
      </c>
      <c r="K142" s="125">
        <f>+'Inversión 1 financiada'!K142+VÚ!K142+J142</f>
        <v>0</v>
      </c>
      <c r="L142" s="125">
        <f>+'Inversión 1 financiada'!L142+VÚ!L142+K142</f>
        <v>0</v>
      </c>
      <c r="M142" s="125">
        <f>+'Inversión 1 financiada'!M142+VÚ!M142+L142</f>
        <v>0</v>
      </c>
      <c r="N142" s="125">
        <f>+'Inversión 1 financiada'!N142+VÚ!N142+M142</f>
        <v>0</v>
      </c>
      <c r="O142" s="125">
        <f>+'Inversión 1 financiada'!O142+VÚ!O142+N142</f>
        <v>0</v>
      </c>
      <c r="P142" s="125">
        <f>+'Inversión 1 financiada'!P142+VÚ!P142+O142</f>
        <v>0</v>
      </c>
      <c r="Q142" s="125">
        <f>+'Inversión 1 financiada'!Q142+VÚ!Q142+P142</f>
        <v>0</v>
      </c>
      <c r="R142" s="125">
        <f>+'Inversión 1 financiada'!R142+VÚ!R142+Q142</f>
        <v>0</v>
      </c>
      <c r="S142" s="125">
        <f>+'Inversión 1 financiada'!S142+VÚ!S142+R142</f>
        <v>0</v>
      </c>
      <c r="T142" s="125">
        <f>+'Inversión 1 financiada'!T142+VÚ!T142+S142</f>
        <v>0</v>
      </c>
      <c r="U142" s="125">
        <f>+'Inversión 1 financiada'!U142+VÚ!U142+T142</f>
        <v>0</v>
      </c>
      <c r="V142" s="125">
        <f>+'Inversión 1 financiada'!V142+VÚ!V142+U142</f>
        <v>0</v>
      </c>
      <c r="W142" s="125">
        <f>+'Inversión 1 financiada'!W142+VÚ!W142+V142</f>
        <v>0</v>
      </c>
      <c r="X142" s="125">
        <f>+'Inversión 1 financiada'!X142+VÚ!X142+W142</f>
        <v>0</v>
      </c>
      <c r="Y142" s="125">
        <f>+'Inversión 1 financiada'!Y142+VÚ!Y142+X142</f>
        <v>0</v>
      </c>
      <c r="Z142" s="125">
        <f>+'Inversión 1 financiada'!Z142+VÚ!Z142+Y142</f>
        <v>0</v>
      </c>
      <c r="AA142" s="125">
        <f>+'Inversión 1 financiada'!AA142+VÚ!AA142+Z142</f>
        <v>0</v>
      </c>
      <c r="AB142" s="125">
        <f>+'Inversión 1 financiada'!AB142+VÚ!AB142+AA142</f>
        <v>0</v>
      </c>
      <c r="AC142" s="125">
        <f>+'Inversión 1 financiada'!AC142+VÚ!AC142+AB142</f>
        <v>0</v>
      </c>
      <c r="AD142" s="125">
        <f>+'Inversión 1 financiada'!AD142+VÚ!AD142+AC142</f>
        <v>0</v>
      </c>
      <c r="AE142" s="125">
        <f>+'Inversión 1 financiada'!AE142+VÚ!AE142+AD142</f>
        <v>0</v>
      </c>
      <c r="AF142" s="125">
        <f>+'Inversión 1 financiada'!AF142+VÚ!AF142+AE142</f>
        <v>0</v>
      </c>
      <c r="AG142" s="125">
        <f>+'Inversión 1 financiada'!AG142+VÚ!AG142+AF142</f>
        <v>0</v>
      </c>
      <c r="AH142" s="125">
        <f>+'Inversión 1 financiada'!AH142+VÚ!AH142+AG142</f>
        <v>0</v>
      </c>
      <c r="AI142" s="125">
        <f>+'Inversión 1 financiada'!AI142+VÚ!AI142+AH142</f>
        <v>0</v>
      </c>
      <c r="AJ142" s="125">
        <f>+'Inversión 1 financiada'!AJ142+VÚ!AJ142+AI142</f>
        <v>0</v>
      </c>
      <c r="AK142" s="125">
        <f>+'Inversión 1 financiada'!AK142+VÚ!AK142+AJ142</f>
        <v>0</v>
      </c>
      <c r="AL142" s="125">
        <f>+'Inversión 1 financiada'!AL142+VÚ!AL142+AK142</f>
        <v>0</v>
      </c>
      <c r="AM142" s="125">
        <f>+'Inversión 1 financiada'!AM142+VÚ!AM142+AL142</f>
        <v>0</v>
      </c>
      <c r="AN142" s="125">
        <f>+'Inversión 1 financiada'!AN142+VÚ!AN142+AM142</f>
        <v>0</v>
      </c>
      <c r="AO142" s="125">
        <f>+'Inversión 1 financiada'!AO142+VÚ!AO142+AN142</f>
        <v>0</v>
      </c>
      <c r="AP142" s="125">
        <f>+'Inversión 1 financiada'!AP142+VÚ!AP142+AO142</f>
        <v>0</v>
      </c>
      <c r="AQ142" s="125">
        <f>+'Inversión 1 financiada'!AQ142+VÚ!AQ142+AP142</f>
        <v>0</v>
      </c>
      <c r="AR142" s="125">
        <f>+'Inversión 1 financiada'!AR142+VÚ!AR142+AQ142</f>
        <v>0</v>
      </c>
      <c r="AS142" s="125">
        <f>+'Inversión 1 financiada'!AS142+VÚ!AS142+AR142</f>
        <v>0</v>
      </c>
      <c r="AT142" s="125">
        <f>+'Inversión 1 financiada'!AT142+VÚ!AT142+AS142</f>
        <v>0</v>
      </c>
      <c r="AU142" s="125">
        <f>+'Inversión 1 financiada'!AU142+VÚ!AU142+AT142</f>
        <v>0</v>
      </c>
      <c r="AV142" s="125">
        <f>+'Inversión 1 financiada'!AV142+VÚ!AV142+AU142</f>
        <v>0</v>
      </c>
      <c r="AW142" s="125">
        <f>+'Inversión 1 financiada'!AW142+VÚ!AW142+AV142</f>
        <v>0</v>
      </c>
      <c r="AX142" s="125">
        <f>+'Inversión 1 financiada'!AX142+VÚ!AX142+AW142</f>
        <v>0</v>
      </c>
      <c r="AY142" s="125">
        <f>+'Inversión 1 financiada'!AY142+VÚ!AY142+AX142</f>
        <v>0</v>
      </c>
      <c r="AZ142" s="125">
        <f>+'Inversión 1 financiada'!AZ142+VÚ!AZ142+AY142</f>
        <v>0</v>
      </c>
      <c r="BA142" s="125">
        <f>+'Inversión 1 financiada'!BA142+VÚ!BA142+AZ142</f>
        <v>0</v>
      </c>
      <c r="BB142" s="125">
        <f>+'Inversión 1 financiada'!BB142+VÚ!BB142+BA142</f>
        <v>0</v>
      </c>
      <c r="BC142" s="125">
        <f>+'Inversión 1 financiada'!BC142+VÚ!BC142+BB142</f>
        <v>0</v>
      </c>
      <c r="BD142" s="125">
        <f>+'Inversión 1 financiada'!BD142+VÚ!BD142+BC142</f>
        <v>0</v>
      </c>
      <c r="BE142" s="125">
        <f>+'Inversión 1 financiada'!BE142+VÚ!BE142+BD142</f>
        <v>0</v>
      </c>
      <c r="BF142" s="125">
        <f>+'Inversión 1 financiada'!BF142+VÚ!BF142+BE142</f>
        <v>0</v>
      </c>
      <c r="BG142" s="125">
        <f>+'Inversión 1 financiada'!BG142+VÚ!BG142+BF142</f>
        <v>0</v>
      </c>
      <c r="BH142" s="125">
        <f>+'Inversión 1 financiada'!BH142+VÚ!BH142+BG142</f>
        <v>0</v>
      </c>
      <c r="BI142" s="125">
        <f>+'Inversión 1 financiada'!BI142+VÚ!BI142+BH142</f>
        <v>0</v>
      </c>
      <c r="BJ142" s="125">
        <f>+'Inversión 1 financiada'!BJ142+VÚ!BJ142+BI142</f>
        <v>0</v>
      </c>
      <c r="BK142" s="125">
        <f>+'Inversión 1 financiada'!BK142+VÚ!BK142+BJ142</f>
        <v>0</v>
      </c>
      <c r="BL142" s="125">
        <f>+'Inversión 1 financiada'!BL142+VÚ!BL142+BK142</f>
        <v>0</v>
      </c>
      <c r="BM142" s="125">
        <f>+'Inversión 1 financiada'!BM142+VÚ!BM142+BL142</f>
        <v>0</v>
      </c>
      <c r="BN142" s="125">
        <f>+'Inversión 1 financiada'!BN142+VÚ!BN142+BM142</f>
        <v>0</v>
      </c>
      <c r="BO142" s="125">
        <f>+'Inversión 1 financiada'!BO142+VÚ!BO142+BN142</f>
        <v>0</v>
      </c>
      <c r="BP142" s="125">
        <f>+'Inversión 1 financiada'!BP142+VÚ!BP142+BO142</f>
        <v>0</v>
      </c>
      <c r="BQ142" s="125">
        <f>+'Inversión 1 financiada'!BQ142+VÚ!BQ142+BP142</f>
        <v>0</v>
      </c>
      <c r="BR142" s="125">
        <f>+'Inversión 1 financiada'!BR142+VÚ!BR142+BQ142</f>
        <v>0</v>
      </c>
    </row>
    <row r="143" spans="2:70" x14ac:dyDescent="0.25">
      <c r="B143" s="59" t="s">
        <v>569</v>
      </c>
      <c r="C143" s="62" t="str">
        <f>+VLOOKUP(B143,'resumen UCAP'!$A$5:$O$329,2,0)</f>
        <v>LUMINARIA LED 150W NUEVA MILLENIUM</v>
      </c>
      <c r="D143" s="63">
        <f>+'Desmonte Infr. financiada'!D143</f>
        <v>150</v>
      </c>
      <c r="E143" s="63" t="str">
        <f>+VLOOKUP(B143,'resumen UCAP'!$A$5:$O$329,3,0)</f>
        <v>Un</v>
      </c>
      <c r="F143" s="64">
        <f>+VLOOKUP(B143,'resumen UCAP'!$A$5:$O$329,15,0)</f>
        <v>845605</v>
      </c>
      <c r="G143" s="61">
        <v>41</v>
      </c>
      <c r="H143" s="125">
        <f>+'Inversión 1 financiada'!H143+VÚ!H143</f>
        <v>0</v>
      </c>
      <c r="I143" s="125">
        <f>+'Inversión 1 financiada'!I143+VÚ!I143+H143</f>
        <v>0</v>
      </c>
      <c r="J143" s="125">
        <f>+'Inversión 1 financiada'!J143+VÚ!J143+I143</f>
        <v>0</v>
      </c>
      <c r="K143" s="125">
        <f>+'Inversión 1 financiada'!K143+VÚ!K143+J143</f>
        <v>0</v>
      </c>
      <c r="L143" s="125">
        <f>+'Inversión 1 financiada'!L143+VÚ!L143+K143</f>
        <v>0</v>
      </c>
      <c r="M143" s="125">
        <f>+'Inversión 1 financiada'!M143+VÚ!M143+L143</f>
        <v>0</v>
      </c>
      <c r="N143" s="125">
        <f>+'Inversión 1 financiada'!N143+VÚ!N143+M143</f>
        <v>0</v>
      </c>
      <c r="O143" s="125">
        <f>+'Inversión 1 financiada'!O143+VÚ!O143+N143</f>
        <v>0</v>
      </c>
      <c r="P143" s="125">
        <f>+'Inversión 1 financiada'!P143+VÚ!P143+O143</f>
        <v>0</v>
      </c>
      <c r="Q143" s="125">
        <f>+'Inversión 1 financiada'!Q143+VÚ!Q143+P143</f>
        <v>0</v>
      </c>
      <c r="R143" s="125">
        <f>+'Inversión 1 financiada'!R143+VÚ!R143+Q143</f>
        <v>0</v>
      </c>
      <c r="S143" s="125">
        <f>+'Inversión 1 financiada'!S143+VÚ!S143+R143</f>
        <v>0</v>
      </c>
      <c r="T143" s="125">
        <f>+'Inversión 1 financiada'!T143+VÚ!T143+S143</f>
        <v>0</v>
      </c>
      <c r="U143" s="125">
        <f>+'Inversión 1 financiada'!U143+VÚ!U143+T143</f>
        <v>0</v>
      </c>
      <c r="V143" s="125">
        <f>+'Inversión 1 financiada'!V143+VÚ!V143+U143</f>
        <v>0</v>
      </c>
      <c r="W143" s="125">
        <f>+'Inversión 1 financiada'!W143+VÚ!W143+V143</f>
        <v>0</v>
      </c>
      <c r="X143" s="125">
        <f>+'Inversión 1 financiada'!X143+VÚ!X143+W143</f>
        <v>0</v>
      </c>
      <c r="Y143" s="125">
        <f>+'Inversión 1 financiada'!Y143+VÚ!Y143+X143</f>
        <v>0</v>
      </c>
      <c r="Z143" s="125">
        <f>+'Inversión 1 financiada'!Z143+VÚ!Z143+Y143</f>
        <v>0</v>
      </c>
      <c r="AA143" s="125">
        <f>+'Inversión 1 financiada'!AA143+VÚ!AA143+Z143</f>
        <v>0</v>
      </c>
      <c r="AB143" s="125">
        <f>+'Inversión 1 financiada'!AB143+VÚ!AB143+AA143</f>
        <v>0</v>
      </c>
      <c r="AC143" s="125">
        <f>+'Inversión 1 financiada'!AC143+VÚ!AC143+AB143</f>
        <v>0</v>
      </c>
      <c r="AD143" s="125">
        <f>+'Inversión 1 financiada'!AD143+VÚ!AD143+AC143</f>
        <v>0</v>
      </c>
      <c r="AE143" s="125">
        <f>+'Inversión 1 financiada'!AE143+VÚ!AE143+AD143</f>
        <v>0</v>
      </c>
      <c r="AF143" s="125">
        <f>+'Inversión 1 financiada'!AF143+VÚ!AF143+AE143</f>
        <v>0</v>
      </c>
      <c r="AG143" s="125">
        <f>+'Inversión 1 financiada'!AG143+VÚ!AG143+AF143</f>
        <v>0</v>
      </c>
      <c r="AH143" s="125">
        <f>+'Inversión 1 financiada'!AH143+VÚ!AH143+AG143</f>
        <v>0</v>
      </c>
      <c r="AI143" s="125">
        <f>+'Inversión 1 financiada'!AI143+VÚ!AI143+AH143</f>
        <v>0</v>
      </c>
      <c r="AJ143" s="125">
        <f>+'Inversión 1 financiada'!AJ143+VÚ!AJ143+AI143</f>
        <v>0</v>
      </c>
      <c r="AK143" s="125">
        <f>+'Inversión 1 financiada'!AK143+VÚ!AK143+AJ143</f>
        <v>0</v>
      </c>
      <c r="AL143" s="125">
        <f>+'Inversión 1 financiada'!AL143+VÚ!AL143+AK143</f>
        <v>0</v>
      </c>
      <c r="AM143" s="125">
        <f>+'Inversión 1 financiada'!AM143+VÚ!AM143+AL143</f>
        <v>0</v>
      </c>
      <c r="AN143" s="125">
        <f>+'Inversión 1 financiada'!AN143+VÚ!AN143+AM143</f>
        <v>0</v>
      </c>
      <c r="AO143" s="125">
        <f>+'Inversión 1 financiada'!AO143+VÚ!AO143+AN143</f>
        <v>0</v>
      </c>
      <c r="AP143" s="125">
        <f>+'Inversión 1 financiada'!AP143+VÚ!AP143+AO143</f>
        <v>0</v>
      </c>
      <c r="AQ143" s="125">
        <f>+'Inversión 1 financiada'!AQ143+VÚ!AQ143+AP143</f>
        <v>0</v>
      </c>
      <c r="AR143" s="125">
        <f>+'Inversión 1 financiada'!AR143+VÚ!AR143+AQ143</f>
        <v>0</v>
      </c>
      <c r="AS143" s="125">
        <f>+'Inversión 1 financiada'!AS143+VÚ!AS143+AR143</f>
        <v>0</v>
      </c>
      <c r="AT143" s="125">
        <f>+'Inversión 1 financiada'!AT143+VÚ!AT143+AS143</f>
        <v>0</v>
      </c>
      <c r="AU143" s="125">
        <f>+'Inversión 1 financiada'!AU143+VÚ!AU143+AT143</f>
        <v>0</v>
      </c>
      <c r="AV143" s="125">
        <f>+'Inversión 1 financiada'!AV143+VÚ!AV143+AU143</f>
        <v>0</v>
      </c>
      <c r="AW143" s="125">
        <f>+'Inversión 1 financiada'!AW143+VÚ!AW143+AV143</f>
        <v>0</v>
      </c>
      <c r="AX143" s="125">
        <f>+'Inversión 1 financiada'!AX143+VÚ!AX143+AW143</f>
        <v>0</v>
      </c>
      <c r="AY143" s="125">
        <f>+'Inversión 1 financiada'!AY143+VÚ!AY143+AX143</f>
        <v>0</v>
      </c>
      <c r="AZ143" s="125">
        <f>+'Inversión 1 financiada'!AZ143+VÚ!AZ143+AY143</f>
        <v>0</v>
      </c>
      <c r="BA143" s="125">
        <f>+'Inversión 1 financiada'!BA143+VÚ!BA143+AZ143</f>
        <v>0</v>
      </c>
      <c r="BB143" s="125">
        <f>+'Inversión 1 financiada'!BB143+VÚ!BB143+BA143</f>
        <v>0</v>
      </c>
      <c r="BC143" s="125">
        <f>+'Inversión 1 financiada'!BC143+VÚ!BC143+BB143</f>
        <v>0</v>
      </c>
      <c r="BD143" s="125">
        <f>+'Inversión 1 financiada'!BD143+VÚ!BD143+BC143</f>
        <v>0</v>
      </c>
      <c r="BE143" s="125">
        <f>+'Inversión 1 financiada'!BE143+VÚ!BE143+BD143</f>
        <v>0</v>
      </c>
      <c r="BF143" s="125">
        <f>+'Inversión 1 financiada'!BF143+VÚ!BF143+BE143</f>
        <v>0</v>
      </c>
      <c r="BG143" s="125">
        <f>+'Inversión 1 financiada'!BG143+VÚ!BG143+BF143</f>
        <v>0</v>
      </c>
      <c r="BH143" s="125">
        <f>+'Inversión 1 financiada'!BH143+VÚ!BH143+BG143</f>
        <v>0</v>
      </c>
      <c r="BI143" s="125">
        <f>+'Inversión 1 financiada'!BI143+VÚ!BI143+BH143</f>
        <v>0</v>
      </c>
      <c r="BJ143" s="125">
        <f>+'Inversión 1 financiada'!BJ143+VÚ!BJ143+BI143</f>
        <v>0</v>
      </c>
      <c r="BK143" s="125">
        <f>+'Inversión 1 financiada'!BK143+VÚ!BK143+BJ143</f>
        <v>0</v>
      </c>
      <c r="BL143" s="125">
        <f>+'Inversión 1 financiada'!BL143+VÚ!BL143+BK143</f>
        <v>0</v>
      </c>
      <c r="BM143" s="125">
        <f>+'Inversión 1 financiada'!BM143+VÚ!BM143+BL143</f>
        <v>0</v>
      </c>
      <c r="BN143" s="125">
        <f>+'Inversión 1 financiada'!BN143+VÚ!BN143+BM143</f>
        <v>0</v>
      </c>
      <c r="BO143" s="125">
        <f>+'Inversión 1 financiada'!BO143+VÚ!BO143+BN143</f>
        <v>0</v>
      </c>
      <c r="BP143" s="125">
        <f>+'Inversión 1 financiada'!BP143+VÚ!BP143+BO143</f>
        <v>0</v>
      </c>
      <c r="BQ143" s="125">
        <f>+'Inversión 1 financiada'!BQ143+VÚ!BQ143+BP143</f>
        <v>0</v>
      </c>
      <c r="BR143" s="125">
        <f>+'Inversión 1 financiada'!BR143+VÚ!BR143+BQ143</f>
        <v>0</v>
      </c>
    </row>
    <row r="144" spans="2:70" x14ac:dyDescent="0.25">
      <c r="B144" s="59" t="s">
        <v>570</v>
      </c>
      <c r="C144" s="62" t="str">
        <f>+VLOOKUP(B144,'resumen UCAP'!$A$5:$O$329,2,0)</f>
        <v>ETIQUETA 250W</v>
      </c>
      <c r="D144" s="63">
        <f>+'Desmonte Infr. financiada'!D144</f>
        <v>279</v>
      </c>
      <c r="E144" s="63" t="str">
        <f>+VLOOKUP(B144,'resumen UCAP'!$A$5:$O$329,3,0)</f>
        <v>Un</v>
      </c>
      <c r="F144" s="64">
        <f>+VLOOKUP(B144,'resumen UCAP'!$A$5:$O$329,15,0)</f>
        <v>413027</v>
      </c>
      <c r="G144" s="123">
        <v>1</v>
      </c>
      <c r="H144" s="125">
        <f>+'Inversión 1 financiada'!H144+VÚ!H144</f>
        <v>0</v>
      </c>
      <c r="I144" s="125">
        <f>+'Inversión 1 financiada'!I144+VÚ!I144+H144</f>
        <v>0</v>
      </c>
      <c r="J144" s="125">
        <f>+'Inversión 1 financiada'!J144+VÚ!J144+I144</f>
        <v>0</v>
      </c>
      <c r="K144" s="125">
        <f>+'Inversión 1 financiada'!K144+VÚ!K144+J144</f>
        <v>0</v>
      </c>
      <c r="L144" s="125">
        <f>+'Inversión 1 financiada'!L144+VÚ!L144+K144</f>
        <v>0</v>
      </c>
      <c r="M144" s="125">
        <f>+'Inversión 1 financiada'!M144+VÚ!M144+L144</f>
        <v>0</v>
      </c>
      <c r="N144" s="125">
        <f>+'Inversión 1 financiada'!N144+VÚ!N144+M144</f>
        <v>0</v>
      </c>
      <c r="O144" s="125">
        <f>+'Inversión 1 financiada'!O144+VÚ!O144+N144</f>
        <v>0</v>
      </c>
      <c r="P144" s="125">
        <f>+'Inversión 1 financiada'!P144+VÚ!P144+O144</f>
        <v>0</v>
      </c>
      <c r="Q144" s="125">
        <f>+'Inversión 1 financiada'!Q144+VÚ!Q144+P144</f>
        <v>0</v>
      </c>
      <c r="R144" s="125">
        <f>+'Inversión 1 financiada'!R144+VÚ!R144+Q144</f>
        <v>0</v>
      </c>
      <c r="S144" s="125">
        <f>+'Inversión 1 financiada'!S144+VÚ!S144+R144</f>
        <v>0</v>
      </c>
      <c r="T144" s="125">
        <f>+'Inversión 1 financiada'!T144+VÚ!T144+S144</f>
        <v>0</v>
      </c>
      <c r="U144" s="125">
        <f>+'Inversión 1 financiada'!U144+VÚ!U144+T144</f>
        <v>0</v>
      </c>
      <c r="V144" s="125">
        <f>+'Inversión 1 financiada'!V144+VÚ!V144+U144</f>
        <v>0</v>
      </c>
      <c r="W144" s="125">
        <f>+'Inversión 1 financiada'!W144+VÚ!W144+V144</f>
        <v>0</v>
      </c>
      <c r="X144" s="125">
        <f>+'Inversión 1 financiada'!X144+VÚ!X144+W144</f>
        <v>0</v>
      </c>
      <c r="Y144" s="125">
        <f>+'Inversión 1 financiada'!Y144+VÚ!Y144+X144</f>
        <v>0</v>
      </c>
      <c r="Z144" s="125">
        <f>+'Inversión 1 financiada'!Z144+VÚ!Z144+Y144</f>
        <v>0</v>
      </c>
      <c r="AA144" s="125">
        <f>+'Inversión 1 financiada'!AA144+VÚ!AA144+Z144</f>
        <v>0</v>
      </c>
      <c r="AB144" s="125">
        <f>+'Inversión 1 financiada'!AB144+VÚ!AB144+AA144</f>
        <v>0</v>
      </c>
      <c r="AC144" s="125">
        <f>+'Inversión 1 financiada'!AC144+VÚ!AC144+AB144</f>
        <v>0</v>
      </c>
      <c r="AD144" s="125">
        <f>+'Inversión 1 financiada'!AD144+VÚ!AD144+AC144</f>
        <v>0</v>
      </c>
      <c r="AE144" s="125">
        <f>+'Inversión 1 financiada'!AE144+VÚ!AE144+AD144</f>
        <v>0</v>
      </c>
      <c r="AF144" s="125">
        <f>+'Inversión 1 financiada'!AF144+VÚ!AF144+AE144</f>
        <v>0</v>
      </c>
      <c r="AG144" s="125">
        <f>+'Inversión 1 financiada'!AG144+VÚ!AG144+AF144</f>
        <v>0</v>
      </c>
      <c r="AH144" s="125">
        <f>+'Inversión 1 financiada'!AH144+VÚ!AH144+AG144</f>
        <v>0</v>
      </c>
      <c r="AI144" s="125">
        <f>+'Inversión 1 financiada'!AI144+VÚ!AI144+AH144</f>
        <v>0</v>
      </c>
      <c r="AJ144" s="125">
        <f>+'Inversión 1 financiada'!AJ144+VÚ!AJ144+AI144</f>
        <v>0</v>
      </c>
      <c r="AK144" s="125">
        <f>+'Inversión 1 financiada'!AK144+VÚ!AK144+AJ144</f>
        <v>0</v>
      </c>
      <c r="AL144" s="125">
        <f>+'Inversión 1 financiada'!AL144+VÚ!AL144+AK144</f>
        <v>0</v>
      </c>
      <c r="AM144" s="125">
        <f>+'Inversión 1 financiada'!AM144+VÚ!AM144+AL144</f>
        <v>0</v>
      </c>
      <c r="AN144" s="125">
        <f>+'Inversión 1 financiada'!AN144+VÚ!AN144+AM144</f>
        <v>0</v>
      </c>
      <c r="AO144" s="125">
        <f>+'Inversión 1 financiada'!AO144+VÚ!AO144+AN144</f>
        <v>0</v>
      </c>
      <c r="AP144" s="125">
        <f>+'Inversión 1 financiada'!AP144+VÚ!AP144+AO144</f>
        <v>0</v>
      </c>
      <c r="AQ144" s="125">
        <f>+'Inversión 1 financiada'!AQ144+VÚ!AQ144+AP144</f>
        <v>0</v>
      </c>
      <c r="AR144" s="125">
        <f>+'Inversión 1 financiada'!AR144+VÚ!AR144+AQ144</f>
        <v>0</v>
      </c>
      <c r="AS144" s="125">
        <f>+'Inversión 1 financiada'!AS144+VÚ!AS144+AR144</f>
        <v>0</v>
      </c>
      <c r="AT144" s="125">
        <f>+'Inversión 1 financiada'!AT144+VÚ!AT144+AS144</f>
        <v>0</v>
      </c>
      <c r="AU144" s="125">
        <f>+'Inversión 1 financiada'!AU144+VÚ!AU144+AT144</f>
        <v>0</v>
      </c>
      <c r="AV144" s="125">
        <f>+'Inversión 1 financiada'!AV144+VÚ!AV144+AU144</f>
        <v>0</v>
      </c>
      <c r="AW144" s="125">
        <f>+'Inversión 1 financiada'!AW144+VÚ!AW144+AV144</f>
        <v>0</v>
      </c>
      <c r="AX144" s="125">
        <f>+'Inversión 1 financiada'!AX144+VÚ!AX144+AW144</f>
        <v>0</v>
      </c>
      <c r="AY144" s="125">
        <f>+'Inversión 1 financiada'!AY144+VÚ!AY144+AX144</f>
        <v>0</v>
      </c>
      <c r="AZ144" s="125">
        <f>+'Inversión 1 financiada'!AZ144+VÚ!AZ144+AY144</f>
        <v>0</v>
      </c>
      <c r="BA144" s="125">
        <f>+'Inversión 1 financiada'!BA144+VÚ!BA144+AZ144</f>
        <v>0</v>
      </c>
      <c r="BB144" s="125">
        <f>+'Inversión 1 financiada'!BB144+VÚ!BB144+BA144</f>
        <v>0</v>
      </c>
      <c r="BC144" s="125">
        <f>+'Inversión 1 financiada'!BC144+VÚ!BC144+BB144</f>
        <v>0</v>
      </c>
      <c r="BD144" s="125">
        <f>+'Inversión 1 financiada'!BD144+VÚ!BD144+BC144</f>
        <v>0</v>
      </c>
      <c r="BE144" s="125">
        <f>+'Inversión 1 financiada'!BE144+VÚ!BE144+BD144</f>
        <v>0</v>
      </c>
      <c r="BF144" s="125">
        <f>+'Inversión 1 financiada'!BF144+VÚ!BF144+BE144</f>
        <v>0</v>
      </c>
      <c r="BG144" s="125">
        <f>+'Inversión 1 financiada'!BG144+VÚ!BG144+BF144</f>
        <v>0</v>
      </c>
      <c r="BH144" s="125">
        <f>+'Inversión 1 financiada'!BH144+VÚ!BH144+BG144</f>
        <v>0</v>
      </c>
      <c r="BI144" s="125">
        <f>+'Inversión 1 financiada'!BI144+VÚ!BI144+BH144</f>
        <v>0</v>
      </c>
      <c r="BJ144" s="125">
        <f>+'Inversión 1 financiada'!BJ144+VÚ!BJ144+BI144</f>
        <v>0</v>
      </c>
      <c r="BK144" s="125">
        <f>+'Inversión 1 financiada'!BK144+VÚ!BK144+BJ144</f>
        <v>0</v>
      </c>
      <c r="BL144" s="125">
        <f>+'Inversión 1 financiada'!BL144+VÚ!BL144+BK144</f>
        <v>0</v>
      </c>
      <c r="BM144" s="125">
        <f>+'Inversión 1 financiada'!BM144+VÚ!BM144+BL144</f>
        <v>0</v>
      </c>
      <c r="BN144" s="125">
        <f>+'Inversión 1 financiada'!BN144+VÚ!BN144+BM144</f>
        <v>0</v>
      </c>
      <c r="BO144" s="125">
        <f>+'Inversión 1 financiada'!BO144+VÚ!BO144+BN144</f>
        <v>0</v>
      </c>
      <c r="BP144" s="125">
        <f>+'Inversión 1 financiada'!BP144+VÚ!BP144+BO144</f>
        <v>0</v>
      </c>
      <c r="BQ144" s="125">
        <f>+'Inversión 1 financiada'!BQ144+VÚ!BQ144+BP144</f>
        <v>0</v>
      </c>
      <c r="BR144" s="125">
        <f>+'Inversión 1 financiada'!BR144+VÚ!BR144+BQ144</f>
        <v>0</v>
      </c>
    </row>
    <row r="145" spans="2:70" x14ac:dyDescent="0.25">
      <c r="B145" s="59" t="s">
        <v>571</v>
      </c>
      <c r="C145" s="62" t="str">
        <f>+VLOOKUP(B145,'resumen UCAP'!$A$5:$O$329,2,0)</f>
        <v>LUMINARIA LED 65W NUEVA 4000X65</v>
      </c>
      <c r="D145" s="63">
        <f>+'Desmonte Infr. financiada'!D145</f>
        <v>65</v>
      </c>
      <c r="E145" s="63" t="str">
        <f>+VLOOKUP(B145,'resumen UCAP'!$A$5:$O$329,3,0)</f>
        <v>Un</v>
      </c>
      <c r="F145" s="64">
        <f>+VLOOKUP(B145,'resumen UCAP'!$A$5:$O$329,15,0)</f>
        <v>736002</v>
      </c>
      <c r="G145" s="61">
        <v>4</v>
      </c>
      <c r="H145" s="125">
        <f>+'Inversión 1 financiada'!H145+VÚ!H145</f>
        <v>0</v>
      </c>
      <c r="I145" s="125">
        <f>+'Inversión 1 financiada'!I145+VÚ!I145+H145</f>
        <v>0</v>
      </c>
      <c r="J145" s="125">
        <f>+'Inversión 1 financiada'!J145+VÚ!J145+I145</f>
        <v>0</v>
      </c>
      <c r="K145" s="125">
        <f>+'Inversión 1 financiada'!K145+VÚ!K145+J145</f>
        <v>0</v>
      </c>
      <c r="L145" s="125">
        <f>+'Inversión 1 financiada'!L145+VÚ!L145+K145</f>
        <v>0</v>
      </c>
      <c r="M145" s="125">
        <f>+'Inversión 1 financiada'!M145+VÚ!M145+L145</f>
        <v>0</v>
      </c>
      <c r="N145" s="125">
        <f>+'Inversión 1 financiada'!N145+VÚ!N145+M145</f>
        <v>0</v>
      </c>
      <c r="O145" s="125">
        <f>+'Inversión 1 financiada'!O145+VÚ!O145+N145</f>
        <v>0</v>
      </c>
      <c r="P145" s="125">
        <f>+'Inversión 1 financiada'!P145+VÚ!P145+O145</f>
        <v>0</v>
      </c>
      <c r="Q145" s="125">
        <f>+'Inversión 1 financiada'!Q145+VÚ!Q145+P145</f>
        <v>0</v>
      </c>
      <c r="R145" s="125">
        <f>+'Inversión 1 financiada'!R145+VÚ!R145+Q145</f>
        <v>0</v>
      </c>
      <c r="S145" s="125">
        <f>+'Inversión 1 financiada'!S145+VÚ!S145+R145</f>
        <v>0</v>
      </c>
      <c r="T145" s="125">
        <f>+'Inversión 1 financiada'!T145+VÚ!T145+S145</f>
        <v>0</v>
      </c>
      <c r="U145" s="125">
        <f>+'Inversión 1 financiada'!U145+VÚ!U145+T145</f>
        <v>0</v>
      </c>
      <c r="V145" s="125">
        <f>+'Inversión 1 financiada'!V145+VÚ!V145+U145</f>
        <v>0</v>
      </c>
      <c r="W145" s="125">
        <f>+'Inversión 1 financiada'!W145+VÚ!W145+V145</f>
        <v>0</v>
      </c>
      <c r="X145" s="125">
        <f>+'Inversión 1 financiada'!X145+VÚ!X145+W145</f>
        <v>0</v>
      </c>
      <c r="Y145" s="125">
        <f>+'Inversión 1 financiada'!Y145+VÚ!Y145+X145</f>
        <v>0</v>
      </c>
      <c r="Z145" s="125">
        <f>+'Inversión 1 financiada'!Z145+VÚ!Z145+Y145</f>
        <v>0</v>
      </c>
      <c r="AA145" s="125">
        <f>+'Inversión 1 financiada'!AA145+VÚ!AA145+Z145</f>
        <v>0</v>
      </c>
      <c r="AB145" s="125">
        <f>+'Inversión 1 financiada'!AB145+VÚ!AB145+AA145</f>
        <v>0</v>
      </c>
      <c r="AC145" s="125">
        <f>+'Inversión 1 financiada'!AC145+VÚ!AC145+AB145</f>
        <v>0</v>
      </c>
      <c r="AD145" s="125">
        <f>+'Inversión 1 financiada'!AD145+VÚ!AD145+AC145</f>
        <v>0</v>
      </c>
      <c r="AE145" s="125">
        <f>+'Inversión 1 financiada'!AE145+VÚ!AE145+AD145</f>
        <v>0</v>
      </c>
      <c r="AF145" s="125">
        <f>+'Inversión 1 financiada'!AF145+VÚ!AF145+AE145</f>
        <v>0</v>
      </c>
      <c r="AG145" s="125">
        <f>+'Inversión 1 financiada'!AG145+VÚ!AG145+AF145</f>
        <v>0</v>
      </c>
      <c r="AH145" s="125">
        <f>+'Inversión 1 financiada'!AH145+VÚ!AH145+AG145</f>
        <v>0</v>
      </c>
      <c r="AI145" s="125">
        <f>+'Inversión 1 financiada'!AI145+VÚ!AI145+AH145</f>
        <v>0</v>
      </c>
      <c r="AJ145" s="125">
        <f>+'Inversión 1 financiada'!AJ145+VÚ!AJ145+AI145</f>
        <v>0</v>
      </c>
      <c r="AK145" s="125">
        <f>+'Inversión 1 financiada'!AK145+VÚ!AK145+AJ145</f>
        <v>0</v>
      </c>
      <c r="AL145" s="125">
        <f>+'Inversión 1 financiada'!AL145+VÚ!AL145+AK145</f>
        <v>0</v>
      </c>
      <c r="AM145" s="125">
        <f>+'Inversión 1 financiada'!AM145+VÚ!AM145+AL145</f>
        <v>0</v>
      </c>
      <c r="AN145" s="125">
        <f>+'Inversión 1 financiada'!AN145+VÚ!AN145+AM145</f>
        <v>0</v>
      </c>
      <c r="AO145" s="125">
        <f>+'Inversión 1 financiada'!AO145+VÚ!AO145+AN145</f>
        <v>0</v>
      </c>
      <c r="AP145" s="125">
        <f>+'Inversión 1 financiada'!AP145+VÚ!AP145+AO145</f>
        <v>0</v>
      </c>
      <c r="AQ145" s="125">
        <f>+'Inversión 1 financiada'!AQ145+VÚ!AQ145+AP145</f>
        <v>0</v>
      </c>
      <c r="AR145" s="125">
        <f>+'Inversión 1 financiada'!AR145+VÚ!AR145+AQ145</f>
        <v>0</v>
      </c>
      <c r="AS145" s="125">
        <f>+'Inversión 1 financiada'!AS145+VÚ!AS145+AR145</f>
        <v>0</v>
      </c>
      <c r="AT145" s="125">
        <f>+'Inversión 1 financiada'!AT145+VÚ!AT145+AS145</f>
        <v>0</v>
      </c>
      <c r="AU145" s="125">
        <f>+'Inversión 1 financiada'!AU145+VÚ!AU145+AT145</f>
        <v>0</v>
      </c>
      <c r="AV145" s="125">
        <f>+'Inversión 1 financiada'!AV145+VÚ!AV145+AU145</f>
        <v>0</v>
      </c>
      <c r="AW145" s="125">
        <f>+'Inversión 1 financiada'!AW145+VÚ!AW145+AV145</f>
        <v>0</v>
      </c>
      <c r="AX145" s="125">
        <f>+'Inversión 1 financiada'!AX145+VÚ!AX145+AW145</f>
        <v>0</v>
      </c>
      <c r="AY145" s="125">
        <f>+'Inversión 1 financiada'!AY145+VÚ!AY145+AX145</f>
        <v>0</v>
      </c>
      <c r="AZ145" s="125">
        <f>+'Inversión 1 financiada'!AZ145+VÚ!AZ145+AY145</f>
        <v>0</v>
      </c>
      <c r="BA145" s="125">
        <f>+'Inversión 1 financiada'!BA145+VÚ!BA145+AZ145</f>
        <v>0</v>
      </c>
      <c r="BB145" s="125">
        <f>+'Inversión 1 financiada'!BB145+VÚ!BB145+BA145</f>
        <v>0</v>
      </c>
      <c r="BC145" s="125">
        <f>+'Inversión 1 financiada'!BC145+VÚ!BC145+BB145</f>
        <v>0</v>
      </c>
      <c r="BD145" s="125">
        <f>+'Inversión 1 financiada'!BD145+VÚ!BD145+BC145</f>
        <v>0</v>
      </c>
      <c r="BE145" s="125">
        <f>+'Inversión 1 financiada'!BE145+VÚ!BE145+BD145</f>
        <v>0</v>
      </c>
      <c r="BF145" s="125">
        <f>+'Inversión 1 financiada'!BF145+VÚ!BF145+BE145</f>
        <v>0</v>
      </c>
      <c r="BG145" s="125">
        <f>+'Inversión 1 financiada'!BG145+VÚ!BG145+BF145</f>
        <v>0</v>
      </c>
      <c r="BH145" s="125">
        <f>+'Inversión 1 financiada'!BH145+VÚ!BH145+BG145</f>
        <v>0</v>
      </c>
      <c r="BI145" s="125">
        <f>+'Inversión 1 financiada'!BI145+VÚ!BI145+BH145</f>
        <v>0</v>
      </c>
      <c r="BJ145" s="125">
        <f>+'Inversión 1 financiada'!BJ145+VÚ!BJ145+BI145</f>
        <v>0</v>
      </c>
      <c r="BK145" s="125">
        <f>+'Inversión 1 financiada'!BK145+VÚ!BK145+BJ145</f>
        <v>0</v>
      </c>
      <c r="BL145" s="125">
        <f>+'Inversión 1 financiada'!BL145+VÚ!BL145+BK145</f>
        <v>0</v>
      </c>
      <c r="BM145" s="125">
        <f>+'Inversión 1 financiada'!BM145+VÚ!BM145+BL145</f>
        <v>0</v>
      </c>
      <c r="BN145" s="125">
        <f>+'Inversión 1 financiada'!BN145+VÚ!BN145+BM145</f>
        <v>0</v>
      </c>
      <c r="BO145" s="125">
        <f>+'Inversión 1 financiada'!BO145+VÚ!BO145+BN145</f>
        <v>0</v>
      </c>
      <c r="BP145" s="125">
        <f>+'Inversión 1 financiada'!BP145+VÚ!BP145+BO145</f>
        <v>0</v>
      </c>
      <c r="BQ145" s="125">
        <f>+'Inversión 1 financiada'!BQ145+VÚ!BQ145+BP145</f>
        <v>0</v>
      </c>
      <c r="BR145" s="125">
        <f>+'Inversión 1 financiada'!BR145+VÚ!BR145+BQ145</f>
        <v>0</v>
      </c>
    </row>
    <row r="146" spans="2:70" x14ac:dyDescent="0.25">
      <c r="B146" s="59" t="s">
        <v>572</v>
      </c>
      <c r="C146" s="62" t="str">
        <f>+VLOOKUP(B146,'resumen UCAP'!$A$5:$O$329,2,0)</f>
        <v>LUMINARIA LED 38W NUEVA YOA</v>
      </c>
      <c r="D146" s="63">
        <f>+'Desmonte Infr. financiada'!D146</f>
        <v>38</v>
      </c>
      <c r="E146" s="63" t="str">
        <f>+VLOOKUP(B146,'resumen UCAP'!$A$5:$O$329,3,0)</f>
        <v>Un</v>
      </c>
      <c r="F146" s="64">
        <f>+VLOOKUP(B146,'resumen UCAP'!$A$5:$O$329,15,0)</f>
        <v>1989070</v>
      </c>
      <c r="G146" s="61">
        <v>8</v>
      </c>
      <c r="H146" s="125">
        <f>+'Inversión 1 financiada'!H146+VÚ!H146</f>
        <v>0</v>
      </c>
      <c r="I146" s="125">
        <f>+'Inversión 1 financiada'!I146+VÚ!I146+H146</f>
        <v>0</v>
      </c>
      <c r="J146" s="125">
        <f>+'Inversión 1 financiada'!J146+VÚ!J146+I146</f>
        <v>0</v>
      </c>
      <c r="K146" s="125">
        <f>+'Inversión 1 financiada'!K146+VÚ!K146+J146</f>
        <v>0</v>
      </c>
      <c r="L146" s="125">
        <f>+'Inversión 1 financiada'!L146+VÚ!L146+K146</f>
        <v>0</v>
      </c>
      <c r="M146" s="125">
        <f>+'Inversión 1 financiada'!M146+VÚ!M146+L146</f>
        <v>0</v>
      </c>
      <c r="N146" s="125">
        <f>+'Inversión 1 financiada'!N146+VÚ!N146+M146</f>
        <v>0</v>
      </c>
      <c r="O146" s="125">
        <f>+'Inversión 1 financiada'!O146+VÚ!O146+N146</f>
        <v>0</v>
      </c>
      <c r="P146" s="125">
        <f>+'Inversión 1 financiada'!P146+VÚ!P146+O146</f>
        <v>0</v>
      </c>
      <c r="Q146" s="125">
        <f>+'Inversión 1 financiada'!Q146+VÚ!Q146+P146</f>
        <v>0</v>
      </c>
      <c r="R146" s="125">
        <f>+'Inversión 1 financiada'!R146+VÚ!R146+Q146</f>
        <v>0</v>
      </c>
      <c r="S146" s="125">
        <f>+'Inversión 1 financiada'!S146+VÚ!S146+R146</f>
        <v>0</v>
      </c>
      <c r="T146" s="125">
        <f>+'Inversión 1 financiada'!T146+VÚ!T146+S146</f>
        <v>0</v>
      </c>
      <c r="U146" s="125">
        <f>+'Inversión 1 financiada'!U146+VÚ!U146+T146</f>
        <v>0</v>
      </c>
      <c r="V146" s="125">
        <f>+'Inversión 1 financiada'!V146+VÚ!V146+U146</f>
        <v>0</v>
      </c>
      <c r="W146" s="125">
        <f>+'Inversión 1 financiada'!W146+VÚ!W146+V146</f>
        <v>0</v>
      </c>
      <c r="X146" s="125">
        <f>+'Inversión 1 financiada'!X146+VÚ!X146+W146</f>
        <v>0</v>
      </c>
      <c r="Y146" s="125">
        <f>+'Inversión 1 financiada'!Y146+VÚ!Y146+X146</f>
        <v>0</v>
      </c>
      <c r="Z146" s="125">
        <f>+'Inversión 1 financiada'!Z146+VÚ!Z146+Y146</f>
        <v>0</v>
      </c>
      <c r="AA146" s="125">
        <f>+'Inversión 1 financiada'!AA146+VÚ!AA146+Z146</f>
        <v>0</v>
      </c>
      <c r="AB146" s="125">
        <f>+'Inversión 1 financiada'!AB146+VÚ!AB146+AA146</f>
        <v>0</v>
      </c>
      <c r="AC146" s="125">
        <f>+'Inversión 1 financiada'!AC146+VÚ!AC146+AB146</f>
        <v>0</v>
      </c>
      <c r="AD146" s="125">
        <f>+'Inversión 1 financiada'!AD146+VÚ!AD146+AC146</f>
        <v>0</v>
      </c>
      <c r="AE146" s="125">
        <f>+'Inversión 1 financiada'!AE146+VÚ!AE146+AD146</f>
        <v>0</v>
      </c>
      <c r="AF146" s="125">
        <f>+'Inversión 1 financiada'!AF146+VÚ!AF146+AE146</f>
        <v>0</v>
      </c>
      <c r="AG146" s="125">
        <f>+'Inversión 1 financiada'!AG146+VÚ!AG146+AF146</f>
        <v>0</v>
      </c>
      <c r="AH146" s="125">
        <f>+'Inversión 1 financiada'!AH146+VÚ!AH146+AG146</f>
        <v>0</v>
      </c>
      <c r="AI146" s="125">
        <f>+'Inversión 1 financiada'!AI146+VÚ!AI146+AH146</f>
        <v>0</v>
      </c>
      <c r="AJ146" s="125">
        <f>+'Inversión 1 financiada'!AJ146+VÚ!AJ146+AI146</f>
        <v>0</v>
      </c>
      <c r="AK146" s="125">
        <f>+'Inversión 1 financiada'!AK146+VÚ!AK146+AJ146</f>
        <v>0</v>
      </c>
      <c r="AL146" s="125">
        <f>+'Inversión 1 financiada'!AL146+VÚ!AL146+AK146</f>
        <v>0</v>
      </c>
      <c r="AM146" s="125">
        <f>+'Inversión 1 financiada'!AM146+VÚ!AM146+AL146</f>
        <v>0</v>
      </c>
      <c r="AN146" s="125">
        <f>+'Inversión 1 financiada'!AN146+VÚ!AN146+AM146</f>
        <v>0</v>
      </c>
      <c r="AO146" s="125">
        <f>+'Inversión 1 financiada'!AO146+VÚ!AO146+AN146</f>
        <v>0</v>
      </c>
      <c r="AP146" s="125">
        <f>+'Inversión 1 financiada'!AP146+VÚ!AP146+AO146</f>
        <v>0</v>
      </c>
      <c r="AQ146" s="125">
        <f>+'Inversión 1 financiada'!AQ146+VÚ!AQ146+AP146</f>
        <v>0</v>
      </c>
      <c r="AR146" s="125">
        <f>+'Inversión 1 financiada'!AR146+VÚ!AR146+AQ146</f>
        <v>0</v>
      </c>
      <c r="AS146" s="125">
        <f>+'Inversión 1 financiada'!AS146+VÚ!AS146+AR146</f>
        <v>0</v>
      </c>
      <c r="AT146" s="125">
        <f>+'Inversión 1 financiada'!AT146+VÚ!AT146+AS146</f>
        <v>0</v>
      </c>
      <c r="AU146" s="125">
        <f>+'Inversión 1 financiada'!AU146+VÚ!AU146+AT146</f>
        <v>0</v>
      </c>
      <c r="AV146" s="125">
        <f>+'Inversión 1 financiada'!AV146+VÚ!AV146+AU146</f>
        <v>0</v>
      </c>
      <c r="AW146" s="125">
        <f>+'Inversión 1 financiada'!AW146+VÚ!AW146+AV146</f>
        <v>0</v>
      </c>
      <c r="AX146" s="125">
        <f>+'Inversión 1 financiada'!AX146+VÚ!AX146+AW146</f>
        <v>0</v>
      </c>
      <c r="AY146" s="125">
        <f>+'Inversión 1 financiada'!AY146+VÚ!AY146+AX146</f>
        <v>0</v>
      </c>
      <c r="AZ146" s="125">
        <f>+'Inversión 1 financiada'!AZ146+VÚ!AZ146+AY146</f>
        <v>0</v>
      </c>
      <c r="BA146" s="125">
        <f>+'Inversión 1 financiada'!BA146+VÚ!BA146+AZ146</f>
        <v>0</v>
      </c>
      <c r="BB146" s="125">
        <f>+'Inversión 1 financiada'!BB146+VÚ!BB146+BA146</f>
        <v>0</v>
      </c>
      <c r="BC146" s="125">
        <f>+'Inversión 1 financiada'!BC146+VÚ!BC146+BB146</f>
        <v>0</v>
      </c>
      <c r="BD146" s="125">
        <f>+'Inversión 1 financiada'!BD146+VÚ!BD146+BC146</f>
        <v>0</v>
      </c>
      <c r="BE146" s="125">
        <f>+'Inversión 1 financiada'!BE146+VÚ!BE146+BD146</f>
        <v>0</v>
      </c>
      <c r="BF146" s="125">
        <f>+'Inversión 1 financiada'!BF146+VÚ!BF146+BE146</f>
        <v>0</v>
      </c>
      <c r="BG146" s="125">
        <f>+'Inversión 1 financiada'!BG146+VÚ!BG146+BF146</f>
        <v>0</v>
      </c>
      <c r="BH146" s="125">
        <f>+'Inversión 1 financiada'!BH146+VÚ!BH146+BG146</f>
        <v>0</v>
      </c>
      <c r="BI146" s="125">
        <f>+'Inversión 1 financiada'!BI146+VÚ!BI146+BH146</f>
        <v>0</v>
      </c>
      <c r="BJ146" s="125">
        <f>+'Inversión 1 financiada'!BJ146+VÚ!BJ146+BI146</f>
        <v>0</v>
      </c>
      <c r="BK146" s="125">
        <f>+'Inversión 1 financiada'!BK146+VÚ!BK146+BJ146</f>
        <v>0</v>
      </c>
      <c r="BL146" s="125">
        <f>+'Inversión 1 financiada'!BL146+VÚ!BL146+BK146</f>
        <v>0</v>
      </c>
      <c r="BM146" s="125">
        <f>+'Inversión 1 financiada'!BM146+VÚ!BM146+BL146</f>
        <v>0</v>
      </c>
      <c r="BN146" s="125">
        <f>+'Inversión 1 financiada'!BN146+VÚ!BN146+BM146</f>
        <v>0</v>
      </c>
      <c r="BO146" s="125">
        <f>+'Inversión 1 financiada'!BO146+VÚ!BO146+BN146</f>
        <v>0</v>
      </c>
      <c r="BP146" s="125">
        <f>+'Inversión 1 financiada'!BP146+VÚ!BP146+BO146</f>
        <v>0</v>
      </c>
      <c r="BQ146" s="125">
        <f>+'Inversión 1 financiada'!BQ146+VÚ!BQ146+BP146</f>
        <v>0</v>
      </c>
      <c r="BR146" s="125">
        <f>+'Inversión 1 financiada'!BR146+VÚ!BR146+BQ146</f>
        <v>0</v>
      </c>
    </row>
    <row r="147" spans="2:70" x14ac:dyDescent="0.25">
      <c r="B147" s="59" t="s">
        <v>573</v>
      </c>
      <c r="C147" s="62" t="str">
        <f>+VLOOKUP(B147,'resumen UCAP'!$A$5:$O$329,2,0)</f>
        <v>LUMINARIA LED 150W MILLENIUM</v>
      </c>
      <c r="D147" s="63">
        <f>+'Desmonte Infr. financiada'!D147</f>
        <v>150</v>
      </c>
      <c r="E147" s="63" t="str">
        <f>+VLOOKUP(B147,'resumen UCAP'!$A$5:$O$329,3,0)</f>
        <v>Un</v>
      </c>
      <c r="F147" s="64">
        <f>+VLOOKUP(B147,'resumen UCAP'!$A$5:$O$329,15,0)</f>
        <v>845605</v>
      </c>
      <c r="G147" s="61">
        <v>29</v>
      </c>
      <c r="H147" s="125">
        <f>+'Inversión 1 financiada'!H147+VÚ!H147</f>
        <v>0</v>
      </c>
      <c r="I147" s="125">
        <f>+'Inversión 1 financiada'!I147+VÚ!I147+H147</f>
        <v>0</v>
      </c>
      <c r="J147" s="125">
        <f>+'Inversión 1 financiada'!J147+VÚ!J147+I147</f>
        <v>0</v>
      </c>
      <c r="K147" s="125">
        <f>+'Inversión 1 financiada'!K147+VÚ!K147+J147</f>
        <v>0</v>
      </c>
      <c r="L147" s="125">
        <f>+'Inversión 1 financiada'!L147+VÚ!L147+K147</f>
        <v>0</v>
      </c>
      <c r="M147" s="125">
        <f>+'Inversión 1 financiada'!M147+VÚ!M147+L147</f>
        <v>0</v>
      </c>
      <c r="N147" s="125">
        <f>+'Inversión 1 financiada'!N147+VÚ!N147+M147</f>
        <v>0</v>
      </c>
      <c r="O147" s="125">
        <f>+'Inversión 1 financiada'!O147+VÚ!O147+N147</f>
        <v>0</v>
      </c>
      <c r="P147" s="125">
        <f>+'Inversión 1 financiada'!P147+VÚ!P147+O147</f>
        <v>0</v>
      </c>
      <c r="Q147" s="125">
        <f>+'Inversión 1 financiada'!Q147+VÚ!Q147+P147</f>
        <v>0</v>
      </c>
      <c r="R147" s="125">
        <f>+'Inversión 1 financiada'!R147+VÚ!R147+Q147</f>
        <v>0</v>
      </c>
      <c r="S147" s="125">
        <f>+'Inversión 1 financiada'!S147+VÚ!S147+R147</f>
        <v>0</v>
      </c>
      <c r="T147" s="125">
        <f>+'Inversión 1 financiada'!T147+VÚ!T147+S147</f>
        <v>0</v>
      </c>
      <c r="U147" s="125">
        <f>+'Inversión 1 financiada'!U147+VÚ!U147+T147</f>
        <v>0</v>
      </c>
      <c r="V147" s="125">
        <f>+'Inversión 1 financiada'!V147+VÚ!V147+U147</f>
        <v>0</v>
      </c>
      <c r="W147" s="125">
        <f>+'Inversión 1 financiada'!W147+VÚ!W147+V147</f>
        <v>0</v>
      </c>
      <c r="X147" s="125">
        <f>+'Inversión 1 financiada'!X147+VÚ!X147+W147</f>
        <v>0</v>
      </c>
      <c r="Y147" s="125">
        <f>+'Inversión 1 financiada'!Y147+VÚ!Y147+X147</f>
        <v>0</v>
      </c>
      <c r="Z147" s="125">
        <f>+'Inversión 1 financiada'!Z147+VÚ!Z147+Y147</f>
        <v>0</v>
      </c>
      <c r="AA147" s="125">
        <f>+'Inversión 1 financiada'!AA147+VÚ!AA147+Z147</f>
        <v>0</v>
      </c>
      <c r="AB147" s="125">
        <f>+'Inversión 1 financiada'!AB147+VÚ!AB147+AA147</f>
        <v>0</v>
      </c>
      <c r="AC147" s="125">
        <f>+'Inversión 1 financiada'!AC147+VÚ!AC147+AB147</f>
        <v>0</v>
      </c>
      <c r="AD147" s="125">
        <f>+'Inversión 1 financiada'!AD147+VÚ!AD147+AC147</f>
        <v>0</v>
      </c>
      <c r="AE147" s="125">
        <f>+'Inversión 1 financiada'!AE147+VÚ!AE147+AD147</f>
        <v>0</v>
      </c>
      <c r="AF147" s="125">
        <f>+'Inversión 1 financiada'!AF147+VÚ!AF147+AE147</f>
        <v>0</v>
      </c>
      <c r="AG147" s="125">
        <f>+'Inversión 1 financiada'!AG147+VÚ!AG147+AF147</f>
        <v>0</v>
      </c>
      <c r="AH147" s="125">
        <f>+'Inversión 1 financiada'!AH147+VÚ!AH147+AG147</f>
        <v>0</v>
      </c>
      <c r="AI147" s="125">
        <f>+'Inversión 1 financiada'!AI147+VÚ!AI147+AH147</f>
        <v>0</v>
      </c>
      <c r="AJ147" s="125">
        <f>+'Inversión 1 financiada'!AJ147+VÚ!AJ147+AI147</f>
        <v>0</v>
      </c>
      <c r="AK147" s="125">
        <f>+'Inversión 1 financiada'!AK147+VÚ!AK147+AJ147</f>
        <v>0</v>
      </c>
      <c r="AL147" s="125">
        <f>+'Inversión 1 financiada'!AL147+VÚ!AL147+AK147</f>
        <v>0</v>
      </c>
      <c r="AM147" s="125">
        <f>+'Inversión 1 financiada'!AM147+VÚ!AM147+AL147</f>
        <v>0</v>
      </c>
      <c r="AN147" s="125">
        <f>+'Inversión 1 financiada'!AN147+VÚ!AN147+AM147</f>
        <v>0</v>
      </c>
      <c r="AO147" s="125">
        <f>+'Inversión 1 financiada'!AO147+VÚ!AO147+AN147</f>
        <v>0</v>
      </c>
      <c r="AP147" s="125">
        <f>+'Inversión 1 financiada'!AP147+VÚ!AP147+AO147</f>
        <v>0</v>
      </c>
      <c r="AQ147" s="125">
        <f>+'Inversión 1 financiada'!AQ147+VÚ!AQ147+AP147</f>
        <v>0</v>
      </c>
      <c r="AR147" s="125">
        <f>+'Inversión 1 financiada'!AR147+VÚ!AR147+AQ147</f>
        <v>0</v>
      </c>
      <c r="AS147" s="125">
        <f>+'Inversión 1 financiada'!AS147+VÚ!AS147+AR147</f>
        <v>0</v>
      </c>
      <c r="AT147" s="125">
        <f>+'Inversión 1 financiada'!AT147+VÚ!AT147+AS147</f>
        <v>0</v>
      </c>
      <c r="AU147" s="125">
        <f>+'Inversión 1 financiada'!AU147+VÚ!AU147+AT147</f>
        <v>0</v>
      </c>
      <c r="AV147" s="125">
        <f>+'Inversión 1 financiada'!AV147+VÚ!AV147+AU147</f>
        <v>0</v>
      </c>
      <c r="AW147" s="125">
        <f>+'Inversión 1 financiada'!AW147+VÚ!AW147+AV147</f>
        <v>0</v>
      </c>
      <c r="AX147" s="125">
        <f>+'Inversión 1 financiada'!AX147+VÚ!AX147+AW147</f>
        <v>0</v>
      </c>
      <c r="AY147" s="125">
        <f>+'Inversión 1 financiada'!AY147+VÚ!AY147+AX147</f>
        <v>0</v>
      </c>
      <c r="AZ147" s="125">
        <f>+'Inversión 1 financiada'!AZ147+VÚ!AZ147+AY147</f>
        <v>0</v>
      </c>
      <c r="BA147" s="125">
        <f>+'Inversión 1 financiada'!BA147+VÚ!BA147+AZ147</f>
        <v>0</v>
      </c>
      <c r="BB147" s="125">
        <f>+'Inversión 1 financiada'!BB147+VÚ!BB147+BA147</f>
        <v>0</v>
      </c>
      <c r="BC147" s="125">
        <f>+'Inversión 1 financiada'!BC147+VÚ!BC147+BB147</f>
        <v>0</v>
      </c>
      <c r="BD147" s="125">
        <f>+'Inversión 1 financiada'!BD147+VÚ!BD147+BC147</f>
        <v>0</v>
      </c>
      <c r="BE147" s="125">
        <f>+'Inversión 1 financiada'!BE147+VÚ!BE147+BD147</f>
        <v>0</v>
      </c>
      <c r="BF147" s="125">
        <f>+'Inversión 1 financiada'!BF147+VÚ!BF147+BE147</f>
        <v>0</v>
      </c>
      <c r="BG147" s="125">
        <f>+'Inversión 1 financiada'!BG147+VÚ!BG147+BF147</f>
        <v>0</v>
      </c>
      <c r="BH147" s="125">
        <f>+'Inversión 1 financiada'!BH147+VÚ!BH147+BG147</f>
        <v>0</v>
      </c>
      <c r="BI147" s="125">
        <f>+'Inversión 1 financiada'!BI147+VÚ!BI147+BH147</f>
        <v>0</v>
      </c>
      <c r="BJ147" s="125">
        <f>+'Inversión 1 financiada'!BJ147+VÚ!BJ147+BI147</f>
        <v>0</v>
      </c>
      <c r="BK147" s="125">
        <f>+'Inversión 1 financiada'!BK147+VÚ!BK147+BJ147</f>
        <v>0</v>
      </c>
      <c r="BL147" s="125">
        <f>+'Inversión 1 financiada'!BL147+VÚ!BL147+BK147</f>
        <v>0</v>
      </c>
      <c r="BM147" s="125">
        <f>+'Inversión 1 financiada'!BM147+VÚ!BM147+BL147</f>
        <v>0</v>
      </c>
      <c r="BN147" s="125">
        <f>+'Inversión 1 financiada'!BN147+VÚ!BN147+BM147</f>
        <v>0</v>
      </c>
      <c r="BO147" s="125">
        <f>+'Inversión 1 financiada'!BO147+VÚ!BO147+BN147</f>
        <v>0</v>
      </c>
      <c r="BP147" s="125">
        <f>+'Inversión 1 financiada'!BP147+VÚ!BP147+BO147</f>
        <v>0</v>
      </c>
      <c r="BQ147" s="125">
        <f>+'Inversión 1 financiada'!BQ147+VÚ!BQ147+BP147</f>
        <v>0</v>
      </c>
      <c r="BR147" s="125">
        <f>+'Inversión 1 financiada'!BR147+VÚ!BR147+BQ147</f>
        <v>0</v>
      </c>
    </row>
    <row r="148" spans="2:70" x14ac:dyDescent="0.25">
      <c r="B148" s="59" t="s">
        <v>574</v>
      </c>
      <c r="C148" s="62" t="str">
        <f>+VLOOKUP(B148,'resumen UCAP'!$A$5:$O$329,2,0)</f>
        <v>LUMINARIA LED 150W NUEVA</v>
      </c>
      <c r="D148" s="63">
        <f>+'Desmonte Infr. financiada'!D148</f>
        <v>150</v>
      </c>
      <c r="E148" s="63" t="str">
        <f>+VLOOKUP(B148,'resumen UCAP'!$A$5:$O$329,3,0)</f>
        <v>Un</v>
      </c>
      <c r="F148" s="64">
        <f>+VLOOKUP(B148,'resumen UCAP'!$A$5:$O$329,15,0)</f>
        <v>845605</v>
      </c>
      <c r="G148" s="61">
        <v>10</v>
      </c>
      <c r="H148" s="125">
        <f>+'Inversión 1 financiada'!H148+VÚ!H148</f>
        <v>0</v>
      </c>
      <c r="I148" s="125">
        <f>+'Inversión 1 financiada'!I148+VÚ!I148+H148</f>
        <v>0</v>
      </c>
      <c r="J148" s="125">
        <f>+'Inversión 1 financiada'!J148+VÚ!J148+I148</f>
        <v>0</v>
      </c>
      <c r="K148" s="125">
        <f>+'Inversión 1 financiada'!K148+VÚ!K148+J148</f>
        <v>0</v>
      </c>
      <c r="L148" s="125">
        <f>+'Inversión 1 financiada'!L148+VÚ!L148+K148</f>
        <v>0</v>
      </c>
      <c r="M148" s="125">
        <f>+'Inversión 1 financiada'!M148+VÚ!M148+L148</f>
        <v>0</v>
      </c>
      <c r="N148" s="125">
        <f>+'Inversión 1 financiada'!N148+VÚ!N148+M148</f>
        <v>0</v>
      </c>
      <c r="O148" s="125">
        <f>+'Inversión 1 financiada'!O148+VÚ!O148+N148</f>
        <v>0</v>
      </c>
      <c r="P148" s="125">
        <f>+'Inversión 1 financiada'!P148+VÚ!P148+O148</f>
        <v>0</v>
      </c>
      <c r="Q148" s="125">
        <f>+'Inversión 1 financiada'!Q148+VÚ!Q148+P148</f>
        <v>0</v>
      </c>
      <c r="R148" s="125">
        <f>+'Inversión 1 financiada'!R148+VÚ!R148+Q148</f>
        <v>0</v>
      </c>
      <c r="S148" s="125">
        <f>+'Inversión 1 financiada'!S148+VÚ!S148+R148</f>
        <v>0</v>
      </c>
      <c r="T148" s="125">
        <f>+'Inversión 1 financiada'!T148+VÚ!T148+S148</f>
        <v>0</v>
      </c>
      <c r="U148" s="125">
        <f>+'Inversión 1 financiada'!U148+VÚ!U148+T148</f>
        <v>0</v>
      </c>
      <c r="V148" s="125">
        <f>+'Inversión 1 financiada'!V148+VÚ!V148+U148</f>
        <v>0</v>
      </c>
      <c r="W148" s="125">
        <f>+'Inversión 1 financiada'!W148+VÚ!W148+V148</f>
        <v>0</v>
      </c>
      <c r="X148" s="125">
        <f>+'Inversión 1 financiada'!X148+VÚ!X148+W148</f>
        <v>0</v>
      </c>
      <c r="Y148" s="125">
        <f>+'Inversión 1 financiada'!Y148+VÚ!Y148+X148</f>
        <v>0</v>
      </c>
      <c r="Z148" s="125">
        <f>+'Inversión 1 financiada'!Z148+VÚ!Z148+Y148</f>
        <v>0</v>
      </c>
      <c r="AA148" s="125">
        <f>+'Inversión 1 financiada'!AA148+VÚ!AA148+Z148</f>
        <v>0</v>
      </c>
      <c r="AB148" s="125">
        <f>+'Inversión 1 financiada'!AB148+VÚ!AB148+AA148</f>
        <v>0</v>
      </c>
      <c r="AC148" s="125">
        <f>+'Inversión 1 financiada'!AC148+VÚ!AC148+AB148</f>
        <v>0</v>
      </c>
      <c r="AD148" s="125">
        <f>+'Inversión 1 financiada'!AD148+VÚ!AD148+AC148</f>
        <v>0</v>
      </c>
      <c r="AE148" s="125">
        <f>+'Inversión 1 financiada'!AE148+VÚ!AE148+AD148</f>
        <v>0</v>
      </c>
      <c r="AF148" s="125">
        <f>+'Inversión 1 financiada'!AF148+VÚ!AF148+AE148</f>
        <v>0</v>
      </c>
      <c r="AG148" s="125">
        <f>+'Inversión 1 financiada'!AG148+VÚ!AG148+AF148</f>
        <v>0</v>
      </c>
      <c r="AH148" s="125">
        <f>+'Inversión 1 financiada'!AH148+VÚ!AH148+AG148</f>
        <v>0</v>
      </c>
      <c r="AI148" s="125">
        <f>+'Inversión 1 financiada'!AI148+VÚ!AI148+AH148</f>
        <v>0</v>
      </c>
      <c r="AJ148" s="125">
        <f>+'Inversión 1 financiada'!AJ148+VÚ!AJ148+AI148</f>
        <v>0</v>
      </c>
      <c r="AK148" s="125">
        <f>+'Inversión 1 financiada'!AK148+VÚ!AK148+AJ148</f>
        <v>0</v>
      </c>
      <c r="AL148" s="125">
        <f>+'Inversión 1 financiada'!AL148+VÚ!AL148+AK148</f>
        <v>0</v>
      </c>
      <c r="AM148" s="125">
        <f>+'Inversión 1 financiada'!AM148+VÚ!AM148+AL148</f>
        <v>0</v>
      </c>
      <c r="AN148" s="125">
        <f>+'Inversión 1 financiada'!AN148+VÚ!AN148+AM148</f>
        <v>0</v>
      </c>
      <c r="AO148" s="125">
        <f>+'Inversión 1 financiada'!AO148+VÚ!AO148+AN148</f>
        <v>0</v>
      </c>
      <c r="AP148" s="125">
        <f>+'Inversión 1 financiada'!AP148+VÚ!AP148+AO148</f>
        <v>0</v>
      </c>
      <c r="AQ148" s="125">
        <f>+'Inversión 1 financiada'!AQ148+VÚ!AQ148+AP148</f>
        <v>0</v>
      </c>
      <c r="AR148" s="125">
        <f>+'Inversión 1 financiada'!AR148+VÚ!AR148+AQ148</f>
        <v>0</v>
      </c>
      <c r="AS148" s="125">
        <f>+'Inversión 1 financiada'!AS148+VÚ!AS148+AR148</f>
        <v>0</v>
      </c>
      <c r="AT148" s="125">
        <f>+'Inversión 1 financiada'!AT148+VÚ!AT148+AS148</f>
        <v>0</v>
      </c>
      <c r="AU148" s="125">
        <f>+'Inversión 1 financiada'!AU148+VÚ!AU148+AT148</f>
        <v>0</v>
      </c>
      <c r="AV148" s="125">
        <f>+'Inversión 1 financiada'!AV148+VÚ!AV148+AU148</f>
        <v>0</v>
      </c>
      <c r="AW148" s="125">
        <f>+'Inversión 1 financiada'!AW148+VÚ!AW148+AV148</f>
        <v>0</v>
      </c>
      <c r="AX148" s="125">
        <f>+'Inversión 1 financiada'!AX148+VÚ!AX148+AW148</f>
        <v>0</v>
      </c>
      <c r="AY148" s="125">
        <f>+'Inversión 1 financiada'!AY148+VÚ!AY148+AX148</f>
        <v>0</v>
      </c>
      <c r="AZ148" s="125">
        <f>+'Inversión 1 financiada'!AZ148+VÚ!AZ148+AY148</f>
        <v>0</v>
      </c>
      <c r="BA148" s="125">
        <f>+'Inversión 1 financiada'!BA148+VÚ!BA148+AZ148</f>
        <v>0</v>
      </c>
      <c r="BB148" s="125">
        <f>+'Inversión 1 financiada'!BB148+VÚ!BB148+BA148</f>
        <v>0</v>
      </c>
      <c r="BC148" s="125">
        <f>+'Inversión 1 financiada'!BC148+VÚ!BC148+BB148</f>
        <v>0</v>
      </c>
      <c r="BD148" s="125">
        <f>+'Inversión 1 financiada'!BD148+VÚ!BD148+BC148</f>
        <v>0</v>
      </c>
      <c r="BE148" s="125">
        <f>+'Inversión 1 financiada'!BE148+VÚ!BE148+BD148</f>
        <v>0</v>
      </c>
      <c r="BF148" s="125">
        <f>+'Inversión 1 financiada'!BF148+VÚ!BF148+BE148</f>
        <v>0</v>
      </c>
      <c r="BG148" s="125">
        <f>+'Inversión 1 financiada'!BG148+VÚ!BG148+BF148</f>
        <v>0</v>
      </c>
      <c r="BH148" s="125">
        <f>+'Inversión 1 financiada'!BH148+VÚ!BH148+BG148</f>
        <v>0</v>
      </c>
      <c r="BI148" s="125">
        <f>+'Inversión 1 financiada'!BI148+VÚ!BI148+BH148</f>
        <v>0</v>
      </c>
      <c r="BJ148" s="125">
        <f>+'Inversión 1 financiada'!BJ148+VÚ!BJ148+BI148</f>
        <v>0</v>
      </c>
      <c r="BK148" s="125">
        <f>+'Inversión 1 financiada'!BK148+VÚ!BK148+BJ148</f>
        <v>0</v>
      </c>
      <c r="BL148" s="125">
        <f>+'Inversión 1 financiada'!BL148+VÚ!BL148+BK148</f>
        <v>0</v>
      </c>
      <c r="BM148" s="125">
        <f>+'Inversión 1 financiada'!BM148+VÚ!BM148+BL148</f>
        <v>0</v>
      </c>
      <c r="BN148" s="125">
        <f>+'Inversión 1 financiada'!BN148+VÚ!BN148+BM148</f>
        <v>0</v>
      </c>
      <c r="BO148" s="125">
        <f>+'Inversión 1 financiada'!BO148+VÚ!BO148+BN148</f>
        <v>0</v>
      </c>
      <c r="BP148" s="125">
        <f>+'Inversión 1 financiada'!BP148+VÚ!BP148+BO148</f>
        <v>0</v>
      </c>
      <c r="BQ148" s="125">
        <f>+'Inversión 1 financiada'!BQ148+VÚ!BQ148+BP148</f>
        <v>0</v>
      </c>
      <c r="BR148" s="125">
        <f>+'Inversión 1 financiada'!BR148+VÚ!BR148+BQ148</f>
        <v>0</v>
      </c>
    </row>
    <row r="149" spans="2:70" x14ac:dyDescent="0.25">
      <c r="B149" s="59" t="s">
        <v>575</v>
      </c>
      <c r="C149" s="62" t="str">
        <f>+VLOOKUP(B149,'resumen UCAP'!$A$5:$O$329,2,0)</f>
        <v>ETIQUETA LUMINARIA NA 250W</v>
      </c>
      <c r="D149" s="63">
        <f>+'Desmonte Infr. financiada'!D149</f>
        <v>279</v>
      </c>
      <c r="E149" s="63" t="str">
        <f>+VLOOKUP(B149,'resumen UCAP'!$A$5:$O$329,3,0)</f>
        <v>Un</v>
      </c>
      <c r="F149" s="64">
        <f>+VLOOKUP(B149,'resumen UCAP'!$A$5:$O$329,15,0)</f>
        <v>431050</v>
      </c>
      <c r="G149" s="123">
        <v>1</v>
      </c>
      <c r="H149" s="125">
        <f>+'Inversión 1 financiada'!H149+VÚ!H149</f>
        <v>0</v>
      </c>
      <c r="I149" s="125">
        <f>+'Inversión 1 financiada'!I149+VÚ!I149+H149</f>
        <v>0</v>
      </c>
      <c r="J149" s="125">
        <f>+'Inversión 1 financiada'!J149+VÚ!J149+I149</f>
        <v>0</v>
      </c>
      <c r="K149" s="125">
        <f>+'Inversión 1 financiada'!K149+VÚ!K149+J149</f>
        <v>0</v>
      </c>
      <c r="L149" s="125">
        <f>+'Inversión 1 financiada'!L149+VÚ!L149+K149</f>
        <v>0</v>
      </c>
      <c r="M149" s="125">
        <f>+'Inversión 1 financiada'!M149+VÚ!M149+L149</f>
        <v>0</v>
      </c>
      <c r="N149" s="125">
        <f>+'Inversión 1 financiada'!N149+VÚ!N149+M149</f>
        <v>0</v>
      </c>
      <c r="O149" s="125">
        <f>+'Inversión 1 financiada'!O149+VÚ!O149+N149</f>
        <v>0</v>
      </c>
      <c r="P149" s="125">
        <f>+'Inversión 1 financiada'!P149+VÚ!P149+O149</f>
        <v>0</v>
      </c>
      <c r="Q149" s="125">
        <f>+'Inversión 1 financiada'!Q149+VÚ!Q149+P149</f>
        <v>0</v>
      </c>
      <c r="R149" s="125">
        <f>+'Inversión 1 financiada'!R149+VÚ!R149+Q149</f>
        <v>0</v>
      </c>
      <c r="S149" s="125">
        <f>+'Inversión 1 financiada'!S149+VÚ!S149+R149</f>
        <v>0</v>
      </c>
      <c r="T149" s="125">
        <f>+'Inversión 1 financiada'!T149+VÚ!T149+S149</f>
        <v>0</v>
      </c>
      <c r="U149" s="125">
        <f>+'Inversión 1 financiada'!U149+VÚ!U149+T149</f>
        <v>0</v>
      </c>
      <c r="V149" s="125">
        <f>+'Inversión 1 financiada'!V149+VÚ!V149+U149</f>
        <v>0</v>
      </c>
      <c r="W149" s="125">
        <f>+'Inversión 1 financiada'!W149+VÚ!W149+V149</f>
        <v>0</v>
      </c>
      <c r="X149" s="125">
        <f>+'Inversión 1 financiada'!X149+VÚ!X149+W149</f>
        <v>0</v>
      </c>
      <c r="Y149" s="125">
        <f>+'Inversión 1 financiada'!Y149+VÚ!Y149+X149</f>
        <v>0</v>
      </c>
      <c r="Z149" s="125">
        <f>+'Inversión 1 financiada'!Z149+VÚ!Z149+Y149</f>
        <v>0</v>
      </c>
      <c r="AA149" s="125">
        <f>+'Inversión 1 financiada'!AA149+VÚ!AA149+Z149</f>
        <v>0</v>
      </c>
      <c r="AB149" s="125">
        <f>+'Inversión 1 financiada'!AB149+VÚ!AB149+AA149</f>
        <v>0</v>
      </c>
      <c r="AC149" s="125">
        <f>+'Inversión 1 financiada'!AC149+VÚ!AC149+AB149</f>
        <v>0</v>
      </c>
      <c r="AD149" s="125">
        <f>+'Inversión 1 financiada'!AD149+VÚ!AD149+AC149</f>
        <v>0</v>
      </c>
      <c r="AE149" s="125">
        <f>+'Inversión 1 financiada'!AE149+VÚ!AE149+AD149</f>
        <v>0</v>
      </c>
      <c r="AF149" s="125">
        <f>+'Inversión 1 financiada'!AF149+VÚ!AF149+AE149</f>
        <v>0</v>
      </c>
      <c r="AG149" s="125">
        <f>+'Inversión 1 financiada'!AG149+VÚ!AG149+AF149</f>
        <v>0</v>
      </c>
      <c r="AH149" s="125">
        <f>+'Inversión 1 financiada'!AH149+VÚ!AH149+AG149</f>
        <v>0</v>
      </c>
      <c r="AI149" s="125">
        <f>+'Inversión 1 financiada'!AI149+VÚ!AI149+AH149</f>
        <v>0</v>
      </c>
      <c r="AJ149" s="125">
        <f>+'Inversión 1 financiada'!AJ149+VÚ!AJ149+AI149</f>
        <v>0</v>
      </c>
      <c r="AK149" s="125">
        <f>+'Inversión 1 financiada'!AK149+VÚ!AK149+AJ149</f>
        <v>0</v>
      </c>
      <c r="AL149" s="125">
        <f>+'Inversión 1 financiada'!AL149+VÚ!AL149+AK149</f>
        <v>0</v>
      </c>
      <c r="AM149" s="125">
        <f>+'Inversión 1 financiada'!AM149+VÚ!AM149+AL149</f>
        <v>0</v>
      </c>
      <c r="AN149" s="125">
        <f>+'Inversión 1 financiada'!AN149+VÚ!AN149+AM149</f>
        <v>0</v>
      </c>
      <c r="AO149" s="125">
        <f>+'Inversión 1 financiada'!AO149+VÚ!AO149+AN149</f>
        <v>0</v>
      </c>
      <c r="AP149" s="125">
        <f>+'Inversión 1 financiada'!AP149+VÚ!AP149+AO149</f>
        <v>0</v>
      </c>
      <c r="AQ149" s="125">
        <f>+'Inversión 1 financiada'!AQ149+VÚ!AQ149+AP149</f>
        <v>0</v>
      </c>
      <c r="AR149" s="125">
        <f>+'Inversión 1 financiada'!AR149+VÚ!AR149+AQ149</f>
        <v>0</v>
      </c>
      <c r="AS149" s="125">
        <f>+'Inversión 1 financiada'!AS149+VÚ!AS149+AR149</f>
        <v>0</v>
      </c>
      <c r="AT149" s="125">
        <f>+'Inversión 1 financiada'!AT149+VÚ!AT149+AS149</f>
        <v>0</v>
      </c>
      <c r="AU149" s="125">
        <f>+'Inversión 1 financiada'!AU149+VÚ!AU149+AT149</f>
        <v>0</v>
      </c>
      <c r="AV149" s="125">
        <f>+'Inversión 1 financiada'!AV149+VÚ!AV149+AU149</f>
        <v>0</v>
      </c>
      <c r="AW149" s="125">
        <f>+'Inversión 1 financiada'!AW149+VÚ!AW149+AV149</f>
        <v>0</v>
      </c>
      <c r="AX149" s="125">
        <f>+'Inversión 1 financiada'!AX149+VÚ!AX149+AW149</f>
        <v>0</v>
      </c>
      <c r="AY149" s="125">
        <f>+'Inversión 1 financiada'!AY149+VÚ!AY149+AX149</f>
        <v>0</v>
      </c>
      <c r="AZ149" s="125">
        <f>+'Inversión 1 financiada'!AZ149+VÚ!AZ149+AY149</f>
        <v>0</v>
      </c>
      <c r="BA149" s="125">
        <f>+'Inversión 1 financiada'!BA149+VÚ!BA149+AZ149</f>
        <v>0</v>
      </c>
      <c r="BB149" s="125">
        <f>+'Inversión 1 financiada'!BB149+VÚ!BB149+BA149</f>
        <v>0</v>
      </c>
      <c r="BC149" s="125">
        <f>+'Inversión 1 financiada'!BC149+VÚ!BC149+BB149</f>
        <v>0</v>
      </c>
      <c r="BD149" s="125">
        <f>+'Inversión 1 financiada'!BD149+VÚ!BD149+BC149</f>
        <v>0</v>
      </c>
      <c r="BE149" s="125">
        <f>+'Inversión 1 financiada'!BE149+VÚ!BE149+BD149</f>
        <v>0</v>
      </c>
      <c r="BF149" s="125">
        <f>+'Inversión 1 financiada'!BF149+VÚ!BF149+BE149</f>
        <v>0</v>
      </c>
      <c r="BG149" s="125">
        <f>+'Inversión 1 financiada'!BG149+VÚ!BG149+BF149</f>
        <v>0</v>
      </c>
      <c r="BH149" s="125">
        <f>+'Inversión 1 financiada'!BH149+VÚ!BH149+BG149</f>
        <v>0</v>
      </c>
      <c r="BI149" s="125">
        <f>+'Inversión 1 financiada'!BI149+VÚ!BI149+BH149</f>
        <v>0</v>
      </c>
      <c r="BJ149" s="125">
        <f>+'Inversión 1 financiada'!BJ149+VÚ!BJ149+BI149</f>
        <v>0</v>
      </c>
      <c r="BK149" s="125">
        <f>+'Inversión 1 financiada'!BK149+VÚ!BK149+BJ149</f>
        <v>0</v>
      </c>
      <c r="BL149" s="125">
        <f>+'Inversión 1 financiada'!BL149+VÚ!BL149+BK149</f>
        <v>0</v>
      </c>
      <c r="BM149" s="125">
        <f>+'Inversión 1 financiada'!BM149+VÚ!BM149+BL149</f>
        <v>0</v>
      </c>
      <c r="BN149" s="125">
        <f>+'Inversión 1 financiada'!BN149+VÚ!BN149+BM149</f>
        <v>0</v>
      </c>
      <c r="BO149" s="125">
        <f>+'Inversión 1 financiada'!BO149+VÚ!BO149+BN149</f>
        <v>0</v>
      </c>
      <c r="BP149" s="125">
        <f>+'Inversión 1 financiada'!BP149+VÚ!BP149+BO149</f>
        <v>0</v>
      </c>
      <c r="BQ149" s="125">
        <f>+'Inversión 1 financiada'!BQ149+VÚ!BQ149+BP149</f>
        <v>0</v>
      </c>
      <c r="BR149" s="125">
        <f>+'Inversión 1 financiada'!BR149+VÚ!BR149+BQ149</f>
        <v>0</v>
      </c>
    </row>
    <row r="150" spans="2:70" x14ac:dyDescent="0.25">
      <c r="B150" s="59" t="s">
        <v>576</v>
      </c>
      <c r="C150" s="62" t="str">
        <f>+VLOOKUP(B150,'resumen UCAP'!$A$5:$O$329,2,0)</f>
        <v>LUMINARIA LED 40W  MILLENIUM NUEVA</v>
      </c>
      <c r="D150" s="63">
        <f>+'Desmonte Infr. financiada'!D150</f>
        <v>40</v>
      </c>
      <c r="E150" s="63" t="str">
        <f>+VLOOKUP(B150,'resumen UCAP'!$A$5:$O$329,3,0)</f>
        <v>Un</v>
      </c>
      <c r="F150" s="64">
        <f>+VLOOKUP(B150,'resumen UCAP'!$A$5:$O$329,15,0)</f>
        <v>321869</v>
      </c>
      <c r="G150" s="61">
        <v>17</v>
      </c>
      <c r="H150" s="125">
        <f>+'Inversión 1 financiada'!H150+VÚ!H150</f>
        <v>0</v>
      </c>
      <c r="I150" s="125">
        <f>+'Inversión 1 financiada'!I150+VÚ!I150+H150</f>
        <v>0</v>
      </c>
      <c r="J150" s="125">
        <f>+'Inversión 1 financiada'!J150+VÚ!J150+I150</f>
        <v>0</v>
      </c>
      <c r="K150" s="125">
        <f>+'Inversión 1 financiada'!K150+VÚ!K150+J150</f>
        <v>0</v>
      </c>
      <c r="L150" s="125">
        <f>+'Inversión 1 financiada'!L150+VÚ!L150+K150</f>
        <v>0</v>
      </c>
      <c r="M150" s="125">
        <f>+'Inversión 1 financiada'!M150+VÚ!M150+L150</f>
        <v>0</v>
      </c>
      <c r="N150" s="125">
        <f>+'Inversión 1 financiada'!N150+VÚ!N150+M150</f>
        <v>0</v>
      </c>
      <c r="O150" s="125">
        <f>+'Inversión 1 financiada'!O150+VÚ!O150+N150</f>
        <v>0</v>
      </c>
      <c r="P150" s="125">
        <f>+'Inversión 1 financiada'!P150+VÚ!P150+O150</f>
        <v>0</v>
      </c>
      <c r="Q150" s="125">
        <f>+'Inversión 1 financiada'!Q150+VÚ!Q150+P150</f>
        <v>0</v>
      </c>
      <c r="R150" s="125">
        <f>+'Inversión 1 financiada'!R150+VÚ!R150+Q150</f>
        <v>0</v>
      </c>
      <c r="S150" s="125">
        <f>+'Inversión 1 financiada'!S150+VÚ!S150+R150</f>
        <v>0</v>
      </c>
      <c r="T150" s="125">
        <f>+'Inversión 1 financiada'!T150+VÚ!T150+S150</f>
        <v>0</v>
      </c>
      <c r="U150" s="125">
        <f>+'Inversión 1 financiada'!U150+VÚ!U150+T150</f>
        <v>0</v>
      </c>
      <c r="V150" s="125">
        <f>+'Inversión 1 financiada'!V150+VÚ!V150+U150</f>
        <v>0</v>
      </c>
      <c r="W150" s="125">
        <f>+'Inversión 1 financiada'!W150+VÚ!W150+V150</f>
        <v>0</v>
      </c>
      <c r="X150" s="125">
        <f>+'Inversión 1 financiada'!X150+VÚ!X150+W150</f>
        <v>0</v>
      </c>
      <c r="Y150" s="125">
        <f>+'Inversión 1 financiada'!Y150+VÚ!Y150+X150</f>
        <v>0</v>
      </c>
      <c r="Z150" s="125">
        <f>+'Inversión 1 financiada'!Z150+VÚ!Z150+Y150</f>
        <v>0</v>
      </c>
      <c r="AA150" s="125">
        <f>+'Inversión 1 financiada'!AA150+VÚ!AA150+Z150</f>
        <v>0</v>
      </c>
      <c r="AB150" s="125">
        <f>+'Inversión 1 financiada'!AB150+VÚ!AB150+AA150</f>
        <v>0</v>
      </c>
      <c r="AC150" s="125">
        <f>+'Inversión 1 financiada'!AC150+VÚ!AC150+AB150</f>
        <v>0</v>
      </c>
      <c r="AD150" s="125">
        <f>+'Inversión 1 financiada'!AD150+VÚ!AD150+AC150</f>
        <v>0</v>
      </c>
      <c r="AE150" s="125">
        <f>+'Inversión 1 financiada'!AE150+VÚ!AE150+AD150</f>
        <v>0</v>
      </c>
      <c r="AF150" s="125">
        <f>+'Inversión 1 financiada'!AF150+VÚ!AF150+AE150</f>
        <v>0</v>
      </c>
      <c r="AG150" s="125">
        <f>+'Inversión 1 financiada'!AG150+VÚ!AG150+AF150</f>
        <v>0</v>
      </c>
      <c r="AH150" s="125">
        <f>+'Inversión 1 financiada'!AH150+VÚ!AH150+AG150</f>
        <v>0</v>
      </c>
      <c r="AI150" s="125">
        <f>+'Inversión 1 financiada'!AI150+VÚ!AI150+AH150</f>
        <v>0</v>
      </c>
      <c r="AJ150" s="125">
        <f>+'Inversión 1 financiada'!AJ150+VÚ!AJ150+AI150</f>
        <v>0</v>
      </c>
      <c r="AK150" s="125">
        <f>+'Inversión 1 financiada'!AK150+VÚ!AK150+AJ150</f>
        <v>0</v>
      </c>
      <c r="AL150" s="125">
        <f>+'Inversión 1 financiada'!AL150+VÚ!AL150+AK150</f>
        <v>0</v>
      </c>
      <c r="AM150" s="125">
        <f>+'Inversión 1 financiada'!AM150+VÚ!AM150+AL150</f>
        <v>0</v>
      </c>
      <c r="AN150" s="125">
        <f>+'Inversión 1 financiada'!AN150+VÚ!AN150+AM150</f>
        <v>0</v>
      </c>
      <c r="AO150" s="125">
        <f>+'Inversión 1 financiada'!AO150+VÚ!AO150+AN150</f>
        <v>0</v>
      </c>
      <c r="AP150" s="125">
        <f>+'Inversión 1 financiada'!AP150+VÚ!AP150+AO150</f>
        <v>0</v>
      </c>
      <c r="AQ150" s="125">
        <f>+'Inversión 1 financiada'!AQ150+VÚ!AQ150+AP150</f>
        <v>0</v>
      </c>
      <c r="AR150" s="125">
        <f>+'Inversión 1 financiada'!AR150+VÚ!AR150+AQ150</f>
        <v>0</v>
      </c>
      <c r="AS150" s="125">
        <f>+'Inversión 1 financiada'!AS150+VÚ!AS150+AR150</f>
        <v>0</v>
      </c>
      <c r="AT150" s="125">
        <f>+'Inversión 1 financiada'!AT150+VÚ!AT150+AS150</f>
        <v>0</v>
      </c>
      <c r="AU150" s="125">
        <f>+'Inversión 1 financiada'!AU150+VÚ!AU150+AT150</f>
        <v>0</v>
      </c>
      <c r="AV150" s="125">
        <f>+'Inversión 1 financiada'!AV150+VÚ!AV150+AU150</f>
        <v>0</v>
      </c>
      <c r="AW150" s="125">
        <f>+'Inversión 1 financiada'!AW150+VÚ!AW150+AV150</f>
        <v>0</v>
      </c>
      <c r="AX150" s="125">
        <f>+'Inversión 1 financiada'!AX150+VÚ!AX150+AW150</f>
        <v>0</v>
      </c>
      <c r="AY150" s="125">
        <f>+'Inversión 1 financiada'!AY150+VÚ!AY150+AX150</f>
        <v>0</v>
      </c>
      <c r="AZ150" s="125">
        <f>+'Inversión 1 financiada'!AZ150+VÚ!AZ150+AY150</f>
        <v>0</v>
      </c>
      <c r="BA150" s="125">
        <f>+'Inversión 1 financiada'!BA150+VÚ!BA150+AZ150</f>
        <v>0</v>
      </c>
      <c r="BB150" s="125">
        <f>+'Inversión 1 financiada'!BB150+VÚ!BB150+BA150</f>
        <v>0</v>
      </c>
      <c r="BC150" s="125">
        <f>+'Inversión 1 financiada'!BC150+VÚ!BC150+BB150</f>
        <v>0</v>
      </c>
      <c r="BD150" s="125">
        <f>+'Inversión 1 financiada'!BD150+VÚ!BD150+BC150</f>
        <v>0</v>
      </c>
      <c r="BE150" s="125">
        <f>+'Inversión 1 financiada'!BE150+VÚ!BE150+BD150</f>
        <v>0</v>
      </c>
      <c r="BF150" s="125">
        <f>+'Inversión 1 financiada'!BF150+VÚ!BF150+BE150</f>
        <v>0</v>
      </c>
      <c r="BG150" s="125">
        <f>+'Inversión 1 financiada'!BG150+VÚ!BG150+BF150</f>
        <v>0</v>
      </c>
      <c r="BH150" s="125">
        <f>+'Inversión 1 financiada'!BH150+VÚ!BH150+BG150</f>
        <v>0</v>
      </c>
      <c r="BI150" s="125">
        <f>+'Inversión 1 financiada'!BI150+VÚ!BI150+BH150</f>
        <v>0</v>
      </c>
      <c r="BJ150" s="125">
        <f>+'Inversión 1 financiada'!BJ150+VÚ!BJ150+BI150</f>
        <v>0</v>
      </c>
      <c r="BK150" s="125">
        <f>+'Inversión 1 financiada'!BK150+VÚ!BK150+BJ150</f>
        <v>0</v>
      </c>
      <c r="BL150" s="125">
        <f>+'Inversión 1 financiada'!BL150+VÚ!BL150+BK150</f>
        <v>0</v>
      </c>
      <c r="BM150" s="125">
        <f>+'Inversión 1 financiada'!BM150+VÚ!BM150+BL150</f>
        <v>0</v>
      </c>
      <c r="BN150" s="125">
        <f>+'Inversión 1 financiada'!BN150+VÚ!BN150+BM150</f>
        <v>0</v>
      </c>
      <c r="BO150" s="125">
        <f>+'Inversión 1 financiada'!BO150+VÚ!BO150+BN150</f>
        <v>0</v>
      </c>
      <c r="BP150" s="125">
        <f>+'Inversión 1 financiada'!BP150+VÚ!BP150+BO150</f>
        <v>0</v>
      </c>
      <c r="BQ150" s="125">
        <f>+'Inversión 1 financiada'!BQ150+VÚ!BQ150+BP150</f>
        <v>0</v>
      </c>
      <c r="BR150" s="125">
        <f>+'Inversión 1 financiada'!BR150+VÚ!BR150+BQ150</f>
        <v>0</v>
      </c>
    </row>
    <row r="151" spans="2:70" x14ac:dyDescent="0.25">
      <c r="B151" s="59" t="s">
        <v>577</v>
      </c>
      <c r="C151" s="62" t="str">
        <f>+VLOOKUP(B151,'resumen UCAP'!$A$5:$O$329,2,0)</f>
        <v>LUMINARIA LED 40W NUEVA MILLENIUM</v>
      </c>
      <c r="D151" s="63">
        <f>+'Desmonte Infr. financiada'!D151</f>
        <v>40</v>
      </c>
      <c r="E151" s="63" t="str">
        <f>+VLOOKUP(B151,'resumen UCAP'!$A$5:$O$329,3,0)</f>
        <v>Un</v>
      </c>
      <c r="F151" s="64">
        <f>+VLOOKUP(B151,'resumen UCAP'!$A$5:$O$329,15,0)</f>
        <v>321869</v>
      </c>
      <c r="G151" s="61">
        <v>1</v>
      </c>
      <c r="H151" s="125">
        <f>+'Inversión 1 financiada'!H151+VÚ!H151</f>
        <v>0</v>
      </c>
      <c r="I151" s="125">
        <f>+'Inversión 1 financiada'!I151+VÚ!I151+H151</f>
        <v>0</v>
      </c>
      <c r="J151" s="125">
        <f>+'Inversión 1 financiada'!J151+VÚ!J151+I151</f>
        <v>0</v>
      </c>
      <c r="K151" s="125">
        <f>+'Inversión 1 financiada'!K151+VÚ!K151+J151</f>
        <v>0</v>
      </c>
      <c r="L151" s="125">
        <f>+'Inversión 1 financiada'!L151+VÚ!L151+K151</f>
        <v>0</v>
      </c>
      <c r="M151" s="125">
        <f>+'Inversión 1 financiada'!M151+VÚ!M151+L151</f>
        <v>0</v>
      </c>
      <c r="N151" s="125">
        <f>+'Inversión 1 financiada'!N151+VÚ!N151+M151</f>
        <v>0</v>
      </c>
      <c r="O151" s="125">
        <f>+'Inversión 1 financiada'!O151+VÚ!O151+N151</f>
        <v>0</v>
      </c>
      <c r="P151" s="125">
        <f>+'Inversión 1 financiada'!P151+VÚ!P151+O151</f>
        <v>0</v>
      </c>
      <c r="Q151" s="125">
        <f>+'Inversión 1 financiada'!Q151+VÚ!Q151+P151</f>
        <v>0</v>
      </c>
      <c r="R151" s="125">
        <f>+'Inversión 1 financiada'!R151+VÚ!R151+Q151</f>
        <v>0</v>
      </c>
      <c r="S151" s="125">
        <f>+'Inversión 1 financiada'!S151+VÚ!S151+R151</f>
        <v>0</v>
      </c>
      <c r="T151" s="125">
        <f>+'Inversión 1 financiada'!T151+VÚ!T151+S151</f>
        <v>0</v>
      </c>
      <c r="U151" s="125">
        <f>+'Inversión 1 financiada'!U151+VÚ!U151+T151</f>
        <v>0</v>
      </c>
      <c r="V151" s="125">
        <f>+'Inversión 1 financiada'!V151+VÚ!V151+U151</f>
        <v>0</v>
      </c>
      <c r="W151" s="125">
        <f>+'Inversión 1 financiada'!W151+VÚ!W151+V151</f>
        <v>0</v>
      </c>
      <c r="X151" s="125">
        <f>+'Inversión 1 financiada'!X151+VÚ!X151+W151</f>
        <v>0</v>
      </c>
      <c r="Y151" s="125">
        <f>+'Inversión 1 financiada'!Y151+VÚ!Y151+X151</f>
        <v>0</v>
      </c>
      <c r="Z151" s="125">
        <f>+'Inversión 1 financiada'!Z151+VÚ!Z151+Y151</f>
        <v>0</v>
      </c>
      <c r="AA151" s="125">
        <f>+'Inversión 1 financiada'!AA151+VÚ!AA151+Z151</f>
        <v>0</v>
      </c>
      <c r="AB151" s="125">
        <f>+'Inversión 1 financiada'!AB151+VÚ!AB151+AA151</f>
        <v>0</v>
      </c>
      <c r="AC151" s="125">
        <f>+'Inversión 1 financiada'!AC151+VÚ!AC151+AB151</f>
        <v>0</v>
      </c>
      <c r="AD151" s="125">
        <f>+'Inversión 1 financiada'!AD151+VÚ!AD151+AC151</f>
        <v>0</v>
      </c>
      <c r="AE151" s="125">
        <f>+'Inversión 1 financiada'!AE151+VÚ!AE151+AD151</f>
        <v>0</v>
      </c>
      <c r="AF151" s="125">
        <f>+'Inversión 1 financiada'!AF151+VÚ!AF151+AE151</f>
        <v>0</v>
      </c>
      <c r="AG151" s="125">
        <f>+'Inversión 1 financiada'!AG151+VÚ!AG151+AF151</f>
        <v>0</v>
      </c>
      <c r="AH151" s="125">
        <f>+'Inversión 1 financiada'!AH151+VÚ!AH151+AG151</f>
        <v>0</v>
      </c>
      <c r="AI151" s="125">
        <f>+'Inversión 1 financiada'!AI151+VÚ!AI151+AH151</f>
        <v>0</v>
      </c>
      <c r="AJ151" s="125">
        <f>+'Inversión 1 financiada'!AJ151+VÚ!AJ151+AI151</f>
        <v>0</v>
      </c>
      <c r="AK151" s="125">
        <f>+'Inversión 1 financiada'!AK151+VÚ!AK151+AJ151</f>
        <v>0</v>
      </c>
      <c r="AL151" s="125">
        <f>+'Inversión 1 financiada'!AL151+VÚ!AL151+AK151</f>
        <v>0</v>
      </c>
      <c r="AM151" s="125">
        <f>+'Inversión 1 financiada'!AM151+VÚ!AM151+AL151</f>
        <v>0</v>
      </c>
      <c r="AN151" s="125">
        <f>+'Inversión 1 financiada'!AN151+VÚ!AN151+AM151</f>
        <v>0</v>
      </c>
      <c r="AO151" s="125">
        <f>+'Inversión 1 financiada'!AO151+VÚ!AO151+AN151</f>
        <v>0</v>
      </c>
      <c r="AP151" s="125">
        <f>+'Inversión 1 financiada'!AP151+VÚ!AP151+AO151</f>
        <v>0</v>
      </c>
      <c r="AQ151" s="125">
        <f>+'Inversión 1 financiada'!AQ151+VÚ!AQ151+AP151</f>
        <v>0</v>
      </c>
      <c r="AR151" s="125">
        <f>+'Inversión 1 financiada'!AR151+VÚ!AR151+AQ151</f>
        <v>0</v>
      </c>
      <c r="AS151" s="125">
        <f>+'Inversión 1 financiada'!AS151+VÚ!AS151+AR151</f>
        <v>0</v>
      </c>
      <c r="AT151" s="125">
        <f>+'Inversión 1 financiada'!AT151+VÚ!AT151+AS151</f>
        <v>0</v>
      </c>
      <c r="AU151" s="125">
        <f>+'Inversión 1 financiada'!AU151+VÚ!AU151+AT151</f>
        <v>0</v>
      </c>
      <c r="AV151" s="125">
        <f>+'Inversión 1 financiada'!AV151+VÚ!AV151+AU151</f>
        <v>0</v>
      </c>
      <c r="AW151" s="125">
        <f>+'Inversión 1 financiada'!AW151+VÚ!AW151+AV151</f>
        <v>0</v>
      </c>
      <c r="AX151" s="125">
        <f>+'Inversión 1 financiada'!AX151+VÚ!AX151+AW151</f>
        <v>0</v>
      </c>
      <c r="AY151" s="125">
        <f>+'Inversión 1 financiada'!AY151+VÚ!AY151+AX151</f>
        <v>0</v>
      </c>
      <c r="AZ151" s="125">
        <f>+'Inversión 1 financiada'!AZ151+VÚ!AZ151+AY151</f>
        <v>0</v>
      </c>
      <c r="BA151" s="125">
        <f>+'Inversión 1 financiada'!BA151+VÚ!BA151+AZ151</f>
        <v>0</v>
      </c>
      <c r="BB151" s="125">
        <f>+'Inversión 1 financiada'!BB151+VÚ!BB151+BA151</f>
        <v>0</v>
      </c>
      <c r="BC151" s="125">
        <f>+'Inversión 1 financiada'!BC151+VÚ!BC151+BB151</f>
        <v>0</v>
      </c>
      <c r="BD151" s="125">
        <f>+'Inversión 1 financiada'!BD151+VÚ!BD151+BC151</f>
        <v>0</v>
      </c>
      <c r="BE151" s="125">
        <f>+'Inversión 1 financiada'!BE151+VÚ!BE151+BD151</f>
        <v>0</v>
      </c>
      <c r="BF151" s="125">
        <f>+'Inversión 1 financiada'!BF151+VÚ!BF151+BE151</f>
        <v>0</v>
      </c>
      <c r="BG151" s="125">
        <f>+'Inversión 1 financiada'!BG151+VÚ!BG151+BF151</f>
        <v>0</v>
      </c>
      <c r="BH151" s="125">
        <f>+'Inversión 1 financiada'!BH151+VÚ!BH151+BG151</f>
        <v>0</v>
      </c>
      <c r="BI151" s="125">
        <f>+'Inversión 1 financiada'!BI151+VÚ!BI151+BH151</f>
        <v>0</v>
      </c>
      <c r="BJ151" s="125">
        <f>+'Inversión 1 financiada'!BJ151+VÚ!BJ151+BI151</f>
        <v>0</v>
      </c>
      <c r="BK151" s="125">
        <f>+'Inversión 1 financiada'!BK151+VÚ!BK151+BJ151</f>
        <v>0</v>
      </c>
      <c r="BL151" s="125">
        <f>+'Inversión 1 financiada'!BL151+VÚ!BL151+BK151</f>
        <v>0</v>
      </c>
      <c r="BM151" s="125">
        <f>+'Inversión 1 financiada'!BM151+VÚ!BM151+BL151</f>
        <v>0</v>
      </c>
      <c r="BN151" s="125">
        <f>+'Inversión 1 financiada'!BN151+VÚ!BN151+BM151</f>
        <v>0</v>
      </c>
      <c r="BO151" s="125">
        <f>+'Inversión 1 financiada'!BO151+VÚ!BO151+BN151</f>
        <v>0</v>
      </c>
      <c r="BP151" s="125">
        <f>+'Inversión 1 financiada'!BP151+VÚ!BP151+BO151</f>
        <v>0</v>
      </c>
      <c r="BQ151" s="125">
        <f>+'Inversión 1 financiada'!BQ151+VÚ!BQ151+BP151</f>
        <v>0</v>
      </c>
      <c r="BR151" s="125">
        <f>+'Inversión 1 financiada'!BR151+VÚ!BR151+BQ151</f>
        <v>0</v>
      </c>
    </row>
    <row r="152" spans="2:70" x14ac:dyDescent="0.25">
      <c r="B152" s="59" t="s">
        <v>578</v>
      </c>
      <c r="C152" s="62" t="str">
        <f>+VLOOKUP(B152,'resumen UCAP'!$A$5:$O$329,2,0)</f>
        <v>LUMINARIA LED 60W MILLENIUM NUEVA</v>
      </c>
      <c r="D152" s="63">
        <f>+'Desmonte Infr. financiada'!D152</f>
        <v>60</v>
      </c>
      <c r="E152" s="63" t="str">
        <f>+VLOOKUP(B152,'resumen UCAP'!$A$5:$O$329,3,0)</f>
        <v>Un</v>
      </c>
      <c r="F152" s="64">
        <f>+VLOOKUP(B152,'resumen UCAP'!$A$5:$O$329,15,0)</f>
        <v>387336</v>
      </c>
      <c r="G152" s="61">
        <v>1</v>
      </c>
      <c r="H152" s="125">
        <f>+'Inversión 1 financiada'!H152+VÚ!H152</f>
        <v>0</v>
      </c>
      <c r="I152" s="125">
        <f>+'Inversión 1 financiada'!I152+VÚ!I152+H152</f>
        <v>0</v>
      </c>
      <c r="J152" s="125">
        <f>+'Inversión 1 financiada'!J152+VÚ!J152+I152</f>
        <v>0</v>
      </c>
      <c r="K152" s="125">
        <f>+'Inversión 1 financiada'!K152+VÚ!K152+J152</f>
        <v>0</v>
      </c>
      <c r="L152" s="125">
        <f>+'Inversión 1 financiada'!L152+VÚ!L152+K152</f>
        <v>0</v>
      </c>
      <c r="M152" s="125">
        <f>+'Inversión 1 financiada'!M152+VÚ!M152+L152</f>
        <v>0</v>
      </c>
      <c r="N152" s="125">
        <f>+'Inversión 1 financiada'!N152+VÚ!N152+M152</f>
        <v>0</v>
      </c>
      <c r="O152" s="125">
        <f>+'Inversión 1 financiada'!O152+VÚ!O152+N152</f>
        <v>0</v>
      </c>
      <c r="P152" s="125">
        <f>+'Inversión 1 financiada'!P152+VÚ!P152+O152</f>
        <v>0</v>
      </c>
      <c r="Q152" s="125">
        <f>+'Inversión 1 financiada'!Q152+VÚ!Q152+P152</f>
        <v>0</v>
      </c>
      <c r="R152" s="125">
        <f>+'Inversión 1 financiada'!R152+VÚ!R152+Q152</f>
        <v>0</v>
      </c>
      <c r="S152" s="125">
        <f>+'Inversión 1 financiada'!S152+VÚ!S152+R152</f>
        <v>0</v>
      </c>
      <c r="T152" s="125">
        <f>+'Inversión 1 financiada'!T152+VÚ!T152+S152</f>
        <v>0</v>
      </c>
      <c r="U152" s="125">
        <f>+'Inversión 1 financiada'!U152+VÚ!U152+T152</f>
        <v>0</v>
      </c>
      <c r="V152" s="125">
        <f>+'Inversión 1 financiada'!V152+VÚ!V152+U152</f>
        <v>0</v>
      </c>
      <c r="W152" s="125">
        <f>+'Inversión 1 financiada'!W152+VÚ!W152+V152</f>
        <v>0</v>
      </c>
      <c r="X152" s="125">
        <f>+'Inversión 1 financiada'!X152+VÚ!X152+W152</f>
        <v>0</v>
      </c>
      <c r="Y152" s="125">
        <f>+'Inversión 1 financiada'!Y152+VÚ!Y152+X152</f>
        <v>0</v>
      </c>
      <c r="Z152" s="125">
        <f>+'Inversión 1 financiada'!Z152+VÚ!Z152+Y152</f>
        <v>0</v>
      </c>
      <c r="AA152" s="125">
        <f>+'Inversión 1 financiada'!AA152+VÚ!AA152+Z152</f>
        <v>0</v>
      </c>
      <c r="AB152" s="125">
        <f>+'Inversión 1 financiada'!AB152+VÚ!AB152+AA152</f>
        <v>0</v>
      </c>
      <c r="AC152" s="125">
        <f>+'Inversión 1 financiada'!AC152+VÚ!AC152+AB152</f>
        <v>0</v>
      </c>
      <c r="AD152" s="125">
        <f>+'Inversión 1 financiada'!AD152+VÚ!AD152+AC152</f>
        <v>0</v>
      </c>
      <c r="AE152" s="125">
        <f>+'Inversión 1 financiada'!AE152+VÚ!AE152+AD152</f>
        <v>0</v>
      </c>
      <c r="AF152" s="125">
        <f>+'Inversión 1 financiada'!AF152+VÚ!AF152+AE152</f>
        <v>0</v>
      </c>
      <c r="AG152" s="125">
        <f>+'Inversión 1 financiada'!AG152+VÚ!AG152+AF152</f>
        <v>0</v>
      </c>
      <c r="AH152" s="125">
        <f>+'Inversión 1 financiada'!AH152+VÚ!AH152+AG152</f>
        <v>0</v>
      </c>
      <c r="AI152" s="125">
        <f>+'Inversión 1 financiada'!AI152+VÚ!AI152+AH152</f>
        <v>0</v>
      </c>
      <c r="AJ152" s="125">
        <f>+'Inversión 1 financiada'!AJ152+VÚ!AJ152+AI152</f>
        <v>0</v>
      </c>
      <c r="AK152" s="125">
        <f>+'Inversión 1 financiada'!AK152+VÚ!AK152+AJ152</f>
        <v>0</v>
      </c>
      <c r="AL152" s="125">
        <f>+'Inversión 1 financiada'!AL152+VÚ!AL152+AK152</f>
        <v>0</v>
      </c>
      <c r="AM152" s="125">
        <f>+'Inversión 1 financiada'!AM152+VÚ!AM152+AL152</f>
        <v>0</v>
      </c>
      <c r="AN152" s="125">
        <f>+'Inversión 1 financiada'!AN152+VÚ!AN152+AM152</f>
        <v>0</v>
      </c>
      <c r="AO152" s="125">
        <f>+'Inversión 1 financiada'!AO152+VÚ!AO152+AN152</f>
        <v>0</v>
      </c>
      <c r="AP152" s="125">
        <f>+'Inversión 1 financiada'!AP152+VÚ!AP152+AO152</f>
        <v>0</v>
      </c>
      <c r="AQ152" s="125">
        <f>+'Inversión 1 financiada'!AQ152+VÚ!AQ152+AP152</f>
        <v>0</v>
      </c>
      <c r="AR152" s="125">
        <f>+'Inversión 1 financiada'!AR152+VÚ!AR152+AQ152</f>
        <v>0</v>
      </c>
      <c r="AS152" s="125">
        <f>+'Inversión 1 financiada'!AS152+VÚ!AS152+AR152</f>
        <v>0</v>
      </c>
      <c r="AT152" s="125">
        <f>+'Inversión 1 financiada'!AT152+VÚ!AT152+AS152</f>
        <v>0</v>
      </c>
      <c r="AU152" s="125">
        <f>+'Inversión 1 financiada'!AU152+VÚ!AU152+AT152</f>
        <v>0</v>
      </c>
      <c r="AV152" s="125">
        <f>+'Inversión 1 financiada'!AV152+VÚ!AV152+AU152</f>
        <v>0</v>
      </c>
      <c r="AW152" s="125">
        <f>+'Inversión 1 financiada'!AW152+VÚ!AW152+AV152</f>
        <v>0</v>
      </c>
      <c r="AX152" s="125">
        <f>+'Inversión 1 financiada'!AX152+VÚ!AX152+AW152</f>
        <v>0</v>
      </c>
      <c r="AY152" s="125">
        <f>+'Inversión 1 financiada'!AY152+VÚ!AY152+AX152</f>
        <v>0</v>
      </c>
      <c r="AZ152" s="125">
        <f>+'Inversión 1 financiada'!AZ152+VÚ!AZ152+AY152</f>
        <v>0</v>
      </c>
      <c r="BA152" s="125">
        <f>+'Inversión 1 financiada'!BA152+VÚ!BA152+AZ152</f>
        <v>0</v>
      </c>
      <c r="BB152" s="125">
        <f>+'Inversión 1 financiada'!BB152+VÚ!BB152+BA152</f>
        <v>0</v>
      </c>
      <c r="BC152" s="125">
        <f>+'Inversión 1 financiada'!BC152+VÚ!BC152+BB152</f>
        <v>0</v>
      </c>
      <c r="BD152" s="125">
        <f>+'Inversión 1 financiada'!BD152+VÚ!BD152+BC152</f>
        <v>0</v>
      </c>
      <c r="BE152" s="125">
        <f>+'Inversión 1 financiada'!BE152+VÚ!BE152+BD152</f>
        <v>0</v>
      </c>
      <c r="BF152" s="125">
        <f>+'Inversión 1 financiada'!BF152+VÚ!BF152+BE152</f>
        <v>0</v>
      </c>
      <c r="BG152" s="125">
        <f>+'Inversión 1 financiada'!BG152+VÚ!BG152+BF152</f>
        <v>0</v>
      </c>
      <c r="BH152" s="125">
        <f>+'Inversión 1 financiada'!BH152+VÚ!BH152+BG152</f>
        <v>0</v>
      </c>
      <c r="BI152" s="125">
        <f>+'Inversión 1 financiada'!BI152+VÚ!BI152+BH152</f>
        <v>0</v>
      </c>
      <c r="BJ152" s="125">
        <f>+'Inversión 1 financiada'!BJ152+VÚ!BJ152+BI152</f>
        <v>0</v>
      </c>
      <c r="BK152" s="125">
        <f>+'Inversión 1 financiada'!BK152+VÚ!BK152+BJ152</f>
        <v>0</v>
      </c>
      <c r="BL152" s="125">
        <f>+'Inversión 1 financiada'!BL152+VÚ!BL152+BK152</f>
        <v>0</v>
      </c>
      <c r="BM152" s="125">
        <f>+'Inversión 1 financiada'!BM152+VÚ!BM152+BL152</f>
        <v>0</v>
      </c>
      <c r="BN152" s="125">
        <f>+'Inversión 1 financiada'!BN152+VÚ!BN152+BM152</f>
        <v>0</v>
      </c>
      <c r="BO152" s="125">
        <f>+'Inversión 1 financiada'!BO152+VÚ!BO152+BN152</f>
        <v>0</v>
      </c>
      <c r="BP152" s="125">
        <f>+'Inversión 1 financiada'!BP152+VÚ!BP152+BO152</f>
        <v>0</v>
      </c>
      <c r="BQ152" s="125">
        <f>+'Inversión 1 financiada'!BQ152+VÚ!BQ152+BP152</f>
        <v>0</v>
      </c>
      <c r="BR152" s="125">
        <f>+'Inversión 1 financiada'!BR152+VÚ!BR152+BQ152</f>
        <v>0</v>
      </c>
    </row>
    <row r="153" spans="2:70" x14ac:dyDescent="0.25">
      <c r="B153" s="59" t="s">
        <v>579</v>
      </c>
      <c r="C153" s="62" t="str">
        <f>+VLOOKUP(B153,'resumen UCAP'!$A$5:$O$329,2,0)</f>
        <v>LUMINARIA LED 38W NUEVA</v>
      </c>
      <c r="D153" s="63">
        <f>+'Desmonte Infr. financiada'!D153</f>
        <v>38</v>
      </c>
      <c r="E153" s="63" t="str">
        <f>+VLOOKUP(B153,'resumen UCAP'!$A$5:$O$329,3,0)</f>
        <v>Un</v>
      </c>
      <c r="F153" s="64">
        <f>+VLOOKUP(B153,'resumen UCAP'!$A$5:$O$329,15,0)</f>
        <v>1989070</v>
      </c>
      <c r="G153" s="61">
        <v>11</v>
      </c>
      <c r="H153" s="125">
        <f>+'Inversión 1 financiada'!H153+VÚ!H153</f>
        <v>0</v>
      </c>
      <c r="I153" s="125">
        <f>+'Inversión 1 financiada'!I153+VÚ!I153+H153</f>
        <v>0</v>
      </c>
      <c r="J153" s="125">
        <f>+'Inversión 1 financiada'!J153+VÚ!J153+I153</f>
        <v>0</v>
      </c>
      <c r="K153" s="125">
        <f>+'Inversión 1 financiada'!K153+VÚ!K153+J153</f>
        <v>0</v>
      </c>
      <c r="L153" s="125">
        <f>+'Inversión 1 financiada'!L153+VÚ!L153+K153</f>
        <v>0</v>
      </c>
      <c r="M153" s="125">
        <f>+'Inversión 1 financiada'!M153+VÚ!M153+L153</f>
        <v>0</v>
      </c>
      <c r="N153" s="125">
        <f>+'Inversión 1 financiada'!N153+VÚ!N153+M153</f>
        <v>0</v>
      </c>
      <c r="O153" s="125">
        <f>+'Inversión 1 financiada'!O153+VÚ!O153+N153</f>
        <v>0</v>
      </c>
      <c r="P153" s="125">
        <f>+'Inversión 1 financiada'!P153+VÚ!P153+O153</f>
        <v>0</v>
      </c>
      <c r="Q153" s="125">
        <f>+'Inversión 1 financiada'!Q153+VÚ!Q153+P153</f>
        <v>0</v>
      </c>
      <c r="R153" s="125">
        <f>+'Inversión 1 financiada'!R153+VÚ!R153+Q153</f>
        <v>0</v>
      </c>
      <c r="S153" s="125">
        <f>+'Inversión 1 financiada'!S153+VÚ!S153+R153</f>
        <v>0</v>
      </c>
      <c r="T153" s="125">
        <f>+'Inversión 1 financiada'!T153+VÚ!T153+S153</f>
        <v>0</v>
      </c>
      <c r="U153" s="125">
        <f>+'Inversión 1 financiada'!U153+VÚ!U153+T153</f>
        <v>0</v>
      </c>
      <c r="V153" s="125">
        <f>+'Inversión 1 financiada'!V153+VÚ!V153+U153</f>
        <v>0</v>
      </c>
      <c r="W153" s="125">
        <f>+'Inversión 1 financiada'!W153+VÚ!W153+V153</f>
        <v>0</v>
      </c>
      <c r="X153" s="125">
        <f>+'Inversión 1 financiada'!X153+VÚ!X153+W153</f>
        <v>0</v>
      </c>
      <c r="Y153" s="125">
        <f>+'Inversión 1 financiada'!Y153+VÚ!Y153+X153</f>
        <v>0</v>
      </c>
      <c r="Z153" s="125">
        <f>+'Inversión 1 financiada'!Z153+VÚ!Z153+Y153</f>
        <v>0</v>
      </c>
      <c r="AA153" s="125">
        <f>+'Inversión 1 financiada'!AA153+VÚ!AA153+Z153</f>
        <v>0</v>
      </c>
      <c r="AB153" s="125">
        <f>+'Inversión 1 financiada'!AB153+VÚ!AB153+AA153</f>
        <v>0</v>
      </c>
      <c r="AC153" s="125">
        <f>+'Inversión 1 financiada'!AC153+VÚ!AC153+AB153</f>
        <v>0</v>
      </c>
      <c r="AD153" s="125">
        <f>+'Inversión 1 financiada'!AD153+VÚ!AD153+AC153</f>
        <v>0</v>
      </c>
      <c r="AE153" s="125">
        <f>+'Inversión 1 financiada'!AE153+VÚ!AE153+AD153</f>
        <v>0</v>
      </c>
      <c r="AF153" s="125">
        <f>+'Inversión 1 financiada'!AF153+VÚ!AF153+AE153</f>
        <v>0</v>
      </c>
      <c r="AG153" s="125">
        <f>+'Inversión 1 financiada'!AG153+VÚ!AG153+AF153</f>
        <v>0</v>
      </c>
      <c r="AH153" s="125">
        <f>+'Inversión 1 financiada'!AH153+VÚ!AH153+AG153</f>
        <v>0</v>
      </c>
      <c r="AI153" s="125">
        <f>+'Inversión 1 financiada'!AI153+VÚ!AI153+AH153</f>
        <v>0</v>
      </c>
      <c r="AJ153" s="125">
        <f>+'Inversión 1 financiada'!AJ153+VÚ!AJ153+AI153</f>
        <v>0</v>
      </c>
      <c r="AK153" s="125">
        <f>+'Inversión 1 financiada'!AK153+VÚ!AK153+AJ153</f>
        <v>0</v>
      </c>
      <c r="AL153" s="125">
        <f>+'Inversión 1 financiada'!AL153+VÚ!AL153+AK153</f>
        <v>0</v>
      </c>
      <c r="AM153" s="125">
        <f>+'Inversión 1 financiada'!AM153+VÚ!AM153+AL153</f>
        <v>0</v>
      </c>
      <c r="AN153" s="125">
        <f>+'Inversión 1 financiada'!AN153+VÚ!AN153+AM153</f>
        <v>0</v>
      </c>
      <c r="AO153" s="125">
        <f>+'Inversión 1 financiada'!AO153+VÚ!AO153+AN153</f>
        <v>0</v>
      </c>
      <c r="AP153" s="125">
        <f>+'Inversión 1 financiada'!AP153+VÚ!AP153+AO153</f>
        <v>0</v>
      </c>
      <c r="AQ153" s="125">
        <f>+'Inversión 1 financiada'!AQ153+VÚ!AQ153+AP153</f>
        <v>0</v>
      </c>
      <c r="AR153" s="125">
        <f>+'Inversión 1 financiada'!AR153+VÚ!AR153+AQ153</f>
        <v>0</v>
      </c>
      <c r="AS153" s="125">
        <f>+'Inversión 1 financiada'!AS153+VÚ!AS153+AR153</f>
        <v>0</v>
      </c>
      <c r="AT153" s="125">
        <f>+'Inversión 1 financiada'!AT153+VÚ!AT153+AS153</f>
        <v>0</v>
      </c>
      <c r="AU153" s="125">
        <f>+'Inversión 1 financiada'!AU153+VÚ!AU153+AT153</f>
        <v>0</v>
      </c>
      <c r="AV153" s="125">
        <f>+'Inversión 1 financiada'!AV153+VÚ!AV153+AU153</f>
        <v>0</v>
      </c>
      <c r="AW153" s="125">
        <f>+'Inversión 1 financiada'!AW153+VÚ!AW153+AV153</f>
        <v>0</v>
      </c>
      <c r="AX153" s="125">
        <f>+'Inversión 1 financiada'!AX153+VÚ!AX153+AW153</f>
        <v>0</v>
      </c>
      <c r="AY153" s="125">
        <f>+'Inversión 1 financiada'!AY153+VÚ!AY153+AX153</f>
        <v>0</v>
      </c>
      <c r="AZ153" s="125">
        <f>+'Inversión 1 financiada'!AZ153+VÚ!AZ153+AY153</f>
        <v>0</v>
      </c>
      <c r="BA153" s="125">
        <f>+'Inversión 1 financiada'!BA153+VÚ!BA153+AZ153</f>
        <v>0</v>
      </c>
      <c r="BB153" s="125">
        <f>+'Inversión 1 financiada'!BB153+VÚ!BB153+BA153</f>
        <v>0</v>
      </c>
      <c r="BC153" s="125">
        <f>+'Inversión 1 financiada'!BC153+VÚ!BC153+BB153</f>
        <v>0</v>
      </c>
      <c r="BD153" s="125">
        <f>+'Inversión 1 financiada'!BD153+VÚ!BD153+BC153</f>
        <v>0</v>
      </c>
      <c r="BE153" s="125">
        <f>+'Inversión 1 financiada'!BE153+VÚ!BE153+BD153</f>
        <v>0</v>
      </c>
      <c r="BF153" s="125">
        <f>+'Inversión 1 financiada'!BF153+VÚ!BF153+BE153</f>
        <v>0</v>
      </c>
      <c r="BG153" s="125">
        <f>+'Inversión 1 financiada'!BG153+VÚ!BG153+BF153</f>
        <v>0</v>
      </c>
      <c r="BH153" s="125">
        <f>+'Inversión 1 financiada'!BH153+VÚ!BH153+BG153</f>
        <v>0</v>
      </c>
      <c r="BI153" s="125">
        <f>+'Inversión 1 financiada'!BI153+VÚ!BI153+BH153</f>
        <v>0</v>
      </c>
      <c r="BJ153" s="125">
        <f>+'Inversión 1 financiada'!BJ153+VÚ!BJ153+BI153</f>
        <v>0</v>
      </c>
      <c r="BK153" s="125">
        <f>+'Inversión 1 financiada'!BK153+VÚ!BK153+BJ153</f>
        <v>0</v>
      </c>
      <c r="BL153" s="125">
        <f>+'Inversión 1 financiada'!BL153+VÚ!BL153+BK153</f>
        <v>0</v>
      </c>
      <c r="BM153" s="125">
        <f>+'Inversión 1 financiada'!BM153+VÚ!BM153+BL153</f>
        <v>0</v>
      </c>
      <c r="BN153" s="125">
        <f>+'Inversión 1 financiada'!BN153+VÚ!BN153+BM153</f>
        <v>0</v>
      </c>
      <c r="BO153" s="125">
        <f>+'Inversión 1 financiada'!BO153+VÚ!BO153+BN153</f>
        <v>0</v>
      </c>
      <c r="BP153" s="125">
        <f>+'Inversión 1 financiada'!BP153+VÚ!BP153+BO153</f>
        <v>0</v>
      </c>
      <c r="BQ153" s="125">
        <f>+'Inversión 1 financiada'!BQ153+VÚ!BQ153+BP153</f>
        <v>0</v>
      </c>
      <c r="BR153" s="125">
        <f>+'Inversión 1 financiada'!BR153+VÚ!BR153+BQ153</f>
        <v>0</v>
      </c>
    </row>
    <row r="154" spans="2:70" x14ac:dyDescent="0.25">
      <c r="B154" s="59" t="s">
        <v>580</v>
      </c>
      <c r="C154" s="62" t="str">
        <f>+VLOOKUP(B154,'resumen UCAP'!$A$5:$O$329,2,0)</f>
        <v>PROYECOTOR MH SEGUNDA</v>
      </c>
      <c r="D154" s="63">
        <f>+'Desmonte Infr. financiada'!D154</f>
        <v>169</v>
      </c>
      <c r="E154" s="63" t="str">
        <f>+VLOOKUP(B154,'resumen UCAP'!$A$5:$O$329,3,0)</f>
        <v>Un</v>
      </c>
      <c r="F154" s="64">
        <f>+VLOOKUP(B154,'resumen UCAP'!$A$5:$O$329,15,0)</f>
        <v>413027</v>
      </c>
      <c r="G154" s="124">
        <v>1</v>
      </c>
      <c r="H154" s="125">
        <f>+'Inversión 1 financiada'!H154+VÚ!H154</f>
        <v>0</v>
      </c>
      <c r="I154" s="125">
        <f>+'Inversión 1 financiada'!I154+VÚ!I154+H154</f>
        <v>0</v>
      </c>
      <c r="J154" s="125">
        <f>+'Inversión 1 financiada'!J154+VÚ!J154+I154</f>
        <v>0</v>
      </c>
      <c r="K154" s="125">
        <f>+'Inversión 1 financiada'!K154+VÚ!K154+J154</f>
        <v>0</v>
      </c>
      <c r="L154" s="125">
        <f>+'Inversión 1 financiada'!L154+VÚ!L154+K154</f>
        <v>0</v>
      </c>
      <c r="M154" s="125">
        <f>+'Inversión 1 financiada'!M154+VÚ!M154+L154</f>
        <v>0</v>
      </c>
      <c r="N154" s="125">
        <f>+'Inversión 1 financiada'!N154+VÚ!N154+M154</f>
        <v>0</v>
      </c>
      <c r="O154" s="125">
        <f>+'Inversión 1 financiada'!O154+VÚ!O154+N154</f>
        <v>0</v>
      </c>
      <c r="P154" s="125">
        <f>+'Inversión 1 financiada'!P154+VÚ!P154+O154</f>
        <v>0</v>
      </c>
      <c r="Q154" s="125">
        <f>+'Inversión 1 financiada'!Q154+VÚ!Q154+P154</f>
        <v>0</v>
      </c>
      <c r="R154" s="125">
        <f>+'Inversión 1 financiada'!R154+VÚ!R154+Q154</f>
        <v>0</v>
      </c>
      <c r="S154" s="125">
        <f>+'Inversión 1 financiada'!S154+VÚ!S154+R154</f>
        <v>0</v>
      </c>
      <c r="T154" s="125">
        <f>+'Inversión 1 financiada'!T154+VÚ!T154+S154</f>
        <v>0</v>
      </c>
      <c r="U154" s="125">
        <f>+'Inversión 1 financiada'!U154+VÚ!U154+T154</f>
        <v>0</v>
      </c>
      <c r="V154" s="125">
        <f>+'Inversión 1 financiada'!V154+VÚ!V154+U154</f>
        <v>0</v>
      </c>
      <c r="W154" s="125">
        <f>+'Inversión 1 financiada'!W154+VÚ!W154+V154</f>
        <v>0</v>
      </c>
      <c r="X154" s="125">
        <f>+'Inversión 1 financiada'!X154+VÚ!X154+W154</f>
        <v>0</v>
      </c>
      <c r="Y154" s="125">
        <f>+'Inversión 1 financiada'!Y154+VÚ!Y154+X154</f>
        <v>0</v>
      </c>
      <c r="Z154" s="125">
        <f>+'Inversión 1 financiada'!Z154+VÚ!Z154+Y154</f>
        <v>0</v>
      </c>
      <c r="AA154" s="125">
        <f>+'Inversión 1 financiada'!AA154+VÚ!AA154+Z154</f>
        <v>0</v>
      </c>
      <c r="AB154" s="125">
        <f>+'Inversión 1 financiada'!AB154+VÚ!AB154+AA154</f>
        <v>0</v>
      </c>
      <c r="AC154" s="125">
        <f>+'Inversión 1 financiada'!AC154+VÚ!AC154+AB154</f>
        <v>0</v>
      </c>
      <c r="AD154" s="125">
        <f>+'Inversión 1 financiada'!AD154+VÚ!AD154+AC154</f>
        <v>0</v>
      </c>
      <c r="AE154" s="125">
        <f>+'Inversión 1 financiada'!AE154+VÚ!AE154+AD154</f>
        <v>0</v>
      </c>
      <c r="AF154" s="125">
        <f>+'Inversión 1 financiada'!AF154+VÚ!AF154+AE154</f>
        <v>0</v>
      </c>
      <c r="AG154" s="125">
        <f>+'Inversión 1 financiada'!AG154+VÚ!AG154+AF154</f>
        <v>0</v>
      </c>
      <c r="AH154" s="125">
        <f>+'Inversión 1 financiada'!AH154+VÚ!AH154+AG154</f>
        <v>0</v>
      </c>
      <c r="AI154" s="125">
        <f>+'Inversión 1 financiada'!AI154+VÚ!AI154+AH154</f>
        <v>0</v>
      </c>
      <c r="AJ154" s="125">
        <f>+'Inversión 1 financiada'!AJ154+VÚ!AJ154+AI154</f>
        <v>0</v>
      </c>
      <c r="AK154" s="125">
        <f>+'Inversión 1 financiada'!AK154+VÚ!AK154+AJ154</f>
        <v>0</v>
      </c>
      <c r="AL154" s="125">
        <f>+'Inversión 1 financiada'!AL154+VÚ!AL154+AK154</f>
        <v>0</v>
      </c>
      <c r="AM154" s="125">
        <f>+'Inversión 1 financiada'!AM154+VÚ!AM154+AL154</f>
        <v>0</v>
      </c>
      <c r="AN154" s="125">
        <f>+'Inversión 1 financiada'!AN154+VÚ!AN154+AM154</f>
        <v>0</v>
      </c>
      <c r="AO154" s="125">
        <f>+'Inversión 1 financiada'!AO154+VÚ!AO154+AN154</f>
        <v>0</v>
      </c>
      <c r="AP154" s="125">
        <f>+'Inversión 1 financiada'!AP154+VÚ!AP154+AO154</f>
        <v>0</v>
      </c>
      <c r="AQ154" s="125">
        <f>+'Inversión 1 financiada'!AQ154+VÚ!AQ154+AP154</f>
        <v>0</v>
      </c>
      <c r="AR154" s="125">
        <f>+'Inversión 1 financiada'!AR154+VÚ!AR154+AQ154</f>
        <v>0</v>
      </c>
      <c r="AS154" s="125">
        <f>+'Inversión 1 financiada'!AS154+VÚ!AS154+AR154</f>
        <v>0</v>
      </c>
      <c r="AT154" s="125">
        <f>+'Inversión 1 financiada'!AT154+VÚ!AT154+AS154</f>
        <v>0</v>
      </c>
      <c r="AU154" s="125">
        <f>+'Inversión 1 financiada'!AU154+VÚ!AU154+AT154</f>
        <v>0</v>
      </c>
      <c r="AV154" s="125">
        <f>+'Inversión 1 financiada'!AV154+VÚ!AV154+AU154</f>
        <v>0</v>
      </c>
      <c r="AW154" s="125">
        <f>+'Inversión 1 financiada'!AW154+VÚ!AW154+AV154</f>
        <v>0</v>
      </c>
      <c r="AX154" s="125">
        <f>+'Inversión 1 financiada'!AX154+VÚ!AX154+AW154</f>
        <v>0</v>
      </c>
      <c r="AY154" s="125">
        <f>+'Inversión 1 financiada'!AY154+VÚ!AY154+AX154</f>
        <v>0</v>
      </c>
      <c r="AZ154" s="125">
        <f>+'Inversión 1 financiada'!AZ154+VÚ!AZ154+AY154</f>
        <v>0</v>
      </c>
      <c r="BA154" s="125">
        <f>+'Inversión 1 financiada'!BA154+VÚ!BA154+AZ154</f>
        <v>0</v>
      </c>
      <c r="BB154" s="125">
        <f>+'Inversión 1 financiada'!BB154+VÚ!BB154+BA154</f>
        <v>0</v>
      </c>
      <c r="BC154" s="125">
        <f>+'Inversión 1 financiada'!BC154+VÚ!BC154+BB154</f>
        <v>0</v>
      </c>
      <c r="BD154" s="125">
        <f>+'Inversión 1 financiada'!BD154+VÚ!BD154+BC154</f>
        <v>0</v>
      </c>
      <c r="BE154" s="125">
        <f>+'Inversión 1 financiada'!BE154+VÚ!BE154+BD154</f>
        <v>0</v>
      </c>
      <c r="BF154" s="125">
        <f>+'Inversión 1 financiada'!BF154+VÚ!BF154+BE154</f>
        <v>0</v>
      </c>
      <c r="BG154" s="125">
        <f>+'Inversión 1 financiada'!BG154+VÚ!BG154+BF154</f>
        <v>0</v>
      </c>
      <c r="BH154" s="125">
        <f>+'Inversión 1 financiada'!BH154+VÚ!BH154+BG154</f>
        <v>0</v>
      </c>
      <c r="BI154" s="125">
        <f>+'Inversión 1 financiada'!BI154+VÚ!BI154+BH154</f>
        <v>0</v>
      </c>
      <c r="BJ154" s="125">
        <f>+'Inversión 1 financiada'!BJ154+VÚ!BJ154+BI154</f>
        <v>0</v>
      </c>
      <c r="BK154" s="125">
        <f>+'Inversión 1 financiada'!BK154+VÚ!BK154+BJ154</f>
        <v>0</v>
      </c>
      <c r="BL154" s="125">
        <f>+'Inversión 1 financiada'!BL154+VÚ!BL154+BK154</f>
        <v>0</v>
      </c>
      <c r="BM154" s="125">
        <f>+'Inversión 1 financiada'!BM154+VÚ!BM154+BL154</f>
        <v>0</v>
      </c>
      <c r="BN154" s="125">
        <f>+'Inversión 1 financiada'!BN154+VÚ!BN154+BM154</f>
        <v>0</v>
      </c>
      <c r="BO154" s="125">
        <f>+'Inversión 1 financiada'!BO154+VÚ!BO154+BN154</f>
        <v>0</v>
      </c>
      <c r="BP154" s="125">
        <f>+'Inversión 1 financiada'!BP154+VÚ!BP154+BO154</f>
        <v>0</v>
      </c>
      <c r="BQ154" s="125">
        <f>+'Inversión 1 financiada'!BQ154+VÚ!BQ154+BP154</f>
        <v>0</v>
      </c>
      <c r="BR154" s="125">
        <f>+'Inversión 1 financiada'!BR154+VÚ!BR154+BQ154</f>
        <v>0</v>
      </c>
    </row>
    <row r="155" spans="2:70" x14ac:dyDescent="0.25">
      <c r="B155" s="59" t="s">
        <v>581</v>
      </c>
      <c r="C155" s="62" t="str">
        <f>+VLOOKUP(B155,'resumen UCAP'!$A$5:$O$329,2,0)</f>
        <v>LUMIANRIA NA 100W SEGUNDA</v>
      </c>
      <c r="D155" s="63">
        <f>+'Desmonte Infr. financiada'!D155</f>
        <v>115</v>
      </c>
      <c r="E155" s="63" t="str">
        <f>+VLOOKUP(B155,'resumen UCAP'!$A$5:$O$329,3,0)</f>
        <v>Un</v>
      </c>
      <c r="F155" s="64">
        <f>+VLOOKUP(B155,'resumen UCAP'!$A$5:$O$329,15,0)</f>
        <v>211467</v>
      </c>
      <c r="G155" s="123">
        <v>2</v>
      </c>
      <c r="H155" s="125">
        <f>+'Inversión 1 financiada'!H155+VÚ!H155</f>
        <v>0</v>
      </c>
      <c r="I155" s="125">
        <f>+'Inversión 1 financiada'!I155+VÚ!I155+H155</f>
        <v>0</v>
      </c>
      <c r="J155" s="125">
        <f>+'Inversión 1 financiada'!J155+VÚ!J155+I155</f>
        <v>0</v>
      </c>
      <c r="K155" s="125">
        <f>+'Inversión 1 financiada'!K155+VÚ!K155+J155</f>
        <v>0</v>
      </c>
      <c r="L155" s="125">
        <f>+'Inversión 1 financiada'!L155+VÚ!L155+K155</f>
        <v>0</v>
      </c>
      <c r="M155" s="125">
        <f>+'Inversión 1 financiada'!M155+VÚ!M155+L155</f>
        <v>0</v>
      </c>
      <c r="N155" s="125">
        <f>+'Inversión 1 financiada'!N155+VÚ!N155+M155</f>
        <v>0</v>
      </c>
      <c r="O155" s="125">
        <f>+'Inversión 1 financiada'!O155+VÚ!O155+N155</f>
        <v>0</v>
      </c>
      <c r="P155" s="125">
        <f>+'Inversión 1 financiada'!P155+VÚ!P155+O155</f>
        <v>0</v>
      </c>
      <c r="Q155" s="125">
        <f>+'Inversión 1 financiada'!Q155+VÚ!Q155+P155</f>
        <v>0</v>
      </c>
      <c r="R155" s="125">
        <f>+'Inversión 1 financiada'!R155+VÚ!R155+Q155</f>
        <v>0</v>
      </c>
      <c r="S155" s="125">
        <f>+'Inversión 1 financiada'!S155+VÚ!S155+R155</f>
        <v>0</v>
      </c>
      <c r="T155" s="125">
        <f>+'Inversión 1 financiada'!T155+VÚ!T155+S155</f>
        <v>0</v>
      </c>
      <c r="U155" s="125">
        <f>+'Inversión 1 financiada'!U155+VÚ!U155+T155</f>
        <v>0</v>
      </c>
      <c r="V155" s="125">
        <f>+'Inversión 1 financiada'!V155+VÚ!V155+U155</f>
        <v>0</v>
      </c>
      <c r="W155" s="125">
        <f>+'Inversión 1 financiada'!W155+VÚ!W155+V155</f>
        <v>0</v>
      </c>
      <c r="X155" s="125">
        <f>+'Inversión 1 financiada'!X155+VÚ!X155+W155</f>
        <v>0</v>
      </c>
      <c r="Y155" s="125">
        <f>+'Inversión 1 financiada'!Y155+VÚ!Y155+X155</f>
        <v>0</v>
      </c>
      <c r="Z155" s="125">
        <f>+'Inversión 1 financiada'!Z155+VÚ!Z155+Y155</f>
        <v>0</v>
      </c>
      <c r="AA155" s="125">
        <f>+'Inversión 1 financiada'!AA155+VÚ!AA155+Z155</f>
        <v>0</v>
      </c>
      <c r="AB155" s="125">
        <f>+'Inversión 1 financiada'!AB155+VÚ!AB155+AA155</f>
        <v>0</v>
      </c>
      <c r="AC155" s="125">
        <f>+'Inversión 1 financiada'!AC155+VÚ!AC155+AB155</f>
        <v>0</v>
      </c>
      <c r="AD155" s="125">
        <f>+'Inversión 1 financiada'!AD155+VÚ!AD155+AC155</f>
        <v>0</v>
      </c>
      <c r="AE155" s="125">
        <f>+'Inversión 1 financiada'!AE155+VÚ!AE155+AD155</f>
        <v>0</v>
      </c>
      <c r="AF155" s="125">
        <f>+'Inversión 1 financiada'!AF155+VÚ!AF155+AE155</f>
        <v>0</v>
      </c>
      <c r="AG155" s="125">
        <f>+'Inversión 1 financiada'!AG155+VÚ!AG155+AF155</f>
        <v>0</v>
      </c>
      <c r="AH155" s="125">
        <f>+'Inversión 1 financiada'!AH155+VÚ!AH155+AG155</f>
        <v>0</v>
      </c>
      <c r="AI155" s="125">
        <f>+'Inversión 1 financiada'!AI155+VÚ!AI155+AH155</f>
        <v>0</v>
      </c>
      <c r="AJ155" s="125">
        <f>+'Inversión 1 financiada'!AJ155+VÚ!AJ155+AI155</f>
        <v>0</v>
      </c>
      <c r="AK155" s="125">
        <f>+'Inversión 1 financiada'!AK155+VÚ!AK155+AJ155</f>
        <v>0</v>
      </c>
      <c r="AL155" s="125">
        <f>+'Inversión 1 financiada'!AL155+VÚ!AL155+AK155</f>
        <v>0</v>
      </c>
      <c r="AM155" s="125">
        <f>+'Inversión 1 financiada'!AM155+VÚ!AM155+AL155</f>
        <v>0</v>
      </c>
      <c r="AN155" s="125">
        <f>+'Inversión 1 financiada'!AN155+VÚ!AN155+AM155</f>
        <v>0</v>
      </c>
      <c r="AO155" s="125">
        <f>+'Inversión 1 financiada'!AO155+VÚ!AO155+AN155</f>
        <v>0</v>
      </c>
      <c r="AP155" s="125">
        <f>+'Inversión 1 financiada'!AP155+VÚ!AP155+AO155</f>
        <v>0</v>
      </c>
      <c r="AQ155" s="125">
        <f>+'Inversión 1 financiada'!AQ155+VÚ!AQ155+AP155</f>
        <v>0</v>
      </c>
      <c r="AR155" s="125">
        <f>+'Inversión 1 financiada'!AR155+VÚ!AR155+AQ155</f>
        <v>0</v>
      </c>
      <c r="AS155" s="125">
        <f>+'Inversión 1 financiada'!AS155+VÚ!AS155+AR155</f>
        <v>0</v>
      </c>
      <c r="AT155" s="125">
        <f>+'Inversión 1 financiada'!AT155+VÚ!AT155+AS155</f>
        <v>0</v>
      </c>
      <c r="AU155" s="125">
        <f>+'Inversión 1 financiada'!AU155+VÚ!AU155+AT155</f>
        <v>0</v>
      </c>
      <c r="AV155" s="125">
        <f>+'Inversión 1 financiada'!AV155+VÚ!AV155+AU155</f>
        <v>0</v>
      </c>
      <c r="AW155" s="125">
        <f>+'Inversión 1 financiada'!AW155+VÚ!AW155+AV155</f>
        <v>0</v>
      </c>
      <c r="AX155" s="125">
        <f>+'Inversión 1 financiada'!AX155+VÚ!AX155+AW155</f>
        <v>0</v>
      </c>
      <c r="AY155" s="125">
        <f>+'Inversión 1 financiada'!AY155+VÚ!AY155+AX155</f>
        <v>0</v>
      </c>
      <c r="AZ155" s="125">
        <f>+'Inversión 1 financiada'!AZ155+VÚ!AZ155+AY155</f>
        <v>0</v>
      </c>
      <c r="BA155" s="125">
        <f>+'Inversión 1 financiada'!BA155+VÚ!BA155+AZ155</f>
        <v>0</v>
      </c>
      <c r="BB155" s="125">
        <f>+'Inversión 1 financiada'!BB155+VÚ!BB155+BA155</f>
        <v>0</v>
      </c>
      <c r="BC155" s="125">
        <f>+'Inversión 1 financiada'!BC155+VÚ!BC155+BB155</f>
        <v>0</v>
      </c>
      <c r="BD155" s="125">
        <f>+'Inversión 1 financiada'!BD155+VÚ!BD155+BC155</f>
        <v>0</v>
      </c>
      <c r="BE155" s="125">
        <f>+'Inversión 1 financiada'!BE155+VÚ!BE155+BD155</f>
        <v>0</v>
      </c>
      <c r="BF155" s="125">
        <f>+'Inversión 1 financiada'!BF155+VÚ!BF155+BE155</f>
        <v>0</v>
      </c>
      <c r="BG155" s="125">
        <f>+'Inversión 1 financiada'!BG155+VÚ!BG155+BF155</f>
        <v>0</v>
      </c>
      <c r="BH155" s="125">
        <f>+'Inversión 1 financiada'!BH155+VÚ!BH155+BG155</f>
        <v>0</v>
      </c>
      <c r="BI155" s="125">
        <f>+'Inversión 1 financiada'!BI155+VÚ!BI155+BH155</f>
        <v>0</v>
      </c>
      <c r="BJ155" s="125">
        <f>+'Inversión 1 financiada'!BJ155+VÚ!BJ155+BI155</f>
        <v>0</v>
      </c>
      <c r="BK155" s="125">
        <f>+'Inversión 1 financiada'!BK155+VÚ!BK155+BJ155</f>
        <v>0</v>
      </c>
      <c r="BL155" s="125">
        <f>+'Inversión 1 financiada'!BL155+VÚ!BL155+BK155</f>
        <v>0</v>
      </c>
      <c r="BM155" s="125">
        <f>+'Inversión 1 financiada'!BM155+VÚ!BM155+BL155</f>
        <v>0</v>
      </c>
      <c r="BN155" s="125">
        <f>+'Inversión 1 financiada'!BN155+VÚ!BN155+BM155</f>
        <v>0</v>
      </c>
      <c r="BO155" s="125">
        <f>+'Inversión 1 financiada'!BO155+VÚ!BO155+BN155</f>
        <v>0</v>
      </c>
      <c r="BP155" s="125">
        <f>+'Inversión 1 financiada'!BP155+VÚ!BP155+BO155</f>
        <v>0</v>
      </c>
      <c r="BQ155" s="125">
        <f>+'Inversión 1 financiada'!BQ155+VÚ!BQ155+BP155</f>
        <v>0</v>
      </c>
      <c r="BR155" s="125">
        <f>+'Inversión 1 financiada'!BR155+VÚ!BR155+BQ155</f>
        <v>0</v>
      </c>
    </row>
    <row r="156" spans="2:70" x14ac:dyDescent="0.25">
      <c r="B156" s="59" t="s">
        <v>582</v>
      </c>
      <c r="C156" s="62" t="str">
        <f>+VLOOKUP(B156,'resumen UCAP'!$A$5:$O$329,2,0)</f>
        <v>ETIQUETA LUMINARIA LED 38W</v>
      </c>
      <c r="D156" s="63">
        <f>+'Desmonte Infr. financiada'!D156</f>
        <v>38</v>
      </c>
      <c r="E156" s="63" t="str">
        <f>+VLOOKUP(B156,'resumen UCAP'!$A$5:$O$329,3,0)</f>
        <v>Un</v>
      </c>
      <c r="F156" s="64">
        <f>+VLOOKUP(B156,'resumen UCAP'!$A$5:$O$329,15,0)</f>
        <v>1989070</v>
      </c>
      <c r="G156" s="61">
        <v>2</v>
      </c>
      <c r="H156" s="125">
        <f>+'Inversión 1 financiada'!H156+VÚ!H156</f>
        <v>0</v>
      </c>
      <c r="I156" s="125">
        <f>+'Inversión 1 financiada'!I156+VÚ!I156+H156</f>
        <v>0</v>
      </c>
      <c r="J156" s="125">
        <f>+'Inversión 1 financiada'!J156+VÚ!J156+I156</f>
        <v>0</v>
      </c>
      <c r="K156" s="125">
        <f>+'Inversión 1 financiada'!K156+VÚ!K156+J156</f>
        <v>0</v>
      </c>
      <c r="L156" s="125">
        <f>+'Inversión 1 financiada'!L156+VÚ!L156+K156</f>
        <v>0</v>
      </c>
      <c r="M156" s="125">
        <f>+'Inversión 1 financiada'!M156+VÚ!M156+L156</f>
        <v>0</v>
      </c>
      <c r="N156" s="125">
        <f>+'Inversión 1 financiada'!N156+VÚ!N156+M156</f>
        <v>0</v>
      </c>
      <c r="O156" s="125">
        <f>+'Inversión 1 financiada'!O156+VÚ!O156+N156</f>
        <v>0</v>
      </c>
      <c r="P156" s="125">
        <f>+'Inversión 1 financiada'!P156+VÚ!P156+O156</f>
        <v>0</v>
      </c>
      <c r="Q156" s="125">
        <f>+'Inversión 1 financiada'!Q156+VÚ!Q156+P156</f>
        <v>0</v>
      </c>
      <c r="R156" s="125">
        <f>+'Inversión 1 financiada'!R156+VÚ!R156+Q156</f>
        <v>0</v>
      </c>
      <c r="S156" s="125">
        <f>+'Inversión 1 financiada'!S156+VÚ!S156+R156</f>
        <v>0</v>
      </c>
      <c r="T156" s="125">
        <f>+'Inversión 1 financiada'!T156+VÚ!T156+S156</f>
        <v>0</v>
      </c>
      <c r="U156" s="125">
        <f>+'Inversión 1 financiada'!U156+VÚ!U156+T156</f>
        <v>0</v>
      </c>
      <c r="V156" s="125">
        <f>+'Inversión 1 financiada'!V156+VÚ!V156+U156</f>
        <v>0</v>
      </c>
      <c r="W156" s="125">
        <f>+'Inversión 1 financiada'!W156+VÚ!W156+V156</f>
        <v>0</v>
      </c>
      <c r="X156" s="125">
        <f>+'Inversión 1 financiada'!X156+VÚ!X156+W156</f>
        <v>0</v>
      </c>
      <c r="Y156" s="125">
        <f>+'Inversión 1 financiada'!Y156+VÚ!Y156+X156</f>
        <v>0</v>
      </c>
      <c r="Z156" s="125">
        <f>+'Inversión 1 financiada'!Z156+VÚ!Z156+Y156</f>
        <v>0</v>
      </c>
      <c r="AA156" s="125">
        <f>+'Inversión 1 financiada'!AA156+VÚ!AA156+Z156</f>
        <v>0</v>
      </c>
      <c r="AB156" s="125">
        <f>+'Inversión 1 financiada'!AB156+VÚ!AB156+AA156</f>
        <v>0</v>
      </c>
      <c r="AC156" s="125">
        <f>+'Inversión 1 financiada'!AC156+VÚ!AC156+AB156</f>
        <v>0</v>
      </c>
      <c r="AD156" s="125">
        <f>+'Inversión 1 financiada'!AD156+VÚ!AD156+AC156</f>
        <v>0</v>
      </c>
      <c r="AE156" s="125">
        <f>+'Inversión 1 financiada'!AE156+VÚ!AE156+AD156</f>
        <v>0</v>
      </c>
      <c r="AF156" s="125">
        <f>+'Inversión 1 financiada'!AF156+VÚ!AF156+AE156</f>
        <v>0</v>
      </c>
      <c r="AG156" s="125">
        <f>+'Inversión 1 financiada'!AG156+VÚ!AG156+AF156</f>
        <v>0</v>
      </c>
      <c r="AH156" s="125">
        <f>+'Inversión 1 financiada'!AH156+VÚ!AH156+AG156</f>
        <v>0</v>
      </c>
      <c r="AI156" s="125">
        <f>+'Inversión 1 financiada'!AI156+VÚ!AI156+AH156</f>
        <v>0</v>
      </c>
      <c r="AJ156" s="125">
        <f>+'Inversión 1 financiada'!AJ156+VÚ!AJ156+AI156</f>
        <v>0</v>
      </c>
      <c r="AK156" s="125">
        <f>+'Inversión 1 financiada'!AK156+VÚ!AK156+AJ156</f>
        <v>0</v>
      </c>
      <c r="AL156" s="125">
        <f>+'Inversión 1 financiada'!AL156+VÚ!AL156+AK156</f>
        <v>0</v>
      </c>
      <c r="AM156" s="125">
        <f>+'Inversión 1 financiada'!AM156+VÚ!AM156+AL156</f>
        <v>0</v>
      </c>
      <c r="AN156" s="125">
        <f>+'Inversión 1 financiada'!AN156+VÚ!AN156+AM156</f>
        <v>0</v>
      </c>
      <c r="AO156" s="125">
        <f>+'Inversión 1 financiada'!AO156+VÚ!AO156+AN156</f>
        <v>0</v>
      </c>
      <c r="AP156" s="125">
        <f>+'Inversión 1 financiada'!AP156+VÚ!AP156+AO156</f>
        <v>0</v>
      </c>
      <c r="AQ156" s="125">
        <f>+'Inversión 1 financiada'!AQ156+VÚ!AQ156+AP156</f>
        <v>0</v>
      </c>
      <c r="AR156" s="125">
        <f>+'Inversión 1 financiada'!AR156+VÚ!AR156+AQ156</f>
        <v>0</v>
      </c>
      <c r="AS156" s="125">
        <f>+'Inversión 1 financiada'!AS156+VÚ!AS156+AR156</f>
        <v>0</v>
      </c>
      <c r="AT156" s="125">
        <f>+'Inversión 1 financiada'!AT156+VÚ!AT156+AS156</f>
        <v>0</v>
      </c>
      <c r="AU156" s="125">
        <f>+'Inversión 1 financiada'!AU156+VÚ!AU156+AT156</f>
        <v>0</v>
      </c>
      <c r="AV156" s="125">
        <f>+'Inversión 1 financiada'!AV156+VÚ!AV156+AU156</f>
        <v>0</v>
      </c>
      <c r="AW156" s="125">
        <f>+'Inversión 1 financiada'!AW156+VÚ!AW156+AV156</f>
        <v>0</v>
      </c>
      <c r="AX156" s="125">
        <f>+'Inversión 1 financiada'!AX156+VÚ!AX156+AW156</f>
        <v>0</v>
      </c>
      <c r="AY156" s="125">
        <f>+'Inversión 1 financiada'!AY156+VÚ!AY156+AX156</f>
        <v>0</v>
      </c>
      <c r="AZ156" s="125">
        <f>+'Inversión 1 financiada'!AZ156+VÚ!AZ156+AY156</f>
        <v>0</v>
      </c>
      <c r="BA156" s="125">
        <f>+'Inversión 1 financiada'!BA156+VÚ!BA156+AZ156</f>
        <v>0</v>
      </c>
      <c r="BB156" s="125">
        <f>+'Inversión 1 financiada'!BB156+VÚ!BB156+BA156</f>
        <v>0</v>
      </c>
      <c r="BC156" s="125">
        <f>+'Inversión 1 financiada'!BC156+VÚ!BC156+BB156</f>
        <v>0</v>
      </c>
      <c r="BD156" s="125">
        <f>+'Inversión 1 financiada'!BD156+VÚ!BD156+BC156</f>
        <v>0</v>
      </c>
      <c r="BE156" s="125">
        <f>+'Inversión 1 financiada'!BE156+VÚ!BE156+BD156</f>
        <v>0</v>
      </c>
      <c r="BF156" s="125">
        <f>+'Inversión 1 financiada'!BF156+VÚ!BF156+BE156</f>
        <v>0</v>
      </c>
      <c r="BG156" s="125">
        <f>+'Inversión 1 financiada'!BG156+VÚ!BG156+BF156</f>
        <v>0</v>
      </c>
      <c r="BH156" s="125">
        <f>+'Inversión 1 financiada'!BH156+VÚ!BH156+BG156</f>
        <v>0</v>
      </c>
      <c r="BI156" s="125">
        <f>+'Inversión 1 financiada'!BI156+VÚ!BI156+BH156</f>
        <v>0</v>
      </c>
      <c r="BJ156" s="125">
        <f>+'Inversión 1 financiada'!BJ156+VÚ!BJ156+BI156</f>
        <v>0</v>
      </c>
      <c r="BK156" s="125">
        <f>+'Inversión 1 financiada'!BK156+VÚ!BK156+BJ156</f>
        <v>0</v>
      </c>
      <c r="BL156" s="125">
        <f>+'Inversión 1 financiada'!BL156+VÚ!BL156+BK156</f>
        <v>0</v>
      </c>
      <c r="BM156" s="125">
        <f>+'Inversión 1 financiada'!BM156+VÚ!BM156+BL156</f>
        <v>0</v>
      </c>
      <c r="BN156" s="125">
        <f>+'Inversión 1 financiada'!BN156+VÚ!BN156+BM156</f>
        <v>0</v>
      </c>
      <c r="BO156" s="125">
        <f>+'Inversión 1 financiada'!BO156+VÚ!BO156+BN156</f>
        <v>0</v>
      </c>
      <c r="BP156" s="125">
        <f>+'Inversión 1 financiada'!BP156+VÚ!BP156+BO156</f>
        <v>0</v>
      </c>
      <c r="BQ156" s="125">
        <f>+'Inversión 1 financiada'!BQ156+VÚ!BQ156+BP156</f>
        <v>0</v>
      </c>
      <c r="BR156" s="125">
        <f>+'Inversión 1 financiada'!BR156+VÚ!BR156+BQ156</f>
        <v>0</v>
      </c>
    </row>
    <row r="157" spans="2:70" x14ac:dyDescent="0.25">
      <c r="B157" s="59" t="s">
        <v>583</v>
      </c>
      <c r="C157" s="62" t="str">
        <f>+VLOOKUP(B157,'resumen UCAP'!$A$5:$O$329,2,0)</f>
        <v>LUMINARIA LED 38W SEGUNDA</v>
      </c>
      <c r="D157" s="63">
        <f>+'Desmonte Infr. financiada'!D157</f>
        <v>38</v>
      </c>
      <c r="E157" s="63" t="str">
        <f>+VLOOKUP(B157,'resumen UCAP'!$A$5:$O$329,3,0)</f>
        <v>Un</v>
      </c>
      <c r="F157" s="64">
        <f>+VLOOKUP(B157,'resumen UCAP'!$A$5:$O$329,15,0)</f>
        <v>1989070</v>
      </c>
      <c r="G157" s="61">
        <v>1</v>
      </c>
      <c r="H157" s="125">
        <f>+'Inversión 1 financiada'!H157+VÚ!H157</f>
        <v>0</v>
      </c>
      <c r="I157" s="125">
        <f>+'Inversión 1 financiada'!I157+VÚ!I157+H157</f>
        <v>0</v>
      </c>
      <c r="J157" s="125">
        <f>+'Inversión 1 financiada'!J157+VÚ!J157+I157</f>
        <v>0</v>
      </c>
      <c r="K157" s="125">
        <f>+'Inversión 1 financiada'!K157+VÚ!K157+J157</f>
        <v>0</v>
      </c>
      <c r="L157" s="125">
        <f>+'Inversión 1 financiada'!L157+VÚ!L157+K157</f>
        <v>0</v>
      </c>
      <c r="M157" s="125">
        <f>+'Inversión 1 financiada'!M157+VÚ!M157+L157</f>
        <v>0</v>
      </c>
      <c r="N157" s="125">
        <f>+'Inversión 1 financiada'!N157+VÚ!N157+M157</f>
        <v>0</v>
      </c>
      <c r="O157" s="125">
        <f>+'Inversión 1 financiada'!O157+VÚ!O157+N157</f>
        <v>0</v>
      </c>
      <c r="P157" s="125">
        <f>+'Inversión 1 financiada'!P157+VÚ!P157+O157</f>
        <v>0</v>
      </c>
      <c r="Q157" s="125">
        <f>+'Inversión 1 financiada'!Q157+VÚ!Q157+P157</f>
        <v>0</v>
      </c>
      <c r="R157" s="125">
        <f>+'Inversión 1 financiada'!R157+VÚ!R157+Q157</f>
        <v>0</v>
      </c>
      <c r="S157" s="125">
        <f>+'Inversión 1 financiada'!S157+VÚ!S157+R157</f>
        <v>0</v>
      </c>
      <c r="T157" s="125">
        <f>+'Inversión 1 financiada'!T157+VÚ!T157+S157</f>
        <v>0</v>
      </c>
      <c r="U157" s="125">
        <f>+'Inversión 1 financiada'!U157+VÚ!U157+T157</f>
        <v>0</v>
      </c>
      <c r="V157" s="125">
        <f>+'Inversión 1 financiada'!V157+VÚ!V157+U157</f>
        <v>0</v>
      </c>
      <c r="W157" s="125">
        <f>+'Inversión 1 financiada'!W157+VÚ!W157+V157</f>
        <v>0</v>
      </c>
      <c r="X157" s="125">
        <f>+'Inversión 1 financiada'!X157+VÚ!X157+W157</f>
        <v>0</v>
      </c>
      <c r="Y157" s="125">
        <f>+'Inversión 1 financiada'!Y157+VÚ!Y157+X157</f>
        <v>0</v>
      </c>
      <c r="Z157" s="125">
        <f>+'Inversión 1 financiada'!Z157+VÚ!Z157+Y157</f>
        <v>0</v>
      </c>
      <c r="AA157" s="125">
        <f>+'Inversión 1 financiada'!AA157+VÚ!AA157+Z157</f>
        <v>0</v>
      </c>
      <c r="AB157" s="125">
        <f>+'Inversión 1 financiada'!AB157+VÚ!AB157+AA157</f>
        <v>0</v>
      </c>
      <c r="AC157" s="125">
        <f>+'Inversión 1 financiada'!AC157+VÚ!AC157+AB157</f>
        <v>0</v>
      </c>
      <c r="AD157" s="125">
        <f>+'Inversión 1 financiada'!AD157+VÚ!AD157+AC157</f>
        <v>0</v>
      </c>
      <c r="AE157" s="125">
        <f>+'Inversión 1 financiada'!AE157+VÚ!AE157+AD157</f>
        <v>0</v>
      </c>
      <c r="AF157" s="125">
        <f>+'Inversión 1 financiada'!AF157+VÚ!AF157+AE157</f>
        <v>0</v>
      </c>
      <c r="AG157" s="125">
        <f>+'Inversión 1 financiada'!AG157+VÚ!AG157+AF157</f>
        <v>0</v>
      </c>
      <c r="AH157" s="125">
        <f>+'Inversión 1 financiada'!AH157+VÚ!AH157+AG157</f>
        <v>0</v>
      </c>
      <c r="AI157" s="125">
        <f>+'Inversión 1 financiada'!AI157+VÚ!AI157+AH157</f>
        <v>0</v>
      </c>
      <c r="AJ157" s="125">
        <f>+'Inversión 1 financiada'!AJ157+VÚ!AJ157+AI157</f>
        <v>0</v>
      </c>
      <c r="AK157" s="125">
        <f>+'Inversión 1 financiada'!AK157+VÚ!AK157+AJ157</f>
        <v>0</v>
      </c>
      <c r="AL157" s="125">
        <f>+'Inversión 1 financiada'!AL157+VÚ!AL157+AK157</f>
        <v>0</v>
      </c>
      <c r="AM157" s="125">
        <f>+'Inversión 1 financiada'!AM157+VÚ!AM157+AL157</f>
        <v>0</v>
      </c>
      <c r="AN157" s="125">
        <f>+'Inversión 1 financiada'!AN157+VÚ!AN157+AM157</f>
        <v>0</v>
      </c>
      <c r="AO157" s="125">
        <f>+'Inversión 1 financiada'!AO157+VÚ!AO157+AN157</f>
        <v>0</v>
      </c>
      <c r="AP157" s="125">
        <f>+'Inversión 1 financiada'!AP157+VÚ!AP157+AO157</f>
        <v>0</v>
      </c>
      <c r="AQ157" s="125">
        <f>+'Inversión 1 financiada'!AQ157+VÚ!AQ157+AP157</f>
        <v>0</v>
      </c>
      <c r="AR157" s="125">
        <f>+'Inversión 1 financiada'!AR157+VÚ!AR157+AQ157</f>
        <v>0</v>
      </c>
      <c r="AS157" s="125">
        <f>+'Inversión 1 financiada'!AS157+VÚ!AS157+AR157</f>
        <v>0</v>
      </c>
      <c r="AT157" s="125">
        <f>+'Inversión 1 financiada'!AT157+VÚ!AT157+AS157</f>
        <v>0</v>
      </c>
      <c r="AU157" s="125">
        <f>+'Inversión 1 financiada'!AU157+VÚ!AU157+AT157</f>
        <v>0</v>
      </c>
      <c r="AV157" s="125">
        <f>+'Inversión 1 financiada'!AV157+VÚ!AV157+AU157</f>
        <v>0</v>
      </c>
      <c r="AW157" s="125">
        <f>+'Inversión 1 financiada'!AW157+VÚ!AW157+AV157</f>
        <v>0</v>
      </c>
      <c r="AX157" s="125">
        <f>+'Inversión 1 financiada'!AX157+VÚ!AX157+AW157</f>
        <v>0</v>
      </c>
      <c r="AY157" s="125">
        <f>+'Inversión 1 financiada'!AY157+VÚ!AY157+AX157</f>
        <v>0</v>
      </c>
      <c r="AZ157" s="125">
        <f>+'Inversión 1 financiada'!AZ157+VÚ!AZ157+AY157</f>
        <v>0</v>
      </c>
      <c r="BA157" s="125">
        <f>+'Inversión 1 financiada'!BA157+VÚ!BA157+AZ157</f>
        <v>0</v>
      </c>
      <c r="BB157" s="125">
        <f>+'Inversión 1 financiada'!BB157+VÚ!BB157+BA157</f>
        <v>0</v>
      </c>
      <c r="BC157" s="125">
        <f>+'Inversión 1 financiada'!BC157+VÚ!BC157+BB157</f>
        <v>0</v>
      </c>
      <c r="BD157" s="125">
        <f>+'Inversión 1 financiada'!BD157+VÚ!BD157+BC157</f>
        <v>0</v>
      </c>
      <c r="BE157" s="125">
        <f>+'Inversión 1 financiada'!BE157+VÚ!BE157+BD157</f>
        <v>0</v>
      </c>
      <c r="BF157" s="125">
        <f>+'Inversión 1 financiada'!BF157+VÚ!BF157+BE157</f>
        <v>0</v>
      </c>
      <c r="BG157" s="125">
        <f>+'Inversión 1 financiada'!BG157+VÚ!BG157+BF157</f>
        <v>0</v>
      </c>
      <c r="BH157" s="125">
        <f>+'Inversión 1 financiada'!BH157+VÚ!BH157+BG157</f>
        <v>0</v>
      </c>
      <c r="BI157" s="125">
        <f>+'Inversión 1 financiada'!BI157+VÚ!BI157+BH157</f>
        <v>0</v>
      </c>
      <c r="BJ157" s="125">
        <f>+'Inversión 1 financiada'!BJ157+VÚ!BJ157+BI157</f>
        <v>0</v>
      </c>
      <c r="BK157" s="125">
        <f>+'Inversión 1 financiada'!BK157+VÚ!BK157+BJ157</f>
        <v>0</v>
      </c>
      <c r="BL157" s="125">
        <f>+'Inversión 1 financiada'!BL157+VÚ!BL157+BK157</f>
        <v>0</v>
      </c>
      <c r="BM157" s="125">
        <f>+'Inversión 1 financiada'!BM157+VÚ!BM157+BL157</f>
        <v>0</v>
      </c>
      <c r="BN157" s="125">
        <f>+'Inversión 1 financiada'!BN157+VÚ!BN157+BM157</f>
        <v>0</v>
      </c>
      <c r="BO157" s="125">
        <f>+'Inversión 1 financiada'!BO157+VÚ!BO157+BN157</f>
        <v>0</v>
      </c>
      <c r="BP157" s="125">
        <f>+'Inversión 1 financiada'!BP157+VÚ!BP157+BO157</f>
        <v>0</v>
      </c>
      <c r="BQ157" s="125">
        <f>+'Inversión 1 financiada'!BQ157+VÚ!BQ157+BP157</f>
        <v>0</v>
      </c>
      <c r="BR157" s="125">
        <f>+'Inversión 1 financiada'!BR157+VÚ!BR157+BQ157</f>
        <v>0</v>
      </c>
    </row>
    <row r="158" spans="2:70" x14ac:dyDescent="0.25">
      <c r="B158" s="59" t="s">
        <v>584</v>
      </c>
      <c r="C158" s="62" t="str">
        <f>+VLOOKUP(B158,'resumen UCAP'!$A$5:$O$329,2,0)</f>
        <v>LUMINARIA LED 38W YOA</v>
      </c>
      <c r="D158" s="63">
        <f>+'Desmonte Infr. financiada'!D158</f>
        <v>38</v>
      </c>
      <c r="E158" s="63" t="str">
        <f>+VLOOKUP(B158,'resumen UCAP'!$A$5:$O$329,3,0)</f>
        <v>Un</v>
      </c>
      <c r="F158" s="64">
        <f>+VLOOKUP(B158,'resumen UCAP'!$A$5:$O$329,15,0)</f>
        <v>1989070</v>
      </c>
      <c r="G158" s="61">
        <v>4</v>
      </c>
      <c r="H158" s="125">
        <f>+'Inversión 1 financiada'!H158+VÚ!H158</f>
        <v>0</v>
      </c>
      <c r="I158" s="125">
        <f>+'Inversión 1 financiada'!I158+VÚ!I158+H158</f>
        <v>0</v>
      </c>
      <c r="J158" s="125">
        <f>+'Inversión 1 financiada'!J158+VÚ!J158+I158</f>
        <v>0</v>
      </c>
      <c r="K158" s="125">
        <f>+'Inversión 1 financiada'!K158+VÚ!K158+J158</f>
        <v>0</v>
      </c>
      <c r="L158" s="125">
        <f>+'Inversión 1 financiada'!L158+VÚ!L158+K158</f>
        <v>0</v>
      </c>
      <c r="M158" s="125">
        <f>+'Inversión 1 financiada'!M158+VÚ!M158+L158</f>
        <v>0</v>
      </c>
      <c r="N158" s="125">
        <f>+'Inversión 1 financiada'!N158+VÚ!N158+M158</f>
        <v>0</v>
      </c>
      <c r="O158" s="125">
        <f>+'Inversión 1 financiada'!O158+VÚ!O158+N158</f>
        <v>0</v>
      </c>
      <c r="P158" s="125">
        <f>+'Inversión 1 financiada'!P158+VÚ!P158+O158</f>
        <v>0</v>
      </c>
      <c r="Q158" s="125">
        <f>+'Inversión 1 financiada'!Q158+VÚ!Q158+P158</f>
        <v>0</v>
      </c>
      <c r="R158" s="125">
        <f>+'Inversión 1 financiada'!R158+VÚ!R158+Q158</f>
        <v>0</v>
      </c>
      <c r="S158" s="125">
        <f>+'Inversión 1 financiada'!S158+VÚ!S158+R158</f>
        <v>0</v>
      </c>
      <c r="T158" s="125">
        <f>+'Inversión 1 financiada'!T158+VÚ!T158+S158</f>
        <v>0</v>
      </c>
      <c r="U158" s="125">
        <f>+'Inversión 1 financiada'!U158+VÚ!U158+T158</f>
        <v>0</v>
      </c>
      <c r="V158" s="125">
        <f>+'Inversión 1 financiada'!V158+VÚ!V158+U158</f>
        <v>0</v>
      </c>
      <c r="W158" s="125">
        <f>+'Inversión 1 financiada'!W158+VÚ!W158+V158</f>
        <v>0</v>
      </c>
      <c r="X158" s="125">
        <f>+'Inversión 1 financiada'!X158+VÚ!X158+W158</f>
        <v>0</v>
      </c>
      <c r="Y158" s="125">
        <f>+'Inversión 1 financiada'!Y158+VÚ!Y158+X158</f>
        <v>0</v>
      </c>
      <c r="Z158" s="125">
        <f>+'Inversión 1 financiada'!Z158+VÚ!Z158+Y158</f>
        <v>0</v>
      </c>
      <c r="AA158" s="125">
        <f>+'Inversión 1 financiada'!AA158+VÚ!AA158+Z158</f>
        <v>0</v>
      </c>
      <c r="AB158" s="125">
        <f>+'Inversión 1 financiada'!AB158+VÚ!AB158+AA158</f>
        <v>0</v>
      </c>
      <c r="AC158" s="125">
        <f>+'Inversión 1 financiada'!AC158+VÚ!AC158+AB158</f>
        <v>0</v>
      </c>
      <c r="AD158" s="125">
        <f>+'Inversión 1 financiada'!AD158+VÚ!AD158+AC158</f>
        <v>0</v>
      </c>
      <c r="AE158" s="125">
        <f>+'Inversión 1 financiada'!AE158+VÚ!AE158+AD158</f>
        <v>0</v>
      </c>
      <c r="AF158" s="125">
        <f>+'Inversión 1 financiada'!AF158+VÚ!AF158+AE158</f>
        <v>0</v>
      </c>
      <c r="AG158" s="125">
        <f>+'Inversión 1 financiada'!AG158+VÚ!AG158+AF158</f>
        <v>0</v>
      </c>
      <c r="AH158" s="125">
        <f>+'Inversión 1 financiada'!AH158+VÚ!AH158+AG158</f>
        <v>0</v>
      </c>
      <c r="AI158" s="125">
        <f>+'Inversión 1 financiada'!AI158+VÚ!AI158+AH158</f>
        <v>0</v>
      </c>
      <c r="AJ158" s="125">
        <f>+'Inversión 1 financiada'!AJ158+VÚ!AJ158+AI158</f>
        <v>0</v>
      </c>
      <c r="AK158" s="125">
        <f>+'Inversión 1 financiada'!AK158+VÚ!AK158+AJ158</f>
        <v>0</v>
      </c>
      <c r="AL158" s="125">
        <f>+'Inversión 1 financiada'!AL158+VÚ!AL158+AK158</f>
        <v>0</v>
      </c>
      <c r="AM158" s="125">
        <f>+'Inversión 1 financiada'!AM158+VÚ!AM158+AL158</f>
        <v>0</v>
      </c>
      <c r="AN158" s="125">
        <f>+'Inversión 1 financiada'!AN158+VÚ!AN158+AM158</f>
        <v>0</v>
      </c>
      <c r="AO158" s="125">
        <f>+'Inversión 1 financiada'!AO158+VÚ!AO158+AN158</f>
        <v>0</v>
      </c>
      <c r="AP158" s="125">
        <f>+'Inversión 1 financiada'!AP158+VÚ!AP158+AO158</f>
        <v>0</v>
      </c>
      <c r="AQ158" s="125">
        <f>+'Inversión 1 financiada'!AQ158+VÚ!AQ158+AP158</f>
        <v>0</v>
      </c>
      <c r="AR158" s="125">
        <f>+'Inversión 1 financiada'!AR158+VÚ!AR158+AQ158</f>
        <v>0</v>
      </c>
      <c r="AS158" s="125">
        <f>+'Inversión 1 financiada'!AS158+VÚ!AS158+AR158</f>
        <v>0</v>
      </c>
      <c r="AT158" s="125">
        <f>+'Inversión 1 financiada'!AT158+VÚ!AT158+AS158</f>
        <v>0</v>
      </c>
      <c r="AU158" s="125">
        <f>+'Inversión 1 financiada'!AU158+VÚ!AU158+AT158</f>
        <v>0</v>
      </c>
      <c r="AV158" s="125">
        <f>+'Inversión 1 financiada'!AV158+VÚ!AV158+AU158</f>
        <v>0</v>
      </c>
      <c r="AW158" s="125">
        <f>+'Inversión 1 financiada'!AW158+VÚ!AW158+AV158</f>
        <v>0</v>
      </c>
      <c r="AX158" s="125">
        <f>+'Inversión 1 financiada'!AX158+VÚ!AX158+AW158</f>
        <v>0</v>
      </c>
      <c r="AY158" s="125">
        <f>+'Inversión 1 financiada'!AY158+VÚ!AY158+AX158</f>
        <v>0</v>
      </c>
      <c r="AZ158" s="125">
        <f>+'Inversión 1 financiada'!AZ158+VÚ!AZ158+AY158</f>
        <v>0</v>
      </c>
      <c r="BA158" s="125">
        <f>+'Inversión 1 financiada'!BA158+VÚ!BA158+AZ158</f>
        <v>0</v>
      </c>
      <c r="BB158" s="125">
        <f>+'Inversión 1 financiada'!BB158+VÚ!BB158+BA158</f>
        <v>0</v>
      </c>
      <c r="BC158" s="125">
        <f>+'Inversión 1 financiada'!BC158+VÚ!BC158+BB158</f>
        <v>0</v>
      </c>
      <c r="BD158" s="125">
        <f>+'Inversión 1 financiada'!BD158+VÚ!BD158+BC158</f>
        <v>0</v>
      </c>
      <c r="BE158" s="125">
        <f>+'Inversión 1 financiada'!BE158+VÚ!BE158+BD158</f>
        <v>0</v>
      </c>
      <c r="BF158" s="125">
        <f>+'Inversión 1 financiada'!BF158+VÚ!BF158+BE158</f>
        <v>0</v>
      </c>
      <c r="BG158" s="125">
        <f>+'Inversión 1 financiada'!BG158+VÚ!BG158+BF158</f>
        <v>0</v>
      </c>
      <c r="BH158" s="125">
        <f>+'Inversión 1 financiada'!BH158+VÚ!BH158+BG158</f>
        <v>0</v>
      </c>
      <c r="BI158" s="125">
        <f>+'Inversión 1 financiada'!BI158+VÚ!BI158+BH158</f>
        <v>0</v>
      </c>
      <c r="BJ158" s="125">
        <f>+'Inversión 1 financiada'!BJ158+VÚ!BJ158+BI158</f>
        <v>0</v>
      </c>
      <c r="BK158" s="125">
        <f>+'Inversión 1 financiada'!BK158+VÚ!BK158+BJ158</f>
        <v>0</v>
      </c>
      <c r="BL158" s="125">
        <f>+'Inversión 1 financiada'!BL158+VÚ!BL158+BK158</f>
        <v>0</v>
      </c>
      <c r="BM158" s="125">
        <f>+'Inversión 1 financiada'!BM158+VÚ!BM158+BL158</f>
        <v>0</v>
      </c>
      <c r="BN158" s="125">
        <f>+'Inversión 1 financiada'!BN158+VÚ!BN158+BM158</f>
        <v>0</v>
      </c>
      <c r="BO158" s="125">
        <f>+'Inversión 1 financiada'!BO158+VÚ!BO158+BN158</f>
        <v>0</v>
      </c>
      <c r="BP158" s="125">
        <f>+'Inversión 1 financiada'!BP158+VÚ!BP158+BO158</f>
        <v>0</v>
      </c>
      <c r="BQ158" s="125">
        <f>+'Inversión 1 financiada'!BQ158+VÚ!BQ158+BP158</f>
        <v>0</v>
      </c>
      <c r="BR158" s="125">
        <f>+'Inversión 1 financiada'!BR158+VÚ!BR158+BQ158</f>
        <v>0</v>
      </c>
    </row>
    <row r="159" spans="2:70" x14ac:dyDescent="0.25">
      <c r="B159" s="59" t="s">
        <v>585</v>
      </c>
      <c r="C159" s="62" t="str">
        <f>+VLOOKUP(B159,'resumen UCAP'!$A$5:$O$329,2,0)</f>
        <v>LUMINARIA LED 39W SEGUNDA</v>
      </c>
      <c r="D159" s="63">
        <f>+'Desmonte Infr. financiada'!D159</f>
        <v>39</v>
      </c>
      <c r="E159" s="63" t="str">
        <f>+VLOOKUP(B159,'resumen UCAP'!$A$5:$O$329,3,0)</f>
        <v>Un</v>
      </c>
      <c r="F159" s="64">
        <f>+VLOOKUP(B159,'resumen UCAP'!$A$5:$O$329,15,0)</f>
        <v>803602</v>
      </c>
      <c r="G159" s="61">
        <v>1</v>
      </c>
      <c r="H159" s="125">
        <f>+'Inversión 1 financiada'!H159+VÚ!H159</f>
        <v>0</v>
      </c>
      <c r="I159" s="125">
        <f>+'Inversión 1 financiada'!I159+VÚ!I159+H159</f>
        <v>0</v>
      </c>
      <c r="J159" s="125">
        <f>+'Inversión 1 financiada'!J159+VÚ!J159+I159</f>
        <v>0</v>
      </c>
      <c r="K159" s="125">
        <f>+'Inversión 1 financiada'!K159+VÚ!K159+J159</f>
        <v>0</v>
      </c>
      <c r="L159" s="125">
        <f>+'Inversión 1 financiada'!L159+VÚ!L159+K159</f>
        <v>0</v>
      </c>
      <c r="M159" s="125">
        <f>+'Inversión 1 financiada'!M159+VÚ!M159+L159</f>
        <v>0</v>
      </c>
      <c r="N159" s="125">
        <f>+'Inversión 1 financiada'!N159+VÚ!N159+M159</f>
        <v>0</v>
      </c>
      <c r="O159" s="125">
        <f>+'Inversión 1 financiada'!O159+VÚ!O159+N159</f>
        <v>0</v>
      </c>
      <c r="P159" s="125">
        <f>+'Inversión 1 financiada'!P159+VÚ!P159+O159</f>
        <v>0</v>
      </c>
      <c r="Q159" s="125">
        <f>+'Inversión 1 financiada'!Q159+VÚ!Q159+P159</f>
        <v>0</v>
      </c>
      <c r="R159" s="125">
        <f>+'Inversión 1 financiada'!R159+VÚ!R159+Q159</f>
        <v>0</v>
      </c>
      <c r="S159" s="125">
        <f>+'Inversión 1 financiada'!S159+VÚ!S159+R159</f>
        <v>0</v>
      </c>
      <c r="T159" s="125">
        <f>+'Inversión 1 financiada'!T159+VÚ!T159+S159</f>
        <v>0</v>
      </c>
      <c r="U159" s="125">
        <f>+'Inversión 1 financiada'!U159+VÚ!U159+T159</f>
        <v>0</v>
      </c>
      <c r="V159" s="125">
        <f>+'Inversión 1 financiada'!V159+VÚ!V159+U159</f>
        <v>0</v>
      </c>
      <c r="W159" s="125">
        <f>+'Inversión 1 financiada'!W159+VÚ!W159+V159</f>
        <v>0</v>
      </c>
      <c r="X159" s="125">
        <f>+'Inversión 1 financiada'!X159+VÚ!X159+W159</f>
        <v>0</v>
      </c>
      <c r="Y159" s="125">
        <f>+'Inversión 1 financiada'!Y159+VÚ!Y159+X159</f>
        <v>0</v>
      </c>
      <c r="Z159" s="125">
        <f>+'Inversión 1 financiada'!Z159+VÚ!Z159+Y159</f>
        <v>0</v>
      </c>
      <c r="AA159" s="125">
        <f>+'Inversión 1 financiada'!AA159+VÚ!AA159+Z159</f>
        <v>0</v>
      </c>
      <c r="AB159" s="125">
        <f>+'Inversión 1 financiada'!AB159+VÚ!AB159+AA159</f>
        <v>0</v>
      </c>
      <c r="AC159" s="125">
        <f>+'Inversión 1 financiada'!AC159+VÚ!AC159+AB159</f>
        <v>0</v>
      </c>
      <c r="AD159" s="125">
        <f>+'Inversión 1 financiada'!AD159+VÚ!AD159+AC159</f>
        <v>0</v>
      </c>
      <c r="AE159" s="125">
        <f>+'Inversión 1 financiada'!AE159+VÚ!AE159+AD159</f>
        <v>0</v>
      </c>
      <c r="AF159" s="125">
        <f>+'Inversión 1 financiada'!AF159+VÚ!AF159+AE159</f>
        <v>0</v>
      </c>
      <c r="AG159" s="125">
        <f>+'Inversión 1 financiada'!AG159+VÚ!AG159+AF159</f>
        <v>0</v>
      </c>
      <c r="AH159" s="125">
        <f>+'Inversión 1 financiada'!AH159+VÚ!AH159+AG159</f>
        <v>0</v>
      </c>
      <c r="AI159" s="125">
        <f>+'Inversión 1 financiada'!AI159+VÚ!AI159+AH159</f>
        <v>0</v>
      </c>
      <c r="AJ159" s="125">
        <f>+'Inversión 1 financiada'!AJ159+VÚ!AJ159+AI159</f>
        <v>0</v>
      </c>
      <c r="AK159" s="125">
        <f>+'Inversión 1 financiada'!AK159+VÚ!AK159+AJ159</f>
        <v>0</v>
      </c>
      <c r="AL159" s="125">
        <f>+'Inversión 1 financiada'!AL159+VÚ!AL159+AK159</f>
        <v>0</v>
      </c>
      <c r="AM159" s="125">
        <f>+'Inversión 1 financiada'!AM159+VÚ!AM159+AL159</f>
        <v>0</v>
      </c>
      <c r="AN159" s="125">
        <f>+'Inversión 1 financiada'!AN159+VÚ!AN159+AM159</f>
        <v>0</v>
      </c>
      <c r="AO159" s="125">
        <f>+'Inversión 1 financiada'!AO159+VÚ!AO159+AN159</f>
        <v>0</v>
      </c>
      <c r="AP159" s="125">
        <f>+'Inversión 1 financiada'!AP159+VÚ!AP159+AO159</f>
        <v>0</v>
      </c>
      <c r="AQ159" s="125">
        <f>+'Inversión 1 financiada'!AQ159+VÚ!AQ159+AP159</f>
        <v>0</v>
      </c>
      <c r="AR159" s="125">
        <f>+'Inversión 1 financiada'!AR159+VÚ!AR159+AQ159</f>
        <v>0</v>
      </c>
      <c r="AS159" s="125">
        <f>+'Inversión 1 financiada'!AS159+VÚ!AS159+AR159</f>
        <v>0</v>
      </c>
      <c r="AT159" s="125">
        <f>+'Inversión 1 financiada'!AT159+VÚ!AT159+AS159</f>
        <v>0</v>
      </c>
      <c r="AU159" s="125">
        <f>+'Inversión 1 financiada'!AU159+VÚ!AU159+AT159</f>
        <v>0</v>
      </c>
      <c r="AV159" s="125">
        <f>+'Inversión 1 financiada'!AV159+VÚ!AV159+AU159</f>
        <v>0</v>
      </c>
      <c r="AW159" s="125">
        <f>+'Inversión 1 financiada'!AW159+VÚ!AW159+AV159</f>
        <v>0</v>
      </c>
      <c r="AX159" s="125">
        <f>+'Inversión 1 financiada'!AX159+VÚ!AX159+AW159</f>
        <v>0</v>
      </c>
      <c r="AY159" s="125">
        <f>+'Inversión 1 financiada'!AY159+VÚ!AY159+AX159</f>
        <v>0</v>
      </c>
      <c r="AZ159" s="125">
        <f>+'Inversión 1 financiada'!AZ159+VÚ!AZ159+AY159</f>
        <v>0</v>
      </c>
      <c r="BA159" s="125">
        <f>+'Inversión 1 financiada'!BA159+VÚ!BA159+AZ159</f>
        <v>0</v>
      </c>
      <c r="BB159" s="125">
        <f>+'Inversión 1 financiada'!BB159+VÚ!BB159+BA159</f>
        <v>0</v>
      </c>
      <c r="BC159" s="125">
        <f>+'Inversión 1 financiada'!BC159+VÚ!BC159+BB159</f>
        <v>0</v>
      </c>
      <c r="BD159" s="125">
        <f>+'Inversión 1 financiada'!BD159+VÚ!BD159+BC159</f>
        <v>0</v>
      </c>
      <c r="BE159" s="125">
        <f>+'Inversión 1 financiada'!BE159+VÚ!BE159+BD159</f>
        <v>0</v>
      </c>
      <c r="BF159" s="125">
        <f>+'Inversión 1 financiada'!BF159+VÚ!BF159+BE159</f>
        <v>0</v>
      </c>
      <c r="BG159" s="125">
        <f>+'Inversión 1 financiada'!BG159+VÚ!BG159+BF159</f>
        <v>0</v>
      </c>
      <c r="BH159" s="125">
        <f>+'Inversión 1 financiada'!BH159+VÚ!BH159+BG159</f>
        <v>0</v>
      </c>
      <c r="BI159" s="125">
        <f>+'Inversión 1 financiada'!BI159+VÚ!BI159+BH159</f>
        <v>0</v>
      </c>
      <c r="BJ159" s="125">
        <f>+'Inversión 1 financiada'!BJ159+VÚ!BJ159+BI159</f>
        <v>0</v>
      </c>
      <c r="BK159" s="125">
        <f>+'Inversión 1 financiada'!BK159+VÚ!BK159+BJ159</f>
        <v>0</v>
      </c>
      <c r="BL159" s="125">
        <f>+'Inversión 1 financiada'!BL159+VÚ!BL159+BK159</f>
        <v>0</v>
      </c>
      <c r="BM159" s="125">
        <f>+'Inversión 1 financiada'!BM159+VÚ!BM159+BL159</f>
        <v>0</v>
      </c>
      <c r="BN159" s="125">
        <f>+'Inversión 1 financiada'!BN159+VÚ!BN159+BM159</f>
        <v>0</v>
      </c>
      <c r="BO159" s="125">
        <f>+'Inversión 1 financiada'!BO159+VÚ!BO159+BN159</f>
        <v>0</v>
      </c>
      <c r="BP159" s="125">
        <f>+'Inversión 1 financiada'!BP159+VÚ!BP159+BO159</f>
        <v>0</v>
      </c>
      <c r="BQ159" s="125">
        <f>+'Inversión 1 financiada'!BQ159+VÚ!BQ159+BP159</f>
        <v>0</v>
      </c>
      <c r="BR159" s="125">
        <f>+'Inversión 1 financiada'!BR159+VÚ!BR159+BQ159</f>
        <v>0</v>
      </c>
    </row>
    <row r="160" spans="2:70" x14ac:dyDescent="0.25">
      <c r="B160" s="59" t="s">
        <v>586</v>
      </c>
      <c r="C160" s="62" t="str">
        <f>+VLOOKUP(B160,'resumen UCAP'!$A$5:$O$329,2,0)</f>
        <v>LUMINARIA LED 40W MILLENIUM</v>
      </c>
      <c r="D160" s="63">
        <f>+'Desmonte Infr. financiada'!D160</f>
        <v>40</v>
      </c>
      <c r="E160" s="63" t="str">
        <f>+VLOOKUP(B160,'resumen UCAP'!$A$5:$O$329,3,0)</f>
        <v>Un</v>
      </c>
      <c r="F160" s="64">
        <f>+VLOOKUP(B160,'resumen UCAP'!$A$5:$O$329,15,0)</f>
        <v>321869</v>
      </c>
      <c r="G160" s="61">
        <v>4</v>
      </c>
      <c r="H160" s="125">
        <f>+'Inversión 1 financiada'!H160+VÚ!H160</f>
        <v>0</v>
      </c>
      <c r="I160" s="125">
        <f>+'Inversión 1 financiada'!I160+VÚ!I160+H160</f>
        <v>0</v>
      </c>
      <c r="J160" s="125">
        <f>+'Inversión 1 financiada'!J160+VÚ!J160+I160</f>
        <v>0</v>
      </c>
      <c r="K160" s="125">
        <f>+'Inversión 1 financiada'!K160+VÚ!K160+J160</f>
        <v>0</v>
      </c>
      <c r="L160" s="125">
        <f>+'Inversión 1 financiada'!L160+VÚ!L160+K160</f>
        <v>0</v>
      </c>
      <c r="M160" s="125">
        <f>+'Inversión 1 financiada'!M160+VÚ!M160+L160</f>
        <v>0</v>
      </c>
      <c r="N160" s="125">
        <f>+'Inversión 1 financiada'!N160+VÚ!N160+M160</f>
        <v>0</v>
      </c>
      <c r="O160" s="125">
        <f>+'Inversión 1 financiada'!O160+VÚ!O160+N160</f>
        <v>0</v>
      </c>
      <c r="P160" s="125">
        <f>+'Inversión 1 financiada'!P160+VÚ!P160+O160</f>
        <v>0</v>
      </c>
      <c r="Q160" s="125">
        <f>+'Inversión 1 financiada'!Q160+VÚ!Q160+P160</f>
        <v>0</v>
      </c>
      <c r="R160" s="125">
        <f>+'Inversión 1 financiada'!R160+VÚ!R160+Q160</f>
        <v>0</v>
      </c>
      <c r="S160" s="125">
        <f>+'Inversión 1 financiada'!S160+VÚ!S160+R160</f>
        <v>0</v>
      </c>
      <c r="T160" s="125">
        <f>+'Inversión 1 financiada'!T160+VÚ!T160+S160</f>
        <v>0</v>
      </c>
      <c r="U160" s="125">
        <f>+'Inversión 1 financiada'!U160+VÚ!U160+T160</f>
        <v>0</v>
      </c>
      <c r="V160" s="125">
        <f>+'Inversión 1 financiada'!V160+VÚ!V160+U160</f>
        <v>0</v>
      </c>
      <c r="W160" s="125">
        <f>+'Inversión 1 financiada'!W160+VÚ!W160+V160</f>
        <v>0</v>
      </c>
      <c r="X160" s="125">
        <f>+'Inversión 1 financiada'!X160+VÚ!X160+W160</f>
        <v>0</v>
      </c>
      <c r="Y160" s="125">
        <f>+'Inversión 1 financiada'!Y160+VÚ!Y160+X160</f>
        <v>0</v>
      </c>
      <c r="Z160" s="125">
        <f>+'Inversión 1 financiada'!Z160+VÚ!Z160+Y160</f>
        <v>0</v>
      </c>
      <c r="AA160" s="125">
        <f>+'Inversión 1 financiada'!AA160+VÚ!AA160+Z160</f>
        <v>0</v>
      </c>
      <c r="AB160" s="125">
        <f>+'Inversión 1 financiada'!AB160+VÚ!AB160+AA160</f>
        <v>0</v>
      </c>
      <c r="AC160" s="125">
        <f>+'Inversión 1 financiada'!AC160+VÚ!AC160+AB160</f>
        <v>0</v>
      </c>
      <c r="AD160" s="125">
        <f>+'Inversión 1 financiada'!AD160+VÚ!AD160+AC160</f>
        <v>0</v>
      </c>
      <c r="AE160" s="125">
        <f>+'Inversión 1 financiada'!AE160+VÚ!AE160+AD160</f>
        <v>0</v>
      </c>
      <c r="AF160" s="125">
        <f>+'Inversión 1 financiada'!AF160+VÚ!AF160+AE160</f>
        <v>0</v>
      </c>
      <c r="AG160" s="125">
        <f>+'Inversión 1 financiada'!AG160+VÚ!AG160+AF160</f>
        <v>0</v>
      </c>
      <c r="AH160" s="125">
        <f>+'Inversión 1 financiada'!AH160+VÚ!AH160+AG160</f>
        <v>0</v>
      </c>
      <c r="AI160" s="125">
        <f>+'Inversión 1 financiada'!AI160+VÚ!AI160+AH160</f>
        <v>0</v>
      </c>
      <c r="AJ160" s="125">
        <f>+'Inversión 1 financiada'!AJ160+VÚ!AJ160+AI160</f>
        <v>0</v>
      </c>
      <c r="AK160" s="125">
        <f>+'Inversión 1 financiada'!AK160+VÚ!AK160+AJ160</f>
        <v>0</v>
      </c>
      <c r="AL160" s="125">
        <f>+'Inversión 1 financiada'!AL160+VÚ!AL160+AK160</f>
        <v>0</v>
      </c>
      <c r="AM160" s="125">
        <f>+'Inversión 1 financiada'!AM160+VÚ!AM160+AL160</f>
        <v>0</v>
      </c>
      <c r="AN160" s="125">
        <f>+'Inversión 1 financiada'!AN160+VÚ!AN160+AM160</f>
        <v>0</v>
      </c>
      <c r="AO160" s="125">
        <f>+'Inversión 1 financiada'!AO160+VÚ!AO160+AN160</f>
        <v>0</v>
      </c>
      <c r="AP160" s="125">
        <f>+'Inversión 1 financiada'!AP160+VÚ!AP160+AO160</f>
        <v>0</v>
      </c>
      <c r="AQ160" s="125">
        <f>+'Inversión 1 financiada'!AQ160+VÚ!AQ160+AP160</f>
        <v>0</v>
      </c>
      <c r="AR160" s="125">
        <f>+'Inversión 1 financiada'!AR160+VÚ!AR160+AQ160</f>
        <v>0</v>
      </c>
      <c r="AS160" s="125">
        <f>+'Inversión 1 financiada'!AS160+VÚ!AS160+AR160</f>
        <v>0</v>
      </c>
      <c r="AT160" s="125">
        <f>+'Inversión 1 financiada'!AT160+VÚ!AT160+AS160</f>
        <v>0</v>
      </c>
      <c r="AU160" s="125">
        <f>+'Inversión 1 financiada'!AU160+VÚ!AU160+AT160</f>
        <v>0</v>
      </c>
      <c r="AV160" s="125">
        <f>+'Inversión 1 financiada'!AV160+VÚ!AV160+AU160</f>
        <v>0</v>
      </c>
      <c r="AW160" s="125">
        <f>+'Inversión 1 financiada'!AW160+VÚ!AW160+AV160</f>
        <v>0</v>
      </c>
      <c r="AX160" s="125">
        <f>+'Inversión 1 financiada'!AX160+VÚ!AX160+AW160</f>
        <v>0</v>
      </c>
      <c r="AY160" s="125">
        <f>+'Inversión 1 financiada'!AY160+VÚ!AY160+AX160</f>
        <v>0</v>
      </c>
      <c r="AZ160" s="125">
        <f>+'Inversión 1 financiada'!AZ160+VÚ!AZ160+AY160</f>
        <v>0</v>
      </c>
      <c r="BA160" s="125">
        <f>+'Inversión 1 financiada'!BA160+VÚ!BA160+AZ160</f>
        <v>0</v>
      </c>
      <c r="BB160" s="125">
        <f>+'Inversión 1 financiada'!BB160+VÚ!BB160+BA160</f>
        <v>0</v>
      </c>
      <c r="BC160" s="125">
        <f>+'Inversión 1 financiada'!BC160+VÚ!BC160+BB160</f>
        <v>0</v>
      </c>
      <c r="BD160" s="125">
        <f>+'Inversión 1 financiada'!BD160+VÚ!BD160+BC160</f>
        <v>0</v>
      </c>
      <c r="BE160" s="125">
        <f>+'Inversión 1 financiada'!BE160+VÚ!BE160+BD160</f>
        <v>0</v>
      </c>
      <c r="BF160" s="125">
        <f>+'Inversión 1 financiada'!BF160+VÚ!BF160+BE160</f>
        <v>0</v>
      </c>
      <c r="BG160" s="125">
        <f>+'Inversión 1 financiada'!BG160+VÚ!BG160+BF160</f>
        <v>0</v>
      </c>
      <c r="BH160" s="125">
        <f>+'Inversión 1 financiada'!BH160+VÚ!BH160+BG160</f>
        <v>0</v>
      </c>
      <c r="BI160" s="125">
        <f>+'Inversión 1 financiada'!BI160+VÚ!BI160+BH160</f>
        <v>0</v>
      </c>
      <c r="BJ160" s="125">
        <f>+'Inversión 1 financiada'!BJ160+VÚ!BJ160+BI160</f>
        <v>0</v>
      </c>
      <c r="BK160" s="125">
        <f>+'Inversión 1 financiada'!BK160+VÚ!BK160+BJ160</f>
        <v>0</v>
      </c>
      <c r="BL160" s="125">
        <f>+'Inversión 1 financiada'!BL160+VÚ!BL160+BK160</f>
        <v>0</v>
      </c>
      <c r="BM160" s="125">
        <f>+'Inversión 1 financiada'!BM160+VÚ!BM160+BL160</f>
        <v>0</v>
      </c>
      <c r="BN160" s="125">
        <f>+'Inversión 1 financiada'!BN160+VÚ!BN160+BM160</f>
        <v>0</v>
      </c>
      <c r="BO160" s="125">
        <f>+'Inversión 1 financiada'!BO160+VÚ!BO160+BN160</f>
        <v>0</v>
      </c>
      <c r="BP160" s="125">
        <f>+'Inversión 1 financiada'!BP160+VÚ!BP160+BO160</f>
        <v>0</v>
      </c>
      <c r="BQ160" s="125">
        <f>+'Inversión 1 financiada'!BQ160+VÚ!BQ160+BP160</f>
        <v>0</v>
      </c>
      <c r="BR160" s="125">
        <f>+'Inversión 1 financiada'!BR160+VÚ!BR160+BQ160</f>
        <v>0</v>
      </c>
    </row>
    <row r="161" spans="2:70" x14ac:dyDescent="0.25">
      <c r="B161" s="59" t="s">
        <v>587</v>
      </c>
      <c r="C161" s="62" t="str">
        <f>+VLOOKUP(B161,'resumen UCAP'!$A$5:$O$329,2,0)</f>
        <v>LUMINARIA LED 56W VOLTANA</v>
      </c>
      <c r="D161" s="63">
        <f>+'Desmonte Infr. financiada'!D161</f>
        <v>56</v>
      </c>
      <c r="E161" s="63" t="str">
        <f>+VLOOKUP(B161,'resumen UCAP'!$A$5:$O$329,3,0)</f>
        <v>Un</v>
      </c>
      <c r="F161" s="64">
        <f>+VLOOKUP(B161,'resumen UCAP'!$A$5:$O$329,15,0)</f>
        <v>1033000</v>
      </c>
      <c r="G161" s="61">
        <v>4</v>
      </c>
      <c r="H161" s="125">
        <f>+'Inversión 1 financiada'!H161+VÚ!H161</f>
        <v>0</v>
      </c>
      <c r="I161" s="125">
        <f>+'Inversión 1 financiada'!I161+VÚ!I161+H161</f>
        <v>0</v>
      </c>
      <c r="J161" s="125">
        <f>+'Inversión 1 financiada'!J161+VÚ!J161+I161</f>
        <v>0</v>
      </c>
      <c r="K161" s="125">
        <f>+'Inversión 1 financiada'!K161+VÚ!K161+J161</f>
        <v>0</v>
      </c>
      <c r="L161" s="125">
        <f>+'Inversión 1 financiada'!L161+VÚ!L161+K161</f>
        <v>0</v>
      </c>
      <c r="M161" s="125">
        <f>+'Inversión 1 financiada'!M161+VÚ!M161+L161</f>
        <v>0</v>
      </c>
      <c r="N161" s="125">
        <f>+'Inversión 1 financiada'!N161+VÚ!N161+M161</f>
        <v>0</v>
      </c>
      <c r="O161" s="125">
        <f>+'Inversión 1 financiada'!O161+VÚ!O161+N161</f>
        <v>0</v>
      </c>
      <c r="P161" s="125">
        <f>+'Inversión 1 financiada'!P161+VÚ!P161+O161</f>
        <v>0</v>
      </c>
      <c r="Q161" s="125">
        <f>+'Inversión 1 financiada'!Q161+VÚ!Q161+P161</f>
        <v>0</v>
      </c>
      <c r="R161" s="125">
        <f>+'Inversión 1 financiada'!R161+VÚ!R161+Q161</f>
        <v>0</v>
      </c>
      <c r="S161" s="125">
        <f>+'Inversión 1 financiada'!S161+VÚ!S161+R161</f>
        <v>0</v>
      </c>
      <c r="T161" s="125">
        <f>+'Inversión 1 financiada'!T161+VÚ!T161+S161</f>
        <v>0</v>
      </c>
      <c r="U161" s="125">
        <f>+'Inversión 1 financiada'!U161+VÚ!U161+T161</f>
        <v>0</v>
      </c>
      <c r="V161" s="125">
        <f>+'Inversión 1 financiada'!V161+VÚ!V161+U161</f>
        <v>0</v>
      </c>
      <c r="W161" s="125">
        <f>+'Inversión 1 financiada'!W161+VÚ!W161+V161</f>
        <v>0</v>
      </c>
      <c r="X161" s="125">
        <f>+'Inversión 1 financiada'!X161+VÚ!X161+W161</f>
        <v>0</v>
      </c>
      <c r="Y161" s="125">
        <f>+'Inversión 1 financiada'!Y161+VÚ!Y161+X161</f>
        <v>0</v>
      </c>
      <c r="Z161" s="125">
        <f>+'Inversión 1 financiada'!Z161+VÚ!Z161+Y161</f>
        <v>0</v>
      </c>
      <c r="AA161" s="125">
        <f>+'Inversión 1 financiada'!AA161+VÚ!AA161+Z161</f>
        <v>0</v>
      </c>
      <c r="AB161" s="125">
        <f>+'Inversión 1 financiada'!AB161+VÚ!AB161+AA161</f>
        <v>0</v>
      </c>
      <c r="AC161" s="125">
        <f>+'Inversión 1 financiada'!AC161+VÚ!AC161+AB161</f>
        <v>0</v>
      </c>
      <c r="AD161" s="125">
        <f>+'Inversión 1 financiada'!AD161+VÚ!AD161+AC161</f>
        <v>0</v>
      </c>
      <c r="AE161" s="125">
        <f>+'Inversión 1 financiada'!AE161+VÚ!AE161+AD161</f>
        <v>0</v>
      </c>
      <c r="AF161" s="125">
        <f>+'Inversión 1 financiada'!AF161+VÚ!AF161+AE161</f>
        <v>0</v>
      </c>
      <c r="AG161" s="125">
        <f>+'Inversión 1 financiada'!AG161+VÚ!AG161+AF161</f>
        <v>0</v>
      </c>
      <c r="AH161" s="125">
        <f>+'Inversión 1 financiada'!AH161+VÚ!AH161+AG161</f>
        <v>0</v>
      </c>
      <c r="AI161" s="125">
        <f>+'Inversión 1 financiada'!AI161+VÚ!AI161+AH161</f>
        <v>0</v>
      </c>
      <c r="AJ161" s="125">
        <f>+'Inversión 1 financiada'!AJ161+VÚ!AJ161+AI161</f>
        <v>0</v>
      </c>
      <c r="AK161" s="125">
        <f>+'Inversión 1 financiada'!AK161+VÚ!AK161+AJ161</f>
        <v>0</v>
      </c>
      <c r="AL161" s="125">
        <f>+'Inversión 1 financiada'!AL161+VÚ!AL161+AK161</f>
        <v>0</v>
      </c>
      <c r="AM161" s="125">
        <f>+'Inversión 1 financiada'!AM161+VÚ!AM161+AL161</f>
        <v>0</v>
      </c>
      <c r="AN161" s="125">
        <f>+'Inversión 1 financiada'!AN161+VÚ!AN161+AM161</f>
        <v>0</v>
      </c>
      <c r="AO161" s="125">
        <f>+'Inversión 1 financiada'!AO161+VÚ!AO161+AN161</f>
        <v>0</v>
      </c>
      <c r="AP161" s="125">
        <f>+'Inversión 1 financiada'!AP161+VÚ!AP161+AO161</f>
        <v>0</v>
      </c>
      <c r="AQ161" s="125">
        <f>+'Inversión 1 financiada'!AQ161+VÚ!AQ161+AP161</f>
        <v>0</v>
      </c>
      <c r="AR161" s="125">
        <f>+'Inversión 1 financiada'!AR161+VÚ!AR161+AQ161</f>
        <v>0</v>
      </c>
      <c r="AS161" s="125">
        <f>+'Inversión 1 financiada'!AS161+VÚ!AS161+AR161</f>
        <v>0</v>
      </c>
      <c r="AT161" s="125">
        <f>+'Inversión 1 financiada'!AT161+VÚ!AT161+AS161</f>
        <v>0</v>
      </c>
      <c r="AU161" s="125">
        <f>+'Inversión 1 financiada'!AU161+VÚ!AU161+AT161</f>
        <v>0</v>
      </c>
      <c r="AV161" s="125">
        <f>+'Inversión 1 financiada'!AV161+VÚ!AV161+AU161</f>
        <v>0</v>
      </c>
      <c r="AW161" s="125">
        <f>+'Inversión 1 financiada'!AW161+VÚ!AW161+AV161</f>
        <v>0</v>
      </c>
      <c r="AX161" s="125">
        <f>+'Inversión 1 financiada'!AX161+VÚ!AX161+AW161</f>
        <v>0</v>
      </c>
      <c r="AY161" s="125">
        <f>+'Inversión 1 financiada'!AY161+VÚ!AY161+AX161</f>
        <v>0</v>
      </c>
      <c r="AZ161" s="125">
        <f>+'Inversión 1 financiada'!AZ161+VÚ!AZ161+AY161</f>
        <v>0</v>
      </c>
      <c r="BA161" s="125">
        <f>+'Inversión 1 financiada'!BA161+VÚ!BA161+AZ161</f>
        <v>0</v>
      </c>
      <c r="BB161" s="125">
        <f>+'Inversión 1 financiada'!BB161+VÚ!BB161+BA161</f>
        <v>0</v>
      </c>
      <c r="BC161" s="125">
        <f>+'Inversión 1 financiada'!BC161+VÚ!BC161+BB161</f>
        <v>0</v>
      </c>
      <c r="BD161" s="125">
        <f>+'Inversión 1 financiada'!BD161+VÚ!BD161+BC161</f>
        <v>0</v>
      </c>
      <c r="BE161" s="125">
        <f>+'Inversión 1 financiada'!BE161+VÚ!BE161+BD161</f>
        <v>0</v>
      </c>
      <c r="BF161" s="125">
        <f>+'Inversión 1 financiada'!BF161+VÚ!BF161+BE161</f>
        <v>0</v>
      </c>
      <c r="BG161" s="125">
        <f>+'Inversión 1 financiada'!BG161+VÚ!BG161+BF161</f>
        <v>0</v>
      </c>
      <c r="BH161" s="125">
        <f>+'Inversión 1 financiada'!BH161+VÚ!BH161+BG161</f>
        <v>0</v>
      </c>
      <c r="BI161" s="125">
        <f>+'Inversión 1 financiada'!BI161+VÚ!BI161+BH161</f>
        <v>0</v>
      </c>
      <c r="BJ161" s="125">
        <f>+'Inversión 1 financiada'!BJ161+VÚ!BJ161+BI161</f>
        <v>0</v>
      </c>
      <c r="BK161" s="125">
        <f>+'Inversión 1 financiada'!BK161+VÚ!BK161+BJ161</f>
        <v>0</v>
      </c>
      <c r="BL161" s="125">
        <f>+'Inversión 1 financiada'!BL161+VÚ!BL161+BK161</f>
        <v>0</v>
      </c>
      <c r="BM161" s="125">
        <f>+'Inversión 1 financiada'!BM161+VÚ!BM161+BL161</f>
        <v>0</v>
      </c>
      <c r="BN161" s="125">
        <f>+'Inversión 1 financiada'!BN161+VÚ!BN161+BM161</f>
        <v>0</v>
      </c>
      <c r="BO161" s="125">
        <f>+'Inversión 1 financiada'!BO161+VÚ!BO161+BN161</f>
        <v>0</v>
      </c>
      <c r="BP161" s="125">
        <f>+'Inversión 1 financiada'!BP161+VÚ!BP161+BO161</f>
        <v>0</v>
      </c>
      <c r="BQ161" s="125">
        <f>+'Inversión 1 financiada'!BQ161+VÚ!BQ161+BP161</f>
        <v>0</v>
      </c>
      <c r="BR161" s="125">
        <f>+'Inversión 1 financiada'!BR161+VÚ!BR161+BQ161</f>
        <v>0</v>
      </c>
    </row>
    <row r="162" spans="2:70" x14ac:dyDescent="0.25">
      <c r="B162" s="59" t="s">
        <v>588</v>
      </c>
      <c r="C162" s="62" t="str">
        <f>+VLOOKUP(B162,'resumen UCAP'!$A$5:$O$329,2,0)</f>
        <v>LUMINARIA LED 80W MILLENIUM</v>
      </c>
      <c r="D162" s="63">
        <f>+'Desmonte Infr. financiada'!D162</f>
        <v>80</v>
      </c>
      <c r="E162" s="63" t="str">
        <f>+VLOOKUP(B162,'resumen UCAP'!$A$5:$O$329,3,0)</f>
        <v>Un</v>
      </c>
      <c r="F162" s="64">
        <f>+VLOOKUP(B162,'resumen UCAP'!$A$5:$O$329,15,0)</f>
        <v>518269</v>
      </c>
      <c r="G162" s="61">
        <v>5</v>
      </c>
      <c r="H162" s="125">
        <f>+'Inversión 1 financiada'!H162+VÚ!H162</f>
        <v>0</v>
      </c>
      <c r="I162" s="125">
        <f>+'Inversión 1 financiada'!I162+VÚ!I162+H162</f>
        <v>0</v>
      </c>
      <c r="J162" s="125">
        <f>+'Inversión 1 financiada'!J162+VÚ!J162+I162</f>
        <v>0</v>
      </c>
      <c r="K162" s="125">
        <f>+'Inversión 1 financiada'!K162+VÚ!K162+J162</f>
        <v>0</v>
      </c>
      <c r="L162" s="125">
        <f>+'Inversión 1 financiada'!L162+VÚ!L162+K162</f>
        <v>0</v>
      </c>
      <c r="M162" s="125">
        <f>+'Inversión 1 financiada'!M162+VÚ!M162+L162</f>
        <v>0</v>
      </c>
      <c r="N162" s="125">
        <f>+'Inversión 1 financiada'!N162+VÚ!N162+M162</f>
        <v>0</v>
      </c>
      <c r="O162" s="125">
        <f>+'Inversión 1 financiada'!O162+VÚ!O162+N162</f>
        <v>0</v>
      </c>
      <c r="P162" s="125">
        <f>+'Inversión 1 financiada'!P162+VÚ!P162+O162</f>
        <v>0</v>
      </c>
      <c r="Q162" s="125">
        <f>+'Inversión 1 financiada'!Q162+VÚ!Q162+P162</f>
        <v>0</v>
      </c>
      <c r="R162" s="125">
        <f>+'Inversión 1 financiada'!R162+VÚ!R162+Q162</f>
        <v>0</v>
      </c>
      <c r="S162" s="125">
        <f>+'Inversión 1 financiada'!S162+VÚ!S162+R162</f>
        <v>0</v>
      </c>
      <c r="T162" s="125">
        <f>+'Inversión 1 financiada'!T162+VÚ!T162+S162</f>
        <v>0</v>
      </c>
      <c r="U162" s="125">
        <f>+'Inversión 1 financiada'!U162+VÚ!U162+T162</f>
        <v>0</v>
      </c>
      <c r="V162" s="125">
        <f>+'Inversión 1 financiada'!V162+VÚ!V162+U162</f>
        <v>0</v>
      </c>
      <c r="W162" s="125">
        <f>+'Inversión 1 financiada'!W162+VÚ!W162+V162</f>
        <v>0</v>
      </c>
      <c r="X162" s="125">
        <f>+'Inversión 1 financiada'!X162+VÚ!X162+W162</f>
        <v>0</v>
      </c>
      <c r="Y162" s="125">
        <f>+'Inversión 1 financiada'!Y162+VÚ!Y162+X162</f>
        <v>0</v>
      </c>
      <c r="Z162" s="125">
        <f>+'Inversión 1 financiada'!Z162+VÚ!Z162+Y162</f>
        <v>0</v>
      </c>
      <c r="AA162" s="125">
        <f>+'Inversión 1 financiada'!AA162+VÚ!AA162+Z162</f>
        <v>0</v>
      </c>
      <c r="AB162" s="125">
        <f>+'Inversión 1 financiada'!AB162+VÚ!AB162+AA162</f>
        <v>0</v>
      </c>
      <c r="AC162" s="125">
        <f>+'Inversión 1 financiada'!AC162+VÚ!AC162+AB162</f>
        <v>0</v>
      </c>
      <c r="AD162" s="125">
        <f>+'Inversión 1 financiada'!AD162+VÚ!AD162+AC162</f>
        <v>0</v>
      </c>
      <c r="AE162" s="125">
        <f>+'Inversión 1 financiada'!AE162+VÚ!AE162+AD162</f>
        <v>0</v>
      </c>
      <c r="AF162" s="125">
        <f>+'Inversión 1 financiada'!AF162+VÚ!AF162+AE162</f>
        <v>0</v>
      </c>
      <c r="AG162" s="125">
        <f>+'Inversión 1 financiada'!AG162+VÚ!AG162+AF162</f>
        <v>0</v>
      </c>
      <c r="AH162" s="125">
        <f>+'Inversión 1 financiada'!AH162+VÚ!AH162+AG162</f>
        <v>0</v>
      </c>
      <c r="AI162" s="125">
        <f>+'Inversión 1 financiada'!AI162+VÚ!AI162+AH162</f>
        <v>0</v>
      </c>
      <c r="AJ162" s="125">
        <f>+'Inversión 1 financiada'!AJ162+VÚ!AJ162+AI162</f>
        <v>0</v>
      </c>
      <c r="AK162" s="125">
        <f>+'Inversión 1 financiada'!AK162+VÚ!AK162+AJ162</f>
        <v>0</v>
      </c>
      <c r="AL162" s="125">
        <f>+'Inversión 1 financiada'!AL162+VÚ!AL162+AK162</f>
        <v>0</v>
      </c>
      <c r="AM162" s="125">
        <f>+'Inversión 1 financiada'!AM162+VÚ!AM162+AL162</f>
        <v>0</v>
      </c>
      <c r="AN162" s="125">
        <f>+'Inversión 1 financiada'!AN162+VÚ!AN162+AM162</f>
        <v>0</v>
      </c>
      <c r="AO162" s="125">
        <f>+'Inversión 1 financiada'!AO162+VÚ!AO162+AN162</f>
        <v>0</v>
      </c>
      <c r="AP162" s="125">
        <f>+'Inversión 1 financiada'!AP162+VÚ!AP162+AO162</f>
        <v>0</v>
      </c>
      <c r="AQ162" s="125">
        <f>+'Inversión 1 financiada'!AQ162+VÚ!AQ162+AP162</f>
        <v>0</v>
      </c>
      <c r="AR162" s="125">
        <f>+'Inversión 1 financiada'!AR162+VÚ!AR162+AQ162</f>
        <v>0</v>
      </c>
      <c r="AS162" s="125">
        <f>+'Inversión 1 financiada'!AS162+VÚ!AS162+AR162</f>
        <v>0</v>
      </c>
      <c r="AT162" s="125">
        <f>+'Inversión 1 financiada'!AT162+VÚ!AT162+AS162</f>
        <v>0</v>
      </c>
      <c r="AU162" s="125">
        <f>+'Inversión 1 financiada'!AU162+VÚ!AU162+AT162</f>
        <v>0</v>
      </c>
      <c r="AV162" s="125">
        <f>+'Inversión 1 financiada'!AV162+VÚ!AV162+AU162</f>
        <v>0</v>
      </c>
      <c r="AW162" s="125">
        <f>+'Inversión 1 financiada'!AW162+VÚ!AW162+AV162</f>
        <v>0</v>
      </c>
      <c r="AX162" s="125">
        <f>+'Inversión 1 financiada'!AX162+VÚ!AX162+AW162</f>
        <v>0</v>
      </c>
      <c r="AY162" s="125">
        <f>+'Inversión 1 financiada'!AY162+VÚ!AY162+AX162</f>
        <v>0</v>
      </c>
      <c r="AZ162" s="125">
        <f>+'Inversión 1 financiada'!AZ162+VÚ!AZ162+AY162</f>
        <v>0</v>
      </c>
      <c r="BA162" s="125">
        <f>+'Inversión 1 financiada'!BA162+VÚ!BA162+AZ162</f>
        <v>0</v>
      </c>
      <c r="BB162" s="125">
        <f>+'Inversión 1 financiada'!BB162+VÚ!BB162+BA162</f>
        <v>0</v>
      </c>
      <c r="BC162" s="125">
        <f>+'Inversión 1 financiada'!BC162+VÚ!BC162+BB162</f>
        <v>0</v>
      </c>
      <c r="BD162" s="125">
        <f>+'Inversión 1 financiada'!BD162+VÚ!BD162+BC162</f>
        <v>0</v>
      </c>
      <c r="BE162" s="125">
        <f>+'Inversión 1 financiada'!BE162+VÚ!BE162+BD162</f>
        <v>0</v>
      </c>
      <c r="BF162" s="125">
        <f>+'Inversión 1 financiada'!BF162+VÚ!BF162+BE162</f>
        <v>0</v>
      </c>
      <c r="BG162" s="125">
        <f>+'Inversión 1 financiada'!BG162+VÚ!BG162+BF162</f>
        <v>0</v>
      </c>
      <c r="BH162" s="125">
        <f>+'Inversión 1 financiada'!BH162+VÚ!BH162+BG162</f>
        <v>0</v>
      </c>
      <c r="BI162" s="125">
        <f>+'Inversión 1 financiada'!BI162+VÚ!BI162+BH162</f>
        <v>0</v>
      </c>
      <c r="BJ162" s="125">
        <f>+'Inversión 1 financiada'!BJ162+VÚ!BJ162+BI162</f>
        <v>0</v>
      </c>
      <c r="BK162" s="125">
        <f>+'Inversión 1 financiada'!BK162+VÚ!BK162+BJ162</f>
        <v>0</v>
      </c>
      <c r="BL162" s="125">
        <f>+'Inversión 1 financiada'!BL162+VÚ!BL162+BK162</f>
        <v>0</v>
      </c>
      <c r="BM162" s="125">
        <f>+'Inversión 1 financiada'!BM162+VÚ!BM162+BL162</f>
        <v>0</v>
      </c>
      <c r="BN162" s="125">
        <f>+'Inversión 1 financiada'!BN162+VÚ!BN162+BM162</f>
        <v>0</v>
      </c>
      <c r="BO162" s="125">
        <f>+'Inversión 1 financiada'!BO162+VÚ!BO162+BN162</f>
        <v>0</v>
      </c>
      <c r="BP162" s="125">
        <f>+'Inversión 1 financiada'!BP162+VÚ!BP162+BO162</f>
        <v>0</v>
      </c>
      <c r="BQ162" s="125">
        <f>+'Inversión 1 financiada'!BQ162+VÚ!BQ162+BP162</f>
        <v>0</v>
      </c>
      <c r="BR162" s="125">
        <f>+'Inversión 1 financiada'!BR162+VÚ!BR162+BQ162</f>
        <v>0</v>
      </c>
    </row>
    <row r="163" spans="2:70" x14ac:dyDescent="0.25">
      <c r="B163" s="59" t="s">
        <v>589</v>
      </c>
      <c r="C163" s="62" t="str">
        <f>+VLOOKUP(B163,'resumen UCAP'!$A$5:$O$329,2,0)</f>
        <v>LUMINARIA VIENTO NA 250W SEGUNDA</v>
      </c>
      <c r="D163" s="63">
        <f>+'Desmonte Infr. financiada'!D163</f>
        <v>279</v>
      </c>
      <c r="E163" s="63" t="str">
        <f>+VLOOKUP(B163,'resumen UCAP'!$A$5:$O$329,3,0)</f>
        <v>Un</v>
      </c>
      <c r="F163" s="64">
        <f>+VLOOKUP(B163,'resumen UCAP'!$A$5:$O$329,15,0)</f>
        <v>509142</v>
      </c>
      <c r="G163" s="123">
        <v>3</v>
      </c>
      <c r="H163" s="125">
        <f>+'Inversión 1 financiada'!H163+VÚ!H163</f>
        <v>0</v>
      </c>
      <c r="I163" s="125">
        <f>+'Inversión 1 financiada'!I163+VÚ!I163+H163</f>
        <v>0</v>
      </c>
      <c r="J163" s="125">
        <f>+'Inversión 1 financiada'!J163+VÚ!J163+I163</f>
        <v>0</v>
      </c>
      <c r="K163" s="125">
        <f>+'Inversión 1 financiada'!K163+VÚ!K163+J163</f>
        <v>0</v>
      </c>
      <c r="L163" s="125">
        <f>+'Inversión 1 financiada'!L163+VÚ!L163+K163</f>
        <v>0</v>
      </c>
      <c r="M163" s="125">
        <f>+'Inversión 1 financiada'!M163+VÚ!M163+L163</f>
        <v>0</v>
      </c>
      <c r="N163" s="125">
        <f>+'Inversión 1 financiada'!N163+VÚ!N163+M163</f>
        <v>0</v>
      </c>
      <c r="O163" s="125">
        <f>+'Inversión 1 financiada'!O163+VÚ!O163+N163</f>
        <v>0</v>
      </c>
      <c r="P163" s="125">
        <f>+'Inversión 1 financiada'!P163+VÚ!P163+O163</f>
        <v>0</v>
      </c>
      <c r="Q163" s="125">
        <f>+'Inversión 1 financiada'!Q163+VÚ!Q163+P163</f>
        <v>0</v>
      </c>
      <c r="R163" s="125">
        <f>+'Inversión 1 financiada'!R163+VÚ!R163+Q163</f>
        <v>0</v>
      </c>
      <c r="S163" s="125">
        <f>+'Inversión 1 financiada'!S163+VÚ!S163+R163</f>
        <v>0</v>
      </c>
      <c r="T163" s="125">
        <f>+'Inversión 1 financiada'!T163+VÚ!T163+S163</f>
        <v>0</v>
      </c>
      <c r="U163" s="125">
        <f>+'Inversión 1 financiada'!U163+VÚ!U163+T163</f>
        <v>0</v>
      </c>
      <c r="V163" s="125">
        <f>+'Inversión 1 financiada'!V163+VÚ!V163+U163</f>
        <v>0</v>
      </c>
      <c r="W163" s="125">
        <f>+'Inversión 1 financiada'!W163+VÚ!W163+V163</f>
        <v>0</v>
      </c>
      <c r="X163" s="125">
        <f>+'Inversión 1 financiada'!X163+VÚ!X163+W163</f>
        <v>0</v>
      </c>
      <c r="Y163" s="125">
        <f>+'Inversión 1 financiada'!Y163+VÚ!Y163+X163</f>
        <v>0</v>
      </c>
      <c r="Z163" s="125">
        <f>+'Inversión 1 financiada'!Z163+VÚ!Z163+Y163</f>
        <v>0</v>
      </c>
      <c r="AA163" s="125">
        <f>+'Inversión 1 financiada'!AA163+VÚ!AA163+Z163</f>
        <v>0</v>
      </c>
      <c r="AB163" s="125">
        <f>+'Inversión 1 financiada'!AB163+VÚ!AB163+AA163</f>
        <v>0</v>
      </c>
      <c r="AC163" s="125">
        <f>+'Inversión 1 financiada'!AC163+VÚ!AC163+AB163</f>
        <v>0</v>
      </c>
      <c r="AD163" s="125">
        <f>+'Inversión 1 financiada'!AD163+VÚ!AD163+AC163</f>
        <v>0</v>
      </c>
      <c r="AE163" s="125">
        <f>+'Inversión 1 financiada'!AE163+VÚ!AE163+AD163</f>
        <v>0</v>
      </c>
      <c r="AF163" s="125">
        <f>+'Inversión 1 financiada'!AF163+VÚ!AF163+AE163</f>
        <v>0</v>
      </c>
      <c r="AG163" s="125">
        <f>+'Inversión 1 financiada'!AG163+VÚ!AG163+AF163</f>
        <v>0</v>
      </c>
      <c r="AH163" s="125">
        <f>+'Inversión 1 financiada'!AH163+VÚ!AH163+AG163</f>
        <v>0</v>
      </c>
      <c r="AI163" s="125">
        <f>+'Inversión 1 financiada'!AI163+VÚ!AI163+AH163</f>
        <v>0</v>
      </c>
      <c r="AJ163" s="125">
        <f>+'Inversión 1 financiada'!AJ163+VÚ!AJ163+AI163</f>
        <v>0</v>
      </c>
      <c r="AK163" s="125">
        <f>+'Inversión 1 financiada'!AK163+VÚ!AK163+AJ163</f>
        <v>0</v>
      </c>
      <c r="AL163" s="125">
        <f>+'Inversión 1 financiada'!AL163+VÚ!AL163+AK163</f>
        <v>0</v>
      </c>
      <c r="AM163" s="125">
        <f>+'Inversión 1 financiada'!AM163+VÚ!AM163+AL163</f>
        <v>0</v>
      </c>
      <c r="AN163" s="125">
        <f>+'Inversión 1 financiada'!AN163+VÚ!AN163+AM163</f>
        <v>0</v>
      </c>
      <c r="AO163" s="125">
        <f>+'Inversión 1 financiada'!AO163+VÚ!AO163+AN163</f>
        <v>0</v>
      </c>
      <c r="AP163" s="125">
        <f>+'Inversión 1 financiada'!AP163+VÚ!AP163+AO163</f>
        <v>0</v>
      </c>
      <c r="AQ163" s="125">
        <f>+'Inversión 1 financiada'!AQ163+VÚ!AQ163+AP163</f>
        <v>0</v>
      </c>
      <c r="AR163" s="125">
        <f>+'Inversión 1 financiada'!AR163+VÚ!AR163+AQ163</f>
        <v>0</v>
      </c>
      <c r="AS163" s="125">
        <f>+'Inversión 1 financiada'!AS163+VÚ!AS163+AR163</f>
        <v>0</v>
      </c>
      <c r="AT163" s="125">
        <f>+'Inversión 1 financiada'!AT163+VÚ!AT163+AS163</f>
        <v>0</v>
      </c>
      <c r="AU163" s="125">
        <f>+'Inversión 1 financiada'!AU163+VÚ!AU163+AT163</f>
        <v>0</v>
      </c>
      <c r="AV163" s="125">
        <f>+'Inversión 1 financiada'!AV163+VÚ!AV163+AU163</f>
        <v>0</v>
      </c>
      <c r="AW163" s="125">
        <f>+'Inversión 1 financiada'!AW163+VÚ!AW163+AV163</f>
        <v>0</v>
      </c>
      <c r="AX163" s="125">
        <f>+'Inversión 1 financiada'!AX163+VÚ!AX163+AW163</f>
        <v>0</v>
      </c>
      <c r="AY163" s="125">
        <f>+'Inversión 1 financiada'!AY163+VÚ!AY163+AX163</f>
        <v>0</v>
      </c>
      <c r="AZ163" s="125">
        <f>+'Inversión 1 financiada'!AZ163+VÚ!AZ163+AY163</f>
        <v>0</v>
      </c>
      <c r="BA163" s="125">
        <f>+'Inversión 1 financiada'!BA163+VÚ!BA163+AZ163</f>
        <v>0</v>
      </c>
      <c r="BB163" s="125">
        <f>+'Inversión 1 financiada'!BB163+VÚ!BB163+BA163</f>
        <v>0</v>
      </c>
      <c r="BC163" s="125">
        <f>+'Inversión 1 financiada'!BC163+VÚ!BC163+BB163</f>
        <v>0</v>
      </c>
      <c r="BD163" s="125">
        <f>+'Inversión 1 financiada'!BD163+VÚ!BD163+BC163</f>
        <v>0</v>
      </c>
      <c r="BE163" s="125">
        <f>+'Inversión 1 financiada'!BE163+VÚ!BE163+BD163</f>
        <v>0</v>
      </c>
      <c r="BF163" s="125">
        <f>+'Inversión 1 financiada'!BF163+VÚ!BF163+BE163</f>
        <v>0</v>
      </c>
      <c r="BG163" s="125">
        <f>+'Inversión 1 financiada'!BG163+VÚ!BG163+BF163</f>
        <v>0</v>
      </c>
      <c r="BH163" s="125">
        <f>+'Inversión 1 financiada'!BH163+VÚ!BH163+BG163</f>
        <v>0</v>
      </c>
      <c r="BI163" s="125">
        <f>+'Inversión 1 financiada'!BI163+VÚ!BI163+BH163</f>
        <v>0</v>
      </c>
      <c r="BJ163" s="125">
        <f>+'Inversión 1 financiada'!BJ163+VÚ!BJ163+BI163</f>
        <v>0</v>
      </c>
      <c r="BK163" s="125">
        <f>+'Inversión 1 financiada'!BK163+VÚ!BK163+BJ163</f>
        <v>0</v>
      </c>
      <c r="BL163" s="125">
        <f>+'Inversión 1 financiada'!BL163+VÚ!BL163+BK163</f>
        <v>0</v>
      </c>
      <c r="BM163" s="125">
        <f>+'Inversión 1 financiada'!BM163+VÚ!BM163+BL163</f>
        <v>0</v>
      </c>
      <c r="BN163" s="125">
        <f>+'Inversión 1 financiada'!BN163+VÚ!BN163+BM163</f>
        <v>0</v>
      </c>
      <c r="BO163" s="125">
        <f>+'Inversión 1 financiada'!BO163+VÚ!BO163+BN163</f>
        <v>0</v>
      </c>
      <c r="BP163" s="125">
        <f>+'Inversión 1 financiada'!BP163+VÚ!BP163+BO163</f>
        <v>0</v>
      </c>
      <c r="BQ163" s="125">
        <f>+'Inversión 1 financiada'!BQ163+VÚ!BQ163+BP163</f>
        <v>0</v>
      </c>
      <c r="BR163" s="125">
        <f>+'Inversión 1 financiada'!BR163+VÚ!BR163+BQ163</f>
        <v>0</v>
      </c>
    </row>
    <row r="164" spans="2:70" x14ac:dyDescent="0.25">
      <c r="B164" s="59" t="s">
        <v>590</v>
      </c>
      <c r="C164" s="62" t="str">
        <f>+VLOOKUP(B164,'resumen UCAP'!$A$5:$O$329,2,0)</f>
        <v>LUMINARIA LED 60W MILLENIUM</v>
      </c>
      <c r="D164" s="63">
        <f>+'Desmonte Infr. financiada'!D164</f>
        <v>60</v>
      </c>
      <c r="E164" s="63" t="str">
        <f>+VLOOKUP(B164,'resumen UCAP'!$A$5:$O$329,3,0)</f>
        <v>Un</v>
      </c>
      <c r="F164" s="64">
        <f>+VLOOKUP(B164,'resumen UCAP'!$A$5:$O$329,15,0)</f>
        <v>387336</v>
      </c>
      <c r="G164" s="61">
        <v>1</v>
      </c>
      <c r="H164" s="125">
        <f>+'Inversión 1 financiada'!H164+VÚ!H164</f>
        <v>0</v>
      </c>
      <c r="I164" s="125">
        <f>+'Inversión 1 financiada'!I164+VÚ!I164+H164</f>
        <v>0</v>
      </c>
      <c r="J164" s="125">
        <f>+'Inversión 1 financiada'!J164+VÚ!J164+I164</f>
        <v>0</v>
      </c>
      <c r="K164" s="125">
        <f>+'Inversión 1 financiada'!K164+VÚ!K164+J164</f>
        <v>0</v>
      </c>
      <c r="L164" s="125">
        <f>+'Inversión 1 financiada'!L164+VÚ!L164+K164</f>
        <v>0</v>
      </c>
      <c r="M164" s="125">
        <f>+'Inversión 1 financiada'!M164+VÚ!M164+L164</f>
        <v>0</v>
      </c>
      <c r="N164" s="125">
        <f>+'Inversión 1 financiada'!N164+VÚ!N164+M164</f>
        <v>0</v>
      </c>
      <c r="O164" s="125">
        <f>+'Inversión 1 financiada'!O164+VÚ!O164+N164</f>
        <v>0</v>
      </c>
      <c r="P164" s="125">
        <f>+'Inversión 1 financiada'!P164+VÚ!P164+O164</f>
        <v>0</v>
      </c>
      <c r="Q164" s="125">
        <f>+'Inversión 1 financiada'!Q164+VÚ!Q164+P164</f>
        <v>0</v>
      </c>
      <c r="R164" s="125">
        <f>+'Inversión 1 financiada'!R164+VÚ!R164+Q164</f>
        <v>0</v>
      </c>
      <c r="S164" s="125">
        <f>+'Inversión 1 financiada'!S164+VÚ!S164+R164</f>
        <v>0</v>
      </c>
      <c r="T164" s="125">
        <f>+'Inversión 1 financiada'!T164+VÚ!T164+S164</f>
        <v>0</v>
      </c>
      <c r="U164" s="125">
        <f>+'Inversión 1 financiada'!U164+VÚ!U164+T164</f>
        <v>0</v>
      </c>
      <c r="V164" s="125">
        <f>+'Inversión 1 financiada'!V164+VÚ!V164+U164</f>
        <v>0</v>
      </c>
      <c r="W164" s="125">
        <f>+'Inversión 1 financiada'!W164+VÚ!W164+V164</f>
        <v>0</v>
      </c>
      <c r="X164" s="125">
        <f>+'Inversión 1 financiada'!X164+VÚ!X164+W164</f>
        <v>0</v>
      </c>
      <c r="Y164" s="125">
        <f>+'Inversión 1 financiada'!Y164+VÚ!Y164+X164</f>
        <v>0</v>
      </c>
      <c r="Z164" s="125">
        <f>+'Inversión 1 financiada'!Z164+VÚ!Z164+Y164</f>
        <v>0</v>
      </c>
      <c r="AA164" s="125">
        <f>+'Inversión 1 financiada'!AA164+VÚ!AA164+Z164</f>
        <v>0</v>
      </c>
      <c r="AB164" s="125">
        <f>+'Inversión 1 financiada'!AB164+VÚ!AB164+AA164</f>
        <v>0</v>
      </c>
      <c r="AC164" s="125">
        <f>+'Inversión 1 financiada'!AC164+VÚ!AC164+AB164</f>
        <v>0</v>
      </c>
      <c r="AD164" s="125">
        <f>+'Inversión 1 financiada'!AD164+VÚ!AD164+AC164</f>
        <v>0</v>
      </c>
      <c r="AE164" s="125">
        <f>+'Inversión 1 financiada'!AE164+VÚ!AE164+AD164</f>
        <v>0</v>
      </c>
      <c r="AF164" s="125">
        <f>+'Inversión 1 financiada'!AF164+VÚ!AF164+AE164</f>
        <v>0</v>
      </c>
      <c r="AG164" s="125">
        <f>+'Inversión 1 financiada'!AG164+VÚ!AG164+AF164</f>
        <v>0</v>
      </c>
      <c r="AH164" s="125">
        <f>+'Inversión 1 financiada'!AH164+VÚ!AH164+AG164</f>
        <v>0</v>
      </c>
      <c r="AI164" s="125">
        <f>+'Inversión 1 financiada'!AI164+VÚ!AI164+AH164</f>
        <v>0</v>
      </c>
      <c r="AJ164" s="125">
        <f>+'Inversión 1 financiada'!AJ164+VÚ!AJ164+AI164</f>
        <v>0</v>
      </c>
      <c r="AK164" s="125">
        <f>+'Inversión 1 financiada'!AK164+VÚ!AK164+AJ164</f>
        <v>0</v>
      </c>
      <c r="AL164" s="125">
        <f>+'Inversión 1 financiada'!AL164+VÚ!AL164+AK164</f>
        <v>0</v>
      </c>
      <c r="AM164" s="125">
        <f>+'Inversión 1 financiada'!AM164+VÚ!AM164+AL164</f>
        <v>0</v>
      </c>
      <c r="AN164" s="125">
        <f>+'Inversión 1 financiada'!AN164+VÚ!AN164+AM164</f>
        <v>0</v>
      </c>
      <c r="AO164" s="125">
        <f>+'Inversión 1 financiada'!AO164+VÚ!AO164+AN164</f>
        <v>0</v>
      </c>
      <c r="AP164" s="125">
        <f>+'Inversión 1 financiada'!AP164+VÚ!AP164+AO164</f>
        <v>0</v>
      </c>
      <c r="AQ164" s="125">
        <f>+'Inversión 1 financiada'!AQ164+VÚ!AQ164+AP164</f>
        <v>0</v>
      </c>
      <c r="AR164" s="125">
        <f>+'Inversión 1 financiada'!AR164+VÚ!AR164+AQ164</f>
        <v>0</v>
      </c>
      <c r="AS164" s="125">
        <f>+'Inversión 1 financiada'!AS164+VÚ!AS164+AR164</f>
        <v>0</v>
      </c>
      <c r="AT164" s="125">
        <f>+'Inversión 1 financiada'!AT164+VÚ!AT164+AS164</f>
        <v>0</v>
      </c>
      <c r="AU164" s="125">
        <f>+'Inversión 1 financiada'!AU164+VÚ!AU164+AT164</f>
        <v>0</v>
      </c>
      <c r="AV164" s="125">
        <f>+'Inversión 1 financiada'!AV164+VÚ!AV164+AU164</f>
        <v>0</v>
      </c>
      <c r="AW164" s="125">
        <f>+'Inversión 1 financiada'!AW164+VÚ!AW164+AV164</f>
        <v>0</v>
      </c>
      <c r="AX164" s="125">
        <f>+'Inversión 1 financiada'!AX164+VÚ!AX164+AW164</f>
        <v>0</v>
      </c>
      <c r="AY164" s="125">
        <f>+'Inversión 1 financiada'!AY164+VÚ!AY164+AX164</f>
        <v>0</v>
      </c>
      <c r="AZ164" s="125">
        <f>+'Inversión 1 financiada'!AZ164+VÚ!AZ164+AY164</f>
        <v>0</v>
      </c>
      <c r="BA164" s="125">
        <f>+'Inversión 1 financiada'!BA164+VÚ!BA164+AZ164</f>
        <v>0</v>
      </c>
      <c r="BB164" s="125">
        <f>+'Inversión 1 financiada'!BB164+VÚ!BB164+BA164</f>
        <v>0</v>
      </c>
      <c r="BC164" s="125">
        <f>+'Inversión 1 financiada'!BC164+VÚ!BC164+BB164</f>
        <v>0</v>
      </c>
      <c r="BD164" s="125">
        <f>+'Inversión 1 financiada'!BD164+VÚ!BD164+BC164</f>
        <v>0</v>
      </c>
      <c r="BE164" s="125">
        <f>+'Inversión 1 financiada'!BE164+VÚ!BE164+BD164</f>
        <v>0</v>
      </c>
      <c r="BF164" s="125">
        <f>+'Inversión 1 financiada'!BF164+VÚ!BF164+BE164</f>
        <v>0</v>
      </c>
      <c r="BG164" s="125">
        <f>+'Inversión 1 financiada'!BG164+VÚ!BG164+BF164</f>
        <v>0</v>
      </c>
      <c r="BH164" s="125">
        <f>+'Inversión 1 financiada'!BH164+VÚ!BH164+BG164</f>
        <v>0</v>
      </c>
      <c r="BI164" s="125">
        <f>+'Inversión 1 financiada'!BI164+VÚ!BI164+BH164</f>
        <v>0</v>
      </c>
      <c r="BJ164" s="125">
        <f>+'Inversión 1 financiada'!BJ164+VÚ!BJ164+BI164</f>
        <v>0</v>
      </c>
      <c r="BK164" s="125">
        <f>+'Inversión 1 financiada'!BK164+VÚ!BK164+BJ164</f>
        <v>0</v>
      </c>
      <c r="BL164" s="125">
        <f>+'Inversión 1 financiada'!BL164+VÚ!BL164+BK164</f>
        <v>0</v>
      </c>
      <c r="BM164" s="125">
        <f>+'Inversión 1 financiada'!BM164+VÚ!BM164+BL164</f>
        <v>0</v>
      </c>
      <c r="BN164" s="125">
        <f>+'Inversión 1 financiada'!BN164+VÚ!BN164+BM164</f>
        <v>0</v>
      </c>
      <c r="BO164" s="125">
        <f>+'Inversión 1 financiada'!BO164+VÚ!BO164+BN164</f>
        <v>0</v>
      </c>
      <c r="BP164" s="125">
        <f>+'Inversión 1 financiada'!BP164+VÚ!BP164+BO164</f>
        <v>0</v>
      </c>
      <c r="BQ164" s="125">
        <f>+'Inversión 1 financiada'!BQ164+VÚ!BQ164+BP164</f>
        <v>0</v>
      </c>
      <c r="BR164" s="125">
        <f>+'Inversión 1 financiada'!BR164+VÚ!BR164+BQ164</f>
        <v>0</v>
      </c>
    </row>
    <row r="165" spans="2:70" x14ac:dyDescent="0.25">
      <c r="B165" s="59" t="s">
        <v>591</v>
      </c>
      <c r="C165" s="62" t="str">
        <f>+VLOOKUP(B165,'resumen UCAP'!$A$5:$O$329,2,0)</f>
        <v>ETIQUETA LUMINARIA 150W</v>
      </c>
      <c r="D165" s="63">
        <f>+'Desmonte Infr. financiada'!D165</f>
        <v>169</v>
      </c>
      <c r="E165" s="63" t="str">
        <f>+VLOOKUP(B165,'resumen UCAP'!$A$5:$O$329,3,0)</f>
        <v>Un</v>
      </c>
      <c r="F165" s="64">
        <f>+VLOOKUP(B165,'resumen UCAP'!$A$5:$O$329,15,0)</f>
        <v>333700</v>
      </c>
      <c r="G165" s="123">
        <v>1</v>
      </c>
      <c r="H165" s="125">
        <f>+'Inversión 1 financiada'!H165+VÚ!H165</f>
        <v>0</v>
      </c>
      <c r="I165" s="125">
        <f>+'Inversión 1 financiada'!I165+VÚ!I165+H165</f>
        <v>0</v>
      </c>
      <c r="J165" s="125">
        <f>+'Inversión 1 financiada'!J165+VÚ!J165+I165</f>
        <v>0</v>
      </c>
      <c r="K165" s="125">
        <f>+'Inversión 1 financiada'!K165+VÚ!K165+J165</f>
        <v>0</v>
      </c>
      <c r="L165" s="125">
        <f>+'Inversión 1 financiada'!L165+VÚ!L165+K165</f>
        <v>0</v>
      </c>
      <c r="M165" s="125">
        <f>+'Inversión 1 financiada'!M165+VÚ!M165+L165</f>
        <v>0</v>
      </c>
      <c r="N165" s="125">
        <f>+'Inversión 1 financiada'!N165+VÚ!N165+M165</f>
        <v>0</v>
      </c>
      <c r="O165" s="125">
        <f>+'Inversión 1 financiada'!O165+VÚ!O165+N165</f>
        <v>0</v>
      </c>
      <c r="P165" s="125">
        <f>+'Inversión 1 financiada'!P165+VÚ!P165+O165</f>
        <v>0</v>
      </c>
      <c r="Q165" s="125">
        <f>+'Inversión 1 financiada'!Q165+VÚ!Q165+P165</f>
        <v>0</v>
      </c>
      <c r="R165" s="125">
        <f>+'Inversión 1 financiada'!R165+VÚ!R165+Q165</f>
        <v>0</v>
      </c>
      <c r="S165" s="125">
        <f>+'Inversión 1 financiada'!S165+VÚ!S165+R165</f>
        <v>0</v>
      </c>
      <c r="T165" s="125">
        <f>+'Inversión 1 financiada'!T165+VÚ!T165+S165</f>
        <v>0</v>
      </c>
      <c r="U165" s="125">
        <f>+'Inversión 1 financiada'!U165+VÚ!U165+T165</f>
        <v>0</v>
      </c>
      <c r="V165" s="125">
        <f>+'Inversión 1 financiada'!V165+VÚ!V165+U165</f>
        <v>0</v>
      </c>
      <c r="W165" s="125">
        <f>+'Inversión 1 financiada'!W165+VÚ!W165+V165</f>
        <v>0</v>
      </c>
      <c r="X165" s="125">
        <f>+'Inversión 1 financiada'!X165+VÚ!X165+W165</f>
        <v>0</v>
      </c>
      <c r="Y165" s="125">
        <f>+'Inversión 1 financiada'!Y165+VÚ!Y165+X165</f>
        <v>0</v>
      </c>
      <c r="Z165" s="125">
        <f>+'Inversión 1 financiada'!Z165+VÚ!Z165+Y165</f>
        <v>0</v>
      </c>
      <c r="AA165" s="125">
        <f>+'Inversión 1 financiada'!AA165+VÚ!AA165+Z165</f>
        <v>0</v>
      </c>
      <c r="AB165" s="125">
        <f>+'Inversión 1 financiada'!AB165+VÚ!AB165+AA165</f>
        <v>0</v>
      </c>
      <c r="AC165" s="125">
        <f>+'Inversión 1 financiada'!AC165+VÚ!AC165+AB165</f>
        <v>0</v>
      </c>
      <c r="AD165" s="125">
        <f>+'Inversión 1 financiada'!AD165+VÚ!AD165+AC165</f>
        <v>0</v>
      </c>
      <c r="AE165" s="125">
        <f>+'Inversión 1 financiada'!AE165+VÚ!AE165+AD165</f>
        <v>0</v>
      </c>
      <c r="AF165" s="125">
        <f>+'Inversión 1 financiada'!AF165+VÚ!AF165+AE165</f>
        <v>0</v>
      </c>
      <c r="AG165" s="125">
        <f>+'Inversión 1 financiada'!AG165+VÚ!AG165+AF165</f>
        <v>0</v>
      </c>
      <c r="AH165" s="125">
        <f>+'Inversión 1 financiada'!AH165+VÚ!AH165+AG165</f>
        <v>0</v>
      </c>
      <c r="AI165" s="125">
        <f>+'Inversión 1 financiada'!AI165+VÚ!AI165+AH165</f>
        <v>0</v>
      </c>
      <c r="AJ165" s="125">
        <f>+'Inversión 1 financiada'!AJ165+VÚ!AJ165+AI165</f>
        <v>0</v>
      </c>
      <c r="AK165" s="125">
        <f>+'Inversión 1 financiada'!AK165+VÚ!AK165+AJ165</f>
        <v>0</v>
      </c>
      <c r="AL165" s="125">
        <f>+'Inversión 1 financiada'!AL165+VÚ!AL165+AK165</f>
        <v>0</v>
      </c>
      <c r="AM165" s="125">
        <f>+'Inversión 1 financiada'!AM165+VÚ!AM165+AL165</f>
        <v>0</v>
      </c>
      <c r="AN165" s="125">
        <f>+'Inversión 1 financiada'!AN165+VÚ!AN165+AM165</f>
        <v>0</v>
      </c>
      <c r="AO165" s="125">
        <f>+'Inversión 1 financiada'!AO165+VÚ!AO165+AN165</f>
        <v>0</v>
      </c>
      <c r="AP165" s="125">
        <f>+'Inversión 1 financiada'!AP165+VÚ!AP165+AO165</f>
        <v>0</v>
      </c>
      <c r="AQ165" s="125">
        <f>+'Inversión 1 financiada'!AQ165+VÚ!AQ165+AP165</f>
        <v>0</v>
      </c>
      <c r="AR165" s="125">
        <f>+'Inversión 1 financiada'!AR165+VÚ!AR165+AQ165</f>
        <v>0</v>
      </c>
      <c r="AS165" s="125">
        <f>+'Inversión 1 financiada'!AS165+VÚ!AS165+AR165</f>
        <v>0</v>
      </c>
      <c r="AT165" s="125">
        <f>+'Inversión 1 financiada'!AT165+VÚ!AT165+AS165</f>
        <v>0</v>
      </c>
      <c r="AU165" s="125">
        <f>+'Inversión 1 financiada'!AU165+VÚ!AU165+AT165</f>
        <v>0</v>
      </c>
      <c r="AV165" s="125">
        <f>+'Inversión 1 financiada'!AV165+VÚ!AV165+AU165</f>
        <v>0</v>
      </c>
      <c r="AW165" s="125">
        <f>+'Inversión 1 financiada'!AW165+VÚ!AW165+AV165</f>
        <v>0</v>
      </c>
      <c r="AX165" s="125">
        <f>+'Inversión 1 financiada'!AX165+VÚ!AX165+AW165</f>
        <v>0</v>
      </c>
      <c r="AY165" s="125">
        <f>+'Inversión 1 financiada'!AY165+VÚ!AY165+AX165</f>
        <v>0</v>
      </c>
      <c r="AZ165" s="125">
        <f>+'Inversión 1 financiada'!AZ165+VÚ!AZ165+AY165</f>
        <v>0</v>
      </c>
      <c r="BA165" s="125">
        <f>+'Inversión 1 financiada'!BA165+VÚ!BA165+AZ165</f>
        <v>0</v>
      </c>
      <c r="BB165" s="125">
        <f>+'Inversión 1 financiada'!BB165+VÚ!BB165+BA165</f>
        <v>0</v>
      </c>
      <c r="BC165" s="125">
        <f>+'Inversión 1 financiada'!BC165+VÚ!BC165+BB165</f>
        <v>0</v>
      </c>
      <c r="BD165" s="125">
        <f>+'Inversión 1 financiada'!BD165+VÚ!BD165+BC165</f>
        <v>0</v>
      </c>
      <c r="BE165" s="125">
        <f>+'Inversión 1 financiada'!BE165+VÚ!BE165+BD165</f>
        <v>0</v>
      </c>
      <c r="BF165" s="125">
        <f>+'Inversión 1 financiada'!BF165+VÚ!BF165+BE165</f>
        <v>0</v>
      </c>
      <c r="BG165" s="125">
        <f>+'Inversión 1 financiada'!BG165+VÚ!BG165+BF165</f>
        <v>0</v>
      </c>
      <c r="BH165" s="125">
        <f>+'Inversión 1 financiada'!BH165+VÚ!BH165+BG165</f>
        <v>0</v>
      </c>
      <c r="BI165" s="125">
        <f>+'Inversión 1 financiada'!BI165+VÚ!BI165+BH165</f>
        <v>0</v>
      </c>
      <c r="BJ165" s="125">
        <f>+'Inversión 1 financiada'!BJ165+VÚ!BJ165+BI165</f>
        <v>0</v>
      </c>
      <c r="BK165" s="125">
        <f>+'Inversión 1 financiada'!BK165+VÚ!BK165+BJ165</f>
        <v>0</v>
      </c>
      <c r="BL165" s="125">
        <f>+'Inversión 1 financiada'!BL165+VÚ!BL165+BK165</f>
        <v>0</v>
      </c>
      <c r="BM165" s="125">
        <f>+'Inversión 1 financiada'!BM165+VÚ!BM165+BL165</f>
        <v>0</v>
      </c>
      <c r="BN165" s="125">
        <f>+'Inversión 1 financiada'!BN165+VÚ!BN165+BM165</f>
        <v>0</v>
      </c>
      <c r="BO165" s="125">
        <f>+'Inversión 1 financiada'!BO165+VÚ!BO165+BN165</f>
        <v>0</v>
      </c>
      <c r="BP165" s="125">
        <f>+'Inversión 1 financiada'!BP165+VÚ!BP165+BO165</f>
        <v>0</v>
      </c>
      <c r="BQ165" s="125">
        <f>+'Inversión 1 financiada'!BQ165+VÚ!BQ165+BP165</f>
        <v>0</v>
      </c>
      <c r="BR165" s="125">
        <f>+'Inversión 1 financiada'!BR165+VÚ!BR165+BQ165</f>
        <v>0</v>
      </c>
    </row>
    <row r="166" spans="2:70" x14ac:dyDescent="0.25">
      <c r="B166" s="59" t="s">
        <v>592</v>
      </c>
      <c r="C166" s="62" t="str">
        <f>+VLOOKUP(B166,'resumen UCAP'!$A$5:$O$329,2,0)</f>
        <v>PROYECTOR NA 250W SEGUNDA</v>
      </c>
      <c r="D166" s="63">
        <f>+'Desmonte Infr. financiada'!D166</f>
        <v>279</v>
      </c>
      <c r="E166" s="63" t="str">
        <f>+VLOOKUP(B166,'resumen UCAP'!$A$5:$O$329,3,0)</f>
        <v>Un</v>
      </c>
      <c r="F166" s="64">
        <f>+VLOOKUP(B166,'resumen UCAP'!$A$5:$O$329,15,0)</f>
        <v>413027</v>
      </c>
      <c r="G166" s="123">
        <v>1</v>
      </c>
      <c r="H166" s="125">
        <f>+'Inversión 1 financiada'!H166+VÚ!H166</f>
        <v>0</v>
      </c>
      <c r="I166" s="125">
        <f>+'Inversión 1 financiada'!I166+VÚ!I166+H166</f>
        <v>0</v>
      </c>
      <c r="J166" s="125">
        <f>+'Inversión 1 financiada'!J166+VÚ!J166+I166</f>
        <v>0</v>
      </c>
      <c r="K166" s="125">
        <f>+'Inversión 1 financiada'!K166+VÚ!K166+J166</f>
        <v>0</v>
      </c>
      <c r="L166" s="125">
        <f>+'Inversión 1 financiada'!L166+VÚ!L166+K166</f>
        <v>0</v>
      </c>
      <c r="M166" s="125">
        <f>+'Inversión 1 financiada'!M166+VÚ!M166+L166</f>
        <v>0</v>
      </c>
      <c r="N166" s="125">
        <f>+'Inversión 1 financiada'!N166+VÚ!N166+M166</f>
        <v>0</v>
      </c>
      <c r="O166" s="125">
        <f>+'Inversión 1 financiada'!O166+VÚ!O166+N166</f>
        <v>0</v>
      </c>
      <c r="P166" s="125">
        <f>+'Inversión 1 financiada'!P166+VÚ!P166+O166</f>
        <v>0</v>
      </c>
      <c r="Q166" s="125">
        <f>+'Inversión 1 financiada'!Q166+VÚ!Q166+P166</f>
        <v>0</v>
      </c>
      <c r="R166" s="125">
        <f>+'Inversión 1 financiada'!R166+VÚ!R166+Q166</f>
        <v>0</v>
      </c>
      <c r="S166" s="125">
        <f>+'Inversión 1 financiada'!S166+VÚ!S166+R166</f>
        <v>0</v>
      </c>
      <c r="T166" s="125">
        <f>+'Inversión 1 financiada'!T166+VÚ!T166+S166</f>
        <v>0</v>
      </c>
      <c r="U166" s="125">
        <f>+'Inversión 1 financiada'!U166+VÚ!U166+T166</f>
        <v>0</v>
      </c>
      <c r="V166" s="125">
        <f>+'Inversión 1 financiada'!V166+VÚ!V166+U166</f>
        <v>0</v>
      </c>
      <c r="W166" s="125">
        <f>+'Inversión 1 financiada'!W166+VÚ!W166+V166</f>
        <v>0</v>
      </c>
      <c r="X166" s="125">
        <f>+'Inversión 1 financiada'!X166+VÚ!X166+W166</f>
        <v>0</v>
      </c>
      <c r="Y166" s="125">
        <f>+'Inversión 1 financiada'!Y166+VÚ!Y166+X166</f>
        <v>0</v>
      </c>
      <c r="Z166" s="125">
        <f>+'Inversión 1 financiada'!Z166+VÚ!Z166+Y166</f>
        <v>0</v>
      </c>
      <c r="AA166" s="125">
        <f>+'Inversión 1 financiada'!AA166+VÚ!AA166+Z166</f>
        <v>0</v>
      </c>
      <c r="AB166" s="125">
        <f>+'Inversión 1 financiada'!AB166+VÚ!AB166+AA166</f>
        <v>0</v>
      </c>
      <c r="AC166" s="125">
        <f>+'Inversión 1 financiada'!AC166+VÚ!AC166+AB166</f>
        <v>0</v>
      </c>
      <c r="AD166" s="125">
        <f>+'Inversión 1 financiada'!AD166+VÚ!AD166+AC166</f>
        <v>0</v>
      </c>
      <c r="AE166" s="125">
        <f>+'Inversión 1 financiada'!AE166+VÚ!AE166+AD166</f>
        <v>0</v>
      </c>
      <c r="AF166" s="125">
        <f>+'Inversión 1 financiada'!AF166+VÚ!AF166+AE166</f>
        <v>0</v>
      </c>
      <c r="AG166" s="125">
        <f>+'Inversión 1 financiada'!AG166+VÚ!AG166+AF166</f>
        <v>0</v>
      </c>
      <c r="AH166" s="125">
        <f>+'Inversión 1 financiada'!AH166+VÚ!AH166+AG166</f>
        <v>0</v>
      </c>
      <c r="AI166" s="125">
        <f>+'Inversión 1 financiada'!AI166+VÚ!AI166+AH166</f>
        <v>0</v>
      </c>
      <c r="AJ166" s="125">
        <f>+'Inversión 1 financiada'!AJ166+VÚ!AJ166+AI166</f>
        <v>0</v>
      </c>
      <c r="AK166" s="125">
        <f>+'Inversión 1 financiada'!AK166+VÚ!AK166+AJ166</f>
        <v>0</v>
      </c>
      <c r="AL166" s="125">
        <f>+'Inversión 1 financiada'!AL166+VÚ!AL166+AK166</f>
        <v>0</v>
      </c>
      <c r="AM166" s="125">
        <f>+'Inversión 1 financiada'!AM166+VÚ!AM166+AL166</f>
        <v>0</v>
      </c>
      <c r="AN166" s="125">
        <f>+'Inversión 1 financiada'!AN166+VÚ!AN166+AM166</f>
        <v>0</v>
      </c>
      <c r="AO166" s="125">
        <f>+'Inversión 1 financiada'!AO166+VÚ!AO166+AN166</f>
        <v>0</v>
      </c>
      <c r="AP166" s="125">
        <f>+'Inversión 1 financiada'!AP166+VÚ!AP166+AO166</f>
        <v>0</v>
      </c>
      <c r="AQ166" s="125">
        <f>+'Inversión 1 financiada'!AQ166+VÚ!AQ166+AP166</f>
        <v>0</v>
      </c>
      <c r="AR166" s="125">
        <f>+'Inversión 1 financiada'!AR166+VÚ!AR166+AQ166</f>
        <v>0</v>
      </c>
      <c r="AS166" s="125">
        <f>+'Inversión 1 financiada'!AS166+VÚ!AS166+AR166</f>
        <v>0</v>
      </c>
      <c r="AT166" s="125">
        <f>+'Inversión 1 financiada'!AT166+VÚ!AT166+AS166</f>
        <v>0</v>
      </c>
      <c r="AU166" s="125">
        <f>+'Inversión 1 financiada'!AU166+VÚ!AU166+AT166</f>
        <v>0</v>
      </c>
      <c r="AV166" s="125">
        <f>+'Inversión 1 financiada'!AV166+VÚ!AV166+AU166</f>
        <v>0</v>
      </c>
      <c r="AW166" s="125">
        <f>+'Inversión 1 financiada'!AW166+VÚ!AW166+AV166</f>
        <v>0</v>
      </c>
      <c r="AX166" s="125">
        <f>+'Inversión 1 financiada'!AX166+VÚ!AX166+AW166</f>
        <v>0</v>
      </c>
      <c r="AY166" s="125">
        <f>+'Inversión 1 financiada'!AY166+VÚ!AY166+AX166</f>
        <v>0</v>
      </c>
      <c r="AZ166" s="125">
        <f>+'Inversión 1 financiada'!AZ166+VÚ!AZ166+AY166</f>
        <v>0</v>
      </c>
      <c r="BA166" s="125">
        <f>+'Inversión 1 financiada'!BA166+VÚ!BA166+AZ166</f>
        <v>0</v>
      </c>
      <c r="BB166" s="125">
        <f>+'Inversión 1 financiada'!BB166+VÚ!BB166+BA166</f>
        <v>0</v>
      </c>
      <c r="BC166" s="125">
        <f>+'Inversión 1 financiada'!BC166+VÚ!BC166+BB166</f>
        <v>0</v>
      </c>
      <c r="BD166" s="125">
        <f>+'Inversión 1 financiada'!BD166+VÚ!BD166+BC166</f>
        <v>0</v>
      </c>
      <c r="BE166" s="125">
        <f>+'Inversión 1 financiada'!BE166+VÚ!BE166+BD166</f>
        <v>0</v>
      </c>
      <c r="BF166" s="125">
        <f>+'Inversión 1 financiada'!BF166+VÚ!BF166+BE166</f>
        <v>0</v>
      </c>
      <c r="BG166" s="125">
        <f>+'Inversión 1 financiada'!BG166+VÚ!BG166+BF166</f>
        <v>0</v>
      </c>
      <c r="BH166" s="125">
        <f>+'Inversión 1 financiada'!BH166+VÚ!BH166+BG166</f>
        <v>0</v>
      </c>
      <c r="BI166" s="125">
        <f>+'Inversión 1 financiada'!BI166+VÚ!BI166+BH166</f>
        <v>0</v>
      </c>
      <c r="BJ166" s="125">
        <f>+'Inversión 1 financiada'!BJ166+VÚ!BJ166+BI166</f>
        <v>0</v>
      </c>
      <c r="BK166" s="125">
        <f>+'Inversión 1 financiada'!BK166+VÚ!BK166+BJ166</f>
        <v>0</v>
      </c>
      <c r="BL166" s="125">
        <f>+'Inversión 1 financiada'!BL166+VÚ!BL166+BK166</f>
        <v>0</v>
      </c>
      <c r="BM166" s="125">
        <f>+'Inversión 1 financiada'!BM166+VÚ!BM166+BL166</f>
        <v>0</v>
      </c>
      <c r="BN166" s="125">
        <f>+'Inversión 1 financiada'!BN166+VÚ!BN166+BM166</f>
        <v>0</v>
      </c>
      <c r="BO166" s="125">
        <f>+'Inversión 1 financiada'!BO166+VÚ!BO166+BN166</f>
        <v>0</v>
      </c>
      <c r="BP166" s="125">
        <f>+'Inversión 1 financiada'!BP166+VÚ!BP166+BO166</f>
        <v>0</v>
      </c>
      <c r="BQ166" s="125">
        <f>+'Inversión 1 financiada'!BQ166+VÚ!BQ166+BP166</f>
        <v>0</v>
      </c>
      <c r="BR166" s="125">
        <f>+'Inversión 1 financiada'!BR166+VÚ!BR166+BQ166</f>
        <v>0</v>
      </c>
    </row>
    <row r="167" spans="2:70" x14ac:dyDescent="0.25">
      <c r="B167" s="59"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125">
        <f>+'Inversión 1 financiada'!H167+VÚ!H167</f>
        <v>0</v>
      </c>
      <c r="I167" s="125">
        <f>+'Inversión 1 financiada'!I167+VÚ!I167+H167</f>
        <v>0</v>
      </c>
      <c r="J167" s="125">
        <f>+'Inversión 1 financiada'!J167+VÚ!J167+I167</f>
        <v>0</v>
      </c>
      <c r="K167" s="125">
        <f>+'Inversión 1 financiada'!K167+VÚ!K167+J167</f>
        <v>0</v>
      </c>
      <c r="L167" s="125">
        <f>+'Inversión 1 financiada'!L167+VÚ!L167+K167</f>
        <v>0</v>
      </c>
      <c r="M167" s="125">
        <f>+'Inversión 1 financiada'!M167+VÚ!M167+L167</f>
        <v>0</v>
      </c>
      <c r="N167" s="125">
        <f>+'Inversión 1 financiada'!N167+VÚ!N167+M167</f>
        <v>0</v>
      </c>
      <c r="O167" s="125">
        <f>+'Inversión 1 financiada'!O167+VÚ!O167+N167</f>
        <v>0</v>
      </c>
      <c r="P167" s="125">
        <f>+'Inversión 1 financiada'!P167+VÚ!P167+O167</f>
        <v>0</v>
      </c>
      <c r="Q167" s="125">
        <f>+'Inversión 1 financiada'!Q167+VÚ!Q167+P167</f>
        <v>0</v>
      </c>
      <c r="R167" s="125">
        <f>+'Inversión 1 financiada'!R167+VÚ!R167+Q167</f>
        <v>0</v>
      </c>
      <c r="S167" s="125">
        <f>+'Inversión 1 financiada'!S167+VÚ!S167+R167</f>
        <v>0</v>
      </c>
      <c r="T167" s="125">
        <f>+'Inversión 1 financiada'!T167+VÚ!T167+S167</f>
        <v>0</v>
      </c>
      <c r="U167" s="125">
        <f>+'Inversión 1 financiada'!U167+VÚ!U167+T167</f>
        <v>0</v>
      </c>
      <c r="V167" s="125">
        <f>+'Inversión 1 financiada'!V167+VÚ!V167+U167</f>
        <v>0</v>
      </c>
      <c r="W167" s="125">
        <f>+'Inversión 1 financiada'!W167+VÚ!W167+V167</f>
        <v>0</v>
      </c>
      <c r="X167" s="125">
        <f>+'Inversión 1 financiada'!X167+VÚ!X167+W167</f>
        <v>0</v>
      </c>
      <c r="Y167" s="125">
        <f>+'Inversión 1 financiada'!Y167+VÚ!Y167+X167</f>
        <v>0</v>
      </c>
      <c r="Z167" s="125">
        <f>+'Inversión 1 financiada'!Z167+VÚ!Z167+Y167</f>
        <v>0</v>
      </c>
      <c r="AA167" s="125">
        <f>+'Inversión 1 financiada'!AA167+VÚ!AA167+Z167</f>
        <v>0</v>
      </c>
      <c r="AB167" s="125">
        <f>+'Inversión 1 financiada'!AB167+VÚ!AB167+AA167</f>
        <v>0</v>
      </c>
      <c r="AC167" s="125">
        <f>+'Inversión 1 financiada'!AC167+VÚ!AC167+AB167</f>
        <v>0</v>
      </c>
      <c r="AD167" s="125">
        <f>+'Inversión 1 financiada'!AD167+VÚ!AD167+AC167</f>
        <v>0</v>
      </c>
      <c r="AE167" s="125">
        <f>+'Inversión 1 financiada'!AE167+VÚ!AE167+AD167</f>
        <v>0</v>
      </c>
      <c r="AF167" s="125">
        <f>+'Inversión 1 financiada'!AF167+VÚ!AF167+AE167</f>
        <v>0</v>
      </c>
      <c r="AG167" s="125">
        <f>+'Inversión 1 financiada'!AG167+VÚ!AG167+AF167</f>
        <v>0</v>
      </c>
      <c r="AH167" s="125">
        <f>+'Inversión 1 financiada'!AH167+VÚ!AH167+AG167</f>
        <v>0</v>
      </c>
      <c r="AI167" s="125">
        <f>+'Inversión 1 financiada'!AI167+VÚ!AI167+AH167</f>
        <v>0</v>
      </c>
      <c r="AJ167" s="125">
        <f>+'Inversión 1 financiada'!AJ167+VÚ!AJ167+AI167</f>
        <v>0</v>
      </c>
      <c r="AK167" s="125">
        <f>+'Inversión 1 financiada'!AK167+VÚ!AK167+AJ167</f>
        <v>0</v>
      </c>
      <c r="AL167" s="125">
        <f>+'Inversión 1 financiada'!AL167+VÚ!AL167+AK167</f>
        <v>0</v>
      </c>
      <c r="AM167" s="125">
        <f>+'Inversión 1 financiada'!AM167+VÚ!AM167+AL167</f>
        <v>0</v>
      </c>
      <c r="AN167" s="125">
        <f>+'Inversión 1 financiada'!AN167+VÚ!AN167+AM167</f>
        <v>0</v>
      </c>
      <c r="AO167" s="125">
        <f>+'Inversión 1 financiada'!AO167+VÚ!AO167+AN167</f>
        <v>0</v>
      </c>
      <c r="AP167" s="125">
        <f>+'Inversión 1 financiada'!AP167+VÚ!AP167+AO167</f>
        <v>0</v>
      </c>
      <c r="AQ167" s="125">
        <f>+'Inversión 1 financiada'!AQ167+VÚ!AQ167+AP167</f>
        <v>0</v>
      </c>
      <c r="AR167" s="125">
        <f>+'Inversión 1 financiada'!AR167+VÚ!AR167+AQ167</f>
        <v>0</v>
      </c>
      <c r="AS167" s="125">
        <f>+'Inversión 1 financiada'!AS167+VÚ!AS167+AR167</f>
        <v>0</v>
      </c>
      <c r="AT167" s="125">
        <f>+'Inversión 1 financiada'!AT167+VÚ!AT167+AS167</f>
        <v>0</v>
      </c>
      <c r="AU167" s="125">
        <f>+'Inversión 1 financiada'!AU167+VÚ!AU167+AT167</f>
        <v>0</v>
      </c>
      <c r="AV167" s="125">
        <f>+'Inversión 1 financiada'!AV167+VÚ!AV167+AU167</f>
        <v>0</v>
      </c>
      <c r="AW167" s="125">
        <f>+'Inversión 1 financiada'!AW167+VÚ!AW167+AV167</f>
        <v>0</v>
      </c>
      <c r="AX167" s="125">
        <f>+'Inversión 1 financiada'!AX167+VÚ!AX167+AW167</f>
        <v>0</v>
      </c>
      <c r="AY167" s="125">
        <f>+'Inversión 1 financiada'!AY167+VÚ!AY167+AX167</f>
        <v>0</v>
      </c>
      <c r="AZ167" s="125">
        <f>+'Inversión 1 financiada'!AZ167+VÚ!AZ167+AY167</f>
        <v>0</v>
      </c>
      <c r="BA167" s="125">
        <f>+'Inversión 1 financiada'!BA167+VÚ!BA167+AZ167</f>
        <v>0</v>
      </c>
      <c r="BB167" s="125">
        <f>+'Inversión 1 financiada'!BB167+VÚ!BB167+BA167</f>
        <v>0</v>
      </c>
      <c r="BC167" s="125">
        <f>+'Inversión 1 financiada'!BC167+VÚ!BC167+BB167</f>
        <v>0</v>
      </c>
      <c r="BD167" s="125">
        <f>+'Inversión 1 financiada'!BD167+VÚ!BD167+BC167</f>
        <v>0</v>
      </c>
      <c r="BE167" s="125">
        <f>+'Inversión 1 financiada'!BE167+VÚ!BE167+BD167</f>
        <v>0</v>
      </c>
      <c r="BF167" s="125">
        <f>+'Inversión 1 financiada'!BF167+VÚ!BF167+BE167</f>
        <v>0</v>
      </c>
      <c r="BG167" s="125">
        <f>+'Inversión 1 financiada'!BG167+VÚ!BG167+BF167</f>
        <v>0</v>
      </c>
      <c r="BH167" s="125">
        <f>+'Inversión 1 financiada'!BH167+VÚ!BH167+BG167</f>
        <v>0</v>
      </c>
      <c r="BI167" s="125">
        <f>+'Inversión 1 financiada'!BI167+VÚ!BI167+BH167</f>
        <v>0</v>
      </c>
      <c r="BJ167" s="125">
        <f>+'Inversión 1 financiada'!BJ167+VÚ!BJ167+BI167</f>
        <v>0</v>
      </c>
      <c r="BK167" s="125">
        <f>+'Inversión 1 financiada'!BK167+VÚ!BK167+BJ167</f>
        <v>0</v>
      </c>
      <c r="BL167" s="125">
        <f>+'Inversión 1 financiada'!BL167+VÚ!BL167+BK167</f>
        <v>0</v>
      </c>
      <c r="BM167" s="125">
        <f>+'Inversión 1 financiada'!BM167+VÚ!BM167+BL167</f>
        <v>0</v>
      </c>
      <c r="BN167" s="125">
        <f>+'Inversión 1 financiada'!BN167+VÚ!BN167+BM167</f>
        <v>0</v>
      </c>
      <c r="BO167" s="125">
        <f>+'Inversión 1 financiada'!BO167+VÚ!BO167+BN167</f>
        <v>0</v>
      </c>
      <c r="BP167" s="125">
        <f>+'Inversión 1 financiada'!BP167+VÚ!BP167+BO167</f>
        <v>0</v>
      </c>
      <c r="BQ167" s="125">
        <f>+'Inversión 1 financiada'!BQ167+VÚ!BQ167+BP167</f>
        <v>0</v>
      </c>
      <c r="BR167" s="125">
        <f>+'Inversión 1 financiada'!BR167+VÚ!BR167+BQ167</f>
        <v>0</v>
      </c>
    </row>
    <row r="168" spans="2:70" x14ac:dyDescent="0.25">
      <c r="B168" s="59"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125">
        <f>+'Inversión 1 financiada'!H168+VÚ!H168</f>
        <v>0</v>
      </c>
      <c r="I168" s="125">
        <f>+'Inversión 1 financiada'!I168+VÚ!I168+H168</f>
        <v>0</v>
      </c>
      <c r="J168" s="125">
        <f>+'Inversión 1 financiada'!J168+VÚ!J168+I168</f>
        <v>0</v>
      </c>
      <c r="K168" s="125">
        <f>+'Inversión 1 financiada'!K168+VÚ!K168+J168</f>
        <v>0</v>
      </c>
      <c r="L168" s="125">
        <f>+'Inversión 1 financiada'!L168+VÚ!L168+K168</f>
        <v>0</v>
      </c>
      <c r="M168" s="125">
        <f>+'Inversión 1 financiada'!M168+VÚ!M168+L168</f>
        <v>0</v>
      </c>
      <c r="N168" s="125">
        <f>+'Inversión 1 financiada'!N168+VÚ!N168+M168</f>
        <v>0</v>
      </c>
      <c r="O168" s="125">
        <f>+'Inversión 1 financiada'!O168+VÚ!O168+N168</f>
        <v>0</v>
      </c>
      <c r="P168" s="125">
        <f>+'Inversión 1 financiada'!P168+VÚ!P168+O168</f>
        <v>0</v>
      </c>
      <c r="Q168" s="125">
        <f>+'Inversión 1 financiada'!Q168+VÚ!Q168+P168</f>
        <v>0</v>
      </c>
      <c r="R168" s="125">
        <f>+'Inversión 1 financiada'!R168+VÚ!R168+Q168</f>
        <v>0</v>
      </c>
      <c r="S168" s="125">
        <f>+'Inversión 1 financiada'!S168+VÚ!S168+R168</f>
        <v>0</v>
      </c>
      <c r="T168" s="125">
        <f>+'Inversión 1 financiada'!T168+VÚ!T168+S168</f>
        <v>0</v>
      </c>
      <c r="U168" s="125">
        <f>+'Inversión 1 financiada'!U168+VÚ!U168+T168</f>
        <v>0</v>
      </c>
      <c r="V168" s="125">
        <f>+'Inversión 1 financiada'!V168+VÚ!V168+U168</f>
        <v>0</v>
      </c>
      <c r="W168" s="125">
        <f>+'Inversión 1 financiada'!W168+VÚ!W168+V168</f>
        <v>0</v>
      </c>
      <c r="X168" s="125">
        <f>+'Inversión 1 financiada'!X168+VÚ!X168+W168</f>
        <v>0</v>
      </c>
      <c r="Y168" s="125">
        <f>+'Inversión 1 financiada'!Y168+VÚ!Y168+X168</f>
        <v>0</v>
      </c>
      <c r="Z168" s="125">
        <f>+'Inversión 1 financiada'!Z168+VÚ!Z168+Y168</f>
        <v>0</v>
      </c>
      <c r="AA168" s="125">
        <f>+'Inversión 1 financiada'!AA168+VÚ!AA168+Z168</f>
        <v>0</v>
      </c>
      <c r="AB168" s="125">
        <f>+'Inversión 1 financiada'!AB168+VÚ!AB168+AA168</f>
        <v>0</v>
      </c>
      <c r="AC168" s="125">
        <f>+'Inversión 1 financiada'!AC168+VÚ!AC168+AB168</f>
        <v>0</v>
      </c>
      <c r="AD168" s="125">
        <f>+'Inversión 1 financiada'!AD168+VÚ!AD168+AC168</f>
        <v>0</v>
      </c>
      <c r="AE168" s="125">
        <f>+'Inversión 1 financiada'!AE168+VÚ!AE168+AD168</f>
        <v>0</v>
      </c>
      <c r="AF168" s="125">
        <f>+'Inversión 1 financiada'!AF168+VÚ!AF168+AE168</f>
        <v>0</v>
      </c>
      <c r="AG168" s="125">
        <f>+'Inversión 1 financiada'!AG168+VÚ!AG168+AF168</f>
        <v>0</v>
      </c>
      <c r="AH168" s="125">
        <f>+'Inversión 1 financiada'!AH168+VÚ!AH168+AG168</f>
        <v>0</v>
      </c>
      <c r="AI168" s="125">
        <f>+'Inversión 1 financiada'!AI168+VÚ!AI168+AH168</f>
        <v>0</v>
      </c>
      <c r="AJ168" s="125">
        <f>+'Inversión 1 financiada'!AJ168+VÚ!AJ168+AI168</f>
        <v>0</v>
      </c>
      <c r="AK168" s="125">
        <f>+'Inversión 1 financiada'!AK168+VÚ!AK168+AJ168</f>
        <v>0</v>
      </c>
      <c r="AL168" s="125">
        <f>+'Inversión 1 financiada'!AL168+VÚ!AL168+AK168</f>
        <v>0</v>
      </c>
      <c r="AM168" s="125">
        <f>+'Inversión 1 financiada'!AM168+VÚ!AM168+AL168</f>
        <v>0</v>
      </c>
      <c r="AN168" s="125">
        <f>+'Inversión 1 financiada'!AN168+VÚ!AN168+AM168</f>
        <v>0</v>
      </c>
      <c r="AO168" s="125">
        <f>+'Inversión 1 financiada'!AO168+VÚ!AO168+AN168</f>
        <v>0</v>
      </c>
      <c r="AP168" s="125">
        <f>+'Inversión 1 financiada'!AP168+VÚ!AP168+AO168</f>
        <v>0</v>
      </c>
      <c r="AQ168" s="125">
        <f>+'Inversión 1 financiada'!AQ168+VÚ!AQ168+AP168</f>
        <v>0</v>
      </c>
      <c r="AR168" s="125">
        <f>+'Inversión 1 financiada'!AR168+VÚ!AR168+AQ168</f>
        <v>0</v>
      </c>
      <c r="AS168" s="125">
        <f>+'Inversión 1 financiada'!AS168+VÚ!AS168+AR168</f>
        <v>0</v>
      </c>
      <c r="AT168" s="125">
        <f>+'Inversión 1 financiada'!AT168+VÚ!AT168+AS168</f>
        <v>0</v>
      </c>
      <c r="AU168" s="125">
        <f>+'Inversión 1 financiada'!AU168+VÚ!AU168+AT168</f>
        <v>0</v>
      </c>
      <c r="AV168" s="125">
        <f>+'Inversión 1 financiada'!AV168+VÚ!AV168+AU168</f>
        <v>0</v>
      </c>
      <c r="AW168" s="125">
        <f>+'Inversión 1 financiada'!AW168+VÚ!AW168+AV168</f>
        <v>0</v>
      </c>
      <c r="AX168" s="125">
        <f>+'Inversión 1 financiada'!AX168+VÚ!AX168+AW168</f>
        <v>0</v>
      </c>
      <c r="AY168" s="125">
        <f>+'Inversión 1 financiada'!AY168+VÚ!AY168+AX168</f>
        <v>0</v>
      </c>
      <c r="AZ168" s="125">
        <f>+'Inversión 1 financiada'!AZ168+VÚ!AZ168+AY168</f>
        <v>0</v>
      </c>
      <c r="BA168" s="125">
        <f>+'Inversión 1 financiada'!BA168+VÚ!BA168+AZ168</f>
        <v>0</v>
      </c>
      <c r="BB168" s="125">
        <f>+'Inversión 1 financiada'!BB168+VÚ!BB168+BA168</f>
        <v>0</v>
      </c>
      <c r="BC168" s="125">
        <f>+'Inversión 1 financiada'!BC168+VÚ!BC168+BB168</f>
        <v>0</v>
      </c>
      <c r="BD168" s="125">
        <f>+'Inversión 1 financiada'!BD168+VÚ!BD168+BC168</f>
        <v>0</v>
      </c>
      <c r="BE168" s="125">
        <f>+'Inversión 1 financiada'!BE168+VÚ!BE168+BD168</f>
        <v>0</v>
      </c>
      <c r="BF168" s="125">
        <f>+'Inversión 1 financiada'!BF168+VÚ!BF168+BE168</f>
        <v>0</v>
      </c>
      <c r="BG168" s="125">
        <f>+'Inversión 1 financiada'!BG168+VÚ!BG168+BF168</f>
        <v>0</v>
      </c>
      <c r="BH168" s="125">
        <f>+'Inversión 1 financiada'!BH168+VÚ!BH168+BG168</f>
        <v>0</v>
      </c>
      <c r="BI168" s="125">
        <f>+'Inversión 1 financiada'!BI168+VÚ!BI168+BH168</f>
        <v>0</v>
      </c>
      <c r="BJ168" s="125">
        <f>+'Inversión 1 financiada'!BJ168+VÚ!BJ168+BI168</f>
        <v>0</v>
      </c>
      <c r="BK168" s="125">
        <f>+'Inversión 1 financiada'!BK168+VÚ!BK168+BJ168</f>
        <v>0</v>
      </c>
      <c r="BL168" s="125">
        <f>+'Inversión 1 financiada'!BL168+VÚ!BL168+BK168</f>
        <v>0</v>
      </c>
      <c r="BM168" s="125">
        <f>+'Inversión 1 financiada'!BM168+VÚ!BM168+BL168</f>
        <v>0</v>
      </c>
      <c r="BN168" s="125">
        <f>+'Inversión 1 financiada'!BN168+VÚ!BN168+BM168</f>
        <v>0</v>
      </c>
      <c r="BO168" s="125">
        <f>+'Inversión 1 financiada'!BO168+VÚ!BO168+BN168</f>
        <v>0</v>
      </c>
      <c r="BP168" s="125">
        <f>+'Inversión 1 financiada'!BP168+VÚ!BP168+BO168</f>
        <v>0</v>
      </c>
      <c r="BQ168" s="125">
        <f>+'Inversión 1 financiada'!BQ168+VÚ!BQ168+BP168</f>
        <v>0</v>
      </c>
      <c r="BR168" s="125">
        <f>+'Inversión 1 financiada'!BR168+VÚ!BR168+BQ168</f>
        <v>0</v>
      </c>
    </row>
    <row r="169" spans="2:70" x14ac:dyDescent="0.25">
      <c r="B169" s="59" t="s">
        <v>595</v>
      </c>
      <c r="C169" s="62" t="str">
        <f>+VLOOKUP(B169,'resumen UCAP'!$A$5:$O$329,2,0)</f>
        <v>PROYECTOR NA 400W SEGUNDA</v>
      </c>
      <c r="D169" s="63">
        <f>+'Desmonte Infr. financiada'!D169</f>
        <v>440</v>
      </c>
      <c r="E169" s="63" t="str">
        <f>+VLOOKUP(B169,'resumen UCAP'!$A$5:$O$329,3,0)</f>
        <v>Un</v>
      </c>
      <c r="F169" s="64">
        <f>+VLOOKUP(B169,'resumen UCAP'!$A$5:$O$329,15,0)</f>
        <v>413027</v>
      </c>
      <c r="G169" s="123">
        <v>1</v>
      </c>
      <c r="H169" s="125">
        <f>+'Inversión 1 financiada'!H169+VÚ!H169</f>
        <v>0</v>
      </c>
      <c r="I169" s="125">
        <f>+'Inversión 1 financiada'!I169+VÚ!I169+H169</f>
        <v>0</v>
      </c>
      <c r="J169" s="125">
        <f>+'Inversión 1 financiada'!J169+VÚ!J169+I169</f>
        <v>0</v>
      </c>
      <c r="K169" s="125">
        <f>+'Inversión 1 financiada'!K169+VÚ!K169+J169</f>
        <v>0</v>
      </c>
      <c r="L169" s="125">
        <f>+'Inversión 1 financiada'!L169+VÚ!L169+K169</f>
        <v>0</v>
      </c>
      <c r="M169" s="125">
        <f>+'Inversión 1 financiada'!M169+VÚ!M169+L169</f>
        <v>0</v>
      </c>
      <c r="N169" s="125">
        <f>+'Inversión 1 financiada'!N169+VÚ!N169+M169</f>
        <v>0</v>
      </c>
      <c r="O169" s="125">
        <f>+'Inversión 1 financiada'!O169+VÚ!O169+N169</f>
        <v>0</v>
      </c>
      <c r="P169" s="125">
        <f>+'Inversión 1 financiada'!P169+VÚ!P169+O169</f>
        <v>0</v>
      </c>
      <c r="Q169" s="125">
        <f>+'Inversión 1 financiada'!Q169+VÚ!Q169+P169</f>
        <v>0</v>
      </c>
      <c r="R169" s="125">
        <f>+'Inversión 1 financiada'!R169+VÚ!R169+Q169</f>
        <v>0</v>
      </c>
      <c r="S169" s="125">
        <f>+'Inversión 1 financiada'!S169+VÚ!S169+R169</f>
        <v>0</v>
      </c>
      <c r="T169" s="125">
        <f>+'Inversión 1 financiada'!T169+VÚ!T169+S169</f>
        <v>0</v>
      </c>
      <c r="U169" s="125">
        <f>+'Inversión 1 financiada'!U169+VÚ!U169+T169</f>
        <v>0</v>
      </c>
      <c r="V169" s="125">
        <f>+'Inversión 1 financiada'!V169+VÚ!V169+U169</f>
        <v>0</v>
      </c>
      <c r="W169" s="125">
        <f>+'Inversión 1 financiada'!W169+VÚ!W169+V169</f>
        <v>0</v>
      </c>
      <c r="X169" s="125">
        <f>+'Inversión 1 financiada'!X169+VÚ!X169+W169</f>
        <v>0</v>
      </c>
      <c r="Y169" s="125">
        <f>+'Inversión 1 financiada'!Y169+VÚ!Y169+X169</f>
        <v>0</v>
      </c>
      <c r="Z169" s="125">
        <f>+'Inversión 1 financiada'!Z169+VÚ!Z169+Y169</f>
        <v>0</v>
      </c>
      <c r="AA169" s="125">
        <f>+'Inversión 1 financiada'!AA169+VÚ!AA169+Z169</f>
        <v>0</v>
      </c>
      <c r="AB169" s="125">
        <f>+'Inversión 1 financiada'!AB169+VÚ!AB169+AA169</f>
        <v>0</v>
      </c>
      <c r="AC169" s="125">
        <f>+'Inversión 1 financiada'!AC169+VÚ!AC169+AB169</f>
        <v>0</v>
      </c>
      <c r="AD169" s="125">
        <f>+'Inversión 1 financiada'!AD169+VÚ!AD169+AC169</f>
        <v>0</v>
      </c>
      <c r="AE169" s="125">
        <f>+'Inversión 1 financiada'!AE169+VÚ!AE169+AD169</f>
        <v>0</v>
      </c>
      <c r="AF169" s="125">
        <f>+'Inversión 1 financiada'!AF169+VÚ!AF169+AE169</f>
        <v>0</v>
      </c>
      <c r="AG169" s="125">
        <f>+'Inversión 1 financiada'!AG169+VÚ!AG169+AF169</f>
        <v>0</v>
      </c>
      <c r="AH169" s="125">
        <f>+'Inversión 1 financiada'!AH169+VÚ!AH169+AG169</f>
        <v>0</v>
      </c>
      <c r="AI169" s="125">
        <f>+'Inversión 1 financiada'!AI169+VÚ!AI169+AH169</f>
        <v>0</v>
      </c>
      <c r="AJ169" s="125">
        <f>+'Inversión 1 financiada'!AJ169+VÚ!AJ169+AI169</f>
        <v>0</v>
      </c>
      <c r="AK169" s="125">
        <f>+'Inversión 1 financiada'!AK169+VÚ!AK169+AJ169</f>
        <v>0</v>
      </c>
      <c r="AL169" s="125">
        <f>+'Inversión 1 financiada'!AL169+VÚ!AL169+AK169</f>
        <v>0</v>
      </c>
      <c r="AM169" s="125">
        <f>+'Inversión 1 financiada'!AM169+VÚ!AM169+AL169</f>
        <v>0</v>
      </c>
      <c r="AN169" s="125">
        <f>+'Inversión 1 financiada'!AN169+VÚ!AN169+AM169</f>
        <v>0</v>
      </c>
      <c r="AO169" s="125">
        <f>+'Inversión 1 financiada'!AO169+VÚ!AO169+AN169</f>
        <v>0</v>
      </c>
      <c r="AP169" s="125">
        <f>+'Inversión 1 financiada'!AP169+VÚ!AP169+AO169</f>
        <v>0</v>
      </c>
      <c r="AQ169" s="125">
        <f>+'Inversión 1 financiada'!AQ169+VÚ!AQ169+AP169</f>
        <v>0</v>
      </c>
      <c r="AR169" s="125">
        <f>+'Inversión 1 financiada'!AR169+VÚ!AR169+AQ169</f>
        <v>0</v>
      </c>
      <c r="AS169" s="125">
        <f>+'Inversión 1 financiada'!AS169+VÚ!AS169+AR169</f>
        <v>0</v>
      </c>
      <c r="AT169" s="125">
        <f>+'Inversión 1 financiada'!AT169+VÚ!AT169+AS169</f>
        <v>0</v>
      </c>
      <c r="AU169" s="125">
        <f>+'Inversión 1 financiada'!AU169+VÚ!AU169+AT169</f>
        <v>0</v>
      </c>
      <c r="AV169" s="125">
        <f>+'Inversión 1 financiada'!AV169+VÚ!AV169+AU169</f>
        <v>0</v>
      </c>
      <c r="AW169" s="125">
        <f>+'Inversión 1 financiada'!AW169+VÚ!AW169+AV169</f>
        <v>0</v>
      </c>
      <c r="AX169" s="125">
        <f>+'Inversión 1 financiada'!AX169+VÚ!AX169+AW169</f>
        <v>0</v>
      </c>
      <c r="AY169" s="125">
        <f>+'Inversión 1 financiada'!AY169+VÚ!AY169+AX169</f>
        <v>0</v>
      </c>
      <c r="AZ169" s="125">
        <f>+'Inversión 1 financiada'!AZ169+VÚ!AZ169+AY169</f>
        <v>0</v>
      </c>
      <c r="BA169" s="125">
        <f>+'Inversión 1 financiada'!BA169+VÚ!BA169+AZ169</f>
        <v>0</v>
      </c>
      <c r="BB169" s="125">
        <f>+'Inversión 1 financiada'!BB169+VÚ!BB169+BA169</f>
        <v>0</v>
      </c>
      <c r="BC169" s="125">
        <f>+'Inversión 1 financiada'!BC169+VÚ!BC169+BB169</f>
        <v>0</v>
      </c>
      <c r="BD169" s="125">
        <f>+'Inversión 1 financiada'!BD169+VÚ!BD169+BC169</f>
        <v>0</v>
      </c>
      <c r="BE169" s="125">
        <f>+'Inversión 1 financiada'!BE169+VÚ!BE169+BD169</f>
        <v>0</v>
      </c>
      <c r="BF169" s="125">
        <f>+'Inversión 1 financiada'!BF169+VÚ!BF169+BE169</f>
        <v>0</v>
      </c>
      <c r="BG169" s="125">
        <f>+'Inversión 1 financiada'!BG169+VÚ!BG169+BF169</f>
        <v>0</v>
      </c>
      <c r="BH169" s="125">
        <f>+'Inversión 1 financiada'!BH169+VÚ!BH169+BG169</f>
        <v>0</v>
      </c>
      <c r="BI169" s="125">
        <f>+'Inversión 1 financiada'!BI169+VÚ!BI169+BH169</f>
        <v>0</v>
      </c>
      <c r="BJ169" s="125">
        <f>+'Inversión 1 financiada'!BJ169+VÚ!BJ169+BI169</f>
        <v>0</v>
      </c>
      <c r="BK169" s="125">
        <f>+'Inversión 1 financiada'!BK169+VÚ!BK169+BJ169</f>
        <v>0</v>
      </c>
      <c r="BL169" s="125">
        <f>+'Inversión 1 financiada'!BL169+VÚ!BL169+BK169</f>
        <v>0</v>
      </c>
      <c r="BM169" s="125">
        <f>+'Inversión 1 financiada'!BM169+VÚ!BM169+BL169</f>
        <v>0</v>
      </c>
      <c r="BN169" s="125">
        <f>+'Inversión 1 financiada'!BN169+VÚ!BN169+BM169</f>
        <v>0</v>
      </c>
      <c r="BO169" s="125">
        <f>+'Inversión 1 financiada'!BO169+VÚ!BO169+BN169</f>
        <v>0</v>
      </c>
      <c r="BP169" s="125">
        <f>+'Inversión 1 financiada'!BP169+VÚ!BP169+BO169</f>
        <v>0</v>
      </c>
      <c r="BQ169" s="125">
        <f>+'Inversión 1 financiada'!BQ169+VÚ!BQ169+BP169</f>
        <v>0</v>
      </c>
      <c r="BR169" s="125">
        <f>+'Inversión 1 financiada'!BR169+VÚ!BR169+BQ169</f>
        <v>0</v>
      </c>
    </row>
    <row r="170" spans="2:70" x14ac:dyDescent="0.25">
      <c r="B170" s="59" t="s">
        <v>596</v>
      </c>
      <c r="C170" s="62" t="str">
        <f>+VLOOKUP(B170,'resumen UCAP'!$A$5:$O$329,2,0)</f>
        <v>LUMINARIA NA 100W (D3248)</v>
      </c>
      <c r="D170" s="63">
        <f>+'Desmonte Infr. financiada'!D170</f>
        <v>115</v>
      </c>
      <c r="E170" s="63" t="str">
        <f>+VLOOKUP(B170,'resumen UCAP'!$A$5:$O$329,3,0)</f>
        <v>Un</v>
      </c>
      <c r="F170" s="64">
        <f>+VLOOKUP(B170,'resumen UCAP'!$A$5:$O$329,15,0)</f>
        <v>211467</v>
      </c>
      <c r="G170" s="123">
        <v>1</v>
      </c>
      <c r="H170" s="125">
        <f>+'Inversión 1 financiada'!H170+VÚ!H170</f>
        <v>0</v>
      </c>
      <c r="I170" s="125">
        <f>+'Inversión 1 financiada'!I170+VÚ!I170+H170</f>
        <v>0</v>
      </c>
      <c r="J170" s="125">
        <f>+'Inversión 1 financiada'!J170+VÚ!J170+I170</f>
        <v>0</v>
      </c>
      <c r="K170" s="125">
        <f>+'Inversión 1 financiada'!K170+VÚ!K170+J170</f>
        <v>0</v>
      </c>
      <c r="L170" s="125">
        <f>+'Inversión 1 financiada'!L170+VÚ!L170+K170</f>
        <v>0</v>
      </c>
      <c r="M170" s="125">
        <f>+'Inversión 1 financiada'!M170+VÚ!M170+L170</f>
        <v>0</v>
      </c>
      <c r="N170" s="125">
        <f>+'Inversión 1 financiada'!N170+VÚ!N170+M170</f>
        <v>0</v>
      </c>
      <c r="O170" s="125">
        <f>+'Inversión 1 financiada'!O170+VÚ!O170+N170</f>
        <v>0</v>
      </c>
      <c r="P170" s="125">
        <f>+'Inversión 1 financiada'!P170+VÚ!P170+O170</f>
        <v>0</v>
      </c>
      <c r="Q170" s="125">
        <f>+'Inversión 1 financiada'!Q170+VÚ!Q170+P170</f>
        <v>0</v>
      </c>
      <c r="R170" s="125">
        <f>+'Inversión 1 financiada'!R170+VÚ!R170+Q170</f>
        <v>0</v>
      </c>
      <c r="S170" s="125">
        <f>+'Inversión 1 financiada'!S170+VÚ!S170+R170</f>
        <v>0</v>
      </c>
      <c r="T170" s="125">
        <f>+'Inversión 1 financiada'!T170+VÚ!T170+S170</f>
        <v>0</v>
      </c>
      <c r="U170" s="125">
        <f>+'Inversión 1 financiada'!U170+VÚ!U170+T170</f>
        <v>0</v>
      </c>
      <c r="V170" s="125">
        <f>+'Inversión 1 financiada'!V170+VÚ!V170+U170</f>
        <v>0</v>
      </c>
      <c r="W170" s="125">
        <f>+'Inversión 1 financiada'!W170+VÚ!W170+V170</f>
        <v>0</v>
      </c>
      <c r="X170" s="125">
        <f>+'Inversión 1 financiada'!X170+VÚ!X170+W170</f>
        <v>0</v>
      </c>
      <c r="Y170" s="125">
        <f>+'Inversión 1 financiada'!Y170+VÚ!Y170+X170</f>
        <v>0</v>
      </c>
      <c r="Z170" s="125">
        <f>+'Inversión 1 financiada'!Z170+VÚ!Z170+Y170</f>
        <v>0</v>
      </c>
      <c r="AA170" s="125">
        <f>+'Inversión 1 financiada'!AA170+VÚ!AA170+Z170</f>
        <v>0</v>
      </c>
      <c r="AB170" s="125">
        <f>+'Inversión 1 financiada'!AB170+VÚ!AB170+AA170</f>
        <v>0</v>
      </c>
      <c r="AC170" s="125">
        <f>+'Inversión 1 financiada'!AC170+VÚ!AC170+AB170</f>
        <v>0</v>
      </c>
      <c r="AD170" s="125">
        <f>+'Inversión 1 financiada'!AD170+VÚ!AD170+AC170</f>
        <v>0</v>
      </c>
      <c r="AE170" s="125">
        <f>+'Inversión 1 financiada'!AE170+VÚ!AE170+AD170</f>
        <v>0</v>
      </c>
      <c r="AF170" s="125">
        <f>+'Inversión 1 financiada'!AF170+VÚ!AF170+AE170</f>
        <v>0</v>
      </c>
      <c r="AG170" s="125">
        <f>+'Inversión 1 financiada'!AG170+VÚ!AG170+AF170</f>
        <v>0</v>
      </c>
      <c r="AH170" s="125">
        <f>+'Inversión 1 financiada'!AH170+VÚ!AH170+AG170</f>
        <v>0</v>
      </c>
      <c r="AI170" s="125">
        <f>+'Inversión 1 financiada'!AI170+VÚ!AI170+AH170</f>
        <v>0</v>
      </c>
      <c r="AJ170" s="125">
        <f>+'Inversión 1 financiada'!AJ170+VÚ!AJ170+AI170</f>
        <v>0</v>
      </c>
      <c r="AK170" s="125">
        <f>+'Inversión 1 financiada'!AK170+VÚ!AK170+AJ170</f>
        <v>0</v>
      </c>
      <c r="AL170" s="125">
        <f>+'Inversión 1 financiada'!AL170+VÚ!AL170+AK170</f>
        <v>0</v>
      </c>
      <c r="AM170" s="125">
        <f>+'Inversión 1 financiada'!AM170+VÚ!AM170+AL170</f>
        <v>0</v>
      </c>
      <c r="AN170" s="125">
        <f>+'Inversión 1 financiada'!AN170+VÚ!AN170+AM170</f>
        <v>0</v>
      </c>
      <c r="AO170" s="125">
        <f>+'Inversión 1 financiada'!AO170+VÚ!AO170+AN170</f>
        <v>0</v>
      </c>
      <c r="AP170" s="125">
        <f>+'Inversión 1 financiada'!AP170+VÚ!AP170+AO170</f>
        <v>0</v>
      </c>
      <c r="AQ170" s="125">
        <f>+'Inversión 1 financiada'!AQ170+VÚ!AQ170+AP170</f>
        <v>0</v>
      </c>
      <c r="AR170" s="125">
        <f>+'Inversión 1 financiada'!AR170+VÚ!AR170+AQ170</f>
        <v>0</v>
      </c>
      <c r="AS170" s="125">
        <f>+'Inversión 1 financiada'!AS170+VÚ!AS170+AR170</f>
        <v>0</v>
      </c>
      <c r="AT170" s="125">
        <f>+'Inversión 1 financiada'!AT170+VÚ!AT170+AS170</f>
        <v>0</v>
      </c>
      <c r="AU170" s="125">
        <f>+'Inversión 1 financiada'!AU170+VÚ!AU170+AT170</f>
        <v>0</v>
      </c>
      <c r="AV170" s="125">
        <f>+'Inversión 1 financiada'!AV170+VÚ!AV170+AU170</f>
        <v>0</v>
      </c>
      <c r="AW170" s="125">
        <f>+'Inversión 1 financiada'!AW170+VÚ!AW170+AV170</f>
        <v>0</v>
      </c>
      <c r="AX170" s="125">
        <f>+'Inversión 1 financiada'!AX170+VÚ!AX170+AW170</f>
        <v>0</v>
      </c>
      <c r="AY170" s="125">
        <f>+'Inversión 1 financiada'!AY170+VÚ!AY170+AX170</f>
        <v>0</v>
      </c>
      <c r="AZ170" s="125">
        <f>+'Inversión 1 financiada'!AZ170+VÚ!AZ170+AY170</f>
        <v>0</v>
      </c>
      <c r="BA170" s="125">
        <f>+'Inversión 1 financiada'!BA170+VÚ!BA170+AZ170</f>
        <v>0</v>
      </c>
      <c r="BB170" s="125">
        <f>+'Inversión 1 financiada'!BB170+VÚ!BB170+BA170</f>
        <v>0</v>
      </c>
      <c r="BC170" s="125">
        <f>+'Inversión 1 financiada'!BC170+VÚ!BC170+BB170</f>
        <v>0</v>
      </c>
      <c r="BD170" s="125">
        <f>+'Inversión 1 financiada'!BD170+VÚ!BD170+BC170</f>
        <v>0</v>
      </c>
      <c r="BE170" s="125">
        <f>+'Inversión 1 financiada'!BE170+VÚ!BE170+BD170</f>
        <v>0</v>
      </c>
      <c r="BF170" s="125">
        <f>+'Inversión 1 financiada'!BF170+VÚ!BF170+BE170</f>
        <v>0</v>
      </c>
      <c r="BG170" s="125">
        <f>+'Inversión 1 financiada'!BG170+VÚ!BG170+BF170</f>
        <v>0</v>
      </c>
      <c r="BH170" s="125">
        <f>+'Inversión 1 financiada'!BH170+VÚ!BH170+BG170</f>
        <v>0</v>
      </c>
      <c r="BI170" s="125">
        <f>+'Inversión 1 financiada'!BI170+VÚ!BI170+BH170</f>
        <v>0</v>
      </c>
      <c r="BJ170" s="125">
        <f>+'Inversión 1 financiada'!BJ170+VÚ!BJ170+BI170</f>
        <v>0</v>
      </c>
      <c r="BK170" s="125">
        <f>+'Inversión 1 financiada'!BK170+VÚ!BK170+BJ170</f>
        <v>0</v>
      </c>
      <c r="BL170" s="125">
        <f>+'Inversión 1 financiada'!BL170+VÚ!BL170+BK170</f>
        <v>0</v>
      </c>
      <c r="BM170" s="125">
        <f>+'Inversión 1 financiada'!BM170+VÚ!BM170+BL170</f>
        <v>0</v>
      </c>
      <c r="BN170" s="125">
        <f>+'Inversión 1 financiada'!BN170+VÚ!BN170+BM170</f>
        <v>0</v>
      </c>
      <c r="BO170" s="125">
        <f>+'Inversión 1 financiada'!BO170+VÚ!BO170+BN170</f>
        <v>0</v>
      </c>
      <c r="BP170" s="125">
        <f>+'Inversión 1 financiada'!BP170+VÚ!BP170+BO170</f>
        <v>0</v>
      </c>
      <c r="BQ170" s="125">
        <f>+'Inversión 1 financiada'!BQ170+VÚ!BQ170+BP170</f>
        <v>0</v>
      </c>
      <c r="BR170" s="125">
        <f>+'Inversión 1 financiada'!BR170+VÚ!BR170+BQ170</f>
        <v>0</v>
      </c>
    </row>
    <row r="171" spans="2:70" x14ac:dyDescent="0.25">
      <c r="B171" s="59" t="s">
        <v>597</v>
      </c>
      <c r="C171" s="62" t="str">
        <f>+VLOOKUP(B171,'resumen UCAP'!$A$5:$O$329,2,0)</f>
        <v>LUMINARIA IMPOLED 150W NUEVA</v>
      </c>
      <c r="D171" s="63">
        <f>+'Desmonte Infr. financiada'!D171</f>
        <v>150</v>
      </c>
      <c r="E171" s="63" t="str">
        <f>+VLOOKUP(B171,'resumen UCAP'!$A$5:$O$329,3,0)</f>
        <v>Un</v>
      </c>
      <c r="F171" s="64">
        <f>+VLOOKUP(B171,'resumen UCAP'!$A$5:$O$329,15,0)</f>
        <v>845605</v>
      </c>
      <c r="G171" s="61">
        <v>1</v>
      </c>
      <c r="H171" s="125">
        <f>+'Inversión 1 financiada'!H171+VÚ!H171</f>
        <v>0</v>
      </c>
      <c r="I171" s="125">
        <f>+'Inversión 1 financiada'!I171+VÚ!I171+H171</f>
        <v>0</v>
      </c>
      <c r="J171" s="125">
        <f>+'Inversión 1 financiada'!J171+VÚ!J171+I171</f>
        <v>0</v>
      </c>
      <c r="K171" s="125">
        <f>+'Inversión 1 financiada'!K171+VÚ!K171+J171</f>
        <v>0</v>
      </c>
      <c r="L171" s="125">
        <f>+'Inversión 1 financiada'!L171+VÚ!L171+K171</f>
        <v>0</v>
      </c>
      <c r="M171" s="125">
        <f>+'Inversión 1 financiada'!M171+VÚ!M171+L171</f>
        <v>0</v>
      </c>
      <c r="N171" s="125">
        <f>+'Inversión 1 financiada'!N171+VÚ!N171+M171</f>
        <v>0</v>
      </c>
      <c r="O171" s="125">
        <f>+'Inversión 1 financiada'!O171+VÚ!O171+N171</f>
        <v>0</v>
      </c>
      <c r="P171" s="125">
        <f>+'Inversión 1 financiada'!P171+VÚ!P171+O171</f>
        <v>0</v>
      </c>
      <c r="Q171" s="125">
        <f>+'Inversión 1 financiada'!Q171+VÚ!Q171+P171</f>
        <v>0</v>
      </c>
      <c r="R171" s="125">
        <f>+'Inversión 1 financiada'!R171+VÚ!R171+Q171</f>
        <v>0</v>
      </c>
      <c r="S171" s="125">
        <f>+'Inversión 1 financiada'!S171+VÚ!S171+R171</f>
        <v>0</v>
      </c>
      <c r="T171" s="125">
        <f>+'Inversión 1 financiada'!T171+VÚ!T171+S171</f>
        <v>0</v>
      </c>
      <c r="U171" s="125">
        <f>+'Inversión 1 financiada'!U171+VÚ!U171+T171</f>
        <v>0</v>
      </c>
      <c r="V171" s="125">
        <f>+'Inversión 1 financiada'!V171+VÚ!V171+U171</f>
        <v>0</v>
      </c>
      <c r="W171" s="125">
        <f>+'Inversión 1 financiada'!W171+VÚ!W171+V171</f>
        <v>0</v>
      </c>
      <c r="X171" s="125">
        <f>+'Inversión 1 financiada'!X171+VÚ!X171+W171</f>
        <v>0</v>
      </c>
      <c r="Y171" s="125">
        <f>+'Inversión 1 financiada'!Y171+VÚ!Y171+X171</f>
        <v>0</v>
      </c>
      <c r="Z171" s="125">
        <f>+'Inversión 1 financiada'!Z171+VÚ!Z171+Y171</f>
        <v>0</v>
      </c>
      <c r="AA171" s="125">
        <f>+'Inversión 1 financiada'!AA171+VÚ!AA171+Z171</f>
        <v>0</v>
      </c>
      <c r="AB171" s="125">
        <f>+'Inversión 1 financiada'!AB171+VÚ!AB171+AA171</f>
        <v>0</v>
      </c>
      <c r="AC171" s="125">
        <f>+'Inversión 1 financiada'!AC171+VÚ!AC171+AB171</f>
        <v>0</v>
      </c>
      <c r="AD171" s="125">
        <f>+'Inversión 1 financiada'!AD171+VÚ!AD171+AC171</f>
        <v>0</v>
      </c>
      <c r="AE171" s="125">
        <f>+'Inversión 1 financiada'!AE171+VÚ!AE171+AD171</f>
        <v>0</v>
      </c>
      <c r="AF171" s="125">
        <f>+'Inversión 1 financiada'!AF171+VÚ!AF171+AE171</f>
        <v>0</v>
      </c>
      <c r="AG171" s="125">
        <f>+'Inversión 1 financiada'!AG171+VÚ!AG171+AF171</f>
        <v>0</v>
      </c>
      <c r="AH171" s="125">
        <f>+'Inversión 1 financiada'!AH171+VÚ!AH171+AG171</f>
        <v>0</v>
      </c>
      <c r="AI171" s="125">
        <f>+'Inversión 1 financiada'!AI171+VÚ!AI171+AH171</f>
        <v>0</v>
      </c>
      <c r="AJ171" s="125">
        <f>+'Inversión 1 financiada'!AJ171+VÚ!AJ171+AI171</f>
        <v>0</v>
      </c>
      <c r="AK171" s="125">
        <f>+'Inversión 1 financiada'!AK171+VÚ!AK171+AJ171</f>
        <v>0</v>
      </c>
      <c r="AL171" s="125">
        <f>+'Inversión 1 financiada'!AL171+VÚ!AL171+AK171</f>
        <v>0</v>
      </c>
      <c r="AM171" s="125">
        <f>+'Inversión 1 financiada'!AM171+VÚ!AM171+AL171</f>
        <v>0</v>
      </c>
      <c r="AN171" s="125">
        <f>+'Inversión 1 financiada'!AN171+VÚ!AN171+AM171</f>
        <v>0</v>
      </c>
      <c r="AO171" s="125">
        <f>+'Inversión 1 financiada'!AO171+VÚ!AO171+AN171</f>
        <v>0</v>
      </c>
      <c r="AP171" s="125">
        <f>+'Inversión 1 financiada'!AP171+VÚ!AP171+AO171</f>
        <v>0</v>
      </c>
      <c r="AQ171" s="125">
        <f>+'Inversión 1 financiada'!AQ171+VÚ!AQ171+AP171</f>
        <v>0</v>
      </c>
      <c r="AR171" s="125">
        <f>+'Inversión 1 financiada'!AR171+VÚ!AR171+AQ171</f>
        <v>0</v>
      </c>
      <c r="AS171" s="125">
        <f>+'Inversión 1 financiada'!AS171+VÚ!AS171+AR171</f>
        <v>0</v>
      </c>
      <c r="AT171" s="125">
        <f>+'Inversión 1 financiada'!AT171+VÚ!AT171+AS171</f>
        <v>0</v>
      </c>
      <c r="AU171" s="125">
        <f>+'Inversión 1 financiada'!AU171+VÚ!AU171+AT171</f>
        <v>0</v>
      </c>
      <c r="AV171" s="125">
        <f>+'Inversión 1 financiada'!AV171+VÚ!AV171+AU171</f>
        <v>0</v>
      </c>
      <c r="AW171" s="125">
        <f>+'Inversión 1 financiada'!AW171+VÚ!AW171+AV171</f>
        <v>0</v>
      </c>
      <c r="AX171" s="125">
        <f>+'Inversión 1 financiada'!AX171+VÚ!AX171+AW171</f>
        <v>0</v>
      </c>
      <c r="AY171" s="125">
        <f>+'Inversión 1 financiada'!AY171+VÚ!AY171+AX171</f>
        <v>0</v>
      </c>
      <c r="AZ171" s="125">
        <f>+'Inversión 1 financiada'!AZ171+VÚ!AZ171+AY171</f>
        <v>0</v>
      </c>
      <c r="BA171" s="125">
        <f>+'Inversión 1 financiada'!BA171+VÚ!BA171+AZ171</f>
        <v>0</v>
      </c>
      <c r="BB171" s="125">
        <f>+'Inversión 1 financiada'!BB171+VÚ!BB171+BA171</f>
        <v>0</v>
      </c>
      <c r="BC171" s="125">
        <f>+'Inversión 1 financiada'!BC171+VÚ!BC171+BB171</f>
        <v>0</v>
      </c>
      <c r="BD171" s="125">
        <f>+'Inversión 1 financiada'!BD171+VÚ!BD171+BC171</f>
        <v>0</v>
      </c>
      <c r="BE171" s="125">
        <f>+'Inversión 1 financiada'!BE171+VÚ!BE171+BD171</f>
        <v>0</v>
      </c>
      <c r="BF171" s="125">
        <f>+'Inversión 1 financiada'!BF171+VÚ!BF171+BE171</f>
        <v>0</v>
      </c>
      <c r="BG171" s="125">
        <f>+'Inversión 1 financiada'!BG171+VÚ!BG171+BF171</f>
        <v>0</v>
      </c>
      <c r="BH171" s="125">
        <f>+'Inversión 1 financiada'!BH171+VÚ!BH171+BG171</f>
        <v>0</v>
      </c>
      <c r="BI171" s="125">
        <f>+'Inversión 1 financiada'!BI171+VÚ!BI171+BH171</f>
        <v>0</v>
      </c>
      <c r="BJ171" s="125">
        <f>+'Inversión 1 financiada'!BJ171+VÚ!BJ171+BI171</f>
        <v>0</v>
      </c>
      <c r="BK171" s="125">
        <f>+'Inversión 1 financiada'!BK171+VÚ!BK171+BJ171</f>
        <v>0</v>
      </c>
      <c r="BL171" s="125">
        <f>+'Inversión 1 financiada'!BL171+VÚ!BL171+BK171</f>
        <v>0</v>
      </c>
      <c r="BM171" s="125">
        <f>+'Inversión 1 financiada'!BM171+VÚ!BM171+BL171</f>
        <v>0</v>
      </c>
      <c r="BN171" s="125">
        <f>+'Inversión 1 financiada'!BN171+VÚ!BN171+BM171</f>
        <v>0</v>
      </c>
      <c r="BO171" s="125">
        <f>+'Inversión 1 financiada'!BO171+VÚ!BO171+BN171</f>
        <v>0</v>
      </c>
      <c r="BP171" s="125">
        <f>+'Inversión 1 financiada'!BP171+VÚ!BP171+BO171</f>
        <v>0</v>
      </c>
      <c r="BQ171" s="125">
        <f>+'Inversión 1 financiada'!BQ171+VÚ!BQ171+BP171</f>
        <v>0</v>
      </c>
      <c r="BR171" s="125">
        <f>+'Inversión 1 financiada'!BR171+VÚ!BR171+BQ171</f>
        <v>0</v>
      </c>
    </row>
    <row r="172" spans="2:70" x14ac:dyDescent="0.25">
      <c r="B172" s="59" t="s">
        <v>598</v>
      </c>
      <c r="C172" s="62" t="str">
        <f>+VLOOKUP(B172,'resumen UCAP'!$A$5:$O$329,2,0)</f>
        <v>LUMINARIA NA 250W VIENTO SEGUNDA</v>
      </c>
      <c r="D172" s="63">
        <f>+'Desmonte Infr. financiada'!D172</f>
        <v>279</v>
      </c>
      <c r="E172" s="63" t="str">
        <f>+VLOOKUP(B172,'resumen UCAP'!$A$5:$O$329,3,0)</f>
        <v>Un</v>
      </c>
      <c r="F172" s="64">
        <f>+VLOOKUP(B172,'resumen UCAP'!$A$5:$O$329,15,0)</f>
        <v>509142</v>
      </c>
      <c r="G172" s="123">
        <v>2</v>
      </c>
      <c r="H172" s="125">
        <f>+'Inversión 1 financiada'!H172+VÚ!H172</f>
        <v>0</v>
      </c>
      <c r="I172" s="125">
        <f>+'Inversión 1 financiada'!I172+VÚ!I172+H172</f>
        <v>0</v>
      </c>
      <c r="J172" s="125">
        <f>+'Inversión 1 financiada'!J172+VÚ!J172+I172</f>
        <v>0</v>
      </c>
      <c r="K172" s="125">
        <f>+'Inversión 1 financiada'!K172+VÚ!K172+J172</f>
        <v>0</v>
      </c>
      <c r="L172" s="125">
        <f>+'Inversión 1 financiada'!L172+VÚ!L172+K172</f>
        <v>0</v>
      </c>
      <c r="M172" s="125">
        <f>+'Inversión 1 financiada'!M172+VÚ!M172+L172</f>
        <v>0</v>
      </c>
      <c r="N172" s="125">
        <f>+'Inversión 1 financiada'!N172+VÚ!N172+M172</f>
        <v>0</v>
      </c>
      <c r="O172" s="125">
        <f>+'Inversión 1 financiada'!O172+VÚ!O172+N172</f>
        <v>0</v>
      </c>
      <c r="P172" s="125">
        <f>+'Inversión 1 financiada'!P172+VÚ!P172+O172</f>
        <v>0</v>
      </c>
      <c r="Q172" s="125">
        <f>+'Inversión 1 financiada'!Q172+VÚ!Q172+P172</f>
        <v>0</v>
      </c>
      <c r="R172" s="125">
        <f>+'Inversión 1 financiada'!R172+VÚ!R172+Q172</f>
        <v>0</v>
      </c>
      <c r="S172" s="125">
        <f>+'Inversión 1 financiada'!S172+VÚ!S172+R172</f>
        <v>0</v>
      </c>
      <c r="T172" s="125">
        <f>+'Inversión 1 financiada'!T172+VÚ!T172+S172</f>
        <v>0</v>
      </c>
      <c r="U172" s="125">
        <f>+'Inversión 1 financiada'!U172+VÚ!U172+T172</f>
        <v>0</v>
      </c>
      <c r="V172" s="125">
        <f>+'Inversión 1 financiada'!V172+VÚ!V172+U172</f>
        <v>0</v>
      </c>
      <c r="W172" s="125">
        <f>+'Inversión 1 financiada'!W172+VÚ!W172+V172</f>
        <v>0</v>
      </c>
      <c r="X172" s="125">
        <f>+'Inversión 1 financiada'!X172+VÚ!X172+W172</f>
        <v>0</v>
      </c>
      <c r="Y172" s="125">
        <f>+'Inversión 1 financiada'!Y172+VÚ!Y172+X172</f>
        <v>0</v>
      </c>
      <c r="Z172" s="125">
        <f>+'Inversión 1 financiada'!Z172+VÚ!Z172+Y172</f>
        <v>0</v>
      </c>
      <c r="AA172" s="125">
        <f>+'Inversión 1 financiada'!AA172+VÚ!AA172+Z172</f>
        <v>0</v>
      </c>
      <c r="AB172" s="125">
        <f>+'Inversión 1 financiada'!AB172+VÚ!AB172+AA172</f>
        <v>0</v>
      </c>
      <c r="AC172" s="125">
        <f>+'Inversión 1 financiada'!AC172+VÚ!AC172+AB172</f>
        <v>0</v>
      </c>
      <c r="AD172" s="125">
        <f>+'Inversión 1 financiada'!AD172+VÚ!AD172+AC172</f>
        <v>0</v>
      </c>
      <c r="AE172" s="125">
        <f>+'Inversión 1 financiada'!AE172+VÚ!AE172+AD172</f>
        <v>0</v>
      </c>
      <c r="AF172" s="125">
        <f>+'Inversión 1 financiada'!AF172+VÚ!AF172+AE172</f>
        <v>0</v>
      </c>
      <c r="AG172" s="125">
        <f>+'Inversión 1 financiada'!AG172+VÚ!AG172+AF172</f>
        <v>0</v>
      </c>
      <c r="AH172" s="125">
        <f>+'Inversión 1 financiada'!AH172+VÚ!AH172+AG172</f>
        <v>0</v>
      </c>
      <c r="AI172" s="125">
        <f>+'Inversión 1 financiada'!AI172+VÚ!AI172+AH172</f>
        <v>0</v>
      </c>
      <c r="AJ172" s="125">
        <f>+'Inversión 1 financiada'!AJ172+VÚ!AJ172+AI172</f>
        <v>0</v>
      </c>
      <c r="AK172" s="125">
        <f>+'Inversión 1 financiada'!AK172+VÚ!AK172+AJ172</f>
        <v>0</v>
      </c>
      <c r="AL172" s="125">
        <f>+'Inversión 1 financiada'!AL172+VÚ!AL172+AK172</f>
        <v>0</v>
      </c>
      <c r="AM172" s="125">
        <f>+'Inversión 1 financiada'!AM172+VÚ!AM172+AL172</f>
        <v>0</v>
      </c>
      <c r="AN172" s="125">
        <f>+'Inversión 1 financiada'!AN172+VÚ!AN172+AM172</f>
        <v>0</v>
      </c>
      <c r="AO172" s="125">
        <f>+'Inversión 1 financiada'!AO172+VÚ!AO172+AN172</f>
        <v>0</v>
      </c>
      <c r="AP172" s="125">
        <f>+'Inversión 1 financiada'!AP172+VÚ!AP172+AO172</f>
        <v>0</v>
      </c>
      <c r="AQ172" s="125">
        <f>+'Inversión 1 financiada'!AQ172+VÚ!AQ172+AP172</f>
        <v>0</v>
      </c>
      <c r="AR172" s="125">
        <f>+'Inversión 1 financiada'!AR172+VÚ!AR172+AQ172</f>
        <v>0</v>
      </c>
      <c r="AS172" s="125">
        <f>+'Inversión 1 financiada'!AS172+VÚ!AS172+AR172</f>
        <v>0</v>
      </c>
      <c r="AT172" s="125">
        <f>+'Inversión 1 financiada'!AT172+VÚ!AT172+AS172</f>
        <v>0</v>
      </c>
      <c r="AU172" s="125">
        <f>+'Inversión 1 financiada'!AU172+VÚ!AU172+AT172</f>
        <v>0</v>
      </c>
      <c r="AV172" s="125">
        <f>+'Inversión 1 financiada'!AV172+VÚ!AV172+AU172</f>
        <v>0</v>
      </c>
      <c r="AW172" s="125">
        <f>+'Inversión 1 financiada'!AW172+VÚ!AW172+AV172</f>
        <v>0</v>
      </c>
      <c r="AX172" s="125">
        <f>+'Inversión 1 financiada'!AX172+VÚ!AX172+AW172</f>
        <v>0</v>
      </c>
      <c r="AY172" s="125">
        <f>+'Inversión 1 financiada'!AY172+VÚ!AY172+AX172</f>
        <v>0</v>
      </c>
      <c r="AZ172" s="125">
        <f>+'Inversión 1 financiada'!AZ172+VÚ!AZ172+AY172</f>
        <v>0</v>
      </c>
      <c r="BA172" s="125">
        <f>+'Inversión 1 financiada'!BA172+VÚ!BA172+AZ172</f>
        <v>0</v>
      </c>
      <c r="BB172" s="125">
        <f>+'Inversión 1 financiada'!BB172+VÚ!BB172+BA172</f>
        <v>0</v>
      </c>
      <c r="BC172" s="125">
        <f>+'Inversión 1 financiada'!BC172+VÚ!BC172+BB172</f>
        <v>0</v>
      </c>
      <c r="BD172" s="125">
        <f>+'Inversión 1 financiada'!BD172+VÚ!BD172+BC172</f>
        <v>0</v>
      </c>
      <c r="BE172" s="125">
        <f>+'Inversión 1 financiada'!BE172+VÚ!BE172+BD172</f>
        <v>0</v>
      </c>
      <c r="BF172" s="125">
        <f>+'Inversión 1 financiada'!BF172+VÚ!BF172+BE172</f>
        <v>0</v>
      </c>
      <c r="BG172" s="125">
        <f>+'Inversión 1 financiada'!BG172+VÚ!BG172+BF172</f>
        <v>0</v>
      </c>
      <c r="BH172" s="125">
        <f>+'Inversión 1 financiada'!BH172+VÚ!BH172+BG172</f>
        <v>0</v>
      </c>
      <c r="BI172" s="125">
        <f>+'Inversión 1 financiada'!BI172+VÚ!BI172+BH172</f>
        <v>0</v>
      </c>
      <c r="BJ172" s="125">
        <f>+'Inversión 1 financiada'!BJ172+VÚ!BJ172+BI172</f>
        <v>0</v>
      </c>
      <c r="BK172" s="125">
        <f>+'Inversión 1 financiada'!BK172+VÚ!BK172+BJ172</f>
        <v>0</v>
      </c>
      <c r="BL172" s="125">
        <f>+'Inversión 1 financiada'!BL172+VÚ!BL172+BK172</f>
        <v>0</v>
      </c>
      <c r="BM172" s="125">
        <f>+'Inversión 1 financiada'!BM172+VÚ!BM172+BL172</f>
        <v>0</v>
      </c>
      <c r="BN172" s="125">
        <f>+'Inversión 1 financiada'!BN172+VÚ!BN172+BM172</f>
        <v>0</v>
      </c>
      <c r="BO172" s="125">
        <f>+'Inversión 1 financiada'!BO172+VÚ!BO172+BN172</f>
        <v>0</v>
      </c>
      <c r="BP172" s="125">
        <f>+'Inversión 1 financiada'!BP172+VÚ!BP172+BO172</f>
        <v>0</v>
      </c>
      <c r="BQ172" s="125">
        <f>+'Inversión 1 financiada'!BQ172+VÚ!BQ172+BP172</f>
        <v>0</v>
      </c>
      <c r="BR172" s="125">
        <f>+'Inversión 1 financiada'!BR172+VÚ!BR172+BQ172</f>
        <v>0</v>
      </c>
    </row>
    <row r="173" spans="2:70" x14ac:dyDescent="0.25">
      <c r="B173" s="59" t="s">
        <v>599</v>
      </c>
      <c r="C173" s="62" t="str">
        <f>+VLOOKUP(B173,'resumen UCAP'!$A$5:$O$329,2,0)</f>
        <v>LUMINARIA NA 250W SEGUNDA VIENTO</v>
      </c>
      <c r="D173" s="63">
        <f>+'Desmonte Infr. financiada'!D173</f>
        <v>279</v>
      </c>
      <c r="E173" s="63" t="str">
        <f>+VLOOKUP(B173,'resumen UCAP'!$A$5:$O$329,3,0)</f>
        <v>Un</v>
      </c>
      <c r="F173" s="64">
        <f>+VLOOKUP(B173,'resumen UCAP'!$A$5:$O$329,15,0)</f>
        <v>509142</v>
      </c>
      <c r="G173" s="123">
        <v>2</v>
      </c>
      <c r="H173" s="125">
        <f>+'Inversión 1 financiada'!H173+VÚ!H173</f>
        <v>0</v>
      </c>
      <c r="I173" s="125">
        <f>+'Inversión 1 financiada'!I173+VÚ!I173+H173</f>
        <v>0</v>
      </c>
      <c r="J173" s="125">
        <f>+'Inversión 1 financiada'!J173+VÚ!J173+I173</f>
        <v>0</v>
      </c>
      <c r="K173" s="125">
        <f>+'Inversión 1 financiada'!K173+VÚ!K173+J173</f>
        <v>0</v>
      </c>
      <c r="L173" s="125">
        <f>+'Inversión 1 financiada'!L173+VÚ!L173+K173</f>
        <v>0</v>
      </c>
      <c r="M173" s="125">
        <f>+'Inversión 1 financiada'!M173+VÚ!M173+L173</f>
        <v>0</v>
      </c>
      <c r="N173" s="125">
        <f>+'Inversión 1 financiada'!N173+VÚ!N173+M173</f>
        <v>0</v>
      </c>
      <c r="O173" s="125">
        <f>+'Inversión 1 financiada'!O173+VÚ!O173+N173</f>
        <v>0</v>
      </c>
      <c r="P173" s="125">
        <f>+'Inversión 1 financiada'!P173+VÚ!P173+O173</f>
        <v>0</v>
      </c>
      <c r="Q173" s="125">
        <f>+'Inversión 1 financiada'!Q173+VÚ!Q173+P173</f>
        <v>0</v>
      </c>
      <c r="R173" s="125">
        <f>+'Inversión 1 financiada'!R173+VÚ!R173+Q173</f>
        <v>0</v>
      </c>
      <c r="S173" s="125">
        <f>+'Inversión 1 financiada'!S173+VÚ!S173+R173</f>
        <v>0</v>
      </c>
      <c r="T173" s="125">
        <f>+'Inversión 1 financiada'!T173+VÚ!T173+S173</f>
        <v>0</v>
      </c>
      <c r="U173" s="125">
        <f>+'Inversión 1 financiada'!U173+VÚ!U173+T173</f>
        <v>0</v>
      </c>
      <c r="V173" s="125">
        <f>+'Inversión 1 financiada'!V173+VÚ!V173+U173</f>
        <v>0</v>
      </c>
      <c r="W173" s="125">
        <f>+'Inversión 1 financiada'!W173+VÚ!W173+V173</f>
        <v>0</v>
      </c>
      <c r="X173" s="125">
        <f>+'Inversión 1 financiada'!X173+VÚ!X173+W173</f>
        <v>0</v>
      </c>
      <c r="Y173" s="125">
        <f>+'Inversión 1 financiada'!Y173+VÚ!Y173+X173</f>
        <v>0</v>
      </c>
      <c r="Z173" s="125">
        <f>+'Inversión 1 financiada'!Z173+VÚ!Z173+Y173</f>
        <v>0</v>
      </c>
      <c r="AA173" s="125">
        <f>+'Inversión 1 financiada'!AA173+VÚ!AA173+Z173</f>
        <v>0</v>
      </c>
      <c r="AB173" s="125">
        <f>+'Inversión 1 financiada'!AB173+VÚ!AB173+AA173</f>
        <v>0</v>
      </c>
      <c r="AC173" s="125">
        <f>+'Inversión 1 financiada'!AC173+VÚ!AC173+AB173</f>
        <v>0</v>
      </c>
      <c r="AD173" s="125">
        <f>+'Inversión 1 financiada'!AD173+VÚ!AD173+AC173</f>
        <v>0</v>
      </c>
      <c r="AE173" s="125">
        <f>+'Inversión 1 financiada'!AE173+VÚ!AE173+AD173</f>
        <v>0</v>
      </c>
      <c r="AF173" s="125">
        <f>+'Inversión 1 financiada'!AF173+VÚ!AF173+AE173</f>
        <v>0</v>
      </c>
      <c r="AG173" s="125">
        <f>+'Inversión 1 financiada'!AG173+VÚ!AG173+AF173</f>
        <v>0</v>
      </c>
      <c r="AH173" s="125">
        <f>+'Inversión 1 financiada'!AH173+VÚ!AH173+AG173</f>
        <v>0</v>
      </c>
      <c r="AI173" s="125">
        <f>+'Inversión 1 financiada'!AI173+VÚ!AI173+AH173</f>
        <v>0</v>
      </c>
      <c r="AJ173" s="125">
        <f>+'Inversión 1 financiada'!AJ173+VÚ!AJ173+AI173</f>
        <v>0</v>
      </c>
      <c r="AK173" s="125">
        <f>+'Inversión 1 financiada'!AK173+VÚ!AK173+AJ173</f>
        <v>0</v>
      </c>
      <c r="AL173" s="125">
        <f>+'Inversión 1 financiada'!AL173+VÚ!AL173+AK173</f>
        <v>0</v>
      </c>
      <c r="AM173" s="125">
        <f>+'Inversión 1 financiada'!AM173+VÚ!AM173+AL173</f>
        <v>0</v>
      </c>
      <c r="AN173" s="125">
        <f>+'Inversión 1 financiada'!AN173+VÚ!AN173+AM173</f>
        <v>0</v>
      </c>
      <c r="AO173" s="125">
        <f>+'Inversión 1 financiada'!AO173+VÚ!AO173+AN173</f>
        <v>0</v>
      </c>
      <c r="AP173" s="125">
        <f>+'Inversión 1 financiada'!AP173+VÚ!AP173+AO173</f>
        <v>0</v>
      </c>
      <c r="AQ173" s="125">
        <f>+'Inversión 1 financiada'!AQ173+VÚ!AQ173+AP173</f>
        <v>0</v>
      </c>
      <c r="AR173" s="125">
        <f>+'Inversión 1 financiada'!AR173+VÚ!AR173+AQ173</f>
        <v>0</v>
      </c>
      <c r="AS173" s="125">
        <f>+'Inversión 1 financiada'!AS173+VÚ!AS173+AR173</f>
        <v>0</v>
      </c>
      <c r="AT173" s="125">
        <f>+'Inversión 1 financiada'!AT173+VÚ!AT173+AS173</f>
        <v>0</v>
      </c>
      <c r="AU173" s="125">
        <f>+'Inversión 1 financiada'!AU173+VÚ!AU173+AT173</f>
        <v>0</v>
      </c>
      <c r="AV173" s="125">
        <f>+'Inversión 1 financiada'!AV173+VÚ!AV173+AU173</f>
        <v>0</v>
      </c>
      <c r="AW173" s="125">
        <f>+'Inversión 1 financiada'!AW173+VÚ!AW173+AV173</f>
        <v>0</v>
      </c>
      <c r="AX173" s="125">
        <f>+'Inversión 1 financiada'!AX173+VÚ!AX173+AW173</f>
        <v>0</v>
      </c>
      <c r="AY173" s="125">
        <f>+'Inversión 1 financiada'!AY173+VÚ!AY173+AX173</f>
        <v>0</v>
      </c>
      <c r="AZ173" s="125">
        <f>+'Inversión 1 financiada'!AZ173+VÚ!AZ173+AY173</f>
        <v>0</v>
      </c>
      <c r="BA173" s="125">
        <f>+'Inversión 1 financiada'!BA173+VÚ!BA173+AZ173</f>
        <v>0</v>
      </c>
      <c r="BB173" s="125">
        <f>+'Inversión 1 financiada'!BB173+VÚ!BB173+BA173</f>
        <v>0</v>
      </c>
      <c r="BC173" s="125">
        <f>+'Inversión 1 financiada'!BC173+VÚ!BC173+BB173</f>
        <v>0</v>
      </c>
      <c r="BD173" s="125">
        <f>+'Inversión 1 financiada'!BD173+VÚ!BD173+BC173</f>
        <v>0</v>
      </c>
      <c r="BE173" s="125">
        <f>+'Inversión 1 financiada'!BE173+VÚ!BE173+BD173</f>
        <v>0</v>
      </c>
      <c r="BF173" s="125">
        <f>+'Inversión 1 financiada'!BF173+VÚ!BF173+BE173</f>
        <v>0</v>
      </c>
      <c r="BG173" s="125">
        <f>+'Inversión 1 financiada'!BG173+VÚ!BG173+BF173</f>
        <v>0</v>
      </c>
      <c r="BH173" s="125">
        <f>+'Inversión 1 financiada'!BH173+VÚ!BH173+BG173</f>
        <v>0</v>
      </c>
      <c r="BI173" s="125">
        <f>+'Inversión 1 financiada'!BI173+VÚ!BI173+BH173</f>
        <v>0</v>
      </c>
      <c r="BJ173" s="125">
        <f>+'Inversión 1 financiada'!BJ173+VÚ!BJ173+BI173</f>
        <v>0</v>
      </c>
      <c r="BK173" s="125">
        <f>+'Inversión 1 financiada'!BK173+VÚ!BK173+BJ173</f>
        <v>0</v>
      </c>
      <c r="BL173" s="125">
        <f>+'Inversión 1 financiada'!BL173+VÚ!BL173+BK173</f>
        <v>0</v>
      </c>
      <c r="BM173" s="125">
        <f>+'Inversión 1 financiada'!BM173+VÚ!BM173+BL173</f>
        <v>0</v>
      </c>
      <c r="BN173" s="125">
        <f>+'Inversión 1 financiada'!BN173+VÚ!BN173+BM173</f>
        <v>0</v>
      </c>
      <c r="BO173" s="125">
        <f>+'Inversión 1 financiada'!BO173+VÚ!BO173+BN173</f>
        <v>0</v>
      </c>
      <c r="BP173" s="125">
        <f>+'Inversión 1 financiada'!BP173+VÚ!BP173+BO173</f>
        <v>0</v>
      </c>
      <c r="BQ173" s="125">
        <f>+'Inversión 1 financiada'!BQ173+VÚ!BQ173+BP173</f>
        <v>0</v>
      </c>
      <c r="BR173" s="125">
        <f>+'Inversión 1 financiada'!BR173+VÚ!BR173+BQ173</f>
        <v>0</v>
      </c>
    </row>
    <row r="174" spans="2:70" x14ac:dyDescent="0.25">
      <c r="B174" s="59" t="s">
        <v>600</v>
      </c>
      <c r="C174" s="62" t="str">
        <f>+VLOOKUP(B174,'resumen UCAP'!$A$5:$O$329,2,0)</f>
        <v>PROYECTOR MH 400 W CORNETA SEGUNDA</v>
      </c>
      <c r="D174" s="63">
        <f>+'Desmonte Infr. financiada'!D174</f>
        <v>440</v>
      </c>
      <c r="E174" s="63" t="str">
        <f>+VLOOKUP(B174,'resumen UCAP'!$A$5:$O$329,3,0)</f>
        <v>Un</v>
      </c>
      <c r="F174" s="64">
        <f>+VLOOKUP(B174,'resumen UCAP'!$A$5:$O$329,15,0)</f>
        <v>509142</v>
      </c>
      <c r="G174" s="124">
        <v>2</v>
      </c>
      <c r="H174" s="125">
        <f>+'Inversión 1 financiada'!H174+VÚ!H174</f>
        <v>0</v>
      </c>
      <c r="I174" s="125">
        <f>+'Inversión 1 financiada'!I174+VÚ!I174+H174</f>
        <v>0</v>
      </c>
      <c r="J174" s="125">
        <f>+'Inversión 1 financiada'!J174+VÚ!J174+I174</f>
        <v>0</v>
      </c>
      <c r="K174" s="125">
        <f>+'Inversión 1 financiada'!K174+VÚ!K174+J174</f>
        <v>0</v>
      </c>
      <c r="L174" s="125">
        <f>+'Inversión 1 financiada'!L174+VÚ!L174+K174</f>
        <v>0</v>
      </c>
      <c r="M174" s="125">
        <f>+'Inversión 1 financiada'!M174+VÚ!M174+L174</f>
        <v>0</v>
      </c>
      <c r="N174" s="125">
        <f>+'Inversión 1 financiada'!N174+VÚ!N174+M174</f>
        <v>0</v>
      </c>
      <c r="O174" s="125">
        <f>+'Inversión 1 financiada'!O174+VÚ!O174+N174</f>
        <v>0</v>
      </c>
      <c r="P174" s="125">
        <f>+'Inversión 1 financiada'!P174+VÚ!P174+O174</f>
        <v>0</v>
      </c>
      <c r="Q174" s="125">
        <f>+'Inversión 1 financiada'!Q174+VÚ!Q174+P174</f>
        <v>0</v>
      </c>
      <c r="R174" s="125">
        <f>+'Inversión 1 financiada'!R174+VÚ!R174+Q174</f>
        <v>0</v>
      </c>
      <c r="S174" s="125">
        <f>+'Inversión 1 financiada'!S174+VÚ!S174+R174</f>
        <v>0</v>
      </c>
      <c r="T174" s="125">
        <f>+'Inversión 1 financiada'!T174+VÚ!T174+S174</f>
        <v>0</v>
      </c>
      <c r="U174" s="125">
        <f>+'Inversión 1 financiada'!U174+VÚ!U174+T174</f>
        <v>0</v>
      </c>
      <c r="V174" s="125">
        <f>+'Inversión 1 financiada'!V174+VÚ!V174+U174</f>
        <v>0</v>
      </c>
      <c r="W174" s="125">
        <f>+'Inversión 1 financiada'!W174+VÚ!W174+V174</f>
        <v>0</v>
      </c>
      <c r="X174" s="125">
        <f>+'Inversión 1 financiada'!X174+VÚ!X174+W174</f>
        <v>0</v>
      </c>
      <c r="Y174" s="125">
        <f>+'Inversión 1 financiada'!Y174+VÚ!Y174+X174</f>
        <v>0</v>
      </c>
      <c r="Z174" s="125">
        <f>+'Inversión 1 financiada'!Z174+VÚ!Z174+Y174</f>
        <v>0</v>
      </c>
      <c r="AA174" s="125">
        <f>+'Inversión 1 financiada'!AA174+VÚ!AA174+Z174</f>
        <v>0</v>
      </c>
      <c r="AB174" s="125">
        <f>+'Inversión 1 financiada'!AB174+VÚ!AB174+AA174</f>
        <v>0</v>
      </c>
      <c r="AC174" s="125">
        <f>+'Inversión 1 financiada'!AC174+VÚ!AC174+AB174</f>
        <v>0</v>
      </c>
      <c r="AD174" s="125">
        <f>+'Inversión 1 financiada'!AD174+VÚ!AD174+AC174</f>
        <v>0</v>
      </c>
      <c r="AE174" s="125">
        <f>+'Inversión 1 financiada'!AE174+VÚ!AE174+AD174</f>
        <v>0</v>
      </c>
      <c r="AF174" s="125">
        <f>+'Inversión 1 financiada'!AF174+VÚ!AF174+AE174</f>
        <v>0</v>
      </c>
      <c r="AG174" s="125">
        <f>+'Inversión 1 financiada'!AG174+VÚ!AG174+AF174</f>
        <v>0</v>
      </c>
      <c r="AH174" s="125">
        <f>+'Inversión 1 financiada'!AH174+VÚ!AH174+AG174</f>
        <v>0</v>
      </c>
      <c r="AI174" s="125">
        <f>+'Inversión 1 financiada'!AI174+VÚ!AI174+AH174</f>
        <v>0</v>
      </c>
      <c r="AJ174" s="125">
        <f>+'Inversión 1 financiada'!AJ174+VÚ!AJ174+AI174</f>
        <v>0</v>
      </c>
      <c r="AK174" s="125">
        <f>+'Inversión 1 financiada'!AK174+VÚ!AK174+AJ174</f>
        <v>0</v>
      </c>
      <c r="AL174" s="125">
        <f>+'Inversión 1 financiada'!AL174+VÚ!AL174+AK174</f>
        <v>0</v>
      </c>
      <c r="AM174" s="125">
        <f>+'Inversión 1 financiada'!AM174+VÚ!AM174+AL174</f>
        <v>0</v>
      </c>
      <c r="AN174" s="125">
        <f>+'Inversión 1 financiada'!AN174+VÚ!AN174+AM174</f>
        <v>0</v>
      </c>
      <c r="AO174" s="125">
        <f>+'Inversión 1 financiada'!AO174+VÚ!AO174+AN174</f>
        <v>0</v>
      </c>
      <c r="AP174" s="125">
        <f>+'Inversión 1 financiada'!AP174+VÚ!AP174+AO174</f>
        <v>0</v>
      </c>
      <c r="AQ174" s="125">
        <f>+'Inversión 1 financiada'!AQ174+VÚ!AQ174+AP174</f>
        <v>0</v>
      </c>
      <c r="AR174" s="125">
        <f>+'Inversión 1 financiada'!AR174+VÚ!AR174+AQ174</f>
        <v>0</v>
      </c>
      <c r="AS174" s="125">
        <f>+'Inversión 1 financiada'!AS174+VÚ!AS174+AR174</f>
        <v>0</v>
      </c>
      <c r="AT174" s="125">
        <f>+'Inversión 1 financiada'!AT174+VÚ!AT174+AS174</f>
        <v>0</v>
      </c>
      <c r="AU174" s="125">
        <f>+'Inversión 1 financiada'!AU174+VÚ!AU174+AT174</f>
        <v>0</v>
      </c>
      <c r="AV174" s="125">
        <f>+'Inversión 1 financiada'!AV174+VÚ!AV174+AU174</f>
        <v>0</v>
      </c>
      <c r="AW174" s="125">
        <f>+'Inversión 1 financiada'!AW174+VÚ!AW174+AV174</f>
        <v>0</v>
      </c>
      <c r="AX174" s="125">
        <f>+'Inversión 1 financiada'!AX174+VÚ!AX174+AW174</f>
        <v>0</v>
      </c>
      <c r="AY174" s="125">
        <f>+'Inversión 1 financiada'!AY174+VÚ!AY174+AX174</f>
        <v>0</v>
      </c>
      <c r="AZ174" s="125">
        <f>+'Inversión 1 financiada'!AZ174+VÚ!AZ174+AY174</f>
        <v>0</v>
      </c>
      <c r="BA174" s="125">
        <f>+'Inversión 1 financiada'!BA174+VÚ!BA174+AZ174</f>
        <v>0</v>
      </c>
      <c r="BB174" s="125">
        <f>+'Inversión 1 financiada'!BB174+VÚ!BB174+BA174</f>
        <v>0</v>
      </c>
      <c r="BC174" s="125">
        <f>+'Inversión 1 financiada'!BC174+VÚ!BC174+BB174</f>
        <v>0</v>
      </c>
      <c r="BD174" s="125">
        <f>+'Inversión 1 financiada'!BD174+VÚ!BD174+BC174</f>
        <v>0</v>
      </c>
      <c r="BE174" s="125">
        <f>+'Inversión 1 financiada'!BE174+VÚ!BE174+BD174</f>
        <v>0</v>
      </c>
      <c r="BF174" s="125">
        <f>+'Inversión 1 financiada'!BF174+VÚ!BF174+BE174</f>
        <v>0</v>
      </c>
      <c r="BG174" s="125">
        <f>+'Inversión 1 financiada'!BG174+VÚ!BG174+BF174</f>
        <v>0</v>
      </c>
      <c r="BH174" s="125">
        <f>+'Inversión 1 financiada'!BH174+VÚ!BH174+BG174</f>
        <v>0</v>
      </c>
      <c r="BI174" s="125">
        <f>+'Inversión 1 financiada'!BI174+VÚ!BI174+BH174</f>
        <v>0</v>
      </c>
      <c r="BJ174" s="125">
        <f>+'Inversión 1 financiada'!BJ174+VÚ!BJ174+BI174</f>
        <v>0</v>
      </c>
      <c r="BK174" s="125">
        <f>+'Inversión 1 financiada'!BK174+VÚ!BK174+BJ174</f>
        <v>0</v>
      </c>
      <c r="BL174" s="125">
        <f>+'Inversión 1 financiada'!BL174+VÚ!BL174+BK174</f>
        <v>0</v>
      </c>
      <c r="BM174" s="125">
        <f>+'Inversión 1 financiada'!BM174+VÚ!BM174+BL174</f>
        <v>0</v>
      </c>
      <c r="BN174" s="125">
        <f>+'Inversión 1 financiada'!BN174+VÚ!BN174+BM174</f>
        <v>0</v>
      </c>
      <c r="BO174" s="125">
        <f>+'Inversión 1 financiada'!BO174+VÚ!BO174+BN174</f>
        <v>0</v>
      </c>
      <c r="BP174" s="125">
        <f>+'Inversión 1 financiada'!BP174+VÚ!BP174+BO174</f>
        <v>0</v>
      </c>
      <c r="BQ174" s="125">
        <f>+'Inversión 1 financiada'!BQ174+VÚ!BQ174+BP174</f>
        <v>0</v>
      </c>
      <c r="BR174" s="125">
        <f>+'Inversión 1 financiada'!BR174+VÚ!BR174+BQ174</f>
        <v>0</v>
      </c>
    </row>
    <row r="175" spans="2:70" x14ac:dyDescent="0.25">
      <c r="B175" s="5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125">
        <f>+'Inversión 1 financiada'!H175+VÚ!H175</f>
        <v>0</v>
      </c>
      <c r="I175" s="125">
        <f>+'Inversión 1 financiada'!I175+VÚ!I175+H175</f>
        <v>0</v>
      </c>
      <c r="J175" s="125">
        <f>+'Inversión 1 financiada'!J175+VÚ!J175+I175</f>
        <v>0</v>
      </c>
      <c r="K175" s="125">
        <f>+'Inversión 1 financiada'!K175+VÚ!K175+J175</f>
        <v>0</v>
      </c>
      <c r="L175" s="125">
        <f>+'Inversión 1 financiada'!L175+VÚ!L175+K175</f>
        <v>0</v>
      </c>
      <c r="M175" s="125">
        <f>+'Inversión 1 financiada'!M175+VÚ!M175+L175</f>
        <v>0</v>
      </c>
      <c r="N175" s="125">
        <f>+'Inversión 1 financiada'!N175+VÚ!N175+M175</f>
        <v>0</v>
      </c>
      <c r="O175" s="125">
        <f>+'Inversión 1 financiada'!O175+VÚ!O175+N175</f>
        <v>0</v>
      </c>
      <c r="P175" s="125">
        <f>+'Inversión 1 financiada'!P175+VÚ!P175+O175</f>
        <v>0</v>
      </c>
      <c r="Q175" s="125">
        <f>+'Inversión 1 financiada'!Q175+VÚ!Q175+P175</f>
        <v>0</v>
      </c>
      <c r="R175" s="125">
        <f>+'Inversión 1 financiada'!R175+VÚ!R175+Q175</f>
        <v>0</v>
      </c>
      <c r="S175" s="125">
        <f>+'Inversión 1 financiada'!S175+VÚ!S175+R175</f>
        <v>0</v>
      </c>
      <c r="T175" s="125">
        <f>+'Inversión 1 financiada'!T175+VÚ!T175+S175</f>
        <v>0</v>
      </c>
      <c r="U175" s="125">
        <f>+'Inversión 1 financiada'!U175+VÚ!U175+T175</f>
        <v>0</v>
      </c>
      <c r="V175" s="125">
        <f>+'Inversión 1 financiada'!V175+VÚ!V175+U175</f>
        <v>0</v>
      </c>
      <c r="W175" s="125">
        <f>+'Inversión 1 financiada'!W175+VÚ!W175+V175</f>
        <v>0</v>
      </c>
      <c r="X175" s="125">
        <f>+'Inversión 1 financiada'!X175+VÚ!X175+W175</f>
        <v>0</v>
      </c>
      <c r="Y175" s="125">
        <f>+'Inversión 1 financiada'!Y175+VÚ!Y175+X175</f>
        <v>0</v>
      </c>
      <c r="Z175" s="125">
        <f>+'Inversión 1 financiada'!Z175+VÚ!Z175+Y175</f>
        <v>0</v>
      </c>
      <c r="AA175" s="125">
        <f>+'Inversión 1 financiada'!AA175+VÚ!AA175+Z175</f>
        <v>0</v>
      </c>
      <c r="AB175" s="125">
        <f>+'Inversión 1 financiada'!AB175+VÚ!AB175+AA175</f>
        <v>0</v>
      </c>
      <c r="AC175" s="125">
        <f>+'Inversión 1 financiada'!AC175+VÚ!AC175+AB175</f>
        <v>0</v>
      </c>
      <c r="AD175" s="125">
        <f>+'Inversión 1 financiada'!AD175+VÚ!AD175+AC175</f>
        <v>0</v>
      </c>
      <c r="AE175" s="125">
        <f>+'Inversión 1 financiada'!AE175+VÚ!AE175+AD175</f>
        <v>0</v>
      </c>
      <c r="AF175" s="125">
        <f>+'Inversión 1 financiada'!AF175+VÚ!AF175+AE175</f>
        <v>0</v>
      </c>
      <c r="AG175" s="125">
        <f>+'Inversión 1 financiada'!AG175+VÚ!AG175+AF175</f>
        <v>0</v>
      </c>
      <c r="AH175" s="125">
        <f>+'Inversión 1 financiada'!AH175+VÚ!AH175+AG175</f>
        <v>0</v>
      </c>
      <c r="AI175" s="125">
        <f>+'Inversión 1 financiada'!AI175+VÚ!AI175+AH175</f>
        <v>0</v>
      </c>
      <c r="AJ175" s="125">
        <f>+'Inversión 1 financiada'!AJ175+VÚ!AJ175+AI175</f>
        <v>0</v>
      </c>
      <c r="AK175" s="125">
        <f>+'Inversión 1 financiada'!AK175+VÚ!AK175+AJ175</f>
        <v>0</v>
      </c>
      <c r="AL175" s="125">
        <f>+'Inversión 1 financiada'!AL175+VÚ!AL175+AK175</f>
        <v>0</v>
      </c>
      <c r="AM175" s="125">
        <f>+'Inversión 1 financiada'!AM175+VÚ!AM175+AL175</f>
        <v>0</v>
      </c>
      <c r="AN175" s="125">
        <f>+'Inversión 1 financiada'!AN175+VÚ!AN175+AM175</f>
        <v>0</v>
      </c>
      <c r="AO175" s="125">
        <f>+'Inversión 1 financiada'!AO175+VÚ!AO175+AN175</f>
        <v>0</v>
      </c>
      <c r="AP175" s="125">
        <f>+'Inversión 1 financiada'!AP175+VÚ!AP175+AO175</f>
        <v>0</v>
      </c>
      <c r="AQ175" s="125">
        <f>+'Inversión 1 financiada'!AQ175+VÚ!AQ175+AP175</f>
        <v>0</v>
      </c>
      <c r="AR175" s="125">
        <f>+'Inversión 1 financiada'!AR175+VÚ!AR175+AQ175</f>
        <v>0</v>
      </c>
      <c r="AS175" s="125">
        <f>+'Inversión 1 financiada'!AS175+VÚ!AS175+AR175</f>
        <v>0</v>
      </c>
      <c r="AT175" s="125">
        <f>+'Inversión 1 financiada'!AT175+VÚ!AT175+AS175</f>
        <v>0</v>
      </c>
      <c r="AU175" s="125">
        <f>+'Inversión 1 financiada'!AU175+VÚ!AU175+AT175</f>
        <v>0</v>
      </c>
      <c r="AV175" s="125">
        <f>+'Inversión 1 financiada'!AV175+VÚ!AV175+AU175</f>
        <v>0</v>
      </c>
      <c r="AW175" s="125">
        <f>+'Inversión 1 financiada'!AW175+VÚ!AW175+AV175</f>
        <v>0</v>
      </c>
      <c r="AX175" s="125">
        <f>+'Inversión 1 financiada'!AX175+VÚ!AX175+AW175</f>
        <v>0</v>
      </c>
      <c r="AY175" s="125">
        <f>+'Inversión 1 financiada'!AY175+VÚ!AY175+AX175</f>
        <v>0</v>
      </c>
      <c r="AZ175" s="125">
        <f>+'Inversión 1 financiada'!AZ175+VÚ!AZ175+AY175</f>
        <v>0</v>
      </c>
      <c r="BA175" s="125">
        <f>+'Inversión 1 financiada'!BA175+VÚ!BA175+AZ175</f>
        <v>0</v>
      </c>
      <c r="BB175" s="125">
        <f>+'Inversión 1 financiada'!BB175+VÚ!BB175+BA175</f>
        <v>0</v>
      </c>
      <c r="BC175" s="125">
        <f>+'Inversión 1 financiada'!BC175+VÚ!BC175+BB175</f>
        <v>0</v>
      </c>
      <c r="BD175" s="125">
        <f>+'Inversión 1 financiada'!BD175+VÚ!BD175+BC175</f>
        <v>0</v>
      </c>
      <c r="BE175" s="125">
        <f>+'Inversión 1 financiada'!BE175+VÚ!BE175+BD175</f>
        <v>0</v>
      </c>
      <c r="BF175" s="125">
        <f>+'Inversión 1 financiada'!BF175+VÚ!BF175+BE175</f>
        <v>0</v>
      </c>
      <c r="BG175" s="125">
        <f>+'Inversión 1 financiada'!BG175+VÚ!BG175+BF175</f>
        <v>0</v>
      </c>
      <c r="BH175" s="125">
        <f>+'Inversión 1 financiada'!BH175+VÚ!BH175+BG175</f>
        <v>0</v>
      </c>
      <c r="BI175" s="125">
        <f>+'Inversión 1 financiada'!BI175+VÚ!BI175+BH175</f>
        <v>0</v>
      </c>
      <c r="BJ175" s="125">
        <f>+'Inversión 1 financiada'!BJ175+VÚ!BJ175+BI175</f>
        <v>0</v>
      </c>
      <c r="BK175" s="125">
        <f>+'Inversión 1 financiada'!BK175+VÚ!BK175+BJ175</f>
        <v>0</v>
      </c>
      <c r="BL175" s="125">
        <f>+'Inversión 1 financiada'!BL175+VÚ!BL175+BK175</f>
        <v>0</v>
      </c>
      <c r="BM175" s="125">
        <f>+'Inversión 1 financiada'!BM175+VÚ!BM175+BL175</f>
        <v>0</v>
      </c>
      <c r="BN175" s="125">
        <f>+'Inversión 1 financiada'!BN175+VÚ!BN175+BM175</f>
        <v>0</v>
      </c>
      <c r="BO175" s="125">
        <f>+'Inversión 1 financiada'!BO175+VÚ!BO175+BN175</f>
        <v>0</v>
      </c>
      <c r="BP175" s="125">
        <f>+'Inversión 1 financiada'!BP175+VÚ!BP175+BO175</f>
        <v>0</v>
      </c>
      <c r="BQ175" s="125">
        <f>+'Inversión 1 financiada'!BQ175+VÚ!BQ175+BP175</f>
        <v>0</v>
      </c>
      <c r="BR175" s="125">
        <f>+'Inversión 1 financiada'!BR175+VÚ!BR175+BQ175</f>
        <v>0</v>
      </c>
    </row>
    <row r="176" spans="2:70" x14ac:dyDescent="0.25">
      <c r="B176" s="5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125">
        <f>+'Inversión 1 financiada'!H176+VÚ!H176</f>
        <v>0</v>
      </c>
      <c r="I176" s="125">
        <f>+'Inversión 1 financiada'!I176+VÚ!I176+H176</f>
        <v>0</v>
      </c>
      <c r="J176" s="125">
        <f>+'Inversión 1 financiada'!J176+VÚ!J176+I176</f>
        <v>0</v>
      </c>
      <c r="K176" s="125">
        <f>+'Inversión 1 financiada'!K176+VÚ!K176+J176</f>
        <v>0</v>
      </c>
      <c r="L176" s="125">
        <f>+'Inversión 1 financiada'!L176+VÚ!L176+K176</f>
        <v>0</v>
      </c>
      <c r="M176" s="125">
        <f>+'Inversión 1 financiada'!M176+VÚ!M176+L176</f>
        <v>0</v>
      </c>
      <c r="N176" s="125">
        <f>+'Inversión 1 financiada'!N176+VÚ!N176+M176</f>
        <v>0</v>
      </c>
      <c r="O176" s="125">
        <f>+'Inversión 1 financiada'!O176+VÚ!O176+N176</f>
        <v>0</v>
      </c>
      <c r="P176" s="125">
        <f>+'Inversión 1 financiada'!P176+VÚ!P176+O176</f>
        <v>0</v>
      </c>
      <c r="Q176" s="125">
        <f>+'Inversión 1 financiada'!Q176+VÚ!Q176+P176</f>
        <v>0</v>
      </c>
      <c r="R176" s="125">
        <f>+'Inversión 1 financiada'!R176+VÚ!R176+Q176</f>
        <v>0</v>
      </c>
      <c r="S176" s="125">
        <f>+'Inversión 1 financiada'!S176+VÚ!S176+R176</f>
        <v>0</v>
      </c>
      <c r="T176" s="125">
        <f>+'Inversión 1 financiada'!T176+VÚ!T176+S176</f>
        <v>0</v>
      </c>
      <c r="U176" s="125">
        <f>+'Inversión 1 financiada'!U176+VÚ!U176+T176</f>
        <v>0</v>
      </c>
      <c r="V176" s="125">
        <f>+'Inversión 1 financiada'!V176+VÚ!V176+U176</f>
        <v>0</v>
      </c>
      <c r="W176" s="125">
        <f>+'Inversión 1 financiada'!W176+VÚ!W176+V176</f>
        <v>0</v>
      </c>
      <c r="X176" s="125">
        <f>+'Inversión 1 financiada'!X176+VÚ!X176+W176</f>
        <v>0</v>
      </c>
      <c r="Y176" s="125">
        <f>+'Inversión 1 financiada'!Y176+VÚ!Y176+X176</f>
        <v>0</v>
      </c>
      <c r="Z176" s="125">
        <f>+'Inversión 1 financiada'!Z176+VÚ!Z176+Y176</f>
        <v>0</v>
      </c>
      <c r="AA176" s="125">
        <f>+'Inversión 1 financiada'!AA176+VÚ!AA176+Z176</f>
        <v>0</v>
      </c>
      <c r="AB176" s="125">
        <f>+'Inversión 1 financiada'!AB176+VÚ!AB176+AA176</f>
        <v>0</v>
      </c>
      <c r="AC176" s="125">
        <f>+'Inversión 1 financiada'!AC176+VÚ!AC176+AB176</f>
        <v>0</v>
      </c>
      <c r="AD176" s="125">
        <f>+'Inversión 1 financiada'!AD176+VÚ!AD176+AC176</f>
        <v>0</v>
      </c>
      <c r="AE176" s="125">
        <f>+'Inversión 1 financiada'!AE176+VÚ!AE176+AD176</f>
        <v>0</v>
      </c>
      <c r="AF176" s="125">
        <f>+'Inversión 1 financiada'!AF176+VÚ!AF176+AE176</f>
        <v>0</v>
      </c>
      <c r="AG176" s="125">
        <f>+'Inversión 1 financiada'!AG176+VÚ!AG176+AF176</f>
        <v>0</v>
      </c>
      <c r="AH176" s="125">
        <f>+'Inversión 1 financiada'!AH176+VÚ!AH176+AG176</f>
        <v>0</v>
      </c>
      <c r="AI176" s="125">
        <f>+'Inversión 1 financiada'!AI176+VÚ!AI176+AH176</f>
        <v>0</v>
      </c>
      <c r="AJ176" s="125">
        <f>+'Inversión 1 financiada'!AJ176+VÚ!AJ176+AI176</f>
        <v>0</v>
      </c>
      <c r="AK176" s="125">
        <f>+'Inversión 1 financiada'!AK176+VÚ!AK176+AJ176</f>
        <v>0</v>
      </c>
      <c r="AL176" s="125">
        <f>+'Inversión 1 financiada'!AL176+VÚ!AL176+AK176</f>
        <v>0</v>
      </c>
      <c r="AM176" s="125">
        <f>+'Inversión 1 financiada'!AM176+VÚ!AM176+AL176</f>
        <v>0</v>
      </c>
      <c r="AN176" s="125">
        <f>+'Inversión 1 financiada'!AN176+VÚ!AN176+AM176</f>
        <v>0</v>
      </c>
      <c r="AO176" s="125">
        <f>+'Inversión 1 financiada'!AO176+VÚ!AO176+AN176</f>
        <v>0</v>
      </c>
      <c r="AP176" s="125">
        <f>+'Inversión 1 financiada'!AP176+VÚ!AP176+AO176</f>
        <v>0</v>
      </c>
      <c r="AQ176" s="125">
        <f>+'Inversión 1 financiada'!AQ176+VÚ!AQ176+AP176</f>
        <v>0</v>
      </c>
      <c r="AR176" s="125">
        <f>+'Inversión 1 financiada'!AR176+VÚ!AR176+AQ176</f>
        <v>0</v>
      </c>
      <c r="AS176" s="125">
        <f>+'Inversión 1 financiada'!AS176+VÚ!AS176+AR176</f>
        <v>0</v>
      </c>
      <c r="AT176" s="125">
        <f>+'Inversión 1 financiada'!AT176+VÚ!AT176+AS176</f>
        <v>0</v>
      </c>
      <c r="AU176" s="125">
        <f>+'Inversión 1 financiada'!AU176+VÚ!AU176+AT176</f>
        <v>0</v>
      </c>
      <c r="AV176" s="125">
        <f>+'Inversión 1 financiada'!AV176+VÚ!AV176+AU176</f>
        <v>0</v>
      </c>
      <c r="AW176" s="125">
        <f>+'Inversión 1 financiada'!AW176+VÚ!AW176+AV176</f>
        <v>0</v>
      </c>
      <c r="AX176" s="125">
        <f>+'Inversión 1 financiada'!AX176+VÚ!AX176+AW176</f>
        <v>0</v>
      </c>
      <c r="AY176" s="125">
        <f>+'Inversión 1 financiada'!AY176+VÚ!AY176+AX176</f>
        <v>0</v>
      </c>
      <c r="AZ176" s="125">
        <f>+'Inversión 1 financiada'!AZ176+VÚ!AZ176+AY176</f>
        <v>0</v>
      </c>
      <c r="BA176" s="125">
        <f>+'Inversión 1 financiada'!BA176+VÚ!BA176+AZ176</f>
        <v>0</v>
      </c>
      <c r="BB176" s="125">
        <f>+'Inversión 1 financiada'!BB176+VÚ!BB176+BA176</f>
        <v>0</v>
      </c>
      <c r="BC176" s="125">
        <f>+'Inversión 1 financiada'!BC176+VÚ!BC176+BB176</f>
        <v>0</v>
      </c>
      <c r="BD176" s="125">
        <f>+'Inversión 1 financiada'!BD176+VÚ!BD176+BC176</f>
        <v>0</v>
      </c>
      <c r="BE176" s="125">
        <f>+'Inversión 1 financiada'!BE176+VÚ!BE176+BD176</f>
        <v>0</v>
      </c>
      <c r="BF176" s="125">
        <f>+'Inversión 1 financiada'!BF176+VÚ!BF176+BE176</f>
        <v>0</v>
      </c>
      <c r="BG176" s="125">
        <f>+'Inversión 1 financiada'!BG176+VÚ!BG176+BF176</f>
        <v>0</v>
      </c>
      <c r="BH176" s="125">
        <f>+'Inversión 1 financiada'!BH176+VÚ!BH176+BG176</f>
        <v>0</v>
      </c>
      <c r="BI176" s="125">
        <f>+'Inversión 1 financiada'!BI176+VÚ!BI176+BH176</f>
        <v>0</v>
      </c>
      <c r="BJ176" s="125">
        <f>+'Inversión 1 financiada'!BJ176+VÚ!BJ176+BI176</f>
        <v>0</v>
      </c>
      <c r="BK176" s="125">
        <f>+'Inversión 1 financiada'!BK176+VÚ!BK176+BJ176</f>
        <v>0</v>
      </c>
      <c r="BL176" s="125">
        <f>+'Inversión 1 financiada'!BL176+VÚ!BL176+BK176</f>
        <v>0</v>
      </c>
      <c r="BM176" s="125">
        <f>+'Inversión 1 financiada'!BM176+VÚ!BM176+BL176</f>
        <v>0</v>
      </c>
      <c r="BN176" s="125">
        <f>+'Inversión 1 financiada'!BN176+VÚ!BN176+BM176</f>
        <v>0</v>
      </c>
      <c r="BO176" s="125">
        <f>+'Inversión 1 financiada'!BO176+VÚ!BO176+BN176</f>
        <v>0</v>
      </c>
      <c r="BP176" s="125">
        <f>+'Inversión 1 financiada'!BP176+VÚ!BP176+BO176</f>
        <v>0</v>
      </c>
      <c r="BQ176" s="125">
        <f>+'Inversión 1 financiada'!BQ176+VÚ!BQ176+BP176</f>
        <v>0</v>
      </c>
      <c r="BR176" s="125">
        <f>+'Inversión 1 financiada'!BR176+VÚ!BR176+BQ176</f>
        <v>0</v>
      </c>
    </row>
    <row r="177" spans="2:70" x14ac:dyDescent="0.25">
      <c r="B177" s="5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125">
        <f>+'Inversión 1 financiada'!H177+VÚ!H177</f>
        <v>0</v>
      </c>
      <c r="I177" s="125">
        <f>+'Inversión 1 financiada'!I177+VÚ!I177+H177</f>
        <v>0</v>
      </c>
      <c r="J177" s="125">
        <f>+'Inversión 1 financiada'!J177+VÚ!J177+I177</f>
        <v>0</v>
      </c>
      <c r="K177" s="125">
        <f>+'Inversión 1 financiada'!K177+VÚ!K177+J177</f>
        <v>0</v>
      </c>
      <c r="L177" s="125">
        <f>+'Inversión 1 financiada'!L177+VÚ!L177+K177</f>
        <v>0</v>
      </c>
      <c r="M177" s="125">
        <f>+'Inversión 1 financiada'!M177+VÚ!M177+L177</f>
        <v>0</v>
      </c>
      <c r="N177" s="125">
        <f>+'Inversión 1 financiada'!N177+VÚ!N177+M177</f>
        <v>0</v>
      </c>
      <c r="O177" s="125">
        <f>+'Inversión 1 financiada'!O177+VÚ!O177+N177</f>
        <v>0</v>
      </c>
      <c r="P177" s="125">
        <f>+'Inversión 1 financiada'!P177+VÚ!P177+O177</f>
        <v>0</v>
      </c>
      <c r="Q177" s="125">
        <f>+'Inversión 1 financiada'!Q177+VÚ!Q177+P177</f>
        <v>0</v>
      </c>
      <c r="R177" s="125">
        <f>+'Inversión 1 financiada'!R177+VÚ!R177+Q177</f>
        <v>0</v>
      </c>
      <c r="S177" s="125">
        <f>+'Inversión 1 financiada'!S177+VÚ!S177+R177</f>
        <v>0</v>
      </c>
      <c r="T177" s="125">
        <f>+'Inversión 1 financiada'!T177+VÚ!T177+S177</f>
        <v>0</v>
      </c>
      <c r="U177" s="125">
        <f>+'Inversión 1 financiada'!U177+VÚ!U177+T177</f>
        <v>0</v>
      </c>
      <c r="V177" s="125">
        <f>+'Inversión 1 financiada'!V177+VÚ!V177+U177</f>
        <v>0</v>
      </c>
      <c r="W177" s="125">
        <f>+'Inversión 1 financiada'!W177+VÚ!W177+V177</f>
        <v>0</v>
      </c>
      <c r="X177" s="125">
        <f>+'Inversión 1 financiada'!X177+VÚ!X177+W177</f>
        <v>0</v>
      </c>
      <c r="Y177" s="125">
        <f>+'Inversión 1 financiada'!Y177+VÚ!Y177+X177</f>
        <v>0</v>
      </c>
      <c r="Z177" s="125">
        <f>+'Inversión 1 financiada'!Z177+VÚ!Z177+Y177</f>
        <v>0</v>
      </c>
      <c r="AA177" s="125">
        <f>+'Inversión 1 financiada'!AA177+VÚ!AA177+Z177</f>
        <v>0</v>
      </c>
      <c r="AB177" s="125">
        <f>+'Inversión 1 financiada'!AB177+VÚ!AB177+AA177</f>
        <v>0</v>
      </c>
      <c r="AC177" s="125">
        <f>+'Inversión 1 financiada'!AC177+VÚ!AC177+AB177</f>
        <v>0</v>
      </c>
      <c r="AD177" s="125">
        <f>+'Inversión 1 financiada'!AD177+VÚ!AD177+AC177</f>
        <v>0</v>
      </c>
      <c r="AE177" s="125">
        <f>+'Inversión 1 financiada'!AE177+VÚ!AE177+AD177</f>
        <v>0</v>
      </c>
      <c r="AF177" s="125">
        <f>+'Inversión 1 financiada'!AF177+VÚ!AF177+AE177</f>
        <v>0</v>
      </c>
      <c r="AG177" s="125">
        <f>+'Inversión 1 financiada'!AG177+VÚ!AG177+AF177</f>
        <v>0</v>
      </c>
      <c r="AH177" s="125">
        <f>+'Inversión 1 financiada'!AH177+VÚ!AH177+AG177</f>
        <v>0</v>
      </c>
      <c r="AI177" s="125">
        <f>+'Inversión 1 financiada'!AI177+VÚ!AI177+AH177</f>
        <v>0</v>
      </c>
      <c r="AJ177" s="125">
        <f>+'Inversión 1 financiada'!AJ177+VÚ!AJ177+AI177</f>
        <v>0</v>
      </c>
      <c r="AK177" s="125">
        <f>+'Inversión 1 financiada'!AK177+VÚ!AK177+AJ177</f>
        <v>0</v>
      </c>
      <c r="AL177" s="125">
        <f>+'Inversión 1 financiada'!AL177+VÚ!AL177+AK177</f>
        <v>0</v>
      </c>
      <c r="AM177" s="125">
        <f>+'Inversión 1 financiada'!AM177+VÚ!AM177+AL177</f>
        <v>0</v>
      </c>
      <c r="AN177" s="125">
        <f>+'Inversión 1 financiada'!AN177+VÚ!AN177+AM177</f>
        <v>0</v>
      </c>
      <c r="AO177" s="125">
        <f>+'Inversión 1 financiada'!AO177+VÚ!AO177+AN177</f>
        <v>0</v>
      </c>
      <c r="AP177" s="125">
        <f>+'Inversión 1 financiada'!AP177+VÚ!AP177+AO177</f>
        <v>0</v>
      </c>
      <c r="AQ177" s="125">
        <f>+'Inversión 1 financiada'!AQ177+VÚ!AQ177+AP177</f>
        <v>0</v>
      </c>
      <c r="AR177" s="125">
        <f>+'Inversión 1 financiada'!AR177+VÚ!AR177+AQ177</f>
        <v>0</v>
      </c>
      <c r="AS177" s="125">
        <f>+'Inversión 1 financiada'!AS177+VÚ!AS177+AR177</f>
        <v>0</v>
      </c>
      <c r="AT177" s="125">
        <f>+'Inversión 1 financiada'!AT177+VÚ!AT177+AS177</f>
        <v>0</v>
      </c>
      <c r="AU177" s="125">
        <f>+'Inversión 1 financiada'!AU177+VÚ!AU177+AT177</f>
        <v>0</v>
      </c>
      <c r="AV177" s="125">
        <f>+'Inversión 1 financiada'!AV177+VÚ!AV177+AU177</f>
        <v>0</v>
      </c>
      <c r="AW177" s="125">
        <f>+'Inversión 1 financiada'!AW177+VÚ!AW177+AV177</f>
        <v>0</v>
      </c>
      <c r="AX177" s="125">
        <f>+'Inversión 1 financiada'!AX177+VÚ!AX177+AW177</f>
        <v>0</v>
      </c>
      <c r="AY177" s="125">
        <f>+'Inversión 1 financiada'!AY177+VÚ!AY177+AX177</f>
        <v>0</v>
      </c>
      <c r="AZ177" s="125">
        <f>+'Inversión 1 financiada'!AZ177+VÚ!AZ177+AY177</f>
        <v>0</v>
      </c>
      <c r="BA177" s="125">
        <f>+'Inversión 1 financiada'!BA177+VÚ!BA177+AZ177</f>
        <v>0</v>
      </c>
      <c r="BB177" s="125">
        <f>+'Inversión 1 financiada'!BB177+VÚ!BB177+BA177</f>
        <v>0</v>
      </c>
      <c r="BC177" s="125">
        <f>+'Inversión 1 financiada'!BC177+VÚ!BC177+BB177</f>
        <v>0</v>
      </c>
      <c r="BD177" s="125">
        <f>+'Inversión 1 financiada'!BD177+VÚ!BD177+BC177</f>
        <v>0</v>
      </c>
      <c r="BE177" s="125">
        <f>+'Inversión 1 financiada'!BE177+VÚ!BE177+BD177</f>
        <v>0</v>
      </c>
      <c r="BF177" s="125">
        <f>+'Inversión 1 financiada'!BF177+VÚ!BF177+BE177</f>
        <v>0</v>
      </c>
      <c r="BG177" s="125">
        <f>+'Inversión 1 financiada'!BG177+VÚ!BG177+BF177</f>
        <v>0</v>
      </c>
      <c r="BH177" s="125">
        <f>+'Inversión 1 financiada'!BH177+VÚ!BH177+BG177</f>
        <v>0</v>
      </c>
      <c r="BI177" s="125">
        <f>+'Inversión 1 financiada'!BI177+VÚ!BI177+BH177</f>
        <v>0</v>
      </c>
      <c r="BJ177" s="125">
        <f>+'Inversión 1 financiada'!BJ177+VÚ!BJ177+BI177</f>
        <v>0</v>
      </c>
      <c r="BK177" s="125">
        <f>+'Inversión 1 financiada'!BK177+VÚ!BK177+BJ177</f>
        <v>0</v>
      </c>
      <c r="BL177" s="125">
        <f>+'Inversión 1 financiada'!BL177+VÚ!BL177+BK177</f>
        <v>0</v>
      </c>
      <c r="BM177" s="125">
        <f>+'Inversión 1 financiada'!BM177+VÚ!BM177+BL177</f>
        <v>0</v>
      </c>
      <c r="BN177" s="125">
        <f>+'Inversión 1 financiada'!BN177+VÚ!BN177+BM177</f>
        <v>0</v>
      </c>
      <c r="BO177" s="125">
        <f>+'Inversión 1 financiada'!BO177+VÚ!BO177+BN177</f>
        <v>0</v>
      </c>
      <c r="BP177" s="125">
        <f>+'Inversión 1 financiada'!BP177+VÚ!BP177+BO177</f>
        <v>0</v>
      </c>
      <c r="BQ177" s="125">
        <f>+'Inversión 1 financiada'!BQ177+VÚ!BQ177+BP177</f>
        <v>0</v>
      </c>
      <c r="BR177" s="125">
        <f>+'Inversión 1 financiada'!BR177+VÚ!BR177+BQ177</f>
        <v>0</v>
      </c>
    </row>
    <row r="178" spans="2:70" x14ac:dyDescent="0.25">
      <c r="B178" s="59" t="s">
        <v>604</v>
      </c>
      <c r="C178" s="62" t="str">
        <f>+VLOOKUP(B178,'resumen UCAP'!$A$5:$O$329,2,0)</f>
        <v>Proyector led 10w</v>
      </c>
      <c r="D178" s="63">
        <f>+'Desmonte Infr. financiada'!D178</f>
        <v>10</v>
      </c>
      <c r="E178" s="63" t="str">
        <f>+VLOOKUP(B178,'resumen UCAP'!$A$5:$O$329,3,0)</f>
        <v>Un</v>
      </c>
      <c r="F178" s="64">
        <f>+VLOOKUP(B178,'resumen UCAP'!$A$5:$O$329,15,0)</f>
        <v>134677</v>
      </c>
      <c r="G178" s="61">
        <v>8</v>
      </c>
      <c r="H178" s="125">
        <f>+'Inversión 1 financiada'!H178+VÚ!H178</f>
        <v>0</v>
      </c>
      <c r="I178" s="125">
        <f>+'Inversión 1 financiada'!I178+VÚ!I178+H178</f>
        <v>0</v>
      </c>
      <c r="J178" s="125">
        <f>+'Inversión 1 financiada'!J178+VÚ!J178+I178</f>
        <v>0</v>
      </c>
      <c r="K178" s="125">
        <f>+'Inversión 1 financiada'!K178+VÚ!K178+J178</f>
        <v>0</v>
      </c>
      <c r="L178" s="125">
        <f>+'Inversión 1 financiada'!L178+VÚ!L178+K178</f>
        <v>0</v>
      </c>
      <c r="M178" s="125">
        <f>+'Inversión 1 financiada'!M178+VÚ!M178+L178</f>
        <v>0</v>
      </c>
      <c r="N178" s="125">
        <f>+'Inversión 1 financiada'!N178+VÚ!N178+M178</f>
        <v>0</v>
      </c>
      <c r="O178" s="125">
        <f>+'Inversión 1 financiada'!O178+VÚ!O178+N178</f>
        <v>0</v>
      </c>
      <c r="P178" s="125">
        <f>+'Inversión 1 financiada'!P178+VÚ!P178+O178</f>
        <v>0</v>
      </c>
      <c r="Q178" s="125">
        <f>+'Inversión 1 financiada'!Q178+VÚ!Q178+P178</f>
        <v>0</v>
      </c>
      <c r="R178" s="125">
        <f>+'Inversión 1 financiada'!R178+VÚ!R178+Q178</f>
        <v>0</v>
      </c>
      <c r="S178" s="125">
        <f>+'Inversión 1 financiada'!S178+VÚ!S178+R178</f>
        <v>0</v>
      </c>
      <c r="T178" s="125">
        <f>+'Inversión 1 financiada'!T178+VÚ!T178+S178</f>
        <v>0</v>
      </c>
      <c r="U178" s="125">
        <f>+'Inversión 1 financiada'!U178+VÚ!U178+T178</f>
        <v>0</v>
      </c>
      <c r="V178" s="125">
        <f>+'Inversión 1 financiada'!V178+VÚ!V178+U178</f>
        <v>0</v>
      </c>
      <c r="W178" s="125">
        <f>+'Inversión 1 financiada'!W178+VÚ!W178+V178</f>
        <v>0</v>
      </c>
      <c r="X178" s="125">
        <f>+'Inversión 1 financiada'!X178+VÚ!X178+W178</f>
        <v>0</v>
      </c>
      <c r="Y178" s="125">
        <f>+'Inversión 1 financiada'!Y178+VÚ!Y178+X178</f>
        <v>0</v>
      </c>
      <c r="Z178" s="125">
        <f>+'Inversión 1 financiada'!Z178+VÚ!Z178+Y178</f>
        <v>0</v>
      </c>
      <c r="AA178" s="125">
        <f>+'Inversión 1 financiada'!AA178+VÚ!AA178+Z178</f>
        <v>0</v>
      </c>
      <c r="AB178" s="125">
        <f>+'Inversión 1 financiada'!AB178+VÚ!AB178+AA178</f>
        <v>0</v>
      </c>
      <c r="AC178" s="125">
        <f>+'Inversión 1 financiada'!AC178+VÚ!AC178+AB178</f>
        <v>0</v>
      </c>
      <c r="AD178" s="125">
        <f>+'Inversión 1 financiada'!AD178+VÚ!AD178+AC178</f>
        <v>0</v>
      </c>
      <c r="AE178" s="125">
        <f>+'Inversión 1 financiada'!AE178+VÚ!AE178+AD178</f>
        <v>0</v>
      </c>
      <c r="AF178" s="125">
        <f>+'Inversión 1 financiada'!AF178+VÚ!AF178+AE178</f>
        <v>0</v>
      </c>
      <c r="AG178" s="125">
        <f>+'Inversión 1 financiada'!AG178+VÚ!AG178+AF178</f>
        <v>0</v>
      </c>
      <c r="AH178" s="125">
        <f>+'Inversión 1 financiada'!AH178+VÚ!AH178+AG178</f>
        <v>0</v>
      </c>
      <c r="AI178" s="125">
        <f>+'Inversión 1 financiada'!AI178+VÚ!AI178+AH178</f>
        <v>0</v>
      </c>
      <c r="AJ178" s="125">
        <f>+'Inversión 1 financiada'!AJ178+VÚ!AJ178+AI178</f>
        <v>0</v>
      </c>
      <c r="AK178" s="125">
        <f>+'Inversión 1 financiada'!AK178+VÚ!AK178+AJ178</f>
        <v>0</v>
      </c>
      <c r="AL178" s="125">
        <f>+'Inversión 1 financiada'!AL178+VÚ!AL178+AK178</f>
        <v>0</v>
      </c>
      <c r="AM178" s="125">
        <f>+'Inversión 1 financiada'!AM178+VÚ!AM178+AL178</f>
        <v>0</v>
      </c>
      <c r="AN178" s="125">
        <f>+'Inversión 1 financiada'!AN178+VÚ!AN178+AM178</f>
        <v>0</v>
      </c>
      <c r="AO178" s="125">
        <f>+'Inversión 1 financiada'!AO178+VÚ!AO178+AN178</f>
        <v>0</v>
      </c>
      <c r="AP178" s="125">
        <f>+'Inversión 1 financiada'!AP178+VÚ!AP178+AO178</f>
        <v>0</v>
      </c>
      <c r="AQ178" s="125">
        <f>+'Inversión 1 financiada'!AQ178+VÚ!AQ178+AP178</f>
        <v>0</v>
      </c>
      <c r="AR178" s="125">
        <f>+'Inversión 1 financiada'!AR178+VÚ!AR178+AQ178</f>
        <v>0</v>
      </c>
      <c r="AS178" s="125">
        <f>+'Inversión 1 financiada'!AS178+VÚ!AS178+AR178</f>
        <v>0</v>
      </c>
      <c r="AT178" s="125">
        <f>+'Inversión 1 financiada'!AT178+VÚ!AT178+AS178</f>
        <v>0</v>
      </c>
      <c r="AU178" s="125">
        <f>+'Inversión 1 financiada'!AU178+VÚ!AU178+AT178</f>
        <v>0</v>
      </c>
      <c r="AV178" s="125">
        <f>+'Inversión 1 financiada'!AV178+VÚ!AV178+AU178</f>
        <v>0</v>
      </c>
      <c r="AW178" s="125">
        <f>+'Inversión 1 financiada'!AW178+VÚ!AW178+AV178</f>
        <v>0</v>
      </c>
      <c r="AX178" s="125">
        <f>+'Inversión 1 financiada'!AX178+VÚ!AX178+AW178</f>
        <v>0</v>
      </c>
      <c r="AY178" s="125">
        <f>+'Inversión 1 financiada'!AY178+VÚ!AY178+AX178</f>
        <v>0</v>
      </c>
      <c r="AZ178" s="125">
        <f>+'Inversión 1 financiada'!AZ178+VÚ!AZ178+AY178</f>
        <v>0</v>
      </c>
      <c r="BA178" s="125">
        <f>+'Inversión 1 financiada'!BA178+VÚ!BA178+AZ178</f>
        <v>0</v>
      </c>
      <c r="BB178" s="125">
        <f>+'Inversión 1 financiada'!BB178+VÚ!BB178+BA178</f>
        <v>0</v>
      </c>
      <c r="BC178" s="125">
        <f>+'Inversión 1 financiada'!BC178+VÚ!BC178+BB178</f>
        <v>0</v>
      </c>
      <c r="BD178" s="125">
        <f>+'Inversión 1 financiada'!BD178+VÚ!BD178+BC178</f>
        <v>0</v>
      </c>
      <c r="BE178" s="125">
        <f>+'Inversión 1 financiada'!BE178+VÚ!BE178+BD178</f>
        <v>0</v>
      </c>
      <c r="BF178" s="125">
        <f>+'Inversión 1 financiada'!BF178+VÚ!BF178+BE178</f>
        <v>0</v>
      </c>
      <c r="BG178" s="125">
        <f>+'Inversión 1 financiada'!BG178+VÚ!BG178+BF178</f>
        <v>0</v>
      </c>
      <c r="BH178" s="125">
        <f>+'Inversión 1 financiada'!BH178+VÚ!BH178+BG178</f>
        <v>0</v>
      </c>
      <c r="BI178" s="125">
        <f>+'Inversión 1 financiada'!BI178+VÚ!BI178+BH178</f>
        <v>0</v>
      </c>
      <c r="BJ178" s="125">
        <f>+'Inversión 1 financiada'!BJ178+VÚ!BJ178+BI178</f>
        <v>0</v>
      </c>
      <c r="BK178" s="125">
        <f>+'Inversión 1 financiada'!BK178+VÚ!BK178+BJ178</f>
        <v>0</v>
      </c>
      <c r="BL178" s="125">
        <f>+'Inversión 1 financiada'!BL178+VÚ!BL178+BK178</f>
        <v>0</v>
      </c>
      <c r="BM178" s="125">
        <f>+'Inversión 1 financiada'!BM178+VÚ!BM178+BL178</f>
        <v>0</v>
      </c>
      <c r="BN178" s="125">
        <f>+'Inversión 1 financiada'!BN178+VÚ!BN178+BM178</f>
        <v>0</v>
      </c>
      <c r="BO178" s="125">
        <f>+'Inversión 1 financiada'!BO178+VÚ!BO178+BN178</f>
        <v>0</v>
      </c>
      <c r="BP178" s="125">
        <f>+'Inversión 1 financiada'!BP178+VÚ!BP178+BO178</f>
        <v>0</v>
      </c>
      <c r="BQ178" s="125">
        <f>+'Inversión 1 financiada'!BQ178+VÚ!BQ178+BP178</f>
        <v>0</v>
      </c>
      <c r="BR178" s="125">
        <f>+'Inversión 1 financiada'!BR178+VÚ!BR178+BQ178</f>
        <v>0</v>
      </c>
    </row>
    <row r="179" spans="2:70" x14ac:dyDescent="0.25">
      <c r="B179" s="59" t="s">
        <v>605</v>
      </c>
      <c r="C179" s="62" t="str">
        <f>+VLOOKUP(B179,'resumen UCAP'!$A$5:$O$329,2,0)</f>
        <v>Luminaria led 80</v>
      </c>
      <c r="D179" s="63">
        <f>+'Desmonte Infr. financiada'!D179</f>
        <v>80</v>
      </c>
      <c r="E179" s="63" t="str">
        <f>+VLOOKUP(B179,'resumen UCAP'!$A$5:$O$329,3,0)</f>
        <v>Un</v>
      </c>
      <c r="F179" s="64">
        <f>+VLOOKUP(B179,'resumen UCAP'!$A$5:$O$329,15,0)</f>
        <v>736002</v>
      </c>
      <c r="G179" s="61">
        <v>8</v>
      </c>
      <c r="H179" s="125">
        <f>+'Inversión 1 financiada'!H179+VÚ!H179</f>
        <v>0</v>
      </c>
      <c r="I179" s="125">
        <f>+'Inversión 1 financiada'!I179+VÚ!I179+H179</f>
        <v>0</v>
      </c>
      <c r="J179" s="125">
        <f>+'Inversión 1 financiada'!J179+VÚ!J179+I179</f>
        <v>0</v>
      </c>
      <c r="K179" s="125">
        <f>+'Inversión 1 financiada'!K179+VÚ!K179+J179</f>
        <v>0</v>
      </c>
      <c r="L179" s="125">
        <f>+'Inversión 1 financiada'!L179+VÚ!L179+K179</f>
        <v>0</v>
      </c>
      <c r="M179" s="125">
        <f>+'Inversión 1 financiada'!M179+VÚ!M179+L179</f>
        <v>0</v>
      </c>
      <c r="N179" s="125">
        <f>+'Inversión 1 financiada'!N179+VÚ!N179+M179</f>
        <v>0</v>
      </c>
      <c r="O179" s="125">
        <f>+'Inversión 1 financiada'!O179+VÚ!O179+N179</f>
        <v>0</v>
      </c>
      <c r="P179" s="125">
        <f>+'Inversión 1 financiada'!P179+VÚ!P179+O179</f>
        <v>0</v>
      </c>
      <c r="Q179" s="125">
        <f>+'Inversión 1 financiada'!Q179+VÚ!Q179+P179</f>
        <v>0</v>
      </c>
      <c r="R179" s="125">
        <f>+'Inversión 1 financiada'!R179+VÚ!R179+Q179</f>
        <v>0</v>
      </c>
      <c r="S179" s="125">
        <f>+'Inversión 1 financiada'!S179+VÚ!S179+R179</f>
        <v>0</v>
      </c>
      <c r="T179" s="125">
        <f>+'Inversión 1 financiada'!T179+VÚ!T179+S179</f>
        <v>0</v>
      </c>
      <c r="U179" s="125">
        <f>+'Inversión 1 financiada'!U179+VÚ!U179+T179</f>
        <v>0</v>
      </c>
      <c r="V179" s="125">
        <f>+'Inversión 1 financiada'!V179+VÚ!V179+U179</f>
        <v>0</v>
      </c>
      <c r="W179" s="125">
        <f>+'Inversión 1 financiada'!W179+VÚ!W179+V179</f>
        <v>0</v>
      </c>
      <c r="X179" s="125">
        <f>+'Inversión 1 financiada'!X179+VÚ!X179+W179</f>
        <v>0</v>
      </c>
      <c r="Y179" s="125">
        <f>+'Inversión 1 financiada'!Y179+VÚ!Y179+X179</f>
        <v>0</v>
      </c>
      <c r="Z179" s="125">
        <f>+'Inversión 1 financiada'!Z179+VÚ!Z179+Y179</f>
        <v>0</v>
      </c>
      <c r="AA179" s="125">
        <f>+'Inversión 1 financiada'!AA179+VÚ!AA179+Z179</f>
        <v>0</v>
      </c>
      <c r="AB179" s="125">
        <f>+'Inversión 1 financiada'!AB179+VÚ!AB179+AA179</f>
        <v>0</v>
      </c>
      <c r="AC179" s="125">
        <f>+'Inversión 1 financiada'!AC179+VÚ!AC179+AB179</f>
        <v>0</v>
      </c>
      <c r="AD179" s="125">
        <f>+'Inversión 1 financiada'!AD179+VÚ!AD179+AC179</f>
        <v>0</v>
      </c>
      <c r="AE179" s="125">
        <f>+'Inversión 1 financiada'!AE179+VÚ!AE179+AD179</f>
        <v>0</v>
      </c>
      <c r="AF179" s="125">
        <f>+'Inversión 1 financiada'!AF179+VÚ!AF179+AE179</f>
        <v>0</v>
      </c>
      <c r="AG179" s="125">
        <f>+'Inversión 1 financiada'!AG179+VÚ!AG179+AF179</f>
        <v>0</v>
      </c>
      <c r="AH179" s="125">
        <f>+'Inversión 1 financiada'!AH179+VÚ!AH179+AG179</f>
        <v>0</v>
      </c>
      <c r="AI179" s="125">
        <f>+'Inversión 1 financiada'!AI179+VÚ!AI179+AH179</f>
        <v>0</v>
      </c>
      <c r="AJ179" s="125">
        <f>+'Inversión 1 financiada'!AJ179+VÚ!AJ179+AI179</f>
        <v>0</v>
      </c>
      <c r="AK179" s="125">
        <f>+'Inversión 1 financiada'!AK179+VÚ!AK179+AJ179</f>
        <v>0</v>
      </c>
      <c r="AL179" s="125">
        <f>+'Inversión 1 financiada'!AL179+VÚ!AL179+AK179</f>
        <v>0</v>
      </c>
      <c r="AM179" s="125">
        <f>+'Inversión 1 financiada'!AM179+VÚ!AM179+AL179</f>
        <v>0</v>
      </c>
      <c r="AN179" s="125">
        <f>+'Inversión 1 financiada'!AN179+VÚ!AN179+AM179</f>
        <v>0</v>
      </c>
      <c r="AO179" s="125">
        <f>+'Inversión 1 financiada'!AO179+VÚ!AO179+AN179</f>
        <v>0</v>
      </c>
      <c r="AP179" s="125">
        <f>+'Inversión 1 financiada'!AP179+VÚ!AP179+AO179</f>
        <v>0</v>
      </c>
      <c r="AQ179" s="125">
        <f>+'Inversión 1 financiada'!AQ179+VÚ!AQ179+AP179</f>
        <v>0</v>
      </c>
      <c r="AR179" s="125">
        <f>+'Inversión 1 financiada'!AR179+VÚ!AR179+AQ179</f>
        <v>0</v>
      </c>
      <c r="AS179" s="125">
        <f>+'Inversión 1 financiada'!AS179+VÚ!AS179+AR179</f>
        <v>0</v>
      </c>
      <c r="AT179" s="125">
        <f>+'Inversión 1 financiada'!AT179+VÚ!AT179+AS179</f>
        <v>0</v>
      </c>
      <c r="AU179" s="125">
        <f>+'Inversión 1 financiada'!AU179+VÚ!AU179+AT179</f>
        <v>0</v>
      </c>
      <c r="AV179" s="125">
        <f>+'Inversión 1 financiada'!AV179+VÚ!AV179+AU179</f>
        <v>0</v>
      </c>
      <c r="AW179" s="125">
        <f>+'Inversión 1 financiada'!AW179+VÚ!AW179+AV179</f>
        <v>0</v>
      </c>
      <c r="AX179" s="125">
        <f>+'Inversión 1 financiada'!AX179+VÚ!AX179+AW179</f>
        <v>0</v>
      </c>
      <c r="AY179" s="125">
        <f>+'Inversión 1 financiada'!AY179+VÚ!AY179+AX179</f>
        <v>0</v>
      </c>
      <c r="AZ179" s="125">
        <f>+'Inversión 1 financiada'!AZ179+VÚ!AZ179+AY179</f>
        <v>0</v>
      </c>
      <c r="BA179" s="125">
        <f>+'Inversión 1 financiada'!BA179+VÚ!BA179+AZ179</f>
        <v>0</v>
      </c>
      <c r="BB179" s="125">
        <f>+'Inversión 1 financiada'!BB179+VÚ!BB179+BA179</f>
        <v>0</v>
      </c>
      <c r="BC179" s="125">
        <f>+'Inversión 1 financiada'!BC179+VÚ!BC179+BB179</f>
        <v>0</v>
      </c>
      <c r="BD179" s="125">
        <f>+'Inversión 1 financiada'!BD179+VÚ!BD179+BC179</f>
        <v>0</v>
      </c>
      <c r="BE179" s="125">
        <f>+'Inversión 1 financiada'!BE179+VÚ!BE179+BD179</f>
        <v>0</v>
      </c>
      <c r="BF179" s="125">
        <f>+'Inversión 1 financiada'!BF179+VÚ!BF179+BE179</f>
        <v>0</v>
      </c>
      <c r="BG179" s="125">
        <f>+'Inversión 1 financiada'!BG179+VÚ!BG179+BF179</f>
        <v>0</v>
      </c>
      <c r="BH179" s="125">
        <f>+'Inversión 1 financiada'!BH179+VÚ!BH179+BG179</f>
        <v>0</v>
      </c>
      <c r="BI179" s="125">
        <f>+'Inversión 1 financiada'!BI179+VÚ!BI179+BH179</f>
        <v>0</v>
      </c>
      <c r="BJ179" s="125">
        <f>+'Inversión 1 financiada'!BJ179+VÚ!BJ179+BI179</f>
        <v>0</v>
      </c>
      <c r="BK179" s="125">
        <f>+'Inversión 1 financiada'!BK179+VÚ!BK179+BJ179</f>
        <v>0</v>
      </c>
      <c r="BL179" s="125">
        <f>+'Inversión 1 financiada'!BL179+VÚ!BL179+BK179</f>
        <v>0</v>
      </c>
      <c r="BM179" s="125">
        <f>+'Inversión 1 financiada'!BM179+VÚ!BM179+BL179</f>
        <v>0</v>
      </c>
      <c r="BN179" s="125">
        <f>+'Inversión 1 financiada'!BN179+VÚ!BN179+BM179</f>
        <v>0</v>
      </c>
      <c r="BO179" s="125">
        <f>+'Inversión 1 financiada'!BO179+VÚ!BO179+BN179</f>
        <v>0</v>
      </c>
      <c r="BP179" s="125">
        <f>+'Inversión 1 financiada'!BP179+VÚ!BP179+BO179</f>
        <v>0</v>
      </c>
      <c r="BQ179" s="125">
        <f>+'Inversión 1 financiada'!BQ179+VÚ!BQ179+BP179</f>
        <v>0</v>
      </c>
      <c r="BR179" s="125">
        <f>+'Inversión 1 financiada'!BR179+VÚ!BR179+BQ179</f>
        <v>0</v>
      </c>
    </row>
    <row r="180" spans="2:70" x14ac:dyDescent="0.25">
      <c r="B180" s="59" t="s">
        <v>606</v>
      </c>
      <c r="C180" s="62" t="str">
        <f>+VLOOKUP(B180,'resumen UCAP'!$A$5:$O$329,2,0)</f>
        <v>Luminaria led 60</v>
      </c>
      <c r="D180" s="63">
        <f>+'Desmonte Infr. financiada'!D180</f>
        <v>60</v>
      </c>
      <c r="E180" s="63" t="str">
        <f>+VLOOKUP(B180,'resumen UCAP'!$A$5:$O$329,3,0)</f>
        <v>Un</v>
      </c>
      <c r="F180" s="64">
        <f>+VLOOKUP(B180,'resumen UCAP'!$A$5:$O$329,15,0)</f>
        <v>736002</v>
      </c>
      <c r="G180" s="61">
        <v>8</v>
      </c>
      <c r="H180" s="125">
        <f>+'Inversión 1 financiada'!H180+VÚ!H180</f>
        <v>0</v>
      </c>
      <c r="I180" s="125">
        <f>+'Inversión 1 financiada'!I180+VÚ!I180+H180</f>
        <v>0</v>
      </c>
      <c r="J180" s="125">
        <f>+'Inversión 1 financiada'!J180+VÚ!J180+I180</f>
        <v>0</v>
      </c>
      <c r="K180" s="125">
        <f>+'Inversión 1 financiada'!K180+VÚ!K180+J180</f>
        <v>0</v>
      </c>
      <c r="L180" s="125">
        <f>+'Inversión 1 financiada'!L180+VÚ!L180+K180</f>
        <v>0</v>
      </c>
      <c r="M180" s="125">
        <f>+'Inversión 1 financiada'!M180+VÚ!M180+L180</f>
        <v>0</v>
      </c>
      <c r="N180" s="125">
        <f>+'Inversión 1 financiada'!N180+VÚ!N180+M180</f>
        <v>0</v>
      </c>
      <c r="O180" s="125">
        <f>+'Inversión 1 financiada'!O180+VÚ!O180+N180</f>
        <v>0</v>
      </c>
      <c r="P180" s="125">
        <f>+'Inversión 1 financiada'!P180+VÚ!P180+O180</f>
        <v>0</v>
      </c>
      <c r="Q180" s="125">
        <f>+'Inversión 1 financiada'!Q180+VÚ!Q180+P180</f>
        <v>0</v>
      </c>
      <c r="R180" s="125">
        <f>+'Inversión 1 financiada'!R180+VÚ!R180+Q180</f>
        <v>0</v>
      </c>
      <c r="S180" s="125">
        <f>+'Inversión 1 financiada'!S180+VÚ!S180+R180</f>
        <v>0</v>
      </c>
      <c r="T180" s="125">
        <f>+'Inversión 1 financiada'!T180+VÚ!T180+S180</f>
        <v>0</v>
      </c>
      <c r="U180" s="125">
        <f>+'Inversión 1 financiada'!U180+VÚ!U180+T180</f>
        <v>0</v>
      </c>
      <c r="V180" s="125">
        <f>+'Inversión 1 financiada'!V180+VÚ!V180+U180</f>
        <v>0</v>
      </c>
      <c r="W180" s="125">
        <f>+'Inversión 1 financiada'!W180+VÚ!W180+V180</f>
        <v>0</v>
      </c>
      <c r="X180" s="125">
        <f>+'Inversión 1 financiada'!X180+VÚ!X180+W180</f>
        <v>0</v>
      </c>
      <c r="Y180" s="125">
        <f>+'Inversión 1 financiada'!Y180+VÚ!Y180+X180</f>
        <v>0</v>
      </c>
      <c r="Z180" s="125">
        <f>+'Inversión 1 financiada'!Z180+VÚ!Z180+Y180</f>
        <v>0</v>
      </c>
      <c r="AA180" s="125">
        <f>+'Inversión 1 financiada'!AA180+VÚ!AA180+Z180</f>
        <v>0</v>
      </c>
      <c r="AB180" s="125">
        <f>+'Inversión 1 financiada'!AB180+VÚ!AB180+AA180</f>
        <v>0</v>
      </c>
      <c r="AC180" s="125">
        <f>+'Inversión 1 financiada'!AC180+VÚ!AC180+AB180</f>
        <v>0</v>
      </c>
      <c r="AD180" s="125">
        <f>+'Inversión 1 financiada'!AD180+VÚ!AD180+AC180</f>
        <v>0</v>
      </c>
      <c r="AE180" s="125">
        <f>+'Inversión 1 financiada'!AE180+VÚ!AE180+AD180</f>
        <v>0</v>
      </c>
      <c r="AF180" s="125">
        <f>+'Inversión 1 financiada'!AF180+VÚ!AF180+AE180</f>
        <v>0</v>
      </c>
      <c r="AG180" s="125">
        <f>+'Inversión 1 financiada'!AG180+VÚ!AG180+AF180</f>
        <v>0</v>
      </c>
      <c r="AH180" s="125">
        <f>+'Inversión 1 financiada'!AH180+VÚ!AH180+AG180</f>
        <v>0</v>
      </c>
      <c r="AI180" s="125">
        <f>+'Inversión 1 financiada'!AI180+VÚ!AI180+AH180</f>
        <v>0</v>
      </c>
      <c r="AJ180" s="125">
        <f>+'Inversión 1 financiada'!AJ180+VÚ!AJ180+AI180</f>
        <v>0</v>
      </c>
      <c r="AK180" s="125">
        <f>+'Inversión 1 financiada'!AK180+VÚ!AK180+AJ180</f>
        <v>0</v>
      </c>
      <c r="AL180" s="125">
        <f>+'Inversión 1 financiada'!AL180+VÚ!AL180+AK180</f>
        <v>0</v>
      </c>
      <c r="AM180" s="125">
        <f>+'Inversión 1 financiada'!AM180+VÚ!AM180+AL180</f>
        <v>0</v>
      </c>
      <c r="AN180" s="125">
        <f>+'Inversión 1 financiada'!AN180+VÚ!AN180+AM180</f>
        <v>0</v>
      </c>
      <c r="AO180" s="125">
        <f>+'Inversión 1 financiada'!AO180+VÚ!AO180+AN180</f>
        <v>0</v>
      </c>
      <c r="AP180" s="125">
        <f>+'Inversión 1 financiada'!AP180+VÚ!AP180+AO180</f>
        <v>0</v>
      </c>
      <c r="AQ180" s="125">
        <f>+'Inversión 1 financiada'!AQ180+VÚ!AQ180+AP180</f>
        <v>0</v>
      </c>
      <c r="AR180" s="125">
        <f>+'Inversión 1 financiada'!AR180+VÚ!AR180+AQ180</f>
        <v>0</v>
      </c>
      <c r="AS180" s="125">
        <f>+'Inversión 1 financiada'!AS180+VÚ!AS180+AR180</f>
        <v>0</v>
      </c>
      <c r="AT180" s="125">
        <f>+'Inversión 1 financiada'!AT180+VÚ!AT180+AS180</f>
        <v>0</v>
      </c>
      <c r="AU180" s="125">
        <f>+'Inversión 1 financiada'!AU180+VÚ!AU180+AT180</f>
        <v>0</v>
      </c>
      <c r="AV180" s="125">
        <f>+'Inversión 1 financiada'!AV180+VÚ!AV180+AU180</f>
        <v>0</v>
      </c>
      <c r="AW180" s="125">
        <f>+'Inversión 1 financiada'!AW180+VÚ!AW180+AV180</f>
        <v>0</v>
      </c>
      <c r="AX180" s="125">
        <f>+'Inversión 1 financiada'!AX180+VÚ!AX180+AW180</f>
        <v>0</v>
      </c>
      <c r="AY180" s="125">
        <f>+'Inversión 1 financiada'!AY180+VÚ!AY180+AX180</f>
        <v>0</v>
      </c>
      <c r="AZ180" s="125">
        <f>+'Inversión 1 financiada'!AZ180+VÚ!AZ180+AY180</f>
        <v>0</v>
      </c>
      <c r="BA180" s="125">
        <f>+'Inversión 1 financiada'!BA180+VÚ!BA180+AZ180</f>
        <v>0</v>
      </c>
      <c r="BB180" s="125">
        <f>+'Inversión 1 financiada'!BB180+VÚ!BB180+BA180</f>
        <v>0</v>
      </c>
      <c r="BC180" s="125">
        <f>+'Inversión 1 financiada'!BC180+VÚ!BC180+BB180</f>
        <v>0</v>
      </c>
      <c r="BD180" s="125">
        <f>+'Inversión 1 financiada'!BD180+VÚ!BD180+BC180</f>
        <v>0</v>
      </c>
      <c r="BE180" s="125">
        <f>+'Inversión 1 financiada'!BE180+VÚ!BE180+BD180</f>
        <v>0</v>
      </c>
      <c r="BF180" s="125">
        <f>+'Inversión 1 financiada'!BF180+VÚ!BF180+BE180</f>
        <v>0</v>
      </c>
      <c r="BG180" s="125">
        <f>+'Inversión 1 financiada'!BG180+VÚ!BG180+BF180</f>
        <v>0</v>
      </c>
      <c r="BH180" s="125">
        <f>+'Inversión 1 financiada'!BH180+VÚ!BH180+BG180</f>
        <v>0</v>
      </c>
      <c r="BI180" s="125">
        <f>+'Inversión 1 financiada'!BI180+VÚ!BI180+BH180</f>
        <v>0</v>
      </c>
      <c r="BJ180" s="125">
        <f>+'Inversión 1 financiada'!BJ180+VÚ!BJ180+BI180</f>
        <v>0</v>
      </c>
      <c r="BK180" s="125">
        <f>+'Inversión 1 financiada'!BK180+VÚ!BK180+BJ180</f>
        <v>0</v>
      </c>
      <c r="BL180" s="125">
        <f>+'Inversión 1 financiada'!BL180+VÚ!BL180+BK180</f>
        <v>0</v>
      </c>
      <c r="BM180" s="125">
        <f>+'Inversión 1 financiada'!BM180+VÚ!BM180+BL180</f>
        <v>0</v>
      </c>
      <c r="BN180" s="125">
        <f>+'Inversión 1 financiada'!BN180+VÚ!BN180+BM180</f>
        <v>0</v>
      </c>
      <c r="BO180" s="125">
        <f>+'Inversión 1 financiada'!BO180+VÚ!BO180+BN180</f>
        <v>0</v>
      </c>
      <c r="BP180" s="125">
        <f>+'Inversión 1 financiada'!BP180+VÚ!BP180+BO180</f>
        <v>0</v>
      </c>
      <c r="BQ180" s="125">
        <f>+'Inversión 1 financiada'!BQ180+VÚ!BQ180+BP180</f>
        <v>0</v>
      </c>
      <c r="BR180" s="125">
        <f>+'Inversión 1 financiada'!BR180+VÚ!BR180+BQ180</f>
        <v>0</v>
      </c>
    </row>
    <row r="181" spans="2:70" x14ac:dyDescent="0.25">
      <c r="B181" s="5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125">
        <f>+'Inversión 1 financiada'!H181+VÚ!H181</f>
        <v>0</v>
      </c>
      <c r="I181" s="125">
        <f>+'Inversión 1 financiada'!I181+VÚ!I181+H181</f>
        <v>0</v>
      </c>
      <c r="J181" s="125">
        <f>+'Inversión 1 financiada'!J181+VÚ!J181+I181</f>
        <v>0</v>
      </c>
      <c r="K181" s="125">
        <f>+'Inversión 1 financiada'!K181+VÚ!K181+J181</f>
        <v>0</v>
      </c>
      <c r="L181" s="125">
        <f>+'Inversión 1 financiada'!L181+VÚ!L181+K181</f>
        <v>0</v>
      </c>
      <c r="M181" s="125">
        <f>+'Inversión 1 financiada'!M181+VÚ!M181+L181</f>
        <v>0</v>
      </c>
      <c r="N181" s="125">
        <f>+'Inversión 1 financiada'!N181+VÚ!N181+M181</f>
        <v>0</v>
      </c>
      <c r="O181" s="125">
        <f>+'Inversión 1 financiada'!O181+VÚ!O181+N181</f>
        <v>0</v>
      </c>
      <c r="P181" s="125">
        <f>+'Inversión 1 financiada'!P181+VÚ!P181+O181</f>
        <v>0</v>
      </c>
      <c r="Q181" s="125">
        <f>+'Inversión 1 financiada'!Q181+VÚ!Q181+P181</f>
        <v>0</v>
      </c>
      <c r="R181" s="125">
        <f>+'Inversión 1 financiada'!R181+VÚ!R181+Q181</f>
        <v>0</v>
      </c>
      <c r="S181" s="125">
        <f>+'Inversión 1 financiada'!S181+VÚ!S181+R181</f>
        <v>0</v>
      </c>
      <c r="T181" s="125">
        <f>+'Inversión 1 financiada'!T181+VÚ!T181+S181</f>
        <v>0</v>
      </c>
      <c r="U181" s="125">
        <f>+'Inversión 1 financiada'!U181+VÚ!U181+T181</f>
        <v>0</v>
      </c>
      <c r="V181" s="125">
        <f>+'Inversión 1 financiada'!V181+VÚ!V181+U181</f>
        <v>0</v>
      </c>
      <c r="W181" s="125">
        <f>+'Inversión 1 financiada'!W181+VÚ!W181+V181</f>
        <v>0</v>
      </c>
      <c r="X181" s="125">
        <f>+'Inversión 1 financiada'!X181+VÚ!X181+W181</f>
        <v>0</v>
      </c>
      <c r="Y181" s="125">
        <f>+'Inversión 1 financiada'!Y181+VÚ!Y181+X181</f>
        <v>0</v>
      </c>
      <c r="Z181" s="125">
        <f>+'Inversión 1 financiada'!Z181+VÚ!Z181+Y181</f>
        <v>0</v>
      </c>
      <c r="AA181" s="125">
        <f>+'Inversión 1 financiada'!AA181+VÚ!AA181+Z181</f>
        <v>0</v>
      </c>
      <c r="AB181" s="125">
        <f>+'Inversión 1 financiada'!AB181+VÚ!AB181+AA181</f>
        <v>0</v>
      </c>
      <c r="AC181" s="125">
        <f>+'Inversión 1 financiada'!AC181+VÚ!AC181+AB181</f>
        <v>0</v>
      </c>
      <c r="AD181" s="125">
        <f>+'Inversión 1 financiada'!AD181+VÚ!AD181+AC181</f>
        <v>0</v>
      </c>
      <c r="AE181" s="125">
        <f>+'Inversión 1 financiada'!AE181+VÚ!AE181+AD181</f>
        <v>0</v>
      </c>
      <c r="AF181" s="125">
        <f>+'Inversión 1 financiada'!AF181+VÚ!AF181+AE181</f>
        <v>0</v>
      </c>
      <c r="AG181" s="125">
        <f>+'Inversión 1 financiada'!AG181+VÚ!AG181+AF181</f>
        <v>0</v>
      </c>
      <c r="AH181" s="125">
        <f>+'Inversión 1 financiada'!AH181+VÚ!AH181+AG181</f>
        <v>0</v>
      </c>
      <c r="AI181" s="125">
        <f>+'Inversión 1 financiada'!AI181+VÚ!AI181+AH181</f>
        <v>0</v>
      </c>
      <c r="AJ181" s="125">
        <f>+'Inversión 1 financiada'!AJ181+VÚ!AJ181+AI181</f>
        <v>0</v>
      </c>
      <c r="AK181" s="125">
        <f>+'Inversión 1 financiada'!AK181+VÚ!AK181+AJ181</f>
        <v>0</v>
      </c>
      <c r="AL181" s="125">
        <f>+'Inversión 1 financiada'!AL181+VÚ!AL181+AK181</f>
        <v>0</v>
      </c>
      <c r="AM181" s="125">
        <f>+'Inversión 1 financiada'!AM181+VÚ!AM181+AL181</f>
        <v>0</v>
      </c>
      <c r="AN181" s="125">
        <f>+'Inversión 1 financiada'!AN181+VÚ!AN181+AM181</f>
        <v>0</v>
      </c>
      <c r="AO181" s="125">
        <f>+'Inversión 1 financiada'!AO181+VÚ!AO181+AN181</f>
        <v>0</v>
      </c>
      <c r="AP181" s="125">
        <f>+'Inversión 1 financiada'!AP181+VÚ!AP181+AO181</f>
        <v>0</v>
      </c>
      <c r="AQ181" s="125">
        <f>+'Inversión 1 financiada'!AQ181+VÚ!AQ181+AP181</f>
        <v>0</v>
      </c>
      <c r="AR181" s="125">
        <f>+'Inversión 1 financiada'!AR181+VÚ!AR181+AQ181</f>
        <v>0</v>
      </c>
      <c r="AS181" s="125">
        <f>+'Inversión 1 financiada'!AS181+VÚ!AS181+AR181</f>
        <v>0</v>
      </c>
      <c r="AT181" s="125">
        <f>+'Inversión 1 financiada'!AT181+VÚ!AT181+AS181</f>
        <v>0</v>
      </c>
      <c r="AU181" s="125">
        <f>+'Inversión 1 financiada'!AU181+VÚ!AU181+AT181</f>
        <v>0</v>
      </c>
      <c r="AV181" s="125">
        <f>+'Inversión 1 financiada'!AV181+VÚ!AV181+AU181</f>
        <v>0</v>
      </c>
      <c r="AW181" s="125">
        <f>+'Inversión 1 financiada'!AW181+VÚ!AW181+AV181</f>
        <v>0</v>
      </c>
      <c r="AX181" s="125">
        <f>+'Inversión 1 financiada'!AX181+VÚ!AX181+AW181</f>
        <v>0</v>
      </c>
      <c r="AY181" s="125">
        <f>+'Inversión 1 financiada'!AY181+VÚ!AY181+AX181</f>
        <v>0</v>
      </c>
      <c r="AZ181" s="125">
        <f>+'Inversión 1 financiada'!AZ181+VÚ!AZ181+AY181</f>
        <v>0</v>
      </c>
      <c r="BA181" s="125">
        <f>+'Inversión 1 financiada'!BA181+VÚ!BA181+AZ181</f>
        <v>0</v>
      </c>
      <c r="BB181" s="125">
        <f>+'Inversión 1 financiada'!BB181+VÚ!BB181+BA181</f>
        <v>0</v>
      </c>
      <c r="BC181" s="125">
        <f>+'Inversión 1 financiada'!BC181+VÚ!BC181+BB181</f>
        <v>0</v>
      </c>
      <c r="BD181" s="125">
        <f>+'Inversión 1 financiada'!BD181+VÚ!BD181+BC181</f>
        <v>0</v>
      </c>
      <c r="BE181" s="125">
        <f>+'Inversión 1 financiada'!BE181+VÚ!BE181+BD181</f>
        <v>0</v>
      </c>
      <c r="BF181" s="125">
        <f>+'Inversión 1 financiada'!BF181+VÚ!BF181+BE181</f>
        <v>0</v>
      </c>
      <c r="BG181" s="125">
        <f>+'Inversión 1 financiada'!BG181+VÚ!BG181+BF181</f>
        <v>0</v>
      </c>
      <c r="BH181" s="125">
        <f>+'Inversión 1 financiada'!BH181+VÚ!BH181+BG181</f>
        <v>0</v>
      </c>
      <c r="BI181" s="125">
        <f>+'Inversión 1 financiada'!BI181+VÚ!BI181+BH181</f>
        <v>0</v>
      </c>
      <c r="BJ181" s="125">
        <f>+'Inversión 1 financiada'!BJ181+VÚ!BJ181+BI181</f>
        <v>0</v>
      </c>
      <c r="BK181" s="125">
        <f>+'Inversión 1 financiada'!BK181+VÚ!BK181+BJ181</f>
        <v>0</v>
      </c>
      <c r="BL181" s="125">
        <f>+'Inversión 1 financiada'!BL181+VÚ!BL181+BK181</f>
        <v>0</v>
      </c>
      <c r="BM181" s="125">
        <f>+'Inversión 1 financiada'!BM181+VÚ!BM181+BL181</f>
        <v>0</v>
      </c>
      <c r="BN181" s="125">
        <f>+'Inversión 1 financiada'!BN181+VÚ!BN181+BM181</f>
        <v>0</v>
      </c>
      <c r="BO181" s="125">
        <f>+'Inversión 1 financiada'!BO181+VÚ!BO181+BN181</f>
        <v>0</v>
      </c>
      <c r="BP181" s="125">
        <f>+'Inversión 1 financiada'!BP181+VÚ!BP181+BO181</f>
        <v>0</v>
      </c>
      <c r="BQ181" s="125">
        <f>+'Inversión 1 financiada'!BQ181+VÚ!BQ181+BP181</f>
        <v>0</v>
      </c>
      <c r="BR181" s="125">
        <f>+'Inversión 1 financiada'!BR181+VÚ!BR181+BQ181</f>
        <v>0</v>
      </c>
    </row>
    <row r="182" spans="2:70" x14ac:dyDescent="0.25">
      <c r="B182" s="5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125">
        <f>+'Inversión 1 financiada'!H182+VÚ!H182</f>
        <v>34</v>
      </c>
      <c r="I182" s="125">
        <f>+'Inversión 1 financiada'!I182+VÚ!I182+H182</f>
        <v>34</v>
      </c>
      <c r="J182" s="125">
        <f>+'Inversión 1 financiada'!J182+VÚ!J182+I182</f>
        <v>34</v>
      </c>
      <c r="K182" s="125">
        <f>+'Inversión 1 financiada'!K182+VÚ!K182+J182</f>
        <v>34</v>
      </c>
      <c r="L182" s="125">
        <f>+'Inversión 1 financiada'!L182+VÚ!L182+K182</f>
        <v>34</v>
      </c>
      <c r="M182" s="125">
        <f>+'Inversión 1 financiada'!M182+VÚ!M182+L182</f>
        <v>34</v>
      </c>
      <c r="N182" s="125">
        <f>+'Inversión 1 financiada'!N182+VÚ!N182+M182</f>
        <v>34</v>
      </c>
      <c r="O182" s="125">
        <f>+'Inversión 1 financiada'!O182+VÚ!O182+N182</f>
        <v>34</v>
      </c>
      <c r="P182" s="125">
        <f>+'Inversión 1 financiada'!P182+VÚ!P182+O182</f>
        <v>34</v>
      </c>
      <c r="Q182" s="125">
        <f>+'Inversión 1 financiada'!Q182+VÚ!Q182+P182</f>
        <v>34</v>
      </c>
      <c r="R182" s="125">
        <f>+'Inversión 1 financiada'!R182+VÚ!R182+Q182</f>
        <v>34</v>
      </c>
      <c r="S182" s="125">
        <f>+'Inversión 1 financiada'!S182+VÚ!S182+R182</f>
        <v>34</v>
      </c>
      <c r="T182" s="125">
        <f>+'Inversión 1 financiada'!T182+VÚ!T182+S182</f>
        <v>34</v>
      </c>
      <c r="U182" s="125">
        <f>+'Inversión 1 financiada'!U182+VÚ!U182+T182</f>
        <v>34</v>
      </c>
      <c r="V182" s="125">
        <f>+'Inversión 1 financiada'!V182+VÚ!V182+U182</f>
        <v>34</v>
      </c>
      <c r="W182" s="125">
        <f>+'Inversión 1 financiada'!W182+VÚ!W182+V182</f>
        <v>0</v>
      </c>
      <c r="X182" s="125">
        <f>+'Inversión 1 financiada'!X182+VÚ!X182+W182</f>
        <v>0</v>
      </c>
      <c r="Y182" s="125">
        <f>+'Inversión 1 financiada'!Y182+VÚ!Y182+X182</f>
        <v>0</v>
      </c>
      <c r="Z182" s="125">
        <f>+'Inversión 1 financiada'!Z182+VÚ!Z182+Y182</f>
        <v>0</v>
      </c>
      <c r="AA182" s="125">
        <f>+'Inversión 1 financiada'!AA182+VÚ!AA182+Z182</f>
        <v>0</v>
      </c>
      <c r="AB182" s="125">
        <f>+'Inversión 1 financiada'!AB182+VÚ!AB182+AA182</f>
        <v>0</v>
      </c>
      <c r="AC182" s="125">
        <f>+'Inversión 1 financiada'!AC182+VÚ!AC182+AB182</f>
        <v>0</v>
      </c>
      <c r="AD182" s="125">
        <f>+'Inversión 1 financiada'!AD182+VÚ!AD182+AC182</f>
        <v>0</v>
      </c>
      <c r="AE182" s="125">
        <f>+'Inversión 1 financiada'!AE182+VÚ!AE182+AD182</f>
        <v>0</v>
      </c>
      <c r="AF182" s="125">
        <f>+'Inversión 1 financiada'!AF182+VÚ!AF182+AE182</f>
        <v>0</v>
      </c>
      <c r="AG182" s="125">
        <f>+'Inversión 1 financiada'!AG182+VÚ!AG182+AF182</f>
        <v>0</v>
      </c>
      <c r="AH182" s="125">
        <f>+'Inversión 1 financiada'!AH182+VÚ!AH182+AG182</f>
        <v>0</v>
      </c>
      <c r="AI182" s="125">
        <f>+'Inversión 1 financiada'!AI182+VÚ!AI182+AH182</f>
        <v>0</v>
      </c>
      <c r="AJ182" s="125">
        <f>+'Inversión 1 financiada'!AJ182+VÚ!AJ182+AI182</f>
        <v>0</v>
      </c>
      <c r="AK182" s="125">
        <f>+'Inversión 1 financiada'!AK182+VÚ!AK182+AJ182</f>
        <v>0</v>
      </c>
      <c r="AL182" s="125">
        <f>+'Inversión 1 financiada'!AL182+VÚ!AL182+AK182</f>
        <v>0</v>
      </c>
      <c r="AM182" s="125">
        <f>+'Inversión 1 financiada'!AM182+VÚ!AM182+AL182</f>
        <v>0</v>
      </c>
      <c r="AN182" s="125">
        <f>+'Inversión 1 financiada'!AN182+VÚ!AN182+AM182</f>
        <v>0</v>
      </c>
      <c r="AO182" s="125">
        <f>+'Inversión 1 financiada'!AO182+VÚ!AO182+AN182</f>
        <v>0</v>
      </c>
      <c r="AP182" s="125">
        <f>+'Inversión 1 financiada'!AP182+VÚ!AP182+AO182</f>
        <v>0</v>
      </c>
      <c r="AQ182" s="125">
        <f>+'Inversión 1 financiada'!AQ182+VÚ!AQ182+AP182</f>
        <v>0</v>
      </c>
      <c r="AR182" s="125">
        <f>+'Inversión 1 financiada'!AR182+VÚ!AR182+AQ182</f>
        <v>0</v>
      </c>
      <c r="AS182" s="125">
        <f>+'Inversión 1 financiada'!AS182+VÚ!AS182+AR182</f>
        <v>0</v>
      </c>
      <c r="AT182" s="125">
        <f>+'Inversión 1 financiada'!AT182+VÚ!AT182+AS182</f>
        <v>0</v>
      </c>
      <c r="AU182" s="125">
        <f>+'Inversión 1 financiada'!AU182+VÚ!AU182+AT182</f>
        <v>0</v>
      </c>
      <c r="AV182" s="125">
        <f>+'Inversión 1 financiada'!AV182+VÚ!AV182+AU182</f>
        <v>0</v>
      </c>
      <c r="AW182" s="125">
        <f>+'Inversión 1 financiada'!AW182+VÚ!AW182+AV182</f>
        <v>0</v>
      </c>
      <c r="AX182" s="125">
        <f>+'Inversión 1 financiada'!AX182+VÚ!AX182+AW182</f>
        <v>0</v>
      </c>
      <c r="AY182" s="125">
        <f>+'Inversión 1 financiada'!AY182+VÚ!AY182+AX182</f>
        <v>0</v>
      </c>
      <c r="AZ182" s="125">
        <f>+'Inversión 1 financiada'!AZ182+VÚ!AZ182+AY182</f>
        <v>0</v>
      </c>
      <c r="BA182" s="125">
        <f>+'Inversión 1 financiada'!BA182+VÚ!BA182+AZ182</f>
        <v>0</v>
      </c>
      <c r="BB182" s="125">
        <f>+'Inversión 1 financiada'!BB182+VÚ!BB182+BA182</f>
        <v>0</v>
      </c>
      <c r="BC182" s="125">
        <f>+'Inversión 1 financiada'!BC182+VÚ!BC182+BB182</f>
        <v>0</v>
      </c>
      <c r="BD182" s="125">
        <f>+'Inversión 1 financiada'!BD182+VÚ!BD182+BC182</f>
        <v>0</v>
      </c>
      <c r="BE182" s="125">
        <f>+'Inversión 1 financiada'!BE182+VÚ!BE182+BD182</f>
        <v>0</v>
      </c>
      <c r="BF182" s="125">
        <f>+'Inversión 1 financiada'!BF182+VÚ!BF182+BE182</f>
        <v>0</v>
      </c>
      <c r="BG182" s="125">
        <f>+'Inversión 1 financiada'!BG182+VÚ!BG182+BF182</f>
        <v>0</v>
      </c>
      <c r="BH182" s="125">
        <f>+'Inversión 1 financiada'!BH182+VÚ!BH182+BG182</f>
        <v>0</v>
      </c>
      <c r="BI182" s="125">
        <f>+'Inversión 1 financiada'!BI182+VÚ!BI182+BH182</f>
        <v>0</v>
      </c>
      <c r="BJ182" s="125">
        <f>+'Inversión 1 financiada'!BJ182+VÚ!BJ182+BI182</f>
        <v>0</v>
      </c>
      <c r="BK182" s="125">
        <f>+'Inversión 1 financiada'!BK182+VÚ!BK182+BJ182</f>
        <v>0</v>
      </c>
      <c r="BL182" s="125">
        <f>+'Inversión 1 financiada'!BL182+VÚ!BL182+BK182</f>
        <v>0</v>
      </c>
      <c r="BM182" s="125">
        <f>+'Inversión 1 financiada'!BM182+VÚ!BM182+BL182</f>
        <v>0</v>
      </c>
      <c r="BN182" s="125">
        <f>+'Inversión 1 financiada'!BN182+VÚ!BN182+BM182</f>
        <v>0</v>
      </c>
      <c r="BO182" s="125">
        <f>+'Inversión 1 financiada'!BO182+VÚ!BO182+BN182</f>
        <v>0</v>
      </c>
      <c r="BP182" s="125">
        <f>+'Inversión 1 financiada'!BP182+VÚ!BP182+BO182</f>
        <v>0</v>
      </c>
      <c r="BQ182" s="125">
        <f>+'Inversión 1 financiada'!BQ182+VÚ!BQ182+BP182</f>
        <v>0</v>
      </c>
      <c r="BR182" s="125">
        <f>+'Inversión 1 financiada'!BR182+VÚ!BR182+BQ182</f>
        <v>0</v>
      </c>
    </row>
    <row r="183" spans="2:70" x14ac:dyDescent="0.25">
      <c r="B183" s="5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125">
        <f>+'Inversión 1 financiada'!H183+VÚ!H183</f>
        <v>4</v>
      </c>
      <c r="I183" s="125">
        <f>+'Inversión 1 financiada'!I183+VÚ!I183+H183</f>
        <v>4</v>
      </c>
      <c r="J183" s="125">
        <f>+'Inversión 1 financiada'!J183+VÚ!J183+I183</f>
        <v>4</v>
      </c>
      <c r="K183" s="125">
        <f>+'Inversión 1 financiada'!K183+VÚ!K183+J183</f>
        <v>4</v>
      </c>
      <c r="L183" s="125">
        <f>+'Inversión 1 financiada'!L183+VÚ!L183+K183</f>
        <v>4</v>
      </c>
      <c r="M183" s="125">
        <f>+'Inversión 1 financiada'!M183+VÚ!M183+L183</f>
        <v>4</v>
      </c>
      <c r="N183" s="125">
        <f>+'Inversión 1 financiada'!N183+VÚ!N183+M183</f>
        <v>4</v>
      </c>
      <c r="O183" s="125">
        <f>+'Inversión 1 financiada'!O183+VÚ!O183+N183</f>
        <v>4</v>
      </c>
      <c r="P183" s="125">
        <f>+'Inversión 1 financiada'!P183+VÚ!P183+O183</f>
        <v>4</v>
      </c>
      <c r="Q183" s="125">
        <f>+'Inversión 1 financiada'!Q183+VÚ!Q183+P183</f>
        <v>4</v>
      </c>
      <c r="R183" s="125">
        <f>+'Inversión 1 financiada'!R183+VÚ!R183+Q183</f>
        <v>4</v>
      </c>
      <c r="S183" s="125">
        <f>+'Inversión 1 financiada'!S183+VÚ!S183+R183</f>
        <v>4</v>
      </c>
      <c r="T183" s="125">
        <f>+'Inversión 1 financiada'!T183+VÚ!T183+S183</f>
        <v>4</v>
      </c>
      <c r="U183" s="125">
        <f>+'Inversión 1 financiada'!U183+VÚ!U183+T183</f>
        <v>4</v>
      </c>
      <c r="V183" s="125">
        <f>+'Inversión 1 financiada'!V183+VÚ!V183+U183</f>
        <v>4</v>
      </c>
      <c r="W183" s="125">
        <f>+'Inversión 1 financiada'!W183+VÚ!W183+V183</f>
        <v>0</v>
      </c>
      <c r="X183" s="125">
        <f>+'Inversión 1 financiada'!X183+VÚ!X183+W183</f>
        <v>0</v>
      </c>
      <c r="Y183" s="125">
        <f>+'Inversión 1 financiada'!Y183+VÚ!Y183+X183</f>
        <v>0</v>
      </c>
      <c r="Z183" s="125">
        <f>+'Inversión 1 financiada'!Z183+VÚ!Z183+Y183</f>
        <v>0</v>
      </c>
      <c r="AA183" s="125">
        <f>+'Inversión 1 financiada'!AA183+VÚ!AA183+Z183</f>
        <v>0</v>
      </c>
      <c r="AB183" s="125">
        <f>+'Inversión 1 financiada'!AB183+VÚ!AB183+AA183</f>
        <v>0</v>
      </c>
      <c r="AC183" s="125">
        <f>+'Inversión 1 financiada'!AC183+VÚ!AC183+AB183</f>
        <v>0</v>
      </c>
      <c r="AD183" s="125">
        <f>+'Inversión 1 financiada'!AD183+VÚ!AD183+AC183</f>
        <v>0</v>
      </c>
      <c r="AE183" s="125">
        <f>+'Inversión 1 financiada'!AE183+VÚ!AE183+AD183</f>
        <v>0</v>
      </c>
      <c r="AF183" s="125">
        <f>+'Inversión 1 financiada'!AF183+VÚ!AF183+AE183</f>
        <v>0</v>
      </c>
      <c r="AG183" s="125">
        <f>+'Inversión 1 financiada'!AG183+VÚ!AG183+AF183</f>
        <v>0</v>
      </c>
      <c r="AH183" s="125">
        <f>+'Inversión 1 financiada'!AH183+VÚ!AH183+AG183</f>
        <v>0</v>
      </c>
      <c r="AI183" s="125">
        <f>+'Inversión 1 financiada'!AI183+VÚ!AI183+AH183</f>
        <v>0</v>
      </c>
      <c r="AJ183" s="125">
        <f>+'Inversión 1 financiada'!AJ183+VÚ!AJ183+AI183</f>
        <v>0</v>
      </c>
      <c r="AK183" s="125">
        <f>+'Inversión 1 financiada'!AK183+VÚ!AK183+AJ183</f>
        <v>0</v>
      </c>
      <c r="AL183" s="125">
        <f>+'Inversión 1 financiada'!AL183+VÚ!AL183+AK183</f>
        <v>0</v>
      </c>
      <c r="AM183" s="125">
        <f>+'Inversión 1 financiada'!AM183+VÚ!AM183+AL183</f>
        <v>0</v>
      </c>
      <c r="AN183" s="125">
        <f>+'Inversión 1 financiada'!AN183+VÚ!AN183+AM183</f>
        <v>0</v>
      </c>
      <c r="AO183" s="125">
        <f>+'Inversión 1 financiada'!AO183+VÚ!AO183+AN183</f>
        <v>0</v>
      </c>
      <c r="AP183" s="125">
        <f>+'Inversión 1 financiada'!AP183+VÚ!AP183+AO183</f>
        <v>0</v>
      </c>
      <c r="AQ183" s="125">
        <f>+'Inversión 1 financiada'!AQ183+VÚ!AQ183+AP183</f>
        <v>0</v>
      </c>
      <c r="AR183" s="125">
        <f>+'Inversión 1 financiada'!AR183+VÚ!AR183+AQ183</f>
        <v>0</v>
      </c>
      <c r="AS183" s="125">
        <f>+'Inversión 1 financiada'!AS183+VÚ!AS183+AR183</f>
        <v>0</v>
      </c>
      <c r="AT183" s="125">
        <f>+'Inversión 1 financiada'!AT183+VÚ!AT183+AS183</f>
        <v>0</v>
      </c>
      <c r="AU183" s="125">
        <f>+'Inversión 1 financiada'!AU183+VÚ!AU183+AT183</f>
        <v>0</v>
      </c>
      <c r="AV183" s="125">
        <f>+'Inversión 1 financiada'!AV183+VÚ!AV183+AU183</f>
        <v>0</v>
      </c>
      <c r="AW183" s="125">
        <f>+'Inversión 1 financiada'!AW183+VÚ!AW183+AV183</f>
        <v>0</v>
      </c>
      <c r="AX183" s="125">
        <f>+'Inversión 1 financiada'!AX183+VÚ!AX183+AW183</f>
        <v>0</v>
      </c>
      <c r="AY183" s="125">
        <f>+'Inversión 1 financiada'!AY183+VÚ!AY183+AX183</f>
        <v>0</v>
      </c>
      <c r="AZ183" s="125">
        <f>+'Inversión 1 financiada'!AZ183+VÚ!AZ183+AY183</f>
        <v>0</v>
      </c>
      <c r="BA183" s="125">
        <f>+'Inversión 1 financiada'!BA183+VÚ!BA183+AZ183</f>
        <v>0</v>
      </c>
      <c r="BB183" s="125">
        <f>+'Inversión 1 financiada'!BB183+VÚ!BB183+BA183</f>
        <v>0</v>
      </c>
      <c r="BC183" s="125">
        <f>+'Inversión 1 financiada'!BC183+VÚ!BC183+BB183</f>
        <v>0</v>
      </c>
      <c r="BD183" s="125">
        <f>+'Inversión 1 financiada'!BD183+VÚ!BD183+BC183</f>
        <v>0</v>
      </c>
      <c r="BE183" s="125">
        <f>+'Inversión 1 financiada'!BE183+VÚ!BE183+BD183</f>
        <v>0</v>
      </c>
      <c r="BF183" s="125">
        <f>+'Inversión 1 financiada'!BF183+VÚ!BF183+BE183</f>
        <v>0</v>
      </c>
      <c r="BG183" s="125">
        <f>+'Inversión 1 financiada'!BG183+VÚ!BG183+BF183</f>
        <v>0</v>
      </c>
      <c r="BH183" s="125">
        <f>+'Inversión 1 financiada'!BH183+VÚ!BH183+BG183</f>
        <v>0</v>
      </c>
      <c r="BI183" s="125">
        <f>+'Inversión 1 financiada'!BI183+VÚ!BI183+BH183</f>
        <v>0</v>
      </c>
      <c r="BJ183" s="125">
        <f>+'Inversión 1 financiada'!BJ183+VÚ!BJ183+BI183</f>
        <v>0</v>
      </c>
      <c r="BK183" s="125">
        <f>+'Inversión 1 financiada'!BK183+VÚ!BK183+BJ183</f>
        <v>0</v>
      </c>
      <c r="BL183" s="125">
        <f>+'Inversión 1 financiada'!BL183+VÚ!BL183+BK183</f>
        <v>0</v>
      </c>
      <c r="BM183" s="125">
        <f>+'Inversión 1 financiada'!BM183+VÚ!BM183+BL183</f>
        <v>0</v>
      </c>
      <c r="BN183" s="125">
        <f>+'Inversión 1 financiada'!BN183+VÚ!BN183+BM183</f>
        <v>0</v>
      </c>
      <c r="BO183" s="125">
        <f>+'Inversión 1 financiada'!BO183+VÚ!BO183+BN183</f>
        <v>0</v>
      </c>
      <c r="BP183" s="125">
        <f>+'Inversión 1 financiada'!BP183+VÚ!BP183+BO183</f>
        <v>0</v>
      </c>
      <c r="BQ183" s="125">
        <f>+'Inversión 1 financiada'!BQ183+VÚ!BQ183+BP183</f>
        <v>0</v>
      </c>
      <c r="BR183" s="125">
        <f>+'Inversión 1 financiada'!BR183+VÚ!BR183+BQ183</f>
        <v>0</v>
      </c>
    </row>
    <row r="184" spans="2:70" x14ac:dyDescent="0.25">
      <c r="B184" s="5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125">
        <f>+'Inversión 1 financiada'!H184+VÚ!H184</f>
        <v>19</v>
      </c>
      <c r="I184" s="125">
        <f>+'Inversión 1 financiada'!I184+VÚ!I184+H184</f>
        <v>19</v>
      </c>
      <c r="J184" s="125">
        <f>+'Inversión 1 financiada'!J184+VÚ!J184+I184</f>
        <v>19</v>
      </c>
      <c r="K184" s="125">
        <f>+'Inversión 1 financiada'!K184+VÚ!K184+J184</f>
        <v>19</v>
      </c>
      <c r="L184" s="125">
        <f>+'Inversión 1 financiada'!L184+VÚ!L184+K184</f>
        <v>19</v>
      </c>
      <c r="M184" s="125">
        <f>+'Inversión 1 financiada'!M184+VÚ!M184+L184</f>
        <v>19</v>
      </c>
      <c r="N184" s="125">
        <f>+'Inversión 1 financiada'!N184+VÚ!N184+M184</f>
        <v>19</v>
      </c>
      <c r="O184" s="125">
        <f>+'Inversión 1 financiada'!O184+VÚ!O184+N184</f>
        <v>19</v>
      </c>
      <c r="P184" s="125">
        <f>+'Inversión 1 financiada'!P184+VÚ!P184+O184</f>
        <v>19</v>
      </c>
      <c r="Q184" s="125">
        <f>+'Inversión 1 financiada'!Q184+VÚ!Q184+P184</f>
        <v>19</v>
      </c>
      <c r="R184" s="125">
        <f>+'Inversión 1 financiada'!R184+VÚ!R184+Q184</f>
        <v>19</v>
      </c>
      <c r="S184" s="125">
        <f>+'Inversión 1 financiada'!S184+VÚ!S184+R184</f>
        <v>19</v>
      </c>
      <c r="T184" s="125">
        <f>+'Inversión 1 financiada'!T184+VÚ!T184+S184</f>
        <v>19</v>
      </c>
      <c r="U184" s="125">
        <f>+'Inversión 1 financiada'!U184+VÚ!U184+T184</f>
        <v>19</v>
      </c>
      <c r="V184" s="125">
        <f>+'Inversión 1 financiada'!V184+VÚ!V184+U184</f>
        <v>19</v>
      </c>
      <c r="W184" s="125">
        <f>+'Inversión 1 financiada'!W184+VÚ!W184+V184</f>
        <v>0</v>
      </c>
      <c r="X184" s="125">
        <f>+'Inversión 1 financiada'!X184+VÚ!X184+W184</f>
        <v>0</v>
      </c>
      <c r="Y184" s="125">
        <f>+'Inversión 1 financiada'!Y184+VÚ!Y184+X184</f>
        <v>0</v>
      </c>
      <c r="Z184" s="125">
        <f>+'Inversión 1 financiada'!Z184+VÚ!Z184+Y184</f>
        <v>0</v>
      </c>
      <c r="AA184" s="125">
        <f>+'Inversión 1 financiada'!AA184+VÚ!AA184+Z184</f>
        <v>0</v>
      </c>
      <c r="AB184" s="125">
        <f>+'Inversión 1 financiada'!AB184+VÚ!AB184+AA184</f>
        <v>0</v>
      </c>
      <c r="AC184" s="125">
        <f>+'Inversión 1 financiada'!AC184+VÚ!AC184+AB184</f>
        <v>0</v>
      </c>
      <c r="AD184" s="125">
        <f>+'Inversión 1 financiada'!AD184+VÚ!AD184+AC184</f>
        <v>0</v>
      </c>
      <c r="AE184" s="125">
        <f>+'Inversión 1 financiada'!AE184+VÚ!AE184+AD184</f>
        <v>0</v>
      </c>
      <c r="AF184" s="125">
        <f>+'Inversión 1 financiada'!AF184+VÚ!AF184+AE184</f>
        <v>0</v>
      </c>
      <c r="AG184" s="125">
        <f>+'Inversión 1 financiada'!AG184+VÚ!AG184+AF184</f>
        <v>0</v>
      </c>
      <c r="AH184" s="125">
        <f>+'Inversión 1 financiada'!AH184+VÚ!AH184+AG184</f>
        <v>0</v>
      </c>
      <c r="AI184" s="125">
        <f>+'Inversión 1 financiada'!AI184+VÚ!AI184+AH184</f>
        <v>0</v>
      </c>
      <c r="AJ184" s="125">
        <f>+'Inversión 1 financiada'!AJ184+VÚ!AJ184+AI184</f>
        <v>0</v>
      </c>
      <c r="AK184" s="125">
        <f>+'Inversión 1 financiada'!AK184+VÚ!AK184+AJ184</f>
        <v>0</v>
      </c>
      <c r="AL184" s="125">
        <f>+'Inversión 1 financiada'!AL184+VÚ!AL184+AK184</f>
        <v>0</v>
      </c>
      <c r="AM184" s="125">
        <f>+'Inversión 1 financiada'!AM184+VÚ!AM184+AL184</f>
        <v>0</v>
      </c>
      <c r="AN184" s="125">
        <f>+'Inversión 1 financiada'!AN184+VÚ!AN184+AM184</f>
        <v>0</v>
      </c>
      <c r="AO184" s="125">
        <f>+'Inversión 1 financiada'!AO184+VÚ!AO184+AN184</f>
        <v>0</v>
      </c>
      <c r="AP184" s="125">
        <f>+'Inversión 1 financiada'!AP184+VÚ!AP184+AO184</f>
        <v>0</v>
      </c>
      <c r="AQ184" s="125">
        <f>+'Inversión 1 financiada'!AQ184+VÚ!AQ184+AP184</f>
        <v>0</v>
      </c>
      <c r="AR184" s="125">
        <f>+'Inversión 1 financiada'!AR184+VÚ!AR184+AQ184</f>
        <v>0</v>
      </c>
      <c r="AS184" s="125">
        <f>+'Inversión 1 financiada'!AS184+VÚ!AS184+AR184</f>
        <v>0</v>
      </c>
      <c r="AT184" s="125">
        <f>+'Inversión 1 financiada'!AT184+VÚ!AT184+AS184</f>
        <v>0</v>
      </c>
      <c r="AU184" s="125">
        <f>+'Inversión 1 financiada'!AU184+VÚ!AU184+AT184</f>
        <v>0</v>
      </c>
      <c r="AV184" s="125">
        <f>+'Inversión 1 financiada'!AV184+VÚ!AV184+AU184</f>
        <v>0</v>
      </c>
      <c r="AW184" s="125">
        <f>+'Inversión 1 financiada'!AW184+VÚ!AW184+AV184</f>
        <v>0</v>
      </c>
      <c r="AX184" s="125">
        <f>+'Inversión 1 financiada'!AX184+VÚ!AX184+AW184</f>
        <v>0</v>
      </c>
      <c r="AY184" s="125">
        <f>+'Inversión 1 financiada'!AY184+VÚ!AY184+AX184</f>
        <v>0</v>
      </c>
      <c r="AZ184" s="125">
        <f>+'Inversión 1 financiada'!AZ184+VÚ!AZ184+AY184</f>
        <v>0</v>
      </c>
      <c r="BA184" s="125">
        <f>+'Inversión 1 financiada'!BA184+VÚ!BA184+AZ184</f>
        <v>0</v>
      </c>
      <c r="BB184" s="125">
        <f>+'Inversión 1 financiada'!BB184+VÚ!BB184+BA184</f>
        <v>0</v>
      </c>
      <c r="BC184" s="125">
        <f>+'Inversión 1 financiada'!BC184+VÚ!BC184+BB184</f>
        <v>0</v>
      </c>
      <c r="BD184" s="125">
        <f>+'Inversión 1 financiada'!BD184+VÚ!BD184+BC184</f>
        <v>0</v>
      </c>
      <c r="BE184" s="125">
        <f>+'Inversión 1 financiada'!BE184+VÚ!BE184+BD184</f>
        <v>0</v>
      </c>
      <c r="BF184" s="125">
        <f>+'Inversión 1 financiada'!BF184+VÚ!BF184+BE184</f>
        <v>0</v>
      </c>
      <c r="BG184" s="125">
        <f>+'Inversión 1 financiada'!BG184+VÚ!BG184+BF184</f>
        <v>0</v>
      </c>
      <c r="BH184" s="125">
        <f>+'Inversión 1 financiada'!BH184+VÚ!BH184+BG184</f>
        <v>0</v>
      </c>
      <c r="BI184" s="125">
        <f>+'Inversión 1 financiada'!BI184+VÚ!BI184+BH184</f>
        <v>0</v>
      </c>
      <c r="BJ184" s="125">
        <f>+'Inversión 1 financiada'!BJ184+VÚ!BJ184+BI184</f>
        <v>0</v>
      </c>
      <c r="BK184" s="125">
        <f>+'Inversión 1 financiada'!BK184+VÚ!BK184+BJ184</f>
        <v>0</v>
      </c>
      <c r="BL184" s="125">
        <f>+'Inversión 1 financiada'!BL184+VÚ!BL184+BK184</f>
        <v>0</v>
      </c>
      <c r="BM184" s="125">
        <f>+'Inversión 1 financiada'!BM184+VÚ!BM184+BL184</f>
        <v>0</v>
      </c>
      <c r="BN184" s="125">
        <f>+'Inversión 1 financiada'!BN184+VÚ!BN184+BM184</f>
        <v>0</v>
      </c>
      <c r="BO184" s="125">
        <f>+'Inversión 1 financiada'!BO184+VÚ!BO184+BN184</f>
        <v>0</v>
      </c>
      <c r="BP184" s="125">
        <f>+'Inversión 1 financiada'!BP184+VÚ!BP184+BO184</f>
        <v>0</v>
      </c>
      <c r="BQ184" s="125">
        <f>+'Inversión 1 financiada'!BQ184+VÚ!BQ184+BP184</f>
        <v>0</v>
      </c>
      <c r="BR184" s="125">
        <f>+'Inversión 1 financiada'!BR184+VÚ!BR184+BQ184</f>
        <v>0</v>
      </c>
    </row>
    <row r="185" spans="2:70" x14ac:dyDescent="0.25">
      <c r="B185" s="5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125">
        <f>+'Inversión 1 financiada'!H185+VÚ!H185</f>
        <v>2</v>
      </c>
      <c r="I185" s="125">
        <f>+'Inversión 1 financiada'!I185+VÚ!I185+H185</f>
        <v>2</v>
      </c>
      <c r="J185" s="125">
        <f>+'Inversión 1 financiada'!J185+VÚ!J185+I185</f>
        <v>2</v>
      </c>
      <c r="K185" s="125">
        <f>+'Inversión 1 financiada'!K185+VÚ!K185+J185</f>
        <v>2</v>
      </c>
      <c r="L185" s="125">
        <f>+'Inversión 1 financiada'!L185+VÚ!L185+K185</f>
        <v>2</v>
      </c>
      <c r="M185" s="125">
        <f>+'Inversión 1 financiada'!M185+VÚ!M185+L185</f>
        <v>2</v>
      </c>
      <c r="N185" s="125">
        <f>+'Inversión 1 financiada'!N185+VÚ!N185+M185</f>
        <v>2</v>
      </c>
      <c r="O185" s="125">
        <f>+'Inversión 1 financiada'!O185+VÚ!O185+N185</f>
        <v>2</v>
      </c>
      <c r="P185" s="125">
        <f>+'Inversión 1 financiada'!P185+VÚ!P185+O185</f>
        <v>2</v>
      </c>
      <c r="Q185" s="125">
        <f>+'Inversión 1 financiada'!Q185+VÚ!Q185+P185</f>
        <v>2</v>
      </c>
      <c r="R185" s="125">
        <f>+'Inversión 1 financiada'!R185+VÚ!R185+Q185</f>
        <v>2</v>
      </c>
      <c r="S185" s="125">
        <f>+'Inversión 1 financiada'!S185+VÚ!S185+R185</f>
        <v>2</v>
      </c>
      <c r="T185" s="125">
        <f>+'Inversión 1 financiada'!T185+VÚ!T185+S185</f>
        <v>2</v>
      </c>
      <c r="U185" s="125">
        <f>+'Inversión 1 financiada'!U185+VÚ!U185+T185</f>
        <v>2</v>
      </c>
      <c r="V185" s="125">
        <f>+'Inversión 1 financiada'!V185+VÚ!V185+U185</f>
        <v>2</v>
      </c>
      <c r="W185" s="125">
        <f>+'Inversión 1 financiada'!W185+VÚ!W185+V185</f>
        <v>0</v>
      </c>
      <c r="X185" s="125">
        <f>+'Inversión 1 financiada'!X185+VÚ!X185+W185</f>
        <v>0</v>
      </c>
      <c r="Y185" s="125">
        <f>+'Inversión 1 financiada'!Y185+VÚ!Y185+X185</f>
        <v>0</v>
      </c>
      <c r="Z185" s="125">
        <f>+'Inversión 1 financiada'!Z185+VÚ!Z185+Y185</f>
        <v>0</v>
      </c>
      <c r="AA185" s="125">
        <f>+'Inversión 1 financiada'!AA185+VÚ!AA185+Z185</f>
        <v>0</v>
      </c>
      <c r="AB185" s="125">
        <f>+'Inversión 1 financiada'!AB185+VÚ!AB185+AA185</f>
        <v>0</v>
      </c>
      <c r="AC185" s="125">
        <f>+'Inversión 1 financiada'!AC185+VÚ!AC185+AB185</f>
        <v>0</v>
      </c>
      <c r="AD185" s="125">
        <f>+'Inversión 1 financiada'!AD185+VÚ!AD185+AC185</f>
        <v>0</v>
      </c>
      <c r="AE185" s="125">
        <f>+'Inversión 1 financiada'!AE185+VÚ!AE185+AD185</f>
        <v>0</v>
      </c>
      <c r="AF185" s="125">
        <f>+'Inversión 1 financiada'!AF185+VÚ!AF185+AE185</f>
        <v>0</v>
      </c>
      <c r="AG185" s="125">
        <f>+'Inversión 1 financiada'!AG185+VÚ!AG185+AF185</f>
        <v>0</v>
      </c>
      <c r="AH185" s="125">
        <f>+'Inversión 1 financiada'!AH185+VÚ!AH185+AG185</f>
        <v>0</v>
      </c>
      <c r="AI185" s="125">
        <f>+'Inversión 1 financiada'!AI185+VÚ!AI185+AH185</f>
        <v>0</v>
      </c>
      <c r="AJ185" s="125">
        <f>+'Inversión 1 financiada'!AJ185+VÚ!AJ185+AI185</f>
        <v>0</v>
      </c>
      <c r="AK185" s="125">
        <f>+'Inversión 1 financiada'!AK185+VÚ!AK185+AJ185</f>
        <v>0</v>
      </c>
      <c r="AL185" s="125">
        <f>+'Inversión 1 financiada'!AL185+VÚ!AL185+AK185</f>
        <v>0</v>
      </c>
      <c r="AM185" s="125">
        <f>+'Inversión 1 financiada'!AM185+VÚ!AM185+AL185</f>
        <v>0</v>
      </c>
      <c r="AN185" s="125">
        <f>+'Inversión 1 financiada'!AN185+VÚ!AN185+AM185</f>
        <v>0</v>
      </c>
      <c r="AO185" s="125">
        <f>+'Inversión 1 financiada'!AO185+VÚ!AO185+AN185</f>
        <v>0</v>
      </c>
      <c r="AP185" s="125">
        <f>+'Inversión 1 financiada'!AP185+VÚ!AP185+AO185</f>
        <v>0</v>
      </c>
      <c r="AQ185" s="125">
        <f>+'Inversión 1 financiada'!AQ185+VÚ!AQ185+AP185</f>
        <v>0</v>
      </c>
      <c r="AR185" s="125">
        <f>+'Inversión 1 financiada'!AR185+VÚ!AR185+AQ185</f>
        <v>0</v>
      </c>
      <c r="AS185" s="125">
        <f>+'Inversión 1 financiada'!AS185+VÚ!AS185+AR185</f>
        <v>0</v>
      </c>
      <c r="AT185" s="125">
        <f>+'Inversión 1 financiada'!AT185+VÚ!AT185+AS185</f>
        <v>0</v>
      </c>
      <c r="AU185" s="125">
        <f>+'Inversión 1 financiada'!AU185+VÚ!AU185+AT185</f>
        <v>0</v>
      </c>
      <c r="AV185" s="125">
        <f>+'Inversión 1 financiada'!AV185+VÚ!AV185+AU185</f>
        <v>0</v>
      </c>
      <c r="AW185" s="125">
        <f>+'Inversión 1 financiada'!AW185+VÚ!AW185+AV185</f>
        <v>0</v>
      </c>
      <c r="AX185" s="125">
        <f>+'Inversión 1 financiada'!AX185+VÚ!AX185+AW185</f>
        <v>0</v>
      </c>
      <c r="AY185" s="125">
        <f>+'Inversión 1 financiada'!AY185+VÚ!AY185+AX185</f>
        <v>0</v>
      </c>
      <c r="AZ185" s="125">
        <f>+'Inversión 1 financiada'!AZ185+VÚ!AZ185+AY185</f>
        <v>0</v>
      </c>
      <c r="BA185" s="125">
        <f>+'Inversión 1 financiada'!BA185+VÚ!BA185+AZ185</f>
        <v>0</v>
      </c>
      <c r="BB185" s="125">
        <f>+'Inversión 1 financiada'!BB185+VÚ!BB185+BA185</f>
        <v>0</v>
      </c>
      <c r="BC185" s="125">
        <f>+'Inversión 1 financiada'!BC185+VÚ!BC185+BB185</f>
        <v>0</v>
      </c>
      <c r="BD185" s="125">
        <f>+'Inversión 1 financiada'!BD185+VÚ!BD185+BC185</f>
        <v>0</v>
      </c>
      <c r="BE185" s="125">
        <f>+'Inversión 1 financiada'!BE185+VÚ!BE185+BD185</f>
        <v>0</v>
      </c>
      <c r="BF185" s="125">
        <f>+'Inversión 1 financiada'!BF185+VÚ!BF185+BE185</f>
        <v>0</v>
      </c>
      <c r="BG185" s="125">
        <f>+'Inversión 1 financiada'!BG185+VÚ!BG185+BF185</f>
        <v>0</v>
      </c>
      <c r="BH185" s="125">
        <f>+'Inversión 1 financiada'!BH185+VÚ!BH185+BG185</f>
        <v>0</v>
      </c>
      <c r="BI185" s="125">
        <f>+'Inversión 1 financiada'!BI185+VÚ!BI185+BH185</f>
        <v>0</v>
      </c>
      <c r="BJ185" s="125">
        <f>+'Inversión 1 financiada'!BJ185+VÚ!BJ185+BI185</f>
        <v>0</v>
      </c>
      <c r="BK185" s="125">
        <f>+'Inversión 1 financiada'!BK185+VÚ!BK185+BJ185</f>
        <v>0</v>
      </c>
      <c r="BL185" s="125">
        <f>+'Inversión 1 financiada'!BL185+VÚ!BL185+BK185</f>
        <v>0</v>
      </c>
      <c r="BM185" s="125">
        <f>+'Inversión 1 financiada'!BM185+VÚ!BM185+BL185</f>
        <v>0</v>
      </c>
      <c r="BN185" s="125">
        <f>+'Inversión 1 financiada'!BN185+VÚ!BN185+BM185</f>
        <v>0</v>
      </c>
      <c r="BO185" s="125">
        <f>+'Inversión 1 financiada'!BO185+VÚ!BO185+BN185</f>
        <v>0</v>
      </c>
      <c r="BP185" s="125">
        <f>+'Inversión 1 financiada'!BP185+VÚ!BP185+BO185</f>
        <v>0</v>
      </c>
      <c r="BQ185" s="125">
        <f>+'Inversión 1 financiada'!BQ185+VÚ!BQ185+BP185</f>
        <v>0</v>
      </c>
      <c r="BR185" s="125">
        <f>+'Inversión 1 financiada'!BR185+VÚ!BR185+BQ185</f>
        <v>0</v>
      </c>
    </row>
    <row r="186" spans="2:70" x14ac:dyDescent="0.25">
      <c r="B186" s="5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125">
        <f>+'Inversión 1 financiada'!H186+VÚ!H186</f>
        <v>8</v>
      </c>
      <c r="I186" s="125">
        <f>+'Inversión 1 financiada'!I186+VÚ!I186+H186</f>
        <v>8</v>
      </c>
      <c r="J186" s="125">
        <f>+'Inversión 1 financiada'!J186+VÚ!J186+I186</f>
        <v>8</v>
      </c>
      <c r="K186" s="125">
        <f>+'Inversión 1 financiada'!K186+VÚ!K186+J186</f>
        <v>8</v>
      </c>
      <c r="L186" s="125">
        <f>+'Inversión 1 financiada'!L186+VÚ!L186+K186</f>
        <v>8</v>
      </c>
      <c r="M186" s="125">
        <f>+'Inversión 1 financiada'!M186+VÚ!M186+L186</f>
        <v>8</v>
      </c>
      <c r="N186" s="125">
        <f>+'Inversión 1 financiada'!N186+VÚ!N186+M186</f>
        <v>8</v>
      </c>
      <c r="O186" s="125">
        <f>+'Inversión 1 financiada'!O186+VÚ!O186+N186</f>
        <v>8</v>
      </c>
      <c r="P186" s="125">
        <f>+'Inversión 1 financiada'!P186+VÚ!P186+O186</f>
        <v>8</v>
      </c>
      <c r="Q186" s="125">
        <f>+'Inversión 1 financiada'!Q186+VÚ!Q186+P186</f>
        <v>8</v>
      </c>
      <c r="R186" s="125">
        <f>+'Inversión 1 financiada'!R186+VÚ!R186+Q186</f>
        <v>8</v>
      </c>
      <c r="S186" s="125">
        <f>+'Inversión 1 financiada'!S186+VÚ!S186+R186</f>
        <v>8</v>
      </c>
      <c r="T186" s="125">
        <f>+'Inversión 1 financiada'!T186+VÚ!T186+S186</f>
        <v>8</v>
      </c>
      <c r="U186" s="125">
        <f>+'Inversión 1 financiada'!U186+VÚ!U186+T186</f>
        <v>8</v>
      </c>
      <c r="V186" s="125">
        <f>+'Inversión 1 financiada'!V186+VÚ!V186+U186</f>
        <v>8</v>
      </c>
      <c r="W186" s="125">
        <f>+'Inversión 1 financiada'!W186+VÚ!W186+V186</f>
        <v>0</v>
      </c>
      <c r="X186" s="125">
        <f>+'Inversión 1 financiada'!X186+VÚ!X186+W186</f>
        <v>0</v>
      </c>
      <c r="Y186" s="125">
        <f>+'Inversión 1 financiada'!Y186+VÚ!Y186+X186</f>
        <v>0</v>
      </c>
      <c r="Z186" s="125">
        <f>+'Inversión 1 financiada'!Z186+VÚ!Z186+Y186</f>
        <v>0</v>
      </c>
      <c r="AA186" s="125">
        <f>+'Inversión 1 financiada'!AA186+VÚ!AA186+Z186</f>
        <v>0</v>
      </c>
      <c r="AB186" s="125">
        <f>+'Inversión 1 financiada'!AB186+VÚ!AB186+AA186</f>
        <v>0</v>
      </c>
      <c r="AC186" s="125">
        <f>+'Inversión 1 financiada'!AC186+VÚ!AC186+AB186</f>
        <v>0</v>
      </c>
      <c r="AD186" s="125">
        <f>+'Inversión 1 financiada'!AD186+VÚ!AD186+AC186</f>
        <v>0</v>
      </c>
      <c r="AE186" s="125">
        <f>+'Inversión 1 financiada'!AE186+VÚ!AE186+AD186</f>
        <v>0</v>
      </c>
      <c r="AF186" s="125">
        <f>+'Inversión 1 financiada'!AF186+VÚ!AF186+AE186</f>
        <v>0</v>
      </c>
      <c r="AG186" s="125">
        <f>+'Inversión 1 financiada'!AG186+VÚ!AG186+AF186</f>
        <v>0</v>
      </c>
      <c r="AH186" s="125">
        <f>+'Inversión 1 financiada'!AH186+VÚ!AH186+AG186</f>
        <v>0</v>
      </c>
      <c r="AI186" s="125">
        <f>+'Inversión 1 financiada'!AI186+VÚ!AI186+AH186</f>
        <v>0</v>
      </c>
      <c r="AJ186" s="125">
        <f>+'Inversión 1 financiada'!AJ186+VÚ!AJ186+AI186</f>
        <v>0</v>
      </c>
      <c r="AK186" s="125">
        <f>+'Inversión 1 financiada'!AK186+VÚ!AK186+AJ186</f>
        <v>0</v>
      </c>
      <c r="AL186" s="125">
        <f>+'Inversión 1 financiada'!AL186+VÚ!AL186+AK186</f>
        <v>0</v>
      </c>
      <c r="AM186" s="125">
        <f>+'Inversión 1 financiada'!AM186+VÚ!AM186+AL186</f>
        <v>0</v>
      </c>
      <c r="AN186" s="125">
        <f>+'Inversión 1 financiada'!AN186+VÚ!AN186+AM186</f>
        <v>0</v>
      </c>
      <c r="AO186" s="125">
        <f>+'Inversión 1 financiada'!AO186+VÚ!AO186+AN186</f>
        <v>0</v>
      </c>
      <c r="AP186" s="125">
        <f>+'Inversión 1 financiada'!AP186+VÚ!AP186+AO186</f>
        <v>0</v>
      </c>
      <c r="AQ186" s="125">
        <f>+'Inversión 1 financiada'!AQ186+VÚ!AQ186+AP186</f>
        <v>0</v>
      </c>
      <c r="AR186" s="125">
        <f>+'Inversión 1 financiada'!AR186+VÚ!AR186+AQ186</f>
        <v>0</v>
      </c>
      <c r="AS186" s="125">
        <f>+'Inversión 1 financiada'!AS186+VÚ!AS186+AR186</f>
        <v>0</v>
      </c>
      <c r="AT186" s="125">
        <f>+'Inversión 1 financiada'!AT186+VÚ!AT186+AS186</f>
        <v>0</v>
      </c>
      <c r="AU186" s="125">
        <f>+'Inversión 1 financiada'!AU186+VÚ!AU186+AT186</f>
        <v>0</v>
      </c>
      <c r="AV186" s="125">
        <f>+'Inversión 1 financiada'!AV186+VÚ!AV186+AU186</f>
        <v>0</v>
      </c>
      <c r="AW186" s="125">
        <f>+'Inversión 1 financiada'!AW186+VÚ!AW186+AV186</f>
        <v>0</v>
      </c>
      <c r="AX186" s="125">
        <f>+'Inversión 1 financiada'!AX186+VÚ!AX186+AW186</f>
        <v>0</v>
      </c>
      <c r="AY186" s="125">
        <f>+'Inversión 1 financiada'!AY186+VÚ!AY186+AX186</f>
        <v>0</v>
      </c>
      <c r="AZ186" s="125">
        <f>+'Inversión 1 financiada'!AZ186+VÚ!AZ186+AY186</f>
        <v>0</v>
      </c>
      <c r="BA186" s="125">
        <f>+'Inversión 1 financiada'!BA186+VÚ!BA186+AZ186</f>
        <v>0</v>
      </c>
      <c r="BB186" s="125">
        <f>+'Inversión 1 financiada'!BB186+VÚ!BB186+BA186</f>
        <v>0</v>
      </c>
      <c r="BC186" s="125">
        <f>+'Inversión 1 financiada'!BC186+VÚ!BC186+BB186</f>
        <v>0</v>
      </c>
      <c r="BD186" s="125">
        <f>+'Inversión 1 financiada'!BD186+VÚ!BD186+BC186</f>
        <v>0</v>
      </c>
      <c r="BE186" s="125">
        <f>+'Inversión 1 financiada'!BE186+VÚ!BE186+BD186</f>
        <v>0</v>
      </c>
      <c r="BF186" s="125">
        <f>+'Inversión 1 financiada'!BF186+VÚ!BF186+BE186</f>
        <v>0</v>
      </c>
      <c r="BG186" s="125">
        <f>+'Inversión 1 financiada'!BG186+VÚ!BG186+BF186</f>
        <v>0</v>
      </c>
      <c r="BH186" s="125">
        <f>+'Inversión 1 financiada'!BH186+VÚ!BH186+BG186</f>
        <v>0</v>
      </c>
      <c r="BI186" s="125">
        <f>+'Inversión 1 financiada'!BI186+VÚ!BI186+BH186</f>
        <v>0</v>
      </c>
      <c r="BJ186" s="125">
        <f>+'Inversión 1 financiada'!BJ186+VÚ!BJ186+BI186</f>
        <v>0</v>
      </c>
      <c r="BK186" s="125">
        <f>+'Inversión 1 financiada'!BK186+VÚ!BK186+BJ186</f>
        <v>0</v>
      </c>
      <c r="BL186" s="125">
        <f>+'Inversión 1 financiada'!BL186+VÚ!BL186+BK186</f>
        <v>0</v>
      </c>
      <c r="BM186" s="125">
        <f>+'Inversión 1 financiada'!BM186+VÚ!BM186+BL186</f>
        <v>0</v>
      </c>
      <c r="BN186" s="125">
        <f>+'Inversión 1 financiada'!BN186+VÚ!BN186+BM186</f>
        <v>0</v>
      </c>
      <c r="BO186" s="125">
        <f>+'Inversión 1 financiada'!BO186+VÚ!BO186+BN186</f>
        <v>0</v>
      </c>
      <c r="BP186" s="125">
        <f>+'Inversión 1 financiada'!BP186+VÚ!BP186+BO186</f>
        <v>0</v>
      </c>
      <c r="BQ186" s="125">
        <f>+'Inversión 1 financiada'!BQ186+VÚ!BQ186+BP186</f>
        <v>0</v>
      </c>
      <c r="BR186" s="125">
        <f>+'Inversión 1 financiada'!BR186+VÚ!BR186+BQ186</f>
        <v>0</v>
      </c>
    </row>
    <row r="187" spans="2:70" x14ac:dyDescent="0.25">
      <c r="B187" s="5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125">
        <f>+'Inversión 1 financiada'!H187+VÚ!H187</f>
        <v>2</v>
      </c>
      <c r="I187" s="125">
        <f>+'Inversión 1 financiada'!I187+VÚ!I187+H187</f>
        <v>2</v>
      </c>
      <c r="J187" s="125">
        <f>+'Inversión 1 financiada'!J187+VÚ!J187+I187</f>
        <v>2</v>
      </c>
      <c r="K187" s="125">
        <f>+'Inversión 1 financiada'!K187+VÚ!K187+J187</f>
        <v>2</v>
      </c>
      <c r="L187" s="125">
        <f>+'Inversión 1 financiada'!L187+VÚ!L187+K187</f>
        <v>2</v>
      </c>
      <c r="M187" s="125">
        <f>+'Inversión 1 financiada'!M187+VÚ!M187+L187</f>
        <v>2</v>
      </c>
      <c r="N187" s="125">
        <f>+'Inversión 1 financiada'!N187+VÚ!N187+M187</f>
        <v>2</v>
      </c>
      <c r="O187" s="125">
        <f>+'Inversión 1 financiada'!O187+VÚ!O187+N187</f>
        <v>2</v>
      </c>
      <c r="P187" s="125">
        <f>+'Inversión 1 financiada'!P187+VÚ!P187+O187</f>
        <v>2</v>
      </c>
      <c r="Q187" s="125">
        <f>+'Inversión 1 financiada'!Q187+VÚ!Q187+P187</f>
        <v>2</v>
      </c>
      <c r="R187" s="125">
        <f>+'Inversión 1 financiada'!R187+VÚ!R187+Q187</f>
        <v>2</v>
      </c>
      <c r="S187" s="125">
        <f>+'Inversión 1 financiada'!S187+VÚ!S187+R187</f>
        <v>2</v>
      </c>
      <c r="T187" s="125">
        <f>+'Inversión 1 financiada'!T187+VÚ!T187+S187</f>
        <v>2</v>
      </c>
      <c r="U187" s="125">
        <f>+'Inversión 1 financiada'!U187+VÚ!U187+T187</f>
        <v>2</v>
      </c>
      <c r="V187" s="125">
        <f>+'Inversión 1 financiada'!V187+VÚ!V187+U187</f>
        <v>2</v>
      </c>
      <c r="W187" s="125">
        <f>+'Inversión 1 financiada'!W187+VÚ!W187+V187</f>
        <v>0</v>
      </c>
      <c r="X187" s="125">
        <f>+'Inversión 1 financiada'!X187+VÚ!X187+W187</f>
        <v>0</v>
      </c>
      <c r="Y187" s="125">
        <f>+'Inversión 1 financiada'!Y187+VÚ!Y187+X187</f>
        <v>0</v>
      </c>
      <c r="Z187" s="125">
        <f>+'Inversión 1 financiada'!Z187+VÚ!Z187+Y187</f>
        <v>0</v>
      </c>
      <c r="AA187" s="125">
        <f>+'Inversión 1 financiada'!AA187+VÚ!AA187+Z187</f>
        <v>0</v>
      </c>
      <c r="AB187" s="125">
        <f>+'Inversión 1 financiada'!AB187+VÚ!AB187+AA187</f>
        <v>0</v>
      </c>
      <c r="AC187" s="125">
        <f>+'Inversión 1 financiada'!AC187+VÚ!AC187+AB187</f>
        <v>0</v>
      </c>
      <c r="AD187" s="125">
        <f>+'Inversión 1 financiada'!AD187+VÚ!AD187+AC187</f>
        <v>0</v>
      </c>
      <c r="AE187" s="125">
        <f>+'Inversión 1 financiada'!AE187+VÚ!AE187+AD187</f>
        <v>0</v>
      </c>
      <c r="AF187" s="125">
        <f>+'Inversión 1 financiada'!AF187+VÚ!AF187+AE187</f>
        <v>0</v>
      </c>
      <c r="AG187" s="125">
        <f>+'Inversión 1 financiada'!AG187+VÚ!AG187+AF187</f>
        <v>0</v>
      </c>
      <c r="AH187" s="125">
        <f>+'Inversión 1 financiada'!AH187+VÚ!AH187+AG187</f>
        <v>0</v>
      </c>
      <c r="AI187" s="125">
        <f>+'Inversión 1 financiada'!AI187+VÚ!AI187+AH187</f>
        <v>0</v>
      </c>
      <c r="AJ187" s="125">
        <f>+'Inversión 1 financiada'!AJ187+VÚ!AJ187+AI187</f>
        <v>0</v>
      </c>
      <c r="AK187" s="125">
        <f>+'Inversión 1 financiada'!AK187+VÚ!AK187+AJ187</f>
        <v>0</v>
      </c>
      <c r="AL187" s="125">
        <f>+'Inversión 1 financiada'!AL187+VÚ!AL187+AK187</f>
        <v>0</v>
      </c>
      <c r="AM187" s="125">
        <f>+'Inversión 1 financiada'!AM187+VÚ!AM187+AL187</f>
        <v>0</v>
      </c>
      <c r="AN187" s="125">
        <f>+'Inversión 1 financiada'!AN187+VÚ!AN187+AM187</f>
        <v>0</v>
      </c>
      <c r="AO187" s="125">
        <f>+'Inversión 1 financiada'!AO187+VÚ!AO187+AN187</f>
        <v>0</v>
      </c>
      <c r="AP187" s="125">
        <f>+'Inversión 1 financiada'!AP187+VÚ!AP187+AO187</f>
        <v>0</v>
      </c>
      <c r="AQ187" s="125">
        <f>+'Inversión 1 financiada'!AQ187+VÚ!AQ187+AP187</f>
        <v>0</v>
      </c>
      <c r="AR187" s="125">
        <f>+'Inversión 1 financiada'!AR187+VÚ!AR187+AQ187</f>
        <v>0</v>
      </c>
      <c r="AS187" s="125">
        <f>+'Inversión 1 financiada'!AS187+VÚ!AS187+AR187</f>
        <v>0</v>
      </c>
      <c r="AT187" s="125">
        <f>+'Inversión 1 financiada'!AT187+VÚ!AT187+AS187</f>
        <v>0</v>
      </c>
      <c r="AU187" s="125">
        <f>+'Inversión 1 financiada'!AU187+VÚ!AU187+AT187</f>
        <v>0</v>
      </c>
      <c r="AV187" s="125">
        <f>+'Inversión 1 financiada'!AV187+VÚ!AV187+AU187</f>
        <v>0</v>
      </c>
      <c r="AW187" s="125">
        <f>+'Inversión 1 financiada'!AW187+VÚ!AW187+AV187</f>
        <v>0</v>
      </c>
      <c r="AX187" s="125">
        <f>+'Inversión 1 financiada'!AX187+VÚ!AX187+AW187</f>
        <v>0</v>
      </c>
      <c r="AY187" s="125">
        <f>+'Inversión 1 financiada'!AY187+VÚ!AY187+AX187</f>
        <v>0</v>
      </c>
      <c r="AZ187" s="125">
        <f>+'Inversión 1 financiada'!AZ187+VÚ!AZ187+AY187</f>
        <v>0</v>
      </c>
      <c r="BA187" s="125">
        <f>+'Inversión 1 financiada'!BA187+VÚ!BA187+AZ187</f>
        <v>0</v>
      </c>
      <c r="BB187" s="125">
        <f>+'Inversión 1 financiada'!BB187+VÚ!BB187+BA187</f>
        <v>0</v>
      </c>
      <c r="BC187" s="125">
        <f>+'Inversión 1 financiada'!BC187+VÚ!BC187+BB187</f>
        <v>0</v>
      </c>
      <c r="BD187" s="125">
        <f>+'Inversión 1 financiada'!BD187+VÚ!BD187+BC187</f>
        <v>0</v>
      </c>
      <c r="BE187" s="125">
        <f>+'Inversión 1 financiada'!BE187+VÚ!BE187+BD187</f>
        <v>0</v>
      </c>
      <c r="BF187" s="125">
        <f>+'Inversión 1 financiada'!BF187+VÚ!BF187+BE187</f>
        <v>0</v>
      </c>
      <c r="BG187" s="125">
        <f>+'Inversión 1 financiada'!BG187+VÚ!BG187+BF187</f>
        <v>0</v>
      </c>
      <c r="BH187" s="125">
        <f>+'Inversión 1 financiada'!BH187+VÚ!BH187+BG187</f>
        <v>0</v>
      </c>
      <c r="BI187" s="125">
        <f>+'Inversión 1 financiada'!BI187+VÚ!BI187+BH187</f>
        <v>0</v>
      </c>
      <c r="BJ187" s="125">
        <f>+'Inversión 1 financiada'!BJ187+VÚ!BJ187+BI187</f>
        <v>0</v>
      </c>
      <c r="BK187" s="125">
        <f>+'Inversión 1 financiada'!BK187+VÚ!BK187+BJ187</f>
        <v>0</v>
      </c>
      <c r="BL187" s="125">
        <f>+'Inversión 1 financiada'!BL187+VÚ!BL187+BK187</f>
        <v>0</v>
      </c>
      <c r="BM187" s="125">
        <f>+'Inversión 1 financiada'!BM187+VÚ!BM187+BL187</f>
        <v>0</v>
      </c>
      <c r="BN187" s="125">
        <f>+'Inversión 1 financiada'!BN187+VÚ!BN187+BM187</f>
        <v>0</v>
      </c>
      <c r="BO187" s="125">
        <f>+'Inversión 1 financiada'!BO187+VÚ!BO187+BN187</f>
        <v>0</v>
      </c>
      <c r="BP187" s="125">
        <f>+'Inversión 1 financiada'!BP187+VÚ!BP187+BO187</f>
        <v>0</v>
      </c>
      <c r="BQ187" s="125">
        <f>+'Inversión 1 financiada'!BQ187+VÚ!BQ187+BP187</f>
        <v>0</v>
      </c>
      <c r="BR187" s="125">
        <f>+'Inversión 1 financiada'!BR187+VÚ!BR187+BQ187</f>
        <v>0</v>
      </c>
    </row>
    <row r="188" spans="2:70" x14ac:dyDescent="0.25">
      <c r="B188" s="5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125">
        <f>+'Inversión 1 financiada'!H188+VÚ!H188</f>
        <v>3</v>
      </c>
      <c r="I188" s="125">
        <f>+'Inversión 1 financiada'!I188+VÚ!I188+H188</f>
        <v>3</v>
      </c>
      <c r="J188" s="125">
        <f>+'Inversión 1 financiada'!J188+VÚ!J188+I188</f>
        <v>3</v>
      </c>
      <c r="K188" s="125">
        <f>+'Inversión 1 financiada'!K188+VÚ!K188+J188</f>
        <v>3</v>
      </c>
      <c r="L188" s="125">
        <f>+'Inversión 1 financiada'!L188+VÚ!L188+K188</f>
        <v>3</v>
      </c>
      <c r="M188" s="125">
        <f>+'Inversión 1 financiada'!M188+VÚ!M188+L188</f>
        <v>3</v>
      </c>
      <c r="N188" s="125">
        <f>+'Inversión 1 financiada'!N188+VÚ!N188+M188</f>
        <v>3</v>
      </c>
      <c r="O188" s="125">
        <f>+'Inversión 1 financiada'!O188+VÚ!O188+N188</f>
        <v>3</v>
      </c>
      <c r="P188" s="125">
        <f>+'Inversión 1 financiada'!P188+VÚ!P188+O188</f>
        <v>3</v>
      </c>
      <c r="Q188" s="125">
        <f>+'Inversión 1 financiada'!Q188+VÚ!Q188+P188</f>
        <v>3</v>
      </c>
      <c r="R188" s="125">
        <f>+'Inversión 1 financiada'!R188+VÚ!R188+Q188</f>
        <v>3</v>
      </c>
      <c r="S188" s="125">
        <f>+'Inversión 1 financiada'!S188+VÚ!S188+R188</f>
        <v>3</v>
      </c>
      <c r="T188" s="125">
        <f>+'Inversión 1 financiada'!T188+VÚ!T188+S188</f>
        <v>3</v>
      </c>
      <c r="U188" s="125">
        <f>+'Inversión 1 financiada'!U188+VÚ!U188+T188</f>
        <v>3</v>
      </c>
      <c r="V188" s="125">
        <f>+'Inversión 1 financiada'!V188+VÚ!V188+U188</f>
        <v>3</v>
      </c>
      <c r="W188" s="125">
        <f>+'Inversión 1 financiada'!W188+VÚ!W188+V188</f>
        <v>0</v>
      </c>
      <c r="X188" s="125">
        <f>+'Inversión 1 financiada'!X188+VÚ!X188+W188</f>
        <v>0</v>
      </c>
      <c r="Y188" s="125">
        <f>+'Inversión 1 financiada'!Y188+VÚ!Y188+X188</f>
        <v>0</v>
      </c>
      <c r="Z188" s="125">
        <f>+'Inversión 1 financiada'!Z188+VÚ!Z188+Y188</f>
        <v>0</v>
      </c>
      <c r="AA188" s="125">
        <f>+'Inversión 1 financiada'!AA188+VÚ!AA188+Z188</f>
        <v>0</v>
      </c>
      <c r="AB188" s="125">
        <f>+'Inversión 1 financiada'!AB188+VÚ!AB188+AA188</f>
        <v>0</v>
      </c>
      <c r="AC188" s="125">
        <f>+'Inversión 1 financiada'!AC188+VÚ!AC188+AB188</f>
        <v>0</v>
      </c>
      <c r="AD188" s="125">
        <f>+'Inversión 1 financiada'!AD188+VÚ!AD188+AC188</f>
        <v>0</v>
      </c>
      <c r="AE188" s="125">
        <f>+'Inversión 1 financiada'!AE188+VÚ!AE188+AD188</f>
        <v>0</v>
      </c>
      <c r="AF188" s="125">
        <f>+'Inversión 1 financiada'!AF188+VÚ!AF188+AE188</f>
        <v>0</v>
      </c>
      <c r="AG188" s="125">
        <f>+'Inversión 1 financiada'!AG188+VÚ!AG188+AF188</f>
        <v>0</v>
      </c>
      <c r="AH188" s="125">
        <f>+'Inversión 1 financiada'!AH188+VÚ!AH188+AG188</f>
        <v>0</v>
      </c>
      <c r="AI188" s="125">
        <f>+'Inversión 1 financiada'!AI188+VÚ!AI188+AH188</f>
        <v>0</v>
      </c>
      <c r="AJ188" s="125">
        <f>+'Inversión 1 financiada'!AJ188+VÚ!AJ188+AI188</f>
        <v>0</v>
      </c>
      <c r="AK188" s="125">
        <f>+'Inversión 1 financiada'!AK188+VÚ!AK188+AJ188</f>
        <v>0</v>
      </c>
      <c r="AL188" s="125">
        <f>+'Inversión 1 financiada'!AL188+VÚ!AL188+AK188</f>
        <v>0</v>
      </c>
      <c r="AM188" s="125">
        <f>+'Inversión 1 financiada'!AM188+VÚ!AM188+AL188</f>
        <v>0</v>
      </c>
      <c r="AN188" s="125">
        <f>+'Inversión 1 financiada'!AN188+VÚ!AN188+AM188</f>
        <v>0</v>
      </c>
      <c r="AO188" s="125">
        <f>+'Inversión 1 financiada'!AO188+VÚ!AO188+AN188</f>
        <v>0</v>
      </c>
      <c r="AP188" s="125">
        <f>+'Inversión 1 financiada'!AP188+VÚ!AP188+AO188</f>
        <v>0</v>
      </c>
      <c r="AQ188" s="125">
        <f>+'Inversión 1 financiada'!AQ188+VÚ!AQ188+AP188</f>
        <v>0</v>
      </c>
      <c r="AR188" s="125">
        <f>+'Inversión 1 financiada'!AR188+VÚ!AR188+AQ188</f>
        <v>0</v>
      </c>
      <c r="AS188" s="125">
        <f>+'Inversión 1 financiada'!AS188+VÚ!AS188+AR188</f>
        <v>0</v>
      </c>
      <c r="AT188" s="125">
        <f>+'Inversión 1 financiada'!AT188+VÚ!AT188+AS188</f>
        <v>0</v>
      </c>
      <c r="AU188" s="125">
        <f>+'Inversión 1 financiada'!AU188+VÚ!AU188+AT188</f>
        <v>0</v>
      </c>
      <c r="AV188" s="125">
        <f>+'Inversión 1 financiada'!AV188+VÚ!AV188+AU188</f>
        <v>0</v>
      </c>
      <c r="AW188" s="125">
        <f>+'Inversión 1 financiada'!AW188+VÚ!AW188+AV188</f>
        <v>0</v>
      </c>
      <c r="AX188" s="125">
        <f>+'Inversión 1 financiada'!AX188+VÚ!AX188+AW188</f>
        <v>0</v>
      </c>
      <c r="AY188" s="125">
        <f>+'Inversión 1 financiada'!AY188+VÚ!AY188+AX188</f>
        <v>0</v>
      </c>
      <c r="AZ188" s="125">
        <f>+'Inversión 1 financiada'!AZ188+VÚ!AZ188+AY188</f>
        <v>0</v>
      </c>
      <c r="BA188" s="125">
        <f>+'Inversión 1 financiada'!BA188+VÚ!BA188+AZ188</f>
        <v>0</v>
      </c>
      <c r="BB188" s="125">
        <f>+'Inversión 1 financiada'!BB188+VÚ!BB188+BA188</f>
        <v>0</v>
      </c>
      <c r="BC188" s="125">
        <f>+'Inversión 1 financiada'!BC188+VÚ!BC188+BB188</f>
        <v>0</v>
      </c>
      <c r="BD188" s="125">
        <f>+'Inversión 1 financiada'!BD188+VÚ!BD188+BC188</f>
        <v>0</v>
      </c>
      <c r="BE188" s="125">
        <f>+'Inversión 1 financiada'!BE188+VÚ!BE188+BD188</f>
        <v>0</v>
      </c>
      <c r="BF188" s="125">
        <f>+'Inversión 1 financiada'!BF188+VÚ!BF188+BE188</f>
        <v>0</v>
      </c>
      <c r="BG188" s="125">
        <f>+'Inversión 1 financiada'!BG188+VÚ!BG188+BF188</f>
        <v>0</v>
      </c>
      <c r="BH188" s="125">
        <f>+'Inversión 1 financiada'!BH188+VÚ!BH188+BG188</f>
        <v>0</v>
      </c>
      <c r="BI188" s="125">
        <f>+'Inversión 1 financiada'!BI188+VÚ!BI188+BH188</f>
        <v>0</v>
      </c>
      <c r="BJ188" s="125">
        <f>+'Inversión 1 financiada'!BJ188+VÚ!BJ188+BI188</f>
        <v>0</v>
      </c>
      <c r="BK188" s="125">
        <f>+'Inversión 1 financiada'!BK188+VÚ!BK188+BJ188</f>
        <v>0</v>
      </c>
      <c r="BL188" s="125">
        <f>+'Inversión 1 financiada'!BL188+VÚ!BL188+BK188</f>
        <v>0</v>
      </c>
      <c r="BM188" s="125">
        <f>+'Inversión 1 financiada'!BM188+VÚ!BM188+BL188</f>
        <v>0</v>
      </c>
      <c r="BN188" s="125">
        <f>+'Inversión 1 financiada'!BN188+VÚ!BN188+BM188</f>
        <v>0</v>
      </c>
      <c r="BO188" s="125">
        <f>+'Inversión 1 financiada'!BO188+VÚ!BO188+BN188</f>
        <v>0</v>
      </c>
      <c r="BP188" s="125">
        <f>+'Inversión 1 financiada'!BP188+VÚ!BP188+BO188</f>
        <v>0</v>
      </c>
      <c r="BQ188" s="125">
        <f>+'Inversión 1 financiada'!BQ188+VÚ!BQ188+BP188</f>
        <v>0</v>
      </c>
      <c r="BR188" s="125">
        <f>+'Inversión 1 financiada'!BR188+VÚ!BR188+BQ188</f>
        <v>0</v>
      </c>
    </row>
    <row r="189" spans="2:70" x14ac:dyDescent="0.25">
      <c r="B189" s="5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125">
        <f>+'Inversión 1 financiada'!H189+VÚ!H189</f>
        <v>3</v>
      </c>
      <c r="I189" s="125">
        <f>+'Inversión 1 financiada'!I189+VÚ!I189+H189</f>
        <v>3</v>
      </c>
      <c r="J189" s="125">
        <f>+'Inversión 1 financiada'!J189+VÚ!J189+I189</f>
        <v>3</v>
      </c>
      <c r="K189" s="125">
        <f>+'Inversión 1 financiada'!K189+VÚ!K189+J189</f>
        <v>3</v>
      </c>
      <c r="L189" s="125">
        <f>+'Inversión 1 financiada'!L189+VÚ!L189+K189</f>
        <v>3</v>
      </c>
      <c r="M189" s="125">
        <f>+'Inversión 1 financiada'!M189+VÚ!M189+L189</f>
        <v>3</v>
      </c>
      <c r="N189" s="125">
        <f>+'Inversión 1 financiada'!N189+VÚ!N189+M189</f>
        <v>3</v>
      </c>
      <c r="O189" s="125">
        <f>+'Inversión 1 financiada'!O189+VÚ!O189+N189</f>
        <v>3</v>
      </c>
      <c r="P189" s="125">
        <f>+'Inversión 1 financiada'!P189+VÚ!P189+O189</f>
        <v>3</v>
      </c>
      <c r="Q189" s="125">
        <f>+'Inversión 1 financiada'!Q189+VÚ!Q189+P189</f>
        <v>3</v>
      </c>
      <c r="R189" s="125">
        <f>+'Inversión 1 financiada'!R189+VÚ!R189+Q189</f>
        <v>3</v>
      </c>
      <c r="S189" s="125">
        <f>+'Inversión 1 financiada'!S189+VÚ!S189+R189</f>
        <v>3</v>
      </c>
      <c r="T189" s="125">
        <f>+'Inversión 1 financiada'!T189+VÚ!T189+S189</f>
        <v>3</v>
      </c>
      <c r="U189" s="125">
        <f>+'Inversión 1 financiada'!U189+VÚ!U189+T189</f>
        <v>3</v>
      </c>
      <c r="V189" s="125">
        <f>+'Inversión 1 financiada'!V189+VÚ!V189+U189</f>
        <v>3</v>
      </c>
      <c r="W189" s="125">
        <f>+'Inversión 1 financiada'!W189+VÚ!W189+V189</f>
        <v>0</v>
      </c>
      <c r="X189" s="125">
        <f>+'Inversión 1 financiada'!X189+VÚ!X189+W189</f>
        <v>0</v>
      </c>
      <c r="Y189" s="125">
        <f>+'Inversión 1 financiada'!Y189+VÚ!Y189+X189</f>
        <v>0</v>
      </c>
      <c r="Z189" s="125">
        <f>+'Inversión 1 financiada'!Z189+VÚ!Z189+Y189</f>
        <v>0</v>
      </c>
      <c r="AA189" s="125">
        <f>+'Inversión 1 financiada'!AA189+VÚ!AA189+Z189</f>
        <v>0</v>
      </c>
      <c r="AB189" s="125">
        <f>+'Inversión 1 financiada'!AB189+VÚ!AB189+AA189</f>
        <v>0</v>
      </c>
      <c r="AC189" s="125">
        <f>+'Inversión 1 financiada'!AC189+VÚ!AC189+AB189</f>
        <v>0</v>
      </c>
      <c r="AD189" s="125">
        <f>+'Inversión 1 financiada'!AD189+VÚ!AD189+AC189</f>
        <v>0</v>
      </c>
      <c r="AE189" s="125">
        <f>+'Inversión 1 financiada'!AE189+VÚ!AE189+AD189</f>
        <v>0</v>
      </c>
      <c r="AF189" s="125">
        <f>+'Inversión 1 financiada'!AF189+VÚ!AF189+AE189</f>
        <v>0</v>
      </c>
      <c r="AG189" s="125">
        <f>+'Inversión 1 financiada'!AG189+VÚ!AG189+AF189</f>
        <v>0</v>
      </c>
      <c r="AH189" s="125">
        <f>+'Inversión 1 financiada'!AH189+VÚ!AH189+AG189</f>
        <v>0</v>
      </c>
      <c r="AI189" s="125">
        <f>+'Inversión 1 financiada'!AI189+VÚ!AI189+AH189</f>
        <v>0</v>
      </c>
      <c r="AJ189" s="125">
        <f>+'Inversión 1 financiada'!AJ189+VÚ!AJ189+AI189</f>
        <v>0</v>
      </c>
      <c r="AK189" s="125">
        <f>+'Inversión 1 financiada'!AK189+VÚ!AK189+AJ189</f>
        <v>0</v>
      </c>
      <c r="AL189" s="125">
        <f>+'Inversión 1 financiada'!AL189+VÚ!AL189+AK189</f>
        <v>0</v>
      </c>
      <c r="AM189" s="125">
        <f>+'Inversión 1 financiada'!AM189+VÚ!AM189+AL189</f>
        <v>0</v>
      </c>
      <c r="AN189" s="125">
        <f>+'Inversión 1 financiada'!AN189+VÚ!AN189+AM189</f>
        <v>0</v>
      </c>
      <c r="AO189" s="125">
        <f>+'Inversión 1 financiada'!AO189+VÚ!AO189+AN189</f>
        <v>0</v>
      </c>
      <c r="AP189" s="125">
        <f>+'Inversión 1 financiada'!AP189+VÚ!AP189+AO189</f>
        <v>0</v>
      </c>
      <c r="AQ189" s="125">
        <f>+'Inversión 1 financiada'!AQ189+VÚ!AQ189+AP189</f>
        <v>0</v>
      </c>
      <c r="AR189" s="125">
        <f>+'Inversión 1 financiada'!AR189+VÚ!AR189+AQ189</f>
        <v>0</v>
      </c>
      <c r="AS189" s="125">
        <f>+'Inversión 1 financiada'!AS189+VÚ!AS189+AR189</f>
        <v>0</v>
      </c>
      <c r="AT189" s="125">
        <f>+'Inversión 1 financiada'!AT189+VÚ!AT189+AS189</f>
        <v>0</v>
      </c>
      <c r="AU189" s="125">
        <f>+'Inversión 1 financiada'!AU189+VÚ!AU189+AT189</f>
        <v>0</v>
      </c>
      <c r="AV189" s="125">
        <f>+'Inversión 1 financiada'!AV189+VÚ!AV189+AU189</f>
        <v>0</v>
      </c>
      <c r="AW189" s="125">
        <f>+'Inversión 1 financiada'!AW189+VÚ!AW189+AV189</f>
        <v>0</v>
      </c>
      <c r="AX189" s="125">
        <f>+'Inversión 1 financiada'!AX189+VÚ!AX189+AW189</f>
        <v>0</v>
      </c>
      <c r="AY189" s="125">
        <f>+'Inversión 1 financiada'!AY189+VÚ!AY189+AX189</f>
        <v>0</v>
      </c>
      <c r="AZ189" s="125">
        <f>+'Inversión 1 financiada'!AZ189+VÚ!AZ189+AY189</f>
        <v>0</v>
      </c>
      <c r="BA189" s="125">
        <f>+'Inversión 1 financiada'!BA189+VÚ!BA189+AZ189</f>
        <v>0</v>
      </c>
      <c r="BB189" s="125">
        <f>+'Inversión 1 financiada'!BB189+VÚ!BB189+BA189</f>
        <v>0</v>
      </c>
      <c r="BC189" s="125">
        <f>+'Inversión 1 financiada'!BC189+VÚ!BC189+BB189</f>
        <v>0</v>
      </c>
      <c r="BD189" s="125">
        <f>+'Inversión 1 financiada'!BD189+VÚ!BD189+BC189</f>
        <v>0</v>
      </c>
      <c r="BE189" s="125">
        <f>+'Inversión 1 financiada'!BE189+VÚ!BE189+BD189</f>
        <v>0</v>
      </c>
      <c r="BF189" s="125">
        <f>+'Inversión 1 financiada'!BF189+VÚ!BF189+BE189</f>
        <v>0</v>
      </c>
      <c r="BG189" s="125">
        <f>+'Inversión 1 financiada'!BG189+VÚ!BG189+BF189</f>
        <v>0</v>
      </c>
      <c r="BH189" s="125">
        <f>+'Inversión 1 financiada'!BH189+VÚ!BH189+BG189</f>
        <v>0</v>
      </c>
      <c r="BI189" s="125">
        <f>+'Inversión 1 financiada'!BI189+VÚ!BI189+BH189</f>
        <v>0</v>
      </c>
      <c r="BJ189" s="125">
        <f>+'Inversión 1 financiada'!BJ189+VÚ!BJ189+BI189</f>
        <v>0</v>
      </c>
      <c r="BK189" s="125">
        <f>+'Inversión 1 financiada'!BK189+VÚ!BK189+BJ189</f>
        <v>0</v>
      </c>
      <c r="BL189" s="125">
        <f>+'Inversión 1 financiada'!BL189+VÚ!BL189+BK189</f>
        <v>0</v>
      </c>
      <c r="BM189" s="125">
        <f>+'Inversión 1 financiada'!BM189+VÚ!BM189+BL189</f>
        <v>0</v>
      </c>
      <c r="BN189" s="125">
        <f>+'Inversión 1 financiada'!BN189+VÚ!BN189+BM189</f>
        <v>0</v>
      </c>
      <c r="BO189" s="125">
        <f>+'Inversión 1 financiada'!BO189+VÚ!BO189+BN189</f>
        <v>0</v>
      </c>
      <c r="BP189" s="125">
        <f>+'Inversión 1 financiada'!BP189+VÚ!BP189+BO189</f>
        <v>0</v>
      </c>
      <c r="BQ189" s="125">
        <f>+'Inversión 1 financiada'!BQ189+VÚ!BQ189+BP189</f>
        <v>0</v>
      </c>
      <c r="BR189" s="125">
        <f>+'Inversión 1 financiada'!BR189+VÚ!BR189+BQ189</f>
        <v>0</v>
      </c>
    </row>
    <row r="190" spans="2:70" x14ac:dyDescent="0.25">
      <c r="B190" s="5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125">
        <f>+'Inversión 1 financiada'!H190+VÚ!H190</f>
        <v>4</v>
      </c>
      <c r="I190" s="125">
        <f>+'Inversión 1 financiada'!I190+VÚ!I190+H190</f>
        <v>4</v>
      </c>
      <c r="J190" s="125">
        <f>+'Inversión 1 financiada'!J190+VÚ!J190+I190</f>
        <v>4</v>
      </c>
      <c r="K190" s="125">
        <f>+'Inversión 1 financiada'!K190+VÚ!K190+J190</f>
        <v>4</v>
      </c>
      <c r="L190" s="125">
        <f>+'Inversión 1 financiada'!L190+VÚ!L190+K190</f>
        <v>4</v>
      </c>
      <c r="M190" s="125">
        <f>+'Inversión 1 financiada'!M190+VÚ!M190+L190</f>
        <v>4</v>
      </c>
      <c r="N190" s="125">
        <f>+'Inversión 1 financiada'!N190+VÚ!N190+M190</f>
        <v>4</v>
      </c>
      <c r="O190" s="125">
        <f>+'Inversión 1 financiada'!O190+VÚ!O190+N190</f>
        <v>4</v>
      </c>
      <c r="P190" s="125">
        <f>+'Inversión 1 financiada'!P190+VÚ!P190+O190</f>
        <v>4</v>
      </c>
      <c r="Q190" s="125">
        <f>+'Inversión 1 financiada'!Q190+VÚ!Q190+P190</f>
        <v>4</v>
      </c>
      <c r="R190" s="125">
        <f>+'Inversión 1 financiada'!R190+VÚ!R190+Q190</f>
        <v>4</v>
      </c>
      <c r="S190" s="125">
        <f>+'Inversión 1 financiada'!S190+VÚ!S190+R190</f>
        <v>4</v>
      </c>
      <c r="T190" s="125">
        <f>+'Inversión 1 financiada'!T190+VÚ!T190+S190</f>
        <v>4</v>
      </c>
      <c r="U190" s="125">
        <f>+'Inversión 1 financiada'!U190+VÚ!U190+T190</f>
        <v>4</v>
      </c>
      <c r="V190" s="125">
        <f>+'Inversión 1 financiada'!V190+VÚ!V190+U190</f>
        <v>4</v>
      </c>
      <c r="W190" s="125">
        <f>+'Inversión 1 financiada'!W190+VÚ!W190+V190</f>
        <v>0</v>
      </c>
      <c r="X190" s="125">
        <f>+'Inversión 1 financiada'!X190+VÚ!X190+W190</f>
        <v>0</v>
      </c>
      <c r="Y190" s="125">
        <f>+'Inversión 1 financiada'!Y190+VÚ!Y190+X190</f>
        <v>0</v>
      </c>
      <c r="Z190" s="125">
        <f>+'Inversión 1 financiada'!Z190+VÚ!Z190+Y190</f>
        <v>0</v>
      </c>
      <c r="AA190" s="125">
        <f>+'Inversión 1 financiada'!AA190+VÚ!AA190+Z190</f>
        <v>0</v>
      </c>
      <c r="AB190" s="125">
        <f>+'Inversión 1 financiada'!AB190+VÚ!AB190+AA190</f>
        <v>0</v>
      </c>
      <c r="AC190" s="125">
        <f>+'Inversión 1 financiada'!AC190+VÚ!AC190+AB190</f>
        <v>0</v>
      </c>
      <c r="AD190" s="125">
        <f>+'Inversión 1 financiada'!AD190+VÚ!AD190+AC190</f>
        <v>0</v>
      </c>
      <c r="AE190" s="125">
        <f>+'Inversión 1 financiada'!AE190+VÚ!AE190+AD190</f>
        <v>0</v>
      </c>
      <c r="AF190" s="125">
        <f>+'Inversión 1 financiada'!AF190+VÚ!AF190+AE190</f>
        <v>0</v>
      </c>
      <c r="AG190" s="125">
        <f>+'Inversión 1 financiada'!AG190+VÚ!AG190+AF190</f>
        <v>0</v>
      </c>
      <c r="AH190" s="125">
        <f>+'Inversión 1 financiada'!AH190+VÚ!AH190+AG190</f>
        <v>0</v>
      </c>
      <c r="AI190" s="125">
        <f>+'Inversión 1 financiada'!AI190+VÚ!AI190+AH190</f>
        <v>0</v>
      </c>
      <c r="AJ190" s="125">
        <f>+'Inversión 1 financiada'!AJ190+VÚ!AJ190+AI190</f>
        <v>0</v>
      </c>
      <c r="AK190" s="125">
        <f>+'Inversión 1 financiada'!AK190+VÚ!AK190+AJ190</f>
        <v>0</v>
      </c>
      <c r="AL190" s="125">
        <f>+'Inversión 1 financiada'!AL190+VÚ!AL190+AK190</f>
        <v>0</v>
      </c>
      <c r="AM190" s="125">
        <f>+'Inversión 1 financiada'!AM190+VÚ!AM190+AL190</f>
        <v>0</v>
      </c>
      <c r="AN190" s="125">
        <f>+'Inversión 1 financiada'!AN190+VÚ!AN190+AM190</f>
        <v>0</v>
      </c>
      <c r="AO190" s="125">
        <f>+'Inversión 1 financiada'!AO190+VÚ!AO190+AN190</f>
        <v>0</v>
      </c>
      <c r="AP190" s="125">
        <f>+'Inversión 1 financiada'!AP190+VÚ!AP190+AO190</f>
        <v>0</v>
      </c>
      <c r="AQ190" s="125">
        <f>+'Inversión 1 financiada'!AQ190+VÚ!AQ190+AP190</f>
        <v>0</v>
      </c>
      <c r="AR190" s="125">
        <f>+'Inversión 1 financiada'!AR190+VÚ!AR190+AQ190</f>
        <v>0</v>
      </c>
      <c r="AS190" s="125">
        <f>+'Inversión 1 financiada'!AS190+VÚ!AS190+AR190</f>
        <v>0</v>
      </c>
      <c r="AT190" s="125">
        <f>+'Inversión 1 financiada'!AT190+VÚ!AT190+AS190</f>
        <v>0</v>
      </c>
      <c r="AU190" s="125">
        <f>+'Inversión 1 financiada'!AU190+VÚ!AU190+AT190</f>
        <v>0</v>
      </c>
      <c r="AV190" s="125">
        <f>+'Inversión 1 financiada'!AV190+VÚ!AV190+AU190</f>
        <v>0</v>
      </c>
      <c r="AW190" s="125">
        <f>+'Inversión 1 financiada'!AW190+VÚ!AW190+AV190</f>
        <v>0</v>
      </c>
      <c r="AX190" s="125">
        <f>+'Inversión 1 financiada'!AX190+VÚ!AX190+AW190</f>
        <v>0</v>
      </c>
      <c r="AY190" s="125">
        <f>+'Inversión 1 financiada'!AY190+VÚ!AY190+AX190</f>
        <v>0</v>
      </c>
      <c r="AZ190" s="125">
        <f>+'Inversión 1 financiada'!AZ190+VÚ!AZ190+AY190</f>
        <v>0</v>
      </c>
      <c r="BA190" s="125">
        <f>+'Inversión 1 financiada'!BA190+VÚ!BA190+AZ190</f>
        <v>0</v>
      </c>
      <c r="BB190" s="125">
        <f>+'Inversión 1 financiada'!BB190+VÚ!BB190+BA190</f>
        <v>0</v>
      </c>
      <c r="BC190" s="125">
        <f>+'Inversión 1 financiada'!BC190+VÚ!BC190+BB190</f>
        <v>0</v>
      </c>
      <c r="BD190" s="125">
        <f>+'Inversión 1 financiada'!BD190+VÚ!BD190+BC190</f>
        <v>0</v>
      </c>
      <c r="BE190" s="125">
        <f>+'Inversión 1 financiada'!BE190+VÚ!BE190+BD190</f>
        <v>0</v>
      </c>
      <c r="BF190" s="125">
        <f>+'Inversión 1 financiada'!BF190+VÚ!BF190+BE190</f>
        <v>0</v>
      </c>
      <c r="BG190" s="125">
        <f>+'Inversión 1 financiada'!BG190+VÚ!BG190+BF190</f>
        <v>0</v>
      </c>
      <c r="BH190" s="125">
        <f>+'Inversión 1 financiada'!BH190+VÚ!BH190+BG190</f>
        <v>0</v>
      </c>
      <c r="BI190" s="125">
        <f>+'Inversión 1 financiada'!BI190+VÚ!BI190+BH190</f>
        <v>0</v>
      </c>
      <c r="BJ190" s="125">
        <f>+'Inversión 1 financiada'!BJ190+VÚ!BJ190+BI190</f>
        <v>0</v>
      </c>
      <c r="BK190" s="125">
        <f>+'Inversión 1 financiada'!BK190+VÚ!BK190+BJ190</f>
        <v>0</v>
      </c>
      <c r="BL190" s="125">
        <f>+'Inversión 1 financiada'!BL190+VÚ!BL190+BK190</f>
        <v>0</v>
      </c>
      <c r="BM190" s="125">
        <f>+'Inversión 1 financiada'!BM190+VÚ!BM190+BL190</f>
        <v>0</v>
      </c>
      <c r="BN190" s="125">
        <f>+'Inversión 1 financiada'!BN190+VÚ!BN190+BM190</f>
        <v>0</v>
      </c>
      <c r="BO190" s="125">
        <f>+'Inversión 1 financiada'!BO190+VÚ!BO190+BN190</f>
        <v>0</v>
      </c>
      <c r="BP190" s="125">
        <f>+'Inversión 1 financiada'!BP190+VÚ!BP190+BO190</f>
        <v>0</v>
      </c>
      <c r="BQ190" s="125">
        <f>+'Inversión 1 financiada'!BQ190+VÚ!BQ190+BP190</f>
        <v>0</v>
      </c>
      <c r="BR190" s="125">
        <f>+'Inversión 1 financiada'!BR190+VÚ!BR190+BQ190</f>
        <v>0</v>
      </c>
    </row>
    <row r="191" spans="2:70" x14ac:dyDescent="0.25">
      <c r="B191" s="5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125">
        <f>+'Inversión 1 financiada'!H191+VÚ!H191</f>
        <v>10</v>
      </c>
      <c r="I191" s="125">
        <f>+'Inversión 1 financiada'!I191+VÚ!I191+H191</f>
        <v>10</v>
      </c>
      <c r="J191" s="125">
        <f>+'Inversión 1 financiada'!J191+VÚ!J191+I191</f>
        <v>10</v>
      </c>
      <c r="K191" s="125">
        <f>+'Inversión 1 financiada'!K191+VÚ!K191+J191</f>
        <v>10</v>
      </c>
      <c r="L191" s="125">
        <f>+'Inversión 1 financiada'!L191+VÚ!L191+K191</f>
        <v>10</v>
      </c>
      <c r="M191" s="125">
        <f>+'Inversión 1 financiada'!M191+VÚ!M191+L191</f>
        <v>10</v>
      </c>
      <c r="N191" s="125">
        <f>+'Inversión 1 financiada'!N191+VÚ!N191+M191</f>
        <v>10</v>
      </c>
      <c r="O191" s="125">
        <f>+'Inversión 1 financiada'!O191+VÚ!O191+N191</f>
        <v>10</v>
      </c>
      <c r="P191" s="125">
        <f>+'Inversión 1 financiada'!P191+VÚ!P191+O191</f>
        <v>10</v>
      </c>
      <c r="Q191" s="125">
        <f>+'Inversión 1 financiada'!Q191+VÚ!Q191+P191</f>
        <v>10</v>
      </c>
      <c r="R191" s="125">
        <f>+'Inversión 1 financiada'!R191+VÚ!R191+Q191</f>
        <v>10</v>
      </c>
      <c r="S191" s="125">
        <f>+'Inversión 1 financiada'!S191+VÚ!S191+R191</f>
        <v>10</v>
      </c>
      <c r="T191" s="125">
        <f>+'Inversión 1 financiada'!T191+VÚ!T191+S191</f>
        <v>10</v>
      </c>
      <c r="U191" s="125">
        <f>+'Inversión 1 financiada'!U191+VÚ!U191+T191</f>
        <v>10</v>
      </c>
      <c r="V191" s="125">
        <f>+'Inversión 1 financiada'!V191+VÚ!V191+U191</f>
        <v>10</v>
      </c>
      <c r="W191" s="125">
        <f>+'Inversión 1 financiada'!W191+VÚ!W191+V191</f>
        <v>0</v>
      </c>
      <c r="X191" s="125">
        <f>+'Inversión 1 financiada'!X191+VÚ!X191+W191</f>
        <v>0</v>
      </c>
      <c r="Y191" s="125">
        <f>+'Inversión 1 financiada'!Y191+VÚ!Y191+X191</f>
        <v>0</v>
      </c>
      <c r="Z191" s="125">
        <f>+'Inversión 1 financiada'!Z191+VÚ!Z191+Y191</f>
        <v>0</v>
      </c>
      <c r="AA191" s="125">
        <f>+'Inversión 1 financiada'!AA191+VÚ!AA191+Z191</f>
        <v>0</v>
      </c>
      <c r="AB191" s="125">
        <f>+'Inversión 1 financiada'!AB191+VÚ!AB191+AA191</f>
        <v>0</v>
      </c>
      <c r="AC191" s="125">
        <f>+'Inversión 1 financiada'!AC191+VÚ!AC191+AB191</f>
        <v>0</v>
      </c>
      <c r="AD191" s="125">
        <f>+'Inversión 1 financiada'!AD191+VÚ!AD191+AC191</f>
        <v>0</v>
      </c>
      <c r="AE191" s="125">
        <f>+'Inversión 1 financiada'!AE191+VÚ!AE191+AD191</f>
        <v>0</v>
      </c>
      <c r="AF191" s="125">
        <f>+'Inversión 1 financiada'!AF191+VÚ!AF191+AE191</f>
        <v>0</v>
      </c>
      <c r="AG191" s="125">
        <f>+'Inversión 1 financiada'!AG191+VÚ!AG191+AF191</f>
        <v>0</v>
      </c>
      <c r="AH191" s="125">
        <f>+'Inversión 1 financiada'!AH191+VÚ!AH191+AG191</f>
        <v>0</v>
      </c>
      <c r="AI191" s="125">
        <f>+'Inversión 1 financiada'!AI191+VÚ!AI191+AH191</f>
        <v>0</v>
      </c>
      <c r="AJ191" s="125">
        <f>+'Inversión 1 financiada'!AJ191+VÚ!AJ191+AI191</f>
        <v>0</v>
      </c>
      <c r="AK191" s="125">
        <f>+'Inversión 1 financiada'!AK191+VÚ!AK191+AJ191</f>
        <v>0</v>
      </c>
      <c r="AL191" s="125">
        <f>+'Inversión 1 financiada'!AL191+VÚ!AL191+AK191</f>
        <v>0</v>
      </c>
      <c r="AM191" s="125">
        <f>+'Inversión 1 financiada'!AM191+VÚ!AM191+AL191</f>
        <v>0</v>
      </c>
      <c r="AN191" s="125">
        <f>+'Inversión 1 financiada'!AN191+VÚ!AN191+AM191</f>
        <v>0</v>
      </c>
      <c r="AO191" s="125">
        <f>+'Inversión 1 financiada'!AO191+VÚ!AO191+AN191</f>
        <v>0</v>
      </c>
      <c r="AP191" s="125">
        <f>+'Inversión 1 financiada'!AP191+VÚ!AP191+AO191</f>
        <v>0</v>
      </c>
      <c r="AQ191" s="125">
        <f>+'Inversión 1 financiada'!AQ191+VÚ!AQ191+AP191</f>
        <v>0</v>
      </c>
      <c r="AR191" s="125">
        <f>+'Inversión 1 financiada'!AR191+VÚ!AR191+AQ191</f>
        <v>0</v>
      </c>
      <c r="AS191" s="125">
        <f>+'Inversión 1 financiada'!AS191+VÚ!AS191+AR191</f>
        <v>0</v>
      </c>
      <c r="AT191" s="125">
        <f>+'Inversión 1 financiada'!AT191+VÚ!AT191+AS191</f>
        <v>0</v>
      </c>
      <c r="AU191" s="125">
        <f>+'Inversión 1 financiada'!AU191+VÚ!AU191+AT191</f>
        <v>0</v>
      </c>
      <c r="AV191" s="125">
        <f>+'Inversión 1 financiada'!AV191+VÚ!AV191+AU191</f>
        <v>0</v>
      </c>
      <c r="AW191" s="125">
        <f>+'Inversión 1 financiada'!AW191+VÚ!AW191+AV191</f>
        <v>0</v>
      </c>
      <c r="AX191" s="125">
        <f>+'Inversión 1 financiada'!AX191+VÚ!AX191+AW191</f>
        <v>0</v>
      </c>
      <c r="AY191" s="125">
        <f>+'Inversión 1 financiada'!AY191+VÚ!AY191+AX191</f>
        <v>0</v>
      </c>
      <c r="AZ191" s="125">
        <f>+'Inversión 1 financiada'!AZ191+VÚ!AZ191+AY191</f>
        <v>0</v>
      </c>
      <c r="BA191" s="125">
        <f>+'Inversión 1 financiada'!BA191+VÚ!BA191+AZ191</f>
        <v>0</v>
      </c>
      <c r="BB191" s="125">
        <f>+'Inversión 1 financiada'!BB191+VÚ!BB191+BA191</f>
        <v>0</v>
      </c>
      <c r="BC191" s="125">
        <f>+'Inversión 1 financiada'!BC191+VÚ!BC191+BB191</f>
        <v>0</v>
      </c>
      <c r="BD191" s="125">
        <f>+'Inversión 1 financiada'!BD191+VÚ!BD191+BC191</f>
        <v>0</v>
      </c>
      <c r="BE191" s="125">
        <f>+'Inversión 1 financiada'!BE191+VÚ!BE191+BD191</f>
        <v>0</v>
      </c>
      <c r="BF191" s="125">
        <f>+'Inversión 1 financiada'!BF191+VÚ!BF191+BE191</f>
        <v>0</v>
      </c>
      <c r="BG191" s="125">
        <f>+'Inversión 1 financiada'!BG191+VÚ!BG191+BF191</f>
        <v>0</v>
      </c>
      <c r="BH191" s="125">
        <f>+'Inversión 1 financiada'!BH191+VÚ!BH191+BG191</f>
        <v>0</v>
      </c>
      <c r="BI191" s="125">
        <f>+'Inversión 1 financiada'!BI191+VÚ!BI191+BH191</f>
        <v>0</v>
      </c>
      <c r="BJ191" s="125">
        <f>+'Inversión 1 financiada'!BJ191+VÚ!BJ191+BI191</f>
        <v>0</v>
      </c>
      <c r="BK191" s="125">
        <f>+'Inversión 1 financiada'!BK191+VÚ!BK191+BJ191</f>
        <v>0</v>
      </c>
      <c r="BL191" s="125">
        <f>+'Inversión 1 financiada'!BL191+VÚ!BL191+BK191</f>
        <v>0</v>
      </c>
      <c r="BM191" s="125">
        <f>+'Inversión 1 financiada'!BM191+VÚ!BM191+BL191</f>
        <v>0</v>
      </c>
      <c r="BN191" s="125">
        <f>+'Inversión 1 financiada'!BN191+VÚ!BN191+BM191</f>
        <v>0</v>
      </c>
      <c r="BO191" s="125">
        <f>+'Inversión 1 financiada'!BO191+VÚ!BO191+BN191</f>
        <v>0</v>
      </c>
      <c r="BP191" s="125">
        <f>+'Inversión 1 financiada'!BP191+VÚ!BP191+BO191</f>
        <v>0</v>
      </c>
      <c r="BQ191" s="125">
        <f>+'Inversión 1 financiada'!BQ191+VÚ!BQ191+BP191</f>
        <v>0</v>
      </c>
      <c r="BR191" s="125">
        <f>+'Inversión 1 financiada'!BR191+VÚ!BR191+BQ191</f>
        <v>0</v>
      </c>
    </row>
    <row r="192" spans="2:70" x14ac:dyDescent="0.25">
      <c r="B192" s="5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125">
        <f>+'Inversión 1 financiada'!H192+VÚ!H192</f>
        <v>4</v>
      </c>
      <c r="I192" s="125">
        <f>+'Inversión 1 financiada'!I192+VÚ!I192+H192</f>
        <v>4</v>
      </c>
      <c r="J192" s="125">
        <f>+'Inversión 1 financiada'!J192+VÚ!J192+I192</f>
        <v>4</v>
      </c>
      <c r="K192" s="125">
        <f>+'Inversión 1 financiada'!K192+VÚ!K192+J192</f>
        <v>4</v>
      </c>
      <c r="L192" s="125">
        <f>+'Inversión 1 financiada'!L192+VÚ!L192+K192</f>
        <v>4</v>
      </c>
      <c r="M192" s="125">
        <f>+'Inversión 1 financiada'!M192+VÚ!M192+L192</f>
        <v>4</v>
      </c>
      <c r="N192" s="125">
        <f>+'Inversión 1 financiada'!N192+VÚ!N192+M192</f>
        <v>4</v>
      </c>
      <c r="O192" s="125">
        <f>+'Inversión 1 financiada'!O192+VÚ!O192+N192</f>
        <v>4</v>
      </c>
      <c r="P192" s="125">
        <f>+'Inversión 1 financiada'!P192+VÚ!P192+O192</f>
        <v>4</v>
      </c>
      <c r="Q192" s="125">
        <f>+'Inversión 1 financiada'!Q192+VÚ!Q192+P192</f>
        <v>4</v>
      </c>
      <c r="R192" s="125">
        <f>+'Inversión 1 financiada'!R192+VÚ!R192+Q192</f>
        <v>4</v>
      </c>
      <c r="S192" s="125">
        <f>+'Inversión 1 financiada'!S192+VÚ!S192+R192</f>
        <v>4</v>
      </c>
      <c r="T192" s="125">
        <f>+'Inversión 1 financiada'!T192+VÚ!T192+S192</f>
        <v>4</v>
      </c>
      <c r="U192" s="125">
        <f>+'Inversión 1 financiada'!U192+VÚ!U192+T192</f>
        <v>4</v>
      </c>
      <c r="V192" s="125">
        <f>+'Inversión 1 financiada'!V192+VÚ!V192+U192</f>
        <v>4</v>
      </c>
      <c r="W192" s="125">
        <f>+'Inversión 1 financiada'!W192+VÚ!W192+V192</f>
        <v>0</v>
      </c>
      <c r="X192" s="125">
        <f>+'Inversión 1 financiada'!X192+VÚ!X192+W192</f>
        <v>0</v>
      </c>
      <c r="Y192" s="125">
        <f>+'Inversión 1 financiada'!Y192+VÚ!Y192+X192</f>
        <v>0</v>
      </c>
      <c r="Z192" s="125">
        <f>+'Inversión 1 financiada'!Z192+VÚ!Z192+Y192</f>
        <v>0</v>
      </c>
      <c r="AA192" s="125">
        <f>+'Inversión 1 financiada'!AA192+VÚ!AA192+Z192</f>
        <v>0</v>
      </c>
      <c r="AB192" s="125">
        <f>+'Inversión 1 financiada'!AB192+VÚ!AB192+AA192</f>
        <v>0</v>
      </c>
      <c r="AC192" s="125">
        <f>+'Inversión 1 financiada'!AC192+VÚ!AC192+AB192</f>
        <v>0</v>
      </c>
      <c r="AD192" s="125">
        <f>+'Inversión 1 financiada'!AD192+VÚ!AD192+AC192</f>
        <v>0</v>
      </c>
      <c r="AE192" s="125">
        <f>+'Inversión 1 financiada'!AE192+VÚ!AE192+AD192</f>
        <v>0</v>
      </c>
      <c r="AF192" s="125">
        <f>+'Inversión 1 financiada'!AF192+VÚ!AF192+AE192</f>
        <v>0</v>
      </c>
      <c r="AG192" s="125">
        <f>+'Inversión 1 financiada'!AG192+VÚ!AG192+AF192</f>
        <v>0</v>
      </c>
      <c r="AH192" s="125">
        <f>+'Inversión 1 financiada'!AH192+VÚ!AH192+AG192</f>
        <v>0</v>
      </c>
      <c r="AI192" s="125">
        <f>+'Inversión 1 financiada'!AI192+VÚ!AI192+AH192</f>
        <v>0</v>
      </c>
      <c r="AJ192" s="125">
        <f>+'Inversión 1 financiada'!AJ192+VÚ!AJ192+AI192</f>
        <v>0</v>
      </c>
      <c r="AK192" s="125">
        <f>+'Inversión 1 financiada'!AK192+VÚ!AK192+AJ192</f>
        <v>0</v>
      </c>
      <c r="AL192" s="125">
        <f>+'Inversión 1 financiada'!AL192+VÚ!AL192+AK192</f>
        <v>0</v>
      </c>
      <c r="AM192" s="125">
        <f>+'Inversión 1 financiada'!AM192+VÚ!AM192+AL192</f>
        <v>0</v>
      </c>
      <c r="AN192" s="125">
        <f>+'Inversión 1 financiada'!AN192+VÚ!AN192+AM192</f>
        <v>0</v>
      </c>
      <c r="AO192" s="125">
        <f>+'Inversión 1 financiada'!AO192+VÚ!AO192+AN192</f>
        <v>0</v>
      </c>
      <c r="AP192" s="125">
        <f>+'Inversión 1 financiada'!AP192+VÚ!AP192+AO192</f>
        <v>0</v>
      </c>
      <c r="AQ192" s="125">
        <f>+'Inversión 1 financiada'!AQ192+VÚ!AQ192+AP192</f>
        <v>0</v>
      </c>
      <c r="AR192" s="125">
        <f>+'Inversión 1 financiada'!AR192+VÚ!AR192+AQ192</f>
        <v>0</v>
      </c>
      <c r="AS192" s="125">
        <f>+'Inversión 1 financiada'!AS192+VÚ!AS192+AR192</f>
        <v>0</v>
      </c>
      <c r="AT192" s="125">
        <f>+'Inversión 1 financiada'!AT192+VÚ!AT192+AS192</f>
        <v>0</v>
      </c>
      <c r="AU192" s="125">
        <f>+'Inversión 1 financiada'!AU192+VÚ!AU192+AT192</f>
        <v>0</v>
      </c>
      <c r="AV192" s="125">
        <f>+'Inversión 1 financiada'!AV192+VÚ!AV192+AU192</f>
        <v>0</v>
      </c>
      <c r="AW192" s="125">
        <f>+'Inversión 1 financiada'!AW192+VÚ!AW192+AV192</f>
        <v>0</v>
      </c>
      <c r="AX192" s="125">
        <f>+'Inversión 1 financiada'!AX192+VÚ!AX192+AW192</f>
        <v>0</v>
      </c>
      <c r="AY192" s="125">
        <f>+'Inversión 1 financiada'!AY192+VÚ!AY192+AX192</f>
        <v>0</v>
      </c>
      <c r="AZ192" s="125">
        <f>+'Inversión 1 financiada'!AZ192+VÚ!AZ192+AY192</f>
        <v>0</v>
      </c>
      <c r="BA192" s="125">
        <f>+'Inversión 1 financiada'!BA192+VÚ!BA192+AZ192</f>
        <v>0</v>
      </c>
      <c r="BB192" s="125">
        <f>+'Inversión 1 financiada'!BB192+VÚ!BB192+BA192</f>
        <v>0</v>
      </c>
      <c r="BC192" s="125">
        <f>+'Inversión 1 financiada'!BC192+VÚ!BC192+BB192</f>
        <v>0</v>
      </c>
      <c r="BD192" s="125">
        <f>+'Inversión 1 financiada'!BD192+VÚ!BD192+BC192</f>
        <v>0</v>
      </c>
      <c r="BE192" s="125">
        <f>+'Inversión 1 financiada'!BE192+VÚ!BE192+BD192</f>
        <v>0</v>
      </c>
      <c r="BF192" s="125">
        <f>+'Inversión 1 financiada'!BF192+VÚ!BF192+BE192</f>
        <v>0</v>
      </c>
      <c r="BG192" s="125">
        <f>+'Inversión 1 financiada'!BG192+VÚ!BG192+BF192</f>
        <v>0</v>
      </c>
      <c r="BH192" s="125">
        <f>+'Inversión 1 financiada'!BH192+VÚ!BH192+BG192</f>
        <v>0</v>
      </c>
      <c r="BI192" s="125">
        <f>+'Inversión 1 financiada'!BI192+VÚ!BI192+BH192</f>
        <v>0</v>
      </c>
      <c r="BJ192" s="125">
        <f>+'Inversión 1 financiada'!BJ192+VÚ!BJ192+BI192</f>
        <v>0</v>
      </c>
      <c r="BK192" s="125">
        <f>+'Inversión 1 financiada'!BK192+VÚ!BK192+BJ192</f>
        <v>0</v>
      </c>
      <c r="BL192" s="125">
        <f>+'Inversión 1 financiada'!BL192+VÚ!BL192+BK192</f>
        <v>0</v>
      </c>
      <c r="BM192" s="125">
        <f>+'Inversión 1 financiada'!BM192+VÚ!BM192+BL192</f>
        <v>0</v>
      </c>
      <c r="BN192" s="125">
        <f>+'Inversión 1 financiada'!BN192+VÚ!BN192+BM192</f>
        <v>0</v>
      </c>
      <c r="BO192" s="125">
        <f>+'Inversión 1 financiada'!BO192+VÚ!BO192+BN192</f>
        <v>0</v>
      </c>
      <c r="BP192" s="125">
        <f>+'Inversión 1 financiada'!BP192+VÚ!BP192+BO192</f>
        <v>0</v>
      </c>
      <c r="BQ192" s="125">
        <f>+'Inversión 1 financiada'!BQ192+VÚ!BQ192+BP192</f>
        <v>0</v>
      </c>
      <c r="BR192" s="125">
        <f>+'Inversión 1 financiada'!BR192+VÚ!BR192+BQ192</f>
        <v>0</v>
      </c>
    </row>
    <row r="193" spans="2:70" x14ac:dyDescent="0.25">
      <c r="B193" s="5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125">
        <f>+'Inversión 1 financiada'!H193+VÚ!H193</f>
        <v>4</v>
      </c>
      <c r="I193" s="125">
        <f>+'Inversión 1 financiada'!I193+VÚ!I193+H193</f>
        <v>4</v>
      </c>
      <c r="J193" s="125">
        <f>+'Inversión 1 financiada'!J193+VÚ!J193+I193</f>
        <v>4</v>
      </c>
      <c r="K193" s="125">
        <f>+'Inversión 1 financiada'!K193+VÚ!K193+J193</f>
        <v>4</v>
      </c>
      <c r="L193" s="125">
        <f>+'Inversión 1 financiada'!L193+VÚ!L193+K193</f>
        <v>4</v>
      </c>
      <c r="M193" s="125">
        <f>+'Inversión 1 financiada'!M193+VÚ!M193+L193</f>
        <v>4</v>
      </c>
      <c r="N193" s="125">
        <f>+'Inversión 1 financiada'!N193+VÚ!N193+M193</f>
        <v>4</v>
      </c>
      <c r="O193" s="125">
        <f>+'Inversión 1 financiada'!O193+VÚ!O193+N193</f>
        <v>4</v>
      </c>
      <c r="P193" s="125">
        <f>+'Inversión 1 financiada'!P193+VÚ!P193+O193</f>
        <v>4</v>
      </c>
      <c r="Q193" s="125">
        <f>+'Inversión 1 financiada'!Q193+VÚ!Q193+P193</f>
        <v>4</v>
      </c>
      <c r="R193" s="125">
        <f>+'Inversión 1 financiada'!R193+VÚ!R193+Q193</f>
        <v>4</v>
      </c>
      <c r="S193" s="125">
        <f>+'Inversión 1 financiada'!S193+VÚ!S193+R193</f>
        <v>4</v>
      </c>
      <c r="T193" s="125">
        <f>+'Inversión 1 financiada'!T193+VÚ!T193+S193</f>
        <v>4</v>
      </c>
      <c r="U193" s="125">
        <f>+'Inversión 1 financiada'!U193+VÚ!U193+T193</f>
        <v>4</v>
      </c>
      <c r="V193" s="125">
        <f>+'Inversión 1 financiada'!V193+VÚ!V193+U193</f>
        <v>4</v>
      </c>
      <c r="W193" s="125">
        <f>+'Inversión 1 financiada'!W193+VÚ!W193+V193</f>
        <v>0</v>
      </c>
      <c r="X193" s="125">
        <f>+'Inversión 1 financiada'!X193+VÚ!X193+W193</f>
        <v>0</v>
      </c>
      <c r="Y193" s="125">
        <f>+'Inversión 1 financiada'!Y193+VÚ!Y193+X193</f>
        <v>0</v>
      </c>
      <c r="Z193" s="125">
        <f>+'Inversión 1 financiada'!Z193+VÚ!Z193+Y193</f>
        <v>0</v>
      </c>
      <c r="AA193" s="125">
        <f>+'Inversión 1 financiada'!AA193+VÚ!AA193+Z193</f>
        <v>0</v>
      </c>
      <c r="AB193" s="125">
        <f>+'Inversión 1 financiada'!AB193+VÚ!AB193+AA193</f>
        <v>0</v>
      </c>
      <c r="AC193" s="125">
        <f>+'Inversión 1 financiada'!AC193+VÚ!AC193+AB193</f>
        <v>0</v>
      </c>
      <c r="AD193" s="125">
        <f>+'Inversión 1 financiada'!AD193+VÚ!AD193+AC193</f>
        <v>0</v>
      </c>
      <c r="AE193" s="125">
        <f>+'Inversión 1 financiada'!AE193+VÚ!AE193+AD193</f>
        <v>0</v>
      </c>
      <c r="AF193" s="125">
        <f>+'Inversión 1 financiada'!AF193+VÚ!AF193+AE193</f>
        <v>0</v>
      </c>
      <c r="AG193" s="125">
        <f>+'Inversión 1 financiada'!AG193+VÚ!AG193+AF193</f>
        <v>0</v>
      </c>
      <c r="AH193" s="125">
        <f>+'Inversión 1 financiada'!AH193+VÚ!AH193+AG193</f>
        <v>0</v>
      </c>
      <c r="AI193" s="125">
        <f>+'Inversión 1 financiada'!AI193+VÚ!AI193+AH193</f>
        <v>0</v>
      </c>
      <c r="AJ193" s="125">
        <f>+'Inversión 1 financiada'!AJ193+VÚ!AJ193+AI193</f>
        <v>0</v>
      </c>
      <c r="AK193" s="125">
        <f>+'Inversión 1 financiada'!AK193+VÚ!AK193+AJ193</f>
        <v>0</v>
      </c>
      <c r="AL193" s="125">
        <f>+'Inversión 1 financiada'!AL193+VÚ!AL193+AK193</f>
        <v>0</v>
      </c>
      <c r="AM193" s="125">
        <f>+'Inversión 1 financiada'!AM193+VÚ!AM193+AL193</f>
        <v>0</v>
      </c>
      <c r="AN193" s="125">
        <f>+'Inversión 1 financiada'!AN193+VÚ!AN193+AM193</f>
        <v>0</v>
      </c>
      <c r="AO193" s="125">
        <f>+'Inversión 1 financiada'!AO193+VÚ!AO193+AN193</f>
        <v>0</v>
      </c>
      <c r="AP193" s="125">
        <f>+'Inversión 1 financiada'!AP193+VÚ!AP193+AO193</f>
        <v>0</v>
      </c>
      <c r="AQ193" s="125">
        <f>+'Inversión 1 financiada'!AQ193+VÚ!AQ193+AP193</f>
        <v>0</v>
      </c>
      <c r="AR193" s="125">
        <f>+'Inversión 1 financiada'!AR193+VÚ!AR193+AQ193</f>
        <v>0</v>
      </c>
      <c r="AS193" s="125">
        <f>+'Inversión 1 financiada'!AS193+VÚ!AS193+AR193</f>
        <v>0</v>
      </c>
      <c r="AT193" s="125">
        <f>+'Inversión 1 financiada'!AT193+VÚ!AT193+AS193</f>
        <v>0</v>
      </c>
      <c r="AU193" s="125">
        <f>+'Inversión 1 financiada'!AU193+VÚ!AU193+AT193</f>
        <v>0</v>
      </c>
      <c r="AV193" s="125">
        <f>+'Inversión 1 financiada'!AV193+VÚ!AV193+AU193</f>
        <v>0</v>
      </c>
      <c r="AW193" s="125">
        <f>+'Inversión 1 financiada'!AW193+VÚ!AW193+AV193</f>
        <v>0</v>
      </c>
      <c r="AX193" s="125">
        <f>+'Inversión 1 financiada'!AX193+VÚ!AX193+AW193</f>
        <v>0</v>
      </c>
      <c r="AY193" s="125">
        <f>+'Inversión 1 financiada'!AY193+VÚ!AY193+AX193</f>
        <v>0</v>
      </c>
      <c r="AZ193" s="125">
        <f>+'Inversión 1 financiada'!AZ193+VÚ!AZ193+AY193</f>
        <v>0</v>
      </c>
      <c r="BA193" s="125">
        <f>+'Inversión 1 financiada'!BA193+VÚ!BA193+AZ193</f>
        <v>0</v>
      </c>
      <c r="BB193" s="125">
        <f>+'Inversión 1 financiada'!BB193+VÚ!BB193+BA193</f>
        <v>0</v>
      </c>
      <c r="BC193" s="125">
        <f>+'Inversión 1 financiada'!BC193+VÚ!BC193+BB193</f>
        <v>0</v>
      </c>
      <c r="BD193" s="125">
        <f>+'Inversión 1 financiada'!BD193+VÚ!BD193+BC193</f>
        <v>0</v>
      </c>
      <c r="BE193" s="125">
        <f>+'Inversión 1 financiada'!BE193+VÚ!BE193+BD193</f>
        <v>0</v>
      </c>
      <c r="BF193" s="125">
        <f>+'Inversión 1 financiada'!BF193+VÚ!BF193+BE193</f>
        <v>0</v>
      </c>
      <c r="BG193" s="125">
        <f>+'Inversión 1 financiada'!BG193+VÚ!BG193+BF193</f>
        <v>0</v>
      </c>
      <c r="BH193" s="125">
        <f>+'Inversión 1 financiada'!BH193+VÚ!BH193+BG193</f>
        <v>0</v>
      </c>
      <c r="BI193" s="125">
        <f>+'Inversión 1 financiada'!BI193+VÚ!BI193+BH193</f>
        <v>0</v>
      </c>
      <c r="BJ193" s="125">
        <f>+'Inversión 1 financiada'!BJ193+VÚ!BJ193+BI193</f>
        <v>0</v>
      </c>
      <c r="BK193" s="125">
        <f>+'Inversión 1 financiada'!BK193+VÚ!BK193+BJ193</f>
        <v>0</v>
      </c>
      <c r="BL193" s="125">
        <f>+'Inversión 1 financiada'!BL193+VÚ!BL193+BK193</f>
        <v>0</v>
      </c>
      <c r="BM193" s="125">
        <f>+'Inversión 1 financiada'!BM193+VÚ!BM193+BL193</f>
        <v>0</v>
      </c>
      <c r="BN193" s="125">
        <f>+'Inversión 1 financiada'!BN193+VÚ!BN193+BM193</f>
        <v>0</v>
      </c>
      <c r="BO193" s="125">
        <f>+'Inversión 1 financiada'!BO193+VÚ!BO193+BN193</f>
        <v>0</v>
      </c>
      <c r="BP193" s="125">
        <f>+'Inversión 1 financiada'!BP193+VÚ!BP193+BO193</f>
        <v>0</v>
      </c>
      <c r="BQ193" s="125">
        <f>+'Inversión 1 financiada'!BQ193+VÚ!BQ193+BP193</f>
        <v>0</v>
      </c>
      <c r="BR193" s="125">
        <f>+'Inversión 1 financiada'!BR193+VÚ!BR193+BQ193</f>
        <v>0</v>
      </c>
    </row>
    <row r="194" spans="2:70" x14ac:dyDescent="0.25">
      <c r="B194" s="5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125">
        <f>+'Inversión 1 financiada'!H194+VÚ!H194</f>
        <v>8</v>
      </c>
      <c r="I194" s="125">
        <f>+'Inversión 1 financiada'!I194+VÚ!I194+H194</f>
        <v>8</v>
      </c>
      <c r="J194" s="125">
        <f>+'Inversión 1 financiada'!J194+VÚ!J194+I194</f>
        <v>8</v>
      </c>
      <c r="K194" s="125">
        <f>+'Inversión 1 financiada'!K194+VÚ!K194+J194</f>
        <v>8</v>
      </c>
      <c r="L194" s="125">
        <f>+'Inversión 1 financiada'!L194+VÚ!L194+K194</f>
        <v>8</v>
      </c>
      <c r="M194" s="125">
        <f>+'Inversión 1 financiada'!M194+VÚ!M194+L194</f>
        <v>8</v>
      </c>
      <c r="N194" s="125">
        <f>+'Inversión 1 financiada'!N194+VÚ!N194+M194</f>
        <v>8</v>
      </c>
      <c r="O194" s="125">
        <f>+'Inversión 1 financiada'!O194+VÚ!O194+N194</f>
        <v>8</v>
      </c>
      <c r="P194" s="125">
        <f>+'Inversión 1 financiada'!P194+VÚ!P194+O194</f>
        <v>8</v>
      </c>
      <c r="Q194" s="125">
        <f>+'Inversión 1 financiada'!Q194+VÚ!Q194+P194</f>
        <v>8</v>
      </c>
      <c r="R194" s="125">
        <f>+'Inversión 1 financiada'!R194+VÚ!R194+Q194</f>
        <v>8</v>
      </c>
      <c r="S194" s="125">
        <f>+'Inversión 1 financiada'!S194+VÚ!S194+R194</f>
        <v>8</v>
      </c>
      <c r="T194" s="125">
        <f>+'Inversión 1 financiada'!T194+VÚ!T194+S194</f>
        <v>8</v>
      </c>
      <c r="U194" s="125">
        <f>+'Inversión 1 financiada'!U194+VÚ!U194+T194</f>
        <v>8</v>
      </c>
      <c r="V194" s="125">
        <f>+'Inversión 1 financiada'!V194+VÚ!V194+U194</f>
        <v>8</v>
      </c>
      <c r="W194" s="125">
        <f>+'Inversión 1 financiada'!W194+VÚ!W194+V194</f>
        <v>0</v>
      </c>
      <c r="X194" s="125">
        <f>+'Inversión 1 financiada'!X194+VÚ!X194+W194</f>
        <v>0</v>
      </c>
      <c r="Y194" s="125">
        <f>+'Inversión 1 financiada'!Y194+VÚ!Y194+X194</f>
        <v>0</v>
      </c>
      <c r="Z194" s="125">
        <f>+'Inversión 1 financiada'!Z194+VÚ!Z194+Y194</f>
        <v>0</v>
      </c>
      <c r="AA194" s="125">
        <f>+'Inversión 1 financiada'!AA194+VÚ!AA194+Z194</f>
        <v>0</v>
      </c>
      <c r="AB194" s="125">
        <f>+'Inversión 1 financiada'!AB194+VÚ!AB194+AA194</f>
        <v>0</v>
      </c>
      <c r="AC194" s="125">
        <f>+'Inversión 1 financiada'!AC194+VÚ!AC194+AB194</f>
        <v>0</v>
      </c>
      <c r="AD194" s="125">
        <f>+'Inversión 1 financiada'!AD194+VÚ!AD194+AC194</f>
        <v>0</v>
      </c>
      <c r="AE194" s="125">
        <f>+'Inversión 1 financiada'!AE194+VÚ!AE194+AD194</f>
        <v>0</v>
      </c>
      <c r="AF194" s="125">
        <f>+'Inversión 1 financiada'!AF194+VÚ!AF194+AE194</f>
        <v>0</v>
      </c>
      <c r="AG194" s="125">
        <f>+'Inversión 1 financiada'!AG194+VÚ!AG194+AF194</f>
        <v>0</v>
      </c>
      <c r="AH194" s="125">
        <f>+'Inversión 1 financiada'!AH194+VÚ!AH194+AG194</f>
        <v>0</v>
      </c>
      <c r="AI194" s="125">
        <f>+'Inversión 1 financiada'!AI194+VÚ!AI194+AH194</f>
        <v>0</v>
      </c>
      <c r="AJ194" s="125">
        <f>+'Inversión 1 financiada'!AJ194+VÚ!AJ194+AI194</f>
        <v>0</v>
      </c>
      <c r="AK194" s="125">
        <f>+'Inversión 1 financiada'!AK194+VÚ!AK194+AJ194</f>
        <v>0</v>
      </c>
      <c r="AL194" s="125">
        <f>+'Inversión 1 financiada'!AL194+VÚ!AL194+AK194</f>
        <v>0</v>
      </c>
      <c r="AM194" s="125">
        <f>+'Inversión 1 financiada'!AM194+VÚ!AM194+AL194</f>
        <v>0</v>
      </c>
      <c r="AN194" s="125">
        <f>+'Inversión 1 financiada'!AN194+VÚ!AN194+AM194</f>
        <v>0</v>
      </c>
      <c r="AO194" s="125">
        <f>+'Inversión 1 financiada'!AO194+VÚ!AO194+AN194</f>
        <v>0</v>
      </c>
      <c r="AP194" s="125">
        <f>+'Inversión 1 financiada'!AP194+VÚ!AP194+AO194</f>
        <v>0</v>
      </c>
      <c r="AQ194" s="125">
        <f>+'Inversión 1 financiada'!AQ194+VÚ!AQ194+AP194</f>
        <v>0</v>
      </c>
      <c r="AR194" s="125">
        <f>+'Inversión 1 financiada'!AR194+VÚ!AR194+AQ194</f>
        <v>0</v>
      </c>
      <c r="AS194" s="125">
        <f>+'Inversión 1 financiada'!AS194+VÚ!AS194+AR194</f>
        <v>0</v>
      </c>
      <c r="AT194" s="125">
        <f>+'Inversión 1 financiada'!AT194+VÚ!AT194+AS194</f>
        <v>0</v>
      </c>
      <c r="AU194" s="125">
        <f>+'Inversión 1 financiada'!AU194+VÚ!AU194+AT194</f>
        <v>0</v>
      </c>
      <c r="AV194" s="125">
        <f>+'Inversión 1 financiada'!AV194+VÚ!AV194+AU194</f>
        <v>0</v>
      </c>
      <c r="AW194" s="125">
        <f>+'Inversión 1 financiada'!AW194+VÚ!AW194+AV194</f>
        <v>0</v>
      </c>
      <c r="AX194" s="125">
        <f>+'Inversión 1 financiada'!AX194+VÚ!AX194+AW194</f>
        <v>0</v>
      </c>
      <c r="AY194" s="125">
        <f>+'Inversión 1 financiada'!AY194+VÚ!AY194+AX194</f>
        <v>0</v>
      </c>
      <c r="AZ194" s="125">
        <f>+'Inversión 1 financiada'!AZ194+VÚ!AZ194+AY194</f>
        <v>0</v>
      </c>
      <c r="BA194" s="125">
        <f>+'Inversión 1 financiada'!BA194+VÚ!BA194+AZ194</f>
        <v>0</v>
      </c>
      <c r="BB194" s="125">
        <f>+'Inversión 1 financiada'!BB194+VÚ!BB194+BA194</f>
        <v>0</v>
      </c>
      <c r="BC194" s="125">
        <f>+'Inversión 1 financiada'!BC194+VÚ!BC194+BB194</f>
        <v>0</v>
      </c>
      <c r="BD194" s="125">
        <f>+'Inversión 1 financiada'!BD194+VÚ!BD194+BC194</f>
        <v>0</v>
      </c>
      <c r="BE194" s="125">
        <f>+'Inversión 1 financiada'!BE194+VÚ!BE194+BD194</f>
        <v>0</v>
      </c>
      <c r="BF194" s="125">
        <f>+'Inversión 1 financiada'!BF194+VÚ!BF194+BE194</f>
        <v>0</v>
      </c>
      <c r="BG194" s="125">
        <f>+'Inversión 1 financiada'!BG194+VÚ!BG194+BF194</f>
        <v>0</v>
      </c>
      <c r="BH194" s="125">
        <f>+'Inversión 1 financiada'!BH194+VÚ!BH194+BG194</f>
        <v>0</v>
      </c>
      <c r="BI194" s="125">
        <f>+'Inversión 1 financiada'!BI194+VÚ!BI194+BH194</f>
        <v>0</v>
      </c>
      <c r="BJ194" s="125">
        <f>+'Inversión 1 financiada'!BJ194+VÚ!BJ194+BI194</f>
        <v>0</v>
      </c>
      <c r="BK194" s="125">
        <f>+'Inversión 1 financiada'!BK194+VÚ!BK194+BJ194</f>
        <v>0</v>
      </c>
      <c r="BL194" s="125">
        <f>+'Inversión 1 financiada'!BL194+VÚ!BL194+BK194</f>
        <v>0</v>
      </c>
      <c r="BM194" s="125">
        <f>+'Inversión 1 financiada'!BM194+VÚ!BM194+BL194</f>
        <v>0</v>
      </c>
      <c r="BN194" s="125">
        <f>+'Inversión 1 financiada'!BN194+VÚ!BN194+BM194</f>
        <v>0</v>
      </c>
      <c r="BO194" s="125">
        <f>+'Inversión 1 financiada'!BO194+VÚ!BO194+BN194</f>
        <v>0</v>
      </c>
      <c r="BP194" s="125">
        <f>+'Inversión 1 financiada'!BP194+VÚ!BP194+BO194</f>
        <v>0</v>
      </c>
      <c r="BQ194" s="125">
        <f>+'Inversión 1 financiada'!BQ194+VÚ!BQ194+BP194</f>
        <v>0</v>
      </c>
      <c r="BR194" s="125">
        <f>+'Inversión 1 financiada'!BR194+VÚ!BR194+BQ194</f>
        <v>0</v>
      </c>
    </row>
    <row r="195" spans="2:70" x14ac:dyDescent="0.25">
      <c r="B195" s="5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125">
        <f>+'Inversión 1 financiada'!H195+VÚ!H195</f>
        <v>8</v>
      </c>
      <c r="I195" s="125">
        <f>+'Inversión 1 financiada'!I195+VÚ!I195+H195</f>
        <v>8</v>
      </c>
      <c r="J195" s="125">
        <f>+'Inversión 1 financiada'!J195+VÚ!J195+I195</f>
        <v>8</v>
      </c>
      <c r="K195" s="125">
        <f>+'Inversión 1 financiada'!K195+VÚ!K195+J195</f>
        <v>8</v>
      </c>
      <c r="L195" s="125">
        <f>+'Inversión 1 financiada'!L195+VÚ!L195+K195</f>
        <v>8</v>
      </c>
      <c r="M195" s="125">
        <f>+'Inversión 1 financiada'!M195+VÚ!M195+L195</f>
        <v>8</v>
      </c>
      <c r="N195" s="125">
        <f>+'Inversión 1 financiada'!N195+VÚ!N195+M195</f>
        <v>8</v>
      </c>
      <c r="O195" s="125">
        <f>+'Inversión 1 financiada'!O195+VÚ!O195+N195</f>
        <v>8</v>
      </c>
      <c r="P195" s="125">
        <f>+'Inversión 1 financiada'!P195+VÚ!P195+O195</f>
        <v>8</v>
      </c>
      <c r="Q195" s="125">
        <f>+'Inversión 1 financiada'!Q195+VÚ!Q195+P195</f>
        <v>8</v>
      </c>
      <c r="R195" s="125">
        <f>+'Inversión 1 financiada'!R195+VÚ!R195+Q195</f>
        <v>8</v>
      </c>
      <c r="S195" s="125">
        <f>+'Inversión 1 financiada'!S195+VÚ!S195+R195</f>
        <v>8</v>
      </c>
      <c r="T195" s="125">
        <f>+'Inversión 1 financiada'!T195+VÚ!T195+S195</f>
        <v>8</v>
      </c>
      <c r="U195" s="125">
        <f>+'Inversión 1 financiada'!U195+VÚ!U195+T195</f>
        <v>8</v>
      </c>
      <c r="V195" s="125">
        <f>+'Inversión 1 financiada'!V195+VÚ!V195+U195</f>
        <v>8</v>
      </c>
      <c r="W195" s="125">
        <f>+'Inversión 1 financiada'!W195+VÚ!W195+V195</f>
        <v>0</v>
      </c>
      <c r="X195" s="125">
        <f>+'Inversión 1 financiada'!X195+VÚ!X195+W195</f>
        <v>0</v>
      </c>
      <c r="Y195" s="125">
        <f>+'Inversión 1 financiada'!Y195+VÚ!Y195+X195</f>
        <v>0</v>
      </c>
      <c r="Z195" s="125">
        <f>+'Inversión 1 financiada'!Z195+VÚ!Z195+Y195</f>
        <v>0</v>
      </c>
      <c r="AA195" s="125">
        <f>+'Inversión 1 financiada'!AA195+VÚ!AA195+Z195</f>
        <v>0</v>
      </c>
      <c r="AB195" s="125">
        <f>+'Inversión 1 financiada'!AB195+VÚ!AB195+AA195</f>
        <v>0</v>
      </c>
      <c r="AC195" s="125">
        <f>+'Inversión 1 financiada'!AC195+VÚ!AC195+AB195</f>
        <v>0</v>
      </c>
      <c r="AD195" s="125">
        <f>+'Inversión 1 financiada'!AD195+VÚ!AD195+AC195</f>
        <v>0</v>
      </c>
      <c r="AE195" s="125">
        <f>+'Inversión 1 financiada'!AE195+VÚ!AE195+AD195</f>
        <v>0</v>
      </c>
      <c r="AF195" s="125">
        <f>+'Inversión 1 financiada'!AF195+VÚ!AF195+AE195</f>
        <v>0</v>
      </c>
      <c r="AG195" s="125">
        <f>+'Inversión 1 financiada'!AG195+VÚ!AG195+AF195</f>
        <v>0</v>
      </c>
      <c r="AH195" s="125">
        <f>+'Inversión 1 financiada'!AH195+VÚ!AH195+AG195</f>
        <v>0</v>
      </c>
      <c r="AI195" s="125">
        <f>+'Inversión 1 financiada'!AI195+VÚ!AI195+AH195</f>
        <v>0</v>
      </c>
      <c r="AJ195" s="125">
        <f>+'Inversión 1 financiada'!AJ195+VÚ!AJ195+AI195</f>
        <v>0</v>
      </c>
      <c r="AK195" s="125">
        <f>+'Inversión 1 financiada'!AK195+VÚ!AK195+AJ195</f>
        <v>0</v>
      </c>
      <c r="AL195" s="125">
        <f>+'Inversión 1 financiada'!AL195+VÚ!AL195+AK195</f>
        <v>0</v>
      </c>
      <c r="AM195" s="125">
        <f>+'Inversión 1 financiada'!AM195+VÚ!AM195+AL195</f>
        <v>0</v>
      </c>
      <c r="AN195" s="125">
        <f>+'Inversión 1 financiada'!AN195+VÚ!AN195+AM195</f>
        <v>0</v>
      </c>
      <c r="AO195" s="125">
        <f>+'Inversión 1 financiada'!AO195+VÚ!AO195+AN195</f>
        <v>0</v>
      </c>
      <c r="AP195" s="125">
        <f>+'Inversión 1 financiada'!AP195+VÚ!AP195+AO195</f>
        <v>0</v>
      </c>
      <c r="AQ195" s="125">
        <f>+'Inversión 1 financiada'!AQ195+VÚ!AQ195+AP195</f>
        <v>0</v>
      </c>
      <c r="AR195" s="125">
        <f>+'Inversión 1 financiada'!AR195+VÚ!AR195+AQ195</f>
        <v>0</v>
      </c>
      <c r="AS195" s="125">
        <f>+'Inversión 1 financiada'!AS195+VÚ!AS195+AR195</f>
        <v>0</v>
      </c>
      <c r="AT195" s="125">
        <f>+'Inversión 1 financiada'!AT195+VÚ!AT195+AS195</f>
        <v>0</v>
      </c>
      <c r="AU195" s="125">
        <f>+'Inversión 1 financiada'!AU195+VÚ!AU195+AT195</f>
        <v>0</v>
      </c>
      <c r="AV195" s="125">
        <f>+'Inversión 1 financiada'!AV195+VÚ!AV195+AU195</f>
        <v>0</v>
      </c>
      <c r="AW195" s="125">
        <f>+'Inversión 1 financiada'!AW195+VÚ!AW195+AV195</f>
        <v>0</v>
      </c>
      <c r="AX195" s="125">
        <f>+'Inversión 1 financiada'!AX195+VÚ!AX195+AW195</f>
        <v>0</v>
      </c>
      <c r="AY195" s="125">
        <f>+'Inversión 1 financiada'!AY195+VÚ!AY195+AX195</f>
        <v>0</v>
      </c>
      <c r="AZ195" s="125">
        <f>+'Inversión 1 financiada'!AZ195+VÚ!AZ195+AY195</f>
        <v>0</v>
      </c>
      <c r="BA195" s="125">
        <f>+'Inversión 1 financiada'!BA195+VÚ!BA195+AZ195</f>
        <v>0</v>
      </c>
      <c r="BB195" s="125">
        <f>+'Inversión 1 financiada'!BB195+VÚ!BB195+BA195</f>
        <v>0</v>
      </c>
      <c r="BC195" s="125">
        <f>+'Inversión 1 financiada'!BC195+VÚ!BC195+BB195</f>
        <v>0</v>
      </c>
      <c r="BD195" s="125">
        <f>+'Inversión 1 financiada'!BD195+VÚ!BD195+BC195</f>
        <v>0</v>
      </c>
      <c r="BE195" s="125">
        <f>+'Inversión 1 financiada'!BE195+VÚ!BE195+BD195</f>
        <v>0</v>
      </c>
      <c r="BF195" s="125">
        <f>+'Inversión 1 financiada'!BF195+VÚ!BF195+BE195</f>
        <v>0</v>
      </c>
      <c r="BG195" s="125">
        <f>+'Inversión 1 financiada'!BG195+VÚ!BG195+BF195</f>
        <v>0</v>
      </c>
      <c r="BH195" s="125">
        <f>+'Inversión 1 financiada'!BH195+VÚ!BH195+BG195</f>
        <v>0</v>
      </c>
      <c r="BI195" s="125">
        <f>+'Inversión 1 financiada'!BI195+VÚ!BI195+BH195</f>
        <v>0</v>
      </c>
      <c r="BJ195" s="125">
        <f>+'Inversión 1 financiada'!BJ195+VÚ!BJ195+BI195</f>
        <v>0</v>
      </c>
      <c r="BK195" s="125">
        <f>+'Inversión 1 financiada'!BK195+VÚ!BK195+BJ195</f>
        <v>0</v>
      </c>
      <c r="BL195" s="125">
        <f>+'Inversión 1 financiada'!BL195+VÚ!BL195+BK195</f>
        <v>0</v>
      </c>
      <c r="BM195" s="125">
        <f>+'Inversión 1 financiada'!BM195+VÚ!BM195+BL195</f>
        <v>0</v>
      </c>
      <c r="BN195" s="125">
        <f>+'Inversión 1 financiada'!BN195+VÚ!BN195+BM195</f>
        <v>0</v>
      </c>
      <c r="BO195" s="125">
        <f>+'Inversión 1 financiada'!BO195+VÚ!BO195+BN195</f>
        <v>0</v>
      </c>
      <c r="BP195" s="125">
        <f>+'Inversión 1 financiada'!BP195+VÚ!BP195+BO195</f>
        <v>0</v>
      </c>
      <c r="BQ195" s="125">
        <f>+'Inversión 1 financiada'!BQ195+VÚ!BQ195+BP195</f>
        <v>0</v>
      </c>
      <c r="BR195" s="125">
        <f>+'Inversión 1 financiada'!BR195+VÚ!BR195+BQ195</f>
        <v>0</v>
      </c>
    </row>
    <row r="196" spans="2:70" x14ac:dyDescent="0.25">
      <c r="B196" s="59" t="s">
        <v>622</v>
      </c>
      <c r="C196" s="62" t="str">
        <f>+VLOOKUP(B196,'resumen UCAP'!$A$5:$O$329,2,0)</f>
        <v>UCAP Luminaria LED 84,4 W</v>
      </c>
      <c r="D196" s="63">
        <f>+'Desmonte Infr. financiada'!D196</f>
        <v>84.4</v>
      </c>
      <c r="E196" s="63" t="str">
        <f>+VLOOKUP(B196,'resumen UCAP'!$A$5:$O$329,3,0)</f>
        <v>Un</v>
      </c>
      <c r="F196" s="64">
        <f>+VLOOKUP(B196,'resumen UCAP'!$A$5:$O$329,15,0)</f>
        <v>1521833.1390600002</v>
      </c>
      <c r="G196" s="61"/>
      <c r="H196" s="125">
        <f>+'Inversión 1 financiada'!H196+VÚ!H196</f>
        <v>3473</v>
      </c>
      <c r="I196" s="125">
        <f>+'Inversión 1 financiada'!I196+VÚ!I196+H196</f>
        <v>3473</v>
      </c>
      <c r="J196" s="125">
        <f>+'Inversión 1 financiada'!J196+VÚ!J196+I196</f>
        <v>3473</v>
      </c>
      <c r="K196" s="125">
        <f>+'Inversión 1 financiada'!K196+VÚ!K196+J196</f>
        <v>3473</v>
      </c>
      <c r="L196" s="125">
        <f>+'Inversión 1 financiada'!L196+VÚ!L196+K196</f>
        <v>3473</v>
      </c>
      <c r="M196" s="125">
        <f>+'Inversión 1 financiada'!M196+VÚ!M196+L196</f>
        <v>3473</v>
      </c>
      <c r="N196" s="125">
        <f>+'Inversión 1 financiada'!N196+VÚ!N196+M196</f>
        <v>3473</v>
      </c>
      <c r="O196" s="125">
        <f>+'Inversión 1 financiada'!O196+VÚ!O196+N196</f>
        <v>3473</v>
      </c>
      <c r="P196" s="125">
        <f>+'Inversión 1 financiada'!P196+VÚ!P196+O196</f>
        <v>3473</v>
      </c>
      <c r="Q196" s="125">
        <f>+'Inversión 1 financiada'!Q196+VÚ!Q196+P196</f>
        <v>3473</v>
      </c>
      <c r="R196" s="125">
        <f>+'Inversión 1 financiada'!R196+VÚ!R196+Q196</f>
        <v>3473</v>
      </c>
      <c r="S196" s="125">
        <f>+'Inversión 1 financiada'!S196+VÚ!S196+R196</f>
        <v>3473</v>
      </c>
      <c r="T196" s="125">
        <f>+'Inversión 1 financiada'!T196+VÚ!T196+S196</f>
        <v>3473</v>
      </c>
      <c r="U196" s="125">
        <f>+'Inversión 1 financiada'!U196+VÚ!U196+T196</f>
        <v>3473</v>
      </c>
      <c r="V196" s="125">
        <f>+'Inversión 1 financiada'!V196+VÚ!V196+U196</f>
        <v>3473</v>
      </c>
      <c r="W196" s="125">
        <f>+'Inversión 1 financiada'!W196+VÚ!W196+V196</f>
        <v>0</v>
      </c>
      <c r="X196" s="125">
        <f>+'Inversión 1 financiada'!X196+VÚ!X196+W196</f>
        <v>0</v>
      </c>
      <c r="Y196" s="125">
        <f>+'Inversión 1 financiada'!Y196+VÚ!Y196+X196</f>
        <v>0</v>
      </c>
      <c r="Z196" s="125">
        <f>+'Inversión 1 financiada'!Z196+VÚ!Z196+Y196</f>
        <v>0</v>
      </c>
      <c r="AA196" s="125">
        <f>+'Inversión 1 financiada'!AA196+VÚ!AA196+Z196</f>
        <v>0</v>
      </c>
      <c r="AB196" s="125">
        <f>+'Inversión 1 financiada'!AB196+VÚ!AB196+AA196</f>
        <v>0</v>
      </c>
      <c r="AC196" s="125">
        <f>+'Inversión 1 financiada'!AC196+VÚ!AC196+AB196</f>
        <v>0</v>
      </c>
      <c r="AD196" s="125">
        <f>+'Inversión 1 financiada'!AD196+VÚ!AD196+AC196</f>
        <v>0</v>
      </c>
      <c r="AE196" s="125">
        <f>+'Inversión 1 financiada'!AE196+VÚ!AE196+AD196</f>
        <v>0</v>
      </c>
      <c r="AF196" s="125">
        <f>+'Inversión 1 financiada'!AF196+VÚ!AF196+AE196</f>
        <v>0</v>
      </c>
      <c r="AG196" s="125">
        <f>+'Inversión 1 financiada'!AG196+VÚ!AG196+AF196</f>
        <v>0</v>
      </c>
      <c r="AH196" s="125">
        <f>+'Inversión 1 financiada'!AH196+VÚ!AH196+AG196</f>
        <v>0</v>
      </c>
      <c r="AI196" s="125">
        <f>+'Inversión 1 financiada'!AI196+VÚ!AI196+AH196</f>
        <v>0</v>
      </c>
      <c r="AJ196" s="125">
        <f>+'Inversión 1 financiada'!AJ196+VÚ!AJ196+AI196</f>
        <v>0</v>
      </c>
      <c r="AK196" s="125">
        <f>+'Inversión 1 financiada'!AK196+VÚ!AK196+AJ196</f>
        <v>0</v>
      </c>
      <c r="AL196" s="125">
        <f>+'Inversión 1 financiada'!AL196+VÚ!AL196+AK196</f>
        <v>0</v>
      </c>
      <c r="AM196" s="125">
        <f>+'Inversión 1 financiada'!AM196+VÚ!AM196+AL196</f>
        <v>0</v>
      </c>
      <c r="AN196" s="125">
        <f>+'Inversión 1 financiada'!AN196+VÚ!AN196+AM196</f>
        <v>0</v>
      </c>
      <c r="AO196" s="125">
        <f>+'Inversión 1 financiada'!AO196+VÚ!AO196+AN196</f>
        <v>0</v>
      </c>
      <c r="AP196" s="125">
        <f>+'Inversión 1 financiada'!AP196+VÚ!AP196+AO196</f>
        <v>0</v>
      </c>
      <c r="AQ196" s="125">
        <f>+'Inversión 1 financiada'!AQ196+VÚ!AQ196+AP196</f>
        <v>0</v>
      </c>
      <c r="AR196" s="125">
        <f>+'Inversión 1 financiada'!AR196+VÚ!AR196+AQ196</f>
        <v>0</v>
      </c>
      <c r="AS196" s="125">
        <f>+'Inversión 1 financiada'!AS196+VÚ!AS196+AR196</f>
        <v>0</v>
      </c>
      <c r="AT196" s="125">
        <f>+'Inversión 1 financiada'!AT196+VÚ!AT196+AS196</f>
        <v>0</v>
      </c>
      <c r="AU196" s="125">
        <f>+'Inversión 1 financiada'!AU196+VÚ!AU196+AT196</f>
        <v>0</v>
      </c>
      <c r="AV196" s="125">
        <f>+'Inversión 1 financiada'!AV196+VÚ!AV196+AU196</f>
        <v>0</v>
      </c>
      <c r="AW196" s="125">
        <f>+'Inversión 1 financiada'!AW196+VÚ!AW196+AV196</f>
        <v>0</v>
      </c>
      <c r="AX196" s="125">
        <f>+'Inversión 1 financiada'!AX196+VÚ!AX196+AW196</f>
        <v>0</v>
      </c>
      <c r="AY196" s="125">
        <f>+'Inversión 1 financiada'!AY196+VÚ!AY196+AX196</f>
        <v>0</v>
      </c>
      <c r="AZ196" s="125">
        <f>+'Inversión 1 financiada'!AZ196+VÚ!AZ196+AY196</f>
        <v>0</v>
      </c>
      <c r="BA196" s="125">
        <f>+'Inversión 1 financiada'!BA196+VÚ!BA196+AZ196</f>
        <v>0</v>
      </c>
      <c r="BB196" s="125">
        <f>+'Inversión 1 financiada'!BB196+VÚ!BB196+BA196</f>
        <v>0</v>
      </c>
      <c r="BC196" s="125">
        <f>+'Inversión 1 financiada'!BC196+VÚ!BC196+BB196</f>
        <v>0</v>
      </c>
      <c r="BD196" s="125">
        <f>+'Inversión 1 financiada'!BD196+VÚ!BD196+BC196</f>
        <v>0</v>
      </c>
      <c r="BE196" s="125">
        <f>+'Inversión 1 financiada'!BE196+VÚ!BE196+BD196</f>
        <v>0</v>
      </c>
      <c r="BF196" s="125">
        <f>+'Inversión 1 financiada'!BF196+VÚ!BF196+BE196</f>
        <v>0</v>
      </c>
      <c r="BG196" s="125">
        <f>+'Inversión 1 financiada'!BG196+VÚ!BG196+BF196</f>
        <v>0</v>
      </c>
      <c r="BH196" s="125">
        <f>+'Inversión 1 financiada'!BH196+VÚ!BH196+BG196</f>
        <v>0</v>
      </c>
      <c r="BI196" s="125">
        <f>+'Inversión 1 financiada'!BI196+VÚ!BI196+BH196</f>
        <v>0</v>
      </c>
      <c r="BJ196" s="125">
        <f>+'Inversión 1 financiada'!BJ196+VÚ!BJ196+BI196</f>
        <v>0</v>
      </c>
      <c r="BK196" s="125">
        <f>+'Inversión 1 financiada'!BK196+VÚ!BK196+BJ196</f>
        <v>0</v>
      </c>
      <c r="BL196" s="125">
        <f>+'Inversión 1 financiada'!BL196+VÚ!BL196+BK196</f>
        <v>0</v>
      </c>
      <c r="BM196" s="125">
        <f>+'Inversión 1 financiada'!BM196+VÚ!BM196+BL196</f>
        <v>0</v>
      </c>
      <c r="BN196" s="125">
        <f>+'Inversión 1 financiada'!BN196+VÚ!BN196+BM196</f>
        <v>0</v>
      </c>
      <c r="BO196" s="125">
        <f>+'Inversión 1 financiada'!BO196+VÚ!BO196+BN196</f>
        <v>0</v>
      </c>
      <c r="BP196" s="125">
        <f>+'Inversión 1 financiada'!BP196+VÚ!BP196+BO196</f>
        <v>0</v>
      </c>
      <c r="BQ196" s="125">
        <f>+'Inversión 1 financiada'!BQ196+VÚ!BQ196+BP196</f>
        <v>0</v>
      </c>
      <c r="BR196" s="125">
        <f>+'Inversión 1 financiada'!BR196+VÚ!BR196+BQ196</f>
        <v>0</v>
      </c>
    </row>
    <row r="197" spans="2:70" x14ac:dyDescent="0.25">
      <c r="B197" s="59" t="s">
        <v>623</v>
      </c>
      <c r="C197" s="62" t="str">
        <f>+VLOOKUP(B197,'resumen UCAP'!$A$5:$O$329,2,0)</f>
        <v>UCAP Luminaria LED 32,1 W</v>
      </c>
      <c r="D197" s="63">
        <f>+'Desmonte Infr. financiada'!D197</f>
        <v>32.1</v>
      </c>
      <c r="E197" s="63" t="str">
        <f>+VLOOKUP(B197,'resumen UCAP'!$A$5:$O$329,3,0)</f>
        <v>Un</v>
      </c>
      <c r="F197" s="64">
        <f>+VLOOKUP(B197,'resumen UCAP'!$A$5:$O$329,15,0)</f>
        <v>1111719.65307</v>
      </c>
      <c r="G197" s="61"/>
      <c r="H197" s="125">
        <f>+'Inversión 1 financiada'!H197+VÚ!H197</f>
        <v>7019</v>
      </c>
      <c r="I197" s="125">
        <f>+'Inversión 1 financiada'!I197+VÚ!I197+H197</f>
        <v>7019</v>
      </c>
      <c r="J197" s="125">
        <f>+'Inversión 1 financiada'!J197+VÚ!J197+I197</f>
        <v>7019</v>
      </c>
      <c r="K197" s="125">
        <f>+'Inversión 1 financiada'!K197+VÚ!K197+J197</f>
        <v>7019</v>
      </c>
      <c r="L197" s="125">
        <f>+'Inversión 1 financiada'!L197+VÚ!L197+K197</f>
        <v>7019</v>
      </c>
      <c r="M197" s="125">
        <f>+'Inversión 1 financiada'!M197+VÚ!M197+L197</f>
        <v>7019</v>
      </c>
      <c r="N197" s="125">
        <f>+'Inversión 1 financiada'!N197+VÚ!N197+M197</f>
        <v>7019</v>
      </c>
      <c r="O197" s="125">
        <f>+'Inversión 1 financiada'!O197+VÚ!O197+N197</f>
        <v>7019</v>
      </c>
      <c r="P197" s="125">
        <f>+'Inversión 1 financiada'!P197+VÚ!P197+O197</f>
        <v>7019</v>
      </c>
      <c r="Q197" s="125">
        <f>+'Inversión 1 financiada'!Q197+VÚ!Q197+P197</f>
        <v>7019</v>
      </c>
      <c r="R197" s="125">
        <f>+'Inversión 1 financiada'!R197+VÚ!R197+Q197</f>
        <v>7019</v>
      </c>
      <c r="S197" s="125">
        <f>+'Inversión 1 financiada'!S197+VÚ!S197+R197</f>
        <v>7019</v>
      </c>
      <c r="T197" s="125">
        <f>+'Inversión 1 financiada'!T197+VÚ!T197+S197</f>
        <v>7019</v>
      </c>
      <c r="U197" s="125">
        <f>+'Inversión 1 financiada'!U197+VÚ!U197+T197</f>
        <v>7019</v>
      </c>
      <c r="V197" s="125">
        <f>+'Inversión 1 financiada'!V197+VÚ!V197+U197</f>
        <v>7019</v>
      </c>
      <c r="W197" s="125">
        <f>+'Inversión 1 financiada'!W197+VÚ!W197+V197</f>
        <v>0</v>
      </c>
      <c r="X197" s="125">
        <f>+'Inversión 1 financiada'!X197+VÚ!X197+W197</f>
        <v>0</v>
      </c>
      <c r="Y197" s="125">
        <f>+'Inversión 1 financiada'!Y197+VÚ!Y197+X197</f>
        <v>0</v>
      </c>
      <c r="Z197" s="125">
        <f>+'Inversión 1 financiada'!Z197+VÚ!Z197+Y197</f>
        <v>0</v>
      </c>
      <c r="AA197" s="125">
        <f>+'Inversión 1 financiada'!AA197+VÚ!AA197+Z197</f>
        <v>0</v>
      </c>
      <c r="AB197" s="125">
        <f>+'Inversión 1 financiada'!AB197+VÚ!AB197+AA197</f>
        <v>0</v>
      </c>
      <c r="AC197" s="125">
        <f>+'Inversión 1 financiada'!AC197+VÚ!AC197+AB197</f>
        <v>0</v>
      </c>
      <c r="AD197" s="125">
        <f>+'Inversión 1 financiada'!AD197+VÚ!AD197+AC197</f>
        <v>0</v>
      </c>
      <c r="AE197" s="125">
        <f>+'Inversión 1 financiada'!AE197+VÚ!AE197+AD197</f>
        <v>0</v>
      </c>
      <c r="AF197" s="125">
        <f>+'Inversión 1 financiada'!AF197+VÚ!AF197+AE197</f>
        <v>0</v>
      </c>
      <c r="AG197" s="125">
        <f>+'Inversión 1 financiada'!AG197+VÚ!AG197+AF197</f>
        <v>0</v>
      </c>
      <c r="AH197" s="125">
        <f>+'Inversión 1 financiada'!AH197+VÚ!AH197+AG197</f>
        <v>0</v>
      </c>
      <c r="AI197" s="125">
        <f>+'Inversión 1 financiada'!AI197+VÚ!AI197+AH197</f>
        <v>0</v>
      </c>
      <c r="AJ197" s="125">
        <f>+'Inversión 1 financiada'!AJ197+VÚ!AJ197+AI197</f>
        <v>0</v>
      </c>
      <c r="AK197" s="125">
        <f>+'Inversión 1 financiada'!AK197+VÚ!AK197+AJ197</f>
        <v>0</v>
      </c>
      <c r="AL197" s="125">
        <f>+'Inversión 1 financiada'!AL197+VÚ!AL197+AK197</f>
        <v>0</v>
      </c>
      <c r="AM197" s="125">
        <f>+'Inversión 1 financiada'!AM197+VÚ!AM197+AL197</f>
        <v>0</v>
      </c>
      <c r="AN197" s="125">
        <f>+'Inversión 1 financiada'!AN197+VÚ!AN197+AM197</f>
        <v>0</v>
      </c>
      <c r="AO197" s="125">
        <f>+'Inversión 1 financiada'!AO197+VÚ!AO197+AN197</f>
        <v>0</v>
      </c>
      <c r="AP197" s="125">
        <f>+'Inversión 1 financiada'!AP197+VÚ!AP197+AO197</f>
        <v>0</v>
      </c>
      <c r="AQ197" s="125">
        <f>+'Inversión 1 financiada'!AQ197+VÚ!AQ197+AP197</f>
        <v>0</v>
      </c>
      <c r="AR197" s="125">
        <f>+'Inversión 1 financiada'!AR197+VÚ!AR197+AQ197</f>
        <v>0</v>
      </c>
      <c r="AS197" s="125">
        <f>+'Inversión 1 financiada'!AS197+VÚ!AS197+AR197</f>
        <v>0</v>
      </c>
      <c r="AT197" s="125">
        <f>+'Inversión 1 financiada'!AT197+VÚ!AT197+AS197</f>
        <v>0</v>
      </c>
      <c r="AU197" s="125">
        <f>+'Inversión 1 financiada'!AU197+VÚ!AU197+AT197</f>
        <v>0</v>
      </c>
      <c r="AV197" s="125">
        <f>+'Inversión 1 financiada'!AV197+VÚ!AV197+AU197</f>
        <v>0</v>
      </c>
      <c r="AW197" s="125">
        <f>+'Inversión 1 financiada'!AW197+VÚ!AW197+AV197</f>
        <v>0</v>
      </c>
      <c r="AX197" s="125">
        <f>+'Inversión 1 financiada'!AX197+VÚ!AX197+AW197</f>
        <v>0</v>
      </c>
      <c r="AY197" s="125">
        <f>+'Inversión 1 financiada'!AY197+VÚ!AY197+AX197</f>
        <v>0</v>
      </c>
      <c r="AZ197" s="125">
        <f>+'Inversión 1 financiada'!AZ197+VÚ!AZ197+AY197</f>
        <v>0</v>
      </c>
      <c r="BA197" s="125">
        <f>+'Inversión 1 financiada'!BA197+VÚ!BA197+AZ197</f>
        <v>0</v>
      </c>
      <c r="BB197" s="125">
        <f>+'Inversión 1 financiada'!BB197+VÚ!BB197+BA197</f>
        <v>0</v>
      </c>
      <c r="BC197" s="125">
        <f>+'Inversión 1 financiada'!BC197+VÚ!BC197+BB197</f>
        <v>0</v>
      </c>
      <c r="BD197" s="125">
        <f>+'Inversión 1 financiada'!BD197+VÚ!BD197+BC197</f>
        <v>0</v>
      </c>
      <c r="BE197" s="125">
        <f>+'Inversión 1 financiada'!BE197+VÚ!BE197+BD197</f>
        <v>0</v>
      </c>
      <c r="BF197" s="125">
        <f>+'Inversión 1 financiada'!BF197+VÚ!BF197+BE197</f>
        <v>0</v>
      </c>
      <c r="BG197" s="125">
        <f>+'Inversión 1 financiada'!BG197+VÚ!BG197+BF197</f>
        <v>0</v>
      </c>
      <c r="BH197" s="125">
        <f>+'Inversión 1 financiada'!BH197+VÚ!BH197+BG197</f>
        <v>0</v>
      </c>
      <c r="BI197" s="125">
        <f>+'Inversión 1 financiada'!BI197+VÚ!BI197+BH197</f>
        <v>0</v>
      </c>
      <c r="BJ197" s="125">
        <f>+'Inversión 1 financiada'!BJ197+VÚ!BJ197+BI197</f>
        <v>0</v>
      </c>
      <c r="BK197" s="125">
        <f>+'Inversión 1 financiada'!BK197+VÚ!BK197+BJ197</f>
        <v>0</v>
      </c>
      <c r="BL197" s="125">
        <f>+'Inversión 1 financiada'!BL197+VÚ!BL197+BK197</f>
        <v>0</v>
      </c>
      <c r="BM197" s="125">
        <f>+'Inversión 1 financiada'!BM197+VÚ!BM197+BL197</f>
        <v>0</v>
      </c>
      <c r="BN197" s="125">
        <f>+'Inversión 1 financiada'!BN197+VÚ!BN197+BM197</f>
        <v>0</v>
      </c>
      <c r="BO197" s="125">
        <f>+'Inversión 1 financiada'!BO197+VÚ!BO197+BN197</f>
        <v>0</v>
      </c>
      <c r="BP197" s="125">
        <f>+'Inversión 1 financiada'!BP197+VÚ!BP197+BO197</f>
        <v>0</v>
      </c>
      <c r="BQ197" s="125">
        <f>+'Inversión 1 financiada'!BQ197+VÚ!BQ197+BP197</f>
        <v>0</v>
      </c>
      <c r="BR197" s="125">
        <f>+'Inversión 1 financiada'!BR197+VÚ!BR197+BQ197</f>
        <v>0</v>
      </c>
    </row>
    <row r="198" spans="2:70" x14ac:dyDescent="0.25">
      <c r="B198" s="59" t="s">
        <v>624</v>
      </c>
      <c r="C198" s="62" t="str">
        <f>+VLOOKUP(B198,'resumen UCAP'!$A$5:$O$329,2,0)</f>
        <v>UCAP Luminaria LED 100 W</v>
      </c>
      <c r="D198" s="63">
        <f>+'Desmonte Infr. financiada'!D198</f>
        <v>100</v>
      </c>
      <c r="E198" s="63" t="str">
        <f>+VLOOKUP(B198,'resumen UCAP'!$A$5:$O$329,3,0)</f>
        <v>Un</v>
      </c>
      <c r="F198" s="64">
        <f>+VLOOKUP(B198,'resumen UCAP'!$A$5:$O$329,15,0)</f>
        <v>1745611.4584271999</v>
      </c>
      <c r="G198" s="61"/>
      <c r="H198" s="125">
        <f>+'Inversión 1 financiada'!H198+VÚ!H198</f>
        <v>4009</v>
      </c>
      <c r="I198" s="125">
        <f>+'Inversión 1 financiada'!I198+VÚ!I198+H198</f>
        <v>4009</v>
      </c>
      <c r="J198" s="125">
        <f>+'Inversión 1 financiada'!J198+VÚ!J198+I198</f>
        <v>4009</v>
      </c>
      <c r="K198" s="125">
        <f>+'Inversión 1 financiada'!K198+VÚ!K198+J198</f>
        <v>4009</v>
      </c>
      <c r="L198" s="125">
        <f>+'Inversión 1 financiada'!L198+VÚ!L198+K198</f>
        <v>4009</v>
      </c>
      <c r="M198" s="125">
        <f>+'Inversión 1 financiada'!M198+VÚ!M198+L198</f>
        <v>4009</v>
      </c>
      <c r="N198" s="125">
        <f>+'Inversión 1 financiada'!N198+VÚ!N198+M198</f>
        <v>4009</v>
      </c>
      <c r="O198" s="125">
        <f>+'Inversión 1 financiada'!O198+VÚ!O198+N198</f>
        <v>4009</v>
      </c>
      <c r="P198" s="125">
        <f>+'Inversión 1 financiada'!P198+VÚ!P198+O198</f>
        <v>4009</v>
      </c>
      <c r="Q198" s="125">
        <f>+'Inversión 1 financiada'!Q198+VÚ!Q198+P198</f>
        <v>4009</v>
      </c>
      <c r="R198" s="125">
        <f>+'Inversión 1 financiada'!R198+VÚ!R198+Q198</f>
        <v>4009</v>
      </c>
      <c r="S198" s="125">
        <f>+'Inversión 1 financiada'!S198+VÚ!S198+R198</f>
        <v>4009</v>
      </c>
      <c r="T198" s="125">
        <f>+'Inversión 1 financiada'!T198+VÚ!T198+S198</f>
        <v>4009</v>
      </c>
      <c r="U198" s="125">
        <f>+'Inversión 1 financiada'!U198+VÚ!U198+T198</f>
        <v>4009</v>
      </c>
      <c r="V198" s="125">
        <f>+'Inversión 1 financiada'!V198+VÚ!V198+U198</f>
        <v>4009</v>
      </c>
      <c r="W198" s="125">
        <f>+'Inversión 1 financiada'!W198+VÚ!W198+V198</f>
        <v>0</v>
      </c>
      <c r="X198" s="125">
        <f>+'Inversión 1 financiada'!X198+VÚ!X198+W198</f>
        <v>0</v>
      </c>
      <c r="Y198" s="125">
        <f>+'Inversión 1 financiada'!Y198+VÚ!Y198+X198</f>
        <v>0</v>
      </c>
      <c r="Z198" s="125">
        <f>+'Inversión 1 financiada'!Z198+VÚ!Z198+Y198</f>
        <v>0</v>
      </c>
      <c r="AA198" s="125">
        <f>+'Inversión 1 financiada'!AA198+VÚ!AA198+Z198</f>
        <v>0</v>
      </c>
      <c r="AB198" s="125">
        <f>+'Inversión 1 financiada'!AB198+VÚ!AB198+AA198</f>
        <v>0</v>
      </c>
      <c r="AC198" s="125">
        <f>+'Inversión 1 financiada'!AC198+VÚ!AC198+AB198</f>
        <v>0</v>
      </c>
      <c r="AD198" s="125">
        <f>+'Inversión 1 financiada'!AD198+VÚ!AD198+AC198</f>
        <v>0</v>
      </c>
      <c r="AE198" s="125">
        <f>+'Inversión 1 financiada'!AE198+VÚ!AE198+AD198</f>
        <v>0</v>
      </c>
      <c r="AF198" s="125">
        <f>+'Inversión 1 financiada'!AF198+VÚ!AF198+AE198</f>
        <v>0</v>
      </c>
      <c r="AG198" s="125">
        <f>+'Inversión 1 financiada'!AG198+VÚ!AG198+AF198</f>
        <v>0</v>
      </c>
      <c r="AH198" s="125">
        <f>+'Inversión 1 financiada'!AH198+VÚ!AH198+AG198</f>
        <v>0</v>
      </c>
      <c r="AI198" s="125">
        <f>+'Inversión 1 financiada'!AI198+VÚ!AI198+AH198</f>
        <v>0</v>
      </c>
      <c r="AJ198" s="125">
        <f>+'Inversión 1 financiada'!AJ198+VÚ!AJ198+AI198</f>
        <v>0</v>
      </c>
      <c r="AK198" s="125">
        <f>+'Inversión 1 financiada'!AK198+VÚ!AK198+AJ198</f>
        <v>0</v>
      </c>
      <c r="AL198" s="125">
        <f>+'Inversión 1 financiada'!AL198+VÚ!AL198+AK198</f>
        <v>0</v>
      </c>
      <c r="AM198" s="125">
        <f>+'Inversión 1 financiada'!AM198+VÚ!AM198+AL198</f>
        <v>0</v>
      </c>
      <c r="AN198" s="125">
        <f>+'Inversión 1 financiada'!AN198+VÚ!AN198+AM198</f>
        <v>0</v>
      </c>
      <c r="AO198" s="125">
        <f>+'Inversión 1 financiada'!AO198+VÚ!AO198+AN198</f>
        <v>0</v>
      </c>
      <c r="AP198" s="125">
        <f>+'Inversión 1 financiada'!AP198+VÚ!AP198+AO198</f>
        <v>0</v>
      </c>
      <c r="AQ198" s="125">
        <f>+'Inversión 1 financiada'!AQ198+VÚ!AQ198+AP198</f>
        <v>0</v>
      </c>
      <c r="AR198" s="125">
        <f>+'Inversión 1 financiada'!AR198+VÚ!AR198+AQ198</f>
        <v>0</v>
      </c>
      <c r="AS198" s="125">
        <f>+'Inversión 1 financiada'!AS198+VÚ!AS198+AR198</f>
        <v>0</v>
      </c>
      <c r="AT198" s="125">
        <f>+'Inversión 1 financiada'!AT198+VÚ!AT198+AS198</f>
        <v>0</v>
      </c>
      <c r="AU198" s="125">
        <f>+'Inversión 1 financiada'!AU198+VÚ!AU198+AT198</f>
        <v>0</v>
      </c>
      <c r="AV198" s="125">
        <f>+'Inversión 1 financiada'!AV198+VÚ!AV198+AU198</f>
        <v>0</v>
      </c>
      <c r="AW198" s="125">
        <f>+'Inversión 1 financiada'!AW198+VÚ!AW198+AV198</f>
        <v>0</v>
      </c>
      <c r="AX198" s="125">
        <f>+'Inversión 1 financiada'!AX198+VÚ!AX198+AW198</f>
        <v>0</v>
      </c>
      <c r="AY198" s="125">
        <f>+'Inversión 1 financiada'!AY198+VÚ!AY198+AX198</f>
        <v>0</v>
      </c>
      <c r="AZ198" s="125">
        <f>+'Inversión 1 financiada'!AZ198+VÚ!AZ198+AY198</f>
        <v>0</v>
      </c>
      <c r="BA198" s="125">
        <f>+'Inversión 1 financiada'!BA198+VÚ!BA198+AZ198</f>
        <v>0</v>
      </c>
      <c r="BB198" s="125">
        <f>+'Inversión 1 financiada'!BB198+VÚ!BB198+BA198</f>
        <v>0</v>
      </c>
      <c r="BC198" s="125">
        <f>+'Inversión 1 financiada'!BC198+VÚ!BC198+BB198</f>
        <v>0</v>
      </c>
      <c r="BD198" s="125">
        <f>+'Inversión 1 financiada'!BD198+VÚ!BD198+BC198</f>
        <v>0</v>
      </c>
      <c r="BE198" s="125">
        <f>+'Inversión 1 financiada'!BE198+VÚ!BE198+BD198</f>
        <v>0</v>
      </c>
      <c r="BF198" s="125">
        <f>+'Inversión 1 financiada'!BF198+VÚ!BF198+BE198</f>
        <v>0</v>
      </c>
      <c r="BG198" s="125">
        <f>+'Inversión 1 financiada'!BG198+VÚ!BG198+BF198</f>
        <v>0</v>
      </c>
      <c r="BH198" s="125">
        <f>+'Inversión 1 financiada'!BH198+VÚ!BH198+BG198</f>
        <v>0</v>
      </c>
      <c r="BI198" s="125">
        <f>+'Inversión 1 financiada'!BI198+VÚ!BI198+BH198</f>
        <v>0</v>
      </c>
      <c r="BJ198" s="125">
        <f>+'Inversión 1 financiada'!BJ198+VÚ!BJ198+BI198</f>
        <v>0</v>
      </c>
      <c r="BK198" s="125">
        <f>+'Inversión 1 financiada'!BK198+VÚ!BK198+BJ198</f>
        <v>0</v>
      </c>
      <c r="BL198" s="125">
        <f>+'Inversión 1 financiada'!BL198+VÚ!BL198+BK198</f>
        <v>0</v>
      </c>
      <c r="BM198" s="125">
        <f>+'Inversión 1 financiada'!BM198+VÚ!BM198+BL198</f>
        <v>0</v>
      </c>
      <c r="BN198" s="125">
        <f>+'Inversión 1 financiada'!BN198+VÚ!BN198+BM198</f>
        <v>0</v>
      </c>
      <c r="BO198" s="125">
        <f>+'Inversión 1 financiada'!BO198+VÚ!BO198+BN198</f>
        <v>0</v>
      </c>
      <c r="BP198" s="125">
        <f>+'Inversión 1 financiada'!BP198+VÚ!BP198+BO198</f>
        <v>0</v>
      </c>
      <c r="BQ198" s="125">
        <f>+'Inversión 1 financiada'!BQ198+VÚ!BQ198+BP198</f>
        <v>0</v>
      </c>
      <c r="BR198" s="125">
        <f>+'Inversión 1 financiada'!BR198+VÚ!BR198+BQ198</f>
        <v>0</v>
      </c>
    </row>
    <row r="199" spans="2:70" x14ac:dyDescent="0.25">
      <c r="B199" s="59" t="s">
        <v>625</v>
      </c>
      <c r="C199" s="62" t="str">
        <f>+VLOOKUP(B199,'resumen UCAP'!$A$5:$O$329,2,0)</f>
        <v>UCAP Luminaria LED IV 100 W</v>
      </c>
      <c r="D199" s="63">
        <f>+'Desmonte Infr. financiada'!D199</f>
        <v>100</v>
      </c>
      <c r="E199" s="63" t="str">
        <f>+VLOOKUP(B199,'resumen UCAP'!$A$5:$O$329,3,0)</f>
        <v>Un</v>
      </c>
      <c r="F199" s="64">
        <f>+VLOOKUP(B199,'resumen UCAP'!$A$5:$O$329,15,0)</f>
        <v>1786633.0624272001</v>
      </c>
      <c r="G199" s="61"/>
      <c r="H199" s="125">
        <f>+'Inversión 1 financiada'!H199+VÚ!H199</f>
        <v>4408</v>
      </c>
      <c r="I199" s="125">
        <f>+'Inversión 1 financiada'!I199+VÚ!I199+H199</f>
        <v>4408</v>
      </c>
      <c r="J199" s="125">
        <f>+'Inversión 1 financiada'!J199+VÚ!J199+I199</f>
        <v>4408</v>
      </c>
      <c r="K199" s="125">
        <f>+'Inversión 1 financiada'!K199+VÚ!K199+J199</f>
        <v>4408</v>
      </c>
      <c r="L199" s="125">
        <f>+'Inversión 1 financiada'!L199+VÚ!L199+K199</f>
        <v>4408</v>
      </c>
      <c r="M199" s="125">
        <f>+'Inversión 1 financiada'!M199+VÚ!M199+L199</f>
        <v>4408</v>
      </c>
      <c r="N199" s="125">
        <f>+'Inversión 1 financiada'!N199+VÚ!N199+M199</f>
        <v>4408</v>
      </c>
      <c r="O199" s="125">
        <f>+'Inversión 1 financiada'!O199+VÚ!O199+N199</f>
        <v>4408</v>
      </c>
      <c r="P199" s="125">
        <f>+'Inversión 1 financiada'!P199+VÚ!P199+O199</f>
        <v>4408</v>
      </c>
      <c r="Q199" s="125">
        <f>+'Inversión 1 financiada'!Q199+VÚ!Q199+P199</f>
        <v>4408</v>
      </c>
      <c r="R199" s="125">
        <f>+'Inversión 1 financiada'!R199+VÚ!R199+Q199</f>
        <v>4408</v>
      </c>
      <c r="S199" s="125">
        <f>+'Inversión 1 financiada'!S199+VÚ!S199+R199</f>
        <v>4408</v>
      </c>
      <c r="T199" s="125">
        <f>+'Inversión 1 financiada'!T199+VÚ!T199+S199</f>
        <v>4408</v>
      </c>
      <c r="U199" s="125">
        <f>+'Inversión 1 financiada'!U199+VÚ!U199+T199</f>
        <v>4408</v>
      </c>
      <c r="V199" s="125">
        <f>+'Inversión 1 financiada'!V199+VÚ!V199+U199</f>
        <v>4408</v>
      </c>
      <c r="W199" s="125">
        <f>+'Inversión 1 financiada'!W199+VÚ!W199+V199</f>
        <v>0</v>
      </c>
      <c r="X199" s="125">
        <f>+'Inversión 1 financiada'!X199+VÚ!X199+W199</f>
        <v>0</v>
      </c>
      <c r="Y199" s="125">
        <f>+'Inversión 1 financiada'!Y199+VÚ!Y199+X199</f>
        <v>0</v>
      </c>
      <c r="Z199" s="125">
        <f>+'Inversión 1 financiada'!Z199+VÚ!Z199+Y199</f>
        <v>0</v>
      </c>
      <c r="AA199" s="125">
        <f>+'Inversión 1 financiada'!AA199+VÚ!AA199+Z199</f>
        <v>0</v>
      </c>
      <c r="AB199" s="125">
        <f>+'Inversión 1 financiada'!AB199+VÚ!AB199+AA199</f>
        <v>0</v>
      </c>
      <c r="AC199" s="125">
        <f>+'Inversión 1 financiada'!AC199+VÚ!AC199+AB199</f>
        <v>0</v>
      </c>
      <c r="AD199" s="125">
        <f>+'Inversión 1 financiada'!AD199+VÚ!AD199+AC199</f>
        <v>0</v>
      </c>
      <c r="AE199" s="125">
        <f>+'Inversión 1 financiada'!AE199+VÚ!AE199+AD199</f>
        <v>0</v>
      </c>
      <c r="AF199" s="125">
        <f>+'Inversión 1 financiada'!AF199+VÚ!AF199+AE199</f>
        <v>0</v>
      </c>
      <c r="AG199" s="125">
        <f>+'Inversión 1 financiada'!AG199+VÚ!AG199+AF199</f>
        <v>0</v>
      </c>
      <c r="AH199" s="125">
        <f>+'Inversión 1 financiada'!AH199+VÚ!AH199+AG199</f>
        <v>0</v>
      </c>
      <c r="AI199" s="125">
        <f>+'Inversión 1 financiada'!AI199+VÚ!AI199+AH199</f>
        <v>0</v>
      </c>
      <c r="AJ199" s="125">
        <f>+'Inversión 1 financiada'!AJ199+VÚ!AJ199+AI199</f>
        <v>0</v>
      </c>
      <c r="AK199" s="125">
        <f>+'Inversión 1 financiada'!AK199+VÚ!AK199+AJ199</f>
        <v>0</v>
      </c>
      <c r="AL199" s="125">
        <f>+'Inversión 1 financiada'!AL199+VÚ!AL199+AK199</f>
        <v>0</v>
      </c>
      <c r="AM199" s="125">
        <f>+'Inversión 1 financiada'!AM199+VÚ!AM199+AL199</f>
        <v>0</v>
      </c>
      <c r="AN199" s="125">
        <f>+'Inversión 1 financiada'!AN199+VÚ!AN199+AM199</f>
        <v>0</v>
      </c>
      <c r="AO199" s="125">
        <f>+'Inversión 1 financiada'!AO199+VÚ!AO199+AN199</f>
        <v>0</v>
      </c>
      <c r="AP199" s="125">
        <f>+'Inversión 1 financiada'!AP199+VÚ!AP199+AO199</f>
        <v>0</v>
      </c>
      <c r="AQ199" s="125">
        <f>+'Inversión 1 financiada'!AQ199+VÚ!AQ199+AP199</f>
        <v>0</v>
      </c>
      <c r="AR199" s="125">
        <f>+'Inversión 1 financiada'!AR199+VÚ!AR199+AQ199</f>
        <v>0</v>
      </c>
      <c r="AS199" s="125">
        <f>+'Inversión 1 financiada'!AS199+VÚ!AS199+AR199</f>
        <v>0</v>
      </c>
      <c r="AT199" s="125">
        <f>+'Inversión 1 financiada'!AT199+VÚ!AT199+AS199</f>
        <v>0</v>
      </c>
      <c r="AU199" s="125">
        <f>+'Inversión 1 financiada'!AU199+VÚ!AU199+AT199</f>
        <v>0</v>
      </c>
      <c r="AV199" s="125">
        <f>+'Inversión 1 financiada'!AV199+VÚ!AV199+AU199</f>
        <v>0</v>
      </c>
      <c r="AW199" s="125">
        <f>+'Inversión 1 financiada'!AW199+VÚ!AW199+AV199</f>
        <v>0</v>
      </c>
      <c r="AX199" s="125">
        <f>+'Inversión 1 financiada'!AX199+VÚ!AX199+AW199</f>
        <v>0</v>
      </c>
      <c r="AY199" s="125">
        <f>+'Inversión 1 financiada'!AY199+VÚ!AY199+AX199</f>
        <v>0</v>
      </c>
      <c r="AZ199" s="125">
        <f>+'Inversión 1 financiada'!AZ199+VÚ!AZ199+AY199</f>
        <v>0</v>
      </c>
      <c r="BA199" s="125">
        <f>+'Inversión 1 financiada'!BA199+VÚ!BA199+AZ199</f>
        <v>0</v>
      </c>
      <c r="BB199" s="125">
        <f>+'Inversión 1 financiada'!BB199+VÚ!BB199+BA199</f>
        <v>0</v>
      </c>
      <c r="BC199" s="125">
        <f>+'Inversión 1 financiada'!BC199+VÚ!BC199+BB199</f>
        <v>0</v>
      </c>
      <c r="BD199" s="125">
        <f>+'Inversión 1 financiada'!BD199+VÚ!BD199+BC199</f>
        <v>0</v>
      </c>
      <c r="BE199" s="125">
        <f>+'Inversión 1 financiada'!BE199+VÚ!BE199+BD199</f>
        <v>0</v>
      </c>
      <c r="BF199" s="125">
        <f>+'Inversión 1 financiada'!BF199+VÚ!BF199+BE199</f>
        <v>0</v>
      </c>
      <c r="BG199" s="125">
        <f>+'Inversión 1 financiada'!BG199+VÚ!BG199+BF199</f>
        <v>0</v>
      </c>
      <c r="BH199" s="125">
        <f>+'Inversión 1 financiada'!BH199+VÚ!BH199+BG199</f>
        <v>0</v>
      </c>
      <c r="BI199" s="125">
        <f>+'Inversión 1 financiada'!BI199+VÚ!BI199+BH199</f>
        <v>0</v>
      </c>
      <c r="BJ199" s="125">
        <f>+'Inversión 1 financiada'!BJ199+VÚ!BJ199+BI199</f>
        <v>0</v>
      </c>
      <c r="BK199" s="125">
        <f>+'Inversión 1 financiada'!BK199+VÚ!BK199+BJ199</f>
        <v>0</v>
      </c>
      <c r="BL199" s="125">
        <f>+'Inversión 1 financiada'!BL199+VÚ!BL199+BK199</f>
        <v>0</v>
      </c>
      <c r="BM199" s="125">
        <f>+'Inversión 1 financiada'!BM199+VÚ!BM199+BL199</f>
        <v>0</v>
      </c>
      <c r="BN199" s="125">
        <f>+'Inversión 1 financiada'!BN199+VÚ!BN199+BM199</f>
        <v>0</v>
      </c>
      <c r="BO199" s="125">
        <f>+'Inversión 1 financiada'!BO199+VÚ!BO199+BN199</f>
        <v>0</v>
      </c>
      <c r="BP199" s="125">
        <f>+'Inversión 1 financiada'!BP199+VÚ!BP199+BO199</f>
        <v>0</v>
      </c>
      <c r="BQ199" s="125">
        <f>+'Inversión 1 financiada'!BQ199+VÚ!BQ199+BP199</f>
        <v>0</v>
      </c>
      <c r="BR199" s="125">
        <f>+'Inversión 1 financiada'!BR199+VÚ!BR199+BQ199</f>
        <v>0</v>
      </c>
    </row>
    <row r="200" spans="2:70" x14ac:dyDescent="0.25">
      <c r="B200" s="59"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1"/>
      <c r="H200" s="125">
        <f>+'Inversión 1 financiada'!H200+VÚ!H200</f>
        <v>4</v>
      </c>
      <c r="I200" s="125">
        <f>+'Inversión 1 financiada'!I200+VÚ!I200+H200</f>
        <v>4</v>
      </c>
      <c r="J200" s="125">
        <f>+'Inversión 1 financiada'!J200+VÚ!J200+I200</f>
        <v>4</v>
      </c>
      <c r="K200" s="125">
        <f>+'Inversión 1 financiada'!K200+VÚ!K200+J200</f>
        <v>4</v>
      </c>
      <c r="L200" s="125">
        <f>+'Inversión 1 financiada'!L200+VÚ!L200+K200</f>
        <v>4</v>
      </c>
      <c r="M200" s="125">
        <f>+'Inversión 1 financiada'!M200+VÚ!M200+L200</f>
        <v>4</v>
      </c>
      <c r="N200" s="125">
        <f>+'Inversión 1 financiada'!N200+VÚ!N200+M200</f>
        <v>4</v>
      </c>
      <c r="O200" s="125">
        <f>+'Inversión 1 financiada'!O200+VÚ!O200+N200</f>
        <v>4</v>
      </c>
      <c r="P200" s="125">
        <f>+'Inversión 1 financiada'!P200+VÚ!P200+O200</f>
        <v>4</v>
      </c>
      <c r="Q200" s="125">
        <f>+'Inversión 1 financiada'!Q200+VÚ!Q200+P200</f>
        <v>4</v>
      </c>
      <c r="R200" s="125">
        <f>+'Inversión 1 financiada'!R200+VÚ!R200+Q200</f>
        <v>4</v>
      </c>
      <c r="S200" s="125">
        <f>+'Inversión 1 financiada'!S200+VÚ!S200+R200</f>
        <v>4</v>
      </c>
      <c r="T200" s="125">
        <f>+'Inversión 1 financiada'!T200+VÚ!T200+S200</f>
        <v>4</v>
      </c>
      <c r="U200" s="125">
        <f>+'Inversión 1 financiada'!U200+VÚ!U200+T200</f>
        <v>4</v>
      </c>
      <c r="V200" s="125">
        <f>+'Inversión 1 financiada'!V200+VÚ!V200+U200</f>
        <v>4</v>
      </c>
      <c r="W200" s="125">
        <f>+'Inversión 1 financiada'!W200+VÚ!W200+V200</f>
        <v>0</v>
      </c>
      <c r="X200" s="125">
        <f>+'Inversión 1 financiada'!X200+VÚ!X200+W200</f>
        <v>0</v>
      </c>
      <c r="Y200" s="125">
        <f>+'Inversión 1 financiada'!Y200+VÚ!Y200+X200</f>
        <v>0</v>
      </c>
      <c r="Z200" s="125">
        <f>+'Inversión 1 financiada'!Z200+VÚ!Z200+Y200</f>
        <v>0</v>
      </c>
      <c r="AA200" s="125">
        <f>+'Inversión 1 financiada'!AA200+VÚ!AA200+Z200</f>
        <v>0</v>
      </c>
      <c r="AB200" s="125">
        <f>+'Inversión 1 financiada'!AB200+VÚ!AB200+AA200</f>
        <v>0</v>
      </c>
      <c r="AC200" s="125">
        <f>+'Inversión 1 financiada'!AC200+VÚ!AC200+AB200</f>
        <v>0</v>
      </c>
      <c r="AD200" s="125">
        <f>+'Inversión 1 financiada'!AD200+VÚ!AD200+AC200</f>
        <v>0</v>
      </c>
      <c r="AE200" s="125">
        <f>+'Inversión 1 financiada'!AE200+VÚ!AE200+AD200</f>
        <v>0</v>
      </c>
      <c r="AF200" s="125">
        <f>+'Inversión 1 financiada'!AF200+VÚ!AF200+AE200</f>
        <v>0</v>
      </c>
      <c r="AG200" s="125">
        <f>+'Inversión 1 financiada'!AG200+VÚ!AG200+AF200</f>
        <v>0</v>
      </c>
      <c r="AH200" s="125">
        <f>+'Inversión 1 financiada'!AH200+VÚ!AH200+AG200</f>
        <v>0</v>
      </c>
      <c r="AI200" s="125">
        <f>+'Inversión 1 financiada'!AI200+VÚ!AI200+AH200</f>
        <v>0</v>
      </c>
      <c r="AJ200" s="125">
        <f>+'Inversión 1 financiada'!AJ200+VÚ!AJ200+AI200</f>
        <v>0</v>
      </c>
      <c r="AK200" s="125">
        <f>+'Inversión 1 financiada'!AK200+VÚ!AK200+AJ200</f>
        <v>0</v>
      </c>
      <c r="AL200" s="125">
        <f>+'Inversión 1 financiada'!AL200+VÚ!AL200+AK200</f>
        <v>0</v>
      </c>
      <c r="AM200" s="125">
        <f>+'Inversión 1 financiada'!AM200+VÚ!AM200+AL200</f>
        <v>0</v>
      </c>
      <c r="AN200" s="125">
        <f>+'Inversión 1 financiada'!AN200+VÚ!AN200+AM200</f>
        <v>0</v>
      </c>
      <c r="AO200" s="125">
        <f>+'Inversión 1 financiada'!AO200+VÚ!AO200+AN200</f>
        <v>0</v>
      </c>
      <c r="AP200" s="125">
        <f>+'Inversión 1 financiada'!AP200+VÚ!AP200+AO200</f>
        <v>0</v>
      </c>
      <c r="AQ200" s="125">
        <f>+'Inversión 1 financiada'!AQ200+VÚ!AQ200+AP200</f>
        <v>0</v>
      </c>
      <c r="AR200" s="125">
        <f>+'Inversión 1 financiada'!AR200+VÚ!AR200+AQ200</f>
        <v>0</v>
      </c>
      <c r="AS200" s="125">
        <f>+'Inversión 1 financiada'!AS200+VÚ!AS200+AR200</f>
        <v>0</v>
      </c>
      <c r="AT200" s="125">
        <f>+'Inversión 1 financiada'!AT200+VÚ!AT200+AS200</f>
        <v>0</v>
      </c>
      <c r="AU200" s="125">
        <f>+'Inversión 1 financiada'!AU200+VÚ!AU200+AT200</f>
        <v>0</v>
      </c>
      <c r="AV200" s="125">
        <f>+'Inversión 1 financiada'!AV200+VÚ!AV200+AU200</f>
        <v>0</v>
      </c>
      <c r="AW200" s="125">
        <f>+'Inversión 1 financiada'!AW200+VÚ!AW200+AV200</f>
        <v>0</v>
      </c>
      <c r="AX200" s="125">
        <f>+'Inversión 1 financiada'!AX200+VÚ!AX200+AW200</f>
        <v>0</v>
      </c>
      <c r="AY200" s="125">
        <f>+'Inversión 1 financiada'!AY200+VÚ!AY200+AX200</f>
        <v>0</v>
      </c>
      <c r="AZ200" s="125">
        <f>+'Inversión 1 financiada'!AZ200+VÚ!AZ200+AY200</f>
        <v>0</v>
      </c>
      <c r="BA200" s="125">
        <f>+'Inversión 1 financiada'!BA200+VÚ!BA200+AZ200</f>
        <v>0</v>
      </c>
      <c r="BB200" s="125">
        <f>+'Inversión 1 financiada'!BB200+VÚ!BB200+BA200</f>
        <v>0</v>
      </c>
      <c r="BC200" s="125">
        <f>+'Inversión 1 financiada'!BC200+VÚ!BC200+BB200</f>
        <v>0</v>
      </c>
      <c r="BD200" s="125">
        <f>+'Inversión 1 financiada'!BD200+VÚ!BD200+BC200</f>
        <v>0</v>
      </c>
      <c r="BE200" s="125">
        <f>+'Inversión 1 financiada'!BE200+VÚ!BE200+BD200</f>
        <v>0</v>
      </c>
      <c r="BF200" s="125">
        <f>+'Inversión 1 financiada'!BF200+VÚ!BF200+BE200</f>
        <v>0</v>
      </c>
      <c r="BG200" s="125">
        <f>+'Inversión 1 financiada'!BG200+VÚ!BG200+BF200</f>
        <v>0</v>
      </c>
      <c r="BH200" s="125">
        <f>+'Inversión 1 financiada'!BH200+VÚ!BH200+BG200</f>
        <v>0</v>
      </c>
      <c r="BI200" s="125">
        <f>+'Inversión 1 financiada'!BI200+VÚ!BI200+BH200</f>
        <v>0</v>
      </c>
      <c r="BJ200" s="125">
        <f>+'Inversión 1 financiada'!BJ200+VÚ!BJ200+BI200</f>
        <v>0</v>
      </c>
      <c r="BK200" s="125">
        <f>+'Inversión 1 financiada'!BK200+VÚ!BK200+BJ200</f>
        <v>0</v>
      </c>
      <c r="BL200" s="125">
        <f>+'Inversión 1 financiada'!BL200+VÚ!BL200+BK200</f>
        <v>0</v>
      </c>
      <c r="BM200" s="125">
        <f>+'Inversión 1 financiada'!BM200+VÚ!BM200+BL200</f>
        <v>0</v>
      </c>
      <c r="BN200" s="125">
        <f>+'Inversión 1 financiada'!BN200+VÚ!BN200+BM200</f>
        <v>0</v>
      </c>
      <c r="BO200" s="125">
        <f>+'Inversión 1 financiada'!BO200+VÚ!BO200+BN200</f>
        <v>0</v>
      </c>
      <c r="BP200" s="125">
        <f>+'Inversión 1 financiada'!BP200+VÚ!BP200+BO200</f>
        <v>0</v>
      </c>
      <c r="BQ200" s="125">
        <f>+'Inversión 1 financiada'!BQ200+VÚ!BQ200+BP200</f>
        <v>0</v>
      </c>
      <c r="BR200" s="125">
        <f>+'Inversión 1 financiada'!BR200+VÚ!BR200+BQ200</f>
        <v>0</v>
      </c>
    </row>
    <row r="201" spans="2:70" x14ac:dyDescent="0.25">
      <c r="B201" s="59"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1"/>
      <c r="H201" s="125">
        <f>+'Inversión 1 financiada'!H201+VÚ!H201</f>
        <v>4</v>
      </c>
      <c r="I201" s="125">
        <f>+'Inversión 1 financiada'!I201+VÚ!I201+H201</f>
        <v>4</v>
      </c>
      <c r="J201" s="125">
        <f>+'Inversión 1 financiada'!J201+VÚ!J201+I201</f>
        <v>4</v>
      </c>
      <c r="K201" s="125">
        <f>+'Inversión 1 financiada'!K201+VÚ!K201+J201</f>
        <v>4</v>
      </c>
      <c r="L201" s="125">
        <f>+'Inversión 1 financiada'!L201+VÚ!L201+K201</f>
        <v>4</v>
      </c>
      <c r="M201" s="125">
        <f>+'Inversión 1 financiada'!M201+VÚ!M201+L201</f>
        <v>4</v>
      </c>
      <c r="N201" s="125">
        <f>+'Inversión 1 financiada'!N201+VÚ!N201+M201</f>
        <v>4</v>
      </c>
      <c r="O201" s="125">
        <f>+'Inversión 1 financiada'!O201+VÚ!O201+N201</f>
        <v>4</v>
      </c>
      <c r="P201" s="125">
        <f>+'Inversión 1 financiada'!P201+VÚ!P201+O201</f>
        <v>4</v>
      </c>
      <c r="Q201" s="125">
        <f>+'Inversión 1 financiada'!Q201+VÚ!Q201+P201</f>
        <v>4</v>
      </c>
      <c r="R201" s="125">
        <f>+'Inversión 1 financiada'!R201+VÚ!R201+Q201</f>
        <v>4</v>
      </c>
      <c r="S201" s="125">
        <f>+'Inversión 1 financiada'!S201+VÚ!S201+R201</f>
        <v>4</v>
      </c>
      <c r="T201" s="125">
        <f>+'Inversión 1 financiada'!T201+VÚ!T201+S201</f>
        <v>4</v>
      </c>
      <c r="U201" s="125">
        <f>+'Inversión 1 financiada'!U201+VÚ!U201+T201</f>
        <v>4</v>
      </c>
      <c r="V201" s="125">
        <f>+'Inversión 1 financiada'!V201+VÚ!V201+U201</f>
        <v>4</v>
      </c>
      <c r="W201" s="125">
        <f>+'Inversión 1 financiada'!W201+VÚ!W201+V201</f>
        <v>0</v>
      </c>
      <c r="X201" s="125">
        <f>+'Inversión 1 financiada'!X201+VÚ!X201+W201</f>
        <v>0</v>
      </c>
      <c r="Y201" s="125">
        <f>+'Inversión 1 financiada'!Y201+VÚ!Y201+X201</f>
        <v>0</v>
      </c>
      <c r="Z201" s="125">
        <f>+'Inversión 1 financiada'!Z201+VÚ!Z201+Y201</f>
        <v>0</v>
      </c>
      <c r="AA201" s="125">
        <f>+'Inversión 1 financiada'!AA201+VÚ!AA201+Z201</f>
        <v>0</v>
      </c>
      <c r="AB201" s="125">
        <f>+'Inversión 1 financiada'!AB201+VÚ!AB201+AA201</f>
        <v>0</v>
      </c>
      <c r="AC201" s="125">
        <f>+'Inversión 1 financiada'!AC201+VÚ!AC201+AB201</f>
        <v>0</v>
      </c>
      <c r="AD201" s="125">
        <f>+'Inversión 1 financiada'!AD201+VÚ!AD201+AC201</f>
        <v>0</v>
      </c>
      <c r="AE201" s="125">
        <f>+'Inversión 1 financiada'!AE201+VÚ!AE201+AD201</f>
        <v>0</v>
      </c>
      <c r="AF201" s="125">
        <f>+'Inversión 1 financiada'!AF201+VÚ!AF201+AE201</f>
        <v>0</v>
      </c>
      <c r="AG201" s="125">
        <f>+'Inversión 1 financiada'!AG201+VÚ!AG201+AF201</f>
        <v>0</v>
      </c>
      <c r="AH201" s="125">
        <f>+'Inversión 1 financiada'!AH201+VÚ!AH201+AG201</f>
        <v>0</v>
      </c>
      <c r="AI201" s="125">
        <f>+'Inversión 1 financiada'!AI201+VÚ!AI201+AH201</f>
        <v>0</v>
      </c>
      <c r="AJ201" s="125">
        <f>+'Inversión 1 financiada'!AJ201+VÚ!AJ201+AI201</f>
        <v>0</v>
      </c>
      <c r="AK201" s="125">
        <f>+'Inversión 1 financiada'!AK201+VÚ!AK201+AJ201</f>
        <v>0</v>
      </c>
      <c r="AL201" s="125">
        <f>+'Inversión 1 financiada'!AL201+VÚ!AL201+AK201</f>
        <v>0</v>
      </c>
      <c r="AM201" s="125">
        <f>+'Inversión 1 financiada'!AM201+VÚ!AM201+AL201</f>
        <v>0</v>
      </c>
      <c r="AN201" s="125">
        <f>+'Inversión 1 financiada'!AN201+VÚ!AN201+AM201</f>
        <v>0</v>
      </c>
      <c r="AO201" s="125">
        <f>+'Inversión 1 financiada'!AO201+VÚ!AO201+AN201</f>
        <v>0</v>
      </c>
      <c r="AP201" s="125">
        <f>+'Inversión 1 financiada'!AP201+VÚ!AP201+AO201</f>
        <v>0</v>
      </c>
      <c r="AQ201" s="125">
        <f>+'Inversión 1 financiada'!AQ201+VÚ!AQ201+AP201</f>
        <v>0</v>
      </c>
      <c r="AR201" s="125">
        <f>+'Inversión 1 financiada'!AR201+VÚ!AR201+AQ201</f>
        <v>0</v>
      </c>
      <c r="AS201" s="125">
        <f>+'Inversión 1 financiada'!AS201+VÚ!AS201+AR201</f>
        <v>0</v>
      </c>
      <c r="AT201" s="125">
        <f>+'Inversión 1 financiada'!AT201+VÚ!AT201+AS201</f>
        <v>0</v>
      </c>
      <c r="AU201" s="125">
        <f>+'Inversión 1 financiada'!AU201+VÚ!AU201+AT201</f>
        <v>0</v>
      </c>
      <c r="AV201" s="125">
        <f>+'Inversión 1 financiada'!AV201+VÚ!AV201+AU201</f>
        <v>0</v>
      </c>
      <c r="AW201" s="125">
        <f>+'Inversión 1 financiada'!AW201+VÚ!AW201+AV201</f>
        <v>0</v>
      </c>
      <c r="AX201" s="125">
        <f>+'Inversión 1 financiada'!AX201+VÚ!AX201+AW201</f>
        <v>0</v>
      </c>
      <c r="AY201" s="125">
        <f>+'Inversión 1 financiada'!AY201+VÚ!AY201+AX201</f>
        <v>0</v>
      </c>
      <c r="AZ201" s="125">
        <f>+'Inversión 1 financiada'!AZ201+VÚ!AZ201+AY201</f>
        <v>0</v>
      </c>
      <c r="BA201" s="125">
        <f>+'Inversión 1 financiada'!BA201+VÚ!BA201+AZ201</f>
        <v>0</v>
      </c>
      <c r="BB201" s="125">
        <f>+'Inversión 1 financiada'!BB201+VÚ!BB201+BA201</f>
        <v>0</v>
      </c>
      <c r="BC201" s="125">
        <f>+'Inversión 1 financiada'!BC201+VÚ!BC201+BB201</f>
        <v>0</v>
      </c>
      <c r="BD201" s="125">
        <f>+'Inversión 1 financiada'!BD201+VÚ!BD201+BC201</f>
        <v>0</v>
      </c>
      <c r="BE201" s="125">
        <f>+'Inversión 1 financiada'!BE201+VÚ!BE201+BD201</f>
        <v>0</v>
      </c>
      <c r="BF201" s="125">
        <f>+'Inversión 1 financiada'!BF201+VÚ!BF201+BE201</f>
        <v>0</v>
      </c>
      <c r="BG201" s="125">
        <f>+'Inversión 1 financiada'!BG201+VÚ!BG201+BF201</f>
        <v>0</v>
      </c>
      <c r="BH201" s="125">
        <f>+'Inversión 1 financiada'!BH201+VÚ!BH201+BG201</f>
        <v>0</v>
      </c>
      <c r="BI201" s="125">
        <f>+'Inversión 1 financiada'!BI201+VÚ!BI201+BH201</f>
        <v>0</v>
      </c>
      <c r="BJ201" s="125">
        <f>+'Inversión 1 financiada'!BJ201+VÚ!BJ201+BI201</f>
        <v>0</v>
      </c>
      <c r="BK201" s="125">
        <f>+'Inversión 1 financiada'!BK201+VÚ!BK201+BJ201</f>
        <v>0</v>
      </c>
      <c r="BL201" s="125">
        <f>+'Inversión 1 financiada'!BL201+VÚ!BL201+BK201</f>
        <v>0</v>
      </c>
      <c r="BM201" s="125">
        <f>+'Inversión 1 financiada'!BM201+VÚ!BM201+BL201</f>
        <v>0</v>
      </c>
      <c r="BN201" s="125">
        <f>+'Inversión 1 financiada'!BN201+VÚ!BN201+BM201</f>
        <v>0</v>
      </c>
      <c r="BO201" s="125">
        <f>+'Inversión 1 financiada'!BO201+VÚ!BO201+BN201</f>
        <v>0</v>
      </c>
      <c r="BP201" s="125">
        <f>+'Inversión 1 financiada'!BP201+VÚ!BP201+BO201</f>
        <v>0</v>
      </c>
      <c r="BQ201" s="125">
        <f>+'Inversión 1 financiada'!BQ201+VÚ!BQ201+BP201</f>
        <v>0</v>
      </c>
      <c r="BR201" s="125">
        <f>+'Inversión 1 financiada'!BR201+VÚ!BR201+BQ201</f>
        <v>0</v>
      </c>
    </row>
    <row r="202" spans="2:70" x14ac:dyDescent="0.25">
      <c r="B202" s="59"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1"/>
      <c r="H202" s="125">
        <f>+'Inversión 1 financiada'!H202+VÚ!H202</f>
        <v>11</v>
      </c>
      <c r="I202" s="125">
        <f>+'Inversión 1 financiada'!I202+VÚ!I202+H202</f>
        <v>11</v>
      </c>
      <c r="J202" s="125">
        <f>+'Inversión 1 financiada'!J202+VÚ!J202+I202</f>
        <v>11</v>
      </c>
      <c r="K202" s="125">
        <f>+'Inversión 1 financiada'!K202+VÚ!K202+J202</f>
        <v>11</v>
      </c>
      <c r="L202" s="125">
        <f>+'Inversión 1 financiada'!L202+VÚ!L202+K202</f>
        <v>11</v>
      </c>
      <c r="M202" s="125">
        <f>+'Inversión 1 financiada'!M202+VÚ!M202+L202</f>
        <v>11</v>
      </c>
      <c r="N202" s="125">
        <f>+'Inversión 1 financiada'!N202+VÚ!N202+M202</f>
        <v>11</v>
      </c>
      <c r="O202" s="125">
        <f>+'Inversión 1 financiada'!O202+VÚ!O202+N202</f>
        <v>11</v>
      </c>
      <c r="P202" s="125">
        <f>+'Inversión 1 financiada'!P202+VÚ!P202+O202</f>
        <v>11</v>
      </c>
      <c r="Q202" s="125">
        <f>+'Inversión 1 financiada'!Q202+VÚ!Q202+P202</f>
        <v>11</v>
      </c>
      <c r="R202" s="125">
        <f>+'Inversión 1 financiada'!R202+VÚ!R202+Q202</f>
        <v>11</v>
      </c>
      <c r="S202" s="125">
        <f>+'Inversión 1 financiada'!S202+VÚ!S202+R202</f>
        <v>11</v>
      </c>
      <c r="T202" s="125">
        <f>+'Inversión 1 financiada'!T202+VÚ!T202+S202</f>
        <v>11</v>
      </c>
      <c r="U202" s="125">
        <f>+'Inversión 1 financiada'!U202+VÚ!U202+T202</f>
        <v>11</v>
      </c>
      <c r="V202" s="125">
        <f>+'Inversión 1 financiada'!V202+VÚ!V202+U202</f>
        <v>11</v>
      </c>
      <c r="W202" s="125">
        <f>+'Inversión 1 financiada'!W202+VÚ!W202+V202</f>
        <v>0</v>
      </c>
      <c r="X202" s="125">
        <f>+'Inversión 1 financiada'!X202+VÚ!X202+W202</f>
        <v>0</v>
      </c>
      <c r="Y202" s="125">
        <f>+'Inversión 1 financiada'!Y202+VÚ!Y202+X202</f>
        <v>0</v>
      </c>
      <c r="Z202" s="125">
        <f>+'Inversión 1 financiada'!Z202+VÚ!Z202+Y202</f>
        <v>0</v>
      </c>
      <c r="AA202" s="125">
        <f>+'Inversión 1 financiada'!AA202+VÚ!AA202+Z202</f>
        <v>0</v>
      </c>
      <c r="AB202" s="125">
        <f>+'Inversión 1 financiada'!AB202+VÚ!AB202+AA202</f>
        <v>0</v>
      </c>
      <c r="AC202" s="125">
        <f>+'Inversión 1 financiada'!AC202+VÚ!AC202+AB202</f>
        <v>0</v>
      </c>
      <c r="AD202" s="125">
        <f>+'Inversión 1 financiada'!AD202+VÚ!AD202+AC202</f>
        <v>0</v>
      </c>
      <c r="AE202" s="125">
        <f>+'Inversión 1 financiada'!AE202+VÚ!AE202+AD202</f>
        <v>0</v>
      </c>
      <c r="AF202" s="125">
        <f>+'Inversión 1 financiada'!AF202+VÚ!AF202+AE202</f>
        <v>0</v>
      </c>
      <c r="AG202" s="125">
        <f>+'Inversión 1 financiada'!AG202+VÚ!AG202+AF202</f>
        <v>0</v>
      </c>
      <c r="AH202" s="125">
        <f>+'Inversión 1 financiada'!AH202+VÚ!AH202+AG202</f>
        <v>0</v>
      </c>
      <c r="AI202" s="125">
        <f>+'Inversión 1 financiada'!AI202+VÚ!AI202+AH202</f>
        <v>0</v>
      </c>
      <c r="AJ202" s="125">
        <f>+'Inversión 1 financiada'!AJ202+VÚ!AJ202+AI202</f>
        <v>0</v>
      </c>
      <c r="AK202" s="125">
        <f>+'Inversión 1 financiada'!AK202+VÚ!AK202+AJ202</f>
        <v>0</v>
      </c>
      <c r="AL202" s="125">
        <f>+'Inversión 1 financiada'!AL202+VÚ!AL202+AK202</f>
        <v>0</v>
      </c>
      <c r="AM202" s="125">
        <f>+'Inversión 1 financiada'!AM202+VÚ!AM202+AL202</f>
        <v>0</v>
      </c>
      <c r="AN202" s="125">
        <f>+'Inversión 1 financiada'!AN202+VÚ!AN202+AM202</f>
        <v>0</v>
      </c>
      <c r="AO202" s="125">
        <f>+'Inversión 1 financiada'!AO202+VÚ!AO202+AN202</f>
        <v>0</v>
      </c>
      <c r="AP202" s="125">
        <f>+'Inversión 1 financiada'!AP202+VÚ!AP202+AO202</f>
        <v>0</v>
      </c>
      <c r="AQ202" s="125">
        <f>+'Inversión 1 financiada'!AQ202+VÚ!AQ202+AP202</f>
        <v>0</v>
      </c>
      <c r="AR202" s="125">
        <f>+'Inversión 1 financiada'!AR202+VÚ!AR202+AQ202</f>
        <v>0</v>
      </c>
      <c r="AS202" s="125">
        <f>+'Inversión 1 financiada'!AS202+VÚ!AS202+AR202</f>
        <v>0</v>
      </c>
      <c r="AT202" s="125">
        <f>+'Inversión 1 financiada'!AT202+VÚ!AT202+AS202</f>
        <v>0</v>
      </c>
      <c r="AU202" s="125">
        <f>+'Inversión 1 financiada'!AU202+VÚ!AU202+AT202</f>
        <v>0</v>
      </c>
      <c r="AV202" s="125">
        <f>+'Inversión 1 financiada'!AV202+VÚ!AV202+AU202</f>
        <v>0</v>
      </c>
      <c r="AW202" s="125">
        <f>+'Inversión 1 financiada'!AW202+VÚ!AW202+AV202</f>
        <v>0</v>
      </c>
      <c r="AX202" s="125">
        <f>+'Inversión 1 financiada'!AX202+VÚ!AX202+AW202</f>
        <v>0</v>
      </c>
      <c r="AY202" s="125">
        <f>+'Inversión 1 financiada'!AY202+VÚ!AY202+AX202</f>
        <v>0</v>
      </c>
      <c r="AZ202" s="125">
        <f>+'Inversión 1 financiada'!AZ202+VÚ!AZ202+AY202</f>
        <v>0</v>
      </c>
      <c r="BA202" s="125">
        <f>+'Inversión 1 financiada'!BA202+VÚ!BA202+AZ202</f>
        <v>0</v>
      </c>
      <c r="BB202" s="125">
        <f>+'Inversión 1 financiada'!BB202+VÚ!BB202+BA202</f>
        <v>0</v>
      </c>
      <c r="BC202" s="125">
        <f>+'Inversión 1 financiada'!BC202+VÚ!BC202+BB202</f>
        <v>0</v>
      </c>
      <c r="BD202" s="125">
        <f>+'Inversión 1 financiada'!BD202+VÚ!BD202+BC202</f>
        <v>0</v>
      </c>
      <c r="BE202" s="125">
        <f>+'Inversión 1 financiada'!BE202+VÚ!BE202+BD202</f>
        <v>0</v>
      </c>
      <c r="BF202" s="125">
        <f>+'Inversión 1 financiada'!BF202+VÚ!BF202+BE202</f>
        <v>0</v>
      </c>
      <c r="BG202" s="125">
        <f>+'Inversión 1 financiada'!BG202+VÚ!BG202+BF202</f>
        <v>0</v>
      </c>
      <c r="BH202" s="125">
        <f>+'Inversión 1 financiada'!BH202+VÚ!BH202+BG202</f>
        <v>0</v>
      </c>
      <c r="BI202" s="125">
        <f>+'Inversión 1 financiada'!BI202+VÚ!BI202+BH202</f>
        <v>0</v>
      </c>
      <c r="BJ202" s="125">
        <f>+'Inversión 1 financiada'!BJ202+VÚ!BJ202+BI202</f>
        <v>0</v>
      </c>
      <c r="BK202" s="125">
        <f>+'Inversión 1 financiada'!BK202+VÚ!BK202+BJ202</f>
        <v>0</v>
      </c>
      <c r="BL202" s="125">
        <f>+'Inversión 1 financiada'!BL202+VÚ!BL202+BK202</f>
        <v>0</v>
      </c>
      <c r="BM202" s="125">
        <f>+'Inversión 1 financiada'!BM202+VÚ!BM202+BL202</f>
        <v>0</v>
      </c>
      <c r="BN202" s="125">
        <f>+'Inversión 1 financiada'!BN202+VÚ!BN202+BM202</f>
        <v>0</v>
      </c>
      <c r="BO202" s="125">
        <f>+'Inversión 1 financiada'!BO202+VÚ!BO202+BN202</f>
        <v>0</v>
      </c>
      <c r="BP202" s="125">
        <f>+'Inversión 1 financiada'!BP202+VÚ!BP202+BO202</f>
        <v>0</v>
      </c>
      <c r="BQ202" s="125">
        <f>+'Inversión 1 financiada'!BQ202+VÚ!BQ202+BP202</f>
        <v>0</v>
      </c>
      <c r="BR202" s="125">
        <f>+'Inversión 1 financiada'!BR202+VÚ!BR202+BQ202</f>
        <v>0</v>
      </c>
    </row>
    <row r="203" spans="2:70" x14ac:dyDescent="0.25">
      <c r="B203" s="59" t="s">
        <v>629</v>
      </c>
      <c r="C203" s="62" t="str">
        <f>+VLOOKUP(B203,'resumen UCAP'!$A$5:$O$329,2,0)</f>
        <v>UCAP Luminaria LED 30W</v>
      </c>
      <c r="D203" s="63">
        <f>+'Desmonte Infr. financiada'!D203</f>
        <v>30</v>
      </c>
      <c r="E203" s="63" t="str">
        <f>+VLOOKUP(B203,'resumen UCAP'!$A$5:$O$329,3,0)</f>
        <v>Un</v>
      </c>
      <c r="F203" s="64">
        <f>+VLOOKUP(B203,'resumen UCAP'!$A$5:$O$329,15,0)</f>
        <v>1084525.0643916</v>
      </c>
      <c r="G203" s="61"/>
      <c r="H203" s="125">
        <f>+'Inversión 1 financiada'!H203+VÚ!H203</f>
        <v>8</v>
      </c>
      <c r="I203" s="125">
        <f>+'Inversión 1 financiada'!I203+VÚ!I203+H203</f>
        <v>8</v>
      </c>
      <c r="J203" s="125">
        <f>+'Inversión 1 financiada'!J203+VÚ!J203+I203</f>
        <v>8</v>
      </c>
      <c r="K203" s="125">
        <f>+'Inversión 1 financiada'!K203+VÚ!K203+J203</f>
        <v>8</v>
      </c>
      <c r="L203" s="125">
        <f>+'Inversión 1 financiada'!L203+VÚ!L203+K203</f>
        <v>8</v>
      </c>
      <c r="M203" s="125">
        <f>+'Inversión 1 financiada'!M203+VÚ!M203+L203</f>
        <v>8</v>
      </c>
      <c r="N203" s="125">
        <f>+'Inversión 1 financiada'!N203+VÚ!N203+M203</f>
        <v>8</v>
      </c>
      <c r="O203" s="125">
        <f>+'Inversión 1 financiada'!O203+VÚ!O203+N203</f>
        <v>8</v>
      </c>
      <c r="P203" s="125">
        <f>+'Inversión 1 financiada'!P203+VÚ!P203+O203</f>
        <v>8</v>
      </c>
      <c r="Q203" s="125">
        <f>+'Inversión 1 financiada'!Q203+VÚ!Q203+P203</f>
        <v>8</v>
      </c>
      <c r="R203" s="125">
        <f>+'Inversión 1 financiada'!R203+VÚ!R203+Q203</f>
        <v>8</v>
      </c>
      <c r="S203" s="125">
        <f>+'Inversión 1 financiada'!S203+VÚ!S203+R203</f>
        <v>8</v>
      </c>
      <c r="T203" s="125">
        <f>+'Inversión 1 financiada'!T203+VÚ!T203+S203</f>
        <v>8</v>
      </c>
      <c r="U203" s="125">
        <f>+'Inversión 1 financiada'!U203+VÚ!U203+T203</f>
        <v>8</v>
      </c>
      <c r="V203" s="125">
        <f>+'Inversión 1 financiada'!V203+VÚ!V203+U203</f>
        <v>8</v>
      </c>
      <c r="W203" s="125">
        <f>+'Inversión 1 financiada'!W203+VÚ!W203+V203</f>
        <v>0</v>
      </c>
      <c r="X203" s="125">
        <f>+'Inversión 1 financiada'!X203+VÚ!X203+W203</f>
        <v>0</v>
      </c>
      <c r="Y203" s="125">
        <f>+'Inversión 1 financiada'!Y203+VÚ!Y203+X203</f>
        <v>0</v>
      </c>
      <c r="Z203" s="125">
        <f>+'Inversión 1 financiada'!Z203+VÚ!Z203+Y203</f>
        <v>0</v>
      </c>
      <c r="AA203" s="125">
        <f>+'Inversión 1 financiada'!AA203+VÚ!AA203+Z203</f>
        <v>0</v>
      </c>
      <c r="AB203" s="125">
        <f>+'Inversión 1 financiada'!AB203+VÚ!AB203+AA203</f>
        <v>0</v>
      </c>
      <c r="AC203" s="125">
        <f>+'Inversión 1 financiada'!AC203+VÚ!AC203+AB203</f>
        <v>0</v>
      </c>
      <c r="AD203" s="125">
        <f>+'Inversión 1 financiada'!AD203+VÚ!AD203+AC203</f>
        <v>0</v>
      </c>
      <c r="AE203" s="125">
        <f>+'Inversión 1 financiada'!AE203+VÚ!AE203+AD203</f>
        <v>0</v>
      </c>
      <c r="AF203" s="125">
        <f>+'Inversión 1 financiada'!AF203+VÚ!AF203+AE203</f>
        <v>0</v>
      </c>
      <c r="AG203" s="125">
        <f>+'Inversión 1 financiada'!AG203+VÚ!AG203+AF203</f>
        <v>0</v>
      </c>
      <c r="AH203" s="125">
        <f>+'Inversión 1 financiada'!AH203+VÚ!AH203+AG203</f>
        <v>0</v>
      </c>
      <c r="AI203" s="125">
        <f>+'Inversión 1 financiada'!AI203+VÚ!AI203+AH203</f>
        <v>0</v>
      </c>
      <c r="AJ203" s="125">
        <f>+'Inversión 1 financiada'!AJ203+VÚ!AJ203+AI203</f>
        <v>0</v>
      </c>
      <c r="AK203" s="125">
        <f>+'Inversión 1 financiada'!AK203+VÚ!AK203+AJ203</f>
        <v>0</v>
      </c>
      <c r="AL203" s="125">
        <f>+'Inversión 1 financiada'!AL203+VÚ!AL203+AK203</f>
        <v>0</v>
      </c>
      <c r="AM203" s="125">
        <f>+'Inversión 1 financiada'!AM203+VÚ!AM203+AL203</f>
        <v>0</v>
      </c>
      <c r="AN203" s="125">
        <f>+'Inversión 1 financiada'!AN203+VÚ!AN203+AM203</f>
        <v>0</v>
      </c>
      <c r="AO203" s="125">
        <f>+'Inversión 1 financiada'!AO203+VÚ!AO203+AN203</f>
        <v>0</v>
      </c>
      <c r="AP203" s="125">
        <f>+'Inversión 1 financiada'!AP203+VÚ!AP203+AO203</f>
        <v>0</v>
      </c>
      <c r="AQ203" s="125">
        <f>+'Inversión 1 financiada'!AQ203+VÚ!AQ203+AP203</f>
        <v>0</v>
      </c>
      <c r="AR203" s="125">
        <f>+'Inversión 1 financiada'!AR203+VÚ!AR203+AQ203</f>
        <v>0</v>
      </c>
      <c r="AS203" s="125">
        <f>+'Inversión 1 financiada'!AS203+VÚ!AS203+AR203</f>
        <v>0</v>
      </c>
      <c r="AT203" s="125">
        <f>+'Inversión 1 financiada'!AT203+VÚ!AT203+AS203</f>
        <v>0</v>
      </c>
      <c r="AU203" s="125">
        <f>+'Inversión 1 financiada'!AU203+VÚ!AU203+AT203</f>
        <v>0</v>
      </c>
      <c r="AV203" s="125">
        <f>+'Inversión 1 financiada'!AV203+VÚ!AV203+AU203</f>
        <v>0</v>
      </c>
      <c r="AW203" s="125">
        <f>+'Inversión 1 financiada'!AW203+VÚ!AW203+AV203</f>
        <v>0</v>
      </c>
      <c r="AX203" s="125">
        <f>+'Inversión 1 financiada'!AX203+VÚ!AX203+AW203</f>
        <v>0</v>
      </c>
      <c r="AY203" s="125">
        <f>+'Inversión 1 financiada'!AY203+VÚ!AY203+AX203</f>
        <v>0</v>
      </c>
      <c r="AZ203" s="125">
        <f>+'Inversión 1 financiada'!AZ203+VÚ!AZ203+AY203</f>
        <v>0</v>
      </c>
      <c r="BA203" s="125">
        <f>+'Inversión 1 financiada'!BA203+VÚ!BA203+AZ203</f>
        <v>0</v>
      </c>
      <c r="BB203" s="125">
        <f>+'Inversión 1 financiada'!BB203+VÚ!BB203+BA203</f>
        <v>0</v>
      </c>
      <c r="BC203" s="125">
        <f>+'Inversión 1 financiada'!BC203+VÚ!BC203+BB203</f>
        <v>0</v>
      </c>
      <c r="BD203" s="125">
        <f>+'Inversión 1 financiada'!BD203+VÚ!BD203+BC203</f>
        <v>0</v>
      </c>
      <c r="BE203" s="125">
        <f>+'Inversión 1 financiada'!BE203+VÚ!BE203+BD203</f>
        <v>0</v>
      </c>
      <c r="BF203" s="125">
        <f>+'Inversión 1 financiada'!BF203+VÚ!BF203+BE203</f>
        <v>0</v>
      </c>
      <c r="BG203" s="125">
        <f>+'Inversión 1 financiada'!BG203+VÚ!BG203+BF203</f>
        <v>0</v>
      </c>
      <c r="BH203" s="125">
        <f>+'Inversión 1 financiada'!BH203+VÚ!BH203+BG203</f>
        <v>0</v>
      </c>
      <c r="BI203" s="125">
        <f>+'Inversión 1 financiada'!BI203+VÚ!BI203+BH203</f>
        <v>0</v>
      </c>
      <c r="BJ203" s="125">
        <f>+'Inversión 1 financiada'!BJ203+VÚ!BJ203+BI203</f>
        <v>0</v>
      </c>
      <c r="BK203" s="125">
        <f>+'Inversión 1 financiada'!BK203+VÚ!BK203+BJ203</f>
        <v>0</v>
      </c>
      <c r="BL203" s="125">
        <f>+'Inversión 1 financiada'!BL203+VÚ!BL203+BK203</f>
        <v>0</v>
      </c>
      <c r="BM203" s="125">
        <f>+'Inversión 1 financiada'!BM203+VÚ!BM203+BL203</f>
        <v>0</v>
      </c>
      <c r="BN203" s="125">
        <f>+'Inversión 1 financiada'!BN203+VÚ!BN203+BM203</f>
        <v>0</v>
      </c>
      <c r="BO203" s="125">
        <f>+'Inversión 1 financiada'!BO203+VÚ!BO203+BN203</f>
        <v>0</v>
      </c>
      <c r="BP203" s="125">
        <f>+'Inversión 1 financiada'!BP203+VÚ!BP203+BO203</f>
        <v>0</v>
      </c>
      <c r="BQ203" s="125">
        <f>+'Inversión 1 financiada'!BQ203+VÚ!BQ203+BP203</f>
        <v>0</v>
      </c>
      <c r="BR203" s="125">
        <f>+'Inversión 1 financiada'!BR203+VÚ!BR203+BQ203</f>
        <v>0</v>
      </c>
    </row>
    <row r="204" spans="2:70" x14ac:dyDescent="0.25">
      <c r="B204" s="59" t="s">
        <v>630</v>
      </c>
      <c r="C204" s="62" t="str">
        <f>+VLOOKUP(B204,'resumen UCAP'!$A$5:$O$329,2,0)</f>
        <v>UCAP Luminaria LED 60W</v>
      </c>
      <c r="D204" s="63">
        <f>+'Desmonte Infr. financiada'!D204</f>
        <v>60</v>
      </c>
      <c r="E204" s="63" t="str">
        <f>+VLOOKUP(B204,'resumen UCAP'!$A$5:$O$329,3,0)</f>
        <v>Un</v>
      </c>
      <c r="F204" s="64">
        <f>+VLOOKUP(B204,'resumen UCAP'!$A$5:$O$329,15,0)</f>
        <v>1467393.3683915995</v>
      </c>
      <c r="G204" s="61"/>
      <c r="H204" s="125">
        <f>+'Inversión 1 financiada'!H204+VÚ!H204</f>
        <v>39</v>
      </c>
      <c r="I204" s="125">
        <f>+'Inversión 1 financiada'!I204+VÚ!I204+H204</f>
        <v>39</v>
      </c>
      <c r="J204" s="125">
        <f>+'Inversión 1 financiada'!J204+VÚ!J204+I204</f>
        <v>39</v>
      </c>
      <c r="K204" s="125">
        <f>+'Inversión 1 financiada'!K204+VÚ!K204+J204</f>
        <v>39</v>
      </c>
      <c r="L204" s="125">
        <f>+'Inversión 1 financiada'!L204+VÚ!L204+K204</f>
        <v>39</v>
      </c>
      <c r="M204" s="125">
        <f>+'Inversión 1 financiada'!M204+VÚ!M204+L204</f>
        <v>39</v>
      </c>
      <c r="N204" s="125">
        <f>+'Inversión 1 financiada'!N204+VÚ!N204+M204</f>
        <v>39</v>
      </c>
      <c r="O204" s="125">
        <f>+'Inversión 1 financiada'!O204+VÚ!O204+N204</f>
        <v>39</v>
      </c>
      <c r="P204" s="125">
        <f>+'Inversión 1 financiada'!P204+VÚ!P204+O204</f>
        <v>39</v>
      </c>
      <c r="Q204" s="125">
        <f>+'Inversión 1 financiada'!Q204+VÚ!Q204+P204</f>
        <v>39</v>
      </c>
      <c r="R204" s="125">
        <f>+'Inversión 1 financiada'!R204+VÚ!R204+Q204</f>
        <v>39</v>
      </c>
      <c r="S204" s="125">
        <f>+'Inversión 1 financiada'!S204+VÚ!S204+R204</f>
        <v>39</v>
      </c>
      <c r="T204" s="125">
        <f>+'Inversión 1 financiada'!T204+VÚ!T204+S204</f>
        <v>39</v>
      </c>
      <c r="U204" s="125">
        <f>+'Inversión 1 financiada'!U204+VÚ!U204+T204</f>
        <v>39</v>
      </c>
      <c r="V204" s="125">
        <f>+'Inversión 1 financiada'!V204+VÚ!V204+U204</f>
        <v>39</v>
      </c>
      <c r="W204" s="125">
        <f>+'Inversión 1 financiada'!W204+VÚ!W204+V204</f>
        <v>0</v>
      </c>
      <c r="X204" s="125">
        <f>+'Inversión 1 financiada'!X204+VÚ!X204+W204</f>
        <v>0</v>
      </c>
      <c r="Y204" s="125">
        <f>+'Inversión 1 financiada'!Y204+VÚ!Y204+X204</f>
        <v>0</v>
      </c>
      <c r="Z204" s="125">
        <f>+'Inversión 1 financiada'!Z204+VÚ!Z204+Y204</f>
        <v>0</v>
      </c>
      <c r="AA204" s="125">
        <f>+'Inversión 1 financiada'!AA204+VÚ!AA204+Z204</f>
        <v>0</v>
      </c>
      <c r="AB204" s="125">
        <f>+'Inversión 1 financiada'!AB204+VÚ!AB204+AA204</f>
        <v>0</v>
      </c>
      <c r="AC204" s="125">
        <f>+'Inversión 1 financiada'!AC204+VÚ!AC204+AB204</f>
        <v>0</v>
      </c>
      <c r="AD204" s="125">
        <f>+'Inversión 1 financiada'!AD204+VÚ!AD204+AC204</f>
        <v>0</v>
      </c>
      <c r="AE204" s="125">
        <f>+'Inversión 1 financiada'!AE204+VÚ!AE204+AD204</f>
        <v>0</v>
      </c>
      <c r="AF204" s="125">
        <f>+'Inversión 1 financiada'!AF204+VÚ!AF204+AE204</f>
        <v>0</v>
      </c>
      <c r="AG204" s="125">
        <f>+'Inversión 1 financiada'!AG204+VÚ!AG204+AF204</f>
        <v>0</v>
      </c>
      <c r="AH204" s="125">
        <f>+'Inversión 1 financiada'!AH204+VÚ!AH204+AG204</f>
        <v>0</v>
      </c>
      <c r="AI204" s="125">
        <f>+'Inversión 1 financiada'!AI204+VÚ!AI204+AH204</f>
        <v>0</v>
      </c>
      <c r="AJ204" s="125">
        <f>+'Inversión 1 financiada'!AJ204+VÚ!AJ204+AI204</f>
        <v>0</v>
      </c>
      <c r="AK204" s="125">
        <f>+'Inversión 1 financiada'!AK204+VÚ!AK204+AJ204</f>
        <v>0</v>
      </c>
      <c r="AL204" s="125">
        <f>+'Inversión 1 financiada'!AL204+VÚ!AL204+AK204</f>
        <v>0</v>
      </c>
      <c r="AM204" s="125">
        <f>+'Inversión 1 financiada'!AM204+VÚ!AM204+AL204</f>
        <v>0</v>
      </c>
      <c r="AN204" s="125">
        <f>+'Inversión 1 financiada'!AN204+VÚ!AN204+AM204</f>
        <v>0</v>
      </c>
      <c r="AO204" s="125">
        <f>+'Inversión 1 financiada'!AO204+VÚ!AO204+AN204</f>
        <v>0</v>
      </c>
      <c r="AP204" s="125">
        <f>+'Inversión 1 financiada'!AP204+VÚ!AP204+AO204</f>
        <v>0</v>
      </c>
      <c r="AQ204" s="125">
        <f>+'Inversión 1 financiada'!AQ204+VÚ!AQ204+AP204</f>
        <v>0</v>
      </c>
      <c r="AR204" s="125">
        <f>+'Inversión 1 financiada'!AR204+VÚ!AR204+AQ204</f>
        <v>0</v>
      </c>
      <c r="AS204" s="125">
        <f>+'Inversión 1 financiada'!AS204+VÚ!AS204+AR204</f>
        <v>0</v>
      </c>
      <c r="AT204" s="125">
        <f>+'Inversión 1 financiada'!AT204+VÚ!AT204+AS204</f>
        <v>0</v>
      </c>
      <c r="AU204" s="125">
        <f>+'Inversión 1 financiada'!AU204+VÚ!AU204+AT204</f>
        <v>0</v>
      </c>
      <c r="AV204" s="125">
        <f>+'Inversión 1 financiada'!AV204+VÚ!AV204+AU204</f>
        <v>0</v>
      </c>
      <c r="AW204" s="125">
        <f>+'Inversión 1 financiada'!AW204+VÚ!AW204+AV204</f>
        <v>0</v>
      </c>
      <c r="AX204" s="125">
        <f>+'Inversión 1 financiada'!AX204+VÚ!AX204+AW204</f>
        <v>0</v>
      </c>
      <c r="AY204" s="125">
        <f>+'Inversión 1 financiada'!AY204+VÚ!AY204+AX204</f>
        <v>0</v>
      </c>
      <c r="AZ204" s="125">
        <f>+'Inversión 1 financiada'!AZ204+VÚ!AZ204+AY204</f>
        <v>0</v>
      </c>
      <c r="BA204" s="125">
        <f>+'Inversión 1 financiada'!BA204+VÚ!BA204+AZ204</f>
        <v>0</v>
      </c>
      <c r="BB204" s="125">
        <f>+'Inversión 1 financiada'!BB204+VÚ!BB204+BA204</f>
        <v>0</v>
      </c>
      <c r="BC204" s="125">
        <f>+'Inversión 1 financiada'!BC204+VÚ!BC204+BB204</f>
        <v>0</v>
      </c>
      <c r="BD204" s="125">
        <f>+'Inversión 1 financiada'!BD204+VÚ!BD204+BC204</f>
        <v>0</v>
      </c>
      <c r="BE204" s="125">
        <f>+'Inversión 1 financiada'!BE204+VÚ!BE204+BD204</f>
        <v>0</v>
      </c>
      <c r="BF204" s="125">
        <f>+'Inversión 1 financiada'!BF204+VÚ!BF204+BE204</f>
        <v>0</v>
      </c>
      <c r="BG204" s="125">
        <f>+'Inversión 1 financiada'!BG204+VÚ!BG204+BF204</f>
        <v>0</v>
      </c>
      <c r="BH204" s="125">
        <f>+'Inversión 1 financiada'!BH204+VÚ!BH204+BG204</f>
        <v>0</v>
      </c>
      <c r="BI204" s="125">
        <f>+'Inversión 1 financiada'!BI204+VÚ!BI204+BH204</f>
        <v>0</v>
      </c>
      <c r="BJ204" s="125">
        <f>+'Inversión 1 financiada'!BJ204+VÚ!BJ204+BI204</f>
        <v>0</v>
      </c>
      <c r="BK204" s="125">
        <f>+'Inversión 1 financiada'!BK204+VÚ!BK204+BJ204</f>
        <v>0</v>
      </c>
      <c r="BL204" s="125">
        <f>+'Inversión 1 financiada'!BL204+VÚ!BL204+BK204</f>
        <v>0</v>
      </c>
      <c r="BM204" s="125">
        <f>+'Inversión 1 financiada'!BM204+VÚ!BM204+BL204</f>
        <v>0</v>
      </c>
      <c r="BN204" s="125">
        <f>+'Inversión 1 financiada'!BN204+VÚ!BN204+BM204</f>
        <v>0</v>
      </c>
      <c r="BO204" s="125">
        <f>+'Inversión 1 financiada'!BO204+VÚ!BO204+BN204</f>
        <v>0</v>
      </c>
      <c r="BP204" s="125">
        <f>+'Inversión 1 financiada'!BP204+VÚ!BP204+BO204</f>
        <v>0</v>
      </c>
      <c r="BQ204" s="125">
        <f>+'Inversión 1 financiada'!BQ204+VÚ!BQ204+BP204</f>
        <v>0</v>
      </c>
      <c r="BR204" s="125">
        <f>+'Inversión 1 financiada'!BR204+VÚ!BR204+BQ204</f>
        <v>0</v>
      </c>
    </row>
    <row r="205" spans="2:70" x14ac:dyDescent="0.25">
      <c r="B205" s="59" t="s">
        <v>535</v>
      </c>
      <c r="C205" s="62" t="str">
        <f>+VLOOKUP(B205,'resumen UCAP'!$A$5:$O$329,2,0)</f>
        <v>UCAP Luminaria LED 90W</v>
      </c>
      <c r="D205" s="63">
        <f>+'Desmonte Infr. financiada'!D205</f>
        <v>80</v>
      </c>
      <c r="E205" s="63" t="str">
        <f>+VLOOKUP(B205,'resumen UCAP'!$A$5:$O$329,3,0)</f>
        <v>Un</v>
      </c>
      <c r="F205" s="64">
        <f>+VLOOKUP(B205,'resumen UCAP'!$A$5:$O$329,15,0)</f>
        <v>1582253.8595916</v>
      </c>
      <c r="G205" s="61"/>
      <c r="H205" s="125">
        <f>+'Inversión 1 financiada'!H205+VÚ!H205</f>
        <v>6</v>
      </c>
      <c r="I205" s="125">
        <f>+'Inversión 1 financiada'!I205+VÚ!I205+H205</f>
        <v>6</v>
      </c>
      <c r="J205" s="125">
        <f>+'Inversión 1 financiada'!J205+VÚ!J205+I205</f>
        <v>6</v>
      </c>
      <c r="K205" s="125">
        <f>+'Inversión 1 financiada'!K205+VÚ!K205+J205</f>
        <v>6</v>
      </c>
      <c r="L205" s="125">
        <f>+'Inversión 1 financiada'!L205+VÚ!L205+K205</f>
        <v>6</v>
      </c>
      <c r="M205" s="125">
        <f>+'Inversión 1 financiada'!M205+VÚ!M205+L205</f>
        <v>6</v>
      </c>
      <c r="N205" s="125">
        <f>+'Inversión 1 financiada'!N205+VÚ!N205+M205</f>
        <v>6</v>
      </c>
      <c r="O205" s="125">
        <f>+'Inversión 1 financiada'!O205+VÚ!O205+N205</f>
        <v>6</v>
      </c>
      <c r="P205" s="125">
        <f>+'Inversión 1 financiada'!P205+VÚ!P205+O205</f>
        <v>6</v>
      </c>
      <c r="Q205" s="125">
        <f>+'Inversión 1 financiada'!Q205+VÚ!Q205+P205</f>
        <v>6</v>
      </c>
      <c r="R205" s="125">
        <f>+'Inversión 1 financiada'!R205+VÚ!R205+Q205</f>
        <v>6</v>
      </c>
      <c r="S205" s="125">
        <f>+'Inversión 1 financiada'!S205+VÚ!S205+R205</f>
        <v>6</v>
      </c>
      <c r="T205" s="125">
        <f>+'Inversión 1 financiada'!T205+VÚ!T205+S205</f>
        <v>6</v>
      </c>
      <c r="U205" s="125">
        <f>+'Inversión 1 financiada'!U205+VÚ!U205+T205</f>
        <v>6</v>
      </c>
      <c r="V205" s="125">
        <f>+'Inversión 1 financiada'!V205+VÚ!V205+U205</f>
        <v>6</v>
      </c>
      <c r="W205" s="125">
        <f>+'Inversión 1 financiada'!W205+VÚ!W205+V205</f>
        <v>0</v>
      </c>
      <c r="X205" s="125">
        <f>+'Inversión 1 financiada'!X205+VÚ!X205+W205</f>
        <v>0</v>
      </c>
      <c r="Y205" s="125">
        <f>+'Inversión 1 financiada'!Y205+VÚ!Y205+X205</f>
        <v>0</v>
      </c>
      <c r="Z205" s="125">
        <f>+'Inversión 1 financiada'!Z205+VÚ!Z205+Y205</f>
        <v>0</v>
      </c>
      <c r="AA205" s="125">
        <f>+'Inversión 1 financiada'!AA205+VÚ!AA205+Z205</f>
        <v>0</v>
      </c>
      <c r="AB205" s="125">
        <f>+'Inversión 1 financiada'!AB205+VÚ!AB205+AA205</f>
        <v>0</v>
      </c>
      <c r="AC205" s="125">
        <f>+'Inversión 1 financiada'!AC205+VÚ!AC205+AB205</f>
        <v>0</v>
      </c>
      <c r="AD205" s="125">
        <f>+'Inversión 1 financiada'!AD205+VÚ!AD205+AC205</f>
        <v>0</v>
      </c>
      <c r="AE205" s="125">
        <f>+'Inversión 1 financiada'!AE205+VÚ!AE205+AD205</f>
        <v>0</v>
      </c>
      <c r="AF205" s="125">
        <f>+'Inversión 1 financiada'!AF205+VÚ!AF205+AE205</f>
        <v>0</v>
      </c>
      <c r="AG205" s="125">
        <f>+'Inversión 1 financiada'!AG205+VÚ!AG205+AF205</f>
        <v>0</v>
      </c>
      <c r="AH205" s="125">
        <f>+'Inversión 1 financiada'!AH205+VÚ!AH205+AG205</f>
        <v>0</v>
      </c>
      <c r="AI205" s="125">
        <f>+'Inversión 1 financiada'!AI205+VÚ!AI205+AH205</f>
        <v>0</v>
      </c>
      <c r="AJ205" s="125">
        <f>+'Inversión 1 financiada'!AJ205+VÚ!AJ205+AI205</f>
        <v>0</v>
      </c>
      <c r="AK205" s="125">
        <f>+'Inversión 1 financiada'!AK205+VÚ!AK205+AJ205</f>
        <v>0</v>
      </c>
      <c r="AL205" s="125">
        <f>+'Inversión 1 financiada'!AL205+VÚ!AL205+AK205</f>
        <v>0</v>
      </c>
      <c r="AM205" s="125">
        <f>+'Inversión 1 financiada'!AM205+VÚ!AM205+AL205</f>
        <v>0</v>
      </c>
      <c r="AN205" s="125">
        <f>+'Inversión 1 financiada'!AN205+VÚ!AN205+AM205</f>
        <v>0</v>
      </c>
      <c r="AO205" s="125">
        <f>+'Inversión 1 financiada'!AO205+VÚ!AO205+AN205</f>
        <v>0</v>
      </c>
      <c r="AP205" s="125">
        <f>+'Inversión 1 financiada'!AP205+VÚ!AP205+AO205</f>
        <v>0</v>
      </c>
      <c r="AQ205" s="125">
        <f>+'Inversión 1 financiada'!AQ205+VÚ!AQ205+AP205</f>
        <v>0</v>
      </c>
      <c r="AR205" s="125">
        <f>+'Inversión 1 financiada'!AR205+VÚ!AR205+AQ205</f>
        <v>0</v>
      </c>
      <c r="AS205" s="125">
        <f>+'Inversión 1 financiada'!AS205+VÚ!AS205+AR205</f>
        <v>0</v>
      </c>
      <c r="AT205" s="125">
        <f>+'Inversión 1 financiada'!AT205+VÚ!AT205+AS205</f>
        <v>0</v>
      </c>
      <c r="AU205" s="125">
        <f>+'Inversión 1 financiada'!AU205+VÚ!AU205+AT205</f>
        <v>0</v>
      </c>
      <c r="AV205" s="125">
        <f>+'Inversión 1 financiada'!AV205+VÚ!AV205+AU205</f>
        <v>0</v>
      </c>
      <c r="AW205" s="125">
        <f>+'Inversión 1 financiada'!AW205+VÚ!AW205+AV205</f>
        <v>0</v>
      </c>
      <c r="AX205" s="125">
        <f>+'Inversión 1 financiada'!AX205+VÚ!AX205+AW205</f>
        <v>0</v>
      </c>
      <c r="AY205" s="125">
        <f>+'Inversión 1 financiada'!AY205+VÚ!AY205+AX205</f>
        <v>0</v>
      </c>
      <c r="AZ205" s="125">
        <f>+'Inversión 1 financiada'!AZ205+VÚ!AZ205+AY205</f>
        <v>0</v>
      </c>
      <c r="BA205" s="125">
        <f>+'Inversión 1 financiada'!BA205+VÚ!BA205+AZ205</f>
        <v>0</v>
      </c>
      <c r="BB205" s="125">
        <f>+'Inversión 1 financiada'!BB205+VÚ!BB205+BA205</f>
        <v>0</v>
      </c>
      <c r="BC205" s="125">
        <f>+'Inversión 1 financiada'!BC205+VÚ!BC205+BB205</f>
        <v>0</v>
      </c>
      <c r="BD205" s="125">
        <f>+'Inversión 1 financiada'!BD205+VÚ!BD205+BC205</f>
        <v>0</v>
      </c>
      <c r="BE205" s="125">
        <f>+'Inversión 1 financiada'!BE205+VÚ!BE205+BD205</f>
        <v>0</v>
      </c>
      <c r="BF205" s="125">
        <f>+'Inversión 1 financiada'!BF205+VÚ!BF205+BE205</f>
        <v>0</v>
      </c>
      <c r="BG205" s="125">
        <f>+'Inversión 1 financiada'!BG205+VÚ!BG205+BF205</f>
        <v>0</v>
      </c>
      <c r="BH205" s="125">
        <f>+'Inversión 1 financiada'!BH205+VÚ!BH205+BG205</f>
        <v>0</v>
      </c>
      <c r="BI205" s="125">
        <f>+'Inversión 1 financiada'!BI205+VÚ!BI205+BH205</f>
        <v>0</v>
      </c>
      <c r="BJ205" s="125">
        <f>+'Inversión 1 financiada'!BJ205+VÚ!BJ205+BI205</f>
        <v>0</v>
      </c>
      <c r="BK205" s="125">
        <f>+'Inversión 1 financiada'!BK205+VÚ!BK205+BJ205</f>
        <v>0</v>
      </c>
      <c r="BL205" s="125">
        <f>+'Inversión 1 financiada'!BL205+VÚ!BL205+BK205</f>
        <v>0</v>
      </c>
      <c r="BM205" s="125">
        <f>+'Inversión 1 financiada'!BM205+VÚ!BM205+BL205</f>
        <v>0</v>
      </c>
      <c r="BN205" s="125">
        <f>+'Inversión 1 financiada'!BN205+VÚ!BN205+BM205</f>
        <v>0</v>
      </c>
      <c r="BO205" s="125">
        <f>+'Inversión 1 financiada'!BO205+VÚ!BO205+BN205</f>
        <v>0</v>
      </c>
      <c r="BP205" s="125">
        <f>+'Inversión 1 financiada'!BP205+VÚ!BP205+BO205</f>
        <v>0</v>
      </c>
      <c r="BQ205" s="125">
        <f>+'Inversión 1 financiada'!BQ205+VÚ!BQ205+BP205</f>
        <v>0</v>
      </c>
      <c r="BR205" s="125">
        <f>+'Inversión 1 financiada'!BR205+VÚ!BR205+BQ205</f>
        <v>0</v>
      </c>
    </row>
    <row r="206" spans="2:70" x14ac:dyDescent="0.25">
      <c r="B206" s="59"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1"/>
      <c r="H206" s="125">
        <f>+'Inversión 1 financiada'!H206+VÚ!H206</f>
        <v>10</v>
      </c>
      <c r="I206" s="125">
        <f>+'Inversión 1 financiada'!I206+VÚ!I206+H206</f>
        <v>10</v>
      </c>
      <c r="J206" s="125">
        <f>+'Inversión 1 financiada'!J206+VÚ!J206+I206</f>
        <v>10</v>
      </c>
      <c r="K206" s="125">
        <f>+'Inversión 1 financiada'!K206+VÚ!K206+J206</f>
        <v>10</v>
      </c>
      <c r="L206" s="125">
        <f>+'Inversión 1 financiada'!L206+VÚ!L206+K206</f>
        <v>10</v>
      </c>
      <c r="M206" s="125">
        <f>+'Inversión 1 financiada'!M206+VÚ!M206+L206</f>
        <v>10</v>
      </c>
      <c r="N206" s="125">
        <f>+'Inversión 1 financiada'!N206+VÚ!N206+M206</f>
        <v>10</v>
      </c>
      <c r="O206" s="125">
        <f>+'Inversión 1 financiada'!O206+VÚ!O206+N206</f>
        <v>10</v>
      </c>
      <c r="P206" s="125">
        <f>+'Inversión 1 financiada'!P206+VÚ!P206+O206</f>
        <v>10</v>
      </c>
      <c r="Q206" s="125">
        <f>+'Inversión 1 financiada'!Q206+VÚ!Q206+P206</f>
        <v>10</v>
      </c>
      <c r="R206" s="125">
        <f>+'Inversión 1 financiada'!R206+VÚ!R206+Q206</f>
        <v>10</v>
      </c>
      <c r="S206" s="125">
        <f>+'Inversión 1 financiada'!S206+VÚ!S206+R206</f>
        <v>10</v>
      </c>
      <c r="T206" s="125">
        <f>+'Inversión 1 financiada'!T206+VÚ!T206+S206</f>
        <v>10</v>
      </c>
      <c r="U206" s="125">
        <f>+'Inversión 1 financiada'!U206+VÚ!U206+T206</f>
        <v>10</v>
      </c>
      <c r="V206" s="125">
        <f>+'Inversión 1 financiada'!V206+VÚ!V206+U206</f>
        <v>10</v>
      </c>
      <c r="W206" s="125">
        <f>+'Inversión 1 financiada'!W206+VÚ!W206+V206</f>
        <v>0</v>
      </c>
      <c r="X206" s="125">
        <f>+'Inversión 1 financiada'!X206+VÚ!X206+W206</f>
        <v>0</v>
      </c>
      <c r="Y206" s="125">
        <f>+'Inversión 1 financiada'!Y206+VÚ!Y206+X206</f>
        <v>0</v>
      </c>
      <c r="Z206" s="125">
        <f>+'Inversión 1 financiada'!Z206+VÚ!Z206+Y206</f>
        <v>0</v>
      </c>
      <c r="AA206" s="125">
        <f>+'Inversión 1 financiada'!AA206+VÚ!AA206+Z206</f>
        <v>0</v>
      </c>
      <c r="AB206" s="125">
        <f>+'Inversión 1 financiada'!AB206+VÚ!AB206+AA206</f>
        <v>0</v>
      </c>
      <c r="AC206" s="125">
        <f>+'Inversión 1 financiada'!AC206+VÚ!AC206+AB206</f>
        <v>0</v>
      </c>
      <c r="AD206" s="125">
        <f>+'Inversión 1 financiada'!AD206+VÚ!AD206+AC206</f>
        <v>0</v>
      </c>
      <c r="AE206" s="125">
        <f>+'Inversión 1 financiada'!AE206+VÚ!AE206+AD206</f>
        <v>0</v>
      </c>
      <c r="AF206" s="125">
        <f>+'Inversión 1 financiada'!AF206+VÚ!AF206+AE206</f>
        <v>0</v>
      </c>
      <c r="AG206" s="125">
        <f>+'Inversión 1 financiada'!AG206+VÚ!AG206+AF206</f>
        <v>0</v>
      </c>
      <c r="AH206" s="125">
        <f>+'Inversión 1 financiada'!AH206+VÚ!AH206+AG206</f>
        <v>0</v>
      </c>
      <c r="AI206" s="125">
        <f>+'Inversión 1 financiada'!AI206+VÚ!AI206+AH206</f>
        <v>0</v>
      </c>
      <c r="AJ206" s="125">
        <f>+'Inversión 1 financiada'!AJ206+VÚ!AJ206+AI206</f>
        <v>0</v>
      </c>
      <c r="AK206" s="125">
        <f>+'Inversión 1 financiada'!AK206+VÚ!AK206+AJ206</f>
        <v>0</v>
      </c>
      <c r="AL206" s="125">
        <f>+'Inversión 1 financiada'!AL206+VÚ!AL206+AK206</f>
        <v>0</v>
      </c>
      <c r="AM206" s="125">
        <f>+'Inversión 1 financiada'!AM206+VÚ!AM206+AL206</f>
        <v>0</v>
      </c>
      <c r="AN206" s="125">
        <f>+'Inversión 1 financiada'!AN206+VÚ!AN206+AM206</f>
        <v>0</v>
      </c>
      <c r="AO206" s="125">
        <f>+'Inversión 1 financiada'!AO206+VÚ!AO206+AN206</f>
        <v>0</v>
      </c>
      <c r="AP206" s="125">
        <f>+'Inversión 1 financiada'!AP206+VÚ!AP206+AO206</f>
        <v>0</v>
      </c>
      <c r="AQ206" s="125">
        <f>+'Inversión 1 financiada'!AQ206+VÚ!AQ206+AP206</f>
        <v>0</v>
      </c>
      <c r="AR206" s="125">
        <f>+'Inversión 1 financiada'!AR206+VÚ!AR206+AQ206</f>
        <v>0</v>
      </c>
      <c r="AS206" s="125">
        <f>+'Inversión 1 financiada'!AS206+VÚ!AS206+AR206</f>
        <v>0</v>
      </c>
      <c r="AT206" s="125">
        <f>+'Inversión 1 financiada'!AT206+VÚ!AT206+AS206</f>
        <v>0</v>
      </c>
      <c r="AU206" s="125">
        <f>+'Inversión 1 financiada'!AU206+VÚ!AU206+AT206</f>
        <v>0</v>
      </c>
      <c r="AV206" s="125">
        <f>+'Inversión 1 financiada'!AV206+VÚ!AV206+AU206</f>
        <v>0</v>
      </c>
      <c r="AW206" s="125">
        <f>+'Inversión 1 financiada'!AW206+VÚ!AW206+AV206</f>
        <v>0</v>
      </c>
      <c r="AX206" s="125">
        <f>+'Inversión 1 financiada'!AX206+VÚ!AX206+AW206</f>
        <v>0</v>
      </c>
      <c r="AY206" s="125">
        <f>+'Inversión 1 financiada'!AY206+VÚ!AY206+AX206</f>
        <v>0</v>
      </c>
      <c r="AZ206" s="125">
        <f>+'Inversión 1 financiada'!AZ206+VÚ!AZ206+AY206</f>
        <v>0</v>
      </c>
      <c r="BA206" s="125">
        <f>+'Inversión 1 financiada'!BA206+VÚ!BA206+AZ206</f>
        <v>0</v>
      </c>
      <c r="BB206" s="125">
        <f>+'Inversión 1 financiada'!BB206+VÚ!BB206+BA206</f>
        <v>0</v>
      </c>
      <c r="BC206" s="125">
        <f>+'Inversión 1 financiada'!BC206+VÚ!BC206+BB206</f>
        <v>0</v>
      </c>
      <c r="BD206" s="125">
        <f>+'Inversión 1 financiada'!BD206+VÚ!BD206+BC206</f>
        <v>0</v>
      </c>
      <c r="BE206" s="125">
        <f>+'Inversión 1 financiada'!BE206+VÚ!BE206+BD206</f>
        <v>0</v>
      </c>
      <c r="BF206" s="125">
        <f>+'Inversión 1 financiada'!BF206+VÚ!BF206+BE206</f>
        <v>0</v>
      </c>
      <c r="BG206" s="125">
        <f>+'Inversión 1 financiada'!BG206+VÚ!BG206+BF206</f>
        <v>0</v>
      </c>
      <c r="BH206" s="125">
        <f>+'Inversión 1 financiada'!BH206+VÚ!BH206+BG206</f>
        <v>0</v>
      </c>
      <c r="BI206" s="125">
        <f>+'Inversión 1 financiada'!BI206+VÚ!BI206+BH206</f>
        <v>0</v>
      </c>
      <c r="BJ206" s="125">
        <f>+'Inversión 1 financiada'!BJ206+VÚ!BJ206+BI206</f>
        <v>0</v>
      </c>
      <c r="BK206" s="125">
        <f>+'Inversión 1 financiada'!BK206+VÚ!BK206+BJ206</f>
        <v>0</v>
      </c>
      <c r="BL206" s="125">
        <f>+'Inversión 1 financiada'!BL206+VÚ!BL206+BK206</f>
        <v>0</v>
      </c>
      <c r="BM206" s="125">
        <f>+'Inversión 1 financiada'!BM206+VÚ!BM206+BL206</f>
        <v>0</v>
      </c>
      <c r="BN206" s="125">
        <f>+'Inversión 1 financiada'!BN206+VÚ!BN206+BM206</f>
        <v>0</v>
      </c>
      <c r="BO206" s="125">
        <f>+'Inversión 1 financiada'!BO206+VÚ!BO206+BN206</f>
        <v>0</v>
      </c>
      <c r="BP206" s="125">
        <f>+'Inversión 1 financiada'!BP206+VÚ!BP206+BO206</f>
        <v>0</v>
      </c>
      <c r="BQ206" s="125">
        <f>+'Inversión 1 financiada'!BQ206+VÚ!BQ206+BP206</f>
        <v>0</v>
      </c>
      <c r="BR206" s="125">
        <f>+'Inversión 1 financiada'!BR206+VÚ!BR206+BQ206</f>
        <v>0</v>
      </c>
    </row>
    <row r="207" spans="2:70" x14ac:dyDescent="0.25">
      <c r="B207" s="59"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1"/>
      <c r="H207" s="125">
        <f>+'Inversión 1 financiada'!H207+VÚ!H207</f>
        <v>6</v>
      </c>
      <c r="I207" s="125">
        <f>+'Inversión 1 financiada'!I207+VÚ!I207+H207</f>
        <v>6</v>
      </c>
      <c r="J207" s="125">
        <f>+'Inversión 1 financiada'!J207+VÚ!J207+I207</f>
        <v>6</v>
      </c>
      <c r="K207" s="125">
        <f>+'Inversión 1 financiada'!K207+VÚ!K207+J207</f>
        <v>6</v>
      </c>
      <c r="L207" s="125">
        <f>+'Inversión 1 financiada'!L207+VÚ!L207+K207</f>
        <v>6</v>
      </c>
      <c r="M207" s="125">
        <f>+'Inversión 1 financiada'!M207+VÚ!M207+L207</f>
        <v>6</v>
      </c>
      <c r="N207" s="125">
        <f>+'Inversión 1 financiada'!N207+VÚ!N207+M207</f>
        <v>6</v>
      </c>
      <c r="O207" s="125">
        <f>+'Inversión 1 financiada'!O207+VÚ!O207+N207</f>
        <v>6</v>
      </c>
      <c r="P207" s="125">
        <f>+'Inversión 1 financiada'!P207+VÚ!P207+O207</f>
        <v>6</v>
      </c>
      <c r="Q207" s="125">
        <f>+'Inversión 1 financiada'!Q207+VÚ!Q207+P207</f>
        <v>6</v>
      </c>
      <c r="R207" s="125">
        <f>+'Inversión 1 financiada'!R207+VÚ!R207+Q207</f>
        <v>6</v>
      </c>
      <c r="S207" s="125">
        <f>+'Inversión 1 financiada'!S207+VÚ!S207+R207</f>
        <v>6</v>
      </c>
      <c r="T207" s="125">
        <f>+'Inversión 1 financiada'!T207+VÚ!T207+S207</f>
        <v>6</v>
      </c>
      <c r="U207" s="125">
        <f>+'Inversión 1 financiada'!U207+VÚ!U207+T207</f>
        <v>6</v>
      </c>
      <c r="V207" s="125">
        <f>+'Inversión 1 financiada'!V207+VÚ!V207+U207</f>
        <v>6</v>
      </c>
      <c r="W207" s="125">
        <f>+'Inversión 1 financiada'!W207+VÚ!W207+V207</f>
        <v>0</v>
      </c>
      <c r="X207" s="125">
        <f>+'Inversión 1 financiada'!X207+VÚ!X207+W207</f>
        <v>0</v>
      </c>
      <c r="Y207" s="125">
        <f>+'Inversión 1 financiada'!Y207+VÚ!Y207+X207</f>
        <v>0</v>
      </c>
      <c r="Z207" s="125">
        <f>+'Inversión 1 financiada'!Z207+VÚ!Z207+Y207</f>
        <v>0</v>
      </c>
      <c r="AA207" s="125">
        <f>+'Inversión 1 financiada'!AA207+VÚ!AA207+Z207</f>
        <v>0</v>
      </c>
      <c r="AB207" s="125">
        <f>+'Inversión 1 financiada'!AB207+VÚ!AB207+AA207</f>
        <v>0</v>
      </c>
      <c r="AC207" s="125">
        <f>+'Inversión 1 financiada'!AC207+VÚ!AC207+AB207</f>
        <v>0</v>
      </c>
      <c r="AD207" s="125">
        <f>+'Inversión 1 financiada'!AD207+VÚ!AD207+AC207</f>
        <v>0</v>
      </c>
      <c r="AE207" s="125">
        <f>+'Inversión 1 financiada'!AE207+VÚ!AE207+AD207</f>
        <v>0</v>
      </c>
      <c r="AF207" s="125">
        <f>+'Inversión 1 financiada'!AF207+VÚ!AF207+AE207</f>
        <v>0</v>
      </c>
      <c r="AG207" s="125">
        <f>+'Inversión 1 financiada'!AG207+VÚ!AG207+AF207</f>
        <v>0</v>
      </c>
      <c r="AH207" s="125">
        <f>+'Inversión 1 financiada'!AH207+VÚ!AH207+AG207</f>
        <v>0</v>
      </c>
      <c r="AI207" s="125">
        <f>+'Inversión 1 financiada'!AI207+VÚ!AI207+AH207</f>
        <v>0</v>
      </c>
      <c r="AJ207" s="125">
        <f>+'Inversión 1 financiada'!AJ207+VÚ!AJ207+AI207</f>
        <v>0</v>
      </c>
      <c r="AK207" s="125">
        <f>+'Inversión 1 financiada'!AK207+VÚ!AK207+AJ207</f>
        <v>0</v>
      </c>
      <c r="AL207" s="125">
        <f>+'Inversión 1 financiada'!AL207+VÚ!AL207+AK207</f>
        <v>0</v>
      </c>
      <c r="AM207" s="125">
        <f>+'Inversión 1 financiada'!AM207+VÚ!AM207+AL207</f>
        <v>0</v>
      </c>
      <c r="AN207" s="125">
        <f>+'Inversión 1 financiada'!AN207+VÚ!AN207+AM207</f>
        <v>0</v>
      </c>
      <c r="AO207" s="125">
        <f>+'Inversión 1 financiada'!AO207+VÚ!AO207+AN207</f>
        <v>0</v>
      </c>
      <c r="AP207" s="125">
        <f>+'Inversión 1 financiada'!AP207+VÚ!AP207+AO207</f>
        <v>0</v>
      </c>
      <c r="AQ207" s="125">
        <f>+'Inversión 1 financiada'!AQ207+VÚ!AQ207+AP207</f>
        <v>0</v>
      </c>
      <c r="AR207" s="125">
        <f>+'Inversión 1 financiada'!AR207+VÚ!AR207+AQ207</f>
        <v>0</v>
      </c>
      <c r="AS207" s="125">
        <f>+'Inversión 1 financiada'!AS207+VÚ!AS207+AR207</f>
        <v>0</v>
      </c>
      <c r="AT207" s="125">
        <f>+'Inversión 1 financiada'!AT207+VÚ!AT207+AS207</f>
        <v>0</v>
      </c>
      <c r="AU207" s="125">
        <f>+'Inversión 1 financiada'!AU207+VÚ!AU207+AT207</f>
        <v>0</v>
      </c>
      <c r="AV207" s="125">
        <f>+'Inversión 1 financiada'!AV207+VÚ!AV207+AU207</f>
        <v>0</v>
      </c>
      <c r="AW207" s="125">
        <f>+'Inversión 1 financiada'!AW207+VÚ!AW207+AV207</f>
        <v>0</v>
      </c>
      <c r="AX207" s="125">
        <f>+'Inversión 1 financiada'!AX207+VÚ!AX207+AW207</f>
        <v>0</v>
      </c>
      <c r="AY207" s="125">
        <f>+'Inversión 1 financiada'!AY207+VÚ!AY207+AX207</f>
        <v>0</v>
      </c>
      <c r="AZ207" s="125">
        <f>+'Inversión 1 financiada'!AZ207+VÚ!AZ207+AY207</f>
        <v>0</v>
      </c>
      <c r="BA207" s="125">
        <f>+'Inversión 1 financiada'!BA207+VÚ!BA207+AZ207</f>
        <v>0</v>
      </c>
      <c r="BB207" s="125">
        <f>+'Inversión 1 financiada'!BB207+VÚ!BB207+BA207</f>
        <v>0</v>
      </c>
      <c r="BC207" s="125">
        <f>+'Inversión 1 financiada'!BC207+VÚ!BC207+BB207</f>
        <v>0</v>
      </c>
      <c r="BD207" s="125">
        <f>+'Inversión 1 financiada'!BD207+VÚ!BD207+BC207</f>
        <v>0</v>
      </c>
      <c r="BE207" s="125">
        <f>+'Inversión 1 financiada'!BE207+VÚ!BE207+BD207</f>
        <v>0</v>
      </c>
      <c r="BF207" s="125">
        <f>+'Inversión 1 financiada'!BF207+VÚ!BF207+BE207</f>
        <v>0</v>
      </c>
      <c r="BG207" s="125">
        <f>+'Inversión 1 financiada'!BG207+VÚ!BG207+BF207</f>
        <v>0</v>
      </c>
      <c r="BH207" s="125">
        <f>+'Inversión 1 financiada'!BH207+VÚ!BH207+BG207</f>
        <v>0</v>
      </c>
      <c r="BI207" s="125">
        <f>+'Inversión 1 financiada'!BI207+VÚ!BI207+BH207</f>
        <v>0</v>
      </c>
      <c r="BJ207" s="125">
        <f>+'Inversión 1 financiada'!BJ207+VÚ!BJ207+BI207</f>
        <v>0</v>
      </c>
      <c r="BK207" s="125">
        <f>+'Inversión 1 financiada'!BK207+VÚ!BK207+BJ207</f>
        <v>0</v>
      </c>
      <c r="BL207" s="125">
        <f>+'Inversión 1 financiada'!BL207+VÚ!BL207+BK207</f>
        <v>0</v>
      </c>
      <c r="BM207" s="125">
        <f>+'Inversión 1 financiada'!BM207+VÚ!BM207+BL207</f>
        <v>0</v>
      </c>
      <c r="BN207" s="125">
        <f>+'Inversión 1 financiada'!BN207+VÚ!BN207+BM207</f>
        <v>0</v>
      </c>
      <c r="BO207" s="125">
        <f>+'Inversión 1 financiada'!BO207+VÚ!BO207+BN207</f>
        <v>0</v>
      </c>
      <c r="BP207" s="125">
        <f>+'Inversión 1 financiada'!BP207+VÚ!BP207+BO207</f>
        <v>0</v>
      </c>
      <c r="BQ207" s="125">
        <f>+'Inversión 1 financiada'!BQ207+VÚ!BQ207+BP207</f>
        <v>0</v>
      </c>
      <c r="BR207" s="125">
        <f>+'Inversión 1 financiada'!BR207+VÚ!BR207+BQ207</f>
        <v>0</v>
      </c>
    </row>
    <row r="208" spans="2:70" x14ac:dyDescent="0.25">
      <c r="B208" s="59"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1"/>
      <c r="H208" s="125">
        <f>+'Inversión 1 financiada'!H208+VÚ!H208</f>
        <v>1</v>
      </c>
      <c r="I208" s="125">
        <f>+'Inversión 1 financiada'!I208+VÚ!I208+H208</f>
        <v>1</v>
      </c>
      <c r="J208" s="125">
        <f>+'Inversión 1 financiada'!J208+VÚ!J208+I208</f>
        <v>1</v>
      </c>
      <c r="K208" s="125">
        <f>+'Inversión 1 financiada'!K208+VÚ!K208+J208</f>
        <v>1</v>
      </c>
      <c r="L208" s="125">
        <f>+'Inversión 1 financiada'!L208+VÚ!L208+K208</f>
        <v>1</v>
      </c>
      <c r="M208" s="125">
        <f>+'Inversión 1 financiada'!M208+VÚ!M208+L208</f>
        <v>1</v>
      </c>
      <c r="N208" s="125">
        <f>+'Inversión 1 financiada'!N208+VÚ!N208+M208</f>
        <v>1</v>
      </c>
      <c r="O208" s="125">
        <f>+'Inversión 1 financiada'!O208+VÚ!O208+N208</f>
        <v>1</v>
      </c>
      <c r="P208" s="125">
        <f>+'Inversión 1 financiada'!P208+VÚ!P208+O208</f>
        <v>1</v>
      </c>
      <c r="Q208" s="125">
        <f>+'Inversión 1 financiada'!Q208+VÚ!Q208+P208</f>
        <v>1</v>
      </c>
      <c r="R208" s="125">
        <f>+'Inversión 1 financiada'!R208+VÚ!R208+Q208</f>
        <v>1</v>
      </c>
      <c r="S208" s="125">
        <f>+'Inversión 1 financiada'!S208+VÚ!S208+R208</f>
        <v>1</v>
      </c>
      <c r="T208" s="125">
        <f>+'Inversión 1 financiada'!T208+VÚ!T208+S208</f>
        <v>1</v>
      </c>
      <c r="U208" s="125">
        <f>+'Inversión 1 financiada'!U208+VÚ!U208+T208</f>
        <v>1</v>
      </c>
      <c r="V208" s="125">
        <f>+'Inversión 1 financiada'!V208+VÚ!V208+U208</f>
        <v>1</v>
      </c>
      <c r="W208" s="125">
        <f>+'Inversión 1 financiada'!W208+VÚ!W208+V208</f>
        <v>0</v>
      </c>
      <c r="X208" s="125">
        <f>+'Inversión 1 financiada'!X208+VÚ!X208+W208</f>
        <v>0</v>
      </c>
      <c r="Y208" s="125">
        <f>+'Inversión 1 financiada'!Y208+VÚ!Y208+X208</f>
        <v>0</v>
      </c>
      <c r="Z208" s="125">
        <f>+'Inversión 1 financiada'!Z208+VÚ!Z208+Y208</f>
        <v>0</v>
      </c>
      <c r="AA208" s="125">
        <f>+'Inversión 1 financiada'!AA208+VÚ!AA208+Z208</f>
        <v>0</v>
      </c>
      <c r="AB208" s="125">
        <f>+'Inversión 1 financiada'!AB208+VÚ!AB208+AA208</f>
        <v>0</v>
      </c>
      <c r="AC208" s="125">
        <f>+'Inversión 1 financiada'!AC208+VÚ!AC208+AB208</f>
        <v>0</v>
      </c>
      <c r="AD208" s="125">
        <f>+'Inversión 1 financiada'!AD208+VÚ!AD208+AC208</f>
        <v>0</v>
      </c>
      <c r="AE208" s="125">
        <f>+'Inversión 1 financiada'!AE208+VÚ!AE208+AD208</f>
        <v>0</v>
      </c>
      <c r="AF208" s="125">
        <f>+'Inversión 1 financiada'!AF208+VÚ!AF208+AE208</f>
        <v>0</v>
      </c>
      <c r="AG208" s="125">
        <f>+'Inversión 1 financiada'!AG208+VÚ!AG208+AF208</f>
        <v>0</v>
      </c>
      <c r="AH208" s="125">
        <f>+'Inversión 1 financiada'!AH208+VÚ!AH208+AG208</f>
        <v>0</v>
      </c>
      <c r="AI208" s="125">
        <f>+'Inversión 1 financiada'!AI208+VÚ!AI208+AH208</f>
        <v>0</v>
      </c>
      <c r="AJ208" s="125">
        <f>+'Inversión 1 financiada'!AJ208+VÚ!AJ208+AI208</f>
        <v>0</v>
      </c>
      <c r="AK208" s="125">
        <f>+'Inversión 1 financiada'!AK208+VÚ!AK208+AJ208</f>
        <v>0</v>
      </c>
      <c r="AL208" s="125">
        <f>+'Inversión 1 financiada'!AL208+VÚ!AL208+AK208</f>
        <v>0</v>
      </c>
      <c r="AM208" s="125">
        <f>+'Inversión 1 financiada'!AM208+VÚ!AM208+AL208</f>
        <v>0</v>
      </c>
      <c r="AN208" s="125">
        <f>+'Inversión 1 financiada'!AN208+VÚ!AN208+AM208</f>
        <v>0</v>
      </c>
      <c r="AO208" s="125">
        <f>+'Inversión 1 financiada'!AO208+VÚ!AO208+AN208</f>
        <v>0</v>
      </c>
      <c r="AP208" s="125">
        <f>+'Inversión 1 financiada'!AP208+VÚ!AP208+AO208</f>
        <v>0</v>
      </c>
      <c r="AQ208" s="125">
        <f>+'Inversión 1 financiada'!AQ208+VÚ!AQ208+AP208</f>
        <v>0</v>
      </c>
      <c r="AR208" s="125">
        <f>+'Inversión 1 financiada'!AR208+VÚ!AR208+AQ208</f>
        <v>0</v>
      </c>
      <c r="AS208" s="125">
        <f>+'Inversión 1 financiada'!AS208+VÚ!AS208+AR208</f>
        <v>0</v>
      </c>
      <c r="AT208" s="125">
        <f>+'Inversión 1 financiada'!AT208+VÚ!AT208+AS208</f>
        <v>0</v>
      </c>
      <c r="AU208" s="125">
        <f>+'Inversión 1 financiada'!AU208+VÚ!AU208+AT208</f>
        <v>0</v>
      </c>
      <c r="AV208" s="125">
        <f>+'Inversión 1 financiada'!AV208+VÚ!AV208+AU208</f>
        <v>0</v>
      </c>
      <c r="AW208" s="125">
        <f>+'Inversión 1 financiada'!AW208+VÚ!AW208+AV208</f>
        <v>0</v>
      </c>
      <c r="AX208" s="125">
        <f>+'Inversión 1 financiada'!AX208+VÚ!AX208+AW208</f>
        <v>0</v>
      </c>
      <c r="AY208" s="125">
        <f>+'Inversión 1 financiada'!AY208+VÚ!AY208+AX208</f>
        <v>0</v>
      </c>
      <c r="AZ208" s="125">
        <f>+'Inversión 1 financiada'!AZ208+VÚ!AZ208+AY208</f>
        <v>0</v>
      </c>
      <c r="BA208" s="125">
        <f>+'Inversión 1 financiada'!BA208+VÚ!BA208+AZ208</f>
        <v>0</v>
      </c>
      <c r="BB208" s="125">
        <f>+'Inversión 1 financiada'!BB208+VÚ!BB208+BA208</f>
        <v>0</v>
      </c>
      <c r="BC208" s="125">
        <f>+'Inversión 1 financiada'!BC208+VÚ!BC208+BB208</f>
        <v>0</v>
      </c>
      <c r="BD208" s="125">
        <f>+'Inversión 1 financiada'!BD208+VÚ!BD208+BC208</f>
        <v>0</v>
      </c>
      <c r="BE208" s="125">
        <f>+'Inversión 1 financiada'!BE208+VÚ!BE208+BD208</f>
        <v>0</v>
      </c>
      <c r="BF208" s="125">
        <f>+'Inversión 1 financiada'!BF208+VÚ!BF208+BE208</f>
        <v>0</v>
      </c>
      <c r="BG208" s="125">
        <f>+'Inversión 1 financiada'!BG208+VÚ!BG208+BF208</f>
        <v>0</v>
      </c>
      <c r="BH208" s="125">
        <f>+'Inversión 1 financiada'!BH208+VÚ!BH208+BG208</f>
        <v>0</v>
      </c>
      <c r="BI208" s="125">
        <f>+'Inversión 1 financiada'!BI208+VÚ!BI208+BH208</f>
        <v>0</v>
      </c>
      <c r="BJ208" s="125">
        <f>+'Inversión 1 financiada'!BJ208+VÚ!BJ208+BI208</f>
        <v>0</v>
      </c>
      <c r="BK208" s="125">
        <f>+'Inversión 1 financiada'!BK208+VÚ!BK208+BJ208</f>
        <v>0</v>
      </c>
      <c r="BL208" s="125">
        <f>+'Inversión 1 financiada'!BL208+VÚ!BL208+BK208</f>
        <v>0</v>
      </c>
      <c r="BM208" s="125">
        <f>+'Inversión 1 financiada'!BM208+VÚ!BM208+BL208</f>
        <v>0</v>
      </c>
      <c r="BN208" s="125">
        <f>+'Inversión 1 financiada'!BN208+VÚ!BN208+BM208</f>
        <v>0</v>
      </c>
      <c r="BO208" s="125">
        <f>+'Inversión 1 financiada'!BO208+VÚ!BO208+BN208</f>
        <v>0</v>
      </c>
      <c r="BP208" s="125">
        <f>+'Inversión 1 financiada'!BP208+VÚ!BP208+BO208</f>
        <v>0</v>
      </c>
      <c r="BQ208" s="125">
        <f>+'Inversión 1 financiada'!BQ208+VÚ!BQ208+BP208</f>
        <v>0</v>
      </c>
      <c r="BR208" s="125">
        <f>+'Inversión 1 financiada'!BR208+VÚ!BR208+BQ208</f>
        <v>0</v>
      </c>
    </row>
    <row r="209" spans="2:70" x14ac:dyDescent="0.25">
      <c r="B209" s="59"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1"/>
      <c r="H209" s="125">
        <f>+'Inversión 1 financiada'!H209+VÚ!H209</f>
        <v>2</v>
      </c>
      <c r="I209" s="125">
        <f>+'Inversión 1 financiada'!I209+VÚ!I209+H209</f>
        <v>2</v>
      </c>
      <c r="J209" s="125">
        <f>+'Inversión 1 financiada'!J209+VÚ!J209+I209</f>
        <v>2</v>
      </c>
      <c r="K209" s="125">
        <f>+'Inversión 1 financiada'!K209+VÚ!K209+J209</f>
        <v>2</v>
      </c>
      <c r="L209" s="125">
        <f>+'Inversión 1 financiada'!L209+VÚ!L209+K209</f>
        <v>2</v>
      </c>
      <c r="M209" s="125">
        <f>+'Inversión 1 financiada'!M209+VÚ!M209+L209</f>
        <v>2</v>
      </c>
      <c r="N209" s="125">
        <f>+'Inversión 1 financiada'!N209+VÚ!N209+M209</f>
        <v>2</v>
      </c>
      <c r="O209" s="125">
        <f>+'Inversión 1 financiada'!O209+VÚ!O209+N209</f>
        <v>2</v>
      </c>
      <c r="P209" s="125">
        <f>+'Inversión 1 financiada'!P209+VÚ!P209+O209</f>
        <v>2</v>
      </c>
      <c r="Q209" s="125">
        <f>+'Inversión 1 financiada'!Q209+VÚ!Q209+P209</f>
        <v>2</v>
      </c>
      <c r="R209" s="125">
        <f>+'Inversión 1 financiada'!R209+VÚ!R209+Q209</f>
        <v>2</v>
      </c>
      <c r="S209" s="125">
        <f>+'Inversión 1 financiada'!S209+VÚ!S209+R209</f>
        <v>2</v>
      </c>
      <c r="T209" s="125">
        <f>+'Inversión 1 financiada'!T209+VÚ!T209+S209</f>
        <v>2</v>
      </c>
      <c r="U209" s="125">
        <f>+'Inversión 1 financiada'!U209+VÚ!U209+T209</f>
        <v>2</v>
      </c>
      <c r="V209" s="125">
        <f>+'Inversión 1 financiada'!V209+VÚ!V209+U209</f>
        <v>2</v>
      </c>
      <c r="W209" s="125">
        <f>+'Inversión 1 financiada'!W209+VÚ!W209+V209</f>
        <v>0</v>
      </c>
      <c r="X209" s="125">
        <f>+'Inversión 1 financiada'!X209+VÚ!X209+W209</f>
        <v>0</v>
      </c>
      <c r="Y209" s="125">
        <f>+'Inversión 1 financiada'!Y209+VÚ!Y209+X209</f>
        <v>0</v>
      </c>
      <c r="Z209" s="125">
        <f>+'Inversión 1 financiada'!Z209+VÚ!Z209+Y209</f>
        <v>0</v>
      </c>
      <c r="AA209" s="125">
        <f>+'Inversión 1 financiada'!AA209+VÚ!AA209+Z209</f>
        <v>0</v>
      </c>
      <c r="AB209" s="125">
        <f>+'Inversión 1 financiada'!AB209+VÚ!AB209+AA209</f>
        <v>0</v>
      </c>
      <c r="AC209" s="125">
        <f>+'Inversión 1 financiada'!AC209+VÚ!AC209+AB209</f>
        <v>0</v>
      </c>
      <c r="AD209" s="125">
        <f>+'Inversión 1 financiada'!AD209+VÚ!AD209+AC209</f>
        <v>0</v>
      </c>
      <c r="AE209" s="125">
        <f>+'Inversión 1 financiada'!AE209+VÚ!AE209+AD209</f>
        <v>0</v>
      </c>
      <c r="AF209" s="125">
        <f>+'Inversión 1 financiada'!AF209+VÚ!AF209+AE209</f>
        <v>0</v>
      </c>
      <c r="AG209" s="125">
        <f>+'Inversión 1 financiada'!AG209+VÚ!AG209+AF209</f>
        <v>0</v>
      </c>
      <c r="AH209" s="125">
        <f>+'Inversión 1 financiada'!AH209+VÚ!AH209+AG209</f>
        <v>0</v>
      </c>
      <c r="AI209" s="125">
        <f>+'Inversión 1 financiada'!AI209+VÚ!AI209+AH209</f>
        <v>0</v>
      </c>
      <c r="AJ209" s="125">
        <f>+'Inversión 1 financiada'!AJ209+VÚ!AJ209+AI209</f>
        <v>0</v>
      </c>
      <c r="AK209" s="125">
        <f>+'Inversión 1 financiada'!AK209+VÚ!AK209+AJ209</f>
        <v>0</v>
      </c>
      <c r="AL209" s="125">
        <f>+'Inversión 1 financiada'!AL209+VÚ!AL209+AK209</f>
        <v>0</v>
      </c>
      <c r="AM209" s="125">
        <f>+'Inversión 1 financiada'!AM209+VÚ!AM209+AL209</f>
        <v>0</v>
      </c>
      <c r="AN209" s="125">
        <f>+'Inversión 1 financiada'!AN209+VÚ!AN209+AM209</f>
        <v>0</v>
      </c>
      <c r="AO209" s="125">
        <f>+'Inversión 1 financiada'!AO209+VÚ!AO209+AN209</f>
        <v>0</v>
      </c>
      <c r="AP209" s="125">
        <f>+'Inversión 1 financiada'!AP209+VÚ!AP209+AO209</f>
        <v>0</v>
      </c>
      <c r="AQ209" s="125">
        <f>+'Inversión 1 financiada'!AQ209+VÚ!AQ209+AP209</f>
        <v>0</v>
      </c>
      <c r="AR209" s="125">
        <f>+'Inversión 1 financiada'!AR209+VÚ!AR209+AQ209</f>
        <v>0</v>
      </c>
      <c r="AS209" s="125">
        <f>+'Inversión 1 financiada'!AS209+VÚ!AS209+AR209</f>
        <v>0</v>
      </c>
      <c r="AT209" s="125">
        <f>+'Inversión 1 financiada'!AT209+VÚ!AT209+AS209</f>
        <v>0</v>
      </c>
      <c r="AU209" s="125">
        <f>+'Inversión 1 financiada'!AU209+VÚ!AU209+AT209</f>
        <v>0</v>
      </c>
      <c r="AV209" s="125">
        <f>+'Inversión 1 financiada'!AV209+VÚ!AV209+AU209</f>
        <v>0</v>
      </c>
      <c r="AW209" s="125">
        <f>+'Inversión 1 financiada'!AW209+VÚ!AW209+AV209</f>
        <v>0</v>
      </c>
      <c r="AX209" s="125">
        <f>+'Inversión 1 financiada'!AX209+VÚ!AX209+AW209</f>
        <v>0</v>
      </c>
      <c r="AY209" s="125">
        <f>+'Inversión 1 financiada'!AY209+VÚ!AY209+AX209</f>
        <v>0</v>
      </c>
      <c r="AZ209" s="125">
        <f>+'Inversión 1 financiada'!AZ209+VÚ!AZ209+AY209</f>
        <v>0</v>
      </c>
      <c r="BA209" s="125">
        <f>+'Inversión 1 financiada'!BA209+VÚ!BA209+AZ209</f>
        <v>0</v>
      </c>
      <c r="BB209" s="125">
        <f>+'Inversión 1 financiada'!BB209+VÚ!BB209+BA209</f>
        <v>0</v>
      </c>
      <c r="BC209" s="125">
        <f>+'Inversión 1 financiada'!BC209+VÚ!BC209+BB209</f>
        <v>0</v>
      </c>
      <c r="BD209" s="125">
        <f>+'Inversión 1 financiada'!BD209+VÚ!BD209+BC209</f>
        <v>0</v>
      </c>
      <c r="BE209" s="125">
        <f>+'Inversión 1 financiada'!BE209+VÚ!BE209+BD209</f>
        <v>0</v>
      </c>
      <c r="BF209" s="125">
        <f>+'Inversión 1 financiada'!BF209+VÚ!BF209+BE209</f>
        <v>0</v>
      </c>
      <c r="BG209" s="125">
        <f>+'Inversión 1 financiada'!BG209+VÚ!BG209+BF209</f>
        <v>0</v>
      </c>
      <c r="BH209" s="125">
        <f>+'Inversión 1 financiada'!BH209+VÚ!BH209+BG209</f>
        <v>0</v>
      </c>
      <c r="BI209" s="125">
        <f>+'Inversión 1 financiada'!BI209+VÚ!BI209+BH209</f>
        <v>0</v>
      </c>
      <c r="BJ209" s="125">
        <f>+'Inversión 1 financiada'!BJ209+VÚ!BJ209+BI209</f>
        <v>0</v>
      </c>
      <c r="BK209" s="125">
        <f>+'Inversión 1 financiada'!BK209+VÚ!BK209+BJ209</f>
        <v>0</v>
      </c>
      <c r="BL209" s="125">
        <f>+'Inversión 1 financiada'!BL209+VÚ!BL209+BK209</f>
        <v>0</v>
      </c>
      <c r="BM209" s="125">
        <f>+'Inversión 1 financiada'!BM209+VÚ!BM209+BL209</f>
        <v>0</v>
      </c>
      <c r="BN209" s="125">
        <f>+'Inversión 1 financiada'!BN209+VÚ!BN209+BM209</f>
        <v>0</v>
      </c>
      <c r="BO209" s="125">
        <f>+'Inversión 1 financiada'!BO209+VÚ!BO209+BN209</f>
        <v>0</v>
      </c>
      <c r="BP209" s="125">
        <f>+'Inversión 1 financiada'!BP209+VÚ!BP209+BO209</f>
        <v>0</v>
      </c>
      <c r="BQ209" s="125">
        <f>+'Inversión 1 financiada'!BQ209+VÚ!BQ209+BP209</f>
        <v>0</v>
      </c>
      <c r="BR209" s="125">
        <f>+'Inversión 1 financiada'!BR209+VÚ!BR209+BQ209</f>
        <v>0</v>
      </c>
    </row>
    <row r="210" spans="2:70" x14ac:dyDescent="0.25">
      <c r="B210" s="59"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1"/>
      <c r="H210" s="125">
        <f>+'Inversión 1 financiada'!H210+VÚ!H210</f>
        <v>26</v>
      </c>
      <c r="I210" s="125">
        <f>+'Inversión 1 financiada'!I210+VÚ!I210+H210</f>
        <v>26</v>
      </c>
      <c r="J210" s="125">
        <f>+'Inversión 1 financiada'!J210+VÚ!J210+I210</f>
        <v>26</v>
      </c>
      <c r="K210" s="125">
        <f>+'Inversión 1 financiada'!K210+VÚ!K210+J210</f>
        <v>26</v>
      </c>
      <c r="L210" s="125">
        <f>+'Inversión 1 financiada'!L210+VÚ!L210+K210</f>
        <v>26</v>
      </c>
      <c r="M210" s="125">
        <f>+'Inversión 1 financiada'!M210+VÚ!M210+L210</f>
        <v>26</v>
      </c>
      <c r="N210" s="125">
        <f>+'Inversión 1 financiada'!N210+VÚ!N210+M210</f>
        <v>26</v>
      </c>
      <c r="O210" s="125">
        <f>+'Inversión 1 financiada'!O210+VÚ!O210+N210</f>
        <v>26</v>
      </c>
      <c r="P210" s="125">
        <f>+'Inversión 1 financiada'!P210+VÚ!P210+O210</f>
        <v>26</v>
      </c>
      <c r="Q210" s="125">
        <f>+'Inversión 1 financiada'!Q210+VÚ!Q210+P210</f>
        <v>26</v>
      </c>
      <c r="R210" s="125">
        <f>+'Inversión 1 financiada'!R210+VÚ!R210+Q210</f>
        <v>26</v>
      </c>
      <c r="S210" s="125">
        <f>+'Inversión 1 financiada'!S210+VÚ!S210+R210</f>
        <v>26</v>
      </c>
      <c r="T210" s="125">
        <f>+'Inversión 1 financiada'!T210+VÚ!T210+S210</f>
        <v>26</v>
      </c>
      <c r="U210" s="125">
        <f>+'Inversión 1 financiada'!U210+VÚ!U210+T210</f>
        <v>26</v>
      </c>
      <c r="V210" s="125">
        <f>+'Inversión 1 financiada'!V210+VÚ!V210+U210</f>
        <v>26</v>
      </c>
      <c r="W210" s="125">
        <f>+'Inversión 1 financiada'!W210+VÚ!W210+V210</f>
        <v>0</v>
      </c>
      <c r="X210" s="125">
        <f>+'Inversión 1 financiada'!X210+VÚ!X210+W210</f>
        <v>0</v>
      </c>
      <c r="Y210" s="125">
        <f>+'Inversión 1 financiada'!Y210+VÚ!Y210+X210</f>
        <v>0</v>
      </c>
      <c r="Z210" s="125">
        <f>+'Inversión 1 financiada'!Z210+VÚ!Z210+Y210</f>
        <v>0</v>
      </c>
      <c r="AA210" s="125">
        <f>+'Inversión 1 financiada'!AA210+VÚ!AA210+Z210</f>
        <v>0</v>
      </c>
      <c r="AB210" s="125">
        <f>+'Inversión 1 financiada'!AB210+VÚ!AB210+AA210</f>
        <v>0</v>
      </c>
      <c r="AC210" s="125">
        <f>+'Inversión 1 financiada'!AC210+VÚ!AC210+AB210</f>
        <v>0</v>
      </c>
      <c r="AD210" s="125">
        <f>+'Inversión 1 financiada'!AD210+VÚ!AD210+AC210</f>
        <v>0</v>
      </c>
      <c r="AE210" s="125">
        <f>+'Inversión 1 financiada'!AE210+VÚ!AE210+AD210</f>
        <v>0</v>
      </c>
      <c r="AF210" s="125">
        <f>+'Inversión 1 financiada'!AF210+VÚ!AF210+AE210</f>
        <v>0</v>
      </c>
      <c r="AG210" s="125">
        <f>+'Inversión 1 financiada'!AG210+VÚ!AG210+AF210</f>
        <v>0</v>
      </c>
      <c r="AH210" s="125">
        <f>+'Inversión 1 financiada'!AH210+VÚ!AH210+AG210</f>
        <v>0</v>
      </c>
      <c r="AI210" s="125">
        <f>+'Inversión 1 financiada'!AI210+VÚ!AI210+AH210</f>
        <v>0</v>
      </c>
      <c r="AJ210" s="125">
        <f>+'Inversión 1 financiada'!AJ210+VÚ!AJ210+AI210</f>
        <v>0</v>
      </c>
      <c r="AK210" s="125">
        <f>+'Inversión 1 financiada'!AK210+VÚ!AK210+AJ210</f>
        <v>0</v>
      </c>
      <c r="AL210" s="125">
        <f>+'Inversión 1 financiada'!AL210+VÚ!AL210+AK210</f>
        <v>0</v>
      </c>
      <c r="AM210" s="125">
        <f>+'Inversión 1 financiada'!AM210+VÚ!AM210+AL210</f>
        <v>0</v>
      </c>
      <c r="AN210" s="125">
        <f>+'Inversión 1 financiada'!AN210+VÚ!AN210+AM210</f>
        <v>0</v>
      </c>
      <c r="AO210" s="125">
        <f>+'Inversión 1 financiada'!AO210+VÚ!AO210+AN210</f>
        <v>0</v>
      </c>
      <c r="AP210" s="125">
        <f>+'Inversión 1 financiada'!AP210+VÚ!AP210+AO210</f>
        <v>0</v>
      </c>
      <c r="AQ210" s="125">
        <f>+'Inversión 1 financiada'!AQ210+VÚ!AQ210+AP210</f>
        <v>0</v>
      </c>
      <c r="AR210" s="125">
        <f>+'Inversión 1 financiada'!AR210+VÚ!AR210+AQ210</f>
        <v>0</v>
      </c>
      <c r="AS210" s="125">
        <f>+'Inversión 1 financiada'!AS210+VÚ!AS210+AR210</f>
        <v>0</v>
      </c>
      <c r="AT210" s="125">
        <f>+'Inversión 1 financiada'!AT210+VÚ!AT210+AS210</f>
        <v>0</v>
      </c>
      <c r="AU210" s="125">
        <f>+'Inversión 1 financiada'!AU210+VÚ!AU210+AT210</f>
        <v>0</v>
      </c>
      <c r="AV210" s="125">
        <f>+'Inversión 1 financiada'!AV210+VÚ!AV210+AU210</f>
        <v>0</v>
      </c>
      <c r="AW210" s="125">
        <f>+'Inversión 1 financiada'!AW210+VÚ!AW210+AV210</f>
        <v>0</v>
      </c>
      <c r="AX210" s="125">
        <f>+'Inversión 1 financiada'!AX210+VÚ!AX210+AW210</f>
        <v>0</v>
      </c>
      <c r="AY210" s="125">
        <f>+'Inversión 1 financiada'!AY210+VÚ!AY210+AX210</f>
        <v>0</v>
      </c>
      <c r="AZ210" s="125">
        <f>+'Inversión 1 financiada'!AZ210+VÚ!AZ210+AY210</f>
        <v>0</v>
      </c>
      <c r="BA210" s="125">
        <f>+'Inversión 1 financiada'!BA210+VÚ!BA210+AZ210</f>
        <v>0</v>
      </c>
      <c r="BB210" s="125">
        <f>+'Inversión 1 financiada'!BB210+VÚ!BB210+BA210</f>
        <v>0</v>
      </c>
      <c r="BC210" s="125">
        <f>+'Inversión 1 financiada'!BC210+VÚ!BC210+BB210</f>
        <v>0</v>
      </c>
      <c r="BD210" s="125">
        <f>+'Inversión 1 financiada'!BD210+VÚ!BD210+BC210</f>
        <v>0</v>
      </c>
      <c r="BE210" s="125">
        <f>+'Inversión 1 financiada'!BE210+VÚ!BE210+BD210</f>
        <v>0</v>
      </c>
      <c r="BF210" s="125">
        <f>+'Inversión 1 financiada'!BF210+VÚ!BF210+BE210</f>
        <v>0</v>
      </c>
      <c r="BG210" s="125">
        <f>+'Inversión 1 financiada'!BG210+VÚ!BG210+BF210</f>
        <v>0</v>
      </c>
      <c r="BH210" s="125">
        <f>+'Inversión 1 financiada'!BH210+VÚ!BH210+BG210</f>
        <v>0</v>
      </c>
      <c r="BI210" s="125">
        <f>+'Inversión 1 financiada'!BI210+VÚ!BI210+BH210</f>
        <v>0</v>
      </c>
      <c r="BJ210" s="125">
        <f>+'Inversión 1 financiada'!BJ210+VÚ!BJ210+BI210</f>
        <v>0</v>
      </c>
      <c r="BK210" s="125">
        <f>+'Inversión 1 financiada'!BK210+VÚ!BK210+BJ210</f>
        <v>0</v>
      </c>
      <c r="BL210" s="125">
        <f>+'Inversión 1 financiada'!BL210+VÚ!BL210+BK210</f>
        <v>0</v>
      </c>
      <c r="BM210" s="125">
        <f>+'Inversión 1 financiada'!BM210+VÚ!BM210+BL210</f>
        <v>0</v>
      </c>
      <c r="BN210" s="125">
        <f>+'Inversión 1 financiada'!BN210+VÚ!BN210+BM210</f>
        <v>0</v>
      </c>
      <c r="BO210" s="125">
        <f>+'Inversión 1 financiada'!BO210+VÚ!BO210+BN210</f>
        <v>0</v>
      </c>
      <c r="BP210" s="125">
        <f>+'Inversión 1 financiada'!BP210+VÚ!BP210+BO210</f>
        <v>0</v>
      </c>
      <c r="BQ210" s="125">
        <f>+'Inversión 1 financiada'!BQ210+VÚ!BQ210+BP210</f>
        <v>0</v>
      </c>
      <c r="BR210" s="125">
        <f>+'Inversión 1 financiada'!BR210+VÚ!BR210+BQ210</f>
        <v>0</v>
      </c>
    </row>
    <row r="211" spans="2:70" x14ac:dyDescent="0.25">
      <c r="B211" s="59"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1"/>
      <c r="H211" s="125">
        <f>+'Inversión 1 financiada'!H211+VÚ!H211</f>
        <v>2</v>
      </c>
      <c r="I211" s="125">
        <f>+'Inversión 1 financiada'!I211+VÚ!I211+H211</f>
        <v>2</v>
      </c>
      <c r="J211" s="125">
        <f>+'Inversión 1 financiada'!J211+VÚ!J211+I211</f>
        <v>2</v>
      </c>
      <c r="K211" s="125">
        <f>+'Inversión 1 financiada'!K211+VÚ!K211+J211</f>
        <v>2</v>
      </c>
      <c r="L211" s="125">
        <f>+'Inversión 1 financiada'!L211+VÚ!L211+K211</f>
        <v>2</v>
      </c>
      <c r="M211" s="125">
        <f>+'Inversión 1 financiada'!M211+VÚ!M211+L211</f>
        <v>2</v>
      </c>
      <c r="N211" s="125">
        <f>+'Inversión 1 financiada'!N211+VÚ!N211+M211</f>
        <v>2</v>
      </c>
      <c r="O211" s="125">
        <f>+'Inversión 1 financiada'!O211+VÚ!O211+N211</f>
        <v>2</v>
      </c>
      <c r="P211" s="125">
        <f>+'Inversión 1 financiada'!P211+VÚ!P211+O211</f>
        <v>2</v>
      </c>
      <c r="Q211" s="125">
        <f>+'Inversión 1 financiada'!Q211+VÚ!Q211+P211</f>
        <v>2</v>
      </c>
      <c r="R211" s="125">
        <f>+'Inversión 1 financiada'!R211+VÚ!R211+Q211</f>
        <v>2</v>
      </c>
      <c r="S211" s="125">
        <f>+'Inversión 1 financiada'!S211+VÚ!S211+R211</f>
        <v>2</v>
      </c>
      <c r="T211" s="125">
        <f>+'Inversión 1 financiada'!T211+VÚ!T211+S211</f>
        <v>2</v>
      </c>
      <c r="U211" s="125">
        <f>+'Inversión 1 financiada'!U211+VÚ!U211+T211</f>
        <v>2</v>
      </c>
      <c r="V211" s="125">
        <f>+'Inversión 1 financiada'!V211+VÚ!V211+U211</f>
        <v>2</v>
      </c>
      <c r="W211" s="125">
        <f>+'Inversión 1 financiada'!W211+VÚ!W211+V211</f>
        <v>0</v>
      </c>
      <c r="X211" s="125">
        <f>+'Inversión 1 financiada'!X211+VÚ!X211+W211</f>
        <v>0</v>
      </c>
      <c r="Y211" s="125">
        <f>+'Inversión 1 financiada'!Y211+VÚ!Y211+X211</f>
        <v>0</v>
      </c>
      <c r="Z211" s="125">
        <f>+'Inversión 1 financiada'!Z211+VÚ!Z211+Y211</f>
        <v>0</v>
      </c>
      <c r="AA211" s="125">
        <f>+'Inversión 1 financiada'!AA211+VÚ!AA211+Z211</f>
        <v>0</v>
      </c>
      <c r="AB211" s="125">
        <f>+'Inversión 1 financiada'!AB211+VÚ!AB211+AA211</f>
        <v>0</v>
      </c>
      <c r="AC211" s="125">
        <f>+'Inversión 1 financiada'!AC211+VÚ!AC211+AB211</f>
        <v>0</v>
      </c>
      <c r="AD211" s="125">
        <f>+'Inversión 1 financiada'!AD211+VÚ!AD211+AC211</f>
        <v>0</v>
      </c>
      <c r="AE211" s="125">
        <f>+'Inversión 1 financiada'!AE211+VÚ!AE211+AD211</f>
        <v>0</v>
      </c>
      <c r="AF211" s="125">
        <f>+'Inversión 1 financiada'!AF211+VÚ!AF211+AE211</f>
        <v>0</v>
      </c>
      <c r="AG211" s="125">
        <f>+'Inversión 1 financiada'!AG211+VÚ!AG211+AF211</f>
        <v>0</v>
      </c>
      <c r="AH211" s="125">
        <f>+'Inversión 1 financiada'!AH211+VÚ!AH211+AG211</f>
        <v>0</v>
      </c>
      <c r="AI211" s="125">
        <f>+'Inversión 1 financiada'!AI211+VÚ!AI211+AH211</f>
        <v>0</v>
      </c>
      <c r="AJ211" s="125">
        <f>+'Inversión 1 financiada'!AJ211+VÚ!AJ211+AI211</f>
        <v>0</v>
      </c>
      <c r="AK211" s="125">
        <f>+'Inversión 1 financiada'!AK211+VÚ!AK211+AJ211</f>
        <v>0</v>
      </c>
      <c r="AL211" s="125">
        <f>+'Inversión 1 financiada'!AL211+VÚ!AL211+AK211</f>
        <v>0</v>
      </c>
      <c r="AM211" s="125">
        <f>+'Inversión 1 financiada'!AM211+VÚ!AM211+AL211</f>
        <v>0</v>
      </c>
      <c r="AN211" s="125">
        <f>+'Inversión 1 financiada'!AN211+VÚ!AN211+AM211</f>
        <v>0</v>
      </c>
      <c r="AO211" s="125">
        <f>+'Inversión 1 financiada'!AO211+VÚ!AO211+AN211</f>
        <v>0</v>
      </c>
      <c r="AP211" s="125">
        <f>+'Inversión 1 financiada'!AP211+VÚ!AP211+AO211</f>
        <v>0</v>
      </c>
      <c r="AQ211" s="125">
        <f>+'Inversión 1 financiada'!AQ211+VÚ!AQ211+AP211</f>
        <v>0</v>
      </c>
      <c r="AR211" s="125">
        <f>+'Inversión 1 financiada'!AR211+VÚ!AR211+AQ211</f>
        <v>0</v>
      </c>
      <c r="AS211" s="125">
        <f>+'Inversión 1 financiada'!AS211+VÚ!AS211+AR211</f>
        <v>0</v>
      </c>
      <c r="AT211" s="125">
        <f>+'Inversión 1 financiada'!AT211+VÚ!AT211+AS211</f>
        <v>0</v>
      </c>
      <c r="AU211" s="125">
        <f>+'Inversión 1 financiada'!AU211+VÚ!AU211+AT211</f>
        <v>0</v>
      </c>
      <c r="AV211" s="125">
        <f>+'Inversión 1 financiada'!AV211+VÚ!AV211+AU211</f>
        <v>0</v>
      </c>
      <c r="AW211" s="125">
        <f>+'Inversión 1 financiada'!AW211+VÚ!AW211+AV211</f>
        <v>0</v>
      </c>
      <c r="AX211" s="125">
        <f>+'Inversión 1 financiada'!AX211+VÚ!AX211+AW211</f>
        <v>0</v>
      </c>
      <c r="AY211" s="125">
        <f>+'Inversión 1 financiada'!AY211+VÚ!AY211+AX211</f>
        <v>0</v>
      </c>
      <c r="AZ211" s="125">
        <f>+'Inversión 1 financiada'!AZ211+VÚ!AZ211+AY211</f>
        <v>0</v>
      </c>
      <c r="BA211" s="125">
        <f>+'Inversión 1 financiada'!BA211+VÚ!BA211+AZ211</f>
        <v>0</v>
      </c>
      <c r="BB211" s="125">
        <f>+'Inversión 1 financiada'!BB211+VÚ!BB211+BA211</f>
        <v>0</v>
      </c>
      <c r="BC211" s="125">
        <f>+'Inversión 1 financiada'!BC211+VÚ!BC211+BB211</f>
        <v>0</v>
      </c>
      <c r="BD211" s="125">
        <f>+'Inversión 1 financiada'!BD211+VÚ!BD211+BC211</f>
        <v>0</v>
      </c>
      <c r="BE211" s="125">
        <f>+'Inversión 1 financiada'!BE211+VÚ!BE211+BD211</f>
        <v>0</v>
      </c>
      <c r="BF211" s="125">
        <f>+'Inversión 1 financiada'!BF211+VÚ!BF211+BE211</f>
        <v>0</v>
      </c>
      <c r="BG211" s="125">
        <f>+'Inversión 1 financiada'!BG211+VÚ!BG211+BF211</f>
        <v>0</v>
      </c>
      <c r="BH211" s="125">
        <f>+'Inversión 1 financiada'!BH211+VÚ!BH211+BG211</f>
        <v>0</v>
      </c>
      <c r="BI211" s="125">
        <f>+'Inversión 1 financiada'!BI211+VÚ!BI211+BH211</f>
        <v>0</v>
      </c>
      <c r="BJ211" s="125">
        <f>+'Inversión 1 financiada'!BJ211+VÚ!BJ211+BI211</f>
        <v>0</v>
      </c>
      <c r="BK211" s="125">
        <f>+'Inversión 1 financiada'!BK211+VÚ!BK211+BJ211</f>
        <v>0</v>
      </c>
      <c r="BL211" s="125">
        <f>+'Inversión 1 financiada'!BL211+VÚ!BL211+BK211</f>
        <v>0</v>
      </c>
      <c r="BM211" s="125">
        <f>+'Inversión 1 financiada'!BM211+VÚ!BM211+BL211</f>
        <v>0</v>
      </c>
      <c r="BN211" s="125">
        <f>+'Inversión 1 financiada'!BN211+VÚ!BN211+BM211</f>
        <v>0</v>
      </c>
      <c r="BO211" s="125">
        <f>+'Inversión 1 financiada'!BO211+VÚ!BO211+BN211</f>
        <v>0</v>
      </c>
      <c r="BP211" s="125">
        <f>+'Inversión 1 financiada'!BP211+VÚ!BP211+BO211</f>
        <v>0</v>
      </c>
      <c r="BQ211" s="125">
        <f>+'Inversión 1 financiada'!BQ211+VÚ!BQ211+BP211</f>
        <v>0</v>
      </c>
      <c r="BR211" s="125">
        <f>+'Inversión 1 financiada'!BR211+VÚ!BR211+BQ211</f>
        <v>0</v>
      </c>
    </row>
    <row r="212" spans="2:70" x14ac:dyDescent="0.25">
      <c r="B212" s="59"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1"/>
      <c r="H212" s="125">
        <f>+'Inversión 1 financiada'!H212+VÚ!H212</f>
        <v>33</v>
      </c>
      <c r="I212" s="125">
        <f>+'Inversión 1 financiada'!I212+VÚ!I212+H212</f>
        <v>33</v>
      </c>
      <c r="J212" s="125">
        <f>+'Inversión 1 financiada'!J212+VÚ!J212+I212</f>
        <v>33</v>
      </c>
      <c r="K212" s="125">
        <f>+'Inversión 1 financiada'!K212+VÚ!K212+J212</f>
        <v>33</v>
      </c>
      <c r="L212" s="125">
        <f>+'Inversión 1 financiada'!L212+VÚ!L212+K212</f>
        <v>33</v>
      </c>
      <c r="M212" s="125">
        <f>+'Inversión 1 financiada'!M212+VÚ!M212+L212</f>
        <v>33</v>
      </c>
      <c r="N212" s="125">
        <f>+'Inversión 1 financiada'!N212+VÚ!N212+M212</f>
        <v>33</v>
      </c>
      <c r="O212" s="125">
        <f>+'Inversión 1 financiada'!O212+VÚ!O212+N212</f>
        <v>33</v>
      </c>
      <c r="P212" s="125">
        <f>+'Inversión 1 financiada'!P212+VÚ!P212+O212</f>
        <v>33</v>
      </c>
      <c r="Q212" s="125">
        <f>+'Inversión 1 financiada'!Q212+VÚ!Q212+P212</f>
        <v>33</v>
      </c>
      <c r="R212" s="125">
        <f>+'Inversión 1 financiada'!R212+VÚ!R212+Q212</f>
        <v>33</v>
      </c>
      <c r="S212" s="125">
        <f>+'Inversión 1 financiada'!S212+VÚ!S212+R212</f>
        <v>33</v>
      </c>
      <c r="T212" s="125">
        <f>+'Inversión 1 financiada'!T212+VÚ!T212+S212</f>
        <v>33</v>
      </c>
      <c r="U212" s="125">
        <f>+'Inversión 1 financiada'!U212+VÚ!U212+T212</f>
        <v>33</v>
      </c>
      <c r="V212" s="125">
        <f>+'Inversión 1 financiada'!V212+VÚ!V212+U212</f>
        <v>33</v>
      </c>
      <c r="W212" s="125">
        <f>+'Inversión 1 financiada'!W212+VÚ!W212+V212</f>
        <v>0</v>
      </c>
      <c r="X212" s="125">
        <f>+'Inversión 1 financiada'!X212+VÚ!X212+W212</f>
        <v>0</v>
      </c>
      <c r="Y212" s="125">
        <f>+'Inversión 1 financiada'!Y212+VÚ!Y212+X212</f>
        <v>0</v>
      </c>
      <c r="Z212" s="125">
        <f>+'Inversión 1 financiada'!Z212+VÚ!Z212+Y212</f>
        <v>0</v>
      </c>
      <c r="AA212" s="125">
        <f>+'Inversión 1 financiada'!AA212+VÚ!AA212+Z212</f>
        <v>0</v>
      </c>
      <c r="AB212" s="125">
        <f>+'Inversión 1 financiada'!AB212+VÚ!AB212+AA212</f>
        <v>0</v>
      </c>
      <c r="AC212" s="125">
        <f>+'Inversión 1 financiada'!AC212+VÚ!AC212+AB212</f>
        <v>0</v>
      </c>
      <c r="AD212" s="125">
        <f>+'Inversión 1 financiada'!AD212+VÚ!AD212+AC212</f>
        <v>0</v>
      </c>
      <c r="AE212" s="125">
        <f>+'Inversión 1 financiada'!AE212+VÚ!AE212+AD212</f>
        <v>0</v>
      </c>
      <c r="AF212" s="125">
        <f>+'Inversión 1 financiada'!AF212+VÚ!AF212+AE212</f>
        <v>0</v>
      </c>
      <c r="AG212" s="125">
        <f>+'Inversión 1 financiada'!AG212+VÚ!AG212+AF212</f>
        <v>0</v>
      </c>
      <c r="AH212" s="125">
        <f>+'Inversión 1 financiada'!AH212+VÚ!AH212+AG212</f>
        <v>0</v>
      </c>
      <c r="AI212" s="125">
        <f>+'Inversión 1 financiada'!AI212+VÚ!AI212+AH212</f>
        <v>0</v>
      </c>
      <c r="AJ212" s="125">
        <f>+'Inversión 1 financiada'!AJ212+VÚ!AJ212+AI212</f>
        <v>0</v>
      </c>
      <c r="AK212" s="125">
        <f>+'Inversión 1 financiada'!AK212+VÚ!AK212+AJ212</f>
        <v>0</v>
      </c>
      <c r="AL212" s="125">
        <f>+'Inversión 1 financiada'!AL212+VÚ!AL212+AK212</f>
        <v>0</v>
      </c>
      <c r="AM212" s="125">
        <f>+'Inversión 1 financiada'!AM212+VÚ!AM212+AL212</f>
        <v>0</v>
      </c>
      <c r="AN212" s="125">
        <f>+'Inversión 1 financiada'!AN212+VÚ!AN212+AM212</f>
        <v>0</v>
      </c>
      <c r="AO212" s="125">
        <f>+'Inversión 1 financiada'!AO212+VÚ!AO212+AN212</f>
        <v>0</v>
      </c>
      <c r="AP212" s="125">
        <f>+'Inversión 1 financiada'!AP212+VÚ!AP212+AO212</f>
        <v>0</v>
      </c>
      <c r="AQ212" s="125">
        <f>+'Inversión 1 financiada'!AQ212+VÚ!AQ212+AP212</f>
        <v>0</v>
      </c>
      <c r="AR212" s="125">
        <f>+'Inversión 1 financiada'!AR212+VÚ!AR212+AQ212</f>
        <v>0</v>
      </c>
      <c r="AS212" s="125">
        <f>+'Inversión 1 financiada'!AS212+VÚ!AS212+AR212</f>
        <v>0</v>
      </c>
      <c r="AT212" s="125">
        <f>+'Inversión 1 financiada'!AT212+VÚ!AT212+AS212</f>
        <v>0</v>
      </c>
      <c r="AU212" s="125">
        <f>+'Inversión 1 financiada'!AU212+VÚ!AU212+AT212</f>
        <v>0</v>
      </c>
      <c r="AV212" s="125">
        <f>+'Inversión 1 financiada'!AV212+VÚ!AV212+AU212</f>
        <v>0</v>
      </c>
      <c r="AW212" s="125">
        <f>+'Inversión 1 financiada'!AW212+VÚ!AW212+AV212</f>
        <v>0</v>
      </c>
      <c r="AX212" s="125">
        <f>+'Inversión 1 financiada'!AX212+VÚ!AX212+AW212</f>
        <v>0</v>
      </c>
      <c r="AY212" s="125">
        <f>+'Inversión 1 financiada'!AY212+VÚ!AY212+AX212</f>
        <v>0</v>
      </c>
      <c r="AZ212" s="125">
        <f>+'Inversión 1 financiada'!AZ212+VÚ!AZ212+AY212</f>
        <v>0</v>
      </c>
      <c r="BA212" s="125">
        <f>+'Inversión 1 financiada'!BA212+VÚ!BA212+AZ212</f>
        <v>0</v>
      </c>
      <c r="BB212" s="125">
        <f>+'Inversión 1 financiada'!BB212+VÚ!BB212+BA212</f>
        <v>0</v>
      </c>
      <c r="BC212" s="125">
        <f>+'Inversión 1 financiada'!BC212+VÚ!BC212+BB212</f>
        <v>0</v>
      </c>
      <c r="BD212" s="125">
        <f>+'Inversión 1 financiada'!BD212+VÚ!BD212+BC212</f>
        <v>0</v>
      </c>
      <c r="BE212" s="125">
        <f>+'Inversión 1 financiada'!BE212+VÚ!BE212+BD212</f>
        <v>0</v>
      </c>
      <c r="BF212" s="125">
        <f>+'Inversión 1 financiada'!BF212+VÚ!BF212+BE212</f>
        <v>0</v>
      </c>
      <c r="BG212" s="125">
        <f>+'Inversión 1 financiada'!BG212+VÚ!BG212+BF212</f>
        <v>0</v>
      </c>
      <c r="BH212" s="125">
        <f>+'Inversión 1 financiada'!BH212+VÚ!BH212+BG212</f>
        <v>0</v>
      </c>
      <c r="BI212" s="125">
        <f>+'Inversión 1 financiada'!BI212+VÚ!BI212+BH212</f>
        <v>0</v>
      </c>
      <c r="BJ212" s="125">
        <f>+'Inversión 1 financiada'!BJ212+VÚ!BJ212+BI212</f>
        <v>0</v>
      </c>
      <c r="BK212" s="125">
        <f>+'Inversión 1 financiada'!BK212+VÚ!BK212+BJ212</f>
        <v>0</v>
      </c>
      <c r="BL212" s="125">
        <f>+'Inversión 1 financiada'!BL212+VÚ!BL212+BK212</f>
        <v>0</v>
      </c>
      <c r="BM212" s="125">
        <f>+'Inversión 1 financiada'!BM212+VÚ!BM212+BL212</f>
        <v>0</v>
      </c>
      <c r="BN212" s="125">
        <f>+'Inversión 1 financiada'!BN212+VÚ!BN212+BM212</f>
        <v>0</v>
      </c>
      <c r="BO212" s="125">
        <f>+'Inversión 1 financiada'!BO212+VÚ!BO212+BN212</f>
        <v>0</v>
      </c>
      <c r="BP212" s="125">
        <f>+'Inversión 1 financiada'!BP212+VÚ!BP212+BO212</f>
        <v>0</v>
      </c>
      <c r="BQ212" s="125">
        <f>+'Inversión 1 financiada'!BQ212+VÚ!BQ212+BP212</f>
        <v>0</v>
      </c>
      <c r="BR212" s="125">
        <f>+'Inversión 1 financiada'!BR212+VÚ!BR212+BQ212</f>
        <v>0</v>
      </c>
    </row>
    <row r="213" spans="2:70" x14ac:dyDescent="0.25">
      <c r="B213" s="59" t="s">
        <v>631</v>
      </c>
      <c r="C213" s="62" t="str">
        <f>+VLOOKUP(B213,'resumen UCAP'!$A$5:$O$329,2,0)</f>
        <v>UCAP Luminaria LED 30W 60 D</v>
      </c>
      <c r="D213" s="63">
        <f>+'Desmonte Infr. financiada'!D213</f>
        <v>30</v>
      </c>
      <c r="E213" s="63" t="str">
        <f>+VLOOKUP(B213,'resumen UCAP'!$A$5:$O$329,3,0)</f>
        <v>Un</v>
      </c>
      <c r="F213" s="64">
        <f>+VLOOKUP(B213,'resumen UCAP'!$A$5:$O$329,15,0)</f>
        <v>957358.0919916</v>
      </c>
      <c r="G213" s="61"/>
      <c r="H213" s="125">
        <f>+'Inversión 1 financiada'!H213+VÚ!H213</f>
        <v>1</v>
      </c>
      <c r="I213" s="125">
        <f>+'Inversión 1 financiada'!I213+VÚ!I213+H213</f>
        <v>1</v>
      </c>
      <c r="J213" s="125">
        <f>+'Inversión 1 financiada'!J213+VÚ!J213+I213</f>
        <v>1</v>
      </c>
      <c r="K213" s="125">
        <f>+'Inversión 1 financiada'!K213+VÚ!K213+J213</f>
        <v>1</v>
      </c>
      <c r="L213" s="125">
        <f>+'Inversión 1 financiada'!L213+VÚ!L213+K213</f>
        <v>1</v>
      </c>
      <c r="M213" s="125">
        <f>+'Inversión 1 financiada'!M213+VÚ!M213+L213</f>
        <v>1</v>
      </c>
      <c r="N213" s="125">
        <f>+'Inversión 1 financiada'!N213+VÚ!N213+M213</f>
        <v>1</v>
      </c>
      <c r="O213" s="125">
        <f>+'Inversión 1 financiada'!O213+VÚ!O213+N213</f>
        <v>1</v>
      </c>
      <c r="P213" s="125">
        <f>+'Inversión 1 financiada'!P213+VÚ!P213+O213</f>
        <v>1</v>
      </c>
      <c r="Q213" s="125">
        <f>+'Inversión 1 financiada'!Q213+VÚ!Q213+P213</f>
        <v>1</v>
      </c>
      <c r="R213" s="125">
        <f>+'Inversión 1 financiada'!R213+VÚ!R213+Q213</f>
        <v>1</v>
      </c>
      <c r="S213" s="125">
        <f>+'Inversión 1 financiada'!S213+VÚ!S213+R213</f>
        <v>1</v>
      </c>
      <c r="T213" s="125">
        <f>+'Inversión 1 financiada'!T213+VÚ!T213+S213</f>
        <v>1</v>
      </c>
      <c r="U213" s="125">
        <f>+'Inversión 1 financiada'!U213+VÚ!U213+T213</f>
        <v>1</v>
      </c>
      <c r="V213" s="125">
        <f>+'Inversión 1 financiada'!V213+VÚ!V213+U213</f>
        <v>1</v>
      </c>
      <c r="W213" s="125">
        <f>+'Inversión 1 financiada'!W213+VÚ!W213+V213</f>
        <v>0</v>
      </c>
      <c r="X213" s="125">
        <f>+'Inversión 1 financiada'!X213+VÚ!X213+W213</f>
        <v>0</v>
      </c>
      <c r="Y213" s="125">
        <f>+'Inversión 1 financiada'!Y213+VÚ!Y213+X213</f>
        <v>0</v>
      </c>
      <c r="Z213" s="125">
        <f>+'Inversión 1 financiada'!Z213+VÚ!Z213+Y213</f>
        <v>0</v>
      </c>
      <c r="AA213" s="125">
        <f>+'Inversión 1 financiada'!AA213+VÚ!AA213+Z213</f>
        <v>0</v>
      </c>
      <c r="AB213" s="125">
        <f>+'Inversión 1 financiada'!AB213+VÚ!AB213+AA213</f>
        <v>0</v>
      </c>
      <c r="AC213" s="125">
        <f>+'Inversión 1 financiada'!AC213+VÚ!AC213+AB213</f>
        <v>0</v>
      </c>
      <c r="AD213" s="125">
        <f>+'Inversión 1 financiada'!AD213+VÚ!AD213+AC213</f>
        <v>0</v>
      </c>
      <c r="AE213" s="125">
        <f>+'Inversión 1 financiada'!AE213+VÚ!AE213+AD213</f>
        <v>0</v>
      </c>
      <c r="AF213" s="125">
        <f>+'Inversión 1 financiada'!AF213+VÚ!AF213+AE213</f>
        <v>0</v>
      </c>
      <c r="AG213" s="125">
        <f>+'Inversión 1 financiada'!AG213+VÚ!AG213+AF213</f>
        <v>0</v>
      </c>
      <c r="AH213" s="125">
        <f>+'Inversión 1 financiada'!AH213+VÚ!AH213+AG213</f>
        <v>0</v>
      </c>
      <c r="AI213" s="125">
        <f>+'Inversión 1 financiada'!AI213+VÚ!AI213+AH213</f>
        <v>0</v>
      </c>
      <c r="AJ213" s="125">
        <f>+'Inversión 1 financiada'!AJ213+VÚ!AJ213+AI213</f>
        <v>0</v>
      </c>
      <c r="AK213" s="125">
        <f>+'Inversión 1 financiada'!AK213+VÚ!AK213+AJ213</f>
        <v>0</v>
      </c>
      <c r="AL213" s="125">
        <f>+'Inversión 1 financiada'!AL213+VÚ!AL213+AK213</f>
        <v>0</v>
      </c>
      <c r="AM213" s="125">
        <f>+'Inversión 1 financiada'!AM213+VÚ!AM213+AL213</f>
        <v>0</v>
      </c>
      <c r="AN213" s="125">
        <f>+'Inversión 1 financiada'!AN213+VÚ!AN213+AM213</f>
        <v>0</v>
      </c>
      <c r="AO213" s="125">
        <f>+'Inversión 1 financiada'!AO213+VÚ!AO213+AN213</f>
        <v>0</v>
      </c>
      <c r="AP213" s="125">
        <f>+'Inversión 1 financiada'!AP213+VÚ!AP213+AO213</f>
        <v>0</v>
      </c>
      <c r="AQ213" s="125">
        <f>+'Inversión 1 financiada'!AQ213+VÚ!AQ213+AP213</f>
        <v>0</v>
      </c>
      <c r="AR213" s="125">
        <f>+'Inversión 1 financiada'!AR213+VÚ!AR213+AQ213</f>
        <v>0</v>
      </c>
      <c r="AS213" s="125">
        <f>+'Inversión 1 financiada'!AS213+VÚ!AS213+AR213</f>
        <v>0</v>
      </c>
      <c r="AT213" s="125">
        <f>+'Inversión 1 financiada'!AT213+VÚ!AT213+AS213</f>
        <v>0</v>
      </c>
      <c r="AU213" s="125">
        <f>+'Inversión 1 financiada'!AU213+VÚ!AU213+AT213</f>
        <v>0</v>
      </c>
      <c r="AV213" s="125">
        <f>+'Inversión 1 financiada'!AV213+VÚ!AV213+AU213</f>
        <v>0</v>
      </c>
      <c r="AW213" s="125">
        <f>+'Inversión 1 financiada'!AW213+VÚ!AW213+AV213</f>
        <v>0</v>
      </c>
      <c r="AX213" s="125">
        <f>+'Inversión 1 financiada'!AX213+VÚ!AX213+AW213</f>
        <v>0</v>
      </c>
      <c r="AY213" s="125">
        <f>+'Inversión 1 financiada'!AY213+VÚ!AY213+AX213</f>
        <v>0</v>
      </c>
      <c r="AZ213" s="125">
        <f>+'Inversión 1 financiada'!AZ213+VÚ!AZ213+AY213</f>
        <v>0</v>
      </c>
      <c r="BA213" s="125">
        <f>+'Inversión 1 financiada'!BA213+VÚ!BA213+AZ213</f>
        <v>0</v>
      </c>
      <c r="BB213" s="125">
        <f>+'Inversión 1 financiada'!BB213+VÚ!BB213+BA213</f>
        <v>0</v>
      </c>
      <c r="BC213" s="125">
        <f>+'Inversión 1 financiada'!BC213+VÚ!BC213+BB213</f>
        <v>0</v>
      </c>
      <c r="BD213" s="125">
        <f>+'Inversión 1 financiada'!BD213+VÚ!BD213+BC213</f>
        <v>0</v>
      </c>
      <c r="BE213" s="125">
        <f>+'Inversión 1 financiada'!BE213+VÚ!BE213+BD213</f>
        <v>0</v>
      </c>
      <c r="BF213" s="125">
        <f>+'Inversión 1 financiada'!BF213+VÚ!BF213+BE213</f>
        <v>0</v>
      </c>
      <c r="BG213" s="125">
        <f>+'Inversión 1 financiada'!BG213+VÚ!BG213+BF213</f>
        <v>0</v>
      </c>
      <c r="BH213" s="125">
        <f>+'Inversión 1 financiada'!BH213+VÚ!BH213+BG213</f>
        <v>0</v>
      </c>
      <c r="BI213" s="125">
        <f>+'Inversión 1 financiada'!BI213+VÚ!BI213+BH213</f>
        <v>0</v>
      </c>
      <c r="BJ213" s="125">
        <f>+'Inversión 1 financiada'!BJ213+VÚ!BJ213+BI213</f>
        <v>0</v>
      </c>
      <c r="BK213" s="125">
        <f>+'Inversión 1 financiada'!BK213+VÚ!BK213+BJ213</f>
        <v>0</v>
      </c>
      <c r="BL213" s="125">
        <f>+'Inversión 1 financiada'!BL213+VÚ!BL213+BK213</f>
        <v>0</v>
      </c>
      <c r="BM213" s="125">
        <f>+'Inversión 1 financiada'!BM213+VÚ!BM213+BL213</f>
        <v>0</v>
      </c>
      <c r="BN213" s="125">
        <f>+'Inversión 1 financiada'!BN213+VÚ!BN213+BM213</f>
        <v>0</v>
      </c>
      <c r="BO213" s="125">
        <f>+'Inversión 1 financiada'!BO213+VÚ!BO213+BN213</f>
        <v>0</v>
      </c>
      <c r="BP213" s="125">
        <f>+'Inversión 1 financiada'!BP213+VÚ!BP213+BO213</f>
        <v>0</v>
      </c>
      <c r="BQ213" s="125">
        <f>+'Inversión 1 financiada'!BQ213+VÚ!BQ213+BP213</f>
        <v>0</v>
      </c>
      <c r="BR213" s="125">
        <f>+'Inversión 1 financiada'!BR213+VÚ!BR213+BQ213</f>
        <v>0</v>
      </c>
    </row>
    <row r="214" spans="2:70" x14ac:dyDescent="0.25">
      <c r="B214" s="59" t="s">
        <v>632</v>
      </c>
      <c r="C214" s="62" t="str">
        <f>+VLOOKUP(B214,'resumen UCAP'!$A$5:$O$329,2,0)</f>
        <v>UCAP Luminaria LED 50W</v>
      </c>
      <c r="D214" s="63">
        <f>+'Desmonte Infr. financiada'!D214</f>
        <v>50</v>
      </c>
      <c r="E214" s="63" t="str">
        <f>+VLOOKUP(B214,'resumen UCAP'!$A$5:$O$329,3,0)</f>
        <v>Un</v>
      </c>
      <c r="F214" s="64">
        <f>+VLOOKUP(B214,'resumen UCAP'!$A$5:$O$329,15,0)</f>
        <v>1027094.8187916002</v>
      </c>
      <c r="G214" s="61"/>
      <c r="H214" s="125">
        <f>+'Inversión 1 financiada'!H214+VÚ!H214</f>
        <v>2</v>
      </c>
      <c r="I214" s="125">
        <f>+'Inversión 1 financiada'!I214+VÚ!I214+H214</f>
        <v>2</v>
      </c>
      <c r="J214" s="125">
        <f>+'Inversión 1 financiada'!J214+VÚ!J214+I214</f>
        <v>2</v>
      </c>
      <c r="K214" s="125">
        <f>+'Inversión 1 financiada'!K214+VÚ!K214+J214</f>
        <v>2</v>
      </c>
      <c r="L214" s="125">
        <f>+'Inversión 1 financiada'!L214+VÚ!L214+K214</f>
        <v>2</v>
      </c>
      <c r="M214" s="125">
        <f>+'Inversión 1 financiada'!M214+VÚ!M214+L214</f>
        <v>2</v>
      </c>
      <c r="N214" s="125">
        <f>+'Inversión 1 financiada'!N214+VÚ!N214+M214</f>
        <v>2</v>
      </c>
      <c r="O214" s="125">
        <f>+'Inversión 1 financiada'!O214+VÚ!O214+N214</f>
        <v>2</v>
      </c>
      <c r="P214" s="125">
        <f>+'Inversión 1 financiada'!P214+VÚ!P214+O214</f>
        <v>2</v>
      </c>
      <c r="Q214" s="125">
        <f>+'Inversión 1 financiada'!Q214+VÚ!Q214+P214</f>
        <v>2</v>
      </c>
      <c r="R214" s="125">
        <f>+'Inversión 1 financiada'!R214+VÚ!R214+Q214</f>
        <v>2</v>
      </c>
      <c r="S214" s="125">
        <f>+'Inversión 1 financiada'!S214+VÚ!S214+R214</f>
        <v>2</v>
      </c>
      <c r="T214" s="125">
        <f>+'Inversión 1 financiada'!T214+VÚ!T214+S214</f>
        <v>2</v>
      </c>
      <c r="U214" s="125">
        <f>+'Inversión 1 financiada'!U214+VÚ!U214+T214</f>
        <v>2</v>
      </c>
      <c r="V214" s="125">
        <f>+'Inversión 1 financiada'!V214+VÚ!V214+U214</f>
        <v>2</v>
      </c>
      <c r="W214" s="125">
        <f>+'Inversión 1 financiada'!W214+VÚ!W214+V214</f>
        <v>0</v>
      </c>
      <c r="X214" s="125">
        <f>+'Inversión 1 financiada'!X214+VÚ!X214+W214</f>
        <v>0</v>
      </c>
      <c r="Y214" s="125">
        <f>+'Inversión 1 financiada'!Y214+VÚ!Y214+X214</f>
        <v>0</v>
      </c>
      <c r="Z214" s="125">
        <f>+'Inversión 1 financiada'!Z214+VÚ!Z214+Y214</f>
        <v>0</v>
      </c>
      <c r="AA214" s="125">
        <f>+'Inversión 1 financiada'!AA214+VÚ!AA214+Z214</f>
        <v>0</v>
      </c>
      <c r="AB214" s="125">
        <f>+'Inversión 1 financiada'!AB214+VÚ!AB214+AA214</f>
        <v>0</v>
      </c>
      <c r="AC214" s="125">
        <f>+'Inversión 1 financiada'!AC214+VÚ!AC214+AB214</f>
        <v>0</v>
      </c>
      <c r="AD214" s="125">
        <f>+'Inversión 1 financiada'!AD214+VÚ!AD214+AC214</f>
        <v>0</v>
      </c>
      <c r="AE214" s="125">
        <f>+'Inversión 1 financiada'!AE214+VÚ!AE214+AD214</f>
        <v>0</v>
      </c>
      <c r="AF214" s="125">
        <f>+'Inversión 1 financiada'!AF214+VÚ!AF214+AE214</f>
        <v>0</v>
      </c>
      <c r="AG214" s="125">
        <f>+'Inversión 1 financiada'!AG214+VÚ!AG214+AF214</f>
        <v>0</v>
      </c>
      <c r="AH214" s="125">
        <f>+'Inversión 1 financiada'!AH214+VÚ!AH214+AG214</f>
        <v>0</v>
      </c>
      <c r="AI214" s="125">
        <f>+'Inversión 1 financiada'!AI214+VÚ!AI214+AH214</f>
        <v>0</v>
      </c>
      <c r="AJ214" s="125">
        <f>+'Inversión 1 financiada'!AJ214+VÚ!AJ214+AI214</f>
        <v>0</v>
      </c>
      <c r="AK214" s="125">
        <f>+'Inversión 1 financiada'!AK214+VÚ!AK214+AJ214</f>
        <v>0</v>
      </c>
      <c r="AL214" s="125">
        <f>+'Inversión 1 financiada'!AL214+VÚ!AL214+AK214</f>
        <v>0</v>
      </c>
      <c r="AM214" s="125">
        <f>+'Inversión 1 financiada'!AM214+VÚ!AM214+AL214</f>
        <v>0</v>
      </c>
      <c r="AN214" s="125">
        <f>+'Inversión 1 financiada'!AN214+VÚ!AN214+AM214</f>
        <v>0</v>
      </c>
      <c r="AO214" s="125">
        <f>+'Inversión 1 financiada'!AO214+VÚ!AO214+AN214</f>
        <v>0</v>
      </c>
      <c r="AP214" s="125">
        <f>+'Inversión 1 financiada'!AP214+VÚ!AP214+AO214</f>
        <v>0</v>
      </c>
      <c r="AQ214" s="125">
        <f>+'Inversión 1 financiada'!AQ214+VÚ!AQ214+AP214</f>
        <v>0</v>
      </c>
      <c r="AR214" s="125">
        <f>+'Inversión 1 financiada'!AR214+VÚ!AR214+AQ214</f>
        <v>0</v>
      </c>
      <c r="AS214" s="125">
        <f>+'Inversión 1 financiada'!AS214+VÚ!AS214+AR214</f>
        <v>0</v>
      </c>
      <c r="AT214" s="125">
        <f>+'Inversión 1 financiada'!AT214+VÚ!AT214+AS214</f>
        <v>0</v>
      </c>
      <c r="AU214" s="125">
        <f>+'Inversión 1 financiada'!AU214+VÚ!AU214+AT214</f>
        <v>0</v>
      </c>
      <c r="AV214" s="125">
        <f>+'Inversión 1 financiada'!AV214+VÚ!AV214+AU214</f>
        <v>0</v>
      </c>
      <c r="AW214" s="125">
        <f>+'Inversión 1 financiada'!AW214+VÚ!AW214+AV214</f>
        <v>0</v>
      </c>
      <c r="AX214" s="125">
        <f>+'Inversión 1 financiada'!AX214+VÚ!AX214+AW214</f>
        <v>0</v>
      </c>
      <c r="AY214" s="125">
        <f>+'Inversión 1 financiada'!AY214+VÚ!AY214+AX214</f>
        <v>0</v>
      </c>
      <c r="AZ214" s="125">
        <f>+'Inversión 1 financiada'!AZ214+VÚ!AZ214+AY214</f>
        <v>0</v>
      </c>
      <c r="BA214" s="125">
        <f>+'Inversión 1 financiada'!BA214+VÚ!BA214+AZ214</f>
        <v>0</v>
      </c>
      <c r="BB214" s="125">
        <f>+'Inversión 1 financiada'!BB214+VÚ!BB214+BA214</f>
        <v>0</v>
      </c>
      <c r="BC214" s="125">
        <f>+'Inversión 1 financiada'!BC214+VÚ!BC214+BB214</f>
        <v>0</v>
      </c>
      <c r="BD214" s="125">
        <f>+'Inversión 1 financiada'!BD214+VÚ!BD214+BC214</f>
        <v>0</v>
      </c>
      <c r="BE214" s="125">
        <f>+'Inversión 1 financiada'!BE214+VÚ!BE214+BD214</f>
        <v>0</v>
      </c>
      <c r="BF214" s="125">
        <f>+'Inversión 1 financiada'!BF214+VÚ!BF214+BE214</f>
        <v>0</v>
      </c>
      <c r="BG214" s="125">
        <f>+'Inversión 1 financiada'!BG214+VÚ!BG214+BF214</f>
        <v>0</v>
      </c>
      <c r="BH214" s="125">
        <f>+'Inversión 1 financiada'!BH214+VÚ!BH214+BG214</f>
        <v>0</v>
      </c>
      <c r="BI214" s="125">
        <f>+'Inversión 1 financiada'!BI214+VÚ!BI214+BH214</f>
        <v>0</v>
      </c>
      <c r="BJ214" s="125">
        <f>+'Inversión 1 financiada'!BJ214+VÚ!BJ214+BI214</f>
        <v>0</v>
      </c>
      <c r="BK214" s="125">
        <f>+'Inversión 1 financiada'!BK214+VÚ!BK214+BJ214</f>
        <v>0</v>
      </c>
      <c r="BL214" s="125">
        <f>+'Inversión 1 financiada'!BL214+VÚ!BL214+BK214</f>
        <v>0</v>
      </c>
      <c r="BM214" s="125">
        <f>+'Inversión 1 financiada'!BM214+VÚ!BM214+BL214</f>
        <v>0</v>
      </c>
      <c r="BN214" s="125">
        <f>+'Inversión 1 financiada'!BN214+VÚ!BN214+BM214</f>
        <v>0</v>
      </c>
      <c r="BO214" s="125">
        <f>+'Inversión 1 financiada'!BO214+VÚ!BO214+BN214</f>
        <v>0</v>
      </c>
      <c r="BP214" s="125">
        <f>+'Inversión 1 financiada'!BP214+VÚ!BP214+BO214</f>
        <v>0</v>
      </c>
      <c r="BQ214" s="125">
        <f>+'Inversión 1 financiada'!BQ214+VÚ!BQ214+BP214</f>
        <v>0</v>
      </c>
      <c r="BR214" s="125">
        <f>+'Inversión 1 financiada'!BR214+VÚ!BR214+BQ214</f>
        <v>0</v>
      </c>
    </row>
    <row r="215" spans="2:70" x14ac:dyDescent="0.25">
      <c r="B215" s="59"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1"/>
      <c r="H215" s="125">
        <f>+'Inversión 1 financiada'!H215+VÚ!H215</f>
        <v>40</v>
      </c>
      <c r="I215" s="125">
        <f>+'Inversión 1 financiada'!I215+VÚ!I215+H215</f>
        <v>40</v>
      </c>
      <c r="J215" s="125">
        <f>+'Inversión 1 financiada'!J215+VÚ!J215+I215</f>
        <v>40</v>
      </c>
      <c r="K215" s="125">
        <f>+'Inversión 1 financiada'!K215+VÚ!K215+J215</f>
        <v>40</v>
      </c>
      <c r="L215" s="125">
        <f>+'Inversión 1 financiada'!L215+VÚ!L215+K215</f>
        <v>40</v>
      </c>
      <c r="M215" s="125">
        <f>+'Inversión 1 financiada'!M215+VÚ!M215+L215</f>
        <v>40</v>
      </c>
      <c r="N215" s="125">
        <f>+'Inversión 1 financiada'!N215+VÚ!N215+M215</f>
        <v>40</v>
      </c>
      <c r="O215" s="125">
        <f>+'Inversión 1 financiada'!O215+VÚ!O215+N215</f>
        <v>40</v>
      </c>
      <c r="P215" s="125">
        <f>+'Inversión 1 financiada'!P215+VÚ!P215+O215</f>
        <v>40</v>
      </c>
      <c r="Q215" s="125">
        <f>+'Inversión 1 financiada'!Q215+VÚ!Q215+P215</f>
        <v>40</v>
      </c>
      <c r="R215" s="125">
        <f>+'Inversión 1 financiada'!R215+VÚ!R215+Q215</f>
        <v>40</v>
      </c>
      <c r="S215" s="125">
        <f>+'Inversión 1 financiada'!S215+VÚ!S215+R215</f>
        <v>40</v>
      </c>
      <c r="T215" s="125">
        <f>+'Inversión 1 financiada'!T215+VÚ!T215+S215</f>
        <v>40</v>
      </c>
      <c r="U215" s="125">
        <f>+'Inversión 1 financiada'!U215+VÚ!U215+T215</f>
        <v>40</v>
      </c>
      <c r="V215" s="125">
        <f>+'Inversión 1 financiada'!V215+VÚ!V215+U215</f>
        <v>40</v>
      </c>
      <c r="W215" s="125">
        <f>+'Inversión 1 financiada'!W215+VÚ!W215+V215</f>
        <v>0</v>
      </c>
      <c r="X215" s="125">
        <f>+'Inversión 1 financiada'!X215+VÚ!X215+W215</f>
        <v>0</v>
      </c>
      <c r="Y215" s="125">
        <f>+'Inversión 1 financiada'!Y215+VÚ!Y215+X215</f>
        <v>0</v>
      </c>
      <c r="Z215" s="125">
        <f>+'Inversión 1 financiada'!Z215+VÚ!Z215+Y215</f>
        <v>0</v>
      </c>
      <c r="AA215" s="125">
        <f>+'Inversión 1 financiada'!AA215+VÚ!AA215+Z215</f>
        <v>0</v>
      </c>
      <c r="AB215" s="125">
        <f>+'Inversión 1 financiada'!AB215+VÚ!AB215+AA215</f>
        <v>0</v>
      </c>
      <c r="AC215" s="125">
        <f>+'Inversión 1 financiada'!AC215+VÚ!AC215+AB215</f>
        <v>0</v>
      </c>
      <c r="AD215" s="125">
        <f>+'Inversión 1 financiada'!AD215+VÚ!AD215+AC215</f>
        <v>0</v>
      </c>
      <c r="AE215" s="125">
        <f>+'Inversión 1 financiada'!AE215+VÚ!AE215+AD215</f>
        <v>0</v>
      </c>
      <c r="AF215" s="125">
        <f>+'Inversión 1 financiada'!AF215+VÚ!AF215+AE215</f>
        <v>0</v>
      </c>
      <c r="AG215" s="125">
        <f>+'Inversión 1 financiada'!AG215+VÚ!AG215+AF215</f>
        <v>0</v>
      </c>
      <c r="AH215" s="125">
        <f>+'Inversión 1 financiada'!AH215+VÚ!AH215+AG215</f>
        <v>0</v>
      </c>
      <c r="AI215" s="125">
        <f>+'Inversión 1 financiada'!AI215+VÚ!AI215+AH215</f>
        <v>0</v>
      </c>
      <c r="AJ215" s="125">
        <f>+'Inversión 1 financiada'!AJ215+VÚ!AJ215+AI215</f>
        <v>0</v>
      </c>
      <c r="AK215" s="125">
        <f>+'Inversión 1 financiada'!AK215+VÚ!AK215+AJ215</f>
        <v>0</v>
      </c>
      <c r="AL215" s="125">
        <f>+'Inversión 1 financiada'!AL215+VÚ!AL215+AK215</f>
        <v>0</v>
      </c>
      <c r="AM215" s="125">
        <f>+'Inversión 1 financiada'!AM215+VÚ!AM215+AL215</f>
        <v>0</v>
      </c>
      <c r="AN215" s="125">
        <f>+'Inversión 1 financiada'!AN215+VÚ!AN215+AM215</f>
        <v>0</v>
      </c>
      <c r="AO215" s="125">
        <f>+'Inversión 1 financiada'!AO215+VÚ!AO215+AN215</f>
        <v>0</v>
      </c>
      <c r="AP215" s="125">
        <f>+'Inversión 1 financiada'!AP215+VÚ!AP215+AO215</f>
        <v>0</v>
      </c>
      <c r="AQ215" s="125">
        <f>+'Inversión 1 financiada'!AQ215+VÚ!AQ215+AP215</f>
        <v>0</v>
      </c>
      <c r="AR215" s="125">
        <f>+'Inversión 1 financiada'!AR215+VÚ!AR215+AQ215</f>
        <v>0</v>
      </c>
      <c r="AS215" s="125">
        <f>+'Inversión 1 financiada'!AS215+VÚ!AS215+AR215</f>
        <v>0</v>
      </c>
      <c r="AT215" s="125">
        <f>+'Inversión 1 financiada'!AT215+VÚ!AT215+AS215</f>
        <v>0</v>
      </c>
      <c r="AU215" s="125">
        <f>+'Inversión 1 financiada'!AU215+VÚ!AU215+AT215</f>
        <v>0</v>
      </c>
      <c r="AV215" s="125">
        <f>+'Inversión 1 financiada'!AV215+VÚ!AV215+AU215</f>
        <v>0</v>
      </c>
      <c r="AW215" s="125">
        <f>+'Inversión 1 financiada'!AW215+VÚ!AW215+AV215</f>
        <v>0</v>
      </c>
      <c r="AX215" s="125">
        <f>+'Inversión 1 financiada'!AX215+VÚ!AX215+AW215</f>
        <v>0</v>
      </c>
      <c r="AY215" s="125">
        <f>+'Inversión 1 financiada'!AY215+VÚ!AY215+AX215</f>
        <v>0</v>
      </c>
      <c r="AZ215" s="125">
        <f>+'Inversión 1 financiada'!AZ215+VÚ!AZ215+AY215</f>
        <v>0</v>
      </c>
      <c r="BA215" s="125">
        <f>+'Inversión 1 financiada'!BA215+VÚ!BA215+AZ215</f>
        <v>0</v>
      </c>
      <c r="BB215" s="125">
        <f>+'Inversión 1 financiada'!BB215+VÚ!BB215+BA215</f>
        <v>0</v>
      </c>
      <c r="BC215" s="125">
        <f>+'Inversión 1 financiada'!BC215+VÚ!BC215+BB215</f>
        <v>0</v>
      </c>
      <c r="BD215" s="125">
        <f>+'Inversión 1 financiada'!BD215+VÚ!BD215+BC215</f>
        <v>0</v>
      </c>
      <c r="BE215" s="125">
        <f>+'Inversión 1 financiada'!BE215+VÚ!BE215+BD215</f>
        <v>0</v>
      </c>
      <c r="BF215" s="125">
        <f>+'Inversión 1 financiada'!BF215+VÚ!BF215+BE215</f>
        <v>0</v>
      </c>
      <c r="BG215" s="125">
        <f>+'Inversión 1 financiada'!BG215+VÚ!BG215+BF215</f>
        <v>0</v>
      </c>
      <c r="BH215" s="125">
        <f>+'Inversión 1 financiada'!BH215+VÚ!BH215+BG215</f>
        <v>0</v>
      </c>
      <c r="BI215" s="125">
        <f>+'Inversión 1 financiada'!BI215+VÚ!BI215+BH215</f>
        <v>0</v>
      </c>
      <c r="BJ215" s="125">
        <f>+'Inversión 1 financiada'!BJ215+VÚ!BJ215+BI215</f>
        <v>0</v>
      </c>
      <c r="BK215" s="125">
        <f>+'Inversión 1 financiada'!BK215+VÚ!BK215+BJ215</f>
        <v>0</v>
      </c>
      <c r="BL215" s="125">
        <f>+'Inversión 1 financiada'!BL215+VÚ!BL215+BK215</f>
        <v>0</v>
      </c>
      <c r="BM215" s="125">
        <f>+'Inversión 1 financiada'!BM215+VÚ!BM215+BL215</f>
        <v>0</v>
      </c>
      <c r="BN215" s="125">
        <f>+'Inversión 1 financiada'!BN215+VÚ!BN215+BM215</f>
        <v>0</v>
      </c>
      <c r="BO215" s="125">
        <f>+'Inversión 1 financiada'!BO215+VÚ!BO215+BN215</f>
        <v>0</v>
      </c>
      <c r="BP215" s="125">
        <f>+'Inversión 1 financiada'!BP215+VÚ!BP215+BO215</f>
        <v>0</v>
      </c>
      <c r="BQ215" s="125">
        <f>+'Inversión 1 financiada'!BQ215+VÚ!BQ215+BP215</f>
        <v>0</v>
      </c>
      <c r="BR215" s="125">
        <f>+'Inversión 1 financiada'!BR215+VÚ!BR215+BQ215</f>
        <v>0</v>
      </c>
    </row>
    <row r="216" spans="2:70" x14ac:dyDescent="0.25">
      <c r="B216" s="59"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1"/>
      <c r="H216" s="125">
        <f>+'Inversión 1 financiada'!H216+VÚ!H216</f>
        <v>15</v>
      </c>
      <c r="I216" s="125">
        <f>+'Inversión 1 financiada'!I216+VÚ!I216+H216</f>
        <v>15</v>
      </c>
      <c r="J216" s="125">
        <f>+'Inversión 1 financiada'!J216+VÚ!J216+I216</f>
        <v>15</v>
      </c>
      <c r="K216" s="125">
        <f>+'Inversión 1 financiada'!K216+VÚ!K216+J216</f>
        <v>15</v>
      </c>
      <c r="L216" s="125">
        <f>+'Inversión 1 financiada'!L216+VÚ!L216+K216</f>
        <v>15</v>
      </c>
      <c r="M216" s="125">
        <f>+'Inversión 1 financiada'!M216+VÚ!M216+L216</f>
        <v>15</v>
      </c>
      <c r="N216" s="125">
        <f>+'Inversión 1 financiada'!N216+VÚ!N216+M216</f>
        <v>15</v>
      </c>
      <c r="O216" s="125">
        <f>+'Inversión 1 financiada'!O216+VÚ!O216+N216</f>
        <v>15</v>
      </c>
      <c r="P216" s="125">
        <f>+'Inversión 1 financiada'!P216+VÚ!P216+O216</f>
        <v>15</v>
      </c>
      <c r="Q216" s="125">
        <f>+'Inversión 1 financiada'!Q216+VÚ!Q216+P216</f>
        <v>15</v>
      </c>
      <c r="R216" s="125">
        <f>+'Inversión 1 financiada'!R216+VÚ!R216+Q216</f>
        <v>15</v>
      </c>
      <c r="S216" s="125">
        <f>+'Inversión 1 financiada'!S216+VÚ!S216+R216</f>
        <v>15</v>
      </c>
      <c r="T216" s="125">
        <f>+'Inversión 1 financiada'!T216+VÚ!T216+S216</f>
        <v>15</v>
      </c>
      <c r="U216" s="125">
        <f>+'Inversión 1 financiada'!U216+VÚ!U216+T216</f>
        <v>15</v>
      </c>
      <c r="V216" s="125">
        <f>+'Inversión 1 financiada'!V216+VÚ!V216+U216</f>
        <v>15</v>
      </c>
      <c r="W216" s="125">
        <f>+'Inversión 1 financiada'!W216+VÚ!W216+V216</f>
        <v>0</v>
      </c>
      <c r="X216" s="125">
        <f>+'Inversión 1 financiada'!X216+VÚ!X216+W216</f>
        <v>0</v>
      </c>
      <c r="Y216" s="125">
        <f>+'Inversión 1 financiada'!Y216+VÚ!Y216+X216</f>
        <v>0</v>
      </c>
      <c r="Z216" s="125">
        <f>+'Inversión 1 financiada'!Z216+VÚ!Z216+Y216</f>
        <v>0</v>
      </c>
      <c r="AA216" s="125">
        <f>+'Inversión 1 financiada'!AA216+VÚ!AA216+Z216</f>
        <v>0</v>
      </c>
      <c r="AB216" s="125">
        <f>+'Inversión 1 financiada'!AB216+VÚ!AB216+AA216</f>
        <v>0</v>
      </c>
      <c r="AC216" s="125">
        <f>+'Inversión 1 financiada'!AC216+VÚ!AC216+AB216</f>
        <v>0</v>
      </c>
      <c r="AD216" s="125">
        <f>+'Inversión 1 financiada'!AD216+VÚ!AD216+AC216</f>
        <v>0</v>
      </c>
      <c r="AE216" s="125">
        <f>+'Inversión 1 financiada'!AE216+VÚ!AE216+AD216</f>
        <v>0</v>
      </c>
      <c r="AF216" s="125">
        <f>+'Inversión 1 financiada'!AF216+VÚ!AF216+AE216</f>
        <v>0</v>
      </c>
      <c r="AG216" s="125">
        <f>+'Inversión 1 financiada'!AG216+VÚ!AG216+AF216</f>
        <v>0</v>
      </c>
      <c r="AH216" s="125">
        <f>+'Inversión 1 financiada'!AH216+VÚ!AH216+AG216</f>
        <v>0</v>
      </c>
      <c r="AI216" s="125">
        <f>+'Inversión 1 financiada'!AI216+VÚ!AI216+AH216</f>
        <v>0</v>
      </c>
      <c r="AJ216" s="125">
        <f>+'Inversión 1 financiada'!AJ216+VÚ!AJ216+AI216</f>
        <v>0</v>
      </c>
      <c r="AK216" s="125">
        <f>+'Inversión 1 financiada'!AK216+VÚ!AK216+AJ216</f>
        <v>0</v>
      </c>
      <c r="AL216" s="125">
        <f>+'Inversión 1 financiada'!AL216+VÚ!AL216+AK216</f>
        <v>0</v>
      </c>
      <c r="AM216" s="125">
        <f>+'Inversión 1 financiada'!AM216+VÚ!AM216+AL216</f>
        <v>0</v>
      </c>
      <c r="AN216" s="125">
        <f>+'Inversión 1 financiada'!AN216+VÚ!AN216+AM216</f>
        <v>0</v>
      </c>
      <c r="AO216" s="125">
        <f>+'Inversión 1 financiada'!AO216+VÚ!AO216+AN216</f>
        <v>0</v>
      </c>
      <c r="AP216" s="125">
        <f>+'Inversión 1 financiada'!AP216+VÚ!AP216+AO216</f>
        <v>0</v>
      </c>
      <c r="AQ216" s="125">
        <f>+'Inversión 1 financiada'!AQ216+VÚ!AQ216+AP216</f>
        <v>0</v>
      </c>
      <c r="AR216" s="125">
        <f>+'Inversión 1 financiada'!AR216+VÚ!AR216+AQ216</f>
        <v>0</v>
      </c>
      <c r="AS216" s="125">
        <f>+'Inversión 1 financiada'!AS216+VÚ!AS216+AR216</f>
        <v>0</v>
      </c>
      <c r="AT216" s="125">
        <f>+'Inversión 1 financiada'!AT216+VÚ!AT216+AS216</f>
        <v>0</v>
      </c>
      <c r="AU216" s="125">
        <f>+'Inversión 1 financiada'!AU216+VÚ!AU216+AT216</f>
        <v>0</v>
      </c>
      <c r="AV216" s="125">
        <f>+'Inversión 1 financiada'!AV216+VÚ!AV216+AU216</f>
        <v>0</v>
      </c>
      <c r="AW216" s="125">
        <f>+'Inversión 1 financiada'!AW216+VÚ!AW216+AV216</f>
        <v>0</v>
      </c>
      <c r="AX216" s="125">
        <f>+'Inversión 1 financiada'!AX216+VÚ!AX216+AW216</f>
        <v>0</v>
      </c>
      <c r="AY216" s="125">
        <f>+'Inversión 1 financiada'!AY216+VÚ!AY216+AX216</f>
        <v>0</v>
      </c>
      <c r="AZ216" s="125">
        <f>+'Inversión 1 financiada'!AZ216+VÚ!AZ216+AY216</f>
        <v>0</v>
      </c>
      <c r="BA216" s="125">
        <f>+'Inversión 1 financiada'!BA216+VÚ!BA216+AZ216</f>
        <v>0</v>
      </c>
      <c r="BB216" s="125">
        <f>+'Inversión 1 financiada'!BB216+VÚ!BB216+BA216</f>
        <v>0</v>
      </c>
      <c r="BC216" s="125">
        <f>+'Inversión 1 financiada'!BC216+VÚ!BC216+BB216</f>
        <v>0</v>
      </c>
      <c r="BD216" s="125">
        <f>+'Inversión 1 financiada'!BD216+VÚ!BD216+BC216</f>
        <v>0</v>
      </c>
      <c r="BE216" s="125">
        <f>+'Inversión 1 financiada'!BE216+VÚ!BE216+BD216</f>
        <v>0</v>
      </c>
      <c r="BF216" s="125">
        <f>+'Inversión 1 financiada'!BF216+VÚ!BF216+BE216</f>
        <v>0</v>
      </c>
      <c r="BG216" s="125">
        <f>+'Inversión 1 financiada'!BG216+VÚ!BG216+BF216</f>
        <v>0</v>
      </c>
      <c r="BH216" s="125">
        <f>+'Inversión 1 financiada'!BH216+VÚ!BH216+BG216</f>
        <v>0</v>
      </c>
      <c r="BI216" s="125">
        <f>+'Inversión 1 financiada'!BI216+VÚ!BI216+BH216</f>
        <v>0</v>
      </c>
      <c r="BJ216" s="125">
        <f>+'Inversión 1 financiada'!BJ216+VÚ!BJ216+BI216</f>
        <v>0</v>
      </c>
      <c r="BK216" s="125">
        <f>+'Inversión 1 financiada'!BK216+VÚ!BK216+BJ216</f>
        <v>0</v>
      </c>
      <c r="BL216" s="125">
        <f>+'Inversión 1 financiada'!BL216+VÚ!BL216+BK216</f>
        <v>0</v>
      </c>
      <c r="BM216" s="125">
        <f>+'Inversión 1 financiada'!BM216+VÚ!BM216+BL216</f>
        <v>0</v>
      </c>
      <c r="BN216" s="125">
        <f>+'Inversión 1 financiada'!BN216+VÚ!BN216+BM216</f>
        <v>0</v>
      </c>
      <c r="BO216" s="125">
        <f>+'Inversión 1 financiada'!BO216+VÚ!BO216+BN216</f>
        <v>0</v>
      </c>
      <c r="BP216" s="125">
        <f>+'Inversión 1 financiada'!BP216+VÚ!BP216+BO216</f>
        <v>0</v>
      </c>
      <c r="BQ216" s="125">
        <f>+'Inversión 1 financiada'!BQ216+VÚ!BQ216+BP216</f>
        <v>0</v>
      </c>
      <c r="BR216" s="125">
        <f>+'Inversión 1 financiada'!BR216+VÚ!BR216+BQ216</f>
        <v>0</v>
      </c>
    </row>
    <row r="217" spans="2:70" x14ac:dyDescent="0.25">
      <c r="B217" s="59"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1"/>
      <c r="H217" s="125">
        <f>+'Inversión 1 financiada'!H217+VÚ!H217</f>
        <v>1</v>
      </c>
      <c r="I217" s="125">
        <f>+'Inversión 1 financiada'!I217+VÚ!I217+H217</f>
        <v>1</v>
      </c>
      <c r="J217" s="125">
        <f>+'Inversión 1 financiada'!J217+VÚ!J217+I217</f>
        <v>1</v>
      </c>
      <c r="K217" s="125">
        <f>+'Inversión 1 financiada'!K217+VÚ!K217+J217</f>
        <v>1</v>
      </c>
      <c r="L217" s="125">
        <f>+'Inversión 1 financiada'!L217+VÚ!L217+K217</f>
        <v>1</v>
      </c>
      <c r="M217" s="125">
        <f>+'Inversión 1 financiada'!M217+VÚ!M217+L217</f>
        <v>1</v>
      </c>
      <c r="N217" s="125">
        <f>+'Inversión 1 financiada'!N217+VÚ!N217+M217</f>
        <v>1</v>
      </c>
      <c r="O217" s="125">
        <f>+'Inversión 1 financiada'!O217+VÚ!O217+N217</f>
        <v>1</v>
      </c>
      <c r="P217" s="125">
        <f>+'Inversión 1 financiada'!P217+VÚ!P217+O217</f>
        <v>1</v>
      </c>
      <c r="Q217" s="125">
        <f>+'Inversión 1 financiada'!Q217+VÚ!Q217+P217</f>
        <v>1</v>
      </c>
      <c r="R217" s="125">
        <f>+'Inversión 1 financiada'!R217+VÚ!R217+Q217</f>
        <v>1</v>
      </c>
      <c r="S217" s="125">
        <f>+'Inversión 1 financiada'!S217+VÚ!S217+R217</f>
        <v>1</v>
      </c>
      <c r="T217" s="125">
        <f>+'Inversión 1 financiada'!T217+VÚ!T217+S217</f>
        <v>1</v>
      </c>
      <c r="U217" s="125">
        <f>+'Inversión 1 financiada'!U217+VÚ!U217+T217</f>
        <v>1</v>
      </c>
      <c r="V217" s="125">
        <f>+'Inversión 1 financiada'!V217+VÚ!V217+U217</f>
        <v>1</v>
      </c>
      <c r="W217" s="125">
        <f>+'Inversión 1 financiada'!W217+VÚ!W217+V217</f>
        <v>0</v>
      </c>
      <c r="X217" s="125">
        <f>+'Inversión 1 financiada'!X217+VÚ!X217+W217</f>
        <v>0</v>
      </c>
      <c r="Y217" s="125">
        <f>+'Inversión 1 financiada'!Y217+VÚ!Y217+X217</f>
        <v>0</v>
      </c>
      <c r="Z217" s="125">
        <f>+'Inversión 1 financiada'!Z217+VÚ!Z217+Y217</f>
        <v>0</v>
      </c>
      <c r="AA217" s="125">
        <f>+'Inversión 1 financiada'!AA217+VÚ!AA217+Z217</f>
        <v>0</v>
      </c>
      <c r="AB217" s="125">
        <f>+'Inversión 1 financiada'!AB217+VÚ!AB217+AA217</f>
        <v>0</v>
      </c>
      <c r="AC217" s="125">
        <f>+'Inversión 1 financiada'!AC217+VÚ!AC217+AB217</f>
        <v>0</v>
      </c>
      <c r="AD217" s="125">
        <f>+'Inversión 1 financiada'!AD217+VÚ!AD217+AC217</f>
        <v>0</v>
      </c>
      <c r="AE217" s="125">
        <f>+'Inversión 1 financiada'!AE217+VÚ!AE217+AD217</f>
        <v>0</v>
      </c>
      <c r="AF217" s="125">
        <f>+'Inversión 1 financiada'!AF217+VÚ!AF217+AE217</f>
        <v>0</v>
      </c>
      <c r="AG217" s="125">
        <f>+'Inversión 1 financiada'!AG217+VÚ!AG217+AF217</f>
        <v>0</v>
      </c>
      <c r="AH217" s="125">
        <f>+'Inversión 1 financiada'!AH217+VÚ!AH217+AG217</f>
        <v>0</v>
      </c>
      <c r="AI217" s="125">
        <f>+'Inversión 1 financiada'!AI217+VÚ!AI217+AH217</f>
        <v>0</v>
      </c>
      <c r="AJ217" s="125">
        <f>+'Inversión 1 financiada'!AJ217+VÚ!AJ217+AI217</f>
        <v>0</v>
      </c>
      <c r="AK217" s="125">
        <f>+'Inversión 1 financiada'!AK217+VÚ!AK217+AJ217</f>
        <v>0</v>
      </c>
      <c r="AL217" s="125">
        <f>+'Inversión 1 financiada'!AL217+VÚ!AL217+AK217</f>
        <v>0</v>
      </c>
      <c r="AM217" s="125">
        <f>+'Inversión 1 financiada'!AM217+VÚ!AM217+AL217</f>
        <v>0</v>
      </c>
      <c r="AN217" s="125">
        <f>+'Inversión 1 financiada'!AN217+VÚ!AN217+AM217</f>
        <v>0</v>
      </c>
      <c r="AO217" s="125">
        <f>+'Inversión 1 financiada'!AO217+VÚ!AO217+AN217</f>
        <v>0</v>
      </c>
      <c r="AP217" s="125">
        <f>+'Inversión 1 financiada'!AP217+VÚ!AP217+AO217</f>
        <v>0</v>
      </c>
      <c r="AQ217" s="125">
        <f>+'Inversión 1 financiada'!AQ217+VÚ!AQ217+AP217</f>
        <v>0</v>
      </c>
      <c r="AR217" s="125">
        <f>+'Inversión 1 financiada'!AR217+VÚ!AR217+AQ217</f>
        <v>0</v>
      </c>
      <c r="AS217" s="125">
        <f>+'Inversión 1 financiada'!AS217+VÚ!AS217+AR217</f>
        <v>0</v>
      </c>
      <c r="AT217" s="125">
        <f>+'Inversión 1 financiada'!AT217+VÚ!AT217+AS217</f>
        <v>0</v>
      </c>
      <c r="AU217" s="125">
        <f>+'Inversión 1 financiada'!AU217+VÚ!AU217+AT217</f>
        <v>0</v>
      </c>
      <c r="AV217" s="125">
        <f>+'Inversión 1 financiada'!AV217+VÚ!AV217+AU217</f>
        <v>0</v>
      </c>
      <c r="AW217" s="125">
        <f>+'Inversión 1 financiada'!AW217+VÚ!AW217+AV217</f>
        <v>0</v>
      </c>
      <c r="AX217" s="125">
        <f>+'Inversión 1 financiada'!AX217+VÚ!AX217+AW217</f>
        <v>0</v>
      </c>
      <c r="AY217" s="125">
        <f>+'Inversión 1 financiada'!AY217+VÚ!AY217+AX217</f>
        <v>0</v>
      </c>
      <c r="AZ217" s="125">
        <f>+'Inversión 1 financiada'!AZ217+VÚ!AZ217+AY217</f>
        <v>0</v>
      </c>
      <c r="BA217" s="125">
        <f>+'Inversión 1 financiada'!BA217+VÚ!BA217+AZ217</f>
        <v>0</v>
      </c>
      <c r="BB217" s="125">
        <f>+'Inversión 1 financiada'!BB217+VÚ!BB217+BA217</f>
        <v>0</v>
      </c>
      <c r="BC217" s="125">
        <f>+'Inversión 1 financiada'!BC217+VÚ!BC217+BB217</f>
        <v>0</v>
      </c>
      <c r="BD217" s="125">
        <f>+'Inversión 1 financiada'!BD217+VÚ!BD217+BC217</f>
        <v>0</v>
      </c>
      <c r="BE217" s="125">
        <f>+'Inversión 1 financiada'!BE217+VÚ!BE217+BD217</f>
        <v>0</v>
      </c>
      <c r="BF217" s="125">
        <f>+'Inversión 1 financiada'!BF217+VÚ!BF217+BE217</f>
        <v>0</v>
      </c>
      <c r="BG217" s="125">
        <f>+'Inversión 1 financiada'!BG217+VÚ!BG217+BF217</f>
        <v>0</v>
      </c>
      <c r="BH217" s="125">
        <f>+'Inversión 1 financiada'!BH217+VÚ!BH217+BG217</f>
        <v>0</v>
      </c>
      <c r="BI217" s="125">
        <f>+'Inversión 1 financiada'!BI217+VÚ!BI217+BH217</f>
        <v>0</v>
      </c>
      <c r="BJ217" s="125">
        <f>+'Inversión 1 financiada'!BJ217+VÚ!BJ217+BI217</f>
        <v>0</v>
      </c>
      <c r="BK217" s="125">
        <f>+'Inversión 1 financiada'!BK217+VÚ!BK217+BJ217</f>
        <v>0</v>
      </c>
      <c r="BL217" s="125">
        <f>+'Inversión 1 financiada'!BL217+VÚ!BL217+BK217</f>
        <v>0</v>
      </c>
      <c r="BM217" s="125">
        <f>+'Inversión 1 financiada'!BM217+VÚ!BM217+BL217</f>
        <v>0</v>
      </c>
      <c r="BN217" s="125">
        <f>+'Inversión 1 financiada'!BN217+VÚ!BN217+BM217</f>
        <v>0</v>
      </c>
      <c r="BO217" s="125">
        <f>+'Inversión 1 financiada'!BO217+VÚ!BO217+BN217</f>
        <v>0</v>
      </c>
      <c r="BP217" s="125">
        <f>+'Inversión 1 financiada'!BP217+VÚ!BP217+BO217</f>
        <v>0</v>
      </c>
      <c r="BQ217" s="125">
        <f>+'Inversión 1 financiada'!BQ217+VÚ!BQ217+BP217</f>
        <v>0</v>
      </c>
      <c r="BR217" s="125">
        <f>+'Inversión 1 financiada'!BR217+VÚ!BR217+BQ217</f>
        <v>0</v>
      </c>
    </row>
    <row r="218" spans="2:70" x14ac:dyDescent="0.25">
      <c r="B218" s="59"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1"/>
      <c r="H218" s="125">
        <f>+'Inversión 1 financiada'!H218+VÚ!H218</f>
        <v>5</v>
      </c>
      <c r="I218" s="125">
        <f>+'Inversión 1 financiada'!I218+VÚ!I218+H218</f>
        <v>5</v>
      </c>
      <c r="J218" s="125">
        <f>+'Inversión 1 financiada'!J218+VÚ!J218+I218</f>
        <v>5</v>
      </c>
      <c r="K218" s="125">
        <f>+'Inversión 1 financiada'!K218+VÚ!K218+J218</f>
        <v>5</v>
      </c>
      <c r="L218" s="125">
        <f>+'Inversión 1 financiada'!L218+VÚ!L218+K218</f>
        <v>5</v>
      </c>
      <c r="M218" s="125">
        <f>+'Inversión 1 financiada'!M218+VÚ!M218+L218</f>
        <v>5</v>
      </c>
      <c r="N218" s="125">
        <f>+'Inversión 1 financiada'!N218+VÚ!N218+M218</f>
        <v>5</v>
      </c>
      <c r="O218" s="125">
        <f>+'Inversión 1 financiada'!O218+VÚ!O218+N218</f>
        <v>5</v>
      </c>
      <c r="P218" s="125">
        <f>+'Inversión 1 financiada'!P218+VÚ!P218+O218</f>
        <v>5</v>
      </c>
      <c r="Q218" s="125">
        <f>+'Inversión 1 financiada'!Q218+VÚ!Q218+P218</f>
        <v>5</v>
      </c>
      <c r="R218" s="125">
        <f>+'Inversión 1 financiada'!R218+VÚ!R218+Q218</f>
        <v>5</v>
      </c>
      <c r="S218" s="125">
        <f>+'Inversión 1 financiada'!S218+VÚ!S218+R218</f>
        <v>5</v>
      </c>
      <c r="T218" s="125">
        <f>+'Inversión 1 financiada'!T218+VÚ!T218+S218</f>
        <v>5</v>
      </c>
      <c r="U218" s="125">
        <f>+'Inversión 1 financiada'!U218+VÚ!U218+T218</f>
        <v>5</v>
      </c>
      <c r="V218" s="125">
        <f>+'Inversión 1 financiada'!V218+VÚ!V218+U218</f>
        <v>5</v>
      </c>
      <c r="W218" s="125">
        <f>+'Inversión 1 financiada'!W218+VÚ!W218+V218</f>
        <v>0</v>
      </c>
      <c r="X218" s="125">
        <f>+'Inversión 1 financiada'!X218+VÚ!X218+W218</f>
        <v>0</v>
      </c>
      <c r="Y218" s="125">
        <f>+'Inversión 1 financiada'!Y218+VÚ!Y218+X218</f>
        <v>0</v>
      </c>
      <c r="Z218" s="125">
        <f>+'Inversión 1 financiada'!Z218+VÚ!Z218+Y218</f>
        <v>0</v>
      </c>
      <c r="AA218" s="125">
        <f>+'Inversión 1 financiada'!AA218+VÚ!AA218+Z218</f>
        <v>0</v>
      </c>
      <c r="AB218" s="125">
        <f>+'Inversión 1 financiada'!AB218+VÚ!AB218+AA218</f>
        <v>0</v>
      </c>
      <c r="AC218" s="125">
        <f>+'Inversión 1 financiada'!AC218+VÚ!AC218+AB218</f>
        <v>0</v>
      </c>
      <c r="AD218" s="125">
        <f>+'Inversión 1 financiada'!AD218+VÚ!AD218+AC218</f>
        <v>0</v>
      </c>
      <c r="AE218" s="125">
        <f>+'Inversión 1 financiada'!AE218+VÚ!AE218+AD218</f>
        <v>0</v>
      </c>
      <c r="AF218" s="125">
        <f>+'Inversión 1 financiada'!AF218+VÚ!AF218+AE218</f>
        <v>0</v>
      </c>
      <c r="AG218" s="125">
        <f>+'Inversión 1 financiada'!AG218+VÚ!AG218+AF218</f>
        <v>0</v>
      </c>
      <c r="AH218" s="125">
        <f>+'Inversión 1 financiada'!AH218+VÚ!AH218+AG218</f>
        <v>0</v>
      </c>
      <c r="AI218" s="125">
        <f>+'Inversión 1 financiada'!AI218+VÚ!AI218+AH218</f>
        <v>0</v>
      </c>
      <c r="AJ218" s="125">
        <f>+'Inversión 1 financiada'!AJ218+VÚ!AJ218+AI218</f>
        <v>0</v>
      </c>
      <c r="AK218" s="125">
        <f>+'Inversión 1 financiada'!AK218+VÚ!AK218+AJ218</f>
        <v>0</v>
      </c>
      <c r="AL218" s="125">
        <f>+'Inversión 1 financiada'!AL218+VÚ!AL218+AK218</f>
        <v>0</v>
      </c>
      <c r="AM218" s="125">
        <f>+'Inversión 1 financiada'!AM218+VÚ!AM218+AL218</f>
        <v>0</v>
      </c>
      <c r="AN218" s="125">
        <f>+'Inversión 1 financiada'!AN218+VÚ!AN218+AM218</f>
        <v>0</v>
      </c>
      <c r="AO218" s="125">
        <f>+'Inversión 1 financiada'!AO218+VÚ!AO218+AN218</f>
        <v>0</v>
      </c>
      <c r="AP218" s="125">
        <f>+'Inversión 1 financiada'!AP218+VÚ!AP218+AO218</f>
        <v>0</v>
      </c>
      <c r="AQ218" s="125">
        <f>+'Inversión 1 financiada'!AQ218+VÚ!AQ218+AP218</f>
        <v>0</v>
      </c>
      <c r="AR218" s="125">
        <f>+'Inversión 1 financiada'!AR218+VÚ!AR218+AQ218</f>
        <v>0</v>
      </c>
      <c r="AS218" s="125">
        <f>+'Inversión 1 financiada'!AS218+VÚ!AS218+AR218</f>
        <v>0</v>
      </c>
      <c r="AT218" s="125">
        <f>+'Inversión 1 financiada'!AT218+VÚ!AT218+AS218</f>
        <v>0</v>
      </c>
      <c r="AU218" s="125">
        <f>+'Inversión 1 financiada'!AU218+VÚ!AU218+AT218</f>
        <v>0</v>
      </c>
      <c r="AV218" s="125">
        <f>+'Inversión 1 financiada'!AV218+VÚ!AV218+AU218</f>
        <v>0</v>
      </c>
      <c r="AW218" s="125">
        <f>+'Inversión 1 financiada'!AW218+VÚ!AW218+AV218</f>
        <v>0</v>
      </c>
      <c r="AX218" s="125">
        <f>+'Inversión 1 financiada'!AX218+VÚ!AX218+AW218</f>
        <v>0</v>
      </c>
      <c r="AY218" s="125">
        <f>+'Inversión 1 financiada'!AY218+VÚ!AY218+AX218</f>
        <v>0</v>
      </c>
      <c r="AZ218" s="125">
        <f>+'Inversión 1 financiada'!AZ218+VÚ!AZ218+AY218</f>
        <v>0</v>
      </c>
      <c r="BA218" s="125">
        <f>+'Inversión 1 financiada'!BA218+VÚ!BA218+AZ218</f>
        <v>0</v>
      </c>
      <c r="BB218" s="125">
        <f>+'Inversión 1 financiada'!BB218+VÚ!BB218+BA218</f>
        <v>0</v>
      </c>
      <c r="BC218" s="125">
        <f>+'Inversión 1 financiada'!BC218+VÚ!BC218+BB218</f>
        <v>0</v>
      </c>
      <c r="BD218" s="125">
        <f>+'Inversión 1 financiada'!BD218+VÚ!BD218+BC218</f>
        <v>0</v>
      </c>
      <c r="BE218" s="125">
        <f>+'Inversión 1 financiada'!BE218+VÚ!BE218+BD218</f>
        <v>0</v>
      </c>
      <c r="BF218" s="125">
        <f>+'Inversión 1 financiada'!BF218+VÚ!BF218+BE218</f>
        <v>0</v>
      </c>
      <c r="BG218" s="125">
        <f>+'Inversión 1 financiada'!BG218+VÚ!BG218+BF218</f>
        <v>0</v>
      </c>
      <c r="BH218" s="125">
        <f>+'Inversión 1 financiada'!BH218+VÚ!BH218+BG218</f>
        <v>0</v>
      </c>
      <c r="BI218" s="125">
        <f>+'Inversión 1 financiada'!BI218+VÚ!BI218+BH218</f>
        <v>0</v>
      </c>
      <c r="BJ218" s="125">
        <f>+'Inversión 1 financiada'!BJ218+VÚ!BJ218+BI218</f>
        <v>0</v>
      </c>
      <c r="BK218" s="125">
        <f>+'Inversión 1 financiada'!BK218+VÚ!BK218+BJ218</f>
        <v>0</v>
      </c>
      <c r="BL218" s="125">
        <f>+'Inversión 1 financiada'!BL218+VÚ!BL218+BK218</f>
        <v>0</v>
      </c>
      <c r="BM218" s="125">
        <f>+'Inversión 1 financiada'!BM218+VÚ!BM218+BL218</f>
        <v>0</v>
      </c>
      <c r="BN218" s="125">
        <f>+'Inversión 1 financiada'!BN218+VÚ!BN218+BM218</f>
        <v>0</v>
      </c>
      <c r="BO218" s="125">
        <f>+'Inversión 1 financiada'!BO218+VÚ!BO218+BN218</f>
        <v>0</v>
      </c>
      <c r="BP218" s="125">
        <f>+'Inversión 1 financiada'!BP218+VÚ!BP218+BO218</f>
        <v>0</v>
      </c>
      <c r="BQ218" s="125">
        <f>+'Inversión 1 financiada'!BQ218+VÚ!BQ218+BP218</f>
        <v>0</v>
      </c>
      <c r="BR218" s="125">
        <f>+'Inversión 1 financiada'!BR218+VÚ!BR218+BQ218</f>
        <v>0</v>
      </c>
    </row>
    <row r="219" spans="2:70" x14ac:dyDescent="0.25">
      <c r="B219" s="59" t="s">
        <v>637</v>
      </c>
      <c r="C219" s="62" t="str">
        <f>+VLOOKUP(B219,'resumen UCAP'!$A$5:$O$329,2,0)</f>
        <v>UCAP Luminaria LED 167 W</v>
      </c>
      <c r="D219" s="63">
        <f>+'Desmonte Infr. financiada'!D219</f>
        <v>35</v>
      </c>
      <c r="E219" s="63" t="str">
        <f>+VLOOKUP(B219,'resumen UCAP'!$A$5:$O$329,3,0)</f>
        <v>Un</v>
      </c>
      <c r="F219" s="64">
        <f>+VLOOKUP(B219,'resumen UCAP'!$A$5:$O$329,15,0)</f>
        <v>1673686.9127471999</v>
      </c>
      <c r="G219" s="61"/>
      <c r="H219" s="125">
        <f>+'Inversión 1 financiada'!H219+VÚ!H219</f>
        <v>0</v>
      </c>
      <c r="I219" s="125">
        <f>+'Inversión 1 financiada'!I219+VÚ!I219+H219</f>
        <v>0</v>
      </c>
      <c r="J219" s="125">
        <f>+'Inversión 1 financiada'!J219+VÚ!J219+I219</f>
        <v>0</v>
      </c>
      <c r="K219" s="125">
        <f>+'Inversión 1 financiada'!K219+VÚ!K219+J219</f>
        <v>0</v>
      </c>
      <c r="L219" s="125">
        <f>+'Inversión 1 financiada'!L219+VÚ!L219+K219</f>
        <v>0</v>
      </c>
      <c r="M219" s="125">
        <f>+'Inversión 1 financiada'!M219+VÚ!M219+L219</f>
        <v>0</v>
      </c>
      <c r="N219" s="125">
        <f>+'Inversión 1 financiada'!N219+VÚ!N219+M219</f>
        <v>0</v>
      </c>
      <c r="O219" s="125">
        <f>+'Inversión 1 financiada'!O219+VÚ!O219+N219</f>
        <v>0</v>
      </c>
      <c r="P219" s="125">
        <f>+'Inversión 1 financiada'!P219+VÚ!P219+O219</f>
        <v>0</v>
      </c>
      <c r="Q219" s="125">
        <f>+'Inversión 1 financiada'!Q219+VÚ!Q219+P219</f>
        <v>0</v>
      </c>
      <c r="R219" s="125">
        <f>+'Inversión 1 financiada'!R219+VÚ!R219+Q219</f>
        <v>0</v>
      </c>
      <c r="S219" s="125">
        <f>+'Inversión 1 financiada'!S219+VÚ!S219+R219</f>
        <v>0</v>
      </c>
      <c r="T219" s="125">
        <f>+'Inversión 1 financiada'!T219+VÚ!T219+S219</f>
        <v>0</v>
      </c>
      <c r="U219" s="125">
        <f>+'Inversión 1 financiada'!U219+VÚ!U219+T219</f>
        <v>0</v>
      </c>
      <c r="V219" s="125">
        <f>+'Inversión 1 financiada'!V219+VÚ!V219+U219</f>
        <v>0</v>
      </c>
      <c r="W219" s="125">
        <f>+'Inversión 1 financiada'!W219+VÚ!W219+V219</f>
        <v>0</v>
      </c>
      <c r="X219" s="125">
        <f>+'Inversión 1 financiada'!X219+VÚ!X219+W219</f>
        <v>0</v>
      </c>
      <c r="Y219" s="125">
        <f>+'Inversión 1 financiada'!Y219+VÚ!Y219+X219</f>
        <v>0</v>
      </c>
      <c r="Z219" s="125">
        <f>+'Inversión 1 financiada'!Z219+VÚ!Z219+Y219</f>
        <v>0</v>
      </c>
      <c r="AA219" s="125">
        <f>+'Inversión 1 financiada'!AA219+VÚ!AA219+Z219</f>
        <v>0</v>
      </c>
      <c r="AB219" s="125">
        <f>+'Inversión 1 financiada'!AB219+VÚ!AB219+AA219</f>
        <v>0</v>
      </c>
      <c r="AC219" s="125">
        <f>+'Inversión 1 financiada'!AC219+VÚ!AC219+AB219</f>
        <v>0</v>
      </c>
      <c r="AD219" s="125">
        <f>+'Inversión 1 financiada'!AD219+VÚ!AD219+AC219</f>
        <v>0</v>
      </c>
      <c r="AE219" s="125">
        <f>+'Inversión 1 financiada'!AE219+VÚ!AE219+AD219</f>
        <v>0</v>
      </c>
      <c r="AF219" s="125">
        <f>+'Inversión 1 financiada'!AF219+VÚ!AF219+AE219</f>
        <v>0</v>
      </c>
      <c r="AG219" s="125">
        <f>+'Inversión 1 financiada'!AG219+VÚ!AG219+AF219</f>
        <v>0</v>
      </c>
      <c r="AH219" s="125">
        <f>+'Inversión 1 financiada'!AH219+VÚ!AH219+AG219</f>
        <v>0</v>
      </c>
      <c r="AI219" s="125">
        <f>+'Inversión 1 financiada'!AI219+VÚ!AI219+AH219</f>
        <v>0</v>
      </c>
      <c r="AJ219" s="125">
        <f>+'Inversión 1 financiada'!AJ219+VÚ!AJ219+AI219</f>
        <v>0</v>
      </c>
      <c r="AK219" s="125">
        <f>+'Inversión 1 financiada'!AK219+VÚ!AK219+AJ219</f>
        <v>0</v>
      </c>
      <c r="AL219" s="125">
        <f>+'Inversión 1 financiada'!AL219+VÚ!AL219+AK219</f>
        <v>0</v>
      </c>
      <c r="AM219" s="125">
        <f>+'Inversión 1 financiada'!AM219+VÚ!AM219+AL219</f>
        <v>0</v>
      </c>
      <c r="AN219" s="125">
        <f>+'Inversión 1 financiada'!AN219+VÚ!AN219+AM219</f>
        <v>0</v>
      </c>
      <c r="AO219" s="125">
        <f>+'Inversión 1 financiada'!AO219+VÚ!AO219+AN219</f>
        <v>0</v>
      </c>
      <c r="AP219" s="125">
        <f>+'Inversión 1 financiada'!AP219+VÚ!AP219+AO219</f>
        <v>0</v>
      </c>
      <c r="AQ219" s="125">
        <f>+'Inversión 1 financiada'!AQ219+VÚ!AQ219+AP219</f>
        <v>0</v>
      </c>
      <c r="AR219" s="125">
        <f>+'Inversión 1 financiada'!AR219+VÚ!AR219+AQ219</f>
        <v>0</v>
      </c>
      <c r="AS219" s="125">
        <f>+'Inversión 1 financiada'!AS219+VÚ!AS219+AR219</f>
        <v>0</v>
      </c>
      <c r="AT219" s="125">
        <f>+'Inversión 1 financiada'!AT219+VÚ!AT219+AS219</f>
        <v>0</v>
      </c>
      <c r="AU219" s="125">
        <f>+'Inversión 1 financiada'!AU219+VÚ!AU219+AT219</f>
        <v>0</v>
      </c>
      <c r="AV219" s="125">
        <f>+'Inversión 1 financiada'!AV219+VÚ!AV219+AU219</f>
        <v>0</v>
      </c>
      <c r="AW219" s="125">
        <f>+'Inversión 1 financiada'!AW219+VÚ!AW219+AV219</f>
        <v>0</v>
      </c>
      <c r="AX219" s="125">
        <f>+'Inversión 1 financiada'!AX219+VÚ!AX219+AW219</f>
        <v>0</v>
      </c>
      <c r="AY219" s="125">
        <f>+'Inversión 1 financiada'!AY219+VÚ!AY219+AX219</f>
        <v>0</v>
      </c>
      <c r="AZ219" s="125">
        <f>+'Inversión 1 financiada'!AZ219+VÚ!AZ219+AY219</f>
        <v>0</v>
      </c>
      <c r="BA219" s="125">
        <f>+'Inversión 1 financiada'!BA219+VÚ!BA219+AZ219</f>
        <v>0</v>
      </c>
      <c r="BB219" s="125">
        <f>+'Inversión 1 financiada'!BB219+VÚ!BB219+BA219</f>
        <v>0</v>
      </c>
      <c r="BC219" s="125">
        <f>+'Inversión 1 financiada'!BC219+VÚ!BC219+BB219</f>
        <v>0</v>
      </c>
      <c r="BD219" s="125">
        <f>+'Inversión 1 financiada'!BD219+VÚ!BD219+BC219</f>
        <v>0</v>
      </c>
      <c r="BE219" s="125">
        <f>+'Inversión 1 financiada'!BE219+VÚ!BE219+BD219</f>
        <v>0</v>
      </c>
      <c r="BF219" s="125">
        <f>+'Inversión 1 financiada'!BF219+VÚ!BF219+BE219</f>
        <v>0</v>
      </c>
      <c r="BG219" s="125">
        <f>+'Inversión 1 financiada'!BG219+VÚ!BG219+BF219</f>
        <v>0</v>
      </c>
      <c r="BH219" s="125">
        <f>+'Inversión 1 financiada'!BH219+VÚ!BH219+BG219</f>
        <v>0</v>
      </c>
      <c r="BI219" s="125">
        <f>+'Inversión 1 financiada'!BI219+VÚ!BI219+BH219</f>
        <v>0</v>
      </c>
      <c r="BJ219" s="125">
        <f>+'Inversión 1 financiada'!BJ219+VÚ!BJ219+BI219</f>
        <v>0</v>
      </c>
      <c r="BK219" s="125">
        <f>+'Inversión 1 financiada'!BK219+VÚ!BK219+BJ219</f>
        <v>0</v>
      </c>
      <c r="BL219" s="125">
        <f>+'Inversión 1 financiada'!BL219+VÚ!BL219+BK219</f>
        <v>0</v>
      </c>
      <c r="BM219" s="125">
        <f>+'Inversión 1 financiada'!BM219+VÚ!BM219+BL219</f>
        <v>0</v>
      </c>
      <c r="BN219" s="125">
        <f>+'Inversión 1 financiada'!BN219+VÚ!BN219+BM219</f>
        <v>0</v>
      </c>
      <c r="BO219" s="125">
        <f>+'Inversión 1 financiada'!BO219+VÚ!BO219+BN219</f>
        <v>0</v>
      </c>
      <c r="BP219" s="125">
        <f>+'Inversión 1 financiada'!BP219+VÚ!BP219+BO219</f>
        <v>0</v>
      </c>
      <c r="BQ219" s="125">
        <f>+'Inversión 1 financiada'!BQ219+VÚ!BQ219+BP219</f>
        <v>0</v>
      </c>
      <c r="BR219" s="125">
        <f>+'Inversión 1 financiada'!BR219+VÚ!BR219+BQ219</f>
        <v>0</v>
      </c>
    </row>
    <row r="220" spans="2:70" x14ac:dyDescent="0.25">
      <c r="B220" s="59" t="s">
        <v>638</v>
      </c>
      <c r="C220" s="62" t="str">
        <f>+VLOOKUP(B220,'resumen UCAP'!$A$5:$O$329,2,0)</f>
        <v>UCAP Luminaria LED 227 W</v>
      </c>
      <c r="D220" s="63">
        <f>+'Desmonte Infr. financiada'!D220</f>
        <v>227</v>
      </c>
      <c r="E220" s="63" t="str">
        <f>+VLOOKUP(B220,'resumen UCAP'!$A$5:$O$329,3,0)</f>
        <v>Un</v>
      </c>
      <c r="F220" s="64">
        <f>+VLOOKUP(B220,'resumen UCAP'!$A$5:$O$329,15,0)</f>
        <v>2422467.9244272001</v>
      </c>
      <c r="G220" s="61"/>
      <c r="H220" s="125">
        <f>+'Inversión 1 financiada'!H220+VÚ!H220</f>
        <v>0</v>
      </c>
      <c r="I220" s="125">
        <f>+'Inversión 1 financiada'!I220+VÚ!I220+H220</f>
        <v>0</v>
      </c>
      <c r="J220" s="125">
        <f>+'Inversión 1 financiada'!J220+VÚ!J220+I220</f>
        <v>0</v>
      </c>
      <c r="K220" s="125">
        <f>+'Inversión 1 financiada'!K220+VÚ!K220+J220</f>
        <v>0</v>
      </c>
      <c r="L220" s="125">
        <f>+'Inversión 1 financiada'!L220+VÚ!L220+K220</f>
        <v>0</v>
      </c>
      <c r="M220" s="125">
        <f>+'Inversión 1 financiada'!M220+VÚ!M220+L220</f>
        <v>0</v>
      </c>
      <c r="N220" s="125">
        <f>+'Inversión 1 financiada'!N220+VÚ!N220+M220</f>
        <v>0</v>
      </c>
      <c r="O220" s="125">
        <f>+'Inversión 1 financiada'!O220+VÚ!O220+N220</f>
        <v>0</v>
      </c>
      <c r="P220" s="125">
        <f>+'Inversión 1 financiada'!P220+VÚ!P220+O220</f>
        <v>0</v>
      </c>
      <c r="Q220" s="125">
        <f>+'Inversión 1 financiada'!Q220+VÚ!Q220+P220</f>
        <v>0</v>
      </c>
      <c r="R220" s="125">
        <f>+'Inversión 1 financiada'!R220+VÚ!R220+Q220</f>
        <v>0</v>
      </c>
      <c r="S220" s="125">
        <f>+'Inversión 1 financiada'!S220+VÚ!S220+R220</f>
        <v>0</v>
      </c>
      <c r="T220" s="125">
        <f>+'Inversión 1 financiada'!T220+VÚ!T220+S220</f>
        <v>0</v>
      </c>
      <c r="U220" s="125">
        <f>+'Inversión 1 financiada'!U220+VÚ!U220+T220</f>
        <v>0</v>
      </c>
      <c r="V220" s="125">
        <f>+'Inversión 1 financiada'!V220+VÚ!V220+U220</f>
        <v>0</v>
      </c>
      <c r="W220" s="125">
        <f>+'Inversión 1 financiada'!W220+VÚ!W220+V220</f>
        <v>0</v>
      </c>
      <c r="X220" s="125">
        <f>+'Inversión 1 financiada'!X220+VÚ!X220+W220</f>
        <v>0</v>
      </c>
      <c r="Y220" s="125">
        <f>+'Inversión 1 financiada'!Y220+VÚ!Y220+X220</f>
        <v>0</v>
      </c>
      <c r="Z220" s="125">
        <f>+'Inversión 1 financiada'!Z220+VÚ!Z220+Y220</f>
        <v>0</v>
      </c>
      <c r="AA220" s="125">
        <f>+'Inversión 1 financiada'!AA220+VÚ!AA220+Z220</f>
        <v>0</v>
      </c>
      <c r="AB220" s="125">
        <f>+'Inversión 1 financiada'!AB220+VÚ!AB220+AA220</f>
        <v>0</v>
      </c>
      <c r="AC220" s="125">
        <f>+'Inversión 1 financiada'!AC220+VÚ!AC220+AB220</f>
        <v>0</v>
      </c>
      <c r="AD220" s="125">
        <f>+'Inversión 1 financiada'!AD220+VÚ!AD220+AC220</f>
        <v>0</v>
      </c>
      <c r="AE220" s="125">
        <f>+'Inversión 1 financiada'!AE220+VÚ!AE220+AD220</f>
        <v>0</v>
      </c>
      <c r="AF220" s="125">
        <f>+'Inversión 1 financiada'!AF220+VÚ!AF220+AE220</f>
        <v>0</v>
      </c>
      <c r="AG220" s="125">
        <f>+'Inversión 1 financiada'!AG220+VÚ!AG220+AF220</f>
        <v>0</v>
      </c>
      <c r="AH220" s="125">
        <f>+'Inversión 1 financiada'!AH220+VÚ!AH220+AG220</f>
        <v>0</v>
      </c>
      <c r="AI220" s="125">
        <f>+'Inversión 1 financiada'!AI220+VÚ!AI220+AH220</f>
        <v>0</v>
      </c>
      <c r="AJ220" s="125">
        <f>+'Inversión 1 financiada'!AJ220+VÚ!AJ220+AI220</f>
        <v>0</v>
      </c>
      <c r="AK220" s="125">
        <f>+'Inversión 1 financiada'!AK220+VÚ!AK220+AJ220</f>
        <v>0</v>
      </c>
      <c r="AL220" s="125">
        <f>+'Inversión 1 financiada'!AL220+VÚ!AL220+AK220</f>
        <v>0</v>
      </c>
      <c r="AM220" s="125">
        <f>+'Inversión 1 financiada'!AM220+VÚ!AM220+AL220</f>
        <v>0</v>
      </c>
      <c r="AN220" s="125">
        <f>+'Inversión 1 financiada'!AN220+VÚ!AN220+AM220</f>
        <v>0</v>
      </c>
      <c r="AO220" s="125">
        <f>+'Inversión 1 financiada'!AO220+VÚ!AO220+AN220</f>
        <v>0</v>
      </c>
      <c r="AP220" s="125">
        <f>+'Inversión 1 financiada'!AP220+VÚ!AP220+AO220</f>
        <v>0</v>
      </c>
      <c r="AQ220" s="125">
        <f>+'Inversión 1 financiada'!AQ220+VÚ!AQ220+AP220</f>
        <v>0</v>
      </c>
      <c r="AR220" s="125">
        <f>+'Inversión 1 financiada'!AR220+VÚ!AR220+AQ220</f>
        <v>0</v>
      </c>
      <c r="AS220" s="125">
        <f>+'Inversión 1 financiada'!AS220+VÚ!AS220+AR220</f>
        <v>0</v>
      </c>
      <c r="AT220" s="125">
        <f>+'Inversión 1 financiada'!AT220+VÚ!AT220+AS220</f>
        <v>0</v>
      </c>
      <c r="AU220" s="125">
        <f>+'Inversión 1 financiada'!AU220+VÚ!AU220+AT220</f>
        <v>0</v>
      </c>
      <c r="AV220" s="125">
        <f>+'Inversión 1 financiada'!AV220+VÚ!AV220+AU220</f>
        <v>0</v>
      </c>
      <c r="AW220" s="125">
        <f>+'Inversión 1 financiada'!AW220+VÚ!AW220+AV220</f>
        <v>0</v>
      </c>
      <c r="AX220" s="125">
        <f>+'Inversión 1 financiada'!AX220+VÚ!AX220+AW220</f>
        <v>0</v>
      </c>
      <c r="AY220" s="125">
        <f>+'Inversión 1 financiada'!AY220+VÚ!AY220+AX220</f>
        <v>0</v>
      </c>
      <c r="AZ220" s="125">
        <f>+'Inversión 1 financiada'!AZ220+VÚ!AZ220+AY220</f>
        <v>0</v>
      </c>
      <c r="BA220" s="125">
        <f>+'Inversión 1 financiada'!BA220+VÚ!BA220+AZ220</f>
        <v>0</v>
      </c>
      <c r="BB220" s="125">
        <f>+'Inversión 1 financiada'!BB220+VÚ!BB220+BA220</f>
        <v>0</v>
      </c>
      <c r="BC220" s="125">
        <f>+'Inversión 1 financiada'!BC220+VÚ!BC220+BB220</f>
        <v>0</v>
      </c>
      <c r="BD220" s="125">
        <f>+'Inversión 1 financiada'!BD220+VÚ!BD220+BC220</f>
        <v>0</v>
      </c>
      <c r="BE220" s="125">
        <f>+'Inversión 1 financiada'!BE220+VÚ!BE220+BD220</f>
        <v>0</v>
      </c>
      <c r="BF220" s="125">
        <f>+'Inversión 1 financiada'!BF220+VÚ!BF220+BE220</f>
        <v>0</v>
      </c>
      <c r="BG220" s="125">
        <f>+'Inversión 1 financiada'!BG220+VÚ!BG220+BF220</f>
        <v>0</v>
      </c>
      <c r="BH220" s="125">
        <f>+'Inversión 1 financiada'!BH220+VÚ!BH220+BG220</f>
        <v>0</v>
      </c>
      <c r="BI220" s="125">
        <f>+'Inversión 1 financiada'!BI220+VÚ!BI220+BH220</f>
        <v>0</v>
      </c>
      <c r="BJ220" s="125">
        <f>+'Inversión 1 financiada'!BJ220+VÚ!BJ220+BI220</f>
        <v>0</v>
      </c>
      <c r="BK220" s="125">
        <f>+'Inversión 1 financiada'!BK220+VÚ!BK220+BJ220</f>
        <v>0</v>
      </c>
      <c r="BL220" s="125">
        <f>+'Inversión 1 financiada'!BL220+VÚ!BL220+BK220</f>
        <v>0</v>
      </c>
      <c r="BM220" s="125">
        <f>+'Inversión 1 financiada'!BM220+VÚ!BM220+BL220</f>
        <v>0</v>
      </c>
      <c r="BN220" s="125">
        <f>+'Inversión 1 financiada'!BN220+VÚ!BN220+BM220</f>
        <v>0</v>
      </c>
      <c r="BO220" s="125">
        <f>+'Inversión 1 financiada'!BO220+VÚ!BO220+BN220</f>
        <v>0</v>
      </c>
      <c r="BP220" s="125">
        <f>+'Inversión 1 financiada'!BP220+VÚ!BP220+BO220</f>
        <v>0</v>
      </c>
      <c r="BQ220" s="125">
        <f>+'Inversión 1 financiada'!BQ220+VÚ!BQ220+BP220</f>
        <v>0</v>
      </c>
      <c r="BR220" s="125">
        <f>+'Inversión 1 financiada'!BR220+VÚ!BR220+BQ220</f>
        <v>0</v>
      </c>
    </row>
    <row r="221" spans="2:70" x14ac:dyDescent="0.25">
      <c r="B221" s="59" t="s">
        <v>639</v>
      </c>
      <c r="C221" s="62" t="str">
        <f>+VLOOKUP(B221,'resumen UCAP'!$A$5:$O$329,2,0)</f>
        <v>UCAP Luminaria LED 192 W</v>
      </c>
      <c r="D221" s="63">
        <f>+'Desmonte Infr. financiada'!D221</f>
        <v>192.4</v>
      </c>
      <c r="E221" s="63" t="str">
        <f>+VLOOKUP(B221,'resumen UCAP'!$A$5:$O$329,3,0)</f>
        <v>Un</v>
      </c>
      <c r="F221" s="64">
        <f>+VLOOKUP(B221,'resumen UCAP'!$A$5:$O$329,15,0)</f>
        <v>1991373.255378</v>
      </c>
      <c r="G221" s="61"/>
      <c r="H221" s="125">
        <f>+'Inversión 1 financiada'!H221+VÚ!H221</f>
        <v>0</v>
      </c>
      <c r="I221" s="125">
        <f>+'Inversión 1 financiada'!I221+VÚ!I221+H221</f>
        <v>0</v>
      </c>
      <c r="J221" s="125">
        <f>+'Inversión 1 financiada'!J221+VÚ!J221+I221</f>
        <v>0</v>
      </c>
      <c r="K221" s="125">
        <f>+'Inversión 1 financiada'!K221+VÚ!K221+J221</f>
        <v>0</v>
      </c>
      <c r="L221" s="125">
        <f>+'Inversión 1 financiada'!L221+VÚ!L221+K221</f>
        <v>0</v>
      </c>
      <c r="M221" s="125">
        <f>+'Inversión 1 financiada'!M221+VÚ!M221+L221</f>
        <v>0</v>
      </c>
      <c r="N221" s="125">
        <f>+'Inversión 1 financiada'!N221+VÚ!N221+M221</f>
        <v>0</v>
      </c>
      <c r="O221" s="125">
        <f>+'Inversión 1 financiada'!O221+VÚ!O221+N221</f>
        <v>0</v>
      </c>
      <c r="P221" s="125">
        <f>+'Inversión 1 financiada'!P221+VÚ!P221+O221</f>
        <v>0</v>
      </c>
      <c r="Q221" s="125">
        <f>+'Inversión 1 financiada'!Q221+VÚ!Q221+P221</f>
        <v>0</v>
      </c>
      <c r="R221" s="125">
        <f>+'Inversión 1 financiada'!R221+VÚ!R221+Q221</f>
        <v>0</v>
      </c>
      <c r="S221" s="125">
        <f>+'Inversión 1 financiada'!S221+VÚ!S221+R221</f>
        <v>0</v>
      </c>
      <c r="T221" s="125">
        <f>+'Inversión 1 financiada'!T221+VÚ!T221+S221</f>
        <v>0</v>
      </c>
      <c r="U221" s="125">
        <f>+'Inversión 1 financiada'!U221+VÚ!U221+T221</f>
        <v>0</v>
      </c>
      <c r="V221" s="125">
        <f>+'Inversión 1 financiada'!V221+VÚ!V221+U221</f>
        <v>0</v>
      </c>
      <c r="W221" s="125">
        <f>+'Inversión 1 financiada'!W221+VÚ!W221+V221</f>
        <v>0</v>
      </c>
      <c r="X221" s="125">
        <f>+'Inversión 1 financiada'!X221+VÚ!X221+W221</f>
        <v>0</v>
      </c>
      <c r="Y221" s="125">
        <f>+'Inversión 1 financiada'!Y221+VÚ!Y221+X221</f>
        <v>0</v>
      </c>
      <c r="Z221" s="125">
        <f>+'Inversión 1 financiada'!Z221+VÚ!Z221+Y221</f>
        <v>0</v>
      </c>
      <c r="AA221" s="125">
        <f>+'Inversión 1 financiada'!AA221+VÚ!AA221+Z221</f>
        <v>0</v>
      </c>
      <c r="AB221" s="125">
        <f>+'Inversión 1 financiada'!AB221+VÚ!AB221+AA221</f>
        <v>0</v>
      </c>
      <c r="AC221" s="125">
        <f>+'Inversión 1 financiada'!AC221+VÚ!AC221+AB221</f>
        <v>0</v>
      </c>
      <c r="AD221" s="125">
        <f>+'Inversión 1 financiada'!AD221+VÚ!AD221+AC221</f>
        <v>0</v>
      </c>
      <c r="AE221" s="125">
        <f>+'Inversión 1 financiada'!AE221+VÚ!AE221+AD221</f>
        <v>0</v>
      </c>
      <c r="AF221" s="125">
        <f>+'Inversión 1 financiada'!AF221+VÚ!AF221+AE221</f>
        <v>0</v>
      </c>
      <c r="AG221" s="125">
        <f>+'Inversión 1 financiada'!AG221+VÚ!AG221+AF221</f>
        <v>0</v>
      </c>
      <c r="AH221" s="125">
        <f>+'Inversión 1 financiada'!AH221+VÚ!AH221+AG221</f>
        <v>0</v>
      </c>
      <c r="AI221" s="125">
        <f>+'Inversión 1 financiada'!AI221+VÚ!AI221+AH221</f>
        <v>0</v>
      </c>
      <c r="AJ221" s="125">
        <f>+'Inversión 1 financiada'!AJ221+VÚ!AJ221+AI221</f>
        <v>0</v>
      </c>
      <c r="AK221" s="125">
        <f>+'Inversión 1 financiada'!AK221+VÚ!AK221+AJ221</f>
        <v>0</v>
      </c>
      <c r="AL221" s="125">
        <f>+'Inversión 1 financiada'!AL221+VÚ!AL221+AK221</f>
        <v>0</v>
      </c>
      <c r="AM221" s="125">
        <f>+'Inversión 1 financiada'!AM221+VÚ!AM221+AL221</f>
        <v>0</v>
      </c>
      <c r="AN221" s="125">
        <f>+'Inversión 1 financiada'!AN221+VÚ!AN221+AM221</f>
        <v>0</v>
      </c>
      <c r="AO221" s="125">
        <f>+'Inversión 1 financiada'!AO221+VÚ!AO221+AN221</f>
        <v>0</v>
      </c>
      <c r="AP221" s="125">
        <f>+'Inversión 1 financiada'!AP221+VÚ!AP221+AO221</f>
        <v>0</v>
      </c>
      <c r="AQ221" s="125">
        <f>+'Inversión 1 financiada'!AQ221+VÚ!AQ221+AP221</f>
        <v>0</v>
      </c>
      <c r="AR221" s="125">
        <f>+'Inversión 1 financiada'!AR221+VÚ!AR221+AQ221</f>
        <v>0</v>
      </c>
      <c r="AS221" s="125">
        <f>+'Inversión 1 financiada'!AS221+VÚ!AS221+AR221</f>
        <v>0</v>
      </c>
      <c r="AT221" s="125">
        <f>+'Inversión 1 financiada'!AT221+VÚ!AT221+AS221</f>
        <v>0</v>
      </c>
      <c r="AU221" s="125">
        <f>+'Inversión 1 financiada'!AU221+VÚ!AU221+AT221</f>
        <v>0</v>
      </c>
      <c r="AV221" s="125">
        <f>+'Inversión 1 financiada'!AV221+VÚ!AV221+AU221</f>
        <v>0</v>
      </c>
      <c r="AW221" s="125">
        <f>+'Inversión 1 financiada'!AW221+VÚ!AW221+AV221</f>
        <v>0</v>
      </c>
      <c r="AX221" s="125">
        <f>+'Inversión 1 financiada'!AX221+VÚ!AX221+AW221</f>
        <v>0</v>
      </c>
      <c r="AY221" s="125">
        <f>+'Inversión 1 financiada'!AY221+VÚ!AY221+AX221</f>
        <v>0</v>
      </c>
      <c r="AZ221" s="125">
        <f>+'Inversión 1 financiada'!AZ221+VÚ!AZ221+AY221</f>
        <v>0</v>
      </c>
      <c r="BA221" s="125">
        <f>+'Inversión 1 financiada'!BA221+VÚ!BA221+AZ221</f>
        <v>0</v>
      </c>
      <c r="BB221" s="125">
        <f>+'Inversión 1 financiada'!BB221+VÚ!BB221+BA221</f>
        <v>0</v>
      </c>
      <c r="BC221" s="125">
        <f>+'Inversión 1 financiada'!BC221+VÚ!BC221+BB221</f>
        <v>0</v>
      </c>
      <c r="BD221" s="125">
        <f>+'Inversión 1 financiada'!BD221+VÚ!BD221+BC221</f>
        <v>0</v>
      </c>
      <c r="BE221" s="125">
        <f>+'Inversión 1 financiada'!BE221+VÚ!BE221+BD221</f>
        <v>0</v>
      </c>
      <c r="BF221" s="125">
        <f>+'Inversión 1 financiada'!BF221+VÚ!BF221+BE221</f>
        <v>0</v>
      </c>
      <c r="BG221" s="125">
        <f>+'Inversión 1 financiada'!BG221+VÚ!BG221+BF221</f>
        <v>0</v>
      </c>
      <c r="BH221" s="125">
        <f>+'Inversión 1 financiada'!BH221+VÚ!BH221+BG221</f>
        <v>0</v>
      </c>
      <c r="BI221" s="125">
        <f>+'Inversión 1 financiada'!BI221+VÚ!BI221+BH221</f>
        <v>0</v>
      </c>
      <c r="BJ221" s="125">
        <f>+'Inversión 1 financiada'!BJ221+VÚ!BJ221+BI221</f>
        <v>0</v>
      </c>
      <c r="BK221" s="125">
        <f>+'Inversión 1 financiada'!BK221+VÚ!BK221+BJ221</f>
        <v>0</v>
      </c>
      <c r="BL221" s="125">
        <f>+'Inversión 1 financiada'!BL221+VÚ!BL221+BK221</f>
        <v>0</v>
      </c>
      <c r="BM221" s="125">
        <f>+'Inversión 1 financiada'!BM221+VÚ!BM221+BL221</f>
        <v>0</v>
      </c>
      <c r="BN221" s="125">
        <f>+'Inversión 1 financiada'!BN221+VÚ!BN221+BM221</f>
        <v>0</v>
      </c>
      <c r="BO221" s="125">
        <f>+'Inversión 1 financiada'!BO221+VÚ!BO221+BN221</f>
        <v>0</v>
      </c>
      <c r="BP221" s="125">
        <f>+'Inversión 1 financiada'!BP221+VÚ!BP221+BO221</f>
        <v>0</v>
      </c>
      <c r="BQ221" s="125">
        <f>+'Inversión 1 financiada'!BQ221+VÚ!BQ221+BP221</f>
        <v>0</v>
      </c>
      <c r="BR221" s="125">
        <f>+'Inversión 1 financiada'!BR221+VÚ!BR221+BQ221</f>
        <v>0</v>
      </c>
    </row>
    <row r="222" spans="2:70" x14ac:dyDescent="0.25">
      <c r="B222" s="59"/>
      <c r="C222" s="59"/>
      <c r="D222" s="60"/>
      <c r="E222" s="59"/>
      <c r="F222" s="125"/>
      <c r="G222" s="61"/>
      <c r="H222" s="125"/>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row>
    <row r="223" spans="2:70" x14ac:dyDescent="0.25">
      <c r="B223" s="59"/>
      <c r="C223" s="59"/>
      <c r="D223" s="60"/>
      <c r="E223" s="59"/>
      <c r="F223" s="125"/>
      <c r="G223" s="61"/>
      <c r="H223" s="125"/>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row>
    <row r="224" spans="2:70" x14ac:dyDescent="0.25">
      <c r="B224" s="126"/>
      <c r="C224" s="127" t="s">
        <v>289</v>
      </c>
      <c r="D224" s="128"/>
      <c r="E224" s="126"/>
      <c r="F224" s="129"/>
      <c r="G224" s="129">
        <f>+SUM(G5:G223)</f>
        <v>32760</v>
      </c>
      <c r="H224" s="129">
        <f t="shared" ref="H224:BR224" si="0">+SUM(H5:H223)</f>
        <v>19238</v>
      </c>
      <c r="I224" s="129">
        <f t="shared" si="0"/>
        <v>19238</v>
      </c>
      <c r="J224" s="129">
        <f t="shared" si="0"/>
        <v>19238</v>
      </c>
      <c r="K224" s="129">
        <f t="shared" si="0"/>
        <v>19238</v>
      </c>
      <c r="L224" s="129">
        <f t="shared" si="0"/>
        <v>19238</v>
      </c>
      <c r="M224" s="129">
        <f t="shared" si="0"/>
        <v>19238</v>
      </c>
      <c r="N224" s="129">
        <f t="shared" si="0"/>
        <v>19238</v>
      </c>
      <c r="O224" s="129">
        <f t="shared" si="0"/>
        <v>19238</v>
      </c>
      <c r="P224" s="129">
        <f t="shared" si="0"/>
        <v>19238</v>
      </c>
      <c r="Q224" s="129">
        <f t="shared" si="0"/>
        <v>19238</v>
      </c>
      <c r="R224" s="129">
        <f t="shared" si="0"/>
        <v>19238</v>
      </c>
      <c r="S224" s="129">
        <f t="shared" si="0"/>
        <v>19238</v>
      </c>
      <c r="T224" s="129">
        <f t="shared" si="0"/>
        <v>19238</v>
      </c>
      <c r="U224" s="129">
        <f t="shared" si="0"/>
        <v>19238</v>
      </c>
      <c r="V224" s="129">
        <f t="shared" si="0"/>
        <v>19238</v>
      </c>
      <c r="W224" s="129">
        <f t="shared" si="0"/>
        <v>0</v>
      </c>
      <c r="X224" s="129">
        <f t="shared" si="0"/>
        <v>0</v>
      </c>
      <c r="Y224" s="129">
        <f t="shared" si="0"/>
        <v>0</v>
      </c>
      <c r="Z224" s="129">
        <f t="shared" si="0"/>
        <v>0</v>
      </c>
      <c r="AA224" s="129">
        <f t="shared" si="0"/>
        <v>0</v>
      </c>
      <c r="AB224" s="129">
        <f t="shared" si="0"/>
        <v>0</v>
      </c>
      <c r="AC224" s="129">
        <f t="shared" si="0"/>
        <v>0</v>
      </c>
      <c r="AD224" s="129">
        <f t="shared" si="0"/>
        <v>0</v>
      </c>
      <c r="AE224" s="129">
        <f t="shared" si="0"/>
        <v>0</v>
      </c>
      <c r="AF224" s="129">
        <f t="shared" si="0"/>
        <v>0</v>
      </c>
      <c r="AG224" s="129">
        <f t="shared" si="0"/>
        <v>0</v>
      </c>
      <c r="AH224" s="129">
        <f t="shared" si="0"/>
        <v>0</v>
      </c>
      <c r="AI224" s="129">
        <f t="shared" si="0"/>
        <v>0</v>
      </c>
      <c r="AJ224" s="129">
        <f t="shared" si="0"/>
        <v>0</v>
      </c>
      <c r="AK224" s="129">
        <f t="shared" si="0"/>
        <v>0</v>
      </c>
      <c r="AL224" s="129">
        <f t="shared" si="0"/>
        <v>0</v>
      </c>
      <c r="AM224" s="129">
        <f t="shared" si="0"/>
        <v>0</v>
      </c>
      <c r="AN224" s="129">
        <f t="shared" si="0"/>
        <v>0</v>
      </c>
      <c r="AO224" s="129">
        <f t="shared" si="0"/>
        <v>0</v>
      </c>
      <c r="AP224" s="129">
        <f t="shared" si="0"/>
        <v>0</v>
      </c>
      <c r="AQ224" s="129">
        <f t="shared" si="0"/>
        <v>0</v>
      </c>
      <c r="AR224" s="129">
        <f t="shared" si="0"/>
        <v>0</v>
      </c>
      <c r="AS224" s="129">
        <f t="shared" si="0"/>
        <v>0</v>
      </c>
      <c r="AT224" s="129">
        <f t="shared" si="0"/>
        <v>0</v>
      </c>
      <c r="AU224" s="129">
        <f t="shared" si="0"/>
        <v>0</v>
      </c>
      <c r="AV224" s="129">
        <f t="shared" si="0"/>
        <v>0</v>
      </c>
      <c r="AW224" s="129">
        <f t="shared" si="0"/>
        <v>0</v>
      </c>
      <c r="AX224" s="129">
        <f t="shared" si="0"/>
        <v>0</v>
      </c>
      <c r="AY224" s="129">
        <f t="shared" si="0"/>
        <v>0</v>
      </c>
      <c r="AZ224" s="129">
        <f t="shared" si="0"/>
        <v>0</v>
      </c>
      <c r="BA224" s="129">
        <f t="shared" si="0"/>
        <v>0</v>
      </c>
      <c r="BB224" s="129">
        <f t="shared" si="0"/>
        <v>0</v>
      </c>
      <c r="BC224" s="129">
        <f t="shared" si="0"/>
        <v>0</v>
      </c>
      <c r="BD224" s="129">
        <f t="shared" si="0"/>
        <v>0</v>
      </c>
      <c r="BE224" s="129">
        <f t="shared" si="0"/>
        <v>0</v>
      </c>
      <c r="BF224" s="129">
        <f t="shared" si="0"/>
        <v>0</v>
      </c>
      <c r="BG224" s="129">
        <f t="shared" si="0"/>
        <v>0</v>
      </c>
      <c r="BH224" s="129">
        <f t="shared" si="0"/>
        <v>0</v>
      </c>
      <c r="BI224" s="129">
        <f t="shared" si="0"/>
        <v>0</v>
      </c>
      <c r="BJ224" s="129">
        <f t="shared" si="0"/>
        <v>0</v>
      </c>
      <c r="BK224" s="129">
        <f t="shared" si="0"/>
        <v>0</v>
      </c>
      <c r="BL224" s="129">
        <f t="shared" si="0"/>
        <v>0</v>
      </c>
      <c r="BM224" s="129">
        <f t="shared" si="0"/>
        <v>0</v>
      </c>
      <c r="BN224" s="129">
        <f t="shared" si="0"/>
        <v>0</v>
      </c>
      <c r="BO224" s="129">
        <f t="shared" si="0"/>
        <v>0</v>
      </c>
      <c r="BP224" s="129">
        <f t="shared" si="0"/>
        <v>0</v>
      </c>
      <c r="BQ224" s="129">
        <f t="shared" si="0"/>
        <v>0</v>
      </c>
      <c r="BR224" s="129">
        <f t="shared" si="0"/>
        <v>0</v>
      </c>
    </row>
    <row r="225" spans="2:70" x14ac:dyDescent="0.25">
      <c r="B225" s="59"/>
      <c r="C225" s="126" t="s">
        <v>441</v>
      </c>
      <c r="D225" s="60"/>
      <c r="E225" s="59"/>
      <c r="F225" s="61"/>
      <c r="G225" s="129">
        <f>+SUMPRODUCT($F$5:$F$223,G5:G223)</f>
        <v>11895402911</v>
      </c>
      <c r="H225" s="129">
        <f t="shared" ref="H225:BR225" si="1">+SUMPRODUCT($F$5:$F$223,H5:H223)</f>
        <v>28521730995.870495</v>
      </c>
      <c r="I225" s="129">
        <f t="shared" si="1"/>
        <v>28521730995.870495</v>
      </c>
      <c r="J225" s="129">
        <f t="shared" si="1"/>
        <v>28521730995.870495</v>
      </c>
      <c r="K225" s="129">
        <f t="shared" si="1"/>
        <v>28521730995.870495</v>
      </c>
      <c r="L225" s="129">
        <f t="shared" si="1"/>
        <v>28521730995.870495</v>
      </c>
      <c r="M225" s="129">
        <f t="shared" si="1"/>
        <v>28521730995.870495</v>
      </c>
      <c r="N225" s="129">
        <f t="shared" si="1"/>
        <v>28521730995.870495</v>
      </c>
      <c r="O225" s="129">
        <f t="shared" si="1"/>
        <v>28521730995.870495</v>
      </c>
      <c r="P225" s="129">
        <f t="shared" si="1"/>
        <v>28521730995.870495</v>
      </c>
      <c r="Q225" s="129">
        <f t="shared" si="1"/>
        <v>28521730995.870495</v>
      </c>
      <c r="R225" s="129">
        <f t="shared" si="1"/>
        <v>28521730995.870495</v>
      </c>
      <c r="S225" s="129">
        <f t="shared" si="1"/>
        <v>28521730995.870495</v>
      </c>
      <c r="T225" s="129">
        <f t="shared" si="1"/>
        <v>28521730995.870495</v>
      </c>
      <c r="U225" s="129">
        <f t="shared" si="1"/>
        <v>28521730995.870495</v>
      </c>
      <c r="V225" s="129">
        <f t="shared" si="1"/>
        <v>28521730995.870495</v>
      </c>
      <c r="W225" s="129">
        <f t="shared" si="1"/>
        <v>0</v>
      </c>
      <c r="X225" s="129">
        <f t="shared" si="1"/>
        <v>0</v>
      </c>
      <c r="Y225" s="129">
        <f t="shared" si="1"/>
        <v>0</v>
      </c>
      <c r="Z225" s="129">
        <f t="shared" si="1"/>
        <v>0</v>
      </c>
      <c r="AA225" s="129">
        <f t="shared" si="1"/>
        <v>0</v>
      </c>
      <c r="AB225" s="129">
        <f t="shared" si="1"/>
        <v>0</v>
      </c>
      <c r="AC225" s="129">
        <f t="shared" si="1"/>
        <v>0</v>
      </c>
      <c r="AD225" s="129">
        <f t="shared" si="1"/>
        <v>0</v>
      </c>
      <c r="AE225" s="129">
        <f t="shared" si="1"/>
        <v>0</v>
      </c>
      <c r="AF225" s="129">
        <f t="shared" si="1"/>
        <v>0</v>
      </c>
      <c r="AG225" s="129">
        <f t="shared" si="1"/>
        <v>0</v>
      </c>
      <c r="AH225" s="129">
        <f t="shared" si="1"/>
        <v>0</v>
      </c>
      <c r="AI225" s="129">
        <f t="shared" si="1"/>
        <v>0</v>
      </c>
      <c r="AJ225" s="129">
        <f t="shared" si="1"/>
        <v>0</v>
      </c>
      <c r="AK225" s="129">
        <f t="shared" si="1"/>
        <v>0</v>
      </c>
      <c r="AL225" s="129">
        <f t="shared" si="1"/>
        <v>0</v>
      </c>
      <c r="AM225" s="129">
        <f t="shared" si="1"/>
        <v>0</v>
      </c>
      <c r="AN225" s="129">
        <f t="shared" si="1"/>
        <v>0</v>
      </c>
      <c r="AO225" s="129">
        <f t="shared" si="1"/>
        <v>0</v>
      </c>
      <c r="AP225" s="129">
        <f t="shared" si="1"/>
        <v>0</v>
      </c>
      <c r="AQ225" s="129">
        <f t="shared" si="1"/>
        <v>0</v>
      </c>
      <c r="AR225" s="129">
        <f t="shared" si="1"/>
        <v>0</v>
      </c>
      <c r="AS225" s="129">
        <f t="shared" si="1"/>
        <v>0</v>
      </c>
      <c r="AT225" s="129">
        <f t="shared" si="1"/>
        <v>0</v>
      </c>
      <c r="AU225" s="129">
        <f t="shared" si="1"/>
        <v>0</v>
      </c>
      <c r="AV225" s="129">
        <f t="shared" si="1"/>
        <v>0</v>
      </c>
      <c r="AW225" s="129">
        <f t="shared" si="1"/>
        <v>0</v>
      </c>
      <c r="AX225" s="129">
        <f t="shared" si="1"/>
        <v>0</v>
      </c>
      <c r="AY225" s="129">
        <f t="shared" si="1"/>
        <v>0</v>
      </c>
      <c r="AZ225" s="129">
        <f t="shared" si="1"/>
        <v>0</v>
      </c>
      <c r="BA225" s="129">
        <f t="shared" si="1"/>
        <v>0</v>
      </c>
      <c r="BB225" s="129">
        <f t="shared" si="1"/>
        <v>0</v>
      </c>
      <c r="BC225" s="129">
        <f t="shared" si="1"/>
        <v>0</v>
      </c>
      <c r="BD225" s="129">
        <f t="shared" si="1"/>
        <v>0</v>
      </c>
      <c r="BE225" s="129">
        <f t="shared" si="1"/>
        <v>0</v>
      </c>
      <c r="BF225" s="129">
        <f t="shared" si="1"/>
        <v>0</v>
      </c>
      <c r="BG225" s="129">
        <f t="shared" si="1"/>
        <v>0</v>
      </c>
      <c r="BH225" s="129">
        <f t="shared" si="1"/>
        <v>0</v>
      </c>
      <c r="BI225" s="129">
        <f t="shared" si="1"/>
        <v>0</v>
      </c>
      <c r="BJ225" s="129">
        <f t="shared" si="1"/>
        <v>0</v>
      </c>
      <c r="BK225" s="129">
        <f t="shared" si="1"/>
        <v>0</v>
      </c>
      <c r="BL225" s="129">
        <f t="shared" si="1"/>
        <v>0</v>
      </c>
      <c r="BM225" s="129">
        <f t="shared" si="1"/>
        <v>0</v>
      </c>
      <c r="BN225" s="129">
        <f t="shared" si="1"/>
        <v>0</v>
      </c>
      <c r="BO225" s="129">
        <f t="shared" si="1"/>
        <v>0</v>
      </c>
      <c r="BP225" s="129">
        <f t="shared" si="1"/>
        <v>0</v>
      </c>
      <c r="BQ225" s="129">
        <f t="shared" si="1"/>
        <v>0</v>
      </c>
      <c r="BR225" s="129">
        <f t="shared" si="1"/>
        <v>0</v>
      </c>
    </row>
    <row r="226" spans="2:70" x14ac:dyDescent="0.25">
      <c r="B226" s="59"/>
      <c r="C226" s="126" t="s">
        <v>714</v>
      </c>
      <c r="D226" s="60"/>
      <c r="E226" s="59"/>
      <c r="F226" s="61"/>
      <c r="G226" s="61"/>
      <c r="H226" s="61">
        <f>+PMT(DRIVERS!$C$25,DATOS!$B$8,-H225)</f>
        <v>4076450187.7015424</v>
      </c>
      <c r="I226" s="61">
        <f>+PMT(DRIVERS!$C$25,DATOS!$B$8,-I225)</f>
        <v>4076450187.7015424</v>
      </c>
      <c r="J226" s="61">
        <f>+PMT(DRIVERS!$C$25,DATOS!$B$8,-J225)</f>
        <v>4076450187.7015424</v>
      </c>
      <c r="K226" s="61">
        <f>+PMT(DRIVERS!$C$25,DATOS!$B$8,-K225)</f>
        <v>4076450187.7015424</v>
      </c>
      <c r="L226" s="61">
        <f>+PMT(DRIVERS!$C$25,DATOS!$B$8,-L225)</f>
        <v>4076450187.7015424</v>
      </c>
      <c r="M226" s="61">
        <f>+PMT(DRIVERS!$C$25,DATOS!$B$8,-M225)</f>
        <v>4076450187.7015424</v>
      </c>
      <c r="N226" s="61">
        <f>+PMT(DRIVERS!$C$25,DATOS!$B$8,-N225)</f>
        <v>4076450187.7015424</v>
      </c>
      <c r="O226" s="61">
        <f>+PMT(DRIVERS!$C$25,DATOS!$B$8,-O225)</f>
        <v>4076450187.7015424</v>
      </c>
      <c r="P226" s="61">
        <f>+PMT(DRIVERS!$C$25,DATOS!$B$8,-P225)</f>
        <v>4076450187.7015424</v>
      </c>
      <c r="Q226" s="61">
        <f>+PMT(DRIVERS!$C$25,DATOS!$B$8,-Q225)</f>
        <v>4076450187.7015424</v>
      </c>
      <c r="R226" s="61">
        <f>+PMT(DRIVERS!$C$25,DATOS!$B$8,-R225)</f>
        <v>4076450187.7015424</v>
      </c>
      <c r="S226" s="61">
        <f>+PMT(DRIVERS!$C$25,DATOS!$B$8,-S225)</f>
        <v>4076450187.7015424</v>
      </c>
      <c r="T226" s="61">
        <f>+PMT(DRIVERS!$C$25,DATOS!$B$8,-T225)</f>
        <v>4076450187.7015424</v>
      </c>
      <c r="U226" s="61">
        <f>+PMT(DRIVERS!$C$25,DATOS!$B$8,-U225)</f>
        <v>4076450187.7015424</v>
      </c>
      <c r="V226" s="61">
        <f>+PMT(DRIVERS!$C$25,DATOS!$B$8,-V225)</f>
        <v>4076450187.7015424</v>
      </c>
      <c r="W226" s="61">
        <f>+PMT(DRIVERS!$C$25,DATOS!$B$8,-W225)</f>
        <v>0</v>
      </c>
      <c r="X226" s="61">
        <f>+PMT(DRIVERS!$C$25,DATOS!$B$8,-X225)</f>
        <v>0</v>
      </c>
      <c r="Y226" s="61">
        <f>+PMT(DRIVERS!$C$25,DATOS!$B$8,-Y225)</f>
        <v>0</v>
      </c>
      <c r="Z226" s="61">
        <f>+PMT(DRIVERS!$C$25,DATOS!$B$8,-Z225)</f>
        <v>0</v>
      </c>
      <c r="AA226" s="61">
        <f>+PMT(DRIVERS!$C$25,DATOS!$B$8,-AA225)</f>
        <v>0</v>
      </c>
      <c r="AB226" s="61">
        <f>+PMT(DRIVERS!$C$25,DATOS!$B$8,-AB225)</f>
        <v>0</v>
      </c>
      <c r="AC226" s="61">
        <f>+PMT(DRIVERS!$C$25,DATOS!$B$8,-AC225)</f>
        <v>0</v>
      </c>
      <c r="AD226" s="61">
        <f>+PMT(DRIVERS!$C$25,DATOS!$B$8,-AD225)</f>
        <v>0</v>
      </c>
      <c r="AE226" s="61">
        <f>+PMT(DRIVERS!$C$25,DATOS!$B$8,-AE225)</f>
        <v>0</v>
      </c>
      <c r="AF226" s="61">
        <f>+PMT(DRIVERS!$C$25,DATOS!$B$8,-AF225)</f>
        <v>0</v>
      </c>
      <c r="AG226" s="61">
        <f>+PMT(DRIVERS!$C$25,DATOS!$B$8,-AG225)</f>
        <v>0</v>
      </c>
      <c r="AH226" s="61">
        <f>+PMT(DRIVERS!$C$25,DATOS!$B$8,-AH225)</f>
        <v>0</v>
      </c>
      <c r="AI226" s="61">
        <f>+PMT(DRIVERS!$C$25,DATOS!$B$8,-AI225)</f>
        <v>0</v>
      </c>
      <c r="AJ226" s="61">
        <f>+PMT(DRIVERS!$C$25,DATOS!$B$8,-AJ225)</f>
        <v>0</v>
      </c>
      <c r="AK226" s="61">
        <f>+PMT(DRIVERS!$C$25,DATOS!$B$8,-AK225)</f>
        <v>0</v>
      </c>
      <c r="AL226" s="61">
        <f>+PMT(DRIVERS!$C$25,DATOS!$B$8,-AL225)</f>
        <v>0</v>
      </c>
      <c r="AM226" s="61">
        <f>+PMT(DRIVERS!$C$25,DATOS!$B$8,-AM225)</f>
        <v>0</v>
      </c>
      <c r="AN226" s="61">
        <f>+PMT(DRIVERS!$C$25,DATOS!$B$8,-AN225)</f>
        <v>0</v>
      </c>
      <c r="AO226" s="61">
        <f>+PMT(DRIVERS!$C$25,DATOS!$B$8,-AO225)</f>
        <v>0</v>
      </c>
      <c r="AP226" s="61">
        <f>+PMT(DRIVERS!$C$25,DATOS!$B$8,-AP225)</f>
        <v>0</v>
      </c>
      <c r="AQ226" s="61">
        <f>+PMT(DRIVERS!$C$25,DATOS!$B$8,-AQ225)</f>
        <v>0</v>
      </c>
      <c r="AR226" s="61">
        <f>+PMT(DRIVERS!$C$25,DATOS!$B$8,-AR225)</f>
        <v>0</v>
      </c>
      <c r="AS226" s="61">
        <f>+PMT(DRIVERS!$C$25,DATOS!$B$8,-AS225)</f>
        <v>0</v>
      </c>
      <c r="AT226" s="61">
        <f>+PMT(DRIVERS!$C$25,DATOS!$B$8,-AT225)</f>
        <v>0</v>
      </c>
      <c r="AU226" s="61">
        <f>+PMT(DRIVERS!$C$25,DATOS!$B$8,-AU225)</f>
        <v>0</v>
      </c>
      <c r="AV226" s="61">
        <f>+PMT(DRIVERS!$C$25,DATOS!$B$8,-AV225)</f>
        <v>0</v>
      </c>
      <c r="AW226" s="61">
        <f>+PMT(DRIVERS!$C$25,DATOS!$B$8,-AW225)</f>
        <v>0</v>
      </c>
      <c r="AX226" s="61">
        <f>+PMT(DRIVERS!$C$25,DATOS!$B$8,-AX225)</f>
        <v>0</v>
      </c>
      <c r="AY226" s="61">
        <f>+PMT(DRIVERS!$C$25,DATOS!$B$8,-AY225)</f>
        <v>0</v>
      </c>
      <c r="AZ226" s="61">
        <f>+PMT(DRIVERS!$C$25,DATOS!$B$8,-AZ225)</f>
        <v>0</v>
      </c>
      <c r="BA226" s="61">
        <f>+PMT(DRIVERS!$C$25,DATOS!$B$8,-BA225)</f>
        <v>0</v>
      </c>
      <c r="BB226" s="61">
        <f>+PMT(DRIVERS!$C$25,DATOS!$B$8,-BB225)</f>
        <v>0</v>
      </c>
      <c r="BC226" s="61">
        <f>+PMT(DRIVERS!$C$25,DATOS!$B$8,-BC225)</f>
        <v>0</v>
      </c>
      <c r="BD226" s="61">
        <f>+PMT(DRIVERS!$C$25,DATOS!$B$8,-BD225)</f>
        <v>0</v>
      </c>
      <c r="BE226" s="61">
        <f>+PMT(DRIVERS!$C$25,DATOS!$B$8,-BE225)</f>
        <v>0</v>
      </c>
      <c r="BF226" s="61">
        <f>+PMT(DRIVERS!$C$25,DATOS!$B$8,-BF225)</f>
        <v>0</v>
      </c>
      <c r="BG226" s="61">
        <f>+PMT(DRIVERS!$C$25,DATOS!$B$8,-BG225)</f>
        <v>0</v>
      </c>
      <c r="BH226" s="61">
        <f>+PMT(DRIVERS!$C$25,DATOS!$B$8,-BH225)</f>
        <v>0</v>
      </c>
      <c r="BI226" s="61">
        <f>+PMT(DRIVERS!$C$25,DATOS!$B$8,-BI225)</f>
        <v>0</v>
      </c>
      <c r="BJ226" s="61">
        <f>+PMT(DRIVERS!$C$25,DATOS!$B$8,-BJ225)</f>
        <v>0</v>
      </c>
      <c r="BK226" s="61">
        <f>+PMT(DRIVERS!$C$25,DATOS!$B$8,-BK225)</f>
        <v>0</v>
      </c>
      <c r="BL226" s="61">
        <f>+PMT(DRIVERS!$C$25,DATOS!$B$8,-BL225)</f>
        <v>0</v>
      </c>
      <c r="BM226" s="61">
        <f>+PMT(DRIVERS!$C$25,DATOS!$B$8,-BM225)</f>
        <v>0</v>
      </c>
      <c r="BN226" s="61">
        <f>+PMT(DRIVERS!$C$25,DATOS!$B$8,-BN225)</f>
        <v>0</v>
      </c>
      <c r="BO226" s="61">
        <f>+PMT(DRIVERS!$C$25,DATOS!$B$8,-BO225)</f>
        <v>0</v>
      </c>
      <c r="BP226" s="61">
        <f>+PMT(DRIVERS!$C$25,DATOS!$B$8,-BP225)</f>
        <v>0</v>
      </c>
      <c r="BQ226" s="61">
        <f>+PMT(DRIVERS!$C$25,DATOS!$B$8,-BQ225)</f>
        <v>0</v>
      </c>
      <c r="BR226" s="61">
        <f>+PMT(DRIVERS!$C$25,DATOS!$B$8,-BR225)</f>
        <v>0</v>
      </c>
    </row>
    <row r="227" spans="2:70" x14ac:dyDescent="0.25">
      <c r="B227" s="59"/>
      <c r="C227" s="59"/>
      <c r="D227" s="60"/>
      <c r="E227" s="59"/>
      <c r="F227" s="61"/>
      <c r="G227" s="61"/>
      <c r="H227" s="61"/>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row>
    <row r="228" spans="2:70" x14ac:dyDescent="0.25">
      <c r="B228" s="59"/>
      <c r="C228" s="59"/>
      <c r="D228" s="60"/>
      <c r="E228" s="59"/>
      <c r="F228" s="61"/>
      <c r="G228" s="61"/>
      <c r="H228" s="61"/>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row>
    <row r="229" spans="2:70" x14ac:dyDescent="0.25">
      <c r="B229" s="59"/>
      <c r="C229" s="59"/>
      <c r="D229" s="60"/>
      <c r="E229" s="59"/>
      <c r="F229" s="61"/>
      <c r="G229" s="61"/>
      <c r="H229" s="61"/>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row>
    <row r="230" spans="2:70" x14ac:dyDescent="0.25">
      <c r="B230" s="58"/>
      <c r="C230" s="130" t="str">
        <f>+Inventario!C230</f>
        <v xml:space="preserve">OTROS ELEMENTOS PARA ILUMINACIÓN </v>
      </c>
      <c r="D230" s="131"/>
      <c r="E230" s="58"/>
      <c r="F230" s="132"/>
      <c r="G230" s="132"/>
      <c r="H230" s="132"/>
      <c r="I230" s="58"/>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row>
    <row r="231" spans="2:70"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125">
        <f>+'Inversión 1 financiada'!H231+VÚ!H231</f>
        <v>0</v>
      </c>
      <c r="I231" s="125">
        <f>+'Inversión 1 financiada'!I231+VÚ!I231+H231</f>
        <v>0</v>
      </c>
      <c r="J231" s="125">
        <f>+'Inversión 1 financiada'!J231+VÚ!J231+I231</f>
        <v>0</v>
      </c>
      <c r="K231" s="125">
        <f>+'Inversión 1 financiada'!K231+VÚ!K231+J231</f>
        <v>0</v>
      </c>
      <c r="L231" s="125">
        <f>+'Inversión 1 financiada'!L231+VÚ!L231+K231</f>
        <v>0</v>
      </c>
      <c r="M231" s="125">
        <f>+'Inversión 1 financiada'!M231+VÚ!M231+L231</f>
        <v>0</v>
      </c>
      <c r="N231" s="125">
        <f>+'Inversión 1 financiada'!N231+VÚ!N231+M231</f>
        <v>0</v>
      </c>
      <c r="O231" s="125">
        <f>+'Inversión 1 financiada'!O231+VÚ!O231+N231</f>
        <v>0</v>
      </c>
      <c r="P231" s="125">
        <f>+'Inversión 1 financiada'!P231+VÚ!P231+O231</f>
        <v>0</v>
      </c>
      <c r="Q231" s="125">
        <f>+'Inversión 1 financiada'!Q231+VÚ!Q231+P231</f>
        <v>0</v>
      </c>
      <c r="R231" s="125">
        <f>+'Inversión 1 financiada'!R231+VÚ!R231+Q231</f>
        <v>0</v>
      </c>
      <c r="S231" s="125">
        <f>+'Inversión 1 financiada'!S231+VÚ!S231+R231</f>
        <v>0</v>
      </c>
      <c r="T231" s="125">
        <f>+'Inversión 1 financiada'!T231+VÚ!T231+S231</f>
        <v>0</v>
      </c>
      <c r="U231" s="125">
        <f>+'Inversión 1 financiada'!U231+VÚ!U231+T231</f>
        <v>0</v>
      </c>
      <c r="V231" s="125">
        <f>+'Inversión 1 financiada'!V231+VÚ!V231+U231</f>
        <v>0</v>
      </c>
      <c r="W231" s="125">
        <f>+'Inversión 1 financiada'!W231+VÚ!W231+V231</f>
        <v>0</v>
      </c>
      <c r="X231" s="125">
        <f>+'Inversión 1 financiada'!X231+VÚ!X231+W231</f>
        <v>0</v>
      </c>
      <c r="Y231" s="125">
        <f>+'Inversión 1 financiada'!Y231+VÚ!Y231+X231</f>
        <v>0</v>
      </c>
      <c r="Z231" s="125">
        <f>+'Inversión 1 financiada'!Z231+VÚ!Z231+Y231</f>
        <v>0</v>
      </c>
      <c r="AA231" s="125">
        <f>+'Inversión 1 financiada'!AA231+VÚ!AA231+Z231</f>
        <v>0</v>
      </c>
      <c r="AB231" s="125">
        <f>+'Inversión 1 financiada'!AB231+VÚ!AB231+AA231</f>
        <v>0</v>
      </c>
      <c r="AC231" s="125">
        <f>+'Inversión 1 financiada'!AC231+VÚ!AC231+AB231</f>
        <v>0</v>
      </c>
      <c r="AD231" s="125">
        <f>+'Inversión 1 financiada'!AD231+VÚ!AD231+AC231</f>
        <v>0</v>
      </c>
      <c r="AE231" s="125">
        <f>+'Inversión 1 financiada'!AE231+VÚ!AE231+AD231</f>
        <v>0</v>
      </c>
      <c r="AF231" s="125">
        <f>+'Inversión 1 financiada'!AF231+VÚ!AF231+AE231</f>
        <v>0</v>
      </c>
      <c r="AG231" s="125">
        <f>+'Inversión 1 financiada'!AG231+VÚ!AG231+AF231</f>
        <v>0</v>
      </c>
      <c r="AH231" s="125">
        <f>+'Inversión 1 financiada'!AH231+VÚ!AH231+AG231</f>
        <v>0</v>
      </c>
      <c r="AI231" s="125">
        <f>+'Inversión 1 financiada'!AI231+VÚ!AI231+AH231</f>
        <v>0</v>
      </c>
      <c r="AJ231" s="125">
        <f>+'Inversión 1 financiada'!AJ231+VÚ!AJ231+AI231</f>
        <v>0</v>
      </c>
      <c r="AK231" s="125">
        <f>+'Inversión 1 financiada'!AK231+VÚ!AK231+AJ231</f>
        <v>0</v>
      </c>
      <c r="AL231" s="125">
        <f>+'Inversión 1 financiada'!AL231+VÚ!AL231+AK231</f>
        <v>0</v>
      </c>
      <c r="AM231" s="125">
        <f>+'Inversión 1 financiada'!AM231+VÚ!AM231+AL231</f>
        <v>0</v>
      </c>
      <c r="AN231" s="125">
        <f>+'Inversión 1 financiada'!AN231+VÚ!AN231+AM231</f>
        <v>0</v>
      </c>
      <c r="AO231" s="125">
        <f>+'Inversión 1 financiada'!AO231+VÚ!AO231+AN231</f>
        <v>0</v>
      </c>
      <c r="AP231" s="125">
        <f>+'Inversión 1 financiada'!AP231+VÚ!AP231+AO231</f>
        <v>0</v>
      </c>
      <c r="AQ231" s="125">
        <f>+'Inversión 1 financiada'!AQ231+VÚ!AQ231+AP231</f>
        <v>0</v>
      </c>
      <c r="AR231" s="125">
        <f>+'Inversión 1 financiada'!AR231+VÚ!AR231+AQ231</f>
        <v>0</v>
      </c>
      <c r="AS231" s="125">
        <f>+'Inversión 1 financiada'!AS231+VÚ!AS231+AR231</f>
        <v>0</v>
      </c>
      <c r="AT231" s="125">
        <f>+'Inversión 1 financiada'!AT231+VÚ!AT231+AS231</f>
        <v>0</v>
      </c>
      <c r="AU231" s="125">
        <f>+'Inversión 1 financiada'!AU231+VÚ!AU231+AT231</f>
        <v>0</v>
      </c>
      <c r="AV231" s="125">
        <f>+'Inversión 1 financiada'!AV231+VÚ!AV231+AU231</f>
        <v>0</v>
      </c>
      <c r="AW231" s="125">
        <f>+'Inversión 1 financiada'!AW231+VÚ!AW231+AV231</f>
        <v>0</v>
      </c>
      <c r="AX231" s="125">
        <f>+'Inversión 1 financiada'!AX231+VÚ!AX231+AW231</f>
        <v>0</v>
      </c>
      <c r="AY231" s="125">
        <f>+'Inversión 1 financiada'!AY231+VÚ!AY231+AX231</f>
        <v>0</v>
      </c>
      <c r="AZ231" s="125">
        <f>+'Inversión 1 financiada'!AZ231+VÚ!AZ231+AY231</f>
        <v>0</v>
      </c>
      <c r="BA231" s="125">
        <f>+'Inversión 1 financiada'!BA231+VÚ!BA231+AZ231</f>
        <v>0</v>
      </c>
      <c r="BB231" s="125">
        <f>+'Inversión 1 financiada'!BB231+VÚ!BB231+BA231</f>
        <v>0</v>
      </c>
      <c r="BC231" s="125">
        <f>+'Inversión 1 financiada'!BC231+VÚ!BC231+BB231</f>
        <v>0</v>
      </c>
      <c r="BD231" s="125">
        <f>+'Inversión 1 financiada'!BD231+VÚ!BD231+BC231</f>
        <v>0</v>
      </c>
      <c r="BE231" s="125">
        <f>+'Inversión 1 financiada'!BE231+VÚ!BE231+BD231</f>
        <v>0</v>
      </c>
      <c r="BF231" s="125">
        <f>+'Inversión 1 financiada'!BF231+VÚ!BF231+BE231</f>
        <v>0</v>
      </c>
      <c r="BG231" s="125">
        <f>+'Inversión 1 financiada'!BG231+VÚ!BG231+BF231</f>
        <v>0</v>
      </c>
      <c r="BH231" s="125">
        <f>+'Inversión 1 financiada'!BH231+VÚ!BH231+BG231</f>
        <v>0</v>
      </c>
      <c r="BI231" s="125">
        <f>+'Inversión 1 financiada'!BI231+VÚ!BI231+BH231</f>
        <v>0</v>
      </c>
      <c r="BJ231" s="125">
        <f>+'Inversión 1 financiada'!BJ231+VÚ!BJ231+BI231</f>
        <v>0</v>
      </c>
      <c r="BK231" s="125">
        <f>+'Inversión 1 financiada'!BK231+VÚ!BK231+BJ231</f>
        <v>0</v>
      </c>
      <c r="BL231" s="125">
        <f>+'Inversión 1 financiada'!BL231+VÚ!BL231+BK231</f>
        <v>0</v>
      </c>
      <c r="BM231" s="125">
        <f>+'Inversión 1 financiada'!BM231+VÚ!BM231+BL231</f>
        <v>0</v>
      </c>
      <c r="BN231" s="125">
        <f>+'Inversión 1 financiada'!BN231+VÚ!BN231+BM231</f>
        <v>0</v>
      </c>
      <c r="BO231" s="125">
        <f>+'Inversión 1 financiada'!BO231+VÚ!BO231+BN231</f>
        <v>0</v>
      </c>
      <c r="BP231" s="125">
        <f>+'Inversión 1 financiada'!BP231+VÚ!BP231+BO231</f>
        <v>0</v>
      </c>
      <c r="BQ231" s="125">
        <f>+'Inversión 1 financiada'!BQ231+VÚ!BQ231+BP231</f>
        <v>0</v>
      </c>
      <c r="BR231" s="125">
        <f>+'Inversión 1 financiada'!BR231+VÚ!BR231+BQ231</f>
        <v>0</v>
      </c>
    </row>
    <row r="232" spans="2:70"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125">
        <f>+'Inversión 1 financiada'!H232+VÚ!H232</f>
        <v>0</v>
      </c>
      <c r="I232" s="125">
        <f>+'Inversión 1 financiada'!I232+VÚ!I232+H232</f>
        <v>0</v>
      </c>
      <c r="J232" s="125">
        <f>+'Inversión 1 financiada'!J232+VÚ!J232+I232</f>
        <v>0</v>
      </c>
      <c r="K232" s="125">
        <f>+'Inversión 1 financiada'!K232+VÚ!K232+J232</f>
        <v>0</v>
      </c>
      <c r="L232" s="125">
        <f>+'Inversión 1 financiada'!L232+VÚ!L232+K232</f>
        <v>0</v>
      </c>
      <c r="M232" s="125">
        <f>+'Inversión 1 financiada'!M232+VÚ!M232+L232</f>
        <v>0</v>
      </c>
      <c r="N232" s="125">
        <f>+'Inversión 1 financiada'!N232+VÚ!N232+M232</f>
        <v>0</v>
      </c>
      <c r="O232" s="125">
        <f>+'Inversión 1 financiada'!O232+VÚ!O232+N232</f>
        <v>0</v>
      </c>
      <c r="P232" s="125">
        <f>+'Inversión 1 financiada'!P232+VÚ!P232+O232</f>
        <v>0</v>
      </c>
      <c r="Q232" s="125">
        <f>+'Inversión 1 financiada'!Q232+VÚ!Q232+P232</f>
        <v>0</v>
      </c>
      <c r="R232" s="125">
        <f>+'Inversión 1 financiada'!R232+VÚ!R232+Q232</f>
        <v>0</v>
      </c>
      <c r="S232" s="125">
        <f>+'Inversión 1 financiada'!S232+VÚ!S232+R232</f>
        <v>0</v>
      </c>
      <c r="T232" s="125">
        <f>+'Inversión 1 financiada'!T232+VÚ!T232+S232</f>
        <v>0</v>
      </c>
      <c r="U232" s="125">
        <f>+'Inversión 1 financiada'!U232+VÚ!U232+T232</f>
        <v>0</v>
      </c>
      <c r="V232" s="125">
        <f>+'Inversión 1 financiada'!V232+VÚ!V232+U232</f>
        <v>0</v>
      </c>
      <c r="W232" s="125">
        <f>+'Inversión 1 financiada'!W232+VÚ!W232+V232</f>
        <v>0</v>
      </c>
      <c r="X232" s="125">
        <f>+'Inversión 1 financiada'!X232+VÚ!X232+W232</f>
        <v>0</v>
      </c>
      <c r="Y232" s="125">
        <f>+'Inversión 1 financiada'!Y232+VÚ!Y232+X232</f>
        <v>0</v>
      </c>
      <c r="Z232" s="125">
        <f>+'Inversión 1 financiada'!Z232+VÚ!Z232+Y232</f>
        <v>0</v>
      </c>
      <c r="AA232" s="125">
        <f>+'Inversión 1 financiada'!AA232+VÚ!AA232+Z232</f>
        <v>0</v>
      </c>
      <c r="AB232" s="125">
        <f>+'Inversión 1 financiada'!AB232+VÚ!AB232+AA232</f>
        <v>0</v>
      </c>
      <c r="AC232" s="125">
        <f>+'Inversión 1 financiada'!AC232+VÚ!AC232+AB232</f>
        <v>0</v>
      </c>
      <c r="AD232" s="125">
        <f>+'Inversión 1 financiada'!AD232+VÚ!AD232+AC232</f>
        <v>0</v>
      </c>
      <c r="AE232" s="125">
        <f>+'Inversión 1 financiada'!AE232+VÚ!AE232+AD232</f>
        <v>0</v>
      </c>
      <c r="AF232" s="125">
        <f>+'Inversión 1 financiada'!AF232+VÚ!AF232+AE232</f>
        <v>0</v>
      </c>
      <c r="AG232" s="125">
        <f>+'Inversión 1 financiada'!AG232+VÚ!AG232+AF232</f>
        <v>0</v>
      </c>
      <c r="AH232" s="125">
        <f>+'Inversión 1 financiada'!AH232+VÚ!AH232+AG232</f>
        <v>0</v>
      </c>
      <c r="AI232" s="125">
        <f>+'Inversión 1 financiada'!AI232+VÚ!AI232+AH232</f>
        <v>0</v>
      </c>
      <c r="AJ232" s="125">
        <f>+'Inversión 1 financiada'!AJ232+VÚ!AJ232+AI232</f>
        <v>0</v>
      </c>
      <c r="AK232" s="125">
        <f>+'Inversión 1 financiada'!AK232+VÚ!AK232+AJ232</f>
        <v>0</v>
      </c>
      <c r="AL232" s="125">
        <f>+'Inversión 1 financiada'!AL232+VÚ!AL232+AK232</f>
        <v>0</v>
      </c>
      <c r="AM232" s="125">
        <f>+'Inversión 1 financiada'!AM232+VÚ!AM232+AL232</f>
        <v>0</v>
      </c>
      <c r="AN232" s="125">
        <f>+'Inversión 1 financiada'!AN232+VÚ!AN232+AM232</f>
        <v>0</v>
      </c>
      <c r="AO232" s="125">
        <f>+'Inversión 1 financiada'!AO232+VÚ!AO232+AN232</f>
        <v>0</v>
      </c>
      <c r="AP232" s="125">
        <f>+'Inversión 1 financiada'!AP232+VÚ!AP232+AO232</f>
        <v>0</v>
      </c>
      <c r="AQ232" s="125">
        <f>+'Inversión 1 financiada'!AQ232+VÚ!AQ232+AP232</f>
        <v>0</v>
      </c>
      <c r="AR232" s="125">
        <f>+'Inversión 1 financiada'!AR232+VÚ!AR232+AQ232</f>
        <v>0</v>
      </c>
      <c r="AS232" s="125">
        <f>+'Inversión 1 financiada'!AS232+VÚ!AS232+AR232</f>
        <v>0</v>
      </c>
      <c r="AT232" s="125">
        <f>+'Inversión 1 financiada'!AT232+VÚ!AT232+AS232</f>
        <v>0</v>
      </c>
      <c r="AU232" s="125">
        <f>+'Inversión 1 financiada'!AU232+VÚ!AU232+AT232</f>
        <v>0</v>
      </c>
      <c r="AV232" s="125">
        <f>+'Inversión 1 financiada'!AV232+VÚ!AV232+AU232</f>
        <v>0</v>
      </c>
      <c r="AW232" s="125">
        <f>+'Inversión 1 financiada'!AW232+VÚ!AW232+AV232</f>
        <v>0</v>
      </c>
      <c r="AX232" s="125">
        <f>+'Inversión 1 financiada'!AX232+VÚ!AX232+AW232</f>
        <v>0</v>
      </c>
      <c r="AY232" s="125">
        <f>+'Inversión 1 financiada'!AY232+VÚ!AY232+AX232</f>
        <v>0</v>
      </c>
      <c r="AZ232" s="125">
        <f>+'Inversión 1 financiada'!AZ232+VÚ!AZ232+AY232</f>
        <v>0</v>
      </c>
      <c r="BA232" s="125">
        <f>+'Inversión 1 financiada'!BA232+VÚ!BA232+AZ232</f>
        <v>0</v>
      </c>
      <c r="BB232" s="125">
        <f>+'Inversión 1 financiada'!BB232+VÚ!BB232+BA232</f>
        <v>0</v>
      </c>
      <c r="BC232" s="125">
        <f>+'Inversión 1 financiada'!BC232+VÚ!BC232+BB232</f>
        <v>0</v>
      </c>
      <c r="BD232" s="125">
        <f>+'Inversión 1 financiada'!BD232+VÚ!BD232+BC232</f>
        <v>0</v>
      </c>
      <c r="BE232" s="125">
        <f>+'Inversión 1 financiada'!BE232+VÚ!BE232+BD232</f>
        <v>0</v>
      </c>
      <c r="BF232" s="125">
        <f>+'Inversión 1 financiada'!BF232+VÚ!BF232+BE232</f>
        <v>0</v>
      </c>
      <c r="BG232" s="125">
        <f>+'Inversión 1 financiada'!BG232+VÚ!BG232+BF232</f>
        <v>0</v>
      </c>
      <c r="BH232" s="125">
        <f>+'Inversión 1 financiada'!BH232+VÚ!BH232+BG232</f>
        <v>0</v>
      </c>
      <c r="BI232" s="125">
        <f>+'Inversión 1 financiada'!BI232+VÚ!BI232+BH232</f>
        <v>0</v>
      </c>
      <c r="BJ232" s="125">
        <f>+'Inversión 1 financiada'!BJ232+VÚ!BJ232+BI232</f>
        <v>0</v>
      </c>
      <c r="BK232" s="125">
        <f>+'Inversión 1 financiada'!BK232+VÚ!BK232+BJ232</f>
        <v>0</v>
      </c>
      <c r="BL232" s="125">
        <f>+'Inversión 1 financiada'!BL232+VÚ!BL232+BK232</f>
        <v>0</v>
      </c>
      <c r="BM232" s="125">
        <f>+'Inversión 1 financiada'!BM232+VÚ!BM232+BL232</f>
        <v>0</v>
      </c>
      <c r="BN232" s="125">
        <f>+'Inversión 1 financiada'!BN232+VÚ!BN232+BM232</f>
        <v>0</v>
      </c>
      <c r="BO232" s="125">
        <f>+'Inversión 1 financiada'!BO232+VÚ!BO232+BN232</f>
        <v>0</v>
      </c>
      <c r="BP232" s="125">
        <f>+'Inversión 1 financiada'!BP232+VÚ!BP232+BO232</f>
        <v>0</v>
      </c>
      <c r="BQ232" s="125">
        <f>+'Inversión 1 financiada'!BQ232+VÚ!BQ232+BP232</f>
        <v>0</v>
      </c>
      <c r="BR232" s="125">
        <f>+'Inversión 1 financiada'!BR232+VÚ!BR232+BQ232</f>
        <v>0</v>
      </c>
    </row>
    <row r="233" spans="2:70"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125">
        <f>+'Inversión 1 financiada'!H233+VÚ!H233</f>
        <v>0</v>
      </c>
      <c r="I233" s="125">
        <f>+'Inversión 1 financiada'!I233+VÚ!I233+H233</f>
        <v>0</v>
      </c>
      <c r="J233" s="125">
        <f>+'Inversión 1 financiada'!J233+VÚ!J233+I233</f>
        <v>0</v>
      </c>
      <c r="K233" s="125">
        <f>+'Inversión 1 financiada'!K233+VÚ!K233+J233</f>
        <v>0</v>
      </c>
      <c r="L233" s="125">
        <f>+'Inversión 1 financiada'!L233+VÚ!L233+K233</f>
        <v>0</v>
      </c>
      <c r="M233" s="125">
        <f>+'Inversión 1 financiada'!M233+VÚ!M233+L233</f>
        <v>0</v>
      </c>
      <c r="N233" s="125">
        <f>+'Inversión 1 financiada'!N233+VÚ!N233+M233</f>
        <v>0</v>
      </c>
      <c r="O233" s="125">
        <f>+'Inversión 1 financiada'!O233+VÚ!O233+N233</f>
        <v>0</v>
      </c>
      <c r="P233" s="125">
        <f>+'Inversión 1 financiada'!P233+VÚ!P233+O233</f>
        <v>0</v>
      </c>
      <c r="Q233" s="125">
        <f>+'Inversión 1 financiada'!Q233+VÚ!Q233+P233</f>
        <v>0</v>
      </c>
      <c r="R233" s="125">
        <f>+'Inversión 1 financiada'!R233+VÚ!R233+Q233</f>
        <v>0</v>
      </c>
      <c r="S233" s="125">
        <f>+'Inversión 1 financiada'!S233+VÚ!S233+R233</f>
        <v>0</v>
      </c>
      <c r="T233" s="125">
        <f>+'Inversión 1 financiada'!T233+VÚ!T233+S233</f>
        <v>0</v>
      </c>
      <c r="U233" s="125">
        <f>+'Inversión 1 financiada'!U233+VÚ!U233+T233</f>
        <v>0</v>
      </c>
      <c r="V233" s="125">
        <f>+'Inversión 1 financiada'!V233+VÚ!V233+U233</f>
        <v>0</v>
      </c>
      <c r="W233" s="125">
        <f>+'Inversión 1 financiada'!W233+VÚ!W233+V233</f>
        <v>0</v>
      </c>
      <c r="X233" s="125">
        <f>+'Inversión 1 financiada'!X233+VÚ!X233+W233</f>
        <v>0</v>
      </c>
      <c r="Y233" s="125">
        <f>+'Inversión 1 financiada'!Y233+VÚ!Y233+X233</f>
        <v>0</v>
      </c>
      <c r="Z233" s="125">
        <f>+'Inversión 1 financiada'!Z233+VÚ!Z233+Y233</f>
        <v>0</v>
      </c>
      <c r="AA233" s="125">
        <f>+'Inversión 1 financiada'!AA233+VÚ!AA233+Z233</f>
        <v>0</v>
      </c>
      <c r="AB233" s="125">
        <f>+'Inversión 1 financiada'!AB233+VÚ!AB233+AA233</f>
        <v>0</v>
      </c>
      <c r="AC233" s="125">
        <f>+'Inversión 1 financiada'!AC233+VÚ!AC233+AB233</f>
        <v>0</v>
      </c>
      <c r="AD233" s="125">
        <f>+'Inversión 1 financiada'!AD233+VÚ!AD233+AC233</f>
        <v>0</v>
      </c>
      <c r="AE233" s="125">
        <f>+'Inversión 1 financiada'!AE233+VÚ!AE233+AD233</f>
        <v>0</v>
      </c>
      <c r="AF233" s="125">
        <f>+'Inversión 1 financiada'!AF233+VÚ!AF233+AE233</f>
        <v>0</v>
      </c>
      <c r="AG233" s="125">
        <f>+'Inversión 1 financiada'!AG233+VÚ!AG233+AF233</f>
        <v>0</v>
      </c>
      <c r="AH233" s="125">
        <f>+'Inversión 1 financiada'!AH233+VÚ!AH233+AG233</f>
        <v>0</v>
      </c>
      <c r="AI233" s="125">
        <f>+'Inversión 1 financiada'!AI233+VÚ!AI233+AH233</f>
        <v>0</v>
      </c>
      <c r="AJ233" s="125">
        <f>+'Inversión 1 financiada'!AJ233+VÚ!AJ233+AI233</f>
        <v>0</v>
      </c>
      <c r="AK233" s="125">
        <f>+'Inversión 1 financiada'!AK233+VÚ!AK233+AJ233</f>
        <v>0</v>
      </c>
      <c r="AL233" s="125">
        <f>+'Inversión 1 financiada'!AL233+VÚ!AL233+AK233</f>
        <v>0</v>
      </c>
      <c r="AM233" s="125">
        <f>+'Inversión 1 financiada'!AM233+VÚ!AM233+AL233</f>
        <v>0</v>
      </c>
      <c r="AN233" s="125">
        <f>+'Inversión 1 financiada'!AN233+VÚ!AN233+AM233</f>
        <v>0</v>
      </c>
      <c r="AO233" s="125">
        <f>+'Inversión 1 financiada'!AO233+VÚ!AO233+AN233</f>
        <v>0</v>
      </c>
      <c r="AP233" s="125">
        <f>+'Inversión 1 financiada'!AP233+VÚ!AP233+AO233</f>
        <v>0</v>
      </c>
      <c r="AQ233" s="125">
        <f>+'Inversión 1 financiada'!AQ233+VÚ!AQ233+AP233</f>
        <v>0</v>
      </c>
      <c r="AR233" s="125">
        <f>+'Inversión 1 financiada'!AR233+VÚ!AR233+AQ233</f>
        <v>0</v>
      </c>
      <c r="AS233" s="125">
        <f>+'Inversión 1 financiada'!AS233+VÚ!AS233+AR233</f>
        <v>0</v>
      </c>
      <c r="AT233" s="125">
        <f>+'Inversión 1 financiada'!AT233+VÚ!AT233+AS233</f>
        <v>0</v>
      </c>
      <c r="AU233" s="125">
        <f>+'Inversión 1 financiada'!AU233+VÚ!AU233+AT233</f>
        <v>0</v>
      </c>
      <c r="AV233" s="125">
        <f>+'Inversión 1 financiada'!AV233+VÚ!AV233+AU233</f>
        <v>0</v>
      </c>
      <c r="AW233" s="125">
        <f>+'Inversión 1 financiada'!AW233+VÚ!AW233+AV233</f>
        <v>0</v>
      </c>
      <c r="AX233" s="125">
        <f>+'Inversión 1 financiada'!AX233+VÚ!AX233+AW233</f>
        <v>0</v>
      </c>
      <c r="AY233" s="125">
        <f>+'Inversión 1 financiada'!AY233+VÚ!AY233+AX233</f>
        <v>0</v>
      </c>
      <c r="AZ233" s="125">
        <f>+'Inversión 1 financiada'!AZ233+VÚ!AZ233+AY233</f>
        <v>0</v>
      </c>
      <c r="BA233" s="125">
        <f>+'Inversión 1 financiada'!BA233+VÚ!BA233+AZ233</f>
        <v>0</v>
      </c>
      <c r="BB233" s="125">
        <f>+'Inversión 1 financiada'!BB233+VÚ!BB233+BA233</f>
        <v>0</v>
      </c>
      <c r="BC233" s="125">
        <f>+'Inversión 1 financiada'!BC233+VÚ!BC233+BB233</f>
        <v>0</v>
      </c>
      <c r="BD233" s="125">
        <f>+'Inversión 1 financiada'!BD233+VÚ!BD233+BC233</f>
        <v>0</v>
      </c>
      <c r="BE233" s="125">
        <f>+'Inversión 1 financiada'!BE233+VÚ!BE233+BD233</f>
        <v>0</v>
      </c>
      <c r="BF233" s="125">
        <f>+'Inversión 1 financiada'!BF233+VÚ!BF233+BE233</f>
        <v>0</v>
      </c>
      <c r="BG233" s="125">
        <f>+'Inversión 1 financiada'!BG233+VÚ!BG233+BF233</f>
        <v>0</v>
      </c>
      <c r="BH233" s="125">
        <f>+'Inversión 1 financiada'!BH233+VÚ!BH233+BG233</f>
        <v>0</v>
      </c>
      <c r="BI233" s="125">
        <f>+'Inversión 1 financiada'!BI233+VÚ!BI233+BH233</f>
        <v>0</v>
      </c>
      <c r="BJ233" s="125">
        <f>+'Inversión 1 financiada'!BJ233+VÚ!BJ233+BI233</f>
        <v>0</v>
      </c>
      <c r="BK233" s="125">
        <f>+'Inversión 1 financiada'!BK233+VÚ!BK233+BJ233</f>
        <v>0</v>
      </c>
      <c r="BL233" s="125">
        <f>+'Inversión 1 financiada'!BL233+VÚ!BL233+BK233</f>
        <v>0</v>
      </c>
      <c r="BM233" s="125">
        <f>+'Inversión 1 financiada'!BM233+VÚ!BM233+BL233</f>
        <v>0</v>
      </c>
      <c r="BN233" s="125">
        <f>+'Inversión 1 financiada'!BN233+VÚ!BN233+BM233</f>
        <v>0</v>
      </c>
      <c r="BO233" s="125">
        <f>+'Inversión 1 financiada'!BO233+VÚ!BO233+BN233</f>
        <v>0</v>
      </c>
      <c r="BP233" s="125">
        <f>+'Inversión 1 financiada'!BP233+VÚ!BP233+BO233</f>
        <v>0</v>
      </c>
      <c r="BQ233" s="125">
        <f>+'Inversión 1 financiada'!BQ233+VÚ!BQ233+BP233</f>
        <v>0</v>
      </c>
      <c r="BR233" s="125">
        <f>+'Inversión 1 financiada'!BR233+VÚ!BR233+BQ233</f>
        <v>0</v>
      </c>
    </row>
    <row r="234" spans="2:70"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125">
        <f>+'Inversión 1 financiada'!H234+VÚ!H234</f>
        <v>0</v>
      </c>
      <c r="I234" s="125">
        <f>+'Inversión 1 financiada'!I234+VÚ!I234+H234</f>
        <v>0</v>
      </c>
      <c r="J234" s="125">
        <f>+'Inversión 1 financiada'!J234+VÚ!J234+I234</f>
        <v>0</v>
      </c>
      <c r="K234" s="125">
        <f>+'Inversión 1 financiada'!K234+VÚ!K234+J234</f>
        <v>0</v>
      </c>
      <c r="L234" s="125">
        <f>+'Inversión 1 financiada'!L234+VÚ!L234+K234</f>
        <v>0</v>
      </c>
      <c r="M234" s="125">
        <f>+'Inversión 1 financiada'!M234+VÚ!M234+L234</f>
        <v>0</v>
      </c>
      <c r="N234" s="125">
        <f>+'Inversión 1 financiada'!N234+VÚ!N234+M234</f>
        <v>0</v>
      </c>
      <c r="O234" s="125">
        <f>+'Inversión 1 financiada'!O234+VÚ!O234+N234</f>
        <v>0</v>
      </c>
      <c r="P234" s="125">
        <f>+'Inversión 1 financiada'!P234+VÚ!P234+O234</f>
        <v>0</v>
      </c>
      <c r="Q234" s="125">
        <f>+'Inversión 1 financiada'!Q234+VÚ!Q234+P234</f>
        <v>0</v>
      </c>
      <c r="R234" s="125">
        <f>+'Inversión 1 financiada'!R234+VÚ!R234+Q234</f>
        <v>0</v>
      </c>
      <c r="S234" s="125">
        <f>+'Inversión 1 financiada'!S234+VÚ!S234+R234</f>
        <v>0</v>
      </c>
      <c r="T234" s="125">
        <f>+'Inversión 1 financiada'!T234+VÚ!T234+S234</f>
        <v>0</v>
      </c>
      <c r="U234" s="125">
        <f>+'Inversión 1 financiada'!U234+VÚ!U234+T234</f>
        <v>0</v>
      </c>
      <c r="V234" s="125">
        <f>+'Inversión 1 financiada'!V234+VÚ!V234+U234</f>
        <v>0</v>
      </c>
      <c r="W234" s="125">
        <f>+'Inversión 1 financiada'!W234+VÚ!W234+V234</f>
        <v>0</v>
      </c>
      <c r="X234" s="125">
        <f>+'Inversión 1 financiada'!X234+VÚ!X234+W234</f>
        <v>0</v>
      </c>
      <c r="Y234" s="125">
        <f>+'Inversión 1 financiada'!Y234+VÚ!Y234+X234</f>
        <v>0</v>
      </c>
      <c r="Z234" s="125">
        <f>+'Inversión 1 financiada'!Z234+VÚ!Z234+Y234</f>
        <v>0</v>
      </c>
      <c r="AA234" s="125">
        <f>+'Inversión 1 financiada'!AA234+VÚ!AA234+Z234</f>
        <v>0</v>
      </c>
      <c r="AB234" s="125">
        <f>+'Inversión 1 financiada'!AB234+VÚ!AB234+AA234</f>
        <v>0</v>
      </c>
      <c r="AC234" s="125">
        <f>+'Inversión 1 financiada'!AC234+VÚ!AC234+AB234</f>
        <v>0</v>
      </c>
      <c r="AD234" s="125">
        <f>+'Inversión 1 financiada'!AD234+VÚ!AD234+AC234</f>
        <v>0</v>
      </c>
      <c r="AE234" s="125">
        <f>+'Inversión 1 financiada'!AE234+VÚ!AE234+AD234</f>
        <v>0</v>
      </c>
      <c r="AF234" s="125">
        <f>+'Inversión 1 financiada'!AF234+VÚ!AF234+AE234</f>
        <v>0</v>
      </c>
      <c r="AG234" s="125">
        <f>+'Inversión 1 financiada'!AG234+VÚ!AG234+AF234</f>
        <v>0</v>
      </c>
      <c r="AH234" s="125">
        <f>+'Inversión 1 financiada'!AH234+VÚ!AH234+AG234</f>
        <v>0</v>
      </c>
      <c r="AI234" s="125">
        <f>+'Inversión 1 financiada'!AI234+VÚ!AI234+AH234</f>
        <v>0</v>
      </c>
      <c r="AJ234" s="125">
        <f>+'Inversión 1 financiada'!AJ234+VÚ!AJ234+AI234</f>
        <v>0</v>
      </c>
      <c r="AK234" s="125">
        <f>+'Inversión 1 financiada'!AK234+VÚ!AK234+AJ234</f>
        <v>0</v>
      </c>
      <c r="AL234" s="125">
        <f>+'Inversión 1 financiada'!AL234+VÚ!AL234+AK234</f>
        <v>0</v>
      </c>
      <c r="AM234" s="125">
        <f>+'Inversión 1 financiada'!AM234+VÚ!AM234+AL234</f>
        <v>0</v>
      </c>
      <c r="AN234" s="125">
        <f>+'Inversión 1 financiada'!AN234+VÚ!AN234+AM234</f>
        <v>0</v>
      </c>
      <c r="AO234" s="125">
        <f>+'Inversión 1 financiada'!AO234+VÚ!AO234+AN234</f>
        <v>0</v>
      </c>
      <c r="AP234" s="125">
        <f>+'Inversión 1 financiada'!AP234+VÚ!AP234+AO234</f>
        <v>0</v>
      </c>
      <c r="AQ234" s="125">
        <f>+'Inversión 1 financiada'!AQ234+VÚ!AQ234+AP234</f>
        <v>0</v>
      </c>
      <c r="AR234" s="125">
        <f>+'Inversión 1 financiada'!AR234+VÚ!AR234+AQ234</f>
        <v>0</v>
      </c>
      <c r="AS234" s="125">
        <f>+'Inversión 1 financiada'!AS234+VÚ!AS234+AR234</f>
        <v>0</v>
      </c>
      <c r="AT234" s="125">
        <f>+'Inversión 1 financiada'!AT234+VÚ!AT234+AS234</f>
        <v>0</v>
      </c>
      <c r="AU234" s="125">
        <f>+'Inversión 1 financiada'!AU234+VÚ!AU234+AT234</f>
        <v>0</v>
      </c>
      <c r="AV234" s="125">
        <f>+'Inversión 1 financiada'!AV234+VÚ!AV234+AU234</f>
        <v>0</v>
      </c>
      <c r="AW234" s="125">
        <f>+'Inversión 1 financiada'!AW234+VÚ!AW234+AV234</f>
        <v>0</v>
      </c>
      <c r="AX234" s="125">
        <f>+'Inversión 1 financiada'!AX234+VÚ!AX234+AW234</f>
        <v>0</v>
      </c>
      <c r="AY234" s="125">
        <f>+'Inversión 1 financiada'!AY234+VÚ!AY234+AX234</f>
        <v>0</v>
      </c>
      <c r="AZ234" s="125">
        <f>+'Inversión 1 financiada'!AZ234+VÚ!AZ234+AY234</f>
        <v>0</v>
      </c>
      <c r="BA234" s="125">
        <f>+'Inversión 1 financiada'!BA234+VÚ!BA234+AZ234</f>
        <v>0</v>
      </c>
      <c r="BB234" s="125">
        <f>+'Inversión 1 financiada'!BB234+VÚ!BB234+BA234</f>
        <v>0</v>
      </c>
      <c r="BC234" s="125">
        <f>+'Inversión 1 financiada'!BC234+VÚ!BC234+BB234</f>
        <v>0</v>
      </c>
      <c r="BD234" s="125">
        <f>+'Inversión 1 financiada'!BD234+VÚ!BD234+BC234</f>
        <v>0</v>
      </c>
      <c r="BE234" s="125">
        <f>+'Inversión 1 financiada'!BE234+VÚ!BE234+BD234</f>
        <v>0</v>
      </c>
      <c r="BF234" s="125">
        <f>+'Inversión 1 financiada'!BF234+VÚ!BF234+BE234</f>
        <v>0</v>
      </c>
      <c r="BG234" s="125">
        <f>+'Inversión 1 financiada'!BG234+VÚ!BG234+BF234</f>
        <v>0</v>
      </c>
      <c r="BH234" s="125">
        <f>+'Inversión 1 financiada'!BH234+VÚ!BH234+BG234</f>
        <v>0</v>
      </c>
      <c r="BI234" s="125">
        <f>+'Inversión 1 financiada'!BI234+VÚ!BI234+BH234</f>
        <v>0</v>
      </c>
      <c r="BJ234" s="125">
        <f>+'Inversión 1 financiada'!BJ234+VÚ!BJ234+BI234</f>
        <v>0</v>
      </c>
      <c r="BK234" s="125">
        <f>+'Inversión 1 financiada'!BK234+VÚ!BK234+BJ234</f>
        <v>0</v>
      </c>
      <c r="BL234" s="125">
        <f>+'Inversión 1 financiada'!BL234+VÚ!BL234+BK234</f>
        <v>0</v>
      </c>
      <c r="BM234" s="125">
        <f>+'Inversión 1 financiada'!BM234+VÚ!BM234+BL234</f>
        <v>0</v>
      </c>
      <c r="BN234" s="125">
        <f>+'Inversión 1 financiada'!BN234+VÚ!BN234+BM234</f>
        <v>0</v>
      </c>
      <c r="BO234" s="125">
        <f>+'Inversión 1 financiada'!BO234+VÚ!BO234+BN234</f>
        <v>0</v>
      </c>
      <c r="BP234" s="125">
        <f>+'Inversión 1 financiada'!BP234+VÚ!BP234+BO234</f>
        <v>0</v>
      </c>
      <c r="BQ234" s="125">
        <f>+'Inversión 1 financiada'!BQ234+VÚ!BQ234+BP234</f>
        <v>0</v>
      </c>
      <c r="BR234" s="125">
        <f>+'Inversión 1 financiada'!BR234+VÚ!BR234+BQ234</f>
        <v>0</v>
      </c>
    </row>
    <row r="235" spans="2:70" x14ac:dyDescent="0.25">
      <c r="B235" s="59" t="s">
        <v>547</v>
      </c>
      <c r="C235" s="62" t="str">
        <f>+VLOOKUP(B235,'resumen UCAP'!$A$5:$O$329,2,0)</f>
        <v>Contactor fotocelda 60Amp</v>
      </c>
      <c r="D235" s="63"/>
      <c r="E235" s="63" t="str">
        <f>+VLOOKUP(B235,'resumen UCAP'!$A$5:$O$329,3,0)</f>
        <v>Un</v>
      </c>
      <c r="F235" s="64">
        <f>+VLOOKUP(B235,'resumen UCAP'!$A$5:$O$329,15,0)</f>
        <v>98891</v>
      </c>
      <c r="G235" s="61">
        <v>25</v>
      </c>
      <c r="H235" s="125">
        <f>+'Inversión 1 financiada'!H235+VÚ!H235</f>
        <v>0</v>
      </c>
      <c r="I235" s="125">
        <f>+'Inversión 1 financiada'!I235+VÚ!I235+H235</f>
        <v>0</v>
      </c>
      <c r="J235" s="125">
        <f>+'Inversión 1 financiada'!J235+VÚ!J235+I235</f>
        <v>0</v>
      </c>
      <c r="K235" s="125">
        <f>+'Inversión 1 financiada'!K235+VÚ!K235+J235</f>
        <v>0</v>
      </c>
      <c r="L235" s="125">
        <f>+'Inversión 1 financiada'!L235+VÚ!L235+K235</f>
        <v>0</v>
      </c>
      <c r="M235" s="125">
        <f>+'Inversión 1 financiada'!M235+VÚ!M235+L235</f>
        <v>0</v>
      </c>
      <c r="N235" s="125">
        <f>+'Inversión 1 financiada'!N235+VÚ!N235+M235</f>
        <v>0</v>
      </c>
      <c r="O235" s="125">
        <f>+'Inversión 1 financiada'!O235+VÚ!O235+N235</f>
        <v>0</v>
      </c>
      <c r="P235" s="125">
        <f>+'Inversión 1 financiada'!P235+VÚ!P235+O235</f>
        <v>0</v>
      </c>
      <c r="Q235" s="125">
        <f>+'Inversión 1 financiada'!Q235+VÚ!Q235+P235</f>
        <v>0</v>
      </c>
      <c r="R235" s="125">
        <f>+'Inversión 1 financiada'!R235+VÚ!R235+Q235</f>
        <v>0</v>
      </c>
      <c r="S235" s="125">
        <f>+'Inversión 1 financiada'!S235+VÚ!S235+R235</f>
        <v>0</v>
      </c>
      <c r="T235" s="125">
        <f>+'Inversión 1 financiada'!T235+VÚ!T235+S235</f>
        <v>0</v>
      </c>
      <c r="U235" s="125">
        <f>+'Inversión 1 financiada'!U235+VÚ!U235+T235</f>
        <v>0</v>
      </c>
      <c r="V235" s="125">
        <f>+'Inversión 1 financiada'!V235+VÚ!V235+U235</f>
        <v>0</v>
      </c>
      <c r="W235" s="125">
        <f>+'Inversión 1 financiada'!W235+VÚ!W235+V235</f>
        <v>0</v>
      </c>
      <c r="X235" s="125">
        <f>+'Inversión 1 financiada'!X235+VÚ!X235+W235</f>
        <v>0</v>
      </c>
      <c r="Y235" s="125">
        <f>+'Inversión 1 financiada'!Y235+VÚ!Y235+X235</f>
        <v>0</v>
      </c>
      <c r="Z235" s="125">
        <f>+'Inversión 1 financiada'!Z235+VÚ!Z235+Y235</f>
        <v>0</v>
      </c>
      <c r="AA235" s="125">
        <f>+'Inversión 1 financiada'!AA235+VÚ!AA235+Z235</f>
        <v>0</v>
      </c>
      <c r="AB235" s="125">
        <f>+'Inversión 1 financiada'!AB235+VÚ!AB235+AA235</f>
        <v>0</v>
      </c>
      <c r="AC235" s="125">
        <f>+'Inversión 1 financiada'!AC235+VÚ!AC235+AB235</f>
        <v>0</v>
      </c>
      <c r="AD235" s="125">
        <f>+'Inversión 1 financiada'!AD235+VÚ!AD235+AC235</f>
        <v>0</v>
      </c>
      <c r="AE235" s="125">
        <f>+'Inversión 1 financiada'!AE235+VÚ!AE235+AD235</f>
        <v>0</v>
      </c>
      <c r="AF235" s="125">
        <f>+'Inversión 1 financiada'!AF235+VÚ!AF235+AE235</f>
        <v>0</v>
      </c>
      <c r="AG235" s="125">
        <f>+'Inversión 1 financiada'!AG235+VÚ!AG235+AF235</f>
        <v>0</v>
      </c>
      <c r="AH235" s="125">
        <f>+'Inversión 1 financiada'!AH235+VÚ!AH235+AG235</f>
        <v>0</v>
      </c>
      <c r="AI235" s="125">
        <f>+'Inversión 1 financiada'!AI235+VÚ!AI235+AH235</f>
        <v>0</v>
      </c>
      <c r="AJ235" s="125">
        <f>+'Inversión 1 financiada'!AJ235+VÚ!AJ235+AI235</f>
        <v>0</v>
      </c>
      <c r="AK235" s="125">
        <f>+'Inversión 1 financiada'!AK235+VÚ!AK235+AJ235</f>
        <v>0</v>
      </c>
      <c r="AL235" s="125">
        <f>+'Inversión 1 financiada'!AL235+VÚ!AL235+AK235</f>
        <v>0</v>
      </c>
      <c r="AM235" s="125">
        <f>+'Inversión 1 financiada'!AM235+VÚ!AM235+AL235</f>
        <v>0</v>
      </c>
      <c r="AN235" s="125">
        <f>+'Inversión 1 financiada'!AN235+VÚ!AN235+AM235</f>
        <v>0</v>
      </c>
      <c r="AO235" s="125">
        <f>+'Inversión 1 financiada'!AO235+VÚ!AO235+AN235</f>
        <v>0</v>
      </c>
      <c r="AP235" s="125">
        <f>+'Inversión 1 financiada'!AP235+VÚ!AP235+AO235</f>
        <v>0</v>
      </c>
      <c r="AQ235" s="125">
        <f>+'Inversión 1 financiada'!AQ235+VÚ!AQ235+AP235</f>
        <v>0</v>
      </c>
      <c r="AR235" s="125">
        <f>+'Inversión 1 financiada'!AR235+VÚ!AR235+AQ235</f>
        <v>0</v>
      </c>
      <c r="AS235" s="125">
        <f>+'Inversión 1 financiada'!AS235+VÚ!AS235+AR235</f>
        <v>0</v>
      </c>
      <c r="AT235" s="125">
        <f>+'Inversión 1 financiada'!AT235+VÚ!AT235+AS235</f>
        <v>0</v>
      </c>
      <c r="AU235" s="125">
        <f>+'Inversión 1 financiada'!AU235+VÚ!AU235+AT235</f>
        <v>0</v>
      </c>
      <c r="AV235" s="125">
        <f>+'Inversión 1 financiada'!AV235+VÚ!AV235+AU235</f>
        <v>0</v>
      </c>
      <c r="AW235" s="125">
        <f>+'Inversión 1 financiada'!AW235+VÚ!AW235+AV235</f>
        <v>0</v>
      </c>
      <c r="AX235" s="125">
        <f>+'Inversión 1 financiada'!AX235+VÚ!AX235+AW235</f>
        <v>0</v>
      </c>
      <c r="AY235" s="125">
        <f>+'Inversión 1 financiada'!AY235+VÚ!AY235+AX235</f>
        <v>0</v>
      </c>
      <c r="AZ235" s="125">
        <f>+'Inversión 1 financiada'!AZ235+VÚ!AZ235+AY235</f>
        <v>0</v>
      </c>
      <c r="BA235" s="125">
        <f>+'Inversión 1 financiada'!BA235+VÚ!BA235+AZ235</f>
        <v>0</v>
      </c>
      <c r="BB235" s="125">
        <f>+'Inversión 1 financiada'!BB235+VÚ!BB235+BA235</f>
        <v>0</v>
      </c>
      <c r="BC235" s="125">
        <f>+'Inversión 1 financiada'!BC235+VÚ!BC235+BB235</f>
        <v>0</v>
      </c>
      <c r="BD235" s="125">
        <f>+'Inversión 1 financiada'!BD235+VÚ!BD235+BC235</f>
        <v>0</v>
      </c>
      <c r="BE235" s="125">
        <f>+'Inversión 1 financiada'!BE235+VÚ!BE235+BD235</f>
        <v>0</v>
      </c>
      <c r="BF235" s="125">
        <f>+'Inversión 1 financiada'!BF235+VÚ!BF235+BE235</f>
        <v>0</v>
      </c>
      <c r="BG235" s="125">
        <f>+'Inversión 1 financiada'!BG235+VÚ!BG235+BF235</f>
        <v>0</v>
      </c>
      <c r="BH235" s="125">
        <f>+'Inversión 1 financiada'!BH235+VÚ!BH235+BG235</f>
        <v>0</v>
      </c>
      <c r="BI235" s="125">
        <f>+'Inversión 1 financiada'!BI235+VÚ!BI235+BH235</f>
        <v>0</v>
      </c>
      <c r="BJ235" s="125">
        <f>+'Inversión 1 financiada'!BJ235+VÚ!BJ235+BI235</f>
        <v>0</v>
      </c>
      <c r="BK235" s="125">
        <f>+'Inversión 1 financiada'!BK235+VÚ!BK235+BJ235</f>
        <v>0</v>
      </c>
      <c r="BL235" s="125">
        <f>+'Inversión 1 financiada'!BL235+VÚ!BL235+BK235</f>
        <v>0</v>
      </c>
      <c r="BM235" s="125">
        <f>+'Inversión 1 financiada'!BM235+VÚ!BM235+BL235</f>
        <v>0</v>
      </c>
      <c r="BN235" s="125">
        <f>+'Inversión 1 financiada'!BN235+VÚ!BN235+BM235</f>
        <v>0</v>
      </c>
      <c r="BO235" s="125">
        <f>+'Inversión 1 financiada'!BO235+VÚ!BO235+BN235</f>
        <v>0</v>
      </c>
      <c r="BP235" s="125">
        <f>+'Inversión 1 financiada'!BP235+VÚ!BP235+BO235</f>
        <v>0</v>
      </c>
      <c r="BQ235" s="125">
        <f>+'Inversión 1 financiada'!BQ235+VÚ!BQ235+BP235</f>
        <v>0</v>
      </c>
      <c r="BR235" s="125">
        <f>+'Inversión 1 financiada'!BR235+VÚ!BR235+BQ235</f>
        <v>0</v>
      </c>
    </row>
    <row r="236" spans="2:70" x14ac:dyDescent="0.25">
      <c r="B236" s="59" t="s">
        <v>548</v>
      </c>
      <c r="C236" s="62" t="str">
        <f>+VLOOKUP(B236,'resumen UCAP'!$A$5:$O$329,2,0)</f>
        <v>BREAKER</v>
      </c>
      <c r="D236" s="63"/>
      <c r="E236" s="63">
        <f>+VLOOKUP(B236,'resumen UCAP'!$A$5:$O$329,3,0)</f>
        <v>0</v>
      </c>
      <c r="F236" s="64">
        <f>+VLOOKUP(B236,'resumen UCAP'!$A$5:$O$329,15,0)</f>
        <v>140937.5</v>
      </c>
      <c r="G236" s="61">
        <v>32</v>
      </c>
      <c r="H236" s="125">
        <f>+'Inversión 1 financiada'!H236+VÚ!H236</f>
        <v>0</v>
      </c>
      <c r="I236" s="125">
        <f>+'Inversión 1 financiada'!I236+VÚ!I236+H236</f>
        <v>0</v>
      </c>
      <c r="J236" s="125">
        <f>+'Inversión 1 financiada'!J236+VÚ!J236+I236</f>
        <v>0</v>
      </c>
      <c r="K236" s="125">
        <f>+'Inversión 1 financiada'!K236+VÚ!K236+J236</f>
        <v>0</v>
      </c>
      <c r="L236" s="125">
        <f>+'Inversión 1 financiada'!L236+VÚ!L236+K236</f>
        <v>0</v>
      </c>
      <c r="M236" s="125">
        <f>+'Inversión 1 financiada'!M236+VÚ!M236+L236</f>
        <v>0</v>
      </c>
      <c r="N236" s="125">
        <f>+'Inversión 1 financiada'!N236+VÚ!N236+M236</f>
        <v>0</v>
      </c>
      <c r="O236" s="125">
        <f>+'Inversión 1 financiada'!O236+VÚ!O236+N236</f>
        <v>0</v>
      </c>
      <c r="P236" s="125">
        <f>+'Inversión 1 financiada'!P236+VÚ!P236+O236</f>
        <v>0</v>
      </c>
      <c r="Q236" s="125">
        <f>+'Inversión 1 financiada'!Q236+VÚ!Q236+P236</f>
        <v>0</v>
      </c>
      <c r="R236" s="125">
        <f>+'Inversión 1 financiada'!R236+VÚ!R236+Q236</f>
        <v>0</v>
      </c>
      <c r="S236" s="125">
        <f>+'Inversión 1 financiada'!S236+VÚ!S236+R236</f>
        <v>0</v>
      </c>
      <c r="T236" s="125">
        <f>+'Inversión 1 financiada'!T236+VÚ!T236+S236</f>
        <v>0</v>
      </c>
      <c r="U236" s="125">
        <f>+'Inversión 1 financiada'!U236+VÚ!U236+T236</f>
        <v>0</v>
      </c>
      <c r="V236" s="125">
        <f>+'Inversión 1 financiada'!V236+VÚ!V236+U236</f>
        <v>0</v>
      </c>
      <c r="W236" s="125">
        <f>+'Inversión 1 financiada'!W236+VÚ!W236+V236</f>
        <v>0</v>
      </c>
      <c r="X236" s="125">
        <f>+'Inversión 1 financiada'!X236+VÚ!X236+W236</f>
        <v>0</v>
      </c>
      <c r="Y236" s="125">
        <f>+'Inversión 1 financiada'!Y236+VÚ!Y236+X236</f>
        <v>0</v>
      </c>
      <c r="Z236" s="125">
        <f>+'Inversión 1 financiada'!Z236+VÚ!Z236+Y236</f>
        <v>0</v>
      </c>
      <c r="AA236" s="125">
        <f>+'Inversión 1 financiada'!AA236+VÚ!AA236+Z236</f>
        <v>0</v>
      </c>
      <c r="AB236" s="125">
        <f>+'Inversión 1 financiada'!AB236+VÚ!AB236+AA236</f>
        <v>0</v>
      </c>
      <c r="AC236" s="125">
        <f>+'Inversión 1 financiada'!AC236+VÚ!AC236+AB236</f>
        <v>0</v>
      </c>
      <c r="AD236" s="125">
        <f>+'Inversión 1 financiada'!AD236+VÚ!AD236+AC236</f>
        <v>0</v>
      </c>
      <c r="AE236" s="125">
        <f>+'Inversión 1 financiada'!AE236+VÚ!AE236+AD236</f>
        <v>0</v>
      </c>
      <c r="AF236" s="125">
        <f>+'Inversión 1 financiada'!AF236+VÚ!AF236+AE236</f>
        <v>0</v>
      </c>
      <c r="AG236" s="125">
        <f>+'Inversión 1 financiada'!AG236+VÚ!AG236+AF236</f>
        <v>0</v>
      </c>
      <c r="AH236" s="125">
        <f>+'Inversión 1 financiada'!AH236+VÚ!AH236+AG236</f>
        <v>0</v>
      </c>
      <c r="AI236" s="125">
        <f>+'Inversión 1 financiada'!AI236+VÚ!AI236+AH236</f>
        <v>0</v>
      </c>
      <c r="AJ236" s="125">
        <f>+'Inversión 1 financiada'!AJ236+VÚ!AJ236+AI236</f>
        <v>0</v>
      </c>
      <c r="AK236" s="125">
        <f>+'Inversión 1 financiada'!AK236+VÚ!AK236+AJ236</f>
        <v>0</v>
      </c>
      <c r="AL236" s="125">
        <f>+'Inversión 1 financiada'!AL236+VÚ!AL236+AK236</f>
        <v>0</v>
      </c>
      <c r="AM236" s="125">
        <f>+'Inversión 1 financiada'!AM236+VÚ!AM236+AL236</f>
        <v>0</v>
      </c>
      <c r="AN236" s="125">
        <f>+'Inversión 1 financiada'!AN236+VÚ!AN236+AM236</f>
        <v>0</v>
      </c>
      <c r="AO236" s="125">
        <f>+'Inversión 1 financiada'!AO236+VÚ!AO236+AN236</f>
        <v>0</v>
      </c>
      <c r="AP236" s="125">
        <f>+'Inversión 1 financiada'!AP236+VÚ!AP236+AO236</f>
        <v>0</v>
      </c>
      <c r="AQ236" s="125">
        <f>+'Inversión 1 financiada'!AQ236+VÚ!AQ236+AP236</f>
        <v>0</v>
      </c>
      <c r="AR236" s="125">
        <f>+'Inversión 1 financiada'!AR236+VÚ!AR236+AQ236</f>
        <v>0</v>
      </c>
      <c r="AS236" s="125">
        <f>+'Inversión 1 financiada'!AS236+VÚ!AS236+AR236</f>
        <v>0</v>
      </c>
      <c r="AT236" s="125">
        <f>+'Inversión 1 financiada'!AT236+VÚ!AT236+AS236</f>
        <v>0</v>
      </c>
      <c r="AU236" s="125">
        <f>+'Inversión 1 financiada'!AU236+VÚ!AU236+AT236</f>
        <v>0</v>
      </c>
      <c r="AV236" s="125">
        <f>+'Inversión 1 financiada'!AV236+VÚ!AV236+AU236</f>
        <v>0</v>
      </c>
      <c r="AW236" s="125">
        <f>+'Inversión 1 financiada'!AW236+VÚ!AW236+AV236</f>
        <v>0</v>
      </c>
      <c r="AX236" s="125">
        <f>+'Inversión 1 financiada'!AX236+VÚ!AX236+AW236</f>
        <v>0</v>
      </c>
      <c r="AY236" s="125">
        <f>+'Inversión 1 financiada'!AY236+VÚ!AY236+AX236</f>
        <v>0</v>
      </c>
      <c r="AZ236" s="125">
        <f>+'Inversión 1 financiada'!AZ236+VÚ!AZ236+AY236</f>
        <v>0</v>
      </c>
      <c r="BA236" s="125">
        <f>+'Inversión 1 financiada'!BA236+VÚ!BA236+AZ236</f>
        <v>0</v>
      </c>
      <c r="BB236" s="125">
        <f>+'Inversión 1 financiada'!BB236+VÚ!BB236+BA236</f>
        <v>0</v>
      </c>
      <c r="BC236" s="125">
        <f>+'Inversión 1 financiada'!BC236+VÚ!BC236+BB236</f>
        <v>0</v>
      </c>
      <c r="BD236" s="125">
        <f>+'Inversión 1 financiada'!BD236+VÚ!BD236+BC236</f>
        <v>0</v>
      </c>
      <c r="BE236" s="125">
        <f>+'Inversión 1 financiada'!BE236+VÚ!BE236+BD236</f>
        <v>0</v>
      </c>
      <c r="BF236" s="125">
        <f>+'Inversión 1 financiada'!BF236+VÚ!BF236+BE236</f>
        <v>0</v>
      </c>
      <c r="BG236" s="125">
        <f>+'Inversión 1 financiada'!BG236+VÚ!BG236+BF236</f>
        <v>0</v>
      </c>
      <c r="BH236" s="125">
        <f>+'Inversión 1 financiada'!BH236+VÚ!BH236+BG236</f>
        <v>0</v>
      </c>
      <c r="BI236" s="125">
        <f>+'Inversión 1 financiada'!BI236+VÚ!BI236+BH236</f>
        <v>0</v>
      </c>
      <c r="BJ236" s="125">
        <f>+'Inversión 1 financiada'!BJ236+VÚ!BJ236+BI236</f>
        <v>0</v>
      </c>
      <c r="BK236" s="125">
        <f>+'Inversión 1 financiada'!BK236+VÚ!BK236+BJ236</f>
        <v>0</v>
      </c>
      <c r="BL236" s="125">
        <f>+'Inversión 1 financiada'!BL236+VÚ!BL236+BK236</f>
        <v>0</v>
      </c>
      <c r="BM236" s="125">
        <f>+'Inversión 1 financiada'!BM236+VÚ!BM236+BL236</f>
        <v>0</v>
      </c>
      <c r="BN236" s="125">
        <f>+'Inversión 1 financiada'!BN236+VÚ!BN236+BM236</f>
        <v>0</v>
      </c>
      <c r="BO236" s="125">
        <f>+'Inversión 1 financiada'!BO236+VÚ!BO236+BN236</f>
        <v>0</v>
      </c>
      <c r="BP236" s="125">
        <f>+'Inversión 1 financiada'!BP236+VÚ!BP236+BO236</f>
        <v>0</v>
      </c>
      <c r="BQ236" s="125">
        <f>+'Inversión 1 financiada'!BQ236+VÚ!BQ236+BP236</f>
        <v>0</v>
      </c>
      <c r="BR236" s="125">
        <f>+'Inversión 1 financiada'!BR236+VÚ!BR236+BQ236</f>
        <v>0</v>
      </c>
    </row>
    <row r="237" spans="2:70" x14ac:dyDescent="0.25">
      <c r="B237" s="59"/>
      <c r="C237" s="127" t="s">
        <v>289</v>
      </c>
      <c r="D237" s="60"/>
      <c r="E237" s="59"/>
      <c r="F237" s="61"/>
      <c r="G237" s="129">
        <f>+SUM(G231:G236)</f>
        <v>853</v>
      </c>
      <c r="H237" s="129">
        <f t="shared" ref="H237:BR237" si="2">+SUM(H231:H236)</f>
        <v>0</v>
      </c>
      <c r="I237" s="129">
        <f t="shared" si="2"/>
        <v>0</v>
      </c>
      <c r="J237" s="129">
        <f t="shared" si="2"/>
        <v>0</v>
      </c>
      <c r="K237" s="129">
        <f t="shared" si="2"/>
        <v>0</v>
      </c>
      <c r="L237" s="129">
        <f t="shared" si="2"/>
        <v>0</v>
      </c>
      <c r="M237" s="129">
        <f t="shared" si="2"/>
        <v>0</v>
      </c>
      <c r="N237" s="129">
        <f t="shared" si="2"/>
        <v>0</v>
      </c>
      <c r="O237" s="129">
        <f t="shared" si="2"/>
        <v>0</v>
      </c>
      <c r="P237" s="129">
        <f t="shared" si="2"/>
        <v>0</v>
      </c>
      <c r="Q237" s="129">
        <f t="shared" si="2"/>
        <v>0</v>
      </c>
      <c r="R237" s="129">
        <f t="shared" si="2"/>
        <v>0</v>
      </c>
      <c r="S237" s="129">
        <f t="shared" si="2"/>
        <v>0</v>
      </c>
      <c r="T237" s="129">
        <f t="shared" si="2"/>
        <v>0</v>
      </c>
      <c r="U237" s="129">
        <f t="shared" si="2"/>
        <v>0</v>
      </c>
      <c r="V237" s="129">
        <f t="shared" si="2"/>
        <v>0</v>
      </c>
      <c r="W237" s="129">
        <f t="shared" si="2"/>
        <v>0</v>
      </c>
      <c r="X237" s="129">
        <f t="shared" si="2"/>
        <v>0</v>
      </c>
      <c r="Y237" s="129">
        <f t="shared" si="2"/>
        <v>0</v>
      </c>
      <c r="Z237" s="129">
        <f t="shared" si="2"/>
        <v>0</v>
      </c>
      <c r="AA237" s="129">
        <f t="shared" si="2"/>
        <v>0</v>
      </c>
      <c r="AB237" s="129">
        <f t="shared" si="2"/>
        <v>0</v>
      </c>
      <c r="AC237" s="129">
        <f t="shared" si="2"/>
        <v>0</v>
      </c>
      <c r="AD237" s="129">
        <f t="shared" si="2"/>
        <v>0</v>
      </c>
      <c r="AE237" s="129">
        <f t="shared" si="2"/>
        <v>0</v>
      </c>
      <c r="AF237" s="129">
        <f t="shared" si="2"/>
        <v>0</v>
      </c>
      <c r="AG237" s="129">
        <f t="shared" si="2"/>
        <v>0</v>
      </c>
      <c r="AH237" s="129">
        <f t="shared" si="2"/>
        <v>0</v>
      </c>
      <c r="AI237" s="129">
        <f t="shared" si="2"/>
        <v>0</v>
      </c>
      <c r="AJ237" s="129">
        <f t="shared" si="2"/>
        <v>0</v>
      </c>
      <c r="AK237" s="129">
        <f t="shared" si="2"/>
        <v>0</v>
      </c>
      <c r="AL237" s="129">
        <f t="shared" si="2"/>
        <v>0</v>
      </c>
      <c r="AM237" s="129">
        <f t="shared" si="2"/>
        <v>0</v>
      </c>
      <c r="AN237" s="129">
        <f t="shared" si="2"/>
        <v>0</v>
      </c>
      <c r="AO237" s="129">
        <f t="shared" si="2"/>
        <v>0</v>
      </c>
      <c r="AP237" s="129">
        <f t="shared" si="2"/>
        <v>0</v>
      </c>
      <c r="AQ237" s="129">
        <f t="shared" si="2"/>
        <v>0</v>
      </c>
      <c r="AR237" s="129">
        <f t="shared" si="2"/>
        <v>0</v>
      </c>
      <c r="AS237" s="129">
        <f t="shared" si="2"/>
        <v>0</v>
      </c>
      <c r="AT237" s="129">
        <f t="shared" si="2"/>
        <v>0</v>
      </c>
      <c r="AU237" s="129">
        <f t="shared" si="2"/>
        <v>0</v>
      </c>
      <c r="AV237" s="129">
        <f t="shared" si="2"/>
        <v>0</v>
      </c>
      <c r="AW237" s="129">
        <f t="shared" si="2"/>
        <v>0</v>
      </c>
      <c r="AX237" s="129">
        <f t="shared" si="2"/>
        <v>0</v>
      </c>
      <c r="AY237" s="129">
        <f t="shared" si="2"/>
        <v>0</v>
      </c>
      <c r="AZ237" s="129">
        <f t="shared" si="2"/>
        <v>0</v>
      </c>
      <c r="BA237" s="129">
        <f t="shared" si="2"/>
        <v>0</v>
      </c>
      <c r="BB237" s="129">
        <f t="shared" si="2"/>
        <v>0</v>
      </c>
      <c r="BC237" s="129">
        <f t="shared" si="2"/>
        <v>0</v>
      </c>
      <c r="BD237" s="129">
        <f t="shared" si="2"/>
        <v>0</v>
      </c>
      <c r="BE237" s="129">
        <f t="shared" si="2"/>
        <v>0</v>
      </c>
      <c r="BF237" s="129">
        <f t="shared" si="2"/>
        <v>0</v>
      </c>
      <c r="BG237" s="129">
        <f t="shared" si="2"/>
        <v>0</v>
      </c>
      <c r="BH237" s="129">
        <f t="shared" si="2"/>
        <v>0</v>
      </c>
      <c r="BI237" s="129">
        <f t="shared" si="2"/>
        <v>0</v>
      </c>
      <c r="BJ237" s="129">
        <f t="shared" si="2"/>
        <v>0</v>
      </c>
      <c r="BK237" s="129">
        <f t="shared" si="2"/>
        <v>0</v>
      </c>
      <c r="BL237" s="129">
        <f t="shared" si="2"/>
        <v>0</v>
      </c>
      <c r="BM237" s="129">
        <f t="shared" si="2"/>
        <v>0</v>
      </c>
      <c r="BN237" s="129">
        <f t="shared" si="2"/>
        <v>0</v>
      </c>
      <c r="BO237" s="129">
        <f t="shared" si="2"/>
        <v>0</v>
      </c>
      <c r="BP237" s="129">
        <f t="shared" si="2"/>
        <v>0</v>
      </c>
      <c r="BQ237" s="129">
        <f t="shared" si="2"/>
        <v>0</v>
      </c>
      <c r="BR237" s="129">
        <f t="shared" si="2"/>
        <v>0</v>
      </c>
    </row>
    <row r="238" spans="2:70" x14ac:dyDescent="0.25">
      <c r="B238" s="59"/>
      <c r="C238" s="126" t="s">
        <v>441</v>
      </c>
      <c r="D238" s="60"/>
      <c r="E238" s="59"/>
      <c r="F238" s="61"/>
      <c r="G238" s="129">
        <f>+SUMPRODUCT($F$231:$F$236,G231:G236)</f>
        <v>79356918.871450007</v>
      </c>
      <c r="H238" s="129">
        <f t="shared" ref="H238:BR238" si="3">+SUMPRODUCT($F$231:$F$236,H231:H236)</f>
        <v>0</v>
      </c>
      <c r="I238" s="129">
        <f t="shared" si="3"/>
        <v>0</v>
      </c>
      <c r="J238" s="129">
        <f t="shared" si="3"/>
        <v>0</v>
      </c>
      <c r="K238" s="129">
        <f t="shared" si="3"/>
        <v>0</v>
      </c>
      <c r="L238" s="129">
        <f t="shared" si="3"/>
        <v>0</v>
      </c>
      <c r="M238" s="129">
        <f t="shared" si="3"/>
        <v>0</v>
      </c>
      <c r="N238" s="129">
        <f t="shared" si="3"/>
        <v>0</v>
      </c>
      <c r="O238" s="129">
        <f t="shared" si="3"/>
        <v>0</v>
      </c>
      <c r="P238" s="129">
        <f t="shared" si="3"/>
        <v>0</v>
      </c>
      <c r="Q238" s="129">
        <f t="shared" si="3"/>
        <v>0</v>
      </c>
      <c r="R238" s="129">
        <f t="shared" si="3"/>
        <v>0</v>
      </c>
      <c r="S238" s="129">
        <f t="shared" si="3"/>
        <v>0</v>
      </c>
      <c r="T238" s="129">
        <f t="shared" si="3"/>
        <v>0</v>
      </c>
      <c r="U238" s="129">
        <f t="shared" si="3"/>
        <v>0</v>
      </c>
      <c r="V238" s="129">
        <f t="shared" si="3"/>
        <v>0</v>
      </c>
      <c r="W238" s="129">
        <f t="shared" si="3"/>
        <v>0</v>
      </c>
      <c r="X238" s="129">
        <f t="shared" si="3"/>
        <v>0</v>
      </c>
      <c r="Y238" s="129">
        <f t="shared" si="3"/>
        <v>0</v>
      </c>
      <c r="Z238" s="129">
        <f t="shared" si="3"/>
        <v>0</v>
      </c>
      <c r="AA238" s="129">
        <f t="shared" si="3"/>
        <v>0</v>
      </c>
      <c r="AB238" s="129">
        <f t="shared" si="3"/>
        <v>0</v>
      </c>
      <c r="AC238" s="129">
        <f t="shared" si="3"/>
        <v>0</v>
      </c>
      <c r="AD238" s="129">
        <f t="shared" si="3"/>
        <v>0</v>
      </c>
      <c r="AE238" s="129">
        <f t="shared" si="3"/>
        <v>0</v>
      </c>
      <c r="AF238" s="129">
        <f t="shared" si="3"/>
        <v>0</v>
      </c>
      <c r="AG238" s="129">
        <f t="shared" si="3"/>
        <v>0</v>
      </c>
      <c r="AH238" s="129">
        <f t="shared" si="3"/>
        <v>0</v>
      </c>
      <c r="AI238" s="129">
        <f t="shared" si="3"/>
        <v>0</v>
      </c>
      <c r="AJ238" s="129">
        <f t="shared" si="3"/>
        <v>0</v>
      </c>
      <c r="AK238" s="129">
        <f t="shared" si="3"/>
        <v>0</v>
      </c>
      <c r="AL238" s="129">
        <f t="shared" si="3"/>
        <v>0</v>
      </c>
      <c r="AM238" s="129">
        <f t="shared" si="3"/>
        <v>0</v>
      </c>
      <c r="AN238" s="129">
        <f t="shared" si="3"/>
        <v>0</v>
      </c>
      <c r="AO238" s="129">
        <f t="shared" si="3"/>
        <v>0</v>
      </c>
      <c r="AP238" s="129">
        <f t="shared" si="3"/>
        <v>0</v>
      </c>
      <c r="AQ238" s="129">
        <f t="shared" si="3"/>
        <v>0</v>
      </c>
      <c r="AR238" s="129">
        <f t="shared" si="3"/>
        <v>0</v>
      </c>
      <c r="AS238" s="129">
        <f t="shared" si="3"/>
        <v>0</v>
      </c>
      <c r="AT238" s="129">
        <f t="shared" si="3"/>
        <v>0</v>
      </c>
      <c r="AU238" s="129">
        <f t="shared" si="3"/>
        <v>0</v>
      </c>
      <c r="AV238" s="129">
        <f t="shared" si="3"/>
        <v>0</v>
      </c>
      <c r="AW238" s="129">
        <f t="shared" si="3"/>
        <v>0</v>
      </c>
      <c r="AX238" s="129">
        <f t="shared" si="3"/>
        <v>0</v>
      </c>
      <c r="AY238" s="129">
        <f t="shared" si="3"/>
        <v>0</v>
      </c>
      <c r="AZ238" s="129">
        <f t="shared" si="3"/>
        <v>0</v>
      </c>
      <c r="BA238" s="129">
        <f t="shared" si="3"/>
        <v>0</v>
      </c>
      <c r="BB238" s="129">
        <f t="shared" si="3"/>
        <v>0</v>
      </c>
      <c r="BC238" s="129">
        <f t="shared" si="3"/>
        <v>0</v>
      </c>
      <c r="BD238" s="129">
        <f t="shared" si="3"/>
        <v>0</v>
      </c>
      <c r="BE238" s="129">
        <f t="shared" si="3"/>
        <v>0</v>
      </c>
      <c r="BF238" s="129">
        <f t="shared" si="3"/>
        <v>0</v>
      </c>
      <c r="BG238" s="129">
        <f t="shared" si="3"/>
        <v>0</v>
      </c>
      <c r="BH238" s="129">
        <f t="shared" si="3"/>
        <v>0</v>
      </c>
      <c r="BI238" s="129">
        <f t="shared" si="3"/>
        <v>0</v>
      </c>
      <c r="BJ238" s="129">
        <f t="shared" si="3"/>
        <v>0</v>
      </c>
      <c r="BK238" s="129">
        <f t="shared" si="3"/>
        <v>0</v>
      </c>
      <c r="BL238" s="129">
        <f t="shared" si="3"/>
        <v>0</v>
      </c>
      <c r="BM238" s="129">
        <f t="shared" si="3"/>
        <v>0</v>
      </c>
      <c r="BN238" s="129">
        <f t="shared" si="3"/>
        <v>0</v>
      </c>
      <c r="BO238" s="129">
        <f t="shared" si="3"/>
        <v>0</v>
      </c>
      <c r="BP238" s="129">
        <f t="shared" si="3"/>
        <v>0</v>
      </c>
      <c r="BQ238" s="129">
        <f t="shared" si="3"/>
        <v>0</v>
      </c>
      <c r="BR238" s="129">
        <f t="shared" si="3"/>
        <v>0</v>
      </c>
    </row>
    <row r="239" spans="2:70" x14ac:dyDescent="0.25">
      <c r="B239" s="59"/>
      <c r="C239" s="126" t="s">
        <v>714</v>
      </c>
      <c r="D239" s="60"/>
      <c r="E239" s="59"/>
      <c r="F239" s="61"/>
      <c r="G239" s="61"/>
      <c r="H239" s="61">
        <f>+PMT(DRIVERS!$C$25,DATOS!$B$8,-H238)</f>
        <v>0</v>
      </c>
      <c r="I239" s="61">
        <f>+PMT(DRIVERS!$C$25,DATOS!$B$8,-I238)</f>
        <v>0</v>
      </c>
      <c r="J239" s="61">
        <f>+PMT(DRIVERS!$C$25,DATOS!$B$8,-J238)</f>
        <v>0</v>
      </c>
      <c r="K239" s="61">
        <f>+PMT(DRIVERS!$C$25,DATOS!$B$8,-K238)</f>
        <v>0</v>
      </c>
      <c r="L239" s="61">
        <f>+PMT(DRIVERS!$C$25,DATOS!$B$8,-L238)</f>
        <v>0</v>
      </c>
      <c r="M239" s="61">
        <f>+PMT(DRIVERS!$C$25,DATOS!$B$8,-M238)</f>
        <v>0</v>
      </c>
      <c r="N239" s="61">
        <f>+PMT(DRIVERS!$C$25,DATOS!$B$8,-N238)</f>
        <v>0</v>
      </c>
      <c r="O239" s="61">
        <f>+PMT(DRIVERS!$C$25,DATOS!$B$8,-O238)</f>
        <v>0</v>
      </c>
      <c r="P239" s="61">
        <f>+PMT(DRIVERS!$C$25,DATOS!$B$8,-P238)</f>
        <v>0</v>
      </c>
      <c r="Q239" s="61">
        <f>+PMT(DRIVERS!$C$25,DATOS!$B$8,-Q238)</f>
        <v>0</v>
      </c>
      <c r="R239" s="61">
        <f>+PMT(DRIVERS!$C$25,DATOS!$B$8,-R238)</f>
        <v>0</v>
      </c>
      <c r="S239" s="61">
        <f>+PMT(DRIVERS!$C$25,DATOS!$B$8,-S238)</f>
        <v>0</v>
      </c>
      <c r="T239" s="61">
        <f>+PMT(DRIVERS!$C$25,DATOS!$B$8,-T238)</f>
        <v>0</v>
      </c>
      <c r="U239" s="61">
        <f>+PMT(DRIVERS!$C$25,DATOS!$B$8,-U238)</f>
        <v>0</v>
      </c>
      <c r="V239" s="61">
        <f>+PMT(DRIVERS!$C$25,DATOS!$B$8,-V238)</f>
        <v>0</v>
      </c>
      <c r="W239" s="61">
        <f>+PMT(DRIVERS!$C$25,DATOS!$B$8,-W238)</f>
        <v>0</v>
      </c>
      <c r="X239" s="61">
        <f>+PMT(DRIVERS!$C$25,DATOS!$B$8,-X238)</f>
        <v>0</v>
      </c>
      <c r="Y239" s="61">
        <f>+PMT(DRIVERS!$C$25,DATOS!$B$8,-Y238)</f>
        <v>0</v>
      </c>
      <c r="Z239" s="61">
        <f>+PMT(DRIVERS!$C$25,DATOS!$B$8,-Z238)</f>
        <v>0</v>
      </c>
      <c r="AA239" s="61">
        <f>+PMT(DRIVERS!$C$25,DATOS!$B$8,-AA238)</f>
        <v>0</v>
      </c>
      <c r="AB239" s="61">
        <f>+PMT(DRIVERS!$C$25,DATOS!$B$8,-AB238)</f>
        <v>0</v>
      </c>
      <c r="AC239" s="61">
        <f>+PMT(DRIVERS!$C$25,DATOS!$B$8,-AC238)</f>
        <v>0</v>
      </c>
      <c r="AD239" s="61">
        <f>+PMT(DRIVERS!$C$25,DATOS!$B$8,-AD238)</f>
        <v>0</v>
      </c>
      <c r="AE239" s="61">
        <f>+PMT(DRIVERS!$C$25,DATOS!$B$8,-AE238)</f>
        <v>0</v>
      </c>
      <c r="AF239" s="61">
        <f>+PMT(DRIVERS!$C$25,DATOS!$B$8,-AF238)</f>
        <v>0</v>
      </c>
      <c r="AG239" s="61">
        <f>+PMT(DRIVERS!$C$25,DATOS!$B$8,-AG238)</f>
        <v>0</v>
      </c>
      <c r="AH239" s="61">
        <f>+PMT(DRIVERS!$C$25,DATOS!$B$8,-AH238)</f>
        <v>0</v>
      </c>
      <c r="AI239" s="61">
        <f>+PMT(DRIVERS!$C$25,DATOS!$B$8,-AI238)</f>
        <v>0</v>
      </c>
      <c r="AJ239" s="61">
        <f>+PMT(DRIVERS!$C$25,DATOS!$B$8,-AJ238)</f>
        <v>0</v>
      </c>
      <c r="AK239" s="61">
        <f>+PMT(DRIVERS!$C$25,DATOS!$B$8,-AK238)</f>
        <v>0</v>
      </c>
      <c r="AL239" s="61">
        <f>+PMT(DRIVERS!$C$25,DATOS!$B$8,-AL238)</f>
        <v>0</v>
      </c>
      <c r="AM239" s="61">
        <f>+PMT(DRIVERS!$C$25,DATOS!$B$8,-AM238)</f>
        <v>0</v>
      </c>
      <c r="AN239" s="61">
        <f>+PMT(DRIVERS!$C$25,DATOS!$B$8,-AN238)</f>
        <v>0</v>
      </c>
      <c r="AO239" s="61">
        <f>+PMT(DRIVERS!$C$25,DATOS!$B$8,-AO238)</f>
        <v>0</v>
      </c>
      <c r="AP239" s="61">
        <f>+PMT(DRIVERS!$C$25,DATOS!$B$8,-AP238)</f>
        <v>0</v>
      </c>
      <c r="AQ239" s="61">
        <f>+PMT(DRIVERS!$C$25,DATOS!$B$8,-AQ238)</f>
        <v>0</v>
      </c>
      <c r="AR239" s="61">
        <f>+PMT(DRIVERS!$C$25,DATOS!$B$8,-AR238)</f>
        <v>0</v>
      </c>
      <c r="AS239" s="61">
        <f>+PMT(DRIVERS!$C$25,DATOS!$B$8,-AS238)</f>
        <v>0</v>
      </c>
      <c r="AT239" s="61">
        <f>+PMT(DRIVERS!$C$25,DATOS!$B$8,-AT238)</f>
        <v>0</v>
      </c>
      <c r="AU239" s="61">
        <f>+PMT(DRIVERS!$C$25,DATOS!$B$8,-AU238)</f>
        <v>0</v>
      </c>
      <c r="AV239" s="61">
        <f>+PMT(DRIVERS!$C$25,DATOS!$B$8,-AV238)</f>
        <v>0</v>
      </c>
      <c r="AW239" s="61">
        <f>+PMT(DRIVERS!$C$25,DATOS!$B$8,-AW238)</f>
        <v>0</v>
      </c>
      <c r="AX239" s="61">
        <f>+PMT(DRIVERS!$C$25,DATOS!$B$8,-AX238)</f>
        <v>0</v>
      </c>
      <c r="AY239" s="61">
        <f>+PMT(DRIVERS!$C$25,DATOS!$B$8,-AY238)</f>
        <v>0</v>
      </c>
      <c r="AZ239" s="61">
        <f>+PMT(DRIVERS!$C$25,DATOS!$B$8,-AZ238)</f>
        <v>0</v>
      </c>
      <c r="BA239" s="61">
        <f>+PMT(DRIVERS!$C$25,DATOS!$B$8,-BA238)</f>
        <v>0</v>
      </c>
      <c r="BB239" s="61">
        <f>+PMT(DRIVERS!$C$25,DATOS!$B$8,-BB238)</f>
        <v>0</v>
      </c>
      <c r="BC239" s="61">
        <f>+PMT(DRIVERS!$C$25,DATOS!$B$8,-BC238)</f>
        <v>0</v>
      </c>
      <c r="BD239" s="61">
        <f>+PMT(DRIVERS!$C$25,DATOS!$B$8,-BD238)</f>
        <v>0</v>
      </c>
      <c r="BE239" s="61">
        <f>+PMT(DRIVERS!$C$25,DATOS!$B$8,-BE238)</f>
        <v>0</v>
      </c>
      <c r="BF239" s="61">
        <f>+PMT(DRIVERS!$C$25,DATOS!$B$8,-BF238)</f>
        <v>0</v>
      </c>
      <c r="BG239" s="61">
        <f>+PMT(DRIVERS!$C$25,DATOS!$B$8,-BG238)</f>
        <v>0</v>
      </c>
      <c r="BH239" s="61">
        <f>+PMT(DRIVERS!$C$25,DATOS!$B$8,-BH238)</f>
        <v>0</v>
      </c>
      <c r="BI239" s="61">
        <f>+PMT(DRIVERS!$C$25,DATOS!$B$8,-BI238)</f>
        <v>0</v>
      </c>
      <c r="BJ239" s="61">
        <f>+PMT(DRIVERS!$C$25,DATOS!$B$8,-BJ238)</f>
        <v>0</v>
      </c>
      <c r="BK239" s="61">
        <f>+PMT(DRIVERS!$C$25,DATOS!$B$8,-BK238)</f>
        <v>0</v>
      </c>
      <c r="BL239" s="61">
        <f>+PMT(DRIVERS!$C$25,DATOS!$B$8,-BL238)</f>
        <v>0</v>
      </c>
      <c r="BM239" s="61">
        <f>+PMT(DRIVERS!$C$25,DATOS!$B$8,-BM238)</f>
        <v>0</v>
      </c>
      <c r="BN239" s="61">
        <f>+PMT(DRIVERS!$C$25,DATOS!$B$8,-BN238)</f>
        <v>0</v>
      </c>
      <c r="BO239" s="61">
        <f>+PMT(DRIVERS!$C$25,DATOS!$B$8,-BO238)</f>
        <v>0</v>
      </c>
      <c r="BP239" s="61">
        <f>+PMT(DRIVERS!$C$25,DATOS!$B$8,-BP238)</f>
        <v>0</v>
      </c>
      <c r="BQ239" s="61">
        <f>+PMT(DRIVERS!$C$25,DATOS!$B$8,-BQ238)</f>
        <v>0</v>
      </c>
      <c r="BR239" s="61">
        <f>+PMT(DRIVERS!$C$25,DATOS!$B$8,-BR238)</f>
        <v>0</v>
      </c>
    </row>
    <row r="240" spans="2:70" x14ac:dyDescent="0.25">
      <c r="B240" s="59"/>
      <c r="C240" s="59"/>
      <c r="D240" s="60"/>
      <c r="E240" s="59"/>
      <c r="F240" s="61"/>
      <c r="G240" s="61"/>
      <c r="H240" s="61"/>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row>
    <row r="241" spans="2:70" x14ac:dyDescent="0.25">
      <c r="B241" s="59"/>
      <c r="C241" s="59"/>
      <c r="D241" s="60"/>
      <c r="E241" s="59"/>
      <c r="F241" s="61"/>
      <c r="G241" s="61"/>
      <c r="H241" s="61"/>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row>
    <row r="242" spans="2:70" x14ac:dyDescent="0.25">
      <c r="B242" s="59"/>
      <c r="C242" s="59"/>
      <c r="D242" s="60"/>
      <c r="E242" s="59"/>
      <c r="F242" s="61"/>
      <c r="G242" s="61"/>
      <c r="H242" s="61"/>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row>
    <row r="243" spans="2:70" x14ac:dyDescent="0.25">
      <c r="B243" s="58"/>
      <c r="C243" s="130" t="str">
        <f>+Inventario!C243</f>
        <v>POSTES</v>
      </c>
      <c r="D243" s="131"/>
      <c r="E243" s="58"/>
      <c r="F243" s="132"/>
      <c r="G243" s="132"/>
      <c r="H243" s="132"/>
      <c r="I243" s="58"/>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row>
    <row r="244" spans="2:70" x14ac:dyDescent="0.25">
      <c r="B244" s="59" t="s">
        <v>640</v>
      </c>
      <c r="C244" s="62" t="str">
        <f>+VLOOKUP(B244,'resumen UCAP'!$A$5:$O$329,2,0)</f>
        <v>Mástil 14 mts</v>
      </c>
      <c r="D244" s="63"/>
      <c r="E244" s="63" t="str">
        <f>+VLOOKUP(B244,'resumen UCAP'!$A$5:$O$329,3,0)</f>
        <v>Un</v>
      </c>
      <c r="F244" s="64">
        <f>+VLOOKUP(B244,'resumen UCAP'!$A$5:$O$329,15,0)</f>
        <v>6721802.1826086845</v>
      </c>
      <c r="G244" s="61">
        <v>92</v>
      </c>
      <c r="H244" s="125">
        <f>+'Inversión 1 financiada'!H244+VÚ!H244</f>
        <v>0</v>
      </c>
      <c r="I244" s="125">
        <f>+'Inversión 1 financiada'!I244+VÚ!I244+H244</f>
        <v>0</v>
      </c>
      <c r="J244" s="125">
        <f>+'Inversión 1 financiada'!J244+VÚ!J244+I244</f>
        <v>0</v>
      </c>
      <c r="K244" s="125">
        <f>+'Inversión 1 financiada'!K244+VÚ!K244+J244</f>
        <v>0</v>
      </c>
      <c r="L244" s="125">
        <f>+'Inversión 1 financiada'!L244+VÚ!L244+K244</f>
        <v>0</v>
      </c>
      <c r="M244" s="125">
        <f>+'Inversión 1 financiada'!M244+VÚ!M244+L244</f>
        <v>0</v>
      </c>
      <c r="N244" s="125">
        <f>+'Inversión 1 financiada'!N244+VÚ!N244+M244</f>
        <v>0</v>
      </c>
      <c r="O244" s="125">
        <f>+'Inversión 1 financiada'!O244+VÚ!O244+N244</f>
        <v>0</v>
      </c>
      <c r="P244" s="125">
        <f>+'Inversión 1 financiada'!P244+VÚ!P244+O244</f>
        <v>0</v>
      </c>
      <c r="Q244" s="125">
        <f>+'Inversión 1 financiada'!Q244+VÚ!Q244+P244</f>
        <v>0</v>
      </c>
      <c r="R244" s="125">
        <f>+'Inversión 1 financiada'!R244+VÚ!R244+Q244</f>
        <v>0</v>
      </c>
      <c r="S244" s="125">
        <f>+'Inversión 1 financiada'!S244+VÚ!S244+R244</f>
        <v>0</v>
      </c>
      <c r="T244" s="125">
        <f>+'Inversión 1 financiada'!T244+VÚ!T244+S244</f>
        <v>0</v>
      </c>
      <c r="U244" s="125">
        <f>+'Inversión 1 financiada'!U244+VÚ!U244+T244</f>
        <v>0</v>
      </c>
      <c r="V244" s="125">
        <f>+'Inversión 1 financiada'!V244+VÚ!V244+U244</f>
        <v>0</v>
      </c>
      <c r="W244" s="125">
        <f>+'Inversión 1 financiada'!W244+VÚ!W244+V244</f>
        <v>0</v>
      </c>
      <c r="X244" s="125">
        <f>+'Inversión 1 financiada'!X244+VÚ!X244+W244</f>
        <v>0</v>
      </c>
      <c r="Y244" s="125">
        <f>+'Inversión 1 financiada'!Y244+VÚ!Y244+X244</f>
        <v>0</v>
      </c>
      <c r="Z244" s="125">
        <f>+'Inversión 1 financiada'!Z244+VÚ!Z244+Y244</f>
        <v>0</v>
      </c>
      <c r="AA244" s="125">
        <f>+'Inversión 1 financiada'!AA244+VÚ!AA244+Z244</f>
        <v>0</v>
      </c>
      <c r="AB244" s="125">
        <f>+'Inversión 1 financiada'!AB244+VÚ!AB244+AA244</f>
        <v>0</v>
      </c>
      <c r="AC244" s="125">
        <f>+'Inversión 1 financiada'!AC244+VÚ!AC244+AB244</f>
        <v>0</v>
      </c>
      <c r="AD244" s="125">
        <f>+'Inversión 1 financiada'!AD244+VÚ!AD244+AC244</f>
        <v>0</v>
      </c>
      <c r="AE244" s="125">
        <f>+'Inversión 1 financiada'!AE244+VÚ!AE244+AD244</f>
        <v>0</v>
      </c>
      <c r="AF244" s="125">
        <f>+'Inversión 1 financiada'!AF244+VÚ!AF244+AE244</f>
        <v>0</v>
      </c>
      <c r="AG244" s="125">
        <f>+'Inversión 1 financiada'!AG244+VÚ!AG244+AF244</f>
        <v>0</v>
      </c>
      <c r="AH244" s="125">
        <f>+'Inversión 1 financiada'!AH244+VÚ!AH244+AG244</f>
        <v>0</v>
      </c>
      <c r="AI244" s="125">
        <f>+'Inversión 1 financiada'!AI244+VÚ!AI244+AH244</f>
        <v>0</v>
      </c>
      <c r="AJ244" s="125">
        <f>+'Inversión 1 financiada'!AJ244+VÚ!AJ244+AI244</f>
        <v>0</v>
      </c>
      <c r="AK244" s="125">
        <f>+'Inversión 1 financiada'!AK244+VÚ!AK244+AJ244</f>
        <v>0</v>
      </c>
      <c r="AL244" s="125">
        <f>+'Inversión 1 financiada'!AL244+VÚ!AL244+AK244</f>
        <v>0</v>
      </c>
      <c r="AM244" s="125">
        <f>+'Inversión 1 financiada'!AM244+VÚ!AM244+AL244</f>
        <v>0</v>
      </c>
      <c r="AN244" s="125">
        <f>+'Inversión 1 financiada'!AN244+VÚ!AN244+AM244</f>
        <v>0</v>
      </c>
      <c r="AO244" s="125">
        <f>+'Inversión 1 financiada'!AO244+VÚ!AO244+AN244</f>
        <v>0</v>
      </c>
      <c r="AP244" s="125">
        <f>+'Inversión 1 financiada'!AP244+VÚ!AP244+AO244</f>
        <v>0</v>
      </c>
      <c r="AQ244" s="125">
        <f>+'Inversión 1 financiada'!AQ244+VÚ!AQ244+AP244</f>
        <v>0</v>
      </c>
      <c r="AR244" s="125">
        <f>+'Inversión 1 financiada'!AR244+VÚ!AR244+AQ244</f>
        <v>0</v>
      </c>
      <c r="AS244" s="125">
        <f>+'Inversión 1 financiada'!AS244+VÚ!AS244+AR244</f>
        <v>0</v>
      </c>
      <c r="AT244" s="125">
        <f>+'Inversión 1 financiada'!AT244+VÚ!AT244+AS244</f>
        <v>0</v>
      </c>
      <c r="AU244" s="125">
        <f>+'Inversión 1 financiada'!AU244+VÚ!AU244+AT244</f>
        <v>0</v>
      </c>
      <c r="AV244" s="125">
        <f>+'Inversión 1 financiada'!AV244+VÚ!AV244+AU244</f>
        <v>0</v>
      </c>
      <c r="AW244" s="125">
        <f>+'Inversión 1 financiada'!AW244+VÚ!AW244+AV244</f>
        <v>0</v>
      </c>
      <c r="AX244" s="125">
        <f>+'Inversión 1 financiada'!AX244+VÚ!AX244+AW244</f>
        <v>0</v>
      </c>
      <c r="AY244" s="125">
        <f>+'Inversión 1 financiada'!AY244+VÚ!AY244+AX244</f>
        <v>0</v>
      </c>
      <c r="AZ244" s="125">
        <f>+'Inversión 1 financiada'!AZ244+VÚ!AZ244+AY244</f>
        <v>0</v>
      </c>
      <c r="BA244" s="125">
        <f>+'Inversión 1 financiada'!BA244+VÚ!BA244+AZ244</f>
        <v>0</v>
      </c>
      <c r="BB244" s="125">
        <f>+'Inversión 1 financiada'!BB244+VÚ!BB244+BA244</f>
        <v>0</v>
      </c>
      <c r="BC244" s="125">
        <f>+'Inversión 1 financiada'!BC244+VÚ!BC244+BB244</f>
        <v>0</v>
      </c>
      <c r="BD244" s="125">
        <f>+'Inversión 1 financiada'!BD244+VÚ!BD244+BC244</f>
        <v>0</v>
      </c>
      <c r="BE244" s="125">
        <f>+'Inversión 1 financiada'!BE244+VÚ!BE244+BD244</f>
        <v>0</v>
      </c>
      <c r="BF244" s="125">
        <f>+'Inversión 1 financiada'!BF244+VÚ!BF244+BE244</f>
        <v>0</v>
      </c>
      <c r="BG244" s="125">
        <f>+'Inversión 1 financiada'!BG244+VÚ!BG244+BF244</f>
        <v>0</v>
      </c>
      <c r="BH244" s="125">
        <f>+'Inversión 1 financiada'!BH244+VÚ!BH244+BG244</f>
        <v>0</v>
      </c>
      <c r="BI244" s="125">
        <f>+'Inversión 1 financiada'!BI244+VÚ!BI244+BH244</f>
        <v>0</v>
      </c>
      <c r="BJ244" s="125">
        <f>+'Inversión 1 financiada'!BJ244+VÚ!BJ244+BI244</f>
        <v>0</v>
      </c>
      <c r="BK244" s="125">
        <f>+'Inversión 1 financiada'!BK244+VÚ!BK244+BJ244</f>
        <v>0</v>
      </c>
      <c r="BL244" s="125">
        <f>+'Inversión 1 financiada'!BL244+VÚ!BL244+BK244</f>
        <v>0</v>
      </c>
      <c r="BM244" s="125">
        <f>+'Inversión 1 financiada'!BM244+VÚ!BM244+BL244</f>
        <v>0</v>
      </c>
      <c r="BN244" s="125">
        <f>+'Inversión 1 financiada'!BN244+VÚ!BN244+BM244</f>
        <v>0</v>
      </c>
      <c r="BO244" s="125">
        <f>+'Inversión 1 financiada'!BO244+VÚ!BO244+BN244</f>
        <v>0</v>
      </c>
      <c r="BP244" s="125">
        <f>+'Inversión 1 financiada'!BP244+VÚ!BP244+BO244</f>
        <v>0</v>
      </c>
      <c r="BQ244" s="125">
        <f>+'Inversión 1 financiada'!BQ244+VÚ!BQ244+BP244</f>
        <v>0</v>
      </c>
      <c r="BR244" s="125">
        <f>+'Inversión 1 financiada'!BR244+VÚ!BR244+BQ244</f>
        <v>0</v>
      </c>
    </row>
    <row r="245" spans="2:70"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125">
        <f>+'Inversión 1 financiada'!H245+VÚ!H245</f>
        <v>0</v>
      </c>
      <c r="I245" s="125">
        <f>+'Inversión 1 financiada'!I245+VÚ!I245+H245</f>
        <v>0</v>
      </c>
      <c r="J245" s="125">
        <f>+'Inversión 1 financiada'!J245+VÚ!J245+I245</f>
        <v>0</v>
      </c>
      <c r="K245" s="125">
        <f>+'Inversión 1 financiada'!K245+VÚ!K245+J245</f>
        <v>0</v>
      </c>
      <c r="L245" s="125">
        <f>+'Inversión 1 financiada'!L245+VÚ!L245+K245</f>
        <v>0</v>
      </c>
      <c r="M245" s="125">
        <f>+'Inversión 1 financiada'!M245+VÚ!M245+L245</f>
        <v>0</v>
      </c>
      <c r="N245" s="125">
        <f>+'Inversión 1 financiada'!N245+VÚ!N245+M245</f>
        <v>0</v>
      </c>
      <c r="O245" s="125">
        <f>+'Inversión 1 financiada'!O245+VÚ!O245+N245</f>
        <v>0</v>
      </c>
      <c r="P245" s="125">
        <f>+'Inversión 1 financiada'!P245+VÚ!P245+O245</f>
        <v>0</v>
      </c>
      <c r="Q245" s="125">
        <f>+'Inversión 1 financiada'!Q245+VÚ!Q245+P245</f>
        <v>0</v>
      </c>
      <c r="R245" s="125">
        <f>+'Inversión 1 financiada'!R245+VÚ!R245+Q245</f>
        <v>0</v>
      </c>
      <c r="S245" s="125">
        <f>+'Inversión 1 financiada'!S245+VÚ!S245+R245</f>
        <v>0</v>
      </c>
      <c r="T245" s="125">
        <f>+'Inversión 1 financiada'!T245+VÚ!T245+S245</f>
        <v>0</v>
      </c>
      <c r="U245" s="125">
        <f>+'Inversión 1 financiada'!U245+VÚ!U245+T245</f>
        <v>0</v>
      </c>
      <c r="V245" s="125">
        <f>+'Inversión 1 financiada'!V245+VÚ!V245+U245</f>
        <v>0</v>
      </c>
      <c r="W245" s="125">
        <f>+'Inversión 1 financiada'!W245+VÚ!W245+V245</f>
        <v>0</v>
      </c>
      <c r="X245" s="125">
        <f>+'Inversión 1 financiada'!X245+VÚ!X245+W245</f>
        <v>0</v>
      </c>
      <c r="Y245" s="125">
        <f>+'Inversión 1 financiada'!Y245+VÚ!Y245+X245</f>
        <v>0</v>
      </c>
      <c r="Z245" s="125">
        <f>+'Inversión 1 financiada'!Z245+VÚ!Z245+Y245</f>
        <v>0</v>
      </c>
      <c r="AA245" s="125">
        <f>+'Inversión 1 financiada'!AA245+VÚ!AA245+Z245</f>
        <v>0</v>
      </c>
      <c r="AB245" s="125">
        <f>+'Inversión 1 financiada'!AB245+VÚ!AB245+AA245</f>
        <v>0</v>
      </c>
      <c r="AC245" s="125">
        <f>+'Inversión 1 financiada'!AC245+VÚ!AC245+AB245</f>
        <v>0</v>
      </c>
      <c r="AD245" s="125">
        <f>+'Inversión 1 financiada'!AD245+VÚ!AD245+AC245</f>
        <v>0</v>
      </c>
      <c r="AE245" s="125">
        <f>+'Inversión 1 financiada'!AE245+VÚ!AE245+AD245</f>
        <v>0</v>
      </c>
      <c r="AF245" s="125">
        <f>+'Inversión 1 financiada'!AF245+VÚ!AF245+AE245</f>
        <v>0</v>
      </c>
      <c r="AG245" s="125">
        <f>+'Inversión 1 financiada'!AG245+VÚ!AG245+AF245</f>
        <v>0</v>
      </c>
      <c r="AH245" s="125">
        <f>+'Inversión 1 financiada'!AH245+VÚ!AH245+AG245</f>
        <v>0</v>
      </c>
      <c r="AI245" s="125">
        <f>+'Inversión 1 financiada'!AI245+VÚ!AI245+AH245</f>
        <v>0</v>
      </c>
      <c r="AJ245" s="125">
        <f>+'Inversión 1 financiada'!AJ245+VÚ!AJ245+AI245</f>
        <v>0</v>
      </c>
      <c r="AK245" s="125">
        <f>+'Inversión 1 financiada'!AK245+VÚ!AK245+AJ245</f>
        <v>0</v>
      </c>
      <c r="AL245" s="125">
        <f>+'Inversión 1 financiada'!AL245+VÚ!AL245+AK245</f>
        <v>0</v>
      </c>
      <c r="AM245" s="125">
        <f>+'Inversión 1 financiada'!AM245+VÚ!AM245+AL245</f>
        <v>0</v>
      </c>
      <c r="AN245" s="125">
        <f>+'Inversión 1 financiada'!AN245+VÚ!AN245+AM245</f>
        <v>0</v>
      </c>
      <c r="AO245" s="125">
        <f>+'Inversión 1 financiada'!AO245+VÚ!AO245+AN245</f>
        <v>0</v>
      </c>
      <c r="AP245" s="125">
        <f>+'Inversión 1 financiada'!AP245+VÚ!AP245+AO245</f>
        <v>0</v>
      </c>
      <c r="AQ245" s="125">
        <f>+'Inversión 1 financiada'!AQ245+VÚ!AQ245+AP245</f>
        <v>0</v>
      </c>
      <c r="AR245" s="125">
        <f>+'Inversión 1 financiada'!AR245+VÚ!AR245+AQ245</f>
        <v>0</v>
      </c>
      <c r="AS245" s="125">
        <f>+'Inversión 1 financiada'!AS245+VÚ!AS245+AR245</f>
        <v>0</v>
      </c>
      <c r="AT245" s="125">
        <f>+'Inversión 1 financiada'!AT245+VÚ!AT245+AS245</f>
        <v>0</v>
      </c>
      <c r="AU245" s="125">
        <f>+'Inversión 1 financiada'!AU245+VÚ!AU245+AT245</f>
        <v>0</v>
      </c>
      <c r="AV245" s="125">
        <f>+'Inversión 1 financiada'!AV245+VÚ!AV245+AU245</f>
        <v>0</v>
      </c>
      <c r="AW245" s="125">
        <f>+'Inversión 1 financiada'!AW245+VÚ!AW245+AV245</f>
        <v>0</v>
      </c>
      <c r="AX245" s="125">
        <f>+'Inversión 1 financiada'!AX245+VÚ!AX245+AW245</f>
        <v>0</v>
      </c>
      <c r="AY245" s="125">
        <f>+'Inversión 1 financiada'!AY245+VÚ!AY245+AX245</f>
        <v>0</v>
      </c>
      <c r="AZ245" s="125">
        <f>+'Inversión 1 financiada'!AZ245+VÚ!AZ245+AY245</f>
        <v>0</v>
      </c>
      <c r="BA245" s="125">
        <f>+'Inversión 1 financiada'!BA245+VÚ!BA245+AZ245</f>
        <v>0</v>
      </c>
      <c r="BB245" s="125">
        <f>+'Inversión 1 financiada'!BB245+VÚ!BB245+BA245</f>
        <v>0</v>
      </c>
      <c r="BC245" s="125">
        <f>+'Inversión 1 financiada'!BC245+VÚ!BC245+BB245</f>
        <v>0</v>
      </c>
      <c r="BD245" s="125">
        <f>+'Inversión 1 financiada'!BD245+VÚ!BD245+BC245</f>
        <v>0</v>
      </c>
      <c r="BE245" s="125">
        <f>+'Inversión 1 financiada'!BE245+VÚ!BE245+BD245</f>
        <v>0</v>
      </c>
      <c r="BF245" s="125">
        <f>+'Inversión 1 financiada'!BF245+VÚ!BF245+BE245</f>
        <v>0</v>
      </c>
      <c r="BG245" s="125">
        <f>+'Inversión 1 financiada'!BG245+VÚ!BG245+BF245</f>
        <v>0</v>
      </c>
      <c r="BH245" s="125">
        <f>+'Inversión 1 financiada'!BH245+VÚ!BH245+BG245</f>
        <v>0</v>
      </c>
      <c r="BI245" s="125">
        <f>+'Inversión 1 financiada'!BI245+VÚ!BI245+BH245</f>
        <v>0</v>
      </c>
      <c r="BJ245" s="125">
        <f>+'Inversión 1 financiada'!BJ245+VÚ!BJ245+BI245</f>
        <v>0</v>
      </c>
      <c r="BK245" s="125">
        <f>+'Inversión 1 financiada'!BK245+VÚ!BK245+BJ245</f>
        <v>0</v>
      </c>
      <c r="BL245" s="125">
        <f>+'Inversión 1 financiada'!BL245+VÚ!BL245+BK245</f>
        <v>0</v>
      </c>
      <c r="BM245" s="125">
        <f>+'Inversión 1 financiada'!BM245+VÚ!BM245+BL245</f>
        <v>0</v>
      </c>
      <c r="BN245" s="125">
        <f>+'Inversión 1 financiada'!BN245+VÚ!BN245+BM245</f>
        <v>0</v>
      </c>
      <c r="BO245" s="125">
        <f>+'Inversión 1 financiada'!BO245+VÚ!BO245+BN245</f>
        <v>0</v>
      </c>
      <c r="BP245" s="125">
        <f>+'Inversión 1 financiada'!BP245+VÚ!BP245+BO245</f>
        <v>0</v>
      </c>
      <c r="BQ245" s="125">
        <f>+'Inversión 1 financiada'!BQ245+VÚ!BQ245+BP245</f>
        <v>0</v>
      </c>
      <c r="BR245" s="125">
        <f>+'Inversión 1 financiada'!BR245+VÚ!BR245+BQ245</f>
        <v>0</v>
      </c>
    </row>
    <row r="246" spans="2:70"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125">
        <f>+'Inversión 1 financiada'!H246+VÚ!H246</f>
        <v>0</v>
      </c>
      <c r="I246" s="125">
        <f>+'Inversión 1 financiada'!I246+VÚ!I246+H246</f>
        <v>0</v>
      </c>
      <c r="J246" s="125">
        <f>+'Inversión 1 financiada'!J246+VÚ!J246+I246</f>
        <v>0</v>
      </c>
      <c r="K246" s="125">
        <f>+'Inversión 1 financiada'!K246+VÚ!K246+J246</f>
        <v>0</v>
      </c>
      <c r="L246" s="125">
        <f>+'Inversión 1 financiada'!L246+VÚ!L246+K246</f>
        <v>0</v>
      </c>
      <c r="M246" s="125">
        <f>+'Inversión 1 financiada'!M246+VÚ!M246+L246</f>
        <v>0</v>
      </c>
      <c r="N246" s="125">
        <f>+'Inversión 1 financiada'!N246+VÚ!N246+M246</f>
        <v>0</v>
      </c>
      <c r="O246" s="125">
        <f>+'Inversión 1 financiada'!O246+VÚ!O246+N246</f>
        <v>0</v>
      </c>
      <c r="P246" s="125">
        <f>+'Inversión 1 financiada'!P246+VÚ!P246+O246</f>
        <v>0</v>
      </c>
      <c r="Q246" s="125">
        <f>+'Inversión 1 financiada'!Q246+VÚ!Q246+P246</f>
        <v>0</v>
      </c>
      <c r="R246" s="125">
        <f>+'Inversión 1 financiada'!R246+VÚ!R246+Q246</f>
        <v>0</v>
      </c>
      <c r="S246" s="125">
        <f>+'Inversión 1 financiada'!S246+VÚ!S246+R246</f>
        <v>0</v>
      </c>
      <c r="T246" s="125">
        <f>+'Inversión 1 financiada'!T246+VÚ!T246+S246</f>
        <v>0</v>
      </c>
      <c r="U246" s="125">
        <f>+'Inversión 1 financiada'!U246+VÚ!U246+T246</f>
        <v>0</v>
      </c>
      <c r="V246" s="125">
        <f>+'Inversión 1 financiada'!V246+VÚ!V246+U246</f>
        <v>0</v>
      </c>
      <c r="W246" s="125">
        <f>+'Inversión 1 financiada'!W246+VÚ!W246+V246</f>
        <v>0</v>
      </c>
      <c r="X246" s="125">
        <f>+'Inversión 1 financiada'!X246+VÚ!X246+W246</f>
        <v>0</v>
      </c>
      <c r="Y246" s="125">
        <f>+'Inversión 1 financiada'!Y246+VÚ!Y246+X246</f>
        <v>0</v>
      </c>
      <c r="Z246" s="125">
        <f>+'Inversión 1 financiada'!Z246+VÚ!Z246+Y246</f>
        <v>0</v>
      </c>
      <c r="AA246" s="125">
        <f>+'Inversión 1 financiada'!AA246+VÚ!AA246+Z246</f>
        <v>0</v>
      </c>
      <c r="AB246" s="125">
        <f>+'Inversión 1 financiada'!AB246+VÚ!AB246+AA246</f>
        <v>0</v>
      </c>
      <c r="AC246" s="125">
        <f>+'Inversión 1 financiada'!AC246+VÚ!AC246+AB246</f>
        <v>0</v>
      </c>
      <c r="AD246" s="125">
        <f>+'Inversión 1 financiada'!AD246+VÚ!AD246+AC246</f>
        <v>0</v>
      </c>
      <c r="AE246" s="125">
        <f>+'Inversión 1 financiada'!AE246+VÚ!AE246+AD246</f>
        <v>0</v>
      </c>
      <c r="AF246" s="125">
        <f>+'Inversión 1 financiada'!AF246+VÚ!AF246+AE246</f>
        <v>0</v>
      </c>
      <c r="AG246" s="125">
        <f>+'Inversión 1 financiada'!AG246+VÚ!AG246+AF246</f>
        <v>0</v>
      </c>
      <c r="AH246" s="125">
        <f>+'Inversión 1 financiada'!AH246+VÚ!AH246+AG246</f>
        <v>0</v>
      </c>
      <c r="AI246" s="125">
        <f>+'Inversión 1 financiada'!AI246+VÚ!AI246+AH246</f>
        <v>0</v>
      </c>
      <c r="AJ246" s="125">
        <f>+'Inversión 1 financiada'!AJ246+VÚ!AJ246+AI246</f>
        <v>0</v>
      </c>
      <c r="AK246" s="125">
        <f>+'Inversión 1 financiada'!AK246+VÚ!AK246+AJ246</f>
        <v>0</v>
      </c>
      <c r="AL246" s="125">
        <f>+'Inversión 1 financiada'!AL246+VÚ!AL246+AK246</f>
        <v>0</v>
      </c>
      <c r="AM246" s="125">
        <f>+'Inversión 1 financiada'!AM246+VÚ!AM246+AL246</f>
        <v>0</v>
      </c>
      <c r="AN246" s="125">
        <f>+'Inversión 1 financiada'!AN246+VÚ!AN246+AM246</f>
        <v>0</v>
      </c>
      <c r="AO246" s="125">
        <f>+'Inversión 1 financiada'!AO246+VÚ!AO246+AN246</f>
        <v>0</v>
      </c>
      <c r="AP246" s="125">
        <f>+'Inversión 1 financiada'!AP246+VÚ!AP246+AO246</f>
        <v>0</v>
      </c>
      <c r="AQ246" s="125">
        <f>+'Inversión 1 financiada'!AQ246+VÚ!AQ246+AP246</f>
        <v>0</v>
      </c>
      <c r="AR246" s="125">
        <f>+'Inversión 1 financiada'!AR246+VÚ!AR246+AQ246</f>
        <v>0</v>
      </c>
      <c r="AS246" s="125">
        <f>+'Inversión 1 financiada'!AS246+VÚ!AS246+AR246</f>
        <v>0</v>
      </c>
      <c r="AT246" s="125">
        <f>+'Inversión 1 financiada'!AT246+VÚ!AT246+AS246</f>
        <v>0</v>
      </c>
      <c r="AU246" s="125">
        <f>+'Inversión 1 financiada'!AU246+VÚ!AU246+AT246</f>
        <v>0</v>
      </c>
      <c r="AV246" s="125">
        <f>+'Inversión 1 financiada'!AV246+VÚ!AV246+AU246</f>
        <v>0</v>
      </c>
      <c r="AW246" s="125">
        <f>+'Inversión 1 financiada'!AW246+VÚ!AW246+AV246</f>
        <v>0</v>
      </c>
      <c r="AX246" s="125">
        <f>+'Inversión 1 financiada'!AX246+VÚ!AX246+AW246</f>
        <v>0</v>
      </c>
      <c r="AY246" s="125">
        <f>+'Inversión 1 financiada'!AY246+VÚ!AY246+AX246</f>
        <v>0</v>
      </c>
      <c r="AZ246" s="125">
        <f>+'Inversión 1 financiada'!AZ246+VÚ!AZ246+AY246</f>
        <v>0</v>
      </c>
      <c r="BA246" s="125">
        <f>+'Inversión 1 financiada'!BA246+VÚ!BA246+AZ246</f>
        <v>0</v>
      </c>
      <c r="BB246" s="125">
        <f>+'Inversión 1 financiada'!BB246+VÚ!BB246+BA246</f>
        <v>0</v>
      </c>
      <c r="BC246" s="125">
        <f>+'Inversión 1 financiada'!BC246+VÚ!BC246+BB246</f>
        <v>0</v>
      </c>
      <c r="BD246" s="125">
        <f>+'Inversión 1 financiada'!BD246+VÚ!BD246+BC246</f>
        <v>0</v>
      </c>
      <c r="BE246" s="125">
        <f>+'Inversión 1 financiada'!BE246+VÚ!BE246+BD246</f>
        <v>0</v>
      </c>
      <c r="BF246" s="125">
        <f>+'Inversión 1 financiada'!BF246+VÚ!BF246+BE246</f>
        <v>0</v>
      </c>
      <c r="BG246" s="125">
        <f>+'Inversión 1 financiada'!BG246+VÚ!BG246+BF246</f>
        <v>0</v>
      </c>
      <c r="BH246" s="125">
        <f>+'Inversión 1 financiada'!BH246+VÚ!BH246+BG246</f>
        <v>0</v>
      </c>
      <c r="BI246" s="125">
        <f>+'Inversión 1 financiada'!BI246+VÚ!BI246+BH246</f>
        <v>0</v>
      </c>
      <c r="BJ246" s="125">
        <f>+'Inversión 1 financiada'!BJ246+VÚ!BJ246+BI246</f>
        <v>0</v>
      </c>
      <c r="BK246" s="125">
        <f>+'Inversión 1 financiada'!BK246+VÚ!BK246+BJ246</f>
        <v>0</v>
      </c>
      <c r="BL246" s="125">
        <f>+'Inversión 1 financiada'!BL246+VÚ!BL246+BK246</f>
        <v>0</v>
      </c>
      <c r="BM246" s="125">
        <f>+'Inversión 1 financiada'!BM246+VÚ!BM246+BL246</f>
        <v>0</v>
      </c>
      <c r="BN246" s="125">
        <f>+'Inversión 1 financiada'!BN246+VÚ!BN246+BM246</f>
        <v>0</v>
      </c>
      <c r="BO246" s="125">
        <f>+'Inversión 1 financiada'!BO246+VÚ!BO246+BN246</f>
        <v>0</v>
      </c>
      <c r="BP246" s="125">
        <f>+'Inversión 1 financiada'!BP246+VÚ!BP246+BO246</f>
        <v>0</v>
      </c>
      <c r="BQ246" s="125">
        <f>+'Inversión 1 financiada'!BQ246+VÚ!BQ246+BP246</f>
        <v>0</v>
      </c>
      <c r="BR246" s="125">
        <f>+'Inversión 1 financiada'!BR246+VÚ!BR246+BQ246</f>
        <v>0</v>
      </c>
    </row>
    <row r="247" spans="2:70"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125">
        <f>+'Inversión 1 financiada'!H247+VÚ!H247</f>
        <v>0</v>
      </c>
      <c r="I247" s="125">
        <f>+'Inversión 1 financiada'!I247+VÚ!I247+H247</f>
        <v>0</v>
      </c>
      <c r="J247" s="125">
        <f>+'Inversión 1 financiada'!J247+VÚ!J247+I247</f>
        <v>0</v>
      </c>
      <c r="K247" s="125">
        <f>+'Inversión 1 financiada'!K247+VÚ!K247+J247</f>
        <v>0</v>
      </c>
      <c r="L247" s="125">
        <f>+'Inversión 1 financiada'!L247+VÚ!L247+K247</f>
        <v>0</v>
      </c>
      <c r="M247" s="125">
        <f>+'Inversión 1 financiada'!M247+VÚ!M247+L247</f>
        <v>0</v>
      </c>
      <c r="N247" s="125">
        <f>+'Inversión 1 financiada'!N247+VÚ!N247+M247</f>
        <v>0</v>
      </c>
      <c r="O247" s="125">
        <f>+'Inversión 1 financiada'!O247+VÚ!O247+N247</f>
        <v>0</v>
      </c>
      <c r="P247" s="125">
        <f>+'Inversión 1 financiada'!P247+VÚ!P247+O247</f>
        <v>0</v>
      </c>
      <c r="Q247" s="125">
        <f>+'Inversión 1 financiada'!Q247+VÚ!Q247+P247</f>
        <v>0</v>
      </c>
      <c r="R247" s="125">
        <f>+'Inversión 1 financiada'!R247+VÚ!R247+Q247</f>
        <v>0</v>
      </c>
      <c r="S247" s="125">
        <f>+'Inversión 1 financiada'!S247+VÚ!S247+R247</f>
        <v>0</v>
      </c>
      <c r="T247" s="125">
        <f>+'Inversión 1 financiada'!T247+VÚ!T247+S247</f>
        <v>0</v>
      </c>
      <c r="U247" s="125">
        <f>+'Inversión 1 financiada'!U247+VÚ!U247+T247</f>
        <v>0</v>
      </c>
      <c r="V247" s="125">
        <f>+'Inversión 1 financiada'!V247+VÚ!V247+U247</f>
        <v>0</v>
      </c>
      <c r="W247" s="125">
        <f>+'Inversión 1 financiada'!W247+VÚ!W247+V247</f>
        <v>0</v>
      </c>
      <c r="X247" s="125">
        <f>+'Inversión 1 financiada'!X247+VÚ!X247+W247</f>
        <v>0</v>
      </c>
      <c r="Y247" s="125">
        <f>+'Inversión 1 financiada'!Y247+VÚ!Y247+X247</f>
        <v>0</v>
      </c>
      <c r="Z247" s="125">
        <f>+'Inversión 1 financiada'!Z247+VÚ!Z247+Y247</f>
        <v>0</v>
      </c>
      <c r="AA247" s="125">
        <f>+'Inversión 1 financiada'!AA247+VÚ!AA247+Z247</f>
        <v>0</v>
      </c>
      <c r="AB247" s="125">
        <f>+'Inversión 1 financiada'!AB247+VÚ!AB247+AA247</f>
        <v>0</v>
      </c>
      <c r="AC247" s="125">
        <f>+'Inversión 1 financiada'!AC247+VÚ!AC247+AB247</f>
        <v>0</v>
      </c>
      <c r="AD247" s="125">
        <f>+'Inversión 1 financiada'!AD247+VÚ!AD247+AC247</f>
        <v>0</v>
      </c>
      <c r="AE247" s="125">
        <f>+'Inversión 1 financiada'!AE247+VÚ!AE247+AD247</f>
        <v>0</v>
      </c>
      <c r="AF247" s="125">
        <f>+'Inversión 1 financiada'!AF247+VÚ!AF247+AE247</f>
        <v>0</v>
      </c>
      <c r="AG247" s="125">
        <f>+'Inversión 1 financiada'!AG247+VÚ!AG247+AF247</f>
        <v>0</v>
      </c>
      <c r="AH247" s="125">
        <f>+'Inversión 1 financiada'!AH247+VÚ!AH247+AG247</f>
        <v>0</v>
      </c>
      <c r="AI247" s="125">
        <f>+'Inversión 1 financiada'!AI247+VÚ!AI247+AH247</f>
        <v>0</v>
      </c>
      <c r="AJ247" s="125">
        <f>+'Inversión 1 financiada'!AJ247+VÚ!AJ247+AI247</f>
        <v>0</v>
      </c>
      <c r="AK247" s="125">
        <f>+'Inversión 1 financiada'!AK247+VÚ!AK247+AJ247</f>
        <v>0</v>
      </c>
      <c r="AL247" s="125">
        <f>+'Inversión 1 financiada'!AL247+VÚ!AL247+AK247</f>
        <v>0</v>
      </c>
      <c r="AM247" s="125">
        <f>+'Inversión 1 financiada'!AM247+VÚ!AM247+AL247</f>
        <v>0</v>
      </c>
      <c r="AN247" s="125">
        <f>+'Inversión 1 financiada'!AN247+VÚ!AN247+AM247</f>
        <v>0</v>
      </c>
      <c r="AO247" s="125">
        <f>+'Inversión 1 financiada'!AO247+VÚ!AO247+AN247</f>
        <v>0</v>
      </c>
      <c r="AP247" s="125">
        <f>+'Inversión 1 financiada'!AP247+VÚ!AP247+AO247</f>
        <v>0</v>
      </c>
      <c r="AQ247" s="125">
        <f>+'Inversión 1 financiada'!AQ247+VÚ!AQ247+AP247</f>
        <v>0</v>
      </c>
      <c r="AR247" s="125">
        <f>+'Inversión 1 financiada'!AR247+VÚ!AR247+AQ247</f>
        <v>0</v>
      </c>
      <c r="AS247" s="125">
        <f>+'Inversión 1 financiada'!AS247+VÚ!AS247+AR247</f>
        <v>0</v>
      </c>
      <c r="AT247" s="125">
        <f>+'Inversión 1 financiada'!AT247+VÚ!AT247+AS247</f>
        <v>0</v>
      </c>
      <c r="AU247" s="125">
        <f>+'Inversión 1 financiada'!AU247+VÚ!AU247+AT247</f>
        <v>0</v>
      </c>
      <c r="AV247" s="125">
        <f>+'Inversión 1 financiada'!AV247+VÚ!AV247+AU247</f>
        <v>0</v>
      </c>
      <c r="AW247" s="125">
        <f>+'Inversión 1 financiada'!AW247+VÚ!AW247+AV247</f>
        <v>0</v>
      </c>
      <c r="AX247" s="125">
        <f>+'Inversión 1 financiada'!AX247+VÚ!AX247+AW247</f>
        <v>0</v>
      </c>
      <c r="AY247" s="125">
        <f>+'Inversión 1 financiada'!AY247+VÚ!AY247+AX247</f>
        <v>0</v>
      </c>
      <c r="AZ247" s="125">
        <f>+'Inversión 1 financiada'!AZ247+VÚ!AZ247+AY247</f>
        <v>0</v>
      </c>
      <c r="BA247" s="125">
        <f>+'Inversión 1 financiada'!BA247+VÚ!BA247+AZ247</f>
        <v>0</v>
      </c>
      <c r="BB247" s="125">
        <f>+'Inversión 1 financiada'!BB247+VÚ!BB247+BA247</f>
        <v>0</v>
      </c>
      <c r="BC247" s="125">
        <f>+'Inversión 1 financiada'!BC247+VÚ!BC247+BB247</f>
        <v>0</v>
      </c>
      <c r="BD247" s="125">
        <f>+'Inversión 1 financiada'!BD247+VÚ!BD247+BC247</f>
        <v>0</v>
      </c>
      <c r="BE247" s="125">
        <f>+'Inversión 1 financiada'!BE247+VÚ!BE247+BD247</f>
        <v>0</v>
      </c>
      <c r="BF247" s="125">
        <f>+'Inversión 1 financiada'!BF247+VÚ!BF247+BE247</f>
        <v>0</v>
      </c>
      <c r="BG247" s="125">
        <f>+'Inversión 1 financiada'!BG247+VÚ!BG247+BF247</f>
        <v>0</v>
      </c>
      <c r="BH247" s="125">
        <f>+'Inversión 1 financiada'!BH247+VÚ!BH247+BG247</f>
        <v>0</v>
      </c>
      <c r="BI247" s="125">
        <f>+'Inversión 1 financiada'!BI247+VÚ!BI247+BH247</f>
        <v>0</v>
      </c>
      <c r="BJ247" s="125">
        <f>+'Inversión 1 financiada'!BJ247+VÚ!BJ247+BI247</f>
        <v>0</v>
      </c>
      <c r="BK247" s="125">
        <f>+'Inversión 1 financiada'!BK247+VÚ!BK247+BJ247</f>
        <v>0</v>
      </c>
      <c r="BL247" s="125">
        <f>+'Inversión 1 financiada'!BL247+VÚ!BL247+BK247</f>
        <v>0</v>
      </c>
      <c r="BM247" s="125">
        <f>+'Inversión 1 financiada'!BM247+VÚ!BM247+BL247</f>
        <v>0</v>
      </c>
      <c r="BN247" s="125">
        <f>+'Inversión 1 financiada'!BN247+VÚ!BN247+BM247</f>
        <v>0</v>
      </c>
      <c r="BO247" s="125">
        <f>+'Inversión 1 financiada'!BO247+VÚ!BO247+BN247</f>
        <v>0</v>
      </c>
      <c r="BP247" s="125">
        <f>+'Inversión 1 financiada'!BP247+VÚ!BP247+BO247</f>
        <v>0</v>
      </c>
      <c r="BQ247" s="125">
        <f>+'Inversión 1 financiada'!BQ247+VÚ!BQ247+BP247</f>
        <v>0</v>
      </c>
      <c r="BR247" s="125">
        <f>+'Inversión 1 financiada'!BR247+VÚ!BR247+BQ247</f>
        <v>0</v>
      </c>
    </row>
    <row r="248" spans="2:70" x14ac:dyDescent="0.25">
      <c r="B248" s="59" t="s">
        <v>644</v>
      </c>
      <c r="C248" s="62" t="str">
        <f>+VLOOKUP(B248,'resumen UCAP'!$A$5:$O$329,2,0)</f>
        <v>Poste concreto 14 m</v>
      </c>
      <c r="D248" s="63"/>
      <c r="E248" s="63" t="str">
        <f>+VLOOKUP(B248,'resumen UCAP'!$A$5:$O$329,3,0)</f>
        <v>Un</v>
      </c>
      <c r="F248" s="64">
        <f>+VLOOKUP(B248,'resumen UCAP'!$A$5:$O$329,15,0)</f>
        <v>1450000</v>
      </c>
      <c r="G248" s="61">
        <v>5</v>
      </c>
      <c r="H248" s="125">
        <f>+'Inversión 1 financiada'!H248+VÚ!H248</f>
        <v>0</v>
      </c>
      <c r="I248" s="125">
        <f>+'Inversión 1 financiada'!I248+VÚ!I248+H248</f>
        <v>0</v>
      </c>
      <c r="J248" s="125">
        <f>+'Inversión 1 financiada'!J248+VÚ!J248+I248</f>
        <v>0</v>
      </c>
      <c r="K248" s="125">
        <f>+'Inversión 1 financiada'!K248+VÚ!K248+J248</f>
        <v>0</v>
      </c>
      <c r="L248" s="125">
        <f>+'Inversión 1 financiada'!L248+VÚ!L248+K248</f>
        <v>0</v>
      </c>
      <c r="M248" s="125">
        <f>+'Inversión 1 financiada'!M248+VÚ!M248+L248</f>
        <v>0</v>
      </c>
      <c r="N248" s="125">
        <f>+'Inversión 1 financiada'!N248+VÚ!N248+M248</f>
        <v>0</v>
      </c>
      <c r="O248" s="125">
        <f>+'Inversión 1 financiada'!O248+VÚ!O248+N248</f>
        <v>0</v>
      </c>
      <c r="P248" s="125">
        <f>+'Inversión 1 financiada'!P248+VÚ!P248+O248</f>
        <v>0</v>
      </c>
      <c r="Q248" s="125">
        <f>+'Inversión 1 financiada'!Q248+VÚ!Q248+P248</f>
        <v>0</v>
      </c>
      <c r="R248" s="125">
        <f>+'Inversión 1 financiada'!R248+VÚ!R248+Q248</f>
        <v>0</v>
      </c>
      <c r="S248" s="125">
        <f>+'Inversión 1 financiada'!S248+VÚ!S248+R248</f>
        <v>0</v>
      </c>
      <c r="T248" s="125">
        <f>+'Inversión 1 financiada'!T248+VÚ!T248+S248</f>
        <v>0</v>
      </c>
      <c r="U248" s="125">
        <f>+'Inversión 1 financiada'!U248+VÚ!U248+T248</f>
        <v>0</v>
      </c>
      <c r="V248" s="125">
        <f>+'Inversión 1 financiada'!V248+VÚ!V248+U248</f>
        <v>0</v>
      </c>
      <c r="W248" s="125">
        <f>+'Inversión 1 financiada'!W248+VÚ!W248+V248</f>
        <v>0</v>
      </c>
      <c r="X248" s="125">
        <f>+'Inversión 1 financiada'!X248+VÚ!X248+W248</f>
        <v>0</v>
      </c>
      <c r="Y248" s="125">
        <f>+'Inversión 1 financiada'!Y248+VÚ!Y248+X248</f>
        <v>0</v>
      </c>
      <c r="Z248" s="125">
        <f>+'Inversión 1 financiada'!Z248+VÚ!Z248+Y248</f>
        <v>0</v>
      </c>
      <c r="AA248" s="125">
        <f>+'Inversión 1 financiada'!AA248+VÚ!AA248+Z248</f>
        <v>0</v>
      </c>
      <c r="AB248" s="125">
        <f>+'Inversión 1 financiada'!AB248+VÚ!AB248+AA248</f>
        <v>0</v>
      </c>
      <c r="AC248" s="125">
        <f>+'Inversión 1 financiada'!AC248+VÚ!AC248+AB248</f>
        <v>0</v>
      </c>
      <c r="AD248" s="125">
        <f>+'Inversión 1 financiada'!AD248+VÚ!AD248+AC248</f>
        <v>0</v>
      </c>
      <c r="AE248" s="125">
        <f>+'Inversión 1 financiada'!AE248+VÚ!AE248+AD248</f>
        <v>0</v>
      </c>
      <c r="AF248" s="125">
        <f>+'Inversión 1 financiada'!AF248+VÚ!AF248+AE248</f>
        <v>0</v>
      </c>
      <c r="AG248" s="125">
        <f>+'Inversión 1 financiada'!AG248+VÚ!AG248+AF248</f>
        <v>0</v>
      </c>
      <c r="AH248" s="125">
        <f>+'Inversión 1 financiada'!AH248+VÚ!AH248+AG248</f>
        <v>0</v>
      </c>
      <c r="AI248" s="125">
        <f>+'Inversión 1 financiada'!AI248+VÚ!AI248+AH248</f>
        <v>0</v>
      </c>
      <c r="AJ248" s="125">
        <f>+'Inversión 1 financiada'!AJ248+VÚ!AJ248+AI248</f>
        <v>0</v>
      </c>
      <c r="AK248" s="125">
        <f>+'Inversión 1 financiada'!AK248+VÚ!AK248+AJ248</f>
        <v>0</v>
      </c>
      <c r="AL248" s="125">
        <f>+'Inversión 1 financiada'!AL248+VÚ!AL248+AK248</f>
        <v>0</v>
      </c>
      <c r="AM248" s="125">
        <f>+'Inversión 1 financiada'!AM248+VÚ!AM248+AL248</f>
        <v>0</v>
      </c>
      <c r="AN248" s="125">
        <f>+'Inversión 1 financiada'!AN248+VÚ!AN248+AM248</f>
        <v>0</v>
      </c>
      <c r="AO248" s="125">
        <f>+'Inversión 1 financiada'!AO248+VÚ!AO248+AN248</f>
        <v>0</v>
      </c>
      <c r="AP248" s="125">
        <f>+'Inversión 1 financiada'!AP248+VÚ!AP248+AO248</f>
        <v>0</v>
      </c>
      <c r="AQ248" s="125">
        <f>+'Inversión 1 financiada'!AQ248+VÚ!AQ248+AP248</f>
        <v>0</v>
      </c>
      <c r="AR248" s="125">
        <f>+'Inversión 1 financiada'!AR248+VÚ!AR248+AQ248</f>
        <v>0</v>
      </c>
      <c r="AS248" s="125">
        <f>+'Inversión 1 financiada'!AS248+VÚ!AS248+AR248</f>
        <v>0</v>
      </c>
      <c r="AT248" s="125">
        <f>+'Inversión 1 financiada'!AT248+VÚ!AT248+AS248</f>
        <v>0</v>
      </c>
      <c r="AU248" s="125">
        <f>+'Inversión 1 financiada'!AU248+VÚ!AU248+AT248</f>
        <v>0</v>
      </c>
      <c r="AV248" s="125">
        <f>+'Inversión 1 financiada'!AV248+VÚ!AV248+AU248</f>
        <v>0</v>
      </c>
      <c r="AW248" s="125">
        <f>+'Inversión 1 financiada'!AW248+VÚ!AW248+AV248</f>
        <v>0</v>
      </c>
      <c r="AX248" s="125">
        <f>+'Inversión 1 financiada'!AX248+VÚ!AX248+AW248</f>
        <v>0</v>
      </c>
      <c r="AY248" s="125">
        <f>+'Inversión 1 financiada'!AY248+VÚ!AY248+AX248</f>
        <v>0</v>
      </c>
      <c r="AZ248" s="125">
        <f>+'Inversión 1 financiada'!AZ248+VÚ!AZ248+AY248</f>
        <v>0</v>
      </c>
      <c r="BA248" s="125">
        <f>+'Inversión 1 financiada'!BA248+VÚ!BA248+AZ248</f>
        <v>0</v>
      </c>
      <c r="BB248" s="125">
        <f>+'Inversión 1 financiada'!BB248+VÚ!BB248+BA248</f>
        <v>0</v>
      </c>
      <c r="BC248" s="125">
        <f>+'Inversión 1 financiada'!BC248+VÚ!BC248+BB248</f>
        <v>0</v>
      </c>
      <c r="BD248" s="125">
        <f>+'Inversión 1 financiada'!BD248+VÚ!BD248+BC248</f>
        <v>0</v>
      </c>
      <c r="BE248" s="125">
        <f>+'Inversión 1 financiada'!BE248+VÚ!BE248+BD248</f>
        <v>0</v>
      </c>
      <c r="BF248" s="125">
        <f>+'Inversión 1 financiada'!BF248+VÚ!BF248+BE248</f>
        <v>0</v>
      </c>
      <c r="BG248" s="125">
        <f>+'Inversión 1 financiada'!BG248+VÚ!BG248+BF248</f>
        <v>0</v>
      </c>
      <c r="BH248" s="125">
        <f>+'Inversión 1 financiada'!BH248+VÚ!BH248+BG248</f>
        <v>0</v>
      </c>
      <c r="BI248" s="125">
        <f>+'Inversión 1 financiada'!BI248+VÚ!BI248+BH248</f>
        <v>0</v>
      </c>
      <c r="BJ248" s="125">
        <f>+'Inversión 1 financiada'!BJ248+VÚ!BJ248+BI248</f>
        <v>0</v>
      </c>
      <c r="BK248" s="125">
        <f>+'Inversión 1 financiada'!BK248+VÚ!BK248+BJ248</f>
        <v>0</v>
      </c>
      <c r="BL248" s="125">
        <f>+'Inversión 1 financiada'!BL248+VÚ!BL248+BK248</f>
        <v>0</v>
      </c>
      <c r="BM248" s="125">
        <f>+'Inversión 1 financiada'!BM248+VÚ!BM248+BL248</f>
        <v>0</v>
      </c>
      <c r="BN248" s="125">
        <f>+'Inversión 1 financiada'!BN248+VÚ!BN248+BM248</f>
        <v>0</v>
      </c>
      <c r="BO248" s="125">
        <f>+'Inversión 1 financiada'!BO248+VÚ!BO248+BN248</f>
        <v>0</v>
      </c>
      <c r="BP248" s="125">
        <f>+'Inversión 1 financiada'!BP248+VÚ!BP248+BO248</f>
        <v>0</v>
      </c>
      <c r="BQ248" s="125">
        <f>+'Inversión 1 financiada'!BQ248+VÚ!BQ248+BP248</f>
        <v>0</v>
      </c>
      <c r="BR248" s="125">
        <f>+'Inversión 1 financiada'!BR248+VÚ!BR248+BQ248</f>
        <v>0</v>
      </c>
    </row>
    <row r="249" spans="2:70"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125">
        <f>+'Inversión 1 financiada'!H249+VÚ!H249</f>
        <v>0</v>
      </c>
      <c r="I249" s="125">
        <f>+'Inversión 1 financiada'!I249+VÚ!I249+H249</f>
        <v>0</v>
      </c>
      <c r="J249" s="125">
        <f>+'Inversión 1 financiada'!J249+VÚ!J249+I249</f>
        <v>0</v>
      </c>
      <c r="K249" s="125">
        <f>+'Inversión 1 financiada'!K249+VÚ!K249+J249</f>
        <v>0</v>
      </c>
      <c r="L249" s="125">
        <f>+'Inversión 1 financiada'!L249+VÚ!L249+K249</f>
        <v>0</v>
      </c>
      <c r="M249" s="125">
        <f>+'Inversión 1 financiada'!M249+VÚ!M249+L249</f>
        <v>0</v>
      </c>
      <c r="N249" s="125">
        <f>+'Inversión 1 financiada'!N249+VÚ!N249+M249</f>
        <v>0</v>
      </c>
      <c r="O249" s="125">
        <f>+'Inversión 1 financiada'!O249+VÚ!O249+N249</f>
        <v>0</v>
      </c>
      <c r="P249" s="125">
        <f>+'Inversión 1 financiada'!P249+VÚ!P249+O249</f>
        <v>0</v>
      </c>
      <c r="Q249" s="125">
        <f>+'Inversión 1 financiada'!Q249+VÚ!Q249+P249</f>
        <v>0</v>
      </c>
      <c r="R249" s="125">
        <f>+'Inversión 1 financiada'!R249+VÚ!R249+Q249</f>
        <v>0</v>
      </c>
      <c r="S249" s="125">
        <f>+'Inversión 1 financiada'!S249+VÚ!S249+R249</f>
        <v>0</v>
      </c>
      <c r="T249" s="125">
        <f>+'Inversión 1 financiada'!T249+VÚ!T249+S249</f>
        <v>0</v>
      </c>
      <c r="U249" s="125">
        <f>+'Inversión 1 financiada'!U249+VÚ!U249+T249</f>
        <v>0</v>
      </c>
      <c r="V249" s="125">
        <f>+'Inversión 1 financiada'!V249+VÚ!V249+U249</f>
        <v>0</v>
      </c>
      <c r="W249" s="125">
        <f>+'Inversión 1 financiada'!W249+VÚ!W249+V249</f>
        <v>0</v>
      </c>
      <c r="X249" s="125">
        <f>+'Inversión 1 financiada'!X249+VÚ!X249+W249</f>
        <v>0</v>
      </c>
      <c r="Y249" s="125">
        <f>+'Inversión 1 financiada'!Y249+VÚ!Y249+X249</f>
        <v>0</v>
      </c>
      <c r="Z249" s="125">
        <f>+'Inversión 1 financiada'!Z249+VÚ!Z249+Y249</f>
        <v>0</v>
      </c>
      <c r="AA249" s="125">
        <f>+'Inversión 1 financiada'!AA249+VÚ!AA249+Z249</f>
        <v>0</v>
      </c>
      <c r="AB249" s="125">
        <f>+'Inversión 1 financiada'!AB249+VÚ!AB249+AA249</f>
        <v>0</v>
      </c>
      <c r="AC249" s="125">
        <f>+'Inversión 1 financiada'!AC249+VÚ!AC249+AB249</f>
        <v>0</v>
      </c>
      <c r="AD249" s="125">
        <f>+'Inversión 1 financiada'!AD249+VÚ!AD249+AC249</f>
        <v>0</v>
      </c>
      <c r="AE249" s="125">
        <f>+'Inversión 1 financiada'!AE249+VÚ!AE249+AD249</f>
        <v>0</v>
      </c>
      <c r="AF249" s="125">
        <f>+'Inversión 1 financiada'!AF249+VÚ!AF249+AE249</f>
        <v>0</v>
      </c>
      <c r="AG249" s="125">
        <f>+'Inversión 1 financiada'!AG249+VÚ!AG249+AF249</f>
        <v>0</v>
      </c>
      <c r="AH249" s="125">
        <f>+'Inversión 1 financiada'!AH249+VÚ!AH249+AG249</f>
        <v>0</v>
      </c>
      <c r="AI249" s="125">
        <f>+'Inversión 1 financiada'!AI249+VÚ!AI249+AH249</f>
        <v>0</v>
      </c>
      <c r="AJ249" s="125">
        <f>+'Inversión 1 financiada'!AJ249+VÚ!AJ249+AI249</f>
        <v>0</v>
      </c>
      <c r="AK249" s="125">
        <f>+'Inversión 1 financiada'!AK249+VÚ!AK249+AJ249</f>
        <v>0</v>
      </c>
      <c r="AL249" s="125">
        <f>+'Inversión 1 financiada'!AL249+VÚ!AL249+AK249</f>
        <v>0</v>
      </c>
      <c r="AM249" s="125">
        <f>+'Inversión 1 financiada'!AM249+VÚ!AM249+AL249</f>
        <v>0</v>
      </c>
      <c r="AN249" s="125">
        <f>+'Inversión 1 financiada'!AN249+VÚ!AN249+AM249</f>
        <v>0</v>
      </c>
      <c r="AO249" s="125">
        <f>+'Inversión 1 financiada'!AO249+VÚ!AO249+AN249</f>
        <v>0</v>
      </c>
      <c r="AP249" s="125">
        <f>+'Inversión 1 financiada'!AP249+VÚ!AP249+AO249</f>
        <v>0</v>
      </c>
      <c r="AQ249" s="125">
        <f>+'Inversión 1 financiada'!AQ249+VÚ!AQ249+AP249</f>
        <v>0</v>
      </c>
      <c r="AR249" s="125">
        <f>+'Inversión 1 financiada'!AR249+VÚ!AR249+AQ249</f>
        <v>0</v>
      </c>
      <c r="AS249" s="125">
        <f>+'Inversión 1 financiada'!AS249+VÚ!AS249+AR249</f>
        <v>0</v>
      </c>
      <c r="AT249" s="125">
        <f>+'Inversión 1 financiada'!AT249+VÚ!AT249+AS249</f>
        <v>0</v>
      </c>
      <c r="AU249" s="125">
        <f>+'Inversión 1 financiada'!AU249+VÚ!AU249+AT249</f>
        <v>0</v>
      </c>
      <c r="AV249" s="125">
        <f>+'Inversión 1 financiada'!AV249+VÚ!AV249+AU249</f>
        <v>0</v>
      </c>
      <c r="AW249" s="125">
        <f>+'Inversión 1 financiada'!AW249+VÚ!AW249+AV249</f>
        <v>0</v>
      </c>
      <c r="AX249" s="125">
        <f>+'Inversión 1 financiada'!AX249+VÚ!AX249+AW249</f>
        <v>0</v>
      </c>
      <c r="AY249" s="125">
        <f>+'Inversión 1 financiada'!AY249+VÚ!AY249+AX249</f>
        <v>0</v>
      </c>
      <c r="AZ249" s="125">
        <f>+'Inversión 1 financiada'!AZ249+VÚ!AZ249+AY249</f>
        <v>0</v>
      </c>
      <c r="BA249" s="125">
        <f>+'Inversión 1 financiada'!BA249+VÚ!BA249+AZ249</f>
        <v>0</v>
      </c>
      <c r="BB249" s="125">
        <f>+'Inversión 1 financiada'!BB249+VÚ!BB249+BA249</f>
        <v>0</v>
      </c>
      <c r="BC249" s="125">
        <f>+'Inversión 1 financiada'!BC249+VÚ!BC249+BB249</f>
        <v>0</v>
      </c>
      <c r="BD249" s="125">
        <f>+'Inversión 1 financiada'!BD249+VÚ!BD249+BC249</f>
        <v>0</v>
      </c>
      <c r="BE249" s="125">
        <f>+'Inversión 1 financiada'!BE249+VÚ!BE249+BD249</f>
        <v>0</v>
      </c>
      <c r="BF249" s="125">
        <f>+'Inversión 1 financiada'!BF249+VÚ!BF249+BE249</f>
        <v>0</v>
      </c>
      <c r="BG249" s="125">
        <f>+'Inversión 1 financiada'!BG249+VÚ!BG249+BF249</f>
        <v>0</v>
      </c>
      <c r="BH249" s="125">
        <f>+'Inversión 1 financiada'!BH249+VÚ!BH249+BG249</f>
        <v>0</v>
      </c>
      <c r="BI249" s="125">
        <f>+'Inversión 1 financiada'!BI249+VÚ!BI249+BH249</f>
        <v>0</v>
      </c>
      <c r="BJ249" s="125">
        <f>+'Inversión 1 financiada'!BJ249+VÚ!BJ249+BI249</f>
        <v>0</v>
      </c>
      <c r="BK249" s="125">
        <f>+'Inversión 1 financiada'!BK249+VÚ!BK249+BJ249</f>
        <v>0</v>
      </c>
      <c r="BL249" s="125">
        <f>+'Inversión 1 financiada'!BL249+VÚ!BL249+BK249</f>
        <v>0</v>
      </c>
      <c r="BM249" s="125">
        <f>+'Inversión 1 financiada'!BM249+VÚ!BM249+BL249</f>
        <v>0</v>
      </c>
      <c r="BN249" s="125">
        <f>+'Inversión 1 financiada'!BN249+VÚ!BN249+BM249</f>
        <v>0</v>
      </c>
      <c r="BO249" s="125">
        <f>+'Inversión 1 financiada'!BO249+VÚ!BO249+BN249</f>
        <v>0</v>
      </c>
      <c r="BP249" s="125">
        <f>+'Inversión 1 financiada'!BP249+VÚ!BP249+BO249</f>
        <v>0</v>
      </c>
      <c r="BQ249" s="125">
        <f>+'Inversión 1 financiada'!BQ249+VÚ!BQ249+BP249</f>
        <v>0</v>
      </c>
      <c r="BR249" s="125">
        <f>+'Inversión 1 financiada'!BR249+VÚ!BR249+BQ249</f>
        <v>0</v>
      </c>
    </row>
    <row r="250" spans="2:70"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125">
        <f>+'Inversión 1 financiada'!H250+VÚ!H250</f>
        <v>0</v>
      </c>
      <c r="I250" s="125">
        <f>+'Inversión 1 financiada'!I250+VÚ!I250+H250</f>
        <v>0</v>
      </c>
      <c r="J250" s="125">
        <f>+'Inversión 1 financiada'!J250+VÚ!J250+I250</f>
        <v>0</v>
      </c>
      <c r="K250" s="125">
        <f>+'Inversión 1 financiada'!K250+VÚ!K250+J250</f>
        <v>0</v>
      </c>
      <c r="L250" s="125">
        <f>+'Inversión 1 financiada'!L250+VÚ!L250+K250</f>
        <v>0</v>
      </c>
      <c r="M250" s="125">
        <f>+'Inversión 1 financiada'!M250+VÚ!M250+L250</f>
        <v>0</v>
      </c>
      <c r="N250" s="125">
        <f>+'Inversión 1 financiada'!N250+VÚ!N250+M250</f>
        <v>0</v>
      </c>
      <c r="O250" s="125">
        <f>+'Inversión 1 financiada'!O250+VÚ!O250+N250</f>
        <v>0</v>
      </c>
      <c r="P250" s="125">
        <f>+'Inversión 1 financiada'!P250+VÚ!P250+O250</f>
        <v>0</v>
      </c>
      <c r="Q250" s="125">
        <f>+'Inversión 1 financiada'!Q250+VÚ!Q250+P250</f>
        <v>0</v>
      </c>
      <c r="R250" s="125">
        <f>+'Inversión 1 financiada'!R250+VÚ!R250+Q250</f>
        <v>0</v>
      </c>
      <c r="S250" s="125">
        <f>+'Inversión 1 financiada'!S250+VÚ!S250+R250</f>
        <v>0</v>
      </c>
      <c r="T250" s="125">
        <f>+'Inversión 1 financiada'!T250+VÚ!T250+S250</f>
        <v>0</v>
      </c>
      <c r="U250" s="125">
        <f>+'Inversión 1 financiada'!U250+VÚ!U250+T250</f>
        <v>0</v>
      </c>
      <c r="V250" s="125">
        <f>+'Inversión 1 financiada'!V250+VÚ!V250+U250</f>
        <v>0</v>
      </c>
      <c r="W250" s="125">
        <f>+'Inversión 1 financiada'!W250+VÚ!W250+V250</f>
        <v>0</v>
      </c>
      <c r="X250" s="125">
        <f>+'Inversión 1 financiada'!X250+VÚ!X250+W250</f>
        <v>0</v>
      </c>
      <c r="Y250" s="125">
        <f>+'Inversión 1 financiada'!Y250+VÚ!Y250+X250</f>
        <v>0</v>
      </c>
      <c r="Z250" s="125">
        <f>+'Inversión 1 financiada'!Z250+VÚ!Z250+Y250</f>
        <v>0</v>
      </c>
      <c r="AA250" s="125">
        <f>+'Inversión 1 financiada'!AA250+VÚ!AA250+Z250</f>
        <v>0</v>
      </c>
      <c r="AB250" s="125">
        <f>+'Inversión 1 financiada'!AB250+VÚ!AB250+AA250</f>
        <v>0</v>
      </c>
      <c r="AC250" s="125">
        <f>+'Inversión 1 financiada'!AC250+VÚ!AC250+AB250</f>
        <v>0</v>
      </c>
      <c r="AD250" s="125">
        <f>+'Inversión 1 financiada'!AD250+VÚ!AD250+AC250</f>
        <v>0</v>
      </c>
      <c r="AE250" s="125">
        <f>+'Inversión 1 financiada'!AE250+VÚ!AE250+AD250</f>
        <v>0</v>
      </c>
      <c r="AF250" s="125">
        <f>+'Inversión 1 financiada'!AF250+VÚ!AF250+AE250</f>
        <v>0</v>
      </c>
      <c r="AG250" s="125">
        <f>+'Inversión 1 financiada'!AG250+VÚ!AG250+AF250</f>
        <v>0</v>
      </c>
      <c r="AH250" s="125">
        <f>+'Inversión 1 financiada'!AH250+VÚ!AH250+AG250</f>
        <v>0</v>
      </c>
      <c r="AI250" s="125">
        <f>+'Inversión 1 financiada'!AI250+VÚ!AI250+AH250</f>
        <v>0</v>
      </c>
      <c r="AJ250" s="125">
        <f>+'Inversión 1 financiada'!AJ250+VÚ!AJ250+AI250</f>
        <v>0</v>
      </c>
      <c r="AK250" s="125">
        <f>+'Inversión 1 financiada'!AK250+VÚ!AK250+AJ250</f>
        <v>0</v>
      </c>
      <c r="AL250" s="125">
        <f>+'Inversión 1 financiada'!AL250+VÚ!AL250+AK250</f>
        <v>0</v>
      </c>
      <c r="AM250" s="125">
        <f>+'Inversión 1 financiada'!AM250+VÚ!AM250+AL250</f>
        <v>0</v>
      </c>
      <c r="AN250" s="125">
        <f>+'Inversión 1 financiada'!AN250+VÚ!AN250+AM250</f>
        <v>0</v>
      </c>
      <c r="AO250" s="125">
        <f>+'Inversión 1 financiada'!AO250+VÚ!AO250+AN250</f>
        <v>0</v>
      </c>
      <c r="AP250" s="125">
        <f>+'Inversión 1 financiada'!AP250+VÚ!AP250+AO250</f>
        <v>0</v>
      </c>
      <c r="AQ250" s="125">
        <f>+'Inversión 1 financiada'!AQ250+VÚ!AQ250+AP250</f>
        <v>0</v>
      </c>
      <c r="AR250" s="125">
        <f>+'Inversión 1 financiada'!AR250+VÚ!AR250+AQ250</f>
        <v>0</v>
      </c>
      <c r="AS250" s="125">
        <f>+'Inversión 1 financiada'!AS250+VÚ!AS250+AR250</f>
        <v>0</v>
      </c>
      <c r="AT250" s="125">
        <f>+'Inversión 1 financiada'!AT250+VÚ!AT250+AS250</f>
        <v>0</v>
      </c>
      <c r="AU250" s="125">
        <f>+'Inversión 1 financiada'!AU250+VÚ!AU250+AT250</f>
        <v>0</v>
      </c>
      <c r="AV250" s="125">
        <f>+'Inversión 1 financiada'!AV250+VÚ!AV250+AU250</f>
        <v>0</v>
      </c>
      <c r="AW250" s="125">
        <f>+'Inversión 1 financiada'!AW250+VÚ!AW250+AV250</f>
        <v>0</v>
      </c>
      <c r="AX250" s="125">
        <f>+'Inversión 1 financiada'!AX250+VÚ!AX250+AW250</f>
        <v>0</v>
      </c>
      <c r="AY250" s="125">
        <f>+'Inversión 1 financiada'!AY250+VÚ!AY250+AX250</f>
        <v>0</v>
      </c>
      <c r="AZ250" s="125">
        <f>+'Inversión 1 financiada'!AZ250+VÚ!AZ250+AY250</f>
        <v>0</v>
      </c>
      <c r="BA250" s="125">
        <f>+'Inversión 1 financiada'!BA250+VÚ!BA250+AZ250</f>
        <v>0</v>
      </c>
      <c r="BB250" s="125">
        <f>+'Inversión 1 financiada'!BB250+VÚ!BB250+BA250</f>
        <v>0</v>
      </c>
      <c r="BC250" s="125">
        <f>+'Inversión 1 financiada'!BC250+VÚ!BC250+BB250</f>
        <v>0</v>
      </c>
      <c r="BD250" s="125">
        <f>+'Inversión 1 financiada'!BD250+VÚ!BD250+BC250</f>
        <v>0</v>
      </c>
      <c r="BE250" s="125">
        <f>+'Inversión 1 financiada'!BE250+VÚ!BE250+BD250</f>
        <v>0</v>
      </c>
      <c r="BF250" s="125">
        <f>+'Inversión 1 financiada'!BF250+VÚ!BF250+BE250</f>
        <v>0</v>
      </c>
      <c r="BG250" s="125">
        <f>+'Inversión 1 financiada'!BG250+VÚ!BG250+BF250</f>
        <v>0</v>
      </c>
      <c r="BH250" s="125">
        <f>+'Inversión 1 financiada'!BH250+VÚ!BH250+BG250</f>
        <v>0</v>
      </c>
      <c r="BI250" s="125">
        <f>+'Inversión 1 financiada'!BI250+VÚ!BI250+BH250</f>
        <v>0</v>
      </c>
      <c r="BJ250" s="125">
        <f>+'Inversión 1 financiada'!BJ250+VÚ!BJ250+BI250</f>
        <v>0</v>
      </c>
      <c r="BK250" s="125">
        <f>+'Inversión 1 financiada'!BK250+VÚ!BK250+BJ250</f>
        <v>0</v>
      </c>
      <c r="BL250" s="125">
        <f>+'Inversión 1 financiada'!BL250+VÚ!BL250+BK250</f>
        <v>0</v>
      </c>
      <c r="BM250" s="125">
        <f>+'Inversión 1 financiada'!BM250+VÚ!BM250+BL250</f>
        <v>0</v>
      </c>
      <c r="BN250" s="125">
        <f>+'Inversión 1 financiada'!BN250+VÚ!BN250+BM250</f>
        <v>0</v>
      </c>
      <c r="BO250" s="125">
        <f>+'Inversión 1 financiada'!BO250+VÚ!BO250+BN250</f>
        <v>0</v>
      </c>
      <c r="BP250" s="125">
        <f>+'Inversión 1 financiada'!BP250+VÚ!BP250+BO250</f>
        <v>0</v>
      </c>
      <c r="BQ250" s="125">
        <f>+'Inversión 1 financiada'!BQ250+VÚ!BQ250+BP250</f>
        <v>0</v>
      </c>
      <c r="BR250" s="125">
        <f>+'Inversión 1 financiada'!BR250+VÚ!BR250+BQ250</f>
        <v>0</v>
      </c>
    </row>
    <row r="251" spans="2:70"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125">
        <f>+'Inversión 1 financiada'!H251+VÚ!H251</f>
        <v>0</v>
      </c>
      <c r="I251" s="125">
        <f>+'Inversión 1 financiada'!I251+VÚ!I251+H251</f>
        <v>0</v>
      </c>
      <c r="J251" s="125">
        <f>+'Inversión 1 financiada'!J251+VÚ!J251+I251</f>
        <v>0</v>
      </c>
      <c r="K251" s="125">
        <f>+'Inversión 1 financiada'!K251+VÚ!K251+J251</f>
        <v>0</v>
      </c>
      <c r="L251" s="125">
        <f>+'Inversión 1 financiada'!L251+VÚ!L251+K251</f>
        <v>0</v>
      </c>
      <c r="M251" s="125">
        <f>+'Inversión 1 financiada'!M251+VÚ!M251+L251</f>
        <v>0</v>
      </c>
      <c r="N251" s="125">
        <f>+'Inversión 1 financiada'!N251+VÚ!N251+M251</f>
        <v>0</v>
      </c>
      <c r="O251" s="125">
        <f>+'Inversión 1 financiada'!O251+VÚ!O251+N251</f>
        <v>0</v>
      </c>
      <c r="P251" s="125">
        <f>+'Inversión 1 financiada'!P251+VÚ!P251+O251</f>
        <v>0</v>
      </c>
      <c r="Q251" s="125">
        <f>+'Inversión 1 financiada'!Q251+VÚ!Q251+P251</f>
        <v>0</v>
      </c>
      <c r="R251" s="125">
        <f>+'Inversión 1 financiada'!R251+VÚ!R251+Q251</f>
        <v>0</v>
      </c>
      <c r="S251" s="125">
        <f>+'Inversión 1 financiada'!S251+VÚ!S251+R251</f>
        <v>0</v>
      </c>
      <c r="T251" s="125">
        <f>+'Inversión 1 financiada'!T251+VÚ!T251+S251</f>
        <v>0</v>
      </c>
      <c r="U251" s="125">
        <f>+'Inversión 1 financiada'!U251+VÚ!U251+T251</f>
        <v>0</v>
      </c>
      <c r="V251" s="125">
        <f>+'Inversión 1 financiada'!V251+VÚ!V251+U251</f>
        <v>0</v>
      </c>
      <c r="W251" s="125">
        <f>+'Inversión 1 financiada'!W251+VÚ!W251+V251</f>
        <v>0</v>
      </c>
      <c r="X251" s="125">
        <f>+'Inversión 1 financiada'!X251+VÚ!X251+W251</f>
        <v>0</v>
      </c>
      <c r="Y251" s="125">
        <f>+'Inversión 1 financiada'!Y251+VÚ!Y251+X251</f>
        <v>0</v>
      </c>
      <c r="Z251" s="125">
        <f>+'Inversión 1 financiada'!Z251+VÚ!Z251+Y251</f>
        <v>0</v>
      </c>
      <c r="AA251" s="125">
        <f>+'Inversión 1 financiada'!AA251+VÚ!AA251+Z251</f>
        <v>0</v>
      </c>
      <c r="AB251" s="125">
        <f>+'Inversión 1 financiada'!AB251+VÚ!AB251+AA251</f>
        <v>0</v>
      </c>
      <c r="AC251" s="125">
        <f>+'Inversión 1 financiada'!AC251+VÚ!AC251+AB251</f>
        <v>0</v>
      </c>
      <c r="AD251" s="125">
        <f>+'Inversión 1 financiada'!AD251+VÚ!AD251+AC251</f>
        <v>0</v>
      </c>
      <c r="AE251" s="125">
        <f>+'Inversión 1 financiada'!AE251+VÚ!AE251+AD251</f>
        <v>0</v>
      </c>
      <c r="AF251" s="125">
        <f>+'Inversión 1 financiada'!AF251+VÚ!AF251+AE251</f>
        <v>0</v>
      </c>
      <c r="AG251" s="125">
        <f>+'Inversión 1 financiada'!AG251+VÚ!AG251+AF251</f>
        <v>0</v>
      </c>
      <c r="AH251" s="125">
        <f>+'Inversión 1 financiada'!AH251+VÚ!AH251+AG251</f>
        <v>0</v>
      </c>
      <c r="AI251" s="125">
        <f>+'Inversión 1 financiada'!AI251+VÚ!AI251+AH251</f>
        <v>0</v>
      </c>
      <c r="AJ251" s="125">
        <f>+'Inversión 1 financiada'!AJ251+VÚ!AJ251+AI251</f>
        <v>0</v>
      </c>
      <c r="AK251" s="125">
        <f>+'Inversión 1 financiada'!AK251+VÚ!AK251+AJ251</f>
        <v>0</v>
      </c>
      <c r="AL251" s="125">
        <f>+'Inversión 1 financiada'!AL251+VÚ!AL251+AK251</f>
        <v>0</v>
      </c>
      <c r="AM251" s="125">
        <f>+'Inversión 1 financiada'!AM251+VÚ!AM251+AL251</f>
        <v>0</v>
      </c>
      <c r="AN251" s="125">
        <f>+'Inversión 1 financiada'!AN251+VÚ!AN251+AM251</f>
        <v>0</v>
      </c>
      <c r="AO251" s="125">
        <f>+'Inversión 1 financiada'!AO251+VÚ!AO251+AN251</f>
        <v>0</v>
      </c>
      <c r="AP251" s="125">
        <f>+'Inversión 1 financiada'!AP251+VÚ!AP251+AO251</f>
        <v>0</v>
      </c>
      <c r="AQ251" s="125">
        <f>+'Inversión 1 financiada'!AQ251+VÚ!AQ251+AP251</f>
        <v>0</v>
      </c>
      <c r="AR251" s="125">
        <f>+'Inversión 1 financiada'!AR251+VÚ!AR251+AQ251</f>
        <v>0</v>
      </c>
      <c r="AS251" s="125">
        <f>+'Inversión 1 financiada'!AS251+VÚ!AS251+AR251</f>
        <v>0</v>
      </c>
      <c r="AT251" s="125">
        <f>+'Inversión 1 financiada'!AT251+VÚ!AT251+AS251</f>
        <v>0</v>
      </c>
      <c r="AU251" s="125">
        <f>+'Inversión 1 financiada'!AU251+VÚ!AU251+AT251</f>
        <v>0</v>
      </c>
      <c r="AV251" s="125">
        <f>+'Inversión 1 financiada'!AV251+VÚ!AV251+AU251</f>
        <v>0</v>
      </c>
      <c r="AW251" s="125">
        <f>+'Inversión 1 financiada'!AW251+VÚ!AW251+AV251</f>
        <v>0</v>
      </c>
      <c r="AX251" s="125">
        <f>+'Inversión 1 financiada'!AX251+VÚ!AX251+AW251</f>
        <v>0</v>
      </c>
      <c r="AY251" s="125">
        <f>+'Inversión 1 financiada'!AY251+VÚ!AY251+AX251</f>
        <v>0</v>
      </c>
      <c r="AZ251" s="125">
        <f>+'Inversión 1 financiada'!AZ251+VÚ!AZ251+AY251</f>
        <v>0</v>
      </c>
      <c r="BA251" s="125">
        <f>+'Inversión 1 financiada'!BA251+VÚ!BA251+AZ251</f>
        <v>0</v>
      </c>
      <c r="BB251" s="125">
        <f>+'Inversión 1 financiada'!BB251+VÚ!BB251+BA251</f>
        <v>0</v>
      </c>
      <c r="BC251" s="125">
        <f>+'Inversión 1 financiada'!BC251+VÚ!BC251+BB251</f>
        <v>0</v>
      </c>
      <c r="BD251" s="125">
        <f>+'Inversión 1 financiada'!BD251+VÚ!BD251+BC251</f>
        <v>0</v>
      </c>
      <c r="BE251" s="125">
        <f>+'Inversión 1 financiada'!BE251+VÚ!BE251+BD251</f>
        <v>0</v>
      </c>
      <c r="BF251" s="125">
        <f>+'Inversión 1 financiada'!BF251+VÚ!BF251+BE251</f>
        <v>0</v>
      </c>
      <c r="BG251" s="125">
        <f>+'Inversión 1 financiada'!BG251+VÚ!BG251+BF251</f>
        <v>0</v>
      </c>
      <c r="BH251" s="125">
        <f>+'Inversión 1 financiada'!BH251+VÚ!BH251+BG251</f>
        <v>0</v>
      </c>
      <c r="BI251" s="125">
        <f>+'Inversión 1 financiada'!BI251+VÚ!BI251+BH251</f>
        <v>0</v>
      </c>
      <c r="BJ251" s="125">
        <f>+'Inversión 1 financiada'!BJ251+VÚ!BJ251+BI251</f>
        <v>0</v>
      </c>
      <c r="BK251" s="125">
        <f>+'Inversión 1 financiada'!BK251+VÚ!BK251+BJ251</f>
        <v>0</v>
      </c>
      <c r="BL251" s="125">
        <f>+'Inversión 1 financiada'!BL251+VÚ!BL251+BK251</f>
        <v>0</v>
      </c>
      <c r="BM251" s="125">
        <f>+'Inversión 1 financiada'!BM251+VÚ!BM251+BL251</f>
        <v>0</v>
      </c>
      <c r="BN251" s="125">
        <f>+'Inversión 1 financiada'!BN251+VÚ!BN251+BM251</f>
        <v>0</v>
      </c>
      <c r="BO251" s="125">
        <f>+'Inversión 1 financiada'!BO251+VÚ!BO251+BN251</f>
        <v>0</v>
      </c>
      <c r="BP251" s="125">
        <f>+'Inversión 1 financiada'!BP251+VÚ!BP251+BO251</f>
        <v>0</v>
      </c>
      <c r="BQ251" s="125">
        <f>+'Inversión 1 financiada'!BQ251+VÚ!BQ251+BP251</f>
        <v>0</v>
      </c>
      <c r="BR251" s="125">
        <f>+'Inversión 1 financiada'!BR251+VÚ!BR251+BQ251</f>
        <v>0</v>
      </c>
    </row>
    <row r="252" spans="2:70"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125">
        <f>+'Inversión 1 financiada'!H252+VÚ!H252</f>
        <v>0</v>
      </c>
      <c r="I252" s="125">
        <f>+'Inversión 1 financiada'!I252+VÚ!I252+H252</f>
        <v>0</v>
      </c>
      <c r="J252" s="125">
        <f>+'Inversión 1 financiada'!J252+VÚ!J252+I252</f>
        <v>0</v>
      </c>
      <c r="K252" s="125">
        <f>+'Inversión 1 financiada'!K252+VÚ!K252+J252</f>
        <v>0</v>
      </c>
      <c r="L252" s="125">
        <f>+'Inversión 1 financiada'!L252+VÚ!L252+K252</f>
        <v>0</v>
      </c>
      <c r="M252" s="125">
        <f>+'Inversión 1 financiada'!M252+VÚ!M252+L252</f>
        <v>0</v>
      </c>
      <c r="N252" s="125">
        <f>+'Inversión 1 financiada'!N252+VÚ!N252+M252</f>
        <v>0</v>
      </c>
      <c r="O252" s="125">
        <f>+'Inversión 1 financiada'!O252+VÚ!O252+N252</f>
        <v>0</v>
      </c>
      <c r="P252" s="125">
        <f>+'Inversión 1 financiada'!P252+VÚ!P252+O252</f>
        <v>0</v>
      </c>
      <c r="Q252" s="125">
        <f>+'Inversión 1 financiada'!Q252+VÚ!Q252+P252</f>
        <v>0</v>
      </c>
      <c r="R252" s="125">
        <f>+'Inversión 1 financiada'!R252+VÚ!R252+Q252</f>
        <v>0</v>
      </c>
      <c r="S252" s="125">
        <f>+'Inversión 1 financiada'!S252+VÚ!S252+R252</f>
        <v>0</v>
      </c>
      <c r="T252" s="125">
        <f>+'Inversión 1 financiada'!T252+VÚ!T252+S252</f>
        <v>0</v>
      </c>
      <c r="U252" s="125">
        <f>+'Inversión 1 financiada'!U252+VÚ!U252+T252</f>
        <v>0</v>
      </c>
      <c r="V252" s="125">
        <f>+'Inversión 1 financiada'!V252+VÚ!V252+U252</f>
        <v>0</v>
      </c>
      <c r="W252" s="125">
        <f>+'Inversión 1 financiada'!W252+VÚ!W252+V252</f>
        <v>0</v>
      </c>
      <c r="X252" s="125">
        <f>+'Inversión 1 financiada'!X252+VÚ!X252+W252</f>
        <v>0</v>
      </c>
      <c r="Y252" s="125">
        <f>+'Inversión 1 financiada'!Y252+VÚ!Y252+X252</f>
        <v>0</v>
      </c>
      <c r="Z252" s="125">
        <f>+'Inversión 1 financiada'!Z252+VÚ!Z252+Y252</f>
        <v>0</v>
      </c>
      <c r="AA252" s="125">
        <f>+'Inversión 1 financiada'!AA252+VÚ!AA252+Z252</f>
        <v>0</v>
      </c>
      <c r="AB252" s="125">
        <f>+'Inversión 1 financiada'!AB252+VÚ!AB252+AA252</f>
        <v>0</v>
      </c>
      <c r="AC252" s="125">
        <f>+'Inversión 1 financiada'!AC252+VÚ!AC252+AB252</f>
        <v>0</v>
      </c>
      <c r="AD252" s="125">
        <f>+'Inversión 1 financiada'!AD252+VÚ!AD252+AC252</f>
        <v>0</v>
      </c>
      <c r="AE252" s="125">
        <f>+'Inversión 1 financiada'!AE252+VÚ!AE252+AD252</f>
        <v>0</v>
      </c>
      <c r="AF252" s="125">
        <f>+'Inversión 1 financiada'!AF252+VÚ!AF252+AE252</f>
        <v>0</v>
      </c>
      <c r="AG252" s="125">
        <f>+'Inversión 1 financiada'!AG252+VÚ!AG252+AF252</f>
        <v>0</v>
      </c>
      <c r="AH252" s="125">
        <f>+'Inversión 1 financiada'!AH252+VÚ!AH252+AG252</f>
        <v>0</v>
      </c>
      <c r="AI252" s="125">
        <f>+'Inversión 1 financiada'!AI252+VÚ!AI252+AH252</f>
        <v>0</v>
      </c>
      <c r="AJ252" s="125">
        <f>+'Inversión 1 financiada'!AJ252+VÚ!AJ252+AI252</f>
        <v>0</v>
      </c>
      <c r="AK252" s="125">
        <f>+'Inversión 1 financiada'!AK252+VÚ!AK252+AJ252</f>
        <v>0</v>
      </c>
      <c r="AL252" s="125">
        <f>+'Inversión 1 financiada'!AL252+VÚ!AL252+AK252</f>
        <v>0</v>
      </c>
      <c r="AM252" s="125">
        <f>+'Inversión 1 financiada'!AM252+VÚ!AM252+AL252</f>
        <v>0</v>
      </c>
      <c r="AN252" s="125">
        <f>+'Inversión 1 financiada'!AN252+VÚ!AN252+AM252</f>
        <v>0</v>
      </c>
      <c r="AO252" s="125">
        <f>+'Inversión 1 financiada'!AO252+VÚ!AO252+AN252</f>
        <v>0</v>
      </c>
      <c r="AP252" s="125">
        <f>+'Inversión 1 financiada'!AP252+VÚ!AP252+AO252</f>
        <v>0</v>
      </c>
      <c r="AQ252" s="125">
        <f>+'Inversión 1 financiada'!AQ252+VÚ!AQ252+AP252</f>
        <v>0</v>
      </c>
      <c r="AR252" s="125">
        <f>+'Inversión 1 financiada'!AR252+VÚ!AR252+AQ252</f>
        <v>0</v>
      </c>
      <c r="AS252" s="125">
        <f>+'Inversión 1 financiada'!AS252+VÚ!AS252+AR252</f>
        <v>0</v>
      </c>
      <c r="AT252" s="125">
        <f>+'Inversión 1 financiada'!AT252+VÚ!AT252+AS252</f>
        <v>0</v>
      </c>
      <c r="AU252" s="125">
        <f>+'Inversión 1 financiada'!AU252+VÚ!AU252+AT252</f>
        <v>0</v>
      </c>
      <c r="AV252" s="125">
        <f>+'Inversión 1 financiada'!AV252+VÚ!AV252+AU252</f>
        <v>0</v>
      </c>
      <c r="AW252" s="125">
        <f>+'Inversión 1 financiada'!AW252+VÚ!AW252+AV252</f>
        <v>0</v>
      </c>
      <c r="AX252" s="125">
        <f>+'Inversión 1 financiada'!AX252+VÚ!AX252+AW252</f>
        <v>0</v>
      </c>
      <c r="AY252" s="125">
        <f>+'Inversión 1 financiada'!AY252+VÚ!AY252+AX252</f>
        <v>0</v>
      </c>
      <c r="AZ252" s="125">
        <f>+'Inversión 1 financiada'!AZ252+VÚ!AZ252+AY252</f>
        <v>0</v>
      </c>
      <c r="BA252" s="125">
        <f>+'Inversión 1 financiada'!BA252+VÚ!BA252+AZ252</f>
        <v>0</v>
      </c>
      <c r="BB252" s="125">
        <f>+'Inversión 1 financiada'!BB252+VÚ!BB252+BA252</f>
        <v>0</v>
      </c>
      <c r="BC252" s="125">
        <f>+'Inversión 1 financiada'!BC252+VÚ!BC252+BB252</f>
        <v>0</v>
      </c>
      <c r="BD252" s="125">
        <f>+'Inversión 1 financiada'!BD252+VÚ!BD252+BC252</f>
        <v>0</v>
      </c>
      <c r="BE252" s="125">
        <f>+'Inversión 1 financiada'!BE252+VÚ!BE252+BD252</f>
        <v>0</v>
      </c>
      <c r="BF252" s="125">
        <f>+'Inversión 1 financiada'!BF252+VÚ!BF252+BE252</f>
        <v>0</v>
      </c>
      <c r="BG252" s="125">
        <f>+'Inversión 1 financiada'!BG252+VÚ!BG252+BF252</f>
        <v>0</v>
      </c>
      <c r="BH252" s="125">
        <f>+'Inversión 1 financiada'!BH252+VÚ!BH252+BG252</f>
        <v>0</v>
      </c>
      <c r="BI252" s="125">
        <f>+'Inversión 1 financiada'!BI252+VÚ!BI252+BH252</f>
        <v>0</v>
      </c>
      <c r="BJ252" s="125">
        <f>+'Inversión 1 financiada'!BJ252+VÚ!BJ252+BI252</f>
        <v>0</v>
      </c>
      <c r="BK252" s="125">
        <f>+'Inversión 1 financiada'!BK252+VÚ!BK252+BJ252</f>
        <v>0</v>
      </c>
      <c r="BL252" s="125">
        <f>+'Inversión 1 financiada'!BL252+VÚ!BL252+BK252</f>
        <v>0</v>
      </c>
      <c r="BM252" s="125">
        <f>+'Inversión 1 financiada'!BM252+VÚ!BM252+BL252</f>
        <v>0</v>
      </c>
      <c r="BN252" s="125">
        <f>+'Inversión 1 financiada'!BN252+VÚ!BN252+BM252</f>
        <v>0</v>
      </c>
      <c r="BO252" s="125">
        <f>+'Inversión 1 financiada'!BO252+VÚ!BO252+BN252</f>
        <v>0</v>
      </c>
      <c r="BP252" s="125">
        <f>+'Inversión 1 financiada'!BP252+VÚ!BP252+BO252</f>
        <v>0</v>
      </c>
      <c r="BQ252" s="125">
        <f>+'Inversión 1 financiada'!BQ252+VÚ!BQ252+BP252</f>
        <v>0</v>
      </c>
      <c r="BR252" s="125">
        <f>+'Inversión 1 financiada'!BR252+VÚ!BR252+BQ252</f>
        <v>0</v>
      </c>
    </row>
    <row r="253" spans="2:70"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125">
        <f>+'Inversión 1 financiada'!H253+VÚ!H253</f>
        <v>0</v>
      </c>
      <c r="I253" s="125">
        <f>+'Inversión 1 financiada'!I253+VÚ!I253+H253</f>
        <v>0</v>
      </c>
      <c r="J253" s="125">
        <f>+'Inversión 1 financiada'!J253+VÚ!J253+I253</f>
        <v>0</v>
      </c>
      <c r="K253" s="125">
        <f>+'Inversión 1 financiada'!K253+VÚ!K253+J253</f>
        <v>0</v>
      </c>
      <c r="L253" s="125">
        <f>+'Inversión 1 financiada'!L253+VÚ!L253+K253</f>
        <v>0</v>
      </c>
      <c r="M253" s="125">
        <f>+'Inversión 1 financiada'!M253+VÚ!M253+L253</f>
        <v>0</v>
      </c>
      <c r="N253" s="125">
        <f>+'Inversión 1 financiada'!N253+VÚ!N253+M253</f>
        <v>0</v>
      </c>
      <c r="O253" s="125">
        <f>+'Inversión 1 financiada'!O253+VÚ!O253+N253</f>
        <v>0</v>
      </c>
      <c r="P253" s="125">
        <f>+'Inversión 1 financiada'!P253+VÚ!P253+O253</f>
        <v>0</v>
      </c>
      <c r="Q253" s="125">
        <f>+'Inversión 1 financiada'!Q253+VÚ!Q253+P253</f>
        <v>0</v>
      </c>
      <c r="R253" s="125">
        <f>+'Inversión 1 financiada'!R253+VÚ!R253+Q253</f>
        <v>0</v>
      </c>
      <c r="S253" s="125">
        <f>+'Inversión 1 financiada'!S253+VÚ!S253+R253</f>
        <v>0</v>
      </c>
      <c r="T253" s="125">
        <f>+'Inversión 1 financiada'!T253+VÚ!T253+S253</f>
        <v>0</v>
      </c>
      <c r="U253" s="125">
        <f>+'Inversión 1 financiada'!U253+VÚ!U253+T253</f>
        <v>0</v>
      </c>
      <c r="V253" s="125">
        <f>+'Inversión 1 financiada'!V253+VÚ!V253+U253</f>
        <v>0</v>
      </c>
      <c r="W253" s="125">
        <f>+'Inversión 1 financiada'!W253+VÚ!W253+V253</f>
        <v>0</v>
      </c>
      <c r="X253" s="125">
        <f>+'Inversión 1 financiada'!X253+VÚ!X253+W253</f>
        <v>0</v>
      </c>
      <c r="Y253" s="125">
        <f>+'Inversión 1 financiada'!Y253+VÚ!Y253+X253</f>
        <v>0</v>
      </c>
      <c r="Z253" s="125">
        <f>+'Inversión 1 financiada'!Z253+VÚ!Z253+Y253</f>
        <v>0</v>
      </c>
      <c r="AA253" s="125">
        <f>+'Inversión 1 financiada'!AA253+VÚ!AA253+Z253</f>
        <v>0</v>
      </c>
      <c r="AB253" s="125">
        <f>+'Inversión 1 financiada'!AB253+VÚ!AB253+AA253</f>
        <v>0</v>
      </c>
      <c r="AC253" s="125">
        <f>+'Inversión 1 financiada'!AC253+VÚ!AC253+AB253</f>
        <v>0</v>
      </c>
      <c r="AD253" s="125">
        <f>+'Inversión 1 financiada'!AD253+VÚ!AD253+AC253</f>
        <v>0</v>
      </c>
      <c r="AE253" s="125">
        <f>+'Inversión 1 financiada'!AE253+VÚ!AE253+AD253</f>
        <v>0</v>
      </c>
      <c r="AF253" s="125">
        <f>+'Inversión 1 financiada'!AF253+VÚ!AF253+AE253</f>
        <v>0</v>
      </c>
      <c r="AG253" s="125">
        <f>+'Inversión 1 financiada'!AG253+VÚ!AG253+AF253</f>
        <v>0</v>
      </c>
      <c r="AH253" s="125">
        <f>+'Inversión 1 financiada'!AH253+VÚ!AH253+AG253</f>
        <v>0</v>
      </c>
      <c r="AI253" s="125">
        <f>+'Inversión 1 financiada'!AI253+VÚ!AI253+AH253</f>
        <v>0</v>
      </c>
      <c r="AJ253" s="125">
        <f>+'Inversión 1 financiada'!AJ253+VÚ!AJ253+AI253</f>
        <v>0</v>
      </c>
      <c r="AK253" s="125">
        <f>+'Inversión 1 financiada'!AK253+VÚ!AK253+AJ253</f>
        <v>0</v>
      </c>
      <c r="AL253" s="125">
        <f>+'Inversión 1 financiada'!AL253+VÚ!AL253+AK253</f>
        <v>0</v>
      </c>
      <c r="AM253" s="125">
        <f>+'Inversión 1 financiada'!AM253+VÚ!AM253+AL253</f>
        <v>0</v>
      </c>
      <c r="AN253" s="125">
        <f>+'Inversión 1 financiada'!AN253+VÚ!AN253+AM253</f>
        <v>0</v>
      </c>
      <c r="AO253" s="125">
        <f>+'Inversión 1 financiada'!AO253+VÚ!AO253+AN253</f>
        <v>0</v>
      </c>
      <c r="AP253" s="125">
        <f>+'Inversión 1 financiada'!AP253+VÚ!AP253+AO253</f>
        <v>0</v>
      </c>
      <c r="AQ253" s="125">
        <f>+'Inversión 1 financiada'!AQ253+VÚ!AQ253+AP253</f>
        <v>0</v>
      </c>
      <c r="AR253" s="125">
        <f>+'Inversión 1 financiada'!AR253+VÚ!AR253+AQ253</f>
        <v>0</v>
      </c>
      <c r="AS253" s="125">
        <f>+'Inversión 1 financiada'!AS253+VÚ!AS253+AR253</f>
        <v>0</v>
      </c>
      <c r="AT253" s="125">
        <f>+'Inversión 1 financiada'!AT253+VÚ!AT253+AS253</f>
        <v>0</v>
      </c>
      <c r="AU253" s="125">
        <f>+'Inversión 1 financiada'!AU253+VÚ!AU253+AT253</f>
        <v>0</v>
      </c>
      <c r="AV253" s="125">
        <f>+'Inversión 1 financiada'!AV253+VÚ!AV253+AU253</f>
        <v>0</v>
      </c>
      <c r="AW253" s="125">
        <f>+'Inversión 1 financiada'!AW253+VÚ!AW253+AV253</f>
        <v>0</v>
      </c>
      <c r="AX253" s="125">
        <f>+'Inversión 1 financiada'!AX253+VÚ!AX253+AW253</f>
        <v>0</v>
      </c>
      <c r="AY253" s="125">
        <f>+'Inversión 1 financiada'!AY253+VÚ!AY253+AX253</f>
        <v>0</v>
      </c>
      <c r="AZ253" s="125">
        <f>+'Inversión 1 financiada'!AZ253+VÚ!AZ253+AY253</f>
        <v>0</v>
      </c>
      <c r="BA253" s="125">
        <f>+'Inversión 1 financiada'!BA253+VÚ!BA253+AZ253</f>
        <v>0</v>
      </c>
      <c r="BB253" s="125">
        <f>+'Inversión 1 financiada'!BB253+VÚ!BB253+BA253</f>
        <v>0</v>
      </c>
      <c r="BC253" s="125">
        <f>+'Inversión 1 financiada'!BC253+VÚ!BC253+BB253</f>
        <v>0</v>
      </c>
      <c r="BD253" s="125">
        <f>+'Inversión 1 financiada'!BD253+VÚ!BD253+BC253</f>
        <v>0</v>
      </c>
      <c r="BE253" s="125">
        <f>+'Inversión 1 financiada'!BE253+VÚ!BE253+BD253</f>
        <v>0</v>
      </c>
      <c r="BF253" s="125">
        <f>+'Inversión 1 financiada'!BF253+VÚ!BF253+BE253</f>
        <v>0</v>
      </c>
      <c r="BG253" s="125">
        <f>+'Inversión 1 financiada'!BG253+VÚ!BG253+BF253</f>
        <v>0</v>
      </c>
      <c r="BH253" s="125">
        <f>+'Inversión 1 financiada'!BH253+VÚ!BH253+BG253</f>
        <v>0</v>
      </c>
      <c r="BI253" s="125">
        <f>+'Inversión 1 financiada'!BI253+VÚ!BI253+BH253</f>
        <v>0</v>
      </c>
      <c r="BJ253" s="125">
        <f>+'Inversión 1 financiada'!BJ253+VÚ!BJ253+BI253</f>
        <v>0</v>
      </c>
      <c r="BK253" s="125">
        <f>+'Inversión 1 financiada'!BK253+VÚ!BK253+BJ253</f>
        <v>0</v>
      </c>
      <c r="BL253" s="125">
        <f>+'Inversión 1 financiada'!BL253+VÚ!BL253+BK253</f>
        <v>0</v>
      </c>
      <c r="BM253" s="125">
        <f>+'Inversión 1 financiada'!BM253+VÚ!BM253+BL253</f>
        <v>0</v>
      </c>
      <c r="BN253" s="125">
        <f>+'Inversión 1 financiada'!BN253+VÚ!BN253+BM253</f>
        <v>0</v>
      </c>
      <c r="BO253" s="125">
        <f>+'Inversión 1 financiada'!BO253+VÚ!BO253+BN253</f>
        <v>0</v>
      </c>
      <c r="BP253" s="125">
        <f>+'Inversión 1 financiada'!BP253+VÚ!BP253+BO253</f>
        <v>0</v>
      </c>
      <c r="BQ253" s="125">
        <f>+'Inversión 1 financiada'!BQ253+VÚ!BQ253+BP253</f>
        <v>0</v>
      </c>
      <c r="BR253" s="125">
        <f>+'Inversión 1 financiada'!BR253+VÚ!BR253+BQ253</f>
        <v>0</v>
      </c>
    </row>
    <row r="254" spans="2:70"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125">
        <f>+'Inversión 1 financiada'!H254+VÚ!H254</f>
        <v>0</v>
      </c>
      <c r="I254" s="125">
        <f>+'Inversión 1 financiada'!I254+VÚ!I254+H254</f>
        <v>0</v>
      </c>
      <c r="J254" s="125">
        <f>+'Inversión 1 financiada'!J254+VÚ!J254+I254</f>
        <v>0</v>
      </c>
      <c r="K254" s="125">
        <f>+'Inversión 1 financiada'!K254+VÚ!K254+J254</f>
        <v>0</v>
      </c>
      <c r="L254" s="125">
        <f>+'Inversión 1 financiada'!L254+VÚ!L254+K254</f>
        <v>0</v>
      </c>
      <c r="M254" s="125">
        <f>+'Inversión 1 financiada'!M254+VÚ!M254+L254</f>
        <v>0</v>
      </c>
      <c r="N254" s="125">
        <f>+'Inversión 1 financiada'!N254+VÚ!N254+M254</f>
        <v>0</v>
      </c>
      <c r="O254" s="125">
        <f>+'Inversión 1 financiada'!O254+VÚ!O254+N254</f>
        <v>0</v>
      </c>
      <c r="P254" s="125">
        <f>+'Inversión 1 financiada'!P254+VÚ!P254+O254</f>
        <v>0</v>
      </c>
      <c r="Q254" s="125">
        <f>+'Inversión 1 financiada'!Q254+VÚ!Q254+P254</f>
        <v>0</v>
      </c>
      <c r="R254" s="125">
        <f>+'Inversión 1 financiada'!R254+VÚ!R254+Q254</f>
        <v>0</v>
      </c>
      <c r="S254" s="125">
        <f>+'Inversión 1 financiada'!S254+VÚ!S254+R254</f>
        <v>0</v>
      </c>
      <c r="T254" s="125">
        <f>+'Inversión 1 financiada'!T254+VÚ!T254+S254</f>
        <v>0</v>
      </c>
      <c r="U254" s="125">
        <f>+'Inversión 1 financiada'!U254+VÚ!U254+T254</f>
        <v>0</v>
      </c>
      <c r="V254" s="125">
        <f>+'Inversión 1 financiada'!V254+VÚ!V254+U254</f>
        <v>0</v>
      </c>
      <c r="W254" s="125">
        <f>+'Inversión 1 financiada'!W254+VÚ!W254+V254</f>
        <v>0</v>
      </c>
      <c r="X254" s="125">
        <f>+'Inversión 1 financiada'!X254+VÚ!X254+W254</f>
        <v>0</v>
      </c>
      <c r="Y254" s="125">
        <f>+'Inversión 1 financiada'!Y254+VÚ!Y254+X254</f>
        <v>0</v>
      </c>
      <c r="Z254" s="125">
        <f>+'Inversión 1 financiada'!Z254+VÚ!Z254+Y254</f>
        <v>0</v>
      </c>
      <c r="AA254" s="125">
        <f>+'Inversión 1 financiada'!AA254+VÚ!AA254+Z254</f>
        <v>0</v>
      </c>
      <c r="AB254" s="125">
        <f>+'Inversión 1 financiada'!AB254+VÚ!AB254+AA254</f>
        <v>0</v>
      </c>
      <c r="AC254" s="125">
        <f>+'Inversión 1 financiada'!AC254+VÚ!AC254+AB254</f>
        <v>0</v>
      </c>
      <c r="AD254" s="125">
        <f>+'Inversión 1 financiada'!AD254+VÚ!AD254+AC254</f>
        <v>0</v>
      </c>
      <c r="AE254" s="125">
        <f>+'Inversión 1 financiada'!AE254+VÚ!AE254+AD254</f>
        <v>0</v>
      </c>
      <c r="AF254" s="125">
        <f>+'Inversión 1 financiada'!AF254+VÚ!AF254+AE254</f>
        <v>0</v>
      </c>
      <c r="AG254" s="125">
        <f>+'Inversión 1 financiada'!AG254+VÚ!AG254+AF254</f>
        <v>0</v>
      </c>
      <c r="AH254" s="125">
        <f>+'Inversión 1 financiada'!AH254+VÚ!AH254+AG254</f>
        <v>0</v>
      </c>
      <c r="AI254" s="125">
        <f>+'Inversión 1 financiada'!AI254+VÚ!AI254+AH254</f>
        <v>0</v>
      </c>
      <c r="AJ254" s="125">
        <f>+'Inversión 1 financiada'!AJ254+VÚ!AJ254+AI254</f>
        <v>0</v>
      </c>
      <c r="AK254" s="125">
        <f>+'Inversión 1 financiada'!AK254+VÚ!AK254+AJ254</f>
        <v>0</v>
      </c>
      <c r="AL254" s="125">
        <f>+'Inversión 1 financiada'!AL254+VÚ!AL254+AK254</f>
        <v>0</v>
      </c>
      <c r="AM254" s="125">
        <f>+'Inversión 1 financiada'!AM254+VÚ!AM254+AL254</f>
        <v>0</v>
      </c>
      <c r="AN254" s="125">
        <f>+'Inversión 1 financiada'!AN254+VÚ!AN254+AM254</f>
        <v>0</v>
      </c>
      <c r="AO254" s="125">
        <f>+'Inversión 1 financiada'!AO254+VÚ!AO254+AN254</f>
        <v>0</v>
      </c>
      <c r="AP254" s="125">
        <f>+'Inversión 1 financiada'!AP254+VÚ!AP254+AO254</f>
        <v>0</v>
      </c>
      <c r="AQ254" s="125">
        <f>+'Inversión 1 financiada'!AQ254+VÚ!AQ254+AP254</f>
        <v>0</v>
      </c>
      <c r="AR254" s="125">
        <f>+'Inversión 1 financiada'!AR254+VÚ!AR254+AQ254</f>
        <v>0</v>
      </c>
      <c r="AS254" s="125">
        <f>+'Inversión 1 financiada'!AS254+VÚ!AS254+AR254</f>
        <v>0</v>
      </c>
      <c r="AT254" s="125">
        <f>+'Inversión 1 financiada'!AT254+VÚ!AT254+AS254</f>
        <v>0</v>
      </c>
      <c r="AU254" s="125">
        <f>+'Inversión 1 financiada'!AU254+VÚ!AU254+AT254</f>
        <v>0</v>
      </c>
      <c r="AV254" s="125">
        <f>+'Inversión 1 financiada'!AV254+VÚ!AV254+AU254</f>
        <v>0</v>
      </c>
      <c r="AW254" s="125">
        <f>+'Inversión 1 financiada'!AW254+VÚ!AW254+AV254</f>
        <v>0</v>
      </c>
      <c r="AX254" s="125">
        <f>+'Inversión 1 financiada'!AX254+VÚ!AX254+AW254</f>
        <v>0</v>
      </c>
      <c r="AY254" s="125">
        <f>+'Inversión 1 financiada'!AY254+VÚ!AY254+AX254</f>
        <v>0</v>
      </c>
      <c r="AZ254" s="125">
        <f>+'Inversión 1 financiada'!AZ254+VÚ!AZ254+AY254</f>
        <v>0</v>
      </c>
      <c r="BA254" s="125">
        <f>+'Inversión 1 financiada'!BA254+VÚ!BA254+AZ254</f>
        <v>0</v>
      </c>
      <c r="BB254" s="125">
        <f>+'Inversión 1 financiada'!BB254+VÚ!BB254+BA254</f>
        <v>0</v>
      </c>
      <c r="BC254" s="125">
        <f>+'Inversión 1 financiada'!BC254+VÚ!BC254+BB254</f>
        <v>0</v>
      </c>
      <c r="BD254" s="125">
        <f>+'Inversión 1 financiada'!BD254+VÚ!BD254+BC254</f>
        <v>0</v>
      </c>
      <c r="BE254" s="125">
        <f>+'Inversión 1 financiada'!BE254+VÚ!BE254+BD254</f>
        <v>0</v>
      </c>
      <c r="BF254" s="125">
        <f>+'Inversión 1 financiada'!BF254+VÚ!BF254+BE254</f>
        <v>0</v>
      </c>
      <c r="BG254" s="125">
        <f>+'Inversión 1 financiada'!BG254+VÚ!BG254+BF254</f>
        <v>0</v>
      </c>
      <c r="BH254" s="125">
        <f>+'Inversión 1 financiada'!BH254+VÚ!BH254+BG254</f>
        <v>0</v>
      </c>
      <c r="BI254" s="125">
        <f>+'Inversión 1 financiada'!BI254+VÚ!BI254+BH254</f>
        <v>0</v>
      </c>
      <c r="BJ254" s="125">
        <f>+'Inversión 1 financiada'!BJ254+VÚ!BJ254+BI254</f>
        <v>0</v>
      </c>
      <c r="BK254" s="125">
        <f>+'Inversión 1 financiada'!BK254+VÚ!BK254+BJ254</f>
        <v>0</v>
      </c>
      <c r="BL254" s="125">
        <f>+'Inversión 1 financiada'!BL254+VÚ!BL254+BK254</f>
        <v>0</v>
      </c>
      <c r="BM254" s="125">
        <f>+'Inversión 1 financiada'!BM254+VÚ!BM254+BL254</f>
        <v>0</v>
      </c>
      <c r="BN254" s="125">
        <f>+'Inversión 1 financiada'!BN254+VÚ!BN254+BM254</f>
        <v>0</v>
      </c>
      <c r="BO254" s="125">
        <f>+'Inversión 1 financiada'!BO254+VÚ!BO254+BN254</f>
        <v>0</v>
      </c>
      <c r="BP254" s="125">
        <f>+'Inversión 1 financiada'!BP254+VÚ!BP254+BO254</f>
        <v>0</v>
      </c>
      <c r="BQ254" s="125">
        <f>+'Inversión 1 financiada'!BQ254+VÚ!BQ254+BP254</f>
        <v>0</v>
      </c>
      <c r="BR254" s="125">
        <f>+'Inversión 1 financiada'!BR254+VÚ!BR254+BQ254</f>
        <v>0</v>
      </c>
    </row>
    <row r="255" spans="2:70"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125">
        <f>+'Inversión 1 financiada'!H255+VÚ!H255</f>
        <v>0</v>
      </c>
      <c r="I255" s="125">
        <f>+'Inversión 1 financiada'!I255+VÚ!I255+H255</f>
        <v>0</v>
      </c>
      <c r="J255" s="125">
        <f>+'Inversión 1 financiada'!J255+VÚ!J255+I255</f>
        <v>0</v>
      </c>
      <c r="K255" s="125">
        <f>+'Inversión 1 financiada'!K255+VÚ!K255+J255</f>
        <v>0</v>
      </c>
      <c r="L255" s="125">
        <f>+'Inversión 1 financiada'!L255+VÚ!L255+K255</f>
        <v>0</v>
      </c>
      <c r="M255" s="125">
        <f>+'Inversión 1 financiada'!M255+VÚ!M255+L255</f>
        <v>0</v>
      </c>
      <c r="N255" s="125">
        <f>+'Inversión 1 financiada'!N255+VÚ!N255+M255</f>
        <v>0</v>
      </c>
      <c r="O255" s="125">
        <f>+'Inversión 1 financiada'!O255+VÚ!O255+N255</f>
        <v>0</v>
      </c>
      <c r="P255" s="125">
        <f>+'Inversión 1 financiada'!P255+VÚ!P255+O255</f>
        <v>0</v>
      </c>
      <c r="Q255" s="125">
        <f>+'Inversión 1 financiada'!Q255+VÚ!Q255+P255</f>
        <v>0</v>
      </c>
      <c r="R255" s="125">
        <f>+'Inversión 1 financiada'!R255+VÚ!R255+Q255</f>
        <v>0</v>
      </c>
      <c r="S255" s="125">
        <f>+'Inversión 1 financiada'!S255+VÚ!S255+R255</f>
        <v>0</v>
      </c>
      <c r="T255" s="125">
        <f>+'Inversión 1 financiada'!T255+VÚ!T255+S255</f>
        <v>0</v>
      </c>
      <c r="U255" s="125">
        <f>+'Inversión 1 financiada'!U255+VÚ!U255+T255</f>
        <v>0</v>
      </c>
      <c r="V255" s="125">
        <f>+'Inversión 1 financiada'!V255+VÚ!V255+U255</f>
        <v>0</v>
      </c>
      <c r="W255" s="125">
        <f>+'Inversión 1 financiada'!W255+VÚ!W255+V255</f>
        <v>0</v>
      </c>
      <c r="X255" s="125">
        <f>+'Inversión 1 financiada'!X255+VÚ!X255+W255</f>
        <v>0</v>
      </c>
      <c r="Y255" s="125">
        <f>+'Inversión 1 financiada'!Y255+VÚ!Y255+X255</f>
        <v>0</v>
      </c>
      <c r="Z255" s="125">
        <f>+'Inversión 1 financiada'!Z255+VÚ!Z255+Y255</f>
        <v>0</v>
      </c>
      <c r="AA255" s="125">
        <f>+'Inversión 1 financiada'!AA255+VÚ!AA255+Z255</f>
        <v>0</v>
      </c>
      <c r="AB255" s="125">
        <f>+'Inversión 1 financiada'!AB255+VÚ!AB255+AA255</f>
        <v>0</v>
      </c>
      <c r="AC255" s="125">
        <f>+'Inversión 1 financiada'!AC255+VÚ!AC255+AB255</f>
        <v>0</v>
      </c>
      <c r="AD255" s="125">
        <f>+'Inversión 1 financiada'!AD255+VÚ!AD255+AC255</f>
        <v>0</v>
      </c>
      <c r="AE255" s="125">
        <f>+'Inversión 1 financiada'!AE255+VÚ!AE255+AD255</f>
        <v>0</v>
      </c>
      <c r="AF255" s="125">
        <f>+'Inversión 1 financiada'!AF255+VÚ!AF255+AE255</f>
        <v>0</v>
      </c>
      <c r="AG255" s="125">
        <f>+'Inversión 1 financiada'!AG255+VÚ!AG255+AF255</f>
        <v>0</v>
      </c>
      <c r="AH255" s="125">
        <f>+'Inversión 1 financiada'!AH255+VÚ!AH255+AG255</f>
        <v>0</v>
      </c>
      <c r="AI255" s="125">
        <f>+'Inversión 1 financiada'!AI255+VÚ!AI255+AH255</f>
        <v>0</v>
      </c>
      <c r="AJ255" s="125">
        <f>+'Inversión 1 financiada'!AJ255+VÚ!AJ255+AI255</f>
        <v>0</v>
      </c>
      <c r="AK255" s="125">
        <f>+'Inversión 1 financiada'!AK255+VÚ!AK255+AJ255</f>
        <v>0</v>
      </c>
      <c r="AL255" s="125">
        <f>+'Inversión 1 financiada'!AL255+VÚ!AL255+AK255</f>
        <v>0</v>
      </c>
      <c r="AM255" s="125">
        <f>+'Inversión 1 financiada'!AM255+VÚ!AM255+AL255</f>
        <v>0</v>
      </c>
      <c r="AN255" s="125">
        <f>+'Inversión 1 financiada'!AN255+VÚ!AN255+AM255</f>
        <v>0</v>
      </c>
      <c r="AO255" s="125">
        <f>+'Inversión 1 financiada'!AO255+VÚ!AO255+AN255</f>
        <v>0</v>
      </c>
      <c r="AP255" s="125">
        <f>+'Inversión 1 financiada'!AP255+VÚ!AP255+AO255</f>
        <v>0</v>
      </c>
      <c r="AQ255" s="125">
        <f>+'Inversión 1 financiada'!AQ255+VÚ!AQ255+AP255</f>
        <v>0</v>
      </c>
      <c r="AR255" s="125">
        <f>+'Inversión 1 financiada'!AR255+VÚ!AR255+AQ255</f>
        <v>0</v>
      </c>
      <c r="AS255" s="125">
        <f>+'Inversión 1 financiada'!AS255+VÚ!AS255+AR255</f>
        <v>0</v>
      </c>
      <c r="AT255" s="125">
        <f>+'Inversión 1 financiada'!AT255+VÚ!AT255+AS255</f>
        <v>0</v>
      </c>
      <c r="AU255" s="125">
        <f>+'Inversión 1 financiada'!AU255+VÚ!AU255+AT255</f>
        <v>0</v>
      </c>
      <c r="AV255" s="125">
        <f>+'Inversión 1 financiada'!AV255+VÚ!AV255+AU255</f>
        <v>0</v>
      </c>
      <c r="AW255" s="125">
        <f>+'Inversión 1 financiada'!AW255+VÚ!AW255+AV255</f>
        <v>0</v>
      </c>
      <c r="AX255" s="125">
        <f>+'Inversión 1 financiada'!AX255+VÚ!AX255+AW255</f>
        <v>0</v>
      </c>
      <c r="AY255" s="125">
        <f>+'Inversión 1 financiada'!AY255+VÚ!AY255+AX255</f>
        <v>0</v>
      </c>
      <c r="AZ255" s="125">
        <f>+'Inversión 1 financiada'!AZ255+VÚ!AZ255+AY255</f>
        <v>0</v>
      </c>
      <c r="BA255" s="125">
        <f>+'Inversión 1 financiada'!BA255+VÚ!BA255+AZ255</f>
        <v>0</v>
      </c>
      <c r="BB255" s="125">
        <f>+'Inversión 1 financiada'!BB255+VÚ!BB255+BA255</f>
        <v>0</v>
      </c>
      <c r="BC255" s="125">
        <f>+'Inversión 1 financiada'!BC255+VÚ!BC255+BB255</f>
        <v>0</v>
      </c>
      <c r="BD255" s="125">
        <f>+'Inversión 1 financiada'!BD255+VÚ!BD255+BC255</f>
        <v>0</v>
      </c>
      <c r="BE255" s="125">
        <f>+'Inversión 1 financiada'!BE255+VÚ!BE255+BD255</f>
        <v>0</v>
      </c>
      <c r="BF255" s="125">
        <f>+'Inversión 1 financiada'!BF255+VÚ!BF255+BE255</f>
        <v>0</v>
      </c>
      <c r="BG255" s="125">
        <f>+'Inversión 1 financiada'!BG255+VÚ!BG255+BF255</f>
        <v>0</v>
      </c>
      <c r="BH255" s="125">
        <f>+'Inversión 1 financiada'!BH255+VÚ!BH255+BG255</f>
        <v>0</v>
      </c>
      <c r="BI255" s="125">
        <f>+'Inversión 1 financiada'!BI255+VÚ!BI255+BH255</f>
        <v>0</v>
      </c>
      <c r="BJ255" s="125">
        <f>+'Inversión 1 financiada'!BJ255+VÚ!BJ255+BI255</f>
        <v>0</v>
      </c>
      <c r="BK255" s="125">
        <f>+'Inversión 1 financiada'!BK255+VÚ!BK255+BJ255</f>
        <v>0</v>
      </c>
      <c r="BL255" s="125">
        <f>+'Inversión 1 financiada'!BL255+VÚ!BL255+BK255</f>
        <v>0</v>
      </c>
      <c r="BM255" s="125">
        <f>+'Inversión 1 financiada'!BM255+VÚ!BM255+BL255</f>
        <v>0</v>
      </c>
      <c r="BN255" s="125">
        <f>+'Inversión 1 financiada'!BN255+VÚ!BN255+BM255</f>
        <v>0</v>
      </c>
      <c r="BO255" s="125">
        <f>+'Inversión 1 financiada'!BO255+VÚ!BO255+BN255</f>
        <v>0</v>
      </c>
      <c r="BP255" s="125">
        <f>+'Inversión 1 financiada'!BP255+VÚ!BP255+BO255</f>
        <v>0</v>
      </c>
      <c r="BQ255" s="125">
        <f>+'Inversión 1 financiada'!BQ255+VÚ!BQ255+BP255</f>
        <v>0</v>
      </c>
      <c r="BR255" s="125">
        <f>+'Inversión 1 financiada'!BR255+VÚ!BR255+BQ255</f>
        <v>0</v>
      </c>
    </row>
    <row r="256" spans="2:70"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125">
        <f>+'Inversión 1 financiada'!H256+VÚ!H256</f>
        <v>0</v>
      </c>
      <c r="I256" s="125">
        <f>+'Inversión 1 financiada'!I256+VÚ!I256+H256</f>
        <v>0</v>
      </c>
      <c r="J256" s="125">
        <f>+'Inversión 1 financiada'!J256+VÚ!J256+I256</f>
        <v>0</v>
      </c>
      <c r="K256" s="125">
        <f>+'Inversión 1 financiada'!K256+VÚ!K256+J256</f>
        <v>0</v>
      </c>
      <c r="L256" s="125">
        <f>+'Inversión 1 financiada'!L256+VÚ!L256+K256</f>
        <v>0</v>
      </c>
      <c r="M256" s="125">
        <f>+'Inversión 1 financiada'!M256+VÚ!M256+L256</f>
        <v>0</v>
      </c>
      <c r="N256" s="125">
        <f>+'Inversión 1 financiada'!N256+VÚ!N256+M256</f>
        <v>0</v>
      </c>
      <c r="O256" s="125">
        <f>+'Inversión 1 financiada'!O256+VÚ!O256+N256</f>
        <v>0</v>
      </c>
      <c r="P256" s="125">
        <f>+'Inversión 1 financiada'!P256+VÚ!P256+O256</f>
        <v>0</v>
      </c>
      <c r="Q256" s="125">
        <f>+'Inversión 1 financiada'!Q256+VÚ!Q256+P256</f>
        <v>0</v>
      </c>
      <c r="R256" s="125">
        <f>+'Inversión 1 financiada'!R256+VÚ!R256+Q256</f>
        <v>0</v>
      </c>
      <c r="S256" s="125">
        <f>+'Inversión 1 financiada'!S256+VÚ!S256+R256</f>
        <v>0</v>
      </c>
      <c r="T256" s="125">
        <f>+'Inversión 1 financiada'!T256+VÚ!T256+S256</f>
        <v>0</v>
      </c>
      <c r="U256" s="125">
        <f>+'Inversión 1 financiada'!U256+VÚ!U256+T256</f>
        <v>0</v>
      </c>
      <c r="V256" s="125">
        <f>+'Inversión 1 financiada'!V256+VÚ!V256+U256</f>
        <v>0</v>
      </c>
      <c r="W256" s="125">
        <f>+'Inversión 1 financiada'!W256+VÚ!W256+V256</f>
        <v>0</v>
      </c>
      <c r="X256" s="125">
        <f>+'Inversión 1 financiada'!X256+VÚ!X256+W256</f>
        <v>0</v>
      </c>
      <c r="Y256" s="125">
        <f>+'Inversión 1 financiada'!Y256+VÚ!Y256+X256</f>
        <v>0</v>
      </c>
      <c r="Z256" s="125">
        <f>+'Inversión 1 financiada'!Z256+VÚ!Z256+Y256</f>
        <v>0</v>
      </c>
      <c r="AA256" s="125">
        <f>+'Inversión 1 financiada'!AA256+VÚ!AA256+Z256</f>
        <v>0</v>
      </c>
      <c r="AB256" s="125">
        <f>+'Inversión 1 financiada'!AB256+VÚ!AB256+AA256</f>
        <v>0</v>
      </c>
      <c r="AC256" s="125">
        <f>+'Inversión 1 financiada'!AC256+VÚ!AC256+AB256</f>
        <v>0</v>
      </c>
      <c r="AD256" s="125">
        <f>+'Inversión 1 financiada'!AD256+VÚ!AD256+AC256</f>
        <v>0</v>
      </c>
      <c r="AE256" s="125">
        <f>+'Inversión 1 financiada'!AE256+VÚ!AE256+AD256</f>
        <v>0</v>
      </c>
      <c r="AF256" s="125">
        <f>+'Inversión 1 financiada'!AF256+VÚ!AF256+AE256</f>
        <v>0</v>
      </c>
      <c r="AG256" s="125">
        <f>+'Inversión 1 financiada'!AG256+VÚ!AG256+AF256</f>
        <v>0</v>
      </c>
      <c r="AH256" s="125">
        <f>+'Inversión 1 financiada'!AH256+VÚ!AH256+AG256</f>
        <v>0</v>
      </c>
      <c r="AI256" s="125">
        <f>+'Inversión 1 financiada'!AI256+VÚ!AI256+AH256</f>
        <v>0</v>
      </c>
      <c r="AJ256" s="125">
        <f>+'Inversión 1 financiada'!AJ256+VÚ!AJ256+AI256</f>
        <v>0</v>
      </c>
      <c r="AK256" s="125">
        <f>+'Inversión 1 financiada'!AK256+VÚ!AK256+AJ256</f>
        <v>0</v>
      </c>
      <c r="AL256" s="125">
        <f>+'Inversión 1 financiada'!AL256+VÚ!AL256+AK256</f>
        <v>0</v>
      </c>
      <c r="AM256" s="125">
        <f>+'Inversión 1 financiada'!AM256+VÚ!AM256+AL256</f>
        <v>0</v>
      </c>
      <c r="AN256" s="125">
        <f>+'Inversión 1 financiada'!AN256+VÚ!AN256+AM256</f>
        <v>0</v>
      </c>
      <c r="AO256" s="125">
        <f>+'Inversión 1 financiada'!AO256+VÚ!AO256+AN256</f>
        <v>0</v>
      </c>
      <c r="AP256" s="125">
        <f>+'Inversión 1 financiada'!AP256+VÚ!AP256+AO256</f>
        <v>0</v>
      </c>
      <c r="AQ256" s="125">
        <f>+'Inversión 1 financiada'!AQ256+VÚ!AQ256+AP256</f>
        <v>0</v>
      </c>
      <c r="AR256" s="125">
        <f>+'Inversión 1 financiada'!AR256+VÚ!AR256+AQ256</f>
        <v>0</v>
      </c>
      <c r="AS256" s="125">
        <f>+'Inversión 1 financiada'!AS256+VÚ!AS256+AR256</f>
        <v>0</v>
      </c>
      <c r="AT256" s="125">
        <f>+'Inversión 1 financiada'!AT256+VÚ!AT256+AS256</f>
        <v>0</v>
      </c>
      <c r="AU256" s="125">
        <f>+'Inversión 1 financiada'!AU256+VÚ!AU256+AT256</f>
        <v>0</v>
      </c>
      <c r="AV256" s="125">
        <f>+'Inversión 1 financiada'!AV256+VÚ!AV256+AU256</f>
        <v>0</v>
      </c>
      <c r="AW256" s="125">
        <f>+'Inversión 1 financiada'!AW256+VÚ!AW256+AV256</f>
        <v>0</v>
      </c>
      <c r="AX256" s="125">
        <f>+'Inversión 1 financiada'!AX256+VÚ!AX256+AW256</f>
        <v>0</v>
      </c>
      <c r="AY256" s="125">
        <f>+'Inversión 1 financiada'!AY256+VÚ!AY256+AX256</f>
        <v>0</v>
      </c>
      <c r="AZ256" s="125">
        <f>+'Inversión 1 financiada'!AZ256+VÚ!AZ256+AY256</f>
        <v>0</v>
      </c>
      <c r="BA256" s="125">
        <f>+'Inversión 1 financiada'!BA256+VÚ!BA256+AZ256</f>
        <v>0</v>
      </c>
      <c r="BB256" s="125">
        <f>+'Inversión 1 financiada'!BB256+VÚ!BB256+BA256</f>
        <v>0</v>
      </c>
      <c r="BC256" s="125">
        <f>+'Inversión 1 financiada'!BC256+VÚ!BC256+BB256</f>
        <v>0</v>
      </c>
      <c r="BD256" s="125">
        <f>+'Inversión 1 financiada'!BD256+VÚ!BD256+BC256</f>
        <v>0</v>
      </c>
      <c r="BE256" s="125">
        <f>+'Inversión 1 financiada'!BE256+VÚ!BE256+BD256</f>
        <v>0</v>
      </c>
      <c r="BF256" s="125">
        <f>+'Inversión 1 financiada'!BF256+VÚ!BF256+BE256</f>
        <v>0</v>
      </c>
      <c r="BG256" s="125">
        <f>+'Inversión 1 financiada'!BG256+VÚ!BG256+BF256</f>
        <v>0</v>
      </c>
      <c r="BH256" s="125">
        <f>+'Inversión 1 financiada'!BH256+VÚ!BH256+BG256</f>
        <v>0</v>
      </c>
      <c r="BI256" s="125">
        <f>+'Inversión 1 financiada'!BI256+VÚ!BI256+BH256</f>
        <v>0</v>
      </c>
      <c r="BJ256" s="125">
        <f>+'Inversión 1 financiada'!BJ256+VÚ!BJ256+BI256</f>
        <v>0</v>
      </c>
      <c r="BK256" s="125">
        <f>+'Inversión 1 financiada'!BK256+VÚ!BK256+BJ256</f>
        <v>0</v>
      </c>
      <c r="BL256" s="125">
        <f>+'Inversión 1 financiada'!BL256+VÚ!BL256+BK256</f>
        <v>0</v>
      </c>
      <c r="BM256" s="125">
        <f>+'Inversión 1 financiada'!BM256+VÚ!BM256+BL256</f>
        <v>0</v>
      </c>
      <c r="BN256" s="125">
        <f>+'Inversión 1 financiada'!BN256+VÚ!BN256+BM256</f>
        <v>0</v>
      </c>
      <c r="BO256" s="125">
        <f>+'Inversión 1 financiada'!BO256+VÚ!BO256+BN256</f>
        <v>0</v>
      </c>
      <c r="BP256" s="125">
        <f>+'Inversión 1 financiada'!BP256+VÚ!BP256+BO256</f>
        <v>0</v>
      </c>
      <c r="BQ256" s="125">
        <f>+'Inversión 1 financiada'!BQ256+VÚ!BQ256+BP256</f>
        <v>0</v>
      </c>
      <c r="BR256" s="125">
        <f>+'Inversión 1 financiada'!BR256+VÚ!BR256+BQ256</f>
        <v>0</v>
      </c>
    </row>
    <row r="257" spans="2:70" x14ac:dyDescent="0.25">
      <c r="B257" s="59" t="s">
        <v>653</v>
      </c>
      <c r="C257" s="62" t="str">
        <f>+VLOOKUP(B257,'resumen UCAP'!$A$5:$O$329,2,0)</f>
        <v>Poste tipo aleta 6m</v>
      </c>
      <c r="D257" s="63"/>
      <c r="E257" s="63" t="str">
        <f>+VLOOKUP(B257,'resumen UCAP'!$A$5:$O$329,3,0)</f>
        <v>Un</v>
      </c>
      <c r="F257" s="64">
        <f>+VLOOKUP(B257,'resumen UCAP'!$A$5:$O$329,15,0)</f>
        <v>1300000</v>
      </c>
      <c r="G257" s="61">
        <v>98</v>
      </c>
      <c r="H257" s="125">
        <f>+'Inversión 1 financiada'!H257+VÚ!H257</f>
        <v>0</v>
      </c>
      <c r="I257" s="125">
        <f>+'Inversión 1 financiada'!I257+VÚ!I257+H257</f>
        <v>0</v>
      </c>
      <c r="J257" s="125">
        <f>+'Inversión 1 financiada'!J257+VÚ!J257+I257</f>
        <v>0</v>
      </c>
      <c r="K257" s="125">
        <f>+'Inversión 1 financiada'!K257+VÚ!K257+J257</f>
        <v>0</v>
      </c>
      <c r="L257" s="125">
        <f>+'Inversión 1 financiada'!L257+VÚ!L257+K257</f>
        <v>0</v>
      </c>
      <c r="M257" s="125">
        <f>+'Inversión 1 financiada'!M257+VÚ!M257+L257</f>
        <v>0</v>
      </c>
      <c r="N257" s="125">
        <f>+'Inversión 1 financiada'!N257+VÚ!N257+M257</f>
        <v>0</v>
      </c>
      <c r="O257" s="125">
        <f>+'Inversión 1 financiada'!O257+VÚ!O257+N257</f>
        <v>0</v>
      </c>
      <c r="P257" s="125">
        <f>+'Inversión 1 financiada'!P257+VÚ!P257+O257</f>
        <v>0</v>
      </c>
      <c r="Q257" s="125">
        <f>+'Inversión 1 financiada'!Q257+VÚ!Q257+P257</f>
        <v>0</v>
      </c>
      <c r="R257" s="125">
        <f>+'Inversión 1 financiada'!R257+VÚ!R257+Q257</f>
        <v>0</v>
      </c>
      <c r="S257" s="125">
        <f>+'Inversión 1 financiada'!S257+VÚ!S257+R257</f>
        <v>0</v>
      </c>
      <c r="T257" s="125">
        <f>+'Inversión 1 financiada'!T257+VÚ!T257+S257</f>
        <v>0</v>
      </c>
      <c r="U257" s="125">
        <f>+'Inversión 1 financiada'!U257+VÚ!U257+T257</f>
        <v>0</v>
      </c>
      <c r="V257" s="125">
        <f>+'Inversión 1 financiada'!V257+VÚ!V257+U257</f>
        <v>0</v>
      </c>
      <c r="W257" s="125">
        <f>+'Inversión 1 financiada'!W257+VÚ!W257+V257</f>
        <v>0</v>
      </c>
      <c r="X257" s="125">
        <f>+'Inversión 1 financiada'!X257+VÚ!X257+W257</f>
        <v>0</v>
      </c>
      <c r="Y257" s="125">
        <f>+'Inversión 1 financiada'!Y257+VÚ!Y257+X257</f>
        <v>0</v>
      </c>
      <c r="Z257" s="125">
        <f>+'Inversión 1 financiada'!Z257+VÚ!Z257+Y257</f>
        <v>0</v>
      </c>
      <c r="AA257" s="125">
        <f>+'Inversión 1 financiada'!AA257+VÚ!AA257+Z257</f>
        <v>0</v>
      </c>
      <c r="AB257" s="125">
        <f>+'Inversión 1 financiada'!AB257+VÚ!AB257+AA257</f>
        <v>0</v>
      </c>
      <c r="AC257" s="125">
        <f>+'Inversión 1 financiada'!AC257+VÚ!AC257+AB257</f>
        <v>0</v>
      </c>
      <c r="AD257" s="125">
        <f>+'Inversión 1 financiada'!AD257+VÚ!AD257+AC257</f>
        <v>0</v>
      </c>
      <c r="AE257" s="125">
        <f>+'Inversión 1 financiada'!AE257+VÚ!AE257+AD257</f>
        <v>0</v>
      </c>
      <c r="AF257" s="125">
        <f>+'Inversión 1 financiada'!AF257+VÚ!AF257+AE257</f>
        <v>0</v>
      </c>
      <c r="AG257" s="125">
        <f>+'Inversión 1 financiada'!AG257+VÚ!AG257+AF257</f>
        <v>0</v>
      </c>
      <c r="AH257" s="125">
        <f>+'Inversión 1 financiada'!AH257+VÚ!AH257+AG257</f>
        <v>0</v>
      </c>
      <c r="AI257" s="125">
        <f>+'Inversión 1 financiada'!AI257+VÚ!AI257+AH257</f>
        <v>0</v>
      </c>
      <c r="AJ257" s="125">
        <f>+'Inversión 1 financiada'!AJ257+VÚ!AJ257+AI257</f>
        <v>0</v>
      </c>
      <c r="AK257" s="125">
        <f>+'Inversión 1 financiada'!AK257+VÚ!AK257+AJ257</f>
        <v>0</v>
      </c>
      <c r="AL257" s="125">
        <f>+'Inversión 1 financiada'!AL257+VÚ!AL257+AK257</f>
        <v>0</v>
      </c>
      <c r="AM257" s="125">
        <f>+'Inversión 1 financiada'!AM257+VÚ!AM257+AL257</f>
        <v>0</v>
      </c>
      <c r="AN257" s="125">
        <f>+'Inversión 1 financiada'!AN257+VÚ!AN257+AM257</f>
        <v>0</v>
      </c>
      <c r="AO257" s="125">
        <f>+'Inversión 1 financiada'!AO257+VÚ!AO257+AN257</f>
        <v>0</v>
      </c>
      <c r="AP257" s="125">
        <f>+'Inversión 1 financiada'!AP257+VÚ!AP257+AO257</f>
        <v>0</v>
      </c>
      <c r="AQ257" s="125">
        <f>+'Inversión 1 financiada'!AQ257+VÚ!AQ257+AP257</f>
        <v>0</v>
      </c>
      <c r="AR257" s="125">
        <f>+'Inversión 1 financiada'!AR257+VÚ!AR257+AQ257</f>
        <v>0</v>
      </c>
      <c r="AS257" s="125">
        <f>+'Inversión 1 financiada'!AS257+VÚ!AS257+AR257</f>
        <v>0</v>
      </c>
      <c r="AT257" s="125">
        <f>+'Inversión 1 financiada'!AT257+VÚ!AT257+AS257</f>
        <v>0</v>
      </c>
      <c r="AU257" s="125">
        <f>+'Inversión 1 financiada'!AU257+VÚ!AU257+AT257</f>
        <v>0</v>
      </c>
      <c r="AV257" s="125">
        <f>+'Inversión 1 financiada'!AV257+VÚ!AV257+AU257</f>
        <v>0</v>
      </c>
      <c r="AW257" s="125">
        <f>+'Inversión 1 financiada'!AW257+VÚ!AW257+AV257</f>
        <v>0</v>
      </c>
      <c r="AX257" s="125">
        <f>+'Inversión 1 financiada'!AX257+VÚ!AX257+AW257</f>
        <v>0</v>
      </c>
      <c r="AY257" s="125">
        <f>+'Inversión 1 financiada'!AY257+VÚ!AY257+AX257</f>
        <v>0</v>
      </c>
      <c r="AZ257" s="125">
        <f>+'Inversión 1 financiada'!AZ257+VÚ!AZ257+AY257</f>
        <v>0</v>
      </c>
      <c r="BA257" s="125">
        <f>+'Inversión 1 financiada'!BA257+VÚ!BA257+AZ257</f>
        <v>0</v>
      </c>
      <c r="BB257" s="125">
        <f>+'Inversión 1 financiada'!BB257+VÚ!BB257+BA257</f>
        <v>0</v>
      </c>
      <c r="BC257" s="125">
        <f>+'Inversión 1 financiada'!BC257+VÚ!BC257+BB257</f>
        <v>0</v>
      </c>
      <c r="BD257" s="125">
        <f>+'Inversión 1 financiada'!BD257+VÚ!BD257+BC257</f>
        <v>0</v>
      </c>
      <c r="BE257" s="125">
        <f>+'Inversión 1 financiada'!BE257+VÚ!BE257+BD257</f>
        <v>0</v>
      </c>
      <c r="BF257" s="125">
        <f>+'Inversión 1 financiada'!BF257+VÚ!BF257+BE257</f>
        <v>0</v>
      </c>
      <c r="BG257" s="125">
        <f>+'Inversión 1 financiada'!BG257+VÚ!BG257+BF257</f>
        <v>0</v>
      </c>
      <c r="BH257" s="125">
        <f>+'Inversión 1 financiada'!BH257+VÚ!BH257+BG257</f>
        <v>0</v>
      </c>
      <c r="BI257" s="125">
        <f>+'Inversión 1 financiada'!BI257+VÚ!BI257+BH257</f>
        <v>0</v>
      </c>
      <c r="BJ257" s="125">
        <f>+'Inversión 1 financiada'!BJ257+VÚ!BJ257+BI257</f>
        <v>0</v>
      </c>
      <c r="BK257" s="125">
        <f>+'Inversión 1 financiada'!BK257+VÚ!BK257+BJ257</f>
        <v>0</v>
      </c>
      <c r="BL257" s="125">
        <f>+'Inversión 1 financiada'!BL257+VÚ!BL257+BK257</f>
        <v>0</v>
      </c>
      <c r="BM257" s="125">
        <f>+'Inversión 1 financiada'!BM257+VÚ!BM257+BL257</f>
        <v>0</v>
      </c>
      <c r="BN257" s="125">
        <f>+'Inversión 1 financiada'!BN257+VÚ!BN257+BM257</f>
        <v>0</v>
      </c>
      <c r="BO257" s="125">
        <f>+'Inversión 1 financiada'!BO257+VÚ!BO257+BN257</f>
        <v>0</v>
      </c>
      <c r="BP257" s="125">
        <f>+'Inversión 1 financiada'!BP257+VÚ!BP257+BO257</f>
        <v>0</v>
      </c>
      <c r="BQ257" s="125">
        <f>+'Inversión 1 financiada'!BQ257+VÚ!BQ257+BP257</f>
        <v>0</v>
      </c>
      <c r="BR257" s="125">
        <f>+'Inversión 1 financiada'!BR257+VÚ!BR257+BQ257</f>
        <v>0</v>
      </c>
    </row>
    <row r="258" spans="2:70"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125">
        <f>+'Inversión 1 financiada'!H258+VÚ!H258</f>
        <v>0</v>
      </c>
      <c r="I258" s="125">
        <f>+'Inversión 1 financiada'!I258+VÚ!I258+H258</f>
        <v>0</v>
      </c>
      <c r="J258" s="125">
        <f>+'Inversión 1 financiada'!J258+VÚ!J258+I258</f>
        <v>0</v>
      </c>
      <c r="K258" s="125">
        <f>+'Inversión 1 financiada'!K258+VÚ!K258+J258</f>
        <v>0</v>
      </c>
      <c r="L258" s="125">
        <f>+'Inversión 1 financiada'!L258+VÚ!L258+K258</f>
        <v>0</v>
      </c>
      <c r="M258" s="125">
        <f>+'Inversión 1 financiada'!M258+VÚ!M258+L258</f>
        <v>0</v>
      </c>
      <c r="N258" s="125">
        <f>+'Inversión 1 financiada'!N258+VÚ!N258+M258</f>
        <v>0</v>
      </c>
      <c r="O258" s="125">
        <f>+'Inversión 1 financiada'!O258+VÚ!O258+N258</f>
        <v>0</v>
      </c>
      <c r="P258" s="125">
        <f>+'Inversión 1 financiada'!P258+VÚ!P258+O258</f>
        <v>0</v>
      </c>
      <c r="Q258" s="125">
        <f>+'Inversión 1 financiada'!Q258+VÚ!Q258+P258</f>
        <v>0</v>
      </c>
      <c r="R258" s="125">
        <f>+'Inversión 1 financiada'!R258+VÚ!R258+Q258</f>
        <v>0</v>
      </c>
      <c r="S258" s="125">
        <f>+'Inversión 1 financiada'!S258+VÚ!S258+R258</f>
        <v>0</v>
      </c>
      <c r="T258" s="125">
        <f>+'Inversión 1 financiada'!T258+VÚ!T258+S258</f>
        <v>0</v>
      </c>
      <c r="U258" s="125">
        <f>+'Inversión 1 financiada'!U258+VÚ!U258+T258</f>
        <v>0</v>
      </c>
      <c r="V258" s="125">
        <f>+'Inversión 1 financiada'!V258+VÚ!V258+U258</f>
        <v>0</v>
      </c>
      <c r="W258" s="125">
        <f>+'Inversión 1 financiada'!W258+VÚ!W258+V258</f>
        <v>0</v>
      </c>
      <c r="X258" s="125">
        <f>+'Inversión 1 financiada'!X258+VÚ!X258+W258</f>
        <v>0</v>
      </c>
      <c r="Y258" s="125">
        <f>+'Inversión 1 financiada'!Y258+VÚ!Y258+X258</f>
        <v>0</v>
      </c>
      <c r="Z258" s="125">
        <f>+'Inversión 1 financiada'!Z258+VÚ!Z258+Y258</f>
        <v>0</v>
      </c>
      <c r="AA258" s="125">
        <f>+'Inversión 1 financiada'!AA258+VÚ!AA258+Z258</f>
        <v>0</v>
      </c>
      <c r="AB258" s="125">
        <f>+'Inversión 1 financiada'!AB258+VÚ!AB258+AA258</f>
        <v>0</v>
      </c>
      <c r="AC258" s="125">
        <f>+'Inversión 1 financiada'!AC258+VÚ!AC258+AB258</f>
        <v>0</v>
      </c>
      <c r="AD258" s="125">
        <f>+'Inversión 1 financiada'!AD258+VÚ!AD258+AC258</f>
        <v>0</v>
      </c>
      <c r="AE258" s="125">
        <f>+'Inversión 1 financiada'!AE258+VÚ!AE258+AD258</f>
        <v>0</v>
      </c>
      <c r="AF258" s="125">
        <f>+'Inversión 1 financiada'!AF258+VÚ!AF258+AE258</f>
        <v>0</v>
      </c>
      <c r="AG258" s="125">
        <f>+'Inversión 1 financiada'!AG258+VÚ!AG258+AF258</f>
        <v>0</v>
      </c>
      <c r="AH258" s="125">
        <f>+'Inversión 1 financiada'!AH258+VÚ!AH258+AG258</f>
        <v>0</v>
      </c>
      <c r="AI258" s="125">
        <f>+'Inversión 1 financiada'!AI258+VÚ!AI258+AH258</f>
        <v>0</v>
      </c>
      <c r="AJ258" s="125">
        <f>+'Inversión 1 financiada'!AJ258+VÚ!AJ258+AI258</f>
        <v>0</v>
      </c>
      <c r="AK258" s="125">
        <f>+'Inversión 1 financiada'!AK258+VÚ!AK258+AJ258</f>
        <v>0</v>
      </c>
      <c r="AL258" s="125">
        <f>+'Inversión 1 financiada'!AL258+VÚ!AL258+AK258</f>
        <v>0</v>
      </c>
      <c r="AM258" s="125">
        <f>+'Inversión 1 financiada'!AM258+VÚ!AM258+AL258</f>
        <v>0</v>
      </c>
      <c r="AN258" s="125">
        <f>+'Inversión 1 financiada'!AN258+VÚ!AN258+AM258</f>
        <v>0</v>
      </c>
      <c r="AO258" s="125">
        <f>+'Inversión 1 financiada'!AO258+VÚ!AO258+AN258</f>
        <v>0</v>
      </c>
      <c r="AP258" s="125">
        <f>+'Inversión 1 financiada'!AP258+VÚ!AP258+AO258</f>
        <v>0</v>
      </c>
      <c r="AQ258" s="125">
        <f>+'Inversión 1 financiada'!AQ258+VÚ!AQ258+AP258</f>
        <v>0</v>
      </c>
      <c r="AR258" s="125">
        <f>+'Inversión 1 financiada'!AR258+VÚ!AR258+AQ258</f>
        <v>0</v>
      </c>
      <c r="AS258" s="125">
        <f>+'Inversión 1 financiada'!AS258+VÚ!AS258+AR258</f>
        <v>0</v>
      </c>
      <c r="AT258" s="125">
        <f>+'Inversión 1 financiada'!AT258+VÚ!AT258+AS258</f>
        <v>0</v>
      </c>
      <c r="AU258" s="125">
        <f>+'Inversión 1 financiada'!AU258+VÚ!AU258+AT258</f>
        <v>0</v>
      </c>
      <c r="AV258" s="125">
        <f>+'Inversión 1 financiada'!AV258+VÚ!AV258+AU258</f>
        <v>0</v>
      </c>
      <c r="AW258" s="125">
        <f>+'Inversión 1 financiada'!AW258+VÚ!AW258+AV258</f>
        <v>0</v>
      </c>
      <c r="AX258" s="125">
        <f>+'Inversión 1 financiada'!AX258+VÚ!AX258+AW258</f>
        <v>0</v>
      </c>
      <c r="AY258" s="125">
        <f>+'Inversión 1 financiada'!AY258+VÚ!AY258+AX258</f>
        <v>0</v>
      </c>
      <c r="AZ258" s="125">
        <f>+'Inversión 1 financiada'!AZ258+VÚ!AZ258+AY258</f>
        <v>0</v>
      </c>
      <c r="BA258" s="125">
        <f>+'Inversión 1 financiada'!BA258+VÚ!BA258+AZ258</f>
        <v>0</v>
      </c>
      <c r="BB258" s="125">
        <f>+'Inversión 1 financiada'!BB258+VÚ!BB258+BA258</f>
        <v>0</v>
      </c>
      <c r="BC258" s="125">
        <f>+'Inversión 1 financiada'!BC258+VÚ!BC258+BB258</f>
        <v>0</v>
      </c>
      <c r="BD258" s="125">
        <f>+'Inversión 1 financiada'!BD258+VÚ!BD258+BC258</f>
        <v>0</v>
      </c>
      <c r="BE258" s="125">
        <f>+'Inversión 1 financiada'!BE258+VÚ!BE258+BD258</f>
        <v>0</v>
      </c>
      <c r="BF258" s="125">
        <f>+'Inversión 1 financiada'!BF258+VÚ!BF258+BE258</f>
        <v>0</v>
      </c>
      <c r="BG258" s="125">
        <f>+'Inversión 1 financiada'!BG258+VÚ!BG258+BF258</f>
        <v>0</v>
      </c>
      <c r="BH258" s="125">
        <f>+'Inversión 1 financiada'!BH258+VÚ!BH258+BG258</f>
        <v>0</v>
      </c>
      <c r="BI258" s="125">
        <f>+'Inversión 1 financiada'!BI258+VÚ!BI258+BH258</f>
        <v>0</v>
      </c>
      <c r="BJ258" s="125">
        <f>+'Inversión 1 financiada'!BJ258+VÚ!BJ258+BI258</f>
        <v>0</v>
      </c>
      <c r="BK258" s="125">
        <f>+'Inversión 1 financiada'!BK258+VÚ!BK258+BJ258</f>
        <v>0</v>
      </c>
      <c r="BL258" s="125">
        <f>+'Inversión 1 financiada'!BL258+VÚ!BL258+BK258</f>
        <v>0</v>
      </c>
      <c r="BM258" s="125">
        <f>+'Inversión 1 financiada'!BM258+VÚ!BM258+BL258</f>
        <v>0</v>
      </c>
      <c r="BN258" s="125">
        <f>+'Inversión 1 financiada'!BN258+VÚ!BN258+BM258</f>
        <v>0</v>
      </c>
      <c r="BO258" s="125">
        <f>+'Inversión 1 financiada'!BO258+VÚ!BO258+BN258</f>
        <v>0</v>
      </c>
      <c r="BP258" s="125">
        <f>+'Inversión 1 financiada'!BP258+VÚ!BP258+BO258</f>
        <v>0</v>
      </c>
      <c r="BQ258" s="125">
        <f>+'Inversión 1 financiada'!BQ258+VÚ!BQ258+BP258</f>
        <v>0</v>
      </c>
      <c r="BR258" s="125">
        <f>+'Inversión 1 financiada'!BR258+VÚ!BR258+BQ258</f>
        <v>0</v>
      </c>
    </row>
    <row r="259" spans="2:70" x14ac:dyDescent="0.25">
      <c r="B259" s="59" t="s">
        <v>655</v>
      </c>
      <c r="C259" s="62" t="str">
        <f>+VLOOKUP(B259,'resumen UCAP'!$A$5:$O$329,2,0)</f>
        <v>Torrecilla metalica riel</v>
      </c>
      <c r="D259" s="63"/>
      <c r="E259" s="63" t="str">
        <f>+VLOOKUP(B259,'resumen UCAP'!$A$5:$O$329,3,0)</f>
        <v>Un</v>
      </c>
      <c r="F259" s="64">
        <f>+VLOOKUP(B259,'resumen UCAP'!$A$5:$O$329,15,0)</f>
        <v>570000</v>
      </c>
      <c r="G259" s="61">
        <v>243</v>
      </c>
      <c r="H259" s="125">
        <f>+'Inversión 1 financiada'!H259+VÚ!H259</f>
        <v>0</v>
      </c>
      <c r="I259" s="125">
        <f>+'Inversión 1 financiada'!I259+VÚ!I259+H259</f>
        <v>0</v>
      </c>
      <c r="J259" s="125">
        <f>+'Inversión 1 financiada'!J259+VÚ!J259+I259</f>
        <v>0</v>
      </c>
      <c r="K259" s="125">
        <f>+'Inversión 1 financiada'!K259+VÚ!K259+J259</f>
        <v>0</v>
      </c>
      <c r="L259" s="125">
        <f>+'Inversión 1 financiada'!L259+VÚ!L259+K259</f>
        <v>0</v>
      </c>
      <c r="M259" s="125">
        <f>+'Inversión 1 financiada'!M259+VÚ!M259+L259</f>
        <v>0</v>
      </c>
      <c r="N259" s="125">
        <f>+'Inversión 1 financiada'!N259+VÚ!N259+M259</f>
        <v>0</v>
      </c>
      <c r="O259" s="125">
        <f>+'Inversión 1 financiada'!O259+VÚ!O259+N259</f>
        <v>0</v>
      </c>
      <c r="P259" s="125">
        <f>+'Inversión 1 financiada'!P259+VÚ!P259+O259</f>
        <v>0</v>
      </c>
      <c r="Q259" s="125">
        <f>+'Inversión 1 financiada'!Q259+VÚ!Q259+P259</f>
        <v>0</v>
      </c>
      <c r="R259" s="125">
        <f>+'Inversión 1 financiada'!R259+VÚ!R259+Q259</f>
        <v>0</v>
      </c>
      <c r="S259" s="125">
        <f>+'Inversión 1 financiada'!S259+VÚ!S259+R259</f>
        <v>0</v>
      </c>
      <c r="T259" s="125">
        <f>+'Inversión 1 financiada'!T259+VÚ!T259+S259</f>
        <v>0</v>
      </c>
      <c r="U259" s="125">
        <f>+'Inversión 1 financiada'!U259+VÚ!U259+T259</f>
        <v>0</v>
      </c>
      <c r="V259" s="125">
        <f>+'Inversión 1 financiada'!V259+VÚ!V259+U259</f>
        <v>0</v>
      </c>
      <c r="W259" s="125">
        <f>+'Inversión 1 financiada'!W259+VÚ!W259+V259</f>
        <v>0</v>
      </c>
      <c r="X259" s="125">
        <f>+'Inversión 1 financiada'!X259+VÚ!X259+W259</f>
        <v>0</v>
      </c>
      <c r="Y259" s="125">
        <f>+'Inversión 1 financiada'!Y259+VÚ!Y259+X259</f>
        <v>0</v>
      </c>
      <c r="Z259" s="125">
        <f>+'Inversión 1 financiada'!Z259+VÚ!Z259+Y259</f>
        <v>0</v>
      </c>
      <c r="AA259" s="125">
        <f>+'Inversión 1 financiada'!AA259+VÚ!AA259+Z259</f>
        <v>0</v>
      </c>
      <c r="AB259" s="125">
        <f>+'Inversión 1 financiada'!AB259+VÚ!AB259+AA259</f>
        <v>0</v>
      </c>
      <c r="AC259" s="125">
        <f>+'Inversión 1 financiada'!AC259+VÚ!AC259+AB259</f>
        <v>0</v>
      </c>
      <c r="AD259" s="125">
        <f>+'Inversión 1 financiada'!AD259+VÚ!AD259+AC259</f>
        <v>0</v>
      </c>
      <c r="AE259" s="125">
        <f>+'Inversión 1 financiada'!AE259+VÚ!AE259+AD259</f>
        <v>0</v>
      </c>
      <c r="AF259" s="125">
        <f>+'Inversión 1 financiada'!AF259+VÚ!AF259+AE259</f>
        <v>0</v>
      </c>
      <c r="AG259" s="125">
        <f>+'Inversión 1 financiada'!AG259+VÚ!AG259+AF259</f>
        <v>0</v>
      </c>
      <c r="AH259" s="125">
        <f>+'Inversión 1 financiada'!AH259+VÚ!AH259+AG259</f>
        <v>0</v>
      </c>
      <c r="AI259" s="125">
        <f>+'Inversión 1 financiada'!AI259+VÚ!AI259+AH259</f>
        <v>0</v>
      </c>
      <c r="AJ259" s="125">
        <f>+'Inversión 1 financiada'!AJ259+VÚ!AJ259+AI259</f>
        <v>0</v>
      </c>
      <c r="AK259" s="125">
        <f>+'Inversión 1 financiada'!AK259+VÚ!AK259+AJ259</f>
        <v>0</v>
      </c>
      <c r="AL259" s="125">
        <f>+'Inversión 1 financiada'!AL259+VÚ!AL259+AK259</f>
        <v>0</v>
      </c>
      <c r="AM259" s="125">
        <f>+'Inversión 1 financiada'!AM259+VÚ!AM259+AL259</f>
        <v>0</v>
      </c>
      <c r="AN259" s="125">
        <f>+'Inversión 1 financiada'!AN259+VÚ!AN259+AM259</f>
        <v>0</v>
      </c>
      <c r="AO259" s="125">
        <f>+'Inversión 1 financiada'!AO259+VÚ!AO259+AN259</f>
        <v>0</v>
      </c>
      <c r="AP259" s="125">
        <f>+'Inversión 1 financiada'!AP259+VÚ!AP259+AO259</f>
        <v>0</v>
      </c>
      <c r="AQ259" s="125">
        <f>+'Inversión 1 financiada'!AQ259+VÚ!AQ259+AP259</f>
        <v>0</v>
      </c>
      <c r="AR259" s="125">
        <f>+'Inversión 1 financiada'!AR259+VÚ!AR259+AQ259</f>
        <v>0</v>
      </c>
      <c r="AS259" s="125">
        <f>+'Inversión 1 financiada'!AS259+VÚ!AS259+AR259</f>
        <v>0</v>
      </c>
      <c r="AT259" s="125">
        <f>+'Inversión 1 financiada'!AT259+VÚ!AT259+AS259</f>
        <v>0</v>
      </c>
      <c r="AU259" s="125">
        <f>+'Inversión 1 financiada'!AU259+VÚ!AU259+AT259</f>
        <v>0</v>
      </c>
      <c r="AV259" s="125">
        <f>+'Inversión 1 financiada'!AV259+VÚ!AV259+AU259</f>
        <v>0</v>
      </c>
      <c r="AW259" s="125">
        <f>+'Inversión 1 financiada'!AW259+VÚ!AW259+AV259</f>
        <v>0</v>
      </c>
      <c r="AX259" s="125">
        <f>+'Inversión 1 financiada'!AX259+VÚ!AX259+AW259</f>
        <v>0</v>
      </c>
      <c r="AY259" s="125">
        <f>+'Inversión 1 financiada'!AY259+VÚ!AY259+AX259</f>
        <v>0</v>
      </c>
      <c r="AZ259" s="125">
        <f>+'Inversión 1 financiada'!AZ259+VÚ!AZ259+AY259</f>
        <v>0</v>
      </c>
      <c r="BA259" s="125">
        <f>+'Inversión 1 financiada'!BA259+VÚ!BA259+AZ259</f>
        <v>0</v>
      </c>
      <c r="BB259" s="125">
        <f>+'Inversión 1 financiada'!BB259+VÚ!BB259+BA259</f>
        <v>0</v>
      </c>
      <c r="BC259" s="125">
        <f>+'Inversión 1 financiada'!BC259+VÚ!BC259+BB259</f>
        <v>0</v>
      </c>
      <c r="BD259" s="125">
        <f>+'Inversión 1 financiada'!BD259+VÚ!BD259+BC259</f>
        <v>0</v>
      </c>
      <c r="BE259" s="125">
        <f>+'Inversión 1 financiada'!BE259+VÚ!BE259+BD259</f>
        <v>0</v>
      </c>
      <c r="BF259" s="125">
        <f>+'Inversión 1 financiada'!BF259+VÚ!BF259+BE259</f>
        <v>0</v>
      </c>
      <c r="BG259" s="125">
        <f>+'Inversión 1 financiada'!BG259+VÚ!BG259+BF259</f>
        <v>0</v>
      </c>
      <c r="BH259" s="125">
        <f>+'Inversión 1 financiada'!BH259+VÚ!BH259+BG259</f>
        <v>0</v>
      </c>
      <c r="BI259" s="125">
        <f>+'Inversión 1 financiada'!BI259+VÚ!BI259+BH259</f>
        <v>0</v>
      </c>
      <c r="BJ259" s="125">
        <f>+'Inversión 1 financiada'!BJ259+VÚ!BJ259+BI259</f>
        <v>0</v>
      </c>
      <c r="BK259" s="125">
        <f>+'Inversión 1 financiada'!BK259+VÚ!BK259+BJ259</f>
        <v>0</v>
      </c>
      <c r="BL259" s="125">
        <f>+'Inversión 1 financiada'!BL259+VÚ!BL259+BK259</f>
        <v>0</v>
      </c>
      <c r="BM259" s="125">
        <f>+'Inversión 1 financiada'!BM259+VÚ!BM259+BL259</f>
        <v>0</v>
      </c>
      <c r="BN259" s="125">
        <f>+'Inversión 1 financiada'!BN259+VÚ!BN259+BM259</f>
        <v>0</v>
      </c>
      <c r="BO259" s="125">
        <f>+'Inversión 1 financiada'!BO259+VÚ!BO259+BN259</f>
        <v>0</v>
      </c>
      <c r="BP259" s="125">
        <f>+'Inversión 1 financiada'!BP259+VÚ!BP259+BO259</f>
        <v>0</v>
      </c>
      <c r="BQ259" s="125">
        <f>+'Inversión 1 financiada'!BQ259+VÚ!BQ259+BP259</f>
        <v>0</v>
      </c>
      <c r="BR259" s="125">
        <f>+'Inversión 1 financiada'!BR259+VÚ!BR259+BQ259</f>
        <v>0</v>
      </c>
    </row>
    <row r="260" spans="2:70"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125">
        <f>+'Inversión 1 financiada'!H260+VÚ!H260</f>
        <v>0</v>
      </c>
      <c r="I260" s="125">
        <f>+'Inversión 1 financiada'!I260+VÚ!I260+H260</f>
        <v>0</v>
      </c>
      <c r="J260" s="125">
        <f>+'Inversión 1 financiada'!J260+VÚ!J260+I260</f>
        <v>0</v>
      </c>
      <c r="K260" s="125">
        <f>+'Inversión 1 financiada'!K260+VÚ!K260+J260</f>
        <v>0</v>
      </c>
      <c r="L260" s="125">
        <f>+'Inversión 1 financiada'!L260+VÚ!L260+K260</f>
        <v>0</v>
      </c>
      <c r="M260" s="125">
        <f>+'Inversión 1 financiada'!M260+VÚ!M260+L260</f>
        <v>0</v>
      </c>
      <c r="N260" s="125">
        <f>+'Inversión 1 financiada'!N260+VÚ!N260+M260</f>
        <v>0</v>
      </c>
      <c r="O260" s="125">
        <f>+'Inversión 1 financiada'!O260+VÚ!O260+N260</f>
        <v>0</v>
      </c>
      <c r="P260" s="125">
        <f>+'Inversión 1 financiada'!P260+VÚ!P260+O260</f>
        <v>0</v>
      </c>
      <c r="Q260" s="125">
        <f>+'Inversión 1 financiada'!Q260+VÚ!Q260+P260</f>
        <v>0</v>
      </c>
      <c r="R260" s="125">
        <f>+'Inversión 1 financiada'!R260+VÚ!R260+Q260</f>
        <v>0</v>
      </c>
      <c r="S260" s="125">
        <f>+'Inversión 1 financiada'!S260+VÚ!S260+R260</f>
        <v>0</v>
      </c>
      <c r="T260" s="125">
        <f>+'Inversión 1 financiada'!T260+VÚ!T260+S260</f>
        <v>0</v>
      </c>
      <c r="U260" s="125">
        <f>+'Inversión 1 financiada'!U260+VÚ!U260+T260</f>
        <v>0</v>
      </c>
      <c r="V260" s="125">
        <f>+'Inversión 1 financiada'!V260+VÚ!V260+U260</f>
        <v>0</v>
      </c>
      <c r="W260" s="125">
        <f>+'Inversión 1 financiada'!W260+VÚ!W260+V260</f>
        <v>0</v>
      </c>
      <c r="X260" s="125">
        <f>+'Inversión 1 financiada'!X260+VÚ!X260+W260</f>
        <v>0</v>
      </c>
      <c r="Y260" s="125">
        <f>+'Inversión 1 financiada'!Y260+VÚ!Y260+X260</f>
        <v>0</v>
      </c>
      <c r="Z260" s="125">
        <f>+'Inversión 1 financiada'!Z260+VÚ!Z260+Y260</f>
        <v>0</v>
      </c>
      <c r="AA260" s="125">
        <f>+'Inversión 1 financiada'!AA260+VÚ!AA260+Z260</f>
        <v>0</v>
      </c>
      <c r="AB260" s="125">
        <f>+'Inversión 1 financiada'!AB260+VÚ!AB260+AA260</f>
        <v>0</v>
      </c>
      <c r="AC260" s="125">
        <f>+'Inversión 1 financiada'!AC260+VÚ!AC260+AB260</f>
        <v>0</v>
      </c>
      <c r="AD260" s="125">
        <f>+'Inversión 1 financiada'!AD260+VÚ!AD260+AC260</f>
        <v>0</v>
      </c>
      <c r="AE260" s="125">
        <f>+'Inversión 1 financiada'!AE260+VÚ!AE260+AD260</f>
        <v>0</v>
      </c>
      <c r="AF260" s="125">
        <f>+'Inversión 1 financiada'!AF260+VÚ!AF260+AE260</f>
        <v>0</v>
      </c>
      <c r="AG260" s="125">
        <f>+'Inversión 1 financiada'!AG260+VÚ!AG260+AF260</f>
        <v>0</v>
      </c>
      <c r="AH260" s="125">
        <f>+'Inversión 1 financiada'!AH260+VÚ!AH260+AG260</f>
        <v>0</v>
      </c>
      <c r="AI260" s="125">
        <f>+'Inversión 1 financiada'!AI260+VÚ!AI260+AH260</f>
        <v>0</v>
      </c>
      <c r="AJ260" s="125">
        <f>+'Inversión 1 financiada'!AJ260+VÚ!AJ260+AI260</f>
        <v>0</v>
      </c>
      <c r="AK260" s="125">
        <f>+'Inversión 1 financiada'!AK260+VÚ!AK260+AJ260</f>
        <v>0</v>
      </c>
      <c r="AL260" s="125">
        <f>+'Inversión 1 financiada'!AL260+VÚ!AL260+AK260</f>
        <v>0</v>
      </c>
      <c r="AM260" s="125">
        <f>+'Inversión 1 financiada'!AM260+VÚ!AM260+AL260</f>
        <v>0</v>
      </c>
      <c r="AN260" s="125">
        <f>+'Inversión 1 financiada'!AN260+VÚ!AN260+AM260</f>
        <v>0</v>
      </c>
      <c r="AO260" s="125">
        <f>+'Inversión 1 financiada'!AO260+VÚ!AO260+AN260</f>
        <v>0</v>
      </c>
      <c r="AP260" s="125">
        <f>+'Inversión 1 financiada'!AP260+VÚ!AP260+AO260</f>
        <v>0</v>
      </c>
      <c r="AQ260" s="125">
        <f>+'Inversión 1 financiada'!AQ260+VÚ!AQ260+AP260</f>
        <v>0</v>
      </c>
      <c r="AR260" s="125">
        <f>+'Inversión 1 financiada'!AR260+VÚ!AR260+AQ260</f>
        <v>0</v>
      </c>
      <c r="AS260" s="125">
        <f>+'Inversión 1 financiada'!AS260+VÚ!AS260+AR260</f>
        <v>0</v>
      </c>
      <c r="AT260" s="125">
        <f>+'Inversión 1 financiada'!AT260+VÚ!AT260+AS260</f>
        <v>0</v>
      </c>
      <c r="AU260" s="125">
        <f>+'Inversión 1 financiada'!AU260+VÚ!AU260+AT260</f>
        <v>0</v>
      </c>
      <c r="AV260" s="125">
        <f>+'Inversión 1 financiada'!AV260+VÚ!AV260+AU260</f>
        <v>0</v>
      </c>
      <c r="AW260" s="125">
        <f>+'Inversión 1 financiada'!AW260+VÚ!AW260+AV260</f>
        <v>0</v>
      </c>
      <c r="AX260" s="125">
        <f>+'Inversión 1 financiada'!AX260+VÚ!AX260+AW260</f>
        <v>0</v>
      </c>
      <c r="AY260" s="125">
        <f>+'Inversión 1 financiada'!AY260+VÚ!AY260+AX260</f>
        <v>0</v>
      </c>
      <c r="AZ260" s="125">
        <f>+'Inversión 1 financiada'!AZ260+VÚ!AZ260+AY260</f>
        <v>0</v>
      </c>
      <c r="BA260" s="125">
        <f>+'Inversión 1 financiada'!BA260+VÚ!BA260+AZ260</f>
        <v>0</v>
      </c>
      <c r="BB260" s="125">
        <f>+'Inversión 1 financiada'!BB260+VÚ!BB260+BA260</f>
        <v>0</v>
      </c>
      <c r="BC260" s="125">
        <f>+'Inversión 1 financiada'!BC260+VÚ!BC260+BB260</f>
        <v>0</v>
      </c>
      <c r="BD260" s="125">
        <f>+'Inversión 1 financiada'!BD260+VÚ!BD260+BC260</f>
        <v>0</v>
      </c>
      <c r="BE260" s="125">
        <f>+'Inversión 1 financiada'!BE260+VÚ!BE260+BD260</f>
        <v>0</v>
      </c>
      <c r="BF260" s="125">
        <f>+'Inversión 1 financiada'!BF260+VÚ!BF260+BE260</f>
        <v>0</v>
      </c>
      <c r="BG260" s="125">
        <f>+'Inversión 1 financiada'!BG260+VÚ!BG260+BF260</f>
        <v>0</v>
      </c>
      <c r="BH260" s="125">
        <f>+'Inversión 1 financiada'!BH260+VÚ!BH260+BG260</f>
        <v>0</v>
      </c>
      <c r="BI260" s="125">
        <f>+'Inversión 1 financiada'!BI260+VÚ!BI260+BH260</f>
        <v>0</v>
      </c>
      <c r="BJ260" s="125">
        <f>+'Inversión 1 financiada'!BJ260+VÚ!BJ260+BI260</f>
        <v>0</v>
      </c>
      <c r="BK260" s="125">
        <f>+'Inversión 1 financiada'!BK260+VÚ!BK260+BJ260</f>
        <v>0</v>
      </c>
      <c r="BL260" s="125">
        <f>+'Inversión 1 financiada'!BL260+VÚ!BL260+BK260</f>
        <v>0</v>
      </c>
      <c r="BM260" s="125">
        <f>+'Inversión 1 financiada'!BM260+VÚ!BM260+BL260</f>
        <v>0</v>
      </c>
      <c r="BN260" s="125">
        <f>+'Inversión 1 financiada'!BN260+VÚ!BN260+BM260</f>
        <v>0</v>
      </c>
      <c r="BO260" s="125">
        <f>+'Inversión 1 financiada'!BO260+VÚ!BO260+BN260</f>
        <v>0</v>
      </c>
      <c r="BP260" s="125">
        <f>+'Inversión 1 financiada'!BP260+VÚ!BP260+BO260</f>
        <v>0</v>
      </c>
      <c r="BQ260" s="125">
        <f>+'Inversión 1 financiada'!BQ260+VÚ!BQ260+BP260</f>
        <v>0</v>
      </c>
      <c r="BR260" s="125">
        <f>+'Inversión 1 financiada'!BR260+VÚ!BR260+BQ260</f>
        <v>0</v>
      </c>
    </row>
    <row r="261" spans="2:70" x14ac:dyDescent="0.25">
      <c r="B261" s="59" t="s">
        <v>657</v>
      </c>
      <c r="C261" s="62" t="str">
        <f>+VLOOKUP(B261,'resumen UCAP'!$A$5:$O$329,2,0)</f>
        <v>Poste metalico 12 m</v>
      </c>
      <c r="D261" s="63"/>
      <c r="E261" s="63" t="str">
        <f>+VLOOKUP(B261,'resumen UCAP'!$A$5:$O$329,3,0)</f>
        <v>Un</v>
      </c>
      <c r="F261" s="64">
        <f>+VLOOKUP(B261,'resumen UCAP'!$A$5:$O$329,15,0)</f>
        <v>2043603.7</v>
      </c>
      <c r="G261" s="61">
        <v>1</v>
      </c>
      <c r="H261" s="125">
        <f>+'Inversión 1 financiada'!H261+VÚ!H261</f>
        <v>0</v>
      </c>
      <c r="I261" s="125">
        <f>+'Inversión 1 financiada'!I261+VÚ!I261+H261</f>
        <v>0</v>
      </c>
      <c r="J261" s="125">
        <f>+'Inversión 1 financiada'!J261+VÚ!J261+I261</f>
        <v>0</v>
      </c>
      <c r="K261" s="125">
        <f>+'Inversión 1 financiada'!K261+VÚ!K261+J261</f>
        <v>0</v>
      </c>
      <c r="L261" s="125">
        <f>+'Inversión 1 financiada'!L261+VÚ!L261+K261</f>
        <v>0</v>
      </c>
      <c r="M261" s="125">
        <f>+'Inversión 1 financiada'!M261+VÚ!M261+L261</f>
        <v>0</v>
      </c>
      <c r="N261" s="125">
        <f>+'Inversión 1 financiada'!N261+VÚ!N261+M261</f>
        <v>0</v>
      </c>
      <c r="O261" s="125">
        <f>+'Inversión 1 financiada'!O261+VÚ!O261+N261</f>
        <v>0</v>
      </c>
      <c r="P261" s="125">
        <f>+'Inversión 1 financiada'!P261+VÚ!P261+O261</f>
        <v>0</v>
      </c>
      <c r="Q261" s="125">
        <f>+'Inversión 1 financiada'!Q261+VÚ!Q261+P261</f>
        <v>0</v>
      </c>
      <c r="R261" s="125">
        <f>+'Inversión 1 financiada'!R261+VÚ!R261+Q261</f>
        <v>0</v>
      </c>
      <c r="S261" s="125">
        <f>+'Inversión 1 financiada'!S261+VÚ!S261+R261</f>
        <v>0</v>
      </c>
      <c r="T261" s="125">
        <f>+'Inversión 1 financiada'!T261+VÚ!T261+S261</f>
        <v>0</v>
      </c>
      <c r="U261" s="125">
        <f>+'Inversión 1 financiada'!U261+VÚ!U261+T261</f>
        <v>0</v>
      </c>
      <c r="V261" s="125">
        <f>+'Inversión 1 financiada'!V261+VÚ!V261+U261</f>
        <v>0</v>
      </c>
      <c r="W261" s="125">
        <f>+'Inversión 1 financiada'!W261+VÚ!W261+V261</f>
        <v>0</v>
      </c>
      <c r="X261" s="125">
        <f>+'Inversión 1 financiada'!X261+VÚ!X261+W261</f>
        <v>0</v>
      </c>
      <c r="Y261" s="125">
        <f>+'Inversión 1 financiada'!Y261+VÚ!Y261+X261</f>
        <v>0</v>
      </c>
      <c r="Z261" s="125">
        <f>+'Inversión 1 financiada'!Z261+VÚ!Z261+Y261</f>
        <v>0</v>
      </c>
      <c r="AA261" s="125">
        <f>+'Inversión 1 financiada'!AA261+VÚ!AA261+Z261</f>
        <v>0</v>
      </c>
      <c r="AB261" s="125">
        <f>+'Inversión 1 financiada'!AB261+VÚ!AB261+AA261</f>
        <v>0</v>
      </c>
      <c r="AC261" s="125">
        <f>+'Inversión 1 financiada'!AC261+VÚ!AC261+AB261</f>
        <v>0</v>
      </c>
      <c r="AD261" s="125">
        <f>+'Inversión 1 financiada'!AD261+VÚ!AD261+AC261</f>
        <v>0</v>
      </c>
      <c r="AE261" s="125">
        <f>+'Inversión 1 financiada'!AE261+VÚ!AE261+AD261</f>
        <v>0</v>
      </c>
      <c r="AF261" s="125">
        <f>+'Inversión 1 financiada'!AF261+VÚ!AF261+AE261</f>
        <v>0</v>
      </c>
      <c r="AG261" s="125">
        <f>+'Inversión 1 financiada'!AG261+VÚ!AG261+AF261</f>
        <v>0</v>
      </c>
      <c r="AH261" s="125">
        <f>+'Inversión 1 financiada'!AH261+VÚ!AH261+AG261</f>
        <v>0</v>
      </c>
      <c r="AI261" s="125">
        <f>+'Inversión 1 financiada'!AI261+VÚ!AI261+AH261</f>
        <v>0</v>
      </c>
      <c r="AJ261" s="125">
        <f>+'Inversión 1 financiada'!AJ261+VÚ!AJ261+AI261</f>
        <v>0</v>
      </c>
      <c r="AK261" s="125">
        <f>+'Inversión 1 financiada'!AK261+VÚ!AK261+AJ261</f>
        <v>0</v>
      </c>
      <c r="AL261" s="125">
        <f>+'Inversión 1 financiada'!AL261+VÚ!AL261+AK261</f>
        <v>0</v>
      </c>
      <c r="AM261" s="125">
        <f>+'Inversión 1 financiada'!AM261+VÚ!AM261+AL261</f>
        <v>0</v>
      </c>
      <c r="AN261" s="125">
        <f>+'Inversión 1 financiada'!AN261+VÚ!AN261+AM261</f>
        <v>0</v>
      </c>
      <c r="AO261" s="125">
        <f>+'Inversión 1 financiada'!AO261+VÚ!AO261+AN261</f>
        <v>0</v>
      </c>
      <c r="AP261" s="125">
        <f>+'Inversión 1 financiada'!AP261+VÚ!AP261+AO261</f>
        <v>0</v>
      </c>
      <c r="AQ261" s="125">
        <f>+'Inversión 1 financiada'!AQ261+VÚ!AQ261+AP261</f>
        <v>0</v>
      </c>
      <c r="AR261" s="125">
        <f>+'Inversión 1 financiada'!AR261+VÚ!AR261+AQ261</f>
        <v>0</v>
      </c>
      <c r="AS261" s="125">
        <f>+'Inversión 1 financiada'!AS261+VÚ!AS261+AR261</f>
        <v>0</v>
      </c>
      <c r="AT261" s="125">
        <f>+'Inversión 1 financiada'!AT261+VÚ!AT261+AS261</f>
        <v>0</v>
      </c>
      <c r="AU261" s="125">
        <f>+'Inversión 1 financiada'!AU261+VÚ!AU261+AT261</f>
        <v>0</v>
      </c>
      <c r="AV261" s="125">
        <f>+'Inversión 1 financiada'!AV261+VÚ!AV261+AU261</f>
        <v>0</v>
      </c>
      <c r="AW261" s="125">
        <f>+'Inversión 1 financiada'!AW261+VÚ!AW261+AV261</f>
        <v>0</v>
      </c>
      <c r="AX261" s="125">
        <f>+'Inversión 1 financiada'!AX261+VÚ!AX261+AW261</f>
        <v>0</v>
      </c>
      <c r="AY261" s="125">
        <f>+'Inversión 1 financiada'!AY261+VÚ!AY261+AX261</f>
        <v>0</v>
      </c>
      <c r="AZ261" s="125">
        <f>+'Inversión 1 financiada'!AZ261+VÚ!AZ261+AY261</f>
        <v>0</v>
      </c>
      <c r="BA261" s="125">
        <f>+'Inversión 1 financiada'!BA261+VÚ!BA261+AZ261</f>
        <v>0</v>
      </c>
      <c r="BB261" s="125">
        <f>+'Inversión 1 financiada'!BB261+VÚ!BB261+BA261</f>
        <v>0</v>
      </c>
      <c r="BC261" s="125">
        <f>+'Inversión 1 financiada'!BC261+VÚ!BC261+BB261</f>
        <v>0</v>
      </c>
      <c r="BD261" s="125">
        <f>+'Inversión 1 financiada'!BD261+VÚ!BD261+BC261</f>
        <v>0</v>
      </c>
      <c r="BE261" s="125">
        <f>+'Inversión 1 financiada'!BE261+VÚ!BE261+BD261</f>
        <v>0</v>
      </c>
      <c r="BF261" s="125">
        <f>+'Inversión 1 financiada'!BF261+VÚ!BF261+BE261</f>
        <v>0</v>
      </c>
      <c r="BG261" s="125">
        <f>+'Inversión 1 financiada'!BG261+VÚ!BG261+BF261</f>
        <v>0</v>
      </c>
      <c r="BH261" s="125">
        <f>+'Inversión 1 financiada'!BH261+VÚ!BH261+BG261</f>
        <v>0</v>
      </c>
      <c r="BI261" s="125">
        <f>+'Inversión 1 financiada'!BI261+VÚ!BI261+BH261</f>
        <v>0</v>
      </c>
      <c r="BJ261" s="125">
        <f>+'Inversión 1 financiada'!BJ261+VÚ!BJ261+BI261</f>
        <v>0</v>
      </c>
      <c r="BK261" s="125">
        <f>+'Inversión 1 financiada'!BK261+VÚ!BK261+BJ261</f>
        <v>0</v>
      </c>
      <c r="BL261" s="125">
        <f>+'Inversión 1 financiada'!BL261+VÚ!BL261+BK261</f>
        <v>0</v>
      </c>
      <c r="BM261" s="125">
        <f>+'Inversión 1 financiada'!BM261+VÚ!BM261+BL261</f>
        <v>0</v>
      </c>
      <c r="BN261" s="125">
        <f>+'Inversión 1 financiada'!BN261+VÚ!BN261+BM261</f>
        <v>0</v>
      </c>
      <c r="BO261" s="125">
        <f>+'Inversión 1 financiada'!BO261+VÚ!BO261+BN261</f>
        <v>0</v>
      </c>
      <c r="BP261" s="125">
        <f>+'Inversión 1 financiada'!BP261+VÚ!BP261+BO261</f>
        <v>0</v>
      </c>
      <c r="BQ261" s="125">
        <f>+'Inversión 1 financiada'!BQ261+VÚ!BQ261+BP261</f>
        <v>0</v>
      </c>
      <c r="BR261" s="125">
        <f>+'Inversión 1 financiada'!BR261+VÚ!BR261+BQ261</f>
        <v>0</v>
      </c>
    </row>
    <row r="262" spans="2:70"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125">
        <f>+'Inversión 1 financiada'!H262+VÚ!H262</f>
        <v>0</v>
      </c>
      <c r="I262" s="125">
        <f>+'Inversión 1 financiada'!I262+VÚ!I262+H262</f>
        <v>0</v>
      </c>
      <c r="J262" s="125">
        <f>+'Inversión 1 financiada'!J262+VÚ!J262+I262</f>
        <v>0</v>
      </c>
      <c r="K262" s="125">
        <f>+'Inversión 1 financiada'!K262+VÚ!K262+J262</f>
        <v>0</v>
      </c>
      <c r="L262" s="125">
        <f>+'Inversión 1 financiada'!L262+VÚ!L262+K262</f>
        <v>0</v>
      </c>
      <c r="M262" s="125">
        <f>+'Inversión 1 financiada'!M262+VÚ!M262+L262</f>
        <v>0</v>
      </c>
      <c r="N262" s="125">
        <f>+'Inversión 1 financiada'!N262+VÚ!N262+M262</f>
        <v>0</v>
      </c>
      <c r="O262" s="125">
        <f>+'Inversión 1 financiada'!O262+VÚ!O262+N262</f>
        <v>0</v>
      </c>
      <c r="P262" s="125">
        <f>+'Inversión 1 financiada'!P262+VÚ!P262+O262</f>
        <v>0</v>
      </c>
      <c r="Q262" s="125">
        <f>+'Inversión 1 financiada'!Q262+VÚ!Q262+P262</f>
        <v>0</v>
      </c>
      <c r="R262" s="125">
        <f>+'Inversión 1 financiada'!R262+VÚ!R262+Q262</f>
        <v>0</v>
      </c>
      <c r="S262" s="125">
        <f>+'Inversión 1 financiada'!S262+VÚ!S262+R262</f>
        <v>0</v>
      </c>
      <c r="T262" s="125">
        <f>+'Inversión 1 financiada'!T262+VÚ!T262+S262</f>
        <v>0</v>
      </c>
      <c r="U262" s="125">
        <f>+'Inversión 1 financiada'!U262+VÚ!U262+T262</f>
        <v>0</v>
      </c>
      <c r="V262" s="125">
        <f>+'Inversión 1 financiada'!V262+VÚ!V262+U262</f>
        <v>0</v>
      </c>
      <c r="W262" s="125">
        <f>+'Inversión 1 financiada'!W262+VÚ!W262+V262</f>
        <v>0</v>
      </c>
      <c r="X262" s="125">
        <f>+'Inversión 1 financiada'!X262+VÚ!X262+W262</f>
        <v>0</v>
      </c>
      <c r="Y262" s="125">
        <f>+'Inversión 1 financiada'!Y262+VÚ!Y262+X262</f>
        <v>0</v>
      </c>
      <c r="Z262" s="125">
        <f>+'Inversión 1 financiada'!Z262+VÚ!Z262+Y262</f>
        <v>0</v>
      </c>
      <c r="AA262" s="125">
        <f>+'Inversión 1 financiada'!AA262+VÚ!AA262+Z262</f>
        <v>0</v>
      </c>
      <c r="AB262" s="125">
        <f>+'Inversión 1 financiada'!AB262+VÚ!AB262+AA262</f>
        <v>0</v>
      </c>
      <c r="AC262" s="125">
        <f>+'Inversión 1 financiada'!AC262+VÚ!AC262+AB262</f>
        <v>0</v>
      </c>
      <c r="AD262" s="125">
        <f>+'Inversión 1 financiada'!AD262+VÚ!AD262+AC262</f>
        <v>0</v>
      </c>
      <c r="AE262" s="125">
        <f>+'Inversión 1 financiada'!AE262+VÚ!AE262+AD262</f>
        <v>0</v>
      </c>
      <c r="AF262" s="125">
        <f>+'Inversión 1 financiada'!AF262+VÚ!AF262+AE262</f>
        <v>0</v>
      </c>
      <c r="AG262" s="125">
        <f>+'Inversión 1 financiada'!AG262+VÚ!AG262+AF262</f>
        <v>0</v>
      </c>
      <c r="AH262" s="125">
        <f>+'Inversión 1 financiada'!AH262+VÚ!AH262+AG262</f>
        <v>0</v>
      </c>
      <c r="AI262" s="125">
        <f>+'Inversión 1 financiada'!AI262+VÚ!AI262+AH262</f>
        <v>0</v>
      </c>
      <c r="AJ262" s="125">
        <f>+'Inversión 1 financiada'!AJ262+VÚ!AJ262+AI262</f>
        <v>0</v>
      </c>
      <c r="AK262" s="125">
        <f>+'Inversión 1 financiada'!AK262+VÚ!AK262+AJ262</f>
        <v>0</v>
      </c>
      <c r="AL262" s="125">
        <f>+'Inversión 1 financiada'!AL262+VÚ!AL262+AK262</f>
        <v>0</v>
      </c>
      <c r="AM262" s="125">
        <f>+'Inversión 1 financiada'!AM262+VÚ!AM262+AL262</f>
        <v>0</v>
      </c>
      <c r="AN262" s="125">
        <f>+'Inversión 1 financiada'!AN262+VÚ!AN262+AM262</f>
        <v>0</v>
      </c>
      <c r="AO262" s="125">
        <f>+'Inversión 1 financiada'!AO262+VÚ!AO262+AN262</f>
        <v>0</v>
      </c>
      <c r="AP262" s="125">
        <f>+'Inversión 1 financiada'!AP262+VÚ!AP262+AO262</f>
        <v>0</v>
      </c>
      <c r="AQ262" s="125">
        <f>+'Inversión 1 financiada'!AQ262+VÚ!AQ262+AP262</f>
        <v>0</v>
      </c>
      <c r="AR262" s="125">
        <f>+'Inversión 1 financiada'!AR262+VÚ!AR262+AQ262</f>
        <v>0</v>
      </c>
      <c r="AS262" s="125">
        <f>+'Inversión 1 financiada'!AS262+VÚ!AS262+AR262</f>
        <v>0</v>
      </c>
      <c r="AT262" s="125">
        <f>+'Inversión 1 financiada'!AT262+VÚ!AT262+AS262</f>
        <v>0</v>
      </c>
      <c r="AU262" s="125">
        <f>+'Inversión 1 financiada'!AU262+VÚ!AU262+AT262</f>
        <v>0</v>
      </c>
      <c r="AV262" s="125">
        <f>+'Inversión 1 financiada'!AV262+VÚ!AV262+AU262</f>
        <v>0</v>
      </c>
      <c r="AW262" s="125">
        <f>+'Inversión 1 financiada'!AW262+VÚ!AW262+AV262</f>
        <v>0</v>
      </c>
      <c r="AX262" s="125">
        <f>+'Inversión 1 financiada'!AX262+VÚ!AX262+AW262</f>
        <v>0</v>
      </c>
      <c r="AY262" s="125">
        <f>+'Inversión 1 financiada'!AY262+VÚ!AY262+AX262</f>
        <v>0</v>
      </c>
      <c r="AZ262" s="125">
        <f>+'Inversión 1 financiada'!AZ262+VÚ!AZ262+AY262</f>
        <v>0</v>
      </c>
      <c r="BA262" s="125">
        <f>+'Inversión 1 financiada'!BA262+VÚ!BA262+AZ262</f>
        <v>0</v>
      </c>
      <c r="BB262" s="125">
        <f>+'Inversión 1 financiada'!BB262+VÚ!BB262+BA262</f>
        <v>0</v>
      </c>
      <c r="BC262" s="125">
        <f>+'Inversión 1 financiada'!BC262+VÚ!BC262+BB262</f>
        <v>0</v>
      </c>
      <c r="BD262" s="125">
        <f>+'Inversión 1 financiada'!BD262+VÚ!BD262+BC262</f>
        <v>0</v>
      </c>
      <c r="BE262" s="125">
        <f>+'Inversión 1 financiada'!BE262+VÚ!BE262+BD262</f>
        <v>0</v>
      </c>
      <c r="BF262" s="125">
        <f>+'Inversión 1 financiada'!BF262+VÚ!BF262+BE262</f>
        <v>0</v>
      </c>
      <c r="BG262" s="125">
        <f>+'Inversión 1 financiada'!BG262+VÚ!BG262+BF262</f>
        <v>0</v>
      </c>
      <c r="BH262" s="125">
        <f>+'Inversión 1 financiada'!BH262+VÚ!BH262+BG262</f>
        <v>0</v>
      </c>
      <c r="BI262" s="125">
        <f>+'Inversión 1 financiada'!BI262+VÚ!BI262+BH262</f>
        <v>0</v>
      </c>
      <c r="BJ262" s="125">
        <f>+'Inversión 1 financiada'!BJ262+VÚ!BJ262+BI262</f>
        <v>0</v>
      </c>
      <c r="BK262" s="125">
        <f>+'Inversión 1 financiada'!BK262+VÚ!BK262+BJ262</f>
        <v>0</v>
      </c>
      <c r="BL262" s="125">
        <f>+'Inversión 1 financiada'!BL262+VÚ!BL262+BK262</f>
        <v>0</v>
      </c>
      <c r="BM262" s="125">
        <f>+'Inversión 1 financiada'!BM262+VÚ!BM262+BL262</f>
        <v>0</v>
      </c>
      <c r="BN262" s="125">
        <f>+'Inversión 1 financiada'!BN262+VÚ!BN262+BM262</f>
        <v>0</v>
      </c>
      <c r="BO262" s="125">
        <f>+'Inversión 1 financiada'!BO262+VÚ!BO262+BN262</f>
        <v>0</v>
      </c>
      <c r="BP262" s="125">
        <f>+'Inversión 1 financiada'!BP262+VÚ!BP262+BO262</f>
        <v>0</v>
      </c>
      <c r="BQ262" s="125">
        <f>+'Inversión 1 financiada'!BQ262+VÚ!BQ262+BP262</f>
        <v>0</v>
      </c>
      <c r="BR262" s="125">
        <f>+'Inversión 1 financiada'!BR262+VÚ!BR262+BQ262</f>
        <v>0</v>
      </c>
    </row>
    <row r="263" spans="2:70"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125">
        <f>+'Inversión 1 financiada'!H263+VÚ!H263</f>
        <v>0</v>
      </c>
      <c r="I263" s="125">
        <f>+'Inversión 1 financiada'!I263+VÚ!I263+H263</f>
        <v>0</v>
      </c>
      <c r="J263" s="125">
        <f>+'Inversión 1 financiada'!J263+VÚ!J263+I263</f>
        <v>0</v>
      </c>
      <c r="K263" s="125">
        <f>+'Inversión 1 financiada'!K263+VÚ!K263+J263</f>
        <v>0</v>
      </c>
      <c r="L263" s="125">
        <f>+'Inversión 1 financiada'!L263+VÚ!L263+K263</f>
        <v>0</v>
      </c>
      <c r="M263" s="125">
        <f>+'Inversión 1 financiada'!M263+VÚ!M263+L263</f>
        <v>0</v>
      </c>
      <c r="N263" s="125">
        <f>+'Inversión 1 financiada'!N263+VÚ!N263+M263</f>
        <v>0</v>
      </c>
      <c r="O263" s="125">
        <f>+'Inversión 1 financiada'!O263+VÚ!O263+N263</f>
        <v>0</v>
      </c>
      <c r="P263" s="125">
        <f>+'Inversión 1 financiada'!P263+VÚ!P263+O263</f>
        <v>0</v>
      </c>
      <c r="Q263" s="125">
        <f>+'Inversión 1 financiada'!Q263+VÚ!Q263+P263</f>
        <v>0</v>
      </c>
      <c r="R263" s="125">
        <f>+'Inversión 1 financiada'!R263+VÚ!R263+Q263</f>
        <v>0</v>
      </c>
      <c r="S263" s="125">
        <f>+'Inversión 1 financiada'!S263+VÚ!S263+R263</f>
        <v>0</v>
      </c>
      <c r="T263" s="125">
        <f>+'Inversión 1 financiada'!T263+VÚ!T263+S263</f>
        <v>0</v>
      </c>
      <c r="U263" s="125">
        <f>+'Inversión 1 financiada'!U263+VÚ!U263+T263</f>
        <v>0</v>
      </c>
      <c r="V263" s="125">
        <f>+'Inversión 1 financiada'!V263+VÚ!V263+U263</f>
        <v>0</v>
      </c>
      <c r="W263" s="125">
        <f>+'Inversión 1 financiada'!W263+VÚ!W263+V263</f>
        <v>0</v>
      </c>
      <c r="X263" s="125">
        <f>+'Inversión 1 financiada'!X263+VÚ!X263+W263</f>
        <v>0</v>
      </c>
      <c r="Y263" s="125">
        <f>+'Inversión 1 financiada'!Y263+VÚ!Y263+X263</f>
        <v>0</v>
      </c>
      <c r="Z263" s="125">
        <f>+'Inversión 1 financiada'!Z263+VÚ!Z263+Y263</f>
        <v>0</v>
      </c>
      <c r="AA263" s="125">
        <f>+'Inversión 1 financiada'!AA263+VÚ!AA263+Z263</f>
        <v>0</v>
      </c>
      <c r="AB263" s="125">
        <f>+'Inversión 1 financiada'!AB263+VÚ!AB263+AA263</f>
        <v>0</v>
      </c>
      <c r="AC263" s="125">
        <f>+'Inversión 1 financiada'!AC263+VÚ!AC263+AB263</f>
        <v>0</v>
      </c>
      <c r="AD263" s="125">
        <f>+'Inversión 1 financiada'!AD263+VÚ!AD263+AC263</f>
        <v>0</v>
      </c>
      <c r="AE263" s="125">
        <f>+'Inversión 1 financiada'!AE263+VÚ!AE263+AD263</f>
        <v>0</v>
      </c>
      <c r="AF263" s="125">
        <f>+'Inversión 1 financiada'!AF263+VÚ!AF263+AE263</f>
        <v>0</v>
      </c>
      <c r="AG263" s="125">
        <f>+'Inversión 1 financiada'!AG263+VÚ!AG263+AF263</f>
        <v>0</v>
      </c>
      <c r="AH263" s="125">
        <f>+'Inversión 1 financiada'!AH263+VÚ!AH263+AG263</f>
        <v>0</v>
      </c>
      <c r="AI263" s="125">
        <f>+'Inversión 1 financiada'!AI263+VÚ!AI263+AH263</f>
        <v>0</v>
      </c>
      <c r="AJ263" s="125">
        <f>+'Inversión 1 financiada'!AJ263+VÚ!AJ263+AI263</f>
        <v>0</v>
      </c>
      <c r="AK263" s="125">
        <f>+'Inversión 1 financiada'!AK263+VÚ!AK263+AJ263</f>
        <v>0</v>
      </c>
      <c r="AL263" s="125">
        <f>+'Inversión 1 financiada'!AL263+VÚ!AL263+AK263</f>
        <v>0</v>
      </c>
      <c r="AM263" s="125">
        <f>+'Inversión 1 financiada'!AM263+VÚ!AM263+AL263</f>
        <v>0</v>
      </c>
      <c r="AN263" s="125">
        <f>+'Inversión 1 financiada'!AN263+VÚ!AN263+AM263</f>
        <v>0</v>
      </c>
      <c r="AO263" s="125">
        <f>+'Inversión 1 financiada'!AO263+VÚ!AO263+AN263</f>
        <v>0</v>
      </c>
      <c r="AP263" s="125">
        <f>+'Inversión 1 financiada'!AP263+VÚ!AP263+AO263</f>
        <v>0</v>
      </c>
      <c r="AQ263" s="125">
        <f>+'Inversión 1 financiada'!AQ263+VÚ!AQ263+AP263</f>
        <v>0</v>
      </c>
      <c r="AR263" s="125">
        <f>+'Inversión 1 financiada'!AR263+VÚ!AR263+AQ263</f>
        <v>0</v>
      </c>
      <c r="AS263" s="125">
        <f>+'Inversión 1 financiada'!AS263+VÚ!AS263+AR263</f>
        <v>0</v>
      </c>
      <c r="AT263" s="125">
        <f>+'Inversión 1 financiada'!AT263+VÚ!AT263+AS263</f>
        <v>0</v>
      </c>
      <c r="AU263" s="125">
        <f>+'Inversión 1 financiada'!AU263+VÚ!AU263+AT263</f>
        <v>0</v>
      </c>
      <c r="AV263" s="125">
        <f>+'Inversión 1 financiada'!AV263+VÚ!AV263+AU263</f>
        <v>0</v>
      </c>
      <c r="AW263" s="125">
        <f>+'Inversión 1 financiada'!AW263+VÚ!AW263+AV263</f>
        <v>0</v>
      </c>
      <c r="AX263" s="125">
        <f>+'Inversión 1 financiada'!AX263+VÚ!AX263+AW263</f>
        <v>0</v>
      </c>
      <c r="AY263" s="125">
        <f>+'Inversión 1 financiada'!AY263+VÚ!AY263+AX263</f>
        <v>0</v>
      </c>
      <c r="AZ263" s="125">
        <f>+'Inversión 1 financiada'!AZ263+VÚ!AZ263+AY263</f>
        <v>0</v>
      </c>
      <c r="BA263" s="125">
        <f>+'Inversión 1 financiada'!BA263+VÚ!BA263+AZ263</f>
        <v>0</v>
      </c>
      <c r="BB263" s="125">
        <f>+'Inversión 1 financiada'!BB263+VÚ!BB263+BA263</f>
        <v>0</v>
      </c>
      <c r="BC263" s="125">
        <f>+'Inversión 1 financiada'!BC263+VÚ!BC263+BB263</f>
        <v>0</v>
      </c>
      <c r="BD263" s="125">
        <f>+'Inversión 1 financiada'!BD263+VÚ!BD263+BC263</f>
        <v>0</v>
      </c>
      <c r="BE263" s="125">
        <f>+'Inversión 1 financiada'!BE263+VÚ!BE263+BD263</f>
        <v>0</v>
      </c>
      <c r="BF263" s="125">
        <f>+'Inversión 1 financiada'!BF263+VÚ!BF263+BE263</f>
        <v>0</v>
      </c>
      <c r="BG263" s="125">
        <f>+'Inversión 1 financiada'!BG263+VÚ!BG263+BF263</f>
        <v>0</v>
      </c>
      <c r="BH263" s="125">
        <f>+'Inversión 1 financiada'!BH263+VÚ!BH263+BG263</f>
        <v>0</v>
      </c>
      <c r="BI263" s="125">
        <f>+'Inversión 1 financiada'!BI263+VÚ!BI263+BH263</f>
        <v>0</v>
      </c>
      <c r="BJ263" s="125">
        <f>+'Inversión 1 financiada'!BJ263+VÚ!BJ263+BI263</f>
        <v>0</v>
      </c>
      <c r="BK263" s="125">
        <f>+'Inversión 1 financiada'!BK263+VÚ!BK263+BJ263</f>
        <v>0</v>
      </c>
      <c r="BL263" s="125">
        <f>+'Inversión 1 financiada'!BL263+VÚ!BL263+BK263</f>
        <v>0</v>
      </c>
      <c r="BM263" s="125">
        <f>+'Inversión 1 financiada'!BM263+VÚ!BM263+BL263</f>
        <v>0</v>
      </c>
      <c r="BN263" s="125">
        <f>+'Inversión 1 financiada'!BN263+VÚ!BN263+BM263</f>
        <v>0</v>
      </c>
      <c r="BO263" s="125">
        <f>+'Inversión 1 financiada'!BO263+VÚ!BO263+BN263</f>
        <v>0</v>
      </c>
      <c r="BP263" s="125">
        <f>+'Inversión 1 financiada'!BP263+VÚ!BP263+BO263</f>
        <v>0</v>
      </c>
      <c r="BQ263" s="125">
        <f>+'Inversión 1 financiada'!BQ263+VÚ!BQ263+BP263</f>
        <v>0</v>
      </c>
      <c r="BR263" s="125">
        <f>+'Inversión 1 financiada'!BR263+VÚ!BR263+BQ263</f>
        <v>0</v>
      </c>
    </row>
    <row r="264" spans="2:70" x14ac:dyDescent="0.25">
      <c r="B264" s="59" t="s">
        <v>660</v>
      </c>
      <c r="C264" s="62" t="str">
        <f>+VLOOKUP(B264,'resumen UCAP'!$A$5:$O$329,2,0)</f>
        <v>Poste metalico 10 m</v>
      </c>
      <c r="D264" s="63"/>
      <c r="E264" s="63" t="str">
        <f>+VLOOKUP(B264,'resumen UCAP'!$A$5:$O$329,3,0)</f>
        <v>Un</v>
      </c>
      <c r="F264" s="64">
        <f>+VLOOKUP(B264,'resumen UCAP'!$A$5:$O$329,15,0)</f>
        <v>1702264</v>
      </c>
      <c r="G264" s="61">
        <v>4</v>
      </c>
      <c r="H264" s="125">
        <f>+'Inversión 1 financiada'!H264+VÚ!H264</f>
        <v>0</v>
      </c>
      <c r="I264" s="125">
        <f>+'Inversión 1 financiada'!I264+VÚ!I264+H264</f>
        <v>0</v>
      </c>
      <c r="J264" s="125">
        <f>+'Inversión 1 financiada'!J264+VÚ!J264+I264</f>
        <v>0</v>
      </c>
      <c r="K264" s="125">
        <f>+'Inversión 1 financiada'!K264+VÚ!K264+J264</f>
        <v>0</v>
      </c>
      <c r="L264" s="125">
        <f>+'Inversión 1 financiada'!L264+VÚ!L264+K264</f>
        <v>0</v>
      </c>
      <c r="M264" s="125">
        <f>+'Inversión 1 financiada'!M264+VÚ!M264+L264</f>
        <v>0</v>
      </c>
      <c r="N264" s="125">
        <f>+'Inversión 1 financiada'!N264+VÚ!N264+M264</f>
        <v>0</v>
      </c>
      <c r="O264" s="125">
        <f>+'Inversión 1 financiada'!O264+VÚ!O264+N264</f>
        <v>0</v>
      </c>
      <c r="P264" s="125">
        <f>+'Inversión 1 financiada'!P264+VÚ!P264+O264</f>
        <v>0</v>
      </c>
      <c r="Q264" s="125">
        <f>+'Inversión 1 financiada'!Q264+VÚ!Q264+P264</f>
        <v>0</v>
      </c>
      <c r="R264" s="125">
        <f>+'Inversión 1 financiada'!R264+VÚ!R264+Q264</f>
        <v>0</v>
      </c>
      <c r="S264" s="125">
        <f>+'Inversión 1 financiada'!S264+VÚ!S264+R264</f>
        <v>0</v>
      </c>
      <c r="T264" s="125">
        <f>+'Inversión 1 financiada'!T264+VÚ!T264+S264</f>
        <v>0</v>
      </c>
      <c r="U264" s="125">
        <f>+'Inversión 1 financiada'!U264+VÚ!U264+T264</f>
        <v>0</v>
      </c>
      <c r="V264" s="125">
        <f>+'Inversión 1 financiada'!V264+VÚ!V264+U264</f>
        <v>0</v>
      </c>
      <c r="W264" s="125">
        <f>+'Inversión 1 financiada'!W264+VÚ!W264+V264</f>
        <v>0</v>
      </c>
      <c r="X264" s="125">
        <f>+'Inversión 1 financiada'!X264+VÚ!X264+W264</f>
        <v>0</v>
      </c>
      <c r="Y264" s="125">
        <f>+'Inversión 1 financiada'!Y264+VÚ!Y264+X264</f>
        <v>0</v>
      </c>
      <c r="Z264" s="125">
        <f>+'Inversión 1 financiada'!Z264+VÚ!Z264+Y264</f>
        <v>0</v>
      </c>
      <c r="AA264" s="125">
        <f>+'Inversión 1 financiada'!AA264+VÚ!AA264+Z264</f>
        <v>0</v>
      </c>
      <c r="AB264" s="125">
        <f>+'Inversión 1 financiada'!AB264+VÚ!AB264+AA264</f>
        <v>0</v>
      </c>
      <c r="AC264" s="125">
        <f>+'Inversión 1 financiada'!AC264+VÚ!AC264+AB264</f>
        <v>0</v>
      </c>
      <c r="AD264" s="125">
        <f>+'Inversión 1 financiada'!AD264+VÚ!AD264+AC264</f>
        <v>0</v>
      </c>
      <c r="AE264" s="125">
        <f>+'Inversión 1 financiada'!AE264+VÚ!AE264+AD264</f>
        <v>0</v>
      </c>
      <c r="AF264" s="125">
        <f>+'Inversión 1 financiada'!AF264+VÚ!AF264+AE264</f>
        <v>0</v>
      </c>
      <c r="AG264" s="125">
        <f>+'Inversión 1 financiada'!AG264+VÚ!AG264+AF264</f>
        <v>0</v>
      </c>
      <c r="AH264" s="125">
        <f>+'Inversión 1 financiada'!AH264+VÚ!AH264+AG264</f>
        <v>0</v>
      </c>
      <c r="AI264" s="125">
        <f>+'Inversión 1 financiada'!AI264+VÚ!AI264+AH264</f>
        <v>0</v>
      </c>
      <c r="AJ264" s="125">
        <f>+'Inversión 1 financiada'!AJ264+VÚ!AJ264+AI264</f>
        <v>0</v>
      </c>
      <c r="AK264" s="125">
        <f>+'Inversión 1 financiada'!AK264+VÚ!AK264+AJ264</f>
        <v>0</v>
      </c>
      <c r="AL264" s="125">
        <f>+'Inversión 1 financiada'!AL264+VÚ!AL264+AK264</f>
        <v>0</v>
      </c>
      <c r="AM264" s="125">
        <f>+'Inversión 1 financiada'!AM264+VÚ!AM264+AL264</f>
        <v>0</v>
      </c>
      <c r="AN264" s="125">
        <f>+'Inversión 1 financiada'!AN264+VÚ!AN264+AM264</f>
        <v>0</v>
      </c>
      <c r="AO264" s="125">
        <f>+'Inversión 1 financiada'!AO264+VÚ!AO264+AN264</f>
        <v>0</v>
      </c>
      <c r="AP264" s="125">
        <f>+'Inversión 1 financiada'!AP264+VÚ!AP264+AO264</f>
        <v>0</v>
      </c>
      <c r="AQ264" s="125">
        <f>+'Inversión 1 financiada'!AQ264+VÚ!AQ264+AP264</f>
        <v>0</v>
      </c>
      <c r="AR264" s="125">
        <f>+'Inversión 1 financiada'!AR264+VÚ!AR264+AQ264</f>
        <v>0</v>
      </c>
      <c r="AS264" s="125">
        <f>+'Inversión 1 financiada'!AS264+VÚ!AS264+AR264</f>
        <v>0</v>
      </c>
      <c r="AT264" s="125">
        <f>+'Inversión 1 financiada'!AT264+VÚ!AT264+AS264</f>
        <v>0</v>
      </c>
      <c r="AU264" s="125">
        <f>+'Inversión 1 financiada'!AU264+VÚ!AU264+AT264</f>
        <v>0</v>
      </c>
      <c r="AV264" s="125">
        <f>+'Inversión 1 financiada'!AV264+VÚ!AV264+AU264</f>
        <v>0</v>
      </c>
      <c r="AW264" s="125">
        <f>+'Inversión 1 financiada'!AW264+VÚ!AW264+AV264</f>
        <v>0</v>
      </c>
      <c r="AX264" s="125">
        <f>+'Inversión 1 financiada'!AX264+VÚ!AX264+AW264</f>
        <v>0</v>
      </c>
      <c r="AY264" s="125">
        <f>+'Inversión 1 financiada'!AY264+VÚ!AY264+AX264</f>
        <v>0</v>
      </c>
      <c r="AZ264" s="125">
        <f>+'Inversión 1 financiada'!AZ264+VÚ!AZ264+AY264</f>
        <v>0</v>
      </c>
      <c r="BA264" s="125">
        <f>+'Inversión 1 financiada'!BA264+VÚ!BA264+AZ264</f>
        <v>0</v>
      </c>
      <c r="BB264" s="125">
        <f>+'Inversión 1 financiada'!BB264+VÚ!BB264+BA264</f>
        <v>0</v>
      </c>
      <c r="BC264" s="125">
        <f>+'Inversión 1 financiada'!BC264+VÚ!BC264+BB264</f>
        <v>0</v>
      </c>
      <c r="BD264" s="125">
        <f>+'Inversión 1 financiada'!BD264+VÚ!BD264+BC264</f>
        <v>0</v>
      </c>
      <c r="BE264" s="125">
        <f>+'Inversión 1 financiada'!BE264+VÚ!BE264+BD264</f>
        <v>0</v>
      </c>
      <c r="BF264" s="125">
        <f>+'Inversión 1 financiada'!BF264+VÚ!BF264+BE264</f>
        <v>0</v>
      </c>
      <c r="BG264" s="125">
        <f>+'Inversión 1 financiada'!BG264+VÚ!BG264+BF264</f>
        <v>0</v>
      </c>
      <c r="BH264" s="125">
        <f>+'Inversión 1 financiada'!BH264+VÚ!BH264+BG264</f>
        <v>0</v>
      </c>
      <c r="BI264" s="125">
        <f>+'Inversión 1 financiada'!BI264+VÚ!BI264+BH264</f>
        <v>0</v>
      </c>
      <c r="BJ264" s="125">
        <f>+'Inversión 1 financiada'!BJ264+VÚ!BJ264+BI264</f>
        <v>0</v>
      </c>
      <c r="BK264" s="125">
        <f>+'Inversión 1 financiada'!BK264+VÚ!BK264+BJ264</f>
        <v>0</v>
      </c>
      <c r="BL264" s="125">
        <f>+'Inversión 1 financiada'!BL264+VÚ!BL264+BK264</f>
        <v>0</v>
      </c>
      <c r="BM264" s="125">
        <f>+'Inversión 1 financiada'!BM264+VÚ!BM264+BL264</f>
        <v>0</v>
      </c>
      <c r="BN264" s="125">
        <f>+'Inversión 1 financiada'!BN264+VÚ!BN264+BM264</f>
        <v>0</v>
      </c>
      <c r="BO264" s="125">
        <f>+'Inversión 1 financiada'!BO264+VÚ!BO264+BN264</f>
        <v>0</v>
      </c>
      <c r="BP264" s="125">
        <f>+'Inversión 1 financiada'!BP264+VÚ!BP264+BO264</f>
        <v>0</v>
      </c>
      <c r="BQ264" s="125">
        <f>+'Inversión 1 financiada'!BQ264+VÚ!BQ264+BP264</f>
        <v>0</v>
      </c>
      <c r="BR264" s="125">
        <f>+'Inversión 1 financiada'!BR264+VÚ!BR264+BQ264</f>
        <v>0</v>
      </c>
    </row>
    <row r="265" spans="2:70" x14ac:dyDescent="0.25">
      <c r="B265" s="59" t="s">
        <v>661</v>
      </c>
      <c r="C265" s="62" t="str">
        <f>+VLOOKUP(B265,'resumen UCAP'!$A$5:$O$329,2,0)</f>
        <v>Poste indemetal  10.8</v>
      </c>
      <c r="D265" s="63"/>
      <c r="E265" s="63" t="str">
        <f>+VLOOKUP(B265,'resumen UCAP'!$A$5:$O$329,3,0)</f>
        <v>Un</v>
      </c>
      <c r="F265" s="64">
        <f>+VLOOKUP(B265,'resumen UCAP'!$A$5:$O$329,15,0)</f>
        <v>1702264</v>
      </c>
      <c r="G265" s="61">
        <v>20</v>
      </c>
      <c r="H265" s="125">
        <f>+'Inversión 1 financiada'!H265+VÚ!H265</f>
        <v>0</v>
      </c>
      <c r="I265" s="125">
        <f>+'Inversión 1 financiada'!I265+VÚ!I265+H265</f>
        <v>0</v>
      </c>
      <c r="J265" s="125">
        <f>+'Inversión 1 financiada'!J265+VÚ!J265+I265</f>
        <v>0</v>
      </c>
      <c r="K265" s="125">
        <f>+'Inversión 1 financiada'!K265+VÚ!K265+J265</f>
        <v>0</v>
      </c>
      <c r="L265" s="125">
        <f>+'Inversión 1 financiada'!L265+VÚ!L265+K265</f>
        <v>0</v>
      </c>
      <c r="M265" s="125">
        <f>+'Inversión 1 financiada'!M265+VÚ!M265+L265</f>
        <v>0</v>
      </c>
      <c r="N265" s="125">
        <f>+'Inversión 1 financiada'!N265+VÚ!N265+M265</f>
        <v>0</v>
      </c>
      <c r="O265" s="125">
        <f>+'Inversión 1 financiada'!O265+VÚ!O265+N265</f>
        <v>0</v>
      </c>
      <c r="P265" s="125">
        <f>+'Inversión 1 financiada'!P265+VÚ!P265+O265</f>
        <v>0</v>
      </c>
      <c r="Q265" s="125">
        <f>+'Inversión 1 financiada'!Q265+VÚ!Q265+P265</f>
        <v>0</v>
      </c>
      <c r="R265" s="125">
        <f>+'Inversión 1 financiada'!R265+VÚ!R265+Q265</f>
        <v>0</v>
      </c>
      <c r="S265" s="125">
        <f>+'Inversión 1 financiada'!S265+VÚ!S265+R265</f>
        <v>0</v>
      </c>
      <c r="T265" s="125">
        <f>+'Inversión 1 financiada'!T265+VÚ!T265+S265</f>
        <v>0</v>
      </c>
      <c r="U265" s="125">
        <f>+'Inversión 1 financiada'!U265+VÚ!U265+T265</f>
        <v>0</v>
      </c>
      <c r="V265" s="125">
        <f>+'Inversión 1 financiada'!V265+VÚ!V265+U265</f>
        <v>0</v>
      </c>
      <c r="W265" s="125">
        <f>+'Inversión 1 financiada'!W265+VÚ!W265+V265</f>
        <v>0</v>
      </c>
      <c r="X265" s="125">
        <f>+'Inversión 1 financiada'!X265+VÚ!X265+W265</f>
        <v>0</v>
      </c>
      <c r="Y265" s="125">
        <f>+'Inversión 1 financiada'!Y265+VÚ!Y265+X265</f>
        <v>0</v>
      </c>
      <c r="Z265" s="125">
        <f>+'Inversión 1 financiada'!Z265+VÚ!Z265+Y265</f>
        <v>0</v>
      </c>
      <c r="AA265" s="125">
        <f>+'Inversión 1 financiada'!AA265+VÚ!AA265+Z265</f>
        <v>0</v>
      </c>
      <c r="AB265" s="125">
        <f>+'Inversión 1 financiada'!AB265+VÚ!AB265+AA265</f>
        <v>0</v>
      </c>
      <c r="AC265" s="125">
        <f>+'Inversión 1 financiada'!AC265+VÚ!AC265+AB265</f>
        <v>0</v>
      </c>
      <c r="AD265" s="125">
        <f>+'Inversión 1 financiada'!AD265+VÚ!AD265+AC265</f>
        <v>0</v>
      </c>
      <c r="AE265" s="125">
        <f>+'Inversión 1 financiada'!AE265+VÚ!AE265+AD265</f>
        <v>0</v>
      </c>
      <c r="AF265" s="125">
        <f>+'Inversión 1 financiada'!AF265+VÚ!AF265+AE265</f>
        <v>0</v>
      </c>
      <c r="AG265" s="125">
        <f>+'Inversión 1 financiada'!AG265+VÚ!AG265+AF265</f>
        <v>0</v>
      </c>
      <c r="AH265" s="125">
        <f>+'Inversión 1 financiada'!AH265+VÚ!AH265+AG265</f>
        <v>0</v>
      </c>
      <c r="AI265" s="125">
        <f>+'Inversión 1 financiada'!AI265+VÚ!AI265+AH265</f>
        <v>0</v>
      </c>
      <c r="AJ265" s="125">
        <f>+'Inversión 1 financiada'!AJ265+VÚ!AJ265+AI265</f>
        <v>0</v>
      </c>
      <c r="AK265" s="125">
        <f>+'Inversión 1 financiada'!AK265+VÚ!AK265+AJ265</f>
        <v>0</v>
      </c>
      <c r="AL265" s="125">
        <f>+'Inversión 1 financiada'!AL265+VÚ!AL265+AK265</f>
        <v>0</v>
      </c>
      <c r="AM265" s="125">
        <f>+'Inversión 1 financiada'!AM265+VÚ!AM265+AL265</f>
        <v>0</v>
      </c>
      <c r="AN265" s="125">
        <f>+'Inversión 1 financiada'!AN265+VÚ!AN265+AM265</f>
        <v>0</v>
      </c>
      <c r="AO265" s="125">
        <f>+'Inversión 1 financiada'!AO265+VÚ!AO265+AN265</f>
        <v>0</v>
      </c>
      <c r="AP265" s="125">
        <f>+'Inversión 1 financiada'!AP265+VÚ!AP265+AO265</f>
        <v>0</v>
      </c>
      <c r="AQ265" s="125">
        <f>+'Inversión 1 financiada'!AQ265+VÚ!AQ265+AP265</f>
        <v>0</v>
      </c>
      <c r="AR265" s="125">
        <f>+'Inversión 1 financiada'!AR265+VÚ!AR265+AQ265</f>
        <v>0</v>
      </c>
      <c r="AS265" s="125">
        <f>+'Inversión 1 financiada'!AS265+VÚ!AS265+AR265</f>
        <v>0</v>
      </c>
      <c r="AT265" s="125">
        <f>+'Inversión 1 financiada'!AT265+VÚ!AT265+AS265</f>
        <v>0</v>
      </c>
      <c r="AU265" s="125">
        <f>+'Inversión 1 financiada'!AU265+VÚ!AU265+AT265</f>
        <v>0</v>
      </c>
      <c r="AV265" s="125">
        <f>+'Inversión 1 financiada'!AV265+VÚ!AV265+AU265</f>
        <v>0</v>
      </c>
      <c r="AW265" s="125">
        <f>+'Inversión 1 financiada'!AW265+VÚ!AW265+AV265</f>
        <v>0</v>
      </c>
      <c r="AX265" s="125">
        <f>+'Inversión 1 financiada'!AX265+VÚ!AX265+AW265</f>
        <v>0</v>
      </c>
      <c r="AY265" s="125">
        <f>+'Inversión 1 financiada'!AY265+VÚ!AY265+AX265</f>
        <v>0</v>
      </c>
      <c r="AZ265" s="125">
        <f>+'Inversión 1 financiada'!AZ265+VÚ!AZ265+AY265</f>
        <v>0</v>
      </c>
      <c r="BA265" s="125">
        <f>+'Inversión 1 financiada'!BA265+VÚ!BA265+AZ265</f>
        <v>0</v>
      </c>
      <c r="BB265" s="125">
        <f>+'Inversión 1 financiada'!BB265+VÚ!BB265+BA265</f>
        <v>0</v>
      </c>
      <c r="BC265" s="125">
        <f>+'Inversión 1 financiada'!BC265+VÚ!BC265+BB265</f>
        <v>0</v>
      </c>
      <c r="BD265" s="125">
        <f>+'Inversión 1 financiada'!BD265+VÚ!BD265+BC265</f>
        <v>0</v>
      </c>
      <c r="BE265" s="125">
        <f>+'Inversión 1 financiada'!BE265+VÚ!BE265+BD265</f>
        <v>0</v>
      </c>
      <c r="BF265" s="125">
        <f>+'Inversión 1 financiada'!BF265+VÚ!BF265+BE265</f>
        <v>0</v>
      </c>
      <c r="BG265" s="125">
        <f>+'Inversión 1 financiada'!BG265+VÚ!BG265+BF265</f>
        <v>0</v>
      </c>
      <c r="BH265" s="125">
        <f>+'Inversión 1 financiada'!BH265+VÚ!BH265+BG265</f>
        <v>0</v>
      </c>
      <c r="BI265" s="125">
        <f>+'Inversión 1 financiada'!BI265+VÚ!BI265+BH265</f>
        <v>0</v>
      </c>
      <c r="BJ265" s="125">
        <f>+'Inversión 1 financiada'!BJ265+VÚ!BJ265+BI265</f>
        <v>0</v>
      </c>
      <c r="BK265" s="125">
        <f>+'Inversión 1 financiada'!BK265+VÚ!BK265+BJ265</f>
        <v>0</v>
      </c>
      <c r="BL265" s="125">
        <f>+'Inversión 1 financiada'!BL265+VÚ!BL265+BK265</f>
        <v>0</v>
      </c>
      <c r="BM265" s="125">
        <f>+'Inversión 1 financiada'!BM265+VÚ!BM265+BL265</f>
        <v>0</v>
      </c>
      <c r="BN265" s="125">
        <f>+'Inversión 1 financiada'!BN265+VÚ!BN265+BM265</f>
        <v>0</v>
      </c>
      <c r="BO265" s="125">
        <f>+'Inversión 1 financiada'!BO265+VÚ!BO265+BN265</f>
        <v>0</v>
      </c>
      <c r="BP265" s="125">
        <f>+'Inversión 1 financiada'!BP265+VÚ!BP265+BO265</f>
        <v>0</v>
      </c>
      <c r="BQ265" s="125">
        <f>+'Inversión 1 financiada'!BQ265+VÚ!BQ265+BP265</f>
        <v>0</v>
      </c>
      <c r="BR265" s="125">
        <f>+'Inversión 1 financiada'!BR265+VÚ!BR265+BQ265</f>
        <v>0</v>
      </c>
    </row>
    <row r="266" spans="2:70" x14ac:dyDescent="0.25">
      <c r="B266" s="59" t="s">
        <v>662</v>
      </c>
      <c r="C266" s="62" t="str">
        <f>+VLOOKUP(B266,'resumen UCAP'!$A$5:$O$329,2,0)</f>
        <v>Poste indemetal  12</v>
      </c>
      <c r="D266" s="63"/>
      <c r="E266" s="63" t="str">
        <f>+VLOOKUP(B266,'resumen UCAP'!$A$5:$O$329,3,0)</f>
        <v>Un</v>
      </c>
      <c r="F266" s="64">
        <f>+VLOOKUP(B266,'resumen UCAP'!$A$5:$O$329,15,0)</f>
        <v>1702264</v>
      </c>
      <c r="G266" s="61">
        <v>3</v>
      </c>
      <c r="H266" s="125">
        <f>+'Inversión 1 financiada'!H266+VÚ!H266</f>
        <v>0</v>
      </c>
      <c r="I266" s="125">
        <f>+'Inversión 1 financiada'!I266+VÚ!I266+H266</f>
        <v>0</v>
      </c>
      <c r="J266" s="125">
        <f>+'Inversión 1 financiada'!J266+VÚ!J266+I266</f>
        <v>0</v>
      </c>
      <c r="K266" s="125">
        <f>+'Inversión 1 financiada'!K266+VÚ!K266+J266</f>
        <v>0</v>
      </c>
      <c r="L266" s="125">
        <f>+'Inversión 1 financiada'!L266+VÚ!L266+K266</f>
        <v>0</v>
      </c>
      <c r="M266" s="125">
        <f>+'Inversión 1 financiada'!M266+VÚ!M266+L266</f>
        <v>0</v>
      </c>
      <c r="N266" s="125">
        <f>+'Inversión 1 financiada'!N266+VÚ!N266+M266</f>
        <v>0</v>
      </c>
      <c r="O266" s="125">
        <f>+'Inversión 1 financiada'!O266+VÚ!O266+N266</f>
        <v>0</v>
      </c>
      <c r="P266" s="125">
        <f>+'Inversión 1 financiada'!P266+VÚ!P266+O266</f>
        <v>0</v>
      </c>
      <c r="Q266" s="125">
        <f>+'Inversión 1 financiada'!Q266+VÚ!Q266+P266</f>
        <v>0</v>
      </c>
      <c r="R266" s="125">
        <f>+'Inversión 1 financiada'!R266+VÚ!R266+Q266</f>
        <v>0</v>
      </c>
      <c r="S266" s="125">
        <f>+'Inversión 1 financiada'!S266+VÚ!S266+R266</f>
        <v>0</v>
      </c>
      <c r="T266" s="125">
        <f>+'Inversión 1 financiada'!T266+VÚ!T266+S266</f>
        <v>0</v>
      </c>
      <c r="U266" s="125">
        <f>+'Inversión 1 financiada'!U266+VÚ!U266+T266</f>
        <v>0</v>
      </c>
      <c r="V266" s="125">
        <f>+'Inversión 1 financiada'!V266+VÚ!V266+U266</f>
        <v>0</v>
      </c>
      <c r="W266" s="125">
        <f>+'Inversión 1 financiada'!W266+VÚ!W266+V266</f>
        <v>0</v>
      </c>
      <c r="X266" s="125">
        <f>+'Inversión 1 financiada'!X266+VÚ!X266+W266</f>
        <v>0</v>
      </c>
      <c r="Y266" s="125">
        <f>+'Inversión 1 financiada'!Y266+VÚ!Y266+X266</f>
        <v>0</v>
      </c>
      <c r="Z266" s="125">
        <f>+'Inversión 1 financiada'!Z266+VÚ!Z266+Y266</f>
        <v>0</v>
      </c>
      <c r="AA266" s="125">
        <f>+'Inversión 1 financiada'!AA266+VÚ!AA266+Z266</f>
        <v>0</v>
      </c>
      <c r="AB266" s="125">
        <f>+'Inversión 1 financiada'!AB266+VÚ!AB266+AA266</f>
        <v>0</v>
      </c>
      <c r="AC266" s="125">
        <f>+'Inversión 1 financiada'!AC266+VÚ!AC266+AB266</f>
        <v>0</v>
      </c>
      <c r="AD266" s="125">
        <f>+'Inversión 1 financiada'!AD266+VÚ!AD266+AC266</f>
        <v>0</v>
      </c>
      <c r="AE266" s="125">
        <f>+'Inversión 1 financiada'!AE266+VÚ!AE266+AD266</f>
        <v>0</v>
      </c>
      <c r="AF266" s="125">
        <f>+'Inversión 1 financiada'!AF266+VÚ!AF266+AE266</f>
        <v>0</v>
      </c>
      <c r="AG266" s="125">
        <f>+'Inversión 1 financiada'!AG266+VÚ!AG266+AF266</f>
        <v>0</v>
      </c>
      <c r="AH266" s="125">
        <f>+'Inversión 1 financiada'!AH266+VÚ!AH266+AG266</f>
        <v>0</v>
      </c>
      <c r="AI266" s="125">
        <f>+'Inversión 1 financiada'!AI266+VÚ!AI266+AH266</f>
        <v>0</v>
      </c>
      <c r="AJ266" s="125">
        <f>+'Inversión 1 financiada'!AJ266+VÚ!AJ266+AI266</f>
        <v>0</v>
      </c>
      <c r="AK266" s="125">
        <f>+'Inversión 1 financiada'!AK266+VÚ!AK266+AJ266</f>
        <v>0</v>
      </c>
      <c r="AL266" s="125">
        <f>+'Inversión 1 financiada'!AL266+VÚ!AL266+AK266</f>
        <v>0</v>
      </c>
      <c r="AM266" s="125">
        <f>+'Inversión 1 financiada'!AM266+VÚ!AM266+AL266</f>
        <v>0</v>
      </c>
      <c r="AN266" s="125">
        <f>+'Inversión 1 financiada'!AN266+VÚ!AN266+AM266</f>
        <v>0</v>
      </c>
      <c r="AO266" s="125">
        <f>+'Inversión 1 financiada'!AO266+VÚ!AO266+AN266</f>
        <v>0</v>
      </c>
      <c r="AP266" s="125">
        <f>+'Inversión 1 financiada'!AP266+VÚ!AP266+AO266</f>
        <v>0</v>
      </c>
      <c r="AQ266" s="125">
        <f>+'Inversión 1 financiada'!AQ266+VÚ!AQ266+AP266</f>
        <v>0</v>
      </c>
      <c r="AR266" s="125">
        <f>+'Inversión 1 financiada'!AR266+VÚ!AR266+AQ266</f>
        <v>0</v>
      </c>
      <c r="AS266" s="125">
        <f>+'Inversión 1 financiada'!AS266+VÚ!AS266+AR266</f>
        <v>0</v>
      </c>
      <c r="AT266" s="125">
        <f>+'Inversión 1 financiada'!AT266+VÚ!AT266+AS266</f>
        <v>0</v>
      </c>
      <c r="AU266" s="125">
        <f>+'Inversión 1 financiada'!AU266+VÚ!AU266+AT266</f>
        <v>0</v>
      </c>
      <c r="AV266" s="125">
        <f>+'Inversión 1 financiada'!AV266+VÚ!AV266+AU266</f>
        <v>0</v>
      </c>
      <c r="AW266" s="125">
        <f>+'Inversión 1 financiada'!AW266+VÚ!AW266+AV266</f>
        <v>0</v>
      </c>
      <c r="AX266" s="125">
        <f>+'Inversión 1 financiada'!AX266+VÚ!AX266+AW266</f>
        <v>0</v>
      </c>
      <c r="AY266" s="125">
        <f>+'Inversión 1 financiada'!AY266+VÚ!AY266+AX266</f>
        <v>0</v>
      </c>
      <c r="AZ266" s="125">
        <f>+'Inversión 1 financiada'!AZ266+VÚ!AZ266+AY266</f>
        <v>0</v>
      </c>
      <c r="BA266" s="125">
        <f>+'Inversión 1 financiada'!BA266+VÚ!BA266+AZ266</f>
        <v>0</v>
      </c>
      <c r="BB266" s="125">
        <f>+'Inversión 1 financiada'!BB266+VÚ!BB266+BA266</f>
        <v>0</v>
      </c>
      <c r="BC266" s="125">
        <f>+'Inversión 1 financiada'!BC266+VÚ!BC266+BB266</f>
        <v>0</v>
      </c>
      <c r="BD266" s="125">
        <f>+'Inversión 1 financiada'!BD266+VÚ!BD266+BC266</f>
        <v>0</v>
      </c>
      <c r="BE266" s="125">
        <f>+'Inversión 1 financiada'!BE266+VÚ!BE266+BD266</f>
        <v>0</v>
      </c>
      <c r="BF266" s="125">
        <f>+'Inversión 1 financiada'!BF266+VÚ!BF266+BE266</f>
        <v>0</v>
      </c>
      <c r="BG266" s="125">
        <f>+'Inversión 1 financiada'!BG266+VÚ!BG266+BF266</f>
        <v>0</v>
      </c>
      <c r="BH266" s="125">
        <f>+'Inversión 1 financiada'!BH266+VÚ!BH266+BG266</f>
        <v>0</v>
      </c>
      <c r="BI266" s="125">
        <f>+'Inversión 1 financiada'!BI266+VÚ!BI266+BH266</f>
        <v>0</v>
      </c>
      <c r="BJ266" s="125">
        <f>+'Inversión 1 financiada'!BJ266+VÚ!BJ266+BI266</f>
        <v>0</v>
      </c>
      <c r="BK266" s="125">
        <f>+'Inversión 1 financiada'!BK266+VÚ!BK266+BJ266</f>
        <v>0</v>
      </c>
      <c r="BL266" s="125">
        <f>+'Inversión 1 financiada'!BL266+VÚ!BL266+BK266</f>
        <v>0</v>
      </c>
      <c r="BM266" s="125">
        <f>+'Inversión 1 financiada'!BM266+VÚ!BM266+BL266</f>
        <v>0</v>
      </c>
      <c r="BN266" s="125">
        <f>+'Inversión 1 financiada'!BN266+VÚ!BN266+BM266</f>
        <v>0</v>
      </c>
      <c r="BO266" s="125">
        <f>+'Inversión 1 financiada'!BO266+VÚ!BO266+BN266</f>
        <v>0</v>
      </c>
      <c r="BP266" s="125">
        <f>+'Inversión 1 financiada'!BP266+VÚ!BP266+BO266</f>
        <v>0</v>
      </c>
      <c r="BQ266" s="125">
        <f>+'Inversión 1 financiada'!BQ266+VÚ!BQ266+BP266</f>
        <v>0</v>
      </c>
      <c r="BR266" s="125">
        <f>+'Inversión 1 financiada'!BR266+VÚ!BR266+BQ266</f>
        <v>0</v>
      </c>
    </row>
    <row r="267" spans="2:70" x14ac:dyDescent="0.25">
      <c r="B267" s="59" t="s">
        <v>663</v>
      </c>
      <c r="C267" s="62" t="str">
        <f>+VLOOKUP(B267,'resumen UCAP'!$A$5:$O$329,2,0)</f>
        <v>Poste ingemetal 8 m</v>
      </c>
      <c r="D267" s="63"/>
      <c r="E267" s="63" t="str">
        <f>+VLOOKUP(B267,'resumen UCAP'!$A$5:$O$329,3,0)</f>
        <v>Un</v>
      </c>
      <c r="F267" s="64">
        <f>+VLOOKUP(B267,'resumen UCAP'!$A$5:$O$329,15,0)</f>
        <v>1229507</v>
      </c>
      <c r="G267" s="61">
        <v>33</v>
      </c>
      <c r="H267" s="125">
        <f>+'Inversión 1 financiada'!H267+VÚ!H267</f>
        <v>0</v>
      </c>
      <c r="I267" s="125">
        <f>+'Inversión 1 financiada'!I267+VÚ!I267+H267</f>
        <v>0</v>
      </c>
      <c r="J267" s="125">
        <f>+'Inversión 1 financiada'!J267+VÚ!J267+I267</f>
        <v>0</v>
      </c>
      <c r="K267" s="125">
        <f>+'Inversión 1 financiada'!K267+VÚ!K267+J267</f>
        <v>0</v>
      </c>
      <c r="L267" s="125">
        <f>+'Inversión 1 financiada'!L267+VÚ!L267+K267</f>
        <v>0</v>
      </c>
      <c r="M267" s="125">
        <f>+'Inversión 1 financiada'!M267+VÚ!M267+L267</f>
        <v>0</v>
      </c>
      <c r="N267" s="125">
        <f>+'Inversión 1 financiada'!N267+VÚ!N267+M267</f>
        <v>0</v>
      </c>
      <c r="O267" s="125">
        <f>+'Inversión 1 financiada'!O267+VÚ!O267+N267</f>
        <v>0</v>
      </c>
      <c r="P267" s="125">
        <f>+'Inversión 1 financiada'!P267+VÚ!P267+O267</f>
        <v>0</v>
      </c>
      <c r="Q267" s="125">
        <f>+'Inversión 1 financiada'!Q267+VÚ!Q267+P267</f>
        <v>0</v>
      </c>
      <c r="R267" s="125">
        <f>+'Inversión 1 financiada'!R267+VÚ!R267+Q267</f>
        <v>0</v>
      </c>
      <c r="S267" s="125">
        <f>+'Inversión 1 financiada'!S267+VÚ!S267+R267</f>
        <v>0</v>
      </c>
      <c r="T267" s="125">
        <f>+'Inversión 1 financiada'!T267+VÚ!T267+S267</f>
        <v>0</v>
      </c>
      <c r="U267" s="125">
        <f>+'Inversión 1 financiada'!U267+VÚ!U267+T267</f>
        <v>0</v>
      </c>
      <c r="V267" s="125">
        <f>+'Inversión 1 financiada'!V267+VÚ!V267+U267</f>
        <v>0</v>
      </c>
      <c r="W267" s="125">
        <f>+'Inversión 1 financiada'!W267+VÚ!W267+V267</f>
        <v>0</v>
      </c>
      <c r="X267" s="125">
        <f>+'Inversión 1 financiada'!X267+VÚ!X267+W267</f>
        <v>0</v>
      </c>
      <c r="Y267" s="125">
        <f>+'Inversión 1 financiada'!Y267+VÚ!Y267+X267</f>
        <v>0</v>
      </c>
      <c r="Z267" s="125">
        <f>+'Inversión 1 financiada'!Z267+VÚ!Z267+Y267</f>
        <v>0</v>
      </c>
      <c r="AA267" s="125">
        <f>+'Inversión 1 financiada'!AA267+VÚ!AA267+Z267</f>
        <v>0</v>
      </c>
      <c r="AB267" s="125">
        <f>+'Inversión 1 financiada'!AB267+VÚ!AB267+AA267</f>
        <v>0</v>
      </c>
      <c r="AC267" s="125">
        <f>+'Inversión 1 financiada'!AC267+VÚ!AC267+AB267</f>
        <v>0</v>
      </c>
      <c r="AD267" s="125">
        <f>+'Inversión 1 financiada'!AD267+VÚ!AD267+AC267</f>
        <v>0</v>
      </c>
      <c r="AE267" s="125">
        <f>+'Inversión 1 financiada'!AE267+VÚ!AE267+AD267</f>
        <v>0</v>
      </c>
      <c r="AF267" s="125">
        <f>+'Inversión 1 financiada'!AF267+VÚ!AF267+AE267</f>
        <v>0</v>
      </c>
      <c r="AG267" s="125">
        <f>+'Inversión 1 financiada'!AG267+VÚ!AG267+AF267</f>
        <v>0</v>
      </c>
      <c r="AH267" s="125">
        <f>+'Inversión 1 financiada'!AH267+VÚ!AH267+AG267</f>
        <v>0</v>
      </c>
      <c r="AI267" s="125">
        <f>+'Inversión 1 financiada'!AI267+VÚ!AI267+AH267</f>
        <v>0</v>
      </c>
      <c r="AJ267" s="125">
        <f>+'Inversión 1 financiada'!AJ267+VÚ!AJ267+AI267</f>
        <v>0</v>
      </c>
      <c r="AK267" s="125">
        <f>+'Inversión 1 financiada'!AK267+VÚ!AK267+AJ267</f>
        <v>0</v>
      </c>
      <c r="AL267" s="125">
        <f>+'Inversión 1 financiada'!AL267+VÚ!AL267+AK267</f>
        <v>0</v>
      </c>
      <c r="AM267" s="125">
        <f>+'Inversión 1 financiada'!AM267+VÚ!AM267+AL267</f>
        <v>0</v>
      </c>
      <c r="AN267" s="125">
        <f>+'Inversión 1 financiada'!AN267+VÚ!AN267+AM267</f>
        <v>0</v>
      </c>
      <c r="AO267" s="125">
        <f>+'Inversión 1 financiada'!AO267+VÚ!AO267+AN267</f>
        <v>0</v>
      </c>
      <c r="AP267" s="125">
        <f>+'Inversión 1 financiada'!AP267+VÚ!AP267+AO267</f>
        <v>0</v>
      </c>
      <c r="AQ267" s="125">
        <f>+'Inversión 1 financiada'!AQ267+VÚ!AQ267+AP267</f>
        <v>0</v>
      </c>
      <c r="AR267" s="125">
        <f>+'Inversión 1 financiada'!AR267+VÚ!AR267+AQ267</f>
        <v>0</v>
      </c>
      <c r="AS267" s="125">
        <f>+'Inversión 1 financiada'!AS267+VÚ!AS267+AR267</f>
        <v>0</v>
      </c>
      <c r="AT267" s="125">
        <f>+'Inversión 1 financiada'!AT267+VÚ!AT267+AS267</f>
        <v>0</v>
      </c>
      <c r="AU267" s="125">
        <f>+'Inversión 1 financiada'!AU267+VÚ!AU267+AT267</f>
        <v>0</v>
      </c>
      <c r="AV267" s="125">
        <f>+'Inversión 1 financiada'!AV267+VÚ!AV267+AU267</f>
        <v>0</v>
      </c>
      <c r="AW267" s="125">
        <f>+'Inversión 1 financiada'!AW267+VÚ!AW267+AV267</f>
        <v>0</v>
      </c>
      <c r="AX267" s="125">
        <f>+'Inversión 1 financiada'!AX267+VÚ!AX267+AW267</f>
        <v>0</v>
      </c>
      <c r="AY267" s="125">
        <f>+'Inversión 1 financiada'!AY267+VÚ!AY267+AX267</f>
        <v>0</v>
      </c>
      <c r="AZ267" s="125">
        <f>+'Inversión 1 financiada'!AZ267+VÚ!AZ267+AY267</f>
        <v>0</v>
      </c>
      <c r="BA267" s="125">
        <f>+'Inversión 1 financiada'!BA267+VÚ!BA267+AZ267</f>
        <v>0</v>
      </c>
      <c r="BB267" s="125">
        <f>+'Inversión 1 financiada'!BB267+VÚ!BB267+BA267</f>
        <v>0</v>
      </c>
      <c r="BC267" s="125">
        <f>+'Inversión 1 financiada'!BC267+VÚ!BC267+BB267</f>
        <v>0</v>
      </c>
      <c r="BD267" s="125">
        <f>+'Inversión 1 financiada'!BD267+VÚ!BD267+BC267</f>
        <v>0</v>
      </c>
      <c r="BE267" s="125">
        <f>+'Inversión 1 financiada'!BE267+VÚ!BE267+BD267</f>
        <v>0</v>
      </c>
      <c r="BF267" s="125">
        <f>+'Inversión 1 financiada'!BF267+VÚ!BF267+BE267</f>
        <v>0</v>
      </c>
      <c r="BG267" s="125">
        <f>+'Inversión 1 financiada'!BG267+VÚ!BG267+BF267</f>
        <v>0</v>
      </c>
      <c r="BH267" s="125">
        <f>+'Inversión 1 financiada'!BH267+VÚ!BH267+BG267</f>
        <v>0</v>
      </c>
      <c r="BI267" s="125">
        <f>+'Inversión 1 financiada'!BI267+VÚ!BI267+BH267</f>
        <v>0</v>
      </c>
      <c r="BJ267" s="125">
        <f>+'Inversión 1 financiada'!BJ267+VÚ!BJ267+BI267</f>
        <v>0</v>
      </c>
      <c r="BK267" s="125">
        <f>+'Inversión 1 financiada'!BK267+VÚ!BK267+BJ267</f>
        <v>0</v>
      </c>
      <c r="BL267" s="125">
        <f>+'Inversión 1 financiada'!BL267+VÚ!BL267+BK267</f>
        <v>0</v>
      </c>
      <c r="BM267" s="125">
        <f>+'Inversión 1 financiada'!BM267+VÚ!BM267+BL267</f>
        <v>0</v>
      </c>
      <c r="BN267" s="125">
        <f>+'Inversión 1 financiada'!BN267+VÚ!BN267+BM267</f>
        <v>0</v>
      </c>
      <c r="BO267" s="125">
        <f>+'Inversión 1 financiada'!BO267+VÚ!BO267+BN267</f>
        <v>0</v>
      </c>
      <c r="BP267" s="125">
        <f>+'Inversión 1 financiada'!BP267+VÚ!BP267+BO267</f>
        <v>0</v>
      </c>
      <c r="BQ267" s="125">
        <f>+'Inversión 1 financiada'!BQ267+VÚ!BQ267+BP267</f>
        <v>0</v>
      </c>
      <c r="BR267" s="125">
        <f>+'Inversión 1 financiada'!BR267+VÚ!BR267+BQ267</f>
        <v>0</v>
      </c>
    </row>
    <row r="268" spans="2:70" x14ac:dyDescent="0.25">
      <c r="B268" s="59" t="s">
        <v>664</v>
      </c>
      <c r="C268" s="62" t="str">
        <f>+VLOOKUP(B268,'resumen UCAP'!$A$5:$O$329,2,0)</f>
        <v>Poste ingemetal 10 m 2B</v>
      </c>
      <c r="D268" s="63"/>
      <c r="E268" s="63" t="str">
        <f>+VLOOKUP(B268,'resumen UCAP'!$A$5:$O$329,3,0)</f>
        <v>Un</v>
      </c>
      <c r="F268" s="64">
        <f>+VLOOKUP(B268,'resumen UCAP'!$A$5:$O$329,15,0)</f>
        <v>1852264</v>
      </c>
      <c r="G268" s="61">
        <v>19</v>
      </c>
      <c r="H268" s="125">
        <f>+'Inversión 1 financiada'!H268+VÚ!H268</f>
        <v>0</v>
      </c>
      <c r="I268" s="125">
        <f>+'Inversión 1 financiada'!I268+VÚ!I268+H268</f>
        <v>0</v>
      </c>
      <c r="J268" s="125">
        <f>+'Inversión 1 financiada'!J268+VÚ!J268+I268</f>
        <v>0</v>
      </c>
      <c r="K268" s="125">
        <f>+'Inversión 1 financiada'!K268+VÚ!K268+J268</f>
        <v>0</v>
      </c>
      <c r="L268" s="125">
        <f>+'Inversión 1 financiada'!L268+VÚ!L268+K268</f>
        <v>0</v>
      </c>
      <c r="M268" s="125">
        <f>+'Inversión 1 financiada'!M268+VÚ!M268+L268</f>
        <v>0</v>
      </c>
      <c r="N268" s="125">
        <f>+'Inversión 1 financiada'!N268+VÚ!N268+M268</f>
        <v>0</v>
      </c>
      <c r="O268" s="125">
        <f>+'Inversión 1 financiada'!O268+VÚ!O268+N268</f>
        <v>0</v>
      </c>
      <c r="P268" s="125">
        <f>+'Inversión 1 financiada'!P268+VÚ!P268+O268</f>
        <v>0</v>
      </c>
      <c r="Q268" s="125">
        <f>+'Inversión 1 financiada'!Q268+VÚ!Q268+P268</f>
        <v>0</v>
      </c>
      <c r="R268" s="125">
        <f>+'Inversión 1 financiada'!R268+VÚ!R268+Q268</f>
        <v>0</v>
      </c>
      <c r="S268" s="125">
        <f>+'Inversión 1 financiada'!S268+VÚ!S268+R268</f>
        <v>0</v>
      </c>
      <c r="T268" s="125">
        <f>+'Inversión 1 financiada'!T268+VÚ!T268+S268</f>
        <v>0</v>
      </c>
      <c r="U268" s="125">
        <f>+'Inversión 1 financiada'!U268+VÚ!U268+T268</f>
        <v>0</v>
      </c>
      <c r="V268" s="125">
        <f>+'Inversión 1 financiada'!V268+VÚ!V268+U268</f>
        <v>0</v>
      </c>
      <c r="W268" s="125">
        <f>+'Inversión 1 financiada'!W268+VÚ!W268+V268</f>
        <v>0</v>
      </c>
      <c r="X268" s="125">
        <f>+'Inversión 1 financiada'!X268+VÚ!X268+W268</f>
        <v>0</v>
      </c>
      <c r="Y268" s="125">
        <f>+'Inversión 1 financiada'!Y268+VÚ!Y268+X268</f>
        <v>0</v>
      </c>
      <c r="Z268" s="125">
        <f>+'Inversión 1 financiada'!Z268+VÚ!Z268+Y268</f>
        <v>0</v>
      </c>
      <c r="AA268" s="125">
        <f>+'Inversión 1 financiada'!AA268+VÚ!AA268+Z268</f>
        <v>0</v>
      </c>
      <c r="AB268" s="125">
        <f>+'Inversión 1 financiada'!AB268+VÚ!AB268+AA268</f>
        <v>0</v>
      </c>
      <c r="AC268" s="125">
        <f>+'Inversión 1 financiada'!AC268+VÚ!AC268+AB268</f>
        <v>0</v>
      </c>
      <c r="AD268" s="125">
        <f>+'Inversión 1 financiada'!AD268+VÚ!AD268+AC268</f>
        <v>0</v>
      </c>
      <c r="AE268" s="125">
        <f>+'Inversión 1 financiada'!AE268+VÚ!AE268+AD268</f>
        <v>0</v>
      </c>
      <c r="AF268" s="125">
        <f>+'Inversión 1 financiada'!AF268+VÚ!AF268+AE268</f>
        <v>0</v>
      </c>
      <c r="AG268" s="125">
        <f>+'Inversión 1 financiada'!AG268+VÚ!AG268+AF268</f>
        <v>0</v>
      </c>
      <c r="AH268" s="125">
        <f>+'Inversión 1 financiada'!AH268+VÚ!AH268+AG268</f>
        <v>0</v>
      </c>
      <c r="AI268" s="125">
        <f>+'Inversión 1 financiada'!AI268+VÚ!AI268+AH268</f>
        <v>0</v>
      </c>
      <c r="AJ268" s="125">
        <f>+'Inversión 1 financiada'!AJ268+VÚ!AJ268+AI268</f>
        <v>0</v>
      </c>
      <c r="AK268" s="125">
        <f>+'Inversión 1 financiada'!AK268+VÚ!AK268+AJ268</f>
        <v>0</v>
      </c>
      <c r="AL268" s="125">
        <f>+'Inversión 1 financiada'!AL268+VÚ!AL268+AK268</f>
        <v>0</v>
      </c>
      <c r="AM268" s="125">
        <f>+'Inversión 1 financiada'!AM268+VÚ!AM268+AL268</f>
        <v>0</v>
      </c>
      <c r="AN268" s="125">
        <f>+'Inversión 1 financiada'!AN268+VÚ!AN268+AM268</f>
        <v>0</v>
      </c>
      <c r="AO268" s="125">
        <f>+'Inversión 1 financiada'!AO268+VÚ!AO268+AN268</f>
        <v>0</v>
      </c>
      <c r="AP268" s="125">
        <f>+'Inversión 1 financiada'!AP268+VÚ!AP268+AO268</f>
        <v>0</v>
      </c>
      <c r="AQ268" s="125">
        <f>+'Inversión 1 financiada'!AQ268+VÚ!AQ268+AP268</f>
        <v>0</v>
      </c>
      <c r="AR268" s="125">
        <f>+'Inversión 1 financiada'!AR268+VÚ!AR268+AQ268</f>
        <v>0</v>
      </c>
      <c r="AS268" s="125">
        <f>+'Inversión 1 financiada'!AS268+VÚ!AS268+AR268</f>
        <v>0</v>
      </c>
      <c r="AT268" s="125">
        <f>+'Inversión 1 financiada'!AT268+VÚ!AT268+AS268</f>
        <v>0</v>
      </c>
      <c r="AU268" s="125">
        <f>+'Inversión 1 financiada'!AU268+VÚ!AU268+AT268</f>
        <v>0</v>
      </c>
      <c r="AV268" s="125">
        <f>+'Inversión 1 financiada'!AV268+VÚ!AV268+AU268</f>
        <v>0</v>
      </c>
      <c r="AW268" s="125">
        <f>+'Inversión 1 financiada'!AW268+VÚ!AW268+AV268</f>
        <v>0</v>
      </c>
      <c r="AX268" s="125">
        <f>+'Inversión 1 financiada'!AX268+VÚ!AX268+AW268</f>
        <v>0</v>
      </c>
      <c r="AY268" s="125">
        <f>+'Inversión 1 financiada'!AY268+VÚ!AY268+AX268</f>
        <v>0</v>
      </c>
      <c r="AZ268" s="125">
        <f>+'Inversión 1 financiada'!AZ268+VÚ!AZ268+AY268</f>
        <v>0</v>
      </c>
      <c r="BA268" s="125">
        <f>+'Inversión 1 financiada'!BA268+VÚ!BA268+AZ268</f>
        <v>0</v>
      </c>
      <c r="BB268" s="125">
        <f>+'Inversión 1 financiada'!BB268+VÚ!BB268+BA268</f>
        <v>0</v>
      </c>
      <c r="BC268" s="125">
        <f>+'Inversión 1 financiada'!BC268+VÚ!BC268+BB268</f>
        <v>0</v>
      </c>
      <c r="BD268" s="125">
        <f>+'Inversión 1 financiada'!BD268+VÚ!BD268+BC268</f>
        <v>0</v>
      </c>
      <c r="BE268" s="125">
        <f>+'Inversión 1 financiada'!BE268+VÚ!BE268+BD268</f>
        <v>0</v>
      </c>
      <c r="BF268" s="125">
        <f>+'Inversión 1 financiada'!BF268+VÚ!BF268+BE268</f>
        <v>0</v>
      </c>
      <c r="BG268" s="125">
        <f>+'Inversión 1 financiada'!BG268+VÚ!BG268+BF268</f>
        <v>0</v>
      </c>
      <c r="BH268" s="125">
        <f>+'Inversión 1 financiada'!BH268+VÚ!BH268+BG268</f>
        <v>0</v>
      </c>
      <c r="BI268" s="125">
        <f>+'Inversión 1 financiada'!BI268+VÚ!BI268+BH268</f>
        <v>0</v>
      </c>
      <c r="BJ268" s="125">
        <f>+'Inversión 1 financiada'!BJ268+VÚ!BJ268+BI268</f>
        <v>0</v>
      </c>
      <c r="BK268" s="125">
        <f>+'Inversión 1 financiada'!BK268+VÚ!BK268+BJ268</f>
        <v>0</v>
      </c>
      <c r="BL268" s="125">
        <f>+'Inversión 1 financiada'!BL268+VÚ!BL268+BK268</f>
        <v>0</v>
      </c>
      <c r="BM268" s="125">
        <f>+'Inversión 1 financiada'!BM268+VÚ!BM268+BL268</f>
        <v>0</v>
      </c>
      <c r="BN268" s="125">
        <f>+'Inversión 1 financiada'!BN268+VÚ!BN268+BM268</f>
        <v>0</v>
      </c>
      <c r="BO268" s="125">
        <f>+'Inversión 1 financiada'!BO268+VÚ!BO268+BN268</f>
        <v>0</v>
      </c>
      <c r="BP268" s="125">
        <f>+'Inversión 1 financiada'!BP268+VÚ!BP268+BO268</f>
        <v>0</v>
      </c>
      <c r="BQ268" s="125">
        <f>+'Inversión 1 financiada'!BQ268+VÚ!BQ268+BP268</f>
        <v>0</v>
      </c>
      <c r="BR268" s="125">
        <f>+'Inversión 1 financiada'!BR268+VÚ!BR268+BQ268</f>
        <v>0</v>
      </c>
    </row>
    <row r="269" spans="2:70" x14ac:dyDescent="0.25">
      <c r="B269" s="59" t="s">
        <v>665</v>
      </c>
      <c r="C269" s="62" t="str">
        <f>+VLOOKUP(B269,'resumen UCAP'!$A$5:$O$329,2,0)</f>
        <v>Poste rectangular 3 m</v>
      </c>
      <c r="D269" s="63"/>
      <c r="E269" s="63" t="str">
        <f>+VLOOKUP(B269,'resumen UCAP'!$A$5:$O$329,3,0)</f>
        <v>Un</v>
      </c>
      <c r="F269" s="64">
        <f>+VLOOKUP(B269,'resumen UCAP'!$A$5:$O$329,15,0)</f>
        <v>1229507</v>
      </c>
      <c r="G269" s="61">
        <v>8</v>
      </c>
      <c r="H269" s="125">
        <f>+'Inversión 1 financiada'!H269+VÚ!H269</f>
        <v>0</v>
      </c>
      <c r="I269" s="125">
        <f>+'Inversión 1 financiada'!I269+VÚ!I269+H269</f>
        <v>0</v>
      </c>
      <c r="J269" s="125">
        <f>+'Inversión 1 financiada'!J269+VÚ!J269+I269</f>
        <v>0</v>
      </c>
      <c r="K269" s="125">
        <f>+'Inversión 1 financiada'!K269+VÚ!K269+J269</f>
        <v>0</v>
      </c>
      <c r="L269" s="125">
        <f>+'Inversión 1 financiada'!L269+VÚ!L269+K269</f>
        <v>0</v>
      </c>
      <c r="M269" s="125">
        <f>+'Inversión 1 financiada'!M269+VÚ!M269+L269</f>
        <v>0</v>
      </c>
      <c r="N269" s="125">
        <f>+'Inversión 1 financiada'!N269+VÚ!N269+M269</f>
        <v>0</v>
      </c>
      <c r="O269" s="125">
        <f>+'Inversión 1 financiada'!O269+VÚ!O269+N269</f>
        <v>0</v>
      </c>
      <c r="P269" s="125">
        <f>+'Inversión 1 financiada'!P269+VÚ!P269+O269</f>
        <v>0</v>
      </c>
      <c r="Q269" s="125">
        <f>+'Inversión 1 financiada'!Q269+VÚ!Q269+P269</f>
        <v>0</v>
      </c>
      <c r="R269" s="125">
        <f>+'Inversión 1 financiada'!R269+VÚ!R269+Q269</f>
        <v>0</v>
      </c>
      <c r="S269" s="125">
        <f>+'Inversión 1 financiada'!S269+VÚ!S269+R269</f>
        <v>0</v>
      </c>
      <c r="T269" s="125">
        <f>+'Inversión 1 financiada'!T269+VÚ!T269+S269</f>
        <v>0</v>
      </c>
      <c r="U269" s="125">
        <f>+'Inversión 1 financiada'!U269+VÚ!U269+T269</f>
        <v>0</v>
      </c>
      <c r="V269" s="125">
        <f>+'Inversión 1 financiada'!V269+VÚ!V269+U269</f>
        <v>0</v>
      </c>
      <c r="W269" s="125">
        <f>+'Inversión 1 financiada'!W269+VÚ!W269+V269</f>
        <v>0</v>
      </c>
      <c r="X269" s="125">
        <f>+'Inversión 1 financiada'!X269+VÚ!X269+W269</f>
        <v>0</v>
      </c>
      <c r="Y269" s="125">
        <f>+'Inversión 1 financiada'!Y269+VÚ!Y269+X269</f>
        <v>0</v>
      </c>
      <c r="Z269" s="125">
        <f>+'Inversión 1 financiada'!Z269+VÚ!Z269+Y269</f>
        <v>0</v>
      </c>
      <c r="AA269" s="125">
        <f>+'Inversión 1 financiada'!AA269+VÚ!AA269+Z269</f>
        <v>0</v>
      </c>
      <c r="AB269" s="125">
        <f>+'Inversión 1 financiada'!AB269+VÚ!AB269+AA269</f>
        <v>0</v>
      </c>
      <c r="AC269" s="125">
        <f>+'Inversión 1 financiada'!AC269+VÚ!AC269+AB269</f>
        <v>0</v>
      </c>
      <c r="AD269" s="125">
        <f>+'Inversión 1 financiada'!AD269+VÚ!AD269+AC269</f>
        <v>0</v>
      </c>
      <c r="AE269" s="125">
        <f>+'Inversión 1 financiada'!AE269+VÚ!AE269+AD269</f>
        <v>0</v>
      </c>
      <c r="AF269" s="125">
        <f>+'Inversión 1 financiada'!AF269+VÚ!AF269+AE269</f>
        <v>0</v>
      </c>
      <c r="AG269" s="125">
        <f>+'Inversión 1 financiada'!AG269+VÚ!AG269+AF269</f>
        <v>0</v>
      </c>
      <c r="AH269" s="125">
        <f>+'Inversión 1 financiada'!AH269+VÚ!AH269+AG269</f>
        <v>0</v>
      </c>
      <c r="AI269" s="125">
        <f>+'Inversión 1 financiada'!AI269+VÚ!AI269+AH269</f>
        <v>0</v>
      </c>
      <c r="AJ269" s="125">
        <f>+'Inversión 1 financiada'!AJ269+VÚ!AJ269+AI269</f>
        <v>0</v>
      </c>
      <c r="AK269" s="125">
        <f>+'Inversión 1 financiada'!AK269+VÚ!AK269+AJ269</f>
        <v>0</v>
      </c>
      <c r="AL269" s="125">
        <f>+'Inversión 1 financiada'!AL269+VÚ!AL269+AK269</f>
        <v>0</v>
      </c>
      <c r="AM269" s="125">
        <f>+'Inversión 1 financiada'!AM269+VÚ!AM269+AL269</f>
        <v>0</v>
      </c>
      <c r="AN269" s="125">
        <f>+'Inversión 1 financiada'!AN269+VÚ!AN269+AM269</f>
        <v>0</v>
      </c>
      <c r="AO269" s="125">
        <f>+'Inversión 1 financiada'!AO269+VÚ!AO269+AN269</f>
        <v>0</v>
      </c>
      <c r="AP269" s="125">
        <f>+'Inversión 1 financiada'!AP269+VÚ!AP269+AO269</f>
        <v>0</v>
      </c>
      <c r="AQ269" s="125">
        <f>+'Inversión 1 financiada'!AQ269+VÚ!AQ269+AP269</f>
        <v>0</v>
      </c>
      <c r="AR269" s="125">
        <f>+'Inversión 1 financiada'!AR269+VÚ!AR269+AQ269</f>
        <v>0</v>
      </c>
      <c r="AS269" s="125">
        <f>+'Inversión 1 financiada'!AS269+VÚ!AS269+AR269</f>
        <v>0</v>
      </c>
      <c r="AT269" s="125">
        <f>+'Inversión 1 financiada'!AT269+VÚ!AT269+AS269</f>
        <v>0</v>
      </c>
      <c r="AU269" s="125">
        <f>+'Inversión 1 financiada'!AU269+VÚ!AU269+AT269</f>
        <v>0</v>
      </c>
      <c r="AV269" s="125">
        <f>+'Inversión 1 financiada'!AV269+VÚ!AV269+AU269</f>
        <v>0</v>
      </c>
      <c r="AW269" s="125">
        <f>+'Inversión 1 financiada'!AW269+VÚ!AW269+AV269</f>
        <v>0</v>
      </c>
      <c r="AX269" s="125">
        <f>+'Inversión 1 financiada'!AX269+VÚ!AX269+AW269</f>
        <v>0</v>
      </c>
      <c r="AY269" s="125">
        <f>+'Inversión 1 financiada'!AY269+VÚ!AY269+AX269</f>
        <v>0</v>
      </c>
      <c r="AZ269" s="125">
        <f>+'Inversión 1 financiada'!AZ269+VÚ!AZ269+AY269</f>
        <v>0</v>
      </c>
      <c r="BA269" s="125">
        <f>+'Inversión 1 financiada'!BA269+VÚ!BA269+AZ269</f>
        <v>0</v>
      </c>
      <c r="BB269" s="125">
        <f>+'Inversión 1 financiada'!BB269+VÚ!BB269+BA269</f>
        <v>0</v>
      </c>
      <c r="BC269" s="125">
        <f>+'Inversión 1 financiada'!BC269+VÚ!BC269+BB269</f>
        <v>0</v>
      </c>
      <c r="BD269" s="125">
        <f>+'Inversión 1 financiada'!BD269+VÚ!BD269+BC269</f>
        <v>0</v>
      </c>
      <c r="BE269" s="125">
        <f>+'Inversión 1 financiada'!BE269+VÚ!BE269+BD269</f>
        <v>0</v>
      </c>
      <c r="BF269" s="125">
        <f>+'Inversión 1 financiada'!BF269+VÚ!BF269+BE269</f>
        <v>0</v>
      </c>
      <c r="BG269" s="125">
        <f>+'Inversión 1 financiada'!BG269+VÚ!BG269+BF269</f>
        <v>0</v>
      </c>
      <c r="BH269" s="125">
        <f>+'Inversión 1 financiada'!BH269+VÚ!BH269+BG269</f>
        <v>0</v>
      </c>
      <c r="BI269" s="125">
        <f>+'Inversión 1 financiada'!BI269+VÚ!BI269+BH269</f>
        <v>0</v>
      </c>
      <c r="BJ269" s="125">
        <f>+'Inversión 1 financiada'!BJ269+VÚ!BJ269+BI269</f>
        <v>0</v>
      </c>
      <c r="BK269" s="125">
        <f>+'Inversión 1 financiada'!BK269+VÚ!BK269+BJ269</f>
        <v>0</v>
      </c>
      <c r="BL269" s="125">
        <f>+'Inversión 1 financiada'!BL269+VÚ!BL269+BK269</f>
        <v>0</v>
      </c>
      <c r="BM269" s="125">
        <f>+'Inversión 1 financiada'!BM269+VÚ!BM269+BL269</f>
        <v>0</v>
      </c>
      <c r="BN269" s="125">
        <f>+'Inversión 1 financiada'!BN269+VÚ!BN269+BM269</f>
        <v>0</v>
      </c>
      <c r="BO269" s="125">
        <f>+'Inversión 1 financiada'!BO269+VÚ!BO269+BN269</f>
        <v>0</v>
      </c>
      <c r="BP269" s="125">
        <f>+'Inversión 1 financiada'!BP269+VÚ!BP269+BO269</f>
        <v>0</v>
      </c>
      <c r="BQ269" s="125">
        <f>+'Inversión 1 financiada'!BQ269+VÚ!BQ269+BP269</f>
        <v>0</v>
      </c>
      <c r="BR269" s="125">
        <f>+'Inversión 1 financiada'!BR269+VÚ!BR269+BQ269</f>
        <v>0</v>
      </c>
    </row>
    <row r="270" spans="2:70" x14ac:dyDescent="0.25">
      <c r="B270" s="59" t="s">
        <v>666</v>
      </c>
      <c r="C270" s="62" t="str">
        <f>+VLOOKUP(B270,'resumen UCAP'!$A$5:$O$329,2,0)</f>
        <v>Poste rectangular 8 m</v>
      </c>
      <c r="D270" s="63"/>
      <c r="E270" s="63" t="str">
        <f>+VLOOKUP(B270,'resumen UCAP'!$A$5:$O$329,3,0)</f>
        <v>Un</v>
      </c>
      <c r="F270" s="64">
        <f>+VLOOKUP(B270,'resumen UCAP'!$A$5:$O$329,15,0)</f>
        <v>1852264</v>
      </c>
      <c r="G270" s="61">
        <v>4</v>
      </c>
      <c r="H270" s="125">
        <f>+'Inversión 1 financiada'!H270+VÚ!H270</f>
        <v>0</v>
      </c>
      <c r="I270" s="125">
        <f>+'Inversión 1 financiada'!I270+VÚ!I270+H270</f>
        <v>0</v>
      </c>
      <c r="J270" s="125">
        <f>+'Inversión 1 financiada'!J270+VÚ!J270+I270</f>
        <v>0</v>
      </c>
      <c r="K270" s="125">
        <f>+'Inversión 1 financiada'!K270+VÚ!K270+J270</f>
        <v>0</v>
      </c>
      <c r="L270" s="125">
        <f>+'Inversión 1 financiada'!L270+VÚ!L270+K270</f>
        <v>0</v>
      </c>
      <c r="M270" s="125">
        <f>+'Inversión 1 financiada'!M270+VÚ!M270+L270</f>
        <v>0</v>
      </c>
      <c r="N270" s="125">
        <f>+'Inversión 1 financiada'!N270+VÚ!N270+M270</f>
        <v>0</v>
      </c>
      <c r="O270" s="125">
        <f>+'Inversión 1 financiada'!O270+VÚ!O270+N270</f>
        <v>0</v>
      </c>
      <c r="P270" s="125">
        <f>+'Inversión 1 financiada'!P270+VÚ!P270+O270</f>
        <v>0</v>
      </c>
      <c r="Q270" s="125">
        <f>+'Inversión 1 financiada'!Q270+VÚ!Q270+P270</f>
        <v>0</v>
      </c>
      <c r="R270" s="125">
        <f>+'Inversión 1 financiada'!R270+VÚ!R270+Q270</f>
        <v>0</v>
      </c>
      <c r="S270" s="125">
        <f>+'Inversión 1 financiada'!S270+VÚ!S270+R270</f>
        <v>0</v>
      </c>
      <c r="T270" s="125">
        <f>+'Inversión 1 financiada'!T270+VÚ!T270+S270</f>
        <v>0</v>
      </c>
      <c r="U270" s="125">
        <f>+'Inversión 1 financiada'!U270+VÚ!U270+T270</f>
        <v>0</v>
      </c>
      <c r="V270" s="125">
        <f>+'Inversión 1 financiada'!V270+VÚ!V270+U270</f>
        <v>0</v>
      </c>
      <c r="W270" s="125">
        <f>+'Inversión 1 financiada'!W270+VÚ!W270+V270</f>
        <v>0</v>
      </c>
      <c r="X270" s="125">
        <f>+'Inversión 1 financiada'!X270+VÚ!X270+W270</f>
        <v>0</v>
      </c>
      <c r="Y270" s="125">
        <f>+'Inversión 1 financiada'!Y270+VÚ!Y270+X270</f>
        <v>0</v>
      </c>
      <c r="Z270" s="125">
        <f>+'Inversión 1 financiada'!Z270+VÚ!Z270+Y270</f>
        <v>0</v>
      </c>
      <c r="AA270" s="125">
        <f>+'Inversión 1 financiada'!AA270+VÚ!AA270+Z270</f>
        <v>0</v>
      </c>
      <c r="AB270" s="125">
        <f>+'Inversión 1 financiada'!AB270+VÚ!AB270+AA270</f>
        <v>0</v>
      </c>
      <c r="AC270" s="125">
        <f>+'Inversión 1 financiada'!AC270+VÚ!AC270+AB270</f>
        <v>0</v>
      </c>
      <c r="AD270" s="125">
        <f>+'Inversión 1 financiada'!AD270+VÚ!AD270+AC270</f>
        <v>0</v>
      </c>
      <c r="AE270" s="125">
        <f>+'Inversión 1 financiada'!AE270+VÚ!AE270+AD270</f>
        <v>0</v>
      </c>
      <c r="AF270" s="125">
        <f>+'Inversión 1 financiada'!AF270+VÚ!AF270+AE270</f>
        <v>0</v>
      </c>
      <c r="AG270" s="125">
        <f>+'Inversión 1 financiada'!AG270+VÚ!AG270+AF270</f>
        <v>0</v>
      </c>
      <c r="AH270" s="125">
        <f>+'Inversión 1 financiada'!AH270+VÚ!AH270+AG270</f>
        <v>0</v>
      </c>
      <c r="AI270" s="125">
        <f>+'Inversión 1 financiada'!AI270+VÚ!AI270+AH270</f>
        <v>0</v>
      </c>
      <c r="AJ270" s="125">
        <f>+'Inversión 1 financiada'!AJ270+VÚ!AJ270+AI270</f>
        <v>0</v>
      </c>
      <c r="AK270" s="125">
        <f>+'Inversión 1 financiada'!AK270+VÚ!AK270+AJ270</f>
        <v>0</v>
      </c>
      <c r="AL270" s="125">
        <f>+'Inversión 1 financiada'!AL270+VÚ!AL270+AK270</f>
        <v>0</v>
      </c>
      <c r="AM270" s="125">
        <f>+'Inversión 1 financiada'!AM270+VÚ!AM270+AL270</f>
        <v>0</v>
      </c>
      <c r="AN270" s="125">
        <f>+'Inversión 1 financiada'!AN270+VÚ!AN270+AM270</f>
        <v>0</v>
      </c>
      <c r="AO270" s="125">
        <f>+'Inversión 1 financiada'!AO270+VÚ!AO270+AN270</f>
        <v>0</v>
      </c>
      <c r="AP270" s="125">
        <f>+'Inversión 1 financiada'!AP270+VÚ!AP270+AO270</f>
        <v>0</v>
      </c>
      <c r="AQ270" s="125">
        <f>+'Inversión 1 financiada'!AQ270+VÚ!AQ270+AP270</f>
        <v>0</v>
      </c>
      <c r="AR270" s="125">
        <f>+'Inversión 1 financiada'!AR270+VÚ!AR270+AQ270</f>
        <v>0</v>
      </c>
      <c r="AS270" s="125">
        <f>+'Inversión 1 financiada'!AS270+VÚ!AS270+AR270</f>
        <v>0</v>
      </c>
      <c r="AT270" s="125">
        <f>+'Inversión 1 financiada'!AT270+VÚ!AT270+AS270</f>
        <v>0</v>
      </c>
      <c r="AU270" s="125">
        <f>+'Inversión 1 financiada'!AU270+VÚ!AU270+AT270</f>
        <v>0</v>
      </c>
      <c r="AV270" s="125">
        <f>+'Inversión 1 financiada'!AV270+VÚ!AV270+AU270</f>
        <v>0</v>
      </c>
      <c r="AW270" s="125">
        <f>+'Inversión 1 financiada'!AW270+VÚ!AW270+AV270</f>
        <v>0</v>
      </c>
      <c r="AX270" s="125">
        <f>+'Inversión 1 financiada'!AX270+VÚ!AX270+AW270</f>
        <v>0</v>
      </c>
      <c r="AY270" s="125">
        <f>+'Inversión 1 financiada'!AY270+VÚ!AY270+AX270</f>
        <v>0</v>
      </c>
      <c r="AZ270" s="125">
        <f>+'Inversión 1 financiada'!AZ270+VÚ!AZ270+AY270</f>
        <v>0</v>
      </c>
      <c r="BA270" s="125">
        <f>+'Inversión 1 financiada'!BA270+VÚ!BA270+AZ270</f>
        <v>0</v>
      </c>
      <c r="BB270" s="125">
        <f>+'Inversión 1 financiada'!BB270+VÚ!BB270+BA270</f>
        <v>0</v>
      </c>
      <c r="BC270" s="125">
        <f>+'Inversión 1 financiada'!BC270+VÚ!BC270+BB270</f>
        <v>0</v>
      </c>
      <c r="BD270" s="125">
        <f>+'Inversión 1 financiada'!BD270+VÚ!BD270+BC270</f>
        <v>0</v>
      </c>
      <c r="BE270" s="125">
        <f>+'Inversión 1 financiada'!BE270+VÚ!BE270+BD270</f>
        <v>0</v>
      </c>
      <c r="BF270" s="125">
        <f>+'Inversión 1 financiada'!BF270+VÚ!BF270+BE270</f>
        <v>0</v>
      </c>
      <c r="BG270" s="125">
        <f>+'Inversión 1 financiada'!BG270+VÚ!BG270+BF270</f>
        <v>0</v>
      </c>
      <c r="BH270" s="125">
        <f>+'Inversión 1 financiada'!BH270+VÚ!BH270+BG270</f>
        <v>0</v>
      </c>
      <c r="BI270" s="125">
        <f>+'Inversión 1 financiada'!BI270+VÚ!BI270+BH270</f>
        <v>0</v>
      </c>
      <c r="BJ270" s="125">
        <f>+'Inversión 1 financiada'!BJ270+VÚ!BJ270+BI270</f>
        <v>0</v>
      </c>
      <c r="BK270" s="125">
        <f>+'Inversión 1 financiada'!BK270+VÚ!BK270+BJ270</f>
        <v>0</v>
      </c>
      <c r="BL270" s="125">
        <f>+'Inversión 1 financiada'!BL270+VÚ!BL270+BK270</f>
        <v>0</v>
      </c>
      <c r="BM270" s="125">
        <f>+'Inversión 1 financiada'!BM270+VÚ!BM270+BL270</f>
        <v>0</v>
      </c>
      <c r="BN270" s="125">
        <f>+'Inversión 1 financiada'!BN270+VÚ!BN270+BM270</f>
        <v>0</v>
      </c>
      <c r="BO270" s="125">
        <f>+'Inversión 1 financiada'!BO270+VÚ!BO270+BN270</f>
        <v>0</v>
      </c>
      <c r="BP270" s="125">
        <f>+'Inversión 1 financiada'!BP270+VÚ!BP270+BO270</f>
        <v>0</v>
      </c>
      <c r="BQ270" s="125">
        <f>+'Inversión 1 financiada'!BQ270+VÚ!BQ270+BP270</f>
        <v>0</v>
      </c>
      <c r="BR270" s="125">
        <f>+'Inversión 1 financiada'!BR270+VÚ!BR270+BQ270</f>
        <v>0</v>
      </c>
    </row>
    <row r="271" spans="2:70" x14ac:dyDescent="0.25">
      <c r="B271" s="59" t="s">
        <v>667</v>
      </c>
      <c r="C271" s="62" t="str">
        <f>+VLOOKUP(B271,'resumen UCAP'!$A$5:$O$329,2,0)</f>
        <v>Poste ingemetal 10 m 1B</v>
      </c>
      <c r="D271" s="63"/>
      <c r="E271" s="63" t="str">
        <f>+VLOOKUP(B271,'resumen UCAP'!$A$5:$O$329,3,0)</f>
        <v>Un</v>
      </c>
      <c r="F271" s="64">
        <f>+VLOOKUP(B271,'resumen UCAP'!$A$5:$O$329,15,0)</f>
        <v>1852264</v>
      </c>
      <c r="G271" s="61">
        <v>9</v>
      </c>
      <c r="H271" s="125">
        <f>+'Inversión 1 financiada'!H271+VÚ!H271</f>
        <v>0</v>
      </c>
      <c r="I271" s="125">
        <f>+'Inversión 1 financiada'!I271+VÚ!I271+H271</f>
        <v>0</v>
      </c>
      <c r="J271" s="125">
        <f>+'Inversión 1 financiada'!J271+VÚ!J271+I271</f>
        <v>0</v>
      </c>
      <c r="K271" s="125">
        <f>+'Inversión 1 financiada'!K271+VÚ!K271+J271</f>
        <v>0</v>
      </c>
      <c r="L271" s="125">
        <f>+'Inversión 1 financiada'!L271+VÚ!L271+K271</f>
        <v>0</v>
      </c>
      <c r="M271" s="125">
        <f>+'Inversión 1 financiada'!M271+VÚ!M271+L271</f>
        <v>0</v>
      </c>
      <c r="N271" s="125">
        <f>+'Inversión 1 financiada'!N271+VÚ!N271+M271</f>
        <v>0</v>
      </c>
      <c r="O271" s="125">
        <f>+'Inversión 1 financiada'!O271+VÚ!O271+N271</f>
        <v>0</v>
      </c>
      <c r="P271" s="125">
        <f>+'Inversión 1 financiada'!P271+VÚ!P271+O271</f>
        <v>0</v>
      </c>
      <c r="Q271" s="125">
        <f>+'Inversión 1 financiada'!Q271+VÚ!Q271+P271</f>
        <v>0</v>
      </c>
      <c r="R271" s="125">
        <f>+'Inversión 1 financiada'!R271+VÚ!R271+Q271</f>
        <v>0</v>
      </c>
      <c r="S271" s="125">
        <f>+'Inversión 1 financiada'!S271+VÚ!S271+R271</f>
        <v>0</v>
      </c>
      <c r="T271" s="125">
        <f>+'Inversión 1 financiada'!T271+VÚ!T271+S271</f>
        <v>0</v>
      </c>
      <c r="U271" s="125">
        <f>+'Inversión 1 financiada'!U271+VÚ!U271+T271</f>
        <v>0</v>
      </c>
      <c r="V271" s="125">
        <f>+'Inversión 1 financiada'!V271+VÚ!V271+U271</f>
        <v>0</v>
      </c>
      <c r="W271" s="125">
        <f>+'Inversión 1 financiada'!W271+VÚ!W271+V271</f>
        <v>0</v>
      </c>
      <c r="X271" s="125">
        <f>+'Inversión 1 financiada'!X271+VÚ!X271+W271</f>
        <v>0</v>
      </c>
      <c r="Y271" s="125">
        <f>+'Inversión 1 financiada'!Y271+VÚ!Y271+X271</f>
        <v>0</v>
      </c>
      <c r="Z271" s="125">
        <f>+'Inversión 1 financiada'!Z271+VÚ!Z271+Y271</f>
        <v>0</v>
      </c>
      <c r="AA271" s="125">
        <f>+'Inversión 1 financiada'!AA271+VÚ!AA271+Z271</f>
        <v>0</v>
      </c>
      <c r="AB271" s="125">
        <f>+'Inversión 1 financiada'!AB271+VÚ!AB271+AA271</f>
        <v>0</v>
      </c>
      <c r="AC271" s="125">
        <f>+'Inversión 1 financiada'!AC271+VÚ!AC271+AB271</f>
        <v>0</v>
      </c>
      <c r="AD271" s="125">
        <f>+'Inversión 1 financiada'!AD271+VÚ!AD271+AC271</f>
        <v>0</v>
      </c>
      <c r="AE271" s="125">
        <f>+'Inversión 1 financiada'!AE271+VÚ!AE271+AD271</f>
        <v>0</v>
      </c>
      <c r="AF271" s="125">
        <f>+'Inversión 1 financiada'!AF271+VÚ!AF271+AE271</f>
        <v>0</v>
      </c>
      <c r="AG271" s="125">
        <f>+'Inversión 1 financiada'!AG271+VÚ!AG271+AF271</f>
        <v>0</v>
      </c>
      <c r="AH271" s="125">
        <f>+'Inversión 1 financiada'!AH271+VÚ!AH271+AG271</f>
        <v>0</v>
      </c>
      <c r="AI271" s="125">
        <f>+'Inversión 1 financiada'!AI271+VÚ!AI271+AH271</f>
        <v>0</v>
      </c>
      <c r="AJ271" s="125">
        <f>+'Inversión 1 financiada'!AJ271+VÚ!AJ271+AI271</f>
        <v>0</v>
      </c>
      <c r="AK271" s="125">
        <f>+'Inversión 1 financiada'!AK271+VÚ!AK271+AJ271</f>
        <v>0</v>
      </c>
      <c r="AL271" s="125">
        <f>+'Inversión 1 financiada'!AL271+VÚ!AL271+AK271</f>
        <v>0</v>
      </c>
      <c r="AM271" s="125">
        <f>+'Inversión 1 financiada'!AM271+VÚ!AM271+AL271</f>
        <v>0</v>
      </c>
      <c r="AN271" s="125">
        <f>+'Inversión 1 financiada'!AN271+VÚ!AN271+AM271</f>
        <v>0</v>
      </c>
      <c r="AO271" s="125">
        <f>+'Inversión 1 financiada'!AO271+VÚ!AO271+AN271</f>
        <v>0</v>
      </c>
      <c r="AP271" s="125">
        <f>+'Inversión 1 financiada'!AP271+VÚ!AP271+AO271</f>
        <v>0</v>
      </c>
      <c r="AQ271" s="125">
        <f>+'Inversión 1 financiada'!AQ271+VÚ!AQ271+AP271</f>
        <v>0</v>
      </c>
      <c r="AR271" s="125">
        <f>+'Inversión 1 financiada'!AR271+VÚ!AR271+AQ271</f>
        <v>0</v>
      </c>
      <c r="AS271" s="125">
        <f>+'Inversión 1 financiada'!AS271+VÚ!AS271+AR271</f>
        <v>0</v>
      </c>
      <c r="AT271" s="125">
        <f>+'Inversión 1 financiada'!AT271+VÚ!AT271+AS271</f>
        <v>0</v>
      </c>
      <c r="AU271" s="125">
        <f>+'Inversión 1 financiada'!AU271+VÚ!AU271+AT271</f>
        <v>0</v>
      </c>
      <c r="AV271" s="125">
        <f>+'Inversión 1 financiada'!AV271+VÚ!AV271+AU271</f>
        <v>0</v>
      </c>
      <c r="AW271" s="125">
        <f>+'Inversión 1 financiada'!AW271+VÚ!AW271+AV271</f>
        <v>0</v>
      </c>
      <c r="AX271" s="125">
        <f>+'Inversión 1 financiada'!AX271+VÚ!AX271+AW271</f>
        <v>0</v>
      </c>
      <c r="AY271" s="125">
        <f>+'Inversión 1 financiada'!AY271+VÚ!AY271+AX271</f>
        <v>0</v>
      </c>
      <c r="AZ271" s="125">
        <f>+'Inversión 1 financiada'!AZ271+VÚ!AZ271+AY271</f>
        <v>0</v>
      </c>
      <c r="BA271" s="125">
        <f>+'Inversión 1 financiada'!BA271+VÚ!BA271+AZ271</f>
        <v>0</v>
      </c>
      <c r="BB271" s="125">
        <f>+'Inversión 1 financiada'!BB271+VÚ!BB271+BA271</f>
        <v>0</v>
      </c>
      <c r="BC271" s="125">
        <f>+'Inversión 1 financiada'!BC271+VÚ!BC271+BB271</f>
        <v>0</v>
      </c>
      <c r="BD271" s="125">
        <f>+'Inversión 1 financiada'!BD271+VÚ!BD271+BC271</f>
        <v>0</v>
      </c>
      <c r="BE271" s="125">
        <f>+'Inversión 1 financiada'!BE271+VÚ!BE271+BD271</f>
        <v>0</v>
      </c>
      <c r="BF271" s="125">
        <f>+'Inversión 1 financiada'!BF271+VÚ!BF271+BE271</f>
        <v>0</v>
      </c>
      <c r="BG271" s="125">
        <f>+'Inversión 1 financiada'!BG271+VÚ!BG271+BF271</f>
        <v>0</v>
      </c>
      <c r="BH271" s="125">
        <f>+'Inversión 1 financiada'!BH271+VÚ!BH271+BG271</f>
        <v>0</v>
      </c>
      <c r="BI271" s="125">
        <f>+'Inversión 1 financiada'!BI271+VÚ!BI271+BH271</f>
        <v>0</v>
      </c>
      <c r="BJ271" s="125">
        <f>+'Inversión 1 financiada'!BJ271+VÚ!BJ271+BI271</f>
        <v>0</v>
      </c>
      <c r="BK271" s="125">
        <f>+'Inversión 1 financiada'!BK271+VÚ!BK271+BJ271</f>
        <v>0</v>
      </c>
      <c r="BL271" s="125">
        <f>+'Inversión 1 financiada'!BL271+VÚ!BL271+BK271</f>
        <v>0</v>
      </c>
      <c r="BM271" s="125">
        <f>+'Inversión 1 financiada'!BM271+VÚ!BM271+BL271</f>
        <v>0</v>
      </c>
      <c r="BN271" s="125">
        <f>+'Inversión 1 financiada'!BN271+VÚ!BN271+BM271</f>
        <v>0</v>
      </c>
      <c r="BO271" s="125">
        <f>+'Inversión 1 financiada'!BO271+VÚ!BO271+BN271</f>
        <v>0</v>
      </c>
      <c r="BP271" s="125">
        <f>+'Inversión 1 financiada'!BP271+VÚ!BP271+BO271</f>
        <v>0</v>
      </c>
      <c r="BQ271" s="125">
        <f>+'Inversión 1 financiada'!BQ271+VÚ!BQ271+BP271</f>
        <v>0</v>
      </c>
      <c r="BR271" s="125">
        <f>+'Inversión 1 financiada'!BR271+VÚ!BR271+BQ271</f>
        <v>0</v>
      </c>
    </row>
    <row r="272" spans="2:70" x14ac:dyDescent="0.25">
      <c r="B272" s="59" t="s">
        <v>668</v>
      </c>
      <c r="C272" s="62" t="str">
        <f>+VLOOKUP(B272,'resumen UCAP'!$A$5:$O$329,2,0)</f>
        <v>Poste IGO INGAL 10.5 m</v>
      </c>
      <c r="D272" s="63"/>
      <c r="E272" s="63" t="str">
        <f>+VLOOKUP(B272,'resumen UCAP'!$A$5:$O$329,3,0)</f>
        <v>Un</v>
      </c>
      <c r="F272" s="64">
        <f>+VLOOKUP(B272,'resumen UCAP'!$A$5:$O$329,15,0)</f>
        <v>1702264</v>
      </c>
      <c r="G272" s="61">
        <v>16</v>
      </c>
      <c r="H272" s="125">
        <f>+'Inversión 1 financiada'!H272+VÚ!H272</f>
        <v>0</v>
      </c>
      <c r="I272" s="125">
        <f>+'Inversión 1 financiada'!I272+VÚ!I272+H272</f>
        <v>0</v>
      </c>
      <c r="J272" s="125">
        <f>+'Inversión 1 financiada'!J272+VÚ!J272+I272</f>
        <v>0</v>
      </c>
      <c r="K272" s="125">
        <f>+'Inversión 1 financiada'!K272+VÚ!K272+J272</f>
        <v>0</v>
      </c>
      <c r="L272" s="125">
        <f>+'Inversión 1 financiada'!L272+VÚ!L272+K272</f>
        <v>0</v>
      </c>
      <c r="M272" s="125">
        <f>+'Inversión 1 financiada'!M272+VÚ!M272+L272</f>
        <v>0</v>
      </c>
      <c r="N272" s="125">
        <f>+'Inversión 1 financiada'!N272+VÚ!N272+M272</f>
        <v>0</v>
      </c>
      <c r="O272" s="125">
        <f>+'Inversión 1 financiada'!O272+VÚ!O272+N272</f>
        <v>0</v>
      </c>
      <c r="P272" s="125">
        <f>+'Inversión 1 financiada'!P272+VÚ!P272+O272</f>
        <v>0</v>
      </c>
      <c r="Q272" s="125">
        <f>+'Inversión 1 financiada'!Q272+VÚ!Q272+P272</f>
        <v>0</v>
      </c>
      <c r="R272" s="125">
        <f>+'Inversión 1 financiada'!R272+VÚ!R272+Q272</f>
        <v>0</v>
      </c>
      <c r="S272" s="125">
        <f>+'Inversión 1 financiada'!S272+VÚ!S272+R272</f>
        <v>0</v>
      </c>
      <c r="T272" s="125">
        <f>+'Inversión 1 financiada'!T272+VÚ!T272+S272</f>
        <v>0</v>
      </c>
      <c r="U272" s="125">
        <f>+'Inversión 1 financiada'!U272+VÚ!U272+T272</f>
        <v>0</v>
      </c>
      <c r="V272" s="125">
        <f>+'Inversión 1 financiada'!V272+VÚ!V272+U272</f>
        <v>0</v>
      </c>
      <c r="W272" s="125">
        <f>+'Inversión 1 financiada'!W272+VÚ!W272+V272</f>
        <v>0</v>
      </c>
      <c r="X272" s="125">
        <f>+'Inversión 1 financiada'!X272+VÚ!X272+W272</f>
        <v>0</v>
      </c>
      <c r="Y272" s="125">
        <f>+'Inversión 1 financiada'!Y272+VÚ!Y272+X272</f>
        <v>0</v>
      </c>
      <c r="Z272" s="125">
        <f>+'Inversión 1 financiada'!Z272+VÚ!Z272+Y272</f>
        <v>0</v>
      </c>
      <c r="AA272" s="125">
        <f>+'Inversión 1 financiada'!AA272+VÚ!AA272+Z272</f>
        <v>0</v>
      </c>
      <c r="AB272" s="125">
        <f>+'Inversión 1 financiada'!AB272+VÚ!AB272+AA272</f>
        <v>0</v>
      </c>
      <c r="AC272" s="125">
        <f>+'Inversión 1 financiada'!AC272+VÚ!AC272+AB272</f>
        <v>0</v>
      </c>
      <c r="AD272" s="125">
        <f>+'Inversión 1 financiada'!AD272+VÚ!AD272+AC272</f>
        <v>0</v>
      </c>
      <c r="AE272" s="125">
        <f>+'Inversión 1 financiada'!AE272+VÚ!AE272+AD272</f>
        <v>0</v>
      </c>
      <c r="AF272" s="125">
        <f>+'Inversión 1 financiada'!AF272+VÚ!AF272+AE272</f>
        <v>0</v>
      </c>
      <c r="AG272" s="125">
        <f>+'Inversión 1 financiada'!AG272+VÚ!AG272+AF272</f>
        <v>0</v>
      </c>
      <c r="AH272" s="125">
        <f>+'Inversión 1 financiada'!AH272+VÚ!AH272+AG272</f>
        <v>0</v>
      </c>
      <c r="AI272" s="125">
        <f>+'Inversión 1 financiada'!AI272+VÚ!AI272+AH272</f>
        <v>0</v>
      </c>
      <c r="AJ272" s="125">
        <f>+'Inversión 1 financiada'!AJ272+VÚ!AJ272+AI272</f>
        <v>0</v>
      </c>
      <c r="AK272" s="125">
        <f>+'Inversión 1 financiada'!AK272+VÚ!AK272+AJ272</f>
        <v>0</v>
      </c>
      <c r="AL272" s="125">
        <f>+'Inversión 1 financiada'!AL272+VÚ!AL272+AK272</f>
        <v>0</v>
      </c>
      <c r="AM272" s="125">
        <f>+'Inversión 1 financiada'!AM272+VÚ!AM272+AL272</f>
        <v>0</v>
      </c>
      <c r="AN272" s="125">
        <f>+'Inversión 1 financiada'!AN272+VÚ!AN272+AM272</f>
        <v>0</v>
      </c>
      <c r="AO272" s="125">
        <f>+'Inversión 1 financiada'!AO272+VÚ!AO272+AN272</f>
        <v>0</v>
      </c>
      <c r="AP272" s="125">
        <f>+'Inversión 1 financiada'!AP272+VÚ!AP272+AO272</f>
        <v>0</v>
      </c>
      <c r="AQ272" s="125">
        <f>+'Inversión 1 financiada'!AQ272+VÚ!AQ272+AP272</f>
        <v>0</v>
      </c>
      <c r="AR272" s="125">
        <f>+'Inversión 1 financiada'!AR272+VÚ!AR272+AQ272</f>
        <v>0</v>
      </c>
      <c r="AS272" s="125">
        <f>+'Inversión 1 financiada'!AS272+VÚ!AS272+AR272</f>
        <v>0</v>
      </c>
      <c r="AT272" s="125">
        <f>+'Inversión 1 financiada'!AT272+VÚ!AT272+AS272</f>
        <v>0</v>
      </c>
      <c r="AU272" s="125">
        <f>+'Inversión 1 financiada'!AU272+VÚ!AU272+AT272</f>
        <v>0</v>
      </c>
      <c r="AV272" s="125">
        <f>+'Inversión 1 financiada'!AV272+VÚ!AV272+AU272</f>
        <v>0</v>
      </c>
      <c r="AW272" s="125">
        <f>+'Inversión 1 financiada'!AW272+VÚ!AW272+AV272</f>
        <v>0</v>
      </c>
      <c r="AX272" s="125">
        <f>+'Inversión 1 financiada'!AX272+VÚ!AX272+AW272</f>
        <v>0</v>
      </c>
      <c r="AY272" s="125">
        <f>+'Inversión 1 financiada'!AY272+VÚ!AY272+AX272</f>
        <v>0</v>
      </c>
      <c r="AZ272" s="125">
        <f>+'Inversión 1 financiada'!AZ272+VÚ!AZ272+AY272</f>
        <v>0</v>
      </c>
      <c r="BA272" s="125">
        <f>+'Inversión 1 financiada'!BA272+VÚ!BA272+AZ272</f>
        <v>0</v>
      </c>
      <c r="BB272" s="125">
        <f>+'Inversión 1 financiada'!BB272+VÚ!BB272+BA272</f>
        <v>0</v>
      </c>
      <c r="BC272" s="125">
        <f>+'Inversión 1 financiada'!BC272+VÚ!BC272+BB272</f>
        <v>0</v>
      </c>
      <c r="BD272" s="125">
        <f>+'Inversión 1 financiada'!BD272+VÚ!BD272+BC272</f>
        <v>0</v>
      </c>
      <c r="BE272" s="125">
        <f>+'Inversión 1 financiada'!BE272+VÚ!BE272+BD272</f>
        <v>0</v>
      </c>
      <c r="BF272" s="125">
        <f>+'Inversión 1 financiada'!BF272+VÚ!BF272+BE272</f>
        <v>0</v>
      </c>
      <c r="BG272" s="125">
        <f>+'Inversión 1 financiada'!BG272+VÚ!BG272+BF272</f>
        <v>0</v>
      </c>
      <c r="BH272" s="125">
        <f>+'Inversión 1 financiada'!BH272+VÚ!BH272+BG272</f>
        <v>0</v>
      </c>
      <c r="BI272" s="125">
        <f>+'Inversión 1 financiada'!BI272+VÚ!BI272+BH272</f>
        <v>0</v>
      </c>
      <c r="BJ272" s="125">
        <f>+'Inversión 1 financiada'!BJ272+VÚ!BJ272+BI272</f>
        <v>0</v>
      </c>
      <c r="BK272" s="125">
        <f>+'Inversión 1 financiada'!BK272+VÚ!BK272+BJ272</f>
        <v>0</v>
      </c>
      <c r="BL272" s="125">
        <f>+'Inversión 1 financiada'!BL272+VÚ!BL272+BK272</f>
        <v>0</v>
      </c>
      <c r="BM272" s="125">
        <f>+'Inversión 1 financiada'!BM272+VÚ!BM272+BL272</f>
        <v>0</v>
      </c>
      <c r="BN272" s="125">
        <f>+'Inversión 1 financiada'!BN272+VÚ!BN272+BM272</f>
        <v>0</v>
      </c>
      <c r="BO272" s="125">
        <f>+'Inversión 1 financiada'!BO272+VÚ!BO272+BN272</f>
        <v>0</v>
      </c>
      <c r="BP272" s="125">
        <f>+'Inversión 1 financiada'!BP272+VÚ!BP272+BO272</f>
        <v>0</v>
      </c>
      <c r="BQ272" s="125">
        <f>+'Inversión 1 financiada'!BQ272+VÚ!BQ272+BP272</f>
        <v>0</v>
      </c>
      <c r="BR272" s="125">
        <f>+'Inversión 1 financiada'!BR272+VÚ!BR272+BQ272</f>
        <v>0</v>
      </c>
    </row>
    <row r="273" spans="2:70" x14ac:dyDescent="0.25">
      <c r="B273" s="59" t="s">
        <v>669</v>
      </c>
      <c r="C273" s="62" t="str">
        <f>+VLOOKUP(B273,'resumen UCAP'!$A$5:$O$329,2,0)</f>
        <v>Mastil 14 mts</v>
      </c>
      <c r="D273" s="63"/>
      <c r="E273" s="63" t="str">
        <f>+VLOOKUP(B273,'resumen UCAP'!$A$5:$O$329,3,0)</f>
        <v>Un</v>
      </c>
      <c r="F273" s="64">
        <f>+VLOOKUP(B273,'resumen UCAP'!$A$5:$O$329,15,0)</f>
        <v>6741367.4000000004</v>
      </c>
      <c r="G273" s="61">
        <v>10</v>
      </c>
      <c r="H273" s="125">
        <f>+'Inversión 1 financiada'!H273+VÚ!H273</f>
        <v>0</v>
      </c>
      <c r="I273" s="125">
        <f>+'Inversión 1 financiada'!I273+VÚ!I273+H273</f>
        <v>0</v>
      </c>
      <c r="J273" s="125">
        <f>+'Inversión 1 financiada'!J273+VÚ!J273+I273</f>
        <v>0</v>
      </c>
      <c r="K273" s="125">
        <f>+'Inversión 1 financiada'!K273+VÚ!K273+J273</f>
        <v>0</v>
      </c>
      <c r="L273" s="125">
        <f>+'Inversión 1 financiada'!L273+VÚ!L273+K273</f>
        <v>0</v>
      </c>
      <c r="M273" s="125">
        <f>+'Inversión 1 financiada'!M273+VÚ!M273+L273</f>
        <v>0</v>
      </c>
      <c r="N273" s="125">
        <f>+'Inversión 1 financiada'!N273+VÚ!N273+M273</f>
        <v>0</v>
      </c>
      <c r="O273" s="125">
        <f>+'Inversión 1 financiada'!O273+VÚ!O273+N273</f>
        <v>0</v>
      </c>
      <c r="P273" s="125">
        <f>+'Inversión 1 financiada'!P273+VÚ!P273+O273</f>
        <v>0</v>
      </c>
      <c r="Q273" s="125">
        <f>+'Inversión 1 financiada'!Q273+VÚ!Q273+P273</f>
        <v>0</v>
      </c>
      <c r="R273" s="125">
        <f>+'Inversión 1 financiada'!R273+VÚ!R273+Q273</f>
        <v>0</v>
      </c>
      <c r="S273" s="125">
        <f>+'Inversión 1 financiada'!S273+VÚ!S273+R273</f>
        <v>0</v>
      </c>
      <c r="T273" s="125">
        <f>+'Inversión 1 financiada'!T273+VÚ!T273+S273</f>
        <v>0</v>
      </c>
      <c r="U273" s="125">
        <f>+'Inversión 1 financiada'!U273+VÚ!U273+T273</f>
        <v>0</v>
      </c>
      <c r="V273" s="125">
        <f>+'Inversión 1 financiada'!V273+VÚ!V273+U273</f>
        <v>0</v>
      </c>
      <c r="W273" s="125">
        <f>+'Inversión 1 financiada'!W273+VÚ!W273+V273</f>
        <v>0</v>
      </c>
      <c r="X273" s="125">
        <f>+'Inversión 1 financiada'!X273+VÚ!X273+W273</f>
        <v>0</v>
      </c>
      <c r="Y273" s="125">
        <f>+'Inversión 1 financiada'!Y273+VÚ!Y273+X273</f>
        <v>0</v>
      </c>
      <c r="Z273" s="125">
        <f>+'Inversión 1 financiada'!Z273+VÚ!Z273+Y273</f>
        <v>0</v>
      </c>
      <c r="AA273" s="125">
        <f>+'Inversión 1 financiada'!AA273+VÚ!AA273+Z273</f>
        <v>0</v>
      </c>
      <c r="AB273" s="125">
        <f>+'Inversión 1 financiada'!AB273+VÚ!AB273+AA273</f>
        <v>0</v>
      </c>
      <c r="AC273" s="125">
        <f>+'Inversión 1 financiada'!AC273+VÚ!AC273+AB273</f>
        <v>0</v>
      </c>
      <c r="AD273" s="125">
        <f>+'Inversión 1 financiada'!AD273+VÚ!AD273+AC273</f>
        <v>0</v>
      </c>
      <c r="AE273" s="125">
        <f>+'Inversión 1 financiada'!AE273+VÚ!AE273+AD273</f>
        <v>0</v>
      </c>
      <c r="AF273" s="125">
        <f>+'Inversión 1 financiada'!AF273+VÚ!AF273+AE273</f>
        <v>0</v>
      </c>
      <c r="AG273" s="125">
        <f>+'Inversión 1 financiada'!AG273+VÚ!AG273+AF273</f>
        <v>0</v>
      </c>
      <c r="AH273" s="125">
        <f>+'Inversión 1 financiada'!AH273+VÚ!AH273+AG273</f>
        <v>0</v>
      </c>
      <c r="AI273" s="125">
        <f>+'Inversión 1 financiada'!AI273+VÚ!AI273+AH273</f>
        <v>0</v>
      </c>
      <c r="AJ273" s="125">
        <f>+'Inversión 1 financiada'!AJ273+VÚ!AJ273+AI273</f>
        <v>0</v>
      </c>
      <c r="AK273" s="125">
        <f>+'Inversión 1 financiada'!AK273+VÚ!AK273+AJ273</f>
        <v>0</v>
      </c>
      <c r="AL273" s="125">
        <f>+'Inversión 1 financiada'!AL273+VÚ!AL273+AK273</f>
        <v>0</v>
      </c>
      <c r="AM273" s="125">
        <f>+'Inversión 1 financiada'!AM273+VÚ!AM273+AL273</f>
        <v>0</v>
      </c>
      <c r="AN273" s="125">
        <f>+'Inversión 1 financiada'!AN273+VÚ!AN273+AM273</f>
        <v>0</v>
      </c>
      <c r="AO273" s="125">
        <f>+'Inversión 1 financiada'!AO273+VÚ!AO273+AN273</f>
        <v>0</v>
      </c>
      <c r="AP273" s="125">
        <f>+'Inversión 1 financiada'!AP273+VÚ!AP273+AO273</f>
        <v>0</v>
      </c>
      <c r="AQ273" s="125">
        <f>+'Inversión 1 financiada'!AQ273+VÚ!AQ273+AP273</f>
        <v>0</v>
      </c>
      <c r="AR273" s="125">
        <f>+'Inversión 1 financiada'!AR273+VÚ!AR273+AQ273</f>
        <v>0</v>
      </c>
      <c r="AS273" s="125">
        <f>+'Inversión 1 financiada'!AS273+VÚ!AS273+AR273</f>
        <v>0</v>
      </c>
      <c r="AT273" s="125">
        <f>+'Inversión 1 financiada'!AT273+VÚ!AT273+AS273</f>
        <v>0</v>
      </c>
      <c r="AU273" s="125">
        <f>+'Inversión 1 financiada'!AU273+VÚ!AU273+AT273</f>
        <v>0</v>
      </c>
      <c r="AV273" s="125">
        <f>+'Inversión 1 financiada'!AV273+VÚ!AV273+AU273</f>
        <v>0</v>
      </c>
      <c r="AW273" s="125">
        <f>+'Inversión 1 financiada'!AW273+VÚ!AW273+AV273</f>
        <v>0</v>
      </c>
      <c r="AX273" s="125">
        <f>+'Inversión 1 financiada'!AX273+VÚ!AX273+AW273</f>
        <v>0</v>
      </c>
      <c r="AY273" s="125">
        <f>+'Inversión 1 financiada'!AY273+VÚ!AY273+AX273</f>
        <v>0</v>
      </c>
      <c r="AZ273" s="125">
        <f>+'Inversión 1 financiada'!AZ273+VÚ!AZ273+AY273</f>
        <v>0</v>
      </c>
      <c r="BA273" s="125">
        <f>+'Inversión 1 financiada'!BA273+VÚ!BA273+AZ273</f>
        <v>0</v>
      </c>
      <c r="BB273" s="125">
        <f>+'Inversión 1 financiada'!BB273+VÚ!BB273+BA273</f>
        <v>0</v>
      </c>
      <c r="BC273" s="125">
        <f>+'Inversión 1 financiada'!BC273+VÚ!BC273+BB273</f>
        <v>0</v>
      </c>
      <c r="BD273" s="125">
        <f>+'Inversión 1 financiada'!BD273+VÚ!BD273+BC273</f>
        <v>0</v>
      </c>
      <c r="BE273" s="125">
        <f>+'Inversión 1 financiada'!BE273+VÚ!BE273+BD273</f>
        <v>0</v>
      </c>
      <c r="BF273" s="125">
        <f>+'Inversión 1 financiada'!BF273+VÚ!BF273+BE273</f>
        <v>0</v>
      </c>
      <c r="BG273" s="125">
        <f>+'Inversión 1 financiada'!BG273+VÚ!BG273+BF273</f>
        <v>0</v>
      </c>
      <c r="BH273" s="125">
        <f>+'Inversión 1 financiada'!BH273+VÚ!BH273+BG273</f>
        <v>0</v>
      </c>
      <c r="BI273" s="125">
        <f>+'Inversión 1 financiada'!BI273+VÚ!BI273+BH273</f>
        <v>0</v>
      </c>
      <c r="BJ273" s="125">
        <f>+'Inversión 1 financiada'!BJ273+VÚ!BJ273+BI273</f>
        <v>0</v>
      </c>
      <c r="BK273" s="125">
        <f>+'Inversión 1 financiada'!BK273+VÚ!BK273+BJ273</f>
        <v>0</v>
      </c>
      <c r="BL273" s="125">
        <f>+'Inversión 1 financiada'!BL273+VÚ!BL273+BK273</f>
        <v>0</v>
      </c>
      <c r="BM273" s="125">
        <f>+'Inversión 1 financiada'!BM273+VÚ!BM273+BL273</f>
        <v>0</v>
      </c>
      <c r="BN273" s="125">
        <f>+'Inversión 1 financiada'!BN273+VÚ!BN273+BM273</f>
        <v>0</v>
      </c>
      <c r="BO273" s="125">
        <f>+'Inversión 1 financiada'!BO273+VÚ!BO273+BN273</f>
        <v>0</v>
      </c>
      <c r="BP273" s="125">
        <f>+'Inversión 1 financiada'!BP273+VÚ!BP273+BO273</f>
        <v>0</v>
      </c>
      <c r="BQ273" s="125">
        <f>+'Inversión 1 financiada'!BQ273+VÚ!BQ273+BP273</f>
        <v>0</v>
      </c>
      <c r="BR273" s="125">
        <f>+'Inversión 1 financiada'!BR273+VÚ!BR273+BQ273</f>
        <v>0</v>
      </c>
    </row>
    <row r="274" spans="2:70"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125">
        <f>+'Inversión 1 financiada'!H274+VÚ!H274</f>
        <v>0</v>
      </c>
      <c r="I274" s="125">
        <f>+'Inversión 1 financiada'!I274+VÚ!I274+H274</f>
        <v>0</v>
      </c>
      <c r="J274" s="125">
        <f>+'Inversión 1 financiada'!J274+VÚ!J274+I274</f>
        <v>0</v>
      </c>
      <c r="K274" s="125">
        <f>+'Inversión 1 financiada'!K274+VÚ!K274+J274</f>
        <v>0</v>
      </c>
      <c r="L274" s="125">
        <f>+'Inversión 1 financiada'!L274+VÚ!L274+K274</f>
        <v>0</v>
      </c>
      <c r="M274" s="125">
        <f>+'Inversión 1 financiada'!M274+VÚ!M274+L274</f>
        <v>0</v>
      </c>
      <c r="N274" s="125">
        <f>+'Inversión 1 financiada'!N274+VÚ!N274+M274</f>
        <v>0</v>
      </c>
      <c r="O274" s="125">
        <f>+'Inversión 1 financiada'!O274+VÚ!O274+N274</f>
        <v>0</v>
      </c>
      <c r="P274" s="125">
        <f>+'Inversión 1 financiada'!P274+VÚ!P274+O274</f>
        <v>0</v>
      </c>
      <c r="Q274" s="125">
        <f>+'Inversión 1 financiada'!Q274+VÚ!Q274+P274</f>
        <v>0</v>
      </c>
      <c r="R274" s="125">
        <f>+'Inversión 1 financiada'!R274+VÚ!R274+Q274</f>
        <v>0</v>
      </c>
      <c r="S274" s="125">
        <f>+'Inversión 1 financiada'!S274+VÚ!S274+R274</f>
        <v>0</v>
      </c>
      <c r="T274" s="125">
        <f>+'Inversión 1 financiada'!T274+VÚ!T274+S274</f>
        <v>0</v>
      </c>
      <c r="U274" s="125">
        <f>+'Inversión 1 financiada'!U274+VÚ!U274+T274</f>
        <v>0</v>
      </c>
      <c r="V274" s="125">
        <f>+'Inversión 1 financiada'!V274+VÚ!V274+U274</f>
        <v>0</v>
      </c>
      <c r="W274" s="125">
        <f>+'Inversión 1 financiada'!W274+VÚ!W274+V274</f>
        <v>0</v>
      </c>
      <c r="X274" s="125">
        <f>+'Inversión 1 financiada'!X274+VÚ!X274+W274</f>
        <v>0</v>
      </c>
      <c r="Y274" s="125">
        <f>+'Inversión 1 financiada'!Y274+VÚ!Y274+X274</f>
        <v>0</v>
      </c>
      <c r="Z274" s="125">
        <f>+'Inversión 1 financiada'!Z274+VÚ!Z274+Y274</f>
        <v>0</v>
      </c>
      <c r="AA274" s="125">
        <f>+'Inversión 1 financiada'!AA274+VÚ!AA274+Z274</f>
        <v>0</v>
      </c>
      <c r="AB274" s="125">
        <f>+'Inversión 1 financiada'!AB274+VÚ!AB274+AA274</f>
        <v>0</v>
      </c>
      <c r="AC274" s="125">
        <f>+'Inversión 1 financiada'!AC274+VÚ!AC274+AB274</f>
        <v>0</v>
      </c>
      <c r="AD274" s="125">
        <f>+'Inversión 1 financiada'!AD274+VÚ!AD274+AC274</f>
        <v>0</v>
      </c>
      <c r="AE274" s="125">
        <f>+'Inversión 1 financiada'!AE274+VÚ!AE274+AD274</f>
        <v>0</v>
      </c>
      <c r="AF274" s="125">
        <f>+'Inversión 1 financiada'!AF274+VÚ!AF274+AE274</f>
        <v>0</v>
      </c>
      <c r="AG274" s="125">
        <f>+'Inversión 1 financiada'!AG274+VÚ!AG274+AF274</f>
        <v>0</v>
      </c>
      <c r="AH274" s="125">
        <f>+'Inversión 1 financiada'!AH274+VÚ!AH274+AG274</f>
        <v>0</v>
      </c>
      <c r="AI274" s="125">
        <f>+'Inversión 1 financiada'!AI274+VÚ!AI274+AH274</f>
        <v>0</v>
      </c>
      <c r="AJ274" s="125">
        <f>+'Inversión 1 financiada'!AJ274+VÚ!AJ274+AI274</f>
        <v>0</v>
      </c>
      <c r="AK274" s="125">
        <f>+'Inversión 1 financiada'!AK274+VÚ!AK274+AJ274</f>
        <v>0</v>
      </c>
      <c r="AL274" s="125">
        <f>+'Inversión 1 financiada'!AL274+VÚ!AL274+AK274</f>
        <v>0</v>
      </c>
      <c r="AM274" s="125">
        <f>+'Inversión 1 financiada'!AM274+VÚ!AM274+AL274</f>
        <v>0</v>
      </c>
      <c r="AN274" s="125">
        <f>+'Inversión 1 financiada'!AN274+VÚ!AN274+AM274</f>
        <v>0</v>
      </c>
      <c r="AO274" s="125">
        <f>+'Inversión 1 financiada'!AO274+VÚ!AO274+AN274</f>
        <v>0</v>
      </c>
      <c r="AP274" s="125">
        <f>+'Inversión 1 financiada'!AP274+VÚ!AP274+AO274</f>
        <v>0</v>
      </c>
      <c r="AQ274" s="125">
        <f>+'Inversión 1 financiada'!AQ274+VÚ!AQ274+AP274</f>
        <v>0</v>
      </c>
      <c r="AR274" s="125">
        <f>+'Inversión 1 financiada'!AR274+VÚ!AR274+AQ274</f>
        <v>0</v>
      </c>
      <c r="AS274" s="125">
        <f>+'Inversión 1 financiada'!AS274+VÚ!AS274+AR274</f>
        <v>0</v>
      </c>
      <c r="AT274" s="125">
        <f>+'Inversión 1 financiada'!AT274+VÚ!AT274+AS274</f>
        <v>0</v>
      </c>
      <c r="AU274" s="125">
        <f>+'Inversión 1 financiada'!AU274+VÚ!AU274+AT274</f>
        <v>0</v>
      </c>
      <c r="AV274" s="125">
        <f>+'Inversión 1 financiada'!AV274+VÚ!AV274+AU274</f>
        <v>0</v>
      </c>
      <c r="AW274" s="125">
        <f>+'Inversión 1 financiada'!AW274+VÚ!AW274+AV274</f>
        <v>0</v>
      </c>
      <c r="AX274" s="125">
        <f>+'Inversión 1 financiada'!AX274+VÚ!AX274+AW274</f>
        <v>0</v>
      </c>
      <c r="AY274" s="125">
        <f>+'Inversión 1 financiada'!AY274+VÚ!AY274+AX274</f>
        <v>0</v>
      </c>
      <c r="AZ274" s="125">
        <f>+'Inversión 1 financiada'!AZ274+VÚ!AZ274+AY274</f>
        <v>0</v>
      </c>
      <c r="BA274" s="125">
        <f>+'Inversión 1 financiada'!BA274+VÚ!BA274+AZ274</f>
        <v>0</v>
      </c>
      <c r="BB274" s="125">
        <f>+'Inversión 1 financiada'!BB274+VÚ!BB274+BA274</f>
        <v>0</v>
      </c>
      <c r="BC274" s="125">
        <f>+'Inversión 1 financiada'!BC274+VÚ!BC274+BB274</f>
        <v>0</v>
      </c>
      <c r="BD274" s="125">
        <f>+'Inversión 1 financiada'!BD274+VÚ!BD274+BC274</f>
        <v>0</v>
      </c>
      <c r="BE274" s="125">
        <f>+'Inversión 1 financiada'!BE274+VÚ!BE274+BD274</f>
        <v>0</v>
      </c>
      <c r="BF274" s="125">
        <f>+'Inversión 1 financiada'!BF274+VÚ!BF274+BE274</f>
        <v>0</v>
      </c>
      <c r="BG274" s="125">
        <f>+'Inversión 1 financiada'!BG274+VÚ!BG274+BF274</f>
        <v>0</v>
      </c>
      <c r="BH274" s="125">
        <f>+'Inversión 1 financiada'!BH274+VÚ!BH274+BG274</f>
        <v>0</v>
      </c>
      <c r="BI274" s="125">
        <f>+'Inversión 1 financiada'!BI274+VÚ!BI274+BH274</f>
        <v>0</v>
      </c>
      <c r="BJ274" s="125">
        <f>+'Inversión 1 financiada'!BJ274+VÚ!BJ274+BI274</f>
        <v>0</v>
      </c>
      <c r="BK274" s="125">
        <f>+'Inversión 1 financiada'!BK274+VÚ!BK274+BJ274</f>
        <v>0</v>
      </c>
      <c r="BL274" s="125">
        <f>+'Inversión 1 financiada'!BL274+VÚ!BL274+BK274</f>
        <v>0</v>
      </c>
      <c r="BM274" s="125">
        <f>+'Inversión 1 financiada'!BM274+VÚ!BM274+BL274</f>
        <v>0</v>
      </c>
      <c r="BN274" s="125">
        <f>+'Inversión 1 financiada'!BN274+VÚ!BN274+BM274</f>
        <v>0</v>
      </c>
      <c r="BO274" s="125">
        <f>+'Inversión 1 financiada'!BO274+VÚ!BO274+BN274</f>
        <v>0</v>
      </c>
      <c r="BP274" s="125">
        <f>+'Inversión 1 financiada'!BP274+VÚ!BP274+BO274</f>
        <v>0</v>
      </c>
      <c r="BQ274" s="125">
        <f>+'Inversión 1 financiada'!BQ274+VÚ!BQ274+BP274</f>
        <v>0</v>
      </c>
      <c r="BR274" s="125">
        <f>+'Inversión 1 financiada'!BR274+VÚ!BR274+BQ274</f>
        <v>0</v>
      </c>
    </row>
    <row r="275" spans="2:70"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125">
        <f>+'Inversión 1 financiada'!H275+VÚ!H275</f>
        <v>0</v>
      </c>
      <c r="I275" s="125">
        <f>+'Inversión 1 financiada'!I275+VÚ!I275+H275</f>
        <v>0</v>
      </c>
      <c r="J275" s="125">
        <f>+'Inversión 1 financiada'!J275+VÚ!J275+I275</f>
        <v>0</v>
      </c>
      <c r="K275" s="125">
        <f>+'Inversión 1 financiada'!K275+VÚ!K275+J275</f>
        <v>0</v>
      </c>
      <c r="L275" s="125">
        <f>+'Inversión 1 financiada'!L275+VÚ!L275+K275</f>
        <v>0</v>
      </c>
      <c r="M275" s="125">
        <f>+'Inversión 1 financiada'!M275+VÚ!M275+L275</f>
        <v>0</v>
      </c>
      <c r="N275" s="125">
        <f>+'Inversión 1 financiada'!N275+VÚ!N275+M275</f>
        <v>0</v>
      </c>
      <c r="O275" s="125">
        <f>+'Inversión 1 financiada'!O275+VÚ!O275+N275</f>
        <v>0</v>
      </c>
      <c r="P275" s="125">
        <f>+'Inversión 1 financiada'!P275+VÚ!P275+O275</f>
        <v>0</v>
      </c>
      <c r="Q275" s="125">
        <f>+'Inversión 1 financiada'!Q275+VÚ!Q275+P275</f>
        <v>0</v>
      </c>
      <c r="R275" s="125">
        <f>+'Inversión 1 financiada'!R275+VÚ!R275+Q275</f>
        <v>0</v>
      </c>
      <c r="S275" s="125">
        <f>+'Inversión 1 financiada'!S275+VÚ!S275+R275</f>
        <v>0</v>
      </c>
      <c r="T275" s="125">
        <f>+'Inversión 1 financiada'!T275+VÚ!T275+S275</f>
        <v>0</v>
      </c>
      <c r="U275" s="125">
        <f>+'Inversión 1 financiada'!U275+VÚ!U275+T275</f>
        <v>0</v>
      </c>
      <c r="V275" s="125">
        <f>+'Inversión 1 financiada'!V275+VÚ!V275+U275</f>
        <v>0</v>
      </c>
      <c r="W275" s="125">
        <f>+'Inversión 1 financiada'!W275+VÚ!W275+V275</f>
        <v>0</v>
      </c>
      <c r="X275" s="125">
        <f>+'Inversión 1 financiada'!X275+VÚ!X275+W275</f>
        <v>0</v>
      </c>
      <c r="Y275" s="125">
        <f>+'Inversión 1 financiada'!Y275+VÚ!Y275+X275</f>
        <v>0</v>
      </c>
      <c r="Z275" s="125">
        <f>+'Inversión 1 financiada'!Z275+VÚ!Z275+Y275</f>
        <v>0</v>
      </c>
      <c r="AA275" s="125">
        <f>+'Inversión 1 financiada'!AA275+VÚ!AA275+Z275</f>
        <v>0</v>
      </c>
      <c r="AB275" s="125">
        <f>+'Inversión 1 financiada'!AB275+VÚ!AB275+AA275</f>
        <v>0</v>
      </c>
      <c r="AC275" s="125">
        <f>+'Inversión 1 financiada'!AC275+VÚ!AC275+AB275</f>
        <v>0</v>
      </c>
      <c r="AD275" s="125">
        <f>+'Inversión 1 financiada'!AD275+VÚ!AD275+AC275</f>
        <v>0</v>
      </c>
      <c r="AE275" s="125">
        <f>+'Inversión 1 financiada'!AE275+VÚ!AE275+AD275</f>
        <v>0</v>
      </c>
      <c r="AF275" s="125">
        <f>+'Inversión 1 financiada'!AF275+VÚ!AF275+AE275</f>
        <v>0</v>
      </c>
      <c r="AG275" s="125">
        <f>+'Inversión 1 financiada'!AG275+VÚ!AG275+AF275</f>
        <v>0</v>
      </c>
      <c r="AH275" s="125">
        <f>+'Inversión 1 financiada'!AH275+VÚ!AH275+AG275</f>
        <v>0</v>
      </c>
      <c r="AI275" s="125">
        <f>+'Inversión 1 financiada'!AI275+VÚ!AI275+AH275</f>
        <v>0</v>
      </c>
      <c r="AJ275" s="125">
        <f>+'Inversión 1 financiada'!AJ275+VÚ!AJ275+AI275</f>
        <v>0</v>
      </c>
      <c r="AK275" s="125">
        <f>+'Inversión 1 financiada'!AK275+VÚ!AK275+AJ275</f>
        <v>0</v>
      </c>
      <c r="AL275" s="125">
        <f>+'Inversión 1 financiada'!AL275+VÚ!AL275+AK275</f>
        <v>0</v>
      </c>
      <c r="AM275" s="125">
        <f>+'Inversión 1 financiada'!AM275+VÚ!AM275+AL275</f>
        <v>0</v>
      </c>
      <c r="AN275" s="125">
        <f>+'Inversión 1 financiada'!AN275+VÚ!AN275+AM275</f>
        <v>0</v>
      </c>
      <c r="AO275" s="125">
        <f>+'Inversión 1 financiada'!AO275+VÚ!AO275+AN275</f>
        <v>0</v>
      </c>
      <c r="AP275" s="125">
        <f>+'Inversión 1 financiada'!AP275+VÚ!AP275+AO275</f>
        <v>0</v>
      </c>
      <c r="AQ275" s="125">
        <f>+'Inversión 1 financiada'!AQ275+VÚ!AQ275+AP275</f>
        <v>0</v>
      </c>
      <c r="AR275" s="125">
        <f>+'Inversión 1 financiada'!AR275+VÚ!AR275+AQ275</f>
        <v>0</v>
      </c>
      <c r="AS275" s="125">
        <f>+'Inversión 1 financiada'!AS275+VÚ!AS275+AR275</f>
        <v>0</v>
      </c>
      <c r="AT275" s="125">
        <f>+'Inversión 1 financiada'!AT275+VÚ!AT275+AS275</f>
        <v>0</v>
      </c>
      <c r="AU275" s="125">
        <f>+'Inversión 1 financiada'!AU275+VÚ!AU275+AT275</f>
        <v>0</v>
      </c>
      <c r="AV275" s="125">
        <f>+'Inversión 1 financiada'!AV275+VÚ!AV275+AU275</f>
        <v>0</v>
      </c>
      <c r="AW275" s="125">
        <f>+'Inversión 1 financiada'!AW275+VÚ!AW275+AV275</f>
        <v>0</v>
      </c>
      <c r="AX275" s="125">
        <f>+'Inversión 1 financiada'!AX275+VÚ!AX275+AW275</f>
        <v>0</v>
      </c>
      <c r="AY275" s="125">
        <f>+'Inversión 1 financiada'!AY275+VÚ!AY275+AX275</f>
        <v>0</v>
      </c>
      <c r="AZ275" s="125">
        <f>+'Inversión 1 financiada'!AZ275+VÚ!AZ275+AY275</f>
        <v>0</v>
      </c>
      <c r="BA275" s="125">
        <f>+'Inversión 1 financiada'!BA275+VÚ!BA275+AZ275</f>
        <v>0</v>
      </c>
      <c r="BB275" s="125">
        <f>+'Inversión 1 financiada'!BB275+VÚ!BB275+BA275</f>
        <v>0</v>
      </c>
      <c r="BC275" s="125">
        <f>+'Inversión 1 financiada'!BC275+VÚ!BC275+BB275</f>
        <v>0</v>
      </c>
      <c r="BD275" s="125">
        <f>+'Inversión 1 financiada'!BD275+VÚ!BD275+BC275</f>
        <v>0</v>
      </c>
      <c r="BE275" s="125">
        <f>+'Inversión 1 financiada'!BE275+VÚ!BE275+BD275</f>
        <v>0</v>
      </c>
      <c r="BF275" s="125">
        <f>+'Inversión 1 financiada'!BF275+VÚ!BF275+BE275</f>
        <v>0</v>
      </c>
      <c r="BG275" s="125">
        <f>+'Inversión 1 financiada'!BG275+VÚ!BG275+BF275</f>
        <v>0</v>
      </c>
      <c r="BH275" s="125">
        <f>+'Inversión 1 financiada'!BH275+VÚ!BH275+BG275</f>
        <v>0</v>
      </c>
      <c r="BI275" s="125">
        <f>+'Inversión 1 financiada'!BI275+VÚ!BI275+BH275</f>
        <v>0</v>
      </c>
      <c r="BJ275" s="125">
        <f>+'Inversión 1 financiada'!BJ275+VÚ!BJ275+BI275</f>
        <v>0</v>
      </c>
      <c r="BK275" s="125">
        <f>+'Inversión 1 financiada'!BK275+VÚ!BK275+BJ275</f>
        <v>0</v>
      </c>
      <c r="BL275" s="125">
        <f>+'Inversión 1 financiada'!BL275+VÚ!BL275+BK275</f>
        <v>0</v>
      </c>
      <c r="BM275" s="125">
        <f>+'Inversión 1 financiada'!BM275+VÚ!BM275+BL275</f>
        <v>0</v>
      </c>
      <c r="BN275" s="125">
        <f>+'Inversión 1 financiada'!BN275+VÚ!BN275+BM275</f>
        <v>0</v>
      </c>
      <c r="BO275" s="125">
        <f>+'Inversión 1 financiada'!BO275+VÚ!BO275+BN275</f>
        <v>0</v>
      </c>
      <c r="BP275" s="125">
        <f>+'Inversión 1 financiada'!BP275+VÚ!BP275+BO275</f>
        <v>0</v>
      </c>
      <c r="BQ275" s="125">
        <f>+'Inversión 1 financiada'!BQ275+VÚ!BQ275+BP275</f>
        <v>0</v>
      </c>
      <c r="BR275" s="125">
        <f>+'Inversión 1 financiada'!BR275+VÚ!BR275+BQ275</f>
        <v>0</v>
      </c>
    </row>
    <row r="276" spans="2:70"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125">
        <f>+'Inversión 1 financiada'!H276+VÚ!H276</f>
        <v>0</v>
      </c>
      <c r="I276" s="125">
        <f>+'Inversión 1 financiada'!I276+VÚ!I276+H276</f>
        <v>0</v>
      </c>
      <c r="J276" s="125">
        <f>+'Inversión 1 financiada'!J276+VÚ!J276+I276</f>
        <v>0</v>
      </c>
      <c r="K276" s="125">
        <f>+'Inversión 1 financiada'!K276+VÚ!K276+J276</f>
        <v>0</v>
      </c>
      <c r="L276" s="125">
        <f>+'Inversión 1 financiada'!L276+VÚ!L276+K276</f>
        <v>0</v>
      </c>
      <c r="M276" s="125">
        <f>+'Inversión 1 financiada'!M276+VÚ!M276+L276</f>
        <v>0</v>
      </c>
      <c r="N276" s="125">
        <f>+'Inversión 1 financiada'!N276+VÚ!N276+M276</f>
        <v>0</v>
      </c>
      <c r="O276" s="125">
        <f>+'Inversión 1 financiada'!O276+VÚ!O276+N276</f>
        <v>0</v>
      </c>
      <c r="P276" s="125">
        <f>+'Inversión 1 financiada'!P276+VÚ!P276+O276</f>
        <v>0</v>
      </c>
      <c r="Q276" s="125">
        <f>+'Inversión 1 financiada'!Q276+VÚ!Q276+P276</f>
        <v>0</v>
      </c>
      <c r="R276" s="125">
        <f>+'Inversión 1 financiada'!R276+VÚ!R276+Q276</f>
        <v>0</v>
      </c>
      <c r="S276" s="125">
        <f>+'Inversión 1 financiada'!S276+VÚ!S276+R276</f>
        <v>0</v>
      </c>
      <c r="T276" s="125">
        <f>+'Inversión 1 financiada'!T276+VÚ!T276+S276</f>
        <v>0</v>
      </c>
      <c r="U276" s="125">
        <f>+'Inversión 1 financiada'!U276+VÚ!U276+T276</f>
        <v>0</v>
      </c>
      <c r="V276" s="125">
        <f>+'Inversión 1 financiada'!V276+VÚ!V276+U276</f>
        <v>0</v>
      </c>
      <c r="W276" s="125">
        <f>+'Inversión 1 financiada'!W276+VÚ!W276+V276</f>
        <v>0</v>
      </c>
      <c r="X276" s="125">
        <f>+'Inversión 1 financiada'!X276+VÚ!X276+W276</f>
        <v>0</v>
      </c>
      <c r="Y276" s="125">
        <f>+'Inversión 1 financiada'!Y276+VÚ!Y276+X276</f>
        <v>0</v>
      </c>
      <c r="Z276" s="125">
        <f>+'Inversión 1 financiada'!Z276+VÚ!Z276+Y276</f>
        <v>0</v>
      </c>
      <c r="AA276" s="125">
        <f>+'Inversión 1 financiada'!AA276+VÚ!AA276+Z276</f>
        <v>0</v>
      </c>
      <c r="AB276" s="125">
        <f>+'Inversión 1 financiada'!AB276+VÚ!AB276+AA276</f>
        <v>0</v>
      </c>
      <c r="AC276" s="125">
        <f>+'Inversión 1 financiada'!AC276+VÚ!AC276+AB276</f>
        <v>0</v>
      </c>
      <c r="AD276" s="125">
        <f>+'Inversión 1 financiada'!AD276+VÚ!AD276+AC276</f>
        <v>0</v>
      </c>
      <c r="AE276" s="125">
        <f>+'Inversión 1 financiada'!AE276+VÚ!AE276+AD276</f>
        <v>0</v>
      </c>
      <c r="AF276" s="125">
        <f>+'Inversión 1 financiada'!AF276+VÚ!AF276+AE276</f>
        <v>0</v>
      </c>
      <c r="AG276" s="125">
        <f>+'Inversión 1 financiada'!AG276+VÚ!AG276+AF276</f>
        <v>0</v>
      </c>
      <c r="AH276" s="125">
        <f>+'Inversión 1 financiada'!AH276+VÚ!AH276+AG276</f>
        <v>0</v>
      </c>
      <c r="AI276" s="125">
        <f>+'Inversión 1 financiada'!AI276+VÚ!AI276+AH276</f>
        <v>0</v>
      </c>
      <c r="AJ276" s="125">
        <f>+'Inversión 1 financiada'!AJ276+VÚ!AJ276+AI276</f>
        <v>0</v>
      </c>
      <c r="AK276" s="125">
        <f>+'Inversión 1 financiada'!AK276+VÚ!AK276+AJ276</f>
        <v>0</v>
      </c>
      <c r="AL276" s="125">
        <f>+'Inversión 1 financiada'!AL276+VÚ!AL276+AK276</f>
        <v>0</v>
      </c>
      <c r="AM276" s="125">
        <f>+'Inversión 1 financiada'!AM276+VÚ!AM276+AL276</f>
        <v>0</v>
      </c>
      <c r="AN276" s="125">
        <f>+'Inversión 1 financiada'!AN276+VÚ!AN276+AM276</f>
        <v>0</v>
      </c>
      <c r="AO276" s="125">
        <f>+'Inversión 1 financiada'!AO276+VÚ!AO276+AN276</f>
        <v>0</v>
      </c>
      <c r="AP276" s="125">
        <f>+'Inversión 1 financiada'!AP276+VÚ!AP276+AO276</f>
        <v>0</v>
      </c>
      <c r="AQ276" s="125">
        <f>+'Inversión 1 financiada'!AQ276+VÚ!AQ276+AP276</f>
        <v>0</v>
      </c>
      <c r="AR276" s="125">
        <f>+'Inversión 1 financiada'!AR276+VÚ!AR276+AQ276</f>
        <v>0</v>
      </c>
      <c r="AS276" s="125">
        <f>+'Inversión 1 financiada'!AS276+VÚ!AS276+AR276</f>
        <v>0</v>
      </c>
      <c r="AT276" s="125">
        <f>+'Inversión 1 financiada'!AT276+VÚ!AT276+AS276</f>
        <v>0</v>
      </c>
      <c r="AU276" s="125">
        <f>+'Inversión 1 financiada'!AU276+VÚ!AU276+AT276</f>
        <v>0</v>
      </c>
      <c r="AV276" s="125">
        <f>+'Inversión 1 financiada'!AV276+VÚ!AV276+AU276</f>
        <v>0</v>
      </c>
      <c r="AW276" s="125">
        <f>+'Inversión 1 financiada'!AW276+VÚ!AW276+AV276</f>
        <v>0</v>
      </c>
      <c r="AX276" s="125">
        <f>+'Inversión 1 financiada'!AX276+VÚ!AX276+AW276</f>
        <v>0</v>
      </c>
      <c r="AY276" s="125">
        <f>+'Inversión 1 financiada'!AY276+VÚ!AY276+AX276</f>
        <v>0</v>
      </c>
      <c r="AZ276" s="125">
        <f>+'Inversión 1 financiada'!AZ276+VÚ!AZ276+AY276</f>
        <v>0</v>
      </c>
      <c r="BA276" s="125">
        <f>+'Inversión 1 financiada'!BA276+VÚ!BA276+AZ276</f>
        <v>0</v>
      </c>
      <c r="BB276" s="125">
        <f>+'Inversión 1 financiada'!BB276+VÚ!BB276+BA276</f>
        <v>0</v>
      </c>
      <c r="BC276" s="125">
        <f>+'Inversión 1 financiada'!BC276+VÚ!BC276+BB276</f>
        <v>0</v>
      </c>
      <c r="BD276" s="125">
        <f>+'Inversión 1 financiada'!BD276+VÚ!BD276+BC276</f>
        <v>0</v>
      </c>
      <c r="BE276" s="125">
        <f>+'Inversión 1 financiada'!BE276+VÚ!BE276+BD276</f>
        <v>0</v>
      </c>
      <c r="BF276" s="125">
        <f>+'Inversión 1 financiada'!BF276+VÚ!BF276+BE276</f>
        <v>0</v>
      </c>
      <c r="BG276" s="125">
        <f>+'Inversión 1 financiada'!BG276+VÚ!BG276+BF276</f>
        <v>0</v>
      </c>
      <c r="BH276" s="125">
        <f>+'Inversión 1 financiada'!BH276+VÚ!BH276+BG276</f>
        <v>0</v>
      </c>
      <c r="BI276" s="125">
        <f>+'Inversión 1 financiada'!BI276+VÚ!BI276+BH276</f>
        <v>0</v>
      </c>
      <c r="BJ276" s="125">
        <f>+'Inversión 1 financiada'!BJ276+VÚ!BJ276+BI276</f>
        <v>0</v>
      </c>
      <c r="BK276" s="125">
        <f>+'Inversión 1 financiada'!BK276+VÚ!BK276+BJ276</f>
        <v>0</v>
      </c>
      <c r="BL276" s="125">
        <f>+'Inversión 1 financiada'!BL276+VÚ!BL276+BK276</f>
        <v>0</v>
      </c>
      <c r="BM276" s="125">
        <f>+'Inversión 1 financiada'!BM276+VÚ!BM276+BL276</f>
        <v>0</v>
      </c>
      <c r="BN276" s="125">
        <f>+'Inversión 1 financiada'!BN276+VÚ!BN276+BM276</f>
        <v>0</v>
      </c>
      <c r="BO276" s="125">
        <f>+'Inversión 1 financiada'!BO276+VÚ!BO276+BN276</f>
        <v>0</v>
      </c>
      <c r="BP276" s="125">
        <f>+'Inversión 1 financiada'!BP276+VÚ!BP276+BO276</f>
        <v>0</v>
      </c>
      <c r="BQ276" s="125">
        <f>+'Inversión 1 financiada'!BQ276+VÚ!BQ276+BP276</f>
        <v>0</v>
      </c>
      <c r="BR276" s="125">
        <f>+'Inversión 1 financiada'!BR276+VÚ!BR276+BQ276</f>
        <v>0</v>
      </c>
    </row>
    <row r="277" spans="2:70"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125">
        <f>+'Inversión 1 financiada'!H277+VÚ!H277</f>
        <v>0</v>
      </c>
      <c r="I277" s="125">
        <f>+'Inversión 1 financiada'!I277+VÚ!I277+H277</f>
        <v>0</v>
      </c>
      <c r="J277" s="125">
        <f>+'Inversión 1 financiada'!J277+VÚ!J277+I277</f>
        <v>0</v>
      </c>
      <c r="K277" s="125">
        <f>+'Inversión 1 financiada'!K277+VÚ!K277+J277</f>
        <v>0</v>
      </c>
      <c r="L277" s="125">
        <f>+'Inversión 1 financiada'!L277+VÚ!L277+K277</f>
        <v>0</v>
      </c>
      <c r="M277" s="125">
        <f>+'Inversión 1 financiada'!M277+VÚ!M277+L277</f>
        <v>0</v>
      </c>
      <c r="N277" s="125">
        <f>+'Inversión 1 financiada'!N277+VÚ!N277+M277</f>
        <v>0</v>
      </c>
      <c r="O277" s="125">
        <f>+'Inversión 1 financiada'!O277+VÚ!O277+N277</f>
        <v>0</v>
      </c>
      <c r="P277" s="125">
        <f>+'Inversión 1 financiada'!P277+VÚ!P277+O277</f>
        <v>0</v>
      </c>
      <c r="Q277" s="125">
        <f>+'Inversión 1 financiada'!Q277+VÚ!Q277+P277</f>
        <v>0</v>
      </c>
      <c r="R277" s="125">
        <f>+'Inversión 1 financiada'!R277+VÚ!R277+Q277</f>
        <v>0</v>
      </c>
      <c r="S277" s="125">
        <f>+'Inversión 1 financiada'!S277+VÚ!S277+R277</f>
        <v>0</v>
      </c>
      <c r="T277" s="125">
        <f>+'Inversión 1 financiada'!T277+VÚ!T277+S277</f>
        <v>0</v>
      </c>
      <c r="U277" s="125">
        <f>+'Inversión 1 financiada'!U277+VÚ!U277+T277</f>
        <v>0</v>
      </c>
      <c r="V277" s="125">
        <f>+'Inversión 1 financiada'!V277+VÚ!V277+U277</f>
        <v>0</v>
      </c>
      <c r="W277" s="125">
        <f>+'Inversión 1 financiada'!W277+VÚ!W277+V277</f>
        <v>0</v>
      </c>
      <c r="X277" s="125">
        <f>+'Inversión 1 financiada'!X277+VÚ!X277+W277</f>
        <v>0</v>
      </c>
      <c r="Y277" s="125">
        <f>+'Inversión 1 financiada'!Y277+VÚ!Y277+X277</f>
        <v>0</v>
      </c>
      <c r="Z277" s="125">
        <f>+'Inversión 1 financiada'!Z277+VÚ!Z277+Y277</f>
        <v>0</v>
      </c>
      <c r="AA277" s="125">
        <f>+'Inversión 1 financiada'!AA277+VÚ!AA277+Z277</f>
        <v>0</v>
      </c>
      <c r="AB277" s="125">
        <f>+'Inversión 1 financiada'!AB277+VÚ!AB277+AA277</f>
        <v>0</v>
      </c>
      <c r="AC277" s="125">
        <f>+'Inversión 1 financiada'!AC277+VÚ!AC277+AB277</f>
        <v>0</v>
      </c>
      <c r="AD277" s="125">
        <f>+'Inversión 1 financiada'!AD277+VÚ!AD277+AC277</f>
        <v>0</v>
      </c>
      <c r="AE277" s="125">
        <f>+'Inversión 1 financiada'!AE277+VÚ!AE277+AD277</f>
        <v>0</v>
      </c>
      <c r="AF277" s="125">
        <f>+'Inversión 1 financiada'!AF277+VÚ!AF277+AE277</f>
        <v>0</v>
      </c>
      <c r="AG277" s="125">
        <f>+'Inversión 1 financiada'!AG277+VÚ!AG277+AF277</f>
        <v>0</v>
      </c>
      <c r="AH277" s="125">
        <f>+'Inversión 1 financiada'!AH277+VÚ!AH277+AG277</f>
        <v>0</v>
      </c>
      <c r="AI277" s="125">
        <f>+'Inversión 1 financiada'!AI277+VÚ!AI277+AH277</f>
        <v>0</v>
      </c>
      <c r="AJ277" s="125">
        <f>+'Inversión 1 financiada'!AJ277+VÚ!AJ277+AI277</f>
        <v>0</v>
      </c>
      <c r="AK277" s="125">
        <f>+'Inversión 1 financiada'!AK277+VÚ!AK277+AJ277</f>
        <v>0</v>
      </c>
      <c r="AL277" s="125">
        <f>+'Inversión 1 financiada'!AL277+VÚ!AL277+AK277</f>
        <v>0</v>
      </c>
      <c r="AM277" s="125">
        <f>+'Inversión 1 financiada'!AM277+VÚ!AM277+AL277</f>
        <v>0</v>
      </c>
      <c r="AN277" s="125">
        <f>+'Inversión 1 financiada'!AN277+VÚ!AN277+AM277</f>
        <v>0</v>
      </c>
      <c r="AO277" s="125">
        <f>+'Inversión 1 financiada'!AO277+VÚ!AO277+AN277</f>
        <v>0</v>
      </c>
      <c r="AP277" s="125">
        <f>+'Inversión 1 financiada'!AP277+VÚ!AP277+AO277</f>
        <v>0</v>
      </c>
      <c r="AQ277" s="125">
        <f>+'Inversión 1 financiada'!AQ277+VÚ!AQ277+AP277</f>
        <v>0</v>
      </c>
      <c r="AR277" s="125">
        <f>+'Inversión 1 financiada'!AR277+VÚ!AR277+AQ277</f>
        <v>0</v>
      </c>
      <c r="AS277" s="125">
        <f>+'Inversión 1 financiada'!AS277+VÚ!AS277+AR277</f>
        <v>0</v>
      </c>
      <c r="AT277" s="125">
        <f>+'Inversión 1 financiada'!AT277+VÚ!AT277+AS277</f>
        <v>0</v>
      </c>
      <c r="AU277" s="125">
        <f>+'Inversión 1 financiada'!AU277+VÚ!AU277+AT277</f>
        <v>0</v>
      </c>
      <c r="AV277" s="125">
        <f>+'Inversión 1 financiada'!AV277+VÚ!AV277+AU277</f>
        <v>0</v>
      </c>
      <c r="AW277" s="125">
        <f>+'Inversión 1 financiada'!AW277+VÚ!AW277+AV277</f>
        <v>0</v>
      </c>
      <c r="AX277" s="125">
        <f>+'Inversión 1 financiada'!AX277+VÚ!AX277+AW277</f>
        <v>0</v>
      </c>
      <c r="AY277" s="125">
        <f>+'Inversión 1 financiada'!AY277+VÚ!AY277+AX277</f>
        <v>0</v>
      </c>
      <c r="AZ277" s="125">
        <f>+'Inversión 1 financiada'!AZ277+VÚ!AZ277+AY277</f>
        <v>0</v>
      </c>
      <c r="BA277" s="125">
        <f>+'Inversión 1 financiada'!BA277+VÚ!BA277+AZ277</f>
        <v>0</v>
      </c>
      <c r="BB277" s="125">
        <f>+'Inversión 1 financiada'!BB277+VÚ!BB277+BA277</f>
        <v>0</v>
      </c>
      <c r="BC277" s="125">
        <f>+'Inversión 1 financiada'!BC277+VÚ!BC277+BB277</f>
        <v>0</v>
      </c>
      <c r="BD277" s="125">
        <f>+'Inversión 1 financiada'!BD277+VÚ!BD277+BC277</f>
        <v>0</v>
      </c>
      <c r="BE277" s="125">
        <f>+'Inversión 1 financiada'!BE277+VÚ!BE277+BD277</f>
        <v>0</v>
      </c>
      <c r="BF277" s="125">
        <f>+'Inversión 1 financiada'!BF277+VÚ!BF277+BE277</f>
        <v>0</v>
      </c>
      <c r="BG277" s="125">
        <f>+'Inversión 1 financiada'!BG277+VÚ!BG277+BF277</f>
        <v>0</v>
      </c>
      <c r="BH277" s="125">
        <f>+'Inversión 1 financiada'!BH277+VÚ!BH277+BG277</f>
        <v>0</v>
      </c>
      <c r="BI277" s="125">
        <f>+'Inversión 1 financiada'!BI277+VÚ!BI277+BH277</f>
        <v>0</v>
      </c>
      <c r="BJ277" s="125">
        <f>+'Inversión 1 financiada'!BJ277+VÚ!BJ277+BI277</f>
        <v>0</v>
      </c>
      <c r="BK277" s="125">
        <f>+'Inversión 1 financiada'!BK277+VÚ!BK277+BJ277</f>
        <v>0</v>
      </c>
      <c r="BL277" s="125">
        <f>+'Inversión 1 financiada'!BL277+VÚ!BL277+BK277</f>
        <v>0</v>
      </c>
      <c r="BM277" s="125">
        <f>+'Inversión 1 financiada'!BM277+VÚ!BM277+BL277</f>
        <v>0</v>
      </c>
      <c r="BN277" s="125">
        <f>+'Inversión 1 financiada'!BN277+VÚ!BN277+BM277</f>
        <v>0</v>
      </c>
      <c r="BO277" s="125">
        <f>+'Inversión 1 financiada'!BO277+VÚ!BO277+BN277</f>
        <v>0</v>
      </c>
      <c r="BP277" s="125">
        <f>+'Inversión 1 financiada'!BP277+VÚ!BP277+BO277</f>
        <v>0</v>
      </c>
      <c r="BQ277" s="125">
        <f>+'Inversión 1 financiada'!BQ277+VÚ!BQ277+BP277</f>
        <v>0</v>
      </c>
      <c r="BR277" s="125">
        <f>+'Inversión 1 financiada'!BR277+VÚ!BR277+BQ277</f>
        <v>0</v>
      </c>
    </row>
    <row r="278" spans="2:70"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125">
        <f>+'Inversión 1 financiada'!H278+VÚ!H278</f>
        <v>0</v>
      </c>
      <c r="I278" s="125">
        <f>+'Inversión 1 financiada'!I278+VÚ!I278+H278</f>
        <v>0</v>
      </c>
      <c r="J278" s="125">
        <f>+'Inversión 1 financiada'!J278+VÚ!J278+I278</f>
        <v>0</v>
      </c>
      <c r="K278" s="125">
        <f>+'Inversión 1 financiada'!K278+VÚ!K278+J278</f>
        <v>0</v>
      </c>
      <c r="L278" s="125">
        <f>+'Inversión 1 financiada'!L278+VÚ!L278+K278</f>
        <v>0</v>
      </c>
      <c r="M278" s="125">
        <f>+'Inversión 1 financiada'!M278+VÚ!M278+L278</f>
        <v>0</v>
      </c>
      <c r="N278" s="125">
        <f>+'Inversión 1 financiada'!N278+VÚ!N278+M278</f>
        <v>0</v>
      </c>
      <c r="O278" s="125">
        <f>+'Inversión 1 financiada'!O278+VÚ!O278+N278</f>
        <v>0</v>
      </c>
      <c r="P278" s="125">
        <f>+'Inversión 1 financiada'!P278+VÚ!P278+O278</f>
        <v>0</v>
      </c>
      <c r="Q278" s="125">
        <f>+'Inversión 1 financiada'!Q278+VÚ!Q278+P278</f>
        <v>0</v>
      </c>
      <c r="R278" s="125">
        <f>+'Inversión 1 financiada'!R278+VÚ!R278+Q278</f>
        <v>0</v>
      </c>
      <c r="S278" s="125">
        <f>+'Inversión 1 financiada'!S278+VÚ!S278+R278</f>
        <v>0</v>
      </c>
      <c r="T278" s="125">
        <f>+'Inversión 1 financiada'!T278+VÚ!T278+S278</f>
        <v>0</v>
      </c>
      <c r="U278" s="125">
        <f>+'Inversión 1 financiada'!U278+VÚ!U278+T278</f>
        <v>0</v>
      </c>
      <c r="V278" s="125">
        <f>+'Inversión 1 financiada'!V278+VÚ!V278+U278</f>
        <v>0</v>
      </c>
      <c r="W278" s="125">
        <f>+'Inversión 1 financiada'!W278+VÚ!W278+V278</f>
        <v>0</v>
      </c>
      <c r="X278" s="125">
        <f>+'Inversión 1 financiada'!X278+VÚ!X278+W278</f>
        <v>0</v>
      </c>
      <c r="Y278" s="125">
        <f>+'Inversión 1 financiada'!Y278+VÚ!Y278+X278</f>
        <v>0</v>
      </c>
      <c r="Z278" s="125">
        <f>+'Inversión 1 financiada'!Z278+VÚ!Z278+Y278</f>
        <v>0</v>
      </c>
      <c r="AA278" s="125">
        <f>+'Inversión 1 financiada'!AA278+VÚ!AA278+Z278</f>
        <v>0</v>
      </c>
      <c r="AB278" s="125">
        <f>+'Inversión 1 financiada'!AB278+VÚ!AB278+AA278</f>
        <v>0</v>
      </c>
      <c r="AC278" s="125">
        <f>+'Inversión 1 financiada'!AC278+VÚ!AC278+AB278</f>
        <v>0</v>
      </c>
      <c r="AD278" s="125">
        <f>+'Inversión 1 financiada'!AD278+VÚ!AD278+AC278</f>
        <v>0</v>
      </c>
      <c r="AE278" s="125">
        <f>+'Inversión 1 financiada'!AE278+VÚ!AE278+AD278</f>
        <v>0</v>
      </c>
      <c r="AF278" s="125">
        <f>+'Inversión 1 financiada'!AF278+VÚ!AF278+AE278</f>
        <v>0</v>
      </c>
      <c r="AG278" s="125">
        <f>+'Inversión 1 financiada'!AG278+VÚ!AG278+AF278</f>
        <v>0</v>
      </c>
      <c r="AH278" s="125">
        <f>+'Inversión 1 financiada'!AH278+VÚ!AH278+AG278</f>
        <v>0</v>
      </c>
      <c r="AI278" s="125">
        <f>+'Inversión 1 financiada'!AI278+VÚ!AI278+AH278</f>
        <v>0</v>
      </c>
      <c r="AJ278" s="125">
        <f>+'Inversión 1 financiada'!AJ278+VÚ!AJ278+AI278</f>
        <v>0</v>
      </c>
      <c r="AK278" s="125">
        <f>+'Inversión 1 financiada'!AK278+VÚ!AK278+AJ278</f>
        <v>0</v>
      </c>
      <c r="AL278" s="125">
        <f>+'Inversión 1 financiada'!AL278+VÚ!AL278+AK278</f>
        <v>0</v>
      </c>
      <c r="AM278" s="125">
        <f>+'Inversión 1 financiada'!AM278+VÚ!AM278+AL278</f>
        <v>0</v>
      </c>
      <c r="AN278" s="125">
        <f>+'Inversión 1 financiada'!AN278+VÚ!AN278+AM278</f>
        <v>0</v>
      </c>
      <c r="AO278" s="125">
        <f>+'Inversión 1 financiada'!AO278+VÚ!AO278+AN278</f>
        <v>0</v>
      </c>
      <c r="AP278" s="125">
        <f>+'Inversión 1 financiada'!AP278+VÚ!AP278+AO278</f>
        <v>0</v>
      </c>
      <c r="AQ278" s="125">
        <f>+'Inversión 1 financiada'!AQ278+VÚ!AQ278+AP278</f>
        <v>0</v>
      </c>
      <c r="AR278" s="125">
        <f>+'Inversión 1 financiada'!AR278+VÚ!AR278+AQ278</f>
        <v>0</v>
      </c>
      <c r="AS278" s="125">
        <f>+'Inversión 1 financiada'!AS278+VÚ!AS278+AR278</f>
        <v>0</v>
      </c>
      <c r="AT278" s="125">
        <f>+'Inversión 1 financiada'!AT278+VÚ!AT278+AS278</f>
        <v>0</v>
      </c>
      <c r="AU278" s="125">
        <f>+'Inversión 1 financiada'!AU278+VÚ!AU278+AT278</f>
        <v>0</v>
      </c>
      <c r="AV278" s="125">
        <f>+'Inversión 1 financiada'!AV278+VÚ!AV278+AU278</f>
        <v>0</v>
      </c>
      <c r="AW278" s="125">
        <f>+'Inversión 1 financiada'!AW278+VÚ!AW278+AV278</f>
        <v>0</v>
      </c>
      <c r="AX278" s="125">
        <f>+'Inversión 1 financiada'!AX278+VÚ!AX278+AW278</f>
        <v>0</v>
      </c>
      <c r="AY278" s="125">
        <f>+'Inversión 1 financiada'!AY278+VÚ!AY278+AX278</f>
        <v>0</v>
      </c>
      <c r="AZ278" s="125">
        <f>+'Inversión 1 financiada'!AZ278+VÚ!AZ278+AY278</f>
        <v>0</v>
      </c>
      <c r="BA278" s="125">
        <f>+'Inversión 1 financiada'!BA278+VÚ!BA278+AZ278</f>
        <v>0</v>
      </c>
      <c r="BB278" s="125">
        <f>+'Inversión 1 financiada'!BB278+VÚ!BB278+BA278</f>
        <v>0</v>
      </c>
      <c r="BC278" s="125">
        <f>+'Inversión 1 financiada'!BC278+VÚ!BC278+BB278</f>
        <v>0</v>
      </c>
      <c r="BD278" s="125">
        <f>+'Inversión 1 financiada'!BD278+VÚ!BD278+BC278</f>
        <v>0</v>
      </c>
      <c r="BE278" s="125">
        <f>+'Inversión 1 financiada'!BE278+VÚ!BE278+BD278</f>
        <v>0</v>
      </c>
      <c r="BF278" s="125">
        <f>+'Inversión 1 financiada'!BF278+VÚ!BF278+BE278</f>
        <v>0</v>
      </c>
      <c r="BG278" s="125">
        <f>+'Inversión 1 financiada'!BG278+VÚ!BG278+BF278</f>
        <v>0</v>
      </c>
      <c r="BH278" s="125">
        <f>+'Inversión 1 financiada'!BH278+VÚ!BH278+BG278</f>
        <v>0</v>
      </c>
      <c r="BI278" s="125">
        <f>+'Inversión 1 financiada'!BI278+VÚ!BI278+BH278</f>
        <v>0</v>
      </c>
      <c r="BJ278" s="125">
        <f>+'Inversión 1 financiada'!BJ278+VÚ!BJ278+BI278</f>
        <v>0</v>
      </c>
      <c r="BK278" s="125">
        <f>+'Inversión 1 financiada'!BK278+VÚ!BK278+BJ278</f>
        <v>0</v>
      </c>
      <c r="BL278" s="125">
        <f>+'Inversión 1 financiada'!BL278+VÚ!BL278+BK278</f>
        <v>0</v>
      </c>
      <c r="BM278" s="125">
        <f>+'Inversión 1 financiada'!BM278+VÚ!BM278+BL278</f>
        <v>0</v>
      </c>
      <c r="BN278" s="125">
        <f>+'Inversión 1 financiada'!BN278+VÚ!BN278+BM278</f>
        <v>0</v>
      </c>
      <c r="BO278" s="125">
        <f>+'Inversión 1 financiada'!BO278+VÚ!BO278+BN278</f>
        <v>0</v>
      </c>
      <c r="BP278" s="125">
        <f>+'Inversión 1 financiada'!BP278+VÚ!BP278+BO278</f>
        <v>0</v>
      </c>
      <c r="BQ278" s="125">
        <f>+'Inversión 1 financiada'!BQ278+VÚ!BQ278+BP278</f>
        <v>0</v>
      </c>
      <c r="BR278" s="125">
        <f>+'Inversión 1 financiada'!BR278+VÚ!BR278+BQ278</f>
        <v>0</v>
      </c>
    </row>
    <row r="279" spans="2:70" x14ac:dyDescent="0.25">
      <c r="B279" s="59" t="s">
        <v>675</v>
      </c>
      <c r="C279" s="62" t="str">
        <f>+VLOOKUP(B279,'resumen UCAP'!$A$5:$O$329,2,0)</f>
        <v>Poste Republicano</v>
      </c>
      <c r="D279" s="63"/>
      <c r="E279" s="63" t="str">
        <f>+VLOOKUP(B279,'resumen UCAP'!$A$5:$O$329,3,0)</f>
        <v>Un</v>
      </c>
      <c r="F279" s="64">
        <f>+VLOOKUP(B279,'resumen UCAP'!$A$5:$O$329,15,0)</f>
        <v>3500000</v>
      </c>
      <c r="G279" s="61">
        <v>10</v>
      </c>
      <c r="H279" s="125">
        <f>+'Inversión 1 financiada'!H279+VÚ!H279</f>
        <v>0</v>
      </c>
      <c r="I279" s="125">
        <f>+'Inversión 1 financiada'!I279+VÚ!I279+H279</f>
        <v>0</v>
      </c>
      <c r="J279" s="125">
        <f>+'Inversión 1 financiada'!J279+VÚ!J279+I279</f>
        <v>0</v>
      </c>
      <c r="K279" s="125">
        <f>+'Inversión 1 financiada'!K279+VÚ!K279+J279</f>
        <v>0</v>
      </c>
      <c r="L279" s="125">
        <f>+'Inversión 1 financiada'!L279+VÚ!L279+K279</f>
        <v>0</v>
      </c>
      <c r="M279" s="125">
        <f>+'Inversión 1 financiada'!M279+VÚ!M279+L279</f>
        <v>0</v>
      </c>
      <c r="N279" s="125">
        <f>+'Inversión 1 financiada'!N279+VÚ!N279+M279</f>
        <v>0</v>
      </c>
      <c r="O279" s="125">
        <f>+'Inversión 1 financiada'!O279+VÚ!O279+N279</f>
        <v>0</v>
      </c>
      <c r="P279" s="125">
        <f>+'Inversión 1 financiada'!P279+VÚ!P279+O279</f>
        <v>0</v>
      </c>
      <c r="Q279" s="125">
        <f>+'Inversión 1 financiada'!Q279+VÚ!Q279+P279</f>
        <v>0</v>
      </c>
      <c r="R279" s="125">
        <f>+'Inversión 1 financiada'!R279+VÚ!R279+Q279</f>
        <v>0</v>
      </c>
      <c r="S279" s="125">
        <f>+'Inversión 1 financiada'!S279+VÚ!S279+R279</f>
        <v>0</v>
      </c>
      <c r="T279" s="125">
        <f>+'Inversión 1 financiada'!T279+VÚ!T279+S279</f>
        <v>0</v>
      </c>
      <c r="U279" s="125">
        <f>+'Inversión 1 financiada'!U279+VÚ!U279+T279</f>
        <v>0</v>
      </c>
      <c r="V279" s="125">
        <f>+'Inversión 1 financiada'!V279+VÚ!V279+U279</f>
        <v>0</v>
      </c>
      <c r="W279" s="125">
        <f>+'Inversión 1 financiada'!W279+VÚ!W279+V279</f>
        <v>0</v>
      </c>
      <c r="X279" s="125">
        <f>+'Inversión 1 financiada'!X279+VÚ!X279+W279</f>
        <v>0</v>
      </c>
      <c r="Y279" s="125">
        <f>+'Inversión 1 financiada'!Y279+VÚ!Y279+X279</f>
        <v>0</v>
      </c>
      <c r="Z279" s="125">
        <f>+'Inversión 1 financiada'!Z279+VÚ!Z279+Y279</f>
        <v>0</v>
      </c>
      <c r="AA279" s="125">
        <f>+'Inversión 1 financiada'!AA279+VÚ!AA279+Z279</f>
        <v>0</v>
      </c>
      <c r="AB279" s="125">
        <f>+'Inversión 1 financiada'!AB279+VÚ!AB279+AA279</f>
        <v>0</v>
      </c>
      <c r="AC279" s="125">
        <f>+'Inversión 1 financiada'!AC279+VÚ!AC279+AB279</f>
        <v>0</v>
      </c>
      <c r="AD279" s="125">
        <f>+'Inversión 1 financiada'!AD279+VÚ!AD279+AC279</f>
        <v>0</v>
      </c>
      <c r="AE279" s="125">
        <f>+'Inversión 1 financiada'!AE279+VÚ!AE279+AD279</f>
        <v>0</v>
      </c>
      <c r="AF279" s="125">
        <f>+'Inversión 1 financiada'!AF279+VÚ!AF279+AE279</f>
        <v>0</v>
      </c>
      <c r="AG279" s="125">
        <f>+'Inversión 1 financiada'!AG279+VÚ!AG279+AF279</f>
        <v>0</v>
      </c>
      <c r="AH279" s="125">
        <f>+'Inversión 1 financiada'!AH279+VÚ!AH279+AG279</f>
        <v>0</v>
      </c>
      <c r="AI279" s="125">
        <f>+'Inversión 1 financiada'!AI279+VÚ!AI279+AH279</f>
        <v>0</v>
      </c>
      <c r="AJ279" s="125">
        <f>+'Inversión 1 financiada'!AJ279+VÚ!AJ279+AI279</f>
        <v>0</v>
      </c>
      <c r="AK279" s="125">
        <f>+'Inversión 1 financiada'!AK279+VÚ!AK279+AJ279</f>
        <v>0</v>
      </c>
      <c r="AL279" s="125">
        <f>+'Inversión 1 financiada'!AL279+VÚ!AL279+AK279</f>
        <v>0</v>
      </c>
      <c r="AM279" s="125">
        <f>+'Inversión 1 financiada'!AM279+VÚ!AM279+AL279</f>
        <v>0</v>
      </c>
      <c r="AN279" s="125">
        <f>+'Inversión 1 financiada'!AN279+VÚ!AN279+AM279</f>
        <v>0</v>
      </c>
      <c r="AO279" s="125">
        <f>+'Inversión 1 financiada'!AO279+VÚ!AO279+AN279</f>
        <v>0</v>
      </c>
      <c r="AP279" s="125">
        <f>+'Inversión 1 financiada'!AP279+VÚ!AP279+AO279</f>
        <v>0</v>
      </c>
      <c r="AQ279" s="125">
        <f>+'Inversión 1 financiada'!AQ279+VÚ!AQ279+AP279</f>
        <v>0</v>
      </c>
      <c r="AR279" s="125">
        <f>+'Inversión 1 financiada'!AR279+VÚ!AR279+AQ279</f>
        <v>0</v>
      </c>
      <c r="AS279" s="125">
        <f>+'Inversión 1 financiada'!AS279+VÚ!AS279+AR279</f>
        <v>0</v>
      </c>
      <c r="AT279" s="125">
        <f>+'Inversión 1 financiada'!AT279+VÚ!AT279+AS279</f>
        <v>0</v>
      </c>
      <c r="AU279" s="125">
        <f>+'Inversión 1 financiada'!AU279+VÚ!AU279+AT279</f>
        <v>0</v>
      </c>
      <c r="AV279" s="125">
        <f>+'Inversión 1 financiada'!AV279+VÚ!AV279+AU279</f>
        <v>0</v>
      </c>
      <c r="AW279" s="125">
        <f>+'Inversión 1 financiada'!AW279+VÚ!AW279+AV279</f>
        <v>0</v>
      </c>
      <c r="AX279" s="125">
        <f>+'Inversión 1 financiada'!AX279+VÚ!AX279+AW279</f>
        <v>0</v>
      </c>
      <c r="AY279" s="125">
        <f>+'Inversión 1 financiada'!AY279+VÚ!AY279+AX279</f>
        <v>0</v>
      </c>
      <c r="AZ279" s="125">
        <f>+'Inversión 1 financiada'!AZ279+VÚ!AZ279+AY279</f>
        <v>0</v>
      </c>
      <c r="BA279" s="125">
        <f>+'Inversión 1 financiada'!BA279+VÚ!BA279+AZ279</f>
        <v>0</v>
      </c>
      <c r="BB279" s="125">
        <f>+'Inversión 1 financiada'!BB279+VÚ!BB279+BA279</f>
        <v>0</v>
      </c>
      <c r="BC279" s="125">
        <f>+'Inversión 1 financiada'!BC279+VÚ!BC279+BB279</f>
        <v>0</v>
      </c>
      <c r="BD279" s="125">
        <f>+'Inversión 1 financiada'!BD279+VÚ!BD279+BC279</f>
        <v>0</v>
      </c>
      <c r="BE279" s="125">
        <f>+'Inversión 1 financiada'!BE279+VÚ!BE279+BD279</f>
        <v>0</v>
      </c>
      <c r="BF279" s="125">
        <f>+'Inversión 1 financiada'!BF279+VÚ!BF279+BE279</f>
        <v>0</v>
      </c>
      <c r="BG279" s="125">
        <f>+'Inversión 1 financiada'!BG279+VÚ!BG279+BF279</f>
        <v>0</v>
      </c>
      <c r="BH279" s="125">
        <f>+'Inversión 1 financiada'!BH279+VÚ!BH279+BG279</f>
        <v>0</v>
      </c>
      <c r="BI279" s="125">
        <f>+'Inversión 1 financiada'!BI279+VÚ!BI279+BH279</f>
        <v>0</v>
      </c>
      <c r="BJ279" s="125">
        <f>+'Inversión 1 financiada'!BJ279+VÚ!BJ279+BI279</f>
        <v>0</v>
      </c>
      <c r="BK279" s="125">
        <f>+'Inversión 1 financiada'!BK279+VÚ!BK279+BJ279</f>
        <v>0</v>
      </c>
      <c r="BL279" s="125">
        <f>+'Inversión 1 financiada'!BL279+VÚ!BL279+BK279</f>
        <v>0</v>
      </c>
      <c r="BM279" s="125">
        <f>+'Inversión 1 financiada'!BM279+VÚ!BM279+BL279</f>
        <v>0</v>
      </c>
      <c r="BN279" s="125">
        <f>+'Inversión 1 financiada'!BN279+VÚ!BN279+BM279</f>
        <v>0</v>
      </c>
      <c r="BO279" s="125">
        <f>+'Inversión 1 financiada'!BO279+VÚ!BO279+BN279</f>
        <v>0</v>
      </c>
      <c r="BP279" s="125">
        <f>+'Inversión 1 financiada'!BP279+VÚ!BP279+BO279</f>
        <v>0</v>
      </c>
      <c r="BQ279" s="125">
        <f>+'Inversión 1 financiada'!BQ279+VÚ!BQ279+BP279</f>
        <v>0</v>
      </c>
      <c r="BR279" s="125">
        <f>+'Inversión 1 financiada'!BR279+VÚ!BR279+BQ279</f>
        <v>0</v>
      </c>
    </row>
    <row r="280" spans="2:70" x14ac:dyDescent="0.25">
      <c r="B280" s="59" t="s">
        <v>676</v>
      </c>
      <c r="C280" s="62" t="str">
        <f>+VLOOKUP(B280,'resumen UCAP'!$A$5:$O$329,2,0)</f>
        <v>Poste tipo aleta 6m</v>
      </c>
      <c r="D280" s="63"/>
      <c r="E280" s="63" t="str">
        <f>+VLOOKUP(B280,'resumen UCAP'!$A$5:$O$329,3,0)</f>
        <v>Un</v>
      </c>
      <c r="F280" s="64">
        <f>+VLOOKUP(B280,'resumen UCAP'!$A$5:$O$329,15,0)</f>
        <v>1300000</v>
      </c>
      <c r="G280" s="61">
        <v>1</v>
      </c>
      <c r="H280" s="125">
        <f>+'Inversión 1 financiada'!H280+VÚ!H280</f>
        <v>0</v>
      </c>
      <c r="I280" s="125">
        <f>+'Inversión 1 financiada'!I280+VÚ!I280+H280</f>
        <v>0</v>
      </c>
      <c r="J280" s="125">
        <f>+'Inversión 1 financiada'!J280+VÚ!J280+I280</f>
        <v>0</v>
      </c>
      <c r="K280" s="125">
        <f>+'Inversión 1 financiada'!K280+VÚ!K280+J280</f>
        <v>0</v>
      </c>
      <c r="L280" s="125">
        <f>+'Inversión 1 financiada'!L280+VÚ!L280+K280</f>
        <v>0</v>
      </c>
      <c r="M280" s="125">
        <f>+'Inversión 1 financiada'!M280+VÚ!M280+L280</f>
        <v>0</v>
      </c>
      <c r="N280" s="125">
        <f>+'Inversión 1 financiada'!N280+VÚ!N280+M280</f>
        <v>0</v>
      </c>
      <c r="O280" s="125">
        <f>+'Inversión 1 financiada'!O280+VÚ!O280+N280</f>
        <v>0</v>
      </c>
      <c r="P280" s="125">
        <f>+'Inversión 1 financiada'!P280+VÚ!P280+O280</f>
        <v>0</v>
      </c>
      <c r="Q280" s="125">
        <f>+'Inversión 1 financiada'!Q280+VÚ!Q280+P280</f>
        <v>0</v>
      </c>
      <c r="R280" s="125">
        <f>+'Inversión 1 financiada'!R280+VÚ!R280+Q280</f>
        <v>0</v>
      </c>
      <c r="S280" s="125">
        <f>+'Inversión 1 financiada'!S280+VÚ!S280+R280</f>
        <v>0</v>
      </c>
      <c r="T280" s="125">
        <f>+'Inversión 1 financiada'!T280+VÚ!T280+S280</f>
        <v>0</v>
      </c>
      <c r="U280" s="125">
        <f>+'Inversión 1 financiada'!U280+VÚ!U280+T280</f>
        <v>0</v>
      </c>
      <c r="V280" s="125">
        <f>+'Inversión 1 financiada'!V280+VÚ!V280+U280</f>
        <v>0</v>
      </c>
      <c r="W280" s="125">
        <f>+'Inversión 1 financiada'!W280+VÚ!W280+V280</f>
        <v>0</v>
      </c>
      <c r="X280" s="125">
        <f>+'Inversión 1 financiada'!X280+VÚ!X280+W280</f>
        <v>0</v>
      </c>
      <c r="Y280" s="125">
        <f>+'Inversión 1 financiada'!Y280+VÚ!Y280+X280</f>
        <v>0</v>
      </c>
      <c r="Z280" s="125">
        <f>+'Inversión 1 financiada'!Z280+VÚ!Z280+Y280</f>
        <v>0</v>
      </c>
      <c r="AA280" s="125">
        <f>+'Inversión 1 financiada'!AA280+VÚ!AA280+Z280</f>
        <v>0</v>
      </c>
      <c r="AB280" s="125">
        <f>+'Inversión 1 financiada'!AB280+VÚ!AB280+AA280</f>
        <v>0</v>
      </c>
      <c r="AC280" s="125">
        <f>+'Inversión 1 financiada'!AC280+VÚ!AC280+AB280</f>
        <v>0</v>
      </c>
      <c r="AD280" s="125">
        <f>+'Inversión 1 financiada'!AD280+VÚ!AD280+AC280</f>
        <v>0</v>
      </c>
      <c r="AE280" s="125">
        <f>+'Inversión 1 financiada'!AE280+VÚ!AE280+AD280</f>
        <v>0</v>
      </c>
      <c r="AF280" s="125">
        <f>+'Inversión 1 financiada'!AF280+VÚ!AF280+AE280</f>
        <v>0</v>
      </c>
      <c r="AG280" s="125">
        <f>+'Inversión 1 financiada'!AG280+VÚ!AG280+AF280</f>
        <v>0</v>
      </c>
      <c r="AH280" s="125">
        <f>+'Inversión 1 financiada'!AH280+VÚ!AH280+AG280</f>
        <v>0</v>
      </c>
      <c r="AI280" s="125">
        <f>+'Inversión 1 financiada'!AI280+VÚ!AI280+AH280</f>
        <v>0</v>
      </c>
      <c r="AJ280" s="125">
        <f>+'Inversión 1 financiada'!AJ280+VÚ!AJ280+AI280</f>
        <v>0</v>
      </c>
      <c r="AK280" s="125">
        <f>+'Inversión 1 financiada'!AK280+VÚ!AK280+AJ280</f>
        <v>0</v>
      </c>
      <c r="AL280" s="125">
        <f>+'Inversión 1 financiada'!AL280+VÚ!AL280+AK280</f>
        <v>0</v>
      </c>
      <c r="AM280" s="125">
        <f>+'Inversión 1 financiada'!AM280+VÚ!AM280+AL280</f>
        <v>0</v>
      </c>
      <c r="AN280" s="125">
        <f>+'Inversión 1 financiada'!AN280+VÚ!AN280+AM280</f>
        <v>0</v>
      </c>
      <c r="AO280" s="125">
        <f>+'Inversión 1 financiada'!AO280+VÚ!AO280+AN280</f>
        <v>0</v>
      </c>
      <c r="AP280" s="125">
        <f>+'Inversión 1 financiada'!AP280+VÚ!AP280+AO280</f>
        <v>0</v>
      </c>
      <c r="AQ280" s="125">
        <f>+'Inversión 1 financiada'!AQ280+VÚ!AQ280+AP280</f>
        <v>0</v>
      </c>
      <c r="AR280" s="125">
        <f>+'Inversión 1 financiada'!AR280+VÚ!AR280+AQ280</f>
        <v>0</v>
      </c>
      <c r="AS280" s="125">
        <f>+'Inversión 1 financiada'!AS280+VÚ!AS280+AR280</f>
        <v>0</v>
      </c>
      <c r="AT280" s="125">
        <f>+'Inversión 1 financiada'!AT280+VÚ!AT280+AS280</f>
        <v>0</v>
      </c>
      <c r="AU280" s="125">
        <f>+'Inversión 1 financiada'!AU280+VÚ!AU280+AT280</f>
        <v>0</v>
      </c>
      <c r="AV280" s="125">
        <f>+'Inversión 1 financiada'!AV280+VÚ!AV280+AU280</f>
        <v>0</v>
      </c>
      <c r="AW280" s="125">
        <f>+'Inversión 1 financiada'!AW280+VÚ!AW280+AV280</f>
        <v>0</v>
      </c>
      <c r="AX280" s="125">
        <f>+'Inversión 1 financiada'!AX280+VÚ!AX280+AW280</f>
        <v>0</v>
      </c>
      <c r="AY280" s="125">
        <f>+'Inversión 1 financiada'!AY280+VÚ!AY280+AX280</f>
        <v>0</v>
      </c>
      <c r="AZ280" s="125">
        <f>+'Inversión 1 financiada'!AZ280+VÚ!AZ280+AY280</f>
        <v>0</v>
      </c>
      <c r="BA280" s="125">
        <f>+'Inversión 1 financiada'!BA280+VÚ!BA280+AZ280</f>
        <v>0</v>
      </c>
      <c r="BB280" s="125">
        <f>+'Inversión 1 financiada'!BB280+VÚ!BB280+BA280</f>
        <v>0</v>
      </c>
      <c r="BC280" s="125">
        <f>+'Inversión 1 financiada'!BC280+VÚ!BC280+BB280</f>
        <v>0</v>
      </c>
      <c r="BD280" s="125">
        <f>+'Inversión 1 financiada'!BD280+VÚ!BD280+BC280</f>
        <v>0</v>
      </c>
      <c r="BE280" s="125">
        <f>+'Inversión 1 financiada'!BE280+VÚ!BE280+BD280</f>
        <v>0</v>
      </c>
      <c r="BF280" s="125">
        <f>+'Inversión 1 financiada'!BF280+VÚ!BF280+BE280</f>
        <v>0</v>
      </c>
      <c r="BG280" s="125">
        <f>+'Inversión 1 financiada'!BG280+VÚ!BG280+BF280</f>
        <v>0</v>
      </c>
      <c r="BH280" s="125">
        <f>+'Inversión 1 financiada'!BH280+VÚ!BH280+BG280</f>
        <v>0</v>
      </c>
      <c r="BI280" s="125">
        <f>+'Inversión 1 financiada'!BI280+VÚ!BI280+BH280</f>
        <v>0</v>
      </c>
      <c r="BJ280" s="125">
        <f>+'Inversión 1 financiada'!BJ280+VÚ!BJ280+BI280</f>
        <v>0</v>
      </c>
      <c r="BK280" s="125">
        <f>+'Inversión 1 financiada'!BK280+VÚ!BK280+BJ280</f>
        <v>0</v>
      </c>
      <c r="BL280" s="125">
        <f>+'Inversión 1 financiada'!BL280+VÚ!BL280+BK280</f>
        <v>0</v>
      </c>
      <c r="BM280" s="125">
        <f>+'Inversión 1 financiada'!BM280+VÚ!BM280+BL280</f>
        <v>0</v>
      </c>
      <c r="BN280" s="125">
        <f>+'Inversión 1 financiada'!BN280+VÚ!BN280+BM280</f>
        <v>0</v>
      </c>
      <c r="BO280" s="125">
        <f>+'Inversión 1 financiada'!BO280+VÚ!BO280+BN280</f>
        <v>0</v>
      </c>
      <c r="BP280" s="125">
        <f>+'Inversión 1 financiada'!BP280+VÚ!BP280+BO280</f>
        <v>0</v>
      </c>
      <c r="BQ280" s="125">
        <f>+'Inversión 1 financiada'!BQ280+VÚ!BQ280+BP280</f>
        <v>0</v>
      </c>
      <c r="BR280" s="125">
        <f>+'Inversión 1 financiada'!BR280+VÚ!BR280+BQ280</f>
        <v>0</v>
      </c>
    </row>
    <row r="281" spans="2:70" x14ac:dyDescent="0.25">
      <c r="B281" s="59"/>
      <c r="C281" s="127" t="s">
        <v>289</v>
      </c>
      <c r="D281" s="60"/>
      <c r="E281" s="59"/>
      <c r="F281" s="61"/>
      <c r="G281" s="129">
        <f>+SUM(G244:G280)</f>
        <v>8305</v>
      </c>
      <c r="H281" s="129">
        <f t="shared" ref="H281:BR281" si="4">+SUM(H244:H280)</f>
        <v>0</v>
      </c>
      <c r="I281" s="129">
        <f t="shared" si="4"/>
        <v>0</v>
      </c>
      <c r="J281" s="129">
        <f t="shared" si="4"/>
        <v>0</v>
      </c>
      <c r="K281" s="129">
        <f t="shared" si="4"/>
        <v>0</v>
      </c>
      <c r="L281" s="129">
        <f t="shared" si="4"/>
        <v>0</v>
      </c>
      <c r="M281" s="129">
        <f t="shared" si="4"/>
        <v>0</v>
      </c>
      <c r="N281" s="129">
        <f t="shared" si="4"/>
        <v>0</v>
      </c>
      <c r="O281" s="129">
        <f t="shared" si="4"/>
        <v>0</v>
      </c>
      <c r="P281" s="129">
        <f t="shared" si="4"/>
        <v>0</v>
      </c>
      <c r="Q281" s="129">
        <f t="shared" si="4"/>
        <v>0</v>
      </c>
      <c r="R281" s="129">
        <f t="shared" si="4"/>
        <v>0</v>
      </c>
      <c r="S281" s="129">
        <f t="shared" si="4"/>
        <v>0</v>
      </c>
      <c r="T281" s="129">
        <f t="shared" si="4"/>
        <v>0</v>
      </c>
      <c r="U281" s="129">
        <f t="shared" si="4"/>
        <v>0</v>
      </c>
      <c r="V281" s="129">
        <f t="shared" si="4"/>
        <v>0</v>
      </c>
      <c r="W281" s="129">
        <f t="shared" si="4"/>
        <v>0</v>
      </c>
      <c r="X281" s="129">
        <f t="shared" si="4"/>
        <v>0</v>
      </c>
      <c r="Y281" s="129">
        <f t="shared" si="4"/>
        <v>0</v>
      </c>
      <c r="Z281" s="129">
        <f t="shared" si="4"/>
        <v>0</v>
      </c>
      <c r="AA281" s="129">
        <f t="shared" si="4"/>
        <v>0</v>
      </c>
      <c r="AB281" s="129">
        <f t="shared" si="4"/>
        <v>0</v>
      </c>
      <c r="AC281" s="129">
        <f t="shared" si="4"/>
        <v>0</v>
      </c>
      <c r="AD281" s="129">
        <f t="shared" si="4"/>
        <v>0</v>
      </c>
      <c r="AE281" s="129">
        <f t="shared" si="4"/>
        <v>0</v>
      </c>
      <c r="AF281" s="129">
        <f t="shared" si="4"/>
        <v>0</v>
      </c>
      <c r="AG281" s="129">
        <f t="shared" si="4"/>
        <v>0</v>
      </c>
      <c r="AH281" s="129">
        <f t="shared" si="4"/>
        <v>0</v>
      </c>
      <c r="AI281" s="129">
        <f t="shared" si="4"/>
        <v>0</v>
      </c>
      <c r="AJ281" s="129">
        <f t="shared" si="4"/>
        <v>0</v>
      </c>
      <c r="AK281" s="129">
        <f t="shared" si="4"/>
        <v>0</v>
      </c>
      <c r="AL281" s="129">
        <f t="shared" si="4"/>
        <v>0</v>
      </c>
      <c r="AM281" s="129">
        <f t="shared" si="4"/>
        <v>0</v>
      </c>
      <c r="AN281" s="129">
        <f t="shared" si="4"/>
        <v>0</v>
      </c>
      <c r="AO281" s="129">
        <f t="shared" si="4"/>
        <v>0</v>
      </c>
      <c r="AP281" s="129">
        <f t="shared" si="4"/>
        <v>0</v>
      </c>
      <c r="AQ281" s="129">
        <f t="shared" si="4"/>
        <v>0</v>
      </c>
      <c r="AR281" s="129">
        <f t="shared" si="4"/>
        <v>0</v>
      </c>
      <c r="AS281" s="129">
        <f t="shared" si="4"/>
        <v>0</v>
      </c>
      <c r="AT281" s="129">
        <f t="shared" si="4"/>
        <v>0</v>
      </c>
      <c r="AU281" s="129">
        <f t="shared" si="4"/>
        <v>0</v>
      </c>
      <c r="AV281" s="129">
        <f t="shared" si="4"/>
        <v>0</v>
      </c>
      <c r="AW281" s="129">
        <f t="shared" si="4"/>
        <v>0</v>
      </c>
      <c r="AX281" s="129">
        <f t="shared" si="4"/>
        <v>0</v>
      </c>
      <c r="AY281" s="129">
        <f t="shared" si="4"/>
        <v>0</v>
      </c>
      <c r="AZ281" s="129">
        <f t="shared" si="4"/>
        <v>0</v>
      </c>
      <c r="BA281" s="129">
        <f t="shared" si="4"/>
        <v>0</v>
      </c>
      <c r="BB281" s="129">
        <f t="shared" si="4"/>
        <v>0</v>
      </c>
      <c r="BC281" s="129">
        <f t="shared" si="4"/>
        <v>0</v>
      </c>
      <c r="BD281" s="129">
        <f t="shared" si="4"/>
        <v>0</v>
      </c>
      <c r="BE281" s="129">
        <f t="shared" si="4"/>
        <v>0</v>
      </c>
      <c r="BF281" s="129">
        <f t="shared" si="4"/>
        <v>0</v>
      </c>
      <c r="BG281" s="129">
        <f t="shared" si="4"/>
        <v>0</v>
      </c>
      <c r="BH281" s="129">
        <f t="shared" si="4"/>
        <v>0</v>
      </c>
      <c r="BI281" s="129">
        <f t="shared" si="4"/>
        <v>0</v>
      </c>
      <c r="BJ281" s="129">
        <f t="shared" si="4"/>
        <v>0</v>
      </c>
      <c r="BK281" s="129">
        <f t="shared" si="4"/>
        <v>0</v>
      </c>
      <c r="BL281" s="129">
        <f t="shared" si="4"/>
        <v>0</v>
      </c>
      <c r="BM281" s="129">
        <f t="shared" si="4"/>
        <v>0</v>
      </c>
      <c r="BN281" s="129">
        <f t="shared" si="4"/>
        <v>0</v>
      </c>
      <c r="BO281" s="129">
        <f t="shared" si="4"/>
        <v>0</v>
      </c>
      <c r="BP281" s="129">
        <f t="shared" si="4"/>
        <v>0</v>
      </c>
      <c r="BQ281" s="129">
        <f t="shared" si="4"/>
        <v>0</v>
      </c>
      <c r="BR281" s="129">
        <f t="shared" si="4"/>
        <v>0</v>
      </c>
    </row>
    <row r="282" spans="2:70" x14ac:dyDescent="0.25">
      <c r="B282" s="59"/>
      <c r="C282" s="126" t="s">
        <v>441</v>
      </c>
      <c r="D282" s="60"/>
      <c r="E282" s="59"/>
      <c r="F282" s="61"/>
      <c r="G282" s="129">
        <f>+SUMPRODUCT($F$244:$F$280,G244:G280)</f>
        <v>11484769552.199991</v>
      </c>
      <c r="H282" s="129">
        <f t="shared" ref="H282:BR282" si="5">+SUMPRODUCT($F$244:$F$280,H244:H280)</f>
        <v>0</v>
      </c>
      <c r="I282" s="129">
        <f t="shared" si="5"/>
        <v>0</v>
      </c>
      <c r="J282" s="129">
        <f t="shared" si="5"/>
        <v>0</v>
      </c>
      <c r="K282" s="129">
        <f t="shared" si="5"/>
        <v>0</v>
      </c>
      <c r="L282" s="129">
        <f t="shared" si="5"/>
        <v>0</v>
      </c>
      <c r="M282" s="129">
        <f t="shared" si="5"/>
        <v>0</v>
      </c>
      <c r="N282" s="129">
        <f t="shared" si="5"/>
        <v>0</v>
      </c>
      <c r="O282" s="129">
        <f t="shared" si="5"/>
        <v>0</v>
      </c>
      <c r="P282" s="129">
        <f t="shared" si="5"/>
        <v>0</v>
      </c>
      <c r="Q282" s="129">
        <f t="shared" si="5"/>
        <v>0</v>
      </c>
      <c r="R282" s="129">
        <f t="shared" si="5"/>
        <v>0</v>
      </c>
      <c r="S282" s="129">
        <f t="shared" si="5"/>
        <v>0</v>
      </c>
      <c r="T282" s="129">
        <f t="shared" si="5"/>
        <v>0</v>
      </c>
      <c r="U282" s="129">
        <f t="shared" si="5"/>
        <v>0</v>
      </c>
      <c r="V282" s="129">
        <f t="shared" si="5"/>
        <v>0</v>
      </c>
      <c r="W282" s="129">
        <f t="shared" si="5"/>
        <v>0</v>
      </c>
      <c r="X282" s="129">
        <f t="shared" si="5"/>
        <v>0</v>
      </c>
      <c r="Y282" s="129">
        <f t="shared" si="5"/>
        <v>0</v>
      </c>
      <c r="Z282" s="129">
        <f t="shared" si="5"/>
        <v>0</v>
      </c>
      <c r="AA282" s="129">
        <f t="shared" si="5"/>
        <v>0</v>
      </c>
      <c r="AB282" s="129">
        <f t="shared" si="5"/>
        <v>0</v>
      </c>
      <c r="AC282" s="129">
        <f t="shared" si="5"/>
        <v>0</v>
      </c>
      <c r="AD282" s="129">
        <f t="shared" si="5"/>
        <v>0</v>
      </c>
      <c r="AE282" s="129">
        <f t="shared" si="5"/>
        <v>0</v>
      </c>
      <c r="AF282" s="129">
        <f t="shared" si="5"/>
        <v>0</v>
      </c>
      <c r="AG282" s="129">
        <f t="shared" si="5"/>
        <v>0</v>
      </c>
      <c r="AH282" s="129">
        <f t="shared" si="5"/>
        <v>0</v>
      </c>
      <c r="AI282" s="129">
        <f t="shared" si="5"/>
        <v>0</v>
      </c>
      <c r="AJ282" s="129">
        <f t="shared" si="5"/>
        <v>0</v>
      </c>
      <c r="AK282" s="129">
        <f t="shared" si="5"/>
        <v>0</v>
      </c>
      <c r="AL282" s="129">
        <f t="shared" si="5"/>
        <v>0</v>
      </c>
      <c r="AM282" s="129">
        <f t="shared" si="5"/>
        <v>0</v>
      </c>
      <c r="AN282" s="129">
        <f t="shared" si="5"/>
        <v>0</v>
      </c>
      <c r="AO282" s="129">
        <f t="shared" si="5"/>
        <v>0</v>
      </c>
      <c r="AP282" s="129">
        <f t="shared" si="5"/>
        <v>0</v>
      </c>
      <c r="AQ282" s="129">
        <f t="shared" si="5"/>
        <v>0</v>
      </c>
      <c r="AR282" s="129">
        <f t="shared" si="5"/>
        <v>0</v>
      </c>
      <c r="AS282" s="129">
        <f t="shared" si="5"/>
        <v>0</v>
      </c>
      <c r="AT282" s="129">
        <f t="shared" si="5"/>
        <v>0</v>
      </c>
      <c r="AU282" s="129">
        <f t="shared" si="5"/>
        <v>0</v>
      </c>
      <c r="AV282" s="129">
        <f t="shared" si="5"/>
        <v>0</v>
      </c>
      <c r="AW282" s="129">
        <f t="shared" si="5"/>
        <v>0</v>
      </c>
      <c r="AX282" s="129">
        <f t="shared" si="5"/>
        <v>0</v>
      </c>
      <c r="AY282" s="129">
        <f t="shared" si="5"/>
        <v>0</v>
      </c>
      <c r="AZ282" s="129">
        <f t="shared" si="5"/>
        <v>0</v>
      </c>
      <c r="BA282" s="129">
        <f t="shared" si="5"/>
        <v>0</v>
      </c>
      <c r="BB282" s="129">
        <f t="shared" si="5"/>
        <v>0</v>
      </c>
      <c r="BC282" s="129">
        <f t="shared" si="5"/>
        <v>0</v>
      </c>
      <c r="BD282" s="129">
        <f t="shared" si="5"/>
        <v>0</v>
      </c>
      <c r="BE282" s="129">
        <f t="shared" si="5"/>
        <v>0</v>
      </c>
      <c r="BF282" s="129">
        <f t="shared" si="5"/>
        <v>0</v>
      </c>
      <c r="BG282" s="129">
        <f t="shared" si="5"/>
        <v>0</v>
      </c>
      <c r="BH282" s="129">
        <f t="shared" si="5"/>
        <v>0</v>
      </c>
      <c r="BI282" s="129">
        <f t="shared" si="5"/>
        <v>0</v>
      </c>
      <c r="BJ282" s="129">
        <f t="shared" si="5"/>
        <v>0</v>
      </c>
      <c r="BK282" s="129">
        <f t="shared" si="5"/>
        <v>0</v>
      </c>
      <c r="BL282" s="129">
        <f t="shared" si="5"/>
        <v>0</v>
      </c>
      <c r="BM282" s="129">
        <f t="shared" si="5"/>
        <v>0</v>
      </c>
      <c r="BN282" s="129">
        <f t="shared" si="5"/>
        <v>0</v>
      </c>
      <c r="BO282" s="129">
        <f t="shared" si="5"/>
        <v>0</v>
      </c>
      <c r="BP282" s="129">
        <f t="shared" si="5"/>
        <v>0</v>
      </c>
      <c r="BQ282" s="129">
        <f t="shared" si="5"/>
        <v>0</v>
      </c>
      <c r="BR282" s="129">
        <f t="shared" si="5"/>
        <v>0</v>
      </c>
    </row>
    <row r="283" spans="2:70" x14ac:dyDescent="0.25">
      <c r="B283" s="59"/>
      <c r="C283" s="126" t="s">
        <v>714</v>
      </c>
      <c r="D283" s="60"/>
      <c r="E283" s="59"/>
      <c r="F283" s="61"/>
      <c r="G283" s="129"/>
      <c r="H283" s="61">
        <f>+PMT(DRIVERS!$C$25,DATOS!$B$10,-H282)</f>
        <v>0</v>
      </c>
      <c r="I283" s="61">
        <f>+PMT(DRIVERS!$C$25,DATOS!$B$10,-I282)</f>
        <v>0</v>
      </c>
      <c r="J283" s="61">
        <f>+PMT(DRIVERS!$C$25,DATOS!$B$10,-J282)</f>
        <v>0</v>
      </c>
      <c r="K283" s="61">
        <f>+PMT(DRIVERS!$C$25,DATOS!$B$10,-K282)</f>
        <v>0</v>
      </c>
      <c r="L283" s="61">
        <f>+PMT(DRIVERS!$C$25,DATOS!$B$10,-L282)</f>
        <v>0</v>
      </c>
      <c r="M283" s="61">
        <f>+PMT(DRIVERS!$C$25,DATOS!$B$10,-M282)</f>
        <v>0</v>
      </c>
      <c r="N283" s="61">
        <f>+PMT(DRIVERS!$C$25,DATOS!$B$10,-N282)</f>
        <v>0</v>
      </c>
      <c r="O283" s="61">
        <f>+PMT(DRIVERS!$C$25,DATOS!$B$10,-O282)</f>
        <v>0</v>
      </c>
      <c r="P283" s="61">
        <f>+PMT(DRIVERS!$C$25,DATOS!$B$10,-P282)</f>
        <v>0</v>
      </c>
      <c r="Q283" s="61">
        <f>+PMT(DRIVERS!$C$25,DATOS!$B$10,-Q282)</f>
        <v>0</v>
      </c>
      <c r="R283" s="61">
        <f>+PMT(DRIVERS!$C$25,DATOS!$B$10,-R282)</f>
        <v>0</v>
      </c>
      <c r="S283" s="61">
        <f>+PMT(DRIVERS!$C$25,DATOS!$B$10,-S282)</f>
        <v>0</v>
      </c>
      <c r="T283" s="61">
        <f>+PMT(DRIVERS!$C$25,DATOS!$B$10,-T282)</f>
        <v>0</v>
      </c>
      <c r="U283" s="61">
        <f>+PMT(DRIVERS!$C$25,DATOS!$B$10,-U282)</f>
        <v>0</v>
      </c>
      <c r="V283" s="61">
        <f>+PMT(DRIVERS!$C$25,DATOS!$B$10,-V282)</f>
        <v>0</v>
      </c>
      <c r="W283" s="61">
        <f>+PMT(DRIVERS!$C$25,DATOS!$B$10,-W282)</f>
        <v>0</v>
      </c>
      <c r="X283" s="61">
        <f>+PMT(DRIVERS!$C$25,DATOS!$B$10,-X282)</f>
        <v>0</v>
      </c>
      <c r="Y283" s="61">
        <f>+PMT(DRIVERS!$C$25,DATOS!$B$10,-Y282)</f>
        <v>0</v>
      </c>
      <c r="Z283" s="61">
        <f>+PMT(DRIVERS!$C$25,DATOS!$B$10,-Z282)</f>
        <v>0</v>
      </c>
      <c r="AA283" s="61">
        <f>+PMT(DRIVERS!$C$25,DATOS!$B$10,-AA282)</f>
        <v>0</v>
      </c>
      <c r="AB283" s="61">
        <f>+PMT(DRIVERS!$C$25,DATOS!$B$10,-AB282)</f>
        <v>0</v>
      </c>
      <c r="AC283" s="61">
        <f>+PMT(DRIVERS!$C$25,DATOS!$B$10,-AC282)</f>
        <v>0</v>
      </c>
      <c r="AD283" s="61">
        <f>+PMT(DRIVERS!$C$25,DATOS!$B$10,-AD282)</f>
        <v>0</v>
      </c>
      <c r="AE283" s="61">
        <f>+PMT(DRIVERS!$C$25,DATOS!$B$10,-AE282)</f>
        <v>0</v>
      </c>
      <c r="AF283" s="61">
        <f>+PMT(DRIVERS!$C$25,DATOS!$B$10,-AF282)</f>
        <v>0</v>
      </c>
      <c r="AG283" s="61">
        <f>+PMT(DRIVERS!$C$25,DATOS!$B$10,-AG282)</f>
        <v>0</v>
      </c>
      <c r="AH283" s="61">
        <f>+PMT(DRIVERS!$C$25,DATOS!$B$10,-AH282)</f>
        <v>0</v>
      </c>
      <c r="AI283" s="61">
        <f>+PMT(DRIVERS!$C$25,DATOS!$B$10,-AI282)</f>
        <v>0</v>
      </c>
      <c r="AJ283" s="61">
        <f>+PMT(DRIVERS!$C$25,DATOS!$B$10,-AJ282)</f>
        <v>0</v>
      </c>
      <c r="AK283" s="61">
        <f>+PMT(DRIVERS!$C$25,DATOS!$B$10,-AK282)</f>
        <v>0</v>
      </c>
      <c r="AL283" s="61">
        <f>+PMT(DRIVERS!$C$25,DATOS!$B$10,-AL282)</f>
        <v>0</v>
      </c>
      <c r="AM283" s="61">
        <f>+PMT(DRIVERS!$C$25,DATOS!$B$10,-AM282)</f>
        <v>0</v>
      </c>
      <c r="AN283" s="61">
        <f>+PMT(DRIVERS!$C$25,DATOS!$B$10,-AN282)</f>
        <v>0</v>
      </c>
      <c r="AO283" s="61">
        <f>+PMT(DRIVERS!$C$25,DATOS!$B$10,-AO282)</f>
        <v>0</v>
      </c>
      <c r="AP283" s="61">
        <f>+PMT(DRIVERS!$C$25,DATOS!$B$10,-AP282)</f>
        <v>0</v>
      </c>
      <c r="AQ283" s="61">
        <f>+PMT(DRIVERS!$C$25,DATOS!$B$10,-AQ282)</f>
        <v>0</v>
      </c>
      <c r="AR283" s="61">
        <f>+PMT(DRIVERS!$C$25,DATOS!$B$10,-AR282)</f>
        <v>0</v>
      </c>
      <c r="AS283" s="61">
        <f>+PMT(DRIVERS!$C$25,DATOS!$B$10,-AS282)</f>
        <v>0</v>
      </c>
      <c r="AT283" s="61">
        <f>+PMT(DRIVERS!$C$25,DATOS!$B$10,-AT282)</f>
        <v>0</v>
      </c>
      <c r="AU283" s="61">
        <f>+PMT(DRIVERS!$C$25,DATOS!$B$10,-AU282)</f>
        <v>0</v>
      </c>
      <c r="AV283" s="61">
        <f>+PMT(DRIVERS!$C$25,DATOS!$B$10,-AV282)</f>
        <v>0</v>
      </c>
      <c r="AW283" s="61">
        <f>+PMT(DRIVERS!$C$25,DATOS!$B$10,-AW282)</f>
        <v>0</v>
      </c>
      <c r="AX283" s="61">
        <f>+PMT(DRIVERS!$C$25,DATOS!$B$10,-AX282)</f>
        <v>0</v>
      </c>
      <c r="AY283" s="61">
        <f>+PMT(DRIVERS!$C$25,DATOS!$B$10,-AY282)</f>
        <v>0</v>
      </c>
      <c r="AZ283" s="61">
        <f>+PMT(DRIVERS!$C$25,DATOS!$B$10,-AZ282)</f>
        <v>0</v>
      </c>
      <c r="BA283" s="61">
        <f>+PMT(DRIVERS!$C$25,DATOS!$B$10,-BA282)</f>
        <v>0</v>
      </c>
      <c r="BB283" s="61">
        <f>+PMT(DRIVERS!$C$25,DATOS!$B$10,-BB282)</f>
        <v>0</v>
      </c>
      <c r="BC283" s="61">
        <f>+PMT(DRIVERS!$C$25,DATOS!$B$10,-BC282)</f>
        <v>0</v>
      </c>
      <c r="BD283" s="61">
        <f>+PMT(DRIVERS!$C$25,DATOS!$B$10,-BD282)</f>
        <v>0</v>
      </c>
      <c r="BE283" s="61">
        <f>+PMT(DRIVERS!$C$25,DATOS!$B$10,-BE282)</f>
        <v>0</v>
      </c>
      <c r="BF283" s="61">
        <f>+PMT(DRIVERS!$C$25,DATOS!$B$10,-BF282)</f>
        <v>0</v>
      </c>
      <c r="BG283" s="61">
        <f>+PMT(DRIVERS!$C$25,DATOS!$B$10,-BG282)</f>
        <v>0</v>
      </c>
      <c r="BH283" s="61">
        <f>+PMT(DRIVERS!$C$25,DATOS!$B$10,-BH282)</f>
        <v>0</v>
      </c>
      <c r="BI283" s="61">
        <f>+PMT(DRIVERS!$C$25,DATOS!$B$10,-BI282)</f>
        <v>0</v>
      </c>
      <c r="BJ283" s="61">
        <f>+PMT(DRIVERS!$C$25,DATOS!$B$10,-BJ282)</f>
        <v>0</v>
      </c>
      <c r="BK283" s="61">
        <f>+PMT(DRIVERS!$C$25,DATOS!$B$10,-BK282)</f>
        <v>0</v>
      </c>
      <c r="BL283" s="61">
        <f>+PMT(DRIVERS!$C$25,DATOS!$B$10,-BL282)</f>
        <v>0</v>
      </c>
      <c r="BM283" s="61">
        <f>+PMT(DRIVERS!$C$25,DATOS!$B$10,-BM282)</f>
        <v>0</v>
      </c>
      <c r="BN283" s="61">
        <f>+PMT(DRIVERS!$C$25,DATOS!$B$10,-BN282)</f>
        <v>0</v>
      </c>
      <c r="BO283" s="61">
        <f>+PMT(DRIVERS!$C$25,DATOS!$B$10,-BO282)</f>
        <v>0</v>
      </c>
      <c r="BP283" s="61">
        <f>+PMT(DRIVERS!$C$25,DATOS!$B$10,-BP282)</f>
        <v>0</v>
      </c>
      <c r="BQ283" s="61">
        <f>+PMT(DRIVERS!$C$25,DATOS!$B$10,-BQ282)</f>
        <v>0</v>
      </c>
      <c r="BR283" s="61">
        <f>+PMT(DRIVERS!$C$25,DATOS!$B$10,-BR282)</f>
        <v>0</v>
      </c>
    </row>
    <row r="284" spans="2:70" x14ac:dyDescent="0.25">
      <c r="B284" s="59"/>
      <c r="C284" s="59"/>
      <c r="D284" s="60"/>
      <c r="E284" s="59"/>
      <c r="F284" s="61"/>
      <c r="G284" s="61"/>
      <c r="H284" s="6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row>
    <row r="285" spans="2:70" x14ac:dyDescent="0.25">
      <c r="B285" s="59"/>
      <c r="C285" s="59"/>
      <c r="D285" s="60"/>
      <c r="E285" s="59"/>
      <c r="F285" s="61"/>
      <c r="G285" s="61"/>
      <c r="H285" s="61"/>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row>
    <row r="286" spans="2:70" x14ac:dyDescent="0.25">
      <c r="B286" s="59"/>
      <c r="C286" s="59"/>
      <c r="D286" s="60"/>
      <c r="E286" s="59"/>
      <c r="F286" s="61"/>
      <c r="G286" s="61"/>
      <c r="H286" s="61"/>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row>
    <row r="287" spans="2:70" x14ac:dyDescent="0.25">
      <c r="B287" s="58"/>
      <c r="C287" s="130" t="str">
        <f>+Inventario!C287</f>
        <v>REDES</v>
      </c>
      <c r="D287" s="131"/>
      <c r="E287" s="58"/>
      <c r="F287" s="132"/>
      <c r="G287" s="132"/>
      <c r="H287" s="132"/>
      <c r="I287" s="58"/>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row>
    <row r="288" spans="2:70"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125">
        <f>+'Inversión 1 financiada'!H288+VÚ!H288</f>
        <v>0</v>
      </c>
      <c r="I288" s="125">
        <f>+'Inversión 1 financiada'!I288+VÚ!I288+H288</f>
        <v>0</v>
      </c>
      <c r="J288" s="125">
        <f>+'Inversión 1 financiada'!J288+VÚ!J288+I288</f>
        <v>0</v>
      </c>
      <c r="K288" s="125">
        <f>+'Inversión 1 financiada'!K288+VÚ!K288+J288</f>
        <v>0</v>
      </c>
      <c r="L288" s="125">
        <f>+'Inversión 1 financiada'!L288+VÚ!L288+K288</f>
        <v>0</v>
      </c>
      <c r="M288" s="125">
        <f>+'Inversión 1 financiada'!M288+VÚ!M288+L288</f>
        <v>0</v>
      </c>
      <c r="N288" s="125">
        <f>+'Inversión 1 financiada'!N288+VÚ!N288+M288</f>
        <v>0</v>
      </c>
      <c r="O288" s="125">
        <f>+'Inversión 1 financiada'!O288+VÚ!O288+N288</f>
        <v>0</v>
      </c>
      <c r="P288" s="125">
        <f>+'Inversión 1 financiada'!P288+VÚ!P288+O288</f>
        <v>0</v>
      </c>
      <c r="Q288" s="125">
        <f>+'Inversión 1 financiada'!Q288+VÚ!Q288+P288</f>
        <v>0</v>
      </c>
      <c r="R288" s="125">
        <f>+'Inversión 1 financiada'!R288+VÚ!R288+Q288</f>
        <v>0</v>
      </c>
      <c r="S288" s="125">
        <f>+'Inversión 1 financiada'!S288+VÚ!S288+R288</f>
        <v>0</v>
      </c>
      <c r="T288" s="125">
        <f>+'Inversión 1 financiada'!T288+VÚ!T288+S288</f>
        <v>0</v>
      </c>
      <c r="U288" s="125">
        <f>+'Inversión 1 financiada'!U288+VÚ!U288+T288</f>
        <v>0</v>
      </c>
      <c r="V288" s="125">
        <f>+'Inversión 1 financiada'!V288+VÚ!V288+U288</f>
        <v>0</v>
      </c>
      <c r="W288" s="125">
        <f>+'Inversión 1 financiada'!W288+VÚ!W288+V288</f>
        <v>0</v>
      </c>
      <c r="X288" s="125">
        <f>+'Inversión 1 financiada'!X288+VÚ!X288+W288</f>
        <v>0</v>
      </c>
      <c r="Y288" s="125">
        <f>+'Inversión 1 financiada'!Y288+VÚ!Y288+X288</f>
        <v>0</v>
      </c>
      <c r="Z288" s="125">
        <f>+'Inversión 1 financiada'!Z288+VÚ!Z288+Y288</f>
        <v>0</v>
      </c>
      <c r="AA288" s="125">
        <f>+'Inversión 1 financiada'!AA288+VÚ!AA288+Z288</f>
        <v>0</v>
      </c>
      <c r="AB288" s="125">
        <f>+'Inversión 1 financiada'!AB288+VÚ!AB288+AA288</f>
        <v>0</v>
      </c>
      <c r="AC288" s="125">
        <f>+'Inversión 1 financiada'!AC288+VÚ!AC288+AB288</f>
        <v>0</v>
      </c>
      <c r="AD288" s="125">
        <f>+'Inversión 1 financiada'!AD288+VÚ!AD288+AC288</f>
        <v>0</v>
      </c>
      <c r="AE288" s="125">
        <f>+'Inversión 1 financiada'!AE288+VÚ!AE288+AD288</f>
        <v>0</v>
      </c>
      <c r="AF288" s="125">
        <f>+'Inversión 1 financiada'!AF288+VÚ!AF288+AE288</f>
        <v>0</v>
      </c>
      <c r="AG288" s="125">
        <f>+'Inversión 1 financiada'!AG288+VÚ!AG288+AF288</f>
        <v>0</v>
      </c>
      <c r="AH288" s="125">
        <f>+'Inversión 1 financiada'!AH288+VÚ!AH288+AG288</f>
        <v>0</v>
      </c>
      <c r="AI288" s="125">
        <f>+'Inversión 1 financiada'!AI288+VÚ!AI288+AH288</f>
        <v>0</v>
      </c>
      <c r="AJ288" s="125">
        <f>+'Inversión 1 financiada'!AJ288+VÚ!AJ288+AI288</f>
        <v>0</v>
      </c>
      <c r="AK288" s="125">
        <f>+'Inversión 1 financiada'!AK288+VÚ!AK288+AJ288</f>
        <v>0</v>
      </c>
      <c r="AL288" s="125">
        <f>+'Inversión 1 financiada'!AL288+VÚ!AL288+AK288</f>
        <v>0</v>
      </c>
      <c r="AM288" s="125">
        <f>+'Inversión 1 financiada'!AM288+VÚ!AM288+AL288</f>
        <v>0</v>
      </c>
      <c r="AN288" s="125">
        <f>+'Inversión 1 financiada'!AN288+VÚ!AN288+AM288</f>
        <v>0</v>
      </c>
      <c r="AO288" s="125">
        <f>+'Inversión 1 financiada'!AO288+VÚ!AO288+AN288</f>
        <v>0</v>
      </c>
      <c r="AP288" s="125">
        <f>+'Inversión 1 financiada'!AP288+VÚ!AP288+AO288</f>
        <v>0</v>
      </c>
      <c r="AQ288" s="125">
        <f>+'Inversión 1 financiada'!AQ288+VÚ!AQ288+AP288</f>
        <v>0</v>
      </c>
      <c r="AR288" s="125">
        <f>+'Inversión 1 financiada'!AR288+VÚ!AR288+AQ288</f>
        <v>0</v>
      </c>
      <c r="AS288" s="125">
        <f>+'Inversión 1 financiada'!AS288+VÚ!AS288+AR288</f>
        <v>0</v>
      </c>
      <c r="AT288" s="125">
        <f>+'Inversión 1 financiada'!AT288+VÚ!AT288+AS288</f>
        <v>0</v>
      </c>
      <c r="AU288" s="125">
        <f>+'Inversión 1 financiada'!AU288+VÚ!AU288+AT288</f>
        <v>0</v>
      </c>
      <c r="AV288" s="125">
        <f>+'Inversión 1 financiada'!AV288+VÚ!AV288+AU288</f>
        <v>0</v>
      </c>
      <c r="AW288" s="125">
        <f>+'Inversión 1 financiada'!AW288+VÚ!AW288+AV288</f>
        <v>0</v>
      </c>
      <c r="AX288" s="125">
        <f>+'Inversión 1 financiada'!AX288+VÚ!AX288+AW288</f>
        <v>0</v>
      </c>
      <c r="AY288" s="125">
        <f>+'Inversión 1 financiada'!AY288+VÚ!AY288+AX288</f>
        <v>0</v>
      </c>
      <c r="AZ288" s="125">
        <f>+'Inversión 1 financiada'!AZ288+VÚ!AZ288+AY288</f>
        <v>0</v>
      </c>
      <c r="BA288" s="125">
        <f>+'Inversión 1 financiada'!BA288+VÚ!BA288+AZ288</f>
        <v>0</v>
      </c>
      <c r="BB288" s="125">
        <f>+'Inversión 1 financiada'!BB288+VÚ!BB288+BA288</f>
        <v>0</v>
      </c>
      <c r="BC288" s="125">
        <f>+'Inversión 1 financiada'!BC288+VÚ!BC288+BB288</f>
        <v>0</v>
      </c>
      <c r="BD288" s="125">
        <f>+'Inversión 1 financiada'!BD288+VÚ!BD288+BC288</f>
        <v>0</v>
      </c>
      <c r="BE288" s="125">
        <f>+'Inversión 1 financiada'!BE288+VÚ!BE288+BD288</f>
        <v>0</v>
      </c>
      <c r="BF288" s="125">
        <f>+'Inversión 1 financiada'!BF288+VÚ!BF288+BE288</f>
        <v>0</v>
      </c>
      <c r="BG288" s="125">
        <f>+'Inversión 1 financiada'!BG288+VÚ!BG288+BF288</f>
        <v>0</v>
      </c>
      <c r="BH288" s="125">
        <f>+'Inversión 1 financiada'!BH288+VÚ!BH288+BG288</f>
        <v>0</v>
      </c>
      <c r="BI288" s="125">
        <f>+'Inversión 1 financiada'!BI288+VÚ!BI288+BH288</f>
        <v>0</v>
      </c>
      <c r="BJ288" s="125">
        <f>+'Inversión 1 financiada'!BJ288+VÚ!BJ288+BI288</f>
        <v>0</v>
      </c>
      <c r="BK288" s="125">
        <f>+'Inversión 1 financiada'!BK288+VÚ!BK288+BJ288</f>
        <v>0</v>
      </c>
      <c r="BL288" s="125">
        <f>+'Inversión 1 financiada'!BL288+VÚ!BL288+BK288</f>
        <v>0</v>
      </c>
      <c r="BM288" s="125">
        <f>+'Inversión 1 financiada'!BM288+VÚ!BM288+BL288</f>
        <v>0</v>
      </c>
      <c r="BN288" s="125">
        <f>+'Inversión 1 financiada'!BN288+VÚ!BN288+BM288</f>
        <v>0</v>
      </c>
      <c r="BO288" s="125">
        <f>+'Inversión 1 financiada'!BO288+VÚ!BO288+BN288</f>
        <v>0</v>
      </c>
      <c r="BP288" s="125">
        <f>+'Inversión 1 financiada'!BP288+VÚ!BP288+BO288</f>
        <v>0</v>
      </c>
      <c r="BQ288" s="125">
        <f>+'Inversión 1 financiada'!BQ288+VÚ!BQ288+BP288</f>
        <v>0</v>
      </c>
      <c r="BR288" s="125">
        <f>+'Inversión 1 financiada'!BR288+VÚ!BR288+BQ288</f>
        <v>0</v>
      </c>
    </row>
    <row r="289" spans="2:70"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125">
        <f>+'Inversión 1 financiada'!H289+VÚ!H289</f>
        <v>0</v>
      </c>
      <c r="I289" s="125">
        <f>+'Inversión 1 financiada'!I289+VÚ!I289+H289</f>
        <v>0</v>
      </c>
      <c r="J289" s="125">
        <f>+'Inversión 1 financiada'!J289+VÚ!J289+I289</f>
        <v>0</v>
      </c>
      <c r="K289" s="125">
        <f>+'Inversión 1 financiada'!K289+VÚ!K289+J289</f>
        <v>0</v>
      </c>
      <c r="L289" s="125">
        <f>+'Inversión 1 financiada'!L289+VÚ!L289+K289</f>
        <v>0</v>
      </c>
      <c r="M289" s="125">
        <f>+'Inversión 1 financiada'!M289+VÚ!M289+L289</f>
        <v>0</v>
      </c>
      <c r="N289" s="125">
        <f>+'Inversión 1 financiada'!N289+VÚ!N289+M289</f>
        <v>0</v>
      </c>
      <c r="O289" s="125">
        <f>+'Inversión 1 financiada'!O289+VÚ!O289+N289</f>
        <v>0</v>
      </c>
      <c r="P289" s="125">
        <f>+'Inversión 1 financiada'!P289+VÚ!P289+O289</f>
        <v>0</v>
      </c>
      <c r="Q289" s="125">
        <f>+'Inversión 1 financiada'!Q289+VÚ!Q289+P289</f>
        <v>0</v>
      </c>
      <c r="R289" s="125">
        <f>+'Inversión 1 financiada'!R289+VÚ!R289+Q289</f>
        <v>0</v>
      </c>
      <c r="S289" s="125">
        <f>+'Inversión 1 financiada'!S289+VÚ!S289+R289</f>
        <v>0</v>
      </c>
      <c r="T289" s="125">
        <f>+'Inversión 1 financiada'!T289+VÚ!T289+S289</f>
        <v>0</v>
      </c>
      <c r="U289" s="125">
        <f>+'Inversión 1 financiada'!U289+VÚ!U289+T289</f>
        <v>0</v>
      </c>
      <c r="V289" s="125">
        <f>+'Inversión 1 financiada'!V289+VÚ!V289+U289</f>
        <v>0</v>
      </c>
      <c r="W289" s="125">
        <f>+'Inversión 1 financiada'!W289+VÚ!W289+V289</f>
        <v>0</v>
      </c>
      <c r="X289" s="125">
        <f>+'Inversión 1 financiada'!X289+VÚ!X289+W289</f>
        <v>0</v>
      </c>
      <c r="Y289" s="125">
        <f>+'Inversión 1 financiada'!Y289+VÚ!Y289+X289</f>
        <v>0</v>
      </c>
      <c r="Z289" s="125">
        <f>+'Inversión 1 financiada'!Z289+VÚ!Z289+Y289</f>
        <v>0</v>
      </c>
      <c r="AA289" s="125">
        <f>+'Inversión 1 financiada'!AA289+VÚ!AA289+Z289</f>
        <v>0</v>
      </c>
      <c r="AB289" s="125">
        <f>+'Inversión 1 financiada'!AB289+VÚ!AB289+AA289</f>
        <v>0</v>
      </c>
      <c r="AC289" s="125">
        <f>+'Inversión 1 financiada'!AC289+VÚ!AC289+AB289</f>
        <v>0</v>
      </c>
      <c r="AD289" s="125">
        <f>+'Inversión 1 financiada'!AD289+VÚ!AD289+AC289</f>
        <v>0</v>
      </c>
      <c r="AE289" s="125">
        <f>+'Inversión 1 financiada'!AE289+VÚ!AE289+AD289</f>
        <v>0</v>
      </c>
      <c r="AF289" s="125">
        <f>+'Inversión 1 financiada'!AF289+VÚ!AF289+AE289</f>
        <v>0</v>
      </c>
      <c r="AG289" s="125">
        <f>+'Inversión 1 financiada'!AG289+VÚ!AG289+AF289</f>
        <v>0</v>
      </c>
      <c r="AH289" s="125">
        <f>+'Inversión 1 financiada'!AH289+VÚ!AH289+AG289</f>
        <v>0</v>
      </c>
      <c r="AI289" s="125">
        <f>+'Inversión 1 financiada'!AI289+VÚ!AI289+AH289</f>
        <v>0</v>
      </c>
      <c r="AJ289" s="125">
        <f>+'Inversión 1 financiada'!AJ289+VÚ!AJ289+AI289</f>
        <v>0</v>
      </c>
      <c r="AK289" s="125">
        <f>+'Inversión 1 financiada'!AK289+VÚ!AK289+AJ289</f>
        <v>0</v>
      </c>
      <c r="AL289" s="125">
        <f>+'Inversión 1 financiada'!AL289+VÚ!AL289+AK289</f>
        <v>0</v>
      </c>
      <c r="AM289" s="125">
        <f>+'Inversión 1 financiada'!AM289+VÚ!AM289+AL289</f>
        <v>0</v>
      </c>
      <c r="AN289" s="125">
        <f>+'Inversión 1 financiada'!AN289+VÚ!AN289+AM289</f>
        <v>0</v>
      </c>
      <c r="AO289" s="125">
        <f>+'Inversión 1 financiada'!AO289+VÚ!AO289+AN289</f>
        <v>0</v>
      </c>
      <c r="AP289" s="125">
        <f>+'Inversión 1 financiada'!AP289+VÚ!AP289+AO289</f>
        <v>0</v>
      </c>
      <c r="AQ289" s="125">
        <f>+'Inversión 1 financiada'!AQ289+VÚ!AQ289+AP289</f>
        <v>0</v>
      </c>
      <c r="AR289" s="125">
        <f>+'Inversión 1 financiada'!AR289+VÚ!AR289+AQ289</f>
        <v>0</v>
      </c>
      <c r="AS289" s="125">
        <f>+'Inversión 1 financiada'!AS289+VÚ!AS289+AR289</f>
        <v>0</v>
      </c>
      <c r="AT289" s="125">
        <f>+'Inversión 1 financiada'!AT289+VÚ!AT289+AS289</f>
        <v>0</v>
      </c>
      <c r="AU289" s="125">
        <f>+'Inversión 1 financiada'!AU289+VÚ!AU289+AT289</f>
        <v>0</v>
      </c>
      <c r="AV289" s="125">
        <f>+'Inversión 1 financiada'!AV289+VÚ!AV289+AU289</f>
        <v>0</v>
      </c>
      <c r="AW289" s="125">
        <f>+'Inversión 1 financiada'!AW289+VÚ!AW289+AV289</f>
        <v>0</v>
      </c>
      <c r="AX289" s="125">
        <f>+'Inversión 1 financiada'!AX289+VÚ!AX289+AW289</f>
        <v>0</v>
      </c>
      <c r="AY289" s="125">
        <f>+'Inversión 1 financiada'!AY289+VÚ!AY289+AX289</f>
        <v>0</v>
      </c>
      <c r="AZ289" s="125">
        <f>+'Inversión 1 financiada'!AZ289+VÚ!AZ289+AY289</f>
        <v>0</v>
      </c>
      <c r="BA289" s="125">
        <f>+'Inversión 1 financiada'!BA289+VÚ!BA289+AZ289</f>
        <v>0</v>
      </c>
      <c r="BB289" s="125">
        <f>+'Inversión 1 financiada'!BB289+VÚ!BB289+BA289</f>
        <v>0</v>
      </c>
      <c r="BC289" s="125">
        <f>+'Inversión 1 financiada'!BC289+VÚ!BC289+BB289</f>
        <v>0</v>
      </c>
      <c r="BD289" s="125">
        <f>+'Inversión 1 financiada'!BD289+VÚ!BD289+BC289</f>
        <v>0</v>
      </c>
      <c r="BE289" s="125">
        <f>+'Inversión 1 financiada'!BE289+VÚ!BE289+BD289</f>
        <v>0</v>
      </c>
      <c r="BF289" s="125">
        <f>+'Inversión 1 financiada'!BF289+VÚ!BF289+BE289</f>
        <v>0</v>
      </c>
      <c r="BG289" s="125">
        <f>+'Inversión 1 financiada'!BG289+VÚ!BG289+BF289</f>
        <v>0</v>
      </c>
      <c r="BH289" s="125">
        <f>+'Inversión 1 financiada'!BH289+VÚ!BH289+BG289</f>
        <v>0</v>
      </c>
      <c r="BI289" s="125">
        <f>+'Inversión 1 financiada'!BI289+VÚ!BI289+BH289</f>
        <v>0</v>
      </c>
      <c r="BJ289" s="125">
        <f>+'Inversión 1 financiada'!BJ289+VÚ!BJ289+BI289</f>
        <v>0</v>
      </c>
      <c r="BK289" s="125">
        <f>+'Inversión 1 financiada'!BK289+VÚ!BK289+BJ289</f>
        <v>0</v>
      </c>
      <c r="BL289" s="125">
        <f>+'Inversión 1 financiada'!BL289+VÚ!BL289+BK289</f>
        <v>0</v>
      </c>
      <c r="BM289" s="125">
        <f>+'Inversión 1 financiada'!BM289+VÚ!BM289+BL289</f>
        <v>0</v>
      </c>
      <c r="BN289" s="125">
        <f>+'Inversión 1 financiada'!BN289+VÚ!BN289+BM289</f>
        <v>0</v>
      </c>
      <c r="BO289" s="125">
        <f>+'Inversión 1 financiada'!BO289+VÚ!BO289+BN289</f>
        <v>0</v>
      </c>
      <c r="BP289" s="125">
        <f>+'Inversión 1 financiada'!BP289+VÚ!BP289+BO289</f>
        <v>0</v>
      </c>
      <c r="BQ289" s="125">
        <f>+'Inversión 1 financiada'!BQ289+VÚ!BQ289+BP289</f>
        <v>0</v>
      </c>
      <c r="BR289" s="125">
        <f>+'Inversión 1 financiada'!BR289+VÚ!BR289+BQ289</f>
        <v>0</v>
      </c>
    </row>
    <row r="290" spans="2:70"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125">
        <f>+'Inversión 1 financiada'!H290+VÚ!H290</f>
        <v>0</v>
      </c>
      <c r="I290" s="125">
        <f>+'Inversión 1 financiada'!I290+VÚ!I290+H290</f>
        <v>0</v>
      </c>
      <c r="J290" s="125">
        <f>+'Inversión 1 financiada'!J290+VÚ!J290+I290</f>
        <v>0</v>
      </c>
      <c r="K290" s="125">
        <f>+'Inversión 1 financiada'!K290+VÚ!K290+J290</f>
        <v>0</v>
      </c>
      <c r="L290" s="125">
        <f>+'Inversión 1 financiada'!L290+VÚ!L290+K290</f>
        <v>0</v>
      </c>
      <c r="M290" s="125">
        <f>+'Inversión 1 financiada'!M290+VÚ!M290+L290</f>
        <v>0</v>
      </c>
      <c r="N290" s="125">
        <f>+'Inversión 1 financiada'!N290+VÚ!N290+M290</f>
        <v>0</v>
      </c>
      <c r="O290" s="125">
        <f>+'Inversión 1 financiada'!O290+VÚ!O290+N290</f>
        <v>0</v>
      </c>
      <c r="P290" s="125">
        <f>+'Inversión 1 financiada'!P290+VÚ!P290+O290</f>
        <v>0</v>
      </c>
      <c r="Q290" s="125">
        <f>+'Inversión 1 financiada'!Q290+VÚ!Q290+P290</f>
        <v>0</v>
      </c>
      <c r="R290" s="125">
        <f>+'Inversión 1 financiada'!R290+VÚ!R290+Q290</f>
        <v>0</v>
      </c>
      <c r="S290" s="125">
        <f>+'Inversión 1 financiada'!S290+VÚ!S290+R290</f>
        <v>0</v>
      </c>
      <c r="T290" s="125">
        <f>+'Inversión 1 financiada'!T290+VÚ!T290+S290</f>
        <v>0</v>
      </c>
      <c r="U290" s="125">
        <f>+'Inversión 1 financiada'!U290+VÚ!U290+T290</f>
        <v>0</v>
      </c>
      <c r="V290" s="125">
        <f>+'Inversión 1 financiada'!V290+VÚ!V290+U290</f>
        <v>0</v>
      </c>
      <c r="W290" s="125">
        <f>+'Inversión 1 financiada'!W290+VÚ!W290+V290</f>
        <v>0</v>
      </c>
      <c r="X290" s="125">
        <f>+'Inversión 1 financiada'!X290+VÚ!X290+W290</f>
        <v>0</v>
      </c>
      <c r="Y290" s="125">
        <f>+'Inversión 1 financiada'!Y290+VÚ!Y290+X290</f>
        <v>0</v>
      </c>
      <c r="Z290" s="125">
        <f>+'Inversión 1 financiada'!Z290+VÚ!Z290+Y290</f>
        <v>0</v>
      </c>
      <c r="AA290" s="125">
        <f>+'Inversión 1 financiada'!AA290+VÚ!AA290+Z290</f>
        <v>0</v>
      </c>
      <c r="AB290" s="125">
        <f>+'Inversión 1 financiada'!AB290+VÚ!AB290+AA290</f>
        <v>0</v>
      </c>
      <c r="AC290" s="125">
        <f>+'Inversión 1 financiada'!AC290+VÚ!AC290+AB290</f>
        <v>0</v>
      </c>
      <c r="AD290" s="125">
        <f>+'Inversión 1 financiada'!AD290+VÚ!AD290+AC290</f>
        <v>0</v>
      </c>
      <c r="AE290" s="125">
        <f>+'Inversión 1 financiada'!AE290+VÚ!AE290+AD290</f>
        <v>0</v>
      </c>
      <c r="AF290" s="125">
        <f>+'Inversión 1 financiada'!AF290+VÚ!AF290+AE290</f>
        <v>0</v>
      </c>
      <c r="AG290" s="125">
        <f>+'Inversión 1 financiada'!AG290+VÚ!AG290+AF290</f>
        <v>0</v>
      </c>
      <c r="AH290" s="125">
        <f>+'Inversión 1 financiada'!AH290+VÚ!AH290+AG290</f>
        <v>0</v>
      </c>
      <c r="AI290" s="125">
        <f>+'Inversión 1 financiada'!AI290+VÚ!AI290+AH290</f>
        <v>0</v>
      </c>
      <c r="AJ290" s="125">
        <f>+'Inversión 1 financiada'!AJ290+VÚ!AJ290+AI290</f>
        <v>0</v>
      </c>
      <c r="AK290" s="125">
        <f>+'Inversión 1 financiada'!AK290+VÚ!AK290+AJ290</f>
        <v>0</v>
      </c>
      <c r="AL290" s="125">
        <f>+'Inversión 1 financiada'!AL290+VÚ!AL290+AK290</f>
        <v>0</v>
      </c>
      <c r="AM290" s="125">
        <f>+'Inversión 1 financiada'!AM290+VÚ!AM290+AL290</f>
        <v>0</v>
      </c>
      <c r="AN290" s="125">
        <f>+'Inversión 1 financiada'!AN290+VÚ!AN290+AM290</f>
        <v>0</v>
      </c>
      <c r="AO290" s="125">
        <f>+'Inversión 1 financiada'!AO290+VÚ!AO290+AN290</f>
        <v>0</v>
      </c>
      <c r="AP290" s="125">
        <f>+'Inversión 1 financiada'!AP290+VÚ!AP290+AO290</f>
        <v>0</v>
      </c>
      <c r="AQ290" s="125">
        <f>+'Inversión 1 financiada'!AQ290+VÚ!AQ290+AP290</f>
        <v>0</v>
      </c>
      <c r="AR290" s="125">
        <f>+'Inversión 1 financiada'!AR290+VÚ!AR290+AQ290</f>
        <v>0</v>
      </c>
      <c r="AS290" s="125">
        <f>+'Inversión 1 financiada'!AS290+VÚ!AS290+AR290</f>
        <v>0</v>
      </c>
      <c r="AT290" s="125">
        <f>+'Inversión 1 financiada'!AT290+VÚ!AT290+AS290</f>
        <v>0</v>
      </c>
      <c r="AU290" s="125">
        <f>+'Inversión 1 financiada'!AU290+VÚ!AU290+AT290</f>
        <v>0</v>
      </c>
      <c r="AV290" s="125">
        <f>+'Inversión 1 financiada'!AV290+VÚ!AV290+AU290</f>
        <v>0</v>
      </c>
      <c r="AW290" s="125">
        <f>+'Inversión 1 financiada'!AW290+VÚ!AW290+AV290</f>
        <v>0</v>
      </c>
      <c r="AX290" s="125">
        <f>+'Inversión 1 financiada'!AX290+VÚ!AX290+AW290</f>
        <v>0</v>
      </c>
      <c r="AY290" s="125">
        <f>+'Inversión 1 financiada'!AY290+VÚ!AY290+AX290</f>
        <v>0</v>
      </c>
      <c r="AZ290" s="125">
        <f>+'Inversión 1 financiada'!AZ290+VÚ!AZ290+AY290</f>
        <v>0</v>
      </c>
      <c r="BA290" s="125">
        <f>+'Inversión 1 financiada'!BA290+VÚ!BA290+AZ290</f>
        <v>0</v>
      </c>
      <c r="BB290" s="125">
        <f>+'Inversión 1 financiada'!BB290+VÚ!BB290+BA290</f>
        <v>0</v>
      </c>
      <c r="BC290" s="125">
        <f>+'Inversión 1 financiada'!BC290+VÚ!BC290+BB290</f>
        <v>0</v>
      </c>
      <c r="BD290" s="125">
        <f>+'Inversión 1 financiada'!BD290+VÚ!BD290+BC290</f>
        <v>0</v>
      </c>
      <c r="BE290" s="125">
        <f>+'Inversión 1 financiada'!BE290+VÚ!BE290+BD290</f>
        <v>0</v>
      </c>
      <c r="BF290" s="125">
        <f>+'Inversión 1 financiada'!BF290+VÚ!BF290+BE290</f>
        <v>0</v>
      </c>
      <c r="BG290" s="125">
        <f>+'Inversión 1 financiada'!BG290+VÚ!BG290+BF290</f>
        <v>0</v>
      </c>
      <c r="BH290" s="125">
        <f>+'Inversión 1 financiada'!BH290+VÚ!BH290+BG290</f>
        <v>0</v>
      </c>
      <c r="BI290" s="125">
        <f>+'Inversión 1 financiada'!BI290+VÚ!BI290+BH290</f>
        <v>0</v>
      </c>
      <c r="BJ290" s="125">
        <f>+'Inversión 1 financiada'!BJ290+VÚ!BJ290+BI290</f>
        <v>0</v>
      </c>
      <c r="BK290" s="125">
        <f>+'Inversión 1 financiada'!BK290+VÚ!BK290+BJ290</f>
        <v>0</v>
      </c>
      <c r="BL290" s="125">
        <f>+'Inversión 1 financiada'!BL290+VÚ!BL290+BK290</f>
        <v>0</v>
      </c>
      <c r="BM290" s="125">
        <f>+'Inversión 1 financiada'!BM290+VÚ!BM290+BL290</f>
        <v>0</v>
      </c>
      <c r="BN290" s="125">
        <f>+'Inversión 1 financiada'!BN290+VÚ!BN290+BM290</f>
        <v>0</v>
      </c>
      <c r="BO290" s="125">
        <f>+'Inversión 1 financiada'!BO290+VÚ!BO290+BN290</f>
        <v>0</v>
      </c>
      <c r="BP290" s="125">
        <f>+'Inversión 1 financiada'!BP290+VÚ!BP290+BO290</f>
        <v>0</v>
      </c>
      <c r="BQ290" s="125">
        <f>+'Inversión 1 financiada'!BQ290+VÚ!BQ290+BP290</f>
        <v>0</v>
      </c>
      <c r="BR290" s="125">
        <f>+'Inversión 1 financiada'!BR290+VÚ!BR290+BQ290</f>
        <v>0</v>
      </c>
    </row>
    <row r="291" spans="2:70"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125">
        <f>+'Inversión 1 financiada'!H291+VÚ!H291</f>
        <v>0</v>
      </c>
      <c r="I291" s="125">
        <f>+'Inversión 1 financiada'!I291+VÚ!I291+H291</f>
        <v>0</v>
      </c>
      <c r="J291" s="125">
        <f>+'Inversión 1 financiada'!J291+VÚ!J291+I291</f>
        <v>0</v>
      </c>
      <c r="K291" s="125">
        <f>+'Inversión 1 financiada'!K291+VÚ!K291+J291</f>
        <v>0</v>
      </c>
      <c r="L291" s="125">
        <f>+'Inversión 1 financiada'!L291+VÚ!L291+K291</f>
        <v>0</v>
      </c>
      <c r="M291" s="125">
        <f>+'Inversión 1 financiada'!M291+VÚ!M291+L291</f>
        <v>0</v>
      </c>
      <c r="N291" s="125">
        <f>+'Inversión 1 financiada'!N291+VÚ!N291+M291</f>
        <v>0</v>
      </c>
      <c r="O291" s="125">
        <f>+'Inversión 1 financiada'!O291+VÚ!O291+N291</f>
        <v>0</v>
      </c>
      <c r="P291" s="125">
        <f>+'Inversión 1 financiada'!P291+VÚ!P291+O291</f>
        <v>0</v>
      </c>
      <c r="Q291" s="125">
        <f>+'Inversión 1 financiada'!Q291+VÚ!Q291+P291</f>
        <v>0</v>
      </c>
      <c r="R291" s="125">
        <f>+'Inversión 1 financiada'!R291+VÚ!R291+Q291</f>
        <v>0</v>
      </c>
      <c r="S291" s="125">
        <f>+'Inversión 1 financiada'!S291+VÚ!S291+R291</f>
        <v>0</v>
      </c>
      <c r="T291" s="125">
        <f>+'Inversión 1 financiada'!T291+VÚ!T291+S291</f>
        <v>0</v>
      </c>
      <c r="U291" s="125">
        <f>+'Inversión 1 financiada'!U291+VÚ!U291+T291</f>
        <v>0</v>
      </c>
      <c r="V291" s="125">
        <f>+'Inversión 1 financiada'!V291+VÚ!V291+U291</f>
        <v>0</v>
      </c>
      <c r="W291" s="125">
        <f>+'Inversión 1 financiada'!W291+VÚ!W291+V291</f>
        <v>0</v>
      </c>
      <c r="X291" s="125">
        <f>+'Inversión 1 financiada'!X291+VÚ!X291+W291</f>
        <v>0</v>
      </c>
      <c r="Y291" s="125">
        <f>+'Inversión 1 financiada'!Y291+VÚ!Y291+X291</f>
        <v>0</v>
      </c>
      <c r="Z291" s="125">
        <f>+'Inversión 1 financiada'!Z291+VÚ!Z291+Y291</f>
        <v>0</v>
      </c>
      <c r="AA291" s="125">
        <f>+'Inversión 1 financiada'!AA291+VÚ!AA291+Z291</f>
        <v>0</v>
      </c>
      <c r="AB291" s="125">
        <f>+'Inversión 1 financiada'!AB291+VÚ!AB291+AA291</f>
        <v>0</v>
      </c>
      <c r="AC291" s="125">
        <f>+'Inversión 1 financiada'!AC291+VÚ!AC291+AB291</f>
        <v>0</v>
      </c>
      <c r="AD291" s="125">
        <f>+'Inversión 1 financiada'!AD291+VÚ!AD291+AC291</f>
        <v>0</v>
      </c>
      <c r="AE291" s="125">
        <f>+'Inversión 1 financiada'!AE291+VÚ!AE291+AD291</f>
        <v>0</v>
      </c>
      <c r="AF291" s="125">
        <f>+'Inversión 1 financiada'!AF291+VÚ!AF291+AE291</f>
        <v>0</v>
      </c>
      <c r="AG291" s="125">
        <f>+'Inversión 1 financiada'!AG291+VÚ!AG291+AF291</f>
        <v>0</v>
      </c>
      <c r="AH291" s="125">
        <f>+'Inversión 1 financiada'!AH291+VÚ!AH291+AG291</f>
        <v>0</v>
      </c>
      <c r="AI291" s="125">
        <f>+'Inversión 1 financiada'!AI291+VÚ!AI291+AH291</f>
        <v>0</v>
      </c>
      <c r="AJ291" s="125">
        <f>+'Inversión 1 financiada'!AJ291+VÚ!AJ291+AI291</f>
        <v>0</v>
      </c>
      <c r="AK291" s="125">
        <f>+'Inversión 1 financiada'!AK291+VÚ!AK291+AJ291</f>
        <v>0</v>
      </c>
      <c r="AL291" s="125">
        <f>+'Inversión 1 financiada'!AL291+VÚ!AL291+AK291</f>
        <v>0</v>
      </c>
      <c r="AM291" s="125">
        <f>+'Inversión 1 financiada'!AM291+VÚ!AM291+AL291</f>
        <v>0</v>
      </c>
      <c r="AN291" s="125">
        <f>+'Inversión 1 financiada'!AN291+VÚ!AN291+AM291</f>
        <v>0</v>
      </c>
      <c r="AO291" s="125">
        <f>+'Inversión 1 financiada'!AO291+VÚ!AO291+AN291</f>
        <v>0</v>
      </c>
      <c r="AP291" s="125">
        <f>+'Inversión 1 financiada'!AP291+VÚ!AP291+AO291</f>
        <v>0</v>
      </c>
      <c r="AQ291" s="125">
        <f>+'Inversión 1 financiada'!AQ291+VÚ!AQ291+AP291</f>
        <v>0</v>
      </c>
      <c r="AR291" s="125">
        <f>+'Inversión 1 financiada'!AR291+VÚ!AR291+AQ291</f>
        <v>0</v>
      </c>
      <c r="AS291" s="125">
        <f>+'Inversión 1 financiada'!AS291+VÚ!AS291+AR291</f>
        <v>0</v>
      </c>
      <c r="AT291" s="125">
        <f>+'Inversión 1 financiada'!AT291+VÚ!AT291+AS291</f>
        <v>0</v>
      </c>
      <c r="AU291" s="125">
        <f>+'Inversión 1 financiada'!AU291+VÚ!AU291+AT291</f>
        <v>0</v>
      </c>
      <c r="AV291" s="125">
        <f>+'Inversión 1 financiada'!AV291+VÚ!AV291+AU291</f>
        <v>0</v>
      </c>
      <c r="AW291" s="125">
        <f>+'Inversión 1 financiada'!AW291+VÚ!AW291+AV291</f>
        <v>0</v>
      </c>
      <c r="AX291" s="125">
        <f>+'Inversión 1 financiada'!AX291+VÚ!AX291+AW291</f>
        <v>0</v>
      </c>
      <c r="AY291" s="125">
        <f>+'Inversión 1 financiada'!AY291+VÚ!AY291+AX291</f>
        <v>0</v>
      </c>
      <c r="AZ291" s="125">
        <f>+'Inversión 1 financiada'!AZ291+VÚ!AZ291+AY291</f>
        <v>0</v>
      </c>
      <c r="BA291" s="125">
        <f>+'Inversión 1 financiada'!BA291+VÚ!BA291+AZ291</f>
        <v>0</v>
      </c>
      <c r="BB291" s="125">
        <f>+'Inversión 1 financiada'!BB291+VÚ!BB291+BA291</f>
        <v>0</v>
      </c>
      <c r="BC291" s="125">
        <f>+'Inversión 1 financiada'!BC291+VÚ!BC291+BB291</f>
        <v>0</v>
      </c>
      <c r="BD291" s="125">
        <f>+'Inversión 1 financiada'!BD291+VÚ!BD291+BC291</f>
        <v>0</v>
      </c>
      <c r="BE291" s="125">
        <f>+'Inversión 1 financiada'!BE291+VÚ!BE291+BD291</f>
        <v>0</v>
      </c>
      <c r="BF291" s="125">
        <f>+'Inversión 1 financiada'!BF291+VÚ!BF291+BE291</f>
        <v>0</v>
      </c>
      <c r="BG291" s="125">
        <f>+'Inversión 1 financiada'!BG291+VÚ!BG291+BF291</f>
        <v>0</v>
      </c>
      <c r="BH291" s="125">
        <f>+'Inversión 1 financiada'!BH291+VÚ!BH291+BG291</f>
        <v>0</v>
      </c>
      <c r="BI291" s="125">
        <f>+'Inversión 1 financiada'!BI291+VÚ!BI291+BH291</f>
        <v>0</v>
      </c>
      <c r="BJ291" s="125">
        <f>+'Inversión 1 financiada'!BJ291+VÚ!BJ291+BI291</f>
        <v>0</v>
      </c>
      <c r="BK291" s="125">
        <f>+'Inversión 1 financiada'!BK291+VÚ!BK291+BJ291</f>
        <v>0</v>
      </c>
      <c r="BL291" s="125">
        <f>+'Inversión 1 financiada'!BL291+VÚ!BL291+BK291</f>
        <v>0</v>
      </c>
      <c r="BM291" s="125">
        <f>+'Inversión 1 financiada'!BM291+VÚ!BM291+BL291</f>
        <v>0</v>
      </c>
      <c r="BN291" s="125">
        <f>+'Inversión 1 financiada'!BN291+VÚ!BN291+BM291</f>
        <v>0</v>
      </c>
      <c r="BO291" s="125">
        <f>+'Inversión 1 financiada'!BO291+VÚ!BO291+BN291</f>
        <v>0</v>
      </c>
      <c r="BP291" s="125">
        <f>+'Inversión 1 financiada'!BP291+VÚ!BP291+BO291</f>
        <v>0</v>
      </c>
      <c r="BQ291" s="125">
        <f>+'Inversión 1 financiada'!BQ291+VÚ!BQ291+BP291</f>
        <v>0</v>
      </c>
      <c r="BR291" s="125">
        <f>+'Inversión 1 financiada'!BR291+VÚ!BR291+BQ291</f>
        <v>0</v>
      </c>
    </row>
    <row r="292" spans="2:70"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125">
        <f>+'Inversión 1 financiada'!H292+VÚ!H292</f>
        <v>0</v>
      </c>
      <c r="I292" s="125">
        <f>+'Inversión 1 financiada'!I292+VÚ!I292+H292</f>
        <v>0</v>
      </c>
      <c r="J292" s="125">
        <f>+'Inversión 1 financiada'!J292+VÚ!J292+I292</f>
        <v>0</v>
      </c>
      <c r="K292" s="125">
        <f>+'Inversión 1 financiada'!K292+VÚ!K292+J292</f>
        <v>0</v>
      </c>
      <c r="L292" s="125">
        <f>+'Inversión 1 financiada'!L292+VÚ!L292+K292</f>
        <v>0</v>
      </c>
      <c r="M292" s="125">
        <f>+'Inversión 1 financiada'!M292+VÚ!M292+L292</f>
        <v>0</v>
      </c>
      <c r="N292" s="125">
        <f>+'Inversión 1 financiada'!N292+VÚ!N292+M292</f>
        <v>0</v>
      </c>
      <c r="O292" s="125">
        <f>+'Inversión 1 financiada'!O292+VÚ!O292+N292</f>
        <v>0</v>
      </c>
      <c r="P292" s="125">
        <f>+'Inversión 1 financiada'!P292+VÚ!P292+O292</f>
        <v>0</v>
      </c>
      <c r="Q292" s="125">
        <f>+'Inversión 1 financiada'!Q292+VÚ!Q292+P292</f>
        <v>0</v>
      </c>
      <c r="R292" s="125">
        <f>+'Inversión 1 financiada'!R292+VÚ!R292+Q292</f>
        <v>0</v>
      </c>
      <c r="S292" s="125">
        <f>+'Inversión 1 financiada'!S292+VÚ!S292+R292</f>
        <v>0</v>
      </c>
      <c r="T292" s="125">
        <f>+'Inversión 1 financiada'!T292+VÚ!T292+S292</f>
        <v>0</v>
      </c>
      <c r="U292" s="125">
        <f>+'Inversión 1 financiada'!U292+VÚ!U292+T292</f>
        <v>0</v>
      </c>
      <c r="V292" s="125">
        <f>+'Inversión 1 financiada'!V292+VÚ!V292+U292</f>
        <v>0</v>
      </c>
      <c r="W292" s="125">
        <f>+'Inversión 1 financiada'!W292+VÚ!W292+V292</f>
        <v>0</v>
      </c>
      <c r="X292" s="125">
        <f>+'Inversión 1 financiada'!X292+VÚ!X292+W292</f>
        <v>0</v>
      </c>
      <c r="Y292" s="125">
        <f>+'Inversión 1 financiada'!Y292+VÚ!Y292+X292</f>
        <v>0</v>
      </c>
      <c r="Z292" s="125">
        <f>+'Inversión 1 financiada'!Z292+VÚ!Z292+Y292</f>
        <v>0</v>
      </c>
      <c r="AA292" s="125">
        <f>+'Inversión 1 financiada'!AA292+VÚ!AA292+Z292</f>
        <v>0</v>
      </c>
      <c r="AB292" s="125">
        <f>+'Inversión 1 financiada'!AB292+VÚ!AB292+AA292</f>
        <v>0</v>
      </c>
      <c r="AC292" s="125">
        <f>+'Inversión 1 financiada'!AC292+VÚ!AC292+AB292</f>
        <v>0</v>
      </c>
      <c r="AD292" s="125">
        <f>+'Inversión 1 financiada'!AD292+VÚ!AD292+AC292</f>
        <v>0</v>
      </c>
      <c r="AE292" s="125">
        <f>+'Inversión 1 financiada'!AE292+VÚ!AE292+AD292</f>
        <v>0</v>
      </c>
      <c r="AF292" s="125">
        <f>+'Inversión 1 financiada'!AF292+VÚ!AF292+AE292</f>
        <v>0</v>
      </c>
      <c r="AG292" s="125">
        <f>+'Inversión 1 financiada'!AG292+VÚ!AG292+AF292</f>
        <v>0</v>
      </c>
      <c r="AH292" s="125">
        <f>+'Inversión 1 financiada'!AH292+VÚ!AH292+AG292</f>
        <v>0</v>
      </c>
      <c r="AI292" s="125">
        <f>+'Inversión 1 financiada'!AI292+VÚ!AI292+AH292</f>
        <v>0</v>
      </c>
      <c r="AJ292" s="125">
        <f>+'Inversión 1 financiada'!AJ292+VÚ!AJ292+AI292</f>
        <v>0</v>
      </c>
      <c r="AK292" s="125">
        <f>+'Inversión 1 financiada'!AK292+VÚ!AK292+AJ292</f>
        <v>0</v>
      </c>
      <c r="AL292" s="125">
        <f>+'Inversión 1 financiada'!AL292+VÚ!AL292+AK292</f>
        <v>0</v>
      </c>
      <c r="AM292" s="125">
        <f>+'Inversión 1 financiada'!AM292+VÚ!AM292+AL292</f>
        <v>0</v>
      </c>
      <c r="AN292" s="125">
        <f>+'Inversión 1 financiada'!AN292+VÚ!AN292+AM292</f>
        <v>0</v>
      </c>
      <c r="AO292" s="125">
        <f>+'Inversión 1 financiada'!AO292+VÚ!AO292+AN292</f>
        <v>0</v>
      </c>
      <c r="AP292" s="125">
        <f>+'Inversión 1 financiada'!AP292+VÚ!AP292+AO292</f>
        <v>0</v>
      </c>
      <c r="AQ292" s="125">
        <f>+'Inversión 1 financiada'!AQ292+VÚ!AQ292+AP292</f>
        <v>0</v>
      </c>
      <c r="AR292" s="125">
        <f>+'Inversión 1 financiada'!AR292+VÚ!AR292+AQ292</f>
        <v>0</v>
      </c>
      <c r="AS292" s="125">
        <f>+'Inversión 1 financiada'!AS292+VÚ!AS292+AR292</f>
        <v>0</v>
      </c>
      <c r="AT292" s="125">
        <f>+'Inversión 1 financiada'!AT292+VÚ!AT292+AS292</f>
        <v>0</v>
      </c>
      <c r="AU292" s="125">
        <f>+'Inversión 1 financiada'!AU292+VÚ!AU292+AT292</f>
        <v>0</v>
      </c>
      <c r="AV292" s="125">
        <f>+'Inversión 1 financiada'!AV292+VÚ!AV292+AU292</f>
        <v>0</v>
      </c>
      <c r="AW292" s="125">
        <f>+'Inversión 1 financiada'!AW292+VÚ!AW292+AV292</f>
        <v>0</v>
      </c>
      <c r="AX292" s="125">
        <f>+'Inversión 1 financiada'!AX292+VÚ!AX292+AW292</f>
        <v>0</v>
      </c>
      <c r="AY292" s="125">
        <f>+'Inversión 1 financiada'!AY292+VÚ!AY292+AX292</f>
        <v>0</v>
      </c>
      <c r="AZ292" s="125">
        <f>+'Inversión 1 financiada'!AZ292+VÚ!AZ292+AY292</f>
        <v>0</v>
      </c>
      <c r="BA292" s="125">
        <f>+'Inversión 1 financiada'!BA292+VÚ!BA292+AZ292</f>
        <v>0</v>
      </c>
      <c r="BB292" s="125">
        <f>+'Inversión 1 financiada'!BB292+VÚ!BB292+BA292</f>
        <v>0</v>
      </c>
      <c r="BC292" s="125">
        <f>+'Inversión 1 financiada'!BC292+VÚ!BC292+BB292</f>
        <v>0</v>
      </c>
      <c r="BD292" s="125">
        <f>+'Inversión 1 financiada'!BD292+VÚ!BD292+BC292</f>
        <v>0</v>
      </c>
      <c r="BE292" s="125">
        <f>+'Inversión 1 financiada'!BE292+VÚ!BE292+BD292</f>
        <v>0</v>
      </c>
      <c r="BF292" s="125">
        <f>+'Inversión 1 financiada'!BF292+VÚ!BF292+BE292</f>
        <v>0</v>
      </c>
      <c r="BG292" s="125">
        <f>+'Inversión 1 financiada'!BG292+VÚ!BG292+BF292</f>
        <v>0</v>
      </c>
      <c r="BH292" s="125">
        <f>+'Inversión 1 financiada'!BH292+VÚ!BH292+BG292</f>
        <v>0</v>
      </c>
      <c r="BI292" s="125">
        <f>+'Inversión 1 financiada'!BI292+VÚ!BI292+BH292</f>
        <v>0</v>
      </c>
      <c r="BJ292" s="125">
        <f>+'Inversión 1 financiada'!BJ292+VÚ!BJ292+BI292</f>
        <v>0</v>
      </c>
      <c r="BK292" s="125">
        <f>+'Inversión 1 financiada'!BK292+VÚ!BK292+BJ292</f>
        <v>0</v>
      </c>
      <c r="BL292" s="125">
        <f>+'Inversión 1 financiada'!BL292+VÚ!BL292+BK292</f>
        <v>0</v>
      </c>
      <c r="BM292" s="125">
        <f>+'Inversión 1 financiada'!BM292+VÚ!BM292+BL292</f>
        <v>0</v>
      </c>
      <c r="BN292" s="125">
        <f>+'Inversión 1 financiada'!BN292+VÚ!BN292+BM292</f>
        <v>0</v>
      </c>
      <c r="BO292" s="125">
        <f>+'Inversión 1 financiada'!BO292+VÚ!BO292+BN292</f>
        <v>0</v>
      </c>
      <c r="BP292" s="125">
        <f>+'Inversión 1 financiada'!BP292+VÚ!BP292+BO292</f>
        <v>0</v>
      </c>
      <c r="BQ292" s="125">
        <f>+'Inversión 1 financiada'!BQ292+VÚ!BQ292+BP292</f>
        <v>0</v>
      </c>
      <c r="BR292" s="125">
        <f>+'Inversión 1 financiada'!BR292+VÚ!BR292+BQ292</f>
        <v>0</v>
      </c>
    </row>
    <row r="293" spans="2:70"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125">
        <f>+'Inversión 1 financiada'!H293+VÚ!H293</f>
        <v>0</v>
      </c>
      <c r="I293" s="125">
        <f>+'Inversión 1 financiada'!I293+VÚ!I293+H293</f>
        <v>0</v>
      </c>
      <c r="J293" s="125">
        <f>+'Inversión 1 financiada'!J293+VÚ!J293+I293</f>
        <v>0</v>
      </c>
      <c r="K293" s="125">
        <f>+'Inversión 1 financiada'!K293+VÚ!K293+J293</f>
        <v>0</v>
      </c>
      <c r="L293" s="125">
        <f>+'Inversión 1 financiada'!L293+VÚ!L293+K293</f>
        <v>0</v>
      </c>
      <c r="M293" s="125">
        <f>+'Inversión 1 financiada'!M293+VÚ!M293+L293</f>
        <v>0</v>
      </c>
      <c r="N293" s="125">
        <f>+'Inversión 1 financiada'!N293+VÚ!N293+M293</f>
        <v>0</v>
      </c>
      <c r="O293" s="125">
        <f>+'Inversión 1 financiada'!O293+VÚ!O293+N293</f>
        <v>0</v>
      </c>
      <c r="P293" s="125">
        <f>+'Inversión 1 financiada'!P293+VÚ!P293+O293</f>
        <v>0</v>
      </c>
      <c r="Q293" s="125">
        <f>+'Inversión 1 financiada'!Q293+VÚ!Q293+P293</f>
        <v>0</v>
      </c>
      <c r="R293" s="125">
        <f>+'Inversión 1 financiada'!R293+VÚ!R293+Q293</f>
        <v>0</v>
      </c>
      <c r="S293" s="125">
        <f>+'Inversión 1 financiada'!S293+VÚ!S293+R293</f>
        <v>0</v>
      </c>
      <c r="T293" s="125">
        <f>+'Inversión 1 financiada'!T293+VÚ!T293+S293</f>
        <v>0</v>
      </c>
      <c r="U293" s="125">
        <f>+'Inversión 1 financiada'!U293+VÚ!U293+T293</f>
        <v>0</v>
      </c>
      <c r="V293" s="125">
        <f>+'Inversión 1 financiada'!V293+VÚ!V293+U293</f>
        <v>0</v>
      </c>
      <c r="W293" s="125">
        <f>+'Inversión 1 financiada'!W293+VÚ!W293+V293</f>
        <v>0</v>
      </c>
      <c r="X293" s="125">
        <f>+'Inversión 1 financiada'!X293+VÚ!X293+W293</f>
        <v>0</v>
      </c>
      <c r="Y293" s="125">
        <f>+'Inversión 1 financiada'!Y293+VÚ!Y293+X293</f>
        <v>0</v>
      </c>
      <c r="Z293" s="125">
        <f>+'Inversión 1 financiada'!Z293+VÚ!Z293+Y293</f>
        <v>0</v>
      </c>
      <c r="AA293" s="125">
        <f>+'Inversión 1 financiada'!AA293+VÚ!AA293+Z293</f>
        <v>0</v>
      </c>
      <c r="AB293" s="125">
        <f>+'Inversión 1 financiada'!AB293+VÚ!AB293+AA293</f>
        <v>0</v>
      </c>
      <c r="AC293" s="125">
        <f>+'Inversión 1 financiada'!AC293+VÚ!AC293+AB293</f>
        <v>0</v>
      </c>
      <c r="AD293" s="125">
        <f>+'Inversión 1 financiada'!AD293+VÚ!AD293+AC293</f>
        <v>0</v>
      </c>
      <c r="AE293" s="125">
        <f>+'Inversión 1 financiada'!AE293+VÚ!AE293+AD293</f>
        <v>0</v>
      </c>
      <c r="AF293" s="125">
        <f>+'Inversión 1 financiada'!AF293+VÚ!AF293+AE293</f>
        <v>0</v>
      </c>
      <c r="AG293" s="125">
        <f>+'Inversión 1 financiada'!AG293+VÚ!AG293+AF293</f>
        <v>0</v>
      </c>
      <c r="AH293" s="125">
        <f>+'Inversión 1 financiada'!AH293+VÚ!AH293+AG293</f>
        <v>0</v>
      </c>
      <c r="AI293" s="125">
        <f>+'Inversión 1 financiada'!AI293+VÚ!AI293+AH293</f>
        <v>0</v>
      </c>
      <c r="AJ293" s="125">
        <f>+'Inversión 1 financiada'!AJ293+VÚ!AJ293+AI293</f>
        <v>0</v>
      </c>
      <c r="AK293" s="125">
        <f>+'Inversión 1 financiada'!AK293+VÚ!AK293+AJ293</f>
        <v>0</v>
      </c>
      <c r="AL293" s="125">
        <f>+'Inversión 1 financiada'!AL293+VÚ!AL293+AK293</f>
        <v>0</v>
      </c>
      <c r="AM293" s="125">
        <f>+'Inversión 1 financiada'!AM293+VÚ!AM293+AL293</f>
        <v>0</v>
      </c>
      <c r="AN293" s="125">
        <f>+'Inversión 1 financiada'!AN293+VÚ!AN293+AM293</f>
        <v>0</v>
      </c>
      <c r="AO293" s="125">
        <f>+'Inversión 1 financiada'!AO293+VÚ!AO293+AN293</f>
        <v>0</v>
      </c>
      <c r="AP293" s="125">
        <f>+'Inversión 1 financiada'!AP293+VÚ!AP293+AO293</f>
        <v>0</v>
      </c>
      <c r="AQ293" s="125">
        <f>+'Inversión 1 financiada'!AQ293+VÚ!AQ293+AP293</f>
        <v>0</v>
      </c>
      <c r="AR293" s="125">
        <f>+'Inversión 1 financiada'!AR293+VÚ!AR293+AQ293</f>
        <v>0</v>
      </c>
      <c r="AS293" s="125">
        <f>+'Inversión 1 financiada'!AS293+VÚ!AS293+AR293</f>
        <v>0</v>
      </c>
      <c r="AT293" s="125">
        <f>+'Inversión 1 financiada'!AT293+VÚ!AT293+AS293</f>
        <v>0</v>
      </c>
      <c r="AU293" s="125">
        <f>+'Inversión 1 financiada'!AU293+VÚ!AU293+AT293</f>
        <v>0</v>
      </c>
      <c r="AV293" s="125">
        <f>+'Inversión 1 financiada'!AV293+VÚ!AV293+AU293</f>
        <v>0</v>
      </c>
      <c r="AW293" s="125">
        <f>+'Inversión 1 financiada'!AW293+VÚ!AW293+AV293</f>
        <v>0</v>
      </c>
      <c r="AX293" s="125">
        <f>+'Inversión 1 financiada'!AX293+VÚ!AX293+AW293</f>
        <v>0</v>
      </c>
      <c r="AY293" s="125">
        <f>+'Inversión 1 financiada'!AY293+VÚ!AY293+AX293</f>
        <v>0</v>
      </c>
      <c r="AZ293" s="125">
        <f>+'Inversión 1 financiada'!AZ293+VÚ!AZ293+AY293</f>
        <v>0</v>
      </c>
      <c r="BA293" s="125">
        <f>+'Inversión 1 financiada'!BA293+VÚ!BA293+AZ293</f>
        <v>0</v>
      </c>
      <c r="BB293" s="125">
        <f>+'Inversión 1 financiada'!BB293+VÚ!BB293+BA293</f>
        <v>0</v>
      </c>
      <c r="BC293" s="125">
        <f>+'Inversión 1 financiada'!BC293+VÚ!BC293+BB293</f>
        <v>0</v>
      </c>
      <c r="BD293" s="125">
        <f>+'Inversión 1 financiada'!BD293+VÚ!BD293+BC293</f>
        <v>0</v>
      </c>
      <c r="BE293" s="125">
        <f>+'Inversión 1 financiada'!BE293+VÚ!BE293+BD293</f>
        <v>0</v>
      </c>
      <c r="BF293" s="125">
        <f>+'Inversión 1 financiada'!BF293+VÚ!BF293+BE293</f>
        <v>0</v>
      </c>
      <c r="BG293" s="125">
        <f>+'Inversión 1 financiada'!BG293+VÚ!BG293+BF293</f>
        <v>0</v>
      </c>
      <c r="BH293" s="125">
        <f>+'Inversión 1 financiada'!BH293+VÚ!BH293+BG293</f>
        <v>0</v>
      </c>
      <c r="BI293" s="125">
        <f>+'Inversión 1 financiada'!BI293+VÚ!BI293+BH293</f>
        <v>0</v>
      </c>
      <c r="BJ293" s="125">
        <f>+'Inversión 1 financiada'!BJ293+VÚ!BJ293+BI293</f>
        <v>0</v>
      </c>
      <c r="BK293" s="125">
        <f>+'Inversión 1 financiada'!BK293+VÚ!BK293+BJ293</f>
        <v>0</v>
      </c>
      <c r="BL293" s="125">
        <f>+'Inversión 1 financiada'!BL293+VÚ!BL293+BK293</f>
        <v>0</v>
      </c>
      <c r="BM293" s="125">
        <f>+'Inversión 1 financiada'!BM293+VÚ!BM293+BL293</f>
        <v>0</v>
      </c>
      <c r="BN293" s="125">
        <f>+'Inversión 1 financiada'!BN293+VÚ!BN293+BM293</f>
        <v>0</v>
      </c>
      <c r="BO293" s="125">
        <f>+'Inversión 1 financiada'!BO293+VÚ!BO293+BN293</f>
        <v>0</v>
      </c>
      <c r="BP293" s="125">
        <f>+'Inversión 1 financiada'!BP293+VÚ!BP293+BO293</f>
        <v>0</v>
      </c>
      <c r="BQ293" s="125">
        <f>+'Inversión 1 financiada'!BQ293+VÚ!BQ293+BP293</f>
        <v>0</v>
      </c>
      <c r="BR293" s="125">
        <f>+'Inversión 1 financiada'!BR293+VÚ!BR293+BQ293</f>
        <v>0</v>
      </c>
    </row>
    <row r="294" spans="2:70"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125">
        <f>+'Inversión 1 financiada'!H294+VÚ!H294</f>
        <v>0</v>
      </c>
      <c r="I294" s="125">
        <f>+'Inversión 1 financiada'!I294+VÚ!I294+H294</f>
        <v>0</v>
      </c>
      <c r="J294" s="125">
        <f>+'Inversión 1 financiada'!J294+VÚ!J294+I294</f>
        <v>0</v>
      </c>
      <c r="K294" s="125">
        <f>+'Inversión 1 financiada'!K294+VÚ!K294+J294</f>
        <v>0</v>
      </c>
      <c r="L294" s="125">
        <f>+'Inversión 1 financiada'!L294+VÚ!L294+K294</f>
        <v>0</v>
      </c>
      <c r="M294" s="125">
        <f>+'Inversión 1 financiada'!M294+VÚ!M294+L294</f>
        <v>0</v>
      </c>
      <c r="N294" s="125">
        <f>+'Inversión 1 financiada'!N294+VÚ!N294+M294</f>
        <v>0</v>
      </c>
      <c r="O294" s="125">
        <f>+'Inversión 1 financiada'!O294+VÚ!O294+N294</f>
        <v>0</v>
      </c>
      <c r="P294" s="125">
        <f>+'Inversión 1 financiada'!P294+VÚ!P294+O294</f>
        <v>0</v>
      </c>
      <c r="Q294" s="125">
        <f>+'Inversión 1 financiada'!Q294+VÚ!Q294+P294</f>
        <v>0</v>
      </c>
      <c r="R294" s="125">
        <f>+'Inversión 1 financiada'!R294+VÚ!R294+Q294</f>
        <v>0</v>
      </c>
      <c r="S294" s="125">
        <f>+'Inversión 1 financiada'!S294+VÚ!S294+R294</f>
        <v>0</v>
      </c>
      <c r="T294" s="125">
        <f>+'Inversión 1 financiada'!T294+VÚ!T294+S294</f>
        <v>0</v>
      </c>
      <c r="U294" s="125">
        <f>+'Inversión 1 financiada'!U294+VÚ!U294+T294</f>
        <v>0</v>
      </c>
      <c r="V294" s="125">
        <f>+'Inversión 1 financiada'!V294+VÚ!V294+U294</f>
        <v>0</v>
      </c>
      <c r="W294" s="125">
        <f>+'Inversión 1 financiada'!W294+VÚ!W294+V294</f>
        <v>0</v>
      </c>
      <c r="X294" s="125">
        <f>+'Inversión 1 financiada'!X294+VÚ!X294+W294</f>
        <v>0</v>
      </c>
      <c r="Y294" s="125">
        <f>+'Inversión 1 financiada'!Y294+VÚ!Y294+X294</f>
        <v>0</v>
      </c>
      <c r="Z294" s="125">
        <f>+'Inversión 1 financiada'!Z294+VÚ!Z294+Y294</f>
        <v>0</v>
      </c>
      <c r="AA294" s="125">
        <f>+'Inversión 1 financiada'!AA294+VÚ!AA294+Z294</f>
        <v>0</v>
      </c>
      <c r="AB294" s="125">
        <f>+'Inversión 1 financiada'!AB294+VÚ!AB294+AA294</f>
        <v>0</v>
      </c>
      <c r="AC294" s="125">
        <f>+'Inversión 1 financiada'!AC294+VÚ!AC294+AB294</f>
        <v>0</v>
      </c>
      <c r="AD294" s="125">
        <f>+'Inversión 1 financiada'!AD294+VÚ!AD294+AC294</f>
        <v>0</v>
      </c>
      <c r="AE294" s="125">
        <f>+'Inversión 1 financiada'!AE294+VÚ!AE294+AD294</f>
        <v>0</v>
      </c>
      <c r="AF294" s="125">
        <f>+'Inversión 1 financiada'!AF294+VÚ!AF294+AE294</f>
        <v>0</v>
      </c>
      <c r="AG294" s="125">
        <f>+'Inversión 1 financiada'!AG294+VÚ!AG294+AF294</f>
        <v>0</v>
      </c>
      <c r="AH294" s="125">
        <f>+'Inversión 1 financiada'!AH294+VÚ!AH294+AG294</f>
        <v>0</v>
      </c>
      <c r="AI294" s="125">
        <f>+'Inversión 1 financiada'!AI294+VÚ!AI294+AH294</f>
        <v>0</v>
      </c>
      <c r="AJ294" s="125">
        <f>+'Inversión 1 financiada'!AJ294+VÚ!AJ294+AI294</f>
        <v>0</v>
      </c>
      <c r="AK294" s="125">
        <f>+'Inversión 1 financiada'!AK294+VÚ!AK294+AJ294</f>
        <v>0</v>
      </c>
      <c r="AL294" s="125">
        <f>+'Inversión 1 financiada'!AL294+VÚ!AL294+AK294</f>
        <v>0</v>
      </c>
      <c r="AM294" s="125">
        <f>+'Inversión 1 financiada'!AM294+VÚ!AM294+AL294</f>
        <v>0</v>
      </c>
      <c r="AN294" s="125">
        <f>+'Inversión 1 financiada'!AN294+VÚ!AN294+AM294</f>
        <v>0</v>
      </c>
      <c r="AO294" s="125">
        <f>+'Inversión 1 financiada'!AO294+VÚ!AO294+AN294</f>
        <v>0</v>
      </c>
      <c r="AP294" s="125">
        <f>+'Inversión 1 financiada'!AP294+VÚ!AP294+AO294</f>
        <v>0</v>
      </c>
      <c r="AQ294" s="125">
        <f>+'Inversión 1 financiada'!AQ294+VÚ!AQ294+AP294</f>
        <v>0</v>
      </c>
      <c r="AR294" s="125">
        <f>+'Inversión 1 financiada'!AR294+VÚ!AR294+AQ294</f>
        <v>0</v>
      </c>
      <c r="AS294" s="125">
        <f>+'Inversión 1 financiada'!AS294+VÚ!AS294+AR294</f>
        <v>0</v>
      </c>
      <c r="AT294" s="125">
        <f>+'Inversión 1 financiada'!AT294+VÚ!AT294+AS294</f>
        <v>0</v>
      </c>
      <c r="AU294" s="125">
        <f>+'Inversión 1 financiada'!AU294+VÚ!AU294+AT294</f>
        <v>0</v>
      </c>
      <c r="AV294" s="125">
        <f>+'Inversión 1 financiada'!AV294+VÚ!AV294+AU294</f>
        <v>0</v>
      </c>
      <c r="AW294" s="125">
        <f>+'Inversión 1 financiada'!AW294+VÚ!AW294+AV294</f>
        <v>0</v>
      </c>
      <c r="AX294" s="125">
        <f>+'Inversión 1 financiada'!AX294+VÚ!AX294+AW294</f>
        <v>0</v>
      </c>
      <c r="AY294" s="125">
        <f>+'Inversión 1 financiada'!AY294+VÚ!AY294+AX294</f>
        <v>0</v>
      </c>
      <c r="AZ294" s="125">
        <f>+'Inversión 1 financiada'!AZ294+VÚ!AZ294+AY294</f>
        <v>0</v>
      </c>
      <c r="BA294" s="125">
        <f>+'Inversión 1 financiada'!BA294+VÚ!BA294+AZ294</f>
        <v>0</v>
      </c>
      <c r="BB294" s="125">
        <f>+'Inversión 1 financiada'!BB294+VÚ!BB294+BA294</f>
        <v>0</v>
      </c>
      <c r="BC294" s="125">
        <f>+'Inversión 1 financiada'!BC294+VÚ!BC294+BB294</f>
        <v>0</v>
      </c>
      <c r="BD294" s="125">
        <f>+'Inversión 1 financiada'!BD294+VÚ!BD294+BC294</f>
        <v>0</v>
      </c>
      <c r="BE294" s="125">
        <f>+'Inversión 1 financiada'!BE294+VÚ!BE294+BD294</f>
        <v>0</v>
      </c>
      <c r="BF294" s="125">
        <f>+'Inversión 1 financiada'!BF294+VÚ!BF294+BE294</f>
        <v>0</v>
      </c>
      <c r="BG294" s="125">
        <f>+'Inversión 1 financiada'!BG294+VÚ!BG294+BF294</f>
        <v>0</v>
      </c>
      <c r="BH294" s="125">
        <f>+'Inversión 1 financiada'!BH294+VÚ!BH294+BG294</f>
        <v>0</v>
      </c>
      <c r="BI294" s="125">
        <f>+'Inversión 1 financiada'!BI294+VÚ!BI294+BH294</f>
        <v>0</v>
      </c>
      <c r="BJ294" s="125">
        <f>+'Inversión 1 financiada'!BJ294+VÚ!BJ294+BI294</f>
        <v>0</v>
      </c>
      <c r="BK294" s="125">
        <f>+'Inversión 1 financiada'!BK294+VÚ!BK294+BJ294</f>
        <v>0</v>
      </c>
      <c r="BL294" s="125">
        <f>+'Inversión 1 financiada'!BL294+VÚ!BL294+BK294</f>
        <v>0</v>
      </c>
      <c r="BM294" s="125">
        <f>+'Inversión 1 financiada'!BM294+VÚ!BM294+BL294</f>
        <v>0</v>
      </c>
      <c r="BN294" s="125">
        <f>+'Inversión 1 financiada'!BN294+VÚ!BN294+BM294</f>
        <v>0</v>
      </c>
      <c r="BO294" s="125">
        <f>+'Inversión 1 financiada'!BO294+VÚ!BO294+BN294</f>
        <v>0</v>
      </c>
      <c r="BP294" s="125">
        <f>+'Inversión 1 financiada'!BP294+VÚ!BP294+BO294</f>
        <v>0</v>
      </c>
      <c r="BQ294" s="125">
        <f>+'Inversión 1 financiada'!BQ294+VÚ!BQ294+BP294</f>
        <v>0</v>
      </c>
      <c r="BR294" s="125">
        <f>+'Inversión 1 financiada'!BR294+VÚ!BR294+BQ294</f>
        <v>0</v>
      </c>
    </row>
    <row r="295" spans="2:70"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125">
        <f>+'Inversión 1 financiada'!H295+VÚ!H295</f>
        <v>0</v>
      </c>
      <c r="I295" s="125">
        <f>+'Inversión 1 financiada'!I295+VÚ!I295+H295</f>
        <v>0</v>
      </c>
      <c r="J295" s="125">
        <f>+'Inversión 1 financiada'!J295+VÚ!J295+I295</f>
        <v>0</v>
      </c>
      <c r="K295" s="125">
        <f>+'Inversión 1 financiada'!K295+VÚ!K295+J295</f>
        <v>0</v>
      </c>
      <c r="L295" s="125">
        <f>+'Inversión 1 financiada'!L295+VÚ!L295+K295</f>
        <v>0</v>
      </c>
      <c r="M295" s="125">
        <f>+'Inversión 1 financiada'!M295+VÚ!M295+L295</f>
        <v>0</v>
      </c>
      <c r="N295" s="125">
        <f>+'Inversión 1 financiada'!N295+VÚ!N295+M295</f>
        <v>0</v>
      </c>
      <c r="O295" s="125">
        <f>+'Inversión 1 financiada'!O295+VÚ!O295+N295</f>
        <v>0</v>
      </c>
      <c r="P295" s="125">
        <f>+'Inversión 1 financiada'!P295+VÚ!P295+O295</f>
        <v>0</v>
      </c>
      <c r="Q295" s="125">
        <f>+'Inversión 1 financiada'!Q295+VÚ!Q295+P295</f>
        <v>0</v>
      </c>
      <c r="R295" s="125">
        <f>+'Inversión 1 financiada'!R295+VÚ!R295+Q295</f>
        <v>0</v>
      </c>
      <c r="S295" s="125">
        <f>+'Inversión 1 financiada'!S295+VÚ!S295+R295</f>
        <v>0</v>
      </c>
      <c r="T295" s="125">
        <f>+'Inversión 1 financiada'!T295+VÚ!T295+S295</f>
        <v>0</v>
      </c>
      <c r="U295" s="125">
        <f>+'Inversión 1 financiada'!U295+VÚ!U295+T295</f>
        <v>0</v>
      </c>
      <c r="V295" s="125">
        <f>+'Inversión 1 financiada'!V295+VÚ!V295+U295</f>
        <v>0</v>
      </c>
      <c r="W295" s="125">
        <f>+'Inversión 1 financiada'!W295+VÚ!W295+V295</f>
        <v>0</v>
      </c>
      <c r="X295" s="125">
        <f>+'Inversión 1 financiada'!X295+VÚ!X295+W295</f>
        <v>0</v>
      </c>
      <c r="Y295" s="125">
        <f>+'Inversión 1 financiada'!Y295+VÚ!Y295+X295</f>
        <v>0</v>
      </c>
      <c r="Z295" s="125">
        <f>+'Inversión 1 financiada'!Z295+VÚ!Z295+Y295</f>
        <v>0</v>
      </c>
      <c r="AA295" s="125">
        <f>+'Inversión 1 financiada'!AA295+VÚ!AA295+Z295</f>
        <v>0</v>
      </c>
      <c r="AB295" s="125">
        <f>+'Inversión 1 financiada'!AB295+VÚ!AB295+AA295</f>
        <v>0</v>
      </c>
      <c r="AC295" s="125">
        <f>+'Inversión 1 financiada'!AC295+VÚ!AC295+AB295</f>
        <v>0</v>
      </c>
      <c r="AD295" s="125">
        <f>+'Inversión 1 financiada'!AD295+VÚ!AD295+AC295</f>
        <v>0</v>
      </c>
      <c r="AE295" s="125">
        <f>+'Inversión 1 financiada'!AE295+VÚ!AE295+AD295</f>
        <v>0</v>
      </c>
      <c r="AF295" s="125">
        <f>+'Inversión 1 financiada'!AF295+VÚ!AF295+AE295</f>
        <v>0</v>
      </c>
      <c r="AG295" s="125">
        <f>+'Inversión 1 financiada'!AG295+VÚ!AG295+AF295</f>
        <v>0</v>
      </c>
      <c r="AH295" s="125">
        <f>+'Inversión 1 financiada'!AH295+VÚ!AH295+AG295</f>
        <v>0</v>
      </c>
      <c r="AI295" s="125">
        <f>+'Inversión 1 financiada'!AI295+VÚ!AI295+AH295</f>
        <v>0</v>
      </c>
      <c r="AJ295" s="125">
        <f>+'Inversión 1 financiada'!AJ295+VÚ!AJ295+AI295</f>
        <v>0</v>
      </c>
      <c r="AK295" s="125">
        <f>+'Inversión 1 financiada'!AK295+VÚ!AK295+AJ295</f>
        <v>0</v>
      </c>
      <c r="AL295" s="125">
        <f>+'Inversión 1 financiada'!AL295+VÚ!AL295+AK295</f>
        <v>0</v>
      </c>
      <c r="AM295" s="125">
        <f>+'Inversión 1 financiada'!AM295+VÚ!AM295+AL295</f>
        <v>0</v>
      </c>
      <c r="AN295" s="125">
        <f>+'Inversión 1 financiada'!AN295+VÚ!AN295+AM295</f>
        <v>0</v>
      </c>
      <c r="AO295" s="125">
        <f>+'Inversión 1 financiada'!AO295+VÚ!AO295+AN295</f>
        <v>0</v>
      </c>
      <c r="AP295" s="125">
        <f>+'Inversión 1 financiada'!AP295+VÚ!AP295+AO295</f>
        <v>0</v>
      </c>
      <c r="AQ295" s="125">
        <f>+'Inversión 1 financiada'!AQ295+VÚ!AQ295+AP295</f>
        <v>0</v>
      </c>
      <c r="AR295" s="125">
        <f>+'Inversión 1 financiada'!AR295+VÚ!AR295+AQ295</f>
        <v>0</v>
      </c>
      <c r="AS295" s="125">
        <f>+'Inversión 1 financiada'!AS295+VÚ!AS295+AR295</f>
        <v>0</v>
      </c>
      <c r="AT295" s="125">
        <f>+'Inversión 1 financiada'!AT295+VÚ!AT295+AS295</f>
        <v>0</v>
      </c>
      <c r="AU295" s="125">
        <f>+'Inversión 1 financiada'!AU295+VÚ!AU295+AT295</f>
        <v>0</v>
      </c>
      <c r="AV295" s="125">
        <f>+'Inversión 1 financiada'!AV295+VÚ!AV295+AU295</f>
        <v>0</v>
      </c>
      <c r="AW295" s="125">
        <f>+'Inversión 1 financiada'!AW295+VÚ!AW295+AV295</f>
        <v>0</v>
      </c>
      <c r="AX295" s="125">
        <f>+'Inversión 1 financiada'!AX295+VÚ!AX295+AW295</f>
        <v>0</v>
      </c>
      <c r="AY295" s="125">
        <f>+'Inversión 1 financiada'!AY295+VÚ!AY295+AX295</f>
        <v>0</v>
      </c>
      <c r="AZ295" s="125">
        <f>+'Inversión 1 financiada'!AZ295+VÚ!AZ295+AY295</f>
        <v>0</v>
      </c>
      <c r="BA295" s="125">
        <f>+'Inversión 1 financiada'!BA295+VÚ!BA295+AZ295</f>
        <v>0</v>
      </c>
      <c r="BB295" s="125">
        <f>+'Inversión 1 financiada'!BB295+VÚ!BB295+BA295</f>
        <v>0</v>
      </c>
      <c r="BC295" s="125">
        <f>+'Inversión 1 financiada'!BC295+VÚ!BC295+BB295</f>
        <v>0</v>
      </c>
      <c r="BD295" s="125">
        <f>+'Inversión 1 financiada'!BD295+VÚ!BD295+BC295</f>
        <v>0</v>
      </c>
      <c r="BE295" s="125">
        <f>+'Inversión 1 financiada'!BE295+VÚ!BE295+BD295</f>
        <v>0</v>
      </c>
      <c r="BF295" s="125">
        <f>+'Inversión 1 financiada'!BF295+VÚ!BF295+BE295</f>
        <v>0</v>
      </c>
      <c r="BG295" s="125">
        <f>+'Inversión 1 financiada'!BG295+VÚ!BG295+BF295</f>
        <v>0</v>
      </c>
      <c r="BH295" s="125">
        <f>+'Inversión 1 financiada'!BH295+VÚ!BH295+BG295</f>
        <v>0</v>
      </c>
      <c r="BI295" s="125">
        <f>+'Inversión 1 financiada'!BI295+VÚ!BI295+BH295</f>
        <v>0</v>
      </c>
      <c r="BJ295" s="125">
        <f>+'Inversión 1 financiada'!BJ295+VÚ!BJ295+BI295</f>
        <v>0</v>
      </c>
      <c r="BK295" s="125">
        <f>+'Inversión 1 financiada'!BK295+VÚ!BK295+BJ295</f>
        <v>0</v>
      </c>
      <c r="BL295" s="125">
        <f>+'Inversión 1 financiada'!BL295+VÚ!BL295+BK295</f>
        <v>0</v>
      </c>
      <c r="BM295" s="125">
        <f>+'Inversión 1 financiada'!BM295+VÚ!BM295+BL295</f>
        <v>0</v>
      </c>
      <c r="BN295" s="125">
        <f>+'Inversión 1 financiada'!BN295+VÚ!BN295+BM295</f>
        <v>0</v>
      </c>
      <c r="BO295" s="125">
        <f>+'Inversión 1 financiada'!BO295+VÚ!BO295+BN295</f>
        <v>0</v>
      </c>
      <c r="BP295" s="125">
        <f>+'Inversión 1 financiada'!BP295+VÚ!BP295+BO295</f>
        <v>0</v>
      </c>
      <c r="BQ295" s="125">
        <f>+'Inversión 1 financiada'!BQ295+VÚ!BQ295+BP295</f>
        <v>0</v>
      </c>
      <c r="BR295" s="125">
        <f>+'Inversión 1 financiada'!BR295+VÚ!BR295+BQ295</f>
        <v>0</v>
      </c>
    </row>
    <row r="296" spans="2:70"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125">
        <f>+'Inversión 1 financiada'!H296+VÚ!H296</f>
        <v>0</v>
      </c>
      <c r="I296" s="125">
        <f>+'Inversión 1 financiada'!I296+VÚ!I296+H296</f>
        <v>0</v>
      </c>
      <c r="J296" s="125">
        <f>+'Inversión 1 financiada'!J296+VÚ!J296+I296</f>
        <v>0</v>
      </c>
      <c r="K296" s="125">
        <f>+'Inversión 1 financiada'!K296+VÚ!K296+J296</f>
        <v>0</v>
      </c>
      <c r="L296" s="125">
        <f>+'Inversión 1 financiada'!L296+VÚ!L296+K296</f>
        <v>0</v>
      </c>
      <c r="M296" s="125">
        <f>+'Inversión 1 financiada'!M296+VÚ!M296+L296</f>
        <v>0</v>
      </c>
      <c r="N296" s="125">
        <f>+'Inversión 1 financiada'!N296+VÚ!N296+M296</f>
        <v>0</v>
      </c>
      <c r="O296" s="125">
        <f>+'Inversión 1 financiada'!O296+VÚ!O296+N296</f>
        <v>0</v>
      </c>
      <c r="P296" s="125">
        <f>+'Inversión 1 financiada'!P296+VÚ!P296+O296</f>
        <v>0</v>
      </c>
      <c r="Q296" s="125">
        <f>+'Inversión 1 financiada'!Q296+VÚ!Q296+P296</f>
        <v>0</v>
      </c>
      <c r="R296" s="125">
        <f>+'Inversión 1 financiada'!R296+VÚ!R296+Q296</f>
        <v>0</v>
      </c>
      <c r="S296" s="125">
        <f>+'Inversión 1 financiada'!S296+VÚ!S296+R296</f>
        <v>0</v>
      </c>
      <c r="T296" s="125">
        <f>+'Inversión 1 financiada'!T296+VÚ!T296+S296</f>
        <v>0</v>
      </c>
      <c r="U296" s="125">
        <f>+'Inversión 1 financiada'!U296+VÚ!U296+T296</f>
        <v>0</v>
      </c>
      <c r="V296" s="125">
        <f>+'Inversión 1 financiada'!V296+VÚ!V296+U296</f>
        <v>0</v>
      </c>
      <c r="W296" s="125">
        <f>+'Inversión 1 financiada'!W296+VÚ!W296+V296</f>
        <v>0</v>
      </c>
      <c r="X296" s="125">
        <f>+'Inversión 1 financiada'!X296+VÚ!X296+W296</f>
        <v>0</v>
      </c>
      <c r="Y296" s="125">
        <f>+'Inversión 1 financiada'!Y296+VÚ!Y296+X296</f>
        <v>0</v>
      </c>
      <c r="Z296" s="125">
        <f>+'Inversión 1 financiada'!Z296+VÚ!Z296+Y296</f>
        <v>0</v>
      </c>
      <c r="AA296" s="125">
        <f>+'Inversión 1 financiada'!AA296+VÚ!AA296+Z296</f>
        <v>0</v>
      </c>
      <c r="AB296" s="125">
        <f>+'Inversión 1 financiada'!AB296+VÚ!AB296+AA296</f>
        <v>0</v>
      </c>
      <c r="AC296" s="125">
        <f>+'Inversión 1 financiada'!AC296+VÚ!AC296+AB296</f>
        <v>0</v>
      </c>
      <c r="AD296" s="125">
        <f>+'Inversión 1 financiada'!AD296+VÚ!AD296+AC296</f>
        <v>0</v>
      </c>
      <c r="AE296" s="125">
        <f>+'Inversión 1 financiada'!AE296+VÚ!AE296+AD296</f>
        <v>0</v>
      </c>
      <c r="AF296" s="125">
        <f>+'Inversión 1 financiada'!AF296+VÚ!AF296+AE296</f>
        <v>0</v>
      </c>
      <c r="AG296" s="125">
        <f>+'Inversión 1 financiada'!AG296+VÚ!AG296+AF296</f>
        <v>0</v>
      </c>
      <c r="AH296" s="125">
        <f>+'Inversión 1 financiada'!AH296+VÚ!AH296+AG296</f>
        <v>0</v>
      </c>
      <c r="AI296" s="125">
        <f>+'Inversión 1 financiada'!AI296+VÚ!AI296+AH296</f>
        <v>0</v>
      </c>
      <c r="AJ296" s="125">
        <f>+'Inversión 1 financiada'!AJ296+VÚ!AJ296+AI296</f>
        <v>0</v>
      </c>
      <c r="AK296" s="125">
        <f>+'Inversión 1 financiada'!AK296+VÚ!AK296+AJ296</f>
        <v>0</v>
      </c>
      <c r="AL296" s="125">
        <f>+'Inversión 1 financiada'!AL296+VÚ!AL296+AK296</f>
        <v>0</v>
      </c>
      <c r="AM296" s="125">
        <f>+'Inversión 1 financiada'!AM296+VÚ!AM296+AL296</f>
        <v>0</v>
      </c>
      <c r="AN296" s="125">
        <f>+'Inversión 1 financiada'!AN296+VÚ!AN296+AM296</f>
        <v>0</v>
      </c>
      <c r="AO296" s="125">
        <f>+'Inversión 1 financiada'!AO296+VÚ!AO296+AN296</f>
        <v>0</v>
      </c>
      <c r="AP296" s="125">
        <f>+'Inversión 1 financiada'!AP296+VÚ!AP296+AO296</f>
        <v>0</v>
      </c>
      <c r="AQ296" s="125">
        <f>+'Inversión 1 financiada'!AQ296+VÚ!AQ296+AP296</f>
        <v>0</v>
      </c>
      <c r="AR296" s="125">
        <f>+'Inversión 1 financiada'!AR296+VÚ!AR296+AQ296</f>
        <v>0</v>
      </c>
      <c r="AS296" s="125">
        <f>+'Inversión 1 financiada'!AS296+VÚ!AS296+AR296</f>
        <v>0</v>
      </c>
      <c r="AT296" s="125">
        <f>+'Inversión 1 financiada'!AT296+VÚ!AT296+AS296</f>
        <v>0</v>
      </c>
      <c r="AU296" s="125">
        <f>+'Inversión 1 financiada'!AU296+VÚ!AU296+AT296</f>
        <v>0</v>
      </c>
      <c r="AV296" s="125">
        <f>+'Inversión 1 financiada'!AV296+VÚ!AV296+AU296</f>
        <v>0</v>
      </c>
      <c r="AW296" s="125">
        <f>+'Inversión 1 financiada'!AW296+VÚ!AW296+AV296</f>
        <v>0</v>
      </c>
      <c r="AX296" s="125">
        <f>+'Inversión 1 financiada'!AX296+VÚ!AX296+AW296</f>
        <v>0</v>
      </c>
      <c r="AY296" s="125">
        <f>+'Inversión 1 financiada'!AY296+VÚ!AY296+AX296</f>
        <v>0</v>
      </c>
      <c r="AZ296" s="125">
        <f>+'Inversión 1 financiada'!AZ296+VÚ!AZ296+AY296</f>
        <v>0</v>
      </c>
      <c r="BA296" s="125">
        <f>+'Inversión 1 financiada'!BA296+VÚ!BA296+AZ296</f>
        <v>0</v>
      </c>
      <c r="BB296" s="125">
        <f>+'Inversión 1 financiada'!BB296+VÚ!BB296+BA296</f>
        <v>0</v>
      </c>
      <c r="BC296" s="125">
        <f>+'Inversión 1 financiada'!BC296+VÚ!BC296+BB296</f>
        <v>0</v>
      </c>
      <c r="BD296" s="125">
        <f>+'Inversión 1 financiada'!BD296+VÚ!BD296+BC296</f>
        <v>0</v>
      </c>
      <c r="BE296" s="125">
        <f>+'Inversión 1 financiada'!BE296+VÚ!BE296+BD296</f>
        <v>0</v>
      </c>
      <c r="BF296" s="125">
        <f>+'Inversión 1 financiada'!BF296+VÚ!BF296+BE296</f>
        <v>0</v>
      </c>
      <c r="BG296" s="125">
        <f>+'Inversión 1 financiada'!BG296+VÚ!BG296+BF296</f>
        <v>0</v>
      </c>
      <c r="BH296" s="125">
        <f>+'Inversión 1 financiada'!BH296+VÚ!BH296+BG296</f>
        <v>0</v>
      </c>
      <c r="BI296" s="125">
        <f>+'Inversión 1 financiada'!BI296+VÚ!BI296+BH296</f>
        <v>0</v>
      </c>
      <c r="BJ296" s="125">
        <f>+'Inversión 1 financiada'!BJ296+VÚ!BJ296+BI296</f>
        <v>0</v>
      </c>
      <c r="BK296" s="125">
        <f>+'Inversión 1 financiada'!BK296+VÚ!BK296+BJ296</f>
        <v>0</v>
      </c>
      <c r="BL296" s="125">
        <f>+'Inversión 1 financiada'!BL296+VÚ!BL296+BK296</f>
        <v>0</v>
      </c>
      <c r="BM296" s="125">
        <f>+'Inversión 1 financiada'!BM296+VÚ!BM296+BL296</f>
        <v>0</v>
      </c>
      <c r="BN296" s="125">
        <f>+'Inversión 1 financiada'!BN296+VÚ!BN296+BM296</f>
        <v>0</v>
      </c>
      <c r="BO296" s="125">
        <f>+'Inversión 1 financiada'!BO296+VÚ!BO296+BN296</f>
        <v>0</v>
      </c>
      <c r="BP296" s="125">
        <f>+'Inversión 1 financiada'!BP296+VÚ!BP296+BO296</f>
        <v>0</v>
      </c>
      <c r="BQ296" s="125">
        <f>+'Inversión 1 financiada'!BQ296+VÚ!BQ296+BP296</f>
        <v>0</v>
      </c>
      <c r="BR296" s="125">
        <f>+'Inversión 1 financiada'!BR296+VÚ!BR296+BQ296</f>
        <v>0</v>
      </c>
    </row>
    <row r="297" spans="2:70" x14ac:dyDescent="0.25">
      <c r="B297" s="59"/>
      <c r="C297" s="127" t="s">
        <v>289</v>
      </c>
      <c r="D297" s="60"/>
      <c r="E297" s="59"/>
      <c r="F297" s="61"/>
      <c r="G297" s="129">
        <f>+SUM(G288:G296)</f>
        <v>1807012</v>
      </c>
      <c r="H297" s="129">
        <f t="shared" ref="H297:BR297" si="6">+SUM(H288:H296)</f>
        <v>0</v>
      </c>
      <c r="I297" s="129">
        <f t="shared" si="6"/>
        <v>0</v>
      </c>
      <c r="J297" s="129">
        <f t="shared" si="6"/>
        <v>0</v>
      </c>
      <c r="K297" s="129">
        <f t="shared" si="6"/>
        <v>0</v>
      </c>
      <c r="L297" s="129">
        <f t="shared" si="6"/>
        <v>0</v>
      </c>
      <c r="M297" s="129">
        <f t="shared" si="6"/>
        <v>0</v>
      </c>
      <c r="N297" s="129">
        <f t="shared" si="6"/>
        <v>0</v>
      </c>
      <c r="O297" s="129">
        <f t="shared" si="6"/>
        <v>0</v>
      </c>
      <c r="P297" s="129">
        <f t="shared" si="6"/>
        <v>0</v>
      </c>
      <c r="Q297" s="129">
        <f t="shared" si="6"/>
        <v>0</v>
      </c>
      <c r="R297" s="129">
        <f t="shared" si="6"/>
        <v>0</v>
      </c>
      <c r="S297" s="129">
        <f t="shared" si="6"/>
        <v>0</v>
      </c>
      <c r="T297" s="129">
        <f t="shared" si="6"/>
        <v>0</v>
      </c>
      <c r="U297" s="129">
        <f t="shared" si="6"/>
        <v>0</v>
      </c>
      <c r="V297" s="129">
        <f t="shared" si="6"/>
        <v>0</v>
      </c>
      <c r="W297" s="129">
        <f t="shared" si="6"/>
        <v>0</v>
      </c>
      <c r="X297" s="129">
        <f t="shared" si="6"/>
        <v>0</v>
      </c>
      <c r="Y297" s="129">
        <f t="shared" si="6"/>
        <v>0</v>
      </c>
      <c r="Z297" s="129">
        <f t="shared" si="6"/>
        <v>0</v>
      </c>
      <c r="AA297" s="129">
        <f t="shared" si="6"/>
        <v>0</v>
      </c>
      <c r="AB297" s="129">
        <f t="shared" si="6"/>
        <v>0</v>
      </c>
      <c r="AC297" s="129">
        <f t="shared" si="6"/>
        <v>0</v>
      </c>
      <c r="AD297" s="129">
        <f t="shared" si="6"/>
        <v>0</v>
      </c>
      <c r="AE297" s="129">
        <f t="shared" si="6"/>
        <v>0</v>
      </c>
      <c r="AF297" s="129">
        <f t="shared" si="6"/>
        <v>0</v>
      </c>
      <c r="AG297" s="129">
        <f t="shared" si="6"/>
        <v>0</v>
      </c>
      <c r="AH297" s="129">
        <f t="shared" si="6"/>
        <v>0</v>
      </c>
      <c r="AI297" s="129">
        <f t="shared" si="6"/>
        <v>0</v>
      </c>
      <c r="AJ297" s="129">
        <f t="shared" si="6"/>
        <v>0</v>
      </c>
      <c r="AK297" s="129">
        <f t="shared" si="6"/>
        <v>0</v>
      </c>
      <c r="AL297" s="129">
        <f t="shared" si="6"/>
        <v>0</v>
      </c>
      <c r="AM297" s="129">
        <f t="shared" si="6"/>
        <v>0</v>
      </c>
      <c r="AN297" s="129">
        <f t="shared" si="6"/>
        <v>0</v>
      </c>
      <c r="AO297" s="129">
        <f t="shared" si="6"/>
        <v>0</v>
      </c>
      <c r="AP297" s="129">
        <f t="shared" si="6"/>
        <v>0</v>
      </c>
      <c r="AQ297" s="129">
        <f t="shared" si="6"/>
        <v>0</v>
      </c>
      <c r="AR297" s="129">
        <f t="shared" si="6"/>
        <v>0</v>
      </c>
      <c r="AS297" s="129">
        <f t="shared" si="6"/>
        <v>0</v>
      </c>
      <c r="AT297" s="129">
        <f t="shared" si="6"/>
        <v>0</v>
      </c>
      <c r="AU297" s="129">
        <f t="shared" si="6"/>
        <v>0</v>
      </c>
      <c r="AV297" s="129">
        <f t="shared" si="6"/>
        <v>0</v>
      </c>
      <c r="AW297" s="129">
        <f t="shared" si="6"/>
        <v>0</v>
      </c>
      <c r="AX297" s="129">
        <f t="shared" si="6"/>
        <v>0</v>
      </c>
      <c r="AY297" s="129">
        <f t="shared" si="6"/>
        <v>0</v>
      </c>
      <c r="AZ297" s="129">
        <f t="shared" si="6"/>
        <v>0</v>
      </c>
      <c r="BA297" s="129">
        <f t="shared" si="6"/>
        <v>0</v>
      </c>
      <c r="BB297" s="129">
        <f t="shared" si="6"/>
        <v>0</v>
      </c>
      <c r="BC297" s="129">
        <f t="shared" si="6"/>
        <v>0</v>
      </c>
      <c r="BD297" s="129">
        <f t="shared" si="6"/>
        <v>0</v>
      </c>
      <c r="BE297" s="129">
        <f t="shared" si="6"/>
        <v>0</v>
      </c>
      <c r="BF297" s="129">
        <f t="shared" si="6"/>
        <v>0</v>
      </c>
      <c r="BG297" s="129">
        <f t="shared" si="6"/>
        <v>0</v>
      </c>
      <c r="BH297" s="129">
        <f t="shared" si="6"/>
        <v>0</v>
      </c>
      <c r="BI297" s="129">
        <f t="shared" si="6"/>
        <v>0</v>
      </c>
      <c r="BJ297" s="129">
        <f t="shared" si="6"/>
        <v>0</v>
      </c>
      <c r="BK297" s="129">
        <f t="shared" si="6"/>
        <v>0</v>
      </c>
      <c r="BL297" s="129">
        <f t="shared" si="6"/>
        <v>0</v>
      </c>
      <c r="BM297" s="129">
        <f t="shared" si="6"/>
        <v>0</v>
      </c>
      <c r="BN297" s="129">
        <f t="shared" si="6"/>
        <v>0</v>
      </c>
      <c r="BO297" s="129">
        <f t="shared" si="6"/>
        <v>0</v>
      </c>
      <c r="BP297" s="129">
        <f t="shared" si="6"/>
        <v>0</v>
      </c>
      <c r="BQ297" s="129">
        <f t="shared" si="6"/>
        <v>0</v>
      </c>
      <c r="BR297" s="129">
        <f t="shared" si="6"/>
        <v>0</v>
      </c>
    </row>
    <row r="298" spans="2:70" x14ac:dyDescent="0.25">
      <c r="B298" s="59"/>
      <c r="C298" s="126" t="s">
        <v>441</v>
      </c>
      <c r="D298" s="60"/>
      <c r="E298" s="59"/>
      <c r="F298" s="61"/>
      <c r="G298" s="129">
        <f>+SUMPRODUCT($F$288:$F$296,G288:G296)</f>
        <v>4760293899.9256382</v>
      </c>
      <c r="H298" s="129">
        <f>+SUMPRODUCT($F$288:$F$296,H288:H296)</f>
        <v>0</v>
      </c>
      <c r="I298" s="129">
        <f t="shared" ref="I298:BR298" si="7">+SUMPRODUCT($F$288:$F$296,I288:I296)</f>
        <v>0</v>
      </c>
      <c r="J298" s="129">
        <f t="shared" si="7"/>
        <v>0</v>
      </c>
      <c r="K298" s="129">
        <f t="shared" si="7"/>
        <v>0</v>
      </c>
      <c r="L298" s="129">
        <f t="shared" si="7"/>
        <v>0</v>
      </c>
      <c r="M298" s="129">
        <f t="shared" si="7"/>
        <v>0</v>
      </c>
      <c r="N298" s="129">
        <f t="shared" si="7"/>
        <v>0</v>
      </c>
      <c r="O298" s="129">
        <f t="shared" si="7"/>
        <v>0</v>
      </c>
      <c r="P298" s="129">
        <f t="shared" si="7"/>
        <v>0</v>
      </c>
      <c r="Q298" s="129">
        <f t="shared" si="7"/>
        <v>0</v>
      </c>
      <c r="R298" s="129">
        <f t="shared" si="7"/>
        <v>0</v>
      </c>
      <c r="S298" s="129">
        <f t="shared" si="7"/>
        <v>0</v>
      </c>
      <c r="T298" s="129">
        <f t="shared" si="7"/>
        <v>0</v>
      </c>
      <c r="U298" s="129">
        <f t="shared" si="7"/>
        <v>0</v>
      </c>
      <c r="V298" s="129">
        <f t="shared" si="7"/>
        <v>0</v>
      </c>
      <c r="W298" s="129">
        <f t="shared" si="7"/>
        <v>0</v>
      </c>
      <c r="X298" s="129">
        <f t="shared" si="7"/>
        <v>0</v>
      </c>
      <c r="Y298" s="129">
        <f t="shared" si="7"/>
        <v>0</v>
      </c>
      <c r="Z298" s="129">
        <f t="shared" si="7"/>
        <v>0</v>
      </c>
      <c r="AA298" s="129">
        <f t="shared" si="7"/>
        <v>0</v>
      </c>
      <c r="AB298" s="129">
        <f t="shared" si="7"/>
        <v>0</v>
      </c>
      <c r="AC298" s="129">
        <f t="shared" si="7"/>
        <v>0</v>
      </c>
      <c r="AD298" s="129">
        <f t="shared" si="7"/>
        <v>0</v>
      </c>
      <c r="AE298" s="129">
        <f t="shared" si="7"/>
        <v>0</v>
      </c>
      <c r="AF298" s="129">
        <f t="shared" si="7"/>
        <v>0</v>
      </c>
      <c r="AG298" s="129">
        <f t="shared" si="7"/>
        <v>0</v>
      </c>
      <c r="AH298" s="129">
        <f t="shared" si="7"/>
        <v>0</v>
      </c>
      <c r="AI298" s="129">
        <f t="shared" si="7"/>
        <v>0</v>
      </c>
      <c r="AJ298" s="129">
        <f t="shared" si="7"/>
        <v>0</v>
      </c>
      <c r="AK298" s="129">
        <f t="shared" si="7"/>
        <v>0</v>
      </c>
      <c r="AL298" s="129">
        <f t="shared" si="7"/>
        <v>0</v>
      </c>
      <c r="AM298" s="129">
        <f t="shared" si="7"/>
        <v>0</v>
      </c>
      <c r="AN298" s="129">
        <f t="shared" si="7"/>
        <v>0</v>
      </c>
      <c r="AO298" s="129">
        <f t="shared" si="7"/>
        <v>0</v>
      </c>
      <c r="AP298" s="129">
        <f t="shared" si="7"/>
        <v>0</v>
      </c>
      <c r="AQ298" s="129">
        <f t="shared" si="7"/>
        <v>0</v>
      </c>
      <c r="AR298" s="129">
        <f t="shared" si="7"/>
        <v>0</v>
      </c>
      <c r="AS298" s="129">
        <f t="shared" si="7"/>
        <v>0</v>
      </c>
      <c r="AT298" s="129">
        <f t="shared" si="7"/>
        <v>0</v>
      </c>
      <c r="AU298" s="129">
        <f t="shared" si="7"/>
        <v>0</v>
      </c>
      <c r="AV298" s="129">
        <f t="shared" si="7"/>
        <v>0</v>
      </c>
      <c r="AW298" s="129">
        <f t="shared" si="7"/>
        <v>0</v>
      </c>
      <c r="AX298" s="129">
        <f t="shared" si="7"/>
        <v>0</v>
      </c>
      <c r="AY298" s="129">
        <f t="shared" si="7"/>
        <v>0</v>
      </c>
      <c r="AZ298" s="129">
        <f t="shared" si="7"/>
        <v>0</v>
      </c>
      <c r="BA298" s="129">
        <f t="shared" si="7"/>
        <v>0</v>
      </c>
      <c r="BB298" s="129">
        <f t="shared" si="7"/>
        <v>0</v>
      </c>
      <c r="BC298" s="129">
        <f t="shared" si="7"/>
        <v>0</v>
      </c>
      <c r="BD298" s="129">
        <f t="shared" si="7"/>
        <v>0</v>
      </c>
      <c r="BE298" s="129">
        <f t="shared" si="7"/>
        <v>0</v>
      </c>
      <c r="BF298" s="129">
        <f t="shared" si="7"/>
        <v>0</v>
      </c>
      <c r="BG298" s="129">
        <f t="shared" si="7"/>
        <v>0</v>
      </c>
      <c r="BH298" s="129">
        <f t="shared" si="7"/>
        <v>0</v>
      </c>
      <c r="BI298" s="129">
        <f t="shared" si="7"/>
        <v>0</v>
      </c>
      <c r="BJ298" s="129">
        <f t="shared" si="7"/>
        <v>0</v>
      </c>
      <c r="BK298" s="129">
        <f t="shared" si="7"/>
        <v>0</v>
      </c>
      <c r="BL298" s="129">
        <f t="shared" si="7"/>
        <v>0</v>
      </c>
      <c r="BM298" s="129">
        <f t="shared" si="7"/>
        <v>0</v>
      </c>
      <c r="BN298" s="129">
        <f t="shared" si="7"/>
        <v>0</v>
      </c>
      <c r="BO298" s="129">
        <f t="shared" si="7"/>
        <v>0</v>
      </c>
      <c r="BP298" s="129">
        <f t="shared" si="7"/>
        <v>0</v>
      </c>
      <c r="BQ298" s="129">
        <f t="shared" si="7"/>
        <v>0</v>
      </c>
      <c r="BR298" s="129">
        <f t="shared" si="7"/>
        <v>0</v>
      </c>
    </row>
    <row r="299" spans="2:70" x14ac:dyDescent="0.25">
      <c r="B299" s="59"/>
      <c r="C299" s="126" t="s">
        <v>714</v>
      </c>
      <c r="D299" s="60"/>
      <c r="E299" s="59"/>
      <c r="F299" s="61"/>
      <c r="G299" s="129"/>
      <c r="H299" s="61">
        <f>+PMT(DRIVERS!$C$25,DATOS!$B$10,-H298)</f>
        <v>0</v>
      </c>
      <c r="I299" s="61">
        <f>+PMT(DRIVERS!$C$25,DATOS!$B$10,-I298)</f>
        <v>0</v>
      </c>
      <c r="J299" s="61">
        <f>+PMT(DRIVERS!$C$25,DATOS!$B$10,-J298)</f>
        <v>0</v>
      </c>
      <c r="K299" s="61">
        <f>+PMT(DRIVERS!$C$25,DATOS!$B$10,-K298)</f>
        <v>0</v>
      </c>
      <c r="L299" s="61">
        <f>+PMT(DRIVERS!$C$25,DATOS!$B$10,-L298)</f>
        <v>0</v>
      </c>
      <c r="M299" s="61">
        <f>+PMT(DRIVERS!$C$25,DATOS!$B$10,-M298)</f>
        <v>0</v>
      </c>
      <c r="N299" s="61">
        <f>+PMT(DRIVERS!$C$25,DATOS!$B$10,-N298)</f>
        <v>0</v>
      </c>
      <c r="O299" s="61">
        <f>+PMT(DRIVERS!$C$25,DATOS!$B$10,-O298)</f>
        <v>0</v>
      </c>
      <c r="P299" s="61">
        <f>+PMT(DRIVERS!$C$25,DATOS!$B$10,-P298)</f>
        <v>0</v>
      </c>
      <c r="Q299" s="61">
        <f>+PMT(DRIVERS!$C$25,DATOS!$B$10,-Q298)</f>
        <v>0</v>
      </c>
      <c r="R299" s="61">
        <f>+PMT(DRIVERS!$C$25,DATOS!$B$10,-R298)</f>
        <v>0</v>
      </c>
      <c r="S299" s="61">
        <f>+PMT(DRIVERS!$C$25,DATOS!$B$10,-S298)</f>
        <v>0</v>
      </c>
      <c r="T299" s="61">
        <f>+PMT(DRIVERS!$C$25,DATOS!$B$10,-T298)</f>
        <v>0</v>
      </c>
      <c r="U299" s="61">
        <f>+PMT(DRIVERS!$C$25,DATOS!$B$10,-U298)</f>
        <v>0</v>
      </c>
      <c r="V299" s="61">
        <f>+PMT(DRIVERS!$C$25,DATOS!$B$10,-V298)</f>
        <v>0</v>
      </c>
      <c r="W299" s="61">
        <f>+PMT(DRIVERS!$C$25,DATOS!$B$10,-W298)</f>
        <v>0</v>
      </c>
      <c r="X299" s="61">
        <f>+PMT(DRIVERS!$C$25,DATOS!$B$10,-X298)</f>
        <v>0</v>
      </c>
      <c r="Y299" s="61">
        <f>+PMT(DRIVERS!$C$25,DATOS!$B$10,-Y298)</f>
        <v>0</v>
      </c>
      <c r="Z299" s="61">
        <f>+PMT(DRIVERS!$C$25,DATOS!$B$10,-Z298)</f>
        <v>0</v>
      </c>
      <c r="AA299" s="61">
        <f>+PMT(DRIVERS!$C$25,DATOS!$B$10,-AA298)</f>
        <v>0</v>
      </c>
      <c r="AB299" s="61">
        <f>+PMT(DRIVERS!$C$25,DATOS!$B$10,-AB298)</f>
        <v>0</v>
      </c>
      <c r="AC299" s="61">
        <f>+PMT(DRIVERS!$C$25,DATOS!$B$10,-AC298)</f>
        <v>0</v>
      </c>
      <c r="AD299" s="61">
        <f>+PMT(DRIVERS!$C$25,DATOS!$B$10,-AD298)</f>
        <v>0</v>
      </c>
      <c r="AE299" s="61">
        <f>+PMT(DRIVERS!$C$25,DATOS!$B$10,-AE298)</f>
        <v>0</v>
      </c>
      <c r="AF299" s="61">
        <f>+PMT(DRIVERS!$C$25,DATOS!$B$10,-AF298)</f>
        <v>0</v>
      </c>
      <c r="AG299" s="61">
        <f>+PMT(DRIVERS!$C$25,DATOS!$B$10,-AG298)</f>
        <v>0</v>
      </c>
      <c r="AH299" s="61">
        <f>+PMT(DRIVERS!$C$25,DATOS!$B$10,-AH298)</f>
        <v>0</v>
      </c>
      <c r="AI299" s="61">
        <f>+PMT(DRIVERS!$C$25,DATOS!$B$10,-AI298)</f>
        <v>0</v>
      </c>
      <c r="AJ299" s="61">
        <f>+PMT(DRIVERS!$C$25,DATOS!$B$10,-AJ298)</f>
        <v>0</v>
      </c>
      <c r="AK299" s="61">
        <f>+PMT(DRIVERS!$C$25,DATOS!$B$10,-AK298)</f>
        <v>0</v>
      </c>
      <c r="AL299" s="61">
        <f>+PMT(DRIVERS!$C$25,DATOS!$B$10,-AL298)</f>
        <v>0</v>
      </c>
      <c r="AM299" s="61">
        <f>+PMT(DRIVERS!$C$25,DATOS!$B$10,-AM298)</f>
        <v>0</v>
      </c>
      <c r="AN299" s="61">
        <f>+PMT(DRIVERS!$C$25,DATOS!$B$10,-AN298)</f>
        <v>0</v>
      </c>
      <c r="AO299" s="61">
        <f>+PMT(DRIVERS!$C$25,DATOS!$B$10,-AO298)</f>
        <v>0</v>
      </c>
      <c r="AP299" s="61">
        <f>+PMT(DRIVERS!$C$25,DATOS!$B$10,-AP298)</f>
        <v>0</v>
      </c>
      <c r="AQ299" s="61">
        <f>+PMT(DRIVERS!$C$25,DATOS!$B$10,-AQ298)</f>
        <v>0</v>
      </c>
      <c r="AR299" s="61">
        <f>+PMT(DRIVERS!$C$25,DATOS!$B$10,-AR298)</f>
        <v>0</v>
      </c>
      <c r="AS299" s="61">
        <f>+PMT(DRIVERS!$C$25,DATOS!$B$10,-AS298)</f>
        <v>0</v>
      </c>
      <c r="AT299" s="61">
        <f>+PMT(DRIVERS!$C$25,DATOS!$B$10,-AT298)</f>
        <v>0</v>
      </c>
      <c r="AU299" s="61">
        <f>+PMT(DRIVERS!$C$25,DATOS!$B$10,-AU298)</f>
        <v>0</v>
      </c>
      <c r="AV299" s="61">
        <f>+PMT(DRIVERS!$C$25,DATOS!$B$10,-AV298)</f>
        <v>0</v>
      </c>
      <c r="AW299" s="61">
        <f>+PMT(DRIVERS!$C$25,DATOS!$B$10,-AW298)</f>
        <v>0</v>
      </c>
      <c r="AX299" s="61">
        <f>+PMT(DRIVERS!$C$25,DATOS!$B$10,-AX298)</f>
        <v>0</v>
      </c>
      <c r="AY299" s="61">
        <f>+PMT(DRIVERS!$C$25,DATOS!$B$10,-AY298)</f>
        <v>0</v>
      </c>
      <c r="AZ299" s="61">
        <f>+PMT(DRIVERS!$C$25,DATOS!$B$10,-AZ298)</f>
        <v>0</v>
      </c>
      <c r="BA299" s="61">
        <f>+PMT(DRIVERS!$C$25,DATOS!$B$10,-BA298)</f>
        <v>0</v>
      </c>
      <c r="BB299" s="61">
        <f>+PMT(DRIVERS!$C$25,DATOS!$B$10,-BB298)</f>
        <v>0</v>
      </c>
      <c r="BC299" s="61">
        <f>+PMT(DRIVERS!$C$25,DATOS!$B$10,-BC298)</f>
        <v>0</v>
      </c>
      <c r="BD299" s="61">
        <f>+PMT(DRIVERS!$C$25,DATOS!$B$10,-BD298)</f>
        <v>0</v>
      </c>
      <c r="BE299" s="61">
        <f>+PMT(DRIVERS!$C$25,DATOS!$B$10,-BE298)</f>
        <v>0</v>
      </c>
      <c r="BF299" s="61">
        <f>+PMT(DRIVERS!$C$25,DATOS!$B$10,-BF298)</f>
        <v>0</v>
      </c>
      <c r="BG299" s="61">
        <f>+PMT(DRIVERS!$C$25,DATOS!$B$10,-BG298)</f>
        <v>0</v>
      </c>
      <c r="BH299" s="61">
        <f>+PMT(DRIVERS!$C$25,DATOS!$B$10,-BH298)</f>
        <v>0</v>
      </c>
      <c r="BI299" s="61">
        <f>+PMT(DRIVERS!$C$25,DATOS!$B$10,-BI298)</f>
        <v>0</v>
      </c>
      <c r="BJ299" s="61">
        <f>+PMT(DRIVERS!$C$25,DATOS!$B$10,-BJ298)</f>
        <v>0</v>
      </c>
      <c r="BK299" s="61">
        <f>+PMT(DRIVERS!$C$25,DATOS!$B$10,-BK298)</f>
        <v>0</v>
      </c>
      <c r="BL299" s="61">
        <f>+PMT(DRIVERS!$C$25,DATOS!$B$10,-BL298)</f>
        <v>0</v>
      </c>
      <c r="BM299" s="61">
        <f>+PMT(DRIVERS!$C$25,DATOS!$B$10,-BM298)</f>
        <v>0</v>
      </c>
      <c r="BN299" s="61">
        <f>+PMT(DRIVERS!$C$25,DATOS!$B$10,-BN298)</f>
        <v>0</v>
      </c>
      <c r="BO299" s="61">
        <f>+PMT(DRIVERS!$C$25,DATOS!$B$10,-BO298)</f>
        <v>0</v>
      </c>
      <c r="BP299" s="61">
        <f>+PMT(DRIVERS!$C$25,DATOS!$B$10,-BP298)</f>
        <v>0</v>
      </c>
      <c r="BQ299" s="61">
        <f>+PMT(DRIVERS!$C$25,DATOS!$B$10,-BQ298)</f>
        <v>0</v>
      </c>
      <c r="BR299" s="61">
        <f>+PMT(DRIVERS!$C$25,DATOS!$B$10,-BR298)</f>
        <v>0</v>
      </c>
    </row>
    <row r="300" spans="2:70" x14ac:dyDescent="0.25">
      <c r="B300" s="59"/>
      <c r="C300" s="59"/>
      <c r="D300" s="60"/>
      <c r="E300" s="59"/>
      <c r="F300" s="61"/>
      <c r="G300" s="61"/>
      <c r="H300" s="61"/>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row>
    <row r="301" spans="2:70" x14ac:dyDescent="0.25">
      <c r="B301" s="59"/>
      <c r="C301" s="59"/>
      <c r="D301" s="60"/>
      <c r="E301" s="59"/>
      <c r="F301" s="61"/>
      <c r="G301" s="61"/>
      <c r="H301" s="61"/>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row>
    <row r="302" spans="2:70" x14ac:dyDescent="0.25">
      <c r="B302" s="59"/>
      <c r="C302" s="59"/>
      <c r="D302" s="60"/>
      <c r="E302" s="59"/>
      <c r="F302" s="61"/>
      <c r="G302" s="61"/>
      <c r="H302" s="61"/>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row>
    <row r="303" spans="2:70" x14ac:dyDescent="0.25">
      <c r="B303" s="58"/>
      <c r="C303" s="130" t="str">
        <f>+Inventario!C303</f>
        <v>CAMARAS, CANALIZACIONES, DUCTOS</v>
      </c>
      <c r="D303" s="131"/>
      <c r="E303" s="58"/>
      <c r="F303" s="132"/>
      <c r="G303" s="132"/>
      <c r="H303" s="132"/>
      <c r="I303" s="58"/>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row>
    <row r="304" spans="2:70"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125">
        <f>+'Inversión 1 financiada'!H304+VÚ!H304</f>
        <v>0</v>
      </c>
      <c r="I304" s="125">
        <f>+'Inversión 1 financiada'!I304+VÚ!I304+H304</f>
        <v>0</v>
      </c>
      <c r="J304" s="125">
        <f>+'Inversión 1 financiada'!J304+VÚ!J304+I304</f>
        <v>0</v>
      </c>
      <c r="K304" s="125">
        <f>+'Inversión 1 financiada'!K304+VÚ!K304+J304</f>
        <v>0</v>
      </c>
      <c r="L304" s="125">
        <f>+'Inversión 1 financiada'!L304+VÚ!L304+K304</f>
        <v>0</v>
      </c>
      <c r="M304" s="125">
        <f>+'Inversión 1 financiada'!M304+VÚ!M304+L304</f>
        <v>0</v>
      </c>
      <c r="N304" s="125">
        <f>+'Inversión 1 financiada'!N304+VÚ!N304+M304</f>
        <v>0</v>
      </c>
      <c r="O304" s="125">
        <f>+'Inversión 1 financiada'!O304+VÚ!O304+N304</f>
        <v>0</v>
      </c>
      <c r="P304" s="125">
        <f>+'Inversión 1 financiada'!P304+VÚ!P304+O304</f>
        <v>0</v>
      </c>
      <c r="Q304" s="125">
        <f>+'Inversión 1 financiada'!Q304+VÚ!Q304+P304</f>
        <v>0</v>
      </c>
      <c r="R304" s="125">
        <f>+'Inversión 1 financiada'!R304+VÚ!R304+Q304</f>
        <v>0</v>
      </c>
      <c r="S304" s="125">
        <f>+'Inversión 1 financiada'!S304+VÚ!S304+R304</f>
        <v>0</v>
      </c>
      <c r="T304" s="125">
        <f>+'Inversión 1 financiada'!T304+VÚ!T304+S304</f>
        <v>0</v>
      </c>
      <c r="U304" s="125">
        <f>+'Inversión 1 financiada'!U304+VÚ!U304+T304</f>
        <v>0</v>
      </c>
      <c r="V304" s="125">
        <f>+'Inversión 1 financiada'!V304+VÚ!V304+U304</f>
        <v>0</v>
      </c>
      <c r="W304" s="125">
        <f>+'Inversión 1 financiada'!W304+VÚ!W304+V304</f>
        <v>0</v>
      </c>
      <c r="X304" s="125">
        <f>+'Inversión 1 financiada'!X304+VÚ!X304+W304</f>
        <v>0</v>
      </c>
      <c r="Y304" s="125">
        <f>+'Inversión 1 financiada'!Y304+VÚ!Y304+X304</f>
        <v>0</v>
      </c>
      <c r="Z304" s="125">
        <f>+'Inversión 1 financiada'!Z304+VÚ!Z304+Y304</f>
        <v>0</v>
      </c>
      <c r="AA304" s="125">
        <f>+'Inversión 1 financiada'!AA304+VÚ!AA304+Z304</f>
        <v>0</v>
      </c>
      <c r="AB304" s="125">
        <f>+'Inversión 1 financiada'!AB304+VÚ!AB304+AA304</f>
        <v>0</v>
      </c>
      <c r="AC304" s="125">
        <f>+'Inversión 1 financiada'!AC304+VÚ!AC304+AB304</f>
        <v>0</v>
      </c>
      <c r="AD304" s="125">
        <f>+'Inversión 1 financiada'!AD304+VÚ!AD304+AC304</f>
        <v>0</v>
      </c>
      <c r="AE304" s="125">
        <f>+'Inversión 1 financiada'!AE304+VÚ!AE304+AD304</f>
        <v>0</v>
      </c>
      <c r="AF304" s="125">
        <f>+'Inversión 1 financiada'!AF304+VÚ!AF304+AE304</f>
        <v>0</v>
      </c>
      <c r="AG304" s="125">
        <f>+'Inversión 1 financiada'!AG304+VÚ!AG304+AF304</f>
        <v>0</v>
      </c>
      <c r="AH304" s="125">
        <f>+'Inversión 1 financiada'!AH304+VÚ!AH304+AG304</f>
        <v>0</v>
      </c>
      <c r="AI304" s="125">
        <f>+'Inversión 1 financiada'!AI304+VÚ!AI304+AH304</f>
        <v>0</v>
      </c>
      <c r="AJ304" s="125">
        <f>+'Inversión 1 financiada'!AJ304+VÚ!AJ304+AI304</f>
        <v>0</v>
      </c>
      <c r="AK304" s="125">
        <f>+'Inversión 1 financiada'!AK304+VÚ!AK304+AJ304</f>
        <v>0</v>
      </c>
      <c r="AL304" s="125">
        <f>+'Inversión 1 financiada'!AL304+VÚ!AL304+AK304</f>
        <v>0</v>
      </c>
      <c r="AM304" s="125">
        <f>+'Inversión 1 financiada'!AM304+VÚ!AM304+AL304</f>
        <v>0</v>
      </c>
      <c r="AN304" s="125">
        <f>+'Inversión 1 financiada'!AN304+VÚ!AN304+AM304</f>
        <v>0</v>
      </c>
      <c r="AO304" s="125">
        <f>+'Inversión 1 financiada'!AO304+VÚ!AO304+AN304</f>
        <v>0</v>
      </c>
      <c r="AP304" s="125">
        <f>+'Inversión 1 financiada'!AP304+VÚ!AP304+AO304</f>
        <v>0</v>
      </c>
      <c r="AQ304" s="125">
        <f>+'Inversión 1 financiada'!AQ304+VÚ!AQ304+AP304</f>
        <v>0</v>
      </c>
      <c r="AR304" s="125">
        <f>+'Inversión 1 financiada'!AR304+VÚ!AR304+AQ304</f>
        <v>0</v>
      </c>
      <c r="AS304" s="125">
        <f>+'Inversión 1 financiada'!AS304+VÚ!AS304+AR304</f>
        <v>0</v>
      </c>
      <c r="AT304" s="125">
        <f>+'Inversión 1 financiada'!AT304+VÚ!AT304+AS304</f>
        <v>0</v>
      </c>
      <c r="AU304" s="125">
        <f>+'Inversión 1 financiada'!AU304+VÚ!AU304+AT304</f>
        <v>0</v>
      </c>
      <c r="AV304" s="125">
        <f>+'Inversión 1 financiada'!AV304+VÚ!AV304+AU304</f>
        <v>0</v>
      </c>
      <c r="AW304" s="125">
        <f>+'Inversión 1 financiada'!AW304+VÚ!AW304+AV304</f>
        <v>0</v>
      </c>
      <c r="AX304" s="125">
        <f>+'Inversión 1 financiada'!AX304+VÚ!AX304+AW304</f>
        <v>0</v>
      </c>
      <c r="AY304" s="125">
        <f>+'Inversión 1 financiada'!AY304+VÚ!AY304+AX304</f>
        <v>0</v>
      </c>
      <c r="AZ304" s="125">
        <f>+'Inversión 1 financiada'!AZ304+VÚ!AZ304+AY304</f>
        <v>0</v>
      </c>
      <c r="BA304" s="125">
        <f>+'Inversión 1 financiada'!BA304+VÚ!BA304+AZ304</f>
        <v>0</v>
      </c>
      <c r="BB304" s="125">
        <f>+'Inversión 1 financiada'!BB304+VÚ!BB304+BA304</f>
        <v>0</v>
      </c>
      <c r="BC304" s="125">
        <f>+'Inversión 1 financiada'!BC304+VÚ!BC304+BB304</f>
        <v>0</v>
      </c>
      <c r="BD304" s="125">
        <f>+'Inversión 1 financiada'!BD304+VÚ!BD304+BC304</f>
        <v>0</v>
      </c>
      <c r="BE304" s="125">
        <f>+'Inversión 1 financiada'!BE304+VÚ!BE304+BD304</f>
        <v>0</v>
      </c>
      <c r="BF304" s="125">
        <f>+'Inversión 1 financiada'!BF304+VÚ!BF304+BE304</f>
        <v>0</v>
      </c>
      <c r="BG304" s="125">
        <f>+'Inversión 1 financiada'!BG304+VÚ!BG304+BF304</f>
        <v>0</v>
      </c>
      <c r="BH304" s="125">
        <f>+'Inversión 1 financiada'!BH304+VÚ!BH304+BG304</f>
        <v>0</v>
      </c>
      <c r="BI304" s="125">
        <f>+'Inversión 1 financiada'!BI304+VÚ!BI304+BH304</f>
        <v>0</v>
      </c>
      <c r="BJ304" s="125">
        <f>+'Inversión 1 financiada'!BJ304+VÚ!BJ304+BI304</f>
        <v>0</v>
      </c>
      <c r="BK304" s="125">
        <f>+'Inversión 1 financiada'!BK304+VÚ!BK304+BJ304</f>
        <v>0</v>
      </c>
      <c r="BL304" s="125">
        <f>+'Inversión 1 financiada'!BL304+VÚ!BL304+BK304</f>
        <v>0</v>
      </c>
      <c r="BM304" s="125">
        <f>+'Inversión 1 financiada'!BM304+VÚ!BM304+BL304</f>
        <v>0</v>
      </c>
      <c r="BN304" s="125">
        <f>+'Inversión 1 financiada'!BN304+VÚ!BN304+BM304</f>
        <v>0</v>
      </c>
      <c r="BO304" s="125">
        <f>+'Inversión 1 financiada'!BO304+VÚ!BO304+BN304</f>
        <v>0</v>
      </c>
      <c r="BP304" s="125">
        <f>+'Inversión 1 financiada'!BP304+VÚ!BP304+BO304</f>
        <v>0</v>
      </c>
      <c r="BQ304" s="125">
        <f>+'Inversión 1 financiada'!BQ304+VÚ!BQ304+BP304</f>
        <v>0</v>
      </c>
      <c r="BR304" s="125">
        <f>+'Inversión 1 financiada'!BR304+VÚ!BR304+BQ304</f>
        <v>0</v>
      </c>
    </row>
    <row r="305" spans="2:70"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125">
        <f>+'Inversión 1 financiada'!H305+VÚ!H305</f>
        <v>0</v>
      </c>
      <c r="I305" s="125">
        <f>+'Inversión 1 financiada'!I305+VÚ!I305+H305</f>
        <v>0</v>
      </c>
      <c r="J305" s="125">
        <f>+'Inversión 1 financiada'!J305+VÚ!J305+I305</f>
        <v>0</v>
      </c>
      <c r="K305" s="125">
        <f>+'Inversión 1 financiada'!K305+VÚ!K305+J305</f>
        <v>0</v>
      </c>
      <c r="L305" s="125">
        <f>+'Inversión 1 financiada'!L305+VÚ!L305+K305</f>
        <v>0</v>
      </c>
      <c r="M305" s="125">
        <f>+'Inversión 1 financiada'!M305+VÚ!M305+L305</f>
        <v>0</v>
      </c>
      <c r="N305" s="125">
        <f>+'Inversión 1 financiada'!N305+VÚ!N305+M305</f>
        <v>0</v>
      </c>
      <c r="O305" s="125">
        <f>+'Inversión 1 financiada'!O305+VÚ!O305+N305</f>
        <v>0</v>
      </c>
      <c r="P305" s="125">
        <f>+'Inversión 1 financiada'!P305+VÚ!P305+O305</f>
        <v>0</v>
      </c>
      <c r="Q305" s="125">
        <f>+'Inversión 1 financiada'!Q305+VÚ!Q305+P305</f>
        <v>0</v>
      </c>
      <c r="R305" s="125">
        <f>+'Inversión 1 financiada'!R305+VÚ!R305+Q305</f>
        <v>0</v>
      </c>
      <c r="S305" s="125">
        <f>+'Inversión 1 financiada'!S305+VÚ!S305+R305</f>
        <v>0</v>
      </c>
      <c r="T305" s="125">
        <f>+'Inversión 1 financiada'!T305+VÚ!T305+S305</f>
        <v>0</v>
      </c>
      <c r="U305" s="125">
        <f>+'Inversión 1 financiada'!U305+VÚ!U305+T305</f>
        <v>0</v>
      </c>
      <c r="V305" s="125">
        <f>+'Inversión 1 financiada'!V305+VÚ!V305+U305</f>
        <v>0</v>
      </c>
      <c r="W305" s="125">
        <f>+'Inversión 1 financiada'!W305+VÚ!W305+V305</f>
        <v>0</v>
      </c>
      <c r="X305" s="125">
        <f>+'Inversión 1 financiada'!X305+VÚ!X305+W305</f>
        <v>0</v>
      </c>
      <c r="Y305" s="125">
        <f>+'Inversión 1 financiada'!Y305+VÚ!Y305+X305</f>
        <v>0</v>
      </c>
      <c r="Z305" s="125">
        <f>+'Inversión 1 financiada'!Z305+VÚ!Z305+Y305</f>
        <v>0</v>
      </c>
      <c r="AA305" s="125">
        <f>+'Inversión 1 financiada'!AA305+VÚ!AA305+Z305</f>
        <v>0</v>
      </c>
      <c r="AB305" s="125">
        <f>+'Inversión 1 financiada'!AB305+VÚ!AB305+AA305</f>
        <v>0</v>
      </c>
      <c r="AC305" s="125">
        <f>+'Inversión 1 financiada'!AC305+VÚ!AC305+AB305</f>
        <v>0</v>
      </c>
      <c r="AD305" s="125">
        <f>+'Inversión 1 financiada'!AD305+VÚ!AD305+AC305</f>
        <v>0</v>
      </c>
      <c r="AE305" s="125">
        <f>+'Inversión 1 financiada'!AE305+VÚ!AE305+AD305</f>
        <v>0</v>
      </c>
      <c r="AF305" s="125">
        <f>+'Inversión 1 financiada'!AF305+VÚ!AF305+AE305</f>
        <v>0</v>
      </c>
      <c r="AG305" s="125">
        <f>+'Inversión 1 financiada'!AG305+VÚ!AG305+AF305</f>
        <v>0</v>
      </c>
      <c r="AH305" s="125">
        <f>+'Inversión 1 financiada'!AH305+VÚ!AH305+AG305</f>
        <v>0</v>
      </c>
      <c r="AI305" s="125">
        <f>+'Inversión 1 financiada'!AI305+VÚ!AI305+AH305</f>
        <v>0</v>
      </c>
      <c r="AJ305" s="125">
        <f>+'Inversión 1 financiada'!AJ305+VÚ!AJ305+AI305</f>
        <v>0</v>
      </c>
      <c r="AK305" s="125">
        <f>+'Inversión 1 financiada'!AK305+VÚ!AK305+AJ305</f>
        <v>0</v>
      </c>
      <c r="AL305" s="125">
        <f>+'Inversión 1 financiada'!AL305+VÚ!AL305+AK305</f>
        <v>0</v>
      </c>
      <c r="AM305" s="125">
        <f>+'Inversión 1 financiada'!AM305+VÚ!AM305+AL305</f>
        <v>0</v>
      </c>
      <c r="AN305" s="125">
        <f>+'Inversión 1 financiada'!AN305+VÚ!AN305+AM305</f>
        <v>0</v>
      </c>
      <c r="AO305" s="125">
        <f>+'Inversión 1 financiada'!AO305+VÚ!AO305+AN305</f>
        <v>0</v>
      </c>
      <c r="AP305" s="125">
        <f>+'Inversión 1 financiada'!AP305+VÚ!AP305+AO305</f>
        <v>0</v>
      </c>
      <c r="AQ305" s="125">
        <f>+'Inversión 1 financiada'!AQ305+VÚ!AQ305+AP305</f>
        <v>0</v>
      </c>
      <c r="AR305" s="125">
        <f>+'Inversión 1 financiada'!AR305+VÚ!AR305+AQ305</f>
        <v>0</v>
      </c>
      <c r="AS305" s="125">
        <f>+'Inversión 1 financiada'!AS305+VÚ!AS305+AR305</f>
        <v>0</v>
      </c>
      <c r="AT305" s="125">
        <f>+'Inversión 1 financiada'!AT305+VÚ!AT305+AS305</f>
        <v>0</v>
      </c>
      <c r="AU305" s="125">
        <f>+'Inversión 1 financiada'!AU305+VÚ!AU305+AT305</f>
        <v>0</v>
      </c>
      <c r="AV305" s="125">
        <f>+'Inversión 1 financiada'!AV305+VÚ!AV305+AU305</f>
        <v>0</v>
      </c>
      <c r="AW305" s="125">
        <f>+'Inversión 1 financiada'!AW305+VÚ!AW305+AV305</f>
        <v>0</v>
      </c>
      <c r="AX305" s="125">
        <f>+'Inversión 1 financiada'!AX305+VÚ!AX305+AW305</f>
        <v>0</v>
      </c>
      <c r="AY305" s="125">
        <f>+'Inversión 1 financiada'!AY305+VÚ!AY305+AX305</f>
        <v>0</v>
      </c>
      <c r="AZ305" s="125">
        <f>+'Inversión 1 financiada'!AZ305+VÚ!AZ305+AY305</f>
        <v>0</v>
      </c>
      <c r="BA305" s="125">
        <f>+'Inversión 1 financiada'!BA305+VÚ!BA305+AZ305</f>
        <v>0</v>
      </c>
      <c r="BB305" s="125">
        <f>+'Inversión 1 financiada'!BB305+VÚ!BB305+BA305</f>
        <v>0</v>
      </c>
      <c r="BC305" s="125">
        <f>+'Inversión 1 financiada'!BC305+VÚ!BC305+BB305</f>
        <v>0</v>
      </c>
      <c r="BD305" s="125">
        <f>+'Inversión 1 financiada'!BD305+VÚ!BD305+BC305</f>
        <v>0</v>
      </c>
      <c r="BE305" s="125">
        <f>+'Inversión 1 financiada'!BE305+VÚ!BE305+BD305</f>
        <v>0</v>
      </c>
      <c r="BF305" s="125">
        <f>+'Inversión 1 financiada'!BF305+VÚ!BF305+BE305</f>
        <v>0</v>
      </c>
      <c r="BG305" s="125">
        <f>+'Inversión 1 financiada'!BG305+VÚ!BG305+BF305</f>
        <v>0</v>
      </c>
      <c r="BH305" s="125">
        <f>+'Inversión 1 financiada'!BH305+VÚ!BH305+BG305</f>
        <v>0</v>
      </c>
      <c r="BI305" s="125">
        <f>+'Inversión 1 financiada'!BI305+VÚ!BI305+BH305</f>
        <v>0</v>
      </c>
      <c r="BJ305" s="125">
        <f>+'Inversión 1 financiada'!BJ305+VÚ!BJ305+BI305</f>
        <v>0</v>
      </c>
      <c r="BK305" s="125">
        <f>+'Inversión 1 financiada'!BK305+VÚ!BK305+BJ305</f>
        <v>0</v>
      </c>
      <c r="BL305" s="125">
        <f>+'Inversión 1 financiada'!BL305+VÚ!BL305+BK305</f>
        <v>0</v>
      </c>
      <c r="BM305" s="125">
        <f>+'Inversión 1 financiada'!BM305+VÚ!BM305+BL305</f>
        <v>0</v>
      </c>
      <c r="BN305" s="125">
        <f>+'Inversión 1 financiada'!BN305+VÚ!BN305+BM305</f>
        <v>0</v>
      </c>
      <c r="BO305" s="125">
        <f>+'Inversión 1 financiada'!BO305+VÚ!BO305+BN305</f>
        <v>0</v>
      </c>
      <c r="BP305" s="125">
        <f>+'Inversión 1 financiada'!BP305+VÚ!BP305+BO305</f>
        <v>0</v>
      </c>
      <c r="BQ305" s="125">
        <f>+'Inversión 1 financiada'!BQ305+VÚ!BQ305+BP305</f>
        <v>0</v>
      </c>
      <c r="BR305" s="125">
        <f>+'Inversión 1 financiada'!BR305+VÚ!BR305+BQ305</f>
        <v>0</v>
      </c>
    </row>
    <row r="306" spans="2:70"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125">
        <f>+'Inversión 1 financiada'!H306+VÚ!H306</f>
        <v>0</v>
      </c>
      <c r="I306" s="125">
        <f>+'Inversión 1 financiada'!I306+VÚ!I306+H306</f>
        <v>0</v>
      </c>
      <c r="J306" s="125">
        <f>+'Inversión 1 financiada'!J306+VÚ!J306+I306</f>
        <v>0</v>
      </c>
      <c r="K306" s="125">
        <f>+'Inversión 1 financiada'!K306+VÚ!K306+J306</f>
        <v>0</v>
      </c>
      <c r="L306" s="125">
        <f>+'Inversión 1 financiada'!L306+VÚ!L306+K306</f>
        <v>0</v>
      </c>
      <c r="M306" s="125">
        <f>+'Inversión 1 financiada'!M306+VÚ!M306+L306</f>
        <v>0</v>
      </c>
      <c r="N306" s="125">
        <f>+'Inversión 1 financiada'!N306+VÚ!N306+M306</f>
        <v>0</v>
      </c>
      <c r="O306" s="125">
        <f>+'Inversión 1 financiada'!O306+VÚ!O306+N306</f>
        <v>0</v>
      </c>
      <c r="P306" s="125">
        <f>+'Inversión 1 financiada'!P306+VÚ!P306+O306</f>
        <v>0</v>
      </c>
      <c r="Q306" s="125">
        <f>+'Inversión 1 financiada'!Q306+VÚ!Q306+P306</f>
        <v>0</v>
      </c>
      <c r="R306" s="125">
        <f>+'Inversión 1 financiada'!R306+VÚ!R306+Q306</f>
        <v>0</v>
      </c>
      <c r="S306" s="125">
        <f>+'Inversión 1 financiada'!S306+VÚ!S306+R306</f>
        <v>0</v>
      </c>
      <c r="T306" s="125">
        <f>+'Inversión 1 financiada'!T306+VÚ!T306+S306</f>
        <v>0</v>
      </c>
      <c r="U306" s="125">
        <f>+'Inversión 1 financiada'!U306+VÚ!U306+T306</f>
        <v>0</v>
      </c>
      <c r="V306" s="125">
        <f>+'Inversión 1 financiada'!V306+VÚ!V306+U306</f>
        <v>0</v>
      </c>
      <c r="W306" s="125">
        <f>+'Inversión 1 financiada'!W306+VÚ!W306+V306</f>
        <v>0</v>
      </c>
      <c r="X306" s="125">
        <f>+'Inversión 1 financiada'!X306+VÚ!X306+W306</f>
        <v>0</v>
      </c>
      <c r="Y306" s="125">
        <f>+'Inversión 1 financiada'!Y306+VÚ!Y306+X306</f>
        <v>0</v>
      </c>
      <c r="Z306" s="125">
        <f>+'Inversión 1 financiada'!Z306+VÚ!Z306+Y306</f>
        <v>0</v>
      </c>
      <c r="AA306" s="125">
        <f>+'Inversión 1 financiada'!AA306+VÚ!AA306+Z306</f>
        <v>0</v>
      </c>
      <c r="AB306" s="125">
        <f>+'Inversión 1 financiada'!AB306+VÚ!AB306+AA306</f>
        <v>0</v>
      </c>
      <c r="AC306" s="125">
        <f>+'Inversión 1 financiada'!AC306+VÚ!AC306+AB306</f>
        <v>0</v>
      </c>
      <c r="AD306" s="125">
        <f>+'Inversión 1 financiada'!AD306+VÚ!AD306+AC306</f>
        <v>0</v>
      </c>
      <c r="AE306" s="125">
        <f>+'Inversión 1 financiada'!AE306+VÚ!AE306+AD306</f>
        <v>0</v>
      </c>
      <c r="AF306" s="125">
        <f>+'Inversión 1 financiada'!AF306+VÚ!AF306+AE306</f>
        <v>0</v>
      </c>
      <c r="AG306" s="125">
        <f>+'Inversión 1 financiada'!AG306+VÚ!AG306+AF306</f>
        <v>0</v>
      </c>
      <c r="AH306" s="125">
        <f>+'Inversión 1 financiada'!AH306+VÚ!AH306+AG306</f>
        <v>0</v>
      </c>
      <c r="AI306" s="125">
        <f>+'Inversión 1 financiada'!AI306+VÚ!AI306+AH306</f>
        <v>0</v>
      </c>
      <c r="AJ306" s="125">
        <f>+'Inversión 1 financiada'!AJ306+VÚ!AJ306+AI306</f>
        <v>0</v>
      </c>
      <c r="AK306" s="125">
        <f>+'Inversión 1 financiada'!AK306+VÚ!AK306+AJ306</f>
        <v>0</v>
      </c>
      <c r="AL306" s="125">
        <f>+'Inversión 1 financiada'!AL306+VÚ!AL306+AK306</f>
        <v>0</v>
      </c>
      <c r="AM306" s="125">
        <f>+'Inversión 1 financiada'!AM306+VÚ!AM306+AL306</f>
        <v>0</v>
      </c>
      <c r="AN306" s="125">
        <f>+'Inversión 1 financiada'!AN306+VÚ!AN306+AM306</f>
        <v>0</v>
      </c>
      <c r="AO306" s="125">
        <f>+'Inversión 1 financiada'!AO306+VÚ!AO306+AN306</f>
        <v>0</v>
      </c>
      <c r="AP306" s="125">
        <f>+'Inversión 1 financiada'!AP306+VÚ!AP306+AO306</f>
        <v>0</v>
      </c>
      <c r="AQ306" s="125">
        <f>+'Inversión 1 financiada'!AQ306+VÚ!AQ306+AP306</f>
        <v>0</v>
      </c>
      <c r="AR306" s="125">
        <f>+'Inversión 1 financiada'!AR306+VÚ!AR306+AQ306</f>
        <v>0</v>
      </c>
      <c r="AS306" s="125">
        <f>+'Inversión 1 financiada'!AS306+VÚ!AS306+AR306</f>
        <v>0</v>
      </c>
      <c r="AT306" s="125">
        <f>+'Inversión 1 financiada'!AT306+VÚ!AT306+AS306</f>
        <v>0</v>
      </c>
      <c r="AU306" s="125">
        <f>+'Inversión 1 financiada'!AU306+VÚ!AU306+AT306</f>
        <v>0</v>
      </c>
      <c r="AV306" s="125">
        <f>+'Inversión 1 financiada'!AV306+VÚ!AV306+AU306</f>
        <v>0</v>
      </c>
      <c r="AW306" s="125">
        <f>+'Inversión 1 financiada'!AW306+VÚ!AW306+AV306</f>
        <v>0</v>
      </c>
      <c r="AX306" s="125">
        <f>+'Inversión 1 financiada'!AX306+VÚ!AX306+AW306</f>
        <v>0</v>
      </c>
      <c r="AY306" s="125">
        <f>+'Inversión 1 financiada'!AY306+VÚ!AY306+AX306</f>
        <v>0</v>
      </c>
      <c r="AZ306" s="125">
        <f>+'Inversión 1 financiada'!AZ306+VÚ!AZ306+AY306</f>
        <v>0</v>
      </c>
      <c r="BA306" s="125">
        <f>+'Inversión 1 financiada'!BA306+VÚ!BA306+AZ306</f>
        <v>0</v>
      </c>
      <c r="BB306" s="125">
        <f>+'Inversión 1 financiada'!BB306+VÚ!BB306+BA306</f>
        <v>0</v>
      </c>
      <c r="BC306" s="125">
        <f>+'Inversión 1 financiada'!BC306+VÚ!BC306+BB306</f>
        <v>0</v>
      </c>
      <c r="BD306" s="125">
        <f>+'Inversión 1 financiada'!BD306+VÚ!BD306+BC306</f>
        <v>0</v>
      </c>
      <c r="BE306" s="125">
        <f>+'Inversión 1 financiada'!BE306+VÚ!BE306+BD306</f>
        <v>0</v>
      </c>
      <c r="BF306" s="125">
        <f>+'Inversión 1 financiada'!BF306+VÚ!BF306+BE306</f>
        <v>0</v>
      </c>
      <c r="BG306" s="125">
        <f>+'Inversión 1 financiada'!BG306+VÚ!BG306+BF306</f>
        <v>0</v>
      </c>
      <c r="BH306" s="125">
        <f>+'Inversión 1 financiada'!BH306+VÚ!BH306+BG306</f>
        <v>0</v>
      </c>
      <c r="BI306" s="125">
        <f>+'Inversión 1 financiada'!BI306+VÚ!BI306+BH306</f>
        <v>0</v>
      </c>
      <c r="BJ306" s="125">
        <f>+'Inversión 1 financiada'!BJ306+VÚ!BJ306+BI306</f>
        <v>0</v>
      </c>
      <c r="BK306" s="125">
        <f>+'Inversión 1 financiada'!BK306+VÚ!BK306+BJ306</f>
        <v>0</v>
      </c>
      <c r="BL306" s="125">
        <f>+'Inversión 1 financiada'!BL306+VÚ!BL306+BK306</f>
        <v>0</v>
      </c>
      <c r="BM306" s="125">
        <f>+'Inversión 1 financiada'!BM306+VÚ!BM306+BL306</f>
        <v>0</v>
      </c>
      <c r="BN306" s="125">
        <f>+'Inversión 1 financiada'!BN306+VÚ!BN306+BM306</f>
        <v>0</v>
      </c>
      <c r="BO306" s="125">
        <f>+'Inversión 1 financiada'!BO306+VÚ!BO306+BN306</f>
        <v>0</v>
      </c>
      <c r="BP306" s="125">
        <f>+'Inversión 1 financiada'!BP306+VÚ!BP306+BO306</f>
        <v>0</v>
      </c>
      <c r="BQ306" s="125">
        <f>+'Inversión 1 financiada'!BQ306+VÚ!BQ306+BP306</f>
        <v>0</v>
      </c>
      <c r="BR306" s="125">
        <f>+'Inversión 1 financiada'!BR306+VÚ!BR306+BQ306</f>
        <v>0</v>
      </c>
    </row>
    <row r="307" spans="2:70" x14ac:dyDescent="0.25">
      <c r="B307" s="59"/>
      <c r="C307" s="127" t="s">
        <v>289</v>
      </c>
      <c r="D307" s="60"/>
      <c r="E307" s="59"/>
      <c r="F307" s="61"/>
      <c r="G307" s="129">
        <f>+SUM(G304:G306)</f>
        <v>70020</v>
      </c>
      <c r="H307" s="129">
        <f t="shared" ref="H307:BR307" si="8">+SUM(H304:H306)</f>
        <v>0</v>
      </c>
      <c r="I307" s="129">
        <f t="shared" si="8"/>
        <v>0</v>
      </c>
      <c r="J307" s="129">
        <f t="shared" si="8"/>
        <v>0</v>
      </c>
      <c r="K307" s="129">
        <f t="shared" si="8"/>
        <v>0</v>
      </c>
      <c r="L307" s="129">
        <f t="shared" si="8"/>
        <v>0</v>
      </c>
      <c r="M307" s="129">
        <f t="shared" si="8"/>
        <v>0</v>
      </c>
      <c r="N307" s="129">
        <f t="shared" si="8"/>
        <v>0</v>
      </c>
      <c r="O307" s="129">
        <f t="shared" si="8"/>
        <v>0</v>
      </c>
      <c r="P307" s="129">
        <f t="shared" si="8"/>
        <v>0</v>
      </c>
      <c r="Q307" s="129">
        <f t="shared" si="8"/>
        <v>0</v>
      </c>
      <c r="R307" s="129">
        <f t="shared" si="8"/>
        <v>0</v>
      </c>
      <c r="S307" s="129">
        <f t="shared" si="8"/>
        <v>0</v>
      </c>
      <c r="T307" s="129">
        <f t="shared" si="8"/>
        <v>0</v>
      </c>
      <c r="U307" s="129">
        <f t="shared" si="8"/>
        <v>0</v>
      </c>
      <c r="V307" s="129">
        <f t="shared" si="8"/>
        <v>0</v>
      </c>
      <c r="W307" s="129">
        <f t="shared" si="8"/>
        <v>0</v>
      </c>
      <c r="X307" s="129">
        <f t="shared" si="8"/>
        <v>0</v>
      </c>
      <c r="Y307" s="129">
        <f t="shared" si="8"/>
        <v>0</v>
      </c>
      <c r="Z307" s="129">
        <f t="shared" si="8"/>
        <v>0</v>
      </c>
      <c r="AA307" s="129">
        <f t="shared" si="8"/>
        <v>0</v>
      </c>
      <c r="AB307" s="129">
        <f t="shared" si="8"/>
        <v>0</v>
      </c>
      <c r="AC307" s="129">
        <f t="shared" si="8"/>
        <v>0</v>
      </c>
      <c r="AD307" s="129">
        <f t="shared" si="8"/>
        <v>0</v>
      </c>
      <c r="AE307" s="129">
        <f t="shared" si="8"/>
        <v>0</v>
      </c>
      <c r="AF307" s="129">
        <f t="shared" si="8"/>
        <v>0</v>
      </c>
      <c r="AG307" s="129">
        <f t="shared" si="8"/>
        <v>0</v>
      </c>
      <c r="AH307" s="129">
        <f t="shared" si="8"/>
        <v>0</v>
      </c>
      <c r="AI307" s="129">
        <f t="shared" si="8"/>
        <v>0</v>
      </c>
      <c r="AJ307" s="129">
        <f t="shared" si="8"/>
        <v>0</v>
      </c>
      <c r="AK307" s="129">
        <f t="shared" si="8"/>
        <v>0</v>
      </c>
      <c r="AL307" s="129">
        <f t="shared" si="8"/>
        <v>0</v>
      </c>
      <c r="AM307" s="129">
        <f t="shared" si="8"/>
        <v>0</v>
      </c>
      <c r="AN307" s="129">
        <f t="shared" si="8"/>
        <v>0</v>
      </c>
      <c r="AO307" s="129">
        <f t="shared" si="8"/>
        <v>0</v>
      </c>
      <c r="AP307" s="129">
        <f t="shared" si="8"/>
        <v>0</v>
      </c>
      <c r="AQ307" s="129">
        <f t="shared" si="8"/>
        <v>0</v>
      </c>
      <c r="AR307" s="129">
        <f t="shared" si="8"/>
        <v>0</v>
      </c>
      <c r="AS307" s="129">
        <f t="shared" si="8"/>
        <v>0</v>
      </c>
      <c r="AT307" s="129">
        <f t="shared" si="8"/>
        <v>0</v>
      </c>
      <c r="AU307" s="129">
        <f t="shared" si="8"/>
        <v>0</v>
      </c>
      <c r="AV307" s="129">
        <f t="shared" si="8"/>
        <v>0</v>
      </c>
      <c r="AW307" s="129">
        <f t="shared" si="8"/>
        <v>0</v>
      </c>
      <c r="AX307" s="129">
        <f t="shared" si="8"/>
        <v>0</v>
      </c>
      <c r="AY307" s="129">
        <f t="shared" si="8"/>
        <v>0</v>
      </c>
      <c r="AZ307" s="129">
        <f t="shared" si="8"/>
        <v>0</v>
      </c>
      <c r="BA307" s="129">
        <f t="shared" si="8"/>
        <v>0</v>
      </c>
      <c r="BB307" s="129">
        <f t="shared" si="8"/>
        <v>0</v>
      </c>
      <c r="BC307" s="129">
        <f t="shared" si="8"/>
        <v>0</v>
      </c>
      <c r="BD307" s="129">
        <f t="shared" si="8"/>
        <v>0</v>
      </c>
      <c r="BE307" s="129">
        <f t="shared" si="8"/>
        <v>0</v>
      </c>
      <c r="BF307" s="129">
        <f t="shared" si="8"/>
        <v>0</v>
      </c>
      <c r="BG307" s="129">
        <f t="shared" si="8"/>
        <v>0</v>
      </c>
      <c r="BH307" s="129">
        <f t="shared" si="8"/>
        <v>0</v>
      </c>
      <c r="BI307" s="129">
        <f t="shared" si="8"/>
        <v>0</v>
      </c>
      <c r="BJ307" s="129">
        <f t="shared" si="8"/>
        <v>0</v>
      </c>
      <c r="BK307" s="129">
        <f t="shared" si="8"/>
        <v>0</v>
      </c>
      <c r="BL307" s="129">
        <f t="shared" si="8"/>
        <v>0</v>
      </c>
      <c r="BM307" s="129">
        <f t="shared" si="8"/>
        <v>0</v>
      </c>
      <c r="BN307" s="129">
        <f t="shared" si="8"/>
        <v>0</v>
      </c>
      <c r="BO307" s="129">
        <f t="shared" si="8"/>
        <v>0</v>
      </c>
      <c r="BP307" s="129">
        <f t="shared" si="8"/>
        <v>0</v>
      </c>
      <c r="BQ307" s="129">
        <f t="shared" si="8"/>
        <v>0</v>
      </c>
      <c r="BR307" s="129">
        <f t="shared" si="8"/>
        <v>0</v>
      </c>
    </row>
    <row r="308" spans="2:70" x14ac:dyDescent="0.25">
      <c r="B308" s="59"/>
      <c r="C308" s="126" t="s">
        <v>441</v>
      </c>
      <c r="D308" s="60"/>
      <c r="E308" s="59"/>
      <c r="F308" s="61"/>
      <c r="G308" s="129">
        <f>+SUMPRODUCT($F$304:$F$306,G304:G306)</f>
        <v>1668817116</v>
      </c>
      <c r="H308" s="129">
        <f t="shared" ref="H308:BR308" si="9">+SUMPRODUCT($F$304:$F$306,H304:H306)</f>
        <v>0</v>
      </c>
      <c r="I308" s="129">
        <f t="shared" si="9"/>
        <v>0</v>
      </c>
      <c r="J308" s="129">
        <f t="shared" si="9"/>
        <v>0</v>
      </c>
      <c r="K308" s="129">
        <f t="shared" si="9"/>
        <v>0</v>
      </c>
      <c r="L308" s="129">
        <f t="shared" si="9"/>
        <v>0</v>
      </c>
      <c r="M308" s="129">
        <f t="shared" si="9"/>
        <v>0</v>
      </c>
      <c r="N308" s="129">
        <f t="shared" si="9"/>
        <v>0</v>
      </c>
      <c r="O308" s="129">
        <f t="shared" si="9"/>
        <v>0</v>
      </c>
      <c r="P308" s="129">
        <f t="shared" si="9"/>
        <v>0</v>
      </c>
      <c r="Q308" s="129">
        <f t="shared" si="9"/>
        <v>0</v>
      </c>
      <c r="R308" s="129">
        <f t="shared" si="9"/>
        <v>0</v>
      </c>
      <c r="S308" s="129">
        <f t="shared" si="9"/>
        <v>0</v>
      </c>
      <c r="T308" s="129">
        <f t="shared" si="9"/>
        <v>0</v>
      </c>
      <c r="U308" s="129">
        <f t="shared" si="9"/>
        <v>0</v>
      </c>
      <c r="V308" s="129">
        <f t="shared" si="9"/>
        <v>0</v>
      </c>
      <c r="W308" s="129">
        <f t="shared" si="9"/>
        <v>0</v>
      </c>
      <c r="X308" s="129">
        <f t="shared" si="9"/>
        <v>0</v>
      </c>
      <c r="Y308" s="129">
        <f t="shared" si="9"/>
        <v>0</v>
      </c>
      <c r="Z308" s="129">
        <f t="shared" si="9"/>
        <v>0</v>
      </c>
      <c r="AA308" s="129">
        <f t="shared" si="9"/>
        <v>0</v>
      </c>
      <c r="AB308" s="129">
        <f t="shared" si="9"/>
        <v>0</v>
      </c>
      <c r="AC308" s="129">
        <f t="shared" si="9"/>
        <v>0</v>
      </c>
      <c r="AD308" s="129">
        <f t="shared" si="9"/>
        <v>0</v>
      </c>
      <c r="AE308" s="129">
        <f t="shared" si="9"/>
        <v>0</v>
      </c>
      <c r="AF308" s="129">
        <f t="shared" si="9"/>
        <v>0</v>
      </c>
      <c r="AG308" s="129">
        <f t="shared" si="9"/>
        <v>0</v>
      </c>
      <c r="AH308" s="129">
        <f t="shared" si="9"/>
        <v>0</v>
      </c>
      <c r="AI308" s="129">
        <f t="shared" si="9"/>
        <v>0</v>
      </c>
      <c r="AJ308" s="129">
        <f t="shared" si="9"/>
        <v>0</v>
      </c>
      <c r="AK308" s="129">
        <f t="shared" si="9"/>
        <v>0</v>
      </c>
      <c r="AL308" s="129">
        <f t="shared" si="9"/>
        <v>0</v>
      </c>
      <c r="AM308" s="129">
        <f t="shared" si="9"/>
        <v>0</v>
      </c>
      <c r="AN308" s="129">
        <f t="shared" si="9"/>
        <v>0</v>
      </c>
      <c r="AO308" s="129">
        <f t="shared" si="9"/>
        <v>0</v>
      </c>
      <c r="AP308" s="129">
        <f t="shared" si="9"/>
        <v>0</v>
      </c>
      <c r="AQ308" s="129">
        <f t="shared" si="9"/>
        <v>0</v>
      </c>
      <c r="AR308" s="129">
        <f t="shared" si="9"/>
        <v>0</v>
      </c>
      <c r="AS308" s="129">
        <f t="shared" si="9"/>
        <v>0</v>
      </c>
      <c r="AT308" s="129">
        <f t="shared" si="9"/>
        <v>0</v>
      </c>
      <c r="AU308" s="129">
        <f t="shared" si="9"/>
        <v>0</v>
      </c>
      <c r="AV308" s="129">
        <f t="shared" si="9"/>
        <v>0</v>
      </c>
      <c r="AW308" s="129">
        <f t="shared" si="9"/>
        <v>0</v>
      </c>
      <c r="AX308" s="129">
        <f t="shared" si="9"/>
        <v>0</v>
      </c>
      <c r="AY308" s="129">
        <f t="shared" si="9"/>
        <v>0</v>
      </c>
      <c r="AZ308" s="129">
        <f t="shared" si="9"/>
        <v>0</v>
      </c>
      <c r="BA308" s="129">
        <f t="shared" si="9"/>
        <v>0</v>
      </c>
      <c r="BB308" s="129">
        <f t="shared" si="9"/>
        <v>0</v>
      </c>
      <c r="BC308" s="129">
        <f t="shared" si="9"/>
        <v>0</v>
      </c>
      <c r="BD308" s="129">
        <f t="shared" si="9"/>
        <v>0</v>
      </c>
      <c r="BE308" s="129">
        <f t="shared" si="9"/>
        <v>0</v>
      </c>
      <c r="BF308" s="129">
        <f t="shared" si="9"/>
        <v>0</v>
      </c>
      <c r="BG308" s="129">
        <f t="shared" si="9"/>
        <v>0</v>
      </c>
      <c r="BH308" s="129">
        <f t="shared" si="9"/>
        <v>0</v>
      </c>
      <c r="BI308" s="129">
        <f t="shared" si="9"/>
        <v>0</v>
      </c>
      <c r="BJ308" s="129">
        <f t="shared" si="9"/>
        <v>0</v>
      </c>
      <c r="BK308" s="129">
        <f t="shared" si="9"/>
        <v>0</v>
      </c>
      <c r="BL308" s="129">
        <f t="shared" si="9"/>
        <v>0</v>
      </c>
      <c r="BM308" s="129">
        <f t="shared" si="9"/>
        <v>0</v>
      </c>
      <c r="BN308" s="129">
        <f t="shared" si="9"/>
        <v>0</v>
      </c>
      <c r="BO308" s="129">
        <f t="shared" si="9"/>
        <v>0</v>
      </c>
      <c r="BP308" s="129">
        <f t="shared" si="9"/>
        <v>0</v>
      </c>
      <c r="BQ308" s="129">
        <f t="shared" si="9"/>
        <v>0</v>
      </c>
      <c r="BR308" s="129">
        <f t="shared" si="9"/>
        <v>0</v>
      </c>
    </row>
    <row r="309" spans="2:70" x14ac:dyDescent="0.25">
      <c r="B309" s="59"/>
      <c r="C309" s="126" t="s">
        <v>714</v>
      </c>
      <c r="D309" s="60"/>
      <c r="E309" s="59"/>
      <c r="F309" s="61"/>
      <c r="G309" s="129"/>
      <c r="H309" s="61">
        <f>+PMT(DRIVERS!$C$25,DATOS!$B$10,-H308)</f>
        <v>0</v>
      </c>
      <c r="I309" s="61">
        <f>+PMT(DRIVERS!$C$25,DATOS!$B$10,-I308)</f>
        <v>0</v>
      </c>
      <c r="J309" s="61">
        <f>+PMT(DRIVERS!$C$25,DATOS!$B$10,-J308)</f>
        <v>0</v>
      </c>
      <c r="K309" s="61">
        <f>+PMT(DRIVERS!$C$25,DATOS!$B$10,-K308)</f>
        <v>0</v>
      </c>
      <c r="L309" s="61">
        <f>+PMT(DRIVERS!$C$25,DATOS!$B$10,-L308)</f>
        <v>0</v>
      </c>
      <c r="M309" s="61">
        <f>+PMT(DRIVERS!$C$25,DATOS!$B$10,-M308)</f>
        <v>0</v>
      </c>
      <c r="N309" s="61">
        <f>+PMT(DRIVERS!$C$25,DATOS!$B$10,-N308)</f>
        <v>0</v>
      </c>
      <c r="O309" s="61">
        <f>+PMT(DRIVERS!$C$25,DATOS!$B$10,-O308)</f>
        <v>0</v>
      </c>
      <c r="P309" s="61">
        <f>+PMT(DRIVERS!$C$25,DATOS!$B$10,-P308)</f>
        <v>0</v>
      </c>
      <c r="Q309" s="61">
        <f>+PMT(DRIVERS!$C$25,DATOS!$B$10,-Q308)</f>
        <v>0</v>
      </c>
      <c r="R309" s="61">
        <f>+PMT(DRIVERS!$C$25,DATOS!$B$10,-R308)</f>
        <v>0</v>
      </c>
      <c r="S309" s="61">
        <f>+PMT(DRIVERS!$C$25,DATOS!$B$10,-S308)</f>
        <v>0</v>
      </c>
      <c r="T309" s="61">
        <f>+PMT(DRIVERS!$C$25,DATOS!$B$10,-T308)</f>
        <v>0</v>
      </c>
      <c r="U309" s="61">
        <f>+PMT(DRIVERS!$C$25,DATOS!$B$10,-U308)</f>
        <v>0</v>
      </c>
      <c r="V309" s="61">
        <f>+PMT(DRIVERS!$C$25,DATOS!$B$10,-V308)</f>
        <v>0</v>
      </c>
      <c r="W309" s="61">
        <f>+PMT(DRIVERS!$C$25,DATOS!$B$10,-W308)</f>
        <v>0</v>
      </c>
      <c r="X309" s="61">
        <f>+PMT(DRIVERS!$C$25,DATOS!$B$10,-X308)</f>
        <v>0</v>
      </c>
      <c r="Y309" s="61">
        <f>+PMT(DRIVERS!$C$25,DATOS!$B$10,-Y308)</f>
        <v>0</v>
      </c>
      <c r="Z309" s="61">
        <f>+PMT(DRIVERS!$C$25,DATOS!$B$10,-Z308)</f>
        <v>0</v>
      </c>
      <c r="AA309" s="61">
        <f>+PMT(DRIVERS!$C$25,DATOS!$B$10,-AA308)</f>
        <v>0</v>
      </c>
      <c r="AB309" s="61">
        <f>+PMT(DRIVERS!$C$25,DATOS!$B$10,-AB308)</f>
        <v>0</v>
      </c>
      <c r="AC309" s="61">
        <f>+PMT(DRIVERS!$C$25,DATOS!$B$10,-AC308)</f>
        <v>0</v>
      </c>
      <c r="AD309" s="61">
        <f>+PMT(DRIVERS!$C$25,DATOS!$B$10,-AD308)</f>
        <v>0</v>
      </c>
      <c r="AE309" s="61">
        <f>+PMT(DRIVERS!$C$25,DATOS!$B$10,-AE308)</f>
        <v>0</v>
      </c>
      <c r="AF309" s="61">
        <f>+PMT(DRIVERS!$C$25,DATOS!$B$10,-AF308)</f>
        <v>0</v>
      </c>
      <c r="AG309" s="61">
        <f>+PMT(DRIVERS!$C$25,DATOS!$B$10,-AG308)</f>
        <v>0</v>
      </c>
      <c r="AH309" s="61">
        <f>+PMT(DRIVERS!$C$25,DATOS!$B$10,-AH308)</f>
        <v>0</v>
      </c>
      <c r="AI309" s="61">
        <f>+PMT(DRIVERS!$C$25,DATOS!$B$10,-AI308)</f>
        <v>0</v>
      </c>
      <c r="AJ309" s="61">
        <f>+PMT(DRIVERS!$C$25,DATOS!$B$10,-AJ308)</f>
        <v>0</v>
      </c>
      <c r="AK309" s="61">
        <f>+PMT(DRIVERS!$C$25,DATOS!$B$10,-AK308)</f>
        <v>0</v>
      </c>
      <c r="AL309" s="61">
        <f>+PMT(DRIVERS!$C$25,DATOS!$B$10,-AL308)</f>
        <v>0</v>
      </c>
      <c r="AM309" s="61">
        <f>+PMT(DRIVERS!$C$25,DATOS!$B$10,-AM308)</f>
        <v>0</v>
      </c>
      <c r="AN309" s="61">
        <f>+PMT(DRIVERS!$C$25,DATOS!$B$10,-AN308)</f>
        <v>0</v>
      </c>
      <c r="AO309" s="61">
        <f>+PMT(DRIVERS!$C$25,DATOS!$B$10,-AO308)</f>
        <v>0</v>
      </c>
      <c r="AP309" s="61">
        <f>+PMT(DRIVERS!$C$25,DATOS!$B$10,-AP308)</f>
        <v>0</v>
      </c>
      <c r="AQ309" s="61">
        <f>+PMT(DRIVERS!$C$25,DATOS!$B$10,-AQ308)</f>
        <v>0</v>
      </c>
      <c r="AR309" s="61">
        <f>+PMT(DRIVERS!$C$25,DATOS!$B$10,-AR308)</f>
        <v>0</v>
      </c>
      <c r="AS309" s="61">
        <f>+PMT(DRIVERS!$C$25,DATOS!$B$10,-AS308)</f>
        <v>0</v>
      </c>
      <c r="AT309" s="61">
        <f>+PMT(DRIVERS!$C$25,DATOS!$B$10,-AT308)</f>
        <v>0</v>
      </c>
      <c r="AU309" s="61">
        <f>+PMT(DRIVERS!$C$25,DATOS!$B$10,-AU308)</f>
        <v>0</v>
      </c>
      <c r="AV309" s="61">
        <f>+PMT(DRIVERS!$C$25,DATOS!$B$10,-AV308)</f>
        <v>0</v>
      </c>
      <c r="AW309" s="61">
        <f>+PMT(DRIVERS!$C$25,DATOS!$B$10,-AW308)</f>
        <v>0</v>
      </c>
      <c r="AX309" s="61">
        <f>+PMT(DRIVERS!$C$25,DATOS!$B$10,-AX308)</f>
        <v>0</v>
      </c>
      <c r="AY309" s="61">
        <f>+PMT(DRIVERS!$C$25,DATOS!$B$10,-AY308)</f>
        <v>0</v>
      </c>
      <c r="AZ309" s="61">
        <f>+PMT(DRIVERS!$C$25,DATOS!$B$10,-AZ308)</f>
        <v>0</v>
      </c>
      <c r="BA309" s="61">
        <f>+PMT(DRIVERS!$C$25,DATOS!$B$10,-BA308)</f>
        <v>0</v>
      </c>
      <c r="BB309" s="61">
        <f>+PMT(DRIVERS!$C$25,DATOS!$B$10,-BB308)</f>
        <v>0</v>
      </c>
      <c r="BC309" s="61">
        <f>+PMT(DRIVERS!$C$25,DATOS!$B$10,-BC308)</f>
        <v>0</v>
      </c>
      <c r="BD309" s="61">
        <f>+PMT(DRIVERS!$C$25,DATOS!$B$10,-BD308)</f>
        <v>0</v>
      </c>
      <c r="BE309" s="61">
        <f>+PMT(DRIVERS!$C$25,DATOS!$B$10,-BE308)</f>
        <v>0</v>
      </c>
      <c r="BF309" s="61">
        <f>+PMT(DRIVERS!$C$25,DATOS!$B$10,-BF308)</f>
        <v>0</v>
      </c>
      <c r="BG309" s="61">
        <f>+PMT(DRIVERS!$C$25,DATOS!$B$10,-BG308)</f>
        <v>0</v>
      </c>
      <c r="BH309" s="61">
        <f>+PMT(DRIVERS!$C$25,DATOS!$B$10,-BH308)</f>
        <v>0</v>
      </c>
      <c r="BI309" s="61">
        <f>+PMT(DRIVERS!$C$25,DATOS!$B$10,-BI308)</f>
        <v>0</v>
      </c>
      <c r="BJ309" s="61">
        <f>+PMT(DRIVERS!$C$25,DATOS!$B$10,-BJ308)</f>
        <v>0</v>
      </c>
      <c r="BK309" s="61">
        <f>+PMT(DRIVERS!$C$25,DATOS!$B$10,-BK308)</f>
        <v>0</v>
      </c>
      <c r="BL309" s="61">
        <f>+PMT(DRIVERS!$C$25,DATOS!$B$10,-BL308)</f>
        <v>0</v>
      </c>
      <c r="BM309" s="61">
        <f>+PMT(DRIVERS!$C$25,DATOS!$B$10,-BM308)</f>
        <v>0</v>
      </c>
      <c r="BN309" s="61">
        <f>+PMT(DRIVERS!$C$25,DATOS!$B$10,-BN308)</f>
        <v>0</v>
      </c>
      <c r="BO309" s="61">
        <f>+PMT(DRIVERS!$C$25,DATOS!$B$10,-BO308)</f>
        <v>0</v>
      </c>
      <c r="BP309" s="61">
        <f>+PMT(DRIVERS!$C$25,DATOS!$B$10,-BP308)</f>
        <v>0</v>
      </c>
      <c r="BQ309" s="61">
        <f>+PMT(DRIVERS!$C$25,DATOS!$B$10,-BQ308)</f>
        <v>0</v>
      </c>
      <c r="BR309" s="61">
        <f>+PMT(DRIVERS!$C$25,DATOS!$B$10,-BR308)</f>
        <v>0</v>
      </c>
    </row>
    <row r="310" spans="2:70" x14ac:dyDescent="0.25">
      <c r="B310" s="59"/>
      <c r="C310" s="59"/>
      <c r="D310" s="60"/>
      <c r="E310" s="59"/>
      <c r="F310" s="61"/>
      <c r="G310" s="61"/>
      <c r="H310" s="61"/>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59"/>
      <c r="BG310" s="59"/>
      <c r="BH310" s="59"/>
      <c r="BI310" s="59"/>
      <c r="BJ310" s="59"/>
      <c r="BK310" s="59"/>
      <c r="BL310" s="59"/>
      <c r="BM310" s="59"/>
      <c r="BN310" s="59"/>
      <c r="BO310" s="59"/>
      <c r="BP310" s="59"/>
      <c r="BQ310" s="59"/>
      <c r="BR310" s="59"/>
    </row>
    <row r="311" spans="2:70" x14ac:dyDescent="0.25">
      <c r="B311" s="59"/>
      <c r="C311" s="59"/>
      <c r="D311" s="60"/>
      <c r="E311" s="59"/>
      <c r="F311" s="61"/>
      <c r="G311" s="61"/>
      <c r="H311" s="61"/>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c r="BH311" s="59"/>
      <c r="BI311" s="59"/>
      <c r="BJ311" s="59"/>
      <c r="BK311" s="59"/>
      <c r="BL311" s="59"/>
      <c r="BM311" s="59"/>
      <c r="BN311" s="59"/>
      <c r="BO311" s="59"/>
      <c r="BP311" s="59"/>
      <c r="BQ311" s="59"/>
      <c r="BR311" s="59"/>
    </row>
    <row r="312" spans="2:70" x14ac:dyDescent="0.25">
      <c r="B312" s="59"/>
      <c r="C312" s="59"/>
      <c r="D312" s="60"/>
      <c r="E312" s="59"/>
      <c r="F312" s="61"/>
      <c r="G312" s="61"/>
      <c r="H312" s="61"/>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59"/>
      <c r="BL312" s="59"/>
      <c r="BM312" s="59"/>
      <c r="BN312" s="59"/>
      <c r="BO312" s="59"/>
      <c r="BP312" s="59"/>
      <c r="BQ312" s="59"/>
      <c r="BR312" s="59"/>
    </row>
    <row r="313" spans="2:70" x14ac:dyDescent="0.25">
      <c r="B313" s="58"/>
      <c r="C313" s="130" t="str">
        <f>+Inventario!C313</f>
        <v>TRANSFORMADORES, ELEMENTOS SUBESTACIONES</v>
      </c>
      <c r="D313" s="131"/>
      <c r="E313" s="58"/>
      <c r="F313" s="132"/>
      <c r="G313" s="132"/>
      <c r="H313" s="132"/>
      <c r="I313" s="58"/>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row>
    <row r="314" spans="2:70"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125">
        <f>+'Inversión 1 financiada'!H314+VÚ!H314</f>
        <v>0</v>
      </c>
      <c r="I314" s="125">
        <f>+'Inversión 1 financiada'!I314+VÚ!I314+H314</f>
        <v>0</v>
      </c>
      <c r="J314" s="125">
        <f>+'Inversión 1 financiada'!J314+VÚ!J314+I314</f>
        <v>0</v>
      </c>
      <c r="K314" s="125">
        <f>+'Inversión 1 financiada'!K314+VÚ!K314+J314</f>
        <v>0</v>
      </c>
      <c r="L314" s="125">
        <f>+'Inversión 1 financiada'!L314+VÚ!L314+K314</f>
        <v>0</v>
      </c>
      <c r="M314" s="125">
        <f>+'Inversión 1 financiada'!M314+VÚ!M314+L314</f>
        <v>0</v>
      </c>
      <c r="N314" s="125">
        <f>+'Inversión 1 financiada'!N314+VÚ!N314+M314</f>
        <v>0</v>
      </c>
      <c r="O314" s="125">
        <f>+'Inversión 1 financiada'!O314+VÚ!O314+N314</f>
        <v>0</v>
      </c>
      <c r="P314" s="125">
        <f>+'Inversión 1 financiada'!P314+VÚ!P314+O314</f>
        <v>0</v>
      </c>
      <c r="Q314" s="125">
        <f>+'Inversión 1 financiada'!Q314+VÚ!Q314+P314</f>
        <v>0</v>
      </c>
      <c r="R314" s="125">
        <f>+'Inversión 1 financiada'!R314+VÚ!R314+Q314</f>
        <v>0</v>
      </c>
      <c r="S314" s="125">
        <f>+'Inversión 1 financiada'!S314+VÚ!S314+R314</f>
        <v>0</v>
      </c>
      <c r="T314" s="125">
        <f>+'Inversión 1 financiada'!T314+VÚ!T314+S314</f>
        <v>0</v>
      </c>
      <c r="U314" s="125">
        <f>+'Inversión 1 financiada'!U314+VÚ!U314+T314</f>
        <v>0</v>
      </c>
      <c r="V314" s="125">
        <f>+'Inversión 1 financiada'!V314+VÚ!V314+U314</f>
        <v>0</v>
      </c>
      <c r="W314" s="125">
        <f>+'Inversión 1 financiada'!W314+VÚ!W314+V314</f>
        <v>0</v>
      </c>
      <c r="X314" s="125">
        <f>+'Inversión 1 financiada'!X314+VÚ!X314+W314</f>
        <v>0</v>
      </c>
      <c r="Y314" s="125">
        <f>+'Inversión 1 financiada'!Y314+VÚ!Y314+X314</f>
        <v>0</v>
      </c>
      <c r="Z314" s="125">
        <f>+'Inversión 1 financiada'!Z314+VÚ!Z314+Y314</f>
        <v>0</v>
      </c>
      <c r="AA314" s="125">
        <f>+'Inversión 1 financiada'!AA314+VÚ!AA314+Z314</f>
        <v>0</v>
      </c>
      <c r="AB314" s="125">
        <f>+'Inversión 1 financiada'!AB314+VÚ!AB314+AA314</f>
        <v>0</v>
      </c>
      <c r="AC314" s="125">
        <f>+'Inversión 1 financiada'!AC314+VÚ!AC314+AB314</f>
        <v>0</v>
      </c>
      <c r="AD314" s="125">
        <f>+'Inversión 1 financiada'!AD314+VÚ!AD314+AC314</f>
        <v>0</v>
      </c>
      <c r="AE314" s="125">
        <f>+'Inversión 1 financiada'!AE314+VÚ!AE314+AD314</f>
        <v>0</v>
      </c>
      <c r="AF314" s="125">
        <f>+'Inversión 1 financiada'!AF314+VÚ!AF314+AE314</f>
        <v>0</v>
      </c>
      <c r="AG314" s="125">
        <f>+'Inversión 1 financiada'!AG314+VÚ!AG314+AF314</f>
        <v>0</v>
      </c>
      <c r="AH314" s="125">
        <f>+'Inversión 1 financiada'!AH314+VÚ!AH314+AG314</f>
        <v>0</v>
      </c>
      <c r="AI314" s="125">
        <f>+'Inversión 1 financiada'!AI314+VÚ!AI314+AH314</f>
        <v>0</v>
      </c>
      <c r="AJ314" s="125">
        <f>+'Inversión 1 financiada'!AJ314+VÚ!AJ314+AI314</f>
        <v>0</v>
      </c>
      <c r="AK314" s="125">
        <f>+'Inversión 1 financiada'!AK314+VÚ!AK314+AJ314</f>
        <v>0</v>
      </c>
      <c r="AL314" s="125">
        <f>+'Inversión 1 financiada'!AL314+VÚ!AL314+AK314</f>
        <v>0</v>
      </c>
      <c r="AM314" s="125">
        <f>+'Inversión 1 financiada'!AM314+VÚ!AM314+AL314</f>
        <v>0</v>
      </c>
      <c r="AN314" s="125">
        <f>+'Inversión 1 financiada'!AN314+VÚ!AN314+AM314</f>
        <v>0</v>
      </c>
      <c r="AO314" s="125">
        <f>+'Inversión 1 financiada'!AO314+VÚ!AO314+AN314</f>
        <v>0</v>
      </c>
      <c r="AP314" s="125">
        <f>+'Inversión 1 financiada'!AP314+VÚ!AP314+AO314</f>
        <v>0</v>
      </c>
      <c r="AQ314" s="125">
        <f>+'Inversión 1 financiada'!AQ314+VÚ!AQ314+AP314</f>
        <v>0</v>
      </c>
      <c r="AR314" s="125">
        <f>+'Inversión 1 financiada'!AR314+VÚ!AR314+AQ314</f>
        <v>0</v>
      </c>
      <c r="AS314" s="125">
        <f>+'Inversión 1 financiada'!AS314+VÚ!AS314+AR314</f>
        <v>0</v>
      </c>
      <c r="AT314" s="125">
        <f>+'Inversión 1 financiada'!AT314+VÚ!AT314+AS314</f>
        <v>0</v>
      </c>
      <c r="AU314" s="125">
        <f>+'Inversión 1 financiada'!AU314+VÚ!AU314+AT314</f>
        <v>0</v>
      </c>
      <c r="AV314" s="125">
        <f>+'Inversión 1 financiada'!AV314+VÚ!AV314+AU314</f>
        <v>0</v>
      </c>
      <c r="AW314" s="125">
        <f>+'Inversión 1 financiada'!AW314+VÚ!AW314+AV314</f>
        <v>0</v>
      </c>
      <c r="AX314" s="125">
        <f>+'Inversión 1 financiada'!AX314+VÚ!AX314+AW314</f>
        <v>0</v>
      </c>
      <c r="AY314" s="125">
        <f>+'Inversión 1 financiada'!AY314+VÚ!AY314+AX314</f>
        <v>0</v>
      </c>
      <c r="AZ314" s="125">
        <f>+'Inversión 1 financiada'!AZ314+VÚ!AZ314+AY314</f>
        <v>0</v>
      </c>
      <c r="BA314" s="125">
        <f>+'Inversión 1 financiada'!BA314+VÚ!BA314+AZ314</f>
        <v>0</v>
      </c>
      <c r="BB314" s="125">
        <f>+'Inversión 1 financiada'!BB314+VÚ!BB314+BA314</f>
        <v>0</v>
      </c>
      <c r="BC314" s="125">
        <f>+'Inversión 1 financiada'!BC314+VÚ!BC314+BB314</f>
        <v>0</v>
      </c>
      <c r="BD314" s="125">
        <f>+'Inversión 1 financiada'!BD314+VÚ!BD314+BC314</f>
        <v>0</v>
      </c>
      <c r="BE314" s="125">
        <f>+'Inversión 1 financiada'!BE314+VÚ!BE314+BD314</f>
        <v>0</v>
      </c>
      <c r="BF314" s="125">
        <f>+'Inversión 1 financiada'!BF314+VÚ!BF314+BE314</f>
        <v>0</v>
      </c>
      <c r="BG314" s="125">
        <f>+'Inversión 1 financiada'!BG314+VÚ!BG314+BF314</f>
        <v>0</v>
      </c>
      <c r="BH314" s="125">
        <f>+'Inversión 1 financiada'!BH314+VÚ!BH314+BG314</f>
        <v>0</v>
      </c>
      <c r="BI314" s="125">
        <f>+'Inversión 1 financiada'!BI314+VÚ!BI314+BH314</f>
        <v>0</v>
      </c>
      <c r="BJ314" s="125">
        <f>+'Inversión 1 financiada'!BJ314+VÚ!BJ314+BI314</f>
        <v>0</v>
      </c>
      <c r="BK314" s="125">
        <f>+'Inversión 1 financiada'!BK314+VÚ!BK314+BJ314</f>
        <v>0</v>
      </c>
      <c r="BL314" s="125">
        <f>+'Inversión 1 financiada'!BL314+VÚ!BL314+BK314</f>
        <v>0</v>
      </c>
      <c r="BM314" s="125">
        <f>+'Inversión 1 financiada'!BM314+VÚ!BM314+BL314</f>
        <v>0</v>
      </c>
      <c r="BN314" s="125">
        <f>+'Inversión 1 financiada'!BN314+VÚ!BN314+BM314</f>
        <v>0</v>
      </c>
      <c r="BO314" s="125">
        <f>+'Inversión 1 financiada'!BO314+VÚ!BO314+BN314</f>
        <v>0</v>
      </c>
      <c r="BP314" s="125">
        <f>+'Inversión 1 financiada'!BP314+VÚ!BP314+BO314</f>
        <v>0</v>
      </c>
      <c r="BQ314" s="125">
        <f>+'Inversión 1 financiada'!BQ314+VÚ!BQ314+BP314</f>
        <v>0</v>
      </c>
      <c r="BR314" s="125">
        <f>+'Inversión 1 financiada'!BR314+VÚ!BR314+BQ314</f>
        <v>0</v>
      </c>
    </row>
    <row r="315" spans="2:70"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125">
        <f>+'Inversión 1 financiada'!H315+VÚ!H315</f>
        <v>0</v>
      </c>
      <c r="I315" s="125">
        <f>+'Inversión 1 financiada'!I315+VÚ!I315+H315</f>
        <v>0</v>
      </c>
      <c r="J315" s="125">
        <f>+'Inversión 1 financiada'!J315+VÚ!J315+I315</f>
        <v>0</v>
      </c>
      <c r="K315" s="125">
        <f>+'Inversión 1 financiada'!K315+VÚ!K315+J315</f>
        <v>0</v>
      </c>
      <c r="L315" s="125">
        <f>+'Inversión 1 financiada'!L315+VÚ!L315+K315</f>
        <v>0</v>
      </c>
      <c r="M315" s="125">
        <f>+'Inversión 1 financiada'!M315+VÚ!M315+L315</f>
        <v>0</v>
      </c>
      <c r="N315" s="125">
        <f>+'Inversión 1 financiada'!N315+VÚ!N315+M315</f>
        <v>0</v>
      </c>
      <c r="O315" s="125">
        <f>+'Inversión 1 financiada'!O315+VÚ!O315+N315</f>
        <v>0</v>
      </c>
      <c r="P315" s="125">
        <f>+'Inversión 1 financiada'!P315+VÚ!P315+O315</f>
        <v>0</v>
      </c>
      <c r="Q315" s="125">
        <f>+'Inversión 1 financiada'!Q315+VÚ!Q315+P315</f>
        <v>0</v>
      </c>
      <c r="R315" s="125">
        <f>+'Inversión 1 financiada'!R315+VÚ!R315+Q315</f>
        <v>0</v>
      </c>
      <c r="S315" s="125">
        <f>+'Inversión 1 financiada'!S315+VÚ!S315+R315</f>
        <v>0</v>
      </c>
      <c r="T315" s="125">
        <f>+'Inversión 1 financiada'!T315+VÚ!T315+S315</f>
        <v>0</v>
      </c>
      <c r="U315" s="125">
        <f>+'Inversión 1 financiada'!U315+VÚ!U315+T315</f>
        <v>0</v>
      </c>
      <c r="V315" s="125">
        <f>+'Inversión 1 financiada'!V315+VÚ!V315+U315</f>
        <v>0</v>
      </c>
      <c r="W315" s="125">
        <f>+'Inversión 1 financiada'!W315+VÚ!W315+V315</f>
        <v>0</v>
      </c>
      <c r="X315" s="125">
        <f>+'Inversión 1 financiada'!X315+VÚ!X315+W315</f>
        <v>0</v>
      </c>
      <c r="Y315" s="125">
        <f>+'Inversión 1 financiada'!Y315+VÚ!Y315+X315</f>
        <v>0</v>
      </c>
      <c r="Z315" s="125">
        <f>+'Inversión 1 financiada'!Z315+VÚ!Z315+Y315</f>
        <v>0</v>
      </c>
      <c r="AA315" s="125">
        <f>+'Inversión 1 financiada'!AA315+VÚ!AA315+Z315</f>
        <v>0</v>
      </c>
      <c r="AB315" s="125">
        <f>+'Inversión 1 financiada'!AB315+VÚ!AB315+AA315</f>
        <v>0</v>
      </c>
      <c r="AC315" s="125">
        <f>+'Inversión 1 financiada'!AC315+VÚ!AC315+AB315</f>
        <v>0</v>
      </c>
      <c r="AD315" s="125">
        <f>+'Inversión 1 financiada'!AD315+VÚ!AD315+AC315</f>
        <v>0</v>
      </c>
      <c r="AE315" s="125">
        <f>+'Inversión 1 financiada'!AE315+VÚ!AE315+AD315</f>
        <v>0</v>
      </c>
      <c r="AF315" s="125">
        <f>+'Inversión 1 financiada'!AF315+VÚ!AF315+AE315</f>
        <v>0</v>
      </c>
      <c r="AG315" s="125">
        <f>+'Inversión 1 financiada'!AG315+VÚ!AG315+AF315</f>
        <v>0</v>
      </c>
      <c r="AH315" s="125">
        <f>+'Inversión 1 financiada'!AH315+VÚ!AH315+AG315</f>
        <v>0</v>
      </c>
      <c r="AI315" s="125">
        <f>+'Inversión 1 financiada'!AI315+VÚ!AI315+AH315</f>
        <v>0</v>
      </c>
      <c r="AJ315" s="125">
        <f>+'Inversión 1 financiada'!AJ315+VÚ!AJ315+AI315</f>
        <v>0</v>
      </c>
      <c r="AK315" s="125">
        <f>+'Inversión 1 financiada'!AK315+VÚ!AK315+AJ315</f>
        <v>0</v>
      </c>
      <c r="AL315" s="125">
        <f>+'Inversión 1 financiada'!AL315+VÚ!AL315+AK315</f>
        <v>0</v>
      </c>
      <c r="AM315" s="125">
        <f>+'Inversión 1 financiada'!AM315+VÚ!AM315+AL315</f>
        <v>0</v>
      </c>
      <c r="AN315" s="125">
        <f>+'Inversión 1 financiada'!AN315+VÚ!AN315+AM315</f>
        <v>0</v>
      </c>
      <c r="AO315" s="125">
        <f>+'Inversión 1 financiada'!AO315+VÚ!AO315+AN315</f>
        <v>0</v>
      </c>
      <c r="AP315" s="125">
        <f>+'Inversión 1 financiada'!AP315+VÚ!AP315+AO315</f>
        <v>0</v>
      </c>
      <c r="AQ315" s="125">
        <f>+'Inversión 1 financiada'!AQ315+VÚ!AQ315+AP315</f>
        <v>0</v>
      </c>
      <c r="AR315" s="125">
        <f>+'Inversión 1 financiada'!AR315+VÚ!AR315+AQ315</f>
        <v>0</v>
      </c>
      <c r="AS315" s="125">
        <f>+'Inversión 1 financiada'!AS315+VÚ!AS315+AR315</f>
        <v>0</v>
      </c>
      <c r="AT315" s="125">
        <f>+'Inversión 1 financiada'!AT315+VÚ!AT315+AS315</f>
        <v>0</v>
      </c>
      <c r="AU315" s="125">
        <f>+'Inversión 1 financiada'!AU315+VÚ!AU315+AT315</f>
        <v>0</v>
      </c>
      <c r="AV315" s="125">
        <f>+'Inversión 1 financiada'!AV315+VÚ!AV315+AU315</f>
        <v>0</v>
      </c>
      <c r="AW315" s="125">
        <f>+'Inversión 1 financiada'!AW315+VÚ!AW315+AV315</f>
        <v>0</v>
      </c>
      <c r="AX315" s="125">
        <f>+'Inversión 1 financiada'!AX315+VÚ!AX315+AW315</f>
        <v>0</v>
      </c>
      <c r="AY315" s="125">
        <f>+'Inversión 1 financiada'!AY315+VÚ!AY315+AX315</f>
        <v>0</v>
      </c>
      <c r="AZ315" s="125">
        <f>+'Inversión 1 financiada'!AZ315+VÚ!AZ315+AY315</f>
        <v>0</v>
      </c>
      <c r="BA315" s="125">
        <f>+'Inversión 1 financiada'!BA315+VÚ!BA315+AZ315</f>
        <v>0</v>
      </c>
      <c r="BB315" s="125">
        <f>+'Inversión 1 financiada'!BB315+VÚ!BB315+BA315</f>
        <v>0</v>
      </c>
      <c r="BC315" s="125">
        <f>+'Inversión 1 financiada'!BC315+VÚ!BC315+BB315</f>
        <v>0</v>
      </c>
      <c r="BD315" s="125">
        <f>+'Inversión 1 financiada'!BD315+VÚ!BD315+BC315</f>
        <v>0</v>
      </c>
      <c r="BE315" s="125">
        <f>+'Inversión 1 financiada'!BE315+VÚ!BE315+BD315</f>
        <v>0</v>
      </c>
      <c r="BF315" s="125">
        <f>+'Inversión 1 financiada'!BF315+VÚ!BF315+BE315</f>
        <v>0</v>
      </c>
      <c r="BG315" s="125">
        <f>+'Inversión 1 financiada'!BG315+VÚ!BG315+BF315</f>
        <v>0</v>
      </c>
      <c r="BH315" s="125">
        <f>+'Inversión 1 financiada'!BH315+VÚ!BH315+BG315</f>
        <v>0</v>
      </c>
      <c r="BI315" s="125">
        <f>+'Inversión 1 financiada'!BI315+VÚ!BI315+BH315</f>
        <v>0</v>
      </c>
      <c r="BJ315" s="125">
        <f>+'Inversión 1 financiada'!BJ315+VÚ!BJ315+BI315</f>
        <v>0</v>
      </c>
      <c r="BK315" s="125">
        <f>+'Inversión 1 financiada'!BK315+VÚ!BK315+BJ315</f>
        <v>0</v>
      </c>
      <c r="BL315" s="125">
        <f>+'Inversión 1 financiada'!BL315+VÚ!BL315+BK315</f>
        <v>0</v>
      </c>
      <c r="BM315" s="125">
        <f>+'Inversión 1 financiada'!BM315+VÚ!BM315+BL315</f>
        <v>0</v>
      </c>
      <c r="BN315" s="125">
        <f>+'Inversión 1 financiada'!BN315+VÚ!BN315+BM315</f>
        <v>0</v>
      </c>
      <c r="BO315" s="125">
        <f>+'Inversión 1 financiada'!BO315+VÚ!BO315+BN315</f>
        <v>0</v>
      </c>
      <c r="BP315" s="125">
        <f>+'Inversión 1 financiada'!BP315+VÚ!BP315+BO315</f>
        <v>0</v>
      </c>
      <c r="BQ315" s="125">
        <f>+'Inversión 1 financiada'!BQ315+VÚ!BQ315+BP315</f>
        <v>0</v>
      </c>
      <c r="BR315" s="125">
        <f>+'Inversión 1 financiada'!BR315+VÚ!BR315+BQ315</f>
        <v>0</v>
      </c>
    </row>
    <row r="316" spans="2:70"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125">
        <f>+'Inversión 1 financiada'!H316+VÚ!H316</f>
        <v>0</v>
      </c>
      <c r="I316" s="125">
        <f>+'Inversión 1 financiada'!I316+VÚ!I316+H316</f>
        <v>0</v>
      </c>
      <c r="J316" s="125">
        <f>+'Inversión 1 financiada'!J316+VÚ!J316+I316</f>
        <v>0</v>
      </c>
      <c r="K316" s="125">
        <f>+'Inversión 1 financiada'!K316+VÚ!K316+J316</f>
        <v>0</v>
      </c>
      <c r="L316" s="125">
        <f>+'Inversión 1 financiada'!L316+VÚ!L316+K316</f>
        <v>0</v>
      </c>
      <c r="M316" s="125">
        <f>+'Inversión 1 financiada'!M316+VÚ!M316+L316</f>
        <v>0</v>
      </c>
      <c r="N316" s="125">
        <f>+'Inversión 1 financiada'!N316+VÚ!N316+M316</f>
        <v>0</v>
      </c>
      <c r="O316" s="125">
        <f>+'Inversión 1 financiada'!O316+VÚ!O316+N316</f>
        <v>0</v>
      </c>
      <c r="P316" s="125">
        <f>+'Inversión 1 financiada'!P316+VÚ!P316+O316</f>
        <v>0</v>
      </c>
      <c r="Q316" s="125">
        <f>+'Inversión 1 financiada'!Q316+VÚ!Q316+P316</f>
        <v>0</v>
      </c>
      <c r="R316" s="125">
        <f>+'Inversión 1 financiada'!R316+VÚ!R316+Q316</f>
        <v>0</v>
      </c>
      <c r="S316" s="125">
        <f>+'Inversión 1 financiada'!S316+VÚ!S316+R316</f>
        <v>0</v>
      </c>
      <c r="T316" s="125">
        <f>+'Inversión 1 financiada'!T316+VÚ!T316+S316</f>
        <v>0</v>
      </c>
      <c r="U316" s="125">
        <f>+'Inversión 1 financiada'!U316+VÚ!U316+T316</f>
        <v>0</v>
      </c>
      <c r="V316" s="125">
        <f>+'Inversión 1 financiada'!V316+VÚ!V316+U316</f>
        <v>0</v>
      </c>
      <c r="W316" s="125">
        <f>+'Inversión 1 financiada'!W316+VÚ!W316+V316</f>
        <v>0</v>
      </c>
      <c r="X316" s="125">
        <f>+'Inversión 1 financiada'!X316+VÚ!X316+W316</f>
        <v>0</v>
      </c>
      <c r="Y316" s="125">
        <f>+'Inversión 1 financiada'!Y316+VÚ!Y316+X316</f>
        <v>0</v>
      </c>
      <c r="Z316" s="125">
        <f>+'Inversión 1 financiada'!Z316+VÚ!Z316+Y316</f>
        <v>0</v>
      </c>
      <c r="AA316" s="125">
        <f>+'Inversión 1 financiada'!AA316+VÚ!AA316+Z316</f>
        <v>0</v>
      </c>
      <c r="AB316" s="125">
        <f>+'Inversión 1 financiada'!AB316+VÚ!AB316+AA316</f>
        <v>0</v>
      </c>
      <c r="AC316" s="125">
        <f>+'Inversión 1 financiada'!AC316+VÚ!AC316+AB316</f>
        <v>0</v>
      </c>
      <c r="AD316" s="125">
        <f>+'Inversión 1 financiada'!AD316+VÚ!AD316+AC316</f>
        <v>0</v>
      </c>
      <c r="AE316" s="125">
        <f>+'Inversión 1 financiada'!AE316+VÚ!AE316+AD316</f>
        <v>0</v>
      </c>
      <c r="AF316" s="125">
        <f>+'Inversión 1 financiada'!AF316+VÚ!AF316+AE316</f>
        <v>0</v>
      </c>
      <c r="AG316" s="125">
        <f>+'Inversión 1 financiada'!AG316+VÚ!AG316+AF316</f>
        <v>0</v>
      </c>
      <c r="AH316" s="125">
        <f>+'Inversión 1 financiada'!AH316+VÚ!AH316+AG316</f>
        <v>0</v>
      </c>
      <c r="AI316" s="125">
        <f>+'Inversión 1 financiada'!AI316+VÚ!AI316+AH316</f>
        <v>0</v>
      </c>
      <c r="AJ316" s="125">
        <f>+'Inversión 1 financiada'!AJ316+VÚ!AJ316+AI316</f>
        <v>0</v>
      </c>
      <c r="AK316" s="125">
        <f>+'Inversión 1 financiada'!AK316+VÚ!AK316+AJ316</f>
        <v>0</v>
      </c>
      <c r="AL316" s="125">
        <f>+'Inversión 1 financiada'!AL316+VÚ!AL316+AK316</f>
        <v>0</v>
      </c>
      <c r="AM316" s="125">
        <f>+'Inversión 1 financiada'!AM316+VÚ!AM316+AL316</f>
        <v>0</v>
      </c>
      <c r="AN316" s="125">
        <f>+'Inversión 1 financiada'!AN316+VÚ!AN316+AM316</f>
        <v>0</v>
      </c>
      <c r="AO316" s="125">
        <f>+'Inversión 1 financiada'!AO316+VÚ!AO316+AN316</f>
        <v>0</v>
      </c>
      <c r="AP316" s="125">
        <f>+'Inversión 1 financiada'!AP316+VÚ!AP316+AO316</f>
        <v>0</v>
      </c>
      <c r="AQ316" s="125">
        <f>+'Inversión 1 financiada'!AQ316+VÚ!AQ316+AP316</f>
        <v>0</v>
      </c>
      <c r="AR316" s="125">
        <f>+'Inversión 1 financiada'!AR316+VÚ!AR316+AQ316</f>
        <v>0</v>
      </c>
      <c r="AS316" s="125">
        <f>+'Inversión 1 financiada'!AS316+VÚ!AS316+AR316</f>
        <v>0</v>
      </c>
      <c r="AT316" s="125">
        <f>+'Inversión 1 financiada'!AT316+VÚ!AT316+AS316</f>
        <v>0</v>
      </c>
      <c r="AU316" s="125">
        <f>+'Inversión 1 financiada'!AU316+VÚ!AU316+AT316</f>
        <v>0</v>
      </c>
      <c r="AV316" s="125">
        <f>+'Inversión 1 financiada'!AV316+VÚ!AV316+AU316</f>
        <v>0</v>
      </c>
      <c r="AW316" s="125">
        <f>+'Inversión 1 financiada'!AW316+VÚ!AW316+AV316</f>
        <v>0</v>
      </c>
      <c r="AX316" s="125">
        <f>+'Inversión 1 financiada'!AX316+VÚ!AX316+AW316</f>
        <v>0</v>
      </c>
      <c r="AY316" s="125">
        <f>+'Inversión 1 financiada'!AY316+VÚ!AY316+AX316</f>
        <v>0</v>
      </c>
      <c r="AZ316" s="125">
        <f>+'Inversión 1 financiada'!AZ316+VÚ!AZ316+AY316</f>
        <v>0</v>
      </c>
      <c r="BA316" s="125">
        <f>+'Inversión 1 financiada'!BA316+VÚ!BA316+AZ316</f>
        <v>0</v>
      </c>
      <c r="BB316" s="125">
        <f>+'Inversión 1 financiada'!BB316+VÚ!BB316+BA316</f>
        <v>0</v>
      </c>
      <c r="BC316" s="125">
        <f>+'Inversión 1 financiada'!BC316+VÚ!BC316+BB316</f>
        <v>0</v>
      </c>
      <c r="BD316" s="125">
        <f>+'Inversión 1 financiada'!BD316+VÚ!BD316+BC316</f>
        <v>0</v>
      </c>
      <c r="BE316" s="125">
        <f>+'Inversión 1 financiada'!BE316+VÚ!BE316+BD316</f>
        <v>0</v>
      </c>
      <c r="BF316" s="125">
        <f>+'Inversión 1 financiada'!BF316+VÚ!BF316+BE316</f>
        <v>0</v>
      </c>
      <c r="BG316" s="125">
        <f>+'Inversión 1 financiada'!BG316+VÚ!BG316+BF316</f>
        <v>0</v>
      </c>
      <c r="BH316" s="125">
        <f>+'Inversión 1 financiada'!BH316+VÚ!BH316+BG316</f>
        <v>0</v>
      </c>
      <c r="BI316" s="125">
        <f>+'Inversión 1 financiada'!BI316+VÚ!BI316+BH316</f>
        <v>0</v>
      </c>
      <c r="BJ316" s="125">
        <f>+'Inversión 1 financiada'!BJ316+VÚ!BJ316+BI316</f>
        <v>0</v>
      </c>
      <c r="BK316" s="125">
        <f>+'Inversión 1 financiada'!BK316+VÚ!BK316+BJ316</f>
        <v>0</v>
      </c>
      <c r="BL316" s="125">
        <f>+'Inversión 1 financiada'!BL316+VÚ!BL316+BK316</f>
        <v>0</v>
      </c>
      <c r="BM316" s="125">
        <f>+'Inversión 1 financiada'!BM316+VÚ!BM316+BL316</f>
        <v>0</v>
      </c>
      <c r="BN316" s="125">
        <f>+'Inversión 1 financiada'!BN316+VÚ!BN316+BM316</f>
        <v>0</v>
      </c>
      <c r="BO316" s="125">
        <f>+'Inversión 1 financiada'!BO316+VÚ!BO316+BN316</f>
        <v>0</v>
      </c>
      <c r="BP316" s="125">
        <f>+'Inversión 1 financiada'!BP316+VÚ!BP316+BO316</f>
        <v>0</v>
      </c>
      <c r="BQ316" s="125">
        <f>+'Inversión 1 financiada'!BQ316+VÚ!BQ316+BP316</f>
        <v>0</v>
      </c>
      <c r="BR316" s="125">
        <f>+'Inversión 1 financiada'!BR316+VÚ!BR316+BQ316</f>
        <v>0</v>
      </c>
    </row>
    <row r="317" spans="2:70" x14ac:dyDescent="0.25">
      <c r="B317" s="59" t="s">
        <v>692</v>
      </c>
      <c r="C317" s="62" t="str">
        <f>+VLOOKUP(B317,'resumen UCAP'!$A$5:$O$329,2,0)</f>
        <v>Pararrayos DPS</v>
      </c>
      <c r="D317" s="63"/>
      <c r="E317" s="63" t="str">
        <f>+VLOOKUP(B317,'resumen UCAP'!$A$5:$O$329,3,0)</f>
        <v>Un</v>
      </c>
      <c r="F317" s="64">
        <f>+VLOOKUP(B317,'resumen UCAP'!$A$5:$O$329,15,0)</f>
        <v>200000</v>
      </c>
      <c r="G317" s="61">
        <v>395</v>
      </c>
      <c r="H317" s="125">
        <f>+'Inversión 1 financiada'!H317+VÚ!H317</f>
        <v>0</v>
      </c>
      <c r="I317" s="125">
        <f>+'Inversión 1 financiada'!I317+VÚ!I317+H317</f>
        <v>0</v>
      </c>
      <c r="J317" s="125">
        <f>+'Inversión 1 financiada'!J317+VÚ!J317+I317</f>
        <v>0</v>
      </c>
      <c r="K317" s="125">
        <f>+'Inversión 1 financiada'!K317+VÚ!K317+J317</f>
        <v>0</v>
      </c>
      <c r="L317" s="125">
        <f>+'Inversión 1 financiada'!L317+VÚ!L317+K317</f>
        <v>0</v>
      </c>
      <c r="M317" s="125">
        <f>+'Inversión 1 financiada'!M317+VÚ!M317+L317</f>
        <v>0</v>
      </c>
      <c r="N317" s="125">
        <f>+'Inversión 1 financiada'!N317+VÚ!N317+M317</f>
        <v>0</v>
      </c>
      <c r="O317" s="125">
        <f>+'Inversión 1 financiada'!O317+VÚ!O317+N317</f>
        <v>0</v>
      </c>
      <c r="P317" s="125">
        <f>+'Inversión 1 financiada'!P317+VÚ!P317+O317</f>
        <v>0</v>
      </c>
      <c r="Q317" s="125">
        <f>+'Inversión 1 financiada'!Q317+VÚ!Q317+P317</f>
        <v>0</v>
      </c>
      <c r="R317" s="125">
        <f>+'Inversión 1 financiada'!R317+VÚ!R317+Q317</f>
        <v>0</v>
      </c>
      <c r="S317" s="125">
        <f>+'Inversión 1 financiada'!S317+VÚ!S317+R317</f>
        <v>0</v>
      </c>
      <c r="T317" s="125">
        <f>+'Inversión 1 financiada'!T317+VÚ!T317+S317</f>
        <v>0</v>
      </c>
      <c r="U317" s="125">
        <f>+'Inversión 1 financiada'!U317+VÚ!U317+T317</f>
        <v>0</v>
      </c>
      <c r="V317" s="125">
        <f>+'Inversión 1 financiada'!V317+VÚ!V317+U317</f>
        <v>0</v>
      </c>
      <c r="W317" s="125">
        <f>+'Inversión 1 financiada'!W317+VÚ!W317+V317</f>
        <v>0</v>
      </c>
      <c r="X317" s="125">
        <f>+'Inversión 1 financiada'!X317+VÚ!X317+W317</f>
        <v>0</v>
      </c>
      <c r="Y317" s="125">
        <f>+'Inversión 1 financiada'!Y317+VÚ!Y317+X317</f>
        <v>0</v>
      </c>
      <c r="Z317" s="125">
        <f>+'Inversión 1 financiada'!Z317+VÚ!Z317+Y317</f>
        <v>0</v>
      </c>
      <c r="AA317" s="125">
        <f>+'Inversión 1 financiada'!AA317+VÚ!AA317+Z317</f>
        <v>0</v>
      </c>
      <c r="AB317" s="125">
        <f>+'Inversión 1 financiada'!AB317+VÚ!AB317+AA317</f>
        <v>0</v>
      </c>
      <c r="AC317" s="125">
        <f>+'Inversión 1 financiada'!AC317+VÚ!AC317+AB317</f>
        <v>0</v>
      </c>
      <c r="AD317" s="125">
        <f>+'Inversión 1 financiada'!AD317+VÚ!AD317+AC317</f>
        <v>0</v>
      </c>
      <c r="AE317" s="125">
        <f>+'Inversión 1 financiada'!AE317+VÚ!AE317+AD317</f>
        <v>0</v>
      </c>
      <c r="AF317" s="125">
        <f>+'Inversión 1 financiada'!AF317+VÚ!AF317+AE317</f>
        <v>0</v>
      </c>
      <c r="AG317" s="125">
        <f>+'Inversión 1 financiada'!AG317+VÚ!AG317+AF317</f>
        <v>0</v>
      </c>
      <c r="AH317" s="125">
        <f>+'Inversión 1 financiada'!AH317+VÚ!AH317+AG317</f>
        <v>0</v>
      </c>
      <c r="AI317" s="125">
        <f>+'Inversión 1 financiada'!AI317+VÚ!AI317+AH317</f>
        <v>0</v>
      </c>
      <c r="AJ317" s="125">
        <f>+'Inversión 1 financiada'!AJ317+VÚ!AJ317+AI317</f>
        <v>0</v>
      </c>
      <c r="AK317" s="125">
        <f>+'Inversión 1 financiada'!AK317+VÚ!AK317+AJ317</f>
        <v>0</v>
      </c>
      <c r="AL317" s="125">
        <f>+'Inversión 1 financiada'!AL317+VÚ!AL317+AK317</f>
        <v>0</v>
      </c>
      <c r="AM317" s="125">
        <f>+'Inversión 1 financiada'!AM317+VÚ!AM317+AL317</f>
        <v>0</v>
      </c>
      <c r="AN317" s="125">
        <f>+'Inversión 1 financiada'!AN317+VÚ!AN317+AM317</f>
        <v>0</v>
      </c>
      <c r="AO317" s="125">
        <f>+'Inversión 1 financiada'!AO317+VÚ!AO317+AN317</f>
        <v>0</v>
      </c>
      <c r="AP317" s="125">
        <f>+'Inversión 1 financiada'!AP317+VÚ!AP317+AO317</f>
        <v>0</v>
      </c>
      <c r="AQ317" s="125">
        <f>+'Inversión 1 financiada'!AQ317+VÚ!AQ317+AP317</f>
        <v>0</v>
      </c>
      <c r="AR317" s="125">
        <f>+'Inversión 1 financiada'!AR317+VÚ!AR317+AQ317</f>
        <v>0</v>
      </c>
      <c r="AS317" s="125">
        <f>+'Inversión 1 financiada'!AS317+VÚ!AS317+AR317</f>
        <v>0</v>
      </c>
      <c r="AT317" s="125">
        <f>+'Inversión 1 financiada'!AT317+VÚ!AT317+AS317</f>
        <v>0</v>
      </c>
      <c r="AU317" s="125">
        <f>+'Inversión 1 financiada'!AU317+VÚ!AU317+AT317</f>
        <v>0</v>
      </c>
      <c r="AV317" s="125">
        <f>+'Inversión 1 financiada'!AV317+VÚ!AV317+AU317</f>
        <v>0</v>
      </c>
      <c r="AW317" s="125">
        <f>+'Inversión 1 financiada'!AW317+VÚ!AW317+AV317</f>
        <v>0</v>
      </c>
      <c r="AX317" s="125">
        <f>+'Inversión 1 financiada'!AX317+VÚ!AX317+AW317</f>
        <v>0</v>
      </c>
      <c r="AY317" s="125">
        <f>+'Inversión 1 financiada'!AY317+VÚ!AY317+AX317</f>
        <v>0</v>
      </c>
      <c r="AZ317" s="125">
        <f>+'Inversión 1 financiada'!AZ317+VÚ!AZ317+AY317</f>
        <v>0</v>
      </c>
      <c r="BA317" s="125">
        <f>+'Inversión 1 financiada'!BA317+VÚ!BA317+AZ317</f>
        <v>0</v>
      </c>
      <c r="BB317" s="125">
        <f>+'Inversión 1 financiada'!BB317+VÚ!BB317+BA317</f>
        <v>0</v>
      </c>
      <c r="BC317" s="125">
        <f>+'Inversión 1 financiada'!BC317+VÚ!BC317+BB317</f>
        <v>0</v>
      </c>
      <c r="BD317" s="125">
        <f>+'Inversión 1 financiada'!BD317+VÚ!BD317+BC317</f>
        <v>0</v>
      </c>
      <c r="BE317" s="125">
        <f>+'Inversión 1 financiada'!BE317+VÚ!BE317+BD317</f>
        <v>0</v>
      </c>
      <c r="BF317" s="125">
        <f>+'Inversión 1 financiada'!BF317+VÚ!BF317+BE317</f>
        <v>0</v>
      </c>
      <c r="BG317" s="125">
        <f>+'Inversión 1 financiada'!BG317+VÚ!BG317+BF317</f>
        <v>0</v>
      </c>
      <c r="BH317" s="125">
        <f>+'Inversión 1 financiada'!BH317+VÚ!BH317+BG317</f>
        <v>0</v>
      </c>
      <c r="BI317" s="125">
        <f>+'Inversión 1 financiada'!BI317+VÚ!BI317+BH317</f>
        <v>0</v>
      </c>
      <c r="BJ317" s="125">
        <f>+'Inversión 1 financiada'!BJ317+VÚ!BJ317+BI317</f>
        <v>0</v>
      </c>
      <c r="BK317" s="125">
        <f>+'Inversión 1 financiada'!BK317+VÚ!BK317+BJ317</f>
        <v>0</v>
      </c>
      <c r="BL317" s="125">
        <f>+'Inversión 1 financiada'!BL317+VÚ!BL317+BK317</f>
        <v>0</v>
      </c>
      <c r="BM317" s="125">
        <f>+'Inversión 1 financiada'!BM317+VÚ!BM317+BL317</f>
        <v>0</v>
      </c>
      <c r="BN317" s="125">
        <f>+'Inversión 1 financiada'!BN317+VÚ!BN317+BM317</f>
        <v>0</v>
      </c>
      <c r="BO317" s="125">
        <f>+'Inversión 1 financiada'!BO317+VÚ!BO317+BN317</f>
        <v>0</v>
      </c>
      <c r="BP317" s="125">
        <f>+'Inversión 1 financiada'!BP317+VÚ!BP317+BO317</f>
        <v>0</v>
      </c>
      <c r="BQ317" s="125">
        <f>+'Inversión 1 financiada'!BQ317+VÚ!BQ317+BP317</f>
        <v>0</v>
      </c>
      <c r="BR317" s="125">
        <f>+'Inversión 1 financiada'!BR317+VÚ!BR317+BQ317</f>
        <v>0</v>
      </c>
    </row>
    <row r="318" spans="2:70" x14ac:dyDescent="0.25">
      <c r="B318" s="59" t="s">
        <v>693</v>
      </c>
      <c r="C318" s="62" t="str">
        <f>+VLOOKUP(B318,'resumen UCAP'!$A$5:$O$329,2,0)</f>
        <v>Corta circuito</v>
      </c>
      <c r="D318" s="63"/>
      <c r="E318" s="63" t="str">
        <f>+VLOOKUP(B318,'resumen UCAP'!$A$5:$O$329,3,0)</f>
        <v>Un</v>
      </c>
      <c r="F318" s="64">
        <f>+VLOOKUP(B318,'resumen UCAP'!$A$5:$O$329,15,0)</f>
        <v>150000</v>
      </c>
      <c r="G318" s="61">
        <v>389</v>
      </c>
      <c r="H318" s="125">
        <f>+'Inversión 1 financiada'!H318+VÚ!H318</f>
        <v>0</v>
      </c>
      <c r="I318" s="125">
        <f>+'Inversión 1 financiada'!I318+VÚ!I318+H318</f>
        <v>0</v>
      </c>
      <c r="J318" s="125">
        <f>+'Inversión 1 financiada'!J318+VÚ!J318+I318</f>
        <v>0</v>
      </c>
      <c r="K318" s="125">
        <f>+'Inversión 1 financiada'!K318+VÚ!K318+J318</f>
        <v>0</v>
      </c>
      <c r="L318" s="125">
        <f>+'Inversión 1 financiada'!L318+VÚ!L318+K318</f>
        <v>0</v>
      </c>
      <c r="M318" s="125">
        <f>+'Inversión 1 financiada'!M318+VÚ!M318+L318</f>
        <v>0</v>
      </c>
      <c r="N318" s="125">
        <f>+'Inversión 1 financiada'!N318+VÚ!N318+M318</f>
        <v>0</v>
      </c>
      <c r="O318" s="125">
        <f>+'Inversión 1 financiada'!O318+VÚ!O318+N318</f>
        <v>0</v>
      </c>
      <c r="P318" s="125">
        <f>+'Inversión 1 financiada'!P318+VÚ!P318+O318</f>
        <v>0</v>
      </c>
      <c r="Q318" s="125">
        <f>+'Inversión 1 financiada'!Q318+VÚ!Q318+P318</f>
        <v>0</v>
      </c>
      <c r="R318" s="125">
        <f>+'Inversión 1 financiada'!R318+VÚ!R318+Q318</f>
        <v>0</v>
      </c>
      <c r="S318" s="125">
        <f>+'Inversión 1 financiada'!S318+VÚ!S318+R318</f>
        <v>0</v>
      </c>
      <c r="T318" s="125">
        <f>+'Inversión 1 financiada'!T318+VÚ!T318+S318</f>
        <v>0</v>
      </c>
      <c r="U318" s="125">
        <f>+'Inversión 1 financiada'!U318+VÚ!U318+T318</f>
        <v>0</v>
      </c>
      <c r="V318" s="125">
        <f>+'Inversión 1 financiada'!V318+VÚ!V318+U318</f>
        <v>0</v>
      </c>
      <c r="W318" s="125">
        <f>+'Inversión 1 financiada'!W318+VÚ!W318+V318</f>
        <v>0</v>
      </c>
      <c r="X318" s="125">
        <f>+'Inversión 1 financiada'!X318+VÚ!X318+W318</f>
        <v>0</v>
      </c>
      <c r="Y318" s="125">
        <f>+'Inversión 1 financiada'!Y318+VÚ!Y318+X318</f>
        <v>0</v>
      </c>
      <c r="Z318" s="125">
        <f>+'Inversión 1 financiada'!Z318+VÚ!Z318+Y318</f>
        <v>0</v>
      </c>
      <c r="AA318" s="125">
        <f>+'Inversión 1 financiada'!AA318+VÚ!AA318+Z318</f>
        <v>0</v>
      </c>
      <c r="AB318" s="125">
        <f>+'Inversión 1 financiada'!AB318+VÚ!AB318+AA318</f>
        <v>0</v>
      </c>
      <c r="AC318" s="125">
        <f>+'Inversión 1 financiada'!AC318+VÚ!AC318+AB318</f>
        <v>0</v>
      </c>
      <c r="AD318" s="125">
        <f>+'Inversión 1 financiada'!AD318+VÚ!AD318+AC318</f>
        <v>0</v>
      </c>
      <c r="AE318" s="125">
        <f>+'Inversión 1 financiada'!AE318+VÚ!AE318+AD318</f>
        <v>0</v>
      </c>
      <c r="AF318" s="125">
        <f>+'Inversión 1 financiada'!AF318+VÚ!AF318+AE318</f>
        <v>0</v>
      </c>
      <c r="AG318" s="125">
        <f>+'Inversión 1 financiada'!AG318+VÚ!AG318+AF318</f>
        <v>0</v>
      </c>
      <c r="AH318" s="125">
        <f>+'Inversión 1 financiada'!AH318+VÚ!AH318+AG318</f>
        <v>0</v>
      </c>
      <c r="AI318" s="125">
        <f>+'Inversión 1 financiada'!AI318+VÚ!AI318+AH318</f>
        <v>0</v>
      </c>
      <c r="AJ318" s="125">
        <f>+'Inversión 1 financiada'!AJ318+VÚ!AJ318+AI318</f>
        <v>0</v>
      </c>
      <c r="AK318" s="125">
        <f>+'Inversión 1 financiada'!AK318+VÚ!AK318+AJ318</f>
        <v>0</v>
      </c>
      <c r="AL318" s="125">
        <f>+'Inversión 1 financiada'!AL318+VÚ!AL318+AK318</f>
        <v>0</v>
      </c>
      <c r="AM318" s="125">
        <f>+'Inversión 1 financiada'!AM318+VÚ!AM318+AL318</f>
        <v>0</v>
      </c>
      <c r="AN318" s="125">
        <f>+'Inversión 1 financiada'!AN318+VÚ!AN318+AM318</f>
        <v>0</v>
      </c>
      <c r="AO318" s="125">
        <f>+'Inversión 1 financiada'!AO318+VÚ!AO318+AN318</f>
        <v>0</v>
      </c>
      <c r="AP318" s="125">
        <f>+'Inversión 1 financiada'!AP318+VÚ!AP318+AO318</f>
        <v>0</v>
      </c>
      <c r="AQ318" s="125">
        <f>+'Inversión 1 financiada'!AQ318+VÚ!AQ318+AP318</f>
        <v>0</v>
      </c>
      <c r="AR318" s="125">
        <f>+'Inversión 1 financiada'!AR318+VÚ!AR318+AQ318</f>
        <v>0</v>
      </c>
      <c r="AS318" s="125">
        <f>+'Inversión 1 financiada'!AS318+VÚ!AS318+AR318</f>
        <v>0</v>
      </c>
      <c r="AT318" s="125">
        <f>+'Inversión 1 financiada'!AT318+VÚ!AT318+AS318</f>
        <v>0</v>
      </c>
      <c r="AU318" s="125">
        <f>+'Inversión 1 financiada'!AU318+VÚ!AU318+AT318</f>
        <v>0</v>
      </c>
      <c r="AV318" s="125">
        <f>+'Inversión 1 financiada'!AV318+VÚ!AV318+AU318</f>
        <v>0</v>
      </c>
      <c r="AW318" s="125">
        <f>+'Inversión 1 financiada'!AW318+VÚ!AW318+AV318</f>
        <v>0</v>
      </c>
      <c r="AX318" s="125">
        <f>+'Inversión 1 financiada'!AX318+VÚ!AX318+AW318</f>
        <v>0</v>
      </c>
      <c r="AY318" s="125">
        <f>+'Inversión 1 financiada'!AY318+VÚ!AY318+AX318</f>
        <v>0</v>
      </c>
      <c r="AZ318" s="125">
        <f>+'Inversión 1 financiada'!AZ318+VÚ!AZ318+AY318</f>
        <v>0</v>
      </c>
      <c r="BA318" s="125">
        <f>+'Inversión 1 financiada'!BA318+VÚ!BA318+AZ318</f>
        <v>0</v>
      </c>
      <c r="BB318" s="125">
        <f>+'Inversión 1 financiada'!BB318+VÚ!BB318+BA318</f>
        <v>0</v>
      </c>
      <c r="BC318" s="125">
        <f>+'Inversión 1 financiada'!BC318+VÚ!BC318+BB318</f>
        <v>0</v>
      </c>
      <c r="BD318" s="125">
        <f>+'Inversión 1 financiada'!BD318+VÚ!BD318+BC318</f>
        <v>0</v>
      </c>
      <c r="BE318" s="125">
        <f>+'Inversión 1 financiada'!BE318+VÚ!BE318+BD318</f>
        <v>0</v>
      </c>
      <c r="BF318" s="125">
        <f>+'Inversión 1 financiada'!BF318+VÚ!BF318+BE318</f>
        <v>0</v>
      </c>
      <c r="BG318" s="125">
        <f>+'Inversión 1 financiada'!BG318+VÚ!BG318+BF318</f>
        <v>0</v>
      </c>
      <c r="BH318" s="125">
        <f>+'Inversión 1 financiada'!BH318+VÚ!BH318+BG318</f>
        <v>0</v>
      </c>
      <c r="BI318" s="125">
        <f>+'Inversión 1 financiada'!BI318+VÚ!BI318+BH318</f>
        <v>0</v>
      </c>
      <c r="BJ318" s="125">
        <f>+'Inversión 1 financiada'!BJ318+VÚ!BJ318+BI318</f>
        <v>0</v>
      </c>
      <c r="BK318" s="125">
        <f>+'Inversión 1 financiada'!BK318+VÚ!BK318+BJ318</f>
        <v>0</v>
      </c>
      <c r="BL318" s="125">
        <f>+'Inversión 1 financiada'!BL318+VÚ!BL318+BK318</f>
        <v>0</v>
      </c>
      <c r="BM318" s="125">
        <f>+'Inversión 1 financiada'!BM318+VÚ!BM318+BL318</f>
        <v>0</v>
      </c>
      <c r="BN318" s="125">
        <f>+'Inversión 1 financiada'!BN318+VÚ!BN318+BM318</f>
        <v>0</v>
      </c>
      <c r="BO318" s="125">
        <f>+'Inversión 1 financiada'!BO318+VÚ!BO318+BN318</f>
        <v>0</v>
      </c>
      <c r="BP318" s="125">
        <f>+'Inversión 1 financiada'!BP318+VÚ!BP318+BO318</f>
        <v>0</v>
      </c>
      <c r="BQ318" s="125">
        <f>+'Inversión 1 financiada'!BQ318+VÚ!BQ318+BP318</f>
        <v>0</v>
      </c>
      <c r="BR318" s="125">
        <f>+'Inversión 1 financiada'!BR318+VÚ!BR318+BQ318</f>
        <v>0</v>
      </c>
    </row>
    <row r="319" spans="2:70" x14ac:dyDescent="0.25">
      <c r="B319" s="59" t="s">
        <v>694</v>
      </c>
      <c r="C319" s="62" t="str">
        <f>+VLOOKUP(B319,'resumen UCAP'!$A$5:$O$329,2,0)</f>
        <v>Cruceta</v>
      </c>
      <c r="D319" s="63"/>
      <c r="E319" s="63" t="str">
        <f>+VLOOKUP(B319,'resumen UCAP'!$A$5:$O$329,3,0)</f>
        <v>Un</v>
      </c>
      <c r="F319" s="64">
        <f>+VLOOKUP(B319,'resumen UCAP'!$A$5:$O$329,15,0)</f>
        <v>120000</v>
      </c>
      <c r="G319" s="61">
        <v>1164</v>
      </c>
      <c r="H319" s="125">
        <f>+'Inversión 1 financiada'!H319+VÚ!H319</f>
        <v>0</v>
      </c>
      <c r="I319" s="125">
        <f>+'Inversión 1 financiada'!I319+VÚ!I319+H319</f>
        <v>0</v>
      </c>
      <c r="J319" s="125">
        <f>+'Inversión 1 financiada'!J319+VÚ!J319+I319</f>
        <v>0</v>
      </c>
      <c r="K319" s="125">
        <f>+'Inversión 1 financiada'!K319+VÚ!K319+J319</f>
        <v>0</v>
      </c>
      <c r="L319" s="125">
        <f>+'Inversión 1 financiada'!L319+VÚ!L319+K319</f>
        <v>0</v>
      </c>
      <c r="M319" s="125">
        <f>+'Inversión 1 financiada'!M319+VÚ!M319+L319</f>
        <v>0</v>
      </c>
      <c r="N319" s="125">
        <f>+'Inversión 1 financiada'!N319+VÚ!N319+M319</f>
        <v>0</v>
      </c>
      <c r="O319" s="125">
        <f>+'Inversión 1 financiada'!O319+VÚ!O319+N319</f>
        <v>0</v>
      </c>
      <c r="P319" s="125">
        <f>+'Inversión 1 financiada'!P319+VÚ!P319+O319</f>
        <v>0</v>
      </c>
      <c r="Q319" s="125">
        <f>+'Inversión 1 financiada'!Q319+VÚ!Q319+P319</f>
        <v>0</v>
      </c>
      <c r="R319" s="125">
        <f>+'Inversión 1 financiada'!R319+VÚ!R319+Q319</f>
        <v>0</v>
      </c>
      <c r="S319" s="125">
        <f>+'Inversión 1 financiada'!S319+VÚ!S319+R319</f>
        <v>0</v>
      </c>
      <c r="T319" s="125">
        <f>+'Inversión 1 financiada'!T319+VÚ!T319+S319</f>
        <v>0</v>
      </c>
      <c r="U319" s="125">
        <f>+'Inversión 1 financiada'!U319+VÚ!U319+T319</f>
        <v>0</v>
      </c>
      <c r="V319" s="125">
        <f>+'Inversión 1 financiada'!V319+VÚ!V319+U319</f>
        <v>0</v>
      </c>
      <c r="W319" s="125">
        <f>+'Inversión 1 financiada'!W319+VÚ!W319+V319</f>
        <v>0</v>
      </c>
      <c r="X319" s="125">
        <f>+'Inversión 1 financiada'!X319+VÚ!X319+W319</f>
        <v>0</v>
      </c>
      <c r="Y319" s="125">
        <f>+'Inversión 1 financiada'!Y319+VÚ!Y319+X319</f>
        <v>0</v>
      </c>
      <c r="Z319" s="125">
        <f>+'Inversión 1 financiada'!Z319+VÚ!Z319+Y319</f>
        <v>0</v>
      </c>
      <c r="AA319" s="125">
        <f>+'Inversión 1 financiada'!AA319+VÚ!AA319+Z319</f>
        <v>0</v>
      </c>
      <c r="AB319" s="125">
        <f>+'Inversión 1 financiada'!AB319+VÚ!AB319+AA319</f>
        <v>0</v>
      </c>
      <c r="AC319" s="125">
        <f>+'Inversión 1 financiada'!AC319+VÚ!AC319+AB319</f>
        <v>0</v>
      </c>
      <c r="AD319" s="125">
        <f>+'Inversión 1 financiada'!AD319+VÚ!AD319+AC319</f>
        <v>0</v>
      </c>
      <c r="AE319" s="125">
        <f>+'Inversión 1 financiada'!AE319+VÚ!AE319+AD319</f>
        <v>0</v>
      </c>
      <c r="AF319" s="125">
        <f>+'Inversión 1 financiada'!AF319+VÚ!AF319+AE319</f>
        <v>0</v>
      </c>
      <c r="AG319" s="125">
        <f>+'Inversión 1 financiada'!AG319+VÚ!AG319+AF319</f>
        <v>0</v>
      </c>
      <c r="AH319" s="125">
        <f>+'Inversión 1 financiada'!AH319+VÚ!AH319+AG319</f>
        <v>0</v>
      </c>
      <c r="AI319" s="125">
        <f>+'Inversión 1 financiada'!AI319+VÚ!AI319+AH319</f>
        <v>0</v>
      </c>
      <c r="AJ319" s="125">
        <f>+'Inversión 1 financiada'!AJ319+VÚ!AJ319+AI319</f>
        <v>0</v>
      </c>
      <c r="AK319" s="125">
        <f>+'Inversión 1 financiada'!AK319+VÚ!AK319+AJ319</f>
        <v>0</v>
      </c>
      <c r="AL319" s="125">
        <f>+'Inversión 1 financiada'!AL319+VÚ!AL319+AK319</f>
        <v>0</v>
      </c>
      <c r="AM319" s="125">
        <f>+'Inversión 1 financiada'!AM319+VÚ!AM319+AL319</f>
        <v>0</v>
      </c>
      <c r="AN319" s="125">
        <f>+'Inversión 1 financiada'!AN319+VÚ!AN319+AM319</f>
        <v>0</v>
      </c>
      <c r="AO319" s="125">
        <f>+'Inversión 1 financiada'!AO319+VÚ!AO319+AN319</f>
        <v>0</v>
      </c>
      <c r="AP319" s="125">
        <f>+'Inversión 1 financiada'!AP319+VÚ!AP319+AO319</f>
        <v>0</v>
      </c>
      <c r="AQ319" s="125">
        <f>+'Inversión 1 financiada'!AQ319+VÚ!AQ319+AP319</f>
        <v>0</v>
      </c>
      <c r="AR319" s="125">
        <f>+'Inversión 1 financiada'!AR319+VÚ!AR319+AQ319</f>
        <v>0</v>
      </c>
      <c r="AS319" s="125">
        <f>+'Inversión 1 financiada'!AS319+VÚ!AS319+AR319</f>
        <v>0</v>
      </c>
      <c r="AT319" s="125">
        <f>+'Inversión 1 financiada'!AT319+VÚ!AT319+AS319</f>
        <v>0</v>
      </c>
      <c r="AU319" s="125">
        <f>+'Inversión 1 financiada'!AU319+VÚ!AU319+AT319</f>
        <v>0</v>
      </c>
      <c r="AV319" s="125">
        <f>+'Inversión 1 financiada'!AV319+VÚ!AV319+AU319</f>
        <v>0</v>
      </c>
      <c r="AW319" s="125">
        <f>+'Inversión 1 financiada'!AW319+VÚ!AW319+AV319</f>
        <v>0</v>
      </c>
      <c r="AX319" s="125">
        <f>+'Inversión 1 financiada'!AX319+VÚ!AX319+AW319</f>
        <v>0</v>
      </c>
      <c r="AY319" s="125">
        <f>+'Inversión 1 financiada'!AY319+VÚ!AY319+AX319</f>
        <v>0</v>
      </c>
      <c r="AZ319" s="125">
        <f>+'Inversión 1 financiada'!AZ319+VÚ!AZ319+AY319</f>
        <v>0</v>
      </c>
      <c r="BA319" s="125">
        <f>+'Inversión 1 financiada'!BA319+VÚ!BA319+AZ319</f>
        <v>0</v>
      </c>
      <c r="BB319" s="125">
        <f>+'Inversión 1 financiada'!BB319+VÚ!BB319+BA319</f>
        <v>0</v>
      </c>
      <c r="BC319" s="125">
        <f>+'Inversión 1 financiada'!BC319+VÚ!BC319+BB319</f>
        <v>0</v>
      </c>
      <c r="BD319" s="125">
        <f>+'Inversión 1 financiada'!BD319+VÚ!BD319+BC319</f>
        <v>0</v>
      </c>
      <c r="BE319" s="125">
        <f>+'Inversión 1 financiada'!BE319+VÚ!BE319+BD319</f>
        <v>0</v>
      </c>
      <c r="BF319" s="125">
        <f>+'Inversión 1 financiada'!BF319+VÚ!BF319+BE319</f>
        <v>0</v>
      </c>
      <c r="BG319" s="125">
        <f>+'Inversión 1 financiada'!BG319+VÚ!BG319+BF319</f>
        <v>0</v>
      </c>
      <c r="BH319" s="125">
        <f>+'Inversión 1 financiada'!BH319+VÚ!BH319+BG319</f>
        <v>0</v>
      </c>
      <c r="BI319" s="125">
        <f>+'Inversión 1 financiada'!BI319+VÚ!BI319+BH319</f>
        <v>0</v>
      </c>
      <c r="BJ319" s="125">
        <f>+'Inversión 1 financiada'!BJ319+VÚ!BJ319+BI319</f>
        <v>0</v>
      </c>
      <c r="BK319" s="125">
        <f>+'Inversión 1 financiada'!BK319+VÚ!BK319+BJ319</f>
        <v>0</v>
      </c>
      <c r="BL319" s="125">
        <f>+'Inversión 1 financiada'!BL319+VÚ!BL319+BK319</f>
        <v>0</v>
      </c>
      <c r="BM319" s="125">
        <f>+'Inversión 1 financiada'!BM319+VÚ!BM319+BL319</f>
        <v>0</v>
      </c>
      <c r="BN319" s="125">
        <f>+'Inversión 1 financiada'!BN319+VÚ!BN319+BM319</f>
        <v>0</v>
      </c>
      <c r="BO319" s="125">
        <f>+'Inversión 1 financiada'!BO319+VÚ!BO319+BN319</f>
        <v>0</v>
      </c>
      <c r="BP319" s="125">
        <f>+'Inversión 1 financiada'!BP319+VÚ!BP319+BO319</f>
        <v>0</v>
      </c>
      <c r="BQ319" s="125">
        <f>+'Inversión 1 financiada'!BQ319+VÚ!BQ319+BP319</f>
        <v>0</v>
      </c>
      <c r="BR319" s="125">
        <f>+'Inversión 1 financiada'!BR319+VÚ!BR319+BQ319</f>
        <v>0</v>
      </c>
    </row>
    <row r="320" spans="2:70" x14ac:dyDescent="0.25">
      <c r="B320" s="59"/>
      <c r="C320" s="127" t="s">
        <v>289</v>
      </c>
      <c r="D320" s="60"/>
      <c r="E320" s="59"/>
      <c r="F320" s="61"/>
      <c r="G320" s="129">
        <f>+SUM(G314:G319)</f>
        <v>2154</v>
      </c>
      <c r="H320" s="129">
        <f t="shared" ref="H320:BR320" si="10">+SUM(H314:H319)</f>
        <v>0</v>
      </c>
      <c r="I320" s="129">
        <f t="shared" si="10"/>
        <v>0</v>
      </c>
      <c r="J320" s="129">
        <f t="shared" si="10"/>
        <v>0</v>
      </c>
      <c r="K320" s="129">
        <f t="shared" si="10"/>
        <v>0</v>
      </c>
      <c r="L320" s="129">
        <f t="shared" si="10"/>
        <v>0</v>
      </c>
      <c r="M320" s="129">
        <f t="shared" si="10"/>
        <v>0</v>
      </c>
      <c r="N320" s="129">
        <f t="shared" si="10"/>
        <v>0</v>
      </c>
      <c r="O320" s="129">
        <f t="shared" si="10"/>
        <v>0</v>
      </c>
      <c r="P320" s="129">
        <f t="shared" si="10"/>
        <v>0</v>
      </c>
      <c r="Q320" s="129">
        <f t="shared" si="10"/>
        <v>0</v>
      </c>
      <c r="R320" s="129">
        <f t="shared" si="10"/>
        <v>0</v>
      </c>
      <c r="S320" s="129">
        <f t="shared" si="10"/>
        <v>0</v>
      </c>
      <c r="T320" s="129">
        <f t="shared" si="10"/>
        <v>0</v>
      </c>
      <c r="U320" s="129">
        <f t="shared" si="10"/>
        <v>0</v>
      </c>
      <c r="V320" s="129">
        <f t="shared" si="10"/>
        <v>0</v>
      </c>
      <c r="W320" s="129">
        <f t="shared" si="10"/>
        <v>0</v>
      </c>
      <c r="X320" s="129">
        <f t="shared" si="10"/>
        <v>0</v>
      </c>
      <c r="Y320" s="129">
        <f t="shared" si="10"/>
        <v>0</v>
      </c>
      <c r="Z320" s="129">
        <f t="shared" si="10"/>
        <v>0</v>
      </c>
      <c r="AA320" s="129">
        <f t="shared" si="10"/>
        <v>0</v>
      </c>
      <c r="AB320" s="129">
        <f t="shared" si="10"/>
        <v>0</v>
      </c>
      <c r="AC320" s="129">
        <f t="shared" si="10"/>
        <v>0</v>
      </c>
      <c r="AD320" s="129">
        <f t="shared" si="10"/>
        <v>0</v>
      </c>
      <c r="AE320" s="129">
        <f t="shared" si="10"/>
        <v>0</v>
      </c>
      <c r="AF320" s="129">
        <f t="shared" si="10"/>
        <v>0</v>
      </c>
      <c r="AG320" s="129">
        <f t="shared" si="10"/>
        <v>0</v>
      </c>
      <c r="AH320" s="129">
        <f t="shared" si="10"/>
        <v>0</v>
      </c>
      <c r="AI320" s="129">
        <f t="shared" si="10"/>
        <v>0</v>
      </c>
      <c r="AJ320" s="129">
        <f t="shared" si="10"/>
        <v>0</v>
      </c>
      <c r="AK320" s="129">
        <f t="shared" si="10"/>
        <v>0</v>
      </c>
      <c r="AL320" s="129">
        <f t="shared" si="10"/>
        <v>0</v>
      </c>
      <c r="AM320" s="129">
        <f t="shared" si="10"/>
        <v>0</v>
      </c>
      <c r="AN320" s="129">
        <f t="shared" si="10"/>
        <v>0</v>
      </c>
      <c r="AO320" s="129">
        <f t="shared" si="10"/>
        <v>0</v>
      </c>
      <c r="AP320" s="129">
        <f t="shared" si="10"/>
        <v>0</v>
      </c>
      <c r="AQ320" s="129">
        <f t="shared" si="10"/>
        <v>0</v>
      </c>
      <c r="AR320" s="129">
        <f t="shared" si="10"/>
        <v>0</v>
      </c>
      <c r="AS320" s="129">
        <f t="shared" si="10"/>
        <v>0</v>
      </c>
      <c r="AT320" s="129">
        <f t="shared" si="10"/>
        <v>0</v>
      </c>
      <c r="AU320" s="129">
        <f t="shared" si="10"/>
        <v>0</v>
      </c>
      <c r="AV320" s="129">
        <f t="shared" si="10"/>
        <v>0</v>
      </c>
      <c r="AW320" s="129">
        <f t="shared" si="10"/>
        <v>0</v>
      </c>
      <c r="AX320" s="129">
        <f t="shared" si="10"/>
        <v>0</v>
      </c>
      <c r="AY320" s="129">
        <f t="shared" si="10"/>
        <v>0</v>
      </c>
      <c r="AZ320" s="129">
        <f t="shared" si="10"/>
        <v>0</v>
      </c>
      <c r="BA320" s="129">
        <f t="shared" si="10"/>
        <v>0</v>
      </c>
      <c r="BB320" s="129">
        <f t="shared" si="10"/>
        <v>0</v>
      </c>
      <c r="BC320" s="129">
        <f t="shared" si="10"/>
        <v>0</v>
      </c>
      <c r="BD320" s="129">
        <f t="shared" si="10"/>
        <v>0</v>
      </c>
      <c r="BE320" s="129">
        <f t="shared" si="10"/>
        <v>0</v>
      </c>
      <c r="BF320" s="129">
        <f t="shared" si="10"/>
        <v>0</v>
      </c>
      <c r="BG320" s="129">
        <f t="shared" si="10"/>
        <v>0</v>
      </c>
      <c r="BH320" s="129">
        <f t="shared" si="10"/>
        <v>0</v>
      </c>
      <c r="BI320" s="129">
        <f t="shared" si="10"/>
        <v>0</v>
      </c>
      <c r="BJ320" s="129">
        <f t="shared" si="10"/>
        <v>0</v>
      </c>
      <c r="BK320" s="129">
        <f t="shared" si="10"/>
        <v>0</v>
      </c>
      <c r="BL320" s="129">
        <f t="shared" si="10"/>
        <v>0</v>
      </c>
      <c r="BM320" s="129">
        <f t="shared" si="10"/>
        <v>0</v>
      </c>
      <c r="BN320" s="129">
        <f t="shared" si="10"/>
        <v>0</v>
      </c>
      <c r="BO320" s="129">
        <f t="shared" si="10"/>
        <v>0</v>
      </c>
      <c r="BP320" s="129">
        <f t="shared" si="10"/>
        <v>0</v>
      </c>
      <c r="BQ320" s="129">
        <f t="shared" si="10"/>
        <v>0</v>
      </c>
      <c r="BR320" s="129">
        <f t="shared" si="10"/>
        <v>0</v>
      </c>
    </row>
    <row r="321" spans="2:70" x14ac:dyDescent="0.25">
      <c r="B321" s="59"/>
      <c r="C321" s="126" t="s">
        <v>441</v>
      </c>
      <c r="D321" s="60"/>
      <c r="E321" s="59"/>
      <c r="F321" s="61"/>
      <c r="G321" s="129">
        <f>+SUMPRODUCT($F$314:$F$319,G314:G319)</f>
        <v>1133426580.25</v>
      </c>
      <c r="H321" s="129">
        <f t="shared" ref="H321:BR321" si="11">+SUMPRODUCT($F$314:$F$319,H314:H319)</f>
        <v>0</v>
      </c>
      <c r="I321" s="129">
        <f t="shared" si="11"/>
        <v>0</v>
      </c>
      <c r="J321" s="129">
        <f t="shared" si="11"/>
        <v>0</v>
      </c>
      <c r="K321" s="129">
        <f t="shared" si="11"/>
        <v>0</v>
      </c>
      <c r="L321" s="129">
        <f t="shared" si="11"/>
        <v>0</v>
      </c>
      <c r="M321" s="129">
        <f t="shared" si="11"/>
        <v>0</v>
      </c>
      <c r="N321" s="129">
        <f t="shared" si="11"/>
        <v>0</v>
      </c>
      <c r="O321" s="129">
        <f t="shared" si="11"/>
        <v>0</v>
      </c>
      <c r="P321" s="129">
        <f t="shared" si="11"/>
        <v>0</v>
      </c>
      <c r="Q321" s="129">
        <f t="shared" si="11"/>
        <v>0</v>
      </c>
      <c r="R321" s="129">
        <f t="shared" si="11"/>
        <v>0</v>
      </c>
      <c r="S321" s="129">
        <f t="shared" si="11"/>
        <v>0</v>
      </c>
      <c r="T321" s="129">
        <f t="shared" si="11"/>
        <v>0</v>
      </c>
      <c r="U321" s="129">
        <f t="shared" si="11"/>
        <v>0</v>
      </c>
      <c r="V321" s="129">
        <f t="shared" si="11"/>
        <v>0</v>
      </c>
      <c r="W321" s="129">
        <f t="shared" si="11"/>
        <v>0</v>
      </c>
      <c r="X321" s="129">
        <f t="shared" si="11"/>
        <v>0</v>
      </c>
      <c r="Y321" s="129">
        <f t="shared" si="11"/>
        <v>0</v>
      </c>
      <c r="Z321" s="129">
        <f t="shared" si="11"/>
        <v>0</v>
      </c>
      <c r="AA321" s="129">
        <f t="shared" si="11"/>
        <v>0</v>
      </c>
      <c r="AB321" s="129">
        <f t="shared" si="11"/>
        <v>0</v>
      </c>
      <c r="AC321" s="129">
        <f t="shared" si="11"/>
        <v>0</v>
      </c>
      <c r="AD321" s="129">
        <f t="shared" si="11"/>
        <v>0</v>
      </c>
      <c r="AE321" s="129">
        <f t="shared" si="11"/>
        <v>0</v>
      </c>
      <c r="AF321" s="129">
        <f t="shared" si="11"/>
        <v>0</v>
      </c>
      <c r="AG321" s="129">
        <f t="shared" si="11"/>
        <v>0</v>
      </c>
      <c r="AH321" s="129">
        <f t="shared" si="11"/>
        <v>0</v>
      </c>
      <c r="AI321" s="129">
        <f t="shared" si="11"/>
        <v>0</v>
      </c>
      <c r="AJ321" s="129">
        <f t="shared" si="11"/>
        <v>0</v>
      </c>
      <c r="AK321" s="129">
        <f t="shared" si="11"/>
        <v>0</v>
      </c>
      <c r="AL321" s="129">
        <f t="shared" si="11"/>
        <v>0</v>
      </c>
      <c r="AM321" s="129">
        <f t="shared" si="11"/>
        <v>0</v>
      </c>
      <c r="AN321" s="129">
        <f t="shared" si="11"/>
        <v>0</v>
      </c>
      <c r="AO321" s="129">
        <f t="shared" si="11"/>
        <v>0</v>
      </c>
      <c r="AP321" s="129">
        <f t="shared" si="11"/>
        <v>0</v>
      </c>
      <c r="AQ321" s="129">
        <f t="shared" si="11"/>
        <v>0</v>
      </c>
      <c r="AR321" s="129">
        <f t="shared" si="11"/>
        <v>0</v>
      </c>
      <c r="AS321" s="129">
        <f t="shared" si="11"/>
        <v>0</v>
      </c>
      <c r="AT321" s="129">
        <f t="shared" si="11"/>
        <v>0</v>
      </c>
      <c r="AU321" s="129">
        <f t="shared" si="11"/>
        <v>0</v>
      </c>
      <c r="AV321" s="129">
        <f t="shared" si="11"/>
        <v>0</v>
      </c>
      <c r="AW321" s="129">
        <f t="shared" si="11"/>
        <v>0</v>
      </c>
      <c r="AX321" s="129">
        <f t="shared" si="11"/>
        <v>0</v>
      </c>
      <c r="AY321" s="129">
        <f t="shared" si="11"/>
        <v>0</v>
      </c>
      <c r="AZ321" s="129">
        <f t="shared" si="11"/>
        <v>0</v>
      </c>
      <c r="BA321" s="129">
        <f t="shared" si="11"/>
        <v>0</v>
      </c>
      <c r="BB321" s="129">
        <f t="shared" si="11"/>
        <v>0</v>
      </c>
      <c r="BC321" s="129">
        <f t="shared" si="11"/>
        <v>0</v>
      </c>
      <c r="BD321" s="129">
        <f t="shared" si="11"/>
        <v>0</v>
      </c>
      <c r="BE321" s="129">
        <f t="shared" si="11"/>
        <v>0</v>
      </c>
      <c r="BF321" s="129">
        <f t="shared" si="11"/>
        <v>0</v>
      </c>
      <c r="BG321" s="129">
        <f t="shared" si="11"/>
        <v>0</v>
      </c>
      <c r="BH321" s="129">
        <f t="shared" si="11"/>
        <v>0</v>
      </c>
      <c r="BI321" s="129">
        <f t="shared" si="11"/>
        <v>0</v>
      </c>
      <c r="BJ321" s="129">
        <f t="shared" si="11"/>
        <v>0</v>
      </c>
      <c r="BK321" s="129">
        <f t="shared" si="11"/>
        <v>0</v>
      </c>
      <c r="BL321" s="129">
        <f t="shared" si="11"/>
        <v>0</v>
      </c>
      <c r="BM321" s="129">
        <f t="shared" si="11"/>
        <v>0</v>
      </c>
      <c r="BN321" s="129">
        <f t="shared" si="11"/>
        <v>0</v>
      </c>
      <c r="BO321" s="129">
        <f t="shared" si="11"/>
        <v>0</v>
      </c>
      <c r="BP321" s="129">
        <f t="shared" si="11"/>
        <v>0</v>
      </c>
      <c r="BQ321" s="129">
        <f t="shared" si="11"/>
        <v>0</v>
      </c>
      <c r="BR321" s="129">
        <f t="shared" si="11"/>
        <v>0</v>
      </c>
    </row>
    <row r="322" spans="2:70" x14ac:dyDescent="0.25">
      <c r="B322" s="59"/>
      <c r="C322" s="126" t="s">
        <v>714</v>
      </c>
      <c r="D322" s="60"/>
      <c r="E322" s="59"/>
      <c r="F322" s="61"/>
      <c r="G322" s="129"/>
      <c r="H322" s="61">
        <f>+PMT(DRIVERS!$C$25,DATOS!$B$9,-H321)</f>
        <v>0</v>
      </c>
      <c r="I322" s="61">
        <f>+PMT(DRIVERS!$C$25,DATOS!$B$9,-I321)</f>
        <v>0</v>
      </c>
      <c r="J322" s="61">
        <f>+PMT(DRIVERS!$C$25,DATOS!$B$9,-J321)</f>
        <v>0</v>
      </c>
      <c r="K322" s="61">
        <f>+PMT(DRIVERS!$C$25,DATOS!$B$9,-K321)</f>
        <v>0</v>
      </c>
      <c r="L322" s="61">
        <f>+PMT(DRIVERS!$C$25,DATOS!$B$9,-L321)</f>
        <v>0</v>
      </c>
      <c r="M322" s="61">
        <f>+PMT(DRIVERS!$C$25,DATOS!$B$9,-M321)</f>
        <v>0</v>
      </c>
      <c r="N322" s="61">
        <f>+PMT(DRIVERS!$C$25,DATOS!$B$9,-N321)</f>
        <v>0</v>
      </c>
      <c r="O322" s="61">
        <f>+PMT(DRIVERS!$C$25,DATOS!$B$9,-O321)</f>
        <v>0</v>
      </c>
      <c r="P322" s="61">
        <f>+PMT(DRIVERS!$C$25,DATOS!$B$9,-P321)</f>
        <v>0</v>
      </c>
      <c r="Q322" s="61">
        <f>+PMT(DRIVERS!$C$25,DATOS!$B$9,-Q321)</f>
        <v>0</v>
      </c>
      <c r="R322" s="61">
        <f>+PMT(DRIVERS!$C$25,DATOS!$B$9,-R321)</f>
        <v>0</v>
      </c>
      <c r="S322" s="61">
        <f>+PMT(DRIVERS!$C$25,DATOS!$B$9,-S321)</f>
        <v>0</v>
      </c>
      <c r="T322" s="61">
        <f>+PMT(DRIVERS!$C$25,DATOS!$B$9,-T321)</f>
        <v>0</v>
      </c>
      <c r="U322" s="61">
        <f>+PMT(DRIVERS!$C$25,DATOS!$B$9,-U321)</f>
        <v>0</v>
      </c>
      <c r="V322" s="61">
        <f>+PMT(DRIVERS!$C$25,DATOS!$B$9,-V321)</f>
        <v>0</v>
      </c>
      <c r="W322" s="61">
        <f>+PMT(DRIVERS!$C$25,DATOS!$B$9,-W321)</f>
        <v>0</v>
      </c>
      <c r="X322" s="61">
        <f>+PMT(DRIVERS!$C$25,DATOS!$B$9,-X321)</f>
        <v>0</v>
      </c>
      <c r="Y322" s="61">
        <f>+PMT(DRIVERS!$C$25,DATOS!$B$9,-Y321)</f>
        <v>0</v>
      </c>
      <c r="Z322" s="61">
        <f>+PMT(DRIVERS!$C$25,DATOS!$B$9,-Z321)</f>
        <v>0</v>
      </c>
      <c r="AA322" s="61">
        <f>+PMT(DRIVERS!$C$25,DATOS!$B$9,-AA321)</f>
        <v>0</v>
      </c>
      <c r="AB322" s="61">
        <f>+PMT(DRIVERS!$C$25,DATOS!$B$9,-AB321)</f>
        <v>0</v>
      </c>
      <c r="AC322" s="61">
        <f>+PMT(DRIVERS!$C$25,DATOS!$B$9,-AC321)</f>
        <v>0</v>
      </c>
      <c r="AD322" s="61">
        <f>+PMT(DRIVERS!$C$25,DATOS!$B$9,-AD321)</f>
        <v>0</v>
      </c>
      <c r="AE322" s="61">
        <f>+PMT(DRIVERS!$C$25,DATOS!$B$9,-AE321)</f>
        <v>0</v>
      </c>
      <c r="AF322" s="61">
        <f>+PMT(DRIVERS!$C$25,DATOS!$B$9,-AF321)</f>
        <v>0</v>
      </c>
      <c r="AG322" s="61">
        <f>+PMT(DRIVERS!$C$25,DATOS!$B$9,-AG321)</f>
        <v>0</v>
      </c>
      <c r="AH322" s="61">
        <f>+PMT(DRIVERS!$C$25,DATOS!$B$9,-AH321)</f>
        <v>0</v>
      </c>
      <c r="AI322" s="61">
        <f>+PMT(DRIVERS!$C$25,DATOS!$B$9,-AI321)</f>
        <v>0</v>
      </c>
      <c r="AJ322" s="61">
        <f>+PMT(DRIVERS!$C$25,DATOS!$B$9,-AJ321)</f>
        <v>0</v>
      </c>
      <c r="AK322" s="61">
        <f>+PMT(DRIVERS!$C$25,DATOS!$B$9,-AK321)</f>
        <v>0</v>
      </c>
      <c r="AL322" s="61">
        <f>+PMT(DRIVERS!$C$25,DATOS!$B$9,-AL321)</f>
        <v>0</v>
      </c>
      <c r="AM322" s="61">
        <f>+PMT(DRIVERS!$C$25,DATOS!$B$9,-AM321)</f>
        <v>0</v>
      </c>
      <c r="AN322" s="61">
        <f>+PMT(DRIVERS!$C$25,DATOS!$B$9,-AN321)</f>
        <v>0</v>
      </c>
      <c r="AO322" s="61">
        <f>+PMT(DRIVERS!$C$25,DATOS!$B$9,-AO321)</f>
        <v>0</v>
      </c>
      <c r="AP322" s="61">
        <f>+PMT(DRIVERS!$C$25,DATOS!$B$9,-AP321)</f>
        <v>0</v>
      </c>
      <c r="AQ322" s="61">
        <f>+PMT(DRIVERS!$C$25,DATOS!$B$9,-AQ321)</f>
        <v>0</v>
      </c>
      <c r="AR322" s="61">
        <f>+PMT(DRIVERS!$C$25,DATOS!$B$9,-AR321)</f>
        <v>0</v>
      </c>
      <c r="AS322" s="61">
        <f>+PMT(DRIVERS!$C$25,DATOS!$B$9,-AS321)</f>
        <v>0</v>
      </c>
      <c r="AT322" s="61">
        <f>+PMT(DRIVERS!$C$25,DATOS!$B$9,-AT321)</f>
        <v>0</v>
      </c>
      <c r="AU322" s="61">
        <f>+PMT(DRIVERS!$C$25,DATOS!$B$9,-AU321)</f>
        <v>0</v>
      </c>
      <c r="AV322" s="61">
        <f>+PMT(DRIVERS!$C$25,DATOS!$B$9,-AV321)</f>
        <v>0</v>
      </c>
      <c r="AW322" s="61">
        <f>+PMT(DRIVERS!$C$25,DATOS!$B$9,-AW321)</f>
        <v>0</v>
      </c>
      <c r="AX322" s="61">
        <f>+PMT(DRIVERS!$C$25,DATOS!$B$9,-AX321)</f>
        <v>0</v>
      </c>
      <c r="AY322" s="61">
        <f>+PMT(DRIVERS!$C$25,DATOS!$B$9,-AY321)</f>
        <v>0</v>
      </c>
      <c r="AZ322" s="61">
        <f>+PMT(DRIVERS!$C$25,DATOS!$B$9,-AZ321)</f>
        <v>0</v>
      </c>
      <c r="BA322" s="61">
        <f>+PMT(DRIVERS!$C$25,DATOS!$B$9,-BA321)</f>
        <v>0</v>
      </c>
      <c r="BB322" s="61">
        <f>+PMT(DRIVERS!$C$25,DATOS!$B$9,-BB321)</f>
        <v>0</v>
      </c>
      <c r="BC322" s="61">
        <f>+PMT(DRIVERS!$C$25,DATOS!$B$9,-BC321)</f>
        <v>0</v>
      </c>
      <c r="BD322" s="61">
        <f>+PMT(DRIVERS!$C$25,DATOS!$B$9,-BD321)</f>
        <v>0</v>
      </c>
      <c r="BE322" s="61">
        <f>+PMT(DRIVERS!$C$25,DATOS!$B$9,-BE321)</f>
        <v>0</v>
      </c>
      <c r="BF322" s="61">
        <f>+PMT(DRIVERS!$C$25,DATOS!$B$9,-BF321)</f>
        <v>0</v>
      </c>
      <c r="BG322" s="61">
        <f>+PMT(DRIVERS!$C$25,DATOS!$B$9,-BG321)</f>
        <v>0</v>
      </c>
      <c r="BH322" s="61">
        <f>+PMT(DRIVERS!$C$25,DATOS!$B$9,-BH321)</f>
        <v>0</v>
      </c>
      <c r="BI322" s="61">
        <f>+PMT(DRIVERS!$C$25,DATOS!$B$9,-BI321)</f>
        <v>0</v>
      </c>
      <c r="BJ322" s="61">
        <f>+PMT(DRIVERS!$C$25,DATOS!$B$9,-BJ321)</f>
        <v>0</v>
      </c>
      <c r="BK322" s="61">
        <f>+PMT(DRIVERS!$C$25,DATOS!$B$9,-BK321)</f>
        <v>0</v>
      </c>
      <c r="BL322" s="61">
        <f>+PMT(DRIVERS!$C$25,DATOS!$B$9,-BL321)</f>
        <v>0</v>
      </c>
      <c r="BM322" s="61">
        <f>+PMT(DRIVERS!$C$25,DATOS!$B$9,-BM321)</f>
        <v>0</v>
      </c>
      <c r="BN322" s="61">
        <f>+PMT(DRIVERS!$C$25,DATOS!$B$9,-BN321)</f>
        <v>0</v>
      </c>
      <c r="BO322" s="61">
        <f>+PMT(DRIVERS!$C$25,DATOS!$B$9,-BO321)</f>
        <v>0</v>
      </c>
      <c r="BP322" s="61">
        <f>+PMT(DRIVERS!$C$25,DATOS!$B$9,-BP321)</f>
        <v>0</v>
      </c>
      <c r="BQ322" s="61">
        <f>+PMT(DRIVERS!$C$25,DATOS!$B$9,-BQ321)</f>
        <v>0</v>
      </c>
      <c r="BR322" s="61">
        <f>+PMT(DRIVERS!$C$25,DATOS!$B$9,-BR321)</f>
        <v>0</v>
      </c>
    </row>
    <row r="323" spans="2:70" x14ac:dyDescent="0.25">
      <c r="B323" s="59"/>
      <c r="C323" s="59"/>
      <c r="D323" s="60"/>
      <c r="E323" s="59"/>
      <c r="F323" s="61"/>
      <c r="G323" s="61"/>
      <c r="H323" s="61"/>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row>
    <row r="324" spans="2:70" x14ac:dyDescent="0.25">
      <c r="B324" s="59"/>
      <c r="C324" s="59"/>
      <c r="D324" s="60"/>
      <c r="E324" s="59"/>
      <c r="F324" s="61"/>
      <c r="G324" s="61"/>
      <c r="H324" s="61"/>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row>
    <row r="325" spans="2:70" x14ac:dyDescent="0.25">
      <c r="B325" s="59"/>
      <c r="C325" s="59"/>
      <c r="D325" s="60"/>
      <c r="E325" s="59"/>
      <c r="F325" s="61"/>
      <c r="G325" s="61"/>
      <c r="H325" s="61"/>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row>
    <row r="326" spans="2:70" x14ac:dyDescent="0.25">
      <c r="B326" s="58"/>
      <c r="C326" s="130" t="str">
        <f>+Inventario!C326</f>
        <v>MEDIDORES</v>
      </c>
      <c r="D326" s="131"/>
      <c r="E326" s="58"/>
      <c r="F326" s="132"/>
      <c r="G326" s="132"/>
      <c r="H326" s="132"/>
      <c r="I326" s="58"/>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row>
    <row r="327" spans="2:70" x14ac:dyDescent="0.25">
      <c r="B327" s="59" t="s">
        <v>695</v>
      </c>
      <c r="C327" s="62" t="str">
        <f>+VLOOKUP(B327,'resumen UCAP'!$A$5:$O$329,2,0)</f>
        <v>Medidor digital</v>
      </c>
      <c r="D327" s="63"/>
      <c r="E327" s="63" t="str">
        <f>+VLOOKUP(B327,'resumen UCAP'!$A$5:$O$329,3,0)</f>
        <v>Un</v>
      </c>
      <c r="F327" s="64">
        <f>+VLOOKUP(B327,'resumen UCAP'!$A$5:$O$329,15,0)</f>
        <v>379591.8367346939</v>
      </c>
      <c r="G327" s="61">
        <v>49</v>
      </c>
      <c r="H327" s="125">
        <f>+'Inversión 1 financiada'!H327+VÚ!H327</f>
        <v>0</v>
      </c>
      <c r="I327" s="125">
        <f>+'Inversión 1 financiada'!I327+VÚ!I327+H327</f>
        <v>0</v>
      </c>
      <c r="J327" s="125">
        <f>+'Inversión 1 financiada'!J327+VÚ!J327+I327</f>
        <v>0</v>
      </c>
      <c r="K327" s="125">
        <f>+'Inversión 1 financiada'!K327+VÚ!K327+J327</f>
        <v>0</v>
      </c>
      <c r="L327" s="125">
        <f>+'Inversión 1 financiada'!L327+VÚ!L327+K327</f>
        <v>0</v>
      </c>
      <c r="M327" s="125">
        <f>+'Inversión 1 financiada'!M327+VÚ!M327+L327</f>
        <v>0</v>
      </c>
      <c r="N327" s="125">
        <f>+'Inversión 1 financiada'!N327+VÚ!N327+M327</f>
        <v>0</v>
      </c>
      <c r="O327" s="125">
        <f>+'Inversión 1 financiada'!O327+VÚ!O327+N327</f>
        <v>0</v>
      </c>
      <c r="P327" s="125">
        <f>+'Inversión 1 financiada'!P327+VÚ!P327+O327</f>
        <v>0</v>
      </c>
      <c r="Q327" s="125">
        <f>+'Inversión 1 financiada'!Q327+VÚ!Q327+P327</f>
        <v>0</v>
      </c>
      <c r="R327" s="125">
        <f>+'Inversión 1 financiada'!R327+VÚ!R327+Q327</f>
        <v>0</v>
      </c>
      <c r="S327" s="125">
        <f>+'Inversión 1 financiada'!S327+VÚ!S327+R327</f>
        <v>0</v>
      </c>
      <c r="T327" s="125">
        <f>+'Inversión 1 financiada'!T327+VÚ!T327+S327</f>
        <v>0</v>
      </c>
      <c r="U327" s="125">
        <f>+'Inversión 1 financiada'!U327+VÚ!U327+T327</f>
        <v>0</v>
      </c>
      <c r="V327" s="125">
        <f>+'Inversión 1 financiada'!V327+VÚ!V327+U327</f>
        <v>0</v>
      </c>
      <c r="W327" s="125">
        <f>+'Inversión 1 financiada'!W327+VÚ!W327+V327</f>
        <v>0</v>
      </c>
      <c r="X327" s="125">
        <f>+'Inversión 1 financiada'!X327+VÚ!X327+W327</f>
        <v>0</v>
      </c>
      <c r="Y327" s="125">
        <f>+'Inversión 1 financiada'!Y327+VÚ!Y327+X327</f>
        <v>0</v>
      </c>
      <c r="Z327" s="125">
        <f>+'Inversión 1 financiada'!Z327+VÚ!Z327+Y327</f>
        <v>0</v>
      </c>
      <c r="AA327" s="125">
        <f>+'Inversión 1 financiada'!AA327+VÚ!AA327+Z327</f>
        <v>0</v>
      </c>
      <c r="AB327" s="125">
        <f>+'Inversión 1 financiada'!AB327+VÚ!AB327+AA327</f>
        <v>0</v>
      </c>
      <c r="AC327" s="125">
        <f>+'Inversión 1 financiada'!AC327+VÚ!AC327+AB327</f>
        <v>0</v>
      </c>
      <c r="AD327" s="125">
        <f>+'Inversión 1 financiada'!AD327+VÚ!AD327+AC327</f>
        <v>0</v>
      </c>
      <c r="AE327" s="125">
        <f>+'Inversión 1 financiada'!AE327+VÚ!AE327+AD327</f>
        <v>0</v>
      </c>
      <c r="AF327" s="125">
        <f>+'Inversión 1 financiada'!AF327+VÚ!AF327+AE327</f>
        <v>0</v>
      </c>
      <c r="AG327" s="125">
        <f>+'Inversión 1 financiada'!AG327+VÚ!AG327+AF327</f>
        <v>0</v>
      </c>
      <c r="AH327" s="125">
        <f>+'Inversión 1 financiada'!AH327+VÚ!AH327+AG327</f>
        <v>0</v>
      </c>
      <c r="AI327" s="125">
        <f>+'Inversión 1 financiada'!AI327+VÚ!AI327+AH327</f>
        <v>0</v>
      </c>
      <c r="AJ327" s="125">
        <f>+'Inversión 1 financiada'!AJ327+VÚ!AJ327+AI327</f>
        <v>0</v>
      </c>
      <c r="AK327" s="125">
        <f>+'Inversión 1 financiada'!AK327+VÚ!AK327+AJ327</f>
        <v>0</v>
      </c>
      <c r="AL327" s="125">
        <f>+'Inversión 1 financiada'!AL327+VÚ!AL327+AK327</f>
        <v>0</v>
      </c>
      <c r="AM327" s="125">
        <f>+'Inversión 1 financiada'!AM327+VÚ!AM327+AL327</f>
        <v>0</v>
      </c>
      <c r="AN327" s="125">
        <f>+'Inversión 1 financiada'!AN327+VÚ!AN327+AM327</f>
        <v>0</v>
      </c>
      <c r="AO327" s="125">
        <f>+'Inversión 1 financiada'!AO327+VÚ!AO327+AN327</f>
        <v>0</v>
      </c>
      <c r="AP327" s="125">
        <f>+'Inversión 1 financiada'!AP327+VÚ!AP327+AO327</f>
        <v>0</v>
      </c>
      <c r="AQ327" s="125">
        <f>+'Inversión 1 financiada'!AQ327+VÚ!AQ327+AP327</f>
        <v>0</v>
      </c>
      <c r="AR327" s="125">
        <f>+'Inversión 1 financiada'!AR327+VÚ!AR327+AQ327</f>
        <v>0</v>
      </c>
      <c r="AS327" s="125">
        <f>+'Inversión 1 financiada'!AS327+VÚ!AS327+AR327</f>
        <v>0</v>
      </c>
      <c r="AT327" s="125">
        <f>+'Inversión 1 financiada'!AT327+VÚ!AT327+AS327</f>
        <v>0</v>
      </c>
      <c r="AU327" s="125">
        <f>+'Inversión 1 financiada'!AU327+VÚ!AU327+AT327</f>
        <v>0</v>
      </c>
      <c r="AV327" s="125">
        <f>+'Inversión 1 financiada'!AV327+VÚ!AV327+AU327</f>
        <v>0</v>
      </c>
      <c r="AW327" s="125">
        <f>+'Inversión 1 financiada'!AW327+VÚ!AW327+AV327</f>
        <v>0</v>
      </c>
      <c r="AX327" s="125">
        <f>+'Inversión 1 financiada'!AX327+VÚ!AX327+AW327</f>
        <v>0</v>
      </c>
      <c r="AY327" s="125">
        <f>+'Inversión 1 financiada'!AY327+VÚ!AY327+AX327</f>
        <v>0</v>
      </c>
      <c r="AZ327" s="125">
        <f>+'Inversión 1 financiada'!AZ327+VÚ!AZ327+AY327</f>
        <v>0</v>
      </c>
      <c r="BA327" s="125">
        <f>+'Inversión 1 financiada'!BA327+VÚ!BA327+AZ327</f>
        <v>0</v>
      </c>
      <c r="BB327" s="125">
        <f>+'Inversión 1 financiada'!BB327+VÚ!BB327+BA327</f>
        <v>0</v>
      </c>
      <c r="BC327" s="125">
        <f>+'Inversión 1 financiada'!BC327+VÚ!BC327+BB327</f>
        <v>0</v>
      </c>
      <c r="BD327" s="125">
        <f>+'Inversión 1 financiada'!BD327+VÚ!BD327+BC327</f>
        <v>0</v>
      </c>
      <c r="BE327" s="125">
        <f>+'Inversión 1 financiada'!BE327+VÚ!BE327+BD327</f>
        <v>0</v>
      </c>
      <c r="BF327" s="125">
        <f>+'Inversión 1 financiada'!BF327+VÚ!BF327+BE327</f>
        <v>0</v>
      </c>
      <c r="BG327" s="125">
        <f>+'Inversión 1 financiada'!BG327+VÚ!BG327+BF327</f>
        <v>0</v>
      </c>
      <c r="BH327" s="125">
        <f>+'Inversión 1 financiada'!BH327+VÚ!BH327+BG327</f>
        <v>0</v>
      </c>
      <c r="BI327" s="125">
        <f>+'Inversión 1 financiada'!BI327+VÚ!BI327+BH327</f>
        <v>0</v>
      </c>
      <c r="BJ327" s="125">
        <f>+'Inversión 1 financiada'!BJ327+VÚ!BJ327+BI327</f>
        <v>0</v>
      </c>
      <c r="BK327" s="125">
        <f>+'Inversión 1 financiada'!BK327+VÚ!BK327+BJ327</f>
        <v>0</v>
      </c>
      <c r="BL327" s="125">
        <f>+'Inversión 1 financiada'!BL327+VÚ!BL327+BK327</f>
        <v>0</v>
      </c>
      <c r="BM327" s="125">
        <f>+'Inversión 1 financiada'!BM327+VÚ!BM327+BL327</f>
        <v>0</v>
      </c>
      <c r="BN327" s="125">
        <f>+'Inversión 1 financiada'!BN327+VÚ!BN327+BM327</f>
        <v>0</v>
      </c>
      <c r="BO327" s="125">
        <f>+'Inversión 1 financiada'!BO327+VÚ!BO327+BN327</f>
        <v>0</v>
      </c>
      <c r="BP327" s="125">
        <f>+'Inversión 1 financiada'!BP327+VÚ!BP327+BO327</f>
        <v>0</v>
      </c>
      <c r="BQ327" s="125">
        <f>+'Inversión 1 financiada'!BQ327+VÚ!BQ327+BP327</f>
        <v>0</v>
      </c>
      <c r="BR327" s="125">
        <f>+'Inversión 1 financiada'!BR327+VÚ!BR327+BQ327</f>
        <v>0</v>
      </c>
    </row>
    <row r="328" spans="2:70" x14ac:dyDescent="0.25">
      <c r="B328" s="59" t="s">
        <v>696</v>
      </c>
      <c r="C328" s="62" t="str">
        <f>+VLOOKUP(B328,'resumen UCAP'!$A$5:$O$329,2,0)</f>
        <v>Medidor telegestion</v>
      </c>
      <c r="D328" s="63"/>
      <c r="E328" s="63" t="str">
        <f>+VLOOKUP(B328,'resumen UCAP'!$A$5:$O$329,3,0)</f>
        <v>Un</v>
      </c>
      <c r="F328" s="64">
        <f>+VLOOKUP(B328,'resumen UCAP'!$A$5:$O$329,15,0)</f>
        <v>3260000</v>
      </c>
      <c r="G328" s="61">
        <v>2</v>
      </c>
      <c r="H328" s="125">
        <f>+'Inversión 1 financiada'!H328+VÚ!H328</f>
        <v>0</v>
      </c>
      <c r="I328" s="125">
        <f>+'Inversión 1 financiada'!I328+VÚ!I328+H328</f>
        <v>0</v>
      </c>
      <c r="J328" s="125">
        <f>+'Inversión 1 financiada'!J328+VÚ!J328+I328</f>
        <v>0</v>
      </c>
      <c r="K328" s="125">
        <f>+'Inversión 1 financiada'!K328+VÚ!K328+J328</f>
        <v>0</v>
      </c>
      <c r="L328" s="125">
        <f>+'Inversión 1 financiada'!L328+VÚ!L328+K328</f>
        <v>0</v>
      </c>
      <c r="M328" s="125">
        <f>+'Inversión 1 financiada'!M328+VÚ!M328+L328</f>
        <v>0</v>
      </c>
      <c r="N328" s="125">
        <f>+'Inversión 1 financiada'!N328+VÚ!N328+M328</f>
        <v>0</v>
      </c>
      <c r="O328" s="125">
        <f>+'Inversión 1 financiada'!O328+VÚ!O328+N328</f>
        <v>0</v>
      </c>
      <c r="P328" s="125">
        <f>+'Inversión 1 financiada'!P328+VÚ!P328+O328</f>
        <v>0</v>
      </c>
      <c r="Q328" s="125">
        <f>+'Inversión 1 financiada'!Q328+VÚ!Q328+P328</f>
        <v>0</v>
      </c>
      <c r="R328" s="125">
        <f>+'Inversión 1 financiada'!R328+VÚ!R328+Q328</f>
        <v>0</v>
      </c>
      <c r="S328" s="125">
        <f>+'Inversión 1 financiada'!S328+VÚ!S328+R328</f>
        <v>0</v>
      </c>
      <c r="T328" s="125">
        <f>+'Inversión 1 financiada'!T328+VÚ!T328+S328</f>
        <v>0</v>
      </c>
      <c r="U328" s="125">
        <f>+'Inversión 1 financiada'!U328+VÚ!U328+T328</f>
        <v>0</v>
      </c>
      <c r="V328" s="125">
        <f>+'Inversión 1 financiada'!V328+VÚ!V328+U328</f>
        <v>0</v>
      </c>
      <c r="W328" s="125">
        <f>+'Inversión 1 financiada'!W328+VÚ!W328+V328</f>
        <v>0</v>
      </c>
      <c r="X328" s="125">
        <f>+'Inversión 1 financiada'!X328+VÚ!X328+W328</f>
        <v>0</v>
      </c>
      <c r="Y328" s="125">
        <f>+'Inversión 1 financiada'!Y328+VÚ!Y328+X328</f>
        <v>0</v>
      </c>
      <c r="Z328" s="125">
        <f>+'Inversión 1 financiada'!Z328+VÚ!Z328+Y328</f>
        <v>0</v>
      </c>
      <c r="AA328" s="125">
        <f>+'Inversión 1 financiada'!AA328+VÚ!AA328+Z328</f>
        <v>0</v>
      </c>
      <c r="AB328" s="125">
        <f>+'Inversión 1 financiada'!AB328+VÚ!AB328+AA328</f>
        <v>0</v>
      </c>
      <c r="AC328" s="125">
        <f>+'Inversión 1 financiada'!AC328+VÚ!AC328+AB328</f>
        <v>0</v>
      </c>
      <c r="AD328" s="125">
        <f>+'Inversión 1 financiada'!AD328+VÚ!AD328+AC328</f>
        <v>0</v>
      </c>
      <c r="AE328" s="125">
        <f>+'Inversión 1 financiada'!AE328+VÚ!AE328+AD328</f>
        <v>0</v>
      </c>
      <c r="AF328" s="125">
        <f>+'Inversión 1 financiada'!AF328+VÚ!AF328+AE328</f>
        <v>0</v>
      </c>
      <c r="AG328" s="125">
        <f>+'Inversión 1 financiada'!AG328+VÚ!AG328+AF328</f>
        <v>0</v>
      </c>
      <c r="AH328" s="125">
        <f>+'Inversión 1 financiada'!AH328+VÚ!AH328+AG328</f>
        <v>0</v>
      </c>
      <c r="AI328" s="125">
        <f>+'Inversión 1 financiada'!AI328+VÚ!AI328+AH328</f>
        <v>0</v>
      </c>
      <c r="AJ328" s="125">
        <f>+'Inversión 1 financiada'!AJ328+VÚ!AJ328+AI328</f>
        <v>0</v>
      </c>
      <c r="AK328" s="125">
        <f>+'Inversión 1 financiada'!AK328+VÚ!AK328+AJ328</f>
        <v>0</v>
      </c>
      <c r="AL328" s="125">
        <f>+'Inversión 1 financiada'!AL328+VÚ!AL328+AK328</f>
        <v>0</v>
      </c>
      <c r="AM328" s="125">
        <f>+'Inversión 1 financiada'!AM328+VÚ!AM328+AL328</f>
        <v>0</v>
      </c>
      <c r="AN328" s="125">
        <f>+'Inversión 1 financiada'!AN328+VÚ!AN328+AM328</f>
        <v>0</v>
      </c>
      <c r="AO328" s="125">
        <f>+'Inversión 1 financiada'!AO328+VÚ!AO328+AN328</f>
        <v>0</v>
      </c>
      <c r="AP328" s="125">
        <f>+'Inversión 1 financiada'!AP328+VÚ!AP328+AO328</f>
        <v>0</v>
      </c>
      <c r="AQ328" s="125">
        <f>+'Inversión 1 financiada'!AQ328+VÚ!AQ328+AP328</f>
        <v>0</v>
      </c>
      <c r="AR328" s="125">
        <f>+'Inversión 1 financiada'!AR328+VÚ!AR328+AQ328</f>
        <v>0</v>
      </c>
      <c r="AS328" s="125">
        <f>+'Inversión 1 financiada'!AS328+VÚ!AS328+AR328</f>
        <v>0</v>
      </c>
      <c r="AT328" s="125">
        <f>+'Inversión 1 financiada'!AT328+VÚ!AT328+AS328</f>
        <v>0</v>
      </c>
      <c r="AU328" s="125">
        <f>+'Inversión 1 financiada'!AU328+VÚ!AU328+AT328</f>
        <v>0</v>
      </c>
      <c r="AV328" s="125">
        <f>+'Inversión 1 financiada'!AV328+VÚ!AV328+AU328</f>
        <v>0</v>
      </c>
      <c r="AW328" s="125">
        <f>+'Inversión 1 financiada'!AW328+VÚ!AW328+AV328</f>
        <v>0</v>
      </c>
      <c r="AX328" s="125">
        <f>+'Inversión 1 financiada'!AX328+VÚ!AX328+AW328</f>
        <v>0</v>
      </c>
      <c r="AY328" s="125">
        <f>+'Inversión 1 financiada'!AY328+VÚ!AY328+AX328</f>
        <v>0</v>
      </c>
      <c r="AZ328" s="125">
        <f>+'Inversión 1 financiada'!AZ328+VÚ!AZ328+AY328</f>
        <v>0</v>
      </c>
      <c r="BA328" s="125">
        <f>+'Inversión 1 financiada'!BA328+VÚ!BA328+AZ328</f>
        <v>0</v>
      </c>
      <c r="BB328" s="125">
        <f>+'Inversión 1 financiada'!BB328+VÚ!BB328+BA328</f>
        <v>0</v>
      </c>
      <c r="BC328" s="125">
        <f>+'Inversión 1 financiada'!BC328+VÚ!BC328+BB328</f>
        <v>0</v>
      </c>
      <c r="BD328" s="125">
        <f>+'Inversión 1 financiada'!BD328+VÚ!BD328+BC328</f>
        <v>0</v>
      </c>
      <c r="BE328" s="125">
        <f>+'Inversión 1 financiada'!BE328+VÚ!BE328+BD328</f>
        <v>0</v>
      </c>
      <c r="BF328" s="125">
        <f>+'Inversión 1 financiada'!BF328+VÚ!BF328+BE328</f>
        <v>0</v>
      </c>
      <c r="BG328" s="125">
        <f>+'Inversión 1 financiada'!BG328+VÚ!BG328+BF328</f>
        <v>0</v>
      </c>
      <c r="BH328" s="125">
        <f>+'Inversión 1 financiada'!BH328+VÚ!BH328+BG328</f>
        <v>0</v>
      </c>
      <c r="BI328" s="125">
        <f>+'Inversión 1 financiada'!BI328+VÚ!BI328+BH328</f>
        <v>0</v>
      </c>
      <c r="BJ328" s="125">
        <f>+'Inversión 1 financiada'!BJ328+VÚ!BJ328+BI328</f>
        <v>0</v>
      </c>
      <c r="BK328" s="125">
        <f>+'Inversión 1 financiada'!BK328+VÚ!BK328+BJ328</f>
        <v>0</v>
      </c>
      <c r="BL328" s="125">
        <f>+'Inversión 1 financiada'!BL328+VÚ!BL328+BK328</f>
        <v>0</v>
      </c>
      <c r="BM328" s="125">
        <f>+'Inversión 1 financiada'!BM328+VÚ!BM328+BL328</f>
        <v>0</v>
      </c>
      <c r="BN328" s="125">
        <f>+'Inversión 1 financiada'!BN328+VÚ!BN328+BM328</f>
        <v>0</v>
      </c>
      <c r="BO328" s="125">
        <f>+'Inversión 1 financiada'!BO328+VÚ!BO328+BN328</f>
        <v>0</v>
      </c>
      <c r="BP328" s="125">
        <f>+'Inversión 1 financiada'!BP328+VÚ!BP328+BO328</f>
        <v>0</v>
      </c>
      <c r="BQ328" s="125">
        <f>+'Inversión 1 financiada'!BQ328+VÚ!BQ328+BP328</f>
        <v>0</v>
      </c>
      <c r="BR328" s="125">
        <f>+'Inversión 1 financiada'!BR328+VÚ!BR328+BQ328</f>
        <v>0</v>
      </c>
    </row>
    <row r="329" spans="2:70" x14ac:dyDescent="0.25">
      <c r="B329" s="59"/>
      <c r="C329" s="127" t="s">
        <v>289</v>
      </c>
      <c r="D329" s="60"/>
      <c r="E329" s="59"/>
      <c r="F329" s="61"/>
      <c r="G329" s="129">
        <f>+SUM(G327:G328)</f>
        <v>51</v>
      </c>
      <c r="H329" s="129">
        <f t="shared" ref="H329:BR329" si="12">+SUM(H327:H328)</f>
        <v>0</v>
      </c>
      <c r="I329" s="129">
        <f t="shared" si="12"/>
        <v>0</v>
      </c>
      <c r="J329" s="129">
        <f t="shared" si="12"/>
        <v>0</v>
      </c>
      <c r="K329" s="129">
        <f t="shared" si="12"/>
        <v>0</v>
      </c>
      <c r="L329" s="129">
        <f t="shared" si="12"/>
        <v>0</v>
      </c>
      <c r="M329" s="129">
        <f t="shared" si="12"/>
        <v>0</v>
      </c>
      <c r="N329" s="129">
        <f t="shared" si="12"/>
        <v>0</v>
      </c>
      <c r="O329" s="129">
        <f t="shared" si="12"/>
        <v>0</v>
      </c>
      <c r="P329" s="129">
        <f t="shared" si="12"/>
        <v>0</v>
      </c>
      <c r="Q329" s="129">
        <f t="shared" si="12"/>
        <v>0</v>
      </c>
      <c r="R329" s="129">
        <f t="shared" si="12"/>
        <v>0</v>
      </c>
      <c r="S329" s="129">
        <f t="shared" si="12"/>
        <v>0</v>
      </c>
      <c r="T329" s="129">
        <f t="shared" si="12"/>
        <v>0</v>
      </c>
      <c r="U329" s="129">
        <f t="shared" si="12"/>
        <v>0</v>
      </c>
      <c r="V329" s="129">
        <f t="shared" si="12"/>
        <v>0</v>
      </c>
      <c r="W329" s="129">
        <f t="shared" si="12"/>
        <v>0</v>
      </c>
      <c r="X329" s="129">
        <f t="shared" si="12"/>
        <v>0</v>
      </c>
      <c r="Y329" s="129">
        <f t="shared" si="12"/>
        <v>0</v>
      </c>
      <c r="Z329" s="129">
        <f t="shared" si="12"/>
        <v>0</v>
      </c>
      <c r="AA329" s="129">
        <f t="shared" si="12"/>
        <v>0</v>
      </c>
      <c r="AB329" s="129">
        <f t="shared" si="12"/>
        <v>0</v>
      </c>
      <c r="AC329" s="129">
        <f t="shared" si="12"/>
        <v>0</v>
      </c>
      <c r="AD329" s="129">
        <f t="shared" si="12"/>
        <v>0</v>
      </c>
      <c r="AE329" s="129">
        <f t="shared" si="12"/>
        <v>0</v>
      </c>
      <c r="AF329" s="129">
        <f t="shared" si="12"/>
        <v>0</v>
      </c>
      <c r="AG329" s="129">
        <f t="shared" si="12"/>
        <v>0</v>
      </c>
      <c r="AH329" s="129">
        <f t="shared" si="12"/>
        <v>0</v>
      </c>
      <c r="AI329" s="129">
        <f t="shared" si="12"/>
        <v>0</v>
      </c>
      <c r="AJ329" s="129">
        <f t="shared" si="12"/>
        <v>0</v>
      </c>
      <c r="AK329" s="129">
        <f t="shared" si="12"/>
        <v>0</v>
      </c>
      <c r="AL329" s="129">
        <f t="shared" si="12"/>
        <v>0</v>
      </c>
      <c r="AM329" s="129">
        <f t="shared" si="12"/>
        <v>0</v>
      </c>
      <c r="AN329" s="129">
        <f t="shared" si="12"/>
        <v>0</v>
      </c>
      <c r="AO329" s="129">
        <f t="shared" si="12"/>
        <v>0</v>
      </c>
      <c r="AP329" s="129">
        <f t="shared" si="12"/>
        <v>0</v>
      </c>
      <c r="AQ329" s="129">
        <f t="shared" si="12"/>
        <v>0</v>
      </c>
      <c r="AR329" s="129">
        <f t="shared" si="12"/>
        <v>0</v>
      </c>
      <c r="AS329" s="129">
        <f t="shared" si="12"/>
        <v>0</v>
      </c>
      <c r="AT329" s="129">
        <f t="shared" si="12"/>
        <v>0</v>
      </c>
      <c r="AU329" s="129">
        <f t="shared" si="12"/>
        <v>0</v>
      </c>
      <c r="AV329" s="129">
        <f t="shared" si="12"/>
        <v>0</v>
      </c>
      <c r="AW329" s="129">
        <f t="shared" si="12"/>
        <v>0</v>
      </c>
      <c r="AX329" s="129">
        <f t="shared" si="12"/>
        <v>0</v>
      </c>
      <c r="AY329" s="129">
        <f t="shared" si="12"/>
        <v>0</v>
      </c>
      <c r="AZ329" s="129">
        <f t="shared" si="12"/>
        <v>0</v>
      </c>
      <c r="BA329" s="129">
        <f t="shared" si="12"/>
        <v>0</v>
      </c>
      <c r="BB329" s="129">
        <f t="shared" si="12"/>
        <v>0</v>
      </c>
      <c r="BC329" s="129">
        <f t="shared" si="12"/>
        <v>0</v>
      </c>
      <c r="BD329" s="129">
        <f t="shared" si="12"/>
        <v>0</v>
      </c>
      <c r="BE329" s="129">
        <f t="shared" si="12"/>
        <v>0</v>
      </c>
      <c r="BF329" s="129">
        <f t="shared" si="12"/>
        <v>0</v>
      </c>
      <c r="BG329" s="129">
        <f t="shared" si="12"/>
        <v>0</v>
      </c>
      <c r="BH329" s="129">
        <f t="shared" si="12"/>
        <v>0</v>
      </c>
      <c r="BI329" s="129">
        <f t="shared" si="12"/>
        <v>0</v>
      </c>
      <c r="BJ329" s="129">
        <f t="shared" si="12"/>
        <v>0</v>
      </c>
      <c r="BK329" s="129">
        <f t="shared" si="12"/>
        <v>0</v>
      </c>
      <c r="BL329" s="129">
        <f t="shared" si="12"/>
        <v>0</v>
      </c>
      <c r="BM329" s="129">
        <f t="shared" si="12"/>
        <v>0</v>
      </c>
      <c r="BN329" s="129">
        <f t="shared" si="12"/>
        <v>0</v>
      </c>
      <c r="BO329" s="129">
        <f t="shared" si="12"/>
        <v>0</v>
      </c>
      <c r="BP329" s="129">
        <f t="shared" si="12"/>
        <v>0</v>
      </c>
      <c r="BQ329" s="129">
        <f t="shared" si="12"/>
        <v>0</v>
      </c>
      <c r="BR329" s="129">
        <f t="shared" si="12"/>
        <v>0</v>
      </c>
    </row>
    <row r="330" spans="2:70" x14ac:dyDescent="0.25">
      <c r="B330" s="59"/>
      <c r="C330" s="126" t="s">
        <v>441</v>
      </c>
      <c r="D330" s="60"/>
      <c r="E330" s="59"/>
      <c r="F330" s="61"/>
      <c r="G330" s="129">
        <f>+SUMPRODUCT($F$327:$F$328,G327:G328)</f>
        <v>25120000</v>
      </c>
      <c r="H330" s="129">
        <f t="shared" ref="H330:BR330" si="13">+SUMPRODUCT($F$327:$F$328,H327:H328)</f>
        <v>0</v>
      </c>
      <c r="I330" s="129">
        <f t="shared" si="13"/>
        <v>0</v>
      </c>
      <c r="J330" s="129">
        <f t="shared" si="13"/>
        <v>0</v>
      </c>
      <c r="K330" s="129">
        <f t="shared" si="13"/>
        <v>0</v>
      </c>
      <c r="L330" s="129">
        <f t="shared" si="13"/>
        <v>0</v>
      </c>
      <c r="M330" s="129">
        <f t="shared" si="13"/>
        <v>0</v>
      </c>
      <c r="N330" s="129">
        <f t="shared" si="13"/>
        <v>0</v>
      </c>
      <c r="O330" s="129">
        <f t="shared" si="13"/>
        <v>0</v>
      </c>
      <c r="P330" s="129">
        <f t="shared" si="13"/>
        <v>0</v>
      </c>
      <c r="Q330" s="129">
        <f t="shared" si="13"/>
        <v>0</v>
      </c>
      <c r="R330" s="129">
        <f t="shared" si="13"/>
        <v>0</v>
      </c>
      <c r="S330" s="129">
        <f t="shared" si="13"/>
        <v>0</v>
      </c>
      <c r="T330" s="129">
        <f t="shared" si="13"/>
        <v>0</v>
      </c>
      <c r="U330" s="129">
        <f t="shared" si="13"/>
        <v>0</v>
      </c>
      <c r="V330" s="129">
        <f t="shared" si="13"/>
        <v>0</v>
      </c>
      <c r="W330" s="129">
        <f t="shared" si="13"/>
        <v>0</v>
      </c>
      <c r="X330" s="129">
        <f t="shared" si="13"/>
        <v>0</v>
      </c>
      <c r="Y330" s="129">
        <f t="shared" si="13"/>
        <v>0</v>
      </c>
      <c r="Z330" s="129">
        <f t="shared" si="13"/>
        <v>0</v>
      </c>
      <c r="AA330" s="129">
        <f t="shared" si="13"/>
        <v>0</v>
      </c>
      <c r="AB330" s="129">
        <f t="shared" si="13"/>
        <v>0</v>
      </c>
      <c r="AC330" s="129">
        <f t="shared" si="13"/>
        <v>0</v>
      </c>
      <c r="AD330" s="129">
        <f t="shared" si="13"/>
        <v>0</v>
      </c>
      <c r="AE330" s="129">
        <f t="shared" si="13"/>
        <v>0</v>
      </c>
      <c r="AF330" s="129">
        <f t="shared" si="13"/>
        <v>0</v>
      </c>
      <c r="AG330" s="129">
        <f t="shared" si="13"/>
        <v>0</v>
      </c>
      <c r="AH330" s="129">
        <f t="shared" si="13"/>
        <v>0</v>
      </c>
      <c r="AI330" s="129">
        <f t="shared" si="13"/>
        <v>0</v>
      </c>
      <c r="AJ330" s="129">
        <f t="shared" si="13"/>
        <v>0</v>
      </c>
      <c r="AK330" s="129">
        <f t="shared" si="13"/>
        <v>0</v>
      </c>
      <c r="AL330" s="129">
        <f t="shared" si="13"/>
        <v>0</v>
      </c>
      <c r="AM330" s="129">
        <f t="shared" si="13"/>
        <v>0</v>
      </c>
      <c r="AN330" s="129">
        <f t="shared" si="13"/>
        <v>0</v>
      </c>
      <c r="AO330" s="129">
        <f t="shared" si="13"/>
        <v>0</v>
      </c>
      <c r="AP330" s="129">
        <f t="shared" si="13"/>
        <v>0</v>
      </c>
      <c r="AQ330" s="129">
        <f t="shared" si="13"/>
        <v>0</v>
      </c>
      <c r="AR330" s="129">
        <f t="shared" si="13"/>
        <v>0</v>
      </c>
      <c r="AS330" s="129">
        <f t="shared" si="13"/>
        <v>0</v>
      </c>
      <c r="AT330" s="129">
        <f t="shared" si="13"/>
        <v>0</v>
      </c>
      <c r="AU330" s="129">
        <f t="shared" si="13"/>
        <v>0</v>
      </c>
      <c r="AV330" s="129">
        <f t="shared" si="13"/>
        <v>0</v>
      </c>
      <c r="AW330" s="129">
        <f t="shared" si="13"/>
        <v>0</v>
      </c>
      <c r="AX330" s="129">
        <f t="shared" si="13"/>
        <v>0</v>
      </c>
      <c r="AY330" s="129">
        <f t="shared" si="13"/>
        <v>0</v>
      </c>
      <c r="AZ330" s="129">
        <f t="shared" si="13"/>
        <v>0</v>
      </c>
      <c r="BA330" s="129">
        <f t="shared" si="13"/>
        <v>0</v>
      </c>
      <c r="BB330" s="129">
        <f t="shared" si="13"/>
        <v>0</v>
      </c>
      <c r="BC330" s="129">
        <f t="shared" si="13"/>
        <v>0</v>
      </c>
      <c r="BD330" s="129">
        <f t="shared" si="13"/>
        <v>0</v>
      </c>
      <c r="BE330" s="129">
        <f t="shared" si="13"/>
        <v>0</v>
      </c>
      <c r="BF330" s="129">
        <f t="shared" si="13"/>
        <v>0</v>
      </c>
      <c r="BG330" s="129">
        <f t="shared" si="13"/>
        <v>0</v>
      </c>
      <c r="BH330" s="129">
        <f t="shared" si="13"/>
        <v>0</v>
      </c>
      <c r="BI330" s="129">
        <f t="shared" si="13"/>
        <v>0</v>
      </c>
      <c r="BJ330" s="129">
        <f t="shared" si="13"/>
        <v>0</v>
      </c>
      <c r="BK330" s="129">
        <f t="shared" si="13"/>
        <v>0</v>
      </c>
      <c r="BL330" s="129">
        <f t="shared" si="13"/>
        <v>0</v>
      </c>
      <c r="BM330" s="129">
        <f t="shared" si="13"/>
        <v>0</v>
      </c>
      <c r="BN330" s="129">
        <f t="shared" si="13"/>
        <v>0</v>
      </c>
      <c r="BO330" s="129">
        <f t="shared" si="13"/>
        <v>0</v>
      </c>
      <c r="BP330" s="129">
        <f t="shared" si="13"/>
        <v>0</v>
      </c>
      <c r="BQ330" s="129">
        <f t="shared" si="13"/>
        <v>0</v>
      </c>
      <c r="BR330" s="129">
        <f t="shared" si="13"/>
        <v>0</v>
      </c>
    </row>
    <row r="331" spans="2:70" x14ac:dyDescent="0.25">
      <c r="B331" s="59"/>
      <c r="C331" s="126" t="s">
        <v>714</v>
      </c>
      <c r="D331" s="60"/>
      <c r="E331" s="59"/>
      <c r="F331" s="61"/>
      <c r="G331" s="129"/>
      <c r="H331" s="61">
        <f>+PMT(DRIVERS!$C$25,DATOS!$B$11,-H330)</f>
        <v>0</v>
      </c>
      <c r="I331" s="61">
        <f>+PMT(DRIVERS!$C$25,DATOS!$B$11,-I330)</f>
        <v>0</v>
      </c>
      <c r="J331" s="61">
        <f>+PMT(DRIVERS!$C$25,DATOS!$B$11,-J330)</f>
        <v>0</v>
      </c>
      <c r="K331" s="61">
        <f>+PMT(DRIVERS!$C$25,DATOS!$B$11,-K330)</f>
        <v>0</v>
      </c>
      <c r="L331" s="61">
        <f>+PMT(DRIVERS!$C$25,DATOS!$B$11,-L330)</f>
        <v>0</v>
      </c>
      <c r="M331" s="61">
        <f>+PMT(DRIVERS!$C$25,DATOS!$B$11,-M330)</f>
        <v>0</v>
      </c>
      <c r="N331" s="61">
        <f>+PMT(DRIVERS!$C$25,DATOS!$B$11,-N330)</f>
        <v>0</v>
      </c>
      <c r="O331" s="61">
        <f>+PMT(DRIVERS!$C$25,DATOS!$B$11,-O330)</f>
        <v>0</v>
      </c>
      <c r="P331" s="61">
        <f>+PMT(DRIVERS!$C$25,DATOS!$B$11,-P330)</f>
        <v>0</v>
      </c>
      <c r="Q331" s="61">
        <f>+PMT(DRIVERS!$C$25,DATOS!$B$11,-Q330)</f>
        <v>0</v>
      </c>
      <c r="R331" s="61">
        <f>+PMT(DRIVERS!$C$25,DATOS!$B$11,-R330)</f>
        <v>0</v>
      </c>
      <c r="S331" s="61">
        <f>+PMT(DRIVERS!$C$25,DATOS!$B$11,-S330)</f>
        <v>0</v>
      </c>
      <c r="T331" s="61">
        <f>+PMT(DRIVERS!$C$25,DATOS!$B$11,-T330)</f>
        <v>0</v>
      </c>
      <c r="U331" s="61">
        <f>+PMT(DRIVERS!$C$25,DATOS!$B$11,-U330)</f>
        <v>0</v>
      </c>
      <c r="V331" s="61">
        <f>+PMT(DRIVERS!$C$25,DATOS!$B$11,-V330)</f>
        <v>0</v>
      </c>
      <c r="W331" s="61">
        <f>+PMT(DRIVERS!$C$25,DATOS!$B$11,-W330)</f>
        <v>0</v>
      </c>
      <c r="X331" s="61">
        <f>+PMT(DRIVERS!$C$25,DATOS!$B$11,-X330)</f>
        <v>0</v>
      </c>
      <c r="Y331" s="61">
        <f>+PMT(DRIVERS!$C$25,DATOS!$B$11,-Y330)</f>
        <v>0</v>
      </c>
      <c r="Z331" s="61">
        <f>+PMT(DRIVERS!$C$25,DATOS!$B$11,-Z330)</f>
        <v>0</v>
      </c>
      <c r="AA331" s="61">
        <f>+PMT(DRIVERS!$C$25,DATOS!$B$11,-AA330)</f>
        <v>0</v>
      </c>
      <c r="AB331" s="61">
        <f>+PMT(DRIVERS!$C$25,DATOS!$B$11,-AB330)</f>
        <v>0</v>
      </c>
      <c r="AC331" s="61">
        <f>+PMT(DRIVERS!$C$25,DATOS!$B$11,-AC330)</f>
        <v>0</v>
      </c>
      <c r="AD331" s="61">
        <f>+PMT(DRIVERS!$C$25,DATOS!$B$11,-AD330)</f>
        <v>0</v>
      </c>
      <c r="AE331" s="61">
        <f>+PMT(DRIVERS!$C$25,DATOS!$B$11,-AE330)</f>
        <v>0</v>
      </c>
      <c r="AF331" s="61">
        <f>+PMT(DRIVERS!$C$25,DATOS!$B$11,-AF330)</f>
        <v>0</v>
      </c>
      <c r="AG331" s="61">
        <f>+PMT(DRIVERS!$C$25,DATOS!$B$11,-AG330)</f>
        <v>0</v>
      </c>
      <c r="AH331" s="61">
        <f>+PMT(DRIVERS!$C$25,DATOS!$B$11,-AH330)</f>
        <v>0</v>
      </c>
      <c r="AI331" s="61">
        <f>+PMT(DRIVERS!$C$25,DATOS!$B$11,-AI330)</f>
        <v>0</v>
      </c>
      <c r="AJ331" s="61">
        <f>+PMT(DRIVERS!$C$25,DATOS!$B$11,-AJ330)</f>
        <v>0</v>
      </c>
      <c r="AK331" s="61">
        <f>+PMT(DRIVERS!$C$25,DATOS!$B$11,-AK330)</f>
        <v>0</v>
      </c>
      <c r="AL331" s="61">
        <f>+PMT(DRIVERS!$C$25,DATOS!$B$11,-AL330)</f>
        <v>0</v>
      </c>
      <c r="AM331" s="61">
        <f>+PMT(DRIVERS!$C$25,DATOS!$B$11,-AM330)</f>
        <v>0</v>
      </c>
      <c r="AN331" s="61">
        <f>+PMT(DRIVERS!$C$25,DATOS!$B$11,-AN330)</f>
        <v>0</v>
      </c>
      <c r="AO331" s="61">
        <f>+PMT(DRIVERS!$C$25,DATOS!$B$11,-AO330)</f>
        <v>0</v>
      </c>
      <c r="AP331" s="61">
        <f>+PMT(DRIVERS!$C$25,DATOS!$B$11,-AP330)</f>
        <v>0</v>
      </c>
      <c r="AQ331" s="61">
        <f>+PMT(DRIVERS!$C$25,DATOS!$B$11,-AQ330)</f>
        <v>0</v>
      </c>
      <c r="AR331" s="61">
        <f>+PMT(DRIVERS!$C$25,DATOS!$B$11,-AR330)</f>
        <v>0</v>
      </c>
      <c r="AS331" s="61">
        <f>+PMT(DRIVERS!$C$25,DATOS!$B$11,-AS330)</f>
        <v>0</v>
      </c>
      <c r="AT331" s="61">
        <f>+PMT(DRIVERS!$C$25,DATOS!$B$11,-AT330)</f>
        <v>0</v>
      </c>
      <c r="AU331" s="61">
        <f>+PMT(DRIVERS!$C$25,DATOS!$B$11,-AU330)</f>
        <v>0</v>
      </c>
      <c r="AV331" s="61">
        <f>+PMT(DRIVERS!$C$25,DATOS!$B$11,-AV330)</f>
        <v>0</v>
      </c>
      <c r="AW331" s="61">
        <f>+PMT(DRIVERS!$C$25,DATOS!$B$11,-AW330)</f>
        <v>0</v>
      </c>
      <c r="AX331" s="61">
        <f>+PMT(DRIVERS!$C$25,DATOS!$B$11,-AX330)</f>
        <v>0</v>
      </c>
      <c r="AY331" s="61">
        <f>+PMT(DRIVERS!$C$25,DATOS!$B$11,-AY330)</f>
        <v>0</v>
      </c>
      <c r="AZ331" s="61">
        <f>+PMT(DRIVERS!$C$25,DATOS!$B$11,-AZ330)</f>
        <v>0</v>
      </c>
      <c r="BA331" s="61">
        <f>+PMT(DRIVERS!$C$25,DATOS!$B$11,-BA330)</f>
        <v>0</v>
      </c>
      <c r="BB331" s="61">
        <f>+PMT(DRIVERS!$C$25,DATOS!$B$11,-BB330)</f>
        <v>0</v>
      </c>
      <c r="BC331" s="61">
        <f>+PMT(DRIVERS!$C$25,DATOS!$B$11,-BC330)</f>
        <v>0</v>
      </c>
      <c r="BD331" s="61">
        <f>+PMT(DRIVERS!$C$25,DATOS!$B$11,-BD330)</f>
        <v>0</v>
      </c>
      <c r="BE331" s="61">
        <f>+PMT(DRIVERS!$C$25,DATOS!$B$11,-BE330)</f>
        <v>0</v>
      </c>
      <c r="BF331" s="61">
        <f>+PMT(DRIVERS!$C$25,DATOS!$B$11,-BF330)</f>
        <v>0</v>
      </c>
      <c r="BG331" s="61">
        <f>+PMT(DRIVERS!$C$25,DATOS!$B$11,-BG330)</f>
        <v>0</v>
      </c>
      <c r="BH331" s="61">
        <f>+PMT(DRIVERS!$C$25,DATOS!$B$11,-BH330)</f>
        <v>0</v>
      </c>
      <c r="BI331" s="61">
        <f>+PMT(DRIVERS!$C$25,DATOS!$B$11,-BI330)</f>
        <v>0</v>
      </c>
      <c r="BJ331" s="61">
        <f>+PMT(DRIVERS!$C$25,DATOS!$B$11,-BJ330)</f>
        <v>0</v>
      </c>
      <c r="BK331" s="61">
        <f>+PMT(DRIVERS!$C$25,DATOS!$B$11,-BK330)</f>
        <v>0</v>
      </c>
      <c r="BL331" s="61">
        <f>+PMT(DRIVERS!$C$25,DATOS!$B$11,-BL330)</f>
        <v>0</v>
      </c>
      <c r="BM331" s="61">
        <f>+PMT(DRIVERS!$C$25,DATOS!$B$11,-BM330)</f>
        <v>0</v>
      </c>
      <c r="BN331" s="61">
        <f>+PMT(DRIVERS!$C$25,DATOS!$B$11,-BN330)</f>
        <v>0</v>
      </c>
      <c r="BO331" s="61">
        <f>+PMT(DRIVERS!$C$25,DATOS!$B$11,-BO330)</f>
        <v>0</v>
      </c>
      <c r="BP331" s="61">
        <f>+PMT(DRIVERS!$C$25,DATOS!$B$11,-BP330)</f>
        <v>0</v>
      </c>
      <c r="BQ331" s="61">
        <f>+PMT(DRIVERS!$C$25,DATOS!$B$11,-BQ330)</f>
        <v>0</v>
      </c>
      <c r="BR331" s="61">
        <f>+PMT(DRIVERS!$C$25,DATOS!$B$11,-BR330)</f>
        <v>0</v>
      </c>
    </row>
    <row r="332" spans="2:70" x14ac:dyDescent="0.25">
      <c r="B332" s="59"/>
      <c r="C332" s="59"/>
      <c r="D332" s="60"/>
      <c r="E332" s="59"/>
      <c r="F332" s="61"/>
      <c r="G332" s="61"/>
      <c r="H332" s="61"/>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row>
    <row r="333" spans="2:70" x14ac:dyDescent="0.25">
      <c r="B333" s="59"/>
      <c r="C333" s="59"/>
      <c r="D333" s="60"/>
      <c r="E333" s="59"/>
      <c r="F333" s="61"/>
      <c r="G333" s="61"/>
      <c r="H333" s="61"/>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row>
    <row r="334" spans="2:70" x14ac:dyDescent="0.25">
      <c r="B334" s="59"/>
      <c r="C334" s="59"/>
      <c r="D334" s="60"/>
      <c r="E334" s="59"/>
      <c r="F334" s="61"/>
      <c r="G334" s="61"/>
      <c r="H334" s="61"/>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row>
    <row r="335" spans="2:70" x14ac:dyDescent="0.25">
      <c r="B335" s="58"/>
      <c r="C335" s="130" t="str">
        <f>+Inventario!C335</f>
        <v xml:space="preserve">SISTEMA DE TELEGESTIÓN </v>
      </c>
      <c r="D335" s="131"/>
      <c r="E335" s="58"/>
      <c r="F335" s="132"/>
      <c r="G335" s="132"/>
      <c r="H335" s="132"/>
      <c r="I335" s="58"/>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row>
    <row r="336" spans="2:70"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125">
        <f>+'Inversión 1 financiada'!H336+VÚ!H336</f>
        <v>0</v>
      </c>
      <c r="I336" s="125">
        <f>+'Inversión 1 financiada'!I336+VÚ!I336+H336</f>
        <v>0</v>
      </c>
      <c r="J336" s="125">
        <f>+'Inversión 1 financiada'!J336+VÚ!J336+I336</f>
        <v>0</v>
      </c>
      <c r="K336" s="125">
        <f>+'Inversión 1 financiada'!K336+VÚ!K336+J336</f>
        <v>0</v>
      </c>
      <c r="L336" s="125">
        <f>+'Inversión 1 financiada'!L336+VÚ!L336+K336</f>
        <v>0</v>
      </c>
      <c r="M336" s="125">
        <f>+'Inversión 1 financiada'!M336+VÚ!M336+L336</f>
        <v>0</v>
      </c>
      <c r="N336" s="125">
        <f>+'Inversión 1 financiada'!N336+VÚ!N336+M336</f>
        <v>0</v>
      </c>
      <c r="O336" s="125">
        <f>+'Inversión 1 financiada'!O336+VÚ!O336+N336</f>
        <v>0</v>
      </c>
      <c r="P336" s="125">
        <f>+'Inversión 1 financiada'!P336+VÚ!P336+O336</f>
        <v>0</v>
      </c>
      <c r="Q336" s="125">
        <f>+'Inversión 1 financiada'!Q336+VÚ!Q336+P336</f>
        <v>0</v>
      </c>
      <c r="R336" s="125">
        <f>+'Inversión 1 financiada'!R336+VÚ!R336+Q336</f>
        <v>0</v>
      </c>
      <c r="S336" s="125">
        <f>+'Inversión 1 financiada'!S336+VÚ!S336+R336</f>
        <v>0</v>
      </c>
      <c r="T336" s="125">
        <f>+'Inversión 1 financiada'!T336+VÚ!T336+S336</f>
        <v>0</v>
      </c>
      <c r="U336" s="125">
        <f>+'Inversión 1 financiada'!U336+VÚ!U336+T336</f>
        <v>0</v>
      </c>
      <c r="V336" s="125">
        <f>+'Inversión 1 financiada'!V336+VÚ!V336+U336</f>
        <v>0</v>
      </c>
      <c r="W336" s="125">
        <f>+'Inversión 1 financiada'!W336+VÚ!W336+V336</f>
        <v>0</v>
      </c>
      <c r="X336" s="125">
        <f>+'Inversión 1 financiada'!X336+VÚ!X336+W336</f>
        <v>0</v>
      </c>
      <c r="Y336" s="125">
        <f>+'Inversión 1 financiada'!Y336+VÚ!Y336+X336</f>
        <v>0</v>
      </c>
      <c r="Z336" s="125">
        <f>+'Inversión 1 financiada'!Z336+VÚ!Z336+Y336</f>
        <v>0</v>
      </c>
      <c r="AA336" s="125">
        <f>+'Inversión 1 financiada'!AA336+VÚ!AA336+Z336</f>
        <v>0</v>
      </c>
      <c r="AB336" s="125">
        <f>+'Inversión 1 financiada'!AB336+VÚ!AB336+AA336</f>
        <v>0</v>
      </c>
      <c r="AC336" s="125">
        <f>+'Inversión 1 financiada'!AC336+VÚ!AC336+AB336</f>
        <v>0</v>
      </c>
      <c r="AD336" s="125">
        <f>+'Inversión 1 financiada'!AD336+VÚ!AD336+AC336</f>
        <v>0</v>
      </c>
      <c r="AE336" s="125">
        <f>+'Inversión 1 financiada'!AE336+VÚ!AE336+AD336</f>
        <v>0</v>
      </c>
      <c r="AF336" s="125">
        <f>+'Inversión 1 financiada'!AF336+VÚ!AF336+AE336</f>
        <v>0</v>
      </c>
      <c r="AG336" s="125">
        <f>+'Inversión 1 financiada'!AG336+VÚ!AG336+AF336</f>
        <v>0</v>
      </c>
      <c r="AH336" s="125">
        <f>+'Inversión 1 financiada'!AH336+VÚ!AH336+AG336</f>
        <v>0</v>
      </c>
      <c r="AI336" s="125">
        <f>+'Inversión 1 financiada'!AI336+VÚ!AI336+AH336</f>
        <v>0</v>
      </c>
      <c r="AJ336" s="125">
        <f>+'Inversión 1 financiada'!AJ336+VÚ!AJ336+AI336</f>
        <v>0</v>
      </c>
      <c r="AK336" s="125">
        <f>+'Inversión 1 financiada'!AK336+VÚ!AK336+AJ336</f>
        <v>0</v>
      </c>
      <c r="AL336" s="125">
        <f>+'Inversión 1 financiada'!AL336+VÚ!AL336+AK336</f>
        <v>0</v>
      </c>
      <c r="AM336" s="125">
        <f>+'Inversión 1 financiada'!AM336+VÚ!AM336+AL336</f>
        <v>0</v>
      </c>
      <c r="AN336" s="125">
        <f>+'Inversión 1 financiada'!AN336+VÚ!AN336+AM336</f>
        <v>0</v>
      </c>
      <c r="AO336" s="125">
        <f>+'Inversión 1 financiada'!AO336+VÚ!AO336+AN336</f>
        <v>0</v>
      </c>
      <c r="AP336" s="125">
        <f>+'Inversión 1 financiada'!AP336+VÚ!AP336+AO336</f>
        <v>0</v>
      </c>
      <c r="AQ336" s="125">
        <f>+'Inversión 1 financiada'!AQ336+VÚ!AQ336+AP336</f>
        <v>0</v>
      </c>
      <c r="AR336" s="125">
        <f>+'Inversión 1 financiada'!AR336+VÚ!AR336+AQ336</f>
        <v>0</v>
      </c>
      <c r="AS336" s="125">
        <f>+'Inversión 1 financiada'!AS336+VÚ!AS336+AR336</f>
        <v>0</v>
      </c>
      <c r="AT336" s="125">
        <f>+'Inversión 1 financiada'!AT336+VÚ!AT336+AS336</f>
        <v>0</v>
      </c>
      <c r="AU336" s="125">
        <f>+'Inversión 1 financiada'!AU336+VÚ!AU336+AT336</f>
        <v>0</v>
      </c>
      <c r="AV336" s="125">
        <f>+'Inversión 1 financiada'!AV336+VÚ!AV336+AU336</f>
        <v>0</v>
      </c>
      <c r="AW336" s="125">
        <f>+'Inversión 1 financiada'!AW336+VÚ!AW336+AV336</f>
        <v>0</v>
      </c>
      <c r="AX336" s="125">
        <f>+'Inversión 1 financiada'!AX336+VÚ!AX336+AW336</f>
        <v>0</v>
      </c>
      <c r="AY336" s="125">
        <f>+'Inversión 1 financiada'!AY336+VÚ!AY336+AX336</f>
        <v>0</v>
      </c>
      <c r="AZ336" s="125">
        <f>+'Inversión 1 financiada'!AZ336+VÚ!AZ336+AY336</f>
        <v>0</v>
      </c>
      <c r="BA336" s="125">
        <f>+'Inversión 1 financiada'!BA336+VÚ!BA336+AZ336</f>
        <v>0</v>
      </c>
      <c r="BB336" s="125">
        <f>+'Inversión 1 financiada'!BB336+VÚ!BB336+BA336</f>
        <v>0</v>
      </c>
      <c r="BC336" s="125">
        <f>+'Inversión 1 financiada'!BC336+VÚ!BC336+BB336</f>
        <v>0</v>
      </c>
      <c r="BD336" s="125">
        <f>+'Inversión 1 financiada'!BD336+VÚ!BD336+BC336</f>
        <v>0</v>
      </c>
      <c r="BE336" s="125">
        <f>+'Inversión 1 financiada'!BE336+VÚ!BE336+BD336</f>
        <v>0</v>
      </c>
      <c r="BF336" s="125">
        <f>+'Inversión 1 financiada'!BF336+VÚ!BF336+BE336</f>
        <v>0</v>
      </c>
      <c r="BG336" s="125">
        <f>+'Inversión 1 financiada'!BG336+VÚ!BG336+BF336</f>
        <v>0</v>
      </c>
      <c r="BH336" s="125">
        <f>+'Inversión 1 financiada'!BH336+VÚ!BH336+BG336</f>
        <v>0</v>
      </c>
      <c r="BI336" s="125">
        <f>+'Inversión 1 financiada'!BI336+VÚ!BI336+BH336</f>
        <v>0</v>
      </c>
      <c r="BJ336" s="125">
        <f>+'Inversión 1 financiada'!BJ336+VÚ!BJ336+BI336</f>
        <v>0</v>
      </c>
      <c r="BK336" s="125">
        <f>+'Inversión 1 financiada'!BK336+VÚ!BK336+BJ336</f>
        <v>0</v>
      </c>
      <c r="BL336" s="125">
        <f>+'Inversión 1 financiada'!BL336+VÚ!BL336+BK336</f>
        <v>0</v>
      </c>
      <c r="BM336" s="125">
        <f>+'Inversión 1 financiada'!BM336+VÚ!BM336+BL336</f>
        <v>0</v>
      </c>
      <c r="BN336" s="125">
        <f>+'Inversión 1 financiada'!BN336+VÚ!BN336+BM336</f>
        <v>0</v>
      </c>
      <c r="BO336" s="125">
        <f>+'Inversión 1 financiada'!BO336+VÚ!BO336+BN336</f>
        <v>0</v>
      </c>
      <c r="BP336" s="125">
        <f>+'Inversión 1 financiada'!BP336+VÚ!BP336+BO336</f>
        <v>0</v>
      </c>
      <c r="BQ336" s="125">
        <f>+'Inversión 1 financiada'!BQ336+VÚ!BQ336+BP336</f>
        <v>0</v>
      </c>
      <c r="BR336" s="125">
        <f>+'Inversión 1 financiada'!BR336+VÚ!BR336+BQ336</f>
        <v>0</v>
      </c>
    </row>
    <row r="337" spans="1:70" x14ac:dyDescent="0.25">
      <c r="B337" s="59"/>
      <c r="C337" s="59"/>
      <c r="D337" s="60"/>
      <c r="E337" s="59"/>
      <c r="F337" s="61"/>
      <c r="G337" s="61"/>
      <c r="H337" s="61"/>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row>
    <row r="338" spans="1:70" s="121" customFormat="1" x14ac:dyDescent="0.25">
      <c r="A338" s="57"/>
      <c r="B338" s="59"/>
      <c r="C338" s="127" t="s">
        <v>289</v>
      </c>
      <c r="D338" s="60"/>
      <c r="E338" s="59"/>
      <c r="F338" s="61"/>
      <c r="G338" s="129">
        <f>+SUM(G336:G337)</f>
        <v>0</v>
      </c>
      <c r="H338" s="129">
        <f t="shared" ref="H338:BR338" si="14">+SUM(H336:H337)</f>
        <v>0</v>
      </c>
      <c r="I338" s="129">
        <f t="shared" si="14"/>
        <v>0</v>
      </c>
      <c r="J338" s="129">
        <f t="shared" si="14"/>
        <v>0</v>
      </c>
      <c r="K338" s="129">
        <f t="shared" si="14"/>
        <v>0</v>
      </c>
      <c r="L338" s="129">
        <f t="shared" si="14"/>
        <v>0</v>
      </c>
      <c r="M338" s="129">
        <f t="shared" si="14"/>
        <v>0</v>
      </c>
      <c r="N338" s="129">
        <f t="shared" si="14"/>
        <v>0</v>
      </c>
      <c r="O338" s="129">
        <f t="shared" si="14"/>
        <v>0</v>
      </c>
      <c r="P338" s="129">
        <f t="shared" si="14"/>
        <v>0</v>
      </c>
      <c r="Q338" s="129">
        <f t="shared" si="14"/>
        <v>0</v>
      </c>
      <c r="R338" s="129">
        <f t="shared" si="14"/>
        <v>0</v>
      </c>
      <c r="S338" s="129">
        <f t="shared" si="14"/>
        <v>0</v>
      </c>
      <c r="T338" s="129">
        <f t="shared" si="14"/>
        <v>0</v>
      </c>
      <c r="U338" s="129">
        <f t="shared" si="14"/>
        <v>0</v>
      </c>
      <c r="V338" s="129">
        <f t="shared" si="14"/>
        <v>0</v>
      </c>
      <c r="W338" s="129">
        <f t="shared" si="14"/>
        <v>0</v>
      </c>
      <c r="X338" s="129">
        <f t="shared" si="14"/>
        <v>0</v>
      </c>
      <c r="Y338" s="129">
        <f t="shared" si="14"/>
        <v>0</v>
      </c>
      <c r="Z338" s="129">
        <f t="shared" si="14"/>
        <v>0</v>
      </c>
      <c r="AA338" s="129">
        <f t="shared" si="14"/>
        <v>0</v>
      </c>
      <c r="AB338" s="129">
        <f t="shared" si="14"/>
        <v>0</v>
      </c>
      <c r="AC338" s="129">
        <f t="shared" si="14"/>
        <v>0</v>
      </c>
      <c r="AD338" s="129">
        <f t="shared" si="14"/>
        <v>0</v>
      </c>
      <c r="AE338" s="129">
        <f t="shared" si="14"/>
        <v>0</v>
      </c>
      <c r="AF338" s="129">
        <f t="shared" si="14"/>
        <v>0</v>
      </c>
      <c r="AG338" s="129">
        <f t="shared" si="14"/>
        <v>0</v>
      </c>
      <c r="AH338" s="129">
        <f t="shared" si="14"/>
        <v>0</v>
      </c>
      <c r="AI338" s="129">
        <f t="shared" si="14"/>
        <v>0</v>
      </c>
      <c r="AJ338" s="129">
        <f t="shared" si="14"/>
        <v>0</v>
      </c>
      <c r="AK338" s="129">
        <f t="shared" si="14"/>
        <v>0</v>
      </c>
      <c r="AL338" s="129">
        <f t="shared" si="14"/>
        <v>0</v>
      </c>
      <c r="AM338" s="129">
        <f t="shared" si="14"/>
        <v>0</v>
      </c>
      <c r="AN338" s="129">
        <f t="shared" si="14"/>
        <v>0</v>
      </c>
      <c r="AO338" s="129">
        <f t="shared" si="14"/>
        <v>0</v>
      </c>
      <c r="AP338" s="129">
        <f t="shared" si="14"/>
        <v>0</v>
      </c>
      <c r="AQ338" s="129">
        <f t="shared" si="14"/>
        <v>0</v>
      </c>
      <c r="AR338" s="129">
        <f t="shared" si="14"/>
        <v>0</v>
      </c>
      <c r="AS338" s="129">
        <f t="shared" si="14"/>
        <v>0</v>
      </c>
      <c r="AT338" s="129">
        <f t="shared" si="14"/>
        <v>0</v>
      </c>
      <c r="AU338" s="129">
        <f t="shared" si="14"/>
        <v>0</v>
      </c>
      <c r="AV338" s="129">
        <f t="shared" si="14"/>
        <v>0</v>
      </c>
      <c r="AW338" s="129">
        <f t="shared" si="14"/>
        <v>0</v>
      </c>
      <c r="AX338" s="129">
        <f t="shared" si="14"/>
        <v>0</v>
      </c>
      <c r="AY338" s="129">
        <f t="shared" si="14"/>
        <v>0</v>
      </c>
      <c r="AZ338" s="129">
        <f t="shared" si="14"/>
        <v>0</v>
      </c>
      <c r="BA338" s="129">
        <f t="shared" si="14"/>
        <v>0</v>
      </c>
      <c r="BB338" s="129">
        <f t="shared" si="14"/>
        <v>0</v>
      </c>
      <c r="BC338" s="129">
        <f t="shared" si="14"/>
        <v>0</v>
      </c>
      <c r="BD338" s="129">
        <f t="shared" si="14"/>
        <v>0</v>
      </c>
      <c r="BE338" s="129">
        <f t="shared" si="14"/>
        <v>0</v>
      </c>
      <c r="BF338" s="129">
        <f t="shared" si="14"/>
        <v>0</v>
      </c>
      <c r="BG338" s="129">
        <f t="shared" si="14"/>
        <v>0</v>
      </c>
      <c r="BH338" s="129">
        <f t="shared" si="14"/>
        <v>0</v>
      </c>
      <c r="BI338" s="129">
        <f t="shared" si="14"/>
        <v>0</v>
      </c>
      <c r="BJ338" s="129">
        <f t="shared" si="14"/>
        <v>0</v>
      </c>
      <c r="BK338" s="129">
        <f t="shared" si="14"/>
        <v>0</v>
      </c>
      <c r="BL338" s="129">
        <f t="shared" si="14"/>
        <v>0</v>
      </c>
      <c r="BM338" s="129">
        <f t="shared" si="14"/>
        <v>0</v>
      </c>
      <c r="BN338" s="129">
        <f t="shared" si="14"/>
        <v>0</v>
      </c>
      <c r="BO338" s="129">
        <f t="shared" si="14"/>
        <v>0</v>
      </c>
      <c r="BP338" s="129">
        <f t="shared" si="14"/>
        <v>0</v>
      </c>
      <c r="BQ338" s="129">
        <f t="shared" si="14"/>
        <v>0</v>
      </c>
      <c r="BR338" s="129">
        <f t="shared" si="14"/>
        <v>0</v>
      </c>
    </row>
    <row r="339" spans="1:70" s="121" customFormat="1" x14ac:dyDescent="0.25">
      <c r="A339" s="57"/>
      <c r="B339" s="59"/>
      <c r="C339" s="126" t="s">
        <v>441</v>
      </c>
      <c r="D339" s="60"/>
      <c r="E339" s="59"/>
      <c r="F339" s="61"/>
      <c r="G339" s="129">
        <f>+SUMPRODUCT($F$336:$F$337,G336:G337)</f>
        <v>0</v>
      </c>
      <c r="H339" s="129">
        <f t="shared" ref="H339:BR339" si="15">+SUMPRODUCT($F$336:$F$337,H336:H337)</f>
        <v>0</v>
      </c>
      <c r="I339" s="129">
        <f t="shared" si="15"/>
        <v>0</v>
      </c>
      <c r="J339" s="129">
        <f t="shared" si="15"/>
        <v>0</v>
      </c>
      <c r="K339" s="129">
        <f t="shared" si="15"/>
        <v>0</v>
      </c>
      <c r="L339" s="129">
        <f t="shared" si="15"/>
        <v>0</v>
      </c>
      <c r="M339" s="129">
        <f t="shared" si="15"/>
        <v>0</v>
      </c>
      <c r="N339" s="129">
        <f t="shared" si="15"/>
        <v>0</v>
      </c>
      <c r="O339" s="129">
        <f t="shared" si="15"/>
        <v>0</v>
      </c>
      <c r="P339" s="129">
        <f t="shared" si="15"/>
        <v>0</v>
      </c>
      <c r="Q339" s="129">
        <f t="shared" si="15"/>
        <v>0</v>
      </c>
      <c r="R339" s="129">
        <f t="shared" si="15"/>
        <v>0</v>
      </c>
      <c r="S339" s="129">
        <f t="shared" si="15"/>
        <v>0</v>
      </c>
      <c r="T339" s="129">
        <f t="shared" si="15"/>
        <v>0</v>
      </c>
      <c r="U339" s="129">
        <f t="shared" si="15"/>
        <v>0</v>
      </c>
      <c r="V339" s="129">
        <f t="shared" si="15"/>
        <v>0</v>
      </c>
      <c r="W339" s="129">
        <f t="shared" si="15"/>
        <v>0</v>
      </c>
      <c r="X339" s="129">
        <f t="shared" si="15"/>
        <v>0</v>
      </c>
      <c r="Y339" s="129">
        <f t="shared" si="15"/>
        <v>0</v>
      </c>
      <c r="Z339" s="129">
        <f t="shared" si="15"/>
        <v>0</v>
      </c>
      <c r="AA339" s="129">
        <f t="shared" si="15"/>
        <v>0</v>
      </c>
      <c r="AB339" s="129">
        <f t="shared" si="15"/>
        <v>0</v>
      </c>
      <c r="AC339" s="129">
        <f t="shared" si="15"/>
        <v>0</v>
      </c>
      <c r="AD339" s="129">
        <f t="shared" si="15"/>
        <v>0</v>
      </c>
      <c r="AE339" s="129">
        <f t="shared" si="15"/>
        <v>0</v>
      </c>
      <c r="AF339" s="129">
        <f t="shared" si="15"/>
        <v>0</v>
      </c>
      <c r="AG339" s="129">
        <f t="shared" si="15"/>
        <v>0</v>
      </c>
      <c r="AH339" s="129">
        <f t="shared" si="15"/>
        <v>0</v>
      </c>
      <c r="AI339" s="129">
        <f t="shared" si="15"/>
        <v>0</v>
      </c>
      <c r="AJ339" s="129">
        <f t="shared" si="15"/>
        <v>0</v>
      </c>
      <c r="AK339" s="129">
        <f t="shared" si="15"/>
        <v>0</v>
      </c>
      <c r="AL339" s="129">
        <f t="shared" si="15"/>
        <v>0</v>
      </c>
      <c r="AM339" s="129">
        <f t="shared" si="15"/>
        <v>0</v>
      </c>
      <c r="AN339" s="129">
        <f t="shared" si="15"/>
        <v>0</v>
      </c>
      <c r="AO339" s="129">
        <f t="shared" si="15"/>
        <v>0</v>
      </c>
      <c r="AP339" s="129">
        <f t="shared" si="15"/>
        <v>0</v>
      </c>
      <c r="AQ339" s="129">
        <f t="shared" si="15"/>
        <v>0</v>
      </c>
      <c r="AR339" s="129">
        <f t="shared" si="15"/>
        <v>0</v>
      </c>
      <c r="AS339" s="129">
        <f t="shared" si="15"/>
        <v>0</v>
      </c>
      <c r="AT339" s="129">
        <f t="shared" si="15"/>
        <v>0</v>
      </c>
      <c r="AU339" s="129">
        <f t="shared" si="15"/>
        <v>0</v>
      </c>
      <c r="AV339" s="129">
        <f t="shared" si="15"/>
        <v>0</v>
      </c>
      <c r="AW339" s="129">
        <f t="shared" si="15"/>
        <v>0</v>
      </c>
      <c r="AX339" s="129">
        <f t="shared" si="15"/>
        <v>0</v>
      </c>
      <c r="AY339" s="129">
        <f t="shared" si="15"/>
        <v>0</v>
      </c>
      <c r="AZ339" s="129">
        <f t="shared" si="15"/>
        <v>0</v>
      </c>
      <c r="BA339" s="129">
        <f t="shared" si="15"/>
        <v>0</v>
      </c>
      <c r="BB339" s="129">
        <f t="shared" si="15"/>
        <v>0</v>
      </c>
      <c r="BC339" s="129">
        <f t="shared" si="15"/>
        <v>0</v>
      </c>
      <c r="BD339" s="129">
        <f t="shared" si="15"/>
        <v>0</v>
      </c>
      <c r="BE339" s="129">
        <f t="shared" si="15"/>
        <v>0</v>
      </c>
      <c r="BF339" s="129">
        <f t="shared" si="15"/>
        <v>0</v>
      </c>
      <c r="BG339" s="129">
        <f t="shared" si="15"/>
        <v>0</v>
      </c>
      <c r="BH339" s="129">
        <f t="shared" si="15"/>
        <v>0</v>
      </c>
      <c r="BI339" s="129">
        <f t="shared" si="15"/>
        <v>0</v>
      </c>
      <c r="BJ339" s="129">
        <f t="shared" si="15"/>
        <v>0</v>
      </c>
      <c r="BK339" s="129">
        <f t="shared" si="15"/>
        <v>0</v>
      </c>
      <c r="BL339" s="129">
        <f t="shared" si="15"/>
        <v>0</v>
      </c>
      <c r="BM339" s="129">
        <f t="shared" si="15"/>
        <v>0</v>
      </c>
      <c r="BN339" s="129">
        <f t="shared" si="15"/>
        <v>0</v>
      </c>
      <c r="BO339" s="129">
        <f t="shared" si="15"/>
        <v>0</v>
      </c>
      <c r="BP339" s="129">
        <f t="shared" si="15"/>
        <v>0</v>
      </c>
      <c r="BQ339" s="129">
        <f t="shared" si="15"/>
        <v>0</v>
      </c>
      <c r="BR339" s="129">
        <f t="shared" si="15"/>
        <v>0</v>
      </c>
    </row>
    <row r="340" spans="1:70" s="121" customFormat="1" x14ac:dyDescent="0.25">
      <c r="A340" s="57"/>
      <c r="B340" s="59"/>
      <c r="C340" s="126" t="s">
        <v>714</v>
      </c>
      <c r="D340" s="60"/>
      <c r="E340" s="59"/>
      <c r="F340" s="61"/>
      <c r="G340" s="61"/>
      <c r="H340" s="61">
        <f>+PMT(DRIVERS!$C$25,DATOS!$B$9,-H339)</f>
        <v>0</v>
      </c>
      <c r="I340" s="61">
        <f>+PMT(DRIVERS!$C$25,DATOS!$B$9,-I339)</f>
        <v>0</v>
      </c>
      <c r="J340" s="61">
        <f>+PMT(DRIVERS!$C$25,DATOS!$B$9,-J339)</f>
        <v>0</v>
      </c>
      <c r="K340" s="61">
        <f>+PMT(DRIVERS!$C$25,DATOS!$B$9,-K339)</f>
        <v>0</v>
      </c>
      <c r="L340" s="61">
        <f>+PMT(DRIVERS!$C$25,DATOS!$B$9,-L339)</f>
        <v>0</v>
      </c>
      <c r="M340" s="61">
        <f>+PMT(DRIVERS!$C$25,DATOS!$B$9,-M339)</f>
        <v>0</v>
      </c>
      <c r="N340" s="61">
        <f>+PMT(DRIVERS!$C$25,DATOS!$B$9,-N339)</f>
        <v>0</v>
      </c>
      <c r="O340" s="61">
        <f>+PMT(DRIVERS!$C$25,DATOS!$B$9,-O339)</f>
        <v>0</v>
      </c>
      <c r="P340" s="61">
        <f>+PMT(DRIVERS!$C$25,DATOS!$B$9,-P339)</f>
        <v>0</v>
      </c>
      <c r="Q340" s="61">
        <f>+PMT(DRIVERS!$C$25,DATOS!$B$9,-Q339)</f>
        <v>0</v>
      </c>
      <c r="R340" s="61">
        <f>+PMT(DRIVERS!$C$25,DATOS!$B$9,-R339)</f>
        <v>0</v>
      </c>
      <c r="S340" s="61">
        <f>+PMT(DRIVERS!$C$25,DATOS!$B$9,-S339)</f>
        <v>0</v>
      </c>
      <c r="T340" s="61">
        <f>+PMT(DRIVERS!$C$25,DATOS!$B$9,-T339)</f>
        <v>0</v>
      </c>
      <c r="U340" s="61">
        <f>+PMT(DRIVERS!$C$25,DATOS!$B$9,-U339)</f>
        <v>0</v>
      </c>
      <c r="V340" s="61">
        <f>+PMT(DRIVERS!$C$25,DATOS!$B$9,-V339)</f>
        <v>0</v>
      </c>
      <c r="W340" s="61">
        <f>+PMT(DRIVERS!$C$25,DATOS!$B$9,-W339)</f>
        <v>0</v>
      </c>
      <c r="X340" s="61">
        <f>+PMT(DRIVERS!$C$25,DATOS!$B$9,-X339)</f>
        <v>0</v>
      </c>
      <c r="Y340" s="61">
        <f>+PMT(DRIVERS!$C$25,DATOS!$B$9,-Y339)</f>
        <v>0</v>
      </c>
      <c r="Z340" s="61">
        <f>+PMT(DRIVERS!$C$25,DATOS!$B$9,-Z339)</f>
        <v>0</v>
      </c>
      <c r="AA340" s="61">
        <f>+PMT(DRIVERS!$C$25,DATOS!$B$9,-AA339)</f>
        <v>0</v>
      </c>
      <c r="AB340" s="61">
        <f>+PMT(DRIVERS!$C$25,DATOS!$B$9,-AB339)</f>
        <v>0</v>
      </c>
      <c r="AC340" s="61">
        <f>+PMT(DRIVERS!$C$25,DATOS!$B$9,-AC339)</f>
        <v>0</v>
      </c>
      <c r="AD340" s="61">
        <f>+PMT(DRIVERS!$C$25,DATOS!$B$9,-AD339)</f>
        <v>0</v>
      </c>
      <c r="AE340" s="61">
        <f>+PMT(DRIVERS!$C$25,DATOS!$B$9,-AE339)</f>
        <v>0</v>
      </c>
      <c r="AF340" s="61">
        <f>+PMT(DRIVERS!$C$25,DATOS!$B$9,-AF339)</f>
        <v>0</v>
      </c>
      <c r="AG340" s="61">
        <f>+PMT(DRIVERS!$C$25,DATOS!$B$9,-AG339)</f>
        <v>0</v>
      </c>
      <c r="AH340" s="61">
        <f>+PMT(DRIVERS!$C$25,DATOS!$B$9,-AH339)</f>
        <v>0</v>
      </c>
      <c r="AI340" s="61">
        <f>+PMT(DRIVERS!$C$25,DATOS!$B$9,-AI339)</f>
        <v>0</v>
      </c>
      <c r="AJ340" s="61">
        <f>+PMT(DRIVERS!$C$25,DATOS!$B$9,-AJ339)</f>
        <v>0</v>
      </c>
      <c r="AK340" s="61">
        <f>+PMT(DRIVERS!$C$25,DATOS!$B$9,-AK339)</f>
        <v>0</v>
      </c>
      <c r="AL340" s="61">
        <f>+PMT(DRIVERS!$C$25,DATOS!$B$9,-AL339)</f>
        <v>0</v>
      </c>
      <c r="AM340" s="61">
        <f>+PMT(DRIVERS!$C$25,DATOS!$B$9,-AM339)</f>
        <v>0</v>
      </c>
      <c r="AN340" s="61">
        <f>+PMT(DRIVERS!$C$25,DATOS!$B$9,-AN339)</f>
        <v>0</v>
      </c>
      <c r="AO340" s="61">
        <f>+PMT(DRIVERS!$C$25,DATOS!$B$9,-AO339)</f>
        <v>0</v>
      </c>
      <c r="AP340" s="61">
        <f>+PMT(DRIVERS!$C$25,DATOS!$B$9,-AP339)</f>
        <v>0</v>
      </c>
      <c r="AQ340" s="61">
        <f>+PMT(DRIVERS!$C$25,DATOS!$B$9,-AQ339)</f>
        <v>0</v>
      </c>
      <c r="AR340" s="61">
        <f>+PMT(DRIVERS!$C$25,DATOS!$B$9,-AR339)</f>
        <v>0</v>
      </c>
      <c r="AS340" s="61">
        <f>+PMT(DRIVERS!$C$25,DATOS!$B$9,-AS339)</f>
        <v>0</v>
      </c>
      <c r="AT340" s="61">
        <f>+PMT(DRIVERS!$C$25,DATOS!$B$9,-AT339)</f>
        <v>0</v>
      </c>
      <c r="AU340" s="61">
        <f>+PMT(DRIVERS!$C$25,DATOS!$B$9,-AU339)</f>
        <v>0</v>
      </c>
      <c r="AV340" s="61">
        <f>+PMT(DRIVERS!$C$25,DATOS!$B$9,-AV339)</f>
        <v>0</v>
      </c>
      <c r="AW340" s="61">
        <f>+PMT(DRIVERS!$C$25,DATOS!$B$9,-AW339)</f>
        <v>0</v>
      </c>
      <c r="AX340" s="61">
        <f>+PMT(DRIVERS!$C$25,DATOS!$B$9,-AX339)</f>
        <v>0</v>
      </c>
      <c r="AY340" s="61">
        <f>+PMT(DRIVERS!$C$25,DATOS!$B$9,-AY339)</f>
        <v>0</v>
      </c>
      <c r="AZ340" s="61">
        <f>+PMT(DRIVERS!$C$25,DATOS!$B$9,-AZ339)</f>
        <v>0</v>
      </c>
      <c r="BA340" s="61">
        <f>+PMT(DRIVERS!$C$25,DATOS!$B$9,-BA339)</f>
        <v>0</v>
      </c>
      <c r="BB340" s="61">
        <f>+PMT(DRIVERS!$C$25,DATOS!$B$9,-BB339)</f>
        <v>0</v>
      </c>
      <c r="BC340" s="61">
        <f>+PMT(DRIVERS!$C$25,DATOS!$B$9,-BC339)</f>
        <v>0</v>
      </c>
      <c r="BD340" s="61">
        <f>+PMT(DRIVERS!$C$25,DATOS!$B$9,-BD339)</f>
        <v>0</v>
      </c>
      <c r="BE340" s="61">
        <f>+PMT(DRIVERS!$C$25,DATOS!$B$9,-BE339)</f>
        <v>0</v>
      </c>
      <c r="BF340" s="61">
        <f>+PMT(DRIVERS!$C$25,DATOS!$B$9,-BF339)</f>
        <v>0</v>
      </c>
      <c r="BG340" s="61">
        <f>+PMT(DRIVERS!$C$25,DATOS!$B$9,-BG339)</f>
        <v>0</v>
      </c>
      <c r="BH340" s="61">
        <f>+PMT(DRIVERS!$C$25,DATOS!$B$9,-BH339)</f>
        <v>0</v>
      </c>
      <c r="BI340" s="61">
        <f>+PMT(DRIVERS!$C$25,DATOS!$B$9,-BI339)</f>
        <v>0</v>
      </c>
      <c r="BJ340" s="61">
        <f>+PMT(DRIVERS!$C$25,DATOS!$B$9,-BJ339)</f>
        <v>0</v>
      </c>
      <c r="BK340" s="61">
        <f>+PMT(DRIVERS!$C$25,DATOS!$B$9,-BK339)</f>
        <v>0</v>
      </c>
      <c r="BL340" s="61">
        <f>+PMT(DRIVERS!$C$25,DATOS!$B$9,-BL339)</f>
        <v>0</v>
      </c>
      <c r="BM340" s="61">
        <f>+PMT(DRIVERS!$C$25,DATOS!$B$9,-BM339)</f>
        <v>0</v>
      </c>
      <c r="BN340" s="61">
        <f>+PMT(DRIVERS!$C$25,DATOS!$B$9,-BN339)</f>
        <v>0</v>
      </c>
      <c r="BO340" s="61">
        <f>+PMT(DRIVERS!$C$25,DATOS!$B$9,-BO339)</f>
        <v>0</v>
      </c>
      <c r="BP340" s="61">
        <f>+PMT(DRIVERS!$C$25,DATOS!$B$9,-BP339)</f>
        <v>0</v>
      </c>
      <c r="BQ340" s="61">
        <f>+PMT(DRIVERS!$C$25,DATOS!$B$9,-BQ339)</f>
        <v>0</v>
      </c>
      <c r="BR340" s="61">
        <f>+PMT(DRIVERS!$C$25,DATOS!$B$9,-BR339)</f>
        <v>0</v>
      </c>
    </row>
    <row r="341" spans="1:70" s="121" customFormat="1" x14ac:dyDescent="0.25">
      <c r="A341" s="57"/>
      <c r="B341" s="59"/>
      <c r="C341" s="59"/>
      <c r="D341" s="60"/>
      <c r="E341" s="59"/>
      <c r="F341" s="61"/>
      <c r="G341" s="61"/>
      <c r="H341" s="61"/>
      <c r="I341" s="59"/>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row>
    <row r="342" spans="1:70" s="121" customFormat="1" x14ac:dyDescent="0.25">
      <c r="A342" s="57"/>
      <c r="B342" s="59"/>
      <c r="C342" s="59"/>
      <c r="D342" s="60"/>
      <c r="E342" s="59"/>
      <c r="F342" s="61"/>
      <c r="G342" s="61"/>
      <c r="H342" s="61"/>
      <c r="I342" s="59"/>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row>
    <row r="343" spans="1:70" s="121" customFormat="1" x14ac:dyDescent="0.25">
      <c r="A343" s="57"/>
      <c r="B343" s="59"/>
      <c r="C343" s="59"/>
      <c r="D343" s="60"/>
      <c r="E343" s="59"/>
      <c r="F343" s="61"/>
      <c r="G343" s="61"/>
      <c r="H343" s="61"/>
      <c r="I343" s="59"/>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row>
    <row r="344" spans="1:70" s="121" customFormat="1" x14ac:dyDescent="0.25">
      <c r="A344" s="57"/>
      <c r="B344" s="57"/>
      <c r="C344" s="68" t="s">
        <v>439</v>
      </c>
      <c r="D344" s="120"/>
      <c r="E344" s="57"/>
      <c r="G344" s="134">
        <f>G339+G330+G321+G308+G298+G282+G238+G225</f>
        <v>31047186978.247078</v>
      </c>
      <c r="H344" s="134">
        <f>H339+H330+H321+H308+H298+H282+H238+H225</f>
        <v>28521730995.870495</v>
      </c>
      <c r="I344" s="134">
        <f t="shared" ref="I344:BR344" si="16">I339+I330+I321+I308+I298+I282+I238+I225</f>
        <v>28521730995.870495</v>
      </c>
      <c r="J344" s="134">
        <f t="shared" si="16"/>
        <v>28521730995.870495</v>
      </c>
      <c r="K344" s="134">
        <f t="shared" si="16"/>
        <v>28521730995.870495</v>
      </c>
      <c r="L344" s="134">
        <f t="shared" si="16"/>
        <v>28521730995.870495</v>
      </c>
      <c r="M344" s="134">
        <f t="shared" si="16"/>
        <v>28521730995.870495</v>
      </c>
      <c r="N344" s="134">
        <f t="shared" si="16"/>
        <v>28521730995.870495</v>
      </c>
      <c r="O344" s="134">
        <f t="shared" si="16"/>
        <v>28521730995.870495</v>
      </c>
      <c r="P344" s="134">
        <f t="shared" si="16"/>
        <v>28521730995.870495</v>
      </c>
      <c r="Q344" s="134">
        <f t="shared" si="16"/>
        <v>28521730995.870495</v>
      </c>
      <c r="R344" s="134">
        <f t="shared" si="16"/>
        <v>28521730995.870495</v>
      </c>
      <c r="S344" s="134">
        <f t="shared" si="16"/>
        <v>28521730995.870495</v>
      </c>
      <c r="T344" s="134">
        <f t="shared" si="16"/>
        <v>28521730995.870495</v>
      </c>
      <c r="U344" s="134">
        <f t="shared" si="16"/>
        <v>28521730995.870495</v>
      </c>
      <c r="V344" s="134">
        <f t="shared" si="16"/>
        <v>28521730995.870495</v>
      </c>
      <c r="W344" s="134">
        <f t="shared" si="16"/>
        <v>0</v>
      </c>
      <c r="X344" s="134">
        <f t="shared" si="16"/>
        <v>0</v>
      </c>
      <c r="Y344" s="134">
        <f t="shared" si="16"/>
        <v>0</v>
      </c>
      <c r="Z344" s="134">
        <f t="shared" si="16"/>
        <v>0</v>
      </c>
      <c r="AA344" s="134">
        <f t="shared" si="16"/>
        <v>0</v>
      </c>
      <c r="AB344" s="134">
        <f t="shared" si="16"/>
        <v>0</v>
      </c>
      <c r="AC344" s="134">
        <f t="shared" si="16"/>
        <v>0</v>
      </c>
      <c r="AD344" s="134">
        <f t="shared" si="16"/>
        <v>0</v>
      </c>
      <c r="AE344" s="134">
        <f t="shared" si="16"/>
        <v>0</v>
      </c>
      <c r="AF344" s="134">
        <f t="shared" si="16"/>
        <v>0</v>
      </c>
      <c r="AG344" s="134">
        <f t="shared" si="16"/>
        <v>0</v>
      </c>
      <c r="AH344" s="134">
        <f t="shared" si="16"/>
        <v>0</v>
      </c>
      <c r="AI344" s="134">
        <f t="shared" si="16"/>
        <v>0</v>
      </c>
      <c r="AJ344" s="134">
        <f t="shared" si="16"/>
        <v>0</v>
      </c>
      <c r="AK344" s="134">
        <f t="shared" si="16"/>
        <v>0</v>
      </c>
      <c r="AL344" s="134">
        <f t="shared" si="16"/>
        <v>0</v>
      </c>
      <c r="AM344" s="134">
        <f t="shared" si="16"/>
        <v>0</v>
      </c>
      <c r="AN344" s="134">
        <f t="shared" si="16"/>
        <v>0</v>
      </c>
      <c r="AO344" s="134">
        <f t="shared" si="16"/>
        <v>0</v>
      </c>
      <c r="AP344" s="134">
        <f t="shared" si="16"/>
        <v>0</v>
      </c>
      <c r="AQ344" s="134">
        <f t="shared" si="16"/>
        <v>0</v>
      </c>
      <c r="AR344" s="134">
        <f t="shared" si="16"/>
        <v>0</v>
      </c>
      <c r="AS344" s="134">
        <f t="shared" si="16"/>
        <v>0</v>
      </c>
      <c r="AT344" s="134">
        <f t="shared" si="16"/>
        <v>0</v>
      </c>
      <c r="AU344" s="134">
        <f t="shared" si="16"/>
        <v>0</v>
      </c>
      <c r="AV344" s="134">
        <f t="shared" si="16"/>
        <v>0</v>
      </c>
      <c r="AW344" s="134">
        <f t="shared" si="16"/>
        <v>0</v>
      </c>
      <c r="AX344" s="134">
        <f t="shared" si="16"/>
        <v>0</v>
      </c>
      <c r="AY344" s="134">
        <f t="shared" si="16"/>
        <v>0</v>
      </c>
      <c r="AZ344" s="134">
        <f t="shared" si="16"/>
        <v>0</v>
      </c>
      <c r="BA344" s="134">
        <f t="shared" si="16"/>
        <v>0</v>
      </c>
      <c r="BB344" s="134">
        <f t="shared" si="16"/>
        <v>0</v>
      </c>
      <c r="BC344" s="134">
        <f t="shared" si="16"/>
        <v>0</v>
      </c>
      <c r="BD344" s="134">
        <f t="shared" si="16"/>
        <v>0</v>
      </c>
      <c r="BE344" s="134">
        <f t="shared" si="16"/>
        <v>0</v>
      </c>
      <c r="BF344" s="134">
        <f t="shared" si="16"/>
        <v>0</v>
      </c>
      <c r="BG344" s="134">
        <f t="shared" si="16"/>
        <v>0</v>
      </c>
      <c r="BH344" s="134">
        <f t="shared" si="16"/>
        <v>0</v>
      </c>
      <c r="BI344" s="134">
        <f t="shared" si="16"/>
        <v>0</v>
      </c>
      <c r="BJ344" s="134">
        <f t="shared" si="16"/>
        <v>0</v>
      </c>
      <c r="BK344" s="134">
        <f t="shared" si="16"/>
        <v>0</v>
      </c>
      <c r="BL344" s="134">
        <f t="shared" si="16"/>
        <v>0</v>
      </c>
      <c r="BM344" s="134">
        <f t="shared" si="16"/>
        <v>0</v>
      </c>
      <c r="BN344" s="134">
        <f t="shared" si="16"/>
        <v>0</v>
      </c>
      <c r="BO344" s="134">
        <f t="shared" si="16"/>
        <v>0</v>
      </c>
      <c r="BP344" s="134">
        <f t="shared" si="16"/>
        <v>0</v>
      </c>
      <c r="BQ344" s="134">
        <f t="shared" si="16"/>
        <v>0</v>
      </c>
      <c r="BR344" s="134">
        <f t="shared" si="16"/>
        <v>0</v>
      </c>
    </row>
    <row r="345" spans="1:70" x14ac:dyDescent="0.25">
      <c r="C345" s="57" t="s">
        <v>713</v>
      </c>
      <c r="H345" s="134">
        <f>H340+H331+H322+H309+H299+H283+H239+H226</f>
        <v>4076450187.7015424</v>
      </c>
      <c r="I345" s="134">
        <f t="shared" ref="I345:BR345" si="17">I340+I331+I322+I309+I299+I283+I239+I226</f>
        <v>4076450187.7015424</v>
      </c>
      <c r="J345" s="134">
        <f t="shared" si="17"/>
        <v>4076450187.7015424</v>
      </c>
      <c r="K345" s="134">
        <f t="shared" si="17"/>
        <v>4076450187.7015424</v>
      </c>
      <c r="L345" s="134">
        <f t="shared" si="17"/>
        <v>4076450187.7015424</v>
      </c>
      <c r="M345" s="134">
        <f t="shared" si="17"/>
        <v>4076450187.7015424</v>
      </c>
      <c r="N345" s="134">
        <f t="shared" si="17"/>
        <v>4076450187.7015424</v>
      </c>
      <c r="O345" s="134">
        <f t="shared" si="17"/>
        <v>4076450187.7015424</v>
      </c>
      <c r="P345" s="134">
        <f t="shared" si="17"/>
        <v>4076450187.7015424</v>
      </c>
      <c r="Q345" s="134">
        <f t="shared" si="17"/>
        <v>4076450187.7015424</v>
      </c>
      <c r="R345" s="134">
        <f t="shared" si="17"/>
        <v>4076450187.7015424</v>
      </c>
      <c r="S345" s="134">
        <f t="shared" si="17"/>
        <v>4076450187.7015424</v>
      </c>
      <c r="T345" s="134">
        <f t="shared" si="17"/>
        <v>4076450187.7015424</v>
      </c>
      <c r="U345" s="134">
        <f t="shared" si="17"/>
        <v>4076450187.7015424</v>
      </c>
      <c r="V345" s="134">
        <f t="shared" si="17"/>
        <v>4076450187.7015424</v>
      </c>
      <c r="W345" s="134">
        <f t="shared" si="17"/>
        <v>0</v>
      </c>
      <c r="X345" s="134">
        <f t="shared" si="17"/>
        <v>0</v>
      </c>
      <c r="Y345" s="134">
        <f t="shared" si="17"/>
        <v>0</v>
      </c>
      <c r="Z345" s="134">
        <f t="shared" si="17"/>
        <v>0</v>
      </c>
      <c r="AA345" s="134">
        <f t="shared" si="17"/>
        <v>0</v>
      </c>
      <c r="AB345" s="134">
        <f t="shared" si="17"/>
        <v>0</v>
      </c>
      <c r="AC345" s="134">
        <f t="shared" si="17"/>
        <v>0</v>
      </c>
      <c r="AD345" s="134">
        <f t="shared" si="17"/>
        <v>0</v>
      </c>
      <c r="AE345" s="134">
        <f t="shared" si="17"/>
        <v>0</v>
      </c>
      <c r="AF345" s="134">
        <f t="shared" si="17"/>
        <v>0</v>
      </c>
      <c r="AG345" s="134">
        <f t="shared" si="17"/>
        <v>0</v>
      </c>
      <c r="AH345" s="134">
        <f t="shared" si="17"/>
        <v>0</v>
      </c>
      <c r="AI345" s="134">
        <f t="shared" si="17"/>
        <v>0</v>
      </c>
      <c r="AJ345" s="134">
        <f t="shared" si="17"/>
        <v>0</v>
      </c>
      <c r="AK345" s="134">
        <f t="shared" si="17"/>
        <v>0</v>
      </c>
      <c r="AL345" s="134">
        <f t="shared" si="17"/>
        <v>0</v>
      </c>
      <c r="AM345" s="134">
        <f t="shared" si="17"/>
        <v>0</v>
      </c>
      <c r="AN345" s="134">
        <f t="shared" si="17"/>
        <v>0</v>
      </c>
      <c r="AO345" s="134">
        <f t="shared" si="17"/>
        <v>0</v>
      </c>
      <c r="AP345" s="134">
        <f t="shared" si="17"/>
        <v>0</v>
      </c>
      <c r="AQ345" s="134">
        <f t="shared" si="17"/>
        <v>0</v>
      </c>
      <c r="AR345" s="134">
        <f t="shared" si="17"/>
        <v>0</v>
      </c>
      <c r="AS345" s="134">
        <f t="shared" si="17"/>
        <v>0</v>
      </c>
      <c r="AT345" s="134">
        <f t="shared" si="17"/>
        <v>0</v>
      </c>
      <c r="AU345" s="134">
        <f t="shared" si="17"/>
        <v>0</v>
      </c>
      <c r="AV345" s="134">
        <f t="shared" si="17"/>
        <v>0</v>
      </c>
      <c r="AW345" s="134">
        <f t="shared" si="17"/>
        <v>0</v>
      </c>
      <c r="AX345" s="134">
        <f t="shared" si="17"/>
        <v>0</v>
      </c>
      <c r="AY345" s="134">
        <f t="shared" si="17"/>
        <v>0</v>
      </c>
      <c r="AZ345" s="134">
        <f t="shared" si="17"/>
        <v>0</v>
      </c>
      <c r="BA345" s="134">
        <f t="shared" si="17"/>
        <v>0</v>
      </c>
      <c r="BB345" s="134">
        <f t="shared" si="17"/>
        <v>0</v>
      </c>
      <c r="BC345" s="134">
        <f t="shared" si="17"/>
        <v>0</v>
      </c>
      <c r="BD345" s="134">
        <f t="shared" si="17"/>
        <v>0</v>
      </c>
      <c r="BE345" s="134">
        <f t="shared" si="17"/>
        <v>0</v>
      </c>
      <c r="BF345" s="134">
        <f t="shared" si="17"/>
        <v>0</v>
      </c>
      <c r="BG345" s="134">
        <f t="shared" si="17"/>
        <v>0</v>
      </c>
      <c r="BH345" s="134">
        <f t="shared" si="17"/>
        <v>0</v>
      </c>
      <c r="BI345" s="134">
        <f t="shared" si="17"/>
        <v>0</v>
      </c>
      <c r="BJ345" s="134">
        <f t="shared" si="17"/>
        <v>0</v>
      </c>
      <c r="BK345" s="134">
        <f t="shared" si="17"/>
        <v>0</v>
      </c>
      <c r="BL345" s="134">
        <f t="shared" si="17"/>
        <v>0</v>
      </c>
      <c r="BM345" s="134">
        <f t="shared" si="17"/>
        <v>0</v>
      </c>
      <c r="BN345" s="134">
        <f t="shared" si="17"/>
        <v>0</v>
      </c>
      <c r="BO345" s="134">
        <f t="shared" si="17"/>
        <v>0</v>
      </c>
      <c r="BP345" s="134">
        <f t="shared" si="17"/>
        <v>0</v>
      </c>
      <c r="BQ345" s="134">
        <f t="shared" si="17"/>
        <v>0</v>
      </c>
      <c r="BR345" s="134">
        <f t="shared" si="17"/>
        <v>0</v>
      </c>
    </row>
    <row r="346" spans="1:70" x14ac:dyDescent="0.25">
      <c r="C346" s="57" t="s">
        <v>716</v>
      </c>
      <c r="AK346" s="156">
        <f>+NPV(DATOS!$B$12,AL345:BR345)</f>
        <v>0</v>
      </c>
    </row>
    <row r="347" spans="1:70" x14ac:dyDescent="0.25">
      <c r="C347" s="57" t="s">
        <v>717</v>
      </c>
      <c r="AF347" s="156">
        <f>+NPV(DATOS!$B$12,AG345:BR345)</f>
        <v>0</v>
      </c>
    </row>
    <row r="348" spans="1:70" x14ac:dyDescent="0.25">
      <c r="C348" s="57" t="s">
        <v>718</v>
      </c>
      <c r="AA348" s="156">
        <f>+NPV(DATOS!$B$12,AB345:BR345)</f>
        <v>0</v>
      </c>
    </row>
    <row r="349" spans="1:70" x14ac:dyDescent="0.25">
      <c r="C349" s="57" t="s">
        <v>934</v>
      </c>
      <c r="V349" s="156">
        <f>+NPV(DATOS!$B$12,W345:BR345)</f>
        <v>0</v>
      </c>
    </row>
    <row r="350" spans="1:70" x14ac:dyDescent="0.25">
      <c r="C350" s="57" t="s">
        <v>935</v>
      </c>
      <c r="Q350" s="156">
        <f>+NPV(DATOS!$B$12,R345:BR345)</f>
        <v>14878545234.408556</v>
      </c>
    </row>
    <row r="351" spans="1:70" x14ac:dyDescent="0.25">
      <c r="C351" s="137" t="s">
        <v>14</v>
      </c>
      <c r="D351" s="137" t="s">
        <v>31</v>
      </c>
      <c r="E351" s="137" t="s">
        <v>710</v>
      </c>
    </row>
    <row r="352" spans="1:70" x14ac:dyDescent="0.25">
      <c r="C352" s="138" t="str">
        <f>+C4</f>
        <v>LUMINARIAS</v>
      </c>
      <c r="D352" s="139">
        <f>+SUM(H224:AK224)</f>
        <v>288570</v>
      </c>
      <c r="E352" s="136">
        <f>+SUM(H225:AK225)</f>
        <v>427825964938.05731</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s="121" customFormat="1" x14ac:dyDescent="0.25">
      <c r="C355" s="59" t="str">
        <f>+C287</f>
        <v>REDES</v>
      </c>
      <c r="D355" s="139">
        <f>+SUM(H297:AK297)</f>
        <v>0</v>
      </c>
      <c r="E355" s="136">
        <f>+SUM(H298:AK298)</f>
        <v>0</v>
      </c>
    </row>
    <row r="356" spans="3:5" s="121" customFormat="1" x14ac:dyDescent="0.25">
      <c r="C356" s="59" t="str">
        <f>+C303</f>
        <v>CAMARAS, CANALIZACIONES, DUCTOS</v>
      </c>
      <c r="D356" s="139">
        <f>+SUM(H307:AK307)</f>
        <v>0</v>
      </c>
      <c r="E356" s="136">
        <f>+SUM(H308:AK308)</f>
        <v>0</v>
      </c>
    </row>
    <row r="357" spans="3:5" s="121" customFormat="1" x14ac:dyDescent="0.25">
      <c r="C357" s="59" t="str">
        <f>+C313</f>
        <v>TRANSFORMADORES, ELEMENTOS SUBESTACIONES</v>
      </c>
      <c r="D357" s="139">
        <f>+SUM(H320:AK320)</f>
        <v>0</v>
      </c>
      <c r="E357" s="136">
        <f>+SUM(H321:AK321)</f>
        <v>0</v>
      </c>
    </row>
    <row r="358" spans="3:5" s="121" customFormat="1" x14ac:dyDescent="0.25">
      <c r="C358" s="59" t="str">
        <f>+C326</f>
        <v>MEDIDORES</v>
      </c>
      <c r="D358" s="139">
        <f>+SUM(H329:AK329)</f>
        <v>0</v>
      </c>
      <c r="E358" s="136">
        <f>+SUM(H330:AK330)</f>
        <v>0</v>
      </c>
    </row>
    <row r="359" spans="3:5" s="121" customFormat="1" x14ac:dyDescent="0.25">
      <c r="C359" s="59" t="str">
        <f>+C335</f>
        <v xml:space="preserve">SISTEMA DE TELEGESTIÓN </v>
      </c>
      <c r="D359" s="139">
        <f>+SUM(H338:AK338)</f>
        <v>0</v>
      </c>
      <c r="E359" s="136">
        <f>+SUM(H339:AK339)</f>
        <v>0</v>
      </c>
    </row>
    <row r="360" spans="3:5" s="121" customFormat="1" x14ac:dyDescent="0.25">
      <c r="C360" s="68" t="s">
        <v>439</v>
      </c>
      <c r="D360" s="120"/>
      <c r="E360" s="140">
        <f>+SUM(E352:E359)</f>
        <v>427825964938.05731</v>
      </c>
    </row>
    <row r="362" spans="3:5" x14ac:dyDescent="0.25">
      <c r="C362" s="153"/>
      <c r="D362" s="154"/>
      <c r="E362" s="155"/>
    </row>
  </sheetData>
  <mergeCells count="6">
    <mergeCell ref="G2:G3"/>
    <mergeCell ref="B2:B3"/>
    <mergeCell ref="C2:C3"/>
    <mergeCell ref="D2:D3"/>
    <mergeCell ref="E2:E3"/>
    <mergeCell ref="F2:F3"/>
  </mergeCells>
  <pageMargins left="0.7" right="0.7" top="0.75" bottom="0.75" header="0.3" footer="0.3"/>
  <pageSetup paperSize="9" orientation="portrait" horizontalDpi="0" verticalDpi="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C19"/>
  <sheetViews>
    <sheetView workbookViewId="0">
      <selection activeCell="C4" sqref="C4"/>
    </sheetView>
  </sheetViews>
  <sheetFormatPr baseColWidth="10" defaultColWidth="0" defaultRowHeight="14.25" x14ac:dyDescent="0.3"/>
  <cols>
    <col min="1" max="1" width="10.85546875" style="159" customWidth="1"/>
    <col min="2" max="2" width="44.5703125" style="159" bestFit="1" customWidth="1"/>
    <col min="3" max="21" width="15.7109375" style="159" bestFit="1" customWidth="1"/>
    <col min="22" max="32" width="17" style="159" bestFit="1" customWidth="1"/>
    <col min="33" max="33" width="10.85546875" style="159" customWidth="1"/>
    <col min="34" max="16383" width="10.85546875" style="159" hidden="1"/>
    <col min="16384" max="16384" width="4.28515625" style="159" hidden="1"/>
  </cols>
  <sheetData>
    <row r="2" spans="2:32" x14ac:dyDescent="0.3">
      <c r="B2" s="535" t="s">
        <v>14</v>
      </c>
      <c r="C2" s="158">
        <f>+'Desmonte Infr. financiada'!H2</f>
        <v>1</v>
      </c>
      <c r="D2" s="158">
        <f>+'Desmonte Infr. financiada'!I2</f>
        <v>2</v>
      </c>
      <c r="E2" s="158">
        <f>+'Desmonte Infr. financiada'!J2</f>
        <v>3</v>
      </c>
      <c r="F2" s="158">
        <f>+'Desmonte Infr. financiada'!K2</f>
        <v>4</v>
      </c>
      <c r="G2" s="158">
        <f>+'Desmonte Infr. financiada'!L2</f>
        <v>5</v>
      </c>
      <c r="H2" s="158">
        <f>+'Desmonte Infr. financiada'!M2</f>
        <v>6</v>
      </c>
      <c r="I2" s="158">
        <f>+'Desmonte Infr. financiada'!N2</f>
        <v>7</v>
      </c>
      <c r="J2" s="158">
        <f>+'Desmonte Infr. financiada'!O2</f>
        <v>8</v>
      </c>
      <c r="K2" s="158">
        <f>+'Desmonte Infr. financiada'!P2</f>
        <v>9</v>
      </c>
      <c r="L2" s="158">
        <f>+'Desmonte Infr. financiada'!Q2</f>
        <v>10</v>
      </c>
      <c r="M2" s="158">
        <f>+'Desmonte Infr. financiada'!R2</f>
        <v>11</v>
      </c>
      <c r="N2" s="158">
        <f>+'Desmonte Infr. financiada'!S2</f>
        <v>12</v>
      </c>
      <c r="O2" s="158">
        <f>+'Desmonte Infr. financiada'!T2</f>
        <v>13</v>
      </c>
      <c r="P2" s="158">
        <f>+'Desmonte Infr. financiada'!U2</f>
        <v>14</v>
      </c>
      <c r="Q2" s="158">
        <f>+'Desmonte Infr. financiada'!V2</f>
        <v>15</v>
      </c>
      <c r="R2" s="158">
        <f>+'Desmonte Infr. financiada'!W2</f>
        <v>16</v>
      </c>
      <c r="S2" s="158">
        <f>+'Desmonte Infr. financiada'!X2</f>
        <v>17</v>
      </c>
      <c r="T2" s="158">
        <f>+'Desmonte Infr. financiada'!Y2</f>
        <v>18</v>
      </c>
      <c r="U2" s="158">
        <f>+'Desmonte Infr. financiada'!Z2</f>
        <v>19</v>
      </c>
      <c r="V2" s="158">
        <f>+'Desmonte Infr. financiada'!AA2</f>
        <v>20</v>
      </c>
      <c r="W2" s="158">
        <f>+'Desmonte Infr. financiada'!AB2</f>
        <v>21</v>
      </c>
      <c r="X2" s="158">
        <f>+'Desmonte Infr. financiada'!AC2</f>
        <v>22</v>
      </c>
      <c r="Y2" s="158">
        <f>+'Desmonte Infr. financiada'!AD2</f>
        <v>23</v>
      </c>
      <c r="Z2" s="158">
        <f>+'Desmonte Infr. financiada'!AE2</f>
        <v>24</v>
      </c>
      <c r="AA2" s="158">
        <f>+'Desmonte Infr. financiada'!AF2</f>
        <v>25</v>
      </c>
      <c r="AB2" s="158">
        <f>+'Desmonte Infr. financiada'!AG2</f>
        <v>26</v>
      </c>
      <c r="AC2" s="158">
        <f>+'Desmonte Infr. financiada'!AH2</f>
        <v>27</v>
      </c>
      <c r="AD2" s="158">
        <f>+'Desmonte Infr. financiada'!AI2</f>
        <v>28</v>
      </c>
      <c r="AE2" s="158">
        <f>+'Desmonte Infr. financiada'!AJ2</f>
        <v>29</v>
      </c>
      <c r="AF2" s="158">
        <f>+'Desmonte Infr. financiada'!AK2</f>
        <v>30</v>
      </c>
    </row>
    <row r="3" spans="2:32" x14ac:dyDescent="0.3">
      <c r="B3" s="535" t="s">
        <v>14</v>
      </c>
      <c r="C3" s="160">
        <f>+'Desmonte Infr. financiada'!H3</f>
        <v>2022</v>
      </c>
      <c r="D3" s="160">
        <f>+'Desmonte Infr. financiada'!I3</f>
        <v>2023</v>
      </c>
      <c r="E3" s="160">
        <f>+'Desmonte Infr. financiada'!J3</f>
        <v>2024</v>
      </c>
      <c r="F3" s="160">
        <f>+'Desmonte Infr. financiada'!K3</f>
        <v>2025</v>
      </c>
      <c r="G3" s="160">
        <f>+'Desmonte Infr. financiada'!L3</f>
        <v>2026</v>
      </c>
      <c r="H3" s="160">
        <f>+'Desmonte Infr. financiada'!M3</f>
        <v>2027</v>
      </c>
      <c r="I3" s="160">
        <f>+'Desmonte Infr. financiada'!N3</f>
        <v>2028</v>
      </c>
      <c r="J3" s="160">
        <f>+'Desmonte Infr. financiada'!O3</f>
        <v>2029</v>
      </c>
      <c r="K3" s="160">
        <f>+'Desmonte Infr. financiada'!P3</f>
        <v>2030</v>
      </c>
      <c r="L3" s="160">
        <f>+'Desmonte Infr. financiada'!Q3</f>
        <v>2031</v>
      </c>
      <c r="M3" s="160">
        <f>+'Desmonte Infr. financiada'!R3</f>
        <v>2032</v>
      </c>
      <c r="N3" s="160">
        <f>+'Desmonte Infr. financiada'!S3</f>
        <v>2033</v>
      </c>
      <c r="O3" s="160">
        <f>+'Desmonte Infr. financiada'!T3</f>
        <v>2034</v>
      </c>
      <c r="P3" s="160">
        <f>+'Desmonte Infr. financiada'!U3</f>
        <v>2035</v>
      </c>
      <c r="Q3" s="160">
        <f>+'Desmonte Infr. financiada'!V3</f>
        <v>2036</v>
      </c>
      <c r="R3" s="160">
        <f>+'Desmonte Infr. financiada'!W3</f>
        <v>2037</v>
      </c>
      <c r="S3" s="160">
        <f>+'Desmonte Infr. financiada'!X3</f>
        <v>2038</v>
      </c>
      <c r="T3" s="160">
        <f>+'Desmonte Infr. financiada'!Y3</f>
        <v>2039</v>
      </c>
      <c r="U3" s="160">
        <f>+'Desmonte Infr. financiada'!Z3</f>
        <v>2040</v>
      </c>
      <c r="V3" s="160">
        <f>+'Desmonte Infr. financiada'!AA3</f>
        <v>2041</v>
      </c>
      <c r="W3" s="160">
        <f>+'Desmonte Infr. financiada'!AB3</f>
        <v>2042</v>
      </c>
      <c r="X3" s="160">
        <f>+'Desmonte Infr. financiada'!AC3</f>
        <v>2043</v>
      </c>
      <c r="Y3" s="160">
        <f>+'Desmonte Infr. financiada'!AD3</f>
        <v>2044</v>
      </c>
      <c r="Z3" s="160">
        <f>+'Desmonte Infr. financiada'!AE3</f>
        <v>2045</v>
      </c>
      <c r="AA3" s="160">
        <f>+'Desmonte Infr. financiada'!AF3</f>
        <v>2046</v>
      </c>
      <c r="AB3" s="160">
        <f>+'Desmonte Infr. financiada'!AG3</f>
        <v>2047</v>
      </c>
      <c r="AC3" s="160">
        <f>+'Desmonte Infr. financiada'!AH3</f>
        <v>2048</v>
      </c>
      <c r="AD3" s="160">
        <f>+'Desmonte Infr. financiada'!AI3</f>
        <v>2049</v>
      </c>
      <c r="AE3" s="160">
        <f>+'Desmonte Infr. financiada'!AJ3</f>
        <v>2050</v>
      </c>
      <c r="AF3" s="160">
        <f>+'Desmonte Infr. financiada'!AK3</f>
        <v>2051</v>
      </c>
    </row>
    <row r="4" spans="2:32" x14ac:dyDescent="0.3">
      <c r="B4" s="161" t="str">
        <f>+CAAEn!C4</f>
        <v>LUMINARIAS</v>
      </c>
      <c r="C4" s="164">
        <f>+CAAEn!H226</f>
        <v>4076450187.7015424</v>
      </c>
      <c r="D4" s="164">
        <f>+CAAEn!I226</f>
        <v>4076450187.7015424</v>
      </c>
      <c r="E4" s="164">
        <f>+CAAEn!J226</f>
        <v>4076450187.7015424</v>
      </c>
      <c r="F4" s="164">
        <f>+CAAEn!K226</f>
        <v>4076450187.7015424</v>
      </c>
      <c r="G4" s="164">
        <f>+CAAEn!L226</f>
        <v>4076450187.7015424</v>
      </c>
      <c r="H4" s="164">
        <f>+CAAEn!M226</f>
        <v>4076450187.7015424</v>
      </c>
      <c r="I4" s="164">
        <f>+CAAEn!N226</f>
        <v>4076450187.7015424</v>
      </c>
      <c r="J4" s="164">
        <f>+CAAEn!O226</f>
        <v>4076450187.7015424</v>
      </c>
      <c r="K4" s="164">
        <f>+CAAEn!P226</f>
        <v>4076450187.7015424</v>
      </c>
      <c r="L4" s="164">
        <f>+CAAEn!Q226</f>
        <v>4076450187.7015424</v>
      </c>
      <c r="M4" s="164">
        <f>+CAAEn!R226</f>
        <v>4076450187.7015424</v>
      </c>
      <c r="N4" s="164">
        <f>+CAAEn!S226</f>
        <v>4076450187.7015424</v>
      </c>
      <c r="O4" s="164">
        <f>+CAAEn!T226</f>
        <v>4076450187.7015424</v>
      </c>
      <c r="P4" s="164">
        <f>+CAAEn!U226</f>
        <v>4076450187.7015424</v>
      </c>
      <c r="Q4" s="164">
        <f>+CAAEn!V226</f>
        <v>4076450187.7015424</v>
      </c>
      <c r="R4" s="164">
        <f>+CAAEn!W226</f>
        <v>0</v>
      </c>
      <c r="S4" s="164">
        <f>+CAAEn!X226</f>
        <v>0</v>
      </c>
      <c r="T4" s="164">
        <f>+CAAEn!Y226</f>
        <v>0</v>
      </c>
      <c r="U4" s="164">
        <f>+CAAEn!Z226</f>
        <v>0</v>
      </c>
      <c r="V4" s="164">
        <f>+CAAEn!AA226</f>
        <v>0</v>
      </c>
      <c r="W4" s="164">
        <f>+CAAEn!AB226</f>
        <v>0</v>
      </c>
      <c r="X4" s="164">
        <f>+CAAEn!AC226</f>
        <v>0</v>
      </c>
      <c r="Y4" s="164">
        <f>+CAAEn!AD226</f>
        <v>0</v>
      </c>
      <c r="Z4" s="164">
        <f>+CAAEn!AE226</f>
        <v>0</v>
      </c>
      <c r="AA4" s="164">
        <f>+CAAEn!AF226</f>
        <v>0</v>
      </c>
      <c r="AB4" s="164">
        <f>+CAAEn!AG226</f>
        <v>0</v>
      </c>
      <c r="AC4" s="164">
        <f>+CAAEn!AH226</f>
        <v>0</v>
      </c>
      <c r="AD4" s="164">
        <f>+CAAEn!AI226</f>
        <v>0</v>
      </c>
      <c r="AE4" s="164">
        <f>+CAAEn!AJ226</f>
        <v>0</v>
      </c>
      <c r="AF4" s="164">
        <f>+CAAEn!AK226</f>
        <v>0</v>
      </c>
    </row>
    <row r="5" spans="2:32" x14ac:dyDescent="0.3">
      <c r="B5" s="161" t="str">
        <f>+CAAEn!C230</f>
        <v xml:space="preserve">OTROS ELEMENTOS PARA ILUMINACIÓN </v>
      </c>
      <c r="C5" s="164">
        <f>+CAAEn!H239</f>
        <v>0</v>
      </c>
      <c r="D5" s="164">
        <f>+CAAEn!I239</f>
        <v>0</v>
      </c>
      <c r="E5" s="164">
        <f>+CAAEn!J239</f>
        <v>0</v>
      </c>
      <c r="F5" s="164">
        <f>+CAAEn!K239</f>
        <v>0</v>
      </c>
      <c r="G5" s="164">
        <f>+CAAEn!L239</f>
        <v>0</v>
      </c>
      <c r="H5" s="164">
        <f>+CAAEn!M239</f>
        <v>0</v>
      </c>
      <c r="I5" s="164">
        <f>+CAAEn!N239</f>
        <v>0</v>
      </c>
      <c r="J5" s="164">
        <f>+CAAEn!O239</f>
        <v>0</v>
      </c>
      <c r="K5" s="164">
        <f>+CAAEn!P239</f>
        <v>0</v>
      </c>
      <c r="L5" s="164">
        <f>+CAAEn!Q239</f>
        <v>0</v>
      </c>
      <c r="M5" s="164">
        <f>+CAAEn!R239</f>
        <v>0</v>
      </c>
      <c r="N5" s="164">
        <f>+CAAEn!S239</f>
        <v>0</v>
      </c>
      <c r="O5" s="164">
        <f>+CAAEn!T239</f>
        <v>0</v>
      </c>
      <c r="P5" s="164">
        <f>+CAAEn!U239</f>
        <v>0</v>
      </c>
      <c r="Q5" s="164">
        <f>+CAAEn!V239</f>
        <v>0</v>
      </c>
      <c r="R5" s="164">
        <f>+CAAEn!W239</f>
        <v>0</v>
      </c>
      <c r="S5" s="164">
        <f>+CAAEn!X239</f>
        <v>0</v>
      </c>
      <c r="T5" s="164">
        <f>+CAAEn!Y239</f>
        <v>0</v>
      </c>
      <c r="U5" s="164">
        <f>+CAAEn!Z239</f>
        <v>0</v>
      </c>
      <c r="V5" s="164">
        <f>+CAAEn!AA239</f>
        <v>0</v>
      </c>
      <c r="W5" s="164">
        <f>+CAAEn!AB239</f>
        <v>0</v>
      </c>
      <c r="X5" s="164">
        <f>+CAAEn!AC239</f>
        <v>0</v>
      </c>
      <c r="Y5" s="164">
        <f>+CAAEn!AD239</f>
        <v>0</v>
      </c>
      <c r="Z5" s="164">
        <f>+CAAEn!AE239</f>
        <v>0</v>
      </c>
      <c r="AA5" s="164">
        <f>+CAAEn!AF239</f>
        <v>0</v>
      </c>
      <c r="AB5" s="164">
        <f>+CAAEn!AG239</f>
        <v>0</v>
      </c>
      <c r="AC5" s="164">
        <f>+CAAEn!AH239</f>
        <v>0</v>
      </c>
      <c r="AD5" s="164">
        <f>+CAAEn!AI239</f>
        <v>0</v>
      </c>
      <c r="AE5" s="164">
        <f>+CAAEn!AJ239</f>
        <v>0</v>
      </c>
      <c r="AF5" s="164">
        <f>+CAAEn!AK239</f>
        <v>0</v>
      </c>
    </row>
    <row r="6" spans="2:32" x14ac:dyDescent="0.3">
      <c r="B6" s="161" t="str">
        <f>+CAAEn!C243</f>
        <v>POSTES</v>
      </c>
      <c r="C6" s="164">
        <f>+CAAEn!H283</f>
        <v>0</v>
      </c>
      <c r="D6" s="164">
        <f>+CAAEn!I283</f>
        <v>0</v>
      </c>
      <c r="E6" s="164">
        <f>+CAAEn!J283</f>
        <v>0</v>
      </c>
      <c r="F6" s="164">
        <f>+CAAEn!K283</f>
        <v>0</v>
      </c>
      <c r="G6" s="164">
        <f>+CAAEn!L283</f>
        <v>0</v>
      </c>
      <c r="H6" s="164">
        <f>+CAAEn!M283</f>
        <v>0</v>
      </c>
      <c r="I6" s="164">
        <f>+CAAEn!N283</f>
        <v>0</v>
      </c>
      <c r="J6" s="164">
        <f>+CAAEn!O283</f>
        <v>0</v>
      </c>
      <c r="K6" s="164">
        <f>+CAAEn!P283</f>
        <v>0</v>
      </c>
      <c r="L6" s="164">
        <f>+CAAEn!Q283</f>
        <v>0</v>
      </c>
      <c r="M6" s="164">
        <f>+CAAEn!R283</f>
        <v>0</v>
      </c>
      <c r="N6" s="164">
        <f>+CAAEn!S283</f>
        <v>0</v>
      </c>
      <c r="O6" s="164">
        <f>+CAAEn!T283</f>
        <v>0</v>
      </c>
      <c r="P6" s="164">
        <f>+CAAEn!U283</f>
        <v>0</v>
      </c>
      <c r="Q6" s="164">
        <f>+CAAEn!V283</f>
        <v>0</v>
      </c>
      <c r="R6" s="164">
        <f>+CAAEn!W283</f>
        <v>0</v>
      </c>
      <c r="S6" s="164">
        <f>+CAAEn!X283</f>
        <v>0</v>
      </c>
      <c r="T6" s="164">
        <f>+CAAEn!Y283</f>
        <v>0</v>
      </c>
      <c r="U6" s="164">
        <f>+CAAEn!Z283</f>
        <v>0</v>
      </c>
      <c r="V6" s="164">
        <f>+CAAEn!AA283</f>
        <v>0</v>
      </c>
      <c r="W6" s="164">
        <f>+CAAEn!AB283</f>
        <v>0</v>
      </c>
      <c r="X6" s="164">
        <f>+CAAEn!AC283</f>
        <v>0</v>
      </c>
      <c r="Y6" s="164">
        <f>+CAAEn!AD283</f>
        <v>0</v>
      </c>
      <c r="Z6" s="164">
        <f>+CAAEn!AE283</f>
        <v>0</v>
      </c>
      <c r="AA6" s="164">
        <f>+CAAEn!AF283</f>
        <v>0</v>
      </c>
      <c r="AB6" s="164">
        <f>+CAAEn!AG283</f>
        <v>0</v>
      </c>
      <c r="AC6" s="164">
        <f>+CAAEn!AH283</f>
        <v>0</v>
      </c>
      <c r="AD6" s="164">
        <f>+CAAEn!AI283</f>
        <v>0</v>
      </c>
      <c r="AE6" s="164">
        <f>+CAAEn!AJ283</f>
        <v>0</v>
      </c>
      <c r="AF6" s="164">
        <f>+CAAEn!AK283</f>
        <v>0</v>
      </c>
    </row>
    <row r="7" spans="2:32" x14ac:dyDescent="0.3">
      <c r="B7" s="161" t="str">
        <f>+CAAEn!C287</f>
        <v>REDES</v>
      </c>
      <c r="C7" s="164">
        <f>+CAAEn!H299</f>
        <v>0</v>
      </c>
      <c r="D7" s="164">
        <f>+CAAEn!I299</f>
        <v>0</v>
      </c>
      <c r="E7" s="164">
        <f>+CAAEn!J299</f>
        <v>0</v>
      </c>
      <c r="F7" s="164">
        <f>+CAAEn!K299</f>
        <v>0</v>
      </c>
      <c r="G7" s="164">
        <f>+CAAEn!L299</f>
        <v>0</v>
      </c>
      <c r="H7" s="164">
        <f>+CAAEn!M299</f>
        <v>0</v>
      </c>
      <c r="I7" s="164">
        <f>+CAAEn!N299</f>
        <v>0</v>
      </c>
      <c r="J7" s="164">
        <f>+CAAEn!O299</f>
        <v>0</v>
      </c>
      <c r="K7" s="164">
        <f>+CAAEn!P299</f>
        <v>0</v>
      </c>
      <c r="L7" s="164">
        <f>+CAAEn!Q299</f>
        <v>0</v>
      </c>
      <c r="M7" s="164">
        <f>+CAAEn!R299</f>
        <v>0</v>
      </c>
      <c r="N7" s="164">
        <f>+CAAEn!S299</f>
        <v>0</v>
      </c>
      <c r="O7" s="164">
        <f>+CAAEn!T299</f>
        <v>0</v>
      </c>
      <c r="P7" s="164">
        <f>+CAAEn!U299</f>
        <v>0</v>
      </c>
      <c r="Q7" s="164">
        <f>+CAAEn!V299</f>
        <v>0</v>
      </c>
      <c r="R7" s="164">
        <f>+CAAEn!W299</f>
        <v>0</v>
      </c>
      <c r="S7" s="164">
        <f>+CAAEn!X299</f>
        <v>0</v>
      </c>
      <c r="T7" s="164">
        <f>+CAAEn!Y299</f>
        <v>0</v>
      </c>
      <c r="U7" s="164">
        <f>+CAAEn!Z299</f>
        <v>0</v>
      </c>
      <c r="V7" s="164">
        <f>+CAAEn!AA299</f>
        <v>0</v>
      </c>
      <c r="W7" s="164">
        <f>+CAAEn!AB299</f>
        <v>0</v>
      </c>
      <c r="X7" s="164">
        <f>+CAAEn!AC299</f>
        <v>0</v>
      </c>
      <c r="Y7" s="164">
        <f>+CAAEn!AD299</f>
        <v>0</v>
      </c>
      <c r="Z7" s="164">
        <f>+CAAEn!AE299</f>
        <v>0</v>
      </c>
      <c r="AA7" s="164">
        <f>+CAAEn!AF299</f>
        <v>0</v>
      </c>
      <c r="AB7" s="164">
        <f>+CAAEn!AG299</f>
        <v>0</v>
      </c>
      <c r="AC7" s="164">
        <f>+CAAEn!AH299</f>
        <v>0</v>
      </c>
      <c r="AD7" s="164">
        <f>+CAAEn!AI299</f>
        <v>0</v>
      </c>
      <c r="AE7" s="164">
        <f>+CAAEn!AJ299</f>
        <v>0</v>
      </c>
      <c r="AF7" s="164">
        <f>+CAAEn!AK299</f>
        <v>0</v>
      </c>
    </row>
    <row r="8" spans="2:32" x14ac:dyDescent="0.3">
      <c r="B8" s="161" t="str">
        <f>+CAAEn!C303</f>
        <v>CAMARAS, CANALIZACIONES, DUCTOS</v>
      </c>
      <c r="C8" s="164">
        <f>+CAAEn!H309</f>
        <v>0</v>
      </c>
      <c r="D8" s="164">
        <f>+CAAEn!I309</f>
        <v>0</v>
      </c>
      <c r="E8" s="164">
        <f>+CAAEn!J309</f>
        <v>0</v>
      </c>
      <c r="F8" s="164">
        <f>+CAAEn!K309</f>
        <v>0</v>
      </c>
      <c r="G8" s="164">
        <f>+CAAEn!L309</f>
        <v>0</v>
      </c>
      <c r="H8" s="164">
        <f>+CAAEn!M309</f>
        <v>0</v>
      </c>
      <c r="I8" s="164">
        <f>+CAAEn!N309</f>
        <v>0</v>
      </c>
      <c r="J8" s="164">
        <f>+CAAEn!O309</f>
        <v>0</v>
      </c>
      <c r="K8" s="164">
        <f>+CAAEn!P309</f>
        <v>0</v>
      </c>
      <c r="L8" s="164">
        <f>+CAAEn!Q309</f>
        <v>0</v>
      </c>
      <c r="M8" s="164">
        <f>+CAAEn!R309</f>
        <v>0</v>
      </c>
      <c r="N8" s="164">
        <f>+CAAEn!S309</f>
        <v>0</v>
      </c>
      <c r="O8" s="164">
        <f>+CAAEn!T309</f>
        <v>0</v>
      </c>
      <c r="P8" s="164">
        <f>+CAAEn!U309</f>
        <v>0</v>
      </c>
      <c r="Q8" s="164">
        <f>+CAAEn!V309</f>
        <v>0</v>
      </c>
      <c r="R8" s="164">
        <f>+CAAEn!W309</f>
        <v>0</v>
      </c>
      <c r="S8" s="164">
        <f>+CAAEn!X309</f>
        <v>0</v>
      </c>
      <c r="T8" s="164">
        <f>+CAAEn!Y309</f>
        <v>0</v>
      </c>
      <c r="U8" s="164">
        <f>+CAAEn!Z309</f>
        <v>0</v>
      </c>
      <c r="V8" s="164">
        <f>+CAAEn!AA309</f>
        <v>0</v>
      </c>
      <c r="W8" s="164">
        <f>+CAAEn!AB309</f>
        <v>0</v>
      </c>
      <c r="X8" s="164">
        <f>+CAAEn!AC309</f>
        <v>0</v>
      </c>
      <c r="Y8" s="164">
        <f>+CAAEn!AD309</f>
        <v>0</v>
      </c>
      <c r="Z8" s="164">
        <f>+CAAEn!AE309</f>
        <v>0</v>
      </c>
      <c r="AA8" s="164">
        <f>+CAAEn!AF309</f>
        <v>0</v>
      </c>
      <c r="AB8" s="164">
        <f>+CAAEn!AG309</f>
        <v>0</v>
      </c>
      <c r="AC8" s="164">
        <f>+CAAEn!AH309</f>
        <v>0</v>
      </c>
      <c r="AD8" s="164">
        <f>+CAAEn!AI309</f>
        <v>0</v>
      </c>
      <c r="AE8" s="164">
        <f>+CAAEn!AJ309</f>
        <v>0</v>
      </c>
      <c r="AF8" s="164">
        <f>+CAAEn!AK309</f>
        <v>0</v>
      </c>
    </row>
    <row r="9" spans="2:32" x14ac:dyDescent="0.3">
      <c r="B9" s="161" t="str">
        <f>+CAAEn!C313</f>
        <v>TRANSFORMADORES, ELEMENTOS SUBESTACIONES</v>
      </c>
      <c r="C9" s="164">
        <f>+CAAEn!H322</f>
        <v>0</v>
      </c>
      <c r="D9" s="164">
        <f>+CAAEn!I322</f>
        <v>0</v>
      </c>
      <c r="E9" s="164">
        <f>+CAAEn!J322</f>
        <v>0</v>
      </c>
      <c r="F9" s="164">
        <f>+CAAEn!K322</f>
        <v>0</v>
      </c>
      <c r="G9" s="164">
        <f>+CAAEn!L322</f>
        <v>0</v>
      </c>
      <c r="H9" s="164">
        <f>+CAAEn!M322</f>
        <v>0</v>
      </c>
      <c r="I9" s="164">
        <f>+CAAEn!N322</f>
        <v>0</v>
      </c>
      <c r="J9" s="164">
        <f>+CAAEn!O322</f>
        <v>0</v>
      </c>
      <c r="K9" s="164">
        <f>+CAAEn!P322</f>
        <v>0</v>
      </c>
      <c r="L9" s="164">
        <f>+CAAEn!Q322</f>
        <v>0</v>
      </c>
      <c r="M9" s="164">
        <f>+CAAEn!R322</f>
        <v>0</v>
      </c>
      <c r="N9" s="164">
        <f>+CAAEn!S322</f>
        <v>0</v>
      </c>
      <c r="O9" s="164">
        <f>+CAAEn!T322</f>
        <v>0</v>
      </c>
      <c r="P9" s="164">
        <f>+CAAEn!U322</f>
        <v>0</v>
      </c>
      <c r="Q9" s="164">
        <f>+CAAEn!V322</f>
        <v>0</v>
      </c>
      <c r="R9" s="164">
        <f>+CAAEn!W322</f>
        <v>0</v>
      </c>
      <c r="S9" s="164">
        <f>+CAAEn!X322</f>
        <v>0</v>
      </c>
      <c r="T9" s="164">
        <f>+CAAEn!Y322</f>
        <v>0</v>
      </c>
      <c r="U9" s="164">
        <f>+CAAEn!Z322</f>
        <v>0</v>
      </c>
      <c r="V9" s="164">
        <f>+CAAEn!AA322</f>
        <v>0</v>
      </c>
      <c r="W9" s="164">
        <f>+CAAEn!AB322</f>
        <v>0</v>
      </c>
      <c r="X9" s="164">
        <f>+CAAEn!AC322</f>
        <v>0</v>
      </c>
      <c r="Y9" s="164">
        <f>+CAAEn!AD322</f>
        <v>0</v>
      </c>
      <c r="Z9" s="164">
        <f>+CAAEn!AE322</f>
        <v>0</v>
      </c>
      <c r="AA9" s="164">
        <f>+CAAEn!AF322</f>
        <v>0</v>
      </c>
      <c r="AB9" s="164">
        <f>+CAAEn!AG322</f>
        <v>0</v>
      </c>
      <c r="AC9" s="164">
        <f>+CAAEn!AH322</f>
        <v>0</v>
      </c>
      <c r="AD9" s="164">
        <f>+CAAEn!AI322</f>
        <v>0</v>
      </c>
      <c r="AE9" s="164">
        <f>+CAAEn!AJ322</f>
        <v>0</v>
      </c>
      <c r="AF9" s="164">
        <f>+CAAEn!AK322</f>
        <v>0</v>
      </c>
    </row>
    <row r="10" spans="2:32" x14ac:dyDescent="0.3">
      <c r="B10" s="161" t="str">
        <f>+CAAEn!C326</f>
        <v>MEDIDORES</v>
      </c>
      <c r="C10" s="164">
        <f>+CAAEn!H331</f>
        <v>0</v>
      </c>
      <c r="D10" s="164">
        <f>+CAAEn!I331</f>
        <v>0</v>
      </c>
      <c r="E10" s="164">
        <f>+CAAEn!J331</f>
        <v>0</v>
      </c>
      <c r="F10" s="164">
        <f>+CAAEn!K331</f>
        <v>0</v>
      </c>
      <c r="G10" s="164">
        <f>+CAAEn!L331</f>
        <v>0</v>
      </c>
      <c r="H10" s="164">
        <f>+CAAEn!M331</f>
        <v>0</v>
      </c>
      <c r="I10" s="164">
        <f>+CAAEn!N331</f>
        <v>0</v>
      </c>
      <c r="J10" s="164">
        <f>+CAAEn!O331</f>
        <v>0</v>
      </c>
      <c r="K10" s="164">
        <f>+CAAEn!P331</f>
        <v>0</v>
      </c>
      <c r="L10" s="164">
        <f>+CAAEn!Q331</f>
        <v>0</v>
      </c>
      <c r="M10" s="164">
        <f>+CAAEn!R331</f>
        <v>0</v>
      </c>
      <c r="N10" s="164">
        <f>+CAAEn!S331</f>
        <v>0</v>
      </c>
      <c r="O10" s="164">
        <f>+CAAEn!T331</f>
        <v>0</v>
      </c>
      <c r="P10" s="164">
        <f>+CAAEn!U331</f>
        <v>0</v>
      </c>
      <c r="Q10" s="164">
        <f>+CAAEn!V331</f>
        <v>0</v>
      </c>
      <c r="R10" s="164">
        <f>+CAAEn!W331</f>
        <v>0</v>
      </c>
      <c r="S10" s="164">
        <f>+CAAEn!X331</f>
        <v>0</v>
      </c>
      <c r="T10" s="164">
        <f>+CAAEn!Y331</f>
        <v>0</v>
      </c>
      <c r="U10" s="164">
        <f>+CAAEn!Z331</f>
        <v>0</v>
      </c>
      <c r="V10" s="164">
        <f>+CAAEn!AA331</f>
        <v>0</v>
      </c>
      <c r="W10" s="164">
        <f>+CAAEn!AB331</f>
        <v>0</v>
      </c>
      <c r="X10" s="164">
        <f>+CAAEn!AC331</f>
        <v>0</v>
      </c>
      <c r="Y10" s="164">
        <f>+CAAEn!AD331</f>
        <v>0</v>
      </c>
      <c r="Z10" s="164">
        <f>+CAAEn!AE331</f>
        <v>0</v>
      </c>
      <c r="AA10" s="164">
        <f>+CAAEn!AF331</f>
        <v>0</v>
      </c>
      <c r="AB10" s="164">
        <f>+CAAEn!AG331</f>
        <v>0</v>
      </c>
      <c r="AC10" s="164">
        <f>+CAAEn!AH331</f>
        <v>0</v>
      </c>
      <c r="AD10" s="164">
        <f>+CAAEn!AI331</f>
        <v>0</v>
      </c>
      <c r="AE10" s="164">
        <f>+CAAEn!AJ331</f>
        <v>0</v>
      </c>
      <c r="AF10" s="164">
        <f>+CAAEn!AK331</f>
        <v>0</v>
      </c>
    </row>
    <row r="11" spans="2:32" x14ac:dyDescent="0.3">
      <c r="B11" s="161" t="str">
        <f>+CAAEn!C335</f>
        <v xml:space="preserve">SISTEMA DE TELEGESTIÓN </v>
      </c>
      <c r="C11" s="164">
        <f>+CAAEn!H340</f>
        <v>0</v>
      </c>
      <c r="D11" s="164">
        <f>+CAAEn!I340</f>
        <v>0</v>
      </c>
      <c r="E11" s="164">
        <f>+CAAEn!J340</f>
        <v>0</v>
      </c>
      <c r="F11" s="164">
        <f>+CAAEn!K340</f>
        <v>0</v>
      </c>
      <c r="G11" s="164">
        <f>+CAAEn!L340</f>
        <v>0</v>
      </c>
      <c r="H11" s="164">
        <f>+CAAEn!M340</f>
        <v>0</v>
      </c>
      <c r="I11" s="164">
        <f>+CAAEn!N340</f>
        <v>0</v>
      </c>
      <c r="J11" s="164">
        <f>+CAAEn!O340</f>
        <v>0</v>
      </c>
      <c r="K11" s="164">
        <f>+CAAEn!P340</f>
        <v>0</v>
      </c>
      <c r="L11" s="164">
        <f>+CAAEn!Q340</f>
        <v>0</v>
      </c>
      <c r="M11" s="164">
        <f>+CAAEn!R340</f>
        <v>0</v>
      </c>
      <c r="N11" s="164">
        <f>+CAAEn!S340</f>
        <v>0</v>
      </c>
      <c r="O11" s="164">
        <f>+CAAEn!T340</f>
        <v>0</v>
      </c>
      <c r="P11" s="164">
        <f>+CAAEn!U340</f>
        <v>0</v>
      </c>
      <c r="Q11" s="164">
        <f>+CAAEn!V340</f>
        <v>0</v>
      </c>
      <c r="R11" s="164">
        <f>+CAAEn!W340</f>
        <v>0</v>
      </c>
      <c r="S11" s="164">
        <f>+CAAEn!X340</f>
        <v>0</v>
      </c>
      <c r="T11" s="164">
        <f>+CAAEn!Y340</f>
        <v>0</v>
      </c>
      <c r="U11" s="164">
        <f>+CAAEn!Z340</f>
        <v>0</v>
      </c>
      <c r="V11" s="164">
        <f>+CAAEn!AA340</f>
        <v>0</v>
      </c>
      <c r="W11" s="164">
        <f>+CAAEn!AB340</f>
        <v>0</v>
      </c>
      <c r="X11" s="164">
        <f>+CAAEn!AC340</f>
        <v>0</v>
      </c>
      <c r="Y11" s="164">
        <f>+CAAEn!AD340</f>
        <v>0</v>
      </c>
      <c r="Z11" s="164">
        <f>+CAAEn!AE340</f>
        <v>0</v>
      </c>
      <c r="AA11" s="164">
        <f>+CAAEn!AF340</f>
        <v>0</v>
      </c>
      <c r="AB11" s="164">
        <f>+CAAEn!AG340</f>
        <v>0</v>
      </c>
      <c r="AC11" s="164">
        <f>+CAAEn!AH340</f>
        <v>0</v>
      </c>
      <c r="AD11" s="164">
        <f>+CAAEn!AI340</f>
        <v>0</v>
      </c>
      <c r="AE11" s="164">
        <f>+CAAEn!AJ340</f>
        <v>0</v>
      </c>
      <c r="AF11" s="164">
        <f>+CAAEn!AK340</f>
        <v>0</v>
      </c>
    </row>
    <row r="12" spans="2:32" x14ac:dyDescent="0.3">
      <c r="B12" s="163" t="s">
        <v>719</v>
      </c>
      <c r="C12" s="162">
        <f>+SUM(C4:C11)</f>
        <v>4076450187.7015424</v>
      </c>
      <c r="D12" s="162">
        <f t="shared" ref="D12:AF12" si="0">+SUM(D4:D11)</f>
        <v>4076450187.7015424</v>
      </c>
      <c r="E12" s="162">
        <f t="shared" si="0"/>
        <v>4076450187.7015424</v>
      </c>
      <c r="F12" s="162">
        <f t="shared" si="0"/>
        <v>4076450187.7015424</v>
      </c>
      <c r="G12" s="162">
        <f t="shared" si="0"/>
        <v>4076450187.7015424</v>
      </c>
      <c r="H12" s="162">
        <f t="shared" si="0"/>
        <v>4076450187.7015424</v>
      </c>
      <c r="I12" s="162">
        <f t="shared" si="0"/>
        <v>4076450187.7015424</v>
      </c>
      <c r="J12" s="162">
        <f t="shared" si="0"/>
        <v>4076450187.7015424</v>
      </c>
      <c r="K12" s="162">
        <f t="shared" si="0"/>
        <v>4076450187.7015424</v>
      </c>
      <c r="L12" s="162">
        <f t="shared" si="0"/>
        <v>4076450187.7015424</v>
      </c>
      <c r="M12" s="162">
        <f t="shared" si="0"/>
        <v>4076450187.7015424</v>
      </c>
      <c r="N12" s="162">
        <f t="shared" si="0"/>
        <v>4076450187.7015424</v>
      </c>
      <c r="O12" s="162">
        <f t="shared" si="0"/>
        <v>4076450187.7015424</v>
      </c>
      <c r="P12" s="162">
        <f t="shared" si="0"/>
        <v>4076450187.7015424</v>
      </c>
      <c r="Q12" s="162">
        <f t="shared" si="0"/>
        <v>4076450187.7015424</v>
      </c>
      <c r="R12" s="162">
        <f t="shared" si="0"/>
        <v>0</v>
      </c>
      <c r="S12" s="162">
        <f t="shared" si="0"/>
        <v>0</v>
      </c>
      <c r="T12" s="162">
        <f t="shared" si="0"/>
        <v>0</v>
      </c>
      <c r="U12" s="162">
        <f t="shared" si="0"/>
        <v>0</v>
      </c>
      <c r="V12" s="162">
        <f t="shared" si="0"/>
        <v>0</v>
      </c>
      <c r="W12" s="162">
        <f t="shared" si="0"/>
        <v>0</v>
      </c>
      <c r="X12" s="162">
        <f t="shared" si="0"/>
        <v>0</v>
      </c>
      <c r="Y12" s="162">
        <f t="shared" si="0"/>
        <v>0</v>
      </c>
      <c r="Z12" s="162">
        <f t="shared" si="0"/>
        <v>0</v>
      </c>
      <c r="AA12" s="162">
        <f t="shared" si="0"/>
        <v>0</v>
      </c>
      <c r="AB12" s="162">
        <f t="shared" si="0"/>
        <v>0</v>
      </c>
      <c r="AC12" s="162">
        <f t="shared" si="0"/>
        <v>0</v>
      </c>
      <c r="AD12" s="162">
        <f t="shared" si="0"/>
        <v>0</v>
      </c>
      <c r="AE12" s="162">
        <f t="shared" si="0"/>
        <v>0</v>
      </c>
      <c r="AF12" s="162">
        <f t="shared" si="0"/>
        <v>0</v>
      </c>
    </row>
    <row r="13" spans="2:32" x14ac:dyDescent="0.3">
      <c r="B13" s="161" t="s">
        <v>720</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row>
    <row r="14" spans="2:32" x14ac:dyDescent="0.3">
      <c r="B14" s="161" t="s">
        <v>721</v>
      </c>
      <c r="C14" s="161">
        <v>4.1000000000000002E-2</v>
      </c>
      <c r="D14" s="161">
        <v>4.1000000000000002E-2</v>
      </c>
      <c r="E14" s="161">
        <v>4.1000000000000002E-2</v>
      </c>
      <c r="F14" s="161">
        <v>4.1000000000000002E-2</v>
      </c>
      <c r="G14" s="161">
        <v>4.1000000000000002E-2</v>
      </c>
      <c r="H14" s="161">
        <v>4.1000000000000002E-2</v>
      </c>
      <c r="I14" s="161">
        <v>4.1000000000000002E-2</v>
      </c>
      <c r="J14" s="161">
        <v>4.1000000000000002E-2</v>
      </c>
      <c r="K14" s="161">
        <v>4.1000000000000002E-2</v>
      </c>
      <c r="L14" s="161">
        <v>4.1000000000000002E-2</v>
      </c>
      <c r="M14" s="161">
        <v>4.1000000000000002E-2</v>
      </c>
      <c r="N14" s="161">
        <v>4.1000000000000002E-2</v>
      </c>
      <c r="O14" s="161">
        <v>4.1000000000000002E-2</v>
      </c>
      <c r="P14" s="161">
        <v>4.1000000000000002E-2</v>
      </c>
      <c r="Q14" s="161">
        <v>4.1000000000000002E-2</v>
      </c>
      <c r="R14" s="161">
        <v>4.1000000000000002E-2</v>
      </c>
      <c r="S14" s="161">
        <v>4.1000000000000002E-2</v>
      </c>
      <c r="T14" s="161">
        <v>4.1000000000000002E-2</v>
      </c>
      <c r="U14" s="161">
        <v>4.1000000000000002E-2</v>
      </c>
      <c r="V14" s="161">
        <v>4.1000000000000002E-2</v>
      </c>
      <c r="W14" s="161">
        <v>4.1000000000000002E-2</v>
      </c>
      <c r="X14" s="161">
        <v>4.1000000000000002E-2</v>
      </c>
      <c r="Y14" s="161">
        <v>4.1000000000000002E-2</v>
      </c>
      <c r="Z14" s="161">
        <v>4.1000000000000002E-2</v>
      </c>
      <c r="AA14" s="161">
        <v>4.1000000000000002E-2</v>
      </c>
      <c r="AB14" s="161">
        <v>4.1000000000000002E-2</v>
      </c>
      <c r="AC14" s="161">
        <v>4.1000000000000002E-2</v>
      </c>
      <c r="AD14" s="161">
        <v>4.1000000000000002E-2</v>
      </c>
      <c r="AE14" s="161">
        <v>4.1000000000000002E-2</v>
      </c>
      <c r="AF14" s="161">
        <v>4.1000000000000002E-2</v>
      </c>
    </row>
    <row r="15" spans="2:32" x14ac:dyDescent="0.3">
      <c r="B15" s="161" t="s">
        <v>722</v>
      </c>
      <c r="C15" s="164">
        <f>+'TOTAL Infr'!H345</f>
        <v>7255736642.9052944</v>
      </c>
      <c r="D15" s="164">
        <f>+'TOTAL Infr'!I345</f>
        <v>7533738336.929884</v>
      </c>
      <c r="E15" s="164">
        <f>+'TOTAL Infr'!J345</f>
        <v>7897101164.8956127</v>
      </c>
      <c r="F15" s="164">
        <f>+'TOTAL Infr'!K345</f>
        <v>8369780482.9854546</v>
      </c>
      <c r="G15" s="164">
        <f>+'TOTAL Infr'!L345</f>
        <v>8847074804.6611748</v>
      </c>
      <c r="H15" s="164">
        <f>+'TOTAL Infr'!M345</f>
        <v>9179187727.1843204</v>
      </c>
      <c r="I15" s="164">
        <f>+'TOTAL Infr'!N345</f>
        <v>9214143927.9001427</v>
      </c>
      <c r="J15" s="164">
        <f>+'TOTAL Infr'!O345</f>
        <v>9249100128.615963</v>
      </c>
      <c r="K15" s="164">
        <f>+'TOTAL Infr'!P345</f>
        <v>9284056329.3317852</v>
      </c>
      <c r="L15" s="164">
        <f>+'TOTAL Infr'!Q345</f>
        <v>9319012530.0476055</v>
      </c>
      <c r="M15" s="164">
        <f>+'TOTAL Infr'!R345</f>
        <v>9353968730.7634277</v>
      </c>
      <c r="N15" s="164">
        <f>+'TOTAL Infr'!S345</f>
        <v>9388924931.47925</v>
      </c>
      <c r="O15" s="164">
        <f>+'TOTAL Infr'!T345</f>
        <v>9423881132.1950703</v>
      </c>
      <c r="P15" s="164">
        <f>+'TOTAL Infr'!U345</f>
        <v>9458837332.9108925</v>
      </c>
      <c r="Q15" s="164">
        <f>+'TOTAL Infr'!V345</f>
        <v>9493793533.6267147</v>
      </c>
      <c r="R15" s="164">
        <f>+'TOTAL Infr'!W345</f>
        <v>9890168444.9860096</v>
      </c>
      <c r="S15" s="164">
        <f>+'TOTAL Infr'!X345</f>
        <v>9969614355.7037849</v>
      </c>
      <c r="T15" s="164">
        <f>+'TOTAL Infr'!Y345</f>
        <v>10049060266.42156</v>
      </c>
      <c r="U15" s="164">
        <f>+'TOTAL Infr'!Z345</f>
        <v>10128506177.139338</v>
      </c>
      <c r="V15" s="164">
        <f>+'TOTAL Infr'!AA345</f>
        <v>10207952087.857115</v>
      </c>
      <c r="W15" s="164">
        <f>+'TOTAL Infr'!AB345</f>
        <v>10287397998.574888</v>
      </c>
      <c r="X15" s="164">
        <f>+'TOTAL Infr'!AC345</f>
        <v>10366843909.292665</v>
      </c>
      <c r="Y15" s="164">
        <f>+'TOTAL Infr'!AD345</f>
        <v>10446289820.010441</v>
      </c>
      <c r="Z15" s="164">
        <f>+'TOTAL Infr'!AE345</f>
        <v>10525735730.728216</v>
      </c>
      <c r="AA15" s="164">
        <f>+'TOTAL Infr'!AF345</f>
        <v>10605181641.445992</v>
      </c>
      <c r="AB15" s="164">
        <f>+'TOTAL Infr'!AG345</f>
        <v>10684627552.163767</v>
      </c>
      <c r="AC15" s="164">
        <f>+'TOTAL Infr'!AH345</f>
        <v>10764073462.881546</v>
      </c>
      <c r="AD15" s="164">
        <f>+'TOTAL Infr'!AI345</f>
        <v>10843519373.599321</v>
      </c>
      <c r="AE15" s="164">
        <f>+'TOTAL Infr'!AJ345</f>
        <v>10922965284.317095</v>
      </c>
      <c r="AF15" s="164">
        <f>+'TOTAL Infr'!AK345</f>
        <v>11002411195.034872</v>
      </c>
    </row>
    <row r="16" spans="2:32" x14ac:dyDescent="0.3">
      <c r="B16" s="161" t="s">
        <v>723</v>
      </c>
      <c r="C16" s="164">
        <f>+C15*C14</f>
        <v>297485202.35911709</v>
      </c>
      <c r="D16" s="164">
        <f t="shared" ref="D16:AF16" si="1">+D15*D14</f>
        <v>308883271.81412524</v>
      </c>
      <c r="E16" s="164">
        <f t="shared" si="1"/>
        <v>323781147.76072013</v>
      </c>
      <c r="F16" s="164">
        <f t="shared" si="1"/>
        <v>343160999.80240363</v>
      </c>
      <c r="G16" s="164">
        <f t="shared" si="1"/>
        <v>362730066.99110818</v>
      </c>
      <c r="H16" s="164">
        <f t="shared" si="1"/>
        <v>376346696.81455714</v>
      </c>
      <c r="I16" s="164">
        <f t="shared" si="1"/>
        <v>377779901.04390585</v>
      </c>
      <c r="J16" s="164">
        <f t="shared" si="1"/>
        <v>379213105.27325451</v>
      </c>
      <c r="K16" s="164">
        <f t="shared" si="1"/>
        <v>380646309.50260323</v>
      </c>
      <c r="L16" s="164">
        <f t="shared" si="1"/>
        <v>382079513.73195183</v>
      </c>
      <c r="M16" s="164">
        <f t="shared" si="1"/>
        <v>383512717.96130055</v>
      </c>
      <c r="N16" s="164">
        <f t="shared" si="1"/>
        <v>384945922.19064927</v>
      </c>
      <c r="O16" s="164">
        <f t="shared" si="1"/>
        <v>386379126.41999787</v>
      </c>
      <c r="P16" s="164">
        <f t="shared" si="1"/>
        <v>387812330.64934659</v>
      </c>
      <c r="Q16" s="164">
        <f t="shared" si="1"/>
        <v>389245534.87869531</v>
      </c>
      <c r="R16" s="164">
        <f t="shared" si="1"/>
        <v>405496906.24442643</v>
      </c>
      <c r="S16" s="164">
        <f t="shared" si="1"/>
        <v>408754188.58385521</v>
      </c>
      <c r="T16" s="164">
        <f t="shared" si="1"/>
        <v>412011470.92328399</v>
      </c>
      <c r="U16" s="164">
        <f t="shared" si="1"/>
        <v>415268753.26271284</v>
      </c>
      <c r="V16" s="164">
        <f t="shared" si="1"/>
        <v>418526035.60214174</v>
      </c>
      <c r="W16" s="164">
        <f t="shared" si="1"/>
        <v>421783317.94157046</v>
      </c>
      <c r="X16" s="164">
        <f t="shared" si="1"/>
        <v>425040600.2809993</v>
      </c>
      <c r="Y16" s="164">
        <f t="shared" si="1"/>
        <v>428297882.62042809</v>
      </c>
      <c r="Z16" s="164">
        <f t="shared" si="1"/>
        <v>431555164.95985687</v>
      </c>
      <c r="AA16" s="164">
        <f t="shared" si="1"/>
        <v>434812447.29928565</v>
      </c>
      <c r="AB16" s="164">
        <f t="shared" si="1"/>
        <v>438069729.63871443</v>
      </c>
      <c r="AC16" s="164">
        <f t="shared" si="1"/>
        <v>441327011.97814339</v>
      </c>
      <c r="AD16" s="164">
        <f t="shared" si="1"/>
        <v>444584294.31757218</v>
      </c>
      <c r="AE16" s="164">
        <f t="shared" si="1"/>
        <v>447841576.6570009</v>
      </c>
      <c r="AF16" s="164">
        <f t="shared" si="1"/>
        <v>451098858.9964298</v>
      </c>
    </row>
    <row r="17" spans="2:32" x14ac:dyDescent="0.3">
      <c r="B17" s="164" t="s">
        <v>724</v>
      </c>
      <c r="C17" s="164">
        <f>+C12+C13+C16</f>
        <v>4373935390.0606594</v>
      </c>
      <c r="D17" s="164">
        <f t="shared" ref="D17:AF17" si="2">+D12+D13+D16</f>
        <v>4385333459.5156679</v>
      </c>
      <c r="E17" s="164">
        <f t="shared" si="2"/>
        <v>4400231335.4622622</v>
      </c>
      <c r="F17" s="164">
        <f t="shared" si="2"/>
        <v>4419611187.5039463</v>
      </c>
      <c r="G17" s="164">
        <f t="shared" si="2"/>
        <v>4439180254.6926508</v>
      </c>
      <c r="H17" s="164">
        <f t="shared" si="2"/>
        <v>4452796884.5160999</v>
      </c>
      <c r="I17" s="164">
        <f t="shared" si="2"/>
        <v>4454230088.7454481</v>
      </c>
      <c r="J17" s="164">
        <f t="shared" si="2"/>
        <v>4455663292.9747972</v>
      </c>
      <c r="K17" s="164">
        <f t="shared" si="2"/>
        <v>4457096497.2041454</v>
      </c>
      <c r="L17" s="164">
        <f t="shared" si="2"/>
        <v>4458529701.4334946</v>
      </c>
      <c r="M17" s="164">
        <f t="shared" si="2"/>
        <v>4459962905.6628428</v>
      </c>
      <c r="N17" s="164">
        <f t="shared" si="2"/>
        <v>4461396109.8921919</v>
      </c>
      <c r="O17" s="164">
        <f t="shared" si="2"/>
        <v>4462829314.1215401</v>
      </c>
      <c r="P17" s="164">
        <f t="shared" si="2"/>
        <v>4464262518.3508892</v>
      </c>
      <c r="Q17" s="164">
        <f t="shared" si="2"/>
        <v>4465695722.5802374</v>
      </c>
      <c r="R17" s="164">
        <f t="shared" si="2"/>
        <v>405496906.24442643</v>
      </c>
      <c r="S17" s="164">
        <f t="shared" si="2"/>
        <v>408754188.58385521</v>
      </c>
      <c r="T17" s="164">
        <f t="shared" si="2"/>
        <v>412011470.92328399</v>
      </c>
      <c r="U17" s="164">
        <f t="shared" si="2"/>
        <v>415268753.26271284</v>
      </c>
      <c r="V17" s="164">
        <f t="shared" si="2"/>
        <v>418526035.60214174</v>
      </c>
      <c r="W17" s="164">
        <f t="shared" si="2"/>
        <v>421783317.94157046</v>
      </c>
      <c r="X17" s="164">
        <f t="shared" si="2"/>
        <v>425040600.2809993</v>
      </c>
      <c r="Y17" s="164">
        <f t="shared" si="2"/>
        <v>428297882.62042809</v>
      </c>
      <c r="Z17" s="164">
        <f t="shared" si="2"/>
        <v>431555164.95985687</v>
      </c>
      <c r="AA17" s="164">
        <f t="shared" si="2"/>
        <v>434812447.29928565</v>
      </c>
      <c r="AB17" s="164">
        <f t="shared" si="2"/>
        <v>438069729.63871443</v>
      </c>
      <c r="AC17" s="164">
        <f t="shared" si="2"/>
        <v>441327011.97814339</v>
      </c>
      <c r="AD17" s="164">
        <f t="shared" si="2"/>
        <v>444584294.31757218</v>
      </c>
      <c r="AE17" s="164">
        <f t="shared" si="2"/>
        <v>447841576.6570009</v>
      </c>
      <c r="AF17" s="164">
        <f t="shared" si="2"/>
        <v>451098858.9964298</v>
      </c>
    </row>
    <row r="18" spans="2:32" x14ac:dyDescent="0.3">
      <c r="B18" s="164" t="s">
        <v>725</v>
      </c>
      <c r="C18" s="164">
        <v>1</v>
      </c>
      <c r="D18" s="164">
        <v>1</v>
      </c>
      <c r="E18" s="164">
        <v>1</v>
      </c>
      <c r="F18" s="164">
        <v>1</v>
      </c>
      <c r="G18" s="164">
        <v>1</v>
      </c>
      <c r="H18" s="164">
        <v>1</v>
      </c>
      <c r="I18" s="164">
        <v>1</v>
      </c>
      <c r="J18" s="164">
        <v>1</v>
      </c>
      <c r="K18" s="164">
        <v>1</v>
      </c>
      <c r="L18" s="164">
        <v>1</v>
      </c>
      <c r="M18" s="164">
        <v>1</v>
      </c>
      <c r="N18" s="164">
        <v>1</v>
      </c>
      <c r="O18" s="164">
        <v>1</v>
      </c>
      <c r="P18" s="164">
        <v>1</v>
      </c>
      <c r="Q18" s="164">
        <v>1</v>
      </c>
      <c r="R18" s="164">
        <v>1</v>
      </c>
      <c r="S18" s="164">
        <v>1</v>
      </c>
      <c r="T18" s="164">
        <v>1</v>
      </c>
      <c r="U18" s="164">
        <v>1</v>
      </c>
      <c r="V18" s="164">
        <v>1</v>
      </c>
      <c r="W18" s="164">
        <v>1</v>
      </c>
      <c r="X18" s="164">
        <v>1</v>
      </c>
      <c r="Y18" s="164">
        <v>1</v>
      </c>
      <c r="Z18" s="164">
        <v>1</v>
      </c>
      <c r="AA18" s="164">
        <v>1</v>
      </c>
      <c r="AB18" s="164">
        <v>1</v>
      </c>
      <c r="AC18" s="164">
        <v>1</v>
      </c>
      <c r="AD18" s="164">
        <v>1</v>
      </c>
      <c r="AE18" s="164">
        <v>1</v>
      </c>
      <c r="AF18" s="164">
        <v>1</v>
      </c>
    </row>
    <row r="19" spans="2:32" x14ac:dyDescent="0.3">
      <c r="B19" s="165" t="s">
        <v>726</v>
      </c>
      <c r="C19" s="165">
        <f>IF(C12&lt;=0,0,C18*C17)</f>
        <v>4373935390.0606594</v>
      </c>
      <c r="D19" s="165">
        <f t="shared" ref="D19:AF19" si="3">IF(D12&lt;=0,0,D18*D17)</f>
        <v>4385333459.5156679</v>
      </c>
      <c r="E19" s="165">
        <f t="shared" si="3"/>
        <v>4400231335.4622622</v>
      </c>
      <c r="F19" s="165">
        <f t="shared" si="3"/>
        <v>4419611187.5039463</v>
      </c>
      <c r="G19" s="165">
        <f t="shared" si="3"/>
        <v>4439180254.6926508</v>
      </c>
      <c r="H19" s="165">
        <f t="shared" si="3"/>
        <v>4452796884.5160999</v>
      </c>
      <c r="I19" s="165">
        <f t="shared" si="3"/>
        <v>4454230088.7454481</v>
      </c>
      <c r="J19" s="165">
        <f t="shared" si="3"/>
        <v>4455663292.9747972</v>
      </c>
      <c r="K19" s="165">
        <f t="shared" si="3"/>
        <v>4457096497.2041454</v>
      </c>
      <c r="L19" s="165">
        <f t="shared" si="3"/>
        <v>4458529701.4334946</v>
      </c>
      <c r="M19" s="165">
        <f t="shared" si="3"/>
        <v>4459962905.6628428</v>
      </c>
      <c r="N19" s="165">
        <f t="shared" si="3"/>
        <v>4461396109.8921919</v>
      </c>
      <c r="O19" s="165">
        <f t="shared" si="3"/>
        <v>4462829314.1215401</v>
      </c>
      <c r="P19" s="165">
        <f t="shared" si="3"/>
        <v>4464262518.3508892</v>
      </c>
      <c r="Q19" s="165">
        <f t="shared" si="3"/>
        <v>4465695722.5802374</v>
      </c>
      <c r="R19" s="165">
        <f t="shared" si="3"/>
        <v>0</v>
      </c>
      <c r="S19" s="165">
        <f t="shared" si="3"/>
        <v>0</v>
      </c>
      <c r="T19" s="165">
        <f t="shared" si="3"/>
        <v>0</v>
      </c>
      <c r="U19" s="165">
        <f t="shared" si="3"/>
        <v>0</v>
      </c>
      <c r="V19" s="165">
        <f t="shared" si="3"/>
        <v>0</v>
      </c>
      <c r="W19" s="165">
        <f t="shared" si="3"/>
        <v>0</v>
      </c>
      <c r="X19" s="165">
        <f t="shared" si="3"/>
        <v>0</v>
      </c>
      <c r="Y19" s="165">
        <f t="shared" si="3"/>
        <v>0</v>
      </c>
      <c r="Z19" s="165">
        <f t="shared" si="3"/>
        <v>0</v>
      </c>
      <c r="AA19" s="165">
        <f t="shared" si="3"/>
        <v>0</v>
      </c>
      <c r="AB19" s="165">
        <f t="shared" si="3"/>
        <v>0</v>
      </c>
      <c r="AC19" s="165">
        <f t="shared" si="3"/>
        <v>0</v>
      </c>
      <c r="AD19" s="165">
        <f t="shared" si="3"/>
        <v>0</v>
      </c>
      <c r="AE19" s="165">
        <f t="shared" si="3"/>
        <v>0</v>
      </c>
      <c r="AF19" s="165">
        <f t="shared" si="3"/>
        <v>0</v>
      </c>
    </row>
  </sheetData>
  <mergeCells count="1">
    <mergeCell ref="B2:B3"/>
  </mergeCells>
  <pageMargins left="0.7" right="0.7" top="0.75" bottom="0.75" header="0.3" footer="0.3"/>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360"/>
  <sheetViews>
    <sheetView topLeftCell="A13" workbookViewId="0"/>
  </sheetViews>
  <sheetFormatPr baseColWidth="10" defaultColWidth="10.85546875" defaultRowHeight="14.25" x14ac:dyDescent="0.25"/>
  <cols>
    <col min="1" max="2" width="10.85546875" style="57" customWidth="1"/>
    <col min="3" max="3" width="51.7109375" style="57" bestFit="1" customWidth="1"/>
    <col min="4" max="4" width="18.85546875" style="120" customWidth="1"/>
    <col min="5" max="5" width="10.85546875" style="57" customWidth="1"/>
    <col min="6" max="6" width="13.85546875" style="121" customWidth="1"/>
    <col min="7" max="7" width="14" style="121" bestFit="1" customWidth="1"/>
    <col min="8" max="8" width="13.140625" style="121" bestFit="1" customWidth="1"/>
    <col min="9" max="9" width="12.7109375" style="57" customWidth="1"/>
    <col min="10" max="22" width="10.85546875" style="57" customWidth="1"/>
    <col min="23" max="23" width="12.85546875" style="57" customWidth="1"/>
    <col min="24" max="37" width="10.85546875" style="57" customWidth="1"/>
    <col min="38" max="16384" width="10.85546875" style="57"/>
  </cols>
  <sheetData>
    <row r="1" spans="1:37" x14ac:dyDescent="0.25">
      <c r="A1" s="56"/>
    </row>
    <row r="2" spans="1:37" s="135" customFormat="1" ht="90" customHeight="1" x14ac:dyDescent="0.25">
      <c r="B2" s="533" t="s">
        <v>4</v>
      </c>
      <c r="C2" s="533" t="s">
        <v>47</v>
      </c>
      <c r="D2" s="533" t="s">
        <v>98</v>
      </c>
      <c r="E2" s="533" t="s">
        <v>16</v>
      </c>
      <c r="F2" s="532" t="s">
        <v>99</v>
      </c>
      <c r="G2" s="532" t="s">
        <v>100</v>
      </c>
      <c r="H2" s="118">
        <v>1</v>
      </c>
      <c r="I2" s="118">
        <f>+H2+1</f>
        <v>2</v>
      </c>
      <c r="J2" s="118">
        <f t="shared" ref="J2:Y3" si="0">+I2+1</f>
        <v>3</v>
      </c>
      <c r="K2" s="118">
        <f t="shared" si="0"/>
        <v>4</v>
      </c>
      <c r="L2" s="118">
        <f t="shared" si="0"/>
        <v>5</v>
      </c>
      <c r="M2" s="118">
        <f t="shared" si="0"/>
        <v>6</v>
      </c>
      <c r="N2" s="118">
        <f t="shared" si="0"/>
        <v>7</v>
      </c>
      <c r="O2" s="118">
        <f t="shared" si="0"/>
        <v>8</v>
      </c>
      <c r="P2" s="118">
        <f t="shared" si="0"/>
        <v>9</v>
      </c>
      <c r="Q2" s="118">
        <f t="shared" si="0"/>
        <v>10</v>
      </c>
      <c r="R2" s="118">
        <f t="shared" si="0"/>
        <v>11</v>
      </c>
      <c r="S2" s="118">
        <f t="shared" si="0"/>
        <v>12</v>
      </c>
      <c r="T2" s="118">
        <f t="shared" si="0"/>
        <v>13</v>
      </c>
      <c r="U2" s="118">
        <f t="shared" si="0"/>
        <v>14</v>
      </c>
      <c r="V2" s="118">
        <f t="shared" si="0"/>
        <v>15</v>
      </c>
      <c r="W2" s="118">
        <f t="shared" si="0"/>
        <v>16</v>
      </c>
      <c r="X2" s="118">
        <f t="shared" si="0"/>
        <v>17</v>
      </c>
      <c r="Y2" s="118">
        <f t="shared" si="0"/>
        <v>18</v>
      </c>
      <c r="Z2" s="118">
        <f t="shared" ref="Z2:AK3" si="1">+Y2+1</f>
        <v>19</v>
      </c>
      <c r="AA2" s="118">
        <f t="shared" si="1"/>
        <v>20</v>
      </c>
      <c r="AB2" s="118">
        <f t="shared" si="1"/>
        <v>21</v>
      </c>
      <c r="AC2" s="118">
        <f t="shared" si="1"/>
        <v>22</v>
      </c>
      <c r="AD2" s="118">
        <f t="shared" si="1"/>
        <v>23</v>
      </c>
      <c r="AE2" s="118">
        <f t="shared" si="1"/>
        <v>24</v>
      </c>
      <c r="AF2" s="118">
        <f t="shared" si="1"/>
        <v>25</v>
      </c>
      <c r="AG2" s="118">
        <f t="shared" si="1"/>
        <v>26</v>
      </c>
      <c r="AH2" s="118">
        <f t="shared" si="1"/>
        <v>27</v>
      </c>
      <c r="AI2" s="118">
        <f t="shared" si="1"/>
        <v>28</v>
      </c>
      <c r="AJ2" s="118">
        <f t="shared" si="1"/>
        <v>29</v>
      </c>
      <c r="AK2" s="118">
        <f t="shared" si="1"/>
        <v>30</v>
      </c>
    </row>
    <row r="3" spans="1:37" s="135" customFormat="1" ht="34.9" customHeight="1" x14ac:dyDescent="0.25">
      <c r="B3" s="534"/>
      <c r="C3" s="534"/>
      <c r="D3" s="534"/>
      <c r="E3" s="534"/>
      <c r="F3" s="532"/>
      <c r="G3" s="532"/>
      <c r="H3" s="119">
        <v>2022</v>
      </c>
      <c r="I3" s="119">
        <f>+H3+1</f>
        <v>2023</v>
      </c>
      <c r="J3" s="119">
        <f t="shared" si="0"/>
        <v>2024</v>
      </c>
      <c r="K3" s="119">
        <f t="shared" si="0"/>
        <v>2025</v>
      </c>
      <c r="L3" s="119">
        <f t="shared" si="0"/>
        <v>2026</v>
      </c>
      <c r="M3" s="119">
        <f t="shared" si="0"/>
        <v>2027</v>
      </c>
      <c r="N3" s="119">
        <f t="shared" si="0"/>
        <v>2028</v>
      </c>
      <c r="O3" s="119">
        <f t="shared" si="0"/>
        <v>2029</v>
      </c>
      <c r="P3" s="119">
        <f t="shared" si="0"/>
        <v>2030</v>
      </c>
      <c r="Q3" s="119">
        <f t="shared" si="0"/>
        <v>2031</v>
      </c>
      <c r="R3" s="119">
        <f t="shared" si="0"/>
        <v>2032</v>
      </c>
      <c r="S3" s="119">
        <f t="shared" si="0"/>
        <v>2033</v>
      </c>
      <c r="T3" s="119">
        <f t="shared" si="0"/>
        <v>2034</v>
      </c>
      <c r="U3" s="119">
        <f t="shared" si="0"/>
        <v>2035</v>
      </c>
      <c r="V3" s="119">
        <f t="shared" si="0"/>
        <v>2036</v>
      </c>
      <c r="W3" s="119">
        <f t="shared" si="0"/>
        <v>2037</v>
      </c>
      <c r="X3" s="119">
        <f t="shared" si="0"/>
        <v>2038</v>
      </c>
      <c r="Y3" s="119">
        <f t="shared" si="0"/>
        <v>2039</v>
      </c>
      <c r="Z3" s="119">
        <f t="shared" si="1"/>
        <v>2040</v>
      </c>
      <c r="AA3" s="119">
        <f t="shared" si="1"/>
        <v>2041</v>
      </c>
      <c r="AB3" s="119">
        <f t="shared" si="1"/>
        <v>2042</v>
      </c>
      <c r="AC3" s="119">
        <f t="shared" si="1"/>
        <v>2043</v>
      </c>
      <c r="AD3" s="119">
        <f t="shared" si="1"/>
        <v>2044</v>
      </c>
      <c r="AE3" s="119">
        <f t="shared" si="1"/>
        <v>2045</v>
      </c>
      <c r="AF3" s="119">
        <f t="shared" si="1"/>
        <v>2046</v>
      </c>
      <c r="AG3" s="119">
        <f t="shared" si="1"/>
        <v>2047</v>
      </c>
      <c r="AH3" s="119">
        <f t="shared" si="1"/>
        <v>2048</v>
      </c>
      <c r="AI3" s="119">
        <f t="shared" si="1"/>
        <v>2049</v>
      </c>
      <c r="AJ3" s="119">
        <f t="shared" si="1"/>
        <v>2050</v>
      </c>
      <c r="AK3" s="119">
        <f t="shared" si="1"/>
        <v>2051</v>
      </c>
    </row>
    <row r="4" spans="1:37" x14ac:dyDescent="0.25">
      <c r="B4" s="29"/>
      <c r="C4" s="29" t="str">
        <f>+Inventario!C4</f>
        <v>LUMINARIAS</v>
      </c>
      <c r="D4" s="29"/>
      <c r="E4" s="29"/>
      <c r="F4" s="30"/>
      <c r="G4" s="30"/>
      <c r="H4" s="132"/>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row>
    <row r="5" spans="1:37" x14ac:dyDescent="0.25">
      <c r="B5" s="59" t="s">
        <v>18</v>
      </c>
      <c r="C5" s="62" t="str">
        <f>+VLOOKUP(B5,'resumen UCAP'!$A$5:$O$329,2,0)</f>
        <v>Aplique piso 150w</v>
      </c>
      <c r="D5" s="63">
        <f>+Inventario!D5</f>
        <v>150</v>
      </c>
      <c r="E5" s="63" t="str">
        <f>+VLOOKUP(B5,'resumen UCAP'!$A$5:$O$329,3,0)</f>
        <v>Un</v>
      </c>
      <c r="F5" s="64">
        <f>+VLOOKUP(B5,'resumen UCAP'!$A$5:$O$329,15,0)</f>
        <v>1060000</v>
      </c>
      <c r="G5" s="64">
        <v>13</v>
      </c>
      <c r="H5" s="125"/>
      <c r="I5" s="59"/>
      <c r="J5" s="59"/>
      <c r="K5" s="59"/>
      <c r="L5" s="59"/>
      <c r="M5" s="59"/>
      <c r="N5" s="59"/>
      <c r="O5" s="59"/>
      <c r="P5" s="59"/>
      <c r="Q5" s="59"/>
      <c r="R5" s="59"/>
      <c r="S5" s="59"/>
      <c r="T5" s="59"/>
      <c r="U5" s="59"/>
      <c r="V5" s="59"/>
      <c r="W5" s="136">
        <f>-G5</f>
        <v>-13</v>
      </c>
      <c r="X5" s="59"/>
      <c r="Y5" s="59"/>
      <c r="Z5" s="59"/>
      <c r="AA5" s="59"/>
      <c r="AB5" s="59"/>
      <c r="AC5" s="59"/>
      <c r="AD5" s="59"/>
      <c r="AE5" s="59"/>
      <c r="AF5" s="59"/>
      <c r="AG5" s="59"/>
      <c r="AH5" s="59"/>
      <c r="AI5" s="59"/>
      <c r="AJ5" s="59"/>
      <c r="AK5" s="59"/>
    </row>
    <row r="6" spans="1:37" x14ac:dyDescent="0.25">
      <c r="B6" s="59" t="s">
        <v>70</v>
      </c>
      <c r="C6" s="62" t="str">
        <f>+VLOOKUP(B6,'resumen UCAP'!$A$5:$O$329,2,0)</f>
        <v>Luminaria Baronesa LED 125w</v>
      </c>
      <c r="D6" s="63">
        <f>+Inventario!D6</f>
        <v>125</v>
      </c>
      <c r="E6" s="63" t="str">
        <f>+VLOOKUP(B6,'resumen UCAP'!$A$5:$O$329,3,0)</f>
        <v>Un</v>
      </c>
      <c r="F6" s="64">
        <f>+VLOOKUP(B6,'resumen UCAP'!$A$5:$O$329,15,0)</f>
        <v>1260000</v>
      </c>
      <c r="G6" s="61">
        <v>7</v>
      </c>
      <c r="H6" s="125"/>
      <c r="I6" s="59"/>
      <c r="J6" s="59"/>
      <c r="K6" s="59"/>
      <c r="L6" s="59"/>
      <c r="M6" s="59"/>
      <c r="N6" s="59"/>
      <c r="O6" s="59"/>
      <c r="P6" s="59"/>
      <c r="Q6" s="59"/>
      <c r="R6" s="59"/>
      <c r="S6" s="59"/>
      <c r="T6" s="59"/>
      <c r="U6" s="59"/>
      <c r="V6" s="59"/>
      <c r="W6" s="136">
        <f t="shared" ref="W6:W7" si="2">-G6</f>
        <v>-7</v>
      </c>
      <c r="X6" s="59"/>
      <c r="Y6" s="59"/>
      <c r="Z6" s="59"/>
      <c r="AA6" s="59"/>
      <c r="AB6" s="59"/>
      <c r="AC6" s="59"/>
      <c r="AD6" s="59"/>
      <c r="AE6" s="59"/>
      <c r="AF6" s="59"/>
      <c r="AG6" s="59"/>
      <c r="AH6" s="59"/>
      <c r="AI6" s="59"/>
      <c r="AJ6" s="59"/>
      <c r="AK6" s="59"/>
    </row>
    <row r="7" spans="1:37" x14ac:dyDescent="0.25">
      <c r="B7" s="59" t="s">
        <v>20</v>
      </c>
      <c r="C7" s="62" t="str">
        <f>+VLOOKUP(B7,'resumen UCAP'!$A$5:$O$329,2,0)</f>
        <v>Luminaria epsilon 70w</v>
      </c>
      <c r="D7" s="63">
        <f>+Inventario!D7</f>
        <v>70</v>
      </c>
      <c r="E7" s="63" t="str">
        <f>+VLOOKUP(B7,'resumen UCAP'!$A$5:$O$329,3,0)</f>
        <v>Un</v>
      </c>
      <c r="F7" s="64">
        <f>+VLOOKUP(B7,'resumen UCAP'!$A$5:$O$329,15,0)</f>
        <v>1260000</v>
      </c>
      <c r="G7" s="61">
        <v>1</v>
      </c>
      <c r="H7" s="125"/>
      <c r="I7" s="59"/>
      <c r="J7" s="59"/>
      <c r="K7" s="59"/>
      <c r="L7" s="59"/>
      <c r="M7" s="59"/>
      <c r="N7" s="59"/>
      <c r="O7" s="59"/>
      <c r="P7" s="59"/>
      <c r="Q7" s="59"/>
      <c r="R7" s="59"/>
      <c r="S7" s="59"/>
      <c r="T7" s="59"/>
      <c r="U7" s="59"/>
      <c r="V7" s="59"/>
      <c r="W7" s="136">
        <f t="shared" si="2"/>
        <v>-1</v>
      </c>
      <c r="X7" s="59"/>
      <c r="Y7" s="59"/>
      <c r="Z7" s="59"/>
      <c r="AA7" s="59"/>
      <c r="AB7" s="59"/>
      <c r="AC7" s="59"/>
      <c r="AD7" s="59"/>
      <c r="AE7" s="59"/>
      <c r="AF7" s="59"/>
      <c r="AG7" s="59"/>
      <c r="AH7" s="59"/>
      <c r="AI7" s="59"/>
      <c r="AJ7" s="59"/>
      <c r="AK7" s="59"/>
    </row>
    <row r="8" spans="1:37" s="73" customFormat="1" x14ac:dyDescent="0.25">
      <c r="B8" s="62" t="s">
        <v>21</v>
      </c>
      <c r="C8" s="62" t="str">
        <f>+VLOOKUP(B8,'resumen UCAP'!$A$5:$O$329,2,0)</f>
        <v>Luminaria Farol NA 150w</v>
      </c>
      <c r="D8" s="63">
        <f>+Inventario!D8</f>
        <v>169</v>
      </c>
      <c r="E8" s="63" t="str">
        <f>+VLOOKUP(B8,'resumen UCAP'!$A$5:$O$329,3,0)</f>
        <v>Un</v>
      </c>
      <c r="F8" s="64">
        <f>+VLOOKUP(B8,'resumen UCAP'!$A$5:$O$329,15,0)</f>
        <v>340000</v>
      </c>
      <c r="G8" s="64">
        <v>58</v>
      </c>
      <c r="H8" s="312"/>
      <c r="I8" s="313"/>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row>
    <row r="9" spans="1:37" s="73" customFormat="1" x14ac:dyDescent="0.25">
      <c r="B9" s="62" t="s">
        <v>67</v>
      </c>
      <c r="C9" s="62" t="str">
        <f>+VLOOKUP(B9,'resumen UCAP'!$A$5:$O$329,2,0)</f>
        <v>Luminaria Farol NA 70w</v>
      </c>
      <c r="D9" s="63">
        <f>+Inventario!D9</f>
        <v>81</v>
      </c>
      <c r="E9" s="63" t="str">
        <f>+VLOOKUP(B9,'resumen UCAP'!$A$5:$O$329,3,0)</f>
        <v>Un</v>
      </c>
      <c r="F9" s="64">
        <f>+VLOOKUP(B9,'resumen UCAP'!$A$5:$O$329,15,0)</f>
        <v>298677</v>
      </c>
      <c r="G9" s="64">
        <v>553</v>
      </c>
      <c r="H9" s="312"/>
      <c r="I9" s="313"/>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row>
    <row r="10" spans="1:37" s="73" customFormat="1" x14ac:dyDescent="0.25">
      <c r="B10" s="62" t="s">
        <v>68</v>
      </c>
      <c r="C10" s="62" t="str">
        <f>+VLOOKUP(B10,'resumen UCAP'!$A$5:$O$329,2,0)</f>
        <v>Luminaria led 100-120w</v>
      </c>
      <c r="D10" s="63">
        <f>+Inventario!D10</f>
        <v>120</v>
      </c>
      <c r="E10" s="63" t="str">
        <f>+VLOOKUP(B10,'resumen UCAP'!$A$5:$O$329,3,0)</f>
        <v>Un</v>
      </c>
      <c r="F10" s="64">
        <f>+VLOOKUP(B10,'resumen UCAP'!$A$5:$O$329,15,0)</f>
        <v>1620599</v>
      </c>
      <c r="G10" s="64">
        <v>446</v>
      </c>
      <c r="H10" s="312"/>
      <c r="I10" s="62"/>
      <c r="J10" s="62"/>
      <c r="K10" s="62"/>
      <c r="L10" s="62"/>
      <c r="M10" s="62"/>
      <c r="N10" s="62"/>
      <c r="O10" s="62"/>
      <c r="P10" s="62"/>
      <c r="Q10" s="62"/>
      <c r="R10" s="62"/>
      <c r="S10" s="62"/>
      <c r="T10" s="62"/>
      <c r="U10" s="62"/>
      <c r="V10" s="62"/>
      <c r="W10" s="313">
        <f t="shared" ref="W10:W14" si="3">-G10</f>
        <v>-446</v>
      </c>
      <c r="X10" s="62"/>
      <c r="Y10" s="62"/>
      <c r="Z10" s="62"/>
      <c r="AA10" s="62"/>
      <c r="AB10" s="62"/>
      <c r="AC10" s="62"/>
      <c r="AD10" s="62"/>
      <c r="AE10" s="62"/>
      <c r="AF10" s="62"/>
      <c r="AG10" s="62"/>
      <c r="AH10" s="62"/>
      <c r="AI10" s="62"/>
      <c r="AJ10" s="62"/>
      <c r="AK10" s="62"/>
    </row>
    <row r="11" spans="1:37" s="73" customFormat="1" x14ac:dyDescent="0.25">
      <c r="B11" s="62" t="s">
        <v>71</v>
      </c>
      <c r="C11" s="62" t="str">
        <f>+VLOOKUP(B11,'resumen UCAP'!$A$5:$O$329,2,0)</f>
        <v>Luminaria led 30-40w</v>
      </c>
      <c r="D11" s="63">
        <f>+Inventario!D11</f>
        <v>40</v>
      </c>
      <c r="E11" s="63" t="str">
        <f>+VLOOKUP(B11,'resumen UCAP'!$A$5:$O$329,3,0)</f>
        <v>Un</v>
      </c>
      <c r="F11" s="64">
        <f>+VLOOKUP(B11,'resumen UCAP'!$A$5:$O$329,15,0)</f>
        <v>894909</v>
      </c>
      <c r="G11" s="64">
        <v>205</v>
      </c>
      <c r="H11" s="312"/>
      <c r="I11" s="62"/>
      <c r="J11" s="62"/>
      <c r="K11" s="62"/>
      <c r="L11" s="62"/>
      <c r="M11" s="62"/>
      <c r="N11" s="62"/>
      <c r="O11" s="62"/>
      <c r="P11" s="62"/>
      <c r="Q11" s="62"/>
      <c r="R11" s="62"/>
      <c r="S11" s="62"/>
      <c r="T11" s="62"/>
      <c r="U11" s="62"/>
      <c r="V11" s="62"/>
      <c r="W11" s="313">
        <f t="shared" si="3"/>
        <v>-205</v>
      </c>
      <c r="X11" s="62"/>
      <c r="Y11" s="62"/>
      <c r="Z11" s="62"/>
      <c r="AA11" s="62"/>
      <c r="AB11" s="62"/>
      <c r="AC11" s="62"/>
      <c r="AD11" s="62"/>
      <c r="AE11" s="62"/>
      <c r="AF11" s="62"/>
      <c r="AG11" s="62"/>
      <c r="AH11" s="62"/>
      <c r="AI11" s="62"/>
      <c r="AJ11" s="62"/>
      <c r="AK11" s="62"/>
    </row>
    <row r="12" spans="1:37" s="73" customFormat="1" x14ac:dyDescent="0.25">
      <c r="B12" s="62" t="s">
        <v>290</v>
      </c>
      <c r="C12" s="62" t="str">
        <f>+VLOOKUP(B12,'resumen UCAP'!$A$5:$O$329,2,0)</f>
        <v>Luminaria led 50-60w</v>
      </c>
      <c r="D12" s="63">
        <f>+Inventario!D12</f>
        <v>60</v>
      </c>
      <c r="E12" s="63" t="str">
        <f>+VLOOKUP(B12,'resumen UCAP'!$A$5:$O$329,3,0)</f>
        <v>Un</v>
      </c>
      <c r="F12" s="64">
        <f>+VLOOKUP(B12,'resumen UCAP'!$A$5:$O$329,15,0)</f>
        <v>978630</v>
      </c>
      <c r="G12" s="64">
        <v>367</v>
      </c>
      <c r="H12" s="312"/>
      <c r="I12" s="62"/>
      <c r="J12" s="62"/>
      <c r="K12" s="62"/>
      <c r="L12" s="62"/>
      <c r="M12" s="62"/>
      <c r="N12" s="62"/>
      <c r="O12" s="62"/>
      <c r="P12" s="62"/>
      <c r="Q12" s="62"/>
      <c r="R12" s="62"/>
      <c r="S12" s="62"/>
      <c r="T12" s="62"/>
      <c r="U12" s="62"/>
      <c r="V12" s="62"/>
      <c r="W12" s="313">
        <f t="shared" si="3"/>
        <v>-367</v>
      </c>
      <c r="X12" s="62"/>
      <c r="Y12" s="62"/>
      <c r="Z12" s="62"/>
      <c r="AA12" s="62"/>
      <c r="AB12" s="62"/>
      <c r="AC12" s="62"/>
      <c r="AD12" s="62"/>
      <c r="AE12" s="62"/>
      <c r="AF12" s="62"/>
      <c r="AG12" s="62"/>
      <c r="AH12" s="62"/>
      <c r="AI12" s="62"/>
      <c r="AJ12" s="62"/>
      <c r="AK12" s="62"/>
    </row>
    <row r="13" spans="1:37" s="73" customFormat="1" x14ac:dyDescent="0.25">
      <c r="B13" s="62" t="s">
        <v>291</v>
      </c>
      <c r="C13" s="62" t="str">
        <f>+VLOOKUP(B13,'resumen UCAP'!$A$5:$O$329,2,0)</f>
        <v>Luminaria led 80-90w</v>
      </c>
      <c r="D13" s="63">
        <f>+Inventario!D13</f>
        <v>90</v>
      </c>
      <c r="E13" s="63" t="str">
        <f>+VLOOKUP(B13,'resumen UCAP'!$A$5:$O$329,3,0)</f>
        <v>Un</v>
      </c>
      <c r="F13" s="64">
        <f>+VLOOKUP(B13,'resumen UCAP'!$A$5:$O$329,15,0)</f>
        <v>1547358</v>
      </c>
      <c r="G13" s="64">
        <v>61</v>
      </c>
      <c r="H13" s="312"/>
      <c r="I13" s="62"/>
      <c r="J13" s="62"/>
      <c r="K13" s="62"/>
      <c r="L13" s="62"/>
      <c r="M13" s="62"/>
      <c r="N13" s="62"/>
      <c r="O13" s="62"/>
      <c r="P13" s="62"/>
      <c r="Q13" s="62"/>
      <c r="R13" s="62"/>
      <c r="S13" s="62"/>
      <c r="T13" s="62"/>
      <c r="U13" s="62"/>
      <c r="V13" s="62"/>
      <c r="W13" s="313">
        <f t="shared" si="3"/>
        <v>-61</v>
      </c>
      <c r="X13" s="62"/>
      <c r="Y13" s="62"/>
      <c r="Z13" s="62"/>
      <c r="AA13" s="62"/>
      <c r="AB13" s="62"/>
      <c r="AC13" s="62"/>
      <c r="AD13" s="62"/>
      <c r="AE13" s="62"/>
      <c r="AF13" s="62"/>
      <c r="AG13" s="62"/>
      <c r="AH13" s="62"/>
      <c r="AI13" s="62"/>
      <c r="AJ13" s="62"/>
      <c r="AK13" s="62"/>
    </row>
    <row r="14" spans="1:37" s="73" customFormat="1" x14ac:dyDescent="0.25">
      <c r="B14" s="62" t="s">
        <v>292</v>
      </c>
      <c r="C14" s="62" t="str">
        <f>+VLOOKUP(B14,'resumen UCAP'!$A$5:$O$329,2,0)</f>
        <v>Luminaria Luxcandel 250w</v>
      </c>
      <c r="D14" s="63">
        <f>+Inventario!D14</f>
        <v>279</v>
      </c>
      <c r="E14" s="63" t="str">
        <f>+VLOOKUP(B14,'resumen UCAP'!$A$5:$O$329,3,0)</f>
        <v>Un</v>
      </c>
      <c r="F14" s="64">
        <f>+VLOOKUP(B14,'resumen UCAP'!$A$5:$O$329,15,0)</f>
        <v>680659</v>
      </c>
      <c r="G14" s="64">
        <v>85</v>
      </c>
      <c r="H14" s="312"/>
      <c r="I14" s="62"/>
      <c r="J14" s="62"/>
      <c r="K14" s="62"/>
      <c r="L14" s="62"/>
      <c r="M14" s="62"/>
      <c r="N14" s="62"/>
      <c r="O14" s="62"/>
      <c r="P14" s="62"/>
      <c r="Q14" s="62"/>
      <c r="R14" s="62"/>
      <c r="S14" s="62"/>
      <c r="T14" s="62"/>
      <c r="U14" s="62"/>
      <c r="V14" s="62"/>
      <c r="W14" s="313">
        <f t="shared" si="3"/>
        <v>-85</v>
      </c>
      <c r="X14" s="62"/>
      <c r="Y14" s="62"/>
      <c r="Z14" s="62"/>
      <c r="AA14" s="62"/>
      <c r="AB14" s="62"/>
      <c r="AC14" s="62"/>
      <c r="AD14" s="62"/>
      <c r="AE14" s="62"/>
      <c r="AF14" s="62"/>
      <c r="AG14" s="62"/>
      <c r="AH14" s="62"/>
      <c r="AI14" s="62"/>
      <c r="AJ14" s="62"/>
      <c r="AK14" s="62"/>
    </row>
    <row r="15" spans="1:37" s="73" customFormat="1" x14ac:dyDescent="0.25">
      <c r="B15" s="62" t="s">
        <v>293</v>
      </c>
      <c r="C15" s="62" t="str">
        <f>+VLOOKUP(B15,'resumen UCAP'!$A$5:$O$329,2,0)</f>
        <v>Luminaria Na 100w</v>
      </c>
      <c r="D15" s="63">
        <f>+Inventario!D15</f>
        <v>115</v>
      </c>
      <c r="E15" s="63" t="str">
        <f>+VLOOKUP(B15,'resumen UCAP'!$A$5:$O$329,3,0)</f>
        <v>Un</v>
      </c>
      <c r="F15" s="64">
        <f>+VLOOKUP(B15,'resumen UCAP'!$A$5:$O$329,15,0)</f>
        <v>272297</v>
      </c>
      <c r="G15" s="64">
        <v>730</v>
      </c>
      <c r="H15" s="312"/>
      <c r="I15" s="313"/>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row>
    <row r="16" spans="1:37" x14ac:dyDescent="0.25">
      <c r="B16" s="148" t="s">
        <v>294</v>
      </c>
      <c r="C16" s="148" t="str">
        <f>+VLOOKUP(B16,'resumen UCAP'!$A$5:$O$329,2,0)</f>
        <v>Luminaria Na 150w</v>
      </c>
      <c r="D16" s="149">
        <f>+Inventario!D16</f>
        <v>169</v>
      </c>
      <c r="E16" s="149" t="str">
        <f>+VLOOKUP(B16,'resumen UCAP'!$A$5:$O$329,3,0)</f>
        <v>Un</v>
      </c>
      <c r="F16" s="150">
        <f>+VLOOKUP(B16,'resumen UCAP'!$A$5:$O$329,15,0)</f>
        <v>333681</v>
      </c>
      <c r="G16" s="150">
        <v>6350</v>
      </c>
      <c r="H16" s="310"/>
      <c r="I16" s="311">
        <v>-2500</v>
      </c>
      <c r="J16" s="311">
        <v>-2735</v>
      </c>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row>
    <row r="17" spans="2:37" s="73" customFormat="1" x14ac:dyDescent="0.25">
      <c r="B17" s="62" t="s">
        <v>295</v>
      </c>
      <c r="C17" s="62" t="str">
        <f>+VLOOKUP(B17,'resumen UCAP'!$A$5:$O$329,2,0)</f>
        <v>Luminaria Na 250w</v>
      </c>
      <c r="D17" s="63">
        <f>+Inventario!D17</f>
        <v>279</v>
      </c>
      <c r="E17" s="63" t="str">
        <f>+VLOOKUP(B17,'resumen UCAP'!$A$5:$O$329,3,0)</f>
        <v>Un</v>
      </c>
      <c r="F17" s="64">
        <f>+VLOOKUP(B17,'resumen UCAP'!$A$5:$O$329,15,0)</f>
        <v>433630</v>
      </c>
      <c r="G17" s="64">
        <v>2457</v>
      </c>
      <c r="H17" s="312"/>
      <c r="I17" s="313"/>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row>
    <row r="18" spans="2:37" s="73" customFormat="1" x14ac:dyDescent="0.25">
      <c r="B18" s="62" t="s">
        <v>296</v>
      </c>
      <c r="C18" s="62" t="str">
        <f>+VLOOKUP(B18,'resumen UCAP'!$A$5:$O$329,2,0)</f>
        <v>Luminaria Na 400w</v>
      </c>
      <c r="D18" s="63">
        <f>+Inventario!D18</f>
        <v>440</v>
      </c>
      <c r="E18" s="63" t="str">
        <f>+VLOOKUP(B18,'resumen UCAP'!$A$5:$O$329,3,0)</f>
        <v>Un</v>
      </c>
      <c r="F18" s="64">
        <f>+VLOOKUP(B18,'resumen UCAP'!$A$5:$O$329,15,0)</f>
        <v>509142</v>
      </c>
      <c r="G18" s="64">
        <v>670</v>
      </c>
      <c r="H18" s="312"/>
      <c r="I18" s="313"/>
      <c r="J18" s="62"/>
      <c r="K18" s="62"/>
      <c r="L18" s="62"/>
      <c r="M18" s="62"/>
      <c r="N18" s="62"/>
      <c r="O18" s="62"/>
      <c r="P18" s="62"/>
      <c r="Q18" s="62"/>
      <c r="R18" s="62"/>
      <c r="S18" s="62"/>
      <c r="T18" s="62"/>
      <c r="U18" s="62"/>
      <c r="V18" s="62"/>
      <c r="W18" s="313"/>
      <c r="X18" s="62"/>
      <c r="Y18" s="62"/>
      <c r="Z18" s="62"/>
      <c r="AA18" s="62"/>
      <c r="AB18" s="62"/>
      <c r="AC18" s="62"/>
      <c r="AD18" s="62"/>
      <c r="AE18" s="62"/>
      <c r="AF18" s="62"/>
      <c r="AG18" s="62"/>
      <c r="AH18" s="62"/>
      <c r="AI18" s="62"/>
      <c r="AJ18" s="62"/>
      <c r="AK18" s="62"/>
    </row>
    <row r="19" spans="2:37" s="73" customFormat="1" x14ac:dyDescent="0.25">
      <c r="B19" s="62" t="s">
        <v>72</v>
      </c>
      <c r="C19" s="62" t="str">
        <f>+VLOOKUP(B19,'resumen UCAP'!$A$5:$O$329,2,0)</f>
        <v>Luminaria picadelly 150w</v>
      </c>
      <c r="D19" s="63">
        <f>+Inventario!D19</f>
        <v>169</v>
      </c>
      <c r="E19" s="63" t="str">
        <f>+VLOOKUP(B19,'resumen UCAP'!$A$5:$O$329,3,0)</f>
        <v>Un</v>
      </c>
      <c r="F19" s="64">
        <f>+VLOOKUP(B19,'resumen UCAP'!$A$5:$O$329,15,0)</f>
        <v>660000</v>
      </c>
      <c r="G19" s="64">
        <v>72</v>
      </c>
      <c r="H19" s="312"/>
      <c r="I19" s="62"/>
      <c r="J19" s="62"/>
      <c r="K19" s="62"/>
      <c r="L19" s="62"/>
      <c r="M19" s="62"/>
      <c r="N19" s="62"/>
      <c r="O19" s="62"/>
      <c r="P19" s="62"/>
      <c r="Q19" s="62"/>
      <c r="R19" s="62"/>
      <c r="S19" s="62"/>
      <c r="T19" s="62"/>
      <c r="U19" s="62"/>
      <c r="V19" s="62"/>
      <c r="W19" s="313">
        <f>-G19</f>
        <v>-72</v>
      </c>
      <c r="X19" s="62"/>
      <c r="Y19" s="62"/>
      <c r="Z19" s="62"/>
      <c r="AA19" s="62"/>
      <c r="AB19" s="62"/>
      <c r="AC19" s="62"/>
      <c r="AD19" s="62"/>
      <c r="AE19" s="62"/>
      <c r="AF19" s="62"/>
      <c r="AG19" s="62"/>
      <c r="AH19" s="62"/>
      <c r="AI19" s="62"/>
      <c r="AJ19" s="62"/>
      <c r="AK19" s="62"/>
    </row>
    <row r="20" spans="2:37" s="73" customFormat="1" x14ac:dyDescent="0.25">
      <c r="B20" s="62" t="s">
        <v>297</v>
      </c>
      <c r="C20" s="62" t="str">
        <f>+VLOOKUP(B20,'resumen UCAP'!$A$5:$O$329,2,0)</f>
        <v>Luminaria SH Na 400w</v>
      </c>
      <c r="D20" s="63">
        <f>+Inventario!D20</f>
        <v>440</v>
      </c>
      <c r="E20" s="63" t="str">
        <f>+VLOOKUP(B20,'resumen UCAP'!$A$5:$O$329,3,0)</f>
        <v>Un</v>
      </c>
      <c r="F20" s="64">
        <f>+VLOOKUP(B20,'resumen UCAP'!$A$5:$O$329,15,0)</f>
        <v>690000</v>
      </c>
      <c r="G20" s="64">
        <v>12</v>
      </c>
      <c r="H20" s="312"/>
      <c r="I20" s="313"/>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row>
    <row r="21" spans="2:37" x14ac:dyDescent="0.25">
      <c r="B21" s="148" t="s">
        <v>73</v>
      </c>
      <c r="C21" s="148" t="str">
        <f>+VLOOKUP(B21,'resumen UCAP'!$A$5:$O$329,2,0)</f>
        <v>Luminaria sodio 70w</v>
      </c>
      <c r="D21" s="149">
        <f>+Inventario!D21</f>
        <v>81</v>
      </c>
      <c r="E21" s="149" t="str">
        <f>+VLOOKUP(B21,'resumen UCAP'!$A$5:$O$329,3,0)</f>
        <v>Un</v>
      </c>
      <c r="F21" s="150">
        <f>+VLOOKUP(B21,'resumen UCAP'!$A$5:$O$329,15,0)</f>
        <v>201765</v>
      </c>
      <c r="G21" s="150">
        <v>14987</v>
      </c>
      <c r="H21" s="310"/>
      <c r="I21" s="311"/>
      <c r="J21" s="311">
        <v>-100</v>
      </c>
      <c r="K21" s="148">
        <v>-2160</v>
      </c>
      <c r="L21" s="148">
        <v>-1500</v>
      </c>
      <c r="M21" s="148">
        <v>-1227</v>
      </c>
      <c r="N21" s="59"/>
      <c r="O21" s="59"/>
      <c r="P21" s="59"/>
      <c r="Q21" s="59"/>
      <c r="R21" s="59"/>
      <c r="S21" s="59"/>
      <c r="T21" s="59"/>
      <c r="U21" s="59"/>
      <c r="V21" s="59"/>
      <c r="W21" s="59"/>
      <c r="X21" s="59"/>
      <c r="Y21" s="59"/>
      <c r="Z21" s="59"/>
      <c r="AA21" s="59"/>
      <c r="AB21" s="59"/>
      <c r="AC21" s="59"/>
      <c r="AD21" s="59"/>
      <c r="AE21" s="59"/>
      <c r="AF21" s="59"/>
      <c r="AG21" s="59"/>
      <c r="AH21" s="59"/>
      <c r="AI21" s="59"/>
      <c r="AJ21" s="59"/>
      <c r="AK21" s="59"/>
    </row>
    <row r="22" spans="2:37" s="73" customFormat="1" hidden="1" x14ac:dyDescent="0.25">
      <c r="B22" s="62" t="s">
        <v>298</v>
      </c>
      <c r="C22" s="62" t="str">
        <f>+VLOOKUP(B22,'resumen UCAP'!$A$5:$O$329,2,0)</f>
        <v>Luminaria Vertical fluorescente</v>
      </c>
      <c r="D22" s="63">
        <f>+Inventario!D22</f>
        <v>40</v>
      </c>
      <c r="E22" s="63" t="str">
        <f>+VLOOKUP(B22,'resumen UCAP'!$A$5:$O$329,3,0)</f>
        <v>Un</v>
      </c>
      <c r="F22" s="64">
        <f>+VLOOKUP(B22,'resumen UCAP'!$A$5:$O$329,15,0)</f>
        <v>660000</v>
      </c>
      <c r="G22" s="64">
        <v>6</v>
      </c>
      <c r="H22" s="312"/>
      <c r="I22" s="62"/>
      <c r="J22" s="62"/>
      <c r="K22" s="62"/>
      <c r="L22" s="62"/>
      <c r="M22" s="62"/>
      <c r="N22" s="62"/>
      <c r="O22" s="62"/>
      <c r="P22" s="62"/>
      <c r="Q22" s="62"/>
      <c r="R22" s="62"/>
      <c r="S22" s="62"/>
      <c r="T22" s="62"/>
      <c r="U22" s="62"/>
      <c r="V22" s="62"/>
      <c r="W22" s="313">
        <f>-G22</f>
        <v>-6</v>
      </c>
      <c r="X22" s="62"/>
      <c r="Y22" s="62"/>
      <c r="Z22" s="62"/>
      <c r="AA22" s="62"/>
      <c r="AB22" s="62"/>
      <c r="AC22" s="62"/>
      <c r="AD22" s="62"/>
      <c r="AE22" s="62"/>
      <c r="AF22" s="62"/>
      <c r="AG22" s="62"/>
      <c r="AH22" s="62"/>
      <c r="AI22" s="62"/>
      <c r="AJ22" s="62"/>
      <c r="AK22" s="62"/>
    </row>
    <row r="23" spans="2:37" s="73" customFormat="1" hidden="1" x14ac:dyDescent="0.25">
      <c r="B23" s="62" t="s">
        <v>299</v>
      </c>
      <c r="C23" s="62" t="str">
        <f>+VLOOKUP(B23,'resumen UCAP'!$A$5:$O$329,2,0)</f>
        <v>Luminarias Balas 5w</v>
      </c>
      <c r="D23" s="63">
        <f>+Inventario!D23</f>
        <v>5</v>
      </c>
      <c r="E23" s="63" t="str">
        <f>+VLOOKUP(B23,'resumen UCAP'!$A$5:$O$329,3,0)</f>
        <v>Un</v>
      </c>
      <c r="F23" s="64">
        <f>+VLOOKUP(B23,'resumen UCAP'!$A$5:$O$329,15,0)</f>
        <v>82091</v>
      </c>
      <c r="G23" s="64">
        <v>44</v>
      </c>
      <c r="H23" s="312"/>
      <c r="I23" s="313"/>
      <c r="J23" s="62"/>
      <c r="K23" s="62"/>
      <c r="L23" s="62"/>
      <c r="M23" s="62"/>
      <c r="N23" s="62"/>
      <c r="O23" s="62"/>
      <c r="P23" s="62"/>
      <c r="Q23" s="62"/>
      <c r="R23" s="62"/>
      <c r="S23" s="62"/>
      <c r="T23" s="62"/>
      <c r="U23" s="62"/>
      <c r="V23" s="62"/>
      <c r="W23" s="313">
        <f>-G23</f>
        <v>-44</v>
      </c>
      <c r="X23" s="62"/>
      <c r="Y23" s="62"/>
      <c r="Z23" s="62"/>
      <c r="AA23" s="62"/>
      <c r="AB23" s="62"/>
      <c r="AC23" s="62"/>
      <c r="AD23" s="62"/>
      <c r="AE23" s="62"/>
      <c r="AF23" s="62"/>
      <c r="AG23" s="62"/>
      <c r="AH23" s="62"/>
      <c r="AI23" s="62"/>
      <c r="AJ23" s="62"/>
      <c r="AK23" s="62"/>
    </row>
    <row r="24" spans="2:37" s="73" customFormat="1" hidden="1" x14ac:dyDescent="0.25">
      <c r="B24" s="62" t="s">
        <v>74</v>
      </c>
      <c r="C24" s="62" t="str">
        <f>+VLOOKUP(B24,'resumen UCAP'!$A$5:$O$329,2,0)</f>
        <v>Luninaria Onix 150w</v>
      </c>
      <c r="D24" s="63">
        <f>+Inventario!D24</f>
        <v>169</v>
      </c>
      <c r="E24" s="63" t="str">
        <f>+VLOOKUP(B24,'resumen UCAP'!$A$5:$O$329,3,0)</f>
        <v>Un</v>
      </c>
      <c r="F24" s="64">
        <f>+VLOOKUP(B24,'resumen UCAP'!$A$5:$O$329,15,0)</f>
        <v>710000</v>
      </c>
      <c r="G24" s="64">
        <v>32</v>
      </c>
      <c r="H24" s="312"/>
      <c r="I24" s="313"/>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row>
    <row r="25" spans="2:37" s="73" customFormat="1" hidden="1" x14ac:dyDescent="0.25">
      <c r="B25" s="62" t="s">
        <v>300</v>
      </c>
      <c r="C25" s="62" t="str">
        <f>+VLOOKUP(B25,'resumen UCAP'!$A$5:$O$329,2,0)</f>
        <v>Proyector MH 150w</v>
      </c>
      <c r="D25" s="63">
        <f>+Inventario!D25</f>
        <v>169</v>
      </c>
      <c r="E25" s="63" t="str">
        <f>+VLOOKUP(B25,'resumen UCAP'!$A$5:$O$329,3,0)</f>
        <v>Un</v>
      </c>
      <c r="F25" s="64">
        <f>+VLOOKUP(B25,'resumen UCAP'!$A$5:$O$329,15,0)</f>
        <v>371625</v>
      </c>
      <c r="G25" s="64">
        <v>29</v>
      </c>
      <c r="H25" s="312"/>
      <c r="I25" s="62"/>
      <c r="J25" s="62"/>
      <c r="K25" s="62"/>
      <c r="L25" s="62"/>
      <c r="M25" s="62"/>
      <c r="N25" s="62"/>
      <c r="O25" s="62"/>
      <c r="P25" s="62"/>
      <c r="Q25" s="62"/>
      <c r="R25" s="62"/>
      <c r="S25" s="62"/>
      <c r="T25" s="62"/>
      <c r="U25" s="62"/>
      <c r="V25" s="62"/>
      <c r="W25" s="313"/>
      <c r="X25" s="62"/>
      <c r="Y25" s="62"/>
      <c r="Z25" s="62"/>
      <c r="AA25" s="62"/>
      <c r="AB25" s="62"/>
      <c r="AC25" s="62"/>
      <c r="AD25" s="62"/>
      <c r="AE25" s="62"/>
      <c r="AF25" s="62"/>
      <c r="AG25" s="62"/>
      <c r="AH25" s="62"/>
      <c r="AI25" s="62"/>
      <c r="AJ25" s="62"/>
      <c r="AK25" s="62"/>
    </row>
    <row r="26" spans="2:37" s="73" customFormat="1" hidden="1" x14ac:dyDescent="0.25">
      <c r="B26" s="62" t="s">
        <v>75</v>
      </c>
      <c r="C26" s="62" t="str">
        <f>+VLOOKUP(B26,'resumen UCAP'!$A$5:$O$329,2,0)</f>
        <v>Proyector MH 250w</v>
      </c>
      <c r="D26" s="63">
        <f>+Inventario!D26</f>
        <v>279</v>
      </c>
      <c r="E26" s="63" t="str">
        <f>+VLOOKUP(B26,'resumen UCAP'!$A$5:$O$329,3,0)</f>
        <v>Un</v>
      </c>
      <c r="F26" s="64">
        <f>+VLOOKUP(B26,'resumen UCAP'!$A$5:$O$329,15,0)</f>
        <v>413027</v>
      </c>
      <c r="G26" s="64">
        <v>400</v>
      </c>
      <c r="H26" s="312"/>
      <c r="I26" s="62"/>
      <c r="J26" s="62"/>
      <c r="K26" s="62"/>
      <c r="L26" s="62"/>
      <c r="M26" s="62"/>
      <c r="N26" s="62"/>
      <c r="O26" s="62"/>
      <c r="P26" s="62"/>
      <c r="Q26" s="62"/>
      <c r="R26" s="62"/>
      <c r="S26" s="62"/>
      <c r="T26" s="62"/>
      <c r="U26" s="62"/>
      <c r="V26" s="62"/>
      <c r="W26" s="313"/>
      <c r="X26" s="62"/>
      <c r="Y26" s="62"/>
      <c r="Z26" s="62"/>
      <c r="AA26" s="62"/>
      <c r="AB26" s="62"/>
      <c r="AC26" s="62"/>
      <c r="AD26" s="62"/>
      <c r="AE26" s="62"/>
      <c r="AF26" s="62"/>
      <c r="AG26" s="62"/>
      <c r="AH26" s="62"/>
      <c r="AI26" s="62"/>
      <c r="AJ26" s="62"/>
      <c r="AK26" s="62"/>
    </row>
    <row r="27" spans="2:37" s="73" customFormat="1" hidden="1" x14ac:dyDescent="0.25">
      <c r="B27" s="62" t="s">
        <v>301</v>
      </c>
      <c r="C27" s="62" t="str">
        <f>+VLOOKUP(B27,'resumen UCAP'!$A$5:$O$329,2,0)</f>
        <v>Proyector MH 400w</v>
      </c>
      <c r="D27" s="63">
        <f>+Inventario!D27</f>
        <v>440</v>
      </c>
      <c r="E27" s="63" t="str">
        <f>+VLOOKUP(B27,'resumen UCAP'!$A$5:$O$329,3,0)</f>
        <v>Un</v>
      </c>
      <c r="F27" s="64">
        <f>+VLOOKUP(B27,'resumen UCAP'!$A$5:$O$329,15,0)</f>
        <v>511021</v>
      </c>
      <c r="G27" s="64">
        <v>1753</v>
      </c>
      <c r="H27" s="312"/>
      <c r="I27" s="62"/>
      <c r="J27" s="62"/>
      <c r="K27" s="62"/>
      <c r="L27" s="62"/>
      <c r="M27" s="62"/>
      <c r="N27" s="62"/>
      <c r="O27" s="62"/>
      <c r="P27" s="62"/>
      <c r="Q27" s="62"/>
      <c r="R27" s="62"/>
      <c r="S27" s="62"/>
      <c r="T27" s="62"/>
      <c r="U27" s="62"/>
      <c r="V27" s="62"/>
      <c r="W27" s="313"/>
      <c r="X27" s="62"/>
      <c r="Y27" s="62"/>
      <c r="Z27" s="62"/>
      <c r="AA27" s="62"/>
      <c r="AB27" s="62"/>
      <c r="AC27" s="62"/>
      <c r="AD27" s="62"/>
      <c r="AE27" s="62"/>
      <c r="AF27" s="62"/>
      <c r="AG27" s="62"/>
      <c r="AH27" s="62"/>
      <c r="AI27" s="62"/>
      <c r="AJ27" s="62"/>
      <c r="AK27" s="62"/>
    </row>
    <row r="28" spans="2:37" s="73" customFormat="1" hidden="1" x14ac:dyDescent="0.25">
      <c r="B28" s="62" t="s">
        <v>22</v>
      </c>
      <c r="C28" s="62" t="str">
        <f>+VLOOKUP(B28,'resumen UCAP'!$A$5:$O$329,2,0)</f>
        <v>Proyector MH 50-70w Tipo aplique</v>
      </c>
      <c r="D28" s="63">
        <f>+Inventario!D28</f>
        <v>81</v>
      </c>
      <c r="E28" s="63" t="str">
        <f>+VLOOKUP(B28,'resumen UCAP'!$A$5:$O$329,3,0)</f>
        <v>Un</v>
      </c>
      <c r="F28" s="64">
        <f>+VLOOKUP(B28,'resumen UCAP'!$A$5:$O$329,15,0)</f>
        <v>260000</v>
      </c>
      <c r="G28" s="64">
        <v>21</v>
      </c>
      <c r="H28" s="312"/>
      <c r="I28" s="62"/>
      <c r="J28" s="62"/>
      <c r="K28" s="62"/>
      <c r="L28" s="62"/>
      <c r="M28" s="62"/>
      <c r="N28" s="62"/>
      <c r="O28" s="62"/>
      <c r="P28" s="62"/>
      <c r="Q28" s="62"/>
      <c r="R28" s="62"/>
      <c r="S28" s="62"/>
      <c r="T28" s="62"/>
      <c r="U28" s="62"/>
      <c r="V28" s="62"/>
      <c r="W28" s="313"/>
      <c r="X28" s="62"/>
      <c r="Y28" s="62"/>
      <c r="Z28" s="62"/>
      <c r="AA28" s="62"/>
      <c r="AB28" s="62"/>
      <c r="AC28" s="62"/>
      <c r="AD28" s="62"/>
      <c r="AE28" s="62"/>
      <c r="AF28" s="62"/>
      <c r="AG28" s="62"/>
      <c r="AH28" s="62"/>
      <c r="AI28" s="62"/>
      <c r="AJ28" s="62"/>
      <c r="AK28" s="62"/>
    </row>
    <row r="29" spans="2:37" s="73" customFormat="1" hidden="1" x14ac:dyDescent="0.25">
      <c r="B29" s="62" t="s">
        <v>302</v>
      </c>
      <c r="C29" s="62" t="str">
        <f>+VLOOKUP(B29,'resumen UCAP'!$A$5:$O$329,2,0)</f>
        <v>Proyector NA 1000w</v>
      </c>
      <c r="D29" s="63">
        <f>+Inventario!D29</f>
        <v>1100</v>
      </c>
      <c r="E29" s="63" t="str">
        <f>+VLOOKUP(B29,'resumen UCAP'!$A$5:$O$329,3,0)</f>
        <v>Un</v>
      </c>
      <c r="F29" s="64">
        <f>+VLOOKUP(B29,'resumen UCAP'!$A$5:$O$329,15,0)</f>
        <v>540000</v>
      </c>
      <c r="G29" s="64">
        <v>244</v>
      </c>
      <c r="H29" s="312"/>
      <c r="I29" s="313"/>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row>
    <row r="30" spans="2:37" s="73" customFormat="1" hidden="1" x14ac:dyDescent="0.25">
      <c r="B30" s="62" t="s">
        <v>23</v>
      </c>
      <c r="C30" s="62" t="str">
        <f>+VLOOKUP(B30,'resumen UCAP'!$A$5:$O$329,2,0)</f>
        <v>Luminarias Ba├â┬▒adores - LED</v>
      </c>
      <c r="D30" s="63">
        <f>+Inventario!D30</f>
        <v>30</v>
      </c>
      <c r="E30" s="63" t="str">
        <f>+VLOOKUP(B30,'resumen UCAP'!$A$5:$O$329,3,0)</f>
        <v>Un</v>
      </c>
      <c r="F30" s="64">
        <f>+VLOOKUP(B30,'resumen UCAP'!$A$5:$O$329,15,0)</f>
        <v>361000</v>
      </c>
      <c r="G30" s="64">
        <v>18</v>
      </c>
      <c r="H30" s="312"/>
      <c r="I30" s="62"/>
      <c r="J30" s="62"/>
      <c r="K30" s="62"/>
      <c r="L30" s="62"/>
      <c r="M30" s="62"/>
      <c r="N30" s="62"/>
      <c r="O30" s="62"/>
      <c r="P30" s="62"/>
      <c r="Q30" s="62"/>
      <c r="R30" s="62"/>
      <c r="S30" s="62"/>
      <c r="T30" s="62"/>
      <c r="U30" s="62"/>
      <c r="V30" s="62"/>
      <c r="W30" s="313">
        <f t="shared" ref="W30:W43" si="4">-G30</f>
        <v>-18</v>
      </c>
      <c r="X30" s="62"/>
      <c r="Y30" s="62"/>
      <c r="Z30" s="62"/>
      <c r="AA30" s="62"/>
      <c r="AB30" s="62"/>
      <c r="AC30" s="62"/>
      <c r="AD30" s="62"/>
      <c r="AE30" s="62"/>
      <c r="AF30" s="62"/>
      <c r="AG30" s="62"/>
      <c r="AH30" s="62"/>
      <c r="AI30" s="62"/>
      <c r="AJ30" s="62"/>
      <c r="AK30" s="62"/>
    </row>
    <row r="31" spans="2:37" s="73" customFormat="1" hidden="1" x14ac:dyDescent="0.25">
      <c r="B31" s="62" t="s">
        <v>303</v>
      </c>
      <c r="C31" s="62" t="str">
        <f>+VLOOKUP(B31,'resumen UCAP'!$A$5:$O$329,2,0)</f>
        <v>Proyector led 100w</v>
      </c>
      <c r="D31" s="63">
        <f>+Inventario!D31</f>
        <v>100</v>
      </c>
      <c r="E31" s="63" t="str">
        <f>+VLOOKUP(B31,'resumen UCAP'!$A$5:$O$329,3,0)</f>
        <v>Un</v>
      </c>
      <c r="F31" s="64">
        <f>+VLOOKUP(B31,'resumen UCAP'!$A$5:$O$329,15,0)</f>
        <v>258000</v>
      </c>
      <c r="G31" s="64">
        <v>8</v>
      </c>
      <c r="H31" s="312"/>
      <c r="I31" s="62"/>
      <c r="J31" s="62"/>
      <c r="K31" s="62"/>
      <c r="L31" s="62"/>
      <c r="M31" s="62"/>
      <c r="N31" s="62"/>
      <c r="O31" s="62"/>
      <c r="P31" s="62"/>
      <c r="Q31" s="62"/>
      <c r="R31" s="62"/>
      <c r="S31" s="62"/>
      <c r="T31" s="62"/>
      <c r="U31" s="62"/>
      <c r="V31" s="62"/>
      <c r="W31" s="313">
        <f t="shared" si="4"/>
        <v>-8</v>
      </c>
      <c r="X31" s="62"/>
      <c r="Y31" s="62"/>
      <c r="Z31" s="62"/>
      <c r="AA31" s="62"/>
      <c r="AB31" s="62"/>
      <c r="AC31" s="62"/>
      <c r="AD31" s="62"/>
      <c r="AE31" s="62"/>
      <c r="AF31" s="62"/>
      <c r="AG31" s="62"/>
      <c r="AH31" s="62"/>
      <c r="AI31" s="62"/>
      <c r="AJ31" s="62"/>
      <c r="AK31" s="62"/>
    </row>
    <row r="32" spans="2:37" s="73" customFormat="1" hidden="1" x14ac:dyDescent="0.25">
      <c r="B32" s="62" t="s">
        <v>24</v>
      </c>
      <c r="C32" s="62" t="str">
        <f>+VLOOKUP(B32,'resumen UCAP'!$A$5:$O$329,2,0)</f>
        <v>Luminaria led 28-30w</v>
      </c>
      <c r="D32" s="63">
        <f>+Inventario!D32</f>
        <v>30</v>
      </c>
      <c r="E32" s="63" t="str">
        <f>+VLOOKUP(B32,'resumen UCAP'!$A$5:$O$329,3,0)</f>
        <v>Un</v>
      </c>
      <c r="F32" s="64">
        <f>+VLOOKUP(B32,'resumen UCAP'!$A$5:$O$329,15,0)</f>
        <v>803602</v>
      </c>
      <c r="G32" s="64">
        <v>7</v>
      </c>
      <c r="H32" s="312"/>
      <c r="I32" s="62"/>
      <c r="J32" s="62"/>
      <c r="K32" s="62"/>
      <c r="L32" s="62"/>
      <c r="M32" s="62"/>
      <c r="N32" s="62"/>
      <c r="O32" s="62"/>
      <c r="P32" s="62"/>
      <c r="Q32" s="62"/>
      <c r="R32" s="62"/>
      <c r="S32" s="62"/>
      <c r="T32" s="62"/>
      <c r="U32" s="62"/>
      <c r="V32" s="62"/>
      <c r="W32" s="313">
        <f t="shared" si="4"/>
        <v>-7</v>
      </c>
      <c r="X32" s="62"/>
      <c r="Y32" s="62"/>
      <c r="Z32" s="62"/>
      <c r="AA32" s="62"/>
      <c r="AB32" s="62"/>
      <c r="AC32" s="62"/>
      <c r="AD32" s="62"/>
      <c r="AE32" s="62"/>
      <c r="AF32" s="62"/>
      <c r="AG32" s="62"/>
      <c r="AH32" s="62"/>
      <c r="AI32" s="62"/>
      <c r="AJ32" s="62"/>
      <c r="AK32" s="62"/>
    </row>
    <row r="33" spans="2:37" s="73" customFormat="1" hidden="1" x14ac:dyDescent="0.25">
      <c r="B33" s="62" t="s">
        <v>304</v>
      </c>
      <c r="C33" s="62" t="str">
        <f>+VLOOKUP(B33,'resumen UCAP'!$A$5:$O$329,2,0)</f>
        <v>Proyector Led 300w</v>
      </c>
      <c r="D33" s="63">
        <f>+Inventario!D33</f>
        <v>30</v>
      </c>
      <c r="E33" s="63" t="str">
        <f>+VLOOKUP(B33,'resumen UCAP'!$A$5:$O$329,3,0)</f>
        <v>Un</v>
      </c>
      <c r="F33" s="64">
        <f>+VLOOKUP(B33,'resumen UCAP'!$A$5:$O$329,15,0)</f>
        <v>160000</v>
      </c>
      <c r="G33" s="64">
        <v>21</v>
      </c>
      <c r="H33" s="312"/>
      <c r="I33" s="62"/>
      <c r="J33" s="62"/>
      <c r="K33" s="62"/>
      <c r="L33" s="62"/>
      <c r="M33" s="62"/>
      <c r="N33" s="62"/>
      <c r="O33" s="62"/>
      <c r="P33" s="62"/>
      <c r="Q33" s="62"/>
      <c r="R33" s="62"/>
      <c r="S33" s="62"/>
      <c r="T33" s="62"/>
      <c r="U33" s="62"/>
      <c r="V33" s="62"/>
      <c r="W33" s="313">
        <f t="shared" si="4"/>
        <v>-21</v>
      </c>
      <c r="X33" s="62"/>
      <c r="Y33" s="62"/>
      <c r="Z33" s="62"/>
      <c r="AA33" s="62"/>
      <c r="AB33" s="62"/>
      <c r="AC33" s="62"/>
      <c r="AD33" s="62"/>
      <c r="AE33" s="62"/>
      <c r="AF33" s="62"/>
      <c r="AG33" s="62"/>
      <c r="AH33" s="62"/>
      <c r="AI33" s="62"/>
      <c r="AJ33" s="62"/>
      <c r="AK33" s="62"/>
    </row>
    <row r="34" spans="2:37" s="73" customFormat="1" hidden="1" x14ac:dyDescent="0.25">
      <c r="B34" s="62" t="s">
        <v>305</v>
      </c>
      <c r="C34" s="62" t="str">
        <f>+VLOOKUP(B34,'resumen UCAP'!$A$5:$O$329,2,0)</f>
        <v>Luminaria Led 26w</v>
      </c>
      <c r="D34" s="63">
        <f>+Inventario!D34</f>
        <v>26</v>
      </c>
      <c r="E34" s="63" t="str">
        <f>+VLOOKUP(B34,'resumen UCAP'!$A$5:$O$329,3,0)</f>
        <v>Un</v>
      </c>
      <c r="F34" s="64">
        <f>+VLOOKUP(B34,'resumen UCAP'!$A$5:$O$329,15,0)</f>
        <v>2009070</v>
      </c>
      <c r="G34" s="64">
        <v>7</v>
      </c>
      <c r="H34" s="312"/>
      <c r="I34" s="62"/>
      <c r="J34" s="62"/>
      <c r="K34" s="62"/>
      <c r="L34" s="62"/>
      <c r="M34" s="62"/>
      <c r="N34" s="62"/>
      <c r="O34" s="62"/>
      <c r="P34" s="62"/>
      <c r="Q34" s="62"/>
      <c r="R34" s="62"/>
      <c r="S34" s="62"/>
      <c r="T34" s="62"/>
      <c r="U34" s="62"/>
      <c r="V34" s="62"/>
      <c r="W34" s="313">
        <f t="shared" si="4"/>
        <v>-7</v>
      </c>
      <c r="X34" s="62"/>
      <c r="Y34" s="62"/>
      <c r="Z34" s="62"/>
      <c r="AA34" s="62"/>
      <c r="AB34" s="62"/>
      <c r="AC34" s="62"/>
      <c r="AD34" s="62"/>
      <c r="AE34" s="62"/>
      <c r="AF34" s="62"/>
      <c r="AG34" s="62"/>
      <c r="AH34" s="62"/>
      <c r="AI34" s="62"/>
      <c r="AJ34" s="62"/>
      <c r="AK34" s="62"/>
    </row>
    <row r="35" spans="2:37" s="73" customFormat="1" hidden="1" x14ac:dyDescent="0.25">
      <c r="B35" s="62" t="s">
        <v>306</v>
      </c>
      <c r="C35" s="62" t="str">
        <f>+VLOOKUP(B35,'resumen UCAP'!$A$5:$O$329,2,0)</f>
        <v>Luminaria Led 19w</v>
      </c>
      <c r="D35" s="63">
        <f>+Inventario!D35</f>
        <v>19</v>
      </c>
      <c r="E35" s="63" t="str">
        <f>+VLOOKUP(B35,'resumen UCAP'!$A$5:$O$329,3,0)</f>
        <v>Un</v>
      </c>
      <c r="F35" s="64">
        <f>+VLOOKUP(B35,'resumen UCAP'!$A$5:$O$329,15,0)</f>
        <v>2009070</v>
      </c>
      <c r="G35" s="64">
        <v>13</v>
      </c>
      <c r="H35" s="312"/>
      <c r="I35" s="62"/>
      <c r="J35" s="62"/>
      <c r="K35" s="62"/>
      <c r="L35" s="62"/>
      <c r="M35" s="62"/>
      <c r="N35" s="62"/>
      <c r="O35" s="62"/>
      <c r="P35" s="62"/>
      <c r="Q35" s="62"/>
      <c r="R35" s="62"/>
      <c r="S35" s="62"/>
      <c r="T35" s="62"/>
      <c r="U35" s="62"/>
      <c r="V35" s="62"/>
      <c r="W35" s="313">
        <f t="shared" si="4"/>
        <v>-13</v>
      </c>
      <c r="X35" s="62"/>
      <c r="Y35" s="62"/>
      <c r="Z35" s="62"/>
      <c r="AA35" s="62"/>
      <c r="AB35" s="62"/>
      <c r="AC35" s="62"/>
      <c r="AD35" s="62"/>
      <c r="AE35" s="62"/>
      <c r="AF35" s="62"/>
      <c r="AG35" s="62"/>
      <c r="AH35" s="62"/>
      <c r="AI35" s="62"/>
      <c r="AJ35" s="62"/>
      <c r="AK35" s="62"/>
    </row>
    <row r="36" spans="2:37" s="73" customFormat="1" hidden="1" x14ac:dyDescent="0.25">
      <c r="B36" s="62" t="s">
        <v>25</v>
      </c>
      <c r="C36" s="62" t="str">
        <f>+VLOOKUP(B36,'resumen UCAP'!$A$5:$O$329,2,0)</f>
        <v>Proyector Led RGB 200w</v>
      </c>
      <c r="D36" s="63">
        <f>+Inventario!D36</f>
        <v>200</v>
      </c>
      <c r="E36" s="63" t="str">
        <f>+VLOOKUP(B36,'resumen UCAP'!$A$5:$O$329,3,0)</f>
        <v>Un</v>
      </c>
      <c r="F36" s="64">
        <f>+VLOOKUP(B36,'resumen UCAP'!$A$5:$O$329,15,0)</f>
        <v>330000</v>
      </c>
      <c r="G36" s="64">
        <v>6</v>
      </c>
      <c r="H36" s="312"/>
      <c r="I36" s="62"/>
      <c r="J36" s="62"/>
      <c r="K36" s="62"/>
      <c r="L36" s="62"/>
      <c r="M36" s="62"/>
      <c r="N36" s="62"/>
      <c r="O36" s="62"/>
      <c r="P36" s="62"/>
      <c r="Q36" s="62"/>
      <c r="R36" s="62"/>
      <c r="S36" s="62"/>
      <c r="T36" s="62"/>
      <c r="U36" s="62"/>
      <c r="V36" s="62"/>
      <c r="W36" s="313">
        <f t="shared" si="4"/>
        <v>-6</v>
      </c>
      <c r="X36" s="62"/>
      <c r="Y36" s="62"/>
      <c r="Z36" s="62"/>
      <c r="AA36" s="62"/>
      <c r="AB36" s="62"/>
      <c r="AC36" s="62"/>
      <c r="AD36" s="62"/>
      <c r="AE36" s="62"/>
      <c r="AF36" s="62"/>
      <c r="AG36" s="62"/>
      <c r="AH36" s="62"/>
      <c r="AI36" s="62"/>
      <c r="AJ36" s="62"/>
      <c r="AK36" s="62"/>
    </row>
    <row r="37" spans="2:37" s="73" customFormat="1" hidden="1" x14ac:dyDescent="0.25">
      <c r="B37" s="62" t="s">
        <v>307</v>
      </c>
      <c r="C37" s="62" t="str">
        <f>+VLOOKUP(B37,'resumen UCAP'!$A$5:$O$329,2,0)</f>
        <v>Proyector led 400w</v>
      </c>
      <c r="D37" s="63">
        <f>+Inventario!D37</f>
        <v>400</v>
      </c>
      <c r="E37" s="63" t="str">
        <f>+VLOOKUP(B37,'resumen UCAP'!$A$5:$O$329,3,0)</f>
        <v>Un</v>
      </c>
      <c r="F37" s="64">
        <f>+VLOOKUP(B37,'resumen UCAP'!$A$5:$O$329,15,0)</f>
        <v>2253025</v>
      </c>
      <c r="G37" s="64">
        <v>153</v>
      </c>
      <c r="H37" s="312"/>
      <c r="I37" s="62"/>
      <c r="J37" s="62"/>
      <c r="K37" s="62"/>
      <c r="L37" s="62"/>
      <c r="M37" s="62"/>
      <c r="N37" s="62"/>
      <c r="O37" s="62"/>
      <c r="P37" s="62"/>
      <c r="Q37" s="62"/>
      <c r="R37" s="62"/>
      <c r="S37" s="62"/>
      <c r="T37" s="62"/>
      <c r="U37" s="62"/>
      <c r="V37" s="62"/>
      <c r="W37" s="313">
        <f t="shared" si="4"/>
        <v>-153</v>
      </c>
      <c r="X37" s="62"/>
      <c r="Y37" s="62"/>
      <c r="Z37" s="62"/>
      <c r="AA37" s="62"/>
      <c r="AB37" s="62"/>
      <c r="AC37" s="62"/>
      <c r="AD37" s="62"/>
      <c r="AE37" s="62"/>
      <c r="AF37" s="62"/>
      <c r="AG37" s="62"/>
      <c r="AH37" s="62"/>
      <c r="AI37" s="62"/>
      <c r="AJ37" s="62"/>
      <c r="AK37" s="62"/>
    </row>
    <row r="38" spans="2:37" s="73" customFormat="1" hidden="1" x14ac:dyDescent="0.25">
      <c r="B38" s="62" t="s">
        <v>308</v>
      </c>
      <c r="C38" s="62" t="str">
        <f>+VLOOKUP(B38,'resumen UCAP'!$A$5:$O$329,2,0)</f>
        <v>Bolardo Led 10w</v>
      </c>
      <c r="D38" s="63">
        <f>+Inventario!D38</f>
        <v>10</v>
      </c>
      <c r="E38" s="63" t="str">
        <f>+VLOOKUP(B38,'resumen UCAP'!$A$5:$O$329,3,0)</f>
        <v>Un</v>
      </c>
      <c r="F38" s="64">
        <f>+VLOOKUP(B38,'resumen UCAP'!$A$5:$O$329,15,0)</f>
        <v>179900</v>
      </c>
      <c r="G38" s="64">
        <v>114</v>
      </c>
      <c r="H38" s="312"/>
      <c r="I38" s="62"/>
      <c r="J38" s="62"/>
      <c r="K38" s="62"/>
      <c r="L38" s="62"/>
      <c r="M38" s="62"/>
      <c r="N38" s="62"/>
      <c r="O38" s="62"/>
      <c r="P38" s="62"/>
      <c r="Q38" s="62"/>
      <c r="R38" s="62"/>
      <c r="S38" s="62"/>
      <c r="T38" s="62"/>
      <c r="U38" s="62"/>
      <c r="V38" s="62"/>
      <c r="W38" s="313">
        <f t="shared" si="4"/>
        <v>-114</v>
      </c>
      <c r="X38" s="62"/>
      <c r="Y38" s="62"/>
      <c r="Z38" s="62"/>
      <c r="AA38" s="62"/>
      <c r="AB38" s="62"/>
      <c r="AC38" s="62"/>
      <c r="AD38" s="62"/>
      <c r="AE38" s="62"/>
      <c r="AF38" s="62"/>
      <c r="AG38" s="62"/>
      <c r="AH38" s="62"/>
      <c r="AI38" s="62"/>
      <c r="AJ38" s="62"/>
      <c r="AK38" s="62"/>
    </row>
    <row r="39" spans="2:37" s="73" customFormat="1" hidden="1" x14ac:dyDescent="0.25">
      <c r="B39" s="62" t="s">
        <v>309</v>
      </c>
      <c r="C39" s="62" t="str">
        <f>+VLOOKUP(B39,'resumen UCAP'!$A$5:$O$329,2,0)</f>
        <v>Ba├▒ador 24w</v>
      </c>
      <c r="D39" s="63">
        <f>+Inventario!D39</f>
        <v>24</v>
      </c>
      <c r="E39" s="63" t="str">
        <f>+VLOOKUP(B39,'resumen UCAP'!$A$5:$O$329,3,0)</f>
        <v>Un</v>
      </c>
      <c r="F39" s="64">
        <f>+VLOOKUP(B39,'resumen UCAP'!$A$5:$O$329,15,0)</f>
        <v>620000</v>
      </c>
      <c r="G39" s="64">
        <v>12</v>
      </c>
      <c r="H39" s="312"/>
      <c r="I39" s="62"/>
      <c r="J39" s="62"/>
      <c r="K39" s="62"/>
      <c r="L39" s="62"/>
      <c r="M39" s="62"/>
      <c r="N39" s="62"/>
      <c r="O39" s="62"/>
      <c r="P39" s="62"/>
      <c r="Q39" s="62"/>
      <c r="R39" s="62"/>
      <c r="S39" s="62"/>
      <c r="T39" s="62"/>
      <c r="U39" s="62"/>
      <c r="V39" s="62"/>
      <c r="W39" s="313">
        <f t="shared" si="4"/>
        <v>-12</v>
      </c>
      <c r="X39" s="62"/>
      <c r="Y39" s="62"/>
      <c r="Z39" s="62"/>
      <c r="AA39" s="62"/>
      <c r="AB39" s="62"/>
      <c r="AC39" s="62"/>
      <c r="AD39" s="62"/>
      <c r="AE39" s="62"/>
      <c r="AF39" s="62"/>
      <c r="AG39" s="62"/>
      <c r="AH39" s="62"/>
      <c r="AI39" s="62"/>
      <c r="AJ39" s="62"/>
      <c r="AK39" s="62"/>
    </row>
    <row r="40" spans="2:37" s="73" customFormat="1" hidden="1" x14ac:dyDescent="0.25">
      <c r="B40" s="62" t="s">
        <v>310</v>
      </c>
      <c r="C40" s="62" t="str">
        <f>+VLOOKUP(B40,'resumen UCAP'!$A$5:$O$329,2,0)</f>
        <v>Ba├▒ador 36w</v>
      </c>
      <c r="D40" s="63">
        <f>+Inventario!D40</f>
        <v>36</v>
      </c>
      <c r="E40" s="63" t="str">
        <f>+VLOOKUP(B40,'resumen UCAP'!$A$5:$O$329,3,0)</f>
        <v>Un</v>
      </c>
      <c r="F40" s="64">
        <f>+VLOOKUP(B40,'resumen UCAP'!$A$5:$O$329,15,0)</f>
        <v>720000</v>
      </c>
      <c r="G40" s="64">
        <v>81</v>
      </c>
      <c r="H40" s="312"/>
      <c r="I40" s="62"/>
      <c r="J40" s="62"/>
      <c r="K40" s="62"/>
      <c r="L40" s="62"/>
      <c r="M40" s="62"/>
      <c r="N40" s="62"/>
      <c r="O40" s="62"/>
      <c r="P40" s="62"/>
      <c r="Q40" s="62"/>
      <c r="R40" s="62"/>
      <c r="S40" s="62"/>
      <c r="T40" s="62"/>
      <c r="U40" s="62"/>
      <c r="V40" s="62"/>
      <c r="W40" s="313">
        <f t="shared" si="4"/>
        <v>-81</v>
      </c>
      <c r="X40" s="62"/>
      <c r="Y40" s="62"/>
      <c r="Z40" s="62"/>
      <c r="AA40" s="62"/>
      <c r="AB40" s="62"/>
      <c r="AC40" s="62"/>
      <c r="AD40" s="62"/>
      <c r="AE40" s="62"/>
      <c r="AF40" s="62"/>
      <c r="AG40" s="62"/>
      <c r="AH40" s="62"/>
      <c r="AI40" s="62"/>
      <c r="AJ40" s="62"/>
      <c r="AK40" s="62"/>
    </row>
    <row r="41" spans="2:37" s="73" customFormat="1" hidden="1" x14ac:dyDescent="0.25">
      <c r="B41" s="62" t="s">
        <v>311</v>
      </c>
      <c r="C41" s="62" t="str">
        <f>+VLOOKUP(B41,'resumen UCAP'!$A$5:$O$329,2,0)</f>
        <v>Luminaria led 80w</v>
      </c>
      <c r="D41" s="63">
        <f>+Inventario!D41</f>
        <v>80</v>
      </c>
      <c r="E41" s="63" t="str">
        <f>+VLOOKUP(B41,'resumen UCAP'!$A$5:$O$329,3,0)</f>
        <v>Un</v>
      </c>
      <c r="F41" s="64">
        <f>+VLOOKUP(B41,'resumen UCAP'!$A$5:$O$329,15,0)</f>
        <v>572938</v>
      </c>
      <c r="G41" s="64">
        <v>54</v>
      </c>
      <c r="H41" s="312"/>
      <c r="I41" s="62"/>
      <c r="J41" s="62"/>
      <c r="K41" s="62"/>
      <c r="L41" s="62"/>
      <c r="M41" s="62"/>
      <c r="N41" s="62"/>
      <c r="O41" s="62"/>
      <c r="P41" s="62"/>
      <c r="Q41" s="62"/>
      <c r="R41" s="62"/>
      <c r="S41" s="62"/>
      <c r="T41" s="62"/>
      <c r="U41" s="62"/>
      <c r="V41" s="62"/>
      <c r="W41" s="313">
        <f t="shared" si="4"/>
        <v>-54</v>
      </c>
      <c r="X41" s="62"/>
      <c r="Y41" s="62"/>
      <c r="Z41" s="62"/>
      <c r="AA41" s="62"/>
      <c r="AB41" s="62"/>
      <c r="AC41" s="62"/>
      <c r="AD41" s="62"/>
      <c r="AE41" s="62"/>
      <c r="AF41" s="62"/>
      <c r="AG41" s="62"/>
      <c r="AH41" s="62"/>
      <c r="AI41" s="62"/>
      <c r="AJ41" s="62"/>
      <c r="AK41" s="62"/>
    </row>
    <row r="42" spans="2:37" s="73" customFormat="1" hidden="1" x14ac:dyDescent="0.25">
      <c r="B42" s="62" t="s">
        <v>312</v>
      </c>
      <c r="C42" s="62" t="str">
        <f>+VLOOKUP(B42,'resumen UCAP'!$A$5:$O$329,2,0)</f>
        <v>Proyector Led 30w</v>
      </c>
      <c r="D42" s="63">
        <f>+Inventario!D42</f>
        <v>30</v>
      </c>
      <c r="E42" s="63" t="str">
        <f>+VLOOKUP(B42,'resumen UCAP'!$A$5:$O$329,3,0)</f>
        <v>Un</v>
      </c>
      <c r="F42" s="64">
        <f>+VLOOKUP(B42,'resumen UCAP'!$A$5:$O$329,15,0)</f>
        <v>154677</v>
      </c>
      <c r="G42" s="64">
        <v>1</v>
      </c>
      <c r="H42" s="312"/>
      <c r="I42" s="62"/>
      <c r="J42" s="62"/>
      <c r="K42" s="62"/>
      <c r="L42" s="62"/>
      <c r="M42" s="62"/>
      <c r="N42" s="62"/>
      <c r="O42" s="62"/>
      <c r="P42" s="62"/>
      <c r="Q42" s="62"/>
      <c r="R42" s="62"/>
      <c r="S42" s="62"/>
      <c r="T42" s="62"/>
      <c r="U42" s="62"/>
      <c r="V42" s="62"/>
      <c r="W42" s="313">
        <f t="shared" si="4"/>
        <v>-1</v>
      </c>
      <c r="X42" s="62"/>
      <c r="Y42" s="62"/>
      <c r="Z42" s="62"/>
      <c r="AA42" s="62"/>
      <c r="AB42" s="62"/>
      <c r="AC42" s="62"/>
      <c r="AD42" s="62"/>
      <c r="AE42" s="62"/>
      <c r="AF42" s="62"/>
      <c r="AG42" s="62"/>
      <c r="AH42" s="62"/>
      <c r="AI42" s="62"/>
      <c r="AJ42" s="62"/>
      <c r="AK42" s="62"/>
    </row>
    <row r="43" spans="2:37" s="73" customFormat="1" hidden="1" x14ac:dyDescent="0.25">
      <c r="B43" s="62" t="s">
        <v>313</v>
      </c>
      <c r="C43" s="62" t="str">
        <f>+VLOOKUP(B43,'resumen UCAP'!$A$5:$O$329,2,0)</f>
        <v>Proyector Led 20w</v>
      </c>
      <c r="D43" s="63">
        <f>+Inventario!D43</f>
        <v>20</v>
      </c>
      <c r="E43" s="63" t="str">
        <f>+VLOOKUP(B43,'resumen UCAP'!$A$5:$O$329,3,0)</f>
        <v>Un</v>
      </c>
      <c r="F43" s="64">
        <f>+VLOOKUP(B43,'resumen UCAP'!$A$5:$O$329,15,0)</f>
        <v>154677</v>
      </c>
      <c r="G43" s="64">
        <v>9</v>
      </c>
      <c r="H43" s="312"/>
      <c r="I43" s="62"/>
      <c r="J43" s="62"/>
      <c r="K43" s="62"/>
      <c r="L43" s="62"/>
      <c r="M43" s="62"/>
      <c r="N43" s="62"/>
      <c r="O43" s="62"/>
      <c r="P43" s="62"/>
      <c r="Q43" s="62"/>
      <c r="R43" s="62"/>
      <c r="S43" s="62"/>
      <c r="T43" s="62"/>
      <c r="U43" s="62"/>
      <c r="V43" s="62"/>
      <c r="W43" s="313">
        <f t="shared" si="4"/>
        <v>-9</v>
      </c>
      <c r="X43" s="62"/>
      <c r="Y43" s="62"/>
      <c r="Z43" s="62"/>
      <c r="AA43" s="62"/>
      <c r="AB43" s="62"/>
      <c r="AC43" s="62"/>
      <c r="AD43" s="62"/>
      <c r="AE43" s="62"/>
      <c r="AF43" s="62"/>
      <c r="AG43" s="62"/>
      <c r="AH43" s="62"/>
      <c r="AI43" s="62"/>
      <c r="AJ43" s="62"/>
      <c r="AK43" s="62"/>
    </row>
    <row r="44" spans="2:37" s="73" customFormat="1" hidden="1" x14ac:dyDescent="0.25">
      <c r="B44" s="62" t="s">
        <v>314</v>
      </c>
      <c r="C44" s="62" t="str">
        <f>+VLOOKUP(B44,'resumen UCAP'!$A$5:$O$329,2,0)</f>
        <v>LUMINARIA NA 250W NUEVA</v>
      </c>
      <c r="D44" s="63">
        <f>+Inventario!D44</f>
        <v>279</v>
      </c>
      <c r="E44" s="63" t="str">
        <f>+VLOOKUP(B44,'resumen UCAP'!$A$5:$O$329,3,0)</f>
        <v>Un</v>
      </c>
      <c r="F44" s="64">
        <f>+VLOOKUP(B44,'resumen UCAP'!$A$5:$O$329,15,0)</f>
        <v>390288</v>
      </c>
      <c r="G44" s="64">
        <v>137</v>
      </c>
      <c r="H44" s="312"/>
      <c r="I44" s="313"/>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row>
    <row r="45" spans="2:37" s="73" customFormat="1" hidden="1" x14ac:dyDescent="0.25">
      <c r="B45" s="62" t="s">
        <v>315</v>
      </c>
      <c r="C45" s="62" t="str">
        <f>+VLOOKUP(B45,'resumen UCAP'!$A$5:$O$329,2,0)</f>
        <v>LUMINARIA NA 400W SEGUNDA</v>
      </c>
      <c r="D45" s="63">
        <f>+Inventario!D45</f>
        <v>440</v>
      </c>
      <c r="E45" s="63" t="str">
        <f>+VLOOKUP(B45,'resumen UCAP'!$A$5:$O$329,3,0)</f>
        <v>Un</v>
      </c>
      <c r="F45" s="64">
        <f>+VLOOKUP(B45,'resumen UCAP'!$A$5:$O$329,15,0)</f>
        <v>509142</v>
      </c>
      <c r="G45" s="64">
        <v>2</v>
      </c>
      <c r="H45" s="312"/>
      <c r="I45" s="313"/>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row>
    <row r="46" spans="2:37" s="73" customFormat="1" hidden="1" x14ac:dyDescent="0.25">
      <c r="B46" s="62" t="s">
        <v>316</v>
      </c>
      <c r="C46" s="62" t="str">
        <f>+VLOOKUP(B46,'resumen UCAP'!$A$5:$O$329,2,0)</f>
        <v>PROYECTOR MH DE 400W SEGUNDA</v>
      </c>
      <c r="D46" s="63">
        <f>+Inventario!D46</f>
        <v>440</v>
      </c>
      <c r="E46" s="63" t="str">
        <f>+VLOOKUP(B46,'resumen UCAP'!$A$5:$O$329,3,0)</f>
        <v>Un</v>
      </c>
      <c r="F46" s="64">
        <f>+VLOOKUP(B46,'resumen UCAP'!$A$5:$O$329,15,0)</f>
        <v>509142</v>
      </c>
      <c r="G46" s="64">
        <v>1</v>
      </c>
      <c r="H46" s="312"/>
      <c r="I46" s="62"/>
      <c r="J46" s="62"/>
      <c r="K46" s="62"/>
      <c r="L46" s="62"/>
      <c r="M46" s="62"/>
      <c r="N46" s="62"/>
      <c r="O46" s="62"/>
      <c r="P46" s="62"/>
      <c r="Q46" s="62"/>
      <c r="R46" s="62"/>
      <c r="S46" s="62"/>
      <c r="T46" s="62"/>
      <c r="U46" s="62"/>
      <c r="V46" s="62"/>
      <c r="W46" s="313"/>
      <c r="X46" s="62"/>
      <c r="Y46" s="62"/>
      <c r="Z46" s="62"/>
      <c r="AA46" s="62"/>
      <c r="AB46" s="62"/>
      <c r="AC46" s="62"/>
      <c r="AD46" s="62"/>
      <c r="AE46" s="62"/>
      <c r="AF46" s="62"/>
      <c r="AG46" s="62"/>
      <c r="AH46" s="62"/>
      <c r="AI46" s="62"/>
      <c r="AJ46" s="62"/>
      <c r="AK46" s="62"/>
    </row>
    <row r="47" spans="2:37" s="73" customFormat="1" hidden="1" x14ac:dyDescent="0.25">
      <c r="B47" s="62" t="s">
        <v>317</v>
      </c>
      <c r="C47" s="62" t="str">
        <f>+VLOOKUP(B47,'resumen UCAP'!$A$5:$O$329,2,0)</f>
        <v>PROYECTOR MH DE 1000W SEGUNDA CONVERTIRLO A 400W</v>
      </c>
      <c r="D47" s="63">
        <f>+Inventario!D47</f>
        <v>440</v>
      </c>
      <c r="E47" s="63" t="str">
        <f>+VLOOKUP(B47,'resumen UCAP'!$A$5:$O$329,3,0)</f>
        <v>Un</v>
      </c>
      <c r="F47" s="64">
        <f>+VLOOKUP(B47,'resumen UCAP'!$A$5:$O$329,15,0)</f>
        <v>509142</v>
      </c>
      <c r="G47" s="64">
        <v>1</v>
      </c>
      <c r="H47" s="312"/>
      <c r="I47" s="62"/>
      <c r="J47" s="62"/>
      <c r="K47" s="62"/>
      <c r="L47" s="62"/>
      <c r="M47" s="62"/>
      <c r="N47" s="62"/>
      <c r="O47" s="62"/>
      <c r="P47" s="62"/>
      <c r="Q47" s="62"/>
      <c r="R47" s="62"/>
      <c r="S47" s="62"/>
      <c r="T47" s="62"/>
      <c r="U47" s="62"/>
      <c r="V47" s="62"/>
      <c r="W47" s="313"/>
      <c r="X47" s="62"/>
      <c r="Y47" s="62"/>
      <c r="Z47" s="62"/>
      <c r="AA47" s="62"/>
      <c r="AB47" s="62"/>
      <c r="AC47" s="62"/>
      <c r="AD47" s="62"/>
      <c r="AE47" s="62"/>
      <c r="AF47" s="62"/>
      <c r="AG47" s="62"/>
      <c r="AH47" s="62"/>
      <c r="AI47" s="62"/>
      <c r="AJ47" s="62"/>
      <c r="AK47" s="62"/>
    </row>
    <row r="48" spans="2:37" s="73" customFormat="1" hidden="1" x14ac:dyDescent="0.25">
      <c r="B48" s="62" t="s">
        <v>76</v>
      </c>
      <c r="C48" s="62" t="str">
        <f>+VLOOKUP(B48,'resumen UCAP'!$A$5:$O$329,2,0)</f>
        <v>LUMINARIA NA 100 NUEVA</v>
      </c>
      <c r="D48" s="63">
        <f>+Inventario!D48</f>
        <v>115</v>
      </c>
      <c r="E48" s="63" t="str">
        <f>+VLOOKUP(B48,'resumen UCAP'!$A$5:$O$329,3,0)</f>
        <v>Un</v>
      </c>
      <c r="F48" s="64">
        <f>+VLOOKUP(B48,'resumen UCAP'!$A$5:$O$329,15,0)</f>
        <v>211467</v>
      </c>
      <c r="G48" s="64">
        <v>16</v>
      </c>
      <c r="H48" s="312"/>
      <c r="I48" s="313"/>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row>
    <row r="49" spans="2:37" s="73" customFormat="1" hidden="1" x14ac:dyDescent="0.25">
      <c r="B49" s="62" t="s">
        <v>318</v>
      </c>
      <c r="C49" s="62" t="str">
        <f>+VLOOKUP(B49,'resumen UCAP'!$A$5:$O$329,2,0)</f>
        <v>LUMINARIA NA 70W NUEVA</v>
      </c>
      <c r="D49" s="63">
        <f>+Inventario!D49</f>
        <v>81</v>
      </c>
      <c r="E49" s="63" t="str">
        <f>+VLOOKUP(B49,'resumen UCAP'!$A$5:$O$329,3,0)</f>
        <v>Un</v>
      </c>
      <c r="F49" s="64">
        <f>+VLOOKUP(B49,'resumen UCAP'!$A$5:$O$329,15,0)</f>
        <v>213666</v>
      </c>
      <c r="G49" s="64">
        <v>157</v>
      </c>
      <c r="H49" s="312"/>
      <c r="I49" s="313"/>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row>
    <row r="50" spans="2:37" s="73" customFormat="1" hidden="1" x14ac:dyDescent="0.25">
      <c r="B50" s="62" t="s">
        <v>319</v>
      </c>
      <c r="C50" s="62" t="str">
        <f>+VLOOKUP(B50,'resumen UCAP'!$A$5:$O$329,2,0)</f>
        <v>LUMINARIA NA 150W NUEVA</v>
      </c>
      <c r="D50" s="63">
        <f>+Inventario!D50</f>
        <v>169</v>
      </c>
      <c r="E50" s="63" t="str">
        <f>+VLOOKUP(B50,'resumen UCAP'!$A$5:$O$329,3,0)</f>
        <v>Un</v>
      </c>
      <c r="F50" s="64">
        <f>+VLOOKUP(B50,'resumen UCAP'!$A$5:$O$329,15,0)</f>
        <v>329001</v>
      </c>
      <c r="G50" s="64">
        <v>122</v>
      </c>
      <c r="H50" s="312"/>
      <c r="I50" s="313"/>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row>
    <row r="51" spans="2:37" s="73" customFormat="1" hidden="1" x14ac:dyDescent="0.25">
      <c r="B51" s="62" t="s">
        <v>320</v>
      </c>
      <c r="C51" s="62" t="str">
        <f>+VLOOKUP(B51,'resumen UCAP'!$A$5:$O$329,2,0)</f>
        <v>PROYECTOR RGB 200</v>
      </c>
      <c r="D51" s="63">
        <f>+Inventario!D51</f>
        <v>220</v>
      </c>
      <c r="E51" s="63" t="str">
        <f>+VLOOKUP(B51,'resumen UCAP'!$A$5:$O$329,3,0)</f>
        <v>Un</v>
      </c>
      <c r="F51" s="64">
        <f>+VLOOKUP(B51,'resumen UCAP'!$A$5:$O$329,15,0)</f>
        <v>330000</v>
      </c>
      <c r="G51" s="64">
        <v>18</v>
      </c>
      <c r="H51" s="312"/>
      <c r="I51" s="62"/>
      <c r="J51" s="62"/>
      <c r="K51" s="62"/>
      <c r="L51" s="62"/>
      <c r="M51" s="62"/>
      <c r="N51" s="62"/>
      <c r="O51" s="62"/>
      <c r="P51" s="62"/>
      <c r="Q51" s="62"/>
      <c r="R51" s="62"/>
      <c r="S51" s="62"/>
      <c r="T51" s="62"/>
      <c r="U51" s="62"/>
      <c r="V51" s="62"/>
      <c r="W51" s="313">
        <f t="shared" ref="W51:W55" si="5">-G51</f>
        <v>-18</v>
      </c>
      <c r="X51" s="62"/>
      <c r="Y51" s="62"/>
      <c r="Z51" s="62"/>
      <c r="AA51" s="62"/>
      <c r="AB51" s="62"/>
      <c r="AC51" s="62"/>
      <c r="AD51" s="62"/>
      <c r="AE51" s="62"/>
      <c r="AF51" s="62"/>
      <c r="AG51" s="62"/>
      <c r="AH51" s="62"/>
      <c r="AI51" s="62"/>
      <c r="AJ51" s="62"/>
      <c r="AK51" s="62"/>
    </row>
    <row r="52" spans="2:37" s="73" customFormat="1" hidden="1" x14ac:dyDescent="0.25">
      <c r="B52" s="62" t="s">
        <v>321</v>
      </c>
      <c r="C52" s="62" t="str">
        <f>+VLOOKUP(B52,'resumen UCAP'!$A$5:$O$329,2,0)</f>
        <v>BA├æADOR LED RGB 24-34W NUEVO</v>
      </c>
      <c r="D52" s="63">
        <f>+Inventario!D52</f>
        <v>34</v>
      </c>
      <c r="E52" s="63" t="str">
        <f>+VLOOKUP(B52,'resumen UCAP'!$A$5:$O$329,3,0)</f>
        <v>Un</v>
      </c>
      <c r="F52" s="64">
        <f>+VLOOKUP(B52,'resumen UCAP'!$A$5:$O$329,15,0)</f>
        <v>620000</v>
      </c>
      <c r="G52" s="64">
        <v>12</v>
      </c>
      <c r="H52" s="312"/>
      <c r="I52" s="62"/>
      <c r="J52" s="62"/>
      <c r="K52" s="62"/>
      <c r="L52" s="62"/>
      <c r="M52" s="62"/>
      <c r="N52" s="62"/>
      <c r="O52" s="62"/>
      <c r="P52" s="62"/>
      <c r="Q52" s="62"/>
      <c r="R52" s="62"/>
      <c r="S52" s="62"/>
      <c r="T52" s="62"/>
      <c r="U52" s="62"/>
      <c r="V52" s="62"/>
      <c r="W52" s="313">
        <f t="shared" si="5"/>
        <v>-12</v>
      </c>
      <c r="X52" s="62"/>
      <c r="Y52" s="62"/>
      <c r="Z52" s="62"/>
      <c r="AA52" s="62"/>
      <c r="AB52" s="62"/>
      <c r="AC52" s="62"/>
      <c r="AD52" s="62"/>
      <c r="AE52" s="62"/>
      <c r="AF52" s="62"/>
      <c r="AG52" s="62"/>
      <c r="AH52" s="62"/>
      <c r="AI52" s="62"/>
      <c r="AJ52" s="62"/>
      <c r="AK52" s="62"/>
    </row>
    <row r="53" spans="2:37" s="73" customFormat="1" hidden="1" x14ac:dyDescent="0.25">
      <c r="B53" s="62" t="s">
        <v>322</v>
      </c>
      <c r="C53" s="62" t="str">
        <f>+VLOOKUP(B53,'resumen UCAP'!$A$5:$O$329,2,0)</f>
        <v>BALA LED DE 6W</v>
      </c>
      <c r="D53" s="63">
        <f>+Inventario!D53</f>
        <v>6</v>
      </c>
      <c r="E53" s="63" t="str">
        <f>+VLOOKUP(B53,'resumen UCAP'!$A$5:$O$329,3,0)</f>
        <v>Un</v>
      </c>
      <c r="F53" s="64">
        <f>+VLOOKUP(B53,'resumen UCAP'!$A$5:$O$329,15,0)</f>
        <v>53000</v>
      </c>
      <c r="G53" s="64">
        <v>15</v>
      </c>
      <c r="H53" s="312"/>
      <c r="I53" s="62"/>
      <c r="J53" s="62"/>
      <c r="K53" s="62"/>
      <c r="L53" s="62"/>
      <c r="M53" s="62"/>
      <c r="N53" s="62"/>
      <c r="O53" s="62"/>
      <c r="P53" s="62"/>
      <c r="Q53" s="62"/>
      <c r="R53" s="62"/>
      <c r="S53" s="62"/>
      <c r="T53" s="62"/>
      <c r="U53" s="62"/>
      <c r="V53" s="62"/>
      <c r="W53" s="313">
        <f t="shared" si="5"/>
        <v>-15</v>
      </c>
      <c r="X53" s="62"/>
      <c r="Y53" s="62"/>
      <c r="Z53" s="62"/>
      <c r="AA53" s="62"/>
      <c r="AB53" s="62"/>
      <c r="AC53" s="62"/>
      <c r="AD53" s="62"/>
      <c r="AE53" s="62"/>
      <c r="AF53" s="62"/>
      <c r="AG53" s="62"/>
      <c r="AH53" s="62"/>
      <c r="AI53" s="62"/>
      <c r="AJ53" s="62"/>
      <c r="AK53" s="62"/>
    </row>
    <row r="54" spans="2:37" s="73" customFormat="1" hidden="1" x14ac:dyDescent="0.25">
      <c r="B54" s="62" t="s">
        <v>323</v>
      </c>
      <c r="C54" s="62" t="str">
        <f>+VLOOKUP(B54,'resumen UCAP'!$A$5:$O$329,2,0)</f>
        <v>BALA LED 5W</v>
      </c>
      <c r="D54" s="63">
        <f>+Inventario!D54</f>
        <v>5</v>
      </c>
      <c r="E54" s="63" t="str">
        <f>+VLOOKUP(B54,'resumen UCAP'!$A$5:$O$329,3,0)</f>
        <v>Un</v>
      </c>
      <c r="F54" s="64">
        <f>+VLOOKUP(B54,'resumen UCAP'!$A$5:$O$329,15,0)</f>
        <v>83950</v>
      </c>
      <c r="G54" s="64">
        <v>46</v>
      </c>
      <c r="H54" s="312"/>
      <c r="I54" s="62"/>
      <c r="J54" s="62"/>
      <c r="K54" s="62"/>
      <c r="L54" s="62"/>
      <c r="M54" s="62"/>
      <c r="N54" s="62"/>
      <c r="O54" s="62"/>
      <c r="P54" s="62"/>
      <c r="Q54" s="62"/>
      <c r="R54" s="62"/>
      <c r="S54" s="62"/>
      <c r="T54" s="62"/>
      <c r="U54" s="62"/>
      <c r="V54" s="62"/>
      <c r="W54" s="313">
        <f t="shared" si="5"/>
        <v>-46</v>
      </c>
      <c r="X54" s="62"/>
      <c r="Y54" s="62"/>
      <c r="Z54" s="62"/>
      <c r="AA54" s="62"/>
      <c r="AB54" s="62"/>
      <c r="AC54" s="62"/>
      <c r="AD54" s="62"/>
      <c r="AE54" s="62"/>
      <c r="AF54" s="62"/>
      <c r="AG54" s="62"/>
      <c r="AH54" s="62"/>
      <c r="AI54" s="62"/>
      <c r="AJ54" s="62"/>
      <c r="AK54" s="62"/>
    </row>
    <row r="55" spans="2:37" s="73" customFormat="1" hidden="1" x14ac:dyDescent="0.25">
      <c r="B55" s="62" t="s">
        <v>324</v>
      </c>
      <c r="C55" s="62" t="str">
        <f>+VLOOKUP(B55,'resumen UCAP'!$A$5:$O$329,2,0)</f>
        <v>BALA LED 4W</v>
      </c>
      <c r="D55" s="63">
        <f>+Inventario!D55</f>
        <v>4</v>
      </c>
      <c r="E55" s="63" t="str">
        <f>+VLOOKUP(B55,'resumen UCAP'!$A$5:$O$329,3,0)</f>
        <v>Un</v>
      </c>
      <c r="F55" s="64">
        <f>+VLOOKUP(B55,'resumen UCAP'!$A$5:$O$329,15,0)</f>
        <v>114900</v>
      </c>
      <c r="G55" s="64">
        <v>143</v>
      </c>
      <c r="H55" s="312"/>
      <c r="I55" s="62"/>
      <c r="J55" s="62"/>
      <c r="K55" s="62"/>
      <c r="L55" s="62"/>
      <c r="M55" s="62"/>
      <c r="N55" s="62"/>
      <c r="O55" s="62"/>
      <c r="P55" s="62"/>
      <c r="Q55" s="62"/>
      <c r="R55" s="62"/>
      <c r="S55" s="62"/>
      <c r="T55" s="62"/>
      <c r="U55" s="62"/>
      <c r="V55" s="62"/>
      <c r="W55" s="313">
        <f t="shared" si="5"/>
        <v>-143</v>
      </c>
      <c r="X55" s="62"/>
      <c r="Y55" s="62"/>
      <c r="Z55" s="62"/>
      <c r="AA55" s="62"/>
      <c r="AB55" s="62"/>
      <c r="AC55" s="62"/>
      <c r="AD55" s="62"/>
      <c r="AE55" s="62"/>
      <c r="AF55" s="62"/>
      <c r="AG55" s="62"/>
      <c r="AH55" s="62"/>
      <c r="AI55" s="62"/>
      <c r="AJ55" s="62"/>
      <c r="AK55" s="62"/>
    </row>
    <row r="56" spans="2:37" s="73" customFormat="1" hidden="1" x14ac:dyDescent="0.25">
      <c r="B56" s="62" t="s">
        <v>84</v>
      </c>
      <c r="C56" s="62" t="str">
        <f>+VLOOKUP(B56,'resumen UCAP'!$A$5:$O$329,2,0)</f>
        <v>LUMINARIA NA 70W SEGUNDA</v>
      </c>
      <c r="D56" s="63">
        <f>+Inventario!D56</f>
        <v>81</v>
      </c>
      <c r="E56" s="63" t="str">
        <f>+VLOOKUP(B56,'resumen UCAP'!$A$5:$O$329,3,0)</f>
        <v>Un</v>
      </c>
      <c r="F56" s="64">
        <f>+VLOOKUP(B56,'resumen UCAP'!$A$5:$O$329,15,0)</f>
        <v>201799</v>
      </c>
      <c r="G56" s="64">
        <v>18</v>
      </c>
      <c r="H56" s="312"/>
      <c r="I56" s="313"/>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row>
    <row r="57" spans="2:37" s="73" customFormat="1" hidden="1" x14ac:dyDescent="0.25">
      <c r="B57" s="62" t="s">
        <v>85</v>
      </c>
      <c r="C57" s="62" t="str">
        <f>+VLOOKUP(B57,'resumen UCAP'!$A$5:$O$329,2,0)</f>
        <v>PROYECTOR MH 400W SEGUNDA</v>
      </c>
      <c r="D57" s="63">
        <f>+Inventario!D57</f>
        <v>440</v>
      </c>
      <c r="E57" s="63" t="str">
        <f>+VLOOKUP(B57,'resumen UCAP'!$A$5:$O$329,3,0)</f>
        <v>Un</v>
      </c>
      <c r="F57" s="64">
        <f>+VLOOKUP(B57,'resumen UCAP'!$A$5:$O$329,15,0)</f>
        <v>465408</v>
      </c>
      <c r="G57" s="64">
        <v>15</v>
      </c>
      <c r="H57" s="312"/>
      <c r="I57" s="62"/>
      <c r="J57" s="62"/>
      <c r="K57" s="62"/>
      <c r="L57" s="62"/>
      <c r="M57" s="62"/>
      <c r="N57" s="62"/>
      <c r="O57" s="62"/>
      <c r="P57" s="62"/>
      <c r="Q57" s="62"/>
      <c r="R57" s="62"/>
      <c r="S57" s="62"/>
      <c r="T57" s="62"/>
      <c r="U57" s="62"/>
      <c r="V57" s="62"/>
      <c r="W57" s="313"/>
      <c r="X57" s="62"/>
      <c r="Y57" s="62"/>
      <c r="Z57" s="62"/>
      <c r="AA57" s="62"/>
      <c r="AB57" s="62"/>
      <c r="AC57" s="62"/>
      <c r="AD57" s="62"/>
      <c r="AE57" s="62"/>
      <c r="AF57" s="62"/>
      <c r="AG57" s="62"/>
      <c r="AH57" s="62"/>
      <c r="AI57" s="62"/>
      <c r="AJ57" s="62"/>
      <c r="AK57" s="62"/>
    </row>
    <row r="58" spans="2:37" s="73" customFormat="1" hidden="1" x14ac:dyDescent="0.25">
      <c r="B58" s="62" t="s">
        <v>325</v>
      </c>
      <c r="C58" s="62" t="str">
        <f>+VLOOKUP(B58,'resumen UCAP'!$A$5:$O$329,2,0)</f>
        <v>PROYECTOR MH 400W NUEVO</v>
      </c>
      <c r="D58" s="63">
        <f>+Inventario!D58</f>
        <v>440</v>
      </c>
      <c r="E58" s="63" t="str">
        <f>+VLOOKUP(B58,'resumen UCAP'!$A$5:$O$329,3,0)</f>
        <v>Un</v>
      </c>
      <c r="F58" s="64">
        <f>+VLOOKUP(B58,'resumen UCAP'!$A$5:$O$329,15,0)</f>
        <v>447504</v>
      </c>
      <c r="G58" s="64">
        <v>26</v>
      </c>
      <c r="H58" s="312"/>
      <c r="I58" s="62"/>
      <c r="J58" s="62"/>
      <c r="K58" s="62"/>
      <c r="L58" s="62"/>
      <c r="M58" s="62"/>
      <c r="N58" s="62"/>
      <c r="O58" s="62"/>
      <c r="P58" s="62"/>
      <c r="Q58" s="62"/>
      <c r="R58" s="62"/>
      <c r="S58" s="62"/>
      <c r="T58" s="62"/>
      <c r="U58" s="62"/>
      <c r="V58" s="62"/>
      <c r="W58" s="313"/>
      <c r="X58" s="62"/>
      <c r="Y58" s="62"/>
      <c r="Z58" s="62"/>
      <c r="AA58" s="62"/>
      <c r="AB58" s="62"/>
      <c r="AC58" s="62"/>
      <c r="AD58" s="62"/>
      <c r="AE58" s="62"/>
      <c r="AF58" s="62"/>
      <c r="AG58" s="62"/>
      <c r="AH58" s="62"/>
      <c r="AI58" s="62"/>
      <c r="AJ58" s="62"/>
      <c r="AK58" s="62"/>
    </row>
    <row r="59" spans="2:37" s="73" customFormat="1" hidden="1" x14ac:dyDescent="0.25">
      <c r="B59" s="62" t="s">
        <v>326</v>
      </c>
      <c r="C59" s="62" t="str">
        <f>+VLOOKUP(B59,'resumen UCAP'!$A$5:$O$329,2,0)</f>
        <v>LUMINARIA NA 100W NUEVA</v>
      </c>
      <c r="D59" s="63">
        <f>+Inventario!D59</f>
        <v>115</v>
      </c>
      <c r="E59" s="63" t="str">
        <f>+VLOOKUP(B59,'resumen UCAP'!$A$5:$O$329,3,0)</f>
        <v>Un</v>
      </c>
      <c r="F59" s="64">
        <f>+VLOOKUP(B59,'resumen UCAP'!$A$5:$O$329,15,0)</f>
        <v>221308</v>
      </c>
      <c r="G59" s="64">
        <v>173</v>
      </c>
      <c r="H59" s="312"/>
      <c r="I59" s="313"/>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2:37" s="73" customFormat="1" hidden="1" x14ac:dyDescent="0.25">
      <c r="B60" s="62" t="s">
        <v>327</v>
      </c>
      <c r="C60" s="62" t="str">
        <f>+VLOOKUP(B60,'resumen UCAP'!$A$5:$O$329,2,0)</f>
        <v>LUMINARIA TIPO LYRA NA 40W NUEVA</v>
      </c>
      <c r="D60" s="63">
        <f>+Inventario!D60</f>
        <v>40</v>
      </c>
      <c r="E60" s="63" t="str">
        <f>+VLOOKUP(B60,'resumen UCAP'!$A$5:$O$329,3,0)</f>
        <v>Un</v>
      </c>
      <c r="F60" s="64">
        <f>+VLOOKUP(B60,'resumen UCAP'!$A$5:$O$329,15,0)</f>
        <v>803602</v>
      </c>
      <c r="G60" s="64">
        <v>1</v>
      </c>
      <c r="H60" s="312"/>
      <c r="I60" s="313"/>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2:37" s="73" customFormat="1" hidden="1" x14ac:dyDescent="0.25">
      <c r="B61" s="62" t="s">
        <v>328</v>
      </c>
      <c r="C61" s="62" t="str">
        <f>+VLOOKUP(B61,'resumen UCAP'!$A$5:$O$329,2,0)</f>
        <v>LUMINARIA LED 80-90</v>
      </c>
      <c r="D61" s="63">
        <f>+Inventario!D61</f>
        <v>90</v>
      </c>
      <c r="E61" s="63" t="str">
        <f>+VLOOKUP(B61,'resumen UCAP'!$A$5:$O$329,3,0)</f>
        <v>Un</v>
      </c>
      <c r="F61" s="64">
        <f>+VLOOKUP(B61,'resumen UCAP'!$A$5:$O$329,15,0)</f>
        <v>940000</v>
      </c>
      <c r="G61" s="64">
        <v>1</v>
      </c>
      <c r="H61" s="312"/>
      <c r="I61" s="62"/>
      <c r="J61" s="62"/>
      <c r="K61" s="62"/>
      <c r="L61" s="62"/>
      <c r="M61" s="62"/>
      <c r="N61" s="62"/>
      <c r="O61" s="62"/>
      <c r="P61" s="62"/>
      <c r="Q61" s="62"/>
      <c r="R61" s="62"/>
      <c r="S61" s="62"/>
      <c r="T61" s="62"/>
      <c r="U61" s="62"/>
      <c r="V61" s="62"/>
      <c r="W61" s="313">
        <f t="shared" ref="W61:W63" si="6">-G61</f>
        <v>-1</v>
      </c>
      <c r="X61" s="62"/>
      <c r="Y61" s="62"/>
      <c r="Z61" s="62"/>
      <c r="AA61" s="62"/>
      <c r="AB61" s="62"/>
      <c r="AC61" s="62"/>
      <c r="AD61" s="62"/>
      <c r="AE61" s="62"/>
      <c r="AF61" s="62"/>
      <c r="AG61" s="62"/>
      <c r="AH61" s="62"/>
      <c r="AI61" s="62"/>
      <c r="AJ61" s="62"/>
      <c r="AK61" s="62"/>
    </row>
    <row r="62" spans="2:37" s="73" customFormat="1" hidden="1" x14ac:dyDescent="0.25">
      <c r="B62" s="62" t="s">
        <v>329</v>
      </c>
      <c r="C62" s="62" t="str">
        <f>+VLOOKUP(B62,'resumen UCAP'!$A$5:$O$329,2,0)</f>
        <v>PROYECTOR LED 200W RGB</v>
      </c>
      <c r="D62" s="63">
        <f>+Inventario!D62</f>
        <v>200</v>
      </c>
      <c r="E62" s="63" t="str">
        <f>+VLOOKUP(B62,'resumen UCAP'!$A$5:$O$329,3,0)</f>
        <v>Un</v>
      </c>
      <c r="F62" s="64">
        <f>+VLOOKUP(B62,'resumen UCAP'!$A$5:$O$329,15,0)</f>
        <v>330000</v>
      </c>
      <c r="G62" s="64">
        <v>6</v>
      </c>
      <c r="H62" s="312"/>
      <c r="I62" s="62"/>
      <c r="J62" s="62"/>
      <c r="K62" s="62"/>
      <c r="L62" s="62"/>
      <c r="M62" s="62"/>
      <c r="N62" s="62"/>
      <c r="O62" s="62"/>
      <c r="P62" s="62"/>
      <c r="Q62" s="62"/>
      <c r="R62" s="62"/>
      <c r="S62" s="62"/>
      <c r="T62" s="62"/>
      <c r="U62" s="62"/>
      <c r="V62" s="62"/>
      <c r="W62" s="313">
        <f t="shared" si="6"/>
        <v>-6</v>
      </c>
      <c r="X62" s="62"/>
      <c r="Y62" s="62"/>
      <c r="Z62" s="62"/>
      <c r="AA62" s="62"/>
      <c r="AB62" s="62"/>
      <c r="AC62" s="62"/>
      <c r="AD62" s="62"/>
      <c r="AE62" s="62"/>
      <c r="AF62" s="62"/>
      <c r="AG62" s="62"/>
      <c r="AH62" s="62"/>
      <c r="AI62" s="62"/>
      <c r="AJ62" s="62"/>
      <c r="AK62" s="62"/>
    </row>
    <row r="63" spans="2:37" s="73" customFormat="1" hidden="1" x14ac:dyDescent="0.25">
      <c r="B63" s="62" t="s">
        <v>330</v>
      </c>
      <c r="C63" s="62" t="str">
        <f>+VLOOKUP(B63,'resumen UCAP'!$A$5:$O$329,2,0)</f>
        <v>PROYECTOR LED DE 30W BLANCA</v>
      </c>
      <c r="D63" s="63">
        <f>+Inventario!D63</f>
        <v>30</v>
      </c>
      <c r="E63" s="63" t="str">
        <f>+VLOOKUP(B63,'resumen UCAP'!$A$5:$O$329,3,0)</f>
        <v>Un</v>
      </c>
      <c r="F63" s="64">
        <f>+VLOOKUP(B63,'resumen UCAP'!$A$5:$O$329,15,0)</f>
        <v>605612</v>
      </c>
      <c r="G63" s="64">
        <v>4</v>
      </c>
      <c r="H63" s="312"/>
      <c r="I63" s="62"/>
      <c r="J63" s="62"/>
      <c r="K63" s="62"/>
      <c r="L63" s="62"/>
      <c r="M63" s="62"/>
      <c r="N63" s="62"/>
      <c r="O63" s="62"/>
      <c r="P63" s="62"/>
      <c r="Q63" s="62"/>
      <c r="R63" s="62"/>
      <c r="S63" s="62"/>
      <c r="T63" s="62"/>
      <c r="U63" s="62"/>
      <c r="V63" s="62"/>
      <c r="W63" s="313">
        <f t="shared" si="6"/>
        <v>-4</v>
      </c>
      <c r="X63" s="62"/>
      <c r="Y63" s="62"/>
      <c r="Z63" s="62"/>
      <c r="AA63" s="62"/>
      <c r="AB63" s="62"/>
      <c r="AC63" s="62"/>
      <c r="AD63" s="62"/>
      <c r="AE63" s="62"/>
      <c r="AF63" s="62"/>
      <c r="AG63" s="62"/>
      <c r="AH63" s="62"/>
      <c r="AI63" s="62"/>
      <c r="AJ63" s="62"/>
      <c r="AK63" s="62"/>
    </row>
    <row r="64" spans="2:37" s="73" customFormat="1" hidden="1" x14ac:dyDescent="0.25">
      <c r="B64" s="62" t="s">
        <v>331</v>
      </c>
      <c r="C64" s="62" t="str">
        <f>+VLOOKUP(B64,'resumen UCAP'!$A$5:$O$329,2,0)</f>
        <v>PROYECTO MH 250W NUEV0</v>
      </c>
      <c r="D64" s="63">
        <f>+Inventario!D64</f>
        <v>279</v>
      </c>
      <c r="E64" s="63" t="str">
        <f>+VLOOKUP(B64,'resumen UCAP'!$A$5:$O$329,3,0)</f>
        <v>Un</v>
      </c>
      <c r="F64" s="64">
        <f>+VLOOKUP(B64,'resumen UCAP'!$A$5:$O$329,15,0)</f>
        <v>413027</v>
      </c>
      <c r="G64" s="64">
        <v>6</v>
      </c>
      <c r="H64" s="312"/>
      <c r="I64" s="62"/>
      <c r="J64" s="62"/>
      <c r="K64" s="62"/>
      <c r="L64" s="62"/>
      <c r="M64" s="62"/>
      <c r="N64" s="62"/>
      <c r="O64" s="62"/>
      <c r="P64" s="62"/>
      <c r="Q64" s="62"/>
      <c r="R64" s="62"/>
      <c r="S64" s="62"/>
      <c r="T64" s="62"/>
      <c r="U64" s="62"/>
      <c r="V64" s="62"/>
      <c r="W64" s="313"/>
      <c r="X64" s="62"/>
      <c r="Y64" s="62"/>
      <c r="Z64" s="62"/>
      <c r="AA64" s="62"/>
      <c r="AB64" s="62"/>
      <c r="AC64" s="62"/>
      <c r="AD64" s="62"/>
      <c r="AE64" s="62"/>
      <c r="AF64" s="62"/>
      <c r="AG64" s="62"/>
      <c r="AH64" s="62"/>
      <c r="AI64" s="62"/>
      <c r="AJ64" s="62"/>
      <c r="AK64" s="62"/>
    </row>
    <row r="65" spans="2:37" s="73" customFormat="1" hidden="1" x14ac:dyDescent="0.25">
      <c r="B65" s="62" t="s">
        <v>332</v>
      </c>
      <c r="C65" s="62" t="str">
        <f>+VLOOKUP(B65,'resumen UCAP'!$A$5:$O$329,2,0)</f>
        <v>LUMINARIA NA 100W SEGUNDA</v>
      </c>
      <c r="D65" s="63">
        <f>+Inventario!D65</f>
        <v>115</v>
      </c>
      <c r="E65" s="63" t="str">
        <f>+VLOOKUP(B65,'resumen UCAP'!$A$5:$O$329,3,0)</f>
        <v>Un</v>
      </c>
      <c r="F65" s="64">
        <f>+VLOOKUP(B65,'resumen UCAP'!$A$5:$O$329,15,0)</f>
        <v>211467</v>
      </c>
      <c r="G65" s="64">
        <v>86</v>
      </c>
      <c r="H65" s="312"/>
      <c r="I65" s="313"/>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2:37" s="73" customFormat="1" hidden="1" x14ac:dyDescent="0.25">
      <c r="B66" s="62" t="s">
        <v>333</v>
      </c>
      <c r="C66" s="62" t="str">
        <f>+VLOOKUP(B66,'resumen UCAP'!$A$5:$O$329,2,0)</f>
        <v>PROYECTOR MH 250W NUEVO</v>
      </c>
      <c r="D66" s="63">
        <f>+Inventario!D66</f>
        <v>279</v>
      </c>
      <c r="E66" s="63" t="str">
        <f>+VLOOKUP(B66,'resumen UCAP'!$A$5:$O$329,3,0)</f>
        <v>Un</v>
      </c>
      <c r="F66" s="64">
        <f>+VLOOKUP(B66,'resumen UCAP'!$A$5:$O$329,15,0)</f>
        <v>436806</v>
      </c>
      <c r="G66" s="64">
        <v>29</v>
      </c>
      <c r="H66" s="312"/>
      <c r="I66" s="62"/>
      <c r="J66" s="62"/>
      <c r="K66" s="62"/>
      <c r="L66" s="62"/>
      <c r="M66" s="62"/>
      <c r="N66" s="62"/>
      <c r="O66" s="62"/>
      <c r="P66" s="62"/>
      <c r="Q66" s="62"/>
      <c r="R66" s="62"/>
      <c r="S66" s="62"/>
      <c r="T66" s="62"/>
      <c r="U66" s="62"/>
      <c r="V66" s="62"/>
      <c r="W66" s="313"/>
      <c r="X66" s="62"/>
      <c r="Y66" s="62"/>
      <c r="Z66" s="62"/>
      <c r="AA66" s="62"/>
      <c r="AB66" s="62"/>
      <c r="AC66" s="62"/>
      <c r="AD66" s="62"/>
      <c r="AE66" s="62"/>
      <c r="AF66" s="62"/>
      <c r="AG66" s="62"/>
      <c r="AH66" s="62"/>
      <c r="AI66" s="62"/>
      <c r="AJ66" s="62"/>
      <c r="AK66" s="62"/>
    </row>
    <row r="67" spans="2:37" s="73" customFormat="1" hidden="1" x14ac:dyDescent="0.25">
      <c r="B67" s="62" t="s">
        <v>334</v>
      </c>
      <c r="C67" s="62" t="str">
        <f>+VLOOKUP(B67,'resumen UCAP'!$A$5:$O$329,2,0)</f>
        <v>LUMINARIA NA 150W SEGUNDA</v>
      </c>
      <c r="D67" s="63">
        <f>+Inventario!D67</f>
        <v>169</v>
      </c>
      <c r="E67" s="63" t="str">
        <f>+VLOOKUP(B67,'resumen UCAP'!$A$5:$O$329,3,0)</f>
        <v>Un</v>
      </c>
      <c r="F67" s="64">
        <f>+VLOOKUP(B67,'resumen UCAP'!$A$5:$O$329,15,0)</f>
        <v>314653</v>
      </c>
      <c r="G67" s="64">
        <v>38</v>
      </c>
      <c r="H67" s="312"/>
      <c r="I67" s="313"/>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2:37" s="73" customFormat="1" hidden="1" x14ac:dyDescent="0.25">
      <c r="B68" s="62" t="s">
        <v>335</v>
      </c>
      <c r="C68" s="62" t="str">
        <f>+VLOOKUP(B68,'resumen UCAP'!$A$5:$O$329,2,0)</f>
        <v>LUMINARIA LED 46W NUEVA</v>
      </c>
      <c r="D68" s="63">
        <f>+Inventario!D68</f>
        <v>46</v>
      </c>
      <c r="E68" s="63" t="str">
        <f>+VLOOKUP(B68,'resumen UCAP'!$A$5:$O$329,3,0)</f>
        <v>Un</v>
      </c>
      <c r="F68" s="64">
        <f>+VLOOKUP(B68,'resumen UCAP'!$A$5:$O$329,15,0)</f>
        <v>2469778</v>
      </c>
      <c r="G68" s="64">
        <v>90</v>
      </c>
      <c r="H68" s="312"/>
      <c r="I68" s="62"/>
      <c r="J68" s="62"/>
      <c r="K68" s="62"/>
      <c r="L68" s="62"/>
      <c r="M68" s="62"/>
      <c r="N68" s="62"/>
      <c r="O68" s="62"/>
      <c r="P68" s="62"/>
      <c r="Q68" s="62"/>
      <c r="R68" s="62"/>
      <c r="S68" s="62"/>
      <c r="T68" s="62"/>
      <c r="U68" s="62"/>
      <c r="V68" s="62"/>
      <c r="W68" s="313">
        <f>-G68</f>
        <v>-90</v>
      </c>
      <c r="X68" s="62"/>
      <c r="Y68" s="62"/>
      <c r="Z68" s="62"/>
      <c r="AA68" s="62"/>
      <c r="AB68" s="62"/>
      <c r="AC68" s="62"/>
      <c r="AD68" s="62"/>
      <c r="AE68" s="62"/>
      <c r="AF68" s="62"/>
      <c r="AG68" s="62"/>
      <c r="AH68" s="62"/>
      <c r="AI68" s="62"/>
      <c r="AJ68" s="62"/>
      <c r="AK68" s="62"/>
    </row>
    <row r="69" spans="2:37" s="73" customFormat="1" hidden="1" x14ac:dyDescent="0.25">
      <c r="B69" s="62" t="s">
        <v>336</v>
      </c>
      <c r="C69" s="62" t="str">
        <f>+VLOOKUP(B69,'resumen UCAP'!$A$5:$O$329,2,0)</f>
        <v>Luminaria sodio 100w</v>
      </c>
      <c r="D69" s="63">
        <f>+Inventario!D69</f>
        <v>115</v>
      </c>
      <c r="E69" s="63" t="str">
        <f>+VLOOKUP(B69,'resumen UCAP'!$A$5:$O$329,3,0)</f>
        <v>Un</v>
      </c>
      <c r="F69" s="64">
        <f>+VLOOKUP(B69,'resumen UCAP'!$A$5:$O$329,15,0)</f>
        <v>212389</v>
      </c>
      <c r="G69" s="64">
        <v>33</v>
      </c>
      <c r="H69" s="312"/>
      <c r="I69" s="313"/>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2:37" s="73" customFormat="1" hidden="1" x14ac:dyDescent="0.25">
      <c r="B70" s="62" t="s">
        <v>337</v>
      </c>
      <c r="C70" s="62" t="str">
        <f>+VLOOKUP(B70,'resumen UCAP'!$A$5:$O$329,2,0)</f>
        <v>PROYECTOR MH 250W NUEVA</v>
      </c>
      <c r="D70" s="63">
        <f>+Inventario!D70</f>
        <v>279</v>
      </c>
      <c r="E70" s="63" t="str">
        <f>+VLOOKUP(B70,'resumen UCAP'!$A$5:$O$329,3,0)</f>
        <v>Un</v>
      </c>
      <c r="F70" s="64">
        <f>+VLOOKUP(B70,'resumen UCAP'!$A$5:$O$329,15,0)</f>
        <v>351349</v>
      </c>
      <c r="G70" s="64">
        <v>15</v>
      </c>
      <c r="H70" s="312"/>
      <c r="I70" s="62"/>
      <c r="J70" s="62"/>
      <c r="K70" s="62"/>
      <c r="L70" s="62"/>
      <c r="M70" s="62"/>
      <c r="N70" s="62"/>
      <c r="O70" s="62"/>
      <c r="P70" s="62"/>
      <c r="Q70" s="62"/>
      <c r="R70" s="62"/>
      <c r="S70" s="62"/>
      <c r="T70" s="62"/>
      <c r="U70" s="62"/>
      <c r="V70" s="62"/>
      <c r="W70" s="313"/>
      <c r="X70" s="62"/>
      <c r="Y70" s="62"/>
      <c r="Z70" s="62"/>
      <c r="AA70" s="62"/>
      <c r="AB70" s="62"/>
      <c r="AC70" s="62"/>
      <c r="AD70" s="62"/>
      <c r="AE70" s="62"/>
      <c r="AF70" s="62"/>
      <c r="AG70" s="62"/>
      <c r="AH70" s="62"/>
      <c r="AI70" s="62"/>
      <c r="AJ70" s="62"/>
      <c r="AK70" s="62"/>
    </row>
    <row r="71" spans="2:37" s="73" customFormat="1" hidden="1" x14ac:dyDescent="0.25">
      <c r="B71" s="62" t="s">
        <v>338</v>
      </c>
      <c r="C71" s="62" t="str">
        <f>+VLOOKUP(B71,'resumen UCAP'!$A$5:$O$329,2,0)</f>
        <v>LUMINARIA NA 250W SEGUNDA</v>
      </c>
      <c r="D71" s="63">
        <f>+Inventario!D71</f>
        <v>279</v>
      </c>
      <c r="E71" s="63" t="str">
        <f>+VLOOKUP(B71,'resumen UCAP'!$A$5:$O$329,3,0)</f>
        <v>Un</v>
      </c>
      <c r="F71" s="64">
        <f>+VLOOKUP(B71,'resumen UCAP'!$A$5:$O$329,15,0)</f>
        <v>435463</v>
      </c>
      <c r="G71" s="64">
        <v>49</v>
      </c>
      <c r="H71" s="312"/>
      <c r="I71" s="313"/>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2:37" s="73" customFormat="1" hidden="1" x14ac:dyDescent="0.25">
      <c r="B72" s="62" t="s">
        <v>339</v>
      </c>
      <c r="C72" s="62" t="str">
        <f>+VLOOKUP(B72,'resumen UCAP'!$A$5:$O$329,2,0)</f>
        <v>PROYECTOR MH 250W SEGUNDA</v>
      </c>
      <c r="D72" s="63">
        <f>+Inventario!D72</f>
        <v>279</v>
      </c>
      <c r="E72" s="63" t="str">
        <f>+VLOOKUP(B72,'resumen UCAP'!$A$5:$O$329,3,0)</f>
        <v>Un</v>
      </c>
      <c r="F72" s="64">
        <f>+VLOOKUP(B72,'resumen UCAP'!$A$5:$O$329,15,0)</f>
        <v>413027</v>
      </c>
      <c r="G72" s="64">
        <v>36</v>
      </c>
      <c r="H72" s="312"/>
      <c r="I72" s="62"/>
      <c r="J72" s="62"/>
      <c r="K72" s="62"/>
      <c r="L72" s="62"/>
      <c r="M72" s="62"/>
      <c r="N72" s="62"/>
      <c r="O72" s="62"/>
      <c r="P72" s="62"/>
      <c r="Q72" s="62"/>
      <c r="R72" s="62"/>
      <c r="S72" s="62"/>
      <c r="T72" s="62"/>
      <c r="U72" s="62"/>
      <c r="V72" s="62"/>
      <c r="W72" s="313"/>
      <c r="X72" s="62"/>
      <c r="Y72" s="62"/>
      <c r="Z72" s="62"/>
      <c r="AA72" s="62"/>
      <c r="AB72" s="62"/>
      <c r="AC72" s="62"/>
      <c r="AD72" s="62"/>
      <c r="AE72" s="62"/>
      <c r="AF72" s="62"/>
      <c r="AG72" s="62"/>
      <c r="AH72" s="62"/>
      <c r="AI72" s="62"/>
      <c r="AJ72" s="62"/>
      <c r="AK72" s="62"/>
    </row>
    <row r="73" spans="2:37" s="73" customFormat="1" hidden="1" x14ac:dyDescent="0.25">
      <c r="B73" s="62" t="s">
        <v>340</v>
      </c>
      <c r="C73" s="62" t="str">
        <f>+VLOOKUP(B73,'resumen UCAP'!$A$5:$O$329,2,0)</f>
        <v>LUMINARIA LED DE 80W NUEVA</v>
      </c>
      <c r="D73" s="63">
        <f>+Inventario!D73</f>
        <v>80</v>
      </c>
      <c r="E73" s="63" t="str">
        <f>+VLOOKUP(B73,'resumen UCAP'!$A$5:$O$329,3,0)</f>
        <v>Un</v>
      </c>
      <c r="F73" s="64">
        <f>+VLOOKUP(B73,'resumen UCAP'!$A$5:$O$329,15,0)</f>
        <v>1547358</v>
      </c>
      <c r="G73" s="64">
        <v>1</v>
      </c>
      <c r="H73" s="312"/>
      <c r="I73" s="62"/>
      <c r="J73" s="62"/>
      <c r="K73" s="62"/>
      <c r="L73" s="62"/>
      <c r="M73" s="62"/>
      <c r="N73" s="62"/>
      <c r="O73" s="62"/>
      <c r="P73" s="62"/>
      <c r="Q73" s="62"/>
      <c r="R73" s="62"/>
      <c r="S73" s="62"/>
      <c r="T73" s="62"/>
      <c r="U73" s="62"/>
      <c r="V73" s="62"/>
      <c r="W73" s="313">
        <f>-G73</f>
        <v>-1</v>
      </c>
      <c r="X73" s="62"/>
      <c r="Y73" s="62"/>
      <c r="Z73" s="62"/>
      <c r="AA73" s="62"/>
      <c r="AB73" s="62"/>
      <c r="AC73" s="62"/>
      <c r="AD73" s="62"/>
      <c r="AE73" s="62"/>
      <c r="AF73" s="62"/>
      <c r="AG73" s="62"/>
      <c r="AH73" s="62"/>
      <c r="AI73" s="62"/>
      <c r="AJ73" s="62"/>
      <c r="AK73" s="62"/>
    </row>
    <row r="74" spans="2:37" s="73" customFormat="1" hidden="1" x14ac:dyDescent="0.25">
      <c r="B74" s="62" t="s">
        <v>341</v>
      </c>
      <c r="C74" s="62" t="str">
        <f>+VLOOKUP(B74,'resumen UCAP'!$A$5:$O$329,2,0)</f>
        <v>PROYECTOR MH 1000W SEGUNDA</v>
      </c>
      <c r="D74" s="63">
        <f>+Inventario!D74</f>
        <v>1100</v>
      </c>
      <c r="E74" s="63" t="str">
        <f>+VLOOKUP(B74,'resumen UCAP'!$A$5:$O$329,3,0)</f>
        <v>Un</v>
      </c>
      <c r="F74" s="64">
        <f>+VLOOKUP(B74,'resumen UCAP'!$A$5:$O$329,15,0)</f>
        <v>540000</v>
      </c>
      <c r="G74" s="64">
        <v>16</v>
      </c>
      <c r="H74" s="312"/>
      <c r="I74" s="62"/>
      <c r="J74" s="62"/>
      <c r="K74" s="62"/>
      <c r="L74" s="62"/>
      <c r="M74" s="62"/>
      <c r="N74" s="62"/>
      <c r="O74" s="62"/>
      <c r="P74" s="62"/>
      <c r="Q74" s="62"/>
      <c r="R74" s="62"/>
      <c r="S74" s="62"/>
      <c r="T74" s="62"/>
      <c r="U74" s="62"/>
      <c r="V74" s="62"/>
      <c r="W74" s="313"/>
      <c r="X74" s="62"/>
      <c r="Y74" s="62"/>
      <c r="Z74" s="62"/>
      <c r="AA74" s="62"/>
      <c r="AB74" s="62"/>
      <c r="AC74" s="62"/>
      <c r="AD74" s="62"/>
      <c r="AE74" s="62"/>
      <c r="AF74" s="62"/>
      <c r="AG74" s="62"/>
      <c r="AH74" s="62"/>
      <c r="AI74" s="62"/>
      <c r="AJ74" s="62"/>
      <c r="AK74" s="62"/>
    </row>
    <row r="75" spans="2:37" s="73" customFormat="1" hidden="1" x14ac:dyDescent="0.25">
      <c r="B75" s="62" t="s">
        <v>342</v>
      </c>
      <c r="C75" s="62" t="str">
        <f>+VLOOKUP(B75,'resumen UCAP'!$A$5:$O$329,2,0)</f>
        <v>LUMINARIA LED 70W NUEVA</v>
      </c>
      <c r="D75" s="63">
        <f>+Inventario!D75</f>
        <v>70</v>
      </c>
      <c r="E75" s="63" t="str">
        <f>+VLOOKUP(B75,'resumen UCAP'!$A$5:$O$329,3,0)</f>
        <v>Un</v>
      </c>
      <c r="F75" s="64">
        <f>+VLOOKUP(B75,'resumen UCAP'!$A$5:$O$329,15,0)</f>
        <v>1106457</v>
      </c>
      <c r="G75" s="64">
        <v>1</v>
      </c>
      <c r="H75" s="312"/>
      <c r="I75" s="62"/>
      <c r="J75" s="62"/>
      <c r="K75" s="62"/>
      <c r="L75" s="62"/>
      <c r="M75" s="62"/>
      <c r="N75" s="62"/>
      <c r="O75" s="62"/>
      <c r="P75" s="62"/>
      <c r="Q75" s="62"/>
      <c r="R75" s="62"/>
      <c r="S75" s="62"/>
      <c r="T75" s="62"/>
      <c r="U75" s="62"/>
      <c r="V75" s="62"/>
      <c r="W75" s="313">
        <f t="shared" ref="W75:W84" si="7">-G75</f>
        <v>-1</v>
      </c>
      <c r="X75" s="62"/>
      <c r="Y75" s="62"/>
      <c r="Z75" s="62"/>
      <c r="AA75" s="62"/>
      <c r="AB75" s="62"/>
      <c r="AC75" s="62"/>
      <c r="AD75" s="62"/>
      <c r="AE75" s="62"/>
      <c r="AF75" s="62"/>
      <c r="AG75" s="62"/>
      <c r="AH75" s="62"/>
      <c r="AI75" s="62"/>
      <c r="AJ75" s="62"/>
      <c r="AK75" s="62"/>
    </row>
    <row r="76" spans="2:37" s="73" customFormat="1" hidden="1" x14ac:dyDescent="0.25">
      <c r="B76" s="62" t="s">
        <v>343</v>
      </c>
      <c r="C76" s="62" t="str">
        <f>+VLOOKUP(B76,'resumen UCAP'!$A$5:$O$329,2,0)</f>
        <v>PROYECTOR LED 100W. AUTONOMA</v>
      </c>
      <c r="D76" s="63">
        <f>+Inventario!D76</f>
        <v>100</v>
      </c>
      <c r="E76" s="63" t="str">
        <f>+VLOOKUP(B76,'resumen UCAP'!$A$5:$O$329,3,0)</f>
        <v>Un</v>
      </c>
      <c r="F76" s="64">
        <f>+VLOOKUP(B76,'resumen UCAP'!$A$5:$O$329,15,0)</f>
        <v>1298300</v>
      </c>
      <c r="G76" s="64">
        <v>7</v>
      </c>
      <c r="H76" s="312"/>
      <c r="I76" s="62"/>
      <c r="J76" s="62"/>
      <c r="K76" s="62"/>
      <c r="L76" s="62"/>
      <c r="M76" s="62"/>
      <c r="N76" s="62"/>
      <c r="O76" s="62"/>
      <c r="P76" s="62"/>
      <c r="Q76" s="62"/>
      <c r="R76" s="62"/>
      <c r="S76" s="62"/>
      <c r="T76" s="62"/>
      <c r="U76" s="62"/>
      <c r="V76" s="62"/>
      <c r="W76" s="313">
        <f t="shared" si="7"/>
        <v>-7</v>
      </c>
      <c r="X76" s="62"/>
      <c r="Y76" s="62"/>
      <c r="Z76" s="62"/>
      <c r="AA76" s="62"/>
      <c r="AB76" s="62"/>
      <c r="AC76" s="62"/>
      <c r="AD76" s="62"/>
      <c r="AE76" s="62"/>
      <c r="AF76" s="62"/>
      <c r="AG76" s="62"/>
      <c r="AH76" s="62"/>
      <c r="AI76" s="62"/>
      <c r="AJ76" s="62"/>
      <c r="AK76" s="62"/>
    </row>
    <row r="77" spans="2:37" s="73" customFormat="1" hidden="1" x14ac:dyDescent="0.25">
      <c r="B77" s="62" t="s">
        <v>344</v>
      </c>
      <c r="C77" s="62" t="str">
        <f>+VLOOKUP(B77,'resumen UCAP'!$A$5:$O$329,2,0)</f>
        <v>BA├æADOR LED 20W. AUTONOMA</v>
      </c>
      <c r="D77" s="63">
        <f>+Inventario!D77</f>
        <v>20</v>
      </c>
      <c r="E77" s="63" t="str">
        <f>+VLOOKUP(B77,'resumen UCAP'!$A$5:$O$329,3,0)</f>
        <v>Un</v>
      </c>
      <c r="F77" s="64">
        <f>+VLOOKUP(B77,'resumen UCAP'!$A$5:$O$329,15,0)</f>
        <v>860000</v>
      </c>
      <c r="G77" s="64">
        <v>24</v>
      </c>
      <c r="H77" s="312"/>
      <c r="I77" s="62"/>
      <c r="J77" s="62"/>
      <c r="K77" s="62"/>
      <c r="L77" s="62"/>
      <c r="M77" s="62"/>
      <c r="N77" s="62"/>
      <c r="O77" s="62"/>
      <c r="P77" s="62"/>
      <c r="Q77" s="62"/>
      <c r="R77" s="62"/>
      <c r="S77" s="62"/>
      <c r="T77" s="62"/>
      <c r="U77" s="62"/>
      <c r="V77" s="62"/>
      <c r="W77" s="313">
        <f t="shared" si="7"/>
        <v>-24</v>
      </c>
      <c r="X77" s="62"/>
      <c r="Y77" s="62"/>
      <c r="Z77" s="62"/>
      <c r="AA77" s="62"/>
      <c r="AB77" s="62"/>
      <c r="AC77" s="62"/>
      <c r="AD77" s="62"/>
      <c r="AE77" s="62"/>
      <c r="AF77" s="62"/>
      <c r="AG77" s="62"/>
      <c r="AH77" s="62"/>
      <c r="AI77" s="62"/>
      <c r="AJ77" s="62"/>
      <c r="AK77" s="62"/>
    </row>
    <row r="78" spans="2:37" s="73" customFormat="1" hidden="1" x14ac:dyDescent="0.25">
      <c r="B78" s="62" t="s">
        <v>345</v>
      </c>
      <c r="C78" s="62" t="str">
        <f>+VLOOKUP(B78,'resumen UCAP'!$A$5:$O$329,2,0)</f>
        <v>BA├æADOR LED 36W. AUTONOMA</v>
      </c>
      <c r="D78" s="63">
        <f>+Inventario!D78</f>
        <v>36</v>
      </c>
      <c r="E78" s="63" t="str">
        <f>+VLOOKUP(B78,'resumen UCAP'!$A$5:$O$329,3,0)</f>
        <v>Un</v>
      </c>
      <c r="F78" s="64">
        <f>+VLOOKUP(B78,'resumen UCAP'!$A$5:$O$329,15,0)</f>
        <v>1060000</v>
      </c>
      <c r="G78" s="64">
        <v>14</v>
      </c>
      <c r="H78" s="312"/>
      <c r="I78" s="62"/>
      <c r="J78" s="62"/>
      <c r="K78" s="62"/>
      <c r="L78" s="62"/>
      <c r="M78" s="62"/>
      <c r="N78" s="62"/>
      <c r="O78" s="62"/>
      <c r="P78" s="62"/>
      <c r="Q78" s="62"/>
      <c r="R78" s="62"/>
      <c r="S78" s="62"/>
      <c r="T78" s="62"/>
      <c r="U78" s="62"/>
      <c r="V78" s="62"/>
      <c r="W78" s="313">
        <f t="shared" si="7"/>
        <v>-14</v>
      </c>
      <c r="X78" s="62"/>
      <c r="Y78" s="62"/>
      <c r="Z78" s="62"/>
      <c r="AA78" s="62"/>
      <c r="AB78" s="62"/>
      <c r="AC78" s="62"/>
      <c r="AD78" s="62"/>
      <c r="AE78" s="62"/>
      <c r="AF78" s="62"/>
      <c r="AG78" s="62"/>
      <c r="AH78" s="62"/>
      <c r="AI78" s="62"/>
      <c r="AJ78" s="62"/>
      <c r="AK78" s="62"/>
    </row>
    <row r="79" spans="2:37" s="73" customFormat="1" hidden="1" x14ac:dyDescent="0.25">
      <c r="B79" s="62" t="s">
        <v>346</v>
      </c>
      <c r="C79" s="62" t="str">
        <f>+VLOOKUP(B79,'resumen UCAP'!$A$5:$O$329,2,0)</f>
        <v>LUMINARIA LED 150W. AUTONOMA</v>
      </c>
      <c r="D79" s="63">
        <f>+Inventario!D79</f>
        <v>150</v>
      </c>
      <c r="E79" s="63" t="str">
        <f>+VLOOKUP(B79,'resumen UCAP'!$A$5:$O$329,3,0)</f>
        <v>Un</v>
      </c>
      <c r="F79" s="64">
        <f>+VLOOKUP(B79,'resumen UCAP'!$A$5:$O$329,15,0)</f>
        <v>120000</v>
      </c>
      <c r="G79" s="64">
        <v>43</v>
      </c>
      <c r="H79" s="312"/>
      <c r="I79" s="62"/>
      <c r="J79" s="62"/>
      <c r="K79" s="62"/>
      <c r="L79" s="62"/>
      <c r="M79" s="62"/>
      <c r="N79" s="62"/>
      <c r="O79" s="62"/>
      <c r="P79" s="62"/>
      <c r="Q79" s="62"/>
      <c r="R79" s="62"/>
      <c r="S79" s="62"/>
      <c r="T79" s="62"/>
      <c r="U79" s="62"/>
      <c r="V79" s="62"/>
      <c r="W79" s="313">
        <f t="shared" si="7"/>
        <v>-43</v>
      </c>
      <c r="X79" s="62"/>
      <c r="Y79" s="62"/>
      <c r="Z79" s="62"/>
      <c r="AA79" s="62"/>
      <c r="AB79" s="62"/>
      <c r="AC79" s="62"/>
      <c r="AD79" s="62"/>
      <c r="AE79" s="62"/>
      <c r="AF79" s="62"/>
      <c r="AG79" s="62"/>
      <c r="AH79" s="62"/>
      <c r="AI79" s="62"/>
      <c r="AJ79" s="62"/>
      <c r="AK79" s="62"/>
    </row>
    <row r="80" spans="2:37" s="73" customFormat="1" hidden="1" x14ac:dyDescent="0.25">
      <c r="B80" s="62" t="s">
        <v>347</v>
      </c>
      <c r="C80" s="62" t="str">
        <f>+VLOOKUP(B80,'resumen UCAP'!$A$5:$O$329,2,0)</f>
        <v>LUMINARIA LED 60W. AUTONOMA</v>
      </c>
      <c r="D80" s="63">
        <f>+Inventario!D80</f>
        <v>60</v>
      </c>
      <c r="E80" s="63" t="str">
        <f>+VLOOKUP(B80,'resumen UCAP'!$A$5:$O$329,3,0)</f>
        <v>Un</v>
      </c>
      <c r="F80" s="64">
        <f>+VLOOKUP(B80,'resumen UCAP'!$A$5:$O$329,15,0)</f>
        <v>860000</v>
      </c>
      <c r="G80" s="64">
        <v>10</v>
      </c>
      <c r="H80" s="312"/>
      <c r="I80" s="62"/>
      <c r="J80" s="62"/>
      <c r="K80" s="62"/>
      <c r="L80" s="62"/>
      <c r="M80" s="62"/>
      <c r="N80" s="62"/>
      <c r="O80" s="62"/>
      <c r="P80" s="62"/>
      <c r="Q80" s="62"/>
      <c r="R80" s="62"/>
      <c r="S80" s="62"/>
      <c r="T80" s="62"/>
      <c r="U80" s="62"/>
      <c r="V80" s="62"/>
      <c r="W80" s="313">
        <f t="shared" si="7"/>
        <v>-10</v>
      </c>
      <c r="X80" s="62"/>
      <c r="Y80" s="62"/>
      <c r="Z80" s="62"/>
      <c r="AA80" s="62"/>
      <c r="AB80" s="62"/>
      <c r="AC80" s="62"/>
      <c r="AD80" s="62"/>
      <c r="AE80" s="62"/>
      <c r="AF80" s="62"/>
      <c r="AG80" s="62"/>
      <c r="AH80" s="62"/>
      <c r="AI80" s="62"/>
      <c r="AJ80" s="62"/>
      <c r="AK80" s="62"/>
    </row>
    <row r="81" spans="2:37" s="73" customFormat="1" hidden="1" x14ac:dyDescent="0.25">
      <c r="B81" s="62" t="s">
        <v>348</v>
      </c>
      <c r="C81" s="62" t="str">
        <f>+VLOOKUP(B81,'resumen UCAP'!$A$5:$O$329,2,0)</f>
        <v>PROYECTOR LED RGB 200W NUEVA</v>
      </c>
      <c r="D81" s="63">
        <f>+Inventario!D81</f>
        <v>200</v>
      </c>
      <c r="E81" s="63" t="str">
        <f>+VLOOKUP(B81,'resumen UCAP'!$A$5:$O$329,3,0)</f>
        <v>Un</v>
      </c>
      <c r="F81" s="64">
        <f>+VLOOKUP(B81,'resumen UCAP'!$A$5:$O$329,15,0)</f>
        <v>1079900</v>
      </c>
      <c r="G81" s="64">
        <v>9</v>
      </c>
      <c r="H81" s="312"/>
      <c r="I81" s="62"/>
      <c r="J81" s="62"/>
      <c r="K81" s="62"/>
      <c r="L81" s="62"/>
      <c r="M81" s="62"/>
      <c r="N81" s="62"/>
      <c r="O81" s="62"/>
      <c r="P81" s="62"/>
      <c r="Q81" s="62"/>
      <c r="R81" s="62"/>
      <c r="S81" s="62"/>
      <c r="T81" s="62"/>
      <c r="U81" s="62"/>
      <c r="V81" s="62"/>
      <c r="W81" s="313">
        <f t="shared" si="7"/>
        <v>-9</v>
      </c>
      <c r="X81" s="62"/>
      <c r="Y81" s="62"/>
      <c r="Z81" s="62"/>
      <c r="AA81" s="62"/>
      <c r="AB81" s="62"/>
      <c r="AC81" s="62"/>
      <c r="AD81" s="62"/>
      <c r="AE81" s="62"/>
      <c r="AF81" s="62"/>
      <c r="AG81" s="62"/>
      <c r="AH81" s="62"/>
      <c r="AI81" s="62"/>
      <c r="AJ81" s="62"/>
      <c r="AK81" s="62"/>
    </row>
    <row r="82" spans="2:37" s="73" customFormat="1" hidden="1" x14ac:dyDescent="0.25">
      <c r="B82" s="62" t="s">
        <v>349</v>
      </c>
      <c r="C82" s="62" t="str">
        <f>+VLOOKUP(B82,'resumen UCAP'!$A$5:$O$329,2,0)</f>
        <v>PROYECTOR LED LED 50W NUEVA</v>
      </c>
      <c r="D82" s="63">
        <f>+Inventario!D82</f>
        <v>50</v>
      </c>
      <c r="E82" s="63" t="str">
        <f>+VLOOKUP(B82,'resumen UCAP'!$A$5:$O$329,3,0)</f>
        <v>Un</v>
      </c>
      <c r="F82" s="64">
        <f>+VLOOKUP(B82,'resumen UCAP'!$A$5:$O$329,15,0)</f>
        <v>598300</v>
      </c>
      <c r="G82" s="64">
        <v>2</v>
      </c>
      <c r="H82" s="312"/>
      <c r="I82" s="62"/>
      <c r="J82" s="62"/>
      <c r="K82" s="62"/>
      <c r="L82" s="62"/>
      <c r="M82" s="62"/>
      <c r="N82" s="62"/>
      <c r="O82" s="62"/>
      <c r="P82" s="62"/>
      <c r="Q82" s="62"/>
      <c r="R82" s="62"/>
      <c r="S82" s="62"/>
      <c r="T82" s="62"/>
      <c r="U82" s="62"/>
      <c r="V82" s="62"/>
      <c r="W82" s="313">
        <f t="shared" si="7"/>
        <v>-2</v>
      </c>
      <c r="X82" s="62"/>
      <c r="Y82" s="62"/>
      <c r="Z82" s="62"/>
      <c r="AA82" s="62"/>
      <c r="AB82" s="62"/>
      <c r="AC82" s="62"/>
      <c r="AD82" s="62"/>
      <c r="AE82" s="62"/>
      <c r="AF82" s="62"/>
      <c r="AG82" s="62"/>
      <c r="AH82" s="62"/>
      <c r="AI82" s="62"/>
      <c r="AJ82" s="62"/>
      <c r="AK82" s="62"/>
    </row>
    <row r="83" spans="2:37" s="73" customFormat="1" hidden="1" x14ac:dyDescent="0.25">
      <c r="B83" s="62" t="s">
        <v>509</v>
      </c>
      <c r="C83" s="62" t="str">
        <f>+VLOOKUP(B83,'resumen UCAP'!$A$5:$O$329,2,0)</f>
        <v>ETIQUETA LUMINARIA 250W</v>
      </c>
      <c r="D83" s="63">
        <f>+Inventario!D83</f>
        <v>279</v>
      </c>
      <c r="E83" s="63" t="str">
        <f>+VLOOKUP(B83,'resumen UCAP'!$A$5:$O$329,3,0)</f>
        <v>Un</v>
      </c>
      <c r="F83" s="64">
        <f>+VLOOKUP(B83,'resumen UCAP'!$A$5:$O$329,15,0)</f>
        <v>509142</v>
      </c>
      <c r="G83" s="64">
        <v>10</v>
      </c>
      <c r="H83" s="312"/>
      <c r="I83" s="62"/>
      <c r="J83" s="62"/>
      <c r="K83" s="62"/>
      <c r="L83" s="62"/>
      <c r="M83" s="62"/>
      <c r="N83" s="62"/>
      <c r="O83" s="62"/>
      <c r="P83" s="62"/>
      <c r="Q83" s="62"/>
      <c r="R83" s="62"/>
      <c r="S83" s="62"/>
      <c r="T83" s="62"/>
      <c r="U83" s="62"/>
      <c r="V83" s="62"/>
      <c r="W83" s="313">
        <f t="shared" si="7"/>
        <v>-10</v>
      </c>
      <c r="X83" s="62"/>
      <c r="Y83" s="62"/>
      <c r="Z83" s="62"/>
      <c r="AA83" s="62"/>
      <c r="AB83" s="62"/>
      <c r="AC83" s="62"/>
      <c r="AD83" s="62"/>
      <c r="AE83" s="62"/>
      <c r="AF83" s="62"/>
      <c r="AG83" s="62"/>
      <c r="AH83" s="62"/>
      <c r="AI83" s="62"/>
      <c r="AJ83" s="62"/>
      <c r="AK83" s="62"/>
    </row>
    <row r="84" spans="2:37" s="73" customFormat="1" hidden="1" x14ac:dyDescent="0.25">
      <c r="B84" s="62" t="s">
        <v>510</v>
      </c>
      <c r="C84" s="62" t="str">
        <f>+VLOOKUP(B84,'resumen UCAP'!$A$5:$O$329,2,0)</f>
        <v>PROYECTOR LED 50W NUEVO</v>
      </c>
      <c r="D84" s="63">
        <f>+Inventario!D84</f>
        <v>50</v>
      </c>
      <c r="E84" s="63" t="str">
        <f>+VLOOKUP(B84,'resumen UCAP'!$A$5:$O$329,3,0)</f>
        <v>Un</v>
      </c>
      <c r="F84" s="64">
        <f>+VLOOKUP(B84,'resumen UCAP'!$A$5:$O$329,15,0)</f>
        <v>134677</v>
      </c>
      <c r="G84" s="64">
        <v>3</v>
      </c>
      <c r="H84" s="312"/>
      <c r="I84" s="62"/>
      <c r="J84" s="62"/>
      <c r="K84" s="62"/>
      <c r="L84" s="62"/>
      <c r="M84" s="62"/>
      <c r="N84" s="62"/>
      <c r="O84" s="62"/>
      <c r="P84" s="62"/>
      <c r="Q84" s="62"/>
      <c r="R84" s="62"/>
      <c r="S84" s="62"/>
      <c r="T84" s="62"/>
      <c r="U84" s="62"/>
      <c r="V84" s="62"/>
      <c r="W84" s="313">
        <f t="shared" si="7"/>
        <v>-3</v>
      </c>
      <c r="X84" s="62"/>
      <c r="Y84" s="62"/>
      <c r="Z84" s="62"/>
      <c r="AA84" s="62"/>
      <c r="AB84" s="62"/>
      <c r="AC84" s="62"/>
      <c r="AD84" s="62"/>
      <c r="AE84" s="62"/>
      <c r="AF84" s="62"/>
      <c r="AG84" s="62"/>
      <c r="AH84" s="62"/>
      <c r="AI84" s="62"/>
      <c r="AJ84" s="62"/>
      <c r="AK84" s="62"/>
    </row>
    <row r="85" spans="2:37" s="73" customFormat="1" hidden="1" x14ac:dyDescent="0.25">
      <c r="B85" s="62" t="s">
        <v>511</v>
      </c>
      <c r="C85" s="62" t="str">
        <f>+VLOOKUP(B85,'resumen UCAP'!$A$5:$O$329,2,0)</f>
        <v>PROYECTOR MH 150W NUEVO</v>
      </c>
      <c r="D85" s="63">
        <f>+Inventario!D85</f>
        <v>169</v>
      </c>
      <c r="E85" s="63" t="str">
        <f>+VLOOKUP(B85,'resumen UCAP'!$A$5:$O$329,3,0)</f>
        <v>Un</v>
      </c>
      <c r="F85" s="64">
        <f>+VLOOKUP(B85,'resumen UCAP'!$A$5:$O$329,15,0)</f>
        <v>352663</v>
      </c>
      <c r="G85" s="64">
        <v>4</v>
      </c>
      <c r="H85" s="312"/>
      <c r="I85" s="62"/>
      <c r="J85" s="62"/>
      <c r="K85" s="62"/>
      <c r="L85" s="62"/>
      <c r="M85" s="62"/>
      <c r="N85" s="62"/>
      <c r="O85" s="62"/>
      <c r="P85" s="62"/>
      <c r="Q85" s="62"/>
      <c r="R85" s="62"/>
      <c r="S85" s="62"/>
      <c r="T85" s="62"/>
      <c r="U85" s="62"/>
      <c r="V85" s="62"/>
      <c r="W85" s="313"/>
      <c r="X85" s="62"/>
      <c r="Y85" s="62"/>
      <c r="Z85" s="62"/>
      <c r="AA85" s="62"/>
      <c r="AB85" s="62"/>
      <c r="AC85" s="62"/>
      <c r="AD85" s="62"/>
      <c r="AE85" s="62"/>
      <c r="AF85" s="62"/>
      <c r="AG85" s="62"/>
      <c r="AH85" s="62"/>
      <c r="AI85" s="62"/>
      <c r="AJ85" s="62"/>
      <c r="AK85" s="62"/>
    </row>
    <row r="86" spans="2:37" s="73" customFormat="1" hidden="1" x14ac:dyDescent="0.25">
      <c r="B86" s="62" t="s">
        <v>512</v>
      </c>
      <c r="C86" s="62" t="str">
        <f>+VLOOKUP(B86,'resumen UCAP'!$A$5:$O$329,2,0)</f>
        <v>PROYECTOR MH 400W NUEVA</v>
      </c>
      <c r="D86" s="63">
        <f>+Inventario!D86</f>
        <v>440</v>
      </c>
      <c r="E86" s="63" t="str">
        <f>+VLOOKUP(B86,'resumen UCAP'!$A$5:$O$329,3,0)</f>
        <v>Un</v>
      </c>
      <c r="F86" s="64">
        <f>+VLOOKUP(B86,'resumen UCAP'!$A$5:$O$329,15,0)</f>
        <v>509142</v>
      </c>
      <c r="G86" s="64">
        <v>5</v>
      </c>
      <c r="H86" s="312"/>
      <c r="I86" s="62"/>
      <c r="J86" s="62"/>
      <c r="K86" s="62"/>
      <c r="L86" s="62"/>
      <c r="M86" s="62"/>
      <c r="N86" s="62"/>
      <c r="O86" s="62"/>
      <c r="P86" s="62"/>
      <c r="Q86" s="62"/>
      <c r="R86" s="62"/>
      <c r="S86" s="62"/>
      <c r="T86" s="62"/>
      <c r="U86" s="62"/>
      <c r="V86" s="62"/>
      <c r="W86" s="313"/>
      <c r="X86" s="62"/>
      <c r="Y86" s="62"/>
      <c r="Z86" s="62"/>
      <c r="AA86" s="62"/>
      <c r="AB86" s="62"/>
      <c r="AC86" s="62"/>
      <c r="AD86" s="62"/>
      <c r="AE86" s="62"/>
      <c r="AF86" s="62"/>
      <c r="AG86" s="62"/>
      <c r="AH86" s="62"/>
      <c r="AI86" s="62"/>
      <c r="AJ86" s="62"/>
      <c r="AK86" s="62"/>
    </row>
    <row r="87" spans="2:37" s="73" customFormat="1" hidden="1" x14ac:dyDescent="0.25">
      <c r="B87" s="62" t="s">
        <v>513</v>
      </c>
      <c r="C87" s="62" t="str">
        <f>+VLOOKUP(B87,'resumen UCAP'!$A$5:$O$329,2,0)</f>
        <v>PROYECTOR LED 400W NUEVO</v>
      </c>
      <c r="D87" s="63">
        <f>+Inventario!D87</f>
        <v>400</v>
      </c>
      <c r="E87" s="63" t="str">
        <f>+VLOOKUP(B87,'resumen UCAP'!$A$5:$O$329,3,0)</f>
        <v>Un</v>
      </c>
      <c r="F87" s="64">
        <f>+VLOOKUP(B87,'resumen UCAP'!$A$5:$O$329,15,0)</f>
        <v>2843260</v>
      </c>
      <c r="G87" s="64">
        <v>6</v>
      </c>
      <c r="H87" s="312"/>
      <c r="I87" s="62"/>
      <c r="J87" s="62"/>
      <c r="K87" s="62"/>
      <c r="L87" s="62"/>
      <c r="M87" s="62"/>
      <c r="N87" s="62"/>
      <c r="O87" s="62"/>
      <c r="P87" s="62"/>
      <c r="Q87" s="62"/>
      <c r="R87" s="62"/>
      <c r="S87" s="62"/>
      <c r="T87" s="62"/>
      <c r="U87" s="62"/>
      <c r="V87" s="62"/>
      <c r="W87" s="313">
        <f t="shared" ref="W87:W89" si="8">-G87</f>
        <v>-6</v>
      </c>
      <c r="X87" s="62"/>
      <c r="Y87" s="62"/>
      <c r="Z87" s="62"/>
      <c r="AA87" s="62"/>
      <c r="AB87" s="62"/>
      <c r="AC87" s="62"/>
      <c r="AD87" s="62"/>
      <c r="AE87" s="62"/>
      <c r="AF87" s="62"/>
      <c r="AG87" s="62"/>
      <c r="AH87" s="62"/>
      <c r="AI87" s="62"/>
      <c r="AJ87" s="62"/>
      <c r="AK87" s="62"/>
    </row>
    <row r="88" spans="2:37" s="73" customFormat="1" hidden="1" x14ac:dyDescent="0.25">
      <c r="B88" s="62" t="s">
        <v>514</v>
      </c>
      <c r="C88" s="62" t="str">
        <f>+VLOOKUP(B88,'resumen UCAP'!$A$5:$O$329,2,0)</f>
        <v>PROYECTOR MH 400W LED</v>
      </c>
      <c r="D88" s="63">
        <f>+Inventario!D88</f>
        <v>400</v>
      </c>
      <c r="E88" s="63" t="str">
        <f>+VLOOKUP(B88,'resumen UCAP'!$A$5:$O$329,3,0)</f>
        <v>Un</v>
      </c>
      <c r="F88" s="64">
        <f>+VLOOKUP(B88,'resumen UCAP'!$A$5:$O$329,15,0)</f>
        <v>2156000</v>
      </c>
      <c r="G88" s="64">
        <v>38</v>
      </c>
      <c r="H88" s="312"/>
      <c r="I88" s="62"/>
      <c r="J88" s="62"/>
      <c r="K88" s="62"/>
      <c r="L88" s="62"/>
      <c r="M88" s="62"/>
      <c r="N88" s="62"/>
      <c r="O88" s="62"/>
      <c r="P88" s="62"/>
      <c r="Q88" s="62"/>
      <c r="R88" s="62"/>
      <c r="S88" s="62"/>
      <c r="T88" s="62"/>
      <c r="U88" s="62"/>
      <c r="V88" s="62"/>
      <c r="W88" s="313">
        <f t="shared" si="8"/>
        <v>-38</v>
      </c>
      <c r="X88" s="62"/>
      <c r="Y88" s="62"/>
      <c r="Z88" s="62"/>
      <c r="AA88" s="62"/>
      <c r="AB88" s="62"/>
      <c r="AC88" s="62"/>
      <c r="AD88" s="62"/>
      <c r="AE88" s="62"/>
      <c r="AF88" s="62"/>
      <c r="AG88" s="62"/>
      <c r="AH88" s="62"/>
      <c r="AI88" s="62"/>
      <c r="AJ88" s="62"/>
      <c r="AK88" s="62"/>
    </row>
    <row r="89" spans="2:37" s="73" customFormat="1" hidden="1" x14ac:dyDescent="0.25">
      <c r="B89" s="62" t="s">
        <v>515</v>
      </c>
      <c r="C89" s="62" t="str">
        <f>+VLOOKUP(B89,'resumen UCAP'!$A$5:$O$329,2,0)</f>
        <v>PROYECTOR IMPOLED 400W LED</v>
      </c>
      <c r="D89" s="63">
        <f>+Inventario!D89</f>
        <v>400</v>
      </c>
      <c r="E89" s="63" t="str">
        <f>+VLOOKUP(B89,'resumen UCAP'!$A$5:$O$329,3,0)</f>
        <v>Un</v>
      </c>
      <c r="F89" s="64">
        <f>+VLOOKUP(B89,'resumen UCAP'!$A$5:$O$329,15,0)</f>
        <v>509142</v>
      </c>
      <c r="G89" s="64">
        <v>5</v>
      </c>
      <c r="H89" s="312"/>
      <c r="I89" s="62"/>
      <c r="J89" s="62"/>
      <c r="K89" s="62"/>
      <c r="L89" s="62"/>
      <c r="M89" s="62"/>
      <c r="N89" s="62"/>
      <c r="O89" s="62"/>
      <c r="P89" s="62"/>
      <c r="Q89" s="62"/>
      <c r="R89" s="62"/>
      <c r="S89" s="62"/>
      <c r="T89" s="62"/>
      <c r="U89" s="62"/>
      <c r="V89" s="62"/>
      <c r="W89" s="313">
        <f t="shared" si="8"/>
        <v>-5</v>
      </c>
      <c r="X89" s="62"/>
      <c r="Y89" s="62"/>
      <c r="Z89" s="62"/>
      <c r="AA89" s="62"/>
      <c r="AB89" s="62"/>
      <c r="AC89" s="62"/>
      <c r="AD89" s="62"/>
      <c r="AE89" s="62"/>
      <c r="AF89" s="62"/>
      <c r="AG89" s="62"/>
      <c r="AH89" s="62"/>
      <c r="AI89" s="62"/>
      <c r="AJ89" s="62"/>
      <c r="AK89" s="62"/>
    </row>
    <row r="90" spans="2:37" s="73" customFormat="1" hidden="1" x14ac:dyDescent="0.25">
      <c r="B90" s="62" t="s">
        <v>516</v>
      </c>
      <c r="C90" s="62" t="str">
        <f>+VLOOKUP(B90,'resumen UCAP'!$A$5:$O$329,2,0)</f>
        <v>LUMINARIA MH 400W SEGUNDA</v>
      </c>
      <c r="D90" s="63">
        <f>+Inventario!D90</f>
        <v>440</v>
      </c>
      <c r="E90" s="63" t="str">
        <f>+VLOOKUP(B90,'resumen UCAP'!$A$5:$O$329,3,0)</f>
        <v>Un</v>
      </c>
      <c r="F90" s="64">
        <f>+VLOOKUP(B90,'resumen UCAP'!$A$5:$O$329,15,0)</f>
        <v>509142</v>
      </c>
      <c r="G90" s="64">
        <v>1</v>
      </c>
      <c r="H90" s="312"/>
      <c r="I90" s="62"/>
      <c r="J90" s="62"/>
      <c r="K90" s="62"/>
      <c r="L90" s="62"/>
      <c r="M90" s="62"/>
      <c r="N90" s="62"/>
      <c r="O90" s="62"/>
      <c r="P90" s="62"/>
      <c r="Q90" s="62"/>
      <c r="R90" s="62"/>
      <c r="S90" s="62"/>
      <c r="T90" s="62"/>
      <c r="U90" s="62"/>
      <c r="V90" s="62"/>
      <c r="W90" s="313"/>
      <c r="X90" s="62"/>
      <c r="Y90" s="62"/>
      <c r="Z90" s="62"/>
      <c r="AA90" s="62"/>
      <c r="AB90" s="62"/>
      <c r="AC90" s="62"/>
      <c r="AD90" s="62"/>
      <c r="AE90" s="62"/>
      <c r="AF90" s="62"/>
      <c r="AG90" s="62"/>
      <c r="AH90" s="62"/>
      <c r="AI90" s="62"/>
      <c r="AJ90" s="62"/>
      <c r="AK90" s="62"/>
    </row>
    <row r="91" spans="2:37" s="73" customFormat="1" hidden="1" x14ac:dyDescent="0.25">
      <c r="B91" s="62" t="s">
        <v>517</v>
      </c>
      <c r="C91" s="62" t="str">
        <f>+VLOOKUP(B91,'resumen UCAP'!$A$5:$O$329,2,0)</f>
        <v>LUMINARIA LED 38W</v>
      </c>
      <c r="D91" s="63">
        <f>+Inventario!D91</f>
        <v>38</v>
      </c>
      <c r="E91" s="63" t="str">
        <f>+VLOOKUP(B91,'resumen UCAP'!$A$5:$O$329,3,0)</f>
        <v>Un</v>
      </c>
      <c r="F91" s="64">
        <f>+VLOOKUP(B91,'resumen UCAP'!$A$5:$O$329,15,0)</f>
        <v>1056546</v>
      </c>
      <c r="G91" s="64">
        <v>3</v>
      </c>
      <c r="H91" s="312"/>
      <c r="I91" s="62"/>
      <c r="J91" s="62"/>
      <c r="K91" s="62"/>
      <c r="L91" s="62"/>
      <c r="M91" s="62"/>
      <c r="N91" s="62"/>
      <c r="O91" s="62"/>
      <c r="P91" s="62"/>
      <c r="Q91" s="62"/>
      <c r="R91" s="62"/>
      <c r="S91" s="62"/>
      <c r="T91" s="62"/>
      <c r="U91" s="62"/>
      <c r="V91" s="62"/>
      <c r="W91" s="313">
        <f t="shared" ref="W91:W93" si="9">-G91</f>
        <v>-3</v>
      </c>
      <c r="X91" s="62"/>
      <c r="Y91" s="62"/>
      <c r="Z91" s="62"/>
      <c r="AA91" s="62"/>
      <c r="AB91" s="62"/>
      <c r="AC91" s="62"/>
      <c r="AD91" s="62"/>
      <c r="AE91" s="62"/>
      <c r="AF91" s="62"/>
      <c r="AG91" s="62"/>
      <c r="AH91" s="62"/>
      <c r="AI91" s="62"/>
      <c r="AJ91" s="62"/>
      <c r="AK91" s="62"/>
    </row>
    <row r="92" spans="2:37" s="73" customFormat="1" hidden="1" x14ac:dyDescent="0.25">
      <c r="B92" s="62" t="s">
        <v>518</v>
      </c>
      <c r="C92" s="62" t="str">
        <f>+VLOOKUP(B92,'resumen UCAP'!$A$5:$O$329,2,0)</f>
        <v>LUMINARIA LED 80-90W NUEVA</v>
      </c>
      <c r="D92" s="63">
        <f>+Inventario!D92</f>
        <v>90</v>
      </c>
      <c r="E92" s="63" t="str">
        <f>+VLOOKUP(B92,'resumen UCAP'!$A$5:$O$329,3,0)</f>
        <v>Un</v>
      </c>
      <c r="F92" s="64">
        <f>+VLOOKUP(B92,'resumen UCAP'!$A$5:$O$329,15,0)</f>
        <v>1547358</v>
      </c>
      <c r="G92" s="64">
        <v>1</v>
      </c>
      <c r="H92" s="312"/>
      <c r="I92" s="62"/>
      <c r="J92" s="62"/>
      <c r="K92" s="62"/>
      <c r="L92" s="62"/>
      <c r="M92" s="62"/>
      <c r="N92" s="62"/>
      <c r="O92" s="62"/>
      <c r="P92" s="62"/>
      <c r="Q92" s="62"/>
      <c r="R92" s="62"/>
      <c r="S92" s="62"/>
      <c r="T92" s="62"/>
      <c r="U92" s="62"/>
      <c r="V92" s="62"/>
      <c r="W92" s="313">
        <f t="shared" si="9"/>
        <v>-1</v>
      </c>
      <c r="X92" s="62"/>
      <c r="Y92" s="62"/>
      <c r="Z92" s="62"/>
      <c r="AA92" s="62"/>
      <c r="AB92" s="62"/>
      <c r="AC92" s="62"/>
      <c r="AD92" s="62"/>
      <c r="AE92" s="62"/>
      <c r="AF92" s="62"/>
      <c r="AG92" s="62"/>
      <c r="AH92" s="62"/>
      <c r="AI92" s="62"/>
      <c r="AJ92" s="62"/>
      <c r="AK92" s="62"/>
    </row>
    <row r="93" spans="2:37" s="73" customFormat="1" hidden="1" x14ac:dyDescent="0.25">
      <c r="B93" s="62" t="s">
        <v>519</v>
      </c>
      <c r="C93" s="62" t="str">
        <f>+VLOOKUP(B93,'resumen UCAP'!$A$5:$O$329,2,0)</f>
        <v>LUMINARIA 3000 40 NUEVA</v>
      </c>
      <c r="D93" s="63">
        <f>+Inventario!D93</f>
        <v>40</v>
      </c>
      <c r="E93" s="63" t="str">
        <f>+VLOOKUP(B93,'resumen UCAP'!$A$5:$O$329,3,0)</f>
        <v>Un</v>
      </c>
      <c r="F93" s="64">
        <f>+VLOOKUP(B93,'resumen UCAP'!$A$5:$O$329,15,0)</f>
        <v>757310</v>
      </c>
      <c r="G93" s="64">
        <v>13</v>
      </c>
      <c r="H93" s="312"/>
      <c r="I93" s="62"/>
      <c r="J93" s="62"/>
      <c r="K93" s="62"/>
      <c r="L93" s="62"/>
      <c r="M93" s="62"/>
      <c r="N93" s="62"/>
      <c r="O93" s="62"/>
      <c r="P93" s="62"/>
      <c r="Q93" s="62"/>
      <c r="R93" s="62"/>
      <c r="S93" s="62"/>
      <c r="T93" s="62"/>
      <c r="U93" s="62"/>
      <c r="V93" s="62"/>
      <c r="W93" s="313">
        <f t="shared" si="9"/>
        <v>-13</v>
      </c>
      <c r="X93" s="62"/>
      <c r="Y93" s="62"/>
      <c r="Z93" s="62"/>
      <c r="AA93" s="62"/>
      <c r="AB93" s="62"/>
      <c r="AC93" s="62"/>
      <c r="AD93" s="62"/>
      <c r="AE93" s="62"/>
      <c r="AF93" s="62"/>
      <c r="AG93" s="62"/>
      <c r="AH93" s="62"/>
      <c r="AI93" s="62"/>
      <c r="AJ93" s="62"/>
      <c r="AK93" s="62"/>
    </row>
    <row r="94" spans="2:37" s="73" customFormat="1" hidden="1" x14ac:dyDescent="0.25">
      <c r="B94" s="62" t="s">
        <v>520</v>
      </c>
      <c r="C94" s="62" t="str">
        <f>+VLOOKUP(B94,'resumen UCAP'!$A$5:$O$329,2,0)</f>
        <v>LUMINARIA NA 150W ONIX SEGUNDA</v>
      </c>
      <c r="D94" s="63">
        <f>+Inventario!D94</f>
        <v>169</v>
      </c>
      <c r="E94" s="63" t="str">
        <f>+VLOOKUP(B94,'resumen UCAP'!$A$5:$O$329,3,0)</f>
        <v>Un</v>
      </c>
      <c r="F94" s="64">
        <f>+VLOOKUP(B94,'resumen UCAP'!$A$5:$O$329,15,0)</f>
        <v>340000</v>
      </c>
      <c r="G94" s="64">
        <v>1</v>
      </c>
      <c r="H94" s="312"/>
      <c r="I94" s="313"/>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2:37" s="73" customFormat="1" hidden="1" x14ac:dyDescent="0.25">
      <c r="B95" s="62" t="s">
        <v>521</v>
      </c>
      <c r="C95" s="62" t="str">
        <f>+VLOOKUP(B95,'resumen UCAP'!$A$5:$O$329,2,0)</f>
        <v>LUMINARIA NA 70 SEGUNDA</v>
      </c>
      <c r="D95" s="63">
        <f>+Inventario!D95</f>
        <v>81</v>
      </c>
      <c r="E95" s="63" t="str">
        <f>+VLOOKUP(B95,'resumen UCAP'!$A$5:$O$329,3,0)</f>
        <v>Un</v>
      </c>
      <c r="F95" s="64">
        <f>+VLOOKUP(B95,'resumen UCAP'!$A$5:$O$329,15,0)</f>
        <v>201799</v>
      </c>
      <c r="G95" s="64">
        <v>5</v>
      </c>
      <c r="H95" s="312"/>
      <c r="I95" s="313"/>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2:37" s="73" customFormat="1" hidden="1" x14ac:dyDescent="0.25">
      <c r="B96" s="62" t="s">
        <v>522</v>
      </c>
      <c r="C96" s="62" t="str">
        <f>+VLOOKUP(B96,'resumen UCAP'!$A$5:$O$329,2,0)</f>
        <v>LUMINARIA NA 150 SEGUNDA</v>
      </c>
      <c r="D96" s="63">
        <f>+Inventario!D96</f>
        <v>169</v>
      </c>
      <c r="E96" s="63" t="str">
        <f>+VLOOKUP(B96,'resumen UCAP'!$A$5:$O$329,3,0)</f>
        <v>Un</v>
      </c>
      <c r="F96" s="64">
        <f>+VLOOKUP(B96,'resumen UCAP'!$A$5:$O$329,15,0)</f>
        <v>333700</v>
      </c>
      <c r="G96" s="64">
        <v>1</v>
      </c>
      <c r="H96" s="312"/>
      <c r="I96" s="313"/>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2:37" s="73" customFormat="1" hidden="1" x14ac:dyDescent="0.25">
      <c r="B97" s="62" t="s">
        <v>523</v>
      </c>
      <c r="C97" s="62" t="str">
        <f>+VLOOKUP(B97,'resumen UCAP'!$A$5:$O$329,2,0)</f>
        <v>PROYECTOR 250W NUEVO</v>
      </c>
      <c r="D97" s="63">
        <f>+Inventario!D97</f>
        <v>279</v>
      </c>
      <c r="E97" s="63" t="str">
        <f>+VLOOKUP(B97,'resumen UCAP'!$A$5:$O$329,3,0)</f>
        <v>Un</v>
      </c>
      <c r="F97" s="64">
        <f>+VLOOKUP(B97,'resumen UCAP'!$A$5:$O$329,15,0)</f>
        <v>413027</v>
      </c>
      <c r="G97" s="64">
        <v>5</v>
      </c>
      <c r="H97" s="312"/>
      <c r="I97" s="313"/>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2:37" s="73" customFormat="1" hidden="1" x14ac:dyDescent="0.25">
      <c r="B98" s="62" t="s">
        <v>524</v>
      </c>
      <c r="C98" s="62" t="str">
        <f>+VLOOKUP(B98,'resumen UCAP'!$A$5:$O$329,2,0)</f>
        <v>LUMINARIA NA 250W NUEVA ETIQUETA</v>
      </c>
      <c r="D98" s="63">
        <f>+Inventario!D98</f>
        <v>279</v>
      </c>
      <c r="E98" s="63" t="str">
        <f>+VLOOKUP(B98,'resumen UCAP'!$A$5:$O$329,3,0)</f>
        <v>Un</v>
      </c>
      <c r="F98" s="64">
        <f>+VLOOKUP(B98,'resumen UCAP'!$A$5:$O$329,15,0)</f>
        <v>413027</v>
      </c>
      <c r="G98" s="64">
        <v>1</v>
      </c>
      <c r="H98" s="312"/>
      <c r="I98" s="313"/>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2:37" s="73" customFormat="1" hidden="1" x14ac:dyDescent="0.25">
      <c r="B99" s="62" t="s">
        <v>525</v>
      </c>
      <c r="C99" s="62" t="str">
        <f>+VLOOKUP(B99,'resumen UCAP'!$A$5:$O$329,2,0)</f>
        <v>ETIQUETA LUMINARIA NA 100W NUEVA</v>
      </c>
      <c r="D99" s="63">
        <f>+Inventario!D99</f>
        <v>115</v>
      </c>
      <c r="E99" s="63" t="str">
        <f>+VLOOKUP(B99,'resumen UCAP'!$A$5:$O$329,3,0)</f>
        <v>Un</v>
      </c>
      <c r="F99" s="64">
        <f>+VLOOKUP(B99,'resumen UCAP'!$A$5:$O$329,15,0)</f>
        <v>211467</v>
      </c>
      <c r="G99" s="64">
        <v>1</v>
      </c>
      <c r="H99" s="312"/>
      <c r="I99" s="313"/>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2:37" s="73" customFormat="1" hidden="1" x14ac:dyDescent="0.25">
      <c r="B100" s="62" t="s">
        <v>526</v>
      </c>
      <c r="C100" s="62" t="str">
        <f>+VLOOKUP(B100,'resumen UCAP'!$A$5:$O$329,2,0)</f>
        <v>LUMINARIA 80-90W LED</v>
      </c>
      <c r="D100" s="63">
        <f>+Inventario!D100</f>
        <v>90</v>
      </c>
      <c r="E100" s="63" t="str">
        <f>+VLOOKUP(B100,'resumen UCAP'!$A$5:$O$329,3,0)</f>
        <v>Un</v>
      </c>
      <c r="F100" s="64">
        <f>+VLOOKUP(B100,'resumen UCAP'!$A$5:$O$329,15,0)</f>
        <v>940000</v>
      </c>
      <c r="G100" s="64">
        <v>8</v>
      </c>
      <c r="H100" s="312"/>
      <c r="I100" s="62"/>
      <c r="J100" s="62"/>
      <c r="K100" s="62"/>
      <c r="L100" s="62"/>
      <c r="M100" s="62"/>
      <c r="N100" s="62"/>
      <c r="O100" s="62"/>
      <c r="P100" s="62"/>
      <c r="Q100" s="62"/>
      <c r="R100" s="62"/>
      <c r="S100" s="62"/>
      <c r="T100" s="62"/>
      <c r="U100" s="62"/>
      <c r="V100" s="62"/>
      <c r="W100" s="313">
        <f>-G100</f>
        <v>-8</v>
      </c>
      <c r="X100" s="62"/>
      <c r="Y100" s="62"/>
      <c r="Z100" s="62"/>
      <c r="AA100" s="62"/>
      <c r="AB100" s="62"/>
      <c r="AC100" s="62"/>
      <c r="AD100" s="62"/>
      <c r="AE100" s="62"/>
      <c r="AF100" s="62"/>
      <c r="AG100" s="62"/>
      <c r="AH100" s="62"/>
      <c r="AI100" s="62"/>
      <c r="AJ100" s="62"/>
      <c r="AK100" s="62"/>
    </row>
    <row r="101" spans="2:37" s="73" customFormat="1" hidden="1" x14ac:dyDescent="0.25">
      <c r="B101" s="62" t="s">
        <v>527</v>
      </c>
      <c r="C101" s="62" t="str">
        <f>+VLOOKUP(B101,'resumen UCAP'!$A$5:$O$329,2,0)</f>
        <v>LUMINARIA NA 70W  NUEVA</v>
      </c>
      <c r="D101" s="63">
        <f>+Inventario!D101</f>
        <v>81</v>
      </c>
      <c r="E101" s="63" t="str">
        <f>+VLOOKUP(B101,'resumen UCAP'!$A$5:$O$329,3,0)</f>
        <v>Un</v>
      </c>
      <c r="F101" s="64">
        <f>+VLOOKUP(B101,'resumen UCAP'!$A$5:$O$329,15,0)</f>
        <v>203490</v>
      </c>
      <c r="G101" s="64">
        <v>78</v>
      </c>
      <c r="H101" s="312"/>
      <c r="I101" s="313"/>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2:37" s="73" customFormat="1" hidden="1" x14ac:dyDescent="0.25">
      <c r="B102" s="62" t="s">
        <v>528</v>
      </c>
      <c r="C102" s="62" t="str">
        <f>+VLOOKUP(B102,'resumen UCAP'!$A$5:$O$329,2,0)</f>
        <v>ETIQUETA NA 70W  NUEVA</v>
      </c>
      <c r="D102" s="63">
        <f>+Inventario!D102</f>
        <v>81</v>
      </c>
      <c r="E102" s="63" t="str">
        <f>+VLOOKUP(B102,'resumen UCAP'!$A$5:$O$329,3,0)</f>
        <v>Un</v>
      </c>
      <c r="F102" s="64">
        <f>+VLOOKUP(B102,'resumen UCAP'!$A$5:$O$329,15,0)</f>
        <v>201799</v>
      </c>
      <c r="G102" s="64">
        <v>17</v>
      </c>
      <c r="H102" s="312"/>
      <c r="I102" s="313"/>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2:37" s="73" customFormat="1" hidden="1" x14ac:dyDescent="0.25">
      <c r="B103" s="62" t="s">
        <v>529</v>
      </c>
      <c r="C103" s="62" t="str">
        <f>+VLOOKUP(B103,'resumen UCAP'!$A$5:$O$329,2,0)</f>
        <v>PROYECTOR RGB 200W LED</v>
      </c>
      <c r="D103" s="63">
        <f>+Inventario!D103</f>
        <v>200</v>
      </c>
      <c r="E103" s="63" t="str">
        <f>+VLOOKUP(B103,'resumen UCAP'!$A$5:$O$329,3,0)</f>
        <v>Un</v>
      </c>
      <c r="F103" s="64">
        <f>+VLOOKUP(B103,'resumen UCAP'!$A$5:$O$329,15,0)</f>
        <v>330000</v>
      </c>
      <c r="G103" s="64">
        <v>2</v>
      </c>
      <c r="H103" s="312"/>
      <c r="I103" s="62"/>
      <c r="J103" s="62"/>
      <c r="K103" s="62"/>
      <c r="L103" s="62"/>
      <c r="M103" s="62"/>
      <c r="N103" s="62"/>
      <c r="O103" s="62"/>
      <c r="P103" s="62"/>
      <c r="Q103" s="62"/>
      <c r="R103" s="62"/>
      <c r="S103" s="62"/>
      <c r="T103" s="62"/>
      <c r="U103" s="62"/>
      <c r="V103" s="62"/>
      <c r="W103" s="313">
        <f t="shared" ref="W103:W104" si="10">-G103</f>
        <v>-2</v>
      </c>
      <c r="X103" s="62"/>
      <c r="Y103" s="62"/>
      <c r="Z103" s="62"/>
      <c r="AA103" s="62"/>
      <c r="AB103" s="62"/>
      <c r="AC103" s="62"/>
      <c r="AD103" s="62"/>
      <c r="AE103" s="62"/>
      <c r="AF103" s="62"/>
      <c r="AG103" s="62"/>
      <c r="AH103" s="62"/>
      <c r="AI103" s="62"/>
      <c r="AJ103" s="62"/>
      <c r="AK103" s="62"/>
    </row>
    <row r="104" spans="2:37" s="73" customFormat="1" hidden="1" x14ac:dyDescent="0.25">
      <c r="B104" s="62" t="s">
        <v>530</v>
      </c>
      <c r="C104" s="62" t="str">
        <f>+VLOOKUP(B104,'resumen UCAP'!$A$5:$O$329,2,0)</f>
        <v>LUMINARIA YOA 38W LED</v>
      </c>
      <c r="D104" s="63">
        <f>+Inventario!D104</f>
        <v>38</v>
      </c>
      <c r="E104" s="63" t="str">
        <f>+VLOOKUP(B104,'resumen UCAP'!$A$5:$O$329,3,0)</f>
        <v>Un</v>
      </c>
      <c r="F104" s="64">
        <f>+VLOOKUP(B104,'resumen UCAP'!$A$5:$O$329,15,0)</f>
        <v>413027</v>
      </c>
      <c r="G104" s="64">
        <v>4</v>
      </c>
      <c r="H104" s="312"/>
      <c r="I104" s="62"/>
      <c r="J104" s="62"/>
      <c r="K104" s="62"/>
      <c r="L104" s="62"/>
      <c r="M104" s="62"/>
      <c r="N104" s="62"/>
      <c r="O104" s="62"/>
      <c r="P104" s="62"/>
      <c r="Q104" s="62"/>
      <c r="R104" s="62"/>
      <c r="S104" s="62"/>
      <c r="T104" s="62"/>
      <c r="U104" s="62"/>
      <c r="V104" s="62"/>
      <c r="W104" s="313">
        <f t="shared" si="10"/>
        <v>-4</v>
      </c>
      <c r="X104" s="62"/>
      <c r="Y104" s="62"/>
      <c r="Z104" s="62"/>
      <c r="AA104" s="62"/>
      <c r="AB104" s="62"/>
      <c r="AC104" s="62"/>
      <c r="AD104" s="62"/>
      <c r="AE104" s="62"/>
      <c r="AF104" s="62"/>
      <c r="AG104" s="62"/>
      <c r="AH104" s="62"/>
      <c r="AI104" s="62"/>
      <c r="AJ104" s="62"/>
      <c r="AK104" s="62"/>
    </row>
    <row r="105" spans="2:37" s="73" customFormat="1" hidden="1" x14ac:dyDescent="0.25">
      <c r="B105" s="62" t="s">
        <v>531</v>
      </c>
      <c r="C105" s="62" t="str">
        <f>+VLOOKUP(B105,'resumen UCAP'!$A$5:$O$329,2,0)</f>
        <v>LUMINARIA NA 70W  SEGUNDA</v>
      </c>
      <c r="D105" s="63">
        <f>+Inventario!D105</f>
        <v>81</v>
      </c>
      <c r="E105" s="63" t="str">
        <f>+VLOOKUP(B105,'resumen UCAP'!$A$5:$O$329,3,0)</f>
        <v>Un</v>
      </c>
      <c r="F105" s="64">
        <f>+VLOOKUP(B105,'resumen UCAP'!$A$5:$O$329,15,0)</f>
        <v>201799</v>
      </c>
      <c r="G105" s="64">
        <v>2</v>
      </c>
      <c r="H105" s="312"/>
      <c r="I105" s="313"/>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2:37" s="73" customFormat="1" hidden="1" x14ac:dyDescent="0.25">
      <c r="B106" s="62" t="s">
        <v>77</v>
      </c>
      <c r="C106" s="62" t="str">
        <f>+VLOOKUP(B106,'resumen UCAP'!$A$5:$O$329,2,0)</f>
        <v>PROYECTOR MH 250W REPOTENCIAR</v>
      </c>
      <c r="D106" s="63">
        <f>+Inventario!D106</f>
        <v>279</v>
      </c>
      <c r="E106" s="63" t="str">
        <f>+VLOOKUP(B106,'resumen UCAP'!$A$5:$O$329,3,0)</f>
        <v>Un</v>
      </c>
      <c r="F106" s="64">
        <f>+VLOOKUP(B106,'resumen UCAP'!$A$5:$O$329,15,0)</f>
        <v>413027</v>
      </c>
      <c r="G106" s="64">
        <v>1</v>
      </c>
      <c r="H106" s="312"/>
      <c r="I106" s="62"/>
      <c r="J106" s="62"/>
      <c r="K106" s="62"/>
      <c r="L106" s="62"/>
      <c r="M106" s="62"/>
      <c r="N106" s="62"/>
      <c r="O106" s="62"/>
      <c r="P106" s="62"/>
      <c r="Q106" s="62"/>
      <c r="R106" s="62"/>
      <c r="S106" s="62"/>
      <c r="T106" s="62"/>
      <c r="U106" s="62"/>
      <c r="V106" s="62"/>
      <c r="W106" s="313"/>
      <c r="X106" s="62"/>
      <c r="Y106" s="62"/>
      <c r="Z106" s="62"/>
      <c r="AA106" s="62"/>
      <c r="AB106" s="62"/>
      <c r="AC106" s="62"/>
      <c r="AD106" s="62"/>
      <c r="AE106" s="62"/>
      <c r="AF106" s="62"/>
      <c r="AG106" s="62"/>
      <c r="AH106" s="62"/>
      <c r="AI106" s="62"/>
      <c r="AJ106" s="62"/>
      <c r="AK106" s="62"/>
    </row>
    <row r="107" spans="2:37" s="73" customFormat="1" hidden="1" x14ac:dyDescent="0.25">
      <c r="B107" s="62" t="s">
        <v>26</v>
      </c>
      <c r="C107" s="62" t="str">
        <f>+VLOOKUP(B107,'resumen UCAP'!$A$5:$O$329,2,0)</f>
        <v>ETIQUETA 250W NUEVA</v>
      </c>
      <c r="D107" s="63">
        <f>+Inventario!D107</f>
        <v>279</v>
      </c>
      <c r="E107" s="63" t="str">
        <f>+VLOOKUP(B107,'resumen UCAP'!$A$5:$O$329,3,0)</f>
        <v>Un</v>
      </c>
      <c r="F107" s="64">
        <f>+VLOOKUP(B107,'resumen UCAP'!$A$5:$O$329,15,0)</f>
        <v>431050</v>
      </c>
      <c r="G107" s="64">
        <v>3</v>
      </c>
      <c r="H107" s="312"/>
      <c r="I107" s="313"/>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2:37" s="73" customFormat="1" hidden="1" x14ac:dyDescent="0.25">
      <c r="B108" s="62" t="s">
        <v>78</v>
      </c>
      <c r="C108" s="62" t="str">
        <f>+VLOOKUP(B108,'resumen UCAP'!$A$5:$O$329,2,0)</f>
        <v>LUMINARIA NA 400 SEGUNDA</v>
      </c>
      <c r="D108" s="63">
        <f>+Inventario!D108</f>
        <v>440</v>
      </c>
      <c r="E108" s="63" t="str">
        <f>+VLOOKUP(B108,'resumen UCAP'!$A$5:$O$329,3,0)</f>
        <v>Un</v>
      </c>
      <c r="F108" s="64">
        <f>+VLOOKUP(B108,'resumen UCAP'!$A$5:$O$329,15,0)</f>
        <v>431050</v>
      </c>
      <c r="G108" s="64">
        <v>1</v>
      </c>
      <c r="H108" s="312"/>
      <c r="I108" s="313"/>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2:37" s="73" customFormat="1" hidden="1" x14ac:dyDescent="0.25">
      <c r="B109" s="62" t="s">
        <v>101</v>
      </c>
      <c r="C109" s="62" t="str">
        <f>+VLOOKUP(B109,'resumen UCAP'!$A$5:$O$329,2,0)</f>
        <v>ETIQUETA NA 400W NUEVA</v>
      </c>
      <c r="D109" s="63">
        <f>+Inventario!D109</f>
        <v>440</v>
      </c>
      <c r="E109" s="63" t="str">
        <f>+VLOOKUP(B109,'resumen UCAP'!$A$5:$O$329,3,0)</f>
        <v>Un</v>
      </c>
      <c r="F109" s="64">
        <f>+VLOOKUP(B109,'resumen UCAP'!$A$5:$O$329,15,0)</f>
        <v>431050</v>
      </c>
      <c r="G109" s="64">
        <v>1</v>
      </c>
      <c r="H109" s="312"/>
      <c r="I109" s="313"/>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2:37" s="73" customFormat="1" hidden="1" x14ac:dyDescent="0.25">
      <c r="B110" s="62" t="s">
        <v>102</v>
      </c>
      <c r="C110" s="62" t="str">
        <f>+VLOOKUP(B110,'resumen UCAP'!$A$5:$O$329,2,0)</f>
        <v>PROYECTOR IMPORLED APOLO 400W NUEVO</v>
      </c>
      <c r="D110" s="63">
        <f>+Inventario!D110</f>
        <v>400</v>
      </c>
      <c r="E110" s="63" t="str">
        <f>+VLOOKUP(B110,'resumen UCAP'!$A$5:$O$329,3,0)</f>
        <v>Un</v>
      </c>
      <c r="F110" s="64">
        <f>+VLOOKUP(B110,'resumen UCAP'!$A$5:$O$329,15,0)</f>
        <v>2156000</v>
      </c>
      <c r="G110" s="64">
        <v>4</v>
      </c>
      <c r="H110" s="312"/>
      <c r="I110" s="62"/>
      <c r="J110" s="62"/>
      <c r="K110" s="62"/>
      <c r="L110" s="62"/>
      <c r="M110" s="62"/>
      <c r="N110" s="62"/>
      <c r="O110" s="62"/>
      <c r="P110" s="62"/>
      <c r="Q110" s="62"/>
      <c r="R110" s="62"/>
      <c r="S110" s="62"/>
      <c r="T110" s="62"/>
      <c r="U110" s="62"/>
      <c r="V110" s="62"/>
      <c r="W110" s="313">
        <f t="shared" ref="W110:W113" si="11">-G110</f>
        <v>-4</v>
      </c>
      <c r="X110" s="62"/>
      <c r="Y110" s="62"/>
      <c r="Z110" s="62"/>
      <c r="AA110" s="62"/>
      <c r="AB110" s="62"/>
      <c r="AC110" s="62"/>
      <c r="AD110" s="62"/>
      <c r="AE110" s="62"/>
      <c r="AF110" s="62"/>
      <c r="AG110" s="62"/>
      <c r="AH110" s="62"/>
      <c r="AI110" s="62"/>
      <c r="AJ110" s="62"/>
      <c r="AK110" s="62"/>
    </row>
    <row r="111" spans="2:37" s="73" customFormat="1" hidden="1" x14ac:dyDescent="0.25">
      <c r="B111" s="62" t="s">
        <v>103</v>
      </c>
      <c r="C111" s="62" t="str">
        <f>+VLOOKUP(B111,'resumen UCAP'!$A$5:$O$329,2,0)</f>
        <v>LUMINARIA LED 65W SEGUNDA</v>
      </c>
      <c r="D111" s="63">
        <f>+Inventario!D111</f>
        <v>65</v>
      </c>
      <c r="E111" s="63" t="str">
        <f>+VLOOKUP(B111,'resumen UCAP'!$A$5:$O$329,3,0)</f>
        <v>Un</v>
      </c>
      <c r="F111" s="64">
        <f>+VLOOKUP(B111,'resumen UCAP'!$A$5:$O$329,15,0)</f>
        <v>736002</v>
      </c>
      <c r="G111" s="64">
        <v>1</v>
      </c>
      <c r="H111" s="312"/>
      <c r="I111" s="62"/>
      <c r="J111" s="62"/>
      <c r="K111" s="62"/>
      <c r="L111" s="62"/>
      <c r="M111" s="62"/>
      <c r="N111" s="62"/>
      <c r="O111" s="62"/>
      <c r="P111" s="62"/>
      <c r="Q111" s="62"/>
      <c r="R111" s="62"/>
      <c r="S111" s="62"/>
      <c r="T111" s="62"/>
      <c r="U111" s="62"/>
      <c r="V111" s="62"/>
      <c r="W111" s="313">
        <f t="shared" si="11"/>
        <v>-1</v>
      </c>
      <c r="X111" s="62"/>
      <c r="Y111" s="62"/>
      <c r="Z111" s="62"/>
      <c r="AA111" s="62"/>
      <c r="AB111" s="62"/>
      <c r="AC111" s="62"/>
      <c r="AD111" s="62"/>
      <c r="AE111" s="62"/>
      <c r="AF111" s="62"/>
      <c r="AG111" s="62"/>
      <c r="AH111" s="62"/>
      <c r="AI111" s="62"/>
      <c r="AJ111" s="62"/>
      <c r="AK111" s="62"/>
    </row>
    <row r="112" spans="2:37" s="73" customFormat="1" hidden="1" x14ac:dyDescent="0.25">
      <c r="B112" s="62" t="s">
        <v>104</v>
      </c>
      <c r="C112" s="62" t="str">
        <f>+VLOOKUP(B112,'resumen UCAP'!$A$5:$O$329,2,0)</f>
        <v>LUMINARIA 3000 65 NUEVA</v>
      </c>
      <c r="D112" s="63">
        <f>+Inventario!D112</f>
        <v>65</v>
      </c>
      <c r="E112" s="63" t="str">
        <f>+VLOOKUP(B112,'resumen UCAP'!$A$5:$O$329,3,0)</f>
        <v>Un</v>
      </c>
      <c r="F112" s="64">
        <f>+VLOOKUP(B112,'resumen UCAP'!$A$5:$O$329,15,0)</f>
        <v>736002</v>
      </c>
      <c r="G112" s="64">
        <v>9</v>
      </c>
      <c r="H112" s="312"/>
      <c r="I112" s="62"/>
      <c r="J112" s="62"/>
      <c r="K112" s="62"/>
      <c r="L112" s="62"/>
      <c r="M112" s="62"/>
      <c r="N112" s="62"/>
      <c r="O112" s="62"/>
      <c r="P112" s="62"/>
      <c r="Q112" s="62"/>
      <c r="R112" s="62"/>
      <c r="S112" s="62"/>
      <c r="T112" s="62"/>
      <c r="U112" s="62"/>
      <c r="V112" s="62"/>
      <c r="W112" s="313">
        <f t="shared" si="11"/>
        <v>-9</v>
      </c>
      <c r="X112" s="62"/>
      <c r="Y112" s="62"/>
      <c r="Z112" s="62"/>
      <c r="AA112" s="62"/>
      <c r="AB112" s="62"/>
      <c r="AC112" s="62"/>
      <c r="AD112" s="62"/>
      <c r="AE112" s="62"/>
      <c r="AF112" s="62"/>
      <c r="AG112" s="62"/>
      <c r="AH112" s="62"/>
      <c r="AI112" s="62"/>
      <c r="AJ112" s="62"/>
      <c r="AK112" s="62"/>
    </row>
    <row r="113" spans="2:37" s="73" customFormat="1" hidden="1" x14ac:dyDescent="0.25">
      <c r="B113" s="62" t="s">
        <v>105</v>
      </c>
      <c r="C113" s="62" t="str">
        <f>+VLOOKUP(B113,'resumen UCAP'!$A$5:$O$329,2,0)</f>
        <v>PROYECTOR LED 200W NUEVA</v>
      </c>
      <c r="D113" s="63">
        <f>+Inventario!D113</f>
        <v>200</v>
      </c>
      <c r="E113" s="63" t="str">
        <f>+VLOOKUP(B113,'resumen UCAP'!$A$5:$O$329,3,0)</f>
        <v>Un</v>
      </c>
      <c r="F113" s="64">
        <f>+VLOOKUP(B113,'resumen UCAP'!$A$5:$O$329,15,0)</f>
        <v>698300</v>
      </c>
      <c r="G113" s="64">
        <v>3</v>
      </c>
      <c r="H113" s="312"/>
      <c r="I113" s="62"/>
      <c r="J113" s="62"/>
      <c r="K113" s="62"/>
      <c r="L113" s="62"/>
      <c r="M113" s="62"/>
      <c r="N113" s="62"/>
      <c r="O113" s="62"/>
      <c r="P113" s="62"/>
      <c r="Q113" s="62"/>
      <c r="R113" s="62"/>
      <c r="S113" s="62"/>
      <c r="T113" s="62"/>
      <c r="U113" s="62"/>
      <c r="V113" s="62"/>
      <c r="W113" s="313">
        <f t="shared" si="11"/>
        <v>-3</v>
      </c>
      <c r="X113" s="62"/>
      <c r="Y113" s="62"/>
      <c r="Z113" s="62"/>
      <c r="AA113" s="62"/>
      <c r="AB113" s="62"/>
      <c r="AC113" s="62"/>
      <c r="AD113" s="62"/>
      <c r="AE113" s="62"/>
      <c r="AF113" s="62"/>
      <c r="AG113" s="62"/>
      <c r="AH113" s="62"/>
      <c r="AI113" s="62"/>
      <c r="AJ113" s="62"/>
      <c r="AK113" s="62"/>
    </row>
    <row r="114" spans="2:37" s="73" customFormat="1" hidden="1" x14ac:dyDescent="0.25">
      <c r="B114" s="62" t="s">
        <v>106</v>
      </c>
      <c r="C114" s="62" t="str">
        <f>+VLOOKUP(B114,'resumen UCAP'!$A$5:$O$329,2,0)</f>
        <v>PROYECTOR MH 250 SEGUNDA</v>
      </c>
      <c r="D114" s="63">
        <f>+Inventario!D114</f>
        <v>279</v>
      </c>
      <c r="E114" s="63" t="str">
        <f>+VLOOKUP(B114,'resumen UCAP'!$A$5:$O$329,3,0)</f>
        <v>Un</v>
      </c>
      <c r="F114" s="64">
        <f>+VLOOKUP(B114,'resumen UCAP'!$A$5:$O$329,15,0)</f>
        <v>509142</v>
      </c>
      <c r="G114" s="64">
        <v>2</v>
      </c>
      <c r="H114" s="312"/>
      <c r="I114" s="62"/>
      <c r="J114" s="62"/>
      <c r="K114" s="62"/>
      <c r="L114" s="62"/>
      <c r="M114" s="62"/>
      <c r="N114" s="62"/>
      <c r="O114" s="62"/>
      <c r="P114" s="62"/>
      <c r="Q114" s="62"/>
      <c r="R114" s="62"/>
      <c r="S114" s="62"/>
      <c r="T114" s="62"/>
      <c r="U114" s="62"/>
      <c r="V114" s="62"/>
      <c r="W114" s="313"/>
      <c r="X114" s="62"/>
      <c r="Y114" s="62"/>
      <c r="Z114" s="62"/>
      <c r="AA114" s="62"/>
      <c r="AB114" s="62"/>
      <c r="AC114" s="62"/>
      <c r="AD114" s="62"/>
      <c r="AE114" s="62"/>
      <c r="AF114" s="62"/>
      <c r="AG114" s="62"/>
      <c r="AH114" s="62"/>
      <c r="AI114" s="62"/>
      <c r="AJ114" s="62"/>
      <c r="AK114" s="62"/>
    </row>
    <row r="115" spans="2:37" s="73" customFormat="1" hidden="1" x14ac:dyDescent="0.25">
      <c r="B115" s="62" t="s">
        <v>107</v>
      </c>
      <c r="C115" s="62" t="str">
        <f>+VLOOKUP(B115,'resumen UCAP'!$A$5:$O$329,2,0)</f>
        <v>Proyector led 200w</v>
      </c>
      <c r="D115" s="63">
        <f>+Inventario!D115</f>
        <v>200</v>
      </c>
      <c r="E115" s="63" t="str">
        <f>+VLOOKUP(B115,'resumen UCAP'!$A$5:$O$329,3,0)</f>
        <v>Un</v>
      </c>
      <c r="F115" s="64">
        <f>+VLOOKUP(B115,'resumen UCAP'!$A$5:$O$329,15,0)</f>
        <v>2176396</v>
      </c>
      <c r="G115" s="64">
        <v>9</v>
      </c>
      <c r="H115" s="312"/>
      <c r="I115" s="62"/>
      <c r="J115" s="62"/>
      <c r="K115" s="62"/>
      <c r="L115" s="62"/>
      <c r="M115" s="62"/>
      <c r="N115" s="62"/>
      <c r="O115" s="62"/>
      <c r="P115" s="62"/>
      <c r="Q115" s="62"/>
      <c r="R115" s="62"/>
      <c r="S115" s="62"/>
      <c r="T115" s="62"/>
      <c r="U115" s="62"/>
      <c r="V115" s="62"/>
      <c r="W115" s="313">
        <f t="shared" ref="W115" si="12">-G115</f>
        <v>-9</v>
      </c>
      <c r="X115" s="62"/>
      <c r="Y115" s="62"/>
      <c r="Z115" s="62"/>
      <c r="AA115" s="62"/>
      <c r="AB115" s="62"/>
      <c r="AC115" s="62"/>
      <c r="AD115" s="62"/>
      <c r="AE115" s="62"/>
      <c r="AF115" s="62"/>
      <c r="AG115" s="62"/>
      <c r="AH115" s="62"/>
      <c r="AI115" s="62"/>
      <c r="AJ115" s="62"/>
      <c r="AK115" s="62"/>
    </row>
    <row r="116" spans="2:37" s="73" customFormat="1" hidden="1" x14ac:dyDescent="0.25">
      <c r="B116" s="62" t="s">
        <v>108</v>
      </c>
      <c r="C116" s="62" t="str">
        <f>+VLOOKUP(B116,'resumen UCAP'!$A$5:$O$329,2,0)</f>
        <v>Luminaria picadelly 250w</v>
      </c>
      <c r="D116" s="63">
        <f>+Inventario!D116</f>
        <v>279</v>
      </c>
      <c r="E116" s="63" t="str">
        <f>+VLOOKUP(B116,'resumen UCAP'!$A$5:$O$329,3,0)</f>
        <v>Un</v>
      </c>
      <c r="F116" s="64">
        <f>+VLOOKUP(B116,'resumen UCAP'!$A$5:$O$329,15,0)</f>
        <v>680000</v>
      </c>
      <c r="G116" s="64">
        <v>6</v>
      </c>
      <c r="H116" s="312"/>
      <c r="I116" s="313"/>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2:37" s="73" customFormat="1" hidden="1" x14ac:dyDescent="0.25">
      <c r="B117" s="62" t="s">
        <v>109</v>
      </c>
      <c r="C117" s="62" t="str">
        <f>+VLOOKUP(B117,'resumen UCAP'!$A$5:$O$329,2,0)</f>
        <v>ETIQUETA LUMINARIA LED 100W NUEVA</v>
      </c>
      <c r="D117" s="63">
        <f>+Inventario!D117</f>
        <v>100</v>
      </c>
      <c r="E117" s="63" t="str">
        <f>+VLOOKUP(B117,'resumen UCAP'!$A$5:$O$329,3,0)</f>
        <v>Un</v>
      </c>
      <c r="F117" s="64">
        <f>+VLOOKUP(B117,'resumen UCAP'!$A$5:$O$329,15,0)</f>
        <v>2060000</v>
      </c>
      <c r="G117" s="64">
        <v>7</v>
      </c>
      <c r="H117" s="312"/>
      <c r="I117" s="62"/>
      <c r="J117" s="62"/>
      <c r="K117" s="62"/>
      <c r="L117" s="62"/>
      <c r="M117" s="62"/>
      <c r="N117" s="62"/>
      <c r="O117" s="62"/>
      <c r="P117" s="62"/>
      <c r="Q117" s="62"/>
      <c r="R117" s="62"/>
      <c r="S117" s="62"/>
      <c r="T117" s="62"/>
      <c r="U117" s="62"/>
      <c r="V117" s="62"/>
      <c r="W117" s="313">
        <f t="shared" ref="W117:W118" si="13">-G117</f>
        <v>-7</v>
      </c>
      <c r="X117" s="62"/>
      <c r="Y117" s="62"/>
      <c r="Z117" s="62"/>
      <c r="AA117" s="62"/>
      <c r="AB117" s="62"/>
      <c r="AC117" s="62"/>
      <c r="AD117" s="62"/>
      <c r="AE117" s="62"/>
      <c r="AF117" s="62"/>
      <c r="AG117" s="62"/>
      <c r="AH117" s="62"/>
      <c r="AI117" s="62"/>
      <c r="AJ117" s="62"/>
      <c r="AK117" s="62"/>
    </row>
    <row r="118" spans="2:37" s="73" customFormat="1" hidden="1" x14ac:dyDescent="0.25">
      <c r="B118" s="62" t="s">
        <v>110</v>
      </c>
      <c r="C118" s="62" t="str">
        <f>+VLOOKUP(B118,'resumen UCAP'!$A$5:$O$329,2,0)</f>
        <v>PROYECTOR LED 400W APOLO</v>
      </c>
      <c r="D118" s="63">
        <f>+Inventario!D118</f>
        <v>400</v>
      </c>
      <c r="E118" s="63" t="str">
        <f>+VLOOKUP(B118,'resumen UCAP'!$A$5:$O$329,3,0)</f>
        <v>Un</v>
      </c>
      <c r="F118" s="64">
        <f>+VLOOKUP(B118,'resumen UCAP'!$A$5:$O$329,15,0)</f>
        <v>2980712</v>
      </c>
      <c r="G118" s="64">
        <v>13</v>
      </c>
      <c r="H118" s="312"/>
      <c r="I118" s="62"/>
      <c r="J118" s="62"/>
      <c r="K118" s="62"/>
      <c r="L118" s="62"/>
      <c r="M118" s="62"/>
      <c r="N118" s="62"/>
      <c r="O118" s="62"/>
      <c r="P118" s="62"/>
      <c r="Q118" s="62"/>
      <c r="R118" s="62"/>
      <c r="S118" s="62"/>
      <c r="T118" s="62"/>
      <c r="U118" s="62"/>
      <c r="V118" s="62"/>
      <c r="W118" s="313">
        <f t="shared" si="13"/>
        <v>-13</v>
      </c>
      <c r="X118" s="62"/>
      <c r="Y118" s="62"/>
      <c r="Z118" s="62"/>
      <c r="AA118" s="62"/>
      <c r="AB118" s="62"/>
      <c r="AC118" s="62"/>
      <c r="AD118" s="62"/>
      <c r="AE118" s="62"/>
      <c r="AF118" s="62"/>
      <c r="AG118" s="62"/>
      <c r="AH118" s="62"/>
      <c r="AI118" s="62"/>
      <c r="AJ118" s="62"/>
      <c r="AK118" s="62"/>
    </row>
    <row r="119" spans="2:37" s="73" customFormat="1" hidden="1" x14ac:dyDescent="0.25">
      <c r="B119" s="62" t="s">
        <v>111</v>
      </c>
      <c r="C119" s="62" t="str">
        <f>+VLOOKUP(B119,'resumen UCAP'!$A$5:$O$329,2,0)</f>
        <v>ETIQUETA LUMINARIA 70W NA</v>
      </c>
      <c r="D119" s="63">
        <f>+Inventario!D119</f>
        <v>81</v>
      </c>
      <c r="E119" s="63" t="str">
        <f>+VLOOKUP(B119,'resumen UCAP'!$A$5:$O$329,3,0)</f>
        <v>Un</v>
      </c>
      <c r="F119" s="64">
        <f>+VLOOKUP(B119,'resumen UCAP'!$A$5:$O$329,15,0)</f>
        <v>201799</v>
      </c>
      <c r="G119" s="64">
        <v>3</v>
      </c>
      <c r="H119" s="312"/>
      <c r="I119" s="313"/>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2:37" s="73" customFormat="1" hidden="1" x14ac:dyDescent="0.25">
      <c r="B120" s="62" t="s">
        <v>532</v>
      </c>
      <c r="C120" s="62" t="str">
        <f>+VLOOKUP(B120,'resumen UCAP'!$A$5:$O$329,2,0)</f>
        <v>PROYECTOR MH 250W SEGUND</v>
      </c>
      <c r="D120" s="63">
        <f>+Inventario!D120</f>
        <v>279</v>
      </c>
      <c r="E120" s="63" t="str">
        <f>+VLOOKUP(B120,'resumen UCAP'!$A$5:$O$329,3,0)</f>
        <v>Un</v>
      </c>
      <c r="F120" s="64">
        <f>+VLOOKUP(B120,'resumen UCAP'!$A$5:$O$329,15,0)</f>
        <v>413027</v>
      </c>
      <c r="G120" s="64">
        <v>1</v>
      </c>
      <c r="H120" s="312"/>
      <c r="I120" s="62"/>
      <c r="J120" s="62"/>
      <c r="K120" s="62"/>
      <c r="L120" s="62"/>
      <c r="M120" s="62"/>
      <c r="N120" s="62"/>
      <c r="O120" s="62"/>
      <c r="P120" s="62"/>
      <c r="Q120" s="62"/>
      <c r="R120" s="62"/>
      <c r="S120" s="62"/>
      <c r="T120" s="62"/>
      <c r="U120" s="62"/>
      <c r="V120" s="62"/>
      <c r="W120" s="313"/>
      <c r="X120" s="62"/>
      <c r="Y120" s="62"/>
      <c r="Z120" s="62"/>
      <c r="AA120" s="62"/>
      <c r="AB120" s="62"/>
      <c r="AC120" s="62"/>
      <c r="AD120" s="62"/>
      <c r="AE120" s="62"/>
      <c r="AF120" s="62"/>
      <c r="AG120" s="62"/>
      <c r="AH120" s="62"/>
      <c r="AI120" s="62"/>
      <c r="AJ120" s="62"/>
      <c r="AK120" s="62"/>
    </row>
    <row r="121" spans="2:37" s="73" customFormat="1" hidden="1" x14ac:dyDescent="0.25">
      <c r="B121" s="62" t="s">
        <v>533</v>
      </c>
      <c r="C121" s="62" t="str">
        <f>+VLOOKUP(B121,'resumen UCAP'!$A$5:$O$329,2,0)</f>
        <v>PROYECTOR MH 4000W SEGUND</v>
      </c>
      <c r="D121" s="63">
        <f>+Inventario!D121</f>
        <v>440</v>
      </c>
      <c r="E121" s="63" t="str">
        <f>+VLOOKUP(B121,'resumen UCAP'!$A$5:$O$329,3,0)</f>
        <v>Un</v>
      </c>
      <c r="F121" s="64">
        <f>+VLOOKUP(B121,'resumen UCAP'!$A$5:$O$329,15,0)</f>
        <v>509142</v>
      </c>
      <c r="G121" s="64">
        <v>1</v>
      </c>
      <c r="H121" s="312"/>
      <c r="I121" s="62"/>
      <c r="J121" s="62"/>
      <c r="K121" s="62"/>
      <c r="L121" s="62"/>
      <c r="M121" s="62"/>
      <c r="N121" s="62"/>
      <c r="O121" s="62"/>
      <c r="P121" s="62"/>
      <c r="Q121" s="62"/>
      <c r="R121" s="62"/>
      <c r="S121" s="62"/>
      <c r="T121" s="62"/>
      <c r="U121" s="62"/>
      <c r="V121" s="62"/>
      <c r="W121" s="313"/>
      <c r="X121" s="62"/>
      <c r="Y121" s="62"/>
      <c r="Z121" s="62"/>
      <c r="AA121" s="62"/>
      <c r="AB121" s="62"/>
      <c r="AC121" s="62"/>
      <c r="AD121" s="62"/>
      <c r="AE121" s="62"/>
      <c r="AF121" s="62"/>
      <c r="AG121" s="62"/>
      <c r="AH121" s="62"/>
      <c r="AI121" s="62"/>
      <c r="AJ121" s="62"/>
      <c r="AK121" s="62"/>
    </row>
    <row r="122" spans="2:37" s="73" customFormat="1" hidden="1" x14ac:dyDescent="0.25">
      <c r="B122" s="62" t="s">
        <v>534</v>
      </c>
      <c r="C122" s="62" t="str">
        <f>+VLOOKUP(B122,'resumen UCAP'!$A$5:$O$329,2,0)</f>
        <v>LUMINARIA NA 250 NUEVA</v>
      </c>
      <c r="D122" s="63">
        <f>+Inventario!D122</f>
        <v>279</v>
      </c>
      <c r="E122" s="63" t="str">
        <f>+VLOOKUP(B122,'resumen UCAP'!$A$5:$O$329,3,0)</f>
        <v>Un</v>
      </c>
      <c r="F122" s="64">
        <f>+VLOOKUP(B122,'resumen UCAP'!$A$5:$O$329,15,0)</f>
        <v>378325</v>
      </c>
      <c r="G122" s="64">
        <v>7</v>
      </c>
      <c r="H122" s="312"/>
      <c r="I122" s="313"/>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2:37" s="73" customFormat="1" hidden="1" x14ac:dyDescent="0.25">
      <c r="B123" s="62" t="s">
        <v>549</v>
      </c>
      <c r="C123" s="62" t="str">
        <f>+VLOOKUP(B123,'resumen UCAP'!$A$5:$O$329,2,0)</f>
        <v>Luminaria Led 150w</v>
      </c>
      <c r="D123" s="63">
        <f>+Inventario!D123</f>
        <v>150</v>
      </c>
      <c r="E123" s="63" t="str">
        <f>+VLOOKUP(B123,'resumen UCAP'!$A$5:$O$329,3,0)</f>
        <v>Un</v>
      </c>
      <c r="F123" s="64">
        <f>+VLOOKUP(B123,'resumen UCAP'!$A$5:$O$329,15,0)</f>
        <v>845605</v>
      </c>
      <c r="G123" s="64">
        <v>293</v>
      </c>
      <c r="H123" s="312"/>
      <c r="I123" s="62"/>
      <c r="J123" s="62"/>
      <c r="K123" s="62"/>
      <c r="L123" s="62"/>
      <c r="M123" s="62"/>
      <c r="N123" s="62"/>
      <c r="O123" s="62"/>
      <c r="P123" s="62"/>
      <c r="Q123" s="62"/>
      <c r="R123" s="62"/>
      <c r="S123" s="62"/>
      <c r="T123" s="62"/>
      <c r="U123" s="62"/>
      <c r="V123" s="62"/>
      <c r="W123" s="313">
        <f t="shared" ref="W123:W128" si="14">-G123</f>
        <v>-293</v>
      </c>
      <c r="X123" s="62"/>
      <c r="Y123" s="62"/>
      <c r="Z123" s="62"/>
      <c r="AA123" s="62"/>
      <c r="AB123" s="62"/>
      <c r="AC123" s="62"/>
      <c r="AD123" s="62"/>
      <c r="AE123" s="62"/>
      <c r="AF123" s="62"/>
      <c r="AG123" s="62"/>
      <c r="AH123" s="62"/>
      <c r="AI123" s="62"/>
      <c r="AJ123" s="62"/>
      <c r="AK123" s="62"/>
    </row>
    <row r="124" spans="2:37" s="73" customFormat="1" hidden="1" x14ac:dyDescent="0.25">
      <c r="B124" s="62" t="s">
        <v>550</v>
      </c>
      <c r="C124" s="62" t="str">
        <f>+VLOOKUP(B124,'resumen UCAP'!$A$5:$O$329,2,0)</f>
        <v>Luminaria Led 40w</v>
      </c>
      <c r="D124" s="63">
        <f>+Inventario!D124</f>
        <v>40</v>
      </c>
      <c r="E124" s="63" t="str">
        <f>+VLOOKUP(B124,'resumen UCAP'!$A$5:$O$329,3,0)</f>
        <v>Un</v>
      </c>
      <c r="F124" s="64">
        <f>+VLOOKUP(B124,'resumen UCAP'!$A$5:$O$329,15,0)</f>
        <v>321869</v>
      </c>
      <c r="G124" s="64">
        <v>54</v>
      </c>
      <c r="H124" s="312"/>
      <c r="I124" s="62"/>
      <c r="J124" s="62"/>
      <c r="K124" s="62"/>
      <c r="L124" s="62"/>
      <c r="M124" s="62"/>
      <c r="N124" s="62"/>
      <c r="O124" s="62"/>
      <c r="P124" s="62"/>
      <c r="Q124" s="62"/>
      <c r="R124" s="62"/>
      <c r="S124" s="62"/>
      <c r="T124" s="62"/>
      <c r="U124" s="62"/>
      <c r="V124" s="62"/>
      <c r="W124" s="313">
        <f t="shared" si="14"/>
        <v>-54</v>
      </c>
      <c r="X124" s="62"/>
      <c r="Y124" s="62"/>
      <c r="Z124" s="62"/>
      <c r="AA124" s="62"/>
      <c r="AB124" s="62"/>
      <c r="AC124" s="62"/>
      <c r="AD124" s="62"/>
      <c r="AE124" s="62"/>
      <c r="AF124" s="62"/>
      <c r="AG124" s="62"/>
      <c r="AH124" s="62"/>
      <c r="AI124" s="62"/>
      <c r="AJ124" s="62"/>
      <c r="AK124" s="62"/>
    </row>
    <row r="125" spans="2:37" s="73" customFormat="1" hidden="1" x14ac:dyDescent="0.25">
      <c r="B125" s="62" t="s">
        <v>551</v>
      </c>
      <c r="C125" s="62" t="str">
        <f>+VLOOKUP(B125,'resumen UCAP'!$A$5:$O$329,2,0)</f>
        <v>Proyector led 50w</v>
      </c>
      <c r="D125" s="63">
        <f>+Inventario!D125</f>
        <v>50</v>
      </c>
      <c r="E125" s="63" t="str">
        <f>+VLOOKUP(B125,'resumen UCAP'!$A$5:$O$329,3,0)</f>
        <v>Un</v>
      </c>
      <c r="F125" s="64">
        <f>+VLOOKUP(B125,'resumen UCAP'!$A$5:$O$329,15,0)</f>
        <v>259754</v>
      </c>
      <c r="G125" s="64">
        <v>21</v>
      </c>
      <c r="H125" s="312"/>
      <c r="I125" s="62"/>
      <c r="J125" s="62"/>
      <c r="K125" s="62"/>
      <c r="L125" s="62"/>
      <c r="M125" s="62"/>
      <c r="N125" s="62"/>
      <c r="O125" s="62"/>
      <c r="P125" s="62"/>
      <c r="Q125" s="62"/>
      <c r="R125" s="62"/>
      <c r="S125" s="62"/>
      <c r="T125" s="62"/>
      <c r="U125" s="62"/>
      <c r="V125" s="62"/>
      <c r="W125" s="313">
        <f t="shared" si="14"/>
        <v>-21</v>
      </c>
      <c r="X125" s="62"/>
      <c r="Y125" s="62"/>
      <c r="Z125" s="62"/>
      <c r="AA125" s="62"/>
      <c r="AB125" s="62"/>
      <c r="AC125" s="62"/>
      <c r="AD125" s="62"/>
      <c r="AE125" s="62"/>
      <c r="AF125" s="62"/>
      <c r="AG125" s="62"/>
      <c r="AH125" s="62"/>
      <c r="AI125" s="62"/>
      <c r="AJ125" s="62"/>
      <c r="AK125" s="62"/>
    </row>
    <row r="126" spans="2:37" s="73" customFormat="1" hidden="1" x14ac:dyDescent="0.25">
      <c r="B126" s="62" t="s">
        <v>552</v>
      </c>
      <c r="C126" s="62" t="str">
        <f>+VLOOKUP(B126,'resumen UCAP'!$A$5:$O$329,2,0)</f>
        <v>Luminaria Led 60w</v>
      </c>
      <c r="D126" s="63">
        <f>+Inventario!D126</f>
        <v>60</v>
      </c>
      <c r="E126" s="63" t="str">
        <f>+VLOOKUP(B126,'resumen UCAP'!$A$5:$O$329,3,0)</f>
        <v>Un</v>
      </c>
      <c r="F126" s="64">
        <f>+VLOOKUP(B126,'resumen UCAP'!$A$5:$O$329,15,0)</f>
        <v>387336</v>
      </c>
      <c r="G126" s="64">
        <v>28</v>
      </c>
      <c r="H126" s="312"/>
      <c r="I126" s="62"/>
      <c r="J126" s="62"/>
      <c r="K126" s="62"/>
      <c r="L126" s="62"/>
      <c r="M126" s="62"/>
      <c r="N126" s="62"/>
      <c r="O126" s="62"/>
      <c r="P126" s="62"/>
      <c r="Q126" s="62"/>
      <c r="R126" s="62"/>
      <c r="S126" s="62"/>
      <c r="T126" s="62"/>
      <c r="U126" s="62"/>
      <c r="V126" s="62"/>
      <c r="W126" s="313">
        <f t="shared" si="14"/>
        <v>-28</v>
      </c>
      <c r="X126" s="62"/>
      <c r="Y126" s="62"/>
      <c r="Z126" s="62"/>
      <c r="AA126" s="62"/>
      <c r="AB126" s="62"/>
      <c r="AC126" s="62"/>
      <c r="AD126" s="62"/>
      <c r="AE126" s="62"/>
      <c r="AF126" s="62"/>
      <c r="AG126" s="62"/>
      <c r="AH126" s="62"/>
      <c r="AI126" s="62"/>
      <c r="AJ126" s="62"/>
      <c r="AK126" s="62"/>
    </row>
    <row r="127" spans="2:37" s="73" customFormat="1" hidden="1" x14ac:dyDescent="0.25">
      <c r="B127" s="62" t="s">
        <v>553</v>
      </c>
      <c r="C127" s="62" t="str">
        <f>+VLOOKUP(B127,'resumen UCAP'!$A$5:$O$329,2,0)</f>
        <v>PROYECTOR MH 250W SEGUNDA TRANSF</v>
      </c>
      <c r="D127" s="63">
        <f>+Inventario!D127</f>
        <v>279</v>
      </c>
      <c r="E127" s="63" t="str">
        <f>+VLOOKUP(B127,'resumen UCAP'!$A$5:$O$329,3,0)</f>
        <v>Un</v>
      </c>
      <c r="F127" s="64">
        <f>+VLOOKUP(B127,'resumen UCAP'!$A$5:$O$329,15,0)</f>
        <v>413027</v>
      </c>
      <c r="G127" s="64">
        <v>1</v>
      </c>
      <c r="H127" s="312"/>
      <c r="I127" s="62"/>
      <c r="J127" s="62"/>
      <c r="K127" s="62"/>
      <c r="L127" s="62"/>
      <c r="M127" s="62"/>
      <c r="N127" s="62"/>
      <c r="O127" s="62"/>
      <c r="P127" s="62"/>
      <c r="Q127" s="62"/>
      <c r="R127" s="62"/>
      <c r="S127" s="62"/>
      <c r="T127" s="62"/>
      <c r="U127" s="62"/>
      <c r="V127" s="62"/>
      <c r="W127" s="313"/>
      <c r="X127" s="62"/>
      <c r="Y127" s="62"/>
      <c r="Z127" s="62"/>
      <c r="AA127" s="62"/>
      <c r="AB127" s="62"/>
      <c r="AC127" s="62"/>
      <c r="AD127" s="62"/>
      <c r="AE127" s="62"/>
      <c r="AF127" s="62"/>
      <c r="AG127" s="62"/>
      <c r="AH127" s="62"/>
      <c r="AI127" s="62"/>
      <c r="AJ127" s="62"/>
      <c r="AK127" s="62"/>
    </row>
    <row r="128" spans="2:37" s="73" customFormat="1" hidden="1" x14ac:dyDescent="0.25">
      <c r="B128" s="62" t="s">
        <v>554</v>
      </c>
      <c r="C128" s="62" t="str">
        <f>+VLOOKUP(B128,'resumen UCAP'!$A$5:$O$329,2,0)</f>
        <v>PROYECTOR LED 200W NUEVO</v>
      </c>
      <c r="D128" s="63">
        <f>+Inventario!D128</f>
        <v>200</v>
      </c>
      <c r="E128" s="63" t="str">
        <f>+VLOOKUP(B128,'resumen UCAP'!$A$5:$O$329,3,0)</f>
        <v>Un</v>
      </c>
      <c r="F128" s="64">
        <f>+VLOOKUP(B128,'resumen UCAP'!$A$5:$O$329,15,0)</f>
        <v>2390712</v>
      </c>
      <c r="G128" s="64">
        <v>20</v>
      </c>
      <c r="H128" s="312"/>
      <c r="I128" s="62"/>
      <c r="J128" s="62"/>
      <c r="K128" s="62"/>
      <c r="L128" s="62"/>
      <c r="M128" s="62"/>
      <c r="N128" s="62"/>
      <c r="O128" s="62"/>
      <c r="P128" s="62"/>
      <c r="Q128" s="62"/>
      <c r="R128" s="62"/>
      <c r="S128" s="62"/>
      <c r="T128" s="62"/>
      <c r="U128" s="62"/>
      <c r="V128" s="62"/>
      <c r="W128" s="313">
        <f t="shared" si="14"/>
        <v>-20</v>
      </c>
      <c r="X128" s="62"/>
      <c r="Y128" s="62"/>
      <c r="Z128" s="62"/>
      <c r="AA128" s="62"/>
      <c r="AB128" s="62"/>
      <c r="AC128" s="62"/>
      <c r="AD128" s="62"/>
      <c r="AE128" s="62"/>
      <c r="AF128" s="62"/>
      <c r="AG128" s="62"/>
      <c r="AH128" s="62"/>
      <c r="AI128" s="62"/>
      <c r="AJ128" s="62"/>
      <c r="AK128" s="62"/>
    </row>
    <row r="129" spans="2:37" s="73" customFormat="1" hidden="1" x14ac:dyDescent="0.25">
      <c r="B129" s="62" t="s">
        <v>555</v>
      </c>
      <c r="C129" s="62" t="str">
        <f>+VLOOKUP(B129,'resumen UCAP'!$A$5:$O$329,2,0)</f>
        <v>LUMINARIA NA 100W TRANSF DESDE 250W</v>
      </c>
      <c r="D129" s="63">
        <f>+Inventario!D129</f>
        <v>115</v>
      </c>
      <c r="E129" s="63" t="str">
        <f>+VLOOKUP(B129,'resumen UCAP'!$A$5:$O$329,3,0)</f>
        <v>Un</v>
      </c>
      <c r="F129" s="64">
        <f>+VLOOKUP(B129,'resumen UCAP'!$A$5:$O$329,15,0)</f>
        <v>211467</v>
      </c>
      <c r="G129" s="64">
        <v>3</v>
      </c>
      <c r="H129" s="312"/>
      <c r="I129" s="313"/>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2:37" s="73" customFormat="1" hidden="1" x14ac:dyDescent="0.25">
      <c r="B130" s="62" t="s">
        <v>556</v>
      </c>
      <c r="C130" s="62" t="str">
        <f>+VLOOKUP(B130,'resumen UCAP'!$A$5:$O$329,2,0)</f>
        <v>LUMINARIA MILENIUM LED 60W NUEVA</v>
      </c>
      <c r="D130" s="63">
        <f>+Inventario!D130</f>
        <v>60</v>
      </c>
      <c r="E130" s="63" t="str">
        <f>+VLOOKUP(B130,'resumen UCAP'!$A$5:$O$329,3,0)</f>
        <v>Un</v>
      </c>
      <c r="F130" s="64">
        <f>+VLOOKUP(B130,'resumen UCAP'!$A$5:$O$329,15,0)</f>
        <v>387336</v>
      </c>
      <c r="G130" s="64">
        <v>2</v>
      </c>
      <c r="H130" s="312"/>
      <c r="I130" s="62"/>
      <c r="J130" s="62"/>
      <c r="K130" s="62"/>
      <c r="L130" s="62"/>
      <c r="M130" s="62"/>
      <c r="N130" s="62"/>
      <c r="O130" s="62"/>
      <c r="P130" s="62"/>
      <c r="Q130" s="62"/>
      <c r="R130" s="62"/>
      <c r="S130" s="62"/>
      <c r="T130" s="62"/>
      <c r="U130" s="62"/>
      <c r="V130" s="62"/>
      <c r="W130" s="313">
        <f t="shared" ref="W130:W132" si="15">-G130</f>
        <v>-2</v>
      </c>
      <c r="X130" s="62"/>
      <c r="Y130" s="62"/>
      <c r="Z130" s="62"/>
      <c r="AA130" s="62"/>
      <c r="AB130" s="62"/>
      <c r="AC130" s="62"/>
      <c r="AD130" s="62"/>
      <c r="AE130" s="62"/>
      <c r="AF130" s="62"/>
      <c r="AG130" s="62"/>
      <c r="AH130" s="62"/>
      <c r="AI130" s="62"/>
      <c r="AJ130" s="62"/>
      <c r="AK130" s="62"/>
    </row>
    <row r="131" spans="2:37" s="73" customFormat="1" hidden="1" x14ac:dyDescent="0.25">
      <c r="B131" s="62" t="s">
        <v>557</v>
      </c>
      <c r="C131" s="62" t="str">
        <f>+VLOOKUP(B131,'resumen UCAP'!$A$5:$O$329,2,0)</f>
        <v>ETIQUETA LUMINARIA MILENIUM LED 60W NUEVA</v>
      </c>
      <c r="D131" s="63">
        <f>+Inventario!D131</f>
        <v>60</v>
      </c>
      <c r="E131" s="63" t="str">
        <f>+VLOOKUP(B131,'resumen UCAP'!$A$5:$O$329,3,0)</f>
        <v>Un</v>
      </c>
      <c r="F131" s="64">
        <f>+VLOOKUP(B131,'resumen UCAP'!$A$5:$O$329,15,0)</f>
        <v>387336</v>
      </c>
      <c r="G131" s="64">
        <v>1</v>
      </c>
      <c r="H131" s="312"/>
      <c r="I131" s="62"/>
      <c r="J131" s="62"/>
      <c r="K131" s="62"/>
      <c r="L131" s="62"/>
      <c r="M131" s="62"/>
      <c r="N131" s="62"/>
      <c r="O131" s="62"/>
      <c r="P131" s="62"/>
      <c r="Q131" s="62"/>
      <c r="R131" s="62"/>
      <c r="S131" s="62"/>
      <c r="T131" s="62"/>
      <c r="U131" s="62"/>
      <c r="V131" s="62"/>
      <c r="W131" s="313">
        <f t="shared" si="15"/>
        <v>-1</v>
      </c>
      <c r="X131" s="62"/>
      <c r="Y131" s="62"/>
      <c r="Z131" s="62"/>
      <c r="AA131" s="62"/>
      <c r="AB131" s="62"/>
      <c r="AC131" s="62"/>
      <c r="AD131" s="62"/>
      <c r="AE131" s="62"/>
      <c r="AF131" s="62"/>
      <c r="AG131" s="62"/>
      <c r="AH131" s="62"/>
      <c r="AI131" s="62"/>
      <c r="AJ131" s="62"/>
      <c r="AK131" s="62"/>
    </row>
    <row r="132" spans="2:37" s="73" customFormat="1" hidden="1" x14ac:dyDescent="0.25">
      <c r="B132" s="62" t="s">
        <v>558</v>
      </c>
      <c r="C132" s="62" t="str">
        <f>+VLOOKUP(B132,'resumen UCAP'!$A$5:$O$329,2,0)</f>
        <v>LUMINARIA LED 80W NUEVA</v>
      </c>
      <c r="D132" s="63">
        <f>+Inventario!D132</f>
        <v>80</v>
      </c>
      <c r="E132" s="63" t="str">
        <f>+VLOOKUP(B132,'resumen UCAP'!$A$5:$O$329,3,0)</f>
        <v>Un</v>
      </c>
      <c r="F132" s="64">
        <f>+VLOOKUP(B132,'resumen UCAP'!$A$5:$O$329,15,0)</f>
        <v>518269</v>
      </c>
      <c r="G132" s="64">
        <v>19</v>
      </c>
      <c r="H132" s="312"/>
      <c r="I132" s="62"/>
      <c r="J132" s="62"/>
      <c r="K132" s="62"/>
      <c r="L132" s="62"/>
      <c r="M132" s="62"/>
      <c r="N132" s="62"/>
      <c r="O132" s="62"/>
      <c r="P132" s="62"/>
      <c r="Q132" s="62"/>
      <c r="R132" s="62"/>
      <c r="S132" s="62"/>
      <c r="T132" s="62"/>
      <c r="U132" s="62"/>
      <c r="V132" s="62"/>
      <c r="W132" s="313">
        <f t="shared" si="15"/>
        <v>-19</v>
      </c>
      <c r="X132" s="62"/>
      <c r="Y132" s="62"/>
      <c r="Z132" s="62"/>
      <c r="AA132" s="62"/>
      <c r="AB132" s="62"/>
      <c r="AC132" s="62"/>
      <c r="AD132" s="62"/>
      <c r="AE132" s="62"/>
      <c r="AF132" s="62"/>
      <c r="AG132" s="62"/>
      <c r="AH132" s="62"/>
      <c r="AI132" s="62"/>
      <c r="AJ132" s="62"/>
      <c r="AK132" s="62"/>
    </row>
    <row r="133" spans="2:37" s="73" customFormat="1" hidden="1" x14ac:dyDescent="0.25">
      <c r="B133" s="62" t="s">
        <v>559</v>
      </c>
      <c r="C133" s="62" t="str">
        <f>+VLOOKUP(B133,'resumen UCAP'!$A$5:$O$329,2,0)</f>
        <v>LUMINARIA MILENIUM 150W NUEVA</v>
      </c>
      <c r="D133" s="63">
        <f>+Inventario!D133</f>
        <v>150</v>
      </c>
      <c r="E133" s="63" t="str">
        <f>+VLOOKUP(B133,'resumen UCAP'!$A$5:$O$329,3,0)</f>
        <v>Un</v>
      </c>
      <c r="F133" s="64">
        <f>+VLOOKUP(B133,'resumen UCAP'!$A$5:$O$329,15,0)</f>
        <v>845605</v>
      </c>
      <c r="G133" s="64">
        <v>7</v>
      </c>
      <c r="H133" s="312"/>
      <c r="I133" s="313"/>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2:37" s="73" customFormat="1" hidden="1" x14ac:dyDescent="0.25">
      <c r="B134" s="62" t="s">
        <v>560</v>
      </c>
      <c r="C134" s="62" t="str">
        <f>+VLOOKUP(B134,'resumen UCAP'!$A$5:$O$329,2,0)</f>
        <v>LUMINARIA TRANS 150W DE 250W SEGUNDA</v>
      </c>
      <c r="D134" s="63">
        <f>+Inventario!D134</f>
        <v>169</v>
      </c>
      <c r="E134" s="63" t="str">
        <f>+VLOOKUP(B134,'resumen UCAP'!$A$5:$O$329,3,0)</f>
        <v>Un</v>
      </c>
      <c r="F134" s="64">
        <f>+VLOOKUP(B134,'resumen UCAP'!$A$5:$O$329,15,0)</f>
        <v>333700</v>
      </c>
      <c r="G134" s="64">
        <v>9</v>
      </c>
      <c r="H134" s="312"/>
      <c r="I134" s="62"/>
      <c r="J134" s="62"/>
      <c r="K134" s="62"/>
      <c r="L134" s="62"/>
      <c r="M134" s="62"/>
      <c r="N134" s="62"/>
      <c r="O134" s="62"/>
      <c r="P134" s="62"/>
      <c r="Q134" s="62"/>
      <c r="R134" s="62"/>
      <c r="S134" s="62"/>
      <c r="T134" s="62"/>
      <c r="U134" s="62"/>
      <c r="V134" s="62"/>
      <c r="W134" s="313">
        <f t="shared" ref="W134:W136" si="16">-G134</f>
        <v>-9</v>
      </c>
      <c r="X134" s="62"/>
      <c r="Y134" s="62"/>
      <c r="Z134" s="62"/>
      <c r="AA134" s="62"/>
      <c r="AB134" s="62"/>
      <c r="AC134" s="62"/>
      <c r="AD134" s="62"/>
      <c r="AE134" s="62"/>
      <c r="AF134" s="62"/>
      <c r="AG134" s="62"/>
      <c r="AH134" s="62"/>
      <c r="AI134" s="62"/>
      <c r="AJ134" s="62"/>
      <c r="AK134" s="62"/>
    </row>
    <row r="135" spans="2:37" s="73" customFormat="1" hidden="1" x14ac:dyDescent="0.25">
      <c r="B135" s="62" t="s">
        <v>561</v>
      </c>
      <c r="C135" s="62" t="str">
        <f>+VLOOKUP(B135,'resumen UCAP'!$A$5:$O$329,2,0)</f>
        <v>Luminaria Led 65w</v>
      </c>
      <c r="D135" s="63">
        <f>+Inventario!D135</f>
        <v>65</v>
      </c>
      <c r="E135" s="63" t="str">
        <f>+VLOOKUP(B135,'resumen UCAP'!$A$5:$O$329,3,0)</f>
        <v>Un</v>
      </c>
      <c r="F135" s="64">
        <f>+VLOOKUP(B135,'resumen UCAP'!$A$5:$O$329,15,0)</f>
        <v>1989070</v>
      </c>
      <c r="G135" s="64">
        <v>3</v>
      </c>
      <c r="H135" s="312"/>
      <c r="I135" s="62"/>
      <c r="J135" s="62"/>
      <c r="K135" s="62"/>
      <c r="L135" s="62"/>
      <c r="M135" s="62"/>
      <c r="N135" s="62"/>
      <c r="O135" s="62"/>
      <c r="P135" s="62"/>
      <c r="Q135" s="62"/>
      <c r="R135" s="62"/>
      <c r="S135" s="62"/>
      <c r="T135" s="62"/>
      <c r="U135" s="62"/>
      <c r="V135" s="62"/>
      <c r="W135" s="313">
        <f t="shared" si="16"/>
        <v>-3</v>
      </c>
      <c r="X135" s="62"/>
      <c r="Y135" s="62"/>
      <c r="Z135" s="62"/>
      <c r="AA135" s="62"/>
      <c r="AB135" s="62"/>
      <c r="AC135" s="62"/>
      <c r="AD135" s="62"/>
      <c r="AE135" s="62"/>
      <c r="AF135" s="62"/>
      <c r="AG135" s="62"/>
      <c r="AH135" s="62"/>
      <c r="AI135" s="62"/>
      <c r="AJ135" s="62"/>
      <c r="AK135" s="62"/>
    </row>
    <row r="136" spans="2:37" s="73" customFormat="1" hidden="1" x14ac:dyDescent="0.25">
      <c r="B136" s="62" t="s">
        <v>562</v>
      </c>
      <c r="C136" s="62" t="str">
        <f>+VLOOKUP(B136,'resumen UCAP'!$A$5:$O$329,2,0)</f>
        <v>PROYECTOR LED 400W APOLO NUEVO</v>
      </c>
      <c r="D136" s="63">
        <f>+Inventario!D136</f>
        <v>400</v>
      </c>
      <c r="E136" s="63" t="str">
        <f>+VLOOKUP(B136,'resumen UCAP'!$A$5:$O$329,3,0)</f>
        <v>Un</v>
      </c>
      <c r="F136" s="64">
        <f>+VLOOKUP(B136,'resumen UCAP'!$A$5:$O$329,15,0)</f>
        <v>2980712</v>
      </c>
      <c r="G136" s="64">
        <v>3</v>
      </c>
      <c r="H136" s="312"/>
      <c r="I136" s="62"/>
      <c r="J136" s="62"/>
      <c r="K136" s="62"/>
      <c r="L136" s="62"/>
      <c r="M136" s="62"/>
      <c r="N136" s="62"/>
      <c r="O136" s="62"/>
      <c r="P136" s="62"/>
      <c r="Q136" s="62"/>
      <c r="R136" s="62"/>
      <c r="S136" s="62"/>
      <c r="T136" s="62"/>
      <c r="U136" s="62"/>
      <c r="V136" s="62"/>
      <c r="W136" s="313">
        <f t="shared" si="16"/>
        <v>-3</v>
      </c>
      <c r="X136" s="62"/>
      <c r="Y136" s="62"/>
      <c r="Z136" s="62"/>
      <c r="AA136" s="62"/>
      <c r="AB136" s="62"/>
      <c r="AC136" s="62"/>
      <c r="AD136" s="62"/>
      <c r="AE136" s="62"/>
      <c r="AF136" s="62"/>
      <c r="AG136" s="62"/>
      <c r="AH136" s="62"/>
      <c r="AI136" s="62"/>
      <c r="AJ136" s="62"/>
      <c r="AK136" s="62"/>
    </row>
    <row r="137" spans="2:37" s="73" customFormat="1" hidden="1" x14ac:dyDescent="0.25">
      <c r="B137" s="62" t="s">
        <v>563</v>
      </c>
      <c r="C137" s="62" t="str">
        <f>+VLOOKUP(B137,'resumen UCAP'!$A$5:$O$329,2,0)</f>
        <v>ETIQUETA PROYECTOR MH 1000 SEGUNDA</v>
      </c>
      <c r="D137" s="63">
        <f>+Inventario!D137</f>
        <v>115</v>
      </c>
      <c r="E137" s="63" t="str">
        <f>+VLOOKUP(B137,'resumen UCAP'!$A$5:$O$329,3,0)</f>
        <v>Un</v>
      </c>
      <c r="F137" s="64">
        <f>+VLOOKUP(B137,'resumen UCAP'!$A$5:$O$329,15,0)</f>
        <v>540000</v>
      </c>
      <c r="G137" s="64">
        <v>5</v>
      </c>
      <c r="H137" s="312"/>
      <c r="I137" s="62"/>
      <c r="J137" s="62"/>
      <c r="K137" s="62"/>
      <c r="L137" s="62"/>
      <c r="M137" s="62"/>
      <c r="N137" s="62"/>
      <c r="O137" s="62"/>
      <c r="P137" s="62"/>
      <c r="Q137" s="62"/>
      <c r="R137" s="62"/>
      <c r="S137" s="62"/>
      <c r="T137" s="62"/>
      <c r="U137" s="62"/>
      <c r="V137" s="62"/>
      <c r="W137" s="313"/>
      <c r="X137" s="62"/>
      <c r="Y137" s="62"/>
      <c r="Z137" s="62"/>
      <c r="AA137" s="62"/>
      <c r="AB137" s="62"/>
      <c r="AC137" s="62"/>
      <c r="AD137" s="62"/>
      <c r="AE137" s="62"/>
      <c r="AF137" s="62"/>
      <c r="AG137" s="62"/>
      <c r="AH137" s="62"/>
      <c r="AI137" s="62"/>
      <c r="AJ137" s="62"/>
      <c r="AK137" s="62"/>
    </row>
    <row r="138" spans="2:37" s="73" customFormat="1" hidden="1" x14ac:dyDescent="0.25">
      <c r="B138" s="62" t="s">
        <v>564</v>
      </c>
      <c r="C138" s="62" t="str">
        <f>+VLOOKUP(B138,'resumen UCAP'!$A$5:$O$329,2,0)</f>
        <v>LUMINARIA TRANS 100W DE 250W SEGUNDA</v>
      </c>
      <c r="D138" s="63">
        <f>+Inventario!D138</f>
        <v>279</v>
      </c>
      <c r="E138" s="63" t="str">
        <f>+VLOOKUP(B138,'resumen UCAP'!$A$5:$O$329,3,0)</f>
        <v>Un</v>
      </c>
      <c r="F138" s="64">
        <f>+VLOOKUP(B138,'resumen UCAP'!$A$5:$O$329,15,0)</f>
        <v>211467</v>
      </c>
      <c r="G138" s="64">
        <v>6</v>
      </c>
      <c r="H138" s="312"/>
      <c r="I138" s="313"/>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2:37" s="73" customFormat="1" hidden="1" x14ac:dyDescent="0.25">
      <c r="B139" s="62" t="s">
        <v>565</v>
      </c>
      <c r="C139" s="62" t="str">
        <f>+VLOOKUP(B139,'resumen UCAP'!$A$5:$O$329,2,0)</f>
        <v>LUMINARIA LED DE 40W NUEVA</v>
      </c>
      <c r="D139" s="63">
        <f>+Inventario!D139</f>
        <v>40</v>
      </c>
      <c r="E139" s="63" t="str">
        <f>+VLOOKUP(B139,'resumen UCAP'!$A$5:$O$329,3,0)</f>
        <v>Un</v>
      </c>
      <c r="F139" s="64">
        <f>+VLOOKUP(B139,'resumen UCAP'!$A$5:$O$329,15,0)</f>
        <v>321869</v>
      </c>
      <c r="G139" s="64">
        <v>3</v>
      </c>
      <c r="H139" s="312"/>
      <c r="I139" s="62"/>
      <c r="J139" s="62"/>
      <c r="K139" s="62"/>
      <c r="L139" s="62"/>
      <c r="M139" s="62"/>
      <c r="N139" s="62"/>
      <c r="O139" s="62"/>
      <c r="P139" s="62"/>
      <c r="Q139" s="62"/>
      <c r="R139" s="62"/>
      <c r="S139" s="62"/>
      <c r="T139" s="62"/>
      <c r="U139" s="62"/>
      <c r="V139" s="62"/>
      <c r="W139" s="313">
        <f t="shared" ref="W139:W143" si="17">-G139</f>
        <v>-3</v>
      </c>
      <c r="X139" s="62"/>
      <c r="Y139" s="62"/>
      <c r="Z139" s="62"/>
      <c r="AA139" s="62"/>
      <c r="AB139" s="62"/>
      <c r="AC139" s="62"/>
      <c r="AD139" s="62"/>
      <c r="AE139" s="62"/>
      <c r="AF139" s="62"/>
      <c r="AG139" s="62"/>
      <c r="AH139" s="62"/>
      <c r="AI139" s="62"/>
      <c r="AJ139" s="62"/>
      <c r="AK139" s="62"/>
    </row>
    <row r="140" spans="2:37" s="73" customFormat="1" hidden="1" x14ac:dyDescent="0.25">
      <c r="B140" s="62" t="s">
        <v>566</v>
      </c>
      <c r="C140" s="62" t="str">
        <f>+VLOOKUP(B140,'resumen UCAP'!$A$5:$O$329,2,0)</f>
        <v>LUMINARIA LED 65W NUEVA MILLENIUM</v>
      </c>
      <c r="D140" s="63">
        <f>+Inventario!D140</f>
        <v>65</v>
      </c>
      <c r="E140" s="63" t="str">
        <f>+VLOOKUP(B140,'resumen UCAP'!$A$5:$O$329,3,0)</f>
        <v>Un</v>
      </c>
      <c r="F140" s="64">
        <f>+VLOOKUP(B140,'resumen UCAP'!$A$5:$O$329,15,0)</f>
        <v>387336</v>
      </c>
      <c r="G140" s="64">
        <v>12</v>
      </c>
      <c r="H140" s="312"/>
      <c r="I140" s="62"/>
      <c r="J140" s="62"/>
      <c r="K140" s="62"/>
      <c r="L140" s="62"/>
      <c r="M140" s="62"/>
      <c r="N140" s="62"/>
      <c r="O140" s="62"/>
      <c r="P140" s="62"/>
      <c r="Q140" s="62"/>
      <c r="R140" s="62"/>
      <c r="S140" s="62"/>
      <c r="T140" s="62"/>
      <c r="U140" s="62"/>
      <c r="V140" s="62"/>
      <c r="W140" s="313">
        <f t="shared" si="17"/>
        <v>-12</v>
      </c>
      <c r="X140" s="62"/>
      <c r="Y140" s="62"/>
      <c r="Z140" s="62"/>
      <c r="AA140" s="62"/>
      <c r="AB140" s="62"/>
      <c r="AC140" s="62"/>
      <c r="AD140" s="62"/>
      <c r="AE140" s="62"/>
      <c r="AF140" s="62"/>
      <c r="AG140" s="62"/>
      <c r="AH140" s="62"/>
      <c r="AI140" s="62"/>
      <c r="AJ140" s="62"/>
      <c r="AK140" s="62"/>
    </row>
    <row r="141" spans="2:37" s="73" customFormat="1" hidden="1" x14ac:dyDescent="0.25">
      <c r="B141" s="62" t="s">
        <v>567</v>
      </c>
      <c r="C141" s="62" t="str">
        <f>+VLOOKUP(B141,'resumen UCAP'!$A$5:$O$329,2,0)</f>
        <v>LUMINARIA LED 40W NUEVA YOA</v>
      </c>
      <c r="D141" s="63">
        <f>+Inventario!D141</f>
        <v>40</v>
      </c>
      <c r="E141" s="63" t="str">
        <f>+VLOOKUP(B141,'resumen UCAP'!$A$5:$O$329,3,0)</f>
        <v>Un</v>
      </c>
      <c r="F141" s="64">
        <f>+VLOOKUP(B141,'resumen UCAP'!$A$5:$O$329,15,0)</f>
        <v>1989070</v>
      </c>
      <c r="G141" s="64">
        <v>21</v>
      </c>
      <c r="H141" s="312"/>
      <c r="I141" s="62"/>
      <c r="J141" s="62"/>
      <c r="K141" s="62"/>
      <c r="L141" s="62"/>
      <c r="M141" s="62"/>
      <c r="N141" s="62"/>
      <c r="O141" s="62"/>
      <c r="P141" s="62"/>
      <c r="Q141" s="62"/>
      <c r="R141" s="62"/>
      <c r="S141" s="62"/>
      <c r="T141" s="62"/>
      <c r="U141" s="62"/>
      <c r="V141" s="62"/>
      <c r="W141" s="313">
        <f t="shared" si="17"/>
        <v>-21</v>
      </c>
      <c r="X141" s="62"/>
      <c r="Y141" s="62"/>
      <c r="Z141" s="62"/>
      <c r="AA141" s="62"/>
      <c r="AB141" s="62"/>
      <c r="AC141" s="62"/>
      <c r="AD141" s="62"/>
      <c r="AE141" s="62"/>
      <c r="AF141" s="62"/>
      <c r="AG141" s="62"/>
      <c r="AH141" s="62"/>
      <c r="AI141" s="62"/>
      <c r="AJ141" s="62"/>
      <c r="AK141" s="62"/>
    </row>
    <row r="142" spans="2:37" s="73" customFormat="1" hidden="1" x14ac:dyDescent="0.25">
      <c r="B142" s="62" t="s">
        <v>568</v>
      </c>
      <c r="C142" s="62" t="str">
        <f>+VLOOKUP(B142,'resumen UCAP'!$A$5:$O$329,2,0)</f>
        <v>LUMINARIA LED 80W NUEVA MILLENIUM</v>
      </c>
      <c r="D142" s="63">
        <f>+Inventario!D142</f>
        <v>80</v>
      </c>
      <c r="E142" s="63" t="str">
        <f>+VLOOKUP(B142,'resumen UCAP'!$A$5:$O$329,3,0)</f>
        <v>Un</v>
      </c>
      <c r="F142" s="64">
        <f>+VLOOKUP(B142,'resumen UCAP'!$A$5:$O$329,15,0)</f>
        <v>518269</v>
      </c>
      <c r="G142" s="64">
        <v>3</v>
      </c>
      <c r="H142" s="312"/>
      <c r="I142" s="62"/>
      <c r="J142" s="62"/>
      <c r="K142" s="62"/>
      <c r="L142" s="62"/>
      <c r="M142" s="62"/>
      <c r="N142" s="62"/>
      <c r="O142" s="62"/>
      <c r="P142" s="62"/>
      <c r="Q142" s="62"/>
      <c r="R142" s="62"/>
      <c r="S142" s="62"/>
      <c r="T142" s="62"/>
      <c r="U142" s="62"/>
      <c r="V142" s="62"/>
      <c r="W142" s="313">
        <f t="shared" si="17"/>
        <v>-3</v>
      </c>
      <c r="X142" s="62"/>
      <c r="Y142" s="62"/>
      <c r="Z142" s="62"/>
      <c r="AA142" s="62"/>
      <c r="AB142" s="62"/>
      <c r="AC142" s="62"/>
      <c r="AD142" s="62"/>
      <c r="AE142" s="62"/>
      <c r="AF142" s="62"/>
      <c r="AG142" s="62"/>
      <c r="AH142" s="62"/>
      <c r="AI142" s="62"/>
      <c r="AJ142" s="62"/>
      <c r="AK142" s="62"/>
    </row>
    <row r="143" spans="2:37" s="73" customFormat="1" hidden="1" x14ac:dyDescent="0.25">
      <c r="B143" s="62" t="s">
        <v>569</v>
      </c>
      <c r="C143" s="62" t="str">
        <f>+VLOOKUP(B143,'resumen UCAP'!$A$5:$O$329,2,0)</f>
        <v>LUMINARIA LED 150W NUEVA MILLENIUM</v>
      </c>
      <c r="D143" s="63">
        <f>+Inventario!D143</f>
        <v>150</v>
      </c>
      <c r="E143" s="63" t="str">
        <f>+VLOOKUP(B143,'resumen UCAP'!$A$5:$O$329,3,0)</f>
        <v>Un</v>
      </c>
      <c r="F143" s="64">
        <f>+VLOOKUP(B143,'resumen UCAP'!$A$5:$O$329,15,0)</f>
        <v>845605</v>
      </c>
      <c r="G143" s="64">
        <v>41</v>
      </c>
      <c r="H143" s="312"/>
      <c r="I143" s="62"/>
      <c r="J143" s="62"/>
      <c r="K143" s="62"/>
      <c r="L143" s="62"/>
      <c r="M143" s="62"/>
      <c r="N143" s="62"/>
      <c r="O143" s="62"/>
      <c r="P143" s="62"/>
      <c r="Q143" s="62"/>
      <c r="R143" s="62"/>
      <c r="S143" s="62"/>
      <c r="T143" s="62"/>
      <c r="U143" s="62"/>
      <c r="V143" s="62"/>
      <c r="W143" s="313">
        <f t="shared" si="17"/>
        <v>-41</v>
      </c>
      <c r="X143" s="62"/>
      <c r="Y143" s="62"/>
      <c r="Z143" s="62"/>
      <c r="AA143" s="62"/>
      <c r="AB143" s="62"/>
      <c r="AC143" s="62"/>
      <c r="AD143" s="62"/>
      <c r="AE143" s="62"/>
      <c r="AF143" s="62"/>
      <c r="AG143" s="62"/>
      <c r="AH143" s="62"/>
      <c r="AI143" s="62"/>
      <c r="AJ143" s="62"/>
      <c r="AK143" s="62"/>
    </row>
    <row r="144" spans="2:37" s="73" customFormat="1" hidden="1" x14ac:dyDescent="0.25">
      <c r="B144" s="62" t="s">
        <v>570</v>
      </c>
      <c r="C144" s="62" t="str">
        <f>+VLOOKUP(B144,'resumen UCAP'!$A$5:$O$329,2,0)</f>
        <v>ETIQUETA 250W</v>
      </c>
      <c r="D144" s="63">
        <f>+Inventario!D144</f>
        <v>279</v>
      </c>
      <c r="E144" s="63" t="str">
        <f>+VLOOKUP(B144,'resumen UCAP'!$A$5:$O$329,3,0)</f>
        <v>Un</v>
      </c>
      <c r="F144" s="64">
        <f>+VLOOKUP(B144,'resumen UCAP'!$A$5:$O$329,15,0)</f>
        <v>413027</v>
      </c>
      <c r="G144" s="64">
        <v>1</v>
      </c>
      <c r="H144" s="312"/>
      <c r="I144" s="313"/>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2:37" s="73" customFormat="1" hidden="1" x14ac:dyDescent="0.25">
      <c r="B145" s="62" t="s">
        <v>571</v>
      </c>
      <c r="C145" s="62" t="str">
        <f>+VLOOKUP(B145,'resumen UCAP'!$A$5:$O$329,2,0)</f>
        <v>LUMINARIA LED 65W NUEVA 4000X65</v>
      </c>
      <c r="D145" s="63">
        <f>+Inventario!D145</f>
        <v>65</v>
      </c>
      <c r="E145" s="63" t="str">
        <f>+VLOOKUP(B145,'resumen UCAP'!$A$5:$O$329,3,0)</f>
        <v>Un</v>
      </c>
      <c r="F145" s="64">
        <f>+VLOOKUP(B145,'resumen UCAP'!$A$5:$O$329,15,0)</f>
        <v>736002</v>
      </c>
      <c r="G145" s="64">
        <v>4</v>
      </c>
      <c r="H145" s="312"/>
      <c r="I145" s="62"/>
      <c r="J145" s="62"/>
      <c r="K145" s="62"/>
      <c r="L145" s="62"/>
      <c r="M145" s="62"/>
      <c r="N145" s="62"/>
      <c r="O145" s="62"/>
      <c r="P145" s="62"/>
      <c r="Q145" s="62"/>
      <c r="R145" s="62"/>
      <c r="S145" s="62"/>
      <c r="T145" s="62"/>
      <c r="U145" s="62"/>
      <c r="V145" s="62"/>
      <c r="W145" s="313">
        <f t="shared" ref="W145:W148" si="18">-G145</f>
        <v>-4</v>
      </c>
      <c r="X145" s="62"/>
      <c r="Y145" s="62"/>
      <c r="Z145" s="62"/>
      <c r="AA145" s="62"/>
      <c r="AB145" s="62"/>
      <c r="AC145" s="62"/>
      <c r="AD145" s="62"/>
      <c r="AE145" s="62"/>
      <c r="AF145" s="62"/>
      <c r="AG145" s="62"/>
      <c r="AH145" s="62"/>
      <c r="AI145" s="62"/>
      <c r="AJ145" s="62"/>
      <c r="AK145" s="62"/>
    </row>
    <row r="146" spans="2:37" s="73" customFormat="1" hidden="1" x14ac:dyDescent="0.25">
      <c r="B146" s="62" t="s">
        <v>572</v>
      </c>
      <c r="C146" s="62" t="str">
        <f>+VLOOKUP(B146,'resumen UCAP'!$A$5:$O$329,2,0)</f>
        <v>LUMINARIA LED 38W NUEVA YOA</v>
      </c>
      <c r="D146" s="63">
        <f>+Inventario!D146</f>
        <v>38</v>
      </c>
      <c r="E146" s="63" t="str">
        <f>+VLOOKUP(B146,'resumen UCAP'!$A$5:$O$329,3,0)</f>
        <v>Un</v>
      </c>
      <c r="F146" s="64">
        <f>+VLOOKUP(B146,'resumen UCAP'!$A$5:$O$329,15,0)</f>
        <v>1989070</v>
      </c>
      <c r="G146" s="64">
        <v>8</v>
      </c>
      <c r="H146" s="312"/>
      <c r="I146" s="62"/>
      <c r="J146" s="62"/>
      <c r="K146" s="62"/>
      <c r="L146" s="62"/>
      <c r="M146" s="62"/>
      <c r="N146" s="62"/>
      <c r="O146" s="62"/>
      <c r="P146" s="62"/>
      <c r="Q146" s="62"/>
      <c r="R146" s="62"/>
      <c r="S146" s="62"/>
      <c r="T146" s="62"/>
      <c r="U146" s="62"/>
      <c r="V146" s="62"/>
      <c r="W146" s="313">
        <f t="shared" si="18"/>
        <v>-8</v>
      </c>
      <c r="X146" s="62"/>
      <c r="Y146" s="62"/>
      <c r="Z146" s="62"/>
      <c r="AA146" s="62"/>
      <c r="AB146" s="62"/>
      <c r="AC146" s="62"/>
      <c r="AD146" s="62"/>
      <c r="AE146" s="62"/>
      <c r="AF146" s="62"/>
      <c r="AG146" s="62"/>
      <c r="AH146" s="62"/>
      <c r="AI146" s="62"/>
      <c r="AJ146" s="62"/>
      <c r="AK146" s="62"/>
    </row>
    <row r="147" spans="2:37" s="73" customFormat="1" hidden="1" x14ac:dyDescent="0.25">
      <c r="B147" s="62" t="s">
        <v>573</v>
      </c>
      <c r="C147" s="62" t="str">
        <f>+VLOOKUP(B147,'resumen UCAP'!$A$5:$O$329,2,0)</f>
        <v>LUMINARIA LED 150W MILLENIUM</v>
      </c>
      <c r="D147" s="63">
        <f>+Inventario!D147</f>
        <v>150</v>
      </c>
      <c r="E147" s="63" t="str">
        <f>+VLOOKUP(B147,'resumen UCAP'!$A$5:$O$329,3,0)</f>
        <v>Un</v>
      </c>
      <c r="F147" s="64">
        <f>+VLOOKUP(B147,'resumen UCAP'!$A$5:$O$329,15,0)</f>
        <v>845605</v>
      </c>
      <c r="G147" s="64">
        <v>29</v>
      </c>
      <c r="H147" s="312"/>
      <c r="I147" s="62"/>
      <c r="J147" s="62"/>
      <c r="K147" s="62"/>
      <c r="L147" s="62"/>
      <c r="M147" s="62"/>
      <c r="N147" s="62"/>
      <c r="O147" s="62"/>
      <c r="P147" s="62"/>
      <c r="Q147" s="62"/>
      <c r="R147" s="62"/>
      <c r="S147" s="62"/>
      <c r="T147" s="62"/>
      <c r="U147" s="62"/>
      <c r="V147" s="62"/>
      <c r="W147" s="313">
        <f t="shared" si="18"/>
        <v>-29</v>
      </c>
      <c r="X147" s="62"/>
      <c r="Y147" s="62"/>
      <c r="Z147" s="62"/>
      <c r="AA147" s="62"/>
      <c r="AB147" s="62"/>
      <c r="AC147" s="62"/>
      <c r="AD147" s="62"/>
      <c r="AE147" s="62"/>
      <c r="AF147" s="62"/>
      <c r="AG147" s="62"/>
      <c r="AH147" s="62"/>
      <c r="AI147" s="62"/>
      <c r="AJ147" s="62"/>
      <c r="AK147" s="62"/>
    </row>
    <row r="148" spans="2:37" s="73" customFormat="1" hidden="1" x14ac:dyDescent="0.25">
      <c r="B148" s="62" t="s">
        <v>574</v>
      </c>
      <c r="C148" s="62" t="str">
        <f>+VLOOKUP(B148,'resumen UCAP'!$A$5:$O$329,2,0)</f>
        <v>LUMINARIA LED 150W NUEVA</v>
      </c>
      <c r="D148" s="63">
        <f>+Inventario!D148</f>
        <v>150</v>
      </c>
      <c r="E148" s="63" t="str">
        <f>+VLOOKUP(B148,'resumen UCAP'!$A$5:$O$329,3,0)</f>
        <v>Un</v>
      </c>
      <c r="F148" s="64">
        <f>+VLOOKUP(B148,'resumen UCAP'!$A$5:$O$329,15,0)</f>
        <v>845605</v>
      </c>
      <c r="G148" s="64">
        <v>10</v>
      </c>
      <c r="H148" s="312"/>
      <c r="I148" s="62"/>
      <c r="J148" s="62"/>
      <c r="K148" s="62"/>
      <c r="L148" s="62"/>
      <c r="M148" s="62"/>
      <c r="N148" s="62"/>
      <c r="O148" s="62"/>
      <c r="P148" s="62"/>
      <c r="Q148" s="62"/>
      <c r="R148" s="62"/>
      <c r="S148" s="62"/>
      <c r="T148" s="62"/>
      <c r="U148" s="62"/>
      <c r="V148" s="62"/>
      <c r="W148" s="313">
        <f t="shared" si="18"/>
        <v>-10</v>
      </c>
      <c r="X148" s="62"/>
      <c r="Y148" s="62"/>
      <c r="Z148" s="62"/>
      <c r="AA148" s="62"/>
      <c r="AB148" s="62"/>
      <c r="AC148" s="62"/>
      <c r="AD148" s="62"/>
      <c r="AE148" s="62"/>
      <c r="AF148" s="62"/>
      <c r="AG148" s="62"/>
      <c r="AH148" s="62"/>
      <c r="AI148" s="62"/>
      <c r="AJ148" s="62"/>
      <c r="AK148" s="62"/>
    </row>
    <row r="149" spans="2:37" s="73" customFormat="1" hidden="1" x14ac:dyDescent="0.25">
      <c r="B149" s="62" t="s">
        <v>575</v>
      </c>
      <c r="C149" s="62" t="str">
        <f>+VLOOKUP(B149,'resumen UCAP'!$A$5:$O$329,2,0)</f>
        <v>ETIQUETA LUMINARIA NA 250W</v>
      </c>
      <c r="D149" s="63">
        <f>+Inventario!D149</f>
        <v>279</v>
      </c>
      <c r="E149" s="63" t="str">
        <f>+VLOOKUP(B149,'resumen UCAP'!$A$5:$O$329,3,0)</f>
        <v>Un</v>
      </c>
      <c r="F149" s="64">
        <f>+VLOOKUP(B149,'resumen UCAP'!$A$5:$O$329,15,0)</f>
        <v>431050</v>
      </c>
      <c r="G149" s="64">
        <v>1</v>
      </c>
      <c r="H149" s="312"/>
      <c r="I149" s="313"/>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2:37" s="73" customFormat="1" hidden="1" x14ac:dyDescent="0.25">
      <c r="B150" s="62" t="s">
        <v>576</v>
      </c>
      <c r="C150" s="62" t="str">
        <f>+VLOOKUP(B150,'resumen UCAP'!$A$5:$O$329,2,0)</f>
        <v>LUMINARIA LED 40W  MILLENIUM NUEVA</v>
      </c>
      <c r="D150" s="63">
        <f>+Inventario!D150</f>
        <v>40</v>
      </c>
      <c r="E150" s="63" t="str">
        <f>+VLOOKUP(B150,'resumen UCAP'!$A$5:$O$329,3,0)</f>
        <v>Un</v>
      </c>
      <c r="F150" s="64">
        <f>+VLOOKUP(B150,'resumen UCAP'!$A$5:$O$329,15,0)</f>
        <v>321869</v>
      </c>
      <c r="G150" s="64">
        <v>17</v>
      </c>
      <c r="H150" s="312"/>
      <c r="I150" s="62"/>
      <c r="J150" s="62"/>
      <c r="K150" s="62"/>
      <c r="L150" s="62"/>
      <c r="M150" s="62"/>
      <c r="N150" s="62"/>
      <c r="O150" s="62"/>
      <c r="P150" s="62"/>
      <c r="Q150" s="62"/>
      <c r="R150" s="62"/>
      <c r="S150" s="62"/>
      <c r="T150" s="62"/>
      <c r="U150" s="62"/>
      <c r="V150" s="62"/>
      <c r="W150" s="313">
        <f t="shared" ref="W150:W153" si="19">-G150</f>
        <v>-17</v>
      </c>
      <c r="X150" s="62"/>
      <c r="Y150" s="62"/>
      <c r="Z150" s="62"/>
      <c r="AA150" s="62"/>
      <c r="AB150" s="62"/>
      <c r="AC150" s="62"/>
      <c r="AD150" s="62"/>
      <c r="AE150" s="62"/>
      <c r="AF150" s="62"/>
      <c r="AG150" s="62"/>
      <c r="AH150" s="62"/>
      <c r="AI150" s="62"/>
      <c r="AJ150" s="62"/>
      <c r="AK150" s="62"/>
    </row>
    <row r="151" spans="2:37" s="73" customFormat="1" hidden="1" x14ac:dyDescent="0.25">
      <c r="B151" s="62" t="s">
        <v>577</v>
      </c>
      <c r="C151" s="62" t="str">
        <f>+VLOOKUP(B151,'resumen UCAP'!$A$5:$O$329,2,0)</f>
        <v>LUMINARIA LED 40W NUEVA MILLENIUM</v>
      </c>
      <c r="D151" s="63">
        <f>+Inventario!D151</f>
        <v>40</v>
      </c>
      <c r="E151" s="63" t="str">
        <f>+VLOOKUP(B151,'resumen UCAP'!$A$5:$O$329,3,0)</f>
        <v>Un</v>
      </c>
      <c r="F151" s="64">
        <f>+VLOOKUP(B151,'resumen UCAP'!$A$5:$O$329,15,0)</f>
        <v>321869</v>
      </c>
      <c r="G151" s="64">
        <v>1</v>
      </c>
      <c r="H151" s="312"/>
      <c r="I151" s="62"/>
      <c r="J151" s="62"/>
      <c r="K151" s="62"/>
      <c r="L151" s="62"/>
      <c r="M151" s="62"/>
      <c r="N151" s="62"/>
      <c r="O151" s="62"/>
      <c r="P151" s="62"/>
      <c r="Q151" s="62"/>
      <c r="R151" s="62"/>
      <c r="S151" s="62"/>
      <c r="T151" s="62"/>
      <c r="U151" s="62"/>
      <c r="V151" s="62"/>
      <c r="W151" s="313">
        <f t="shared" si="19"/>
        <v>-1</v>
      </c>
      <c r="X151" s="62"/>
      <c r="Y151" s="62"/>
      <c r="Z151" s="62"/>
      <c r="AA151" s="62"/>
      <c r="AB151" s="62"/>
      <c r="AC151" s="62"/>
      <c r="AD151" s="62"/>
      <c r="AE151" s="62"/>
      <c r="AF151" s="62"/>
      <c r="AG151" s="62"/>
      <c r="AH151" s="62"/>
      <c r="AI151" s="62"/>
      <c r="AJ151" s="62"/>
      <c r="AK151" s="62"/>
    </row>
    <row r="152" spans="2:37" s="73" customFormat="1" hidden="1" x14ac:dyDescent="0.25">
      <c r="B152" s="62" t="s">
        <v>578</v>
      </c>
      <c r="C152" s="62" t="str">
        <f>+VLOOKUP(B152,'resumen UCAP'!$A$5:$O$329,2,0)</f>
        <v>LUMINARIA LED 60W MILLENIUM NUEVA</v>
      </c>
      <c r="D152" s="63">
        <f>+Inventario!D152</f>
        <v>60</v>
      </c>
      <c r="E152" s="63" t="str">
        <f>+VLOOKUP(B152,'resumen UCAP'!$A$5:$O$329,3,0)</f>
        <v>Un</v>
      </c>
      <c r="F152" s="64">
        <f>+VLOOKUP(B152,'resumen UCAP'!$A$5:$O$329,15,0)</f>
        <v>387336</v>
      </c>
      <c r="G152" s="64">
        <v>1</v>
      </c>
      <c r="H152" s="312"/>
      <c r="I152" s="62"/>
      <c r="J152" s="62"/>
      <c r="K152" s="62"/>
      <c r="L152" s="62"/>
      <c r="M152" s="62"/>
      <c r="N152" s="62"/>
      <c r="O152" s="62"/>
      <c r="P152" s="62"/>
      <c r="Q152" s="62"/>
      <c r="R152" s="62"/>
      <c r="S152" s="62"/>
      <c r="T152" s="62"/>
      <c r="U152" s="62"/>
      <c r="V152" s="62"/>
      <c r="W152" s="313">
        <f t="shared" si="19"/>
        <v>-1</v>
      </c>
      <c r="X152" s="62"/>
      <c r="Y152" s="62"/>
      <c r="Z152" s="62"/>
      <c r="AA152" s="62"/>
      <c r="AB152" s="62"/>
      <c r="AC152" s="62"/>
      <c r="AD152" s="62"/>
      <c r="AE152" s="62"/>
      <c r="AF152" s="62"/>
      <c r="AG152" s="62"/>
      <c r="AH152" s="62"/>
      <c r="AI152" s="62"/>
      <c r="AJ152" s="62"/>
      <c r="AK152" s="62"/>
    </row>
    <row r="153" spans="2:37" s="73" customFormat="1" hidden="1" x14ac:dyDescent="0.25">
      <c r="B153" s="62" t="s">
        <v>579</v>
      </c>
      <c r="C153" s="62" t="str">
        <f>+VLOOKUP(B153,'resumen UCAP'!$A$5:$O$329,2,0)</f>
        <v>LUMINARIA LED 38W NUEVA</v>
      </c>
      <c r="D153" s="63">
        <f>+Inventario!D153</f>
        <v>38</v>
      </c>
      <c r="E153" s="63" t="str">
        <f>+VLOOKUP(B153,'resumen UCAP'!$A$5:$O$329,3,0)</f>
        <v>Un</v>
      </c>
      <c r="F153" s="64">
        <f>+VLOOKUP(B153,'resumen UCAP'!$A$5:$O$329,15,0)</f>
        <v>1989070</v>
      </c>
      <c r="G153" s="64">
        <v>11</v>
      </c>
      <c r="H153" s="312"/>
      <c r="I153" s="62"/>
      <c r="J153" s="62"/>
      <c r="K153" s="62"/>
      <c r="L153" s="62"/>
      <c r="M153" s="62"/>
      <c r="N153" s="62"/>
      <c r="O153" s="62"/>
      <c r="P153" s="62"/>
      <c r="Q153" s="62"/>
      <c r="R153" s="62"/>
      <c r="S153" s="62"/>
      <c r="T153" s="62"/>
      <c r="U153" s="62"/>
      <c r="V153" s="62"/>
      <c r="W153" s="313">
        <f t="shared" si="19"/>
        <v>-11</v>
      </c>
      <c r="X153" s="62"/>
      <c r="Y153" s="62"/>
      <c r="Z153" s="62"/>
      <c r="AA153" s="62"/>
      <c r="AB153" s="62"/>
      <c r="AC153" s="62"/>
      <c r="AD153" s="62"/>
      <c r="AE153" s="62"/>
      <c r="AF153" s="62"/>
      <c r="AG153" s="62"/>
      <c r="AH153" s="62"/>
      <c r="AI153" s="62"/>
      <c r="AJ153" s="62"/>
      <c r="AK153" s="62"/>
    </row>
    <row r="154" spans="2:37" s="73" customFormat="1" hidden="1" x14ac:dyDescent="0.25">
      <c r="B154" s="62" t="s">
        <v>580</v>
      </c>
      <c r="C154" s="62" t="str">
        <f>+VLOOKUP(B154,'resumen UCAP'!$A$5:$O$329,2,0)</f>
        <v>PROYECOTOR MH SEGUNDA</v>
      </c>
      <c r="D154" s="63">
        <f>+Inventario!D154</f>
        <v>169</v>
      </c>
      <c r="E154" s="63" t="str">
        <f>+VLOOKUP(B154,'resumen UCAP'!$A$5:$O$329,3,0)</f>
        <v>Un</v>
      </c>
      <c r="F154" s="64">
        <f>+VLOOKUP(B154,'resumen UCAP'!$A$5:$O$329,15,0)</f>
        <v>413027</v>
      </c>
      <c r="G154" s="64">
        <v>1</v>
      </c>
      <c r="H154" s="312"/>
      <c r="I154" s="62"/>
      <c r="J154" s="62"/>
      <c r="K154" s="62"/>
      <c r="L154" s="62"/>
      <c r="M154" s="62"/>
      <c r="N154" s="62"/>
      <c r="O154" s="62"/>
      <c r="P154" s="62"/>
      <c r="Q154" s="62"/>
      <c r="R154" s="62"/>
      <c r="S154" s="62"/>
      <c r="T154" s="62"/>
      <c r="U154" s="62"/>
      <c r="V154" s="62"/>
      <c r="W154" s="313"/>
      <c r="X154" s="62"/>
      <c r="Y154" s="62"/>
      <c r="Z154" s="62"/>
      <c r="AA154" s="62"/>
      <c r="AB154" s="62"/>
      <c r="AC154" s="62"/>
      <c r="AD154" s="62"/>
      <c r="AE154" s="62"/>
      <c r="AF154" s="62"/>
      <c r="AG154" s="62"/>
      <c r="AH154" s="62"/>
      <c r="AI154" s="62"/>
      <c r="AJ154" s="62"/>
      <c r="AK154" s="62"/>
    </row>
    <row r="155" spans="2:37" s="73" customFormat="1" hidden="1" x14ac:dyDescent="0.25">
      <c r="B155" s="62" t="s">
        <v>581</v>
      </c>
      <c r="C155" s="62" t="str">
        <f>+VLOOKUP(B155,'resumen UCAP'!$A$5:$O$329,2,0)</f>
        <v>LUMIANRIA NA 100W SEGUNDA</v>
      </c>
      <c r="D155" s="63">
        <f>+Inventario!D155</f>
        <v>115</v>
      </c>
      <c r="E155" s="63" t="str">
        <f>+VLOOKUP(B155,'resumen UCAP'!$A$5:$O$329,3,0)</f>
        <v>Un</v>
      </c>
      <c r="F155" s="64">
        <f>+VLOOKUP(B155,'resumen UCAP'!$A$5:$O$329,15,0)</f>
        <v>211467</v>
      </c>
      <c r="G155" s="64">
        <v>2</v>
      </c>
      <c r="H155" s="312"/>
      <c r="I155" s="313"/>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2:37" s="73" customFormat="1" hidden="1" x14ac:dyDescent="0.25">
      <c r="B156" s="62" t="s">
        <v>582</v>
      </c>
      <c r="C156" s="62" t="str">
        <f>+VLOOKUP(B156,'resumen UCAP'!$A$5:$O$329,2,0)</f>
        <v>ETIQUETA LUMINARIA LED 38W</v>
      </c>
      <c r="D156" s="63">
        <f>+Inventario!D156</f>
        <v>38</v>
      </c>
      <c r="E156" s="63" t="str">
        <f>+VLOOKUP(B156,'resumen UCAP'!$A$5:$O$329,3,0)</f>
        <v>Un</v>
      </c>
      <c r="F156" s="64">
        <f>+VLOOKUP(B156,'resumen UCAP'!$A$5:$O$329,15,0)</f>
        <v>1989070</v>
      </c>
      <c r="G156" s="64">
        <v>2</v>
      </c>
      <c r="H156" s="312"/>
      <c r="I156" s="62"/>
      <c r="J156" s="62"/>
      <c r="K156" s="62"/>
      <c r="L156" s="62"/>
      <c r="M156" s="62"/>
      <c r="N156" s="62"/>
      <c r="O156" s="62"/>
      <c r="P156" s="62"/>
      <c r="Q156" s="62"/>
      <c r="R156" s="62"/>
      <c r="S156" s="62"/>
      <c r="T156" s="62"/>
      <c r="U156" s="62"/>
      <c r="V156" s="62"/>
      <c r="W156" s="313">
        <f t="shared" ref="W156:W162" si="20">-G156</f>
        <v>-2</v>
      </c>
      <c r="X156" s="62"/>
      <c r="Y156" s="62"/>
      <c r="Z156" s="62"/>
      <c r="AA156" s="62"/>
      <c r="AB156" s="62"/>
      <c r="AC156" s="62"/>
      <c r="AD156" s="62"/>
      <c r="AE156" s="62"/>
      <c r="AF156" s="62"/>
      <c r="AG156" s="62"/>
      <c r="AH156" s="62"/>
      <c r="AI156" s="62"/>
      <c r="AJ156" s="62"/>
      <c r="AK156" s="62"/>
    </row>
    <row r="157" spans="2:37" s="73" customFormat="1" hidden="1" x14ac:dyDescent="0.25">
      <c r="B157" s="62" t="s">
        <v>583</v>
      </c>
      <c r="C157" s="62" t="str">
        <f>+VLOOKUP(B157,'resumen UCAP'!$A$5:$O$329,2,0)</f>
        <v>LUMINARIA LED 38W SEGUNDA</v>
      </c>
      <c r="D157" s="63">
        <f>+Inventario!D157</f>
        <v>38</v>
      </c>
      <c r="E157" s="63" t="str">
        <f>+VLOOKUP(B157,'resumen UCAP'!$A$5:$O$329,3,0)</f>
        <v>Un</v>
      </c>
      <c r="F157" s="64">
        <f>+VLOOKUP(B157,'resumen UCAP'!$A$5:$O$329,15,0)</f>
        <v>1989070</v>
      </c>
      <c r="G157" s="64">
        <v>1</v>
      </c>
      <c r="H157" s="312"/>
      <c r="I157" s="62"/>
      <c r="J157" s="62"/>
      <c r="K157" s="62"/>
      <c r="L157" s="62"/>
      <c r="M157" s="62"/>
      <c r="N157" s="62"/>
      <c r="O157" s="62"/>
      <c r="P157" s="62"/>
      <c r="Q157" s="62"/>
      <c r="R157" s="62"/>
      <c r="S157" s="62"/>
      <c r="T157" s="62"/>
      <c r="U157" s="62"/>
      <c r="V157" s="62"/>
      <c r="W157" s="313">
        <f t="shared" si="20"/>
        <v>-1</v>
      </c>
      <c r="X157" s="62"/>
      <c r="Y157" s="62"/>
      <c r="Z157" s="62"/>
      <c r="AA157" s="62"/>
      <c r="AB157" s="62"/>
      <c r="AC157" s="62"/>
      <c r="AD157" s="62"/>
      <c r="AE157" s="62"/>
      <c r="AF157" s="62"/>
      <c r="AG157" s="62"/>
      <c r="AH157" s="62"/>
      <c r="AI157" s="62"/>
      <c r="AJ157" s="62"/>
      <c r="AK157" s="62"/>
    </row>
    <row r="158" spans="2:37" s="73" customFormat="1" hidden="1" x14ac:dyDescent="0.25">
      <c r="B158" s="62" t="s">
        <v>584</v>
      </c>
      <c r="C158" s="62" t="str">
        <f>+VLOOKUP(B158,'resumen UCAP'!$A$5:$O$329,2,0)</f>
        <v>LUMINARIA LED 38W YOA</v>
      </c>
      <c r="D158" s="63">
        <f>+Inventario!D158</f>
        <v>38</v>
      </c>
      <c r="E158" s="63" t="str">
        <f>+VLOOKUP(B158,'resumen UCAP'!$A$5:$O$329,3,0)</f>
        <v>Un</v>
      </c>
      <c r="F158" s="64">
        <f>+VLOOKUP(B158,'resumen UCAP'!$A$5:$O$329,15,0)</f>
        <v>1989070</v>
      </c>
      <c r="G158" s="64">
        <v>4</v>
      </c>
      <c r="H158" s="312"/>
      <c r="I158" s="62"/>
      <c r="J158" s="62"/>
      <c r="K158" s="62"/>
      <c r="L158" s="62"/>
      <c r="M158" s="62"/>
      <c r="N158" s="62"/>
      <c r="O158" s="62"/>
      <c r="P158" s="62"/>
      <c r="Q158" s="62"/>
      <c r="R158" s="62"/>
      <c r="S158" s="62"/>
      <c r="T158" s="62"/>
      <c r="U158" s="62"/>
      <c r="V158" s="62"/>
      <c r="W158" s="313">
        <f t="shared" si="20"/>
        <v>-4</v>
      </c>
      <c r="X158" s="62"/>
      <c r="Y158" s="62"/>
      <c r="Z158" s="62"/>
      <c r="AA158" s="62"/>
      <c r="AB158" s="62"/>
      <c r="AC158" s="62"/>
      <c r="AD158" s="62"/>
      <c r="AE158" s="62"/>
      <c r="AF158" s="62"/>
      <c r="AG158" s="62"/>
      <c r="AH158" s="62"/>
      <c r="AI158" s="62"/>
      <c r="AJ158" s="62"/>
      <c r="AK158" s="62"/>
    </row>
    <row r="159" spans="2:37" s="73" customFormat="1" hidden="1" x14ac:dyDescent="0.25">
      <c r="B159" s="62" t="s">
        <v>585</v>
      </c>
      <c r="C159" s="62" t="str">
        <f>+VLOOKUP(B159,'resumen UCAP'!$A$5:$O$329,2,0)</f>
        <v>LUMINARIA LED 39W SEGUNDA</v>
      </c>
      <c r="D159" s="63">
        <f>+Inventario!D159</f>
        <v>39</v>
      </c>
      <c r="E159" s="63" t="str">
        <f>+VLOOKUP(B159,'resumen UCAP'!$A$5:$O$329,3,0)</f>
        <v>Un</v>
      </c>
      <c r="F159" s="64">
        <f>+VLOOKUP(B159,'resumen UCAP'!$A$5:$O$329,15,0)</f>
        <v>803602</v>
      </c>
      <c r="G159" s="64">
        <v>1</v>
      </c>
      <c r="H159" s="312"/>
      <c r="I159" s="62"/>
      <c r="J159" s="62"/>
      <c r="K159" s="62"/>
      <c r="L159" s="62"/>
      <c r="M159" s="62"/>
      <c r="N159" s="62"/>
      <c r="O159" s="62"/>
      <c r="P159" s="62"/>
      <c r="Q159" s="62"/>
      <c r="R159" s="62"/>
      <c r="S159" s="62"/>
      <c r="T159" s="62"/>
      <c r="U159" s="62"/>
      <c r="V159" s="62"/>
      <c r="W159" s="313">
        <f t="shared" si="20"/>
        <v>-1</v>
      </c>
      <c r="X159" s="62"/>
      <c r="Y159" s="62"/>
      <c r="Z159" s="62"/>
      <c r="AA159" s="62"/>
      <c r="AB159" s="62"/>
      <c r="AC159" s="62"/>
      <c r="AD159" s="62"/>
      <c r="AE159" s="62"/>
      <c r="AF159" s="62"/>
      <c r="AG159" s="62"/>
      <c r="AH159" s="62"/>
      <c r="AI159" s="62"/>
      <c r="AJ159" s="62"/>
      <c r="AK159" s="62"/>
    </row>
    <row r="160" spans="2:37" s="73" customFormat="1" hidden="1" x14ac:dyDescent="0.25">
      <c r="B160" s="62" t="s">
        <v>586</v>
      </c>
      <c r="C160" s="62" t="str">
        <f>+VLOOKUP(B160,'resumen UCAP'!$A$5:$O$329,2,0)</f>
        <v>LUMINARIA LED 40W MILLENIUM</v>
      </c>
      <c r="D160" s="63">
        <f>+Inventario!D160</f>
        <v>40</v>
      </c>
      <c r="E160" s="63" t="str">
        <f>+VLOOKUP(B160,'resumen UCAP'!$A$5:$O$329,3,0)</f>
        <v>Un</v>
      </c>
      <c r="F160" s="64">
        <f>+VLOOKUP(B160,'resumen UCAP'!$A$5:$O$329,15,0)</f>
        <v>321869</v>
      </c>
      <c r="G160" s="64">
        <v>4</v>
      </c>
      <c r="H160" s="312"/>
      <c r="I160" s="62"/>
      <c r="J160" s="62"/>
      <c r="K160" s="62"/>
      <c r="L160" s="62"/>
      <c r="M160" s="62"/>
      <c r="N160" s="62"/>
      <c r="O160" s="62"/>
      <c r="P160" s="62"/>
      <c r="Q160" s="62"/>
      <c r="R160" s="62"/>
      <c r="S160" s="62"/>
      <c r="T160" s="62"/>
      <c r="U160" s="62"/>
      <c r="V160" s="62"/>
      <c r="W160" s="313">
        <f t="shared" si="20"/>
        <v>-4</v>
      </c>
      <c r="X160" s="62"/>
      <c r="Y160" s="62"/>
      <c r="Z160" s="62"/>
      <c r="AA160" s="62"/>
      <c r="AB160" s="62"/>
      <c r="AC160" s="62"/>
      <c r="AD160" s="62"/>
      <c r="AE160" s="62"/>
      <c r="AF160" s="62"/>
      <c r="AG160" s="62"/>
      <c r="AH160" s="62"/>
      <c r="AI160" s="62"/>
      <c r="AJ160" s="62"/>
      <c r="AK160" s="62"/>
    </row>
    <row r="161" spans="2:37" s="73" customFormat="1" hidden="1" x14ac:dyDescent="0.25">
      <c r="B161" s="62" t="s">
        <v>587</v>
      </c>
      <c r="C161" s="62" t="str">
        <f>+VLOOKUP(B161,'resumen UCAP'!$A$5:$O$329,2,0)</f>
        <v>LUMINARIA LED 56W VOLTANA</v>
      </c>
      <c r="D161" s="63">
        <f>+Inventario!D161</f>
        <v>56</v>
      </c>
      <c r="E161" s="63" t="str">
        <f>+VLOOKUP(B161,'resumen UCAP'!$A$5:$O$329,3,0)</f>
        <v>Un</v>
      </c>
      <c r="F161" s="64">
        <f>+VLOOKUP(B161,'resumen UCAP'!$A$5:$O$329,15,0)</f>
        <v>1033000</v>
      </c>
      <c r="G161" s="64">
        <v>4</v>
      </c>
      <c r="H161" s="312"/>
      <c r="I161" s="62"/>
      <c r="J161" s="62"/>
      <c r="K161" s="62"/>
      <c r="L161" s="62"/>
      <c r="M161" s="62"/>
      <c r="N161" s="62"/>
      <c r="O161" s="62"/>
      <c r="P161" s="62"/>
      <c r="Q161" s="62"/>
      <c r="R161" s="62"/>
      <c r="S161" s="62"/>
      <c r="T161" s="62"/>
      <c r="U161" s="62"/>
      <c r="V161" s="62"/>
      <c r="W161" s="313">
        <f t="shared" si="20"/>
        <v>-4</v>
      </c>
      <c r="X161" s="62"/>
      <c r="Y161" s="62"/>
      <c r="Z161" s="62"/>
      <c r="AA161" s="62"/>
      <c r="AB161" s="62"/>
      <c r="AC161" s="62"/>
      <c r="AD161" s="62"/>
      <c r="AE161" s="62"/>
      <c r="AF161" s="62"/>
      <c r="AG161" s="62"/>
      <c r="AH161" s="62"/>
      <c r="AI161" s="62"/>
      <c r="AJ161" s="62"/>
      <c r="AK161" s="62"/>
    </row>
    <row r="162" spans="2:37" s="73" customFormat="1" hidden="1" x14ac:dyDescent="0.25">
      <c r="B162" s="62" t="s">
        <v>588</v>
      </c>
      <c r="C162" s="62" t="str">
        <f>+VLOOKUP(B162,'resumen UCAP'!$A$5:$O$329,2,0)</f>
        <v>LUMINARIA LED 80W MILLENIUM</v>
      </c>
      <c r="D162" s="63">
        <f>+Inventario!D162</f>
        <v>80</v>
      </c>
      <c r="E162" s="63" t="str">
        <f>+VLOOKUP(B162,'resumen UCAP'!$A$5:$O$329,3,0)</f>
        <v>Un</v>
      </c>
      <c r="F162" s="64">
        <f>+VLOOKUP(B162,'resumen UCAP'!$A$5:$O$329,15,0)</f>
        <v>518269</v>
      </c>
      <c r="G162" s="64">
        <v>5</v>
      </c>
      <c r="H162" s="312"/>
      <c r="I162" s="62"/>
      <c r="J162" s="62"/>
      <c r="K162" s="62"/>
      <c r="L162" s="62"/>
      <c r="M162" s="62"/>
      <c r="N162" s="62"/>
      <c r="O162" s="62"/>
      <c r="P162" s="62"/>
      <c r="Q162" s="62"/>
      <c r="R162" s="62"/>
      <c r="S162" s="62"/>
      <c r="T162" s="62"/>
      <c r="U162" s="62"/>
      <c r="V162" s="62"/>
      <c r="W162" s="313">
        <f t="shared" si="20"/>
        <v>-5</v>
      </c>
      <c r="X162" s="62"/>
      <c r="Y162" s="62"/>
      <c r="Z162" s="62"/>
      <c r="AA162" s="62"/>
      <c r="AB162" s="62"/>
      <c r="AC162" s="62"/>
      <c r="AD162" s="62"/>
      <c r="AE162" s="62"/>
      <c r="AF162" s="62"/>
      <c r="AG162" s="62"/>
      <c r="AH162" s="62"/>
      <c r="AI162" s="62"/>
      <c r="AJ162" s="62"/>
      <c r="AK162" s="62"/>
    </row>
    <row r="163" spans="2:37" s="73" customFormat="1" hidden="1" x14ac:dyDescent="0.25">
      <c r="B163" s="62" t="s">
        <v>589</v>
      </c>
      <c r="C163" s="62" t="str">
        <f>+VLOOKUP(B163,'resumen UCAP'!$A$5:$O$329,2,0)</f>
        <v>LUMINARIA VIENTO NA 250W SEGUNDA</v>
      </c>
      <c r="D163" s="63">
        <f>+Inventario!D163</f>
        <v>279</v>
      </c>
      <c r="E163" s="63" t="str">
        <f>+VLOOKUP(B163,'resumen UCAP'!$A$5:$O$329,3,0)</f>
        <v>Un</v>
      </c>
      <c r="F163" s="64">
        <f>+VLOOKUP(B163,'resumen UCAP'!$A$5:$O$329,15,0)</f>
        <v>509142</v>
      </c>
      <c r="G163" s="64">
        <v>3</v>
      </c>
      <c r="H163" s="312"/>
      <c r="I163" s="313"/>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2:37" s="73" customFormat="1" hidden="1" x14ac:dyDescent="0.25">
      <c r="B164" s="62" t="s">
        <v>590</v>
      </c>
      <c r="C164" s="62" t="str">
        <f>+VLOOKUP(B164,'resumen UCAP'!$A$5:$O$329,2,0)</f>
        <v>LUMINARIA LED 60W MILLENIUM</v>
      </c>
      <c r="D164" s="63">
        <f>+Inventario!D164</f>
        <v>60</v>
      </c>
      <c r="E164" s="63" t="str">
        <f>+VLOOKUP(B164,'resumen UCAP'!$A$5:$O$329,3,0)</f>
        <v>Un</v>
      </c>
      <c r="F164" s="64">
        <f>+VLOOKUP(B164,'resumen UCAP'!$A$5:$O$329,15,0)</f>
        <v>387336</v>
      </c>
      <c r="G164" s="64">
        <v>1</v>
      </c>
      <c r="H164" s="312"/>
      <c r="I164" s="62"/>
      <c r="J164" s="62"/>
      <c r="K164" s="62"/>
      <c r="L164" s="62"/>
      <c r="M164" s="62"/>
      <c r="N164" s="62"/>
      <c r="O164" s="62"/>
      <c r="P164" s="62"/>
      <c r="Q164" s="62"/>
      <c r="R164" s="62"/>
      <c r="S164" s="62"/>
      <c r="T164" s="62"/>
      <c r="U164" s="62"/>
      <c r="V164" s="62"/>
      <c r="W164" s="313">
        <f t="shared" ref="W164" si="21">-G164</f>
        <v>-1</v>
      </c>
      <c r="X164" s="62"/>
      <c r="Y164" s="62"/>
      <c r="Z164" s="62"/>
      <c r="AA164" s="62"/>
      <c r="AB164" s="62"/>
      <c r="AC164" s="62"/>
      <c r="AD164" s="62"/>
      <c r="AE164" s="62"/>
      <c r="AF164" s="62"/>
      <c r="AG164" s="62"/>
      <c r="AH164" s="62"/>
      <c r="AI164" s="62"/>
      <c r="AJ164" s="62"/>
      <c r="AK164" s="62"/>
    </row>
    <row r="165" spans="2:37" s="73" customFormat="1" hidden="1" x14ac:dyDescent="0.25">
      <c r="B165" s="62" t="s">
        <v>591</v>
      </c>
      <c r="C165" s="62" t="str">
        <f>+VLOOKUP(B165,'resumen UCAP'!$A$5:$O$329,2,0)</f>
        <v>ETIQUETA LUMINARIA 150W</v>
      </c>
      <c r="D165" s="63">
        <f>+Inventario!D165</f>
        <v>169</v>
      </c>
      <c r="E165" s="63" t="str">
        <f>+VLOOKUP(B165,'resumen UCAP'!$A$5:$O$329,3,0)</f>
        <v>Un</v>
      </c>
      <c r="F165" s="64">
        <f>+VLOOKUP(B165,'resumen UCAP'!$A$5:$O$329,15,0)</f>
        <v>333700</v>
      </c>
      <c r="G165" s="64">
        <v>1</v>
      </c>
      <c r="H165" s="312"/>
      <c r="I165" s="313"/>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2:37" s="73" customFormat="1" hidden="1" x14ac:dyDescent="0.25">
      <c r="B166" s="62" t="s">
        <v>592</v>
      </c>
      <c r="C166" s="62" t="str">
        <f>+VLOOKUP(B166,'resumen UCAP'!$A$5:$O$329,2,0)</f>
        <v>PROYECTOR NA 250W SEGUNDA</v>
      </c>
      <c r="D166" s="63">
        <f>+Inventario!D166</f>
        <v>279</v>
      </c>
      <c r="E166" s="63" t="str">
        <f>+VLOOKUP(B166,'resumen UCAP'!$A$5:$O$329,3,0)</f>
        <v>Un</v>
      </c>
      <c r="F166" s="64">
        <f>+VLOOKUP(B166,'resumen UCAP'!$A$5:$O$329,15,0)</f>
        <v>413027</v>
      </c>
      <c r="G166" s="64">
        <v>1</v>
      </c>
      <c r="H166" s="312"/>
      <c r="I166" s="313"/>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2:37" s="73" customFormat="1" hidden="1" x14ac:dyDescent="0.25">
      <c r="B167" s="62" t="s">
        <v>593</v>
      </c>
      <c r="C167" s="62" t="str">
        <f>+VLOOKUP(B167,'resumen UCAP'!$A$5:$O$329,2,0)</f>
        <v>PROYECTOR APOLO 400W</v>
      </c>
      <c r="D167" s="63">
        <f>+Inventario!D167</f>
        <v>400</v>
      </c>
      <c r="E167" s="63" t="str">
        <f>+VLOOKUP(B167,'resumen UCAP'!$A$5:$O$329,3,0)</f>
        <v>Un</v>
      </c>
      <c r="F167" s="64">
        <f>+VLOOKUP(B167,'resumen UCAP'!$A$5:$O$329,15,0)</f>
        <v>2980712</v>
      </c>
      <c r="G167" s="64">
        <v>3</v>
      </c>
      <c r="H167" s="312"/>
      <c r="I167" s="62"/>
      <c r="J167" s="62"/>
      <c r="K167" s="62"/>
      <c r="L167" s="62"/>
      <c r="M167" s="62"/>
      <c r="N167" s="62"/>
      <c r="O167" s="62"/>
      <c r="P167" s="62"/>
      <c r="Q167" s="62"/>
      <c r="R167" s="62"/>
      <c r="S167" s="62"/>
      <c r="T167" s="62"/>
      <c r="U167" s="62"/>
      <c r="V167" s="62"/>
      <c r="W167" s="313">
        <f t="shared" ref="W167:W168" si="22">-G167</f>
        <v>-3</v>
      </c>
      <c r="X167" s="62"/>
      <c r="Y167" s="62"/>
      <c r="Z167" s="62"/>
      <c r="AA167" s="62"/>
      <c r="AB167" s="62"/>
      <c r="AC167" s="62"/>
      <c r="AD167" s="62"/>
      <c r="AE167" s="62"/>
      <c r="AF167" s="62"/>
      <c r="AG167" s="62"/>
      <c r="AH167" s="62"/>
      <c r="AI167" s="62"/>
      <c r="AJ167" s="62"/>
      <c r="AK167" s="62"/>
    </row>
    <row r="168" spans="2:37" s="73" customFormat="1" hidden="1" x14ac:dyDescent="0.25">
      <c r="B168" s="62" t="s">
        <v>594</v>
      </c>
      <c r="C168" s="62" t="str">
        <f>+VLOOKUP(B168,'resumen UCAP'!$A$5:$O$329,2,0)</f>
        <v>ETIQUETA PROYECTOR APOLO 400W</v>
      </c>
      <c r="D168" s="63">
        <f>+Inventario!D168</f>
        <v>400</v>
      </c>
      <c r="E168" s="63" t="str">
        <f>+VLOOKUP(B168,'resumen UCAP'!$A$5:$O$329,3,0)</f>
        <v>Un</v>
      </c>
      <c r="F168" s="64">
        <f>+VLOOKUP(B168,'resumen UCAP'!$A$5:$O$329,15,0)</f>
        <v>2980712</v>
      </c>
      <c r="G168" s="64">
        <v>3</v>
      </c>
      <c r="H168" s="312"/>
      <c r="I168" s="62"/>
      <c r="J168" s="62"/>
      <c r="K168" s="62"/>
      <c r="L168" s="62"/>
      <c r="M168" s="62"/>
      <c r="N168" s="62"/>
      <c r="O168" s="62"/>
      <c r="P168" s="62"/>
      <c r="Q168" s="62"/>
      <c r="R168" s="62"/>
      <c r="S168" s="62"/>
      <c r="T168" s="62"/>
      <c r="U168" s="62"/>
      <c r="V168" s="62"/>
      <c r="W168" s="313">
        <f t="shared" si="22"/>
        <v>-3</v>
      </c>
      <c r="X168" s="62"/>
      <c r="Y168" s="62"/>
      <c r="Z168" s="62"/>
      <c r="AA168" s="62"/>
      <c r="AB168" s="62"/>
      <c r="AC168" s="62"/>
      <c r="AD168" s="62"/>
      <c r="AE168" s="62"/>
      <c r="AF168" s="62"/>
      <c r="AG168" s="62"/>
      <c r="AH168" s="62"/>
      <c r="AI168" s="62"/>
      <c r="AJ168" s="62"/>
      <c r="AK168" s="62"/>
    </row>
    <row r="169" spans="2:37" s="73" customFormat="1" hidden="1" x14ac:dyDescent="0.25">
      <c r="B169" s="62" t="s">
        <v>595</v>
      </c>
      <c r="C169" s="62" t="str">
        <f>+VLOOKUP(B169,'resumen UCAP'!$A$5:$O$329,2,0)</f>
        <v>PROYECTOR NA 400W SEGUNDA</v>
      </c>
      <c r="D169" s="63">
        <f>+Inventario!D169</f>
        <v>440</v>
      </c>
      <c r="E169" s="63" t="str">
        <f>+VLOOKUP(B169,'resumen UCAP'!$A$5:$O$329,3,0)</f>
        <v>Un</v>
      </c>
      <c r="F169" s="64">
        <f>+VLOOKUP(B169,'resumen UCAP'!$A$5:$O$329,15,0)</f>
        <v>413027</v>
      </c>
      <c r="G169" s="64">
        <v>1</v>
      </c>
      <c r="H169" s="312"/>
      <c r="I169" s="313"/>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2:37" s="73" customFormat="1" hidden="1" x14ac:dyDescent="0.25">
      <c r="B170" s="62" t="s">
        <v>596</v>
      </c>
      <c r="C170" s="62" t="str">
        <f>+VLOOKUP(B170,'resumen UCAP'!$A$5:$O$329,2,0)</f>
        <v>LUMINARIA NA 100W (D3248)</v>
      </c>
      <c r="D170" s="63">
        <f>+Inventario!D170</f>
        <v>115</v>
      </c>
      <c r="E170" s="63" t="str">
        <f>+VLOOKUP(B170,'resumen UCAP'!$A$5:$O$329,3,0)</f>
        <v>Un</v>
      </c>
      <c r="F170" s="64">
        <f>+VLOOKUP(B170,'resumen UCAP'!$A$5:$O$329,15,0)</f>
        <v>211467</v>
      </c>
      <c r="G170" s="64">
        <v>1</v>
      </c>
      <c r="H170" s="312"/>
      <c r="I170" s="313"/>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2:37" s="73" customFormat="1" hidden="1" x14ac:dyDescent="0.25">
      <c r="B171" s="62" t="s">
        <v>597</v>
      </c>
      <c r="C171" s="62" t="str">
        <f>+VLOOKUP(B171,'resumen UCAP'!$A$5:$O$329,2,0)</f>
        <v>LUMINARIA IMPOLED 150W NUEVA</v>
      </c>
      <c r="D171" s="63">
        <f>+Inventario!D171</f>
        <v>150</v>
      </c>
      <c r="E171" s="63" t="str">
        <f>+VLOOKUP(B171,'resumen UCAP'!$A$5:$O$329,3,0)</f>
        <v>Un</v>
      </c>
      <c r="F171" s="64">
        <f>+VLOOKUP(B171,'resumen UCAP'!$A$5:$O$329,15,0)</f>
        <v>845605</v>
      </c>
      <c r="G171" s="64">
        <v>1</v>
      </c>
      <c r="H171" s="312"/>
      <c r="I171" s="62"/>
      <c r="J171" s="62"/>
      <c r="K171" s="62"/>
      <c r="L171" s="62"/>
      <c r="M171" s="62"/>
      <c r="N171" s="62"/>
      <c r="O171" s="62"/>
      <c r="P171" s="62"/>
      <c r="Q171" s="62"/>
      <c r="R171" s="62"/>
      <c r="S171" s="62"/>
      <c r="T171" s="62"/>
      <c r="U171" s="62"/>
      <c r="V171" s="62"/>
      <c r="W171" s="313">
        <f t="shared" ref="W171" si="23">-G171</f>
        <v>-1</v>
      </c>
      <c r="X171" s="62"/>
      <c r="Y171" s="62"/>
      <c r="Z171" s="62"/>
      <c r="AA171" s="62"/>
      <c r="AB171" s="62"/>
      <c r="AC171" s="62"/>
      <c r="AD171" s="62"/>
      <c r="AE171" s="62"/>
      <c r="AF171" s="62"/>
      <c r="AG171" s="62"/>
      <c r="AH171" s="62"/>
      <c r="AI171" s="62"/>
      <c r="AJ171" s="62"/>
      <c r="AK171" s="62"/>
    </row>
    <row r="172" spans="2:37" s="73" customFormat="1" hidden="1" x14ac:dyDescent="0.25">
      <c r="B172" s="62" t="s">
        <v>598</v>
      </c>
      <c r="C172" s="62" t="str">
        <f>+VLOOKUP(B172,'resumen UCAP'!$A$5:$O$329,2,0)</f>
        <v>LUMINARIA NA 250W VIENTO SEGUNDA</v>
      </c>
      <c r="D172" s="63">
        <f>+Inventario!D172</f>
        <v>279</v>
      </c>
      <c r="E172" s="63" t="str">
        <f>+VLOOKUP(B172,'resumen UCAP'!$A$5:$O$329,3,0)</f>
        <v>Un</v>
      </c>
      <c r="F172" s="64">
        <f>+VLOOKUP(B172,'resumen UCAP'!$A$5:$O$329,15,0)</f>
        <v>509142</v>
      </c>
      <c r="G172" s="64">
        <v>2</v>
      </c>
      <c r="H172" s="312"/>
      <c r="I172" s="313"/>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2:37" s="73" customFormat="1" hidden="1" x14ac:dyDescent="0.25">
      <c r="B173" s="62" t="s">
        <v>599</v>
      </c>
      <c r="C173" s="62" t="str">
        <f>+VLOOKUP(B173,'resumen UCAP'!$A$5:$O$329,2,0)</f>
        <v>LUMINARIA NA 250W SEGUNDA VIENTO</v>
      </c>
      <c r="D173" s="63">
        <f>+Inventario!D173</f>
        <v>279</v>
      </c>
      <c r="E173" s="63" t="str">
        <f>+VLOOKUP(B173,'resumen UCAP'!$A$5:$O$329,3,0)</f>
        <v>Un</v>
      </c>
      <c r="F173" s="64">
        <f>+VLOOKUP(B173,'resumen UCAP'!$A$5:$O$329,15,0)</f>
        <v>509142</v>
      </c>
      <c r="G173" s="64">
        <v>2</v>
      </c>
      <c r="H173" s="312"/>
      <c r="I173" s="313"/>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2:37" s="73" customFormat="1" hidden="1" x14ac:dyDescent="0.25">
      <c r="B174" s="62" t="s">
        <v>600</v>
      </c>
      <c r="C174" s="62" t="str">
        <f>+VLOOKUP(B174,'resumen UCAP'!$A$5:$O$329,2,0)</f>
        <v>PROYECTOR MH 400 W CORNETA SEGUNDA</v>
      </c>
      <c r="D174" s="63">
        <f>+Inventario!D174</f>
        <v>440</v>
      </c>
      <c r="E174" s="63" t="str">
        <f>+VLOOKUP(B174,'resumen UCAP'!$A$5:$O$329,3,0)</f>
        <v>Un</v>
      </c>
      <c r="F174" s="64">
        <f>+VLOOKUP(B174,'resumen UCAP'!$A$5:$O$329,15,0)</f>
        <v>509142</v>
      </c>
      <c r="G174" s="64">
        <v>2</v>
      </c>
      <c r="H174" s="312"/>
      <c r="I174" s="62"/>
      <c r="J174" s="62"/>
      <c r="K174" s="62"/>
      <c r="L174" s="62"/>
      <c r="M174" s="62"/>
      <c r="N174" s="62"/>
      <c r="O174" s="62"/>
      <c r="P174" s="62"/>
      <c r="Q174" s="62"/>
      <c r="R174" s="62"/>
      <c r="S174" s="62"/>
      <c r="T174" s="62"/>
      <c r="U174" s="62"/>
      <c r="V174" s="62"/>
      <c r="W174" s="313"/>
      <c r="X174" s="62"/>
      <c r="Y174" s="62"/>
      <c r="Z174" s="62"/>
      <c r="AA174" s="62"/>
      <c r="AB174" s="62"/>
      <c r="AC174" s="62"/>
      <c r="AD174" s="62"/>
      <c r="AE174" s="62"/>
      <c r="AF174" s="62"/>
      <c r="AG174" s="62"/>
      <c r="AH174" s="62"/>
      <c r="AI174" s="62"/>
      <c r="AJ174" s="62"/>
      <c r="AK174" s="62"/>
    </row>
    <row r="175" spans="2:37" s="73" customFormat="1" hidden="1" x14ac:dyDescent="0.25">
      <c r="B175" s="62" t="s">
        <v>601</v>
      </c>
      <c r="C175" s="62" t="str">
        <f>+VLOOKUP(B175,'resumen UCAP'!$A$5:$O$329,2,0)</f>
        <v>PROYECTOR IMPOLED 200W APOLO</v>
      </c>
      <c r="D175" s="63">
        <f>+Inventario!D175</f>
        <v>200</v>
      </c>
      <c r="E175" s="63" t="str">
        <f>+VLOOKUP(B175,'resumen UCAP'!$A$5:$O$329,3,0)</f>
        <v>Un</v>
      </c>
      <c r="F175" s="64">
        <f>+VLOOKUP(B175,'resumen UCAP'!$A$5:$O$329,15,0)</f>
        <v>2390712</v>
      </c>
      <c r="G175" s="64">
        <v>9</v>
      </c>
      <c r="H175" s="312"/>
      <c r="I175" s="62"/>
      <c r="J175" s="62"/>
      <c r="K175" s="62"/>
      <c r="L175" s="62"/>
      <c r="M175" s="62"/>
      <c r="N175" s="62"/>
      <c r="O175" s="62"/>
      <c r="P175" s="62"/>
      <c r="Q175" s="62"/>
      <c r="R175" s="62"/>
      <c r="S175" s="62"/>
      <c r="T175" s="62"/>
      <c r="U175" s="62"/>
      <c r="V175" s="62"/>
      <c r="W175" s="313">
        <f t="shared" ref="W175:W181" si="24">-G175</f>
        <v>-9</v>
      </c>
      <c r="X175" s="62"/>
      <c r="Y175" s="62"/>
      <c r="Z175" s="62"/>
      <c r="AA175" s="62"/>
      <c r="AB175" s="62"/>
      <c r="AC175" s="62"/>
      <c r="AD175" s="62"/>
      <c r="AE175" s="62"/>
      <c r="AF175" s="62"/>
      <c r="AG175" s="62"/>
      <c r="AH175" s="62"/>
      <c r="AI175" s="62"/>
      <c r="AJ175" s="62"/>
      <c r="AK175" s="62"/>
    </row>
    <row r="176" spans="2:37" s="73" customFormat="1" hidden="1" x14ac:dyDescent="0.25">
      <c r="B176" s="62" t="s">
        <v>602</v>
      </c>
      <c r="C176" s="62" t="str">
        <f>+VLOOKUP(B176,'resumen UCAP'!$A$5:$O$329,2,0)</f>
        <v>LUMINARIA LED 30W SEGUNDA</v>
      </c>
      <c r="D176" s="63">
        <f>+Inventario!D176</f>
        <v>30</v>
      </c>
      <c r="E176" s="63" t="str">
        <f>+VLOOKUP(B176,'resumen UCAP'!$A$5:$O$329,3,0)</f>
        <v>Un</v>
      </c>
      <c r="F176" s="64">
        <f>+VLOOKUP(B176,'resumen UCAP'!$A$5:$O$329,15,0)</f>
        <v>1056546</v>
      </c>
      <c r="G176" s="64">
        <v>2</v>
      </c>
      <c r="H176" s="312"/>
      <c r="I176" s="62"/>
      <c r="J176" s="62"/>
      <c r="K176" s="62"/>
      <c r="L176" s="62"/>
      <c r="M176" s="62"/>
      <c r="N176" s="62"/>
      <c r="O176" s="62"/>
      <c r="P176" s="62"/>
      <c r="Q176" s="62"/>
      <c r="R176" s="62"/>
      <c r="S176" s="62"/>
      <c r="T176" s="62"/>
      <c r="U176" s="62"/>
      <c r="V176" s="62"/>
      <c r="W176" s="313">
        <f t="shared" si="24"/>
        <v>-2</v>
      </c>
      <c r="X176" s="62"/>
      <c r="Y176" s="62"/>
      <c r="Z176" s="62"/>
      <c r="AA176" s="62"/>
      <c r="AB176" s="62"/>
      <c r="AC176" s="62"/>
      <c r="AD176" s="62"/>
      <c r="AE176" s="62"/>
      <c r="AF176" s="62"/>
      <c r="AG176" s="62"/>
      <c r="AH176" s="62"/>
      <c r="AI176" s="62"/>
      <c r="AJ176" s="62"/>
      <c r="AK176" s="62"/>
    </row>
    <row r="177" spans="2:37" s="73" customFormat="1" hidden="1" x14ac:dyDescent="0.25">
      <c r="B177" s="62" t="s">
        <v>603</v>
      </c>
      <c r="C177" s="62" t="str">
        <f>+VLOOKUP(B177,'resumen UCAP'!$A$5:$O$329,2,0)</f>
        <v>Proyector led 150</v>
      </c>
      <c r="D177" s="63">
        <f>+Inventario!D177</f>
        <v>150</v>
      </c>
      <c r="E177" s="63" t="str">
        <f>+VLOOKUP(B177,'resumen UCAP'!$A$5:$O$329,3,0)</f>
        <v>Un</v>
      </c>
      <c r="F177" s="64">
        <f>+VLOOKUP(B177,'resumen UCAP'!$A$5:$O$329,15,0)</f>
        <v>845605</v>
      </c>
      <c r="G177" s="64">
        <v>126</v>
      </c>
      <c r="H177" s="312"/>
      <c r="I177" s="62"/>
      <c r="J177" s="62"/>
      <c r="K177" s="62"/>
      <c r="L177" s="62"/>
      <c r="M177" s="62"/>
      <c r="N177" s="62"/>
      <c r="O177" s="62"/>
      <c r="P177" s="62"/>
      <c r="Q177" s="62"/>
      <c r="R177" s="62"/>
      <c r="S177" s="62"/>
      <c r="T177" s="62"/>
      <c r="U177" s="62"/>
      <c r="V177" s="62"/>
      <c r="W177" s="313">
        <f t="shared" si="24"/>
        <v>-126</v>
      </c>
      <c r="X177" s="62"/>
      <c r="Y177" s="62"/>
      <c r="Z177" s="62"/>
      <c r="AA177" s="62"/>
      <c r="AB177" s="62"/>
      <c r="AC177" s="62"/>
      <c r="AD177" s="62"/>
      <c r="AE177" s="62"/>
      <c r="AF177" s="62"/>
      <c r="AG177" s="62"/>
      <c r="AH177" s="62"/>
      <c r="AI177" s="62"/>
      <c r="AJ177" s="62"/>
      <c r="AK177" s="62"/>
    </row>
    <row r="178" spans="2:37" s="73" customFormat="1" hidden="1" x14ac:dyDescent="0.25">
      <c r="B178" s="62" t="s">
        <v>604</v>
      </c>
      <c r="C178" s="62" t="str">
        <f>+VLOOKUP(B178,'resumen UCAP'!$A$5:$O$329,2,0)</f>
        <v>Proyector led 10w</v>
      </c>
      <c r="D178" s="63">
        <f>+Inventario!D178</f>
        <v>10</v>
      </c>
      <c r="E178" s="63" t="str">
        <f>+VLOOKUP(B178,'resumen UCAP'!$A$5:$O$329,3,0)</f>
        <v>Un</v>
      </c>
      <c r="F178" s="64">
        <f>+VLOOKUP(B178,'resumen UCAP'!$A$5:$O$329,15,0)</f>
        <v>134677</v>
      </c>
      <c r="G178" s="64">
        <v>8</v>
      </c>
      <c r="H178" s="312"/>
      <c r="I178" s="62"/>
      <c r="J178" s="62"/>
      <c r="K178" s="62"/>
      <c r="L178" s="62"/>
      <c r="M178" s="62"/>
      <c r="N178" s="62"/>
      <c r="O178" s="62"/>
      <c r="P178" s="62"/>
      <c r="Q178" s="62"/>
      <c r="R178" s="62"/>
      <c r="S178" s="62"/>
      <c r="T178" s="62"/>
      <c r="U178" s="62"/>
      <c r="V178" s="62"/>
      <c r="W178" s="313">
        <f t="shared" si="24"/>
        <v>-8</v>
      </c>
      <c r="X178" s="62"/>
      <c r="Y178" s="62"/>
      <c r="Z178" s="62"/>
      <c r="AA178" s="62"/>
      <c r="AB178" s="62"/>
      <c r="AC178" s="62"/>
      <c r="AD178" s="62"/>
      <c r="AE178" s="62"/>
      <c r="AF178" s="62"/>
      <c r="AG178" s="62"/>
      <c r="AH178" s="62"/>
      <c r="AI178" s="62"/>
      <c r="AJ178" s="62"/>
      <c r="AK178" s="62"/>
    </row>
    <row r="179" spans="2:37" s="73" customFormat="1" hidden="1" x14ac:dyDescent="0.25">
      <c r="B179" s="62" t="s">
        <v>605</v>
      </c>
      <c r="C179" s="62" t="str">
        <f>+VLOOKUP(B179,'resumen UCAP'!$A$5:$O$329,2,0)</f>
        <v>Luminaria led 80</v>
      </c>
      <c r="D179" s="63">
        <f>+Inventario!D179</f>
        <v>80</v>
      </c>
      <c r="E179" s="63" t="str">
        <f>+VLOOKUP(B179,'resumen UCAP'!$A$5:$O$329,3,0)</f>
        <v>Un</v>
      </c>
      <c r="F179" s="64">
        <f>+VLOOKUP(B179,'resumen UCAP'!$A$5:$O$329,15,0)</f>
        <v>736002</v>
      </c>
      <c r="G179" s="64">
        <v>8</v>
      </c>
      <c r="H179" s="312"/>
      <c r="I179" s="62"/>
      <c r="J179" s="62"/>
      <c r="K179" s="62"/>
      <c r="L179" s="62"/>
      <c r="M179" s="62"/>
      <c r="N179" s="62"/>
      <c r="O179" s="62"/>
      <c r="P179" s="62"/>
      <c r="Q179" s="62"/>
      <c r="R179" s="62"/>
      <c r="S179" s="62"/>
      <c r="T179" s="62"/>
      <c r="U179" s="62"/>
      <c r="V179" s="62"/>
      <c r="W179" s="313">
        <f t="shared" si="24"/>
        <v>-8</v>
      </c>
      <c r="X179" s="62"/>
      <c r="Y179" s="62"/>
      <c r="Z179" s="62"/>
      <c r="AA179" s="62"/>
      <c r="AB179" s="62"/>
      <c r="AC179" s="62"/>
      <c r="AD179" s="62"/>
      <c r="AE179" s="62"/>
      <c r="AF179" s="62"/>
      <c r="AG179" s="62"/>
      <c r="AH179" s="62"/>
      <c r="AI179" s="62"/>
      <c r="AJ179" s="62"/>
      <c r="AK179" s="62"/>
    </row>
    <row r="180" spans="2:37" s="73" customFormat="1" hidden="1" x14ac:dyDescent="0.25">
      <c r="B180" s="62" t="s">
        <v>606</v>
      </c>
      <c r="C180" s="62" t="str">
        <f>+VLOOKUP(B180,'resumen UCAP'!$A$5:$O$329,2,0)</f>
        <v>Luminaria led 60</v>
      </c>
      <c r="D180" s="63">
        <f>+Inventario!D180</f>
        <v>60</v>
      </c>
      <c r="E180" s="63" t="str">
        <f>+VLOOKUP(B180,'resumen UCAP'!$A$5:$O$329,3,0)</f>
        <v>Un</v>
      </c>
      <c r="F180" s="64">
        <f>+VLOOKUP(B180,'resumen UCAP'!$A$5:$O$329,15,0)</f>
        <v>736002</v>
      </c>
      <c r="G180" s="64">
        <v>8</v>
      </c>
      <c r="H180" s="312"/>
      <c r="I180" s="62"/>
      <c r="J180" s="62"/>
      <c r="K180" s="62"/>
      <c r="L180" s="62"/>
      <c r="M180" s="62"/>
      <c r="N180" s="62"/>
      <c r="O180" s="62"/>
      <c r="P180" s="62"/>
      <c r="Q180" s="62"/>
      <c r="R180" s="62"/>
      <c r="S180" s="62"/>
      <c r="T180" s="62"/>
      <c r="U180" s="62"/>
      <c r="V180" s="62"/>
      <c r="W180" s="313">
        <f t="shared" si="24"/>
        <v>-8</v>
      </c>
      <c r="X180" s="62"/>
      <c r="Y180" s="62"/>
      <c r="Z180" s="62"/>
      <c r="AA180" s="62"/>
      <c r="AB180" s="62"/>
      <c r="AC180" s="62"/>
      <c r="AD180" s="62"/>
      <c r="AE180" s="62"/>
      <c r="AF180" s="62"/>
      <c r="AG180" s="62"/>
      <c r="AH180" s="62"/>
      <c r="AI180" s="62"/>
      <c r="AJ180" s="62"/>
      <c r="AK180" s="62"/>
    </row>
    <row r="181" spans="2:37" s="73" customFormat="1" hidden="1" x14ac:dyDescent="0.25">
      <c r="B181" s="62" t="s">
        <v>607</v>
      </c>
      <c r="C181" s="62" t="str">
        <f>+VLOOKUP(B181,'resumen UCAP'!$A$5:$O$329,2,0)</f>
        <v>Proyector led 153</v>
      </c>
      <c r="D181" s="63">
        <f>+Inventario!D181</f>
        <v>153</v>
      </c>
      <c r="E181" s="63" t="str">
        <f>+VLOOKUP(B181,'resumen UCAP'!$A$5:$O$329,3,0)</f>
        <v>Un</v>
      </c>
      <c r="F181" s="64">
        <f>+VLOOKUP(B181,'resumen UCAP'!$A$5:$O$329,15,0)</f>
        <v>845605</v>
      </c>
      <c r="G181" s="64">
        <v>100</v>
      </c>
      <c r="H181" s="312"/>
      <c r="I181" s="62"/>
      <c r="J181" s="62"/>
      <c r="K181" s="62"/>
      <c r="L181" s="62"/>
      <c r="M181" s="62"/>
      <c r="N181" s="62"/>
      <c r="O181" s="62"/>
      <c r="P181" s="62"/>
      <c r="Q181" s="62"/>
      <c r="R181" s="62"/>
      <c r="S181" s="62"/>
      <c r="T181" s="62"/>
      <c r="U181" s="62"/>
      <c r="V181" s="62"/>
      <c r="W181" s="313">
        <f t="shared" si="24"/>
        <v>-100</v>
      </c>
      <c r="X181" s="62"/>
      <c r="Y181" s="62"/>
      <c r="Z181" s="62"/>
      <c r="AA181" s="62"/>
      <c r="AB181" s="62"/>
      <c r="AC181" s="62"/>
      <c r="AD181" s="62"/>
      <c r="AE181" s="62"/>
      <c r="AF181" s="62"/>
      <c r="AG181" s="62"/>
      <c r="AH181" s="62"/>
      <c r="AI181" s="62"/>
      <c r="AJ181" s="62"/>
      <c r="AK181" s="62"/>
    </row>
    <row r="182" spans="2:37" s="73" customFormat="1" hidden="1" x14ac:dyDescent="0.25">
      <c r="B182" s="62" t="s">
        <v>608</v>
      </c>
      <c r="C182" s="62" t="str">
        <f>+VLOOKUP(B182,'resumen UCAP'!$A$5:$O$329,2,0)</f>
        <v>UCAP Luminaria Buxus LED 150 W</v>
      </c>
      <c r="D182" s="63">
        <f>+Inventario!D182</f>
        <v>150</v>
      </c>
      <c r="E182" s="63" t="str">
        <f>+VLOOKUP(B182,'resumen UCAP'!$A$5:$O$329,3,0)</f>
        <v>Un</v>
      </c>
      <c r="F182" s="64">
        <f>+VLOOKUP(B182,'resumen UCAP'!$A$5:$O$329,15,0)</f>
        <v>2298969.6508115996</v>
      </c>
      <c r="G182" s="64"/>
      <c r="H182" s="31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2:37" s="73" customFormat="1" hidden="1" x14ac:dyDescent="0.25">
      <c r="B183" s="62" t="s">
        <v>609</v>
      </c>
      <c r="C183" s="62" t="str">
        <f>+VLOOKUP(B183,'resumen UCAP'!$A$5:$O$329,2,0)</f>
        <v>UCAP Luminaria Buxus LED 105 W</v>
      </c>
      <c r="D183" s="63">
        <f>+Inventario!D183</f>
        <v>105</v>
      </c>
      <c r="E183" s="63" t="str">
        <f>+VLOOKUP(B183,'resumen UCAP'!$A$5:$O$329,3,0)</f>
        <v>Un</v>
      </c>
      <c r="F183" s="64">
        <f>+VLOOKUP(B183,'resumen UCAP'!$A$5:$O$329,15,0)</f>
        <v>2230607.1477456</v>
      </c>
      <c r="G183" s="64"/>
      <c r="H183" s="31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2:37" s="73" customFormat="1" hidden="1" x14ac:dyDescent="0.25">
      <c r="B184" s="62" t="s">
        <v>610</v>
      </c>
      <c r="C184" s="62" t="str">
        <f>+VLOOKUP(B184,'resumen UCAP'!$A$5:$O$329,2,0)</f>
        <v>UCAP Farol LED 30 W</v>
      </c>
      <c r="D184" s="63">
        <f>+Inventario!D184</f>
        <v>30</v>
      </c>
      <c r="E184" s="63" t="str">
        <f>+VLOOKUP(B184,'resumen UCAP'!$A$5:$O$329,3,0)</f>
        <v>Un</v>
      </c>
      <c r="F184" s="64">
        <f>+VLOOKUP(B184,'resumen UCAP'!$A$5:$O$329,15,0)</f>
        <v>1220220.4282631997</v>
      </c>
      <c r="G184" s="64"/>
      <c r="H184" s="31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2:37" s="73" customFormat="1" hidden="1" x14ac:dyDescent="0.25">
      <c r="B185" s="62" t="s">
        <v>611</v>
      </c>
      <c r="C185" s="62" t="str">
        <f>+VLOOKUP(B185,'resumen UCAP'!$A$5:$O$329,2,0)</f>
        <v>UCAP Farol LED 40 W</v>
      </c>
      <c r="D185" s="63">
        <f>+Inventario!D185</f>
        <v>40</v>
      </c>
      <c r="E185" s="63" t="str">
        <f>+VLOOKUP(B185,'resumen UCAP'!$A$5:$O$329,3,0)</f>
        <v>Un</v>
      </c>
      <c r="F185" s="64">
        <f>+VLOOKUP(B185,'resumen UCAP'!$A$5:$O$329,15,0)</f>
        <v>1220220.4282631997</v>
      </c>
      <c r="G185" s="64"/>
      <c r="H185" s="31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2:37" s="73" customFormat="1" hidden="1" x14ac:dyDescent="0.25">
      <c r="B186" s="62" t="s">
        <v>612</v>
      </c>
      <c r="C186" s="62" t="str">
        <f>+VLOOKUP(B186,'resumen UCAP'!$A$5:$O$329,2,0)</f>
        <v>UCAP Luminaria LED 124,3 W</v>
      </c>
      <c r="D186" s="63">
        <f>+Inventario!D186</f>
        <v>124.3</v>
      </c>
      <c r="E186" s="63" t="str">
        <f>+VLOOKUP(B186,'resumen UCAP'!$A$5:$O$329,3,0)</f>
        <v>Un</v>
      </c>
      <c r="F186" s="64">
        <f>+VLOOKUP(B186,'resumen UCAP'!$A$5:$O$329,15,0)</f>
        <v>1991373.255378</v>
      </c>
      <c r="G186" s="64"/>
      <c r="H186" s="31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2:37" s="73" customFormat="1" hidden="1" x14ac:dyDescent="0.25">
      <c r="B187" s="62" t="s">
        <v>613</v>
      </c>
      <c r="C187" s="62" t="str">
        <f>+VLOOKUP(B187,'resumen UCAP'!$A$5:$O$329,2,0)</f>
        <v>UCAP Luminaria LED 102,2 W</v>
      </c>
      <c r="D187" s="63">
        <f>+Inventario!D187</f>
        <v>102.2</v>
      </c>
      <c r="E187" s="63" t="str">
        <f>+VLOOKUP(B187,'resumen UCAP'!$A$5:$O$329,3,0)</f>
        <v>Un</v>
      </c>
      <c r="F187" s="64">
        <f>+VLOOKUP(B187,'resumen UCAP'!$A$5:$O$329,15,0)</f>
        <v>1991373.255378</v>
      </c>
      <c r="G187" s="64"/>
      <c r="H187" s="31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2:37" s="73" customFormat="1" hidden="1" x14ac:dyDescent="0.25">
      <c r="B188" s="62" t="s">
        <v>614</v>
      </c>
      <c r="C188" s="62" t="str">
        <f>+VLOOKUP(B188,'resumen UCAP'!$A$5:$O$329,2,0)</f>
        <v>UCAP Luminaria LED 124,1 W</v>
      </c>
      <c r="D188" s="63">
        <f>+Inventario!D188</f>
        <v>124.1</v>
      </c>
      <c r="E188" s="63" t="str">
        <f>+VLOOKUP(B188,'resumen UCAP'!$A$5:$O$329,3,0)</f>
        <v>Un</v>
      </c>
      <c r="F188" s="64">
        <f>+VLOOKUP(B188,'resumen UCAP'!$A$5:$O$329,15,0)</f>
        <v>1991373.255378</v>
      </c>
      <c r="G188" s="64"/>
      <c r="H188" s="31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2:37" s="73" customFormat="1" hidden="1" x14ac:dyDescent="0.25">
      <c r="B189" s="62" t="s">
        <v>615</v>
      </c>
      <c r="C189" s="62" t="str">
        <f>+VLOOKUP(B189,'resumen UCAP'!$A$5:$O$329,2,0)</f>
        <v>UCAP Luminaria LED 132,1 W</v>
      </c>
      <c r="D189" s="63">
        <f>+Inventario!D189</f>
        <v>132.1</v>
      </c>
      <c r="E189" s="63" t="str">
        <f>+VLOOKUP(B189,'resumen UCAP'!$A$5:$O$329,3,0)</f>
        <v>Un</v>
      </c>
      <c r="F189" s="64">
        <f>+VLOOKUP(B189,'resumen UCAP'!$A$5:$O$329,15,0)</f>
        <v>1991373.255378</v>
      </c>
      <c r="G189" s="64"/>
      <c r="H189" s="31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2:37" s="73" customFormat="1" hidden="1" x14ac:dyDescent="0.25">
      <c r="B190" s="62" t="s">
        <v>616</v>
      </c>
      <c r="C190" s="62" t="str">
        <f>+VLOOKUP(B190,'resumen UCAP'!$A$5:$O$329,2,0)</f>
        <v>UCAP Luminaria LED 144,4 W</v>
      </c>
      <c r="D190" s="63">
        <f>+Inventario!D190</f>
        <v>144.4</v>
      </c>
      <c r="E190" s="63" t="str">
        <f>+VLOOKUP(B190,'resumen UCAP'!$A$5:$O$329,3,0)</f>
        <v>Un</v>
      </c>
      <c r="F190" s="64">
        <f>+VLOOKUP(B190,'resumen UCAP'!$A$5:$O$329,15,0)</f>
        <v>1977699.387378</v>
      </c>
      <c r="G190" s="64"/>
      <c r="H190" s="31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2:37" s="73" customFormat="1" hidden="1" x14ac:dyDescent="0.25">
      <c r="B191" s="62" t="s">
        <v>617</v>
      </c>
      <c r="C191" s="62" t="str">
        <f>+VLOOKUP(B191,'resumen UCAP'!$A$5:$O$329,2,0)</f>
        <v>UCAP Luminaria LED 91,4 W</v>
      </c>
      <c r="D191" s="63">
        <f>+Inventario!D191</f>
        <v>91.4</v>
      </c>
      <c r="E191" s="63" t="str">
        <f>+VLOOKUP(B191,'resumen UCAP'!$A$5:$O$329,3,0)</f>
        <v>Un</v>
      </c>
      <c r="F191" s="64">
        <f>+VLOOKUP(B191,'resumen UCAP'!$A$5:$O$329,15,0)</f>
        <v>1521833.1390600002</v>
      </c>
      <c r="G191" s="64"/>
      <c r="H191" s="31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2:37" s="73" customFormat="1" hidden="1" x14ac:dyDescent="0.25">
      <c r="B192" s="62" t="s">
        <v>618</v>
      </c>
      <c r="C192" s="62" t="str">
        <f>+VLOOKUP(B192,'resumen UCAP'!$A$5:$O$329,2,0)</f>
        <v>UCAP Luminaria LED 92,7 W</v>
      </c>
      <c r="D192" s="63">
        <f>+Inventario!D192</f>
        <v>92.7</v>
      </c>
      <c r="E192" s="63" t="str">
        <f>+VLOOKUP(B192,'resumen UCAP'!$A$5:$O$329,3,0)</f>
        <v>Un</v>
      </c>
      <c r="F192" s="64">
        <f>+VLOOKUP(B192,'resumen UCAP'!$A$5:$O$329,15,0)</f>
        <v>1521833.1390600002</v>
      </c>
      <c r="G192" s="64"/>
      <c r="H192" s="31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2:37" s="73" customFormat="1" hidden="1" x14ac:dyDescent="0.25">
      <c r="B193" s="62" t="s">
        <v>619</v>
      </c>
      <c r="C193" s="62" t="str">
        <f>+VLOOKUP(B193,'resumen UCAP'!$A$5:$O$329,2,0)</f>
        <v>UCAP Luminaria LED 102,5 W</v>
      </c>
      <c r="D193" s="63">
        <f>+Inventario!D193</f>
        <v>102.5</v>
      </c>
      <c r="E193" s="63" t="str">
        <f>+VLOOKUP(B193,'resumen UCAP'!$A$5:$O$329,3,0)</f>
        <v>Un</v>
      </c>
      <c r="F193" s="64">
        <f>+VLOOKUP(B193,'resumen UCAP'!$A$5:$O$329,15,0)</f>
        <v>1547084.6710956004</v>
      </c>
      <c r="G193" s="64"/>
      <c r="H193" s="31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2:37" s="73" customFormat="1" hidden="1" x14ac:dyDescent="0.25">
      <c r="B194" s="62" t="s">
        <v>620</v>
      </c>
      <c r="C194" s="62" t="str">
        <f>+VLOOKUP(B194,'resumen UCAP'!$A$5:$O$329,2,0)</f>
        <v>UCAP Luminaria LED 111,3 W</v>
      </c>
      <c r="D194" s="63">
        <f>+Inventario!D194</f>
        <v>111.3</v>
      </c>
      <c r="E194" s="63" t="str">
        <f>+VLOOKUP(B194,'resumen UCAP'!$A$5:$O$329,3,0)</f>
        <v>Un</v>
      </c>
      <c r="F194" s="64">
        <f>+VLOOKUP(B194,'resumen UCAP'!$A$5:$O$329,15,0)</f>
        <v>1991373.255378</v>
      </c>
      <c r="G194" s="64"/>
      <c r="H194" s="31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2:37" s="73" customFormat="1" hidden="1" x14ac:dyDescent="0.25">
      <c r="B195" s="62" t="s">
        <v>621</v>
      </c>
      <c r="C195" s="62" t="str">
        <f>+VLOOKUP(B195,'resumen UCAP'!$A$5:$O$329,2,0)</f>
        <v>UCAP Luminaria LED 132 W</v>
      </c>
      <c r="D195" s="63">
        <f>+Inventario!D195</f>
        <v>132</v>
      </c>
      <c r="E195" s="63" t="str">
        <f>+VLOOKUP(B195,'resumen UCAP'!$A$5:$O$329,3,0)</f>
        <v>Un</v>
      </c>
      <c r="F195" s="64">
        <f>+VLOOKUP(B195,'resumen UCAP'!$A$5:$O$329,15,0)</f>
        <v>1991373.255378</v>
      </c>
      <c r="G195" s="64"/>
      <c r="H195" s="31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2:37" s="73" customFormat="1" hidden="1" x14ac:dyDescent="0.25">
      <c r="B196" s="62" t="s">
        <v>622</v>
      </c>
      <c r="C196" s="62" t="str">
        <f>+VLOOKUP(B196,'resumen UCAP'!$A$5:$O$329,2,0)</f>
        <v>UCAP Luminaria LED 84,4 W</v>
      </c>
      <c r="D196" s="63">
        <f>+Inventario!D196</f>
        <v>84.4</v>
      </c>
      <c r="E196" s="63" t="str">
        <f>+VLOOKUP(B196,'resumen UCAP'!$A$5:$O$329,3,0)</f>
        <v>Un</v>
      </c>
      <c r="F196" s="64">
        <f>+VLOOKUP(B196,'resumen UCAP'!$A$5:$O$329,15,0)</f>
        <v>1521833.1390600002</v>
      </c>
      <c r="G196" s="64"/>
      <c r="H196" s="31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2:37" s="73" customFormat="1" hidden="1" x14ac:dyDescent="0.25">
      <c r="B197" s="62" t="s">
        <v>623</v>
      </c>
      <c r="C197" s="62" t="str">
        <f>+VLOOKUP(B197,'resumen UCAP'!$A$5:$O$329,2,0)</f>
        <v>UCAP Luminaria LED 32,1 W</v>
      </c>
      <c r="D197" s="63">
        <f>+Inventario!D197</f>
        <v>32.1</v>
      </c>
      <c r="E197" s="63" t="str">
        <f>+VLOOKUP(B197,'resumen UCAP'!$A$5:$O$329,3,0)</f>
        <v>Un</v>
      </c>
      <c r="F197" s="64">
        <f>+VLOOKUP(B197,'resumen UCAP'!$A$5:$O$329,15,0)</f>
        <v>1111719.65307</v>
      </c>
      <c r="G197" s="64"/>
      <c r="H197" s="31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2:37" s="73" customFormat="1" hidden="1" x14ac:dyDescent="0.25">
      <c r="B198" s="62" t="s">
        <v>624</v>
      </c>
      <c r="C198" s="62" t="str">
        <f>+VLOOKUP(B198,'resumen UCAP'!$A$5:$O$329,2,0)</f>
        <v>UCAP Luminaria LED 100 W</v>
      </c>
      <c r="D198" s="63">
        <f>+Inventario!D198</f>
        <v>100</v>
      </c>
      <c r="E198" s="63" t="str">
        <f>+VLOOKUP(B198,'resumen UCAP'!$A$5:$O$329,3,0)</f>
        <v>Un</v>
      </c>
      <c r="F198" s="64">
        <f>+VLOOKUP(B198,'resumen UCAP'!$A$5:$O$329,15,0)</f>
        <v>1745611.4584271999</v>
      </c>
      <c r="G198" s="64"/>
      <c r="H198" s="31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2:37" s="73" customFormat="1" hidden="1" x14ac:dyDescent="0.25">
      <c r="B199" s="62" t="s">
        <v>625</v>
      </c>
      <c r="C199" s="62" t="str">
        <f>+VLOOKUP(B199,'resumen UCAP'!$A$5:$O$329,2,0)</f>
        <v>UCAP Luminaria LED IV 100 W</v>
      </c>
      <c r="D199" s="63">
        <f>+Inventario!D199</f>
        <v>100</v>
      </c>
      <c r="E199" s="63" t="str">
        <f>+VLOOKUP(B199,'resumen UCAP'!$A$5:$O$329,3,0)</f>
        <v>Un</v>
      </c>
      <c r="F199" s="64">
        <f>+VLOOKUP(B199,'resumen UCAP'!$A$5:$O$329,15,0)</f>
        <v>1786633.0624272001</v>
      </c>
      <c r="G199" s="64"/>
      <c r="H199" s="31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2:37" s="73" customFormat="1" hidden="1" x14ac:dyDescent="0.25">
      <c r="B200" s="62" t="s">
        <v>626</v>
      </c>
      <c r="C200" s="62" t="str">
        <f>+VLOOKUP(B200,'resumen UCAP'!$A$5:$O$329,2,0)</f>
        <v>UCAP Luminaria LED 140 W</v>
      </c>
      <c r="D200" s="63">
        <f>+Inventario!D200</f>
        <v>140</v>
      </c>
      <c r="E200" s="63" t="str">
        <f>+VLOOKUP(B200,'resumen UCAP'!$A$5:$O$329,3,0)</f>
        <v>Un</v>
      </c>
      <c r="F200" s="64">
        <f>+VLOOKUP(B200,'resumen UCAP'!$A$5:$O$329,15,0)</f>
        <v>1875513.2044271999</v>
      </c>
      <c r="G200" s="64"/>
      <c r="H200" s="31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2:37" s="73" customFormat="1" hidden="1" x14ac:dyDescent="0.25">
      <c r="B201" s="62" t="s">
        <v>627</v>
      </c>
      <c r="C201" s="62" t="str">
        <f>+VLOOKUP(B201,'resumen UCAP'!$A$5:$O$329,2,0)</f>
        <v>UCAP Luminaria LED IV 140 W</v>
      </c>
      <c r="D201" s="63">
        <f>+Inventario!D201</f>
        <v>140</v>
      </c>
      <c r="E201" s="63" t="str">
        <f>+VLOOKUP(B201,'resumen UCAP'!$A$5:$O$329,3,0)</f>
        <v>Un</v>
      </c>
      <c r="F201" s="64">
        <f>+VLOOKUP(B201,'resumen UCAP'!$A$5:$O$329,15,0)</f>
        <v>1875513.2044271999</v>
      </c>
      <c r="G201" s="64"/>
      <c r="H201" s="31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2:37" s="73" customFormat="1" hidden="1" x14ac:dyDescent="0.25">
      <c r="B202" s="62" t="s">
        <v>628</v>
      </c>
      <c r="C202" s="62" t="str">
        <f>+VLOOKUP(B202,'resumen UCAP'!$A$5:$O$329,2,0)</f>
        <v>UCAP Luminaria LED 150 W</v>
      </c>
      <c r="D202" s="63">
        <f>+Inventario!D202</f>
        <v>150</v>
      </c>
      <c r="E202" s="63" t="str">
        <f>+VLOOKUP(B202,'resumen UCAP'!$A$5:$O$329,3,0)</f>
        <v>Un</v>
      </c>
      <c r="F202" s="64">
        <f>+VLOOKUP(B202,'resumen UCAP'!$A$5:$O$329,15,0)</f>
        <v>2005414.9504271999</v>
      </c>
      <c r="G202" s="64"/>
      <c r="H202" s="31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2:37" s="73" customFormat="1" hidden="1" x14ac:dyDescent="0.25">
      <c r="B203" s="62" t="s">
        <v>629</v>
      </c>
      <c r="C203" s="62" t="str">
        <f>+VLOOKUP(B203,'resumen UCAP'!$A$5:$O$329,2,0)</f>
        <v>UCAP Luminaria LED 30W</v>
      </c>
      <c r="D203" s="63">
        <f>+Inventario!D203</f>
        <v>30</v>
      </c>
      <c r="E203" s="63" t="str">
        <f>+VLOOKUP(B203,'resumen UCAP'!$A$5:$O$329,3,0)</f>
        <v>Un</v>
      </c>
      <c r="F203" s="64">
        <f>+VLOOKUP(B203,'resumen UCAP'!$A$5:$O$329,15,0)</f>
        <v>1084525.0643916</v>
      </c>
      <c r="G203" s="64"/>
      <c r="H203" s="31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2:37" s="73" customFormat="1" hidden="1" x14ac:dyDescent="0.25">
      <c r="B204" s="62" t="s">
        <v>630</v>
      </c>
      <c r="C204" s="62" t="str">
        <f>+VLOOKUP(B204,'resumen UCAP'!$A$5:$O$329,2,0)</f>
        <v>UCAP Luminaria LED 60W</v>
      </c>
      <c r="D204" s="63">
        <f>+Inventario!D204</f>
        <v>60</v>
      </c>
      <c r="E204" s="63" t="str">
        <f>+VLOOKUP(B204,'resumen UCAP'!$A$5:$O$329,3,0)</f>
        <v>Un</v>
      </c>
      <c r="F204" s="64">
        <f>+VLOOKUP(B204,'resumen UCAP'!$A$5:$O$329,15,0)</f>
        <v>1467393.3683915995</v>
      </c>
      <c r="G204" s="64"/>
      <c r="H204" s="31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2:37" s="73" customFormat="1" hidden="1" x14ac:dyDescent="0.25">
      <c r="B205" s="62" t="s">
        <v>535</v>
      </c>
      <c r="C205" s="62" t="str">
        <f>+VLOOKUP(B205,'resumen UCAP'!$A$5:$O$329,2,0)</f>
        <v>UCAP Luminaria LED 90W</v>
      </c>
      <c r="D205" s="63">
        <f>+Inventario!D205</f>
        <v>80</v>
      </c>
      <c r="E205" s="63" t="str">
        <f>+VLOOKUP(B205,'resumen UCAP'!$A$5:$O$329,3,0)</f>
        <v>Un</v>
      </c>
      <c r="F205" s="64">
        <f>+VLOOKUP(B205,'resumen UCAP'!$A$5:$O$329,15,0)</f>
        <v>1582253.8595916</v>
      </c>
      <c r="G205" s="64"/>
      <c r="H205" s="31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2:37" s="73" customFormat="1" hidden="1" x14ac:dyDescent="0.25">
      <c r="B206" s="62" t="s">
        <v>536</v>
      </c>
      <c r="C206" s="62" t="str">
        <f>+VLOOKUP(B206,'resumen UCAP'!$A$5:$O$329,2,0)</f>
        <v>UCAP Luminaria LED 100 W 60 D</v>
      </c>
      <c r="D206" s="63">
        <f>+Inventario!D206</f>
        <v>100</v>
      </c>
      <c r="E206" s="63" t="str">
        <f>+VLOOKUP(B206,'resumen UCAP'!$A$5:$O$329,3,0)</f>
        <v>Un</v>
      </c>
      <c r="F206" s="64">
        <f>+VLOOKUP(B206,'resumen UCAP'!$A$5:$O$329,15,0)</f>
        <v>1725100.6564272</v>
      </c>
      <c r="G206" s="64"/>
      <c r="H206" s="31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2:37" s="73" customFormat="1" hidden="1" x14ac:dyDescent="0.25">
      <c r="B207" s="62" t="s">
        <v>537</v>
      </c>
      <c r="C207" s="62" t="str">
        <f>+VLOOKUP(B207,'resumen UCAP'!$A$5:$O$329,2,0)</f>
        <v>UCAP Luminaria LED 120 W 30 D</v>
      </c>
      <c r="D207" s="63">
        <f>+Inventario!D207</f>
        <v>120</v>
      </c>
      <c r="E207" s="63" t="str">
        <f>+VLOOKUP(B207,'resumen UCAP'!$A$5:$O$329,3,0)</f>
        <v>Un</v>
      </c>
      <c r="F207" s="64">
        <f>+VLOOKUP(B207,'resumen UCAP'!$A$5:$O$329,15,0)</f>
        <v>1841328.5344272</v>
      </c>
      <c r="G207" s="64"/>
      <c r="H207" s="31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2:37" s="73" customFormat="1" hidden="1" x14ac:dyDescent="0.25">
      <c r="B208" s="62" t="s">
        <v>538</v>
      </c>
      <c r="C208" s="62" t="str">
        <f>+VLOOKUP(B208,'resumen UCAP'!$A$5:$O$329,2,0)</f>
        <v>UCAP Luminaria LED 120 W 60 D</v>
      </c>
      <c r="D208" s="63">
        <f>+Inventario!D208</f>
        <v>120</v>
      </c>
      <c r="E208" s="63" t="str">
        <f>+VLOOKUP(B208,'resumen UCAP'!$A$5:$O$329,3,0)</f>
        <v>Un</v>
      </c>
      <c r="F208" s="64">
        <f>+VLOOKUP(B208,'resumen UCAP'!$A$5:$O$329,15,0)</f>
        <v>1841328.5344272</v>
      </c>
      <c r="G208" s="64"/>
      <c r="H208" s="31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2:37" s="73" customFormat="1" hidden="1" x14ac:dyDescent="0.25">
      <c r="B209" s="62" t="s">
        <v>539</v>
      </c>
      <c r="C209" s="62" t="str">
        <f>+VLOOKUP(B209,'resumen UCAP'!$A$5:$O$329,2,0)</f>
        <v>UCAP Luminaria LED 150 W 30 D</v>
      </c>
      <c r="D209" s="63">
        <f>+Inventario!D209</f>
        <v>150</v>
      </c>
      <c r="E209" s="63" t="str">
        <f>+VLOOKUP(B209,'resumen UCAP'!$A$5:$O$329,3,0)</f>
        <v>Un</v>
      </c>
      <c r="F209" s="64">
        <f>+VLOOKUP(B209,'resumen UCAP'!$A$5:$O$329,15,0)</f>
        <v>2005414.9504271999</v>
      </c>
      <c r="G209" s="64"/>
      <c r="H209" s="31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2:37" s="73" customFormat="1" hidden="1" x14ac:dyDescent="0.25">
      <c r="B210" s="62" t="s">
        <v>540</v>
      </c>
      <c r="C210" s="62" t="str">
        <f>+VLOOKUP(B210,'resumen UCAP'!$A$5:$O$329,2,0)</f>
        <v>UCAP Luminaria LED 150 W 60 D</v>
      </c>
      <c r="D210" s="63">
        <f>+Inventario!D210</f>
        <v>150</v>
      </c>
      <c r="E210" s="63" t="str">
        <f>+VLOOKUP(B210,'resumen UCAP'!$A$5:$O$329,3,0)</f>
        <v>Un</v>
      </c>
      <c r="F210" s="64">
        <f>+VLOOKUP(B210,'resumen UCAP'!$A$5:$O$329,15,0)</f>
        <v>2005414.9504271999</v>
      </c>
      <c r="G210" s="64"/>
      <c r="H210" s="31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2:37" s="73" customFormat="1" hidden="1" x14ac:dyDescent="0.25">
      <c r="B211" s="62" t="s">
        <v>541</v>
      </c>
      <c r="C211" s="62" t="str">
        <f>+VLOOKUP(B211,'resumen UCAP'!$A$5:$O$329,2,0)</f>
        <v>UCAP Luminaria LED 200 W 30 D</v>
      </c>
      <c r="D211" s="63">
        <f>+Inventario!D211</f>
        <v>200</v>
      </c>
      <c r="E211" s="63" t="str">
        <f>+VLOOKUP(B211,'resumen UCAP'!$A$5:$O$329,3,0)</f>
        <v>Un</v>
      </c>
      <c r="F211" s="64">
        <f>+VLOOKUP(B211,'resumen UCAP'!$A$5:$O$329,15,0)</f>
        <v>2315811.7540271999</v>
      </c>
      <c r="G211" s="64"/>
      <c r="H211" s="31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2:37" s="73" customFormat="1" hidden="1" x14ac:dyDescent="0.25">
      <c r="B212" s="62" t="s">
        <v>542</v>
      </c>
      <c r="C212" s="62" t="str">
        <f>+VLOOKUP(B212,'resumen UCAP'!$A$5:$O$329,2,0)</f>
        <v>UCAP Luminaria LED 200 W 60 D</v>
      </c>
      <c r="D212" s="63">
        <f>+Inventario!D212</f>
        <v>200</v>
      </c>
      <c r="E212" s="63" t="str">
        <f>+VLOOKUP(B212,'resumen UCAP'!$A$5:$O$329,3,0)</f>
        <v>Un</v>
      </c>
      <c r="F212" s="64">
        <f>+VLOOKUP(B212,'resumen UCAP'!$A$5:$O$329,15,0)</f>
        <v>2315811.7540271999</v>
      </c>
      <c r="G212" s="64"/>
      <c r="H212" s="31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2:37" s="73" customFormat="1" hidden="1" x14ac:dyDescent="0.25">
      <c r="B213" s="62" t="s">
        <v>631</v>
      </c>
      <c r="C213" s="62" t="str">
        <f>+VLOOKUP(B213,'resumen UCAP'!$A$5:$O$329,2,0)</f>
        <v>UCAP Luminaria LED 30W 60 D</v>
      </c>
      <c r="D213" s="63">
        <f>+Inventario!D213</f>
        <v>30</v>
      </c>
      <c r="E213" s="63" t="str">
        <f>+VLOOKUP(B213,'resumen UCAP'!$A$5:$O$329,3,0)</f>
        <v>Un</v>
      </c>
      <c r="F213" s="64">
        <f>+VLOOKUP(B213,'resumen UCAP'!$A$5:$O$329,15,0)</f>
        <v>957358.0919916</v>
      </c>
      <c r="G213" s="64"/>
      <c r="H213" s="31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2:37" s="73" customFormat="1" hidden="1" x14ac:dyDescent="0.25">
      <c r="B214" s="62" t="s">
        <v>632</v>
      </c>
      <c r="C214" s="62" t="str">
        <f>+VLOOKUP(B214,'resumen UCAP'!$A$5:$O$329,2,0)</f>
        <v>UCAP Luminaria LED 50W</v>
      </c>
      <c r="D214" s="63">
        <f>+Inventario!D214</f>
        <v>50</v>
      </c>
      <c r="E214" s="63" t="str">
        <f>+VLOOKUP(B214,'resumen UCAP'!$A$5:$O$329,3,0)</f>
        <v>Un</v>
      </c>
      <c r="F214" s="64">
        <f>+VLOOKUP(B214,'resumen UCAP'!$A$5:$O$329,15,0)</f>
        <v>1027094.8187916002</v>
      </c>
      <c r="G214" s="64"/>
      <c r="H214" s="31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2:37" hidden="1" x14ac:dyDescent="0.25">
      <c r="B215" s="59" t="s">
        <v>633</v>
      </c>
      <c r="C215" s="62" t="str">
        <f>+VLOOKUP(B215,'resumen UCAP'!$A$5:$O$329,2,0)</f>
        <v>UCAP Luminaria LED 50W 60 D</v>
      </c>
      <c r="D215" s="63">
        <f>+Inventario!D215</f>
        <v>50</v>
      </c>
      <c r="E215" s="63" t="str">
        <f>+VLOOKUP(B215,'resumen UCAP'!$A$5:$O$329,3,0)</f>
        <v>Un</v>
      </c>
      <c r="F215" s="64">
        <f>+VLOOKUP(B215,'resumen UCAP'!$A$5:$O$329,15,0)</f>
        <v>1027094.8187916002</v>
      </c>
      <c r="G215" s="61"/>
      <c r="H215" s="125"/>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row>
    <row r="216" spans="2:37" hidden="1" x14ac:dyDescent="0.25">
      <c r="B216" s="59" t="s">
        <v>634</v>
      </c>
      <c r="C216" s="62" t="str">
        <f>+VLOOKUP(B216,'resumen UCAP'!$A$5:$O$329,2,0)</f>
        <v>UCAP Luminaria LED 60W 60 D</v>
      </c>
      <c r="D216" s="63">
        <f>+Inventario!D216</f>
        <v>60</v>
      </c>
      <c r="E216" s="63" t="str">
        <f>+VLOOKUP(B216,'resumen UCAP'!$A$5:$O$329,3,0)</f>
        <v>Un</v>
      </c>
      <c r="F216" s="64">
        <f>+VLOOKUP(B216,'resumen UCAP'!$A$5:$O$329,15,0)</f>
        <v>1027094.8187916002</v>
      </c>
      <c r="G216" s="61"/>
      <c r="H216" s="125"/>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row>
    <row r="217" spans="2:37" hidden="1" x14ac:dyDescent="0.25">
      <c r="B217" s="59" t="s">
        <v>635</v>
      </c>
      <c r="C217" s="62" t="str">
        <f>+VLOOKUP(B217,'resumen UCAP'!$A$5:$O$329,2,0)</f>
        <v>UCAP Luminaria LED 90W 30 D</v>
      </c>
      <c r="D217" s="63">
        <f>+Inventario!D217</f>
        <v>90</v>
      </c>
      <c r="E217" s="63" t="str">
        <f>+VLOOKUP(B217,'resumen UCAP'!$A$5:$O$329,3,0)</f>
        <v>Un</v>
      </c>
      <c r="F217" s="64">
        <f>+VLOOKUP(B217,'resumen UCAP'!$A$5:$O$329,15,0)</f>
        <v>1409963.1227915999</v>
      </c>
      <c r="G217" s="61"/>
      <c r="H217" s="125"/>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row>
    <row r="218" spans="2:37" hidden="1" x14ac:dyDescent="0.25">
      <c r="B218" s="59" t="s">
        <v>636</v>
      </c>
      <c r="C218" s="62" t="str">
        <f>+VLOOKUP(B218,'resumen UCAP'!$A$5:$O$329,2,0)</f>
        <v>UCAP Luminaria LED 90W 60 D</v>
      </c>
      <c r="D218" s="63">
        <f>+Inventario!D218</f>
        <v>90</v>
      </c>
      <c r="E218" s="63" t="str">
        <f>+VLOOKUP(B218,'resumen UCAP'!$A$5:$O$329,3,0)</f>
        <v>Un</v>
      </c>
      <c r="F218" s="64">
        <f>+VLOOKUP(B218,'resumen UCAP'!$A$5:$O$329,15,0)</f>
        <v>1409963.1227915999</v>
      </c>
      <c r="G218" s="61"/>
      <c r="H218" s="125"/>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row>
    <row r="219" spans="2:37" hidden="1" x14ac:dyDescent="0.25">
      <c r="B219" s="59" t="s">
        <v>637</v>
      </c>
      <c r="C219" s="62" t="str">
        <f>+VLOOKUP(B219,'resumen UCAP'!$A$5:$O$329,2,0)</f>
        <v>UCAP Luminaria LED 167 W</v>
      </c>
      <c r="D219" s="63">
        <f>+Inventario!D219</f>
        <v>35</v>
      </c>
      <c r="E219" s="63" t="str">
        <f>+VLOOKUP(B219,'resumen UCAP'!$A$5:$O$329,3,0)</f>
        <v>Un</v>
      </c>
      <c r="F219" s="64">
        <f>+VLOOKUP(B219,'resumen UCAP'!$A$5:$O$329,15,0)</f>
        <v>1673686.9127471999</v>
      </c>
      <c r="G219" s="61"/>
      <c r="H219" s="125"/>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row>
    <row r="220" spans="2:37" hidden="1" x14ac:dyDescent="0.25">
      <c r="B220" s="59" t="s">
        <v>638</v>
      </c>
      <c r="C220" s="62" t="str">
        <f>+VLOOKUP(B220,'resumen UCAP'!$A$5:$O$329,2,0)</f>
        <v>UCAP Luminaria LED 227 W</v>
      </c>
      <c r="D220" s="63">
        <f>+Inventario!D220</f>
        <v>227</v>
      </c>
      <c r="E220" s="63" t="str">
        <f>+VLOOKUP(B220,'resumen UCAP'!$A$5:$O$329,3,0)</f>
        <v>Un</v>
      </c>
      <c r="F220" s="64">
        <f>+VLOOKUP(B220,'resumen UCAP'!$A$5:$O$329,15,0)</f>
        <v>2422467.9244272001</v>
      </c>
      <c r="G220" s="61"/>
      <c r="H220" s="125"/>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row>
    <row r="221" spans="2:37" hidden="1" x14ac:dyDescent="0.25">
      <c r="B221" s="59" t="s">
        <v>639</v>
      </c>
      <c r="C221" s="62" t="str">
        <f>+VLOOKUP(B221,'resumen UCAP'!$A$5:$O$329,2,0)</f>
        <v>UCAP Luminaria LED 192 W</v>
      </c>
      <c r="D221" s="63">
        <f>+Inventario!D221</f>
        <v>192.4</v>
      </c>
      <c r="E221" s="63" t="str">
        <f>+VLOOKUP(B221,'resumen UCAP'!$A$5:$O$329,3,0)</f>
        <v>Un</v>
      </c>
      <c r="F221" s="64">
        <f>+VLOOKUP(B221,'resumen UCAP'!$A$5:$O$329,15,0)</f>
        <v>1991373.255378</v>
      </c>
      <c r="G221" s="61"/>
      <c r="H221" s="125"/>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row>
    <row r="222" spans="2:37" hidden="1" x14ac:dyDescent="0.25">
      <c r="B222" s="59"/>
      <c r="C222" s="59"/>
      <c r="D222" s="60"/>
      <c r="E222" s="59"/>
      <c r="F222" s="125"/>
      <c r="G222" s="61"/>
      <c r="H222" s="125"/>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row>
    <row r="223" spans="2:37" hidden="1" x14ac:dyDescent="0.25">
      <c r="B223" s="59"/>
      <c r="C223" s="59"/>
      <c r="D223" s="60"/>
      <c r="E223" s="59"/>
      <c r="F223" s="125"/>
      <c r="G223" s="61"/>
      <c r="H223" s="125"/>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row>
    <row r="224" spans="2:37" x14ac:dyDescent="0.25">
      <c r="B224" s="126"/>
      <c r="C224" s="127" t="s">
        <v>289</v>
      </c>
      <c r="D224" s="128"/>
      <c r="E224" s="126"/>
      <c r="F224" s="129"/>
      <c r="G224" s="129">
        <f>+SUM(G5:G223)</f>
        <v>32760</v>
      </c>
      <c r="H224" s="129">
        <f t="shared" ref="H224:AK224" si="25">+SUM(H5:H223)</f>
        <v>0</v>
      </c>
      <c r="I224" s="129">
        <f t="shared" si="25"/>
        <v>-2500</v>
      </c>
      <c r="J224" s="129">
        <f t="shared" si="25"/>
        <v>-2835</v>
      </c>
      <c r="K224" s="129">
        <f t="shared" si="25"/>
        <v>-2160</v>
      </c>
      <c r="L224" s="129">
        <f t="shared" si="25"/>
        <v>-1500</v>
      </c>
      <c r="M224" s="129">
        <f t="shared" si="25"/>
        <v>-1227</v>
      </c>
      <c r="N224" s="129">
        <f t="shared" si="25"/>
        <v>0</v>
      </c>
      <c r="O224" s="129">
        <f t="shared" si="25"/>
        <v>0</v>
      </c>
      <c r="P224" s="129">
        <f t="shared" si="25"/>
        <v>0</v>
      </c>
      <c r="Q224" s="129">
        <f t="shared" si="25"/>
        <v>0</v>
      </c>
      <c r="R224" s="129">
        <f t="shared" si="25"/>
        <v>0</v>
      </c>
      <c r="S224" s="129">
        <f t="shared" si="25"/>
        <v>0</v>
      </c>
      <c r="T224" s="129">
        <f t="shared" si="25"/>
        <v>0</v>
      </c>
      <c r="U224" s="129">
        <f t="shared" si="25"/>
        <v>0</v>
      </c>
      <c r="V224" s="129">
        <f t="shared" si="25"/>
        <v>0</v>
      </c>
      <c r="W224" s="129">
        <f t="shared" si="25"/>
        <v>-3300</v>
      </c>
      <c r="X224" s="129">
        <f t="shared" si="25"/>
        <v>0</v>
      </c>
      <c r="Y224" s="129">
        <f t="shared" si="25"/>
        <v>0</v>
      </c>
      <c r="Z224" s="129">
        <f t="shared" si="25"/>
        <v>0</v>
      </c>
      <c r="AA224" s="129">
        <f t="shared" si="25"/>
        <v>0</v>
      </c>
      <c r="AB224" s="129">
        <f t="shared" si="25"/>
        <v>0</v>
      </c>
      <c r="AC224" s="129">
        <f t="shared" si="25"/>
        <v>0</v>
      </c>
      <c r="AD224" s="129">
        <f t="shared" si="25"/>
        <v>0</v>
      </c>
      <c r="AE224" s="129">
        <f t="shared" si="25"/>
        <v>0</v>
      </c>
      <c r="AF224" s="129">
        <f t="shared" si="25"/>
        <v>0</v>
      </c>
      <c r="AG224" s="129">
        <f t="shared" si="25"/>
        <v>0</v>
      </c>
      <c r="AH224" s="129">
        <f t="shared" si="25"/>
        <v>0</v>
      </c>
      <c r="AI224" s="129">
        <f t="shared" si="25"/>
        <v>0</v>
      </c>
      <c r="AJ224" s="129">
        <f t="shared" si="25"/>
        <v>0</v>
      </c>
      <c r="AK224" s="129">
        <f t="shared" si="25"/>
        <v>0</v>
      </c>
    </row>
    <row r="225" spans="2:37" x14ac:dyDescent="0.25">
      <c r="B225" s="59"/>
      <c r="C225" s="126" t="s">
        <v>441</v>
      </c>
      <c r="D225" s="60"/>
      <c r="E225" s="59"/>
      <c r="F225" s="61"/>
      <c r="G225" s="129">
        <f>+SUMPRODUCT($F$5:$F$223,G5:G223)</f>
        <v>11895402911</v>
      </c>
      <c r="H225" s="129">
        <f t="shared" ref="H225:AK225" si="26">+SUMPRODUCT($F$5:$F$223,H5:H223)</f>
        <v>0</v>
      </c>
      <c r="I225" s="129">
        <f t="shared" si="26"/>
        <v>-834202500</v>
      </c>
      <c r="J225" s="129">
        <f t="shared" si="26"/>
        <v>-932794035</v>
      </c>
      <c r="K225" s="129">
        <f t="shared" si="26"/>
        <v>-435812400</v>
      </c>
      <c r="L225" s="129">
        <f t="shared" si="26"/>
        <v>-302647500</v>
      </c>
      <c r="M225" s="129">
        <f t="shared" si="26"/>
        <v>-247565655</v>
      </c>
      <c r="N225" s="129">
        <f t="shared" si="26"/>
        <v>0</v>
      </c>
      <c r="O225" s="129">
        <f t="shared" si="26"/>
        <v>0</v>
      </c>
      <c r="P225" s="129">
        <f t="shared" si="26"/>
        <v>0</v>
      </c>
      <c r="Q225" s="129">
        <f t="shared" si="26"/>
        <v>0</v>
      </c>
      <c r="R225" s="129">
        <f t="shared" si="26"/>
        <v>0</v>
      </c>
      <c r="S225" s="129">
        <f t="shared" si="26"/>
        <v>0</v>
      </c>
      <c r="T225" s="129">
        <f t="shared" si="26"/>
        <v>0</v>
      </c>
      <c r="U225" s="129">
        <f t="shared" si="26"/>
        <v>0</v>
      </c>
      <c r="V225" s="129">
        <f t="shared" si="26"/>
        <v>0</v>
      </c>
      <c r="W225" s="129">
        <f t="shared" si="26"/>
        <v>-3367147979</v>
      </c>
      <c r="X225" s="129">
        <f t="shared" si="26"/>
        <v>0</v>
      </c>
      <c r="Y225" s="129">
        <f t="shared" si="26"/>
        <v>0</v>
      </c>
      <c r="Z225" s="129">
        <f t="shared" si="26"/>
        <v>0</v>
      </c>
      <c r="AA225" s="129">
        <f t="shared" si="26"/>
        <v>0</v>
      </c>
      <c r="AB225" s="129">
        <f t="shared" si="26"/>
        <v>0</v>
      </c>
      <c r="AC225" s="129">
        <f t="shared" si="26"/>
        <v>0</v>
      </c>
      <c r="AD225" s="129">
        <f t="shared" si="26"/>
        <v>0</v>
      </c>
      <c r="AE225" s="129">
        <f t="shared" si="26"/>
        <v>0</v>
      </c>
      <c r="AF225" s="129">
        <f t="shared" si="26"/>
        <v>0</v>
      </c>
      <c r="AG225" s="129">
        <f t="shared" si="26"/>
        <v>0</v>
      </c>
      <c r="AH225" s="129">
        <f t="shared" si="26"/>
        <v>0</v>
      </c>
      <c r="AI225" s="129">
        <f t="shared" si="26"/>
        <v>0</v>
      </c>
      <c r="AJ225" s="129">
        <f t="shared" si="26"/>
        <v>0</v>
      </c>
      <c r="AK225" s="129">
        <f t="shared" si="26"/>
        <v>0</v>
      </c>
    </row>
    <row r="226" spans="2:37" x14ac:dyDescent="0.25">
      <c r="B226" s="59"/>
      <c r="C226" s="59"/>
      <c r="D226" s="60"/>
      <c r="E226" s="59"/>
      <c r="F226" s="61"/>
      <c r="G226" s="61"/>
      <c r="H226" s="61"/>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row>
    <row r="227" spans="2:37" x14ac:dyDescent="0.25">
      <c r="B227" s="59"/>
      <c r="C227" s="59"/>
      <c r="D227" s="60"/>
      <c r="E227" s="59"/>
      <c r="F227" s="61"/>
      <c r="G227" s="61"/>
      <c r="H227" s="341"/>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row>
    <row r="228" spans="2:37" x14ac:dyDescent="0.25">
      <c r="B228" s="59"/>
      <c r="C228" s="59"/>
      <c r="D228" s="60"/>
      <c r="E228" s="59"/>
      <c r="F228" s="61"/>
      <c r="G228" s="61"/>
      <c r="H228" s="61"/>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row>
    <row r="229" spans="2:37" x14ac:dyDescent="0.25">
      <c r="B229" s="59"/>
      <c r="C229" s="59"/>
      <c r="D229" s="60"/>
      <c r="E229" s="59"/>
      <c r="F229" s="61"/>
      <c r="G229" s="61"/>
      <c r="H229" s="61"/>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row>
    <row r="230" spans="2:37" x14ac:dyDescent="0.25">
      <c r="B230" s="58"/>
      <c r="C230" s="130" t="str">
        <f>+Inventario!C230</f>
        <v xml:space="preserve">OTROS ELEMENTOS PARA ILUMINACIÓN </v>
      </c>
      <c r="D230" s="131"/>
      <c r="E230" s="58"/>
      <c r="F230" s="132"/>
      <c r="G230" s="132"/>
      <c r="H230" s="132"/>
      <c r="I230" s="58"/>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row>
    <row r="231" spans="2:37"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61"/>
      <c r="I231" s="136"/>
      <c r="J231" s="136"/>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row>
    <row r="232" spans="2:37"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61"/>
      <c r="I232" s="136"/>
      <c r="J232" s="136"/>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row>
    <row r="233" spans="2:37"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61"/>
      <c r="I233" s="136"/>
      <c r="J233" s="136"/>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row>
    <row r="234" spans="2:37"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61"/>
      <c r="I234" s="136"/>
      <c r="J234" s="136"/>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row>
    <row r="235" spans="2:37" x14ac:dyDescent="0.25">
      <c r="B235" s="59" t="s">
        <v>547</v>
      </c>
      <c r="C235" s="62" t="str">
        <f>+VLOOKUP(B235,'resumen UCAP'!$A$5:$O$329,2,0)</f>
        <v>Contactor fotocelda 60Amp</v>
      </c>
      <c r="D235" s="63"/>
      <c r="E235" s="63" t="str">
        <f>+VLOOKUP(B235,'resumen UCAP'!$A$5:$O$329,3,0)</f>
        <v>Un</v>
      </c>
      <c r="F235" s="64">
        <f>+VLOOKUP(B235,'resumen UCAP'!$A$5:$O$329,15,0)</f>
        <v>98891</v>
      </c>
      <c r="G235" s="61">
        <v>25</v>
      </c>
      <c r="H235" s="61"/>
      <c r="I235" s="136"/>
      <c r="J235" s="136"/>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row>
    <row r="236" spans="2:37" x14ac:dyDescent="0.25">
      <c r="B236" s="59" t="s">
        <v>548</v>
      </c>
      <c r="C236" s="62" t="str">
        <f>+VLOOKUP(B236,'resumen UCAP'!$A$5:$O$329,2,0)</f>
        <v>BREAKER</v>
      </c>
      <c r="D236" s="63"/>
      <c r="E236" s="63">
        <f>+VLOOKUP(B236,'resumen UCAP'!$A$5:$O$329,3,0)</f>
        <v>0</v>
      </c>
      <c r="F236" s="64">
        <f>+VLOOKUP(B236,'resumen UCAP'!$A$5:$O$329,15,0)</f>
        <v>140937.5</v>
      </c>
      <c r="G236" s="61">
        <v>32</v>
      </c>
      <c r="H236" s="61"/>
      <c r="I236" s="136"/>
      <c r="J236" s="136"/>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row>
    <row r="237" spans="2:37" x14ac:dyDescent="0.25">
      <c r="B237" s="59"/>
      <c r="C237" s="127" t="s">
        <v>289</v>
      </c>
      <c r="D237" s="60"/>
      <c r="E237" s="59"/>
      <c r="F237" s="61"/>
      <c r="G237" s="129">
        <f>+SUM(G231:G236)</f>
        <v>853</v>
      </c>
      <c r="H237" s="129">
        <f t="shared" ref="H237:AK237" si="27">+SUM(H231:H236)</f>
        <v>0</v>
      </c>
      <c r="I237" s="129">
        <f t="shared" si="27"/>
        <v>0</v>
      </c>
      <c r="J237" s="129">
        <f t="shared" si="27"/>
        <v>0</v>
      </c>
      <c r="K237" s="129">
        <f t="shared" si="27"/>
        <v>0</v>
      </c>
      <c r="L237" s="129">
        <f t="shared" si="27"/>
        <v>0</v>
      </c>
      <c r="M237" s="129">
        <f t="shared" si="27"/>
        <v>0</v>
      </c>
      <c r="N237" s="129">
        <f t="shared" si="27"/>
        <v>0</v>
      </c>
      <c r="O237" s="129">
        <f t="shared" si="27"/>
        <v>0</v>
      </c>
      <c r="P237" s="129">
        <f t="shared" si="27"/>
        <v>0</v>
      </c>
      <c r="Q237" s="129">
        <f t="shared" si="27"/>
        <v>0</v>
      </c>
      <c r="R237" s="129">
        <f t="shared" si="27"/>
        <v>0</v>
      </c>
      <c r="S237" s="129">
        <f t="shared" si="27"/>
        <v>0</v>
      </c>
      <c r="T237" s="129">
        <f t="shared" si="27"/>
        <v>0</v>
      </c>
      <c r="U237" s="129">
        <f t="shared" si="27"/>
        <v>0</v>
      </c>
      <c r="V237" s="129">
        <f t="shared" si="27"/>
        <v>0</v>
      </c>
      <c r="W237" s="129">
        <f t="shared" si="27"/>
        <v>0</v>
      </c>
      <c r="X237" s="129">
        <f t="shared" si="27"/>
        <v>0</v>
      </c>
      <c r="Y237" s="129">
        <f t="shared" si="27"/>
        <v>0</v>
      </c>
      <c r="Z237" s="129">
        <f t="shared" si="27"/>
        <v>0</v>
      </c>
      <c r="AA237" s="129">
        <f t="shared" si="27"/>
        <v>0</v>
      </c>
      <c r="AB237" s="129">
        <f t="shared" si="27"/>
        <v>0</v>
      </c>
      <c r="AC237" s="129">
        <f t="shared" si="27"/>
        <v>0</v>
      </c>
      <c r="AD237" s="129">
        <f t="shared" si="27"/>
        <v>0</v>
      </c>
      <c r="AE237" s="129">
        <f t="shared" si="27"/>
        <v>0</v>
      </c>
      <c r="AF237" s="129">
        <f t="shared" si="27"/>
        <v>0</v>
      </c>
      <c r="AG237" s="129">
        <f t="shared" si="27"/>
        <v>0</v>
      </c>
      <c r="AH237" s="129">
        <f t="shared" si="27"/>
        <v>0</v>
      </c>
      <c r="AI237" s="129">
        <f t="shared" si="27"/>
        <v>0</v>
      </c>
      <c r="AJ237" s="129">
        <f t="shared" si="27"/>
        <v>0</v>
      </c>
      <c r="AK237" s="129">
        <f t="shared" si="27"/>
        <v>0</v>
      </c>
    </row>
    <row r="238" spans="2:37" x14ac:dyDescent="0.25">
      <c r="B238" s="59"/>
      <c r="C238" s="126" t="s">
        <v>441</v>
      </c>
      <c r="D238" s="60"/>
      <c r="E238" s="59"/>
      <c r="F238" s="61"/>
      <c r="G238" s="129">
        <f>+SUMPRODUCT($F$231:$F$236,G231:G236)</f>
        <v>79356918.871450007</v>
      </c>
      <c r="H238" s="129">
        <f t="shared" ref="H238:AK238" si="28">+SUMPRODUCT($F$231:$F$236,H231:H236)</f>
        <v>0</v>
      </c>
      <c r="I238" s="129">
        <f t="shared" si="28"/>
        <v>0</v>
      </c>
      <c r="J238" s="129">
        <f t="shared" si="28"/>
        <v>0</v>
      </c>
      <c r="K238" s="129">
        <f t="shared" si="28"/>
        <v>0</v>
      </c>
      <c r="L238" s="129">
        <f t="shared" si="28"/>
        <v>0</v>
      </c>
      <c r="M238" s="129">
        <f t="shared" si="28"/>
        <v>0</v>
      </c>
      <c r="N238" s="129">
        <f t="shared" si="28"/>
        <v>0</v>
      </c>
      <c r="O238" s="129">
        <f t="shared" si="28"/>
        <v>0</v>
      </c>
      <c r="P238" s="129">
        <f t="shared" si="28"/>
        <v>0</v>
      </c>
      <c r="Q238" s="129">
        <f t="shared" si="28"/>
        <v>0</v>
      </c>
      <c r="R238" s="129">
        <f t="shared" si="28"/>
        <v>0</v>
      </c>
      <c r="S238" s="129">
        <f t="shared" si="28"/>
        <v>0</v>
      </c>
      <c r="T238" s="129">
        <f t="shared" si="28"/>
        <v>0</v>
      </c>
      <c r="U238" s="129">
        <f t="shared" si="28"/>
        <v>0</v>
      </c>
      <c r="V238" s="129">
        <f t="shared" si="28"/>
        <v>0</v>
      </c>
      <c r="W238" s="129">
        <f t="shared" si="28"/>
        <v>0</v>
      </c>
      <c r="X238" s="129">
        <f t="shared" si="28"/>
        <v>0</v>
      </c>
      <c r="Y238" s="129">
        <f t="shared" si="28"/>
        <v>0</v>
      </c>
      <c r="Z238" s="129">
        <f t="shared" si="28"/>
        <v>0</v>
      </c>
      <c r="AA238" s="129">
        <f t="shared" si="28"/>
        <v>0</v>
      </c>
      <c r="AB238" s="129">
        <f t="shared" si="28"/>
        <v>0</v>
      </c>
      <c r="AC238" s="129">
        <f t="shared" si="28"/>
        <v>0</v>
      </c>
      <c r="AD238" s="129">
        <f t="shared" si="28"/>
        <v>0</v>
      </c>
      <c r="AE238" s="129">
        <f t="shared" si="28"/>
        <v>0</v>
      </c>
      <c r="AF238" s="129">
        <f t="shared" si="28"/>
        <v>0</v>
      </c>
      <c r="AG238" s="129">
        <f t="shared" si="28"/>
        <v>0</v>
      </c>
      <c r="AH238" s="129">
        <f t="shared" si="28"/>
        <v>0</v>
      </c>
      <c r="AI238" s="129">
        <f t="shared" si="28"/>
        <v>0</v>
      </c>
      <c r="AJ238" s="129">
        <f t="shared" si="28"/>
        <v>0</v>
      </c>
      <c r="AK238" s="129">
        <f t="shared" si="28"/>
        <v>0</v>
      </c>
    </row>
    <row r="239" spans="2:37" x14ac:dyDescent="0.25">
      <c r="B239" s="59"/>
      <c r="C239" s="59"/>
      <c r="D239" s="60"/>
      <c r="E239" s="59"/>
      <c r="F239" s="61"/>
      <c r="G239" s="61"/>
      <c r="H239" s="61"/>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x14ac:dyDescent="0.25">
      <c r="B240" s="59"/>
      <c r="C240" s="59"/>
      <c r="D240" s="60"/>
      <c r="E240" s="59"/>
      <c r="F240" s="61"/>
      <c r="G240" s="61"/>
      <c r="H240" s="61"/>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2:37" x14ac:dyDescent="0.25">
      <c r="B241" s="59"/>
      <c r="C241" s="59"/>
      <c r="D241" s="60"/>
      <c r="E241" s="59"/>
      <c r="F241" s="61"/>
      <c r="G241" s="61"/>
      <c r="H241" s="61"/>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2:37" x14ac:dyDescent="0.25">
      <c r="B242" s="59"/>
      <c r="C242" s="59"/>
      <c r="D242" s="60"/>
      <c r="E242" s="59"/>
      <c r="F242" s="61"/>
      <c r="G242" s="61"/>
      <c r="H242" s="61"/>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2:37" x14ac:dyDescent="0.25">
      <c r="B243" s="58"/>
      <c r="C243" s="130" t="str">
        <f>+Inventario!C243</f>
        <v>POSTES</v>
      </c>
      <c r="D243" s="131"/>
      <c r="E243" s="58"/>
      <c r="F243" s="132"/>
      <c r="G243" s="132"/>
      <c r="H243" s="132"/>
      <c r="I243" s="58"/>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row>
    <row r="244" spans="2:37" x14ac:dyDescent="0.25">
      <c r="B244" s="59" t="s">
        <v>640</v>
      </c>
      <c r="C244" s="62" t="str">
        <f>+VLOOKUP(B244,'resumen UCAP'!$A$5:$O$329,2,0)</f>
        <v>Mástil 14 mts</v>
      </c>
      <c r="D244" s="63"/>
      <c r="E244" s="63" t="str">
        <f>+VLOOKUP(B244,'resumen UCAP'!$A$5:$O$329,3,0)</f>
        <v>Un</v>
      </c>
      <c r="F244" s="64">
        <f>+VLOOKUP(B244,'resumen UCAP'!$A$5:$O$329,15,0)</f>
        <v>6721802.1826086845</v>
      </c>
      <c r="G244" s="61">
        <v>92</v>
      </c>
      <c r="H244" s="61"/>
      <c r="I244" s="136"/>
      <c r="J244" s="136"/>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row>
    <row r="245" spans="2:37"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61"/>
      <c r="I245" s="136"/>
      <c r="J245" s="136"/>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row>
    <row r="246" spans="2:37"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61"/>
      <c r="I246" s="136"/>
      <c r="J246" s="136"/>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row>
    <row r="247" spans="2:37"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61"/>
      <c r="I247" s="136"/>
      <c r="J247" s="136"/>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row>
    <row r="248" spans="2:37" x14ac:dyDescent="0.25">
      <c r="B248" s="59" t="s">
        <v>644</v>
      </c>
      <c r="C248" s="62" t="str">
        <f>+VLOOKUP(B248,'resumen UCAP'!$A$5:$O$329,2,0)</f>
        <v>Poste concreto 14 m</v>
      </c>
      <c r="D248" s="63"/>
      <c r="E248" s="63" t="str">
        <f>+VLOOKUP(B248,'resumen UCAP'!$A$5:$O$329,3,0)</f>
        <v>Un</v>
      </c>
      <c r="F248" s="64">
        <f>+VLOOKUP(B248,'resumen UCAP'!$A$5:$O$329,15,0)</f>
        <v>1450000</v>
      </c>
      <c r="G248" s="61">
        <v>5</v>
      </c>
      <c r="H248" s="61"/>
      <c r="I248" s="136"/>
      <c r="J248" s="136"/>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row>
    <row r="249" spans="2:37"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61"/>
      <c r="I249" s="136"/>
      <c r="J249" s="136"/>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row>
    <row r="250" spans="2:37"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61"/>
      <c r="I250" s="136"/>
      <c r="J250" s="136"/>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row>
    <row r="251" spans="2:37"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61"/>
      <c r="I251" s="136"/>
      <c r="J251" s="136"/>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row>
    <row r="252" spans="2:37"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61"/>
      <c r="I252" s="136"/>
      <c r="J252" s="136"/>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row>
    <row r="253" spans="2:37"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61"/>
      <c r="I253" s="136"/>
      <c r="J253" s="136"/>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row>
    <row r="254" spans="2:37"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61"/>
      <c r="I254" s="136"/>
      <c r="J254" s="136"/>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row>
    <row r="255" spans="2:37"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61"/>
      <c r="I255" s="136"/>
      <c r="J255" s="136"/>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row>
    <row r="256" spans="2:37"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61"/>
      <c r="I256" s="136"/>
      <c r="J256" s="136"/>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row>
    <row r="257" spans="2:37" x14ac:dyDescent="0.25">
      <c r="B257" s="59" t="s">
        <v>653</v>
      </c>
      <c r="C257" s="62" t="str">
        <f>+VLOOKUP(B257,'resumen UCAP'!$A$5:$O$329,2,0)</f>
        <v>Poste tipo aleta 6m</v>
      </c>
      <c r="D257" s="63"/>
      <c r="E257" s="63" t="str">
        <f>+VLOOKUP(B257,'resumen UCAP'!$A$5:$O$329,3,0)</f>
        <v>Un</v>
      </c>
      <c r="F257" s="64">
        <f>+VLOOKUP(B257,'resumen UCAP'!$A$5:$O$329,15,0)</f>
        <v>1300000</v>
      </c>
      <c r="G257" s="61">
        <v>98</v>
      </c>
      <c r="H257" s="61"/>
      <c r="I257" s="136"/>
      <c r="J257" s="136"/>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row>
    <row r="258" spans="2:37"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61"/>
      <c r="I258" s="136"/>
      <c r="J258" s="136"/>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row>
    <row r="259" spans="2:37" x14ac:dyDescent="0.25">
      <c r="B259" s="59" t="s">
        <v>655</v>
      </c>
      <c r="C259" s="62" t="str">
        <f>+VLOOKUP(B259,'resumen UCAP'!$A$5:$O$329,2,0)</f>
        <v>Torrecilla metalica riel</v>
      </c>
      <c r="D259" s="63"/>
      <c r="E259" s="63" t="str">
        <f>+VLOOKUP(B259,'resumen UCAP'!$A$5:$O$329,3,0)</f>
        <v>Un</v>
      </c>
      <c r="F259" s="64">
        <f>+VLOOKUP(B259,'resumen UCAP'!$A$5:$O$329,15,0)</f>
        <v>570000</v>
      </c>
      <c r="G259" s="61">
        <v>243</v>
      </c>
      <c r="H259" s="61"/>
      <c r="I259" s="136"/>
      <c r="J259" s="136"/>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row>
    <row r="260" spans="2:37"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61"/>
      <c r="I260" s="136"/>
      <c r="J260" s="136"/>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row>
    <row r="261" spans="2:37" x14ac:dyDescent="0.25">
      <c r="B261" s="59" t="s">
        <v>657</v>
      </c>
      <c r="C261" s="62" t="str">
        <f>+VLOOKUP(B261,'resumen UCAP'!$A$5:$O$329,2,0)</f>
        <v>Poste metalico 12 m</v>
      </c>
      <c r="D261" s="63"/>
      <c r="E261" s="63" t="str">
        <f>+VLOOKUP(B261,'resumen UCAP'!$A$5:$O$329,3,0)</f>
        <v>Un</v>
      </c>
      <c r="F261" s="64">
        <f>+VLOOKUP(B261,'resumen UCAP'!$A$5:$O$329,15,0)</f>
        <v>2043603.7</v>
      </c>
      <c r="G261" s="61">
        <v>1</v>
      </c>
      <c r="H261" s="61"/>
      <c r="I261" s="136"/>
      <c r="J261" s="136"/>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row>
    <row r="262" spans="2:37"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61"/>
      <c r="I262" s="136"/>
      <c r="J262" s="136"/>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row>
    <row r="263" spans="2:37"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61"/>
      <c r="I263" s="136"/>
      <c r="J263" s="136"/>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row>
    <row r="264" spans="2:37" x14ac:dyDescent="0.25">
      <c r="B264" s="59" t="s">
        <v>660</v>
      </c>
      <c r="C264" s="62" t="str">
        <f>+VLOOKUP(B264,'resumen UCAP'!$A$5:$O$329,2,0)</f>
        <v>Poste metalico 10 m</v>
      </c>
      <c r="D264" s="63"/>
      <c r="E264" s="63" t="str">
        <f>+VLOOKUP(B264,'resumen UCAP'!$A$5:$O$329,3,0)</f>
        <v>Un</v>
      </c>
      <c r="F264" s="64">
        <f>+VLOOKUP(B264,'resumen UCAP'!$A$5:$O$329,15,0)</f>
        <v>1702264</v>
      </c>
      <c r="G264" s="61">
        <v>4</v>
      </c>
      <c r="H264" s="61"/>
      <c r="I264" s="136"/>
      <c r="J264" s="136"/>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row>
    <row r="265" spans="2:37" x14ac:dyDescent="0.25">
      <c r="B265" s="59" t="s">
        <v>661</v>
      </c>
      <c r="C265" s="62" t="str">
        <f>+VLOOKUP(B265,'resumen UCAP'!$A$5:$O$329,2,0)</f>
        <v>Poste indemetal  10.8</v>
      </c>
      <c r="D265" s="63"/>
      <c r="E265" s="63" t="str">
        <f>+VLOOKUP(B265,'resumen UCAP'!$A$5:$O$329,3,0)</f>
        <v>Un</v>
      </c>
      <c r="F265" s="64">
        <f>+VLOOKUP(B265,'resumen UCAP'!$A$5:$O$329,15,0)</f>
        <v>1702264</v>
      </c>
      <c r="G265" s="61">
        <v>20</v>
      </c>
      <c r="H265" s="61"/>
      <c r="I265" s="136"/>
      <c r="J265" s="136"/>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row>
    <row r="266" spans="2:37" x14ac:dyDescent="0.25">
      <c r="B266" s="59" t="s">
        <v>662</v>
      </c>
      <c r="C266" s="62" t="str">
        <f>+VLOOKUP(B266,'resumen UCAP'!$A$5:$O$329,2,0)</f>
        <v>Poste indemetal  12</v>
      </c>
      <c r="D266" s="63"/>
      <c r="E266" s="63" t="str">
        <f>+VLOOKUP(B266,'resumen UCAP'!$A$5:$O$329,3,0)</f>
        <v>Un</v>
      </c>
      <c r="F266" s="64">
        <f>+VLOOKUP(B266,'resumen UCAP'!$A$5:$O$329,15,0)</f>
        <v>1702264</v>
      </c>
      <c r="G266" s="61">
        <v>3</v>
      </c>
      <c r="H266" s="61"/>
      <c r="I266" s="136"/>
      <c r="J266" s="136"/>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row>
    <row r="267" spans="2:37" x14ac:dyDescent="0.25">
      <c r="B267" s="59" t="s">
        <v>663</v>
      </c>
      <c r="C267" s="62" t="str">
        <f>+VLOOKUP(B267,'resumen UCAP'!$A$5:$O$329,2,0)</f>
        <v>Poste ingemetal 8 m</v>
      </c>
      <c r="D267" s="63"/>
      <c r="E267" s="63" t="str">
        <f>+VLOOKUP(B267,'resumen UCAP'!$A$5:$O$329,3,0)</f>
        <v>Un</v>
      </c>
      <c r="F267" s="64">
        <f>+VLOOKUP(B267,'resumen UCAP'!$A$5:$O$329,15,0)</f>
        <v>1229507</v>
      </c>
      <c r="G267" s="61">
        <v>33</v>
      </c>
      <c r="H267" s="61"/>
      <c r="I267" s="136"/>
      <c r="J267" s="136"/>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row>
    <row r="268" spans="2:37" x14ac:dyDescent="0.25">
      <c r="B268" s="59" t="s">
        <v>664</v>
      </c>
      <c r="C268" s="62" t="str">
        <f>+VLOOKUP(B268,'resumen UCAP'!$A$5:$O$329,2,0)</f>
        <v>Poste ingemetal 10 m 2B</v>
      </c>
      <c r="D268" s="63"/>
      <c r="E268" s="63" t="str">
        <f>+VLOOKUP(B268,'resumen UCAP'!$A$5:$O$329,3,0)</f>
        <v>Un</v>
      </c>
      <c r="F268" s="64">
        <f>+VLOOKUP(B268,'resumen UCAP'!$A$5:$O$329,15,0)</f>
        <v>1852264</v>
      </c>
      <c r="G268" s="61">
        <v>19</v>
      </c>
      <c r="H268" s="61"/>
      <c r="I268" s="136"/>
      <c r="J268" s="136"/>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row>
    <row r="269" spans="2:37" x14ac:dyDescent="0.25">
      <c r="B269" s="59" t="s">
        <v>665</v>
      </c>
      <c r="C269" s="62" t="str">
        <f>+VLOOKUP(B269,'resumen UCAP'!$A$5:$O$329,2,0)</f>
        <v>Poste rectangular 3 m</v>
      </c>
      <c r="D269" s="63"/>
      <c r="E269" s="63" t="str">
        <f>+VLOOKUP(B269,'resumen UCAP'!$A$5:$O$329,3,0)</f>
        <v>Un</v>
      </c>
      <c r="F269" s="64">
        <f>+VLOOKUP(B269,'resumen UCAP'!$A$5:$O$329,15,0)</f>
        <v>1229507</v>
      </c>
      <c r="G269" s="61">
        <v>8</v>
      </c>
      <c r="H269" s="61"/>
      <c r="I269" s="136"/>
      <c r="J269" s="13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row>
    <row r="270" spans="2:37" x14ac:dyDescent="0.25">
      <c r="B270" s="59" t="s">
        <v>666</v>
      </c>
      <c r="C270" s="62" t="str">
        <f>+VLOOKUP(B270,'resumen UCAP'!$A$5:$O$329,2,0)</f>
        <v>Poste rectangular 8 m</v>
      </c>
      <c r="D270" s="63"/>
      <c r="E270" s="63" t="str">
        <f>+VLOOKUP(B270,'resumen UCAP'!$A$5:$O$329,3,0)</f>
        <v>Un</v>
      </c>
      <c r="F270" s="64">
        <f>+VLOOKUP(B270,'resumen UCAP'!$A$5:$O$329,15,0)</f>
        <v>1852264</v>
      </c>
      <c r="G270" s="61">
        <v>4</v>
      </c>
      <c r="H270" s="61"/>
      <c r="I270" s="136"/>
      <c r="J270" s="136"/>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row>
    <row r="271" spans="2:37" x14ac:dyDescent="0.25">
      <c r="B271" s="59" t="s">
        <v>667</v>
      </c>
      <c r="C271" s="62" t="str">
        <f>+VLOOKUP(B271,'resumen UCAP'!$A$5:$O$329,2,0)</f>
        <v>Poste ingemetal 10 m 1B</v>
      </c>
      <c r="D271" s="63"/>
      <c r="E271" s="63" t="str">
        <f>+VLOOKUP(B271,'resumen UCAP'!$A$5:$O$329,3,0)</f>
        <v>Un</v>
      </c>
      <c r="F271" s="64">
        <f>+VLOOKUP(B271,'resumen UCAP'!$A$5:$O$329,15,0)</f>
        <v>1852264</v>
      </c>
      <c r="G271" s="61">
        <v>9</v>
      </c>
      <c r="H271" s="61"/>
      <c r="I271" s="136"/>
      <c r="J271" s="136"/>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row>
    <row r="272" spans="2:37" x14ac:dyDescent="0.25">
      <c r="B272" s="59" t="s">
        <v>668</v>
      </c>
      <c r="C272" s="62" t="str">
        <f>+VLOOKUP(B272,'resumen UCAP'!$A$5:$O$329,2,0)</f>
        <v>Poste IGO INGAL 10.5 m</v>
      </c>
      <c r="D272" s="63"/>
      <c r="E272" s="63" t="str">
        <f>+VLOOKUP(B272,'resumen UCAP'!$A$5:$O$329,3,0)</f>
        <v>Un</v>
      </c>
      <c r="F272" s="64">
        <f>+VLOOKUP(B272,'resumen UCAP'!$A$5:$O$329,15,0)</f>
        <v>1702264</v>
      </c>
      <c r="G272" s="61">
        <v>16</v>
      </c>
      <c r="H272" s="61"/>
      <c r="I272" s="136"/>
      <c r="J272" s="136"/>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row>
    <row r="273" spans="2:37" x14ac:dyDescent="0.25">
      <c r="B273" s="59" t="s">
        <v>669</v>
      </c>
      <c r="C273" s="62" t="str">
        <f>+VLOOKUP(B273,'resumen UCAP'!$A$5:$O$329,2,0)</f>
        <v>Mastil 14 mts</v>
      </c>
      <c r="D273" s="63"/>
      <c r="E273" s="63" t="str">
        <f>+VLOOKUP(B273,'resumen UCAP'!$A$5:$O$329,3,0)</f>
        <v>Un</v>
      </c>
      <c r="F273" s="64">
        <f>+VLOOKUP(B273,'resumen UCAP'!$A$5:$O$329,15,0)</f>
        <v>6741367.4000000004</v>
      </c>
      <c r="G273" s="61">
        <v>10</v>
      </c>
      <c r="H273" s="61"/>
      <c r="I273" s="136"/>
      <c r="J273" s="136"/>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row>
    <row r="274" spans="2:37"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61"/>
      <c r="I274" s="136"/>
      <c r="J274" s="136"/>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row>
    <row r="275" spans="2:37"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61"/>
      <c r="I275" s="136"/>
      <c r="J275" s="136"/>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row>
    <row r="276" spans="2:37"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61"/>
      <c r="I276" s="136"/>
      <c r="J276" s="136"/>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row>
    <row r="277" spans="2:37"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61"/>
      <c r="I277" s="136"/>
      <c r="J277" s="136"/>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row>
    <row r="278" spans="2:37"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61"/>
      <c r="I278" s="136"/>
      <c r="J278" s="136"/>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row>
    <row r="279" spans="2:37" x14ac:dyDescent="0.25">
      <c r="B279" s="59" t="s">
        <v>675</v>
      </c>
      <c r="C279" s="62" t="str">
        <f>+VLOOKUP(B279,'resumen UCAP'!$A$5:$O$329,2,0)</f>
        <v>Poste Republicano</v>
      </c>
      <c r="D279" s="63"/>
      <c r="E279" s="63" t="str">
        <f>+VLOOKUP(B279,'resumen UCAP'!$A$5:$O$329,3,0)</f>
        <v>Un</v>
      </c>
      <c r="F279" s="64">
        <f>+VLOOKUP(B279,'resumen UCAP'!$A$5:$O$329,15,0)</f>
        <v>3500000</v>
      </c>
      <c r="G279" s="61">
        <v>10</v>
      </c>
      <c r="H279" s="61"/>
      <c r="I279" s="136"/>
      <c r="J279" s="136"/>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row>
    <row r="280" spans="2:37" x14ac:dyDescent="0.25">
      <c r="B280" s="59" t="s">
        <v>676</v>
      </c>
      <c r="C280" s="62" t="str">
        <f>+VLOOKUP(B280,'resumen UCAP'!$A$5:$O$329,2,0)</f>
        <v>Poste tipo aleta 6m</v>
      </c>
      <c r="D280" s="63"/>
      <c r="E280" s="63" t="str">
        <f>+VLOOKUP(B280,'resumen UCAP'!$A$5:$O$329,3,0)</f>
        <v>Un</v>
      </c>
      <c r="F280" s="64">
        <f>+VLOOKUP(B280,'resumen UCAP'!$A$5:$O$329,15,0)</f>
        <v>1300000</v>
      </c>
      <c r="G280" s="61">
        <v>1</v>
      </c>
      <c r="H280" s="61"/>
      <c r="I280" s="136"/>
      <c r="J280" s="136"/>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row>
    <row r="281" spans="2:37" x14ac:dyDescent="0.25">
      <c r="B281" s="59"/>
      <c r="C281" s="127" t="s">
        <v>289</v>
      </c>
      <c r="D281" s="60"/>
      <c r="E281" s="59"/>
      <c r="F281" s="61"/>
      <c r="G281" s="129">
        <f>+SUM(G244:G280)</f>
        <v>8305</v>
      </c>
      <c r="H281" s="129">
        <f t="shared" ref="H281:AK281" si="29">+SUM(H244:H280)</f>
        <v>0</v>
      </c>
      <c r="I281" s="129">
        <f t="shared" si="29"/>
        <v>0</v>
      </c>
      <c r="J281" s="129">
        <f t="shared" si="29"/>
        <v>0</v>
      </c>
      <c r="K281" s="129">
        <f t="shared" si="29"/>
        <v>0</v>
      </c>
      <c r="L281" s="129">
        <f t="shared" si="29"/>
        <v>0</v>
      </c>
      <c r="M281" s="129">
        <f t="shared" si="29"/>
        <v>0</v>
      </c>
      <c r="N281" s="129">
        <f t="shared" si="29"/>
        <v>0</v>
      </c>
      <c r="O281" s="129">
        <f t="shared" si="29"/>
        <v>0</v>
      </c>
      <c r="P281" s="129">
        <f t="shared" si="29"/>
        <v>0</v>
      </c>
      <c r="Q281" s="129">
        <f t="shared" si="29"/>
        <v>0</v>
      </c>
      <c r="R281" s="129">
        <f t="shared" si="29"/>
        <v>0</v>
      </c>
      <c r="S281" s="129">
        <f t="shared" si="29"/>
        <v>0</v>
      </c>
      <c r="T281" s="129">
        <f t="shared" si="29"/>
        <v>0</v>
      </c>
      <c r="U281" s="129">
        <f t="shared" si="29"/>
        <v>0</v>
      </c>
      <c r="V281" s="129">
        <f t="shared" si="29"/>
        <v>0</v>
      </c>
      <c r="W281" s="129">
        <f t="shared" si="29"/>
        <v>0</v>
      </c>
      <c r="X281" s="129">
        <f t="shared" si="29"/>
        <v>0</v>
      </c>
      <c r="Y281" s="129">
        <f t="shared" si="29"/>
        <v>0</v>
      </c>
      <c r="Z281" s="129">
        <f t="shared" si="29"/>
        <v>0</v>
      </c>
      <c r="AA281" s="129">
        <f t="shared" si="29"/>
        <v>0</v>
      </c>
      <c r="AB281" s="129">
        <f t="shared" si="29"/>
        <v>0</v>
      </c>
      <c r="AC281" s="129">
        <f t="shared" si="29"/>
        <v>0</v>
      </c>
      <c r="AD281" s="129">
        <f t="shared" si="29"/>
        <v>0</v>
      </c>
      <c r="AE281" s="129">
        <f t="shared" si="29"/>
        <v>0</v>
      </c>
      <c r="AF281" s="129">
        <f t="shared" si="29"/>
        <v>0</v>
      </c>
      <c r="AG281" s="129">
        <f t="shared" si="29"/>
        <v>0</v>
      </c>
      <c r="AH281" s="129">
        <f t="shared" si="29"/>
        <v>0</v>
      </c>
      <c r="AI281" s="129">
        <f t="shared" si="29"/>
        <v>0</v>
      </c>
      <c r="AJ281" s="129">
        <f t="shared" si="29"/>
        <v>0</v>
      </c>
      <c r="AK281" s="129">
        <f t="shared" si="29"/>
        <v>0</v>
      </c>
    </row>
    <row r="282" spans="2:37" x14ac:dyDescent="0.25">
      <c r="B282" s="59"/>
      <c r="C282" s="126" t="s">
        <v>441</v>
      </c>
      <c r="D282" s="60"/>
      <c r="E282" s="59"/>
      <c r="F282" s="61"/>
      <c r="G282" s="129">
        <f>+SUMPRODUCT($F$244:$F$280,G244:G280)</f>
        <v>11484769552.199991</v>
      </c>
      <c r="H282" s="129">
        <f t="shared" ref="H282:AK282" si="30">+SUMPRODUCT($F$244:$F$280,H244:H280)</f>
        <v>0</v>
      </c>
      <c r="I282" s="129">
        <f t="shared" si="30"/>
        <v>0</v>
      </c>
      <c r="J282" s="129">
        <f t="shared" si="30"/>
        <v>0</v>
      </c>
      <c r="K282" s="129">
        <f t="shared" si="30"/>
        <v>0</v>
      </c>
      <c r="L282" s="129">
        <f t="shared" si="30"/>
        <v>0</v>
      </c>
      <c r="M282" s="129">
        <f t="shared" si="30"/>
        <v>0</v>
      </c>
      <c r="N282" s="129">
        <f t="shared" si="30"/>
        <v>0</v>
      </c>
      <c r="O282" s="129">
        <f t="shared" si="30"/>
        <v>0</v>
      </c>
      <c r="P282" s="129">
        <f t="shared" si="30"/>
        <v>0</v>
      </c>
      <c r="Q282" s="129">
        <f t="shared" si="30"/>
        <v>0</v>
      </c>
      <c r="R282" s="129">
        <f t="shared" si="30"/>
        <v>0</v>
      </c>
      <c r="S282" s="129">
        <f t="shared" si="30"/>
        <v>0</v>
      </c>
      <c r="T282" s="129">
        <f t="shared" si="30"/>
        <v>0</v>
      </c>
      <c r="U282" s="129">
        <f t="shared" si="30"/>
        <v>0</v>
      </c>
      <c r="V282" s="129">
        <f t="shared" si="30"/>
        <v>0</v>
      </c>
      <c r="W282" s="129">
        <f t="shared" si="30"/>
        <v>0</v>
      </c>
      <c r="X282" s="129">
        <f t="shared" si="30"/>
        <v>0</v>
      </c>
      <c r="Y282" s="129">
        <f t="shared" si="30"/>
        <v>0</v>
      </c>
      <c r="Z282" s="129">
        <f t="shared" si="30"/>
        <v>0</v>
      </c>
      <c r="AA282" s="129">
        <f t="shared" si="30"/>
        <v>0</v>
      </c>
      <c r="AB282" s="129">
        <f t="shared" si="30"/>
        <v>0</v>
      </c>
      <c r="AC282" s="129">
        <f t="shared" si="30"/>
        <v>0</v>
      </c>
      <c r="AD282" s="129">
        <f t="shared" si="30"/>
        <v>0</v>
      </c>
      <c r="AE282" s="129">
        <f t="shared" si="30"/>
        <v>0</v>
      </c>
      <c r="AF282" s="129">
        <f t="shared" si="30"/>
        <v>0</v>
      </c>
      <c r="AG282" s="129">
        <f t="shared" si="30"/>
        <v>0</v>
      </c>
      <c r="AH282" s="129">
        <f t="shared" si="30"/>
        <v>0</v>
      </c>
      <c r="AI282" s="129">
        <f t="shared" si="30"/>
        <v>0</v>
      </c>
      <c r="AJ282" s="129">
        <f t="shared" si="30"/>
        <v>0</v>
      </c>
      <c r="AK282" s="129">
        <f t="shared" si="30"/>
        <v>0</v>
      </c>
    </row>
    <row r="283" spans="2:37" x14ac:dyDescent="0.25">
      <c r="B283" s="59"/>
      <c r="C283" s="126"/>
      <c r="D283" s="60"/>
      <c r="E283" s="59"/>
      <c r="F283" s="61"/>
      <c r="G283" s="129"/>
      <c r="H283" s="61"/>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row>
    <row r="284" spans="2:37" x14ac:dyDescent="0.25">
      <c r="B284" s="59"/>
      <c r="C284" s="59"/>
      <c r="D284" s="60"/>
      <c r="E284" s="59"/>
      <c r="F284" s="61"/>
      <c r="G284" s="61"/>
      <c r="H284" s="6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row>
    <row r="285" spans="2:37" x14ac:dyDescent="0.25">
      <c r="B285" s="59"/>
      <c r="C285" s="59"/>
      <c r="D285" s="60"/>
      <c r="E285" s="59"/>
      <c r="F285" s="61"/>
      <c r="G285" s="61"/>
      <c r="H285" s="61"/>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row>
    <row r="286" spans="2:37" x14ac:dyDescent="0.25">
      <c r="B286" s="59"/>
      <c r="C286" s="59"/>
      <c r="D286" s="60"/>
      <c r="E286" s="59"/>
      <c r="F286" s="61"/>
      <c r="G286" s="61"/>
      <c r="H286" s="61"/>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row>
    <row r="287" spans="2:37" x14ac:dyDescent="0.25">
      <c r="B287" s="58"/>
      <c r="C287" s="130" t="str">
        <f>+Inventario!C287</f>
        <v>REDES</v>
      </c>
      <c r="D287" s="131"/>
      <c r="E287" s="58"/>
      <c r="F287" s="132"/>
      <c r="G287" s="132"/>
      <c r="H287" s="132"/>
      <c r="I287" s="58"/>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row>
    <row r="288" spans="2:37"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61"/>
      <c r="I288" s="136"/>
      <c r="J288" s="136"/>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row>
    <row r="289" spans="2:37"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61"/>
      <c r="I289" s="136"/>
      <c r="J289" s="136"/>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row>
    <row r="290" spans="2:37"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61"/>
      <c r="I290" s="136"/>
      <c r="J290" s="136"/>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row>
    <row r="291" spans="2:37"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61"/>
      <c r="I291" s="136"/>
      <c r="J291" s="136"/>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row>
    <row r="292" spans="2:37"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61"/>
      <c r="I292" s="136"/>
      <c r="J292" s="136"/>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row>
    <row r="293" spans="2:37"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61"/>
      <c r="I293" s="136"/>
      <c r="J293" s="136"/>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row>
    <row r="294" spans="2:37"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61"/>
      <c r="I294" s="136"/>
      <c r="J294" s="136"/>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row>
    <row r="295" spans="2:37"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61"/>
      <c r="I295" s="136"/>
      <c r="J295" s="136"/>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row>
    <row r="296" spans="2:37"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61"/>
      <c r="I296" s="136"/>
      <c r="J296" s="136"/>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row>
    <row r="297" spans="2:37" x14ac:dyDescent="0.25">
      <c r="B297" s="59"/>
      <c r="C297" s="127" t="s">
        <v>289</v>
      </c>
      <c r="D297" s="60"/>
      <c r="E297" s="59"/>
      <c r="F297" s="61"/>
      <c r="G297" s="129">
        <f>+SUM(G288:G296)</f>
        <v>1807012</v>
      </c>
      <c r="H297" s="129">
        <f t="shared" ref="H297:AK297" si="31">+SUM(H288:H296)</f>
        <v>0</v>
      </c>
      <c r="I297" s="129">
        <f t="shared" si="31"/>
        <v>0</v>
      </c>
      <c r="J297" s="129">
        <f t="shared" si="31"/>
        <v>0</v>
      </c>
      <c r="K297" s="129">
        <f t="shared" si="31"/>
        <v>0</v>
      </c>
      <c r="L297" s="129">
        <f t="shared" si="31"/>
        <v>0</v>
      </c>
      <c r="M297" s="129">
        <f t="shared" si="31"/>
        <v>0</v>
      </c>
      <c r="N297" s="129">
        <f t="shared" si="31"/>
        <v>0</v>
      </c>
      <c r="O297" s="129">
        <f t="shared" si="31"/>
        <v>0</v>
      </c>
      <c r="P297" s="129">
        <f t="shared" si="31"/>
        <v>0</v>
      </c>
      <c r="Q297" s="129">
        <f t="shared" si="31"/>
        <v>0</v>
      </c>
      <c r="R297" s="129">
        <f t="shared" si="31"/>
        <v>0</v>
      </c>
      <c r="S297" s="129">
        <f t="shared" si="31"/>
        <v>0</v>
      </c>
      <c r="T297" s="129">
        <f t="shared" si="31"/>
        <v>0</v>
      </c>
      <c r="U297" s="129">
        <f t="shared" si="31"/>
        <v>0</v>
      </c>
      <c r="V297" s="129">
        <f t="shared" si="31"/>
        <v>0</v>
      </c>
      <c r="W297" s="129">
        <f t="shared" si="31"/>
        <v>0</v>
      </c>
      <c r="X297" s="129">
        <f t="shared" si="31"/>
        <v>0</v>
      </c>
      <c r="Y297" s="129">
        <f t="shared" si="31"/>
        <v>0</v>
      </c>
      <c r="Z297" s="129">
        <f t="shared" si="31"/>
        <v>0</v>
      </c>
      <c r="AA297" s="129">
        <f t="shared" si="31"/>
        <v>0</v>
      </c>
      <c r="AB297" s="129">
        <f t="shared" si="31"/>
        <v>0</v>
      </c>
      <c r="AC297" s="129">
        <f t="shared" si="31"/>
        <v>0</v>
      </c>
      <c r="AD297" s="129">
        <f t="shared" si="31"/>
        <v>0</v>
      </c>
      <c r="AE297" s="129">
        <f t="shared" si="31"/>
        <v>0</v>
      </c>
      <c r="AF297" s="129">
        <f t="shared" si="31"/>
        <v>0</v>
      </c>
      <c r="AG297" s="129">
        <f t="shared" si="31"/>
        <v>0</v>
      </c>
      <c r="AH297" s="129">
        <f t="shared" si="31"/>
        <v>0</v>
      </c>
      <c r="AI297" s="129">
        <f t="shared" si="31"/>
        <v>0</v>
      </c>
      <c r="AJ297" s="129">
        <f t="shared" si="31"/>
        <v>0</v>
      </c>
      <c r="AK297" s="129">
        <f t="shared" si="31"/>
        <v>0</v>
      </c>
    </row>
    <row r="298" spans="2:37" x14ac:dyDescent="0.25">
      <c r="B298" s="59"/>
      <c r="C298" s="126" t="s">
        <v>441</v>
      </c>
      <c r="D298" s="60"/>
      <c r="E298" s="59"/>
      <c r="F298" s="61"/>
      <c r="G298" s="129">
        <f>+SUMPRODUCT($F$288:$F$296,G288:G296)</f>
        <v>4760293899.9256382</v>
      </c>
      <c r="H298" s="129">
        <f t="shared" ref="H298:AK298" si="32">+SUMPRODUCT($F$288:$F$296,H288:H296)</f>
        <v>0</v>
      </c>
      <c r="I298" s="129">
        <f t="shared" si="32"/>
        <v>0</v>
      </c>
      <c r="J298" s="129">
        <f t="shared" si="32"/>
        <v>0</v>
      </c>
      <c r="K298" s="129">
        <f t="shared" si="32"/>
        <v>0</v>
      </c>
      <c r="L298" s="129">
        <f t="shared" si="32"/>
        <v>0</v>
      </c>
      <c r="M298" s="129">
        <f t="shared" si="32"/>
        <v>0</v>
      </c>
      <c r="N298" s="129">
        <f t="shared" si="32"/>
        <v>0</v>
      </c>
      <c r="O298" s="129">
        <f t="shared" si="32"/>
        <v>0</v>
      </c>
      <c r="P298" s="129">
        <f t="shared" si="32"/>
        <v>0</v>
      </c>
      <c r="Q298" s="129">
        <f t="shared" si="32"/>
        <v>0</v>
      </c>
      <c r="R298" s="129">
        <f t="shared" si="32"/>
        <v>0</v>
      </c>
      <c r="S298" s="129">
        <f t="shared" si="32"/>
        <v>0</v>
      </c>
      <c r="T298" s="129">
        <f t="shared" si="32"/>
        <v>0</v>
      </c>
      <c r="U298" s="129">
        <f t="shared" si="32"/>
        <v>0</v>
      </c>
      <c r="V298" s="129">
        <f t="shared" si="32"/>
        <v>0</v>
      </c>
      <c r="W298" s="129">
        <f t="shared" si="32"/>
        <v>0</v>
      </c>
      <c r="X298" s="129">
        <f t="shared" si="32"/>
        <v>0</v>
      </c>
      <c r="Y298" s="129">
        <f t="shared" si="32"/>
        <v>0</v>
      </c>
      <c r="Z298" s="129">
        <f t="shared" si="32"/>
        <v>0</v>
      </c>
      <c r="AA298" s="129">
        <f t="shared" si="32"/>
        <v>0</v>
      </c>
      <c r="AB298" s="129">
        <f t="shared" si="32"/>
        <v>0</v>
      </c>
      <c r="AC298" s="129">
        <f t="shared" si="32"/>
        <v>0</v>
      </c>
      <c r="AD298" s="129">
        <f t="shared" si="32"/>
        <v>0</v>
      </c>
      <c r="AE298" s="129">
        <f t="shared" si="32"/>
        <v>0</v>
      </c>
      <c r="AF298" s="129">
        <f t="shared" si="32"/>
        <v>0</v>
      </c>
      <c r="AG298" s="129">
        <f t="shared" si="32"/>
        <v>0</v>
      </c>
      <c r="AH298" s="129">
        <f t="shared" si="32"/>
        <v>0</v>
      </c>
      <c r="AI298" s="129">
        <f t="shared" si="32"/>
        <v>0</v>
      </c>
      <c r="AJ298" s="129">
        <f t="shared" si="32"/>
        <v>0</v>
      </c>
      <c r="AK298" s="129">
        <f t="shared" si="32"/>
        <v>0</v>
      </c>
    </row>
    <row r="299" spans="2:37" x14ac:dyDescent="0.25">
      <c r="B299" s="59"/>
      <c r="C299" s="126"/>
      <c r="D299" s="60"/>
      <c r="E299" s="59"/>
      <c r="F299" s="61"/>
      <c r="G299" s="129"/>
      <c r="H299" s="61"/>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row>
    <row r="300" spans="2:37" x14ac:dyDescent="0.25">
      <c r="B300" s="59"/>
      <c r="C300" s="59"/>
      <c r="D300" s="60"/>
      <c r="E300" s="59"/>
      <c r="F300" s="61"/>
      <c r="G300" s="61"/>
      <c r="H300" s="61"/>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row>
    <row r="301" spans="2:37" x14ac:dyDescent="0.25">
      <c r="B301" s="59"/>
      <c r="C301" s="59"/>
      <c r="D301" s="60"/>
      <c r="E301" s="59"/>
      <c r="F301" s="61"/>
      <c r="G301" s="61"/>
      <c r="H301" s="61"/>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row>
    <row r="302" spans="2:37" x14ac:dyDescent="0.25">
      <c r="B302" s="59"/>
      <c r="C302" s="59"/>
      <c r="D302" s="60"/>
      <c r="E302" s="59"/>
      <c r="F302" s="61"/>
      <c r="G302" s="61"/>
      <c r="H302" s="61"/>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row>
    <row r="303" spans="2:37" x14ac:dyDescent="0.25">
      <c r="B303" s="58"/>
      <c r="C303" s="130" t="str">
        <f>+Inventario!C303</f>
        <v>CAMARAS, CANALIZACIONES, DUCTOS</v>
      </c>
      <c r="D303" s="131"/>
      <c r="E303" s="58"/>
      <c r="F303" s="132"/>
      <c r="G303" s="132"/>
      <c r="H303" s="132"/>
      <c r="I303" s="58"/>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row>
    <row r="304" spans="2:37"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61"/>
      <c r="I304" s="136"/>
      <c r="J304" s="136"/>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row>
    <row r="305" spans="2:37"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61"/>
      <c r="I305" s="136"/>
      <c r="J305" s="136"/>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row>
    <row r="306" spans="2:37"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61"/>
      <c r="I306" s="136"/>
      <c r="J306" s="136"/>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row>
    <row r="307" spans="2:37" x14ac:dyDescent="0.25">
      <c r="B307" s="59"/>
      <c r="C307" s="127" t="s">
        <v>289</v>
      </c>
      <c r="D307" s="60"/>
      <c r="E307" s="59"/>
      <c r="F307" s="61"/>
      <c r="G307" s="129">
        <f>+SUM(G304:G306)</f>
        <v>70020</v>
      </c>
      <c r="H307" s="129">
        <f t="shared" ref="H307:AK307" si="33">+SUM(H304:H306)</f>
        <v>0</v>
      </c>
      <c r="I307" s="129">
        <f t="shared" si="33"/>
        <v>0</v>
      </c>
      <c r="J307" s="129">
        <f t="shared" si="33"/>
        <v>0</v>
      </c>
      <c r="K307" s="129">
        <f t="shared" si="33"/>
        <v>0</v>
      </c>
      <c r="L307" s="129">
        <f t="shared" si="33"/>
        <v>0</v>
      </c>
      <c r="M307" s="129">
        <f t="shared" si="33"/>
        <v>0</v>
      </c>
      <c r="N307" s="129">
        <f t="shared" si="33"/>
        <v>0</v>
      </c>
      <c r="O307" s="129">
        <f t="shared" si="33"/>
        <v>0</v>
      </c>
      <c r="P307" s="129">
        <f t="shared" si="33"/>
        <v>0</v>
      </c>
      <c r="Q307" s="129">
        <f t="shared" si="33"/>
        <v>0</v>
      </c>
      <c r="R307" s="129">
        <f t="shared" si="33"/>
        <v>0</v>
      </c>
      <c r="S307" s="129">
        <f t="shared" si="33"/>
        <v>0</v>
      </c>
      <c r="T307" s="129">
        <f t="shared" si="33"/>
        <v>0</v>
      </c>
      <c r="U307" s="129">
        <f t="shared" si="33"/>
        <v>0</v>
      </c>
      <c r="V307" s="129">
        <f t="shared" si="33"/>
        <v>0</v>
      </c>
      <c r="W307" s="129">
        <f t="shared" si="33"/>
        <v>0</v>
      </c>
      <c r="X307" s="129">
        <f t="shared" si="33"/>
        <v>0</v>
      </c>
      <c r="Y307" s="129">
        <f t="shared" si="33"/>
        <v>0</v>
      </c>
      <c r="Z307" s="129">
        <f t="shared" si="33"/>
        <v>0</v>
      </c>
      <c r="AA307" s="129">
        <f t="shared" si="33"/>
        <v>0</v>
      </c>
      <c r="AB307" s="129">
        <f t="shared" si="33"/>
        <v>0</v>
      </c>
      <c r="AC307" s="129">
        <f t="shared" si="33"/>
        <v>0</v>
      </c>
      <c r="AD307" s="129">
        <f t="shared" si="33"/>
        <v>0</v>
      </c>
      <c r="AE307" s="129">
        <f t="shared" si="33"/>
        <v>0</v>
      </c>
      <c r="AF307" s="129">
        <f t="shared" si="33"/>
        <v>0</v>
      </c>
      <c r="AG307" s="129">
        <f t="shared" si="33"/>
        <v>0</v>
      </c>
      <c r="AH307" s="129">
        <f t="shared" si="33"/>
        <v>0</v>
      </c>
      <c r="AI307" s="129">
        <f t="shared" si="33"/>
        <v>0</v>
      </c>
      <c r="AJ307" s="129">
        <f t="shared" si="33"/>
        <v>0</v>
      </c>
      <c r="AK307" s="129">
        <f t="shared" si="33"/>
        <v>0</v>
      </c>
    </row>
    <row r="308" spans="2:37" x14ac:dyDescent="0.25">
      <c r="B308" s="59"/>
      <c r="C308" s="126" t="s">
        <v>441</v>
      </c>
      <c r="D308" s="60"/>
      <c r="E308" s="59"/>
      <c r="F308" s="61"/>
      <c r="G308" s="129">
        <f>+SUMPRODUCT($F$304:$F$306,G304:G306)</f>
        <v>1668817116</v>
      </c>
      <c r="H308" s="129">
        <f t="shared" ref="H308:AK308" si="34">+SUMPRODUCT($F$304:$F$306,H304:H306)</f>
        <v>0</v>
      </c>
      <c r="I308" s="129">
        <f t="shared" si="34"/>
        <v>0</v>
      </c>
      <c r="J308" s="129">
        <f t="shared" si="34"/>
        <v>0</v>
      </c>
      <c r="K308" s="129">
        <f t="shared" si="34"/>
        <v>0</v>
      </c>
      <c r="L308" s="129">
        <f t="shared" si="34"/>
        <v>0</v>
      </c>
      <c r="M308" s="129">
        <f t="shared" si="34"/>
        <v>0</v>
      </c>
      <c r="N308" s="129">
        <f t="shared" si="34"/>
        <v>0</v>
      </c>
      <c r="O308" s="129">
        <f t="shared" si="34"/>
        <v>0</v>
      </c>
      <c r="P308" s="129">
        <f t="shared" si="34"/>
        <v>0</v>
      </c>
      <c r="Q308" s="129">
        <f t="shared" si="34"/>
        <v>0</v>
      </c>
      <c r="R308" s="129">
        <f t="shared" si="34"/>
        <v>0</v>
      </c>
      <c r="S308" s="129">
        <f t="shared" si="34"/>
        <v>0</v>
      </c>
      <c r="T308" s="129">
        <f t="shared" si="34"/>
        <v>0</v>
      </c>
      <c r="U308" s="129">
        <f t="shared" si="34"/>
        <v>0</v>
      </c>
      <c r="V308" s="129">
        <f t="shared" si="34"/>
        <v>0</v>
      </c>
      <c r="W308" s="129">
        <f t="shared" si="34"/>
        <v>0</v>
      </c>
      <c r="X308" s="129">
        <f t="shared" si="34"/>
        <v>0</v>
      </c>
      <c r="Y308" s="129">
        <f t="shared" si="34"/>
        <v>0</v>
      </c>
      <c r="Z308" s="129">
        <f t="shared" si="34"/>
        <v>0</v>
      </c>
      <c r="AA308" s="129">
        <f t="shared" si="34"/>
        <v>0</v>
      </c>
      <c r="AB308" s="129">
        <f t="shared" si="34"/>
        <v>0</v>
      </c>
      <c r="AC308" s="129">
        <f t="shared" si="34"/>
        <v>0</v>
      </c>
      <c r="AD308" s="129">
        <f t="shared" si="34"/>
        <v>0</v>
      </c>
      <c r="AE308" s="129">
        <f t="shared" si="34"/>
        <v>0</v>
      </c>
      <c r="AF308" s="129">
        <f t="shared" si="34"/>
        <v>0</v>
      </c>
      <c r="AG308" s="129">
        <f t="shared" si="34"/>
        <v>0</v>
      </c>
      <c r="AH308" s="129">
        <f t="shared" si="34"/>
        <v>0</v>
      </c>
      <c r="AI308" s="129">
        <f t="shared" si="34"/>
        <v>0</v>
      </c>
      <c r="AJ308" s="129">
        <f t="shared" si="34"/>
        <v>0</v>
      </c>
      <c r="AK308" s="129">
        <f t="shared" si="34"/>
        <v>0</v>
      </c>
    </row>
    <row r="309" spans="2:37" x14ac:dyDescent="0.25">
      <c r="B309" s="59"/>
      <c r="C309" s="126"/>
      <c r="D309" s="60"/>
      <c r="E309" s="59"/>
      <c r="F309" s="61"/>
      <c r="G309" s="129"/>
      <c r="H309" s="61"/>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row>
    <row r="310" spans="2:37" x14ac:dyDescent="0.25">
      <c r="B310" s="59"/>
      <c r="C310" s="59"/>
      <c r="D310" s="60"/>
      <c r="E310" s="59"/>
      <c r="F310" s="61"/>
      <c r="G310" s="61"/>
      <c r="H310" s="61"/>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row>
    <row r="311" spans="2:37" x14ac:dyDescent="0.25">
      <c r="B311" s="59"/>
      <c r="C311" s="59"/>
      <c r="D311" s="60"/>
      <c r="E311" s="59"/>
      <c r="F311" s="61"/>
      <c r="G311" s="61"/>
      <c r="H311" s="61"/>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row>
    <row r="312" spans="2:37" x14ac:dyDescent="0.25">
      <c r="B312" s="59"/>
      <c r="C312" s="59"/>
      <c r="D312" s="60"/>
      <c r="E312" s="59"/>
      <c r="F312" s="61"/>
      <c r="G312" s="61"/>
      <c r="H312" s="61"/>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row>
    <row r="313" spans="2:37" x14ac:dyDescent="0.25">
      <c r="B313" s="58"/>
      <c r="C313" s="130" t="str">
        <f>+Inventario!C313</f>
        <v>TRANSFORMADORES, ELEMENTOS SUBESTACIONES</v>
      </c>
      <c r="D313" s="131"/>
      <c r="E313" s="58"/>
      <c r="F313" s="132"/>
      <c r="G313" s="132"/>
      <c r="H313" s="132"/>
      <c r="I313" s="58"/>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row>
    <row r="314" spans="2:37"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61"/>
      <c r="I314" s="136"/>
      <c r="J314" s="136"/>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row>
    <row r="315" spans="2:37"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61"/>
      <c r="I315" s="136"/>
      <c r="J315" s="136"/>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row>
    <row r="316" spans="2:37"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61"/>
      <c r="I316" s="136"/>
      <c r="J316" s="136"/>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row>
    <row r="317" spans="2:37" x14ac:dyDescent="0.25">
      <c r="B317" s="59" t="s">
        <v>692</v>
      </c>
      <c r="C317" s="62" t="str">
        <f>+VLOOKUP(B317,'resumen UCAP'!$A$5:$O$329,2,0)</f>
        <v>Pararrayos DPS</v>
      </c>
      <c r="D317" s="63"/>
      <c r="E317" s="63" t="str">
        <f>+VLOOKUP(B317,'resumen UCAP'!$A$5:$O$329,3,0)</f>
        <v>Un</v>
      </c>
      <c r="F317" s="64">
        <f>+VLOOKUP(B317,'resumen UCAP'!$A$5:$O$329,15,0)</f>
        <v>200000</v>
      </c>
      <c r="G317" s="61">
        <v>395</v>
      </c>
      <c r="H317" s="61"/>
      <c r="I317" s="136"/>
      <c r="J317" s="136"/>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row>
    <row r="318" spans="2:37" x14ac:dyDescent="0.25">
      <c r="B318" s="59" t="s">
        <v>693</v>
      </c>
      <c r="C318" s="62" t="str">
        <f>+VLOOKUP(B318,'resumen UCAP'!$A$5:$O$329,2,0)</f>
        <v>Corta circuito</v>
      </c>
      <c r="D318" s="63"/>
      <c r="E318" s="63" t="str">
        <f>+VLOOKUP(B318,'resumen UCAP'!$A$5:$O$329,3,0)</f>
        <v>Un</v>
      </c>
      <c r="F318" s="64">
        <f>+VLOOKUP(B318,'resumen UCAP'!$A$5:$O$329,15,0)</f>
        <v>150000</v>
      </c>
      <c r="G318" s="61">
        <v>389</v>
      </c>
      <c r="H318" s="61"/>
      <c r="I318" s="136"/>
      <c r="J318" s="136"/>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row>
    <row r="319" spans="2:37" x14ac:dyDescent="0.25">
      <c r="B319" s="59" t="s">
        <v>694</v>
      </c>
      <c r="C319" s="62" t="str">
        <f>+VLOOKUP(B319,'resumen UCAP'!$A$5:$O$329,2,0)</f>
        <v>Cruceta</v>
      </c>
      <c r="D319" s="63"/>
      <c r="E319" s="63" t="str">
        <f>+VLOOKUP(B319,'resumen UCAP'!$A$5:$O$329,3,0)</f>
        <v>Un</v>
      </c>
      <c r="F319" s="64">
        <f>+VLOOKUP(B319,'resumen UCAP'!$A$5:$O$329,15,0)</f>
        <v>120000</v>
      </c>
      <c r="G319" s="61">
        <v>1164</v>
      </c>
      <c r="H319" s="61"/>
      <c r="I319" s="136"/>
      <c r="J319" s="136"/>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row>
    <row r="320" spans="2:37" x14ac:dyDescent="0.25">
      <c r="B320" s="59"/>
      <c r="C320" s="127" t="s">
        <v>289</v>
      </c>
      <c r="D320" s="60"/>
      <c r="E320" s="59"/>
      <c r="F320" s="61"/>
      <c r="G320" s="129">
        <f>+SUM(G314:G319)</f>
        <v>2154</v>
      </c>
      <c r="H320" s="129">
        <f t="shared" ref="H320:AK320" si="35">+SUM(H314:H319)</f>
        <v>0</v>
      </c>
      <c r="I320" s="129">
        <f t="shared" si="35"/>
        <v>0</v>
      </c>
      <c r="J320" s="129">
        <f t="shared" si="35"/>
        <v>0</v>
      </c>
      <c r="K320" s="129">
        <f t="shared" si="35"/>
        <v>0</v>
      </c>
      <c r="L320" s="129">
        <f t="shared" si="35"/>
        <v>0</v>
      </c>
      <c r="M320" s="129">
        <f t="shared" si="35"/>
        <v>0</v>
      </c>
      <c r="N320" s="129">
        <f t="shared" si="35"/>
        <v>0</v>
      </c>
      <c r="O320" s="129">
        <f t="shared" si="35"/>
        <v>0</v>
      </c>
      <c r="P320" s="129">
        <f t="shared" si="35"/>
        <v>0</v>
      </c>
      <c r="Q320" s="129">
        <f t="shared" si="35"/>
        <v>0</v>
      </c>
      <c r="R320" s="129">
        <f t="shared" si="35"/>
        <v>0</v>
      </c>
      <c r="S320" s="129">
        <f t="shared" si="35"/>
        <v>0</v>
      </c>
      <c r="T320" s="129">
        <f t="shared" si="35"/>
        <v>0</v>
      </c>
      <c r="U320" s="129">
        <f t="shared" si="35"/>
        <v>0</v>
      </c>
      <c r="V320" s="129">
        <f t="shared" si="35"/>
        <v>0</v>
      </c>
      <c r="W320" s="129">
        <f t="shared" si="35"/>
        <v>0</v>
      </c>
      <c r="X320" s="129">
        <f t="shared" si="35"/>
        <v>0</v>
      </c>
      <c r="Y320" s="129">
        <f t="shared" si="35"/>
        <v>0</v>
      </c>
      <c r="Z320" s="129">
        <f t="shared" si="35"/>
        <v>0</v>
      </c>
      <c r="AA320" s="129">
        <f t="shared" si="35"/>
        <v>0</v>
      </c>
      <c r="AB320" s="129">
        <f t="shared" si="35"/>
        <v>0</v>
      </c>
      <c r="AC320" s="129">
        <f t="shared" si="35"/>
        <v>0</v>
      </c>
      <c r="AD320" s="129">
        <f t="shared" si="35"/>
        <v>0</v>
      </c>
      <c r="AE320" s="129">
        <f t="shared" si="35"/>
        <v>0</v>
      </c>
      <c r="AF320" s="129">
        <f t="shared" si="35"/>
        <v>0</v>
      </c>
      <c r="AG320" s="129">
        <f t="shared" si="35"/>
        <v>0</v>
      </c>
      <c r="AH320" s="129">
        <f t="shared" si="35"/>
        <v>0</v>
      </c>
      <c r="AI320" s="129">
        <f t="shared" si="35"/>
        <v>0</v>
      </c>
      <c r="AJ320" s="129">
        <f t="shared" si="35"/>
        <v>0</v>
      </c>
      <c r="AK320" s="129">
        <f t="shared" si="35"/>
        <v>0</v>
      </c>
    </row>
    <row r="321" spans="2:37" x14ac:dyDescent="0.25">
      <c r="B321" s="59"/>
      <c r="C321" s="126" t="s">
        <v>441</v>
      </c>
      <c r="D321" s="60"/>
      <c r="E321" s="59"/>
      <c r="F321" s="61"/>
      <c r="G321" s="129">
        <f>+SUMPRODUCT($F$314:$F$319,G314:G319)</f>
        <v>1133426580.25</v>
      </c>
      <c r="H321" s="129">
        <f t="shared" ref="H321:AK321" si="36">+SUMPRODUCT($F$314:$F$319,H314:H319)</f>
        <v>0</v>
      </c>
      <c r="I321" s="129">
        <f t="shared" si="36"/>
        <v>0</v>
      </c>
      <c r="J321" s="129">
        <f t="shared" si="36"/>
        <v>0</v>
      </c>
      <c r="K321" s="129">
        <f t="shared" si="36"/>
        <v>0</v>
      </c>
      <c r="L321" s="129">
        <f t="shared" si="36"/>
        <v>0</v>
      </c>
      <c r="M321" s="129">
        <f t="shared" si="36"/>
        <v>0</v>
      </c>
      <c r="N321" s="129">
        <f t="shared" si="36"/>
        <v>0</v>
      </c>
      <c r="O321" s="129">
        <f t="shared" si="36"/>
        <v>0</v>
      </c>
      <c r="P321" s="129">
        <f t="shared" si="36"/>
        <v>0</v>
      </c>
      <c r="Q321" s="129">
        <f t="shared" si="36"/>
        <v>0</v>
      </c>
      <c r="R321" s="129">
        <f t="shared" si="36"/>
        <v>0</v>
      </c>
      <c r="S321" s="129">
        <f t="shared" si="36"/>
        <v>0</v>
      </c>
      <c r="T321" s="129">
        <f t="shared" si="36"/>
        <v>0</v>
      </c>
      <c r="U321" s="129">
        <f t="shared" si="36"/>
        <v>0</v>
      </c>
      <c r="V321" s="129">
        <f t="shared" si="36"/>
        <v>0</v>
      </c>
      <c r="W321" s="129">
        <f t="shared" si="36"/>
        <v>0</v>
      </c>
      <c r="X321" s="129">
        <f t="shared" si="36"/>
        <v>0</v>
      </c>
      <c r="Y321" s="129">
        <f t="shared" si="36"/>
        <v>0</v>
      </c>
      <c r="Z321" s="129">
        <f t="shared" si="36"/>
        <v>0</v>
      </c>
      <c r="AA321" s="129">
        <f t="shared" si="36"/>
        <v>0</v>
      </c>
      <c r="AB321" s="129">
        <f t="shared" si="36"/>
        <v>0</v>
      </c>
      <c r="AC321" s="129">
        <f t="shared" si="36"/>
        <v>0</v>
      </c>
      <c r="AD321" s="129">
        <f t="shared" si="36"/>
        <v>0</v>
      </c>
      <c r="AE321" s="129">
        <f t="shared" si="36"/>
        <v>0</v>
      </c>
      <c r="AF321" s="129">
        <f t="shared" si="36"/>
        <v>0</v>
      </c>
      <c r="AG321" s="129">
        <f t="shared" si="36"/>
        <v>0</v>
      </c>
      <c r="AH321" s="129">
        <f t="shared" si="36"/>
        <v>0</v>
      </c>
      <c r="AI321" s="129">
        <f t="shared" si="36"/>
        <v>0</v>
      </c>
      <c r="AJ321" s="129">
        <f t="shared" si="36"/>
        <v>0</v>
      </c>
      <c r="AK321" s="129">
        <f t="shared" si="36"/>
        <v>0</v>
      </c>
    </row>
    <row r="322" spans="2:37" x14ac:dyDescent="0.25">
      <c r="B322" s="59"/>
      <c r="C322" s="126"/>
      <c r="D322" s="60"/>
      <c r="E322" s="59"/>
      <c r="F322" s="61"/>
      <c r="G322" s="129"/>
      <c r="H322" s="61"/>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row>
    <row r="323" spans="2:37" x14ac:dyDescent="0.25">
      <c r="B323" s="59"/>
      <c r="C323" s="59"/>
      <c r="D323" s="60"/>
      <c r="E323" s="59"/>
      <c r="F323" s="61"/>
      <c r="G323" s="61"/>
      <c r="H323" s="61"/>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row>
    <row r="324" spans="2:37" x14ac:dyDescent="0.25">
      <c r="B324" s="59"/>
      <c r="C324" s="59"/>
      <c r="D324" s="60"/>
      <c r="E324" s="59"/>
      <c r="F324" s="61"/>
      <c r="G324" s="61"/>
      <c r="H324" s="61"/>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row>
    <row r="325" spans="2:37" x14ac:dyDescent="0.25">
      <c r="B325" s="59"/>
      <c r="C325" s="59"/>
      <c r="D325" s="60"/>
      <c r="E325" s="59"/>
      <c r="F325" s="61"/>
      <c r="G325" s="61"/>
      <c r="H325" s="61"/>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row>
    <row r="326" spans="2:37" x14ac:dyDescent="0.25">
      <c r="B326" s="58"/>
      <c r="C326" s="130" t="str">
        <f>+Inventario!C326</f>
        <v>MEDIDORES</v>
      </c>
      <c r="D326" s="131"/>
      <c r="E326" s="58"/>
      <c r="F326" s="132"/>
      <c r="G326" s="132"/>
      <c r="H326" s="132"/>
      <c r="I326" s="58"/>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row>
    <row r="327" spans="2:37" x14ac:dyDescent="0.25">
      <c r="B327" s="59" t="s">
        <v>695</v>
      </c>
      <c r="C327" s="62" t="str">
        <f>+VLOOKUP(B327,'resumen UCAP'!$A$5:$O$329,2,0)</f>
        <v>Medidor digital</v>
      </c>
      <c r="D327" s="63"/>
      <c r="E327" s="63" t="str">
        <f>+VLOOKUP(B327,'resumen UCAP'!$A$5:$O$329,3,0)</f>
        <v>Un</v>
      </c>
      <c r="F327" s="64">
        <f>+VLOOKUP(B327,'resumen UCAP'!$A$5:$O$329,15,0)</f>
        <v>379591.8367346939</v>
      </c>
      <c r="G327" s="61">
        <v>49</v>
      </c>
      <c r="H327" s="61"/>
      <c r="I327" s="136"/>
      <c r="J327" s="136"/>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row>
    <row r="328" spans="2:37" x14ac:dyDescent="0.25">
      <c r="B328" s="59" t="s">
        <v>696</v>
      </c>
      <c r="C328" s="62" t="str">
        <f>+VLOOKUP(B328,'resumen UCAP'!$A$5:$O$329,2,0)</f>
        <v>Medidor telegestion</v>
      </c>
      <c r="D328" s="63"/>
      <c r="E328" s="63" t="str">
        <f>+VLOOKUP(B328,'resumen UCAP'!$A$5:$O$329,3,0)</f>
        <v>Un</v>
      </c>
      <c r="F328" s="64">
        <f>+VLOOKUP(B328,'resumen UCAP'!$A$5:$O$329,15,0)</f>
        <v>3260000</v>
      </c>
      <c r="G328" s="61">
        <v>2</v>
      </c>
      <c r="H328" s="61"/>
      <c r="I328" s="136"/>
      <c r="J328" s="136"/>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row>
    <row r="329" spans="2:37" x14ac:dyDescent="0.25">
      <c r="B329" s="59"/>
      <c r="C329" s="127" t="s">
        <v>289</v>
      </c>
      <c r="D329" s="60"/>
      <c r="E329" s="59"/>
      <c r="F329" s="61"/>
      <c r="G329" s="129">
        <f>+SUM(G327:G328)</f>
        <v>51</v>
      </c>
      <c r="H329" s="129">
        <f t="shared" ref="H329:AK329" si="37">+SUM(H327:H328)</f>
        <v>0</v>
      </c>
      <c r="I329" s="129">
        <f t="shared" si="37"/>
        <v>0</v>
      </c>
      <c r="J329" s="129">
        <f t="shared" si="37"/>
        <v>0</v>
      </c>
      <c r="K329" s="129">
        <f t="shared" si="37"/>
        <v>0</v>
      </c>
      <c r="L329" s="129">
        <f t="shared" si="37"/>
        <v>0</v>
      </c>
      <c r="M329" s="129">
        <f t="shared" si="37"/>
        <v>0</v>
      </c>
      <c r="N329" s="129">
        <f t="shared" si="37"/>
        <v>0</v>
      </c>
      <c r="O329" s="129">
        <f t="shared" si="37"/>
        <v>0</v>
      </c>
      <c r="P329" s="129">
        <f t="shared" si="37"/>
        <v>0</v>
      </c>
      <c r="Q329" s="129">
        <f t="shared" si="37"/>
        <v>0</v>
      </c>
      <c r="R329" s="129">
        <f t="shared" si="37"/>
        <v>0</v>
      </c>
      <c r="S329" s="129">
        <f t="shared" si="37"/>
        <v>0</v>
      </c>
      <c r="T329" s="129">
        <f t="shared" si="37"/>
        <v>0</v>
      </c>
      <c r="U329" s="129">
        <f t="shared" si="37"/>
        <v>0</v>
      </c>
      <c r="V329" s="129">
        <f t="shared" si="37"/>
        <v>0</v>
      </c>
      <c r="W329" s="129">
        <f t="shared" si="37"/>
        <v>0</v>
      </c>
      <c r="X329" s="129">
        <f t="shared" si="37"/>
        <v>0</v>
      </c>
      <c r="Y329" s="129">
        <f t="shared" si="37"/>
        <v>0</v>
      </c>
      <c r="Z329" s="129">
        <f t="shared" si="37"/>
        <v>0</v>
      </c>
      <c r="AA329" s="129">
        <f t="shared" si="37"/>
        <v>0</v>
      </c>
      <c r="AB329" s="129">
        <f t="shared" si="37"/>
        <v>0</v>
      </c>
      <c r="AC329" s="129">
        <f t="shared" si="37"/>
        <v>0</v>
      </c>
      <c r="AD329" s="129">
        <f t="shared" si="37"/>
        <v>0</v>
      </c>
      <c r="AE329" s="129">
        <f t="shared" si="37"/>
        <v>0</v>
      </c>
      <c r="AF329" s="129">
        <f t="shared" si="37"/>
        <v>0</v>
      </c>
      <c r="AG329" s="129">
        <f t="shared" si="37"/>
        <v>0</v>
      </c>
      <c r="AH329" s="129">
        <f t="shared" si="37"/>
        <v>0</v>
      </c>
      <c r="AI329" s="129">
        <f t="shared" si="37"/>
        <v>0</v>
      </c>
      <c r="AJ329" s="129">
        <f t="shared" si="37"/>
        <v>0</v>
      </c>
      <c r="AK329" s="129">
        <f t="shared" si="37"/>
        <v>0</v>
      </c>
    </row>
    <row r="330" spans="2:37" x14ac:dyDescent="0.25">
      <c r="B330" s="59"/>
      <c r="C330" s="126" t="s">
        <v>441</v>
      </c>
      <c r="D330" s="60"/>
      <c r="E330" s="59"/>
      <c r="F330" s="61"/>
      <c r="G330" s="129">
        <f>+SUMPRODUCT($F$327:$F$328,G327:G328)</f>
        <v>25120000</v>
      </c>
      <c r="H330" s="129">
        <f t="shared" ref="H330:AK330" si="38">+SUMPRODUCT($F$327:$F$328,H327:H328)</f>
        <v>0</v>
      </c>
      <c r="I330" s="129">
        <f t="shared" si="38"/>
        <v>0</v>
      </c>
      <c r="J330" s="129">
        <f t="shared" si="38"/>
        <v>0</v>
      </c>
      <c r="K330" s="129">
        <f t="shared" si="38"/>
        <v>0</v>
      </c>
      <c r="L330" s="129">
        <f t="shared" si="38"/>
        <v>0</v>
      </c>
      <c r="M330" s="129">
        <f t="shared" si="38"/>
        <v>0</v>
      </c>
      <c r="N330" s="129">
        <f t="shared" si="38"/>
        <v>0</v>
      </c>
      <c r="O330" s="129">
        <f t="shared" si="38"/>
        <v>0</v>
      </c>
      <c r="P330" s="129">
        <f t="shared" si="38"/>
        <v>0</v>
      </c>
      <c r="Q330" s="129">
        <f t="shared" si="38"/>
        <v>0</v>
      </c>
      <c r="R330" s="129">
        <f t="shared" si="38"/>
        <v>0</v>
      </c>
      <c r="S330" s="129">
        <f t="shared" si="38"/>
        <v>0</v>
      </c>
      <c r="T330" s="129">
        <f t="shared" si="38"/>
        <v>0</v>
      </c>
      <c r="U330" s="129">
        <f t="shared" si="38"/>
        <v>0</v>
      </c>
      <c r="V330" s="129">
        <f t="shared" si="38"/>
        <v>0</v>
      </c>
      <c r="W330" s="129">
        <f t="shared" si="38"/>
        <v>0</v>
      </c>
      <c r="X330" s="129">
        <f t="shared" si="38"/>
        <v>0</v>
      </c>
      <c r="Y330" s="129">
        <f t="shared" si="38"/>
        <v>0</v>
      </c>
      <c r="Z330" s="129">
        <f t="shared" si="38"/>
        <v>0</v>
      </c>
      <c r="AA330" s="129">
        <f t="shared" si="38"/>
        <v>0</v>
      </c>
      <c r="AB330" s="129">
        <f t="shared" si="38"/>
        <v>0</v>
      </c>
      <c r="AC330" s="129">
        <f t="shared" si="38"/>
        <v>0</v>
      </c>
      <c r="AD330" s="129">
        <f t="shared" si="38"/>
        <v>0</v>
      </c>
      <c r="AE330" s="129">
        <f t="shared" si="38"/>
        <v>0</v>
      </c>
      <c r="AF330" s="129">
        <f t="shared" si="38"/>
        <v>0</v>
      </c>
      <c r="AG330" s="129">
        <f t="shared" si="38"/>
        <v>0</v>
      </c>
      <c r="AH330" s="129">
        <f t="shared" si="38"/>
        <v>0</v>
      </c>
      <c r="AI330" s="129">
        <f t="shared" si="38"/>
        <v>0</v>
      </c>
      <c r="AJ330" s="129">
        <f t="shared" si="38"/>
        <v>0</v>
      </c>
      <c r="AK330" s="129">
        <f t="shared" si="38"/>
        <v>0</v>
      </c>
    </row>
    <row r="331" spans="2:37" x14ac:dyDescent="0.25">
      <c r="B331" s="59"/>
      <c r="C331" s="126"/>
      <c r="D331" s="60"/>
      <c r="E331" s="59"/>
      <c r="F331" s="61"/>
      <c r="G331" s="129"/>
      <c r="H331" s="61"/>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x14ac:dyDescent="0.25">
      <c r="B332" s="59"/>
      <c r="C332" s="59"/>
      <c r="D332" s="60"/>
      <c r="E332" s="59"/>
      <c r="F332" s="61"/>
      <c r="G332" s="61"/>
      <c r="H332" s="61"/>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x14ac:dyDescent="0.25">
      <c r="B333" s="59"/>
      <c r="C333" s="59"/>
      <c r="D333" s="60"/>
      <c r="E333" s="59"/>
      <c r="F333" s="61"/>
      <c r="G333" s="61"/>
      <c r="H333" s="61"/>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x14ac:dyDescent="0.25">
      <c r="B334" s="59"/>
      <c r="C334" s="59"/>
      <c r="D334" s="60"/>
      <c r="E334" s="59"/>
      <c r="F334" s="61"/>
      <c r="G334" s="61"/>
      <c r="H334" s="61"/>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x14ac:dyDescent="0.25">
      <c r="B335" s="58"/>
      <c r="C335" s="130" t="str">
        <f>+Inventario!C335</f>
        <v xml:space="preserve">SISTEMA DE TELEGESTIÓN </v>
      </c>
      <c r="D335" s="131"/>
      <c r="E335" s="58"/>
      <c r="F335" s="132"/>
      <c r="G335" s="132"/>
      <c r="H335" s="132"/>
      <c r="I335" s="58"/>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row>
    <row r="336" spans="2:37"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61"/>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row>
    <row r="337" spans="1:37" x14ac:dyDescent="0.25">
      <c r="B337" s="59"/>
      <c r="C337" s="59"/>
      <c r="D337" s="60"/>
      <c r="E337" s="59"/>
      <c r="F337" s="61"/>
      <c r="G337" s="61"/>
      <c r="H337" s="61"/>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1:37" s="121" customFormat="1" x14ac:dyDescent="0.25">
      <c r="A338" s="57"/>
      <c r="B338" s="59"/>
      <c r="C338" s="127" t="s">
        <v>289</v>
      </c>
      <c r="D338" s="60"/>
      <c r="E338" s="59"/>
      <c r="F338" s="61"/>
      <c r="G338" s="129">
        <f>+SUM(G336:G337)</f>
        <v>0</v>
      </c>
      <c r="H338" s="129">
        <f t="shared" ref="H338:AK338" si="39">+SUM(H336:H337)</f>
        <v>0</v>
      </c>
      <c r="I338" s="129">
        <f t="shared" si="39"/>
        <v>0</v>
      </c>
      <c r="J338" s="129">
        <f t="shared" si="39"/>
        <v>0</v>
      </c>
      <c r="K338" s="129">
        <f t="shared" si="39"/>
        <v>0</v>
      </c>
      <c r="L338" s="129">
        <f t="shared" si="39"/>
        <v>0</v>
      </c>
      <c r="M338" s="129">
        <f t="shared" si="39"/>
        <v>0</v>
      </c>
      <c r="N338" s="129">
        <f t="shared" si="39"/>
        <v>0</v>
      </c>
      <c r="O338" s="129">
        <f t="shared" si="39"/>
        <v>0</v>
      </c>
      <c r="P338" s="129">
        <f t="shared" si="39"/>
        <v>0</v>
      </c>
      <c r="Q338" s="129">
        <f t="shared" si="39"/>
        <v>0</v>
      </c>
      <c r="R338" s="129">
        <f t="shared" si="39"/>
        <v>0</v>
      </c>
      <c r="S338" s="129">
        <f t="shared" si="39"/>
        <v>0</v>
      </c>
      <c r="T338" s="129">
        <f t="shared" si="39"/>
        <v>0</v>
      </c>
      <c r="U338" s="129">
        <f t="shared" si="39"/>
        <v>0</v>
      </c>
      <c r="V338" s="129">
        <f t="shared" si="39"/>
        <v>0</v>
      </c>
      <c r="W338" s="129">
        <f t="shared" si="39"/>
        <v>0</v>
      </c>
      <c r="X338" s="129">
        <f t="shared" si="39"/>
        <v>0</v>
      </c>
      <c r="Y338" s="129">
        <f t="shared" si="39"/>
        <v>0</v>
      </c>
      <c r="Z338" s="129">
        <f t="shared" si="39"/>
        <v>0</v>
      </c>
      <c r="AA338" s="129">
        <f t="shared" si="39"/>
        <v>0</v>
      </c>
      <c r="AB338" s="129">
        <f t="shared" si="39"/>
        <v>0</v>
      </c>
      <c r="AC338" s="129">
        <f t="shared" si="39"/>
        <v>0</v>
      </c>
      <c r="AD338" s="129">
        <f t="shared" si="39"/>
        <v>0</v>
      </c>
      <c r="AE338" s="129">
        <f t="shared" si="39"/>
        <v>0</v>
      </c>
      <c r="AF338" s="129">
        <f t="shared" si="39"/>
        <v>0</v>
      </c>
      <c r="AG338" s="129">
        <f t="shared" si="39"/>
        <v>0</v>
      </c>
      <c r="AH338" s="129">
        <f t="shared" si="39"/>
        <v>0</v>
      </c>
      <c r="AI338" s="129">
        <f t="shared" si="39"/>
        <v>0</v>
      </c>
      <c r="AJ338" s="129">
        <f t="shared" si="39"/>
        <v>0</v>
      </c>
      <c r="AK338" s="129">
        <f t="shared" si="39"/>
        <v>0</v>
      </c>
    </row>
    <row r="339" spans="1:37" s="121" customFormat="1" x14ac:dyDescent="0.25">
      <c r="A339" s="57"/>
      <c r="B339" s="59"/>
      <c r="C339" s="126" t="s">
        <v>441</v>
      </c>
      <c r="D339" s="60"/>
      <c r="E339" s="59"/>
      <c r="F339" s="61"/>
      <c r="G339" s="129">
        <f>+SUMPRODUCT($F$336:$F$337,G336:G337)</f>
        <v>0</v>
      </c>
      <c r="H339" s="129">
        <f t="shared" ref="H339:AK339" si="40">+SUMPRODUCT($F$336:$F$337,H336:H337)</f>
        <v>0</v>
      </c>
      <c r="I339" s="129">
        <f t="shared" si="40"/>
        <v>0</v>
      </c>
      <c r="J339" s="129">
        <f t="shared" si="40"/>
        <v>0</v>
      </c>
      <c r="K339" s="129">
        <f t="shared" si="40"/>
        <v>0</v>
      </c>
      <c r="L339" s="129">
        <f t="shared" si="40"/>
        <v>0</v>
      </c>
      <c r="M339" s="129">
        <f t="shared" si="40"/>
        <v>0</v>
      </c>
      <c r="N339" s="129">
        <f t="shared" si="40"/>
        <v>0</v>
      </c>
      <c r="O339" s="129">
        <f t="shared" si="40"/>
        <v>0</v>
      </c>
      <c r="P339" s="129">
        <f t="shared" si="40"/>
        <v>0</v>
      </c>
      <c r="Q339" s="129">
        <f t="shared" si="40"/>
        <v>0</v>
      </c>
      <c r="R339" s="129">
        <f t="shared" si="40"/>
        <v>0</v>
      </c>
      <c r="S339" s="129">
        <f t="shared" si="40"/>
        <v>0</v>
      </c>
      <c r="T339" s="129">
        <f t="shared" si="40"/>
        <v>0</v>
      </c>
      <c r="U339" s="129">
        <f t="shared" si="40"/>
        <v>0</v>
      </c>
      <c r="V339" s="129">
        <f t="shared" si="40"/>
        <v>0</v>
      </c>
      <c r="W339" s="129">
        <f t="shared" si="40"/>
        <v>0</v>
      </c>
      <c r="X339" s="129">
        <f t="shared" si="40"/>
        <v>0</v>
      </c>
      <c r="Y339" s="129">
        <f t="shared" si="40"/>
        <v>0</v>
      </c>
      <c r="Z339" s="129">
        <f t="shared" si="40"/>
        <v>0</v>
      </c>
      <c r="AA339" s="129">
        <f t="shared" si="40"/>
        <v>0</v>
      </c>
      <c r="AB339" s="129">
        <f t="shared" si="40"/>
        <v>0</v>
      </c>
      <c r="AC339" s="129">
        <f t="shared" si="40"/>
        <v>0</v>
      </c>
      <c r="AD339" s="129">
        <f t="shared" si="40"/>
        <v>0</v>
      </c>
      <c r="AE339" s="129">
        <f t="shared" si="40"/>
        <v>0</v>
      </c>
      <c r="AF339" s="129">
        <f t="shared" si="40"/>
        <v>0</v>
      </c>
      <c r="AG339" s="129">
        <f t="shared" si="40"/>
        <v>0</v>
      </c>
      <c r="AH339" s="129">
        <f t="shared" si="40"/>
        <v>0</v>
      </c>
      <c r="AI339" s="129">
        <f t="shared" si="40"/>
        <v>0</v>
      </c>
      <c r="AJ339" s="129">
        <f t="shared" si="40"/>
        <v>0</v>
      </c>
      <c r="AK339" s="129">
        <f t="shared" si="40"/>
        <v>0</v>
      </c>
    </row>
    <row r="340" spans="1:37" s="121" customFormat="1" x14ac:dyDescent="0.25">
      <c r="A340" s="57"/>
      <c r="B340" s="59"/>
      <c r="C340" s="59"/>
      <c r="D340" s="60"/>
      <c r="E340" s="59"/>
      <c r="F340" s="61"/>
      <c r="G340" s="61"/>
      <c r="H340" s="61"/>
      <c r="I340" s="59"/>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row>
    <row r="341" spans="1:37" s="121" customFormat="1" x14ac:dyDescent="0.25">
      <c r="A341" s="57"/>
      <c r="B341" s="59"/>
      <c r="C341" s="59"/>
      <c r="D341" s="60"/>
      <c r="E341" s="59"/>
      <c r="F341" s="61"/>
      <c r="G341" s="61"/>
      <c r="H341" s="61"/>
      <c r="I341" s="59"/>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row>
    <row r="342" spans="1:37" s="121" customFormat="1" x14ac:dyDescent="0.25">
      <c r="A342" s="57"/>
      <c r="B342" s="59"/>
      <c r="C342" s="59"/>
      <c r="D342" s="60"/>
      <c r="E342" s="59"/>
      <c r="F342" s="61"/>
      <c r="G342" s="61"/>
      <c r="H342" s="61"/>
      <c r="I342" s="59"/>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row>
    <row r="343" spans="1:37" s="121" customFormat="1" x14ac:dyDescent="0.25">
      <c r="A343" s="57"/>
      <c r="B343" s="59"/>
      <c r="C343" s="59"/>
      <c r="D343" s="60"/>
      <c r="E343" s="59"/>
      <c r="F343" s="61"/>
      <c r="G343" s="61"/>
      <c r="H343" s="61"/>
      <c r="I343" s="59"/>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row>
    <row r="344" spans="1:37" s="121" customFormat="1" x14ac:dyDescent="0.25">
      <c r="A344" s="57"/>
      <c r="B344" s="57"/>
      <c r="C344" s="68" t="s">
        <v>439</v>
      </c>
      <c r="D344" s="120"/>
      <c r="E344" s="57"/>
      <c r="G344" s="134">
        <f>G339+G330+G321+G308+G298+G282+G238+G225</f>
        <v>31047186978.247078</v>
      </c>
      <c r="H344" s="134">
        <f>H339+H330+H321+H308+H298+H282+H238+H225</f>
        <v>0</v>
      </c>
      <c r="I344" s="134">
        <f t="shared" ref="I344:AK344" si="41">I339+I330+I321+I308+I298+I282+I238+I225</f>
        <v>-834202500</v>
      </c>
      <c r="J344" s="134">
        <f t="shared" si="41"/>
        <v>-932794035</v>
      </c>
      <c r="K344" s="134">
        <f t="shared" si="41"/>
        <v>-435812400</v>
      </c>
      <c r="L344" s="134">
        <f t="shared" si="41"/>
        <v>-302647500</v>
      </c>
      <c r="M344" s="134">
        <f t="shared" si="41"/>
        <v>-247565655</v>
      </c>
      <c r="N344" s="134">
        <f t="shared" si="41"/>
        <v>0</v>
      </c>
      <c r="O344" s="134">
        <f t="shared" si="41"/>
        <v>0</v>
      </c>
      <c r="P344" s="134">
        <f t="shared" si="41"/>
        <v>0</v>
      </c>
      <c r="Q344" s="134">
        <f t="shared" si="41"/>
        <v>0</v>
      </c>
      <c r="R344" s="134">
        <f t="shared" si="41"/>
        <v>0</v>
      </c>
      <c r="S344" s="134">
        <f t="shared" si="41"/>
        <v>0</v>
      </c>
      <c r="T344" s="134">
        <f t="shared" si="41"/>
        <v>0</v>
      </c>
      <c r="U344" s="134">
        <f t="shared" si="41"/>
        <v>0</v>
      </c>
      <c r="V344" s="134">
        <f t="shared" si="41"/>
        <v>0</v>
      </c>
      <c r="W344" s="134">
        <f t="shared" si="41"/>
        <v>-3367147979</v>
      </c>
      <c r="X344" s="134">
        <f t="shared" si="41"/>
        <v>0</v>
      </c>
      <c r="Y344" s="134">
        <f t="shared" si="41"/>
        <v>0</v>
      </c>
      <c r="Z344" s="134">
        <f t="shared" si="41"/>
        <v>0</v>
      </c>
      <c r="AA344" s="134">
        <f t="shared" si="41"/>
        <v>0</v>
      </c>
      <c r="AB344" s="134">
        <f t="shared" si="41"/>
        <v>0</v>
      </c>
      <c r="AC344" s="134">
        <f t="shared" si="41"/>
        <v>0</v>
      </c>
      <c r="AD344" s="134">
        <f t="shared" si="41"/>
        <v>0</v>
      </c>
      <c r="AE344" s="134">
        <f t="shared" si="41"/>
        <v>0</v>
      </c>
      <c r="AF344" s="134">
        <f t="shared" si="41"/>
        <v>0</v>
      </c>
      <c r="AG344" s="134">
        <f t="shared" si="41"/>
        <v>0</v>
      </c>
      <c r="AH344" s="134">
        <f t="shared" si="41"/>
        <v>0</v>
      </c>
      <c r="AI344" s="134">
        <f t="shared" si="41"/>
        <v>0</v>
      </c>
      <c r="AJ344" s="134">
        <f t="shared" si="41"/>
        <v>0</v>
      </c>
      <c r="AK344" s="134">
        <f t="shared" si="41"/>
        <v>0</v>
      </c>
    </row>
    <row r="351" spans="1:37" x14ac:dyDescent="0.25">
      <c r="C351" s="137" t="s">
        <v>14</v>
      </c>
      <c r="D351" s="137" t="s">
        <v>31</v>
      </c>
      <c r="E351" s="137" t="s">
        <v>710</v>
      </c>
    </row>
    <row r="352" spans="1:37" x14ac:dyDescent="0.25">
      <c r="C352" s="138" t="str">
        <f>+C4</f>
        <v>LUMINARIAS</v>
      </c>
      <c r="D352" s="139">
        <f>+SUM(H224:AK224)</f>
        <v>-13522</v>
      </c>
      <c r="E352" s="136">
        <f>+SUM(H225:AK225)</f>
        <v>-6120170069</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x14ac:dyDescent="0.25">
      <c r="C355" s="59" t="str">
        <f>+C287</f>
        <v>REDES</v>
      </c>
      <c r="D355" s="139">
        <f>+SUM(H297:AK297)</f>
        <v>0</v>
      </c>
      <c r="E355" s="136">
        <f>+SUM(H298:AK298)</f>
        <v>0</v>
      </c>
    </row>
    <row r="356" spans="3:5" x14ac:dyDescent="0.25">
      <c r="C356" s="59" t="str">
        <f>+C303</f>
        <v>CAMARAS, CANALIZACIONES, DUCTOS</v>
      </c>
      <c r="D356" s="139">
        <f>+SUM(H307:AK307)</f>
        <v>0</v>
      </c>
      <c r="E356" s="136">
        <f>+SUM(H308:AK308)</f>
        <v>0</v>
      </c>
    </row>
    <row r="357" spans="3:5" x14ac:dyDescent="0.25">
      <c r="C357" s="59" t="str">
        <f>+C313</f>
        <v>TRANSFORMADORES, ELEMENTOS SUBESTACIONES</v>
      </c>
      <c r="D357" s="139">
        <f>+SUM(H320:AK320)</f>
        <v>0</v>
      </c>
      <c r="E357" s="136">
        <f>+SUM(H321:AK321)</f>
        <v>0</v>
      </c>
    </row>
    <row r="358" spans="3:5" x14ac:dyDescent="0.25">
      <c r="C358" s="59" t="str">
        <f>+C326</f>
        <v>MEDIDORES</v>
      </c>
      <c r="D358" s="139">
        <f>+SUM(H329:AK329)</f>
        <v>0</v>
      </c>
      <c r="E358" s="136">
        <f>+SUM(H330:AK330)</f>
        <v>0</v>
      </c>
    </row>
    <row r="359" spans="3:5" x14ac:dyDescent="0.25">
      <c r="C359" s="59" t="str">
        <f>+C335</f>
        <v xml:space="preserve">SISTEMA DE TELEGESTIÓN </v>
      </c>
      <c r="D359" s="139">
        <f>+SUM(H338:AK338)</f>
        <v>0</v>
      </c>
      <c r="E359" s="136">
        <f>+SUM(H339:AK339)</f>
        <v>0</v>
      </c>
    </row>
    <row r="360" spans="3:5" x14ac:dyDescent="0.25">
      <c r="C360" s="68" t="s">
        <v>439</v>
      </c>
      <c r="E360" s="140">
        <f>+SUM(E352:E359)</f>
        <v>-6120170069</v>
      </c>
    </row>
  </sheetData>
  <mergeCells count="6">
    <mergeCell ref="G2:G3"/>
    <mergeCell ref="B2:B3"/>
    <mergeCell ref="C2:C3"/>
    <mergeCell ref="D2:D3"/>
    <mergeCell ref="E2:E3"/>
    <mergeCell ref="F2:F3"/>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360"/>
  <sheetViews>
    <sheetView topLeftCell="A322" workbookViewId="0">
      <selection activeCell="I224" sqref="I224:M224"/>
    </sheetView>
  </sheetViews>
  <sheetFormatPr baseColWidth="10" defaultColWidth="0" defaultRowHeight="14.25" x14ac:dyDescent="0.25"/>
  <cols>
    <col min="1" max="2" width="10.85546875" style="57" customWidth="1"/>
    <col min="3" max="3" width="49.7109375" style="57" bestFit="1" customWidth="1"/>
    <col min="4" max="4" width="17.140625" style="120" customWidth="1"/>
    <col min="5" max="5" width="14" style="57" bestFit="1" customWidth="1"/>
    <col min="6" max="6" width="11.28515625" style="121" bestFit="1" customWidth="1"/>
    <col min="7" max="8" width="17.5703125" style="121" customWidth="1"/>
    <col min="9" max="9" width="17.85546875" style="121" bestFit="1" customWidth="1"/>
    <col min="10" max="10" width="17.85546875" style="57" bestFit="1" customWidth="1"/>
    <col min="11" max="38" width="10.85546875" style="57" customWidth="1"/>
    <col min="39" max="16384" width="10.85546875" style="57" hidden="1"/>
  </cols>
  <sheetData>
    <row r="1" spans="1:37" x14ac:dyDescent="0.25">
      <c r="A1" s="56"/>
    </row>
    <row r="2" spans="1:37" s="135" customFormat="1" ht="9" x14ac:dyDescent="0.25">
      <c r="B2" s="533" t="s">
        <v>4</v>
      </c>
      <c r="C2" s="533" t="s">
        <v>47</v>
      </c>
      <c r="D2" s="533" t="s">
        <v>98</v>
      </c>
      <c r="E2" s="533" t="s">
        <v>16</v>
      </c>
      <c r="F2" s="532" t="s">
        <v>99</v>
      </c>
      <c r="G2" s="532" t="s">
        <v>100</v>
      </c>
      <c r="H2" s="118">
        <f>+'Desmonte Infr. financiada'!H2</f>
        <v>1</v>
      </c>
      <c r="I2" s="118">
        <f>+'Desmonte Infr. financiada'!I2</f>
        <v>2</v>
      </c>
      <c r="J2" s="118">
        <f>+'Desmonte Infr. financiada'!J2</f>
        <v>3</v>
      </c>
      <c r="K2" s="118">
        <f>+'Desmonte Infr. financiada'!K2</f>
        <v>4</v>
      </c>
      <c r="L2" s="118">
        <f>+'Desmonte Infr. financiada'!L2</f>
        <v>5</v>
      </c>
      <c r="M2" s="118">
        <f>+'Desmonte Infr. financiada'!M2</f>
        <v>6</v>
      </c>
      <c r="N2" s="118">
        <f>+'Desmonte Infr. financiada'!N2</f>
        <v>7</v>
      </c>
      <c r="O2" s="118">
        <f>+'Desmonte Infr. financiada'!O2</f>
        <v>8</v>
      </c>
      <c r="P2" s="118">
        <f>+'Desmonte Infr. financiada'!P2</f>
        <v>9</v>
      </c>
      <c r="Q2" s="118">
        <f>+'Desmonte Infr. financiada'!Q2</f>
        <v>10</v>
      </c>
      <c r="R2" s="118">
        <f>+'Desmonte Infr. financiada'!R2</f>
        <v>11</v>
      </c>
      <c r="S2" s="118">
        <f>+'Desmonte Infr. financiada'!S2</f>
        <v>12</v>
      </c>
      <c r="T2" s="118">
        <f>+'Desmonte Infr. financiada'!T2</f>
        <v>13</v>
      </c>
      <c r="U2" s="118">
        <f>+'Desmonte Infr. financiada'!U2</f>
        <v>14</v>
      </c>
      <c r="V2" s="118">
        <f>+'Desmonte Infr. financiada'!V2</f>
        <v>15</v>
      </c>
      <c r="W2" s="118">
        <f>+'Desmonte Infr. financiada'!W2</f>
        <v>16</v>
      </c>
      <c r="X2" s="118">
        <f>+'Desmonte Infr. financiada'!X2</f>
        <v>17</v>
      </c>
      <c r="Y2" s="118">
        <f>+'Desmonte Infr. financiada'!Y2</f>
        <v>18</v>
      </c>
      <c r="Z2" s="118">
        <f>+'Desmonte Infr. financiada'!Z2</f>
        <v>19</v>
      </c>
      <c r="AA2" s="118">
        <f>+'Desmonte Infr. financiada'!AA2</f>
        <v>20</v>
      </c>
      <c r="AB2" s="118">
        <f>+'Desmonte Infr. financiada'!AB2</f>
        <v>21</v>
      </c>
      <c r="AC2" s="118">
        <f>+'Desmonte Infr. financiada'!AC2</f>
        <v>22</v>
      </c>
      <c r="AD2" s="118">
        <f>+'Desmonte Infr. financiada'!AD2</f>
        <v>23</v>
      </c>
      <c r="AE2" s="118">
        <f>+'Desmonte Infr. financiada'!AE2</f>
        <v>24</v>
      </c>
      <c r="AF2" s="118">
        <f>+'Desmonte Infr. financiada'!AF2</f>
        <v>25</v>
      </c>
      <c r="AG2" s="118">
        <f>+'Desmonte Infr. financiada'!AG2</f>
        <v>26</v>
      </c>
      <c r="AH2" s="118">
        <f>+'Desmonte Infr. financiada'!AH2</f>
        <v>27</v>
      </c>
      <c r="AI2" s="118">
        <f>+'Desmonte Infr. financiada'!AI2</f>
        <v>28</v>
      </c>
      <c r="AJ2" s="118">
        <f>+'Desmonte Infr. financiada'!AJ2</f>
        <v>29</v>
      </c>
      <c r="AK2" s="118">
        <f>+'Desmonte Infr. financiada'!AK2</f>
        <v>30</v>
      </c>
    </row>
    <row r="3" spans="1:37" s="135" customFormat="1" ht="9" x14ac:dyDescent="0.25">
      <c r="B3" s="534"/>
      <c r="C3" s="534"/>
      <c r="D3" s="534"/>
      <c r="E3" s="534"/>
      <c r="F3" s="532"/>
      <c r="G3" s="532"/>
      <c r="H3" s="157">
        <f>+'Desmonte Infr. financiada'!H3</f>
        <v>2022</v>
      </c>
      <c r="I3" s="157">
        <f>+'Desmonte Infr. financiada'!I3</f>
        <v>2023</v>
      </c>
      <c r="J3" s="157">
        <f>+'Desmonte Infr. financiada'!J3</f>
        <v>2024</v>
      </c>
      <c r="K3" s="157">
        <f>+'Desmonte Infr. financiada'!K3</f>
        <v>2025</v>
      </c>
      <c r="L3" s="157">
        <f>+'Desmonte Infr. financiada'!L3</f>
        <v>2026</v>
      </c>
      <c r="M3" s="157">
        <f>+'Desmonte Infr. financiada'!M3</f>
        <v>2027</v>
      </c>
      <c r="N3" s="157">
        <f>+'Desmonte Infr. financiada'!N3</f>
        <v>2028</v>
      </c>
      <c r="O3" s="157">
        <f>+'Desmonte Infr. financiada'!O3</f>
        <v>2029</v>
      </c>
      <c r="P3" s="157">
        <f>+'Desmonte Infr. financiada'!P3</f>
        <v>2030</v>
      </c>
      <c r="Q3" s="157">
        <f>+'Desmonte Infr. financiada'!Q3</f>
        <v>2031</v>
      </c>
      <c r="R3" s="157">
        <f>+'Desmonte Infr. financiada'!R3</f>
        <v>2032</v>
      </c>
      <c r="S3" s="157">
        <f>+'Desmonte Infr. financiada'!S3</f>
        <v>2033</v>
      </c>
      <c r="T3" s="157">
        <f>+'Desmonte Infr. financiada'!T3</f>
        <v>2034</v>
      </c>
      <c r="U3" s="157">
        <f>+'Desmonte Infr. financiada'!U3</f>
        <v>2035</v>
      </c>
      <c r="V3" s="157">
        <f>+'Desmonte Infr. financiada'!V3</f>
        <v>2036</v>
      </c>
      <c r="W3" s="157">
        <f>+'Desmonte Infr. financiada'!W3</f>
        <v>2037</v>
      </c>
      <c r="X3" s="157">
        <f>+'Desmonte Infr. financiada'!X3</f>
        <v>2038</v>
      </c>
      <c r="Y3" s="157">
        <f>+'Desmonte Infr. financiada'!Y3</f>
        <v>2039</v>
      </c>
      <c r="Z3" s="157">
        <f>+'Desmonte Infr. financiada'!Z3</f>
        <v>2040</v>
      </c>
      <c r="AA3" s="157">
        <f>+'Desmonte Infr. financiada'!AA3</f>
        <v>2041</v>
      </c>
      <c r="AB3" s="157">
        <f>+'Desmonte Infr. financiada'!AB3</f>
        <v>2042</v>
      </c>
      <c r="AC3" s="157">
        <f>+'Desmonte Infr. financiada'!AC3</f>
        <v>2043</v>
      </c>
      <c r="AD3" s="157">
        <f>+'Desmonte Infr. financiada'!AD3</f>
        <v>2044</v>
      </c>
      <c r="AE3" s="157">
        <f>+'Desmonte Infr. financiada'!AE3</f>
        <v>2045</v>
      </c>
      <c r="AF3" s="157">
        <f>+'Desmonte Infr. financiada'!AF3</f>
        <v>2046</v>
      </c>
      <c r="AG3" s="157">
        <f>+'Desmonte Infr. financiada'!AG3</f>
        <v>2047</v>
      </c>
      <c r="AH3" s="157">
        <f>+'Desmonte Infr. financiada'!AH3</f>
        <v>2048</v>
      </c>
      <c r="AI3" s="157">
        <f>+'Desmonte Infr. financiada'!AI3</f>
        <v>2049</v>
      </c>
      <c r="AJ3" s="157">
        <f>+'Desmonte Infr. financiada'!AJ3</f>
        <v>2050</v>
      </c>
      <c r="AK3" s="157">
        <f>+'Desmonte Infr. financiada'!AK3</f>
        <v>2051</v>
      </c>
    </row>
    <row r="4" spans="1:37" x14ac:dyDescent="0.25">
      <c r="B4" s="29"/>
      <c r="C4" s="29" t="str">
        <f>+Inventario!C4</f>
        <v>LUMINARIAS</v>
      </c>
      <c r="D4" s="29"/>
      <c r="E4" s="29"/>
      <c r="F4" s="30"/>
      <c r="G4" s="30"/>
      <c r="H4" s="132"/>
      <c r="I4" s="132"/>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row>
    <row r="5" spans="1:37" x14ac:dyDescent="0.25">
      <c r="B5" s="62" t="s">
        <v>18</v>
      </c>
      <c r="C5" s="62" t="str">
        <f>+VLOOKUP(B5,'resumen UCAP'!$A$5:$O$329,2,0)</f>
        <v>Aplique piso 150w</v>
      </c>
      <c r="D5" s="63">
        <f>+'Desmonte Infr. financiada'!D5</f>
        <v>150</v>
      </c>
      <c r="E5" s="63" t="str">
        <f>+VLOOKUP(B5,'resumen UCAP'!$A$5:$O$329,3,0)</f>
        <v>Un</v>
      </c>
      <c r="F5" s="64">
        <f>+VLOOKUP(B5,'resumen UCAP'!$A$5:$O$329,15,0)</f>
        <v>1060000</v>
      </c>
      <c r="G5" s="64">
        <v>13</v>
      </c>
      <c r="H5" s="61"/>
      <c r="I5" s="61"/>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row>
    <row r="6" spans="1:37" x14ac:dyDescent="0.25">
      <c r="B6" s="62" t="s">
        <v>70</v>
      </c>
      <c r="C6" s="62" t="str">
        <f>+VLOOKUP(B6,'resumen UCAP'!$A$5:$O$329,2,0)</f>
        <v>Luminaria Baronesa LED 125w</v>
      </c>
      <c r="D6" s="63">
        <f>+'Desmonte Infr. financiada'!D6</f>
        <v>125</v>
      </c>
      <c r="E6" s="63" t="str">
        <f>+VLOOKUP(B6,'resumen UCAP'!$A$5:$O$329,3,0)</f>
        <v>Un</v>
      </c>
      <c r="F6" s="64">
        <f>+VLOOKUP(B6,'resumen UCAP'!$A$5:$O$329,15,0)</f>
        <v>1260000</v>
      </c>
      <c r="G6" s="64">
        <v>7</v>
      </c>
      <c r="H6" s="61"/>
      <c r="I6" s="61"/>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row>
    <row r="7" spans="1:37" x14ac:dyDescent="0.25">
      <c r="B7" s="62" t="s">
        <v>20</v>
      </c>
      <c r="C7" s="62" t="str">
        <f>+VLOOKUP(B7,'resumen UCAP'!$A$5:$O$329,2,0)</f>
        <v>Luminaria epsilon 70w</v>
      </c>
      <c r="D7" s="63">
        <f>+'Desmonte Infr. financiada'!D7</f>
        <v>70</v>
      </c>
      <c r="E7" s="63" t="str">
        <f>+VLOOKUP(B7,'resumen UCAP'!$A$5:$O$329,3,0)</f>
        <v>Un</v>
      </c>
      <c r="F7" s="64">
        <f>+VLOOKUP(B7,'resumen UCAP'!$A$5:$O$329,15,0)</f>
        <v>1260000</v>
      </c>
      <c r="G7" s="64">
        <v>1</v>
      </c>
      <c r="H7" s="61"/>
      <c r="I7" s="61"/>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row>
    <row r="8" spans="1:37" x14ac:dyDescent="0.25">
      <c r="B8" s="62" t="s">
        <v>21</v>
      </c>
      <c r="C8" s="62" t="str">
        <f>+VLOOKUP(B8,'resumen UCAP'!$A$5:$O$329,2,0)</f>
        <v>Luminaria Farol NA 150w</v>
      </c>
      <c r="D8" s="63">
        <f>+'Desmonte Infr. financiada'!D8</f>
        <v>169</v>
      </c>
      <c r="E8" s="63" t="str">
        <f>+VLOOKUP(B8,'resumen UCAP'!$A$5:$O$329,3,0)</f>
        <v>Un</v>
      </c>
      <c r="F8" s="64">
        <f>+VLOOKUP(B8,'resumen UCAP'!$A$5:$O$329,15,0)</f>
        <v>340000</v>
      </c>
      <c r="G8" s="64">
        <v>58</v>
      </c>
      <c r="H8" s="61"/>
      <c r="I8" s="61"/>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row>
    <row r="9" spans="1:37" x14ac:dyDescent="0.25">
      <c r="B9" s="62" t="s">
        <v>67</v>
      </c>
      <c r="C9" s="62" t="str">
        <f>+VLOOKUP(B9,'resumen UCAP'!$A$5:$O$329,2,0)</f>
        <v>Luminaria Farol NA 70w</v>
      </c>
      <c r="D9" s="63">
        <f>+'Desmonte Infr. financiada'!D9</f>
        <v>81</v>
      </c>
      <c r="E9" s="63" t="str">
        <f>+VLOOKUP(B9,'resumen UCAP'!$A$5:$O$329,3,0)</f>
        <v>Un</v>
      </c>
      <c r="F9" s="64">
        <f>+VLOOKUP(B9,'resumen UCAP'!$A$5:$O$329,15,0)</f>
        <v>298677</v>
      </c>
      <c r="G9" s="64">
        <v>553</v>
      </c>
      <c r="H9" s="61"/>
      <c r="I9" s="61"/>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row>
    <row r="10" spans="1:37" x14ac:dyDescent="0.25">
      <c r="B10" s="62" t="s">
        <v>68</v>
      </c>
      <c r="C10" s="62" t="str">
        <f>+VLOOKUP(B10,'resumen UCAP'!$A$5:$O$329,2,0)</f>
        <v>Luminaria led 100-120w</v>
      </c>
      <c r="D10" s="63">
        <f>+'Desmonte Infr. financiada'!D10</f>
        <v>120</v>
      </c>
      <c r="E10" s="63" t="str">
        <f>+VLOOKUP(B10,'resumen UCAP'!$A$5:$O$329,3,0)</f>
        <v>Un</v>
      </c>
      <c r="F10" s="64">
        <f>+VLOOKUP(B10,'resumen UCAP'!$A$5:$O$329,15,0)</f>
        <v>1620599</v>
      </c>
      <c r="G10" s="64">
        <v>446</v>
      </c>
      <c r="H10" s="61"/>
      <c r="I10" s="61"/>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row>
    <row r="11" spans="1:37" x14ac:dyDescent="0.25">
      <c r="B11" s="62" t="s">
        <v>71</v>
      </c>
      <c r="C11" s="62" t="str">
        <f>+VLOOKUP(B11,'resumen UCAP'!$A$5:$O$329,2,0)</f>
        <v>Luminaria led 30-40w</v>
      </c>
      <c r="D11" s="63">
        <f>+'Desmonte Infr. financiada'!D11</f>
        <v>40</v>
      </c>
      <c r="E11" s="63" t="str">
        <f>+VLOOKUP(B11,'resumen UCAP'!$A$5:$O$329,3,0)</f>
        <v>Un</v>
      </c>
      <c r="F11" s="64">
        <f>+VLOOKUP(B11,'resumen UCAP'!$A$5:$O$329,15,0)</f>
        <v>894909</v>
      </c>
      <c r="G11" s="64">
        <v>205</v>
      </c>
      <c r="H11" s="61"/>
      <c r="I11" s="61"/>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row>
    <row r="12" spans="1:37" x14ac:dyDescent="0.25">
      <c r="B12" s="62" t="s">
        <v>290</v>
      </c>
      <c r="C12" s="62" t="str">
        <f>+VLOOKUP(B12,'resumen UCAP'!$A$5:$O$329,2,0)</f>
        <v>Luminaria led 50-60w</v>
      </c>
      <c r="D12" s="63">
        <f>+'Desmonte Infr. financiada'!D12</f>
        <v>60</v>
      </c>
      <c r="E12" s="63" t="str">
        <f>+VLOOKUP(B12,'resumen UCAP'!$A$5:$O$329,3,0)</f>
        <v>Un</v>
      </c>
      <c r="F12" s="64">
        <f>+VLOOKUP(B12,'resumen UCAP'!$A$5:$O$329,15,0)</f>
        <v>978630</v>
      </c>
      <c r="G12" s="64">
        <v>367</v>
      </c>
      <c r="H12" s="61"/>
      <c r="I12" s="61"/>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row>
    <row r="13" spans="1:37" x14ac:dyDescent="0.25">
      <c r="B13" s="62" t="s">
        <v>291</v>
      </c>
      <c r="C13" s="62" t="str">
        <f>+VLOOKUP(B13,'resumen UCAP'!$A$5:$O$329,2,0)</f>
        <v>Luminaria led 80-90w</v>
      </c>
      <c r="D13" s="63">
        <f>+'Desmonte Infr. financiada'!D13</f>
        <v>90</v>
      </c>
      <c r="E13" s="63" t="str">
        <f>+VLOOKUP(B13,'resumen UCAP'!$A$5:$O$329,3,0)</f>
        <v>Un</v>
      </c>
      <c r="F13" s="64">
        <f>+VLOOKUP(B13,'resumen UCAP'!$A$5:$O$329,15,0)</f>
        <v>1547358</v>
      </c>
      <c r="G13" s="64">
        <v>61</v>
      </c>
      <c r="H13" s="61"/>
      <c r="I13" s="61"/>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row>
    <row r="14" spans="1:37" x14ac:dyDescent="0.25">
      <c r="B14" s="62" t="s">
        <v>292</v>
      </c>
      <c r="C14" s="62" t="str">
        <f>+VLOOKUP(B14,'resumen UCAP'!$A$5:$O$329,2,0)</f>
        <v>Luminaria Luxcandel 250w</v>
      </c>
      <c r="D14" s="63">
        <f>+'Desmonte Infr. financiada'!D14</f>
        <v>279</v>
      </c>
      <c r="E14" s="63" t="str">
        <f>+VLOOKUP(B14,'resumen UCAP'!$A$5:$O$329,3,0)</f>
        <v>Un</v>
      </c>
      <c r="F14" s="64">
        <f>+VLOOKUP(B14,'resumen UCAP'!$A$5:$O$329,15,0)</f>
        <v>680659</v>
      </c>
      <c r="G14" s="64">
        <v>85</v>
      </c>
      <c r="H14" s="61"/>
      <c r="I14" s="61"/>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row>
    <row r="15" spans="1:37" x14ac:dyDescent="0.25">
      <c r="B15" s="62" t="s">
        <v>293</v>
      </c>
      <c r="C15" s="62" t="str">
        <f>+VLOOKUP(B15,'resumen UCAP'!$A$5:$O$329,2,0)</f>
        <v>Luminaria Na 100w</v>
      </c>
      <c r="D15" s="63">
        <f>+'Desmonte Infr. financiada'!D15</f>
        <v>115</v>
      </c>
      <c r="E15" s="63" t="str">
        <f>+VLOOKUP(B15,'resumen UCAP'!$A$5:$O$329,3,0)</f>
        <v>Un</v>
      </c>
      <c r="F15" s="64">
        <f>+VLOOKUP(B15,'resumen UCAP'!$A$5:$O$329,15,0)</f>
        <v>272297</v>
      </c>
      <c r="G15" s="64">
        <v>730</v>
      </c>
      <c r="H15" s="61"/>
      <c r="I15" s="61"/>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row>
    <row r="16" spans="1:37" x14ac:dyDescent="0.25">
      <c r="B16" s="62" t="s">
        <v>294</v>
      </c>
      <c r="C16" s="62" t="str">
        <f>+VLOOKUP(B16,'resumen UCAP'!$A$5:$O$329,2,0)</f>
        <v>Luminaria Na 150w</v>
      </c>
      <c r="D16" s="63">
        <f>+'Desmonte Infr. financiada'!D16</f>
        <v>169</v>
      </c>
      <c r="E16" s="63" t="str">
        <f>+VLOOKUP(B16,'resumen UCAP'!$A$5:$O$329,3,0)</f>
        <v>Un</v>
      </c>
      <c r="F16" s="64">
        <f>+VLOOKUP(B16,'resumen UCAP'!$A$5:$O$329,15,0)</f>
        <v>333681</v>
      </c>
      <c r="G16" s="64">
        <v>6350</v>
      </c>
      <c r="H16" s="61"/>
      <c r="I16" s="61"/>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row>
    <row r="17" spans="2:37" x14ac:dyDescent="0.25">
      <c r="B17" s="62" t="s">
        <v>295</v>
      </c>
      <c r="C17" s="62" t="str">
        <f>+VLOOKUP(B17,'resumen UCAP'!$A$5:$O$329,2,0)</f>
        <v>Luminaria Na 250w</v>
      </c>
      <c r="D17" s="63">
        <f>+'Desmonte Infr. financiada'!D17</f>
        <v>279</v>
      </c>
      <c r="E17" s="63" t="str">
        <f>+VLOOKUP(B17,'resumen UCAP'!$A$5:$O$329,3,0)</f>
        <v>Un</v>
      </c>
      <c r="F17" s="64">
        <f>+VLOOKUP(B17,'resumen UCAP'!$A$5:$O$329,15,0)</f>
        <v>433630</v>
      </c>
      <c r="G17" s="64">
        <v>2457</v>
      </c>
      <c r="H17" s="61"/>
      <c r="I17" s="61"/>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row>
    <row r="18" spans="2:37" x14ac:dyDescent="0.25">
      <c r="B18" s="62" t="s">
        <v>296</v>
      </c>
      <c r="C18" s="62" t="str">
        <f>+VLOOKUP(B18,'resumen UCAP'!$A$5:$O$329,2,0)</f>
        <v>Luminaria Na 400w</v>
      </c>
      <c r="D18" s="63">
        <f>+'Desmonte Infr. financiada'!D18</f>
        <v>440</v>
      </c>
      <c r="E18" s="63" t="str">
        <f>+VLOOKUP(B18,'resumen UCAP'!$A$5:$O$329,3,0)</f>
        <v>Un</v>
      </c>
      <c r="F18" s="64">
        <f>+VLOOKUP(B18,'resumen UCAP'!$A$5:$O$329,15,0)</f>
        <v>509142</v>
      </c>
      <c r="G18" s="64">
        <v>670</v>
      </c>
      <c r="H18" s="61"/>
      <c r="I18" s="61"/>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row>
    <row r="19" spans="2:37" x14ac:dyDescent="0.25">
      <c r="B19" s="62" t="s">
        <v>72</v>
      </c>
      <c r="C19" s="62" t="str">
        <f>+VLOOKUP(B19,'resumen UCAP'!$A$5:$O$329,2,0)</f>
        <v>Luminaria picadelly 150w</v>
      </c>
      <c r="D19" s="63">
        <f>+'Desmonte Infr. financiada'!D19</f>
        <v>169</v>
      </c>
      <c r="E19" s="63" t="str">
        <f>+VLOOKUP(B19,'resumen UCAP'!$A$5:$O$329,3,0)</f>
        <v>Un</v>
      </c>
      <c r="F19" s="64">
        <f>+VLOOKUP(B19,'resumen UCAP'!$A$5:$O$329,15,0)</f>
        <v>660000</v>
      </c>
      <c r="G19" s="64">
        <v>72</v>
      </c>
      <c r="H19" s="61"/>
      <c r="I19" s="61"/>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row>
    <row r="20" spans="2:37" x14ac:dyDescent="0.25">
      <c r="B20" s="62" t="s">
        <v>297</v>
      </c>
      <c r="C20" s="62" t="str">
        <f>+VLOOKUP(B20,'resumen UCAP'!$A$5:$O$329,2,0)</f>
        <v>Luminaria SH Na 400w</v>
      </c>
      <c r="D20" s="63">
        <f>+'Desmonte Infr. financiada'!D20</f>
        <v>440</v>
      </c>
      <c r="E20" s="63" t="str">
        <f>+VLOOKUP(B20,'resumen UCAP'!$A$5:$O$329,3,0)</f>
        <v>Un</v>
      </c>
      <c r="F20" s="64">
        <f>+VLOOKUP(B20,'resumen UCAP'!$A$5:$O$329,15,0)</f>
        <v>690000</v>
      </c>
      <c r="G20" s="64">
        <v>12</v>
      </c>
      <c r="H20" s="61"/>
      <c r="I20" s="61"/>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row>
    <row r="21" spans="2:37" x14ac:dyDescent="0.25">
      <c r="B21" s="62" t="s">
        <v>73</v>
      </c>
      <c r="C21" s="62" t="str">
        <f>+VLOOKUP(B21,'resumen UCAP'!$A$5:$O$329,2,0)</f>
        <v>Luminaria sodio 70w</v>
      </c>
      <c r="D21" s="63">
        <f>+'Desmonte Infr. financiada'!D21</f>
        <v>81</v>
      </c>
      <c r="E21" s="63" t="str">
        <f>+VLOOKUP(B21,'resumen UCAP'!$A$5:$O$329,3,0)</f>
        <v>Un</v>
      </c>
      <c r="F21" s="64">
        <f>+VLOOKUP(B21,'resumen UCAP'!$A$5:$O$329,15,0)</f>
        <v>201765</v>
      </c>
      <c r="G21" s="64">
        <v>14987</v>
      </c>
      <c r="H21" s="61"/>
      <c r="I21" s="61"/>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row>
    <row r="22" spans="2:37" x14ac:dyDescent="0.25">
      <c r="B22" s="62"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61"/>
      <c r="I22" s="61"/>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row>
    <row r="23" spans="2:37" x14ac:dyDescent="0.25">
      <c r="B23" s="62" t="s">
        <v>299</v>
      </c>
      <c r="C23" s="62" t="str">
        <f>+VLOOKUP(B23,'resumen UCAP'!$A$5:$O$329,2,0)</f>
        <v>Luminarias Balas 5w</v>
      </c>
      <c r="D23" s="63">
        <f>+'Desmonte Infr. financiada'!D23</f>
        <v>5</v>
      </c>
      <c r="E23" s="63" t="str">
        <f>+VLOOKUP(B23,'resumen UCAP'!$A$5:$O$329,3,0)</f>
        <v>Un</v>
      </c>
      <c r="F23" s="64">
        <f>+VLOOKUP(B23,'resumen UCAP'!$A$5:$O$329,15,0)</f>
        <v>82091</v>
      </c>
      <c r="G23" s="64">
        <v>44</v>
      </c>
      <c r="H23" s="61"/>
      <c r="I23" s="61"/>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row>
    <row r="24" spans="2:37" x14ac:dyDescent="0.25">
      <c r="B24" s="62" t="s">
        <v>74</v>
      </c>
      <c r="C24" s="62" t="str">
        <f>+VLOOKUP(B24,'resumen UCAP'!$A$5:$O$329,2,0)</f>
        <v>Luninaria Onix 150w</v>
      </c>
      <c r="D24" s="63">
        <f>+'Desmonte Infr. financiada'!D24</f>
        <v>169</v>
      </c>
      <c r="E24" s="63" t="str">
        <f>+VLOOKUP(B24,'resumen UCAP'!$A$5:$O$329,3,0)</f>
        <v>Un</v>
      </c>
      <c r="F24" s="64">
        <f>+VLOOKUP(B24,'resumen UCAP'!$A$5:$O$329,15,0)</f>
        <v>710000</v>
      </c>
      <c r="G24" s="64">
        <v>32</v>
      </c>
      <c r="H24" s="61"/>
      <c r="I24" s="61"/>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row>
    <row r="25" spans="2:37" x14ac:dyDescent="0.25">
      <c r="B25" s="62" t="s">
        <v>300</v>
      </c>
      <c r="C25" s="62" t="str">
        <f>+VLOOKUP(B25,'resumen UCAP'!$A$5:$O$329,2,0)</f>
        <v>Proyector MH 150w</v>
      </c>
      <c r="D25" s="63">
        <f>+'Desmonte Infr. financiada'!D25</f>
        <v>169</v>
      </c>
      <c r="E25" s="63" t="str">
        <f>+VLOOKUP(B25,'resumen UCAP'!$A$5:$O$329,3,0)</f>
        <v>Un</v>
      </c>
      <c r="F25" s="64">
        <f>+VLOOKUP(B25,'resumen UCAP'!$A$5:$O$329,15,0)</f>
        <v>371625</v>
      </c>
      <c r="G25" s="64">
        <v>29</v>
      </c>
      <c r="H25" s="61"/>
      <c r="I25" s="61"/>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row>
    <row r="26" spans="2:37" x14ac:dyDescent="0.25">
      <c r="B26" s="62" t="s">
        <v>75</v>
      </c>
      <c r="C26" s="62" t="str">
        <f>+VLOOKUP(B26,'resumen UCAP'!$A$5:$O$329,2,0)</f>
        <v>Proyector MH 250w</v>
      </c>
      <c r="D26" s="63">
        <f>+'Desmonte Infr. financiada'!D26</f>
        <v>279</v>
      </c>
      <c r="E26" s="63" t="str">
        <f>+VLOOKUP(B26,'resumen UCAP'!$A$5:$O$329,3,0)</f>
        <v>Un</v>
      </c>
      <c r="F26" s="64">
        <f>+VLOOKUP(B26,'resumen UCAP'!$A$5:$O$329,15,0)</f>
        <v>413027</v>
      </c>
      <c r="G26" s="64">
        <v>400</v>
      </c>
      <c r="H26" s="61"/>
      <c r="I26" s="61"/>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row>
    <row r="27" spans="2:37" x14ac:dyDescent="0.25">
      <c r="B27" s="62" t="s">
        <v>301</v>
      </c>
      <c r="C27" s="62" t="str">
        <f>+VLOOKUP(B27,'resumen UCAP'!$A$5:$O$329,2,0)</f>
        <v>Proyector MH 400w</v>
      </c>
      <c r="D27" s="63">
        <f>+'Desmonte Infr. financiada'!D27</f>
        <v>440</v>
      </c>
      <c r="E27" s="63" t="str">
        <f>+VLOOKUP(B27,'resumen UCAP'!$A$5:$O$329,3,0)</f>
        <v>Un</v>
      </c>
      <c r="F27" s="64">
        <f>+VLOOKUP(B27,'resumen UCAP'!$A$5:$O$329,15,0)</f>
        <v>511021</v>
      </c>
      <c r="G27" s="64">
        <v>1753</v>
      </c>
      <c r="H27" s="61"/>
      <c r="I27" s="61"/>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row>
    <row r="28" spans="2:37" x14ac:dyDescent="0.25">
      <c r="B28" s="62" t="s">
        <v>22</v>
      </c>
      <c r="C28" s="62" t="str">
        <f>+VLOOKUP(B28,'resumen UCAP'!$A$5:$O$329,2,0)</f>
        <v>Proyector MH 50-70w Tipo aplique</v>
      </c>
      <c r="D28" s="63">
        <f>+'Desmonte Infr. financiada'!D28</f>
        <v>81</v>
      </c>
      <c r="E28" s="63" t="str">
        <f>+VLOOKUP(B28,'resumen UCAP'!$A$5:$O$329,3,0)</f>
        <v>Un</v>
      </c>
      <c r="F28" s="64">
        <f>+VLOOKUP(B28,'resumen UCAP'!$A$5:$O$329,15,0)</f>
        <v>260000</v>
      </c>
      <c r="G28" s="64">
        <v>21</v>
      </c>
      <c r="H28" s="61"/>
      <c r="I28" s="61"/>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row>
    <row r="29" spans="2:37" x14ac:dyDescent="0.25">
      <c r="B29" s="62" t="s">
        <v>302</v>
      </c>
      <c r="C29" s="62" t="str">
        <f>+VLOOKUP(B29,'resumen UCAP'!$A$5:$O$329,2,0)</f>
        <v>Proyector NA 1000w</v>
      </c>
      <c r="D29" s="63">
        <f>+'Desmonte Infr. financiada'!D29</f>
        <v>1100</v>
      </c>
      <c r="E29" s="63" t="str">
        <f>+VLOOKUP(B29,'resumen UCAP'!$A$5:$O$329,3,0)</f>
        <v>Un</v>
      </c>
      <c r="F29" s="64">
        <f>+VLOOKUP(B29,'resumen UCAP'!$A$5:$O$329,15,0)</f>
        <v>540000</v>
      </c>
      <c r="G29" s="64">
        <v>244</v>
      </c>
      <c r="H29" s="61"/>
      <c r="I29" s="61"/>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row>
    <row r="30" spans="2:37" x14ac:dyDescent="0.25">
      <c r="B30" s="62" t="s">
        <v>23</v>
      </c>
      <c r="C30" s="62" t="str">
        <f>+VLOOKUP(B30,'resumen UCAP'!$A$5:$O$329,2,0)</f>
        <v>Luminarias Ba├â┬▒adores - LED</v>
      </c>
      <c r="D30" s="63">
        <f>+'Desmonte Infr. financiada'!D30</f>
        <v>30</v>
      </c>
      <c r="E30" s="63" t="str">
        <f>+VLOOKUP(B30,'resumen UCAP'!$A$5:$O$329,3,0)</f>
        <v>Un</v>
      </c>
      <c r="F30" s="64">
        <f>+VLOOKUP(B30,'resumen UCAP'!$A$5:$O$329,15,0)</f>
        <v>361000</v>
      </c>
      <c r="G30" s="64">
        <v>18</v>
      </c>
      <c r="H30" s="61"/>
      <c r="I30" s="61"/>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row>
    <row r="31" spans="2:37" x14ac:dyDescent="0.25">
      <c r="B31" s="62" t="s">
        <v>303</v>
      </c>
      <c r="C31" s="62" t="str">
        <f>+VLOOKUP(B31,'resumen UCAP'!$A$5:$O$329,2,0)</f>
        <v>Proyector led 100w</v>
      </c>
      <c r="D31" s="63">
        <f>+'Desmonte Infr. financiada'!D31</f>
        <v>100</v>
      </c>
      <c r="E31" s="63" t="str">
        <f>+VLOOKUP(B31,'resumen UCAP'!$A$5:$O$329,3,0)</f>
        <v>Un</v>
      </c>
      <c r="F31" s="64">
        <f>+VLOOKUP(B31,'resumen UCAP'!$A$5:$O$329,15,0)</f>
        <v>258000</v>
      </c>
      <c r="G31" s="64">
        <v>8</v>
      </c>
      <c r="H31" s="61"/>
      <c r="I31" s="61"/>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row>
    <row r="32" spans="2:37" x14ac:dyDescent="0.25">
      <c r="B32" s="62" t="s">
        <v>24</v>
      </c>
      <c r="C32" s="62" t="str">
        <f>+VLOOKUP(B32,'resumen UCAP'!$A$5:$O$329,2,0)</f>
        <v>Luminaria led 28-30w</v>
      </c>
      <c r="D32" s="63">
        <f>+'Desmonte Infr. financiada'!D32</f>
        <v>30</v>
      </c>
      <c r="E32" s="63" t="str">
        <f>+VLOOKUP(B32,'resumen UCAP'!$A$5:$O$329,3,0)</f>
        <v>Un</v>
      </c>
      <c r="F32" s="64">
        <f>+VLOOKUP(B32,'resumen UCAP'!$A$5:$O$329,15,0)</f>
        <v>803602</v>
      </c>
      <c r="G32" s="64">
        <v>7</v>
      </c>
      <c r="H32" s="61"/>
      <c r="I32" s="61"/>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row>
    <row r="33" spans="2:37" x14ac:dyDescent="0.25">
      <c r="B33" s="62" t="s">
        <v>304</v>
      </c>
      <c r="C33" s="62" t="str">
        <f>+VLOOKUP(B33,'resumen UCAP'!$A$5:$O$329,2,0)</f>
        <v>Proyector Led 300w</v>
      </c>
      <c r="D33" s="63">
        <f>+'Desmonte Infr. financiada'!D33</f>
        <v>30</v>
      </c>
      <c r="E33" s="63" t="str">
        <f>+VLOOKUP(B33,'resumen UCAP'!$A$5:$O$329,3,0)</f>
        <v>Un</v>
      </c>
      <c r="F33" s="64">
        <f>+VLOOKUP(B33,'resumen UCAP'!$A$5:$O$329,15,0)</f>
        <v>160000</v>
      </c>
      <c r="G33" s="64">
        <v>21</v>
      </c>
      <c r="H33" s="61"/>
      <c r="I33" s="61"/>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row>
    <row r="34" spans="2:37" x14ac:dyDescent="0.25">
      <c r="B34" s="62" t="s">
        <v>305</v>
      </c>
      <c r="C34" s="62" t="str">
        <f>+VLOOKUP(B34,'resumen UCAP'!$A$5:$O$329,2,0)</f>
        <v>Luminaria Led 26w</v>
      </c>
      <c r="D34" s="63">
        <f>+'Desmonte Infr. financiada'!D34</f>
        <v>26</v>
      </c>
      <c r="E34" s="63" t="str">
        <f>+VLOOKUP(B34,'resumen UCAP'!$A$5:$O$329,3,0)</f>
        <v>Un</v>
      </c>
      <c r="F34" s="64">
        <f>+VLOOKUP(B34,'resumen UCAP'!$A$5:$O$329,15,0)</f>
        <v>2009070</v>
      </c>
      <c r="G34" s="64">
        <v>7</v>
      </c>
      <c r="H34" s="61"/>
      <c r="I34" s="61"/>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row>
    <row r="35" spans="2:37" x14ac:dyDescent="0.25">
      <c r="B35" s="62" t="s">
        <v>306</v>
      </c>
      <c r="C35" s="62" t="str">
        <f>+VLOOKUP(B35,'resumen UCAP'!$A$5:$O$329,2,0)</f>
        <v>Luminaria Led 19w</v>
      </c>
      <c r="D35" s="63">
        <f>+'Desmonte Infr. financiada'!D35</f>
        <v>19</v>
      </c>
      <c r="E35" s="63" t="str">
        <f>+VLOOKUP(B35,'resumen UCAP'!$A$5:$O$329,3,0)</f>
        <v>Un</v>
      </c>
      <c r="F35" s="64">
        <f>+VLOOKUP(B35,'resumen UCAP'!$A$5:$O$329,15,0)</f>
        <v>2009070</v>
      </c>
      <c r="G35" s="64">
        <v>13</v>
      </c>
      <c r="H35" s="61"/>
      <c r="I35" s="61"/>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row>
    <row r="36" spans="2:37" x14ac:dyDescent="0.25">
      <c r="B36" s="62" t="s">
        <v>25</v>
      </c>
      <c r="C36" s="62" t="str">
        <f>+VLOOKUP(B36,'resumen UCAP'!$A$5:$O$329,2,0)</f>
        <v>Proyector Led RGB 200w</v>
      </c>
      <c r="D36" s="63">
        <f>+'Desmonte Infr. financiada'!D36</f>
        <v>200</v>
      </c>
      <c r="E36" s="63" t="str">
        <f>+VLOOKUP(B36,'resumen UCAP'!$A$5:$O$329,3,0)</f>
        <v>Un</v>
      </c>
      <c r="F36" s="64">
        <f>+VLOOKUP(B36,'resumen UCAP'!$A$5:$O$329,15,0)</f>
        <v>330000</v>
      </c>
      <c r="G36" s="64">
        <v>6</v>
      </c>
      <c r="H36" s="61"/>
      <c r="I36" s="61"/>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row>
    <row r="37" spans="2:37" x14ac:dyDescent="0.25">
      <c r="B37" s="62" t="s">
        <v>307</v>
      </c>
      <c r="C37" s="62" t="str">
        <f>+VLOOKUP(B37,'resumen UCAP'!$A$5:$O$329,2,0)</f>
        <v>Proyector led 400w</v>
      </c>
      <c r="D37" s="63">
        <f>+'Desmonte Infr. financiada'!D37</f>
        <v>400</v>
      </c>
      <c r="E37" s="63" t="str">
        <f>+VLOOKUP(B37,'resumen UCAP'!$A$5:$O$329,3,0)</f>
        <v>Un</v>
      </c>
      <c r="F37" s="64">
        <f>+VLOOKUP(B37,'resumen UCAP'!$A$5:$O$329,15,0)</f>
        <v>2253025</v>
      </c>
      <c r="G37" s="64">
        <v>153</v>
      </c>
      <c r="H37" s="61"/>
      <c r="I37" s="61"/>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row>
    <row r="38" spans="2:37" x14ac:dyDescent="0.25">
      <c r="B38" s="62" t="s">
        <v>308</v>
      </c>
      <c r="C38" s="62" t="str">
        <f>+VLOOKUP(B38,'resumen UCAP'!$A$5:$O$329,2,0)</f>
        <v>Bolardo Led 10w</v>
      </c>
      <c r="D38" s="63">
        <f>+'Desmonte Infr. financiada'!D38</f>
        <v>10</v>
      </c>
      <c r="E38" s="63" t="str">
        <f>+VLOOKUP(B38,'resumen UCAP'!$A$5:$O$329,3,0)</f>
        <v>Un</v>
      </c>
      <c r="F38" s="64">
        <f>+VLOOKUP(B38,'resumen UCAP'!$A$5:$O$329,15,0)</f>
        <v>179900</v>
      </c>
      <c r="G38" s="64">
        <v>114</v>
      </c>
      <c r="H38" s="61"/>
      <c r="I38" s="61"/>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row>
    <row r="39" spans="2:37" x14ac:dyDescent="0.25">
      <c r="B39" s="62" t="s">
        <v>309</v>
      </c>
      <c r="C39" s="62" t="str">
        <f>+VLOOKUP(B39,'resumen UCAP'!$A$5:$O$329,2,0)</f>
        <v>Ba├▒ador 24w</v>
      </c>
      <c r="D39" s="63">
        <f>+'Desmonte Infr. financiada'!D39</f>
        <v>24</v>
      </c>
      <c r="E39" s="63" t="str">
        <f>+VLOOKUP(B39,'resumen UCAP'!$A$5:$O$329,3,0)</f>
        <v>Un</v>
      </c>
      <c r="F39" s="64">
        <f>+VLOOKUP(B39,'resumen UCAP'!$A$5:$O$329,15,0)</f>
        <v>620000</v>
      </c>
      <c r="G39" s="64">
        <v>12</v>
      </c>
      <c r="H39" s="61"/>
      <c r="I39" s="61"/>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row>
    <row r="40" spans="2:37" x14ac:dyDescent="0.25">
      <c r="B40" s="62" t="s">
        <v>310</v>
      </c>
      <c r="C40" s="62" t="str">
        <f>+VLOOKUP(B40,'resumen UCAP'!$A$5:$O$329,2,0)</f>
        <v>Ba├▒ador 36w</v>
      </c>
      <c r="D40" s="63">
        <f>+'Desmonte Infr. financiada'!D40</f>
        <v>36</v>
      </c>
      <c r="E40" s="63" t="str">
        <f>+VLOOKUP(B40,'resumen UCAP'!$A$5:$O$329,3,0)</f>
        <v>Un</v>
      </c>
      <c r="F40" s="64">
        <f>+VLOOKUP(B40,'resumen UCAP'!$A$5:$O$329,15,0)</f>
        <v>720000</v>
      </c>
      <c r="G40" s="64">
        <v>81</v>
      </c>
      <c r="H40" s="61"/>
      <c r="I40" s="61"/>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row>
    <row r="41" spans="2:37" x14ac:dyDescent="0.25">
      <c r="B41" s="62" t="s">
        <v>311</v>
      </c>
      <c r="C41" s="62" t="str">
        <f>+VLOOKUP(B41,'resumen UCAP'!$A$5:$O$329,2,0)</f>
        <v>Luminaria led 80w</v>
      </c>
      <c r="D41" s="63">
        <f>+'Desmonte Infr. financiada'!D41</f>
        <v>80</v>
      </c>
      <c r="E41" s="63" t="str">
        <f>+VLOOKUP(B41,'resumen UCAP'!$A$5:$O$329,3,0)</f>
        <v>Un</v>
      </c>
      <c r="F41" s="64">
        <f>+VLOOKUP(B41,'resumen UCAP'!$A$5:$O$329,15,0)</f>
        <v>572938</v>
      </c>
      <c r="G41" s="64">
        <v>54</v>
      </c>
      <c r="H41" s="61"/>
      <c r="I41" s="61"/>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row>
    <row r="42" spans="2:37" x14ac:dyDescent="0.25">
      <c r="B42" s="62" t="s">
        <v>312</v>
      </c>
      <c r="C42" s="62" t="str">
        <f>+VLOOKUP(B42,'resumen UCAP'!$A$5:$O$329,2,0)</f>
        <v>Proyector Led 30w</v>
      </c>
      <c r="D42" s="63">
        <f>+'Desmonte Infr. financiada'!D42</f>
        <v>30</v>
      </c>
      <c r="E42" s="63" t="str">
        <f>+VLOOKUP(B42,'resumen UCAP'!$A$5:$O$329,3,0)</f>
        <v>Un</v>
      </c>
      <c r="F42" s="64">
        <f>+VLOOKUP(B42,'resumen UCAP'!$A$5:$O$329,15,0)</f>
        <v>154677</v>
      </c>
      <c r="G42" s="64">
        <v>1</v>
      </c>
      <c r="H42" s="61"/>
      <c r="I42" s="61"/>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row>
    <row r="43" spans="2:37" x14ac:dyDescent="0.25">
      <c r="B43" s="62" t="s">
        <v>313</v>
      </c>
      <c r="C43" s="62" t="str">
        <f>+VLOOKUP(B43,'resumen UCAP'!$A$5:$O$329,2,0)</f>
        <v>Proyector Led 20w</v>
      </c>
      <c r="D43" s="63">
        <f>+'Desmonte Infr. financiada'!D43</f>
        <v>20</v>
      </c>
      <c r="E43" s="63" t="str">
        <f>+VLOOKUP(B43,'resumen UCAP'!$A$5:$O$329,3,0)</f>
        <v>Un</v>
      </c>
      <c r="F43" s="64">
        <f>+VLOOKUP(B43,'resumen UCAP'!$A$5:$O$329,15,0)</f>
        <v>154677</v>
      </c>
      <c r="G43" s="64">
        <v>9</v>
      </c>
      <c r="H43" s="61"/>
      <c r="I43" s="61"/>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row>
    <row r="44" spans="2:37" x14ac:dyDescent="0.25">
      <c r="B44" s="62" t="s">
        <v>314</v>
      </c>
      <c r="C44" s="62" t="str">
        <f>+VLOOKUP(B44,'resumen UCAP'!$A$5:$O$329,2,0)</f>
        <v>LUMINARIA NA 250W NUEVA</v>
      </c>
      <c r="D44" s="63">
        <f>+'Desmonte Infr. financiada'!D44</f>
        <v>279</v>
      </c>
      <c r="E44" s="63" t="str">
        <f>+VLOOKUP(B44,'resumen UCAP'!$A$5:$O$329,3,0)</f>
        <v>Un</v>
      </c>
      <c r="F44" s="64">
        <f>+VLOOKUP(B44,'resumen UCAP'!$A$5:$O$329,15,0)</f>
        <v>390288</v>
      </c>
      <c r="G44" s="64">
        <v>137</v>
      </c>
      <c r="H44" s="61"/>
      <c r="I44" s="61"/>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row>
    <row r="45" spans="2:37" x14ac:dyDescent="0.25">
      <c r="B45" s="62" t="s">
        <v>315</v>
      </c>
      <c r="C45" s="62" t="str">
        <f>+VLOOKUP(B45,'resumen UCAP'!$A$5:$O$329,2,0)</f>
        <v>LUMINARIA NA 400W SEGUNDA</v>
      </c>
      <c r="D45" s="63">
        <f>+'Desmonte Infr. financiada'!D45</f>
        <v>440</v>
      </c>
      <c r="E45" s="63" t="str">
        <f>+VLOOKUP(B45,'resumen UCAP'!$A$5:$O$329,3,0)</f>
        <v>Un</v>
      </c>
      <c r="F45" s="64">
        <f>+VLOOKUP(B45,'resumen UCAP'!$A$5:$O$329,15,0)</f>
        <v>509142</v>
      </c>
      <c r="G45" s="64">
        <v>2</v>
      </c>
      <c r="H45" s="61"/>
      <c r="I45" s="61"/>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row>
    <row r="46" spans="2:37" x14ac:dyDescent="0.25">
      <c r="B46" s="62" t="s">
        <v>316</v>
      </c>
      <c r="C46" s="62" t="str">
        <f>+VLOOKUP(B46,'resumen UCAP'!$A$5:$O$329,2,0)</f>
        <v>PROYECTOR MH DE 400W SEGUNDA</v>
      </c>
      <c r="D46" s="63">
        <f>+'Desmonte Infr. financiada'!D46</f>
        <v>440</v>
      </c>
      <c r="E46" s="63" t="str">
        <f>+VLOOKUP(B46,'resumen UCAP'!$A$5:$O$329,3,0)</f>
        <v>Un</v>
      </c>
      <c r="F46" s="64">
        <f>+VLOOKUP(B46,'resumen UCAP'!$A$5:$O$329,15,0)</f>
        <v>509142</v>
      </c>
      <c r="G46" s="64">
        <v>1</v>
      </c>
      <c r="H46" s="61"/>
      <c r="I46" s="61"/>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row>
    <row r="47" spans="2:37" x14ac:dyDescent="0.25">
      <c r="B47" s="62"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64">
        <v>1</v>
      </c>
      <c r="H47" s="61"/>
      <c r="I47" s="61"/>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row>
    <row r="48" spans="2:37" x14ac:dyDescent="0.25">
      <c r="B48" s="62" t="s">
        <v>76</v>
      </c>
      <c r="C48" s="62" t="str">
        <f>+VLOOKUP(B48,'resumen UCAP'!$A$5:$O$329,2,0)</f>
        <v>LUMINARIA NA 100 NUEVA</v>
      </c>
      <c r="D48" s="63">
        <f>+'Desmonte Infr. financiada'!D48</f>
        <v>115</v>
      </c>
      <c r="E48" s="63" t="str">
        <f>+VLOOKUP(B48,'resumen UCAP'!$A$5:$O$329,3,0)</f>
        <v>Un</v>
      </c>
      <c r="F48" s="64">
        <f>+VLOOKUP(B48,'resumen UCAP'!$A$5:$O$329,15,0)</f>
        <v>211467</v>
      </c>
      <c r="G48" s="64">
        <v>16</v>
      </c>
      <c r="H48" s="61"/>
      <c r="I48" s="61"/>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row>
    <row r="49" spans="2:37" x14ac:dyDescent="0.25">
      <c r="B49" s="62" t="s">
        <v>318</v>
      </c>
      <c r="C49" s="62" t="str">
        <f>+VLOOKUP(B49,'resumen UCAP'!$A$5:$O$329,2,0)</f>
        <v>LUMINARIA NA 70W NUEVA</v>
      </c>
      <c r="D49" s="63">
        <f>+'Desmonte Infr. financiada'!D49</f>
        <v>81</v>
      </c>
      <c r="E49" s="63" t="str">
        <f>+VLOOKUP(B49,'resumen UCAP'!$A$5:$O$329,3,0)</f>
        <v>Un</v>
      </c>
      <c r="F49" s="64">
        <f>+VLOOKUP(B49,'resumen UCAP'!$A$5:$O$329,15,0)</f>
        <v>213666</v>
      </c>
      <c r="G49" s="64">
        <v>157</v>
      </c>
      <c r="H49" s="61"/>
      <c r="I49" s="61"/>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row>
    <row r="50" spans="2:37" x14ac:dyDescent="0.25">
      <c r="B50" s="62" t="s">
        <v>319</v>
      </c>
      <c r="C50" s="62" t="str">
        <f>+VLOOKUP(B50,'resumen UCAP'!$A$5:$O$329,2,0)</f>
        <v>LUMINARIA NA 150W NUEVA</v>
      </c>
      <c r="D50" s="63">
        <f>+'Desmonte Infr. financiada'!D50</f>
        <v>169</v>
      </c>
      <c r="E50" s="63" t="str">
        <f>+VLOOKUP(B50,'resumen UCAP'!$A$5:$O$329,3,0)</f>
        <v>Un</v>
      </c>
      <c r="F50" s="64">
        <f>+VLOOKUP(B50,'resumen UCAP'!$A$5:$O$329,15,0)</f>
        <v>329001</v>
      </c>
      <c r="G50" s="64">
        <v>122</v>
      </c>
      <c r="H50" s="61"/>
      <c r="I50" s="61"/>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row>
    <row r="51" spans="2:37" x14ac:dyDescent="0.25">
      <c r="B51" s="62" t="s">
        <v>320</v>
      </c>
      <c r="C51" s="62" t="str">
        <f>+VLOOKUP(B51,'resumen UCAP'!$A$5:$O$329,2,0)</f>
        <v>PROYECTOR RGB 200</v>
      </c>
      <c r="D51" s="63">
        <f>+'Desmonte Infr. financiada'!D51</f>
        <v>220</v>
      </c>
      <c r="E51" s="63" t="str">
        <f>+VLOOKUP(B51,'resumen UCAP'!$A$5:$O$329,3,0)</f>
        <v>Un</v>
      </c>
      <c r="F51" s="64">
        <f>+VLOOKUP(B51,'resumen UCAP'!$A$5:$O$329,15,0)</f>
        <v>330000</v>
      </c>
      <c r="G51" s="64">
        <v>18</v>
      </c>
      <c r="H51" s="61"/>
      <c r="I51" s="61"/>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row>
    <row r="52" spans="2:37" x14ac:dyDescent="0.25">
      <c r="B52" s="62" t="s">
        <v>321</v>
      </c>
      <c r="C52" s="62" t="str">
        <f>+VLOOKUP(B52,'resumen UCAP'!$A$5:$O$329,2,0)</f>
        <v>BA├æADOR LED RGB 24-34W NUEVO</v>
      </c>
      <c r="D52" s="63">
        <f>+'Desmonte Infr. financiada'!D52</f>
        <v>34</v>
      </c>
      <c r="E52" s="63" t="str">
        <f>+VLOOKUP(B52,'resumen UCAP'!$A$5:$O$329,3,0)</f>
        <v>Un</v>
      </c>
      <c r="F52" s="64">
        <f>+VLOOKUP(B52,'resumen UCAP'!$A$5:$O$329,15,0)</f>
        <v>620000</v>
      </c>
      <c r="G52" s="64">
        <v>12</v>
      </c>
      <c r="H52" s="61"/>
      <c r="I52" s="61"/>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row>
    <row r="53" spans="2:37" x14ac:dyDescent="0.25">
      <c r="B53" s="62" t="s">
        <v>322</v>
      </c>
      <c r="C53" s="62" t="str">
        <f>+VLOOKUP(B53,'resumen UCAP'!$A$5:$O$329,2,0)</f>
        <v>BALA LED DE 6W</v>
      </c>
      <c r="D53" s="63">
        <f>+'Desmonte Infr. financiada'!D53</f>
        <v>6</v>
      </c>
      <c r="E53" s="63" t="str">
        <f>+VLOOKUP(B53,'resumen UCAP'!$A$5:$O$329,3,0)</f>
        <v>Un</v>
      </c>
      <c r="F53" s="64">
        <f>+VLOOKUP(B53,'resumen UCAP'!$A$5:$O$329,15,0)</f>
        <v>53000</v>
      </c>
      <c r="G53" s="64">
        <v>15</v>
      </c>
      <c r="H53" s="61"/>
      <c r="I53" s="61"/>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row>
    <row r="54" spans="2:37" x14ac:dyDescent="0.25">
      <c r="B54" s="62" t="s">
        <v>323</v>
      </c>
      <c r="C54" s="62" t="str">
        <f>+VLOOKUP(B54,'resumen UCAP'!$A$5:$O$329,2,0)</f>
        <v>BALA LED 5W</v>
      </c>
      <c r="D54" s="63">
        <f>+'Desmonte Infr. financiada'!D54</f>
        <v>5</v>
      </c>
      <c r="E54" s="63" t="str">
        <f>+VLOOKUP(B54,'resumen UCAP'!$A$5:$O$329,3,0)</f>
        <v>Un</v>
      </c>
      <c r="F54" s="64">
        <f>+VLOOKUP(B54,'resumen UCAP'!$A$5:$O$329,15,0)</f>
        <v>83950</v>
      </c>
      <c r="G54" s="64">
        <v>46</v>
      </c>
      <c r="H54" s="61"/>
      <c r="I54" s="61"/>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row>
    <row r="55" spans="2:37" x14ac:dyDescent="0.25">
      <c r="B55" s="62" t="s">
        <v>324</v>
      </c>
      <c r="C55" s="62" t="str">
        <f>+VLOOKUP(B55,'resumen UCAP'!$A$5:$O$329,2,0)</f>
        <v>BALA LED 4W</v>
      </c>
      <c r="D55" s="63">
        <f>+'Desmonte Infr. financiada'!D55</f>
        <v>4</v>
      </c>
      <c r="E55" s="63" t="str">
        <f>+VLOOKUP(B55,'resumen UCAP'!$A$5:$O$329,3,0)</f>
        <v>Un</v>
      </c>
      <c r="F55" s="64">
        <f>+VLOOKUP(B55,'resumen UCAP'!$A$5:$O$329,15,0)</f>
        <v>114900</v>
      </c>
      <c r="G55" s="64">
        <v>143</v>
      </c>
      <c r="H55" s="61"/>
      <c r="I55" s="61"/>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row>
    <row r="56" spans="2:37" x14ac:dyDescent="0.25">
      <c r="B56" s="62" t="s">
        <v>84</v>
      </c>
      <c r="C56" s="62" t="str">
        <f>+VLOOKUP(B56,'resumen UCAP'!$A$5:$O$329,2,0)</f>
        <v>LUMINARIA NA 70W SEGUNDA</v>
      </c>
      <c r="D56" s="63">
        <f>+'Desmonte Infr. financiada'!D56</f>
        <v>81</v>
      </c>
      <c r="E56" s="63" t="str">
        <f>+VLOOKUP(B56,'resumen UCAP'!$A$5:$O$329,3,0)</f>
        <v>Un</v>
      </c>
      <c r="F56" s="64">
        <f>+VLOOKUP(B56,'resumen UCAP'!$A$5:$O$329,15,0)</f>
        <v>201799</v>
      </c>
      <c r="G56" s="64">
        <v>18</v>
      </c>
      <c r="H56" s="61"/>
      <c r="I56" s="61"/>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row>
    <row r="57" spans="2:37" x14ac:dyDescent="0.25">
      <c r="B57" s="62" t="s">
        <v>85</v>
      </c>
      <c r="C57" s="62" t="str">
        <f>+VLOOKUP(B57,'resumen UCAP'!$A$5:$O$329,2,0)</f>
        <v>PROYECTOR MH 400W SEGUNDA</v>
      </c>
      <c r="D57" s="63">
        <f>+'Desmonte Infr. financiada'!D57</f>
        <v>440</v>
      </c>
      <c r="E57" s="63" t="str">
        <f>+VLOOKUP(B57,'resumen UCAP'!$A$5:$O$329,3,0)</f>
        <v>Un</v>
      </c>
      <c r="F57" s="64">
        <f>+VLOOKUP(B57,'resumen UCAP'!$A$5:$O$329,15,0)</f>
        <v>465408</v>
      </c>
      <c r="G57" s="64">
        <v>15</v>
      </c>
      <c r="H57" s="61"/>
      <c r="I57" s="61"/>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row>
    <row r="58" spans="2:37" x14ac:dyDescent="0.25">
      <c r="B58" s="62" t="s">
        <v>325</v>
      </c>
      <c r="C58" s="62" t="str">
        <f>+VLOOKUP(B58,'resumen UCAP'!$A$5:$O$329,2,0)</f>
        <v>PROYECTOR MH 400W NUEVO</v>
      </c>
      <c r="D58" s="63">
        <f>+'Desmonte Infr. financiada'!D58</f>
        <v>440</v>
      </c>
      <c r="E58" s="63" t="str">
        <f>+VLOOKUP(B58,'resumen UCAP'!$A$5:$O$329,3,0)</f>
        <v>Un</v>
      </c>
      <c r="F58" s="64">
        <f>+VLOOKUP(B58,'resumen UCAP'!$A$5:$O$329,15,0)</f>
        <v>447504</v>
      </c>
      <c r="G58" s="64">
        <v>26</v>
      </c>
      <c r="H58" s="61"/>
      <c r="I58" s="61"/>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row>
    <row r="59" spans="2:37" x14ac:dyDescent="0.25">
      <c r="B59" s="62" t="s">
        <v>326</v>
      </c>
      <c r="C59" s="62" t="str">
        <f>+VLOOKUP(B59,'resumen UCAP'!$A$5:$O$329,2,0)</f>
        <v>LUMINARIA NA 100W NUEVA</v>
      </c>
      <c r="D59" s="63">
        <f>+'Desmonte Infr. financiada'!D59</f>
        <v>115</v>
      </c>
      <c r="E59" s="63" t="str">
        <f>+VLOOKUP(B59,'resumen UCAP'!$A$5:$O$329,3,0)</f>
        <v>Un</v>
      </c>
      <c r="F59" s="64">
        <f>+VLOOKUP(B59,'resumen UCAP'!$A$5:$O$329,15,0)</f>
        <v>221308</v>
      </c>
      <c r="G59" s="64">
        <v>173</v>
      </c>
      <c r="H59" s="61"/>
      <c r="I59" s="61"/>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row>
    <row r="60" spans="2:37" x14ac:dyDescent="0.25">
      <c r="B60" s="62" t="s">
        <v>327</v>
      </c>
      <c r="C60" s="62" t="str">
        <f>+VLOOKUP(B60,'resumen UCAP'!$A$5:$O$329,2,0)</f>
        <v>LUMINARIA TIPO LYRA NA 40W NUEVA</v>
      </c>
      <c r="D60" s="63">
        <f>+'Desmonte Infr. financiada'!D60</f>
        <v>40</v>
      </c>
      <c r="E60" s="63" t="str">
        <f>+VLOOKUP(B60,'resumen UCAP'!$A$5:$O$329,3,0)</f>
        <v>Un</v>
      </c>
      <c r="F60" s="64">
        <f>+VLOOKUP(B60,'resumen UCAP'!$A$5:$O$329,15,0)</f>
        <v>803602</v>
      </c>
      <c r="G60" s="64">
        <v>1</v>
      </c>
      <c r="H60" s="61"/>
      <c r="I60" s="61"/>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row>
    <row r="61" spans="2:37" x14ac:dyDescent="0.25">
      <c r="B61" s="62" t="s">
        <v>328</v>
      </c>
      <c r="C61" s="62" t="str">
        <f>+VLOOKUP(B61,'resumen UCAP'!$A$5:$O$329,2,0)</f>
        <v>LUMINARIA LED 80-90</v>
      </c>
      <c r="D61" s="63">
        <f>+'Desmonte Infr. financiada'!D61</f>
        <v>90</v>
      </c>
      <c r="E61" s="63" t="str">
        <f>+VLOOKUP(B61,'resumen UCAP'!$A$5:$O$329,3,0)</f>
        <v>Un</v>
      </c>
      <c r="F61" s="64">
        <f>+VLOOKUP(B61,'resumen UCAP'!$A$5:$O$329,15,0)</f>
        <v>940000</v>
      </c>
      <c r="G61" s="64">
        <v>1</v>
      </c>
      <c r="H61" s="61"/>
      <c r="I61" s="61"/>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row>
    <row r="62" spans="2:37" x14ac:dyDescent="0.25">
      <c r="B62" s="62" t="s">
        <v>329</v>
      </c>
      <c r="C62" s="62" t="str">
        <f>+VLOOKUP(B62,'resumen UCAP'!$A$5:$O$329,2,0)</f>
        <v>PROYECTOR LED 200W RGB</v>
      </c>
      <c r="D62" s="63">
        <f>+'Desmonte Infr. financiada'!D62</f>
        <v>200</v>
      </c>
      <c r="E62" s="63" t="str">
        <f>+VLOOKUP(B62,'resumen UCAP'!$A$5:$O$329,3,0)</f>
        <v>Un</v>
      </c>
      <c r="F62" s="64">
        <f>+VLOOKUP(B62,'resumen UCAP'!$A$5:$O$329,15,0)</f>
        <v>330000</v>
      </c>
      <c r="G62" s="64">
        <v>6</v>
      </c>
      <c r="H62" s="61"/>
      <c r="I62" s="61"/>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row>
    <row r="63" spans="2:37" x14ac:dyDescent="0.25">
      <c r="B63" s="62" t="s">
        <v>330</v>
      </c>
      <c r="C63" s="62" t="str">
        <f>+VLOOKUP(B63,'resumen UCAP'!$A$5:$O$329,2,0)</f>
        <v>PROYECTOR LED DE 30W BLANCA</v>
      </c>
      <c r="D63" s="63">
        <f>+'Desmonte Infr. financiada'!D63</f>
        <v>30</v>
      </c>
      <c r="E63" s="63" t="str">
        <f>+VLOOKUP(B63,'resumen UCAP'!$A$5:$O$329,3,0)</f>
        <v>Un</v>
      </c>
      <c r="F63" s="64">
        <f>+VLOOKUP(B63,'resumen UCAP'!$A$5:$O$329,15,0)</f>
        <v>605612</v>
      </c>
      <c r="G63" s="64">
        <v>4</v>
      </c>
      <c r="H63" s="61"/>
      <c r="I63" s="61"/>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row>
    <row r="64" spans="2:37" x14ac:dyDescent="0.25">
      <c r="B64" s="62" t="s">
        <v>331</v>
      </c>
      <c r="C64" s="62" t="str">
        <f>+VLOOKUP(B64,'resumen UCAP'!$A$5:$O$329,2,0)</f>
        <v>PROYECTO MH 250W NUEV0</v>
      </c>
      <c r="D64" s="63">
        <f>+'Desmonte Infr. financiada'!D64</f>
        <v>279</v>
      </c>
      <c r="E64" s="63" t="str">
        <f>+VLOOKUP(B64,'resumen UCAP'!$A$5:$O$329,3,0)</f>
        <v>Un</v>
      </c>
      <c r="F64" s="64">
        <f>+VLOOKUP(B64,'resumen UCAP'!$A$5:$O$329,15,0)</f>
        <v>413027</v>
      </c>
      <c r="G64" s="64">
        <v>6</v>
      </c>
      <c r="H64" s="61"/>
      <c r="I64" s="61"/>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row>
    <row r="65" spans="2:37" x14ac:dyDescent="0.25">
      <c r="B65" s="62" t="s">
        <v>332</v>
      </c>
      <c r="C65" s="62" t="str">
        <f>+VLOOKUP(B65,'resumen UCAP'!$A$5:$O$329,2,0)</f>
        <v>LUMINARIA NA 100W SEGUNDA</v>
      </c>
      <c r="D65" s="63">
        <f>+'Desmonte Infr. financiada'!D65</f>
        <v>115</v>
      </c>
      <c r="E65" s="63" t="str">
        <f>+VLOOKUP(B65,'resumen UCAP'!$A$5:$O$329,3,0)</f>
        <v>Un</v>
      </c>
      <c r="F65" s="64">
        <f>+VLOOKUP(B65,'resumen UCAP'!$A$5:$O$329,15,0)</f>
        <v>211467</v>
      </c>
      <c r="G65" s="64">
        <v>86</v>
      </c>
      <c r="H65" s="61"/>
      <c r="I65" s="61"/>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row>
    <row r="66" spans="2:37" x14ac:dyDescent="0.25">
      <c r="B66" s="62" t="s">
        <v>333</v>
      </c>
      <c r="C66" s="62" t="str">
        <f>+VLOOKUP(B66,'resumen UCAP'!$A$5:$O$329,2,0)</f>
        <v>PROYECTOR MH 250W NUEVO</v>
      </c>
      <c r="D66" s="63">
        <f>+'Desmonte Infr. financiada'!D66</f>
        <v>279</v>
      </c>
      <c r="E66" s="63" t="str">
        <f>+VLOOKUP(B66,'resumen UCAP'!$A$5:$O$329,3,0)</f>
        <v>Un</v>
      </c>
      <c r="F66" s="64">
        <f>+VLOOKUP(B66,'resumen UCAP'!$A$5:$O$329,15,0)</f>
        <v>436806</v>
      </c>
      <c r="G66" s="64">
        <v>29</v>
      </c>
      <c r="H66" s="61"/>
      <c r="I66" s="61"/>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row>
    <row r="67" spans="2:37" x14ac:dyDescent="0.25">
      <c r="B67" s="62" t="s">
        <v>334</v>
      </c>
      <c r="C67" s="62" t="str">
        <f>+VLOOKUP(B67,'resumen UCAP'!$A$5:$O$329,2,0)</f>
        <v>LUMINARIA NA 150W SEGUNDA</v>
      </c>
      <c r="D67" s="63">
        <f>+'Desmonte Infr. financiada'!D67</f>
        <v>169</v>
      </c>
      <c r="E67" s="63" t="str">
        <f>+VLOOKUP(B67,'resumen UCAP'!$A$5:$O$329,3,0)</f>
        <v>Un</v>
      </c>
      <c r="F67" s="64">
        <f>+VLOOKUP(B67,'resumen UCAP'!$A$5:$O$329,15,0)</f>
        <v>314653</v>
      </c>
      <c r="G67" s="64">
        <v>38</v>
      </c>
      <c r="H67" s="61"/>
      <c r="I67" s="61"/>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row>
    <row r="68" spans="2:37" x14ac:dyDescent="0.25">
      <c r="B68" s="62" t="s">
        <v>335</v>
      </c>
      <c r="C68" s="62" t="str">
        <f>+VLOOKUP(B68,'resumen UCAP'!$A$5:$O$329,2,0)</f>
        <v>LUMINARIA LED 46W NUEVA</v>
      </c>
      <c r="D68" s="63">
        <f>+'Desmonte Infr. financiada'!D68</f>
        <v>46</v>
      </c>
      <c r="E68" s="63" t="str">
        <f>+VLOOKUP(B68,'resumen UCAP'!$A$5:$O$329,3,0)</f>
        <v>Un</v>
      </c>
      <c r="F68" s="64">
        <f>+VLOOKUP(B68,'resumen UCAP'!$A$5:$O$329,15,0)</f>
        <v>2469778</v>
      </c>
      <c r="G68" s="64">
        <v>90</v>
      </c>
      <c r="H68" s="61"/>
      <c r="I68" s="61"/>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row>
    <row r="69" spans="2:37" x14ac:dyDescent="0.25">
      <c r="B69" s="62" t="s">
        <v>336</v>
      </c>
      <c r="C69" s="62" t="str">
        <f>+VLOOKUP(B69,'resumen UCAP'!$A$5:$O$329,2,0)</f>
        <v>Luminaria sodio 100w</v>
      </c>
      <c r="D69" s="63">
        <f>+'Desmonte Infr. financiada'!D69</f>
        <v>115</v>
      </c>
      <c r="E69" s="63" t="str">
        <f>+VLOOKUP(B69,'resumen UCAP'!$A$5:$O$329,3,0)</f>
        <v>Un</v>
      </c>
      <c r="F69" s="64">
        <f>+VLOOKUP(B69,'resumen UCAP'!$A$5:$O$329,15,0)</f>
        <v>212389</v>
      </c>
      <c r="G69" s="64">
        <v>33</v>
      </c>
      <c r="H69" s="61"/>
      <c r="I69" s="61"/>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row>
    <row r="70" spans="2:37" x14ac:dyDescent="0.25">
      <c r="B70" s="62" t="s">
        <v>337</v>
      </c>
      <c r="C70" s="62" t="str">
        <f>+VLOOKUP(B70,'resumen UCAP'!$A$5:$O$329,2,0)</f>
        <v>PROYECTOR MH 250W NUEVA</v>
      </c>
      <c r="D70" s="63">
        <f>+'Desmonte Infr. financiada'!D70</f>
        <v>279</v>
      </c>
      <c r="E70" s="63" t="str">
        <f>+VLOOKUP(B70,'resumen UCAP'!$A$5:$O$329,3,0)</f>
        <v>Un</v>
      </c>
      <c r="F70" s="64">
        <f>+VLOOKUP(B70,'resumen UCAP'!$A$5:$O$329,15,0)</f>
        <v>351349</v>
      </c>
      <c r="G70" s="64">
        <v>15</v>
      </c>
      <c r="H70" s="61"/>
      <c r="I70" s="61"/>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row>
    <row r="71" spans="2:37" x14ac:dyDescent="0.25">
      <c r="B71" s="62" t="s">
        <v>338</v>
      </c>
      <c r="C71" s="62" t="str">
        <f>+VLOOKUP(B71,'resumen UCAP'!$A$5:$O$329,2,0)</f>
        <v>LUMINARIA NA 250W SEGUNDA</v>
      </c>
      <c r="D71" s="63">
        <f>+'Desmonte Infr. financiada'!D71</f>
        <v>279</v>
      </c>
      <c r="E71" s="63" t="str">
        <f>+VLOOKUP(B71,'resumen UCAP'!$A$5:$O$329,3,0)</f>
        <v>Un</v>
      </c>
      <c r="F71" s="64">
        <f>+VLOOKUP(B71,'resumen UCAP'!$A$5:$O$329,15,0)</f>
        <v>435463</v>
      </c>
      <c r="G71" s="64">
        <v>49</v>
      </c>
      <c r="H71" s="61"/>
      <c r="I71" s="61"/>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row>
    <row r="72" spans="2:37" x14ac:dyDescent="0.25">
      <c r="B72" s="62" t="s">
        <v>339</v>
      </c>
      <c r="C72" s="62" t="str">
        <f>+VLOOKUP(B72,'resumen UCAP'!$A$5:$O$329,2,0)</f>
        <v>PROYECTOR MH 250W SEGUNDA</v>
      </c>
      <c r="D72" s="63">
        <f>+'Desmonte Infr. financiada'!D72</f>
        <v>279</v>
      </c>
      <c r="E72" s="63" t="str">
        <f>+VLOOKUP(B72,'resumen UCAP'!$A$5:$O$329,3,0)</f>
        <v>Un</v>
      </c>
      <c r="F72" s="64">
        <f>+VLOOKUP(B72,'resumen UCAP'!$A$5:$O$329,15,0)</f>
        <v>413027</v>
      </c>
      <c r="G72" s="64">
        <v>36</v>
      </c>
      <c r="H72" s="61"/>
      <c r="I72" s="61"/>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row>
    <row r="73" spans="2:37" x14ac:dyDescent="0.25">
      <c r="B73" s="62" t="s">
        <v>340</v>
      </c>
      <c r="C73" s="62" t="str">
        <f>+VLOOKUP(B73,'resumen UCAP'!$A$5:$O$329,2,0)</f>
        <v>LUMINARIA LED DE 80W NUEVA</v>
      </c>
      <c r="D73" s="63">
        <f>+'Desmonte Infr. financiada'!D73</f>
        <v>80</v>
      </c>
      <c r="E73" s="63" t="str">
        <f>+VLOOKUP(B73,'resumen UCAP'!$A$5:$O$329,3,0)</f>
        <v>Un</v>
      </c>
      <c r="F73" s="64">
        <f>+VLOOKUP(B73,'resumen UCAP'!$A$5:$O$329,15,0)</f>
        <v>1547358</v>
      </c>
      <c r="G73" s="64">
        <v>1</v>
      </c>
      <c r="H73" s="61"/>
      <c r="I73" s="61"/>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row>
    <row r="74" spans="2:37" x14ac:dyDescent="0.25">
      <c r="B74" s="62" t="s">
        <v>341</v>
      </c>
      <c r="C74" s="62" t="str">
        <f>+VLOOKUP(B74,'resumen UCAP'!$A$5:$O$329,2,0)</f>
        <v>PROYECTOR MH 1000W SEGUNDA</v>
      </c>
      <c r="D74" s="63">
        <f>+'Desmonte Infr. financiada'!D74</f>
        <v>1100</v>
      </c>
      <c r="E74" s="63" t="str">
        <f>+VLOOKUP(B74,'resumen UCAP'!$A$5:$O$329,3,0)</f>
        <v>Un</v>
      </c>
      <c r="F74" s="64">
        <f>+VLOOKUP(B74,'resumen UCAP'!$A$5:$O$329,15,0)</f>
        <v>540000</v>
      </c>
      <c r="G74" s="64">
        <v>16</v>
      </c>
      <c r="H74" s="61"/>
      <c r="I74" s="61"/>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row>
    <row r="75" spans="2:37" x14ac:dyDescent="0.25">
      <c r="B75" s="62" t="s">
        <v>342</v>
      </c>
      <c r="C75" s="62" t="str">
        <f>+VLOOKUP(B75,'resumen UCAP'!$A$5:$O$329,2,0)</f>
        <v>LUMINARIA LED 70W NUEVA</v>
      </c>
      <c r="D75" s="63">
        <f>+'Desmonte Infr. financiada'!D75</f>
        <v>70</v>
      </c>
      <c r="E75" s="63" t="str">
        <f>+VLOOKUP(B75,'resumen UCAP'!$A$5:$O$329,3,0)</f>
        <v>Un</v>
      </c>
      <c r="F75" s="64">
        <f>+VLOOKUP(B75,'resumen UCAP'!$A$5:$O$329,15,0)</f>
        <v>1106457</v>
      </c>
      <c r="G75" s="64">
        <v>1</v>
      </c>
      <c r="H75" s="61"/>
      <c r="I75" s="61"/>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row>
    <row r="76" spans="2:37" x14ac:dyDescent="0.25">
      <c r="B76" s="62" t="s">
        <v>343</v>
      </c>
      <c r="C76" s="62" t="str">
        <f>+VLOOKUP(B76,'resumen UCAP'!$A$5:$O$329,2,0)</f>
        <v>PROYECTOR LED 100W. AUTONOMA</v>
      </c>
      <c r="D76" s="63">
        <f>+'Desmonte Infr. financiada'!D76</f>
        <v>100</v>
      </c>
      <c r="E76" s="63" t="str">
        <f>+VLOOKUP(B76,'resumen UCAP'!$A$5:$O$329,3,0)</f>
        <v>Un</v>
      </c>
      <c r="F76" s="64">
        <f>+VLOOKUP(B76,'resumen UCAP'!$A$5:$O$329,15,0)</f>
        <v>1298300</v>
      </c>
      <c r="G76" s="64">
        <v>7</v>
      </c>
      <c r="H76" s="61"/>
      <c r="I76" s="61"/>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row>
    <row r="77" spans="2:37" x14ac:dyDescent="0.25">
      <c r="B77" s="62" t="s">
        <v>344</v>
      </c>
      <c r="C77" s="62" t="str">
        <f>+VLOOKUP(B77,'resumen UCAP'!$A$5:$O$329,2,0)</f>
        <v>BA├æADOR LED 20W. AUTONOMA</v>
      </c>
      <c r="D77" s="63">
        <f>+'Desmonte Infr. financiada'!D77</f>
        <v>20</v>
      </c>
      <c r="E77" s="63" t="str">
        <f>+VLOOKUP(B77,'resumen UCAP'!$A$5:$O$329,3,0)</f>
        <v>Un</v>
      </c>
      <c r="F77" s="64">
        <f>+VLOOKUP(B77,'resumen UCAP'!$A$5:$O$329,15,0)</f>
        <v>860000</v>
      </c>
      <c r="G77" s="64">
        <v>24</v>
      </c>
      <c r="H77" s="61"/>
      <c r="I77" s="61"/>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row>
    <row r="78" spans="2:37" x14ac:dyDescent="0.25">
      <c r="B78" s="62" t="s">
        <v>345</v>
      </c>
      <c r="C78" s="62" t="str">
        <f>+VLOOKUP(B78,'resumen UCAP'!$A$5:$O$329,2,0)</f>
        <v>BA├æADOR LED 36W. AUTONOMA</v>
      </c>
      <c r="D78" s="63">
        <f>+'Desmonte Infr. financiada'!D78</f>
        <v>36</v>
      </c>
      <c r="E78" s="63" t="str">
        <f>+VLOOKUP(B78,'resumen UCAP'!$A$5:$O$329,3,0)</f>
        <v>Un</v>
      </c>
      <c r="F78" s="64">
        <f>+VLOOKUP(B78,'resumen UCAP'!$A$5:$O$329,15,0)</f>
        <v>1060000</v>
      </c>
      <c r="G78" s="64">
        <v>14</v>
      </c>
      <c r="H78" s="61"/>
      <c r="I78" s="61"/>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row>
    <row r="79" spans="2:37" x14ac:dyDescent="0.25">
      <c r="B79" s="62" t="s">
        <v>346</v>
      </c>
      <c r="C79" s="62" t="str">
        <f>+VLOOKUP(B79,'resumen UCAP'!$A$5:$O$329,2,0)</f>
        <v>LUMINARIA LED 150W. AUTONOMA</v>
      </c>
      <c r="D79" s="63">
        <f>+'Desmonte Infr. financiada'!D79</f>
        <v>150</v>
      </c>
      <c r="E79" s="63" t="str">
        <f>+VLOOKUP(B79,'resumen UCAP'!$A$5:$O$329,3,0)</f>
        <v>Un</v>
      </c>
      <c r="F79" s="64">
        <f>+VLOOKUP(B79,'resumen UCAP'!$A$5:$O$329,15,0)</f>
        <v>120000</v>
      </c>
      <c r="G79" s="64">
        <v>43</v>
      </c>
      <c r="H79" s="61"/>
      <c r="I79" s="61"/>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row>
    <row r="80" spans="2:37" x14ac:dyDescent="0.25">
      <c r="B80" s="62" t="s">
        <v>347</v>
      </c>
      <c r="C80" s="62" t="str">
        <f>+VLOOKUP(B80,'resumen UCAP'!$A$5:$O$329,2,0)</f>
        <v>LUMINARIA LED 60W. AUTONOMA</v>
      </c>
      <c r="D80" s="63">
        <f>+'Desmonte Infr. financiada'!D80</f>
        <v>60</v>
      </c>
      <c r="E80" s="63" t="str">
        <f>+VLOOKUP(B80,'resumen UCAP'!$A$5:$O$329,3,0)</f>
        <v>Un</v>
      </c>
      <c r="F80" s="64">
        <f>+VLOOKUP(B80,'resumen UCAP'!$A$5:$O$329,15,0)</f>
        <v>860000</v>
      </c>
      <c r="G80" s="64">
        <v>10</v>
      </c>
      <c r="H80" s="61"/>
      <c r="I80" s="61"/>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row>
    <row r="81" spans="2:37" x14ac:dyDescent="0.25">
      <c r="B81" s="62" t="s">
        <v>348</v>
      </c>
      <c r="C81" s="62" t="str">
        <f>+VLOOKUP(B81,'resumen UCAP'!$A$5:$O$329,2,0)</f>
        <v>PROYECTOR LED RGB 200W NUEVA</v>
      </c>
      <c r="D81" s="63">
        <f>+'Desmonte Infr. financiada'!D81</f>
        <v>200</v>
      </c>
      <c r="E81" s="63" t="str">
        <f>+VLOOKUP(B81,'resumen UCAP'!$A$5:$O$329,3,0)</f>
        <v>Un</v>
      </c>
      <c r="F81" s="64">
        <f>+VLOOKUP(B81,'resumen UCAP'!$A$5:$O$329,15,0)</f>
        <v>1079900</v>
      </c>
      <c r="G81" s="64">
        <v>9</v>
      </c>
      <c r="H81" s="61"/>
      <c r="I81" s="61"/>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row>
    <row r="82" spans="2:37" x14ac:dyDescent="0.25">
      <c r="B82" s="62" t="s">
        <v>349</v>
      </c>
      <c r="C82" s="62" t="str">
        <f>+VLOOKUP(B82,'resumen UCAP'!$A$5:$O$329,2,0)</f>
        <v>PROYECTOR LED LED 50W NUEVA</v>
      </c>
      <c r="D82" s="63">
        <f>+'Desmonte Infr. financiada'!D82</f>
        <v>50</v>
      </c>
      <c r="E82" s="63" t="str">
        <f>+VLOOKUP(B82,'resumen UCAP'!$A$5:$O$329,3,0)</f>
        <v>Un</v>
      </c>
      <c r="F82" s="64">
        <f>+VLOOKUP(B82,'resumen UCAP'!$A$5:$O$329,15,0)</f>
        <v>598300</v>
      </c>
      <c r="G82" s="64">
        <v>2</v>
      </c>
      <c r="H82" s="61"/>
      <c r="I82" s="61"/>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row>
    <row r="83" spans="2:37" x14ac:dyDescent="0.25">
      <c r="B83" s="62" t="s">
        <v>509</v>
      </c>
      <c r="C83" s="62" t="str">
        <f>+VLOOKUP(B83,'resumen UCAP'!$A$5:$O$329,2,0)</f>
        <v>ETIQUETA LUMINARIA 250W</v>
      </c>
      <c r="D83" s="63">
        <f>+'Desmonte Infr. financiada'!D83</f>
        <v>279</v>
      </c>
      <c r="E83" s="63" t="str">
        <f>+VLOOKUP(B83,'resumen UCAP'!$A$5:$O$329,3,0)</f>
        <v>Un</v>
      </c>
      <c r="F83" s="64">
        <f>+VLOOKUP(B83,'resumen UCAP'!$A$5:$O$329,15,0)</f>
        <v>509142</v>
      </c>
      <c r="G83" s="64">
        <v>10</v>
      </c>
      <c r="H83" s="61"/>
      <c r="I83" s="61"/>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row>
    <row r="84" spans="2:37" x14ac:dyDescent="0.25">
      <c r="B84" s="62" t="s">
        <v>510</v>
      </c>
      <c r="C84" s="62" t="str">
        <f>+VLOOKUP(B84,'resumen UCAP'!$A$5:$O$329,2,0)</f>
        <v>PROYECTOR LED 50W NUEVO</v>
      </c>
      <c r="D84" s="63">
        <f>+'Desmonte Infr. financiada'!D84</f>
        <v>50</v>
      </c>
      <c r="E84" s="63" t="str">
        <f>+VLOOKUP(B84,'resumen UCAP'!$A$5:$O$329,3,0)</f>
        <v>Un</v>
      </c>
      <c r="F84" s="64">
        <f>+VLOOKUP(B84,'resumen UCAP'!$A$5:$O$329,15,0)</f>
        <v>134677</v>
      </c>
      <c r="G84" s="64">
        <v>3</v>
      </c>
      <c r="H84" s="61"/>
      <c r="I84" s="61"/>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row>
    <row r="85" spans="2:37" x14ac:dyDescent="0.25">
      <c r="B85" s="62" t="s">
        <v>511</v>
      </c>
      <c r="C85" s="62" t="str">
        <f>+VLOOKUP(B85,'resumen UCAP'!$A$5:$O$329,2,0)</f>
        <v>PROYECTOR MH 150W NUEVO</v>
      </c>
      <c r="D85" s="63">
        <f>+'Desmonte Infr. financiada'!D85</f>
        <v>169</v>
      </c>
      <c r="E85" s="63" t="str">
        <f>+VLOOKUP(B85,'resumen UCAP'!$A$5:$O$329,3,0)</f>
        <v>Un</v>
      </c>
      <c r="F85" s="64">
        <f>+VLOOKUP(B85,'resumen UCAP'!$A$5:$O$329,15,0)</f>
        <v>352663</v>
      </c>
      <c r="G85" s="64">
        <v>4</v>
      </c>
      <c r="H85" s="61"/>
      <c r="I85" s="61"/>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row>
    <row r="86" spans="2:37" x14ac:dyDescent="0.25">
      <c r="B86" s="62" t="s">
        <v>512</v>
      </c>
      <c r="C86" s="62" t="str">
        <f>+VLOOKUP(B86,'resumen UCAP'!$A$5:$O$329,2,0)</f>
        <v>PROYECTOR MH 400W NUEVA</v>
      </c>
      <c r="D86" s="63">
        <f>+'Desmonte Infr. financiada'!D86</f>
        <v>440</v>
      </c>
      <c r="E86" s="63" t="str">
        <f>+VLOOKUP(B86,'resumen UCAP'!$A$5:$O$329,3,0)</f>
        <v>Un</v>
      </c>
      <c r="F86" s="64">
        <f>+VLOOKUP(B86,'resumen UCAP'!$A$5:$O$329,15,0)</f>
        <v>509142</v>
      </c>
      <c r="G86" s="64">
        <v>5</v>
      </c>
      <c r="H86" s="61"/>
      <c r="I86" s="61"/>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row>
    <row r="87" spans="2:37" x14ac:dyDescent="0.25">
      <c r="B87" s="62" t="s">
        <v>513</v>
      </c>
      <c r="C87" s="62" t="str">
        <f>+VLOOKUP(B87,'resumen UCAP'!$A$5:$O$329,2,0)</f>
        <v>PROYECTOR LED 400W NUEVO</v>
      </c>
      <c r="D87" s="63">
        <f>+'Desmonte Infr. financiada'!D87</f>
        <v>400</v>
      </c>
      <c r="E87" s="63" t="str">
        <f>+VLOOKUP(B87,'resumen UCAP'!$A$5:$O$329,3,0)</f>
        <v>Un</v>
      </c>
      <c r="F87" s="64">
        <f>+VLOOKUP(B87,'resumen UCAP'!$A$5:$O$329,15,0)</f>
        <v>2843260</v>
      </c>
      <c r="G87" s="64">
        <v>6</v>
      </c>
      <c r="H87" s="61"/>
      <c r="I87" s="61"/>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row>
    <row r="88" spans="2:37" x14ac:dyDescent="0.25">
      <c r="B88" s="62" t="s">
        <v>514</v>
      </c>
      <c r="C88" s="62" t="str">
        <f>+VLOOKUP(B88,'resumen UCAP'!$A$5:$O$329,2,0)</f>
        <v>PROYECTOR MH 400W LED</v>
      </c>
      <c r="D88" s="63">
        <f>+'Desmonte Infr. financiada'!D88</f>
        <v>400</v>
      </c>
      <c r="E88" s="63" t="str">
        <f>+VLOOKUP(B88,'resumen UCAP'!$A$5:$O$329,3,0)</f>
        <v>Un</v>
      </c>
      <c r="F88" s="64">
        <f>+VLOOKUP(B88,'resumen UCAP'!$A$5:$O$329,15,0)</f>
        <v>2156000</v>
      </c>
      <c r="G88" s="64">
        <v>38</v>
      </c>
      <c r="H88" s="61"/>
      <c r="I88" s="61"/>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row>
    <row r="89" spans="2:37" x14ac:dyDescent="0.25">
      <c r="B89" s="62" t="s">
        <v>515</v>
      </c>
      <c r="C89" s="62" t="str">
        <f>+VLOOKUP(B89,'resumen UCAP'!$A$5:$O$329,2,0)</f>
        <v>PROYECTOR IMPOLED 400W LED</v>
      </c>
      <c r="D89" s="63">
        <f>+'Desmonte Infr. financiada'!D89</f>
        <v>400</v>
      </c>
      <c r="E89" s="63" t="str">
        <f>+VLOOKUP(B89,'resumen UCAP'!$A$5:$O$329,3,0)</f>
        <v>Un</v>
      </c>
      <c r="F89" s="64">
        <f>+VLOOKUP(B89,'resumen UCAP'!$A$5:$O$329,15,0)</f>
        <v>509142</v>
      </c>
      <c r="G89" s="64">
        <v>5</v>
      </c>
      <c r="H89" s="61"/>
      <c r="I89" s="61"/>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row>
    <row r="90" spans="2:37" x14ac:dyDescent="0.25">
      <c r="B90" s="62" t="s">
        <v>516</v>
      </c>
      <c r="C90" s="62" t="str">
        <f>+VLOOKUP(B90,'resumen UCAP'!$A$5:$O$329,2,0)</f>
        <v>LUMINARIA MH 400W SEGUNDA</v>
      </c>
      <c r="D90" s="63">
        <f>+'Desmonte Infr. financiada'!D90</f>
        <v>440</v>
      </c>
      <c r="E90" s="63" t="str">
        <f>+VLOOKUP(B90,'resumen UCAP'!$A$5:$O$329,3,0)</f>
        <v>Un</v>
      </c>
      <c r="F90" s="64">
        <f>+VLOOKUP(B90,'resumen UCAP'!$A$5:$O$329,15,0)</f>
        <v>509142</v>
      </c>
      <c r="G90" s="64">
        <v>1</v>
      </c>
      <c r="H90" s="61"/>
      <c r="I90" s="61"/>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row>
    <row r="91" spans="2:37" x14ac:dyDescent="0.25">
      <c r="B91" s="62" t="s">
        <v>517</v>
      </c>
      <c r="C91" s="62" t="str">
        <f>+VLOOKUP(B91,'resumen UCAP'!$A$5:$O$329,2,0)</f>
        <v>LUMINARIA LED 38W</v>
      </c>
      <c r="D91" s="63">
        <f>+'Desmonte Infr. financiada'!D91</f>
        <v>38</v>
      </c>
      <c r="E91" s="63" t="str">
        <f>+VLOOKUP(B91,'resumen UCAP'!$A$5:$O$329,3,0)</f>
        <v>Un</v>
      </c>
      <c r="F91" s="64">
        <f>+VLOOKUP(B91,'resumen UCAP'!$A$5:$O$329,15,0)</f>
        <v>1056546</v>
      </c>
      <c r="G91" s="64">
        <v>3</v>
      </c>
      <c r="H91" s="61"/>
      <c r="I91" s="61"/>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row>
    <row r="92" spans="2:37" x14ac:dyDescent="0.25">
      <c r="B92" s="62" t="s">
        <v>518</v>
      </c>
      <c r="C92" s="62" t="str">
        <f>+VLOOKUP(B92,'resumen UCAP'!$A$5:$O$329,2,0)</f>
        <v>LUMINARIA LED 80-90W NUEVA</v>
      </c>
      <c r="D92" s="63">
        <f>+'Desmonte Infr. financiada'!D92</f>
        <v>90</v>
      </c>
      <c r="E92" s="63" t="str">
        <f>+VLOOKUP(B92,'resumen UCAP'!$A$5:$O$329,3,0)</f>
        <v>Un</v>
      </c>
      <c r="F92" s="64">
        <f>+VLOOKUP(B92,'resumen UCAP'!$A$5:$O$329,15,0)</f>
        <v>1547358</v>
      </c>
      <c r="G92" s="64">
        <v>1</v>
      </c>
      <c r="H92" s="61"/>
      <c r="I92" s="61"/>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row>
    <row r="93" spans="2:37" x14ac:dyDescent="0.25">
      <c r="B93" s="62" t="s">
        <v>519</v>
      </c>
      <c r="C93" s="62" t="str">
        <f>+VLOOKUP(B93,'resumen UCAP'!$A$5:$O$329,2,0)</f>
        <v>LUMINARIA 3000 40 NUEVA</v>
      </c>
      <c r="D93" s="63">
        <f>+'Desmonte Infr. financiada'!D93</f>
        <v>40</v>
      </c>
      <c r="E93" s="63" t="str">
        <f>+VLOOKUP(B93,'resumen UCAP'!$A$5:$O$329,3,0)</f>
        <v>Un</v>
      </c>
      <c r="F93" s="64">
        <f>+VLOOKUP(B93,'resumen UCAP'!$A$5:$O$329,15,0)</f>
        <v>757310</v>
      </c>
      <c r="G93" s="64">
        <v>13</v>
      </c>
      <c r="H93" s="61"/>
      <c r="I93" s="61"/>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row>
    <row r="94" spans="2:37" x14ac:dyDescent="0.25">
      <c r="B94" s="62" t="s">
        <v>520</v>
      </c>
      <c r="C94" s="62" t="str">
        <f>+VLOOKUP(B94,'resumen UCAP'!$A$5:$O$329,2,0)</f>
        <v>LUMINARIA NA 150W ONIX SEGUNDA</v>
      </c>
      <c r="D94" s="63">
        <f>+'Desmonte Infr. financiada'!D94</f>
        <v>169</v>
      </c>
      <c r="E94" s="63" t="str">
        <f>+VLOOKUP(B94,'resumen UCAP'!$A$5:$O$329,3,0)</f>
        <v>Un</v>
      </c>
      <c r="F94" s="64">
        <f>+VLOOKUP(B94,'resumen UCAP'!$A$5:$O$329,15,0)</f>
        <v>340000</v>
      </c>
      <c r="G94" s="64">
        <v>1</v>
      </c>
      <c r="H94" s="61"/>
      <c r="I94" s="61"/>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row>
    <row r="95" spans="2:37" x14ac:dyDescent="0.25">
      <c r="B95" s="62" t="s">
        <v>521</v>
      </c>
      <c r="C95" s="62" t="str">
        <f>+VLOOKUP(B95,'resumen UCAP'!$A$5:$O$329,2,0)</f>
        <v>LUMINARIA NA 70 SEGUNDA</v>
      </c>
      <c r="D95" s="63">
        <f>+'Desmonte Infr. financiada'!D95</f>
        <v>81</v>
      </c>
      <c r="E95" s="63" t="str">
        <f>+VLOOKUP(B95,'resumen UCAP'!$A$5:$O$329,3,0)</f>
        <v>Un</v>
      </c>
      <c r="F95" s="64">
        <f>+VLOOKUP(B95,'resumen UCAP'!$A$5:$O$329,15,0)</f>
        <v>201799</v>
      </c>
      <c r="G95" s="64">
        <v>5</v>
      </c>
      <c r="H95" s="61"/>
      <c r="I95" s="61"/>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row>
    <row r="96" spans="2:37" x14ac:dyDescent="0.25">
      <c r="B96" s="62" t="s">
        <v>522</v>
      </c>
      <c r="C96" s="62" t="str">
        <f>+VLOOKUP(B96,'resumen UCAP'!$A$5:$O$329,2,0)</f>
        <v>LUMINARIA NA 150 SEGUNDA</v>
      </c>
      <c r="D96" s="63">
        <f>+'Desmonte Infr. financiada'!D96</f>
        <v>169</v>
      </c>
      <c r="E96" s="63" t="str">
        <f>+VLOOKUP(B96,'resumen UCAP'!$A$5:$O$329,3,0)</f>
        <v>Un</v>
      </c>
      <c r="F96" s="64">
        <f>+VLOOKUP(B96,'resumen UCAP'!$A$5:$O$329,15,0)</f>
        <v>333700</v>
      </c>
      <c r="G96" s="64">
        <v>1</v>
      </c>
      <c r="H96" s="61"/>
      <c r="I96" s="61"/>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row>
    <row r="97" spans="2:37" x14ac:dyDescent="0.25">
      <c r="B97" s="62" t="s">
        <v>523</v>
      </c>
      <c r="C97" s="62" t="str">
        <f>+VLOOKUP(B97,'resumen UCAP'!$A$5:$O$329,2,0)</f>
        <v>PROYECTOR 250W NUEVO</v>
      </c>
      <c r="D97" s="63">
        <f>+'Desmonte Infr. financiada'!D97</f>
        <v>279</v>
      </c>
      <c r="E97" s="63" t="str">
        <f>+VLOOKUP(B97,'resumen UCAP'!$A$5:$O$329,3,0)</f>
        <v>Un</v>
      </c>
      <c r="F97" s="64">
        <f>+VLOOKUP(B97,'resumen UCAP'!$A$5:$O$329,15,0)</f>
        <v>413027</v>
      </c>
      <c r="G97" s="64">
        <v>5</v>
      </c>
      <c r="H97" s="61"/>
      <c r="I97" s="61"/>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row>
    <row r="98" spans="2:37" x14ac:dyDescent="0.25">
      <c r="B98" s="62" t="s">
        <v>524</v>
      </c>
      <c r="C98" s="62" t="str">
        <f>+VLOOKUP(B98,'resumen UCAP'!$A$5:$O$329,2,0)</f>
        <v>LUMINARIA NA 250W NUEVA ETIQUETA</v>
      </c>
      <c r="D98" s="63">
        <f>+'Desmonte Infr. financiada'!D98</f>
        <v>279</v>
      </c>
      <c r="E98" s="63" t="str">
        <f>+VLOOKUP(B98,'resumen UCAP'!$A$5:$O$329,3,0)</f>
        <v>Un</v>
      </c>
      <c r="F98" s="64">
        <f>+VLOOKUP(B98,'resumen UCAP'!$A$5:$O$329,15,0)</f>
        <v>413027</v>
      </c>
      <c r="G98" s="64">
        <v>1</v>
      </c>
      <c r="H98" s="61"/>
      <c r="I98" s="61"/>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row>
    <row r="99" spans="2:37" x14ac:dyDescent="0.25">
      <c r="B99" s="62" t="s">
        <v>525</v>
      </c>
      <c r="C99" s="62" t="str">
        <f>+VLOOKUP(B99,'resumen UCAP'!$A$5:$O$329,2,0)</f>
        <v>ETIQUETA LUMINARIA NA 100W NUEVA</v>
      </c>
      <c r="D99" s="63">
        <f>+'Desmonte Infr. financiada'!D99</f>
        <v>115</v>
      </c>
      <c r="E99" s="63" t="str">
        <f>+VLOOKUP(B99,'resumen UCAP'!$A$5:$O$329,3,0)</f>
        <v>Un</v>
      </c>
      <c r="F99" s="64">
        <f>+VLOOKUP(B99,'resumen UCAP'!$A$5:$O$329,15,0)</f>
        <v>211467</v>
      </c>
      <c r="G99" s="64">
        <v>1</v>
      </c>
      <c r="H99" s="61"/>
      <c r="I99" s="61"/>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row>
    <row r="100" spans="2:37" x14ac:dyDescent="0.25">
      <c r="B100" s="62" t="s">
        <v>526</v>
      </c>
      <c r="C100" s="62" t="str">
        <f>+VLOOKUP(B100,'resumen UCAP'!$A$5:$O$329,2,0)</f>
        <v>LUMINARIA 80-90W LED</v>
      </c>
      <c r="D100" s="63">
        <f>+'Desmonte Infr. financiada'!D100</f>
        <v>90</v>
      </c>
      <c r="E100" s="63" t="str">
        <f>+VLOOKUP(B100,'resumen UCAP'!$A$5:$O$329,3,0)</f>
        <v>Un</v>
      </c>
      <c r="F100" s="64">
        <f>+VLOOKUP(B100,'resumen UCAP'!$A$5:$O$329,15,0)</f>
        <v>940000</v>
      </c>
      <c r="G100" s="64">
        <v>8</v>
      </c>
      <c r="H100" s="61"/>
      <c r="I100" s="61"/>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row>
    <row r="101" spans="2:37" x14ac:dyDescent="0.25">
      <c r="B101" s="62" t="s">
        <v>527</v>
      </c>
      <c r="C101" s="62" t="str">
        <f>+VLOOKUP(B101,'resumen UCAP'!$A$5:$O$329,2,0)</f>
        <v>LUMINARIA NA 70W  NUEVA</v>
      </c>
      <c r="D101" s="63">
        <f>+'Desmonte Infr. financiada'!D101</f>
        <v>81</v>
      </c>
      <c r="E101" s="63" t="str">
        <f>+VLOOKUP(B101,'resumen UCAP'!$A$5:$O$329,3,0)</f>
        <v>Un</v>
      </c>
      <c r="F101" s="64">
        <f>+VLOOKUP(B101,'resumen UCAP'!$A$5:$O$329,15,0)</f>
        <v>203490</v>
      </c>
      <c r="G101" s="64">
        <v>78</v>
      </c>
      <c r="H101" s="61"/>
      <c r="I101" s="61"/>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row>
    <row r="102" spans="2:37" x14ac:dyDescent="0.25">
      <c r="B102" s="62" t="s">
        <v>528</v>
      </c>
      <c r="C102" s="62" t="str">
        <f>+VLOOKUP(B102,'resumen UCAP'!$A$5:$O$329,2,0)</f>
        <v>ETIQUETA NA 70W  NUEVA</v>
      </c>
      <c r="D102" s="63">
        <f>+'Desmonte Infr. financiada'!D102</f>
        <v>81</v>
      </c>
      <c r="E102" s="63" t="str">
        <f>+VLOOKUP(B102,'resumen UCAP'!$A$5:$O$329,3,0)</f>
        <v>Un</v>
      </c>
      <c r="F102" s="64">
        <f>+VLOOKUP(B102,'resumen UCAP'!$A$5:$O$329,15,0)</f>
        <v>201799</v>
      </c>
      <c r="G102" s="64">
        <v>17</v>
      </c>
      <c r="H102" s="61"/>
      <c r="I102" s="61"/>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row>
    <row r="103" spans="2:37" x14ac:dyDescent="0.25">
      <c r="B103" s="62" t="s">
        <v>529</v>
      </c>
      <c r="C103" s="62" t="str">
        <f>+VLOOKUP(B103,'resumen UCAP'!$A$5:$O$329,2,0)</f>
        <v>PROYECTOR RGB 200W LED</v>
      </c>
      <c r="D103" s="63">
        <f>+'Desmonte Infr. financiada'!D103</f>
        <v>200</v>
      </c>
      <c r="E103" s="63" t="str">
        <f>+VLOOKUP(B103,'resumen UCAP'!$A$5:$O$329,3,0)</f>
        <v>Un</v>
      </c>
      <c r="F103" s="64">
        <f>+VLOOKUP(B103,'resumen UCAP'!$A$5:$O$329,15,0)</f>
        <v>330000</v>
      </c>
      <c r="G103" s="64">
        <v>2</v>
      </c>
      <c r="H103" s="61"/>
      <c r="I103" s="61"/>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row>
    <row r="104" spans="2:37" x14ac:dyDescent="0.25">
      <c r="B104" s="62" t="s">
        <v>530</v>
      </c>
      <c r="C104" s="62" t="str">
        <f>+VLOOKUP(B104,'resumen UCAP'!$A$5:$O$329,2,0)</f>
        <v>LUMINARIA YOA 38W LED</v>
      </c>
      <c r="D104" s="63">
        <f>+'Desmonte Infr. financiada'!D104</f>
        <v>38</v>
      </c>
      <c r="E104" s="63" t="str">
        <f>+VLOOKUP(B104,'resumen UCAP'!$A$5:$O$329,3,0)</f>
        <v>Un</v>
      </c>
      <c r="F104" s="64">
        <f>+VLOOKUP(B104,'resumen UCAP'!$A$5:$O$329,15,0)</f>
        <v>413027</v>
      </c>
      <c r="G104" s="64">
        <v>4</v>
      </c>
      <c r="H104" s="61"/>
      <c r="I104" s="61"/>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row>
    <row r="105" spans="2:37" x14ac:dyDescent="0.25">
      <c r="B105" s="62" t="s">
        <v>531</v>
      </c>
      <c r="C105" s="62" t="str">
        <f>+VLOOKUP(B105,'resumen UCAP'!$A$5:$O$329,2,0)</f>
        <v>LUMINARIA NA 70W  SEGUNDA</v>
      </c>
      <c r="D105" s="63">
        <f>+'Desmonte Infr. financiada'!D105</f>
        <v>81</v>
      </c>
      <c r="E105" s="63" t="str">
        <f>+VLOOKUP(B105,'resumen UCAP'!$A$5:$O$329,3,0)</f>
        <v>Un</v>
      </c>
      <c r="F105" s="64">
        <f>+VLOOKUP(B105,'resumen UCAP'!$A$5:$O$329,15,0)</f>
        <v>201799</v>
      </c>
      <c r="G105" s="64">
        <v>2</v>
      </c>
      <c r="H105" s="61"/>
      <c r="I105" s="61"/>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row>
    <row r="106" spans="2:37" x14ac:dyDescent="0.25">
      <c r="B106" s="62" t="s">
        <v>77</v>
      </c>
      <c r="C106" s="62" t="str">
        <f>+VLOOKUP(B106,'resumen UCAP'!$A$5:$O$329,2,0)</f>
        <v>PROYECTOR MH 250W REPOTENCIAR</v>
      </c>
      <c r="D106" s="63">
        <f>+'Desmonte Infr. financiada'!D106</f>
        <v>279</v>
      </c>
      <c r="E106" s="63" t="str">
        <f>+VLOOKUP(B106,'resumen UCAP'!$A$5:$O$329,3,0)</f>
        <v>Un</v>
      </c>
      <c r="F106" s="64">
        <f>+VLOOKUP(B106,'resumen UCAP'!$A$5:$O$329,15,0)</f>
        <v>413027</v>
      </c>
      <c r="G106" s="64">
        <v>1</v>
      </c>
      <c r="H106" s="61"/>
      <c r="I106" s="61"/>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row>
    <row r="107" spans="2:37" x14ac:dyDescent="0.25">
      <c r="B107" s="62" t="s">
        <v>26</v>
      </c>
      <c r="C107" s="62" t="str">
        <f>+VLOOKUP(B107,'resumen UCAP'!$A$5:$O$329,2,0)</f>
        <v>ETIQUETA 250W NUEVA</v>
      </c>
      <c r="D107" s="63">
        <f>+'Desmonte Infr. financiada'!D107</f>
        <v>279</v>
      </c>
      <c r="E107" s="63" t="str">
        <f>+VLOOKUP(B107,'resumen UCAP'!$A$5:$O$329,3,0)</f>
        <v>Un</v>
      </c>
      <c r="F107" s="64">
        <f>+VLOOKUP(B107,'resumen UCAP'!$A$5:$O$329,15,0)</f>
        <v>431050</v>
      </c>
      <c r="G107" s="64">
        <v>3</v>
      </c>
      <c r="H107" s="61"/>
      <c r="I107" s="61"/>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row>
    <row r="108" spans="2:37" x14ac:dyDescent="0.25">
      <c r="B108" s="62" t="s">
        <v>78</v>
      </c>
      <c r="C108" s="62" t="str">
        <f>+VLOOKUP(B108,'resumen UCAP'!$A$5:$O$329,2,0)</f>
        <v>LUMINARIA NA 400 SEGUNDA</v>
      </c>
      <c r="D108" s="63">
        <f>+'Desmonte Infr. financiada'!D108</f>
        <v>440</v>
      </c>
      <c r="E108" s="63" t="str">
        <f>+VLOOKUP(B108,'resumen UCAP'!$A$5:$O$329,3,0)</f>
        <v>Un</v>
      </c>
      <c r="F108" s="64">
        <f>+VLOOKUP(B108,'resumen UCAP'!$A$5:$O$329,15,0)</f>
        <v>431050</v>
      </c>
      <c r="G108" s="64">
        <v>1</v>
      </c>
      <c r="H108" s="61"/>
      <c r="I108" s="61"/>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row>
    <row r="109" spans="2:37" x14ac:dyDescent="0.25">
      <c r="B109" s="62" t="s">
        <v>101</v>
      </c>
      <c r="C109" s="62" t="str">
        <f>+VLOOKUP(B109,'resumen UCAP'!$A$5:$O$329,2,0)</f>
        <v>ETIQUETA NA 400W NUEVA</v>
      </c>
      <c r="D109" s="63">
        <f>+'Desmonte Infr. financiada'!D109</f>
        <v>440</v>
      </c>
      <c r="E109" s="63" t="str">
        <f>+VLOOKUP(B109,'resumen UCAP'!$A$5:$O$329,3,0)</f>
        <v>Un</v>
      </c>
      <c r="F109" s="64">
        <f>+VLOOKUP(B109,'resumen UCAP'!$A$5:$O$329,15,0)</f>
        <v>431050</v>
      </c>
      <c r="G109" s="64">
        <v>1</v>
      </c>
      <c r="H109" s="61"/>
      <c r="I109" s="61"/>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row>
    <row r="110" spans="2:37" x14ac:dyDescent="0.25">
      <c r="B110" s="62"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4">
        <v>4</v>
      </c>
      <c r="H110" s="61"/>
      <c r="I110" s="61"/>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row>
    <row r="111" spans="2:37" x14ac:dyDescent="0.25">
      <c r="B111" s="62" t="s">
        <v>103</v>
      </c>
      <c r="C111" s="62" t="str">
        <f>+VLOOKUP(B111,'resumen UCAP'!$A$5:$O$329,2,0)</f>
        <v>LUMINARIA LED 65W SEGUNDA</v>
      </c>
      <c r="D111" s="63">
        <f>+'Desmonte Infr. financiada'!D111</f>
        <v>65</v>
      </c>
      <c r="E111" s="63" t="str">
        <f>+VLOOKUP(B111,'resumen UCAP'!$A$5:$O$329,3,0)</f>
        <v>Un</v>
      </c>
      <c r="F111" s="64">
        <f>+VLOOKUP(B111,'resumen UCAP'!$A$5:$O$329,15,0)</f>
        <v>736002</v>
      </c>
      <c r="G111" s="64">
        <v>1</v>
      </c>
      <c r="H111" s="61"/>
      <c r="I111" s="61"/>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row>
    <row r="112" spans="2:37" x14ac:dyDescent="0.25">
      <c r="B112" s="62"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61"/>
      <c r="I112" s="61"/>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row>
    <row r="113" spans="2:37" x14ac:dyDescent="0.25">
      <c r="B113" s="62" t="s">
        <v>105</v>
      </c>
      <c r="C113" s="62" t="str">
        <f>+VLOOKUP(B113,'resumen UCAP'!$A$5:$O$329,2,0)</f>
        <v>PROYECTOR LED 200W NUEVA</v>
      </c>
      <c r="D113" s="63">
        <f>+'Desmonte Infr. financiada'!D113</f>
        <v>200</v>
      </c>
      <c r="E113" s="63" t="str">
        <f>+VLOOKUP(B113,'resumen UCAP'!$A$5:$O$329,3,0)</f>
        <v>Un</v>
      </c>
      <c r="F113" s="64">
        <f>+VLOOKUP(B113,'resumen UCAP'!$A$5:$O$329,15,0)</f>
        <v>698300</v>
      </c>
      <c r="G113" s="64">
        <v>3</v>
      </c>
      <c r="H113" s="61"/>
      <c r="I113" s="61"/>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row>
    <row r="114" spans="2:37" x14ac:dyDescent="0.25">
      <c r="B114" s="62" t="s">
        <v>106</v>
      </c>
      <c r="C114" s="62" t="str">
        <f>+VLOOKUP(B114,'resumen UCAP'!$A$5:$O$329,2,0)</f>
        <v>PROYECTOR MH 250 SEGUNDA</v>
      </c>
      <c r="D114" s="63">
        <f>+'Desmonte Infr. financiada'!D114</f>
        <v>279</v>
      </c>
      <c r="E114" s="63" t="str">
        <f>+VLOOKUP(B114,'resumen UCAP'!$A$5:$O$329,3,0)</f>
        <v>Un</v>
      </c>
      <c r="F114" s="64">
        <f>+VLOOKUP(B114,'resumen UCAP'!$A$5:$O$329,15,0)</f>
        <v>509142</v>
      </c>
      <c r="G114" s="64">
        <v>2</v>
      </c>
      <c r="H114" s="61"/>
      <c r="I114" s="61"/>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row>
    <row r="115" spans="2:37" x14ac:dyDescent="0.25">
      <c r="B115" s="62" t="s">
        <v>107</v>
      </c>
      <c r="C115" s="62" t="str">
        <f>+VLOOKUP(B115,'resumen UCAP'!$A$5:$O$329,2,0)</f>
        <v>Proyector led 200w</v>
      </c>
      <c r="D115" s="63">
        <f>+'Desmonte Infr. financiada'!D115</f>
        <v>200</v>
      </c>
      <c r="E115" s="63" t="str">
        <f>+VLOOKUP(B115,'resumen UCAP'!$A$5:$O$329,3,0)</f>
        <v>Un</v>
      </c>
      <c r="F115" s="64">
        <f>+VLOOKUP(B115,'resumen UCAP'!$A$5:$O$329,15,0)</f>
        <v>2176396</v>
      </c>
      <c r="G115" s="64">
        <v>9</v>
      </c>
      <c r="H115" s="61"/>
      <c r="I115" s="61"/>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row>
    <row r="116" spans="2:37" x14ac:dyDescent="0.25">
      <c r="B116" s="62" t="s">
        <v>108</v>
      </c>
      <c r="C116" s="62" t="str">
        <f>+VLOOKUP(B116,'resumen UCAP'!$A$5:$O$329,2,0)</f>
        <v>Luminaria picadelly 250w</v>
      </c>
      <c r="D116" s="63">
        <f>+'Desmonte Infr. financiada'!D116</f>
        <v>279</v>
      </c>
      <c r="E116" s="63" t="str">
        <f>+VLOOKUP(B116,'resumen UCAP'!$A$5:$O$329,3,0)</f>
        <v>Un</v>
      </c>
      <c r="F116" s="64">
        <f>+VLOOKUP(B116,'resumen UCAP'!$A$5:$O$329,15,0)</f>
        <v>680000</v>
      </c>
      <c r="G116" s="64">
        <v>6</v>
      </c>
      <c r="H116" s="61"/>
      <c r="I116" s="61"/>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row>
    <row r="117" spans="2:37" x14ac:dyDescent="0.25">
      <c r="B117" s="62" t="s">
        <v>109</v>
      </c>
      <c r="C117" s="62" t="str">
        <f>+VLOOKUP(B117,'resumen UCAP'!$A$5:$O$329,2,0)</f>
        <v>ETIQUETA LUMINARIA LED 100W NUEVA</v>
      </c>
      <c r="D117" s="63">
        <f>+'Desmonte Infr. financiada'!D117</f>
        <v>100</v>
      </c>
      <c r="E117" s="63" t="str">
        <f>+VLOOKUP(B117,'resumen UCAP'!$A$5:$O$329,3,0)</f>
        <v>Un</v>
      </c>
      <c r="F117" s="64">
        <f>+VLOOKUP(B117,'resumen UCAP'!$A$5:$O$329,15,0)</f>
        <v>2060000</v>
      </c>
      <c r="G117" s="64">
        <v>7</v>
      </c>
      <c r="H117" s="61"/>
      <c r="I117" s="61"/>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row>
    <row r="118" spans="2:37" x14ac:dyDescent="0.25">
      <c r="B118" s="62" t="s">
        <v>110</v>
      </c>
      <c r="C118" s="62" t="str">
        <f>+VLOOKUP(B118,'resumen UCAP'!$A$5:$O$329,2,0)</f>
        <v>PROYECTOR LED 400W APOLO</v>
      </c>
      <c r="D118" s="63">
        <f>+'Desmonte Infr. financiada'!D118</f>
        <v>400</v>
      </c>
      <c r="E118" s="63" t="str">
        <f>+VLOOKUP(B118,'resumen UCAP'!$A$5:$O$329,3,0)</f>
        <v>Un</v>
      </c>
      <c r="F118" s="64">
        <f>+VLOOKUP(B118,'resumen UCAP'!$A$5:$O$329,15,0)</f>
        <v>2980712</v>
      </c>
      <c r="G118" s="64">
        <v>13</v>
      </c>
      <c r="H118" s="61"/>
      <c r="I118" s="61"/>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row>
    <row r="119" spans="2:37" x14ac:dyDescent="0.25">
      <c r="B119" s="62" t="s">
        <v>111</v>
      </c>
      <c r="C119" s="62" t="str">
        <f>+VLOOKUP(B119,'resumen UCAP'!$A$5:$O$329,2,0)</f>
        <v>ETIQUETA LUMINARIA 70W NA</v>
      </c>
      <c r="D119" s="63">
        <f>+'Desmonte Infr. financiada'!D119</f>
        <v>81</v>
      </c>
      <c r="E119" s="63" t="str">
        <f>+VLOOKUP(B119,'resumen UCAP'!$A$5:$O$329,3,0)</f>
        <v>Un</v>
      </c>
      <c r="F119" s="64">
        <f>+VLOOKUP(B119,'resumen UCAP'!$A$5:$O$329,15,0)</f>
        <v>201799</v>
      </c>
      <c r="G119" s="64">
        <v>3</v>
      </c>
      <c r="H119" s="61"/>
      <c r="I119" s="61"/>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row>
    <row r="120" spans="2:37" x14ac:dyDescent="0.25">
      <c r="B120" s="62" t="s">
        <v>532</v>
      </c>
      <c r="C120" s="62" t="str">
        <f>+VLOOKUP(B120,'resumen UCAP'!$A$5:$O$329,2,0)</f>
        <v>PROYECTOR MH 250W SEGUND</v>
      </c>
      <c r="D120" s="63">
        <f>+'Desmonte Infr. financiada'!D120</f>
        <v>279</v>
      </c>
      <c r="E120" s="63" t="str">
        <f>+VLOOKUP(B120,'resumen UCAP'!$A$5:$O$329,3,0)</f>
        <v>Un</v>
      </c>
      <c r="F120" s="64">
        <f>+VLOOKUP(B120,'resumen UCAP'!$A$5:$O$329,15,0)</f>
        <v>413027</v>
      </c>
      <c r="G120" s="64">
        <v>1</v>
      </c>
      <c r="H120" s="61"/>
      <c r="I120" s="61"/>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row>
    <row r="121" spans="2:37" x14ac:dyDescent="0.25">
      <c r="B121" s="62" t="s">
        <v>533</v>
      </c>
      <c r="C121" s="62" t="str">
        <f>+VLOOKUP(B121,'resumen UCAP'!$A$5:$O$329,2,0)</f>
        <v>PROYECTOR MH 4000W SEGUND</v>
      </c>
      <c r="D121" s="63">
        <f>+'Desmonte Infr. financiada'!D121</f>
        <v>440</v>
      </c>
      <c r="E121" s="63" t="str">
        <f>+VLOOKUP(B121,'resumen UCAP'!$A$5:$O$329,3,0)</f>
        <v>Un</v>
      </c>
      <c r="F121" s="64">
        <f>+VLOOKUP(B121,'resumen UCAP'!$A$5:$O$329,15,0)</f>
        <v>509142</v>
      </c>
      <c r="G121" s="64">
        <v>1</v>
      </c>
      <c r="H121" s="61"/>
      <c r="I121" s="61"/>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row>
    <row r="122" spans="2:37" x14ac:dyDescent="0.25">
      <c r="B122" s="62" t="s">
        <v>534</v>
      </c>
      <c r="C122" s="62" t="str">
        <f>+VLOOKUP(B122,'resumen UCAP'!$A$5:$O$329,2,0)</f>
        <v>LUMINARIA NA 250 NUEVA</v>
      </c>
      <c r="D122" s="63">
        <f>+'Desmonte Infr. financiada'!D122</f>
        <v>279</v>
      </c>
      <c r="E122" s="63" t="str">
        <f>+VLOOKUP(B122,'resumen UCAP'!$A$5:$O$329,3,0)</f>
        <v>Un</v>
      </c>
      <c r="F122" s="64">
        <f>+VLOOKUP(B122,'resumen UCAP'!$A$5:$O$329,15,0)</f>
        <v>378325</v>
      </c>
      <c r="G122" s="64">
        <v>7</v>
      </c>
      <c r="H122" s="61"/>
      <c r="I122" s="61"/>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row>
    <row r="123" spans="2:37" x14ac:dyDescent="0.25">
      <c r="B123" s="62" t="s">
        <v>549</v>
      </c>
      <c r="C123" s="62" t="str">
        <f>+VLOOKUP(B123,'resumen UCAP'!$A$5:$O$329,2,0)</f>
        <v>Luminaria Led 150w</v>
      </c>
      <c r="D123" s="63">
        <f>+'Desmonte Infr. financiada'!D123</f>
        <v>150</v>
      </c>
      <c r="E123" s="63" t="str">
        <f>+VLOOKUP(B123,'resumen UCAP'!$A$5:$O$329,3,0)</f>
        <v>Un</v>
      </c>
      <c r="F123" s="64">
        <f>+VLOOKUP(B123,'resumen UCAP'!$A$5:$O$329,15,0)</f>
        <v>845605</v>
      </c>
      <c r="G123" s="64">
        <v>293</v>
      </c>
      <c r="H123" s="61"/>
      <c r="I123" s="61"/>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row>
    <row r="124" spans="2:37" x14ac:dyDescent="0.25">
      <c r="B124" s="62" t="s">
        <v>550</v>
      </c>
      <c r="C124" s="62" t="str">
        <f>+VLOOKUP(B124,'resumen UCAP'!$A$5:$O$329,2,0)</f>
        <v>Luminaria Led 40w</v>
      </c>
      <c r="D124" s="63">
        <f>+'Desmonte Infr. financiada'!D124</f>
        <v>40</v>
      </c>
      <c r="E124" s="63" t="str">
        <f>+VLOOKUP(B124,'resumen UCAP'!$A$5:$O$329,3,0)</f>
        <v>Un</v>
      </c>
      <c r="F124" s="64">
        <f>+VLOOKUP(B124,'resumen UCAP'!$A$5:$O$329,15,0)</f>
        <v>321869</v>
      </c>
      <c r="G124" s="64">
        <v>54</v>
      </c>
      <c r="H124" s="61"/>
      <c r="I124" s="61"/>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row>
    <row r="125" spans="2:37" x14ac:dyDescent="0.25">
      <c r="B125" s="62" t="s">
        <v>551</v>
      </c>
      <c r="C125" s="62" t="str">
        <f>+VLOOKUP(B125,'resumen UCAP'!$A$5:$O$329,2,0)</f>
        <v>Proyector led 50w</v>
      </c>
      <c r="D125" s="63">
        <f>+'Desmonte Infr. financiada'!D125</f>
        <v>50</v>
      </c>
      <c r="E125" s="63" t="str">
        <f>+VLOOKUP(B125,'resumen UCAP'!$A$5:$O$329,3,0)</f>
        <v>Un</v>
      </c>
      <c r="F125" s="64">
        <f>+VLOOKUP(B125,'resumen UCAP'!$A$5:$O$329,15,0)</f>
        <v>259754</v>
      </c>
      <c r="G125" s="64">
        <v>21</v>
      </c>
      <c r="H125" s="61"/>
      <c r="I125" s="61"/>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row>
    <row r="126" spans="2:37" x14ac:dyDescent="0.25">
      <c r="B126" s="62" t="s">
        <v>552</v>
      </c>
      <c r="C126" s="62" t="str">
        <f>+VLOOKUP(B126,'resumen UCAP'!$A$5:$O$329,2,0)</f>
        <v>Luminaria Led 60w</v>
      </c>
      <c r="D126" s="63">
        <f>+'Desmonte Infr. financiada'!D126</f>
        <v>60</v>
      </c>
      <c r="E126" s="63" t="str">
        <f>+VLOOKUP(B126,'resumen UCAP'!$A$5:$O$329,3,0)</f>
        <v>Un</v>
      </c>
      <c r="F126" s="64">
        <f>+VLOOKUP(B126,'resumen UCAP'!$A$5:$O$329,15,0)</f>
        <v>387336</v>
      </c>
      <c r="G126" s="64">
        <v>28</v>
      </c>
      <c r="H126" s="61"/>
      <c r="I126" s="61"/>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row>
    <row r="127" spans="2:37" x14ac:dyDescent="0.25">
      <c r="B127" s="62" t="s">
        <v>553</v>
      </c>
      <c r="C127" s="62" t="str">
        <f>+VLOOKUP(B127,'resumen UCAP'!$A$5:$O$329,2,0)</f>
        <v>PROYECTOR MH 250W SEGUNDA TRANSF</v>
      </c>
      <c r="D127" s="63">
        <f>+'Desmonte Infr. financiada'!D127</f>
        <v>279</v>
      </c>
      <c r="E127" s="63" t="str">
        <f>+VLOOKUP(B127,'resumen UCAP'!$A$5:$O$329,3,0)</f>
        <v>Un</v>
      </c>
      <c r="F127" s="64">
        <f>+VLOOKUP(B127,'resumen UCAP'!$A$5:$O$329,15,0)</f>
        <v>413027</v>
      </c>
      <c r="G127" s="64">
        <v>1</v>
      </c>
      <c r="H127" s="61"/>
      <c r="I127" s="61"/>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row>
    <row r="128" spans="2:37" x14ac:dyDescent="0.25">
      <c r="B128" s="62" t="s">
        <v>554</v>
      </c>
      <c r="C128" s="62" t="str">
        <f>+VLOOKUP(B128,'resumen UCAP'!$A$5:$O$329,2,0)</f>
        <v>PROYECTOR LED 200W NUEVO</v>
      </c>
      <c r="D128" s="63">
        <f>+'Desmonte Infr. financiada'!D128</f>
        <v>200</v>
      </c>
      <c r="E128" s="63" t="str">
        <f>+VLOOKUP(B128,'resumen UCAP'!$A$5:$O$329,3,0)</f>
        <v>Un</v>
      </c>
      <c r="F128" s="64">
        <f>+VLOOKUP(B128,'resumen UCAP'!$A$5:$O$329,15,0)</f>
        <v>2390712</v>
      </c>
      <c r="G128" s="64">
        <v>20</v>
      </c>
      <c r="H128" s="61"/>
      <c r="I128" s="61"/>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row>
    <row r="129" spans="2:37" x14ac:dyDescent="0.25">
      <c r="B129" s="62" t="s">
        <v>555</v>
      </c>
      <c r="C129" s="62" t="str">
        <f>+VLOOKUP(B129,'resumen UCAP'!$A$5:$O$329,2,0)</f>
        <v>LUMINARIA NA 100W TRANSF DESDE 250W</v>
      </c>
      <c r="D129" s="63">
        <f>+'Desmonte Infr. financiada'!D129</f>
        <v>115</v>
      </c>
      <c r="E129" s="63" t="str">
        <f>+VLOOKUP(B129,'resumen UCAP'!$A$5:$O$329,3,0)</f>
        <v>Un</v>
      </c>
      <c r="F129" s="64">
        <f>+VLOOKUP(B129,'resumen UCAP'!$A$5:$O$329,15,0)</f>
        <v>211467</v>
      </c>
      <c r="G129" s="64">
        <v>3</v>
      </c>
      <c r="H129" s="61"/>
      <c r="I129" s="61"/>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row>
    <row r="130" spans="2:37" x14ac:dyDescent="0.25">
      <c r="B130" s="62" t="s">
        <v>556</v>
      </c>
      <c r="C130" s="62" t="str">
        <f>+VLOOKUP(B130,'resumen UCAP'!$A$5:$O$329,2,0)</f>
        <v>LUMINARIA MILENIUM LED 60W NUEVA</v>
      </c>
      <c r="D130" s="63">
        <f>+'Desmonte Infr. financiada'!D130</f>
        <v>60</v>
      </c>
      <c r="E130" s="63" t="str">
        <f>+VLOOKUP(B130,'resumen UCAP'!$A$5:$O$329,3,0)</f>
        <v>Un</v>
      </c>
      <c r="F130" s="64">
        <f>+VLOOKUP(B130,'resumen UCAP'!$A$5:$O$329,15,0)</f>
        <v>387336</v>
      </c>
      <c r="G130" s="64">
        <v>2</v>
      </c>
      <c r="H130" s="61"/>
      <c r="I130" s="61"/>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row>
    <row r="131" spans="2:37" x14ac:dyDescent="0.25">
      <c r="B131" s="62"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4">
        <v>1</v>
      </c>
      <c r="H131" s="61"/>
      <c r="I131" s="61"/>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row>
    <row r="132" spans="2:37" x14ac:dyDescent="0.25">
      <c r="B132" s="62" t="s">
        <v>558</v>
      </c>
      <c r="C132" s="62" t="str">
        <f>+VLOOKUP(B132,'resumen UCAP'!$A$5:$O$329,2,0)</f>
        <v>LUMINARIA LED 80W NUEVA</v>
      </c>
      <c r="D132" s="63">
        <f>+'Desmonte Infr. financiada'!D132</f>
        <v>80</v>
      </c>
      <c r="E132" s="63" t="str">
        <f>+VLOOKUP(B132,'resumen UCAP'!$A$5:$O$329,3,0)</f>
        <v>Un</v>
      </c>
      <c r="F132" s="64">
        <f>+VLOOKUP(B132,'resumen UCAP'!$A$5:$O$329,15,0)</f>
        <v>518269</v>
      </c>
      <c r="G132" s="64">
        <v>19</v>
      </c>
      <c r="H132" s="61"/>
      <c r="I132" s="61"/>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row>
    <row r="133" spans="2:37" x14ac:dyDescent="0.25">
      <c r="B133" s="62" t="s">
        <v>559</v>
      </c>
      <c r="C133" s="62" t="str">
        <f>+VLOOKUP(B133,'resumen UCAP'!$A$5:$O$329,2,0)</f>
        <v>LUMINARIA MILENIUM 150W NUEVA</v>
      </c>
      <c r="D133" s="63">
        <f>+'Desmonte Infr. financiada'!D133</f>
        <v>150</v>
      </c>
      <c r="E133" s="63" t="str">
        <f>+VLOOKUP(B133,'resumen UCAP'!$A$5:$O$329,3,0)</f>
        <v>Un</v>
      </c>
      <c r="F133" s="64">
        <f>+VLOOKUP(B133,'resumen UCAP'!$A$5:$O$329,15,0)</f>
        <v>845605</v>
      </c>
      <c r="G133" s="64">
        <v>7</v>
      </c>
      <c r="H133" s="61"/>
      <c r="I133" s="61"/>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row>
    <row r="134" spans="2:37" x14ac:dyDescent="0.25">
      <c r="B134" s="62"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4">
        <v>9</v>
      </c>
      <c r="H134" s="61"/>
      <c r="I134" s="61"/>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row>
    <row r="135" spans="2:37" x14ac:dyDescent="0.25">
      <c r="B135" s="62" t="s">
        <v>561</v>
      </c>
      <c r="C135" s="62" t="str">
        <f>+VLOOKUP(B135,'resumen UCAP'!$A$5:$O$329,2,0)</f>
        <v>Luminaria Led 65w</v>
      </c>
      <c r="D135" s="63">
        <f>+'Desmonte Infr. financiada'!D135</f>
        <v>65</v>
      </c>
      <c r="E135" s="63" t="str">
        <f>+VLOOKUP(B135,'resumen UCAP'!$A$5:$O$329,3,0)</f>
        <v>Un</v>
      </c>
      <c r="F135" s="64">
        <f>+VLOOKUP(B135,'resumen UCAP'!$A$5:$O$329,15,0)</f>
        <v>1989070</v>
      </c>
      <c r="G135" s="64">
        <v>3</v>
      </c>
      <c r="H135" s="61"/>
      <c r="I135" s="61"/>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row>
    <row r="136" spans="2:37" x14ac:dyDescent="0.25">
      <c r="B136" s="62" t="s">
        <v>562</v>
      </c>
      <c r="C136" s="62" t="str">
        <f>+VLOOKUP(B136,'resumen UCAP'!$A$5:$O$329,2,0)</f>
        <v>PROYECTOR LED 400W APOLO NUEVO</v>
      </c>
      <c r="D136" s="63">
        <f>+'Desmonte Infr. financiada'!D136</f>
        <v>400</v>
      </c>
      <c r="E136" s="63" t="str">
        <f>+VLOOKUP(B136,'resumen UCAP'!$A$5:$O$329,3,0)</f>
        <v>Un</v>
      </c>
      <c r="F136" s="64">
        <f>+VLOOKUP(B136,'resumen UCAP'!$A$5:$O$329,15,0)</f>
        <v>2980712</v>
      </c>
      <c r="G136" s="64">
        <v>3</v>
      </c>
      <c r="H136" s="61"/>
      <c r="I136" s="61"/>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row>
    <row r="137" spans="2:37" x14ac:dyDescent="0.25">
      <c r="B137" s="62" t="s">
        <v>563</v>
      </c>
      <c r="C137" s="62" t="str">
        <f>+VLOOKUP(B137,'resumen UCAP'!$A$5:$O$329,2,0)</f>
        <v>ETIQUETA PROYECTOR MH 1000 SEGUNDA</v>
      </c>
      <c r="D137" s="63">
        <f>+'Desmonte Infr. financiada'!D137</f>
        <v>115</v>
      </c>
      <c r="E137" s="63" t="str">
        <f>+VLOOKUP(B137,'resumen UCAP'!$A$5:$O$329,3,0)</f>
        <v>Un</v>
      </c>
      <c r="F137" s="64">
        <f>+VLOOKUP(B137,'resumen UCAP'!$A$5:$O$329,15,0)</f>
        <v>540000</v>
      </c>
      <c r="G137" s="64">
        <v>5</v>
      </c>
      <c r="H137" s="61"/>
      <c r="I137" s="61"/>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row>
    <row r="138" spans="2:37" x14ac:dyDescent="0.25">
      <c r="B138" s="62"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64">
        <v>6</v>
      </c>
      <c r="H138" s="61"/>
      <c r="I138" s="61"/>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row>
    <row r="139" spans="2:37" x14ac:dyDescent="0.25">
      <c r="B139" s="62" t="s">
        <v>565</v>
      </c>
      <c r="C139" s="62" t="str">
        <f>+VLOOKUP(B139,'resumen UCAP'!$A$5:$O$329,2,0)</f>
        <v>LUMINARIA LED DE 40W NUEVA</v>
      </c>
      <c r="D139" s="63">
        <f>+'Desmonte Infr. financiada'!D139</f>
        <v>40</v>
      </c>
      <c r="E139" s="63" t="str">
        <f>+VLOOKUP(B139,'resumen UCAP'!$A$5:$O$329,3,0)</f>
        <v>Un</v>
      </c>
      <c r="F139" s="64">
        <f>+VLOOKUP(B139,'resumen UCAP'!$A$5:$O$329,15,0)</f>
        <v>321869</v>
      </c>
      <c r="G139" s="64">
        <v>3</v>
      </c>
      <c r="H139" s="61"/>
      <c r="I139" s="61"/>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row>
    <row r="140" spans="2:37" x14ac:dyDescent="0.25">
      <c r="B140" s="62" t="s">
        <v>566</v>
      </c>
      <c r="C140" s="62" t="str">
        <f>+VLOOKUP(B140,'resumen UCAP'!$A$5:$O$329,2,0)</f>
        <v>LUMINARIA LED 65W NUEVA MILLENIUM</v>
      </c>
      <c r="D140" s="63">
        <f>+'Desmonte Infr. financiada'!D140</f>
        <v>65</v>
      </c>
      <c r="E140" s="63" t="str">
        <f>+VLOOKUP(B140,'resumen UCAP'!$A$5:$O$329,3,0)</f>
        <v>Un</v>
      </c>
      <c r="F140" s="64">
        <f>+VLOOKUP(B140,'resumen UCAP'!$A$5:$O$329,15,0)</f>
        <v>387336</v>
      </c>
      <c r="G140" s="64">
        <v>12</v>
      </c>
      <c r="H140" s="61"/>
      <c r="I140" s="61"/>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row>
    <row r="141" spans="2:37" x14ac:dyDescent="0.25">
      <c r="B141" s="62" t="s">
        <v>567</v>
      </c>
      <c r="C141" s="62" t="str">
        <f>+VLOOKUP(B141,'resumen UCAP'!$A$5:$O$329,2,0)</f>
        <v>LUMINARIA LED 40W NUEVA YOA</v>
      </c>
      <c r="D141" s="63">
        <f>+'Desmonte Infr. financiada'!D141</f>
        <v>40</v>
      </c>
      <c r="E141" s="63" t="str">
        <f>+VLOOKUP(B141,'resumen UCAP'!$A$5:$O$329,3,0)</f>
        <v>Un</v>
      </c>
      <c r="F141" s="64">
        <f>+VLOOKUP(B141,'resumen UCAP'!$A$5:$O$329,15,0)</f>
        <v>1989070</v>
      </c>
      <c r="G141" s="64">
        <v>21</v>
      </c>
      <c r="H141" s="61"/>
      <c r="I141" s="61"/>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row>
    <row r="142" spans="2:37" x14ac:dyDescent="0.25">
      <c r="B142" s="62" t="s">
        <v>568</v>
      </c>
      <c r="C142" s="62" t="str">
        <f>+VLOOKUP(B142,'resumen UCAP'!$A$5:$O$329,2,0)</f>
        <v>LUMINARIA LED 80W NUEVA MILLENIUM</v>
      </c>
      <c r="D142" s="63">
        <f>+'Desmonte Infr. financiada'!D142</f>
        <v>80</v>
      </c>
      <c r="E142" s="63" t="str">
        <f>+VLOOKUP(B142,'resumen UCAP'!$A$5:$O$329,3,0)</f>
        <v>Un</v>
      </c>
      <c r="F142" s="64">
        <f>+VLOOKUP(B142,'resumen UCAP'!$A$5:$O$329,15,0)</f>
        <v>518269</v>
      </c>
      <c r="G142" s="64">
        <v>3</v>
      </c>
      <c r="H142" s="61"/>
      <c r="I142" s="61"/>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row>
    <row r="143" spans="2:37" x14ac:dyDescent="0.25">
      <c r="B143" s="62" t="s">
        <v>569</v>
      </c>
      <c r="C143" s="62" t="str">
        <f>+VLOOKUP(B143,'resumen UCAP'!$A$5:$O$329,2,0)</f>
        <v>LUMINARIA LED 150W NUEVA MILLENIUM</v>
      </c>
      <c r="D143" s="63">
        <f>+'Desmonte Infr. financiada'!D143</f>
        <v>150</v>
      </c>
      <c r="E143" s="63" t="str">
        <f>+VLOOKUP(B143,'resumen UCAP'!$A$5:$O$329,3,0)</f>
        <v>Un</v>
      </c>
      <c r="F143" s="64">
        <f>+VLOOKUP(B143,'resumen UCAP'!$A$5:$O$329,15,0)</f>
        <v>845605</v>
      </c>
      <c r="G143" s="64">
        <v>41</v>
      </c>
      <c r="H143" s="61"/>
      <c r="I143" s="61"/>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row>
    <row r="144" spans="2:37" x14ac:dyDescent="0.25">
      <c r="B144" s="62" t="s">
        <v>570</v>
      </c>
      <c r="C144" s="62" t="str">
        <f>+VLOOKUP(B144,'resumen UCAP'!$A$5:$O$329,2,0)</f>
        <v>ETIQUETA 250W</v>
      </c>
      <c r="D144" s="63">
        <f>+'Desmonte Infr. financiada'!D144</f>
        <v>279</v>
      </c>
      <c r="E144" s="63" t="str">
        <f>+VLOOKUP(B144,'resumen UCAP'!$A$5:$O$329,3,0)</f>
        <v>Un</v>
      </c>
      <c r="F144" s="64">
        <f>+VLOOKUP(B144,'resumen UCAP'!$A$5:$O$329,15,0)</f>
        <v>413027</v>
      </c>
      <c r="G144" s="64">
        <v>1</v>
      </c>
      <c r="H144" s="61"/>
      <c r="I144" s="61"/>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row>
    <row r="145" spans="2:37" x14ac:dyDescent="0.25">
      <c r="B145" s="62" t="s">
        <v>571</v>
      </c>
      <c r="C145" s="62" t="str">
        <f>+VLOOKUP(B145,'resumen UCAP'!$A$5:$O$329,2,0)</f>
        <v>LUMINARIA LED 65W NUEVA 4000X65</v>
      </c>
      <c r="D145" s="63">
        <f>+'Desmonte Infr. financiada'!D145</f>
        <v>65</v>
      </c>
      <c r="E145" s="63" t="str">
        <f>+VLOOKUP(B145,'resumen UCAP'!$A$5:$O$329,3,0)</f>
        <v>Un</v>
      </c>
      <c r="F145" s="64">
        <f>+VLOOKUP(B145,'resumen UCAP'!$A$5:$O$329,15,0)</f>
        <v>736002</v>
      </c>
      <c r="G145" s="64">
        <v>4</v>
      </c>
      <c r="H145" s="61"/>
      <c r="I145" s="61"/>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row>
    <row r="146" spans="2:37" x14ac:dyDescent="0.25">
      <c r="B146" s="62" t="s">
        <v>572</v>
      </c>
      <c r="C146" s="62" t="str">
        <f>+VLOOKUP(B146,'resumen UCAP'!$A$5:$O$329,2,0)</f>
        <v>LUMINARIA LED 38W NUEVA YOA</v>
      </c>
      <c r="D146" s="63">
        <f>+'Desmonte Infr. financiada'!D146</f>
        <v>38</v>
      </c>
      <c r="E146" s="63" t="str">
        <f>+VLOOKUP(B146,'resumen UCAP'!$A$5:$O$329,3,0)</f>
        <v>Un</v>
      </c>
      <c r="F146" s="64">
        <f>+VLOOKUP(B146,'resumen UCAP'!$A$5:$O$329,15,0)</f>
        <v>1989070</v>
      </c>
      <c r="G146" s="64">
        <v>8</v>
      </c>
      <c r="H146" s="61"/>
      <c r="I146" s="61"/>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row>
    <row r="147" spans="2:37" x14ac:dyDescent="0.25">
      <c r="B147" s="62" t="s">
        <v>573</v>
      </c>
      <c r="C147" s="62" t="str">
        <f>+VLOOKUP(B147,'resumen UCAP'!$A$5:$O$329,2,0)</f>
        <v>LUMINARIA LED 150W MILLENIUM</v>
      </c>
      <c r="D147" s="63">
        <f>+'Desmonte Infr. financiada'!D147</f>
        <v>150</v>
      </c>
      <c r="E147" s="63" t="str">
        <f>+VLOOKUP(B147,'resumen UCAP'!$A$5:$O$329,3,0)</f>
        <v>Un</v>
      </c>
      <c r="F147" s="64">
        <f>+VLOOKUP(B147,'resumen UCAP'!$A$5:$O$329,15,0)</f>
        <v>845605</v>
      </c>
      <c r="G147" s="64">
        <v>29</v>
      </c>
      <c r="H147" s="61"/>
      <c r="I147" s="61"/>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row>
    <row r="148" spans="2:37" x14ac:dyDescent="0.25">
      <c r="B148" s="62" t="s">
        <v>574</v>
      </c>
      <c r="C148" s="62" t="str">
        <f>+VLOOKUP(B148,'resumen UCAP'!$A$5:$O$329,2,0)</f>
        <v>LUMINARIA LED 150W NUEVA</v>
      </c>
      <c r="D148" s="63">
        <f>+'Desmonte Infr. financiada'!D148</f>
        <v>150</v>
      </c>
      <c r="E148" s="63" t="str">
        <f>+VLOOKUP(B148,'resumen UCAP'!$A$5:$O$329,3,0)</f>
        <v>Un</v>
      </c>
      <c r="F148" s="64">
        <f>+VLOOKUP(B148,'resumen UCAP'!$A$5:$O$329,15,0)</f>
        <v>845605</v>
      </c>
      <c r="G148" s="64">
        <v>10</v>
      </c>
      <c r="H148" s="61"/>
      <c r="I148" s="61"/>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row>
    <row r="149" spans="2:37" x14ac:dyDescent="0.25">
      <c r="B149" s="62" t="s">
        <v>575</v>
      </c>
      <c r="C149" s="62" t="str">
        <f>+VLOOKUP(B149,'resumen UCAP'!$A$5:$O$329,2,0)</f>
        <v>ETIQUETA LUMINARIA NA 250W</v>
      </c>
      <c r="D149" s="63">
        <f>+'Desmonte Infr. financiada'!D149</f>
        <v>279</v>
      </c>
      <c r="E149" s="63" t="str">
        <f>+VLOOKUP(B149,'resumen UCAP'!$A$5:$O$329,3,0)</f>
        <v>Un</v>
      </c>
      <c r="F149" s="64">
        <f>+VLOOKUP(B149,'resumen UCAP'!$A$5:$O$329,15,0)</f>
        <v>431050</v>
      </c>
      <c r="G149" s="64">
        <v>1</v>
      </c>
      <c r="H149" s="61"/>
      <c r="I149" s="61"/>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row>
    <row r="150" spans="2:37" x14ac:dyDescent="0.25">
      <c r="B150" s="62" t="s">
        <v>576</v>
      </c>
      <c r="C150" s="62" t="str">
        <f>+VLOOKUP(B150,'resumen UCAP'!$A$5:$O$329,2,0)</f>
        <v>LUMINARIA LED 40W  MILLENIUM NUEVA</v>
      </c>
      <c r="D150" s="63">
        <f>+'Desmonte Infr. financiada'!D150</f>
        <v>40</v>
      </c>
      <c r="E150" s="63" t="str">
        <f>+VLOOKUP(B150,'resumen UCAP'!$A$5:$O$329,3,0)</f>
        <v>Un</v>
      </c>
      <c r="F150" s="64">
        <f>+VLOOKUP(B150,'resumen UCAP'!$A$5:$O$329,15,0)</f>
        <v>321869</v>
      </c>
      <c r="G150" s="64">
        <v>17</v>
      </c>
      <c r="H150" s="61"/>
      <c r="I150" s="61"/>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row>
    <row r="151" spans="2:37" x14ac:dyDescent="0.25">
      <c r="B151" s="62" t="s">
        <v>577</v>
      </c>
      <c r="C151" s="62" t="str">
        <f>+VLOOKUP(B151,'resumen UCAP'!$A$5:$O$329,2,0)</f>
        <v>LUMINARIA LED 40W NUEVA MILLENIUM</v>
      </c>
      <c r="D151" s="63">
        <f>+'Desmonte Infr. financiada'!D151</f>
        <v>40</v>
      </c>
      <c r="E151" s="63" t="str">
        <f>+VLOOKUP(B151,'resumen UCAP'!$A$5:$O$329,3,0)</f>
        <v>Un</v>
      </c>
      <c r="F151" s="64">
        <f>+VLOOKUP(B151,'resumen UCAP'!$A$5:$O$329,15,0)</f>
        <v>321869</v>
      </c>
      <c r="G151" s="64">
        <v>1</v>
      </c>
      <c r="H151" s="61"/>
      <c r="I151" s="61"/>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row>
    <row r="152" spans="2:37" x14ac:dyDescent="0.25">
      <c r="B152" s="62" t="s">
        <v>578</v>
      </c>
      <c r="C152" s="62" t="str">
        <f>+VLOOKUP(B152,'resumen UCAP'!$A$5:$O$329,2,0)</f>
        <v>LUMINARIA LED 60W MILLENIUM NUEVA</v>
      </c>
      <c r="D152" s="63">
        <f>+'Desmonte Infr. financiada'!D152</f>
        <v>60</v>
      </c>
      <c r="E152" s="63" t="str">
        <f>+VLOOKUP(B152,'resumen UCAP'!$A$5:$O$329,3,0)</f>
        <v>Un</v>
      </c>
      <c r="F152" s="64">
        <f>+VLOOKUP(B152,'resumen UCAP'!$A$5:$O$329,15,0)</f>
        <v>387336</v>
      </c>
      <c r="G152" s="64">
        <v>1</v>
      </c>
      <c r="H152" s="61"/>
      <c r="I152" s="61"/>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row>
    <row r="153" spans="2:37" x14ac:dyDescent="0.25">
      <c r="B153" s="62" t="s">
        <v>579</v>
      </c>
      <c r="C153" s="62" t="str">
        <f>+VLOOKUP(B153,'resumen UCAP'!$A$5:$O$329,2,0)</f>
        <v>LUMINARIA LED 38W NUEVA</v>
      </c>
      <c r="D153" s="63">
        <f>+'Desmonte Infr. financiada'!D153</f>
        <v>38</v>
      </c>
      <c r="E153" s="63" t="str">
        <f>+VLOOKUP(B153,'resumen UCAP'!$A$5:$O$329,3,0)</f>
        <v>Un</v>
      </c>
      <c r="F153" s="64">
        <f>+VLOOKUP(B153,'resumen UCAP'!$A$5:$O$329,15,0)</f>
        <v>1989070</v>
      </c>
      <c r="G153" s="64">
        <v>11</v>
      </c>
      <c r="H153" s="61"/>
      <c r="I153" s="61"/>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row>
    <row r="154" spans="2:37" x14ac:dyDescent="0.25">
      <c r="B154" s="62" t="s">
        <v>580</v>
      </c>
      <c r="C154" s="62" t="str">
        <f>+VLOOKUP(B154,'resumen UCAP'!$A$5:$O$329,2,0)</f>
        <v>PROYECOTOR MH SEGUNDA</v>
      </c>
      <c r="D154" s="63">
        <f>+'Desmonte Infr. financiada'!D154</f>
        <v>169</v>
      </c>
      <c r="E154" s="63" t="str">
        <f>+VLOOKUP(B154,'resumen UCAP'!$A$5:$O$329,3,0)</f>
        <v>Un</v>
      </c>
      <c r="F154" s="64">
        <f>+VLOOKUP(B154,'resumen UCAP'!$A$5:$O$329,15,0)</f>
        <v>413027</v>
      </c>
      <c r="G154" s="64">
        <v>1</v>
      </c>
      <c r="H154" s="61"/>
      <c r="I154" s="61"/>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row>
    <row r="155" spans="2:37" x14ac:dyDescent="0.25">
      <c r="B155" s="62" t="s">
        <v>581</v>
      </c>
      <c r="C155" s="62" t="str">
        <f>+VLOOKUP(B155,'resumen UCAP'!$A$5:$O$329,2,0)</f>
        <v>LUMIANRIA NA 100W SEGUNDA</v>
      </c>
      <c r="D155" s="63">
        <f>+'Desmonte Infr. financiada'!D155</f>
        <v>115</v>
      </c>
      <c r="E155" s="63" t="str">
        <f>+VLOOKUP(B155,'resumen UCAP'!$A$5:$O$329,3,0)</f>
        <v>Un</v>
      </c>
      <c r="F155" s="64">
        <f>+VLOOKUP(B155,'resumen UCAP'!$A$5:$O$329,15,0)</f>
        <v>211467</v>
      </c>
      <c r="G155" s="64">
        <v>2</v>
      </c>
      <c r="H155" s="61"/>
      <c r="I155" s="61"/>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row>
    <row r="156" spans="2:37" x14ac:dyDescent="0.25">
      <c r="B156" s="62" t="s">
        <v>582</v>
      </c>
      <c r="C156" s="62" t="str">
        <f>+VLOOKUP(B156,'resumen UCAP'!$A$5:$O$329,2,0)</f>
        <v>ETIQUETA LUMINARIA LED 38W</v>
      </c>
      <c r="D156" s="63">
        <f>+'Desmonte Infr. financiada'!D156</f>
        <v>38</v>
      </c>
      <c r="E156" s="63" t="str">
        <f>+VLOOKUP(B156,'resumen UCAP'!$A$5:$O$329,3,0)</f>
        <v>Un</v>
      </c>
      <c r="F156" s="64">
        <f>+VLOOKUP(B156,'resumen UCAP'!$A$5:$O$329,15,0)</f>
        <v>1989070</v>
      </c>
      <c r="G156" s="64">
        <v>2</v>
      </c>
      <c r="H156" s="61"/>
      <c r="I156" s="61"/>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row>
    <row r="157" spans="2:37" x14ac:dyDescent="0.25">
      <c r="B157" s="62" t="s">
        <v>583</v>
      </c>
      <c r="C157" s="62" t="str">
        <f>+VLOOKUP(B157,'resumen UCAP'!$A$5:$O$329,2,0)</f>
        <v>LUMINARIA LED 38W SEGUNDA</v>
      </c>
      <c r="D157" s="63">
        <f>+'Desmonte Infr. financiada'!D157</f>
        <v>38</v>
      </c>
      <c r="E157" s="63" t="str">
        <f>+VLOOKUP(B157,'resumen UCAP'!$A$5:$O$329,3,0)</f>
        <v>Un</v>
      </c>
      <c r="F157" s="64">
        <f>+VLOOKUP(B157,'resumen UCAP'!$A$5:$O$329,15,0)</f>
        <v>1989070</v>
      </c>
      <c r="G157" s="64">
        <v>1</v>
      </c>
      <c r="H157" s="61"/>
      <c r="I157" s="61"/>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row>
    <row r="158" spans="2:37" x14ac:dyDescent="0.25">
      <c r="B158" s="62" t="s">
        <v>584</v>
      </c>
      <c r="C158" s="62" t="str">
        <f>+VLOOKUP(B158,'resumen UCAP'!$A$5:$O$329,2,0)</f>
        <v>LUMINARIA LED 38W YOA</v>
      </c>
      <c r="D158" s="63">
        <f>+'Desmonte Infr. financiada'!D158</f>
        <v>38</v>
      </c>
      <c r="E158" s="63" t="str">
        <f>+VLOOKUP(B158,'resumen UCAP'!$A$5:$O$329,3,0)</f>
        <v>Un</v>
      </c>
      <c r="F158" s="64">
        <f>+VLOOKUP(B158,'resumen UCAP'!$A$5:$O$329,15,0)</f>
        <v>1989070</v>
      </c>
      <c r="G158" s="64">
        <v>4</v>
      </c>
      <c r="H158" s="61"/>
      <c r="I158" s="61"/>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row>
    <row r="159" spans="2:37" x14ac:dyDescent="0.25">
      <c r="B159" s="62" t="s">
        <v>585</v>
      </c>
      <c r="C159" s="62" t="str">
        <f>+VLOOKUP(B159,'resumen UCAP'!$A$5:$O$329,2,0)</f>
        <v>LUMINARIA LED 39W SEGUNDA</v>
      </c>
      <c r="D159" s="63">
        <f>+'Desmonte Infr. financiada'!D159</f>
        <v>39</v>
      </c>
      <c r="E159" s="63" t="str">
        <f>+VLOOKUP(B159,'resumen UCAP'!$A$5:$O$329,3,0)</f>
        <v>Un</v>
      </c>
      <c r="F159" s="64">
        <f>+VLOOKUP(B159,'resumen UCAP'!$A$5:$O$329,15,0)</f>
        <v>803602</v>
      </c>
      <c r="G159" s="64">
        <v>1</v>
      </c>
      <c r="H159" s="61"/>
      <c r="I159" s="61"/>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row>
    <row r="160" spans="2:37" x14ac:dyDescent="0.25">
      <c r="B160" s="62" t="s">
        <v>586</v>
      </c>
      <c r="C160" s="62" t="str">
        <f>+VLOOKUP(B160,'resumen UCAP'!$A$5:$O$329,2,0)</f>
        <v>LUMINARIA LED 40W MILLENIUM</v>
      </c>
      <c r="D160" s="63">
        <f>+'Desmonte Infr. financiada'!D160</f>
        <v>40</v>
      </c>
      <c r="E160" s="63" t="str">
        <f>+VLOOKUP(B160,'resumen UCAP'!$A$5:$O$329,3,0)</f>
        <v>Un</v>
      </c>
      <c r="F160" s="64">
        <f>+VLOOKUP(B160,'resumen UCAP'!$A$5:$O$329,15,0)</f>
        <v>321869</v>
      </c>
      <c r="G160" s="64">
        <v>4</v>
      </c>
      <c r="H160" s="61"/>
      <c r="I160" s="61"/>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row>
    <row r="161" spans="2:37" x14ac:dyDescent="0.25">
      <c r="B161" s="62" t="s">
        <v>587</v>
      </c>
      <c r="C161" s="62" t="str">
        <f>+VLOOKUP(B161,'resumen UCAP'!$A$5:$O$329,2,0)</f>
        <v>LUMINARIA LED 56W VOLTANA</v>
      </c>
      <c r="D161" s="63">
        <f>+'Desmonte Infr. financiada'!D161</f>
        <v>56</v>
      </c>
      <c r="E161" s="63" t="str">
        <f>+VLOOKUP(B161,'resumen UCAP'!$A$5:$O$329,3,0)</f>
        <v>Un</v>
      </c>
      <c r="F161" s="64">
        <f>+VLOOKUP(B161,'resumen UCAP'!$A$5:$O$329,15,0)</f>
        <v>1033000</v>
      </c>
      <c r="G161" s="64">
        <v>4</v>
      </c>
      <c r="H161" s="61"/>
      <c r="I161" s="61"/>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row>
    <row r="162" spans="2:37" x14ac:dyDescent="0.25">
      <c r="B162" s="62" t="s">
        <v>588</v>
      </c>
      <c r="C162" s="62" t="str">
        <f>+VLOOKUP(B162,'resumen UCAP'!$A$5:$O$329,2,0)</f>
        <v>LUMINARIA LED 80W MILLENIUM</v>
      </c>
      <c r="D162" s="63">
        <f>+'Desmonte Infr. financiada'!D162</f>
        <v>80</v>
      </c>
      <c r="E162" s="63" t="str">
        <f>+VLOOKUP(B162,'resumen UCAP'!$A$5:$O$329,3,0)</f>
        <v>Un</v>
      </c>
      <c r="F162" s="64">
        <f>+VLOOKUP(B162,'resumen UCAP'!$A$5:$O$329,15,0)</f>
        <v>518269</v>
      </c>
      <c r="G162" s="64">
        <v>5</v>
      </c>
      <c r="H162" s="61"/>
      <c r="I162" s="61"/>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row>
    <row r="163" spans="2:37" x14ac:dyDescent="0.25">
      <c r="B163" s="62" t="s">
        <v>589</v>
      </c>
      <c r="C163" s="62" t="str">
        <f>+VLOOKUP(B163,'resumen UCAP'!$A$5:$O$329,2,0)</f>
        <v>LUMINARIA VIENTO NA 250W SEGUNDA</v>
      </c>
      <c r="D163" s="63">
        <f>+'Desmonte Infr. financiada'!D163</f>
        <v>279</v>
      </c>
      <c r="E163" s="63" t="str">
        <f>+VLOOKUP(B163,'resumen UCAP'!$A$5:$O$329,3,0)</f>
        <v>Un</v>
      </c>
      <c r="F163" s="64">
        <f>+VLOOKUP(B163,'resumen UCAP'!$A$5:$O$329,15,0)</f>
        <v>509142</v>
      </c>
      <c r="G163" s="64">
        <v>3</v>
      </c>
      <c r="H163" s="61"/>
      <c r="I163" s="61"/>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row>
    <row r="164" spans="2:37" x14ac:dyDescent="0.25">
      <c r="B164" s="62" t="s">
        <v>590</v>
      </c>
      <c r="C164" s="62" t="str">
        <f>+VLOOKUP(B164,'resumen UCAP'!$A$5:$O$329,2,0)</f>
        <v>LUMINARIA LED 60W MILLENIUM</v>
      </c>
      <c r="D164" s="63">
        <f>+'Desmonte Infr. financiada'!D164</f>
        <v>60</v>
      </c>
      <c r="E164" s="63" t="str">
        <f>+VLOOKUP(B164,'resumen UCAP'!$A$5:$O$329,3,0)</f>
        <v>Un</v>
      </c>
      <c r="F164" s="64">
        <f>+VLOOKUP(B164,'resumen UCAP'!$A$5:$O$329,15,0)</f>
        <v>387336</v>
      </c>
      <c r="G164" s="64">
        <v>1</v>
      </c>
      <c r="H164" s="61"/>
      <c r="I164" s="61"/>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row>
    <row r="165" spans="2:37" x14ac:dyDescent="0.25">
      <c r="B165" s="62" t="s">
        <v>591</v>
      </c>
      <c r="C165" s="62" t="str">
        <f>+VLOOKUP(B165,'resumen UCAP'!$A$5:$O$329,2,0)</f>
        <v>ETIQUETA LUMINARIA 150W</v>
      </c>
      <c r="D165" s="63">
        <f>+'Desmonte Infr. financiada'!D165</f>
        <v>169</v>
      </c>
      <c r="E165" s="63" t="str">
        <f>+VLOOKUP(B165,'resumen UCAP'!$A$5:$O$329,3,0)</f>
        <v>Un</v>
      </c>
      <c r="F165" s="64">
        <f>+VLOOKUP(B165,'resumen UCAP'!$A$5:$O$329,15,0)</f>
        <v>333700</v>
      </c>
      <c r="G165" s="64">
        <v>1</v>
      </c>
      <c r="H165" s="61"/>
      <c r="I165" s="61"/>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row>
    <row r="166" spans="2:37" x14ac:dyDescent="0.25">
      <c r="B166" s="62" t="s">
        <v>592</v>
      </c>
      <c r="C166" s="62" t="str">
        <f>+VLOOKUP(B166,'resumen UCAP'!$A$5:$O$329,2,0)</f>
        <v>PROYECTOR NA 250W SEGUNDA</v>
      </c>
      <c r="D166" s="63">
        <f>+'Desmonte Infr. financiada'!D166</f>
        <v>279</v>
      </c>
      <c r="E166" s="63" t="str">
        <f>+VLOOKUP(B166,'resumen UCAP'!$A$5:$O$329,3,0)</f>
        <v>Un</v>
      </c>
      <c r="F166" s="64">
        <f>+VLOOKUP(B166,'resumen UCAP'!$A$5:$O$329,15,0)</f>
        <v>413027</v>
      </c>
      <c r="G166" s="64">
        <v>1</v>
      </c>
      <c r="H166" s="61"/>
      <c r="I166" s="61"/>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row>
    <row r="167" spans="2:37" x14ac:dyDescent="0.25">
      <c r="B167" s="62"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61"/>
      <c r="I167" s="61"/>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row>
    <row r="168" spans="2:37" x14ac:dyDescent="0.25">
      <c r="B168" s="62"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61"/>
      <c r="I168" s="61"/>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row>
    <row r="169" spans="2:37" x14ac:dyDescent="0.25">
      <c r="B169" s="62" t="s">
        <v>595</v>
      </c>
      <c r="C169" s="62" t="str">
        <f>+VLOOKUP(B169,'resumen UCAP'!$A$5:$O$329,2,0)</f>
        <v>PROYECTOR NA 400W SEGUNDA</v>
      </c>
      <c r="D169" s="63">
        <f>+'Desmonte Infr. financiada'!D169</f>
        <v>440</v>
      </c>
      <c r="E169" s="63" t="str">
        <f>+VLOOKUP(B169,'resumen UCAP'!$A$5:$O$329,3,0)</f>
        <v>Un</v>
      </c>
      <c r="F169" s="64">
        <f>+VLOOKUP(B169,'resumen UCAP'!$A$5:$O$329,15,0)</f>
        <v>413027</v>
      </c>
      <c r="G169" s="64">
        <v>1</v>
      </c>
      <c r="H169" s="61"/>
      <c r="I169" s="61"/>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row>
    <row r="170" spans="2:37" x14ac:dyDescent="0.25">
      <c r="B170" s="62" t="s">
        <v>596</v>
      </c>
      <c r="C170" s="62" t="str">
        <f>+VLOOKUP(B170,'resumen UCAP'!$A$5:$O$329,2,0)</f>
        <v>LUMINARIA NA 100W (D3248)</v>
      </c>
      <c r="D170" s="63">
        <f>+'Desmonte Infr. financiada'!D170</f>
        <v>115</v>
      </c>
      <c r="E170" s="63" t="str">
        <f>+VLOOKUP(B170,'resumen UCAP'!$A$5:$O$329,3,0)</f>
        <v>Un</v>
      </c>
      <c r="F170" s="64">
        <f>+VLOOKUP(B170,'resumen UCAP'!$A$5:$O$329,15,0)</f>
        <v>211467</v>
      </c>
      <c r="G170" s="64">
        <v>1</v>
      </c>
      <c r="H170" s="61"/>
      <c r="I170" s="61"/>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row>
    <row r="171" spans="2:37" x14ac:dyDescent="0.25">
      <c r="B171" s="62" t="s">
        <v>597</v>
      </c>
      <c r="C171" s="62" t="str">
        <f>+VLOOKUP(B171,'resumen UCAP'!$A$5:$O$329,2,0)</f>
        <v>LUMINARIA IMPOLED 150W NUEVA</v>
      </c>
      <c r="D171" s="63">
        <f>+'Desmonte Infr. financiada'!D171</f>
        <v>150</v>
      </c>
      <c r="E171" s="63" t="str">
        <f>+VLOOKUP(B171,'resumen UCAP'!$A$5:$O$329,3,0)</f>
        <v>Un</v>
      </c>
      <c r="F171" s="64">
        <f>+VLOOKUP(B171,'resumen UCAP'!$A$5:$O$329,15,0)</f>
        <v>845605</v>
      </c>
      <c r="G171" s="64">
        <v>1</v>
      </c>
      <c r="H171" s="61"/>
      <c r="I171" s="61"/>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row>
    <row r="172" spans="2:37" x14ac:dyDescent="0.25">
      <c r="B172" s="62" t="s">
        <v>598</v>
      </c>
      <c r="C172" s="62" t="str">
        <f>+VLOOKUP(B172,'resumen UCAP'!$A$5:$O$329,2,0)</f>
        <v>LUMINARIA NA 250W VIENTO SEGUNDA</v>
      </c>
      <c r="D172" s="63">
        <f>+'Desmonte Infr. financiada'!D172</f>
        <v>279</v>
      </c>
      <c r="E172" s="63" t="str">
        <f>+VLOOKUP(B172,'resumen UCAP'!$A$5:$O$329,3,0)</f>
        <v>Un</v>
      </c>
      <c r="F172" s="64">
        <f>+VLOOKUP(B172,'resumen UCAP'!$A$5:$O$329,15,0)</f>
        <v>509142</v>
      </c>
      <c r="G172" s="64">
        <v>2</v>
      </c>
      <c r="H172" s="61"/>
      <c r="I172" s="61"/>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row>
    <row r="173" spans="2:37" x14ac:dyDescent="0.25">
      <c r="B173" s="62" t="s">
        <v>599</v>
      </c>
      <c r="C173" s="62" t="str">
        <f>+VLOOKUP(B173,'resumen UCAP'!$A$5:$O$329,2,0)</f>
        <v>LUMINARIA NA 250W SEGUNDA VIENTO</v>
      </c>
      <c r="D173" s="63">
        <f>+'Desmonte Infr. financiada'!D173</f>
        <v>279</v>
      </c>
      <c r="E173" s="63" t="str">
        <f>+VLOOKUP(B173,'resumen UCAP'!$A$5:$O$329,3,0)</f>
        <v>Un</v>
      </c>
      <c r="F173" s="64">
        <f>+VLOOKUP(B173,'resumen UCAP'!$A$5:$O$329,15,0)</f>
        <v>509142</v>
      </c>
      <c r="G173" s="64">
        <v>2</v>
      </c>
      <c r="H173" s="61"/>
      <c r="I173" s="61"/>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row>
    <row r="174" spans="2:37" x14ac:dyDescent="0.25">
      <c r="B174" s="62" t="s">
        <v>600</v>
      </c>
      <c r="C174" s="62" t="str">
        <f>+VLOOKUP(B174,'resumen UCAP'!$A$5:$O$329,2,0)</f>
        <v>PROYECTOR MH 400 W CORNETA SEGUNDA</v>
      </c>
      <c r="D174" s="63">
        <f>+'Desmonte Infr. financiada'!D174</f>
        <v>440</v>
      </c>
      <c r="E174" s="63" t="str">
        <f>+VLOOKUP(B174,'resumen UCAP'!$A$5:$O$329,3,0)</f>
        <v>Un</v>
      </c>
      <c r="F174" s="64">
        <f>+VLOOKUP(B174,'resumen UCAP'!$A$5:$O$329,15,0)</f>
        <v>509142</v>
      </c>
      <c r="G174" s="64">
        <v>2</v>
      </c>
      <c r="H174" s="61"/>
      <c r="I174" s="61"/>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row>
    <row r="175" spans="2:37" x14ac:dyDescent="0.25">
      <c r="B175" s="5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61"/>
      <c r="I175" s="61"/>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row>
    <row r="176" spans="2:37" x14ac:dyDescent="0.25">
      <c r="B176" s="5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61"/>
      <c r="I176" s="61"/>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row>
    <row r="177" spans="2:37" x14ac:dyDescent="0.25">
      <c r="B177" s="5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61"/>
      <c r="I177" s="61"/>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row>
    <row r="178" spans="2:37" x14ac:dyDescent="0.25">
      <c r="B178" s="59" t="s">
        <v>604</v>
      </c>
      <c r="C178" s="62" t="str">
        <f>+VLOOKUP(B178,'resumen UCAP'!$A$5:$O$329,2,0)</f>
        <v>Proyector led 10w</v>
      </c>
      <c r="D178" s="63">
        <f>+'Desmonte Infr. financiada'!D178</f>
        <v>10</v>
      </c>
      <c r="E178" s="63" t="str">
        <f>+VLOOKUP(B178,'resumen UCAP'!$A$5:$O$329,3,0)</f>
        <v>Un</v>
      </c>
      <c r="F178" s="64">
        <f>+VLOOKUP(B178,'resumen UCAP'!$A$5:$O$329,15,0)</f>
        <v>134677</v>
      </c>
      <c r="G178" s="61">
        <v>8</v>
      </c>
      <c r="H178" s="61"/>
      <c r="I178" s="61"/>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row>
    <row r="179" spans="2:37" x14ac:dyDescent="0.25">
      <c r="B179" s="59" t="s">
        <v>605</v>
      </c>
      <c r="C179" s="62" t="str">
        <f>+VLOOKUP(B179,'resumen UCAP'!$A$5:$O$329,2,0)</f>
        <v>Luminaria led 80</v>
      </c>
      <c r="D179" s="63">
        <f>+'Desmonte Infr. financiada'!D179</f>
        <v>80</v>
      </c>
      <c r="E179" s="63" t="str">
        <f>+VLOOKUP(B179,'resumen UCAP'!$A$5:$O$329,3,0)</f>
        <v>Un</v>
      </c>
      <c r="F179" s="64">
        <f>+VLOOKUP(B179,'resumen UCAP'!$A$5:$O$329,15,0)</f>
        <v>736002</v>
      </c>
      <c r="G179" s="61">
        <v>8</v>
      </c>
      <c r="H179" s="61"/>
      <c r="I179" s="61"/>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row>
    <row r="180" spans="2:37" x14ac:dyDescent="0.25">
      <c r="B180" s="59" t="s">
        <v>606</v>
      </c>
      <c r="C180" s="62" t="str">
        <f>+VLOOKUP(B180,'resumen UCAP'!$A$5:$O$329,2,0)</f>
        <v>Luminaria led 60</v>
      </c>
      <c r="D180" s="63">
        <f>+'Desmonte Infr. financiada'!D180</f>
        <v>60</v>
      </c>
      <c r="E180" s="63" t="str">
        <f>+VLOOKUP(B180,'resumen UCAP'!$A$5:$O$329,3,0)</f>
        <v>Un</v>
      </c>
      <c r="F180" s="64">
        <f>+VLOOKUP(B180,'resumen UCAP'!$A$5:$O$329,15,0)</f>
        <v>736002</v>
      </c>
      <c r="G180" s="61">
        <v>8</v>
      </c>
      <c r="H180" s="61"/>
      <c r="I180" s="61"/>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row>
    <row r="181" spans="2:37" x14ac:dyDescent="0.25">
      <c r="B181" s="5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61"/>
      <c r="I181" s="61"/>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row>
    <row r="182" spans="2:37" x14ac:dyDescent="0.25">
      <c r="B182" s="5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61"/>
      <c r="I182" s="61"/>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row>
    <row r="183" spans="2:37" x14ac:dyDescent="0.25">
      <c r="B183" s="5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61"/>
      <c r="I183" s="61"/>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row>
    <row r="184" spans="2:37" x14ac:dyDescent="0.25">
      <c r="B184" s="5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61"/>
      <c r="I184" s="61"/>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row>
    <row r="185" spans="2:37" x14ac:dyDescent="0.25">
      <c r="B185" s="5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61"/>
      <c r="I185" s="61"/>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row>
    <row r="186" spans="2:37" x14ac:dyDescent="0.25">
      <c r="B186" s="5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61"/>
      <c r="I186" s="61"/>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row>
    <row r="187" spans="2:37" x14ac:dyDescent="0.25">
      <c r="B187" s="5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61"/>
      <c r="I187" s="61"/>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row>
    <row r="188" spans="2:37" x14ac:dyDescent="0.25">
      <c r="B188" s="5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151"/>
      <c r="I188" s="151"/>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row>
    <row r="189" spans="2:37" x14ac:dyDescent="0.25">
      <c r="B189" s="5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151"/>
      <c r="I189" s="151"/>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row>
    <row r="190" spans="2:37" x14ac:dyDescent="0.25">
      <c r="B190" s="5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151"/>
      <c r="I190" s="151"/>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row>
    <row r="191" spans="2:37" x14ac:dyDescent="0.25">
      <c r="B191" s="5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151"/>
      <c r="I191" s="151"/>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row>
    <row r="192" spans="2:37" x14ac:dyDescent="0.25">
      <c r="B192" s="5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151"/>
      <c r="I192" s="151"/>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row>
    <row r="193" spans="2:37" x14ac:dyDescent="0.25">
      <c r="B193" s="5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151"/>
      <c r="I193" s="151"/>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row>
    <row r="194" spans="2:37" x14ac:dyDescent="0.25">
      <c r="B194" s="5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151"/>
      <c r="I194" s="271"/>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row>
    <row r="195" spans="2:37" x14ac:dyDescent="0.25">
      <c r="B195" s="5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151"/>
      <c r="I195" s="271"/>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row>
    <row r="196" spans="2:37" x14ac:dyDescent="0.25">
      <c r="B196" s="148" t="s">
        <v>622</v>
      </c>
      <c r="C196" s="148" t="str">
        <f>+VLOOKUP(B196,'resumen UCAP'!$A$5:$O$329,2,0)</f>
        <v>UCAP Luminaria LED 84,4 W</v>
      </c>
      <c r="D196" s="149">
        <f>+'Desmonte Infr. financiada'!D196</f>
        <v>84.4</v>
      </c>
      <c r="E196" s="149" t="str">
        <f>+VLOOKUP(B196,'resumen UCAP'!$A$5:$O$329,3,0)</f>
        <v>Un</v>
      </c>
      <c r="F196" s="150">
        <f>+VLOOKUP(B196,'resumen UCAP'!$A$5:$O$329,15,0)</f>
        <v>1521833.1390600002</v>
      </c>
      <c r="G196" s="150"/>
      <c r="H196" s="152"/>
      <c r="I196" s="152"/>
      <c r="J196" s="148"/>
      <c r="K196" s="148"/>
      <c r="L196" s="148"/>
      <c r="M196" s="148"/>
      <c r="N196" s="148"/>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row>
    <row r="197" spans="2:37" x14ac:dyDescent="0.25">
      <c r="B197" s="148" t="s">
        <v>623</v>
      </c>
      <c r="C197" s="148" t="str">
        <f>+VLOOKUP(B197,'resumen UCAP'!$A$5:$O$329,2,0)</f>
        <v>UCAP Luminaria LED 32,1 W</v>
      </c>
      <c r="D197" s="149">
        <f>+'Desmonte Infr. financiada'!D197</f>
        <v>32.1</v>
      </c>
      <c r="E197" s="149" t="str">
        <f>+VLOOKUP(B197,'resumen UCAP'!$A$5:$O$329,3,0)</f>
        <v>Un</v>
      </c>
      <c r="F197" s="150">
        <f>+VLOOKUP(B197,'resumen UCAP'!$A$5:$O$329,15,0)</f>
        <v>1111719.65307</v>
      </c>
      <c r="G197" s="150"/>
      <c r="H197" s="152"/>
      <c r="I197" s="152">
        <v>2500</v>
      </c>
      <c r="J197" s="148">
        <v>2487</v>
      </c>
      <c r="K197" s="148"/>
      <c r="L197" s="148"/>
      <c r="M197" s="148"/>
      <c r="N197" s="148"/>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row>
    <row r="198" spans="2:37" x14ac:dyDescent="0.25">
      <c r="B198" s="148" t="s">
        <v>624</v>
      </c>
      <c r="C198" s="148" t="str">
        <f>+VLOOKUP(B198,'resumen UCAP'!$A$5:$O$329,2,0)</f>
        <v>UCAP Luminaria LED 100 W</v>
      </c>
      <c r="D198" s="149">
        <f>+'Desmonte Infr. financiada'!D198</f>
        <v>100</v>
      </c>
      <c r="E198" s="149" t="str">
        <f>+VLOOKUP(B198,'resumen UCAP'!$A$5:$O$329,3,0)</f>
        <v>Un</v>
      </c>
      <c r="F198" s="150">
        <f>+VLOOKUP(B198,'resumen UCAP'!$A$5:$O$329,15,0)</f>
        <v>1745611.4584271999</v>
      </c>
      <c r="G198" s="150"/>
      <c r="H198" s="152"/>
      <c r="I198" s="152"/>
      <c r="J198" s="148"/>
      <c r="K198" s="148"/>
      <c r="L198" s="148"/>
      <c r="M198" s="148"/>
      <c r="N198" s="148"/>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row>
    <row r="199" spans="2:37" x14ac:dyDescent="0.25">
      <c r="B199" s="148" t="s">
        <v>625</v>
      </c>
      <c r="C199" s="148" t="str">
        <f>+VLOOKUP(B199,'resumen UCAP'!$A$5:$O$329,2,0)</f>
        <v>UCAP Luminaria LED IV 100 W</v>
      </c>
      <c r="D199" s="149">
        <f>+'Desmonte Infr. financiada'!D199</f>
        <v>100</v>
      </c>
      <c r="E199" s="149" t="str">
        <f>+VLOOKUP(B199,'resumen UCAP'!$A$5:$O$329,3,0)</f>
        <v>Un</v>
      </c>
      <c r="F199" s="150">
        <f>+VLOOKUP(B199,'resumen UCAP'!$A$5:$O$329,15,0)</f>
        <v>1786633.0624272001</v>
      </c>
      <c r="G199" s="150"/>
      <c r="H199" s="152"/>
      <c r="I199" s="152"/>
      <c r="J199" s="148"/>
      <c r="K199" s="148"/>
      <c r="L199" s="148"/>
      <c r="M199" s="148"/>
      <c r="N199" s="148"/>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row>
    <row r="200" spans="2:37" x14ac:dyDescent="0.25">
      <c r="B200" s="59"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1"/>
      <c r="H200" s="151"/>
      <c r="I200" s="271"/>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row>
    <row r="201" spans="2:37" x14ac:dyDescent="0.25">
      <c r="B201" s="59"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1"/>
      <c r="H201" s="151"/>
      <c r="I201" s="271"/>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row>
    <row r="202" spans="2:37" x14ac:dyDescent="0.25">
      <c r="B202" s="59"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1"/>
      <c r="H202" s="151"/>
      <c r="I202" s="271"/>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row>
    <row r="203" spans="2:37" x14ac:dyDescent="0.25">
      <c r="B203" s="59" t="s">
        <v>629</v>
      </c>
      <c r="C203" s="62" t="str">
        <f>+VLOOKUP(B203,'resumen UCAP'!$A$5:$O$329,2,0)</f>
        <v>UCAP Luminaria LED 30W</v>
      </c>
      <c r="D203" s="63">
        <f>+'Desmonte Infr. financiada'!D203</f>
        <v>30</v>
      </c>
      <c r="E203" s="63" t="str">
        <f>+VLOOKUP(B203,'resumen UCAP'!$A$5:$O$329,3,0)</f>
        <v>Un</v>
      </c>
      <c r="F203" s="64">
        <f>+VLOOKUP(B203,'resumen UCAP'!$A$5:$O$329,15,0)</f>
        <v>1084525.0643916</v>
      </c>
      <c r="G203" s="61"/>
      <c r="H203" s="151"/>
      <c r="I203" s="271"/>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row>
    <row r="204" spans="2:37" x14ac:dyDescent="0.25">
      <c r="B204" s="59" t="s">
        <v>630</v>
      </c>
      <c r="C204" s="62" t="str">
        <f>+VLOOKUP(B204,'resumen UCAP'!$A$5:$O$329,2,0)</f>
        <v>UCAP Luminaria LED 60W</v>
      </c>
      <c r="D204" s="63">
        <f>+'Desmonte Infr. financiada'!D204</f>
        <v>60</v>
      </c>
      <c r="E204" s="63" t="str">
        <f>+VLOOKUP(B204,'resumen UCAP'!$A$5:$O$329,3,0)</f>
        <v>Un</v>
      </c>
      <c r="F204" s="64">
        <f>+VLOOKUP(B204,'resumen UCAP'!$A$5:$O$329,15,0)</f>
        <v>1467393.3683915995</v>
      </c>
      <c r="G204" s="61"/>
      <c r="H204" s="151"/>
      <c r="I204" s="271"/>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row>
    <row r="205" spans="2:37" x14ac:dyDescent="0.25">
      <c r="B205" s="59" t="s">
        <v>535</v>
      </c>
      <c r="C205" s="62" t="str">
        <f>+VLOOKUP(B205,'resumen UCAP'!$A$5:$O$329,2,0)</f>
        <v>UCAP Luminaria LED 90W</v>
      </c>
      <c r="D205" s="63">
        <f>+'Desmonte Infr. financiada'!D205</f>
        <v>80</v>
      </c>
      <c r="E205" s="63" t="str">
        <f>+VLOOKUP(B205,'resumen UCAP'!$A$5:$O$329,3,0)</f>
        <v>Un</v>
      </c>
      <c r="F205" s="64">
        <f>+VLOOKUP(B205,'resumen UCAP'!$A$5:$O$329,15,0)</f>
        <v>1582253.8595916</v>
      </c>
      <c r="G205" s="61"/>
      <c r="H205" s="151"/>
      <c r="I205" s="271"/>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row>
    <row r="206" spans="2:37" x14ac:dyDescent="0.25">
      <c r="B206" s="59"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1"/>
      <c r="H206" s="151"/>
      <c r="I206" s="271"/>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row>
    <row r="207" spans="2:37" x14ac:dyDescent="0.25">
      <c r="B207" s="59"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1"/>
      <c r="H207" s="151"/>
      <c r="I207" s="271"/>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row>
    <row r="208" spans="2:37" x14ac:dyDescent="0.25">
      <c r="B208" s="59"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1"/>
      <c r="H208" s="151"/>
      <c r="I208" s="271"/>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row>
    <row r="209" spans="2:37" x14ac:dyDescent="0.25">
      <c r="B209" s="59"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1"/>
      <c r="H209" s="151"/>
      <c r="I209" s="271"/>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row>
    <row r="210" spans="2:37" x14ac:dyDescent="0.25">
      <c r="B210" s="59"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1"/>
      <c r="H210" s="151"/>
      <c r="I210" s="271"/>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row>
    <row r="211" spans="2:37" x14ac:dyDescent="0.25">
      <c r="B211" s="59"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1"/>
      <c r="H211" s="151"/>
      <c r="I211" s="271"/>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row>
    <row r="212" spans="2:37" x14ac:dyDescent="0.25">
      <c r="B212" s="59"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1"/>
      <c r="H212" s="151"/>
      <c r="I212" s="271"/>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row>
    <row r="213" spans="2:37" x14ac:dyDescent="0.25">
      <c r="B213" s="59" t="s">
        <v>631</v>
      </c>
      <c r="C213" s="62" t="str">
        <f>+VLOOKUP(B213,'resumen UCAP'!$A$5:$O$329,2,0)</f>
        <v>UCAP Luminaria LED 30W 60 D</v>
      </c>
      <c r="D213" s="63">
        <f>+'Desmonte Infr. financiada'!D213</f>
        <v>30</v>
      </c>
      <c r="E213" s="63" t="str">
        <f>+VLOOKUP(B213,'resumen UCAP'!$A$5:$O$329,3,0)</f>
        <v>Un</v>
      </c>
      <c r="F213" s="64">
        <f>+VLOOKUP(B213,'resumen UCAP'!$A$5:$O$329,15,0)</f>
        <v>957358.0919916</v>
      </c>
      <c r="G213" s="61"/>
      <c r="H213" s="151"/>
      <c r="I213" s="271"/>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row>
    <row r="214" spans="2:37" x14ac:dyDescent="0.25">
      <c r="B214" s="59" t="s">
        <v>632</v>
      </c>
      <c r="C214" s="62" t="str">
        <f>+VLOOKUP(B214,'resumen UCAP'!$A$5:$O$329,2,0)</f>
        <v>UCAP Luminaria LED 50W</v>
      </c>
      <c r="D214" s="63">
        <f>+'Desmonte Infr. financiada'!D214</f>
        <v>50</v>
      </c>
      <c r="E214" s="63" t="str">
        <f>+VLOOKUP(B214,'resumen UCAP'!$A$5:$O$329,3,0)</f>
        <v>Un</v>
      </c>
      <c r="F214" s="64">
        <f>+VLOOKUP(B214,'resumen UCAP'!$A$5:$O$329,15,0)</f>
        <v>1027094.8187916002</v>
      </c>
      <c r="G214" s="61"/>
      <c r="H214" s="151"/>
      <c r="I214" s="271"/>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row>
    <row r="215" spans="2:37" x14ac:dyDescent="0.25">
      <c r="B215" s="59"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1"/>
      <c r="H215" s="151"/>
      <c r="I215" s="271"/>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row>
    <row r="216" spans="2:37" x14ac:dyDescent="0.25">
      <c r="B216" s="59"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1"/>
      <c r="H216" s="151"/>
      <c r="I216" s="271"/>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row>
    <row r="217" spans="2:37" x14ac:dyDescent="0.25">
      <c r="B217" s="59"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1"/>
      <c r="H217" s="151"/>
      <c r="I217" s="271"/>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row>
    <row r="218" spans="2:37" x14ac:dyDescent="0.25">
      <c r="B218" s="59"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1"/>
      <c r="H218" s="151"/>
      <c r="I218" s="271"/>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row>
    <row r="219" spans="2:37" x14ac:dyDescent="0.25">
      <c r="B219" s="148" t="s">
        <v>637</v>
      </c>
      <c r="C219" s="148" t="str">
        <f>+VLOOKUP(B219,'resumen UCAP'!$A$5:$O$329,2,0)</f>
        <v>UCAP Luminaria LED 167 W</v>
      </c>
      <c r="D219" s="149">
        <f>+'Desmonte Infr. financiada'!D219</f>
        <v>35</v>
      </c>
      <c r="E219" s="149" t="str">
        <f>+VLOOKUP(B219,'resumen UCAP'!$A$5:$O$329,3,0)</f>
        <v>Un</v>
      </c>
      <c r="F219" s="150">
        <f>+VLOOKUP(B219,'resumen UCAP'!$A$5:$O$329,15,0)</f>
        <v>1673686.9127471999</v>
      </c>
      <c r="G219" s="150"/>
      <c r="H219" s="152"/>
      <c r="I219" s="152"/>
      <c r="J219" s="148">
        <v>348</v>
      </c>
      <c r="K219" s="148">
        <v>2160</v>
      </c>
      <c r="L219" s="148"/>
      <c r="M219" s="148"/>
      <c r="N219" s="148"/>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row>
    <row r="220" spans="2:37" x14ac:dyDescent="0.25">
      <c r="B220" s="148" t="s">
        <v>638</v>
      </c>
      <c r="C220" s="148" t="str">
        <f>+VLOOKUP(B220,'resumen UCAP'!$A$5:$O$329,2,0)</f>
        <v>UCAP Luminaria LED 227 W</v>
      </c>
      <c r="D220" s="149">
        <f>+'Desmonte Infr. financiada'!D220</f>
        <v>227</v>
      </c>
      <c r="E220" s="149" t="str">
        <f>+VLOOKUP(B220,'resumen UCAP'!$A$5:$O$329,3,0)</f>
        <v>Un</v>
      </c>
      <c r="F220" s="150">
        <f>+VLOOKUP(B220,'resumen UCAP'!$A$5:$O$329,15,0)</f>
        <v>2422467.9244272001</v>
      </c>
      <c r="G220" s="150"/>
      <c r="H220" s="152"/>
      <c r="I220" s="152"/>
      <c r="J220" s="148"/>
      <c r="K220" s="148"/>
      <c r="L220" s="148">
        <v>1223</v>
      </c>
      <c r="M220" s="148"/>
      <c r="N220" s="148"/>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row>
    <row r="221" spans="2:37" x14ac:dyDescent="0.25">
      <c r="B221" s="148" t="s">
        <v>639</v>
      </c>
      <c r="C221" s="148" t="str">
        <f>+VLOOKUP(B221,'resumen UCAP'!$A$5:$O$329,2,0)</f>
        <v>UCAP Luminaria LED 192 W</v>
      </c>
      <c r="D221" s="149">
        <f>+'Desmonte Infr. financiada'!D221</f>
        <v>192.4</v>
      </c>
      <c r="E221" s="149" t="str">
        <f>+VLOOKUP(B221,'resumen UCAP'!$A$5:$O$329,3,0)</f>
        <v>Un</v>
      </c>
      <c r="F221" s="150">
        <f>+VLOOKUP(B221,'resumen UCAP'!$A$5:$O$329,15,0)</f>
        <v>1991373.255378</v>
      </c>
      <c r="G221" s="150"/>
      <c r="H221" s="152"/>
      <c r="I221" s="152"/>
      <c r="J221" s="148"/>
      <c r="K221" s="148"/>
      <c r="L221" s="148">
        <v>277</v>
      </c>
      <c r="M221" s="148">
        <v>1227</v>
      </c>
      <c r="N221" s="148"/>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row>
    <row r="222" spans="2:37" x14ac:dyDescent="0.25">
      <c r="B222" s="59"/>
      <c r="C222" s="59"/>
      <c r="D222" s="60"/>
      <c r="E222" s="59"/>
      <c r="F222" s="125"/>
      <c r="G222" s="61"/>
      <c r="H222" s="61"/>
      <c r="I222" s="61"/>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row>
    <row r="223" spans="2:37" x14ac:dyDescent="0.25">
      <c r="B223" s="59"/>
      <c r="C223" s="59"/>
      <c r="D223" s="60"/>
      <c r="E223" s="59"/>
      <c r="F223" s="125"/>
      <c r="G223" s="61"/>
      <c r="H223" s="61"/>
      <c r="I223" s="61"/>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row>
    <row r="224" spans="2:37" x14ac:dyDescent="0.25">
      <c r="B224" s="126"/>
      <c r="C224" s="127" t="s">
        <v>289</v>
      </c>
      <c r="D224" s="128"/>
      <c r="E224" s="126"/>
      <c r="F224" s="129"/>
      <c r="G224" s="129">
        <f>+SUM(G5:G223)</f>
        <v>32760</v>
      </c>
      <c r="H224" s="129">
        <f t="shared" ref="H224:AK224" si="0">+SUM(H5:H223)</f>
        <v>0</v>
      </c>
      <c r="I224" s="129">
        <f t="shared" si="0"/>
        <v>2500</v>
      </c>
      <c r="J224" s="129">
        <f t="shared" si="0"/>
        <v>2835</v>
      </c>
      <c r="K224" s="129">
        <f t="shared" si="0"/>
        <v>2160</v>
      </c>
      <c r="L224" s="129">
        <f t="shared" si="0"/>
        <v>1500</v>
      </c>
      <c r="M224" s="129">
        <f t="shared" si="0"/>
        <v>1227</v>
      </c>
      <c r="N224" s="129">
        <f t="shared" si="0"/>
        <v>0</v>
      </c>
      <c r="O224" s="129">
        <f t="shared" si="0"/>
        <v>0</v>
      </c>
      <c r="P224" s="129">
        <f t="shared" si="0"/>
        <v>0</v>
      </c>
      <c r="Q224" s="129">
        <f t="shared" si="0"/>
        <v>0</v>
      </c>
      <c r="R224" s="129">
        <f t="shared" si="0"/>
        <v>0</v>
      </c>
      <c r="S224" s="129">
        <f t="shared" si="0"/>
        <v>0</v>
      </c>
      <c r="T224" s="129">
        <f t="shared" si="0"/>
        <v>0</v>
      </c>
      <c r="U224" s="129">
        <f t="shared" si="0"/>
        <v>0</v>
      </c>
      <c r="V224" s="129">
        <f t="shared" si="0"/>
        <v>0</v>
      </c>
      <c r="W224" s="129">
        <f t="shared" si="0"/>
        <v>0</v>
      </c>
      <c r="X224" s="129">
        <f t="shared" si="0"/>
        <v>0</v>
      </c>
      <c r="Y224" s="129">
        <f t="shared" si="0"/>
        <v>0</v>
      </c>
      <c r="Z224" s="129">
        <f t="shared" si="0"/>
        <v>0</v>
      </c>
      <c r="AA224" s="129">
        <f t="shared" si="0"/>
        <v>0</v>
      </c>
      <c r="AB224" s="129">
        <f t="shared" si="0"/>
        <v>0</v>
      </c>
      <c r="AC224" s="129">
        <f t="shared" si="0"/>
        <v>0</v>
      </c>
      <c r="AD224" s="129">
        <f t="shared" si="0"/>
        <v>0</v>
      </c>
      <c r="AE224" s="129">
        <f t="shared" si="0"/>
        <v>0</v>
      </c>
      <c r="AF224" s="129">
        <f t="shared" si="0"/>
        <v>0</v>
      </c>
      <c r="AG224" s="129">
        <f t="shared" si="0"/>
        <v>0</v>
      </c>
      <c r="AH224" s="129">
        <f t="shared" si="0"/>
        <v>0</v>
      </c>
      <c r="AI224" s="129">
        <f t="shared" si="0"/>
        <v>0</v>
      </c>
      <c r="AJ224" s="129">
        <f t="shared" si="0"/>
        <v>0</v>
      </c>
      <c r="AK224" s="129">
        <f t="shared" si="0"/>
        <v>0</v>
      </c>
    </row>
    <row r="225" spans="2:37" x14ac:dyDescent="0.25">
      <c r="B225" s="59"/>
      <c r="C225" s="126" t="s">
        <v>441</v>
      </c>
      <c r="D225" s="60"/>
      <c r="E225" s="59"/>
      <c r="F225" s="61"/>
      <c r="G225" s="129">
        <f>+SUMPRODUCT($F$5:$F$223,G5:G223)</f>
        <v>11895402911</v>
      </c>
      <c r="H225" s="129">
        <f t="shared" ref="H225:AK225" si="1">+SUMPRODUCT($F$5:$F$223,H5:H223)</f>
        <v>0</v>
      </c>
      <c r="I225" s="129">
        <f t="shared" si="1"/>
        <v>2779299132.6750002</v>
      </c>
      <c r="J225" s="129">
        <f t="shared" si="1"/>
        <v>3347289822.8211155</v>
      </c>
      <c r="K225" s="129">
        <f t="shared" si="1"/>
        <v>3615163731.5339518</v>
      </c>
      <c r="L225" s="129">
        <f t="shared" si="1"/>
        <v>3514288663.3141718</v>
      </c>
      <c r="M225" s="129">
        <f t="shared" si="1"/>
        <v>2443414984.3488059</v>
      </c>
      <c r="N225" s="129">
        <f t="shared" si="1"/>
        <v>0</v>
      </c>
      <c r="O225" s="129">
        <f t="shared" si="1"/>
        <v>0</v>
      </c>
      <c r="P225" s="129">
        <f t="shared" si="1"/>
        <v>0</v>
      </c>
      <c r="Q225" s="129">
        <f t="shared" si="1"/>
        <v>0</v>
      </c>
      <c r="R225" s="129">
        <f t="shared" si="1"/>
        <v>0</v>
      </c>
      <c r="S225" s="129">
        <f t="shared" si="1"/>
        <v>0</v>
      </c>
      <c r="T225" s="129">
        <f t="shared" si="1"/>
        <v>0</v>
      </c>
      <c r="U225" s="129">
        <f t="shared" si="1"/>
        <v>0</v>
      </c>
      <c r="V225" s="129">
        <f t="shared" si="1"/>
        <v>0</v>
      </c>
      <c r="W225" s="129">
        <f t="shared" si="1"/>
        <v>0</v>
      </c>
      <c r="X225" s="129">
        <f t="shared" si="1"/>
        <v>0</v>
      </c>
      <c r="Y225" s="129">
        <f t="shared" si="1"/>
        <v>0</v>
      </c>
      <c r="Z225" s="129">
        <f t="shared" si="1"/>
        <v>0</v>
      </c>
      <c r="AA225" s="129">
        <f t="shared" si="1"/>
        <v>0</v>
      </c>
      <c r="AB225" s="129">
        <f t="shared" si="1"/>
        <v>0</v>
      </c>
      <c r="AC225" s="129">
        <f t="shared" si="1"/>
        <v>0</v>
      </c>
      <c r="AD225" s="129">
        <f t="shared" si="1"/>
        <v>0</v>
      </c>
      <c r="AE225" s="129">
        <f t="shared" si="1"/>
        <v>0</v>
      </c>
      <c r="AF225" s="129">
        <f t="shared" si="1"/>
        <v>0</v>
      </c>
      <c r="AG225" s="129">
        <f t="shared" si="1"/>
        <v>0</v>
      </c>
      <c r="AH225" s="129">
        <f t="shared" si="1"/>
        <v>0</v>
      </c>
      <c r="AI225" s="129">
        <f t="shared" si="1"/>
        <v>0</v>
      </c>
      <c r="AJ225" s="129">
        <f t="shared" si="1"/>
        <v>0</v>
      </c>
      <c r="AK225" s="129">
        <f t="shared" si="1"/>
        <v>0</v>
      </c>
    </row>
    <row r="226" spans="2:37" x14ac:dyDescent="0.25">
      <c r="B226" s="59"/>
      <c r="C226" s="59"/>
      <c r="D226" s="60"/>
      <c r="E226" s="59"/>
      <c r="F226" s="61"/>
      <c r="G226" s="61"/>
      <c r="H226" s="61"/>
      <c r="I226" s="61"/>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row>
    <row r="227" spans="2:37" x14ac:dyDescent="0.25">
      <c r="B227" s="59"/>
      <c r="C227" s="59"/>
      <c r="D227" s="60"/>
      <c r="E227" s="59"/>
      <c r="F227" s="61"/>
      <c r="G227" s="61"/>
      <c r="H227" s="61"/>
      <c r="I227" s="61"/>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row>
    <row r="228" spans="2:37" x14ac:dyDescent="0.25">
      <c r="B228" s="59"/>
      <c r="C228" s="59"/>
      <c r="D228" s="60"/>
      <c r="E228" s="59"/>
      <c r="F228" s="61"/>
      <c r="G228" s="61"/>
      <c r="H228" s="61"/>
      <c r="I228" s="61"/>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row>
    <row r="229" spans="2:37" x14ac:dyDescent="0.25">
      <c r="B229" s="59"/>
      <c r="C229" s="59"/>
      <c r="D229" s="60"/>
      <c r="E229" s="59"/>
      <c r="F229" s="61"/>
      <c r="G229" s="61"/>
      <c r="H229" s="61"/>
      <c r="I229" s="61"/>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row>
    <row r="230" spans="2:37" x14ac:dyDescent="0.25">
      <c r="B230" s="58"/>
      <c r="C230" s="130" t="str">
        <f>+Inventario!C230</f>
        <v xml:space="preserve">OTROS ELEMENTOS PARA ILUMINACIÓN </v>
      </c>
      <c r="D230" s="131"/>
      <c r="E230" s="58"/>
      <c r="F230" s="132"/>
      <c r="G230" s="132"/>
      <c r="H230" s="132"/>
      <c r="I230" s="132"/>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row>
    <row r="231" spans="2:37"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61"/>
      <c r="I231" s="61"/>
      <c r="J231" s="136"/>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row>
    <row r="232" spans="2:37"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61"/>
      <c r="I232" s="61"/>
      <c r="J232" s="136"/>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row>
    <row r="233" spans="2:37"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61"/>
      <c r="I233" s="61"/>
      <c r="J233" s="136"/>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row>
    <row r="234" spans="2:37"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61"/>
      <c r="I234" s="61"/>
      <c r="J234" s="136"/>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row>
    <row r="235" spans="2:37" x14ac:dyDescent="0.25">
      <c r="B235" s="59" t="s">
        <v>547</v>
      </c>
      <c r="C235" s="62" t="str">
        <f>+VLOOKUP(B235,'resumen UCAP'!$A$5:$O$329,2,0)</f>
        <v>Contactor fotocelda 60Amp</v>
      </c>
      <c r="D235" s="63"/>
      <c r="E235" s="63" t="str">
        <f>+VLOOKUP(B235,'resumen UCAP'!$A$5:$O$329,3,0)</f>
        <v>Un</v>
      </c>
      <c r="F235" s="64">
        <f>+VLOOKUP(B235,'resumen UCAP'!$A$5:$O$329,15,0)</f>
        <v>98891</v>
      </c>
      <c r="G235" s="61">
        <v>25</v>
      </c>
      <c r="H235" s="61"/>
      <c r="I235" s="61"/>
      <c r="J235" s="136"/>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row>
    <row r="236" spans="2:37" x14ac:dyDescent="0.25">
      <c r="B236" s="59" t="s">
        <v>548</v>
      </c>
      <c r="C236" s="62" t="str">
        <f>+VLOOKUP(B236,'resumen UCAP'!$A$5:$O$329,2,0)</f>
        <v>BREAKER</v>
      </c>
      <c r="D236" s="63"/>
      <c r="E236" s="63">
        <f>+VLOOKUP(B236,'resumen UCAP'!$A$5:$O$329,3,0)</f>
        <v>0</v>
      </c>
      <c r="F236" s="64">
        <f>+VLOOKUP(B236,'resumen UCAP'!$A$5:$O$329,15,0)</f>
        <v>140937.5</v>
      </c>
      <c r="G236" s="61">
        <v>32</v>
      </c>
      <c r="H236" s="61"/>
      <c r="I236" s="61"/>
      <c r="J236" s="136"/>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row>
    <row r="237" spans="2:37" x14ac:dyDescent="0.25">
      <c r="B237" s="59"/>
      <c r="C237" s="127" t="s">
        <v>289</v>
      </c>
      <c r="D237" s="60"/>
      <c r="E237" s="59"/>
      <c r="F237" s="61"/>
      <c r="G237" s="129">
        <f>+SUM(G231:G236)</f>
        <v>853</v>
      </c>
      <c r="H237" s="129">
        <f t="shared" ref="H237:AK237" si="2">+SUM(H231:H236)</f>
        <v>0</v>
      </c>
      <c r="I237" s="129">
        <f t="shared" si="2"/>
        <v>0</v>
      </c>
      <c r="J237" s="129">
        <f t="shared" si="2"/>
        <v>0</v>
      </c>
      <c r="K237" s="129">
        <f t="shared" si="2"/>
        <v>0</v>
      </c>
      <c r="L237" s="129">
        <f t="shared" si="2"/>
        <v>0</v>
      </c>
      <c r="M237" s="129">
        <f t="shared" si="2"/>
        <v>0</v>
      </c>
      <c r="N237" s="129">
        <f t="shared" si="2"/>
        <v>0</v>
      </c>
      <c r="O237" s="129">
        <f t="shared" si="2"/>
        <v>0</v>
      </c>
      <c r="P237" s="129">
        <f t="shared" si="2"/>
        <v>0</v>
      </c>
      <c r="Q237" s="129">
        <f t="shared" si="2"/>
        <v>0</v>
      </c>
      <c r="R237" s="129">
        <f t="shared" si="2"/>
        <v>0</v>
      </c>
      <c r="S237" s="129">
        <f t="shared" si="2"/>
        <v>0</v>
      </c>
      <c r="T237" s="129">
        <f t="shared" si="2"/>
        <v>0</v>
      </c>
      <c r="U237" s="129">
        <f t="shared" si="2"/>
        <v>0</v>
      </c>
      <c r="V237" s="129">
        <f t="shared" si="2"/>
        <v>0</v>
      </c>
      <c r="W237" s="129">
        <f t="shared" si="2"/>
        <v>0</v>
      </c>
      <c r="X237" s="129">
        <f t="shared" si="2"/>
        <v>0</v>
      </c>
      <c r="Y237" s="129">
        <f t="shared" si="2"/>
        <v>0</v>
      </c>
      <c r="Z237" s="129">
        <f t="shared" si="2"/>
        <v>0</v>
      </c>
      <c r="AA237" s="129">
        <f t="shared" si="2"/>
        <v>0</v>
      </c>
      <c r="AB237" s="129">
        <f t="shared" si="2"/>
        <v>0</v>
      </c>
      <c r="AC237" s="129">
        <f t="shared" si="2"/>
        <v>0</v>
      </c>
      <c r="AD237" s="129">
        <f t="shared" si="2"/>
        <v>0</v>
      </c>
      <c r="AE237" s="129">
        <f t="shared" si="2"/>
        <v>0</v>
      </c>
      <c r="AF237" s="129">
        <f t="shared" si="2"/>
        <v>0</v>
      </c>
      <c r="AG237" s="129">
        <f t="shared" si="2"/>
        <v>0</v>
      </c>
      <c r="AH237" s="129">
        <f t="shared" si="2"/>
        <v>0</v>
      </c>
      <c r="AI237" s="129">
        <f t="shared" si="2"/>
        <v>0</v>
      </c>
      <c r="AJ237" s="129">
        <f t="shared" si="2"/>
        <v>0</v>
      </c>
      <c r="AK237" s="129">
        <f t="shared" si="2"/>
        <v>0</v>
      </c>
    </row>
    <row r="238" spans="2:37" x14ac:dyDescent="0.25">
      <c r="B238" s="59"/>
      <c r="C238" s="126" t="s">
        <v>441</v>
      </c>
      <c r="D238" s="60"/>
      <c r="E238" s="59"/>
      <c r="F238" s="61"/>
      <c r="G238" s="129">
        <f>+SUMPRODUCT($F$231:$F$236,G231:G236)</f>
        <v>79356918.871450007</v>
      </c>
      <c r="H238" s="129">
        <f t="shared" ref="H238:AK238" si="3">+SUMPRODUCT($F$231:$F$236,H231:H236)</f>
        <v>0</v>
      </c>
      <c r="I238" s="129">
        <f t="shared" si="3"/>
        <v>0</v>
      </c>
      <c r="J238" s="129">
        <f t="shared" si="3"/>
        <v>0</v>
      </c>
      <c r="K238" s="129">
        <f t="shared" si="3"/>
        <v>0</v>
      </c>
      <c r="L238" s="129">
        <f t="shared" si="3"/>
        <v>0</v>
      </c>
      <c r="M238" s="129">
        <f t="shared" si="3"/>
        <v>0</v>
      </c>
      <c r="N238" s="129">
        <f t="shared" si="3"/>
        <v>0</v>
      </c>
      <c r="O238" s="129">
        <f t="shared" si="3"/>
        <v>0</v>
      </c>
      <c r="P238" s="129">
        <f t="shared" si="3"/>
        <v>0</v>
      </c>
      <c r="Q238" s="129">
        <f t="shared" si="3"/>
        <v>0</v>
      </c>
      <c r="R238" s="129">
        <f t="shared" si="3"/>
        <v>0</v>
      </c>
      <c r="S238" s="129">
        <f t="shared" si="3"/>
        <v>0</v>
      </c>
      <c r="T238" s="129">
        <f t="shared" si="3"/>
        <v>0</v>
      </c>
      <c r="U238" s="129">
        <f t="shared" si="3"/>
        <v>0</v>
      </c>
      <c r="V238" s="129">
        <f t="shared" si="3"/>
        <v>0</v>
      </c>
      <c r="W238" s="129">
        <f t="shared" si="3"/>
        <v>0</v>
      </c>
      <c r="X238" s="129">
        <f t="shared" si="3"/>
        <v>0</v>
      </c>
      <c r="Y238" s="129">
        <f t="shared" si="3"/>
        <v>0</v>
      </c>
      <c r="Z238" s="129">
        <f t="shared" si="3"/>
        <v>0</v>
      </c>
      <c r="AA238" s="129">
        <f t="shared" si="3"/>
        <v>0</v>
      </c>
      <c r="AB238" s="129">
        <f t="shared" si="3"/>
        <v>0</v>
      </c>
      <c r="AC238" s="129">
        <f t="shared" si="3"/>
        <v>0</v>
      </c>
      <c r="AD238" s="129">
        <f t="shared" si="3"/>
        <v>0</v>
      </c>
      <c r="AE238" s="129">
        <f t="shared" si="3"/>
        <v>0</v>
      </c>
      <c r="AF238" s="129">
        <f t="shared" si="3"/>
        <v>0</v>
      </c>
      <c r="AG238" s="129">
        <f t="shared" si="3"/>
        <v>0</v>
      </c>
      <c r="AH238" s="129">
        <f t="shared" si="3"/>
        <v>0</v>
      </c>
      <c r="AI238" s="129">
        <f t="shared" si="3"/>
        <v>0</v>
      </c>
      <c r="AJ238" s="129">
        <f t="shared" si="3"/>
        <v>0</v>
      </c>
      <c r="AK238" s="129">
        <f t="shared" si="3"/>
        <v>0</v>
      </c>
    </row>
    <row r="239" spans="2:37" x14ac:dyDescent="0.25">
      <c r="B239" s="59"/>
      <c r="C239" s="59"/>
      <c r="D239" s="60"/>
      <c r="E239" s="59"/>
      <c r="F239" s="61"/>
      <c r="G239" s="61"/>
      <c r="H239" s="61"/>
      <c r="I239" s="61"/>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x14ac:dyDescent="0.25">
      <c r="B240" s="59"/>
      <c r="C240" s="59"/>
      <c r="D240" s="60"/>
      <c r="E240" s="59"/>
      <c r="F240" s="61"/>
      <c r="G240" s="61"/>
      <c r="H240" s="61"/>
      <c r="I240" s="61"/>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2:37" x14ac:dyDescent="0.25">
      <c r="B241" s="59"/>
      <c r="C241" s="59"/>
      <c r="D241" s="60"/>
      <c r="E241" s="59"/>
      <c r="F241" s="61"/>
      <c r="G241" s="61"/>
      <c r="H241" s="61"/>
      <c r="I241" s="61"/>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2:37" x14ac:dyDescent="0.25">
      <c r="B242" s="59"/>
      <c r="C242" s="59"/>
      <c r="D242" s="60"/>
      <c r="E242" s="59"/>
      <c r="F242" s="61"/>
      <c r="G242" s="61"/>
      <c r="H242" s="61"/>
      <c r="I242" s="61"/>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2:37" x14ac:dyDescent="0.25">
      <c r="B243" s="58"/>
      <c r="C243" s="130" t="str">
        <f>+Inventario!C243</f>
        <v>POSTES</v>
      </c>
      <c r="D243" s="131"/>
      <c r="E243" s="58"/>
      <c r="F243" s="132"/>
      <c r="G243" s="132"/>
      <c r="H243" s="132"/>
      <c r="I243" s="132"/>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row>
    <row r="244" spans="2:37" x14ac:dyDescent="0.25">
      <c r="B244" s="59" t="s">
        <v>640</v>
      </c>
      <c r="C244" s="62" t="str">
        <f>+VLOOKUP(B244,'resumen UCAP'!$A$5:$O$329,2,0)</f>
        <v>Mástil 14 mts</v>
      </c>
      <c r="D244" s="63"/>
      <c r="E244" s="63" t="str">
        <f>+VLOOKUP(B244,'resumen UCAP'!$A$5:$O$329,3,0)</f>
        <v>Un</v>
      </c>
      <c r="F244" s="64">
        <f>+VLOOKUP(B244,'resumen UCAP'!$A$5:$O$329,15,0)</f>
        <v>6721802.1826086845</v>
      </c>
      <c r="G244" s="61">
        <v>92</v>
      </c>
      <c r="H244" s="61"/>
      <c r="I244" s="61"/>
      <c r="J244" s="136"/>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row>
    <row r="245" spans="2:37"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61"/>
      <c r="I245" s="61"/>
      <c r="J245" s="136"/>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row>
    <row r="246" spans="2:37"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61"/>
      <c r="I246" s="61"/>
      <c r="J246" s="136"/>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row>
    <row r="247" spans="2:37"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61"/>
      <c r="I247" s="61"/>
      <c r="J247" s="136"/>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row>
    <row r="248" spans="2:37" x14ac:dyDescent="0.25">
      <c r="B248" s="59" t="s">
        <v>644</v>
      </c>
      <c r="C248" s="62" t="str">
        <f>+VLOOKUP(B248,'resumen UCAP'!$A$5:$O$329,2,0)</f>
        <v>Poste concreto 14 m</v>
      </c>
      <c r="D248" s="63"/>
      <c r="E248" s="63" t="str">
        <f>+VLOOKUP(B248,'resumen UCAP'!$A$5:$O$329,3,0)</f>
        <v>Un</v>
      </c>
      <c r="F248" s="64">
        <f>+VLOOKUP(B248,'resumen UCAP'!$A$5:$O$329,15,0)</f>
        <v>1450000</v>
      </c>
      <c r="G248" s="61">
        <v>5</v>
      </c>
      <c r="H248" s="61"/>
      <c r="I248" s="61"/>
      <c r="J248" s="136"/>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row>
    <row r="249" spans="2:37"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61"/>
      <c r="I249" s="61"/>
      <c r="J249" s="136"/>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row>
    <row r="250" spans="2:37"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61"/>
      <c r="I250" s="61"/>
      <c r="J250" s="136"/>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row>
    <row r="251" spans="2:37"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61"/>
      <c r="I251" s="61"/>
      <c r="J251" s="136"/>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row>
    <row r="252" spans="2:37"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61"/>
      <c r="I252" s="61"/>
      <c r="J252" s="136"/>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row>
    <row r="253" spans="2:37"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61"/>
      <c r="I253" s="61"/>
      <c r="J253" s="136"/>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row>
    <row r="254" spans="2:37"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61"/>
      <c r="I254" s="61"/>
      <c r="J254" s="136"/>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row>
    <row r="255" spans="2:37"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61"/>
      <c r="I255" s="61"/>
      <c r="J255" s="136"/>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row>
    <row r="256" spans="2:37"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61"/>
      <c r="I256" s="61"/>
      <c r="J256" s="136"/>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row>
    <row r="257" spans="2:37" x14ac:dyDescent="0.25">
      <c r="B257" s="59" t="s">
        <v>653</v>
      </c>
      <c r="C257" s="62" t="str">
        <f>+VLOOKUP(B257,'resumen UCAP'!$A$5:$O$329,2,0)</f>
        <v>Poste tipo aleta 6m</v>
      </c>
      <c r="D257" s="63"/>
      <c r="E257" s="63" t="str">
        <f>+VLOOKUP(B257,'resumen UCAP'!$A$5:$O$329,3,0)</f>
        <v>Un</v>
      </c>
      <c r="F257" s="64">
        <f>+VLOOKUP(B257,'resumen UCAP'!$A$5:$O$329,15,0)</f>
        <v>1300000</v>
      </c>
      <c r="G257" s="61">
        <v>98</v>
      </c>
      <c r="H257" s="61"/>
      <c r="I257" s="61"/>
      <c r="J257" s="136"/>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row>
    <row r="258" spans="2:37"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61"/>
      <c r="I258" s="61"/>
      <c r="J258" s="136"/>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row>
    <row r="259" spans="2:37" x14ac:dyDescent="0.25">
      <c r="B259" s="59" t="s">
        <v>655</v>
      </c>
      <c r="C259" s="62" t="str">
        <f>+VLOOKUP(B259,'resumen UCAP'!$A$5:$O$329,2,0)</f>
        <v>Torrecilla metalica riel</v>
      </c>
      <c r="D259" s="63"/>
      <c r="E259" s="63" t="str">
        <f>+VLOOKUP(B259,'resumen UCAP'!$A$5:$O$329,3,0)</f>
        <v>Un</v>
      </c>
      <c r="F259" s="64">
        <f>+VLOOKUP(B259,'resumen UCAP'!$A$5:$O$329,15,0)</f>
        <v>570000</v>
      </c>
      <c r="G259" s="61">
        <v>243</v>
      </c>
      <c r="H259" s="61"/>
      <c r="I259" s="61"/>
      <c r="J259" s="136"/>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row>
    <row r="260" spans="2:37"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61"/>
      <c r="I260" s="61"/>
      <c r="J260" s="136"/>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row>
    <row r="261" spans="2:37" x14ac:dyDescent="0.25">
      <c r="B261" s="59" t="s">
        <v>657</v>
      </c>
      <c r="C261" s="62" t="str">
        <f>+VLOOKUP(B261,'resumen UCAP'!$A$5:$O$329,2,0)</f>
        <v>Poste metalico 12 m</v>
      </c>
      <c r="D261" s="63"/>
      <c r="E261" s="63" t="str">
        <f>+VLOOKUP(B261,'resumen UCAP'!$A$5:$O$329,3,0)</f>
        <v>Un</v>
      </c>
      <c r="F261" s="64">
        <f>+VLOOKUP(B261,'resumen UCAP'!$A$5:$O$329,15,0)</f>
        <v>2043603.7</v>
      </c>
      <c r="G261" s="61">
        <v>1</v>
      </c>
      <c r="H261" s="61"/>
      <c r="I261" s="61"/>
      <c r="J261" s="136"/>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row>
    <row r="262" spans="2:37"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61"/>
      <c r="I262" s="61"/>
      <c r="J262" s="136"/>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row>
    <row r="263" spans="2:37"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61"/>
      <c r="I263" s="61"/>
      <c r="J263" s="136"/>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row>
    <row r="264" spans="2:37" x14ac:dyDescent="0.25">
      <c r="B264" s="59" t="s">
        <v>660</v>
      </c>
      <c r="C264" s="62" t="str">
        <f>+VLOOKUP(B264,'resumen UCAP'!$A$5:$O$329,2,0)</f>
        <v>Poste metalico 10 m</v>
      </c>
      <c r="D264" s="63"/>
      <c r="E264" s="63" t="str">
        <f>+VLOOKUP(B264,'resumen UCAP'!$A$5:$O$329,3,0)</f>
        <v>Un</v>
      </c>
      <c r="F264" s="64">
        <f>+VLOOKUP(B264,'resumen UCAP'!$A$5:$O$329,15,0)</f>
        <v>1702264</v>
      </c>
      <c r="G264" s="61">
        <v>4</v>
      </c>
      <c r="H264" s="61"/>
      <c r="I264" s="61"/>
      <c r="J264" s="136"/>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row>
    <row r="265" spans="2:37" x14ac:dyDescent="0.25">
      <c r="B265" s="59" t="s">
        <v>661</v>
      </c>
      <c r="C265" s="62" t="str">
        <f>+VLOOKUP(B265,'resumen UCAP'!$A$5:$O$329,2,0)</f>
        <v>Poste indemetal  10.8</v>
      </c>
      <c r="D265" s="63"/>
      <c r="E265" s="63" t="str">
        <f>+VLOOKUP(B265,'resumen UCAP'!$A$5:$O$329,3,0)</f>
        <v>Un</v>
      </c>
      <c r="F265" s="64">
        <f>+VLOOKUP(B265,'resumen UCAP'!$A$5:$O$329,15,0)</f>
        <v>1702264</v>
      </c>
      <c r="G265" s="61">
        <v>20</v>
      </c>
      <c r="H265" s="61"/>
      <c r="I265" s="61"/>
      <c r="J265" s="136"/>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row>
    <row r="266" spans="2:37" x14ac:dyDescent="0.25">
      <c r="B266" s="59" t="s">
        <v>662</v>
      </c>
      <c r="C266" s="62" t="str">
        <f>+VLOOKUP(B266,'resumen UCAP'!$A$5:$O$329,2,0)</f>
        <v>Poste indemetal  12</v>
      </c>
      <c r="D266" s="63"/>
      <c r="E266" s="63" t="str">
        <f>+VLOOKUP(B266,'resumen UCAP'!$A$5:$O$329,3,0)</f>
        <v>Un</v>
      </c>
      <c r="F266" s="64">
        <f>+VLOOKUP(B266,'resumen UCAP'!$A$5:$O$329,15,0)</f>
        <v>1702264</v>
      </c>
      <c r="G266" s="61">
        <v>3</v>
      </c>
      <c r="H266" s="61"/>
      <c r="I266" s="61"/>
      <c r="J266" s="136"/>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row>
    <row r="267" spans="2:37" x14ac:dyDescent="0.25">
      <c r="B267" s="59" t="s">
        <v>663</v>
      </c>
      <c r="C267" s="62" t="str">
        <f>+VLOOKUP(B267,'resumen UCAP'!$A$5:$O$329,2,0)</f>
        <v>Poste ingemetal 8 m</v>
      </c>
      <c r="D267" s="63"/>
      <c r="E267" s="63" t="str">
        <f>+VLOOKUP(B267,'resumen UCAP'!$A$5:$O$329,3,0)</f>
        <v>Un</v>
      </c>
      <c r="F267" s="64">
        <f>+VLOOKUP(B267,'resumen UCAP'!$A$5:$O$329,15,0)</f>
        <v>1229507</v>
      </c>
      <c r="G267" s="61">
        <v>33</v>
      </c>
      <c r="H267" s="61"/>
      <c r="I267" s="61"/>
      <c r="J267" s="136"/>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row>
    <row r="268" spans="2:37" x14ac:dyDescent="0.25">
      <c r="B268" s="59" t="s">
        <v>664</v>
      </c>
      <c r="C268" s="62" t="str">
        <f>+VLOOKUP(B268,'resumen UCAP'!$A$5:$O$329,2,0)</f>
        <v>Poste ingemetal 10 m 2B</v>
      </c>
      <c r="D268" s="63"/>
      <c r="E268" s="63" t="str">
        <f>+VLOOKUP(B268,'resumen UCAP'!$A$5:$O$329,3,0)</f>
        <v>Un</v>
      </c>
      <c r="F268" s="64">
        <f>+VLOOKUP(B268,'resumen UCAP'!$A$5:$O$329,15,0)</f>
        <v>1852264</v>
      </c>
      <c r="G268" s="61">
        <v>19</v>
      </c>
      <c r="H268" s="61"/>
      <c r="I268" s="61"/>
      <c r="J268" s="136"/>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row>
    <row r="269" spans="2:37" x14ac:dyDescent="0.25">
      <c r="B269" s="59" t="s">
        <v>665</v>
      </c>
      <c r="C269" s="62" t="str">
        <f>+VLOOKUP(B269,'resumen UCAP'!$A$5:$O$329,2,0)</f>
        <v>Poste rectangular 3 m</v>
      </c>
      <c r="D269" s="63"/>
      <c r="E269" s="63" t="str">
        <f>+VLOOKUP(B269,'resumen UCAP'!$A$5:$O$329,3,0)</f>
        <v>Un</v>
      </c>
      <c r="F269" s="64">
        <f>+VLOOKUP(B269,'resumen UCAP'!$A$5:$O$329,15,0)</f>
        <v>1229507</v>
      </c>
      <c r="G269" s="61">
        <v>8</v>
      </c>
      <c r="H269" s="61"/>
      <c r="I269" s="61"/>
      <c r="J269" s="13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row>
    <row r="270" spans="2:37" x14ac:dyDescent="0.25">
      <c r="B270" s="59" t="s">
        <v>666</v>
      </c>
      <c r="C270" s="62" t="str">
        <f>+VLOOKUP(B270,'resumen UCAP'!$A$5:$O$329,2,0)</f>
        <v>Poste rectangular 8 m</v>
      </c>
      <c r="D270" s="63"/>
      <c r="E270" s="63" t="str">
        <f>+VLOOKUP(B270,'resumen UCAP'!$A$5:$O$329,3,0)</f>
        <v>Un</v>
      </c>
      <c r="F270" s="64">
        <f>+VLOOKUP(B270,'resumen UCAP'!$A$5:$O$329,15,0)</f>
        <v>1852264</v>
      </c>
      <c r="G270" s="61">
        <v>4</v>
      </c>
      <c r="H270" s="61"/>
      <c r="I270" s="61"/>
      <c r="J270" s="136"/>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row>
    <row r="271" spans="2:37" x14ac:dyDescent="0.25">
      <c r="B271" s="59" t="s">
        <v>667</v>
      </c>
      <c r="C271" s="62" t="str">
        <f>+VLOOKUP(B271,'resumen UCAP'!$A$5:$O$329,2,0)</f>
        <v>Poste ingemetal 10 m 1B</v>
      </c>
      <c r="D271" s="63"/>
      <c r="E271" s="63" t="str">
        <f>+VLOOKUP(B271,'resumen UCAP'!$A$5:$O$329,3,0)</f>
        <v>Un</v>
      </c>
      <c r="F271" s="64">
        <f>+VLOOKUP(B271,'resumen UCAP'!$A$5:$O$329,15,0)</f>
        <v>1852264</v>
      </c>
      <c r="G271" s="61">
        <v>9</v>
      </c>
      <c r="H271" s="61"/>
      <c r="I271" s="61"/>
      <c r="J271" s="136"/>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row>
    <row r="272" spans="2:37" x14ac:dyDescent="0.25">
      <c r="B272" s="59" t="s">
        <v>668</v>
      </c>
      <c r="C272" s="62" t="str">
        <f>+VLOOKUP(B272,'resumen UCAP'!$A$5:$O$329,2,0)</f>
        <v>Poste IGO INGAL 10.5 m</v>
      </c>
      <c r="D272" s="63"/>
      <c r="E272" s="63" t="str">
        <f>+VLOOKUP(B272,'resumen UCAP'!$A$5:$O$329,3,0)</f>
        <v>Un</v>
      </c>
      <c r="F272" s="64">
        <f>+VLOOKUP(B272,'resumen UCAP'!$A$5:$O$329,15,0)</f>
        <v>1702264</v>
      </c>
      <c r="G272" s="61">
        <v>16</v>
      </c>
      <c r="H272" s="61"/>
      <c r="I272" s="61"/>
      <c r="J272" s="136"/>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row>
    <row r="273" spans="2:37" x14ac:dyDescent="0.25">
      <c r="B273" s="59" t="s">
        <v>669</v>
      </c>
      <c r="C273" s="62" t="str">
        <f>+VLOOKUP(B273,'resumen UCAP'!$A$5:$O$329,2,0)</f>
        <v>Mastil 14 mts</v>
      </c>
      <c r="D273" s="63"/>
      <c r="E273" s="63" t="str">
        <f>+VLOOKUP(B273,'resumen UCAP'!$A$5:$O$329,3,0)</f>
        <v>Un</v>
      </c>
      <c r="F273" s="64">
        <f>+VLOOKUP(B273,'resumen UCAP'!$A$5:$O$329,15,0)</f>
        <v>6741367.4000000004</v>
      </c>
      <c r="G273" s="61">
        <v>10</v>
      </c>
      <c r="H273" s="61"/>
      <c r="I273" s="61"/>
      <c r="J273" s="136"/>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row>
    <row r="274" spans="2:37"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61"/>
      <c r="I274" s="61"/>
      <c r="J274" s="136"/>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row>
    <row r="275" spans="2:37"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61"/>
      <c r="I275" s="61"/>
      <c r="J275" s="136"/>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row>
    <row r="276" spans="2:37"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61"/>
      <c r="I276" s="61"/>
      <c r="J276" s="136"/>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row>
    <row r="277" spans="2:37"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61"/>
      <c r="I277" s="61"/>
      <c r="J277" s="136"/>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row>
    <row r="278" spans="2:37"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61"/>
      <c r="I278" s="61"/>
      <c r="J278" s="136"/>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row>
    <row r="279" spans="2:37" x14ac:dyDescent="0.25">
      <c r="B279" s="59" t="s">
        <v>675</v>
      </c>
      <c r="C279" s="62" t="str">
        <f>+VLOOKUP(B279,'resumen UCAP'!$A$5:$O$329,2,0)</f>
        <v>Poste Republicano</v>
      </c>
      <c r="D279" s="63"/>
      <c r="E279" s="63" t="str">
        <f>+VLOOKUP(B279,'resumen UCAP'!$A$5:$O$329,3,0)</f>
        <v>Un</v>
      </c>
      <c r="F279" s="64">
        <f>+VLOOKUP(B279,'resumen UCAP'!$A$5:$O$329,15,0)</f>
        <v>3500000</v>
      </c>
      <c r="G279" s="61">
        <v>10</v>
      </c>
      <c r="H279" s="61"/>
      <c r="I279" s="61"/>
      <c r="J279" s="136"/>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row>
    <row r="280" spans="2:37" x14ac:dyDescent="0.25">
      <c r="B280" s="59" t="s">
        <v>676</v>
      </c>
      <c r="C280" s="62" t="str">
        <f>+VLOOKUP(B280,'resumen UCAP'!$A$5:$O$329,2,0)</f>
        <v>Poste tipo aleta 6m</v>
      </c>
      <c r="D280" s="63"/>
      <c r="E280" s="63" t="str">
        <f>+VLOOKUP(B280,'resumen UCAP'!$A$5:$O$329,3,0)</f>
        <v>Un</v>
      </c>
      <c r="F280" s="64">
        <f>+VLOOKUP(B280,'resumen UCAP'!$A$5:$O$329,15,0)</f>
        <v>1300000</v>
      </c>
      <c r="G280" s="61">
        <v>1</v>
      </c>
      <c r="H280" s="61"/>
      <c r="I280" s="61"/>
      <c r="J280" s="136"/>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row>
    <row r="281" spans="2:37" x14ac:dyDescent="0.25">
      <c r="B281" s="59"/>
      <c r="C281" s="127" t="s">
        <v>289</v>
      </c>
      <c r="D281" s="60"/>
      <c r="E281" s="59"/>
      <c r="F281" s="61"/>
      <c r="G281" s="129">
        <f>+SUM(G244:G280)</f>
        <v>8305</v>
      </c>
      <c r="H281" s="129">
        <f t="shared" ref="H281:AK281" si="4">+SUM(H244:H280)</f>
        <v>0</v>
      </c>
      <c r="I281" s="129">
        <f t="shared" si="4"/>
        <v>0</v>
      </c>
      <c r="J281" s="129">
        <f t="shared" si="4"/>
        <v>0</v>
      </c>
      <c r="K281" s="129">
        <f t="shared" si="4"/>
        <v>0</v>
      </c>
      <c r="L281" s="129">
        <f t="shared" si="4"/>
        <v>0</v>
      </c>
      <c r="M281" s="129">
        <f t="shared" si="4"/>
        <v>0</v>
      </c>
      <c r="N281" s="129">
        <f t="shared" si="4"/>
        <v>0</v>
      </c>
      <c r="O281" s="129">
        <f t="shared" si="4"/>
        <v>0</v>
      </c>
      <c r="P281" s="129">
        <f t="shared" si="4"/>
        <v>0</v>
      </c>
      <c r="Q281" s="129">
        <f t="shared" si="4"/>
        <v>0</v>
      </c>
      <c r="R281" s="129">
        <f t="shared" si="4"/>
        <v>0</v>
      </c>
      <c r="S281" s="129">
        <f t="shared" si="4"/>
        <v>0</v>
      </c>
      <c r="T281" s="129">
        <f t="shared" si="4"/>
        <v>0</v>
      </c>
      <c r="U281" s="129">
        <f t="shared" si="4"/>
        <v>0</v>
      </c>
      <c r="V281" s="129">
        <f t="shared" si="4"/>
        <v>0</v>
      </c>
      <c r="W281" s="129">
        <f t="shared" si="4"/>
        <v>0</v>
      </c>
      <c r="X281" s="129">
        <f t="shared" si="4"/>
        <v>0</v>
      </c>
      <c r="Y281" s="129">
        <f t="shared" si="4"/>
        <v>0</v>
      </c>
      <c r="Z281" s="129">
        <f t="shared" si="4"/>
        <v>0</v>
      </c>
      <c r="AA281" s="129">
        <f t="shared" si="4"/>
        <v>0</v>
      </c>
      <c r="AB281" s="129">
        <f t="shared" si="4"/>
        <v>0</v>
      </c>
      <c r="AC281" s="129">
        <f t="shared" si="4"/>
        <v>0</v>
      </c>
      <c r="AD281" s="129">
        <f t="shared" si="4"/>
        <v>0</v>
      </c>
      <c r="AE281" s="129">
        <f t="shared" si="4"/>
        <v>0</v>
      </c>
      <c r="AF281" s="129">
        <f t="shared" si="4"/>
        <v>0</v>
      </c>
      <c r="AG281" s="129">
        <f t="shared" si="4"/>
        <v>0</v>
      </c>
      <c r="AH281" s="129">
        <f t="shared" si="4"/>
        <v>0</v>
      </c>
      <c r="AI281" s="129">
        <f t="shared" si="4"/>
        <v>0</v>
      </c>
      <c r="AJ281" s="129">
        <f t="shared" si="4"/>
        <v>0</v>
      </c>
      <c r="AK281" s="129">
        <f t="shared" si="4"/>
        <v>0</v>
      </c>
    </row>
    <row r="282" spans="2:37" x14ac:dyDescent="0.25">
      <c r="B282" s="59"/>
      <c r="C282" s="126" t="s">
        <v>441</v>
      </c>
      <c r="D282" s="60"/>
      <c r="E282" s="59"/>
      <c r="F282" s="61"/>
      <c r="G282" s="129">
        <f>+SUMPRODUCT($F$244:$F$280,G244:G280)</f>
        <v>11484769552.199991</v>
      </c>
      <c r="H282" s="129">
        <f t="shared" ref="H282:AK282" si="5">+SUMPRODUCT($F$244:$F$280,H244:H280)</f>
        <v>0</v>
      </c>
      <c r="I282" s="129">
        <f t="shared" si="5"/>
        <v>0</v>
      </c>
      <c r="J282" s="129">
        <f t="shared" si="5"/>
        <v>0</v>
      </c>
      <c r="K282" s="129">
        <f t="shared" si="5"/>
        <v>0</v>
      </c>
      <c r="L282" s="129">
        <f t="shared" si="5"/>
        <v>0</v>
      </c>
      <c r="M282" s="129">
        <f t="shared" si="5"/>
        <v>0</v>
      </c>
      <c r="N282" s="129">
        <f t="shared" si="5"/>
        <v>0</v>
      </c>
      <c r="O282" s="129">
        <f t="shared" si="5"/>
        <v>0</v>
      </c>
      <c r="P282" s="129">
        <f t="shared" si="5"/>
        <v>0</v>
      </c>
      <c r="Q282" s="129">
        <f t="shared" si="5"/>
        <v>0</v>
      </c>
      <c r="R282" s="129">
        <f t="shared" si="5"/>
        <v>0</v>
      </c>
      <c r="S282" s="129">
        <f t="shared" si="5"/>
        <v>0</v>
      </c>
      <c r="T282" s="129">
        <f t="shared" si="5"/>
        <v>0</v>
      </c>
      <c r="U282" s="129">
        <f t="shared" si="5"/>
        <v>0</v>
      </c>
      <c r="V282" s="129">
        <f t="shared" si="5"/>
        <v>0</v>
      </c>
      <c r="W282" s="129">
        <f t="shared" si="5"/>
        <v>0</v>
      </c>
      <c r="X282" s="129">
        <f t="shared" si="5"/>
        <v>0</v>
      </c>
      <c r="Y282" s="129">
        <f t="shared" si="5"/>
        <v>0</v>
      </c>
      <c r="Z282" s="129">
        <f t="shared" si="5"/>
        <v>0</v>
      </c>
      <c r="AA282" s="129">
        <f t="shared" si="5"/>
        <v>0</v>
      </c>
      <c r="AB282" s="129">
        <f t="shared" si="5"/>
        <v>0</v>
      </c>
      <c r="AC282" s="129">
        <f t="shared" si="5"/>
        <v>0</v>
      </c>
      <c r="AD282" s="129">
        <f t="shared" si="5"/>
        <v>0</v>
      </c>
      <c r="AE282" s="129">
        <f t="shared" si="5"/>
        <v>0</v>
      </c>
      <c r="AF282" s="129">
        <f t="shared" si="5"/>
        <v>0</v>
      </c>
      <c r="AG282" s="129">
        <f t="shared" si="5"/>
        <v>0</v>
      </c>
      <c r="AH282" s="129">
        <f t="shared" si="5"/>
        <v>0</v>
      </c>
      <c r="AI282" s="129">
        <f t="shared" si="5"/>
        <v>0</v>
      </c>
      <c r="AJ282" s="129">
        <f t="shared" si="5"/>
        <v>0</v>
      </c>
      <c r="AK282" s="129">
        <f t="shared" si="5"/>
        <v>0</v>
      </c>
    </row>
    <row r="283" spans="2:37" x14ac:dyDescent="0.25">
      <c r="B283" s="59"/>
      <c r="C283" s="126"/>
      <c r="D283" s="60"/>
      <c r="E283" s="59"/>
      <c r="F283" s="61"/>
      <c r="G283" s="129"/>
      <c r="H283" s="61"/>
      <c r="I283" s="61"/>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row>
    <row r="284" spans="2:37" x14ac:dyDescent="0.25">
      <c r="B284" s="59"/>
      <c r="C284" s="59"/>
      <c r="D284" s="60"/>
      <c r="E284" s="59"/>
      <c r="F284" s="61"/>
      <c r="G284" s="61"/>
      <c r="H284" s="61"/>
      <c r="I284" s="61"/>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row>
    <row r="285" spans="2:37" x14ac:dyDescent="0.25">
      <c r="B285" s="59"/>
      <c r="C285" s="59"/>
      <c r="D285" s="60"/>
      <c r="E285" s="59"/>
      <c r="F285" s="61"/>
      <c r="G285" s="61"/>
      <c r="H285" s="61"/>
      <c r="I285" s="61"/>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row>
    <row r="286" spans="2:37" x14ac:dyDescent="0.25">
      <c r="B286" s="59"/>
      <c r="C286" s="59"/>
      <c r="D286" s="60"/>
      <c r="E286" s="59"/>
      <c r="F286" s="61"/>
      <c r="G286" s="61"/>
      <c r="H286" s="61"/>
      <c r="I286" s="61"/>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row>
    <row r="287" spans="2:37" x14ac:dyDescent="0.25">
      <c r="B287" s="58"/>
      <c r="C287" s="130" t="str">
        <f>+Inventario!C287</f>
        <v>REDES</v>
      </c>
      <c r="D287" s="131"/>
      <c r="E287" s="58"/>
      <c r="F287" s="132"/>
      <c r="G287" s="132"/>
      <c r="H287" s="132"/>
      <c r="I287" s="132"/>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row>
    <row r="288" spans="2:37"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61"/>
      <c r="I288" s="61"/>
      <c r="J288" s="136"/>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row>
    <row r="289" spans="2:37"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61"/>
      <c r="I289" s="61"/>
      <c r="J289" s="136"/>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row>
    <row r="290" spans="2:37"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61"/>
      <c r="I290" s="61"/>
      <c r="J290" s="136"/>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row>
    <row r="291" spans="2:37"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61"/>
      <c r="I291" s="61"/>
      <c r="J291" s="136"/>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row>
    <row r="292" spans="2:37"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61"/>
      <c r="I292" s="61"/>
      <c r="J292" s="136"/>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row>
    <row r="293" spans="2:37"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61"/>
      <c r="I293" s="61"/>
      <c r="J293" s="136"/>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row>
    <row r="294" spans="2:37"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61"/>
      <c r="I294" s="61"/>
      <c r="J294" s="136"/>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row>
    <row r="295" spans="2:37"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61"/>
      <c r="I295" s="61"/>
      <c r="J295" s="136"/>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row>
    <row r="296" spans="2:37"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61"/>
      <c r="I296" s="61"/>
      <c r="J296" s="136"/>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row>
    <row r="297" spans="2:37" x14ac:dyDescent="0.25">
      <c r="B297" s="59"/>
      <c r="C297" s="127" t="s">
        <v>289</v>
      </c>
      <c r="D297" s="60"/>
      <c r="E297" s="59"/>
      <c r="F297" s="61"/>
      <c r="G297" s="129">
        <f>+SUM(G288:G296)</f>
        <v>1807012</v>
      </c>
      <c r="H297" s="129">
        <f t="shared" ref="H297:AK297" si="6">+SUM(H288:H296)</f>
        <v>0</v>
      </c>
      <c r="I297" s="129">
        <f t="shared" si="6"/>
        <v>0</v>
      </c>
      <c r="J297" s="129">
        <f t="shared" si="6"/>
        <v>0</v>
      </c>
      <c r="K297" s="129">
        <f t="shared" si="6"/>
        <v>0</v>
      </c>
      <c r="L297" s="129">
        <f t="shared" si="6"/>
        <v>0</v>
      </c>
      <c r="M297" s="129">
        <f t="shared" si="6"/>
        <v>0</v>
      </c>
      <c r="N297" s="129">
        <f t="shared" si="6"/>
        <v>0</v>
      </c>
      <c r="O297" s="129">
        <f t="shared" si="6"/>
        <v>0</v>
      </c>
      <c r="P297" s="129">
        <f t="shared" si="6"/>
        <v>0</v>
      </c>
      <c r="Q297" s="129">
        <f t="shared" si="6"/>
        <v>0</v>
      </c>
      <c r="R297" s="129">
        <f t="shared" si="6"/>
        <v>0</v>
      </c>
      <c r="S297" s="129">
        <f t="shared" si="6"/>
        <v>0</v>
      </c>
      <c r="T297" s="129">
        <f t="shared" si="6"/>
        <v>0</v>
      </c>
      <c r="U297" s="129">
        <f t="shared" si="6"/>
        <v>0</v>
      </c>
      <c r="V297" s="129">
        <f t="shared" si="6"/>
        <v>0</v>
      </c>
      <c r="W297" s="129">
        <f t="shared" si="6"/>
        <v>0</v>
      </c>
      <c r="X297" s="129">
        <f t="shared" si="6"/>
        <v>0</v>
      </c>
      <c r="Y297" s="129">
        <f t="shared" si="6"/>
        <v>0</v>
      </c>
      <c r="Z297" s="129">
        <f t="shared" si="6"/>
        <v>0</v>
      </c>
      <c r="AA297" s="129">
        <f t="shared" si="6"/>
        <v>0</v>
      </c>
      <c r="AB297" s="129">
        <f t="shared" si="6"/>
        <v>0</v>
      </c>
      <c r="AC297" s="129">
        <f t="shared" si="6"/>
        <v>0</v>
      </c>
      <c r="AD297" s="129">
        <f t="shared" si="6"/>
        <v>0</v>
      </c>
      <c r="AE297" s="129">
        <f t="shared" si="6"/>
        <v>0</v>
      </c>
      <c r="AF297" s="129">
        <f t="shared" si="6"/>
        <v>0</v>
      </c>
      <c r="AG297" s="129">
        <f t="shared" si="6"/>
        <v>0</v>
      </c>
      <c r="AH297" s="129">
        <f t="shared" si="6"/>
        <v>0</v>
      </c>
      <c r="AI297" s="129">
        <f t="shared" si="6"/>
        <v>0</v>
      </c>
      <c r="AJ297" s="129">
        <f t="shared" si="6"/>
        <v>0</v>
      </c>
      <c r="AK297" s="129">
        <f t="shared" si="6"/>
        <v>0</v>
      </c>
    </row>
    <row r="298" spans="2:37" x14ac:dyDescent="0.25">
      <c r="B298" s="59"/>
      <c r="C298" s="126" t="s">
        <v>441</v>
      </c>
      <c r="D298" s="60"/>
      <c r="E298" s="59"/>
      <c r="F298" s="61"/>
      <c r="G298" s="129">
        <f>+SUMPRODUCT($F$288:$F$296,G288:G296)</f>
        <v>4760293899.9256382</v>
      </c>
      <c r="H298" s="129">
        <f t="shared" ref="H298:AK298" si="7">+SUMPRODUCT($F$288:$F$296,H288:H296)</f>
        <v>0</v>
      </c>
      <c r="I298" s="129">
        <f t="shared" si="7"/>
        <v>0</v>
      </c>
      <c r="J298" s="129">
        <f t="shared" si="7"/>
        <v>0</v>
      </c>
      <c r="K298" s="129">
        <f t="shared" si="7"/>
        <v>0</v>
      </c>
      <c r="L298" s="129">
        <f t="shared" si="7"/>
        <v>0</v>
      </c>
      <c r="M298" s="129">
        <f t="shared" si="7"/>
        <v>0</v>
      </c>
      <c r="N298" s="129">
        <f t="shared" si="7"/>
        <v>0</v>
      </c>
      <c r="O298" s="129">
        <f t="shared" si="7"/>
        <v>0</v>
      </c>
      <c r="P298" s="129">
        <f t="shared" si="7"/>
        <v>0</v>
      </c>
      <c r="Q298" s="129">
        <f t="shared" si="7"/>
        <v>0</v>
      </c>
      <c r="R298" s="129">
        <f t="shared" si="7"/>
        <v>0</v>
      </c>
      <c r="S298" s="129">
        <f t="shared" si="7"/>
        <v>0</v>
      </c>
      <c r="T298" s="129">
        <f t="shared" si="7"/>
        <v>0</v>
      </c>
      <c r="U298" s="129">
        <f t="shared" si="7"/>
        <v>0</v>
      </c>
      <c r="V298" s="129">
        <f t="shared" si="7"/>
        <v>0</v>
      </c>
      <c r="W298" s="129">
        <f t="shared" si="7"/>
        <v>0</v>
      </c>
      <c r="X298" s="129">
        <f t="shared" si="7"/>
        <v>0</v>
      </c>
      <c r="Y298" s="129">
        <f t="shared" si="7"/>
        <v>0</v>
      </c>
      <c r="Z298" s="129">
        <f t="shared" si="7"/>
        <v>0</v>
      </c>
      <c r="AA298" s="129">
        <f t="shared" si="7"/>
        <v>0</v>
      </c>
      <c r="AB298" s="129">
        <f t="shared" si="7"/>
        <v>0</v>
      </c>
      <c r="AC298" s="129">
        <f t="shared" si="7"/>
        <v>0</v>
      </c>
      <c r="AD298" s="129">
        <f t="shared" si="7"/>
        <v>0</v>
      </c>
      <c r="AE298" s="129">
        <f t="shared" si="7"/>
        <v>0</v>
      </c>
      <c r="AF298" s="129">
        <f t="shared" si="7"/>
        <v>0</v>
      </c>
      <c r="AG298" s="129">
        <f t="shared" si="7"/>
        <v>0</v>
      </c>
      <c r="AH298" s="129">
        <f t="shared" si="7"/>
        <v>0</v>
      </c>
      <c r="AI298" s="129">
        <f t="shared" si="7"/>
        <v>0</v>
      </c>
      <c r="AJ298" s="129">
        <f t="shared" si="7"/>
        <v>0</v>
      </c>
      <c r="AK298" s="129">
        <f t="shared" si="7"/>
        <v>0</v>
      </c>
    </row>
    <row r="299" spans="2:37" x14ac:dyDescent="0.25">
      <c r="B299" s="59"/>
      <c r="C299" s="126"/>
      <c r="D299" s="60"/>
      <c r="E299" s="59"/>
      <c r="F299" s="61"/>
      <c r="G299" s="129"/>
      <c r="H299" s="61"/>
      <c r="I299" s="61"/>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row>
    <row r="300" spans="2:37" x14ac:dyDescent="0.25">
      <c r="B300" s="59"/>
      <c r="C300" s="59"/>
      <c r="D300" s="60"/>
      <c r="E300" s="59"/>
      <c r="F300" s="61"/>
      <c r="G300" s="61"/>
      <c r="H300" s="61"/>
      <c r="I300" s="61"/>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row>
    <row r="301" spans="2:37" x14ac:dyDescent="0.25">
      <c r="B301" s="59"/>
      <c r="C301" s="59"/>
      <c r="D301" s="60"/>
      <c r="E301" s="59"/>
      <c r="F301" s="61"/>
      <c r="G301" s="61"/>
      <c r="H301" s="61"/>
      <c r="I301" s="61"/>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row>
    <row r="302" spans="2:37" x14ac:dyDescent="0.25">
      <c r="B302" s="59"/>
      <c r="C302" s="59"/>
      <c r="D302" s="60"/>
      <c r="E302" s="59"/>
      <c r="F302" s="61"/>
      <c r="G302" s="61"/>
      <c r="H302" s="61"/>
      <c r="I302" s="61"/>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row>
    <row r="303" spans="2:37" x14ac:dyDescent="0.25">
      <c r="B303" s="58"/>
      <c r="C303" s="130" t="str">
        <f>+Inventario!C303</f>
        <v>CAMARAS, CANALIZACIONES, DUCTOS</v>
      </c>
      <c r="D303" s="131"/>
      <c r="E303" s="58"/>
      <c r="F303" s="132"/>
      <c r="G303" s="132"/>
      <c r="H303" s="132"/>
      <c r="I303" s="132"/>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row>
    <row r="304" spans="2:37"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61"/>
      <c r="I304" s="61"/>
      <c r="J304" s="136"/>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row>
    <row r="305" spans="2:37"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61"/>
      <c r="I305" s="61"/>
      <c r="J305" s="136"/>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row>
    <row r="306" spans="2:37"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61"/>
      <c r="I306" s="61"/>
      <c r="J306" s="136"/>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row>
    <row r="307" spans="2:37" x14ac:dyDescent="0.25">
      <c r="B307" s="59"/>
      <c r="C307" s="127" t="s">
        <v>289</v>
      </c>
      <c r="D307" s="60"/>
      <c r="E307" s="59"/>
      <c r="F307" s="61"/>
      <c r="G307" s="129">
        <f>+SUM(G304:G306)</f>
        <v>70020</v>
      </c>
      <c r="H307" s="129">
        <f t="shared" ref="H307:AK307" si="8">+SUM(H304:H306)</f>
        <v>0</v>
      </c>
      <c r="I307" s="129">
        <f t="shared" si="8"/>
        <v>0</v>
      </c>
      <c r="J307" s="129">
        <f t="shared" si="8"/>
        <v>0</v>
      </c>
      <c r="K307" s="129">
        <f t="shared" si="8"/>
        <v>0</v>
      </c>
      <c r="L307" s="129">
        <f t="shared" si="8"/>
        <v>0</v>
      </c>
      <c r="M307" s="129">
        <f t="shared" si="8"/>
        <v>0</v>
      </c>
      <c r="N307" s="129">
        <f t="shared" si="8"/>
        <v>0</v>
      </c>
      <c r="O307" s="129">
        <f t="shared" si="8"/>
        <v>0</v>
      </c>
      <c r="P307" s="129">
        <f t="shared" si="8"/>
        <v>0</v>
      </c>
      <c r="Q307" s="129">
        <f t="shared" si="8"/>
        <v>0</v>
      </c>
      <c r="R307" s="129">
        <f t="shared" si="8"/>
        <v>0</v>
      </c>
      <c r="S307" s="129">
        <f t="shared" si="8"/>
        <v>0</v>
      </c>
      <c r="T307" s="129">
        <f t="shared" si="8"/>
        <v>0</v>
      </c>
      <c r="U307" s="129">
        <f t="shared" si="8"/>
        <v>0</v>
      </c>
      <c r="V307" s="129">
        <f t="shared" si="8"/>
        <v>0</v>
      </c>
      <c r="W307" s="129">
        <f t="shared" si="8"/>
        <v>0</v>
      </c>
      <c r="X307" s="129">
        <f t="shared" si="8"/>
        <v>0</v>
      </c>
      <c r="Y307" s="129">
        <f t="shared" si="8"/>
        <v>0</v>
      </c>
      <c r="Z307" s="129">
        <f t="shared" si="8"/>
        <v>0</v>
      </c>
      <c r="AA307" s="129">
        <f t="shared" si="8"/>
        <v>0</v>
      </c>
      <c r="AB307" s="129">
        <f t="shared" si="8"/>
        <v>0</v>
      </c>
      <c r="AC307" s="129">
        <f t="shared" si="8"/>
        <v>0</v>
      </c>
      <c r="AD307" s="129">
        <f t="shared" si="8"/>
        <v>0</v>
      </c>
      <c r="AE307" s="129">
        <f t="shared" si="8"/>
        <v>0</v>
      </c>
      <c r="AF307" s="129">
        <f t="shared" si="8"/>
        <v>0</v>
      </c>
      <c r="AG307" s="129">
        <f t="shared" si="8"/>
        <v>0</v>
      </c>
      <c r="AH307" s="129">
        <f t="shared" si="8"/>
        <v>0</v>
      </c>
      <c r="AI307" s="129">
        <f t="shared" si="8"/>
        <v>0</v>
      </c>
      <c r="AJ307" s="129">
        <f t="shared" si="8"/>
        <v>0</v>
      </c>
      <c r="AK307" s="129">
        <f t="shared" si="8"/>
        <v>0</v>
      </c>
    </row>
    <row r="308" spans="2:37" x14ac:dyDescent="0.25">
      <c r="B308" s="59"/>
      <c r="C308" s="126" t="s">
        <v>441</v>
      </c>
      <c r="D308" s="60"/>
      <c r="E308" s="59"/>
      <c r="F308" s="61"/>
      <c r="G308" s="129">
        <f>+SUMPRODUCT($F$304:$F$306,G304:G306)</f>
        <v>1668817116</v>
      </c>
      <c r="H308" s="129">
        <f t="shared" ref="H308:AK308" si="9">+SUMPRODUCT($F$304:$F$306,H304:H306)</f>
        <v>0</v>
      </c>
      <c r="I308" s="129">
        <f t="shared" si="9"/>
        <v>0</v>
      </c>
      <c r="J308" s="129">
        <f t="shared" si="9"/>
        <v>0</v>
      </c>
      <c r="K308" s="129">
        <f t="shared" si="9"/>
        <v>0</v>
      </c>
      <c r="L308" s="129">
        <f t="shared" si="9"/>
        <v>0</v>
      </c>
      <c r="M308" s="129">
        <f t="shared" si="9"/>
        <v>0</v>
      </c>
      <c r="N308" s="129">
        <f t="shared" si="9"/>
        <v>0</v>
      </c>
      <c r="O308" s="129">
        <f t="shared" si="9"/>
        <v>0</v>
      </c>
      <c r="P308" s="129">
        <f t="shared" si="9"/>
        <v>0</v>
      </c>
      <c r="Q308" s="129">
        <f t="shared" si="9"/>
        <v>0</v>
      </c>
      <c r="R308" s="129">
        <f t="shared" si="9"/>
        <v>0</v>
      </c>
      <c r="S308" s="129">
        <f t="shared" si="9"/>
        <v>0</v>
      </c>
      <c r="T308" s="129">
        <f t="shared" si="9"/>
        <v>0</v>
      </c>
      <c r="U308" s="129">
        <f t="shared" si="9"/>
        <v>0</v>
      </c>
      <c r="V308" s="129">
        <f t="shared" si="9"/>
        <v>0</v>
      </c>
      <c r="W308" s="129">
        <f t="shared" si="9"/>
        <v>0</v>
      </c>
      <c r="X308" s="129">
        <f t="shared" si="9"/>
        <v>0</v>
      </c>
      <c r="Y308" s="129">
        <f t="shared" si="9"/>
        <v>0</v>
      </c>
      <c r="Z308" s="129">
        <f t="shared" si="9"/>
        <v>0</v>
      </c>
      <c r="AA308" s="129">
        <f t="shared" si="9"/>
        <v>0</v>
      </c>
      <c r="AB308" s="129">
        <f t="shared" si="9"/>
        <v>0</v>
      </c>
      <c r="AC308" s="129">
        <f t="shared" si="9"/>
        <v>0</v>
      </c>
      <c r="AD308" s="129">
        <f t="shared" si="9"/>
        <v>0</v>
      </c>
      <c r="AE308" s="129">
        <f t="shared" si="9"/>
        <v>0</v>
      </c>
      <c r="AF308" s="129">
        <f t="shared" si="9"/>
        <v>0</v>
      </c>
      <c r="AG308" s="129">
        <f t="shared" si="9"/>
        <v>0</v>
      </c>
      <c r="AH308" s="129">
        <f t="shared" si="9"/>
        <v>0</v>
      </c>
      <c r="AI308" s="129">
        <f t="shared" si="9"/>
        <v>0</v>
      </c>
      <c r="AJ308" s="129">
        <f t="shared" si="9"/>
        <v>0</v>
      </c>
      <c r="AK308" s="129">
        <f t="shared" si="9"/>
        <v>0</v>
      </c>
    </row>
    <row r="309" spans="2:37" x14ac:dyDescent="0.25">
      <c r="B309" s="59"/>
      <c r="C309" s="126"/>
      <c r="D309" s="60"/>
      <c r="E309" s="59"/>
      <c r="F309" s="61"/>
      <c r="G309" s="129"/>
      <c r="H309" s="61"/>
      <c r="I309" s="61"/>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row>
    <row r="310" spans="2:37" x14ac:dyDescent="0.25">
      <c r="B310" s="59"/>
      <c r="C310" s="59"/>
      <c r="D310" s="60"/>
      <c r="E310" s="59"/>
      <c r="F310" s="61"/>
      <c r="G310" s="61"/>
      <c r="H310" s="61"/>
      <c r="I310" s="61"/>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row>
    <row r="311" spans="2:37" x14ac:dyDescent="0.25">
      <c r="B311" s="59"/>
      <c r="C311" s="59"/>
      <c r="D311" s="60"/>
      <c r="E311" s="59"/>
      <c r="F311" s="61"/>
      <c r="G311" s="61"/>
      <c r="H311" s="61"/>
      <c r="I311" s="61"/>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row>
    <row r="312" spans="2:37" x14ac:dyDescent="0.25">
      <c r="B312" s="59"/>
      <c r="C312" s="59"/>
      <c r="D312" s="60"/>
      <c r="E312" s="59"/>
      <c r="F312" s="61"/>
      <c r="G312" s="61"/>
      <c r="H312" s="61"/>
      <c r="I312" s="61"/>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row>
    <row r="313" spans="2:37" x14ac:dyDescent="0.25">
      <c r="B313" s="58"/>
      <c r="C313" s="130" t="str">
        <f>+Inventario!C313</f>
        <v>TRANSFORMADORES, ELEMENTOS SUBESTACIONES</v>
      </c>
      <c r="D313" s="131"/>
      <c r="E313" s="58"/>
      <c r="F313" s="132"/>
      <c r="G313" s="132"/>
      <c r="H313" s="132"/>
      <c r="I313" s="132"/>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row>
    <row r="314" spans="2:37"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61"/>
      <c r="I314" s="61"/>
      <c r="J314" s="136"/>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row>
    <row r="315" spans="2:37"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61"/>
      <c r="I315" s="61"/>
      <c r="J315" s="136"/>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row>
    <row r="316" spans="2:37"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61"/>
      <c r="I316" s="61"/>
      <c r="J316" s="136"/>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row>
    <row r="317" spans="2:37" x14ac:dyDescent="0.25">
      <c r="B317" s="59" t="s">
        <v>692</v>
      </c>
      <c r="C317" s="62" t="str">
        <f>+VLOOKUP(B317,'resumen UCAP'!$A$5:$O$329,2,0)</f>
        <v>Pararrayos DPS</v>
      </c>
      <c r="D317" s="63"/>
      <c r="E317" s="63" t="str">
        <f>+VLOOKUP(B317,'resumen UCAP'!$A$5:$O$329,3,0)</f>
        <v>Un</v>
      </c>
      <c r="F317" s="64">
        <f>+VLOOKUP(B317,'resumen UCAP'!$A$5:$O$329,15,0)</f>
        <v>200000</v>
      </c>
      <c r="G317" s="61">
        <v>395</v>
      </c>
      <c r="H317" s="61"/>
      <c r="I317" s="61"/>
      <c r="J317" s="136"/>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row>
    <row r="318" spans="2:37" x14ac:dyDescent="0.25">
      <c r="B318" s="59" t="s">
        <v>693</v>
      </c>
      <c r="C318" s="62" t="str">
        <f>+VLOOKUP(B318,'resumen UCAP'!$A$5:$O$329,2,0)</f>
        <v>Corta circuito</v>
      </c>
      <c r="D318" s="63"/>
      <c r="E318" s="63" t="str">
        <f>+VLOOKUP(B318,'resumen UCAP'!$A$5:$O$329,3,0)</f>
        <v>Un</v>
      </c>
      <c r="F318" s="64">
        <f>+VLOOKUP(B318,'resumen UCAP'!$A$5:$O$329,15,0)</f>
        <v>150000</v>
      </c>
      <c r="G318" s="61">
        <v>389</v>
      </c>
      <c r="H318" s="61"/>
      <c r="I318" s="61"/>
      <c r="J318" s="136"/>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row>
    <row r="319" spans="2:37" x14ac:dyDescent="0.25">
      <c r="B319" s="59" t="s">
        <v>694</v>
      </c>
      <c r="C319" s="62" t="str">
        <f>+VLOOKUP(B319,'resumen UCAP'!$A$5:$O$329,2,0)</f>
        <v>Cruceta</v>
      </c>
      <c r="D319" s="63"/>
      <c r="E319" s="63" t="str">
        <f>+VLOOKUP(B319,'resumen UCAP'!$A$5:$O$329,3,0)</f>
        <v>Un</v>
      </c>
      <c r="F319" s="64">
        <f>+VLOOKUP(B319,'resumen UCAP'!$A$5:$O$329,15,0)</f>
        <v>120000</v>
      </c>
      <c r="G319" s="61">
        <v>1164</v>
      </c>
      <c r="H319" s="61"/>
      <c r="I319" s="61"/>
      <c r="J319" s="136"/>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row>
    <row r="320" spans="2:37" x14ac:dyDescent="0.25">
      <c r="B320" s="59"/>
      <c r="C320" s="127" t="s">
        <v>289</v>
      </c>
      <c r="D320" s="60"/>
      <c r="E320" s="59"/>
      <c r="F320" s="61"/>
      <c r="G320" s="129">
        <f>+SUM(G314:G319)</f>
        <v>2154</v>
      </c>
      <c r="H320" s="129">
        <f t="shared" ref="H320:AK320" si="10">+SUM(H314:H319)</f>
        <v>0</v>
      </c>
      <c r="I320" s="129">
        <f t="shared" si="10"/>
        <v>0</v>
      </c>
      <c r="J320" s="129">
        <f t="shared" si="10"/>
        <v>0</v>
      </c>
      <c r="K320" s="129">
        <f t="shared" si="10"/>
        <v>0</v>
      </c>
      <c r="L320" s="129">
        <f t="shared" si="10"/>
        <v>0</v>
      </c>
      <c r="M320" s="129">
        <f t="shared" si="10"/>
        <v>0</v>
      </c>
      <c r="N320" s="129">
        <f t="shared" si="10"/>
        <v>0</v>
      </c>
      <c r="O320" s="129">
        <f t="shared" si="10"/>
        <v>0</v>
      </c>
      <c r="P320" s="129">
        <f t="shared" si="10"/>
        <v>0</v>
      </c>
      <c r="Q320" s="129">
        <f t="shared" si="10"/>
        <v>0</v>
      </c>
      <c r="R320" s="129">
        <f t="shared" si="10"/>
        <v>0</v>
      </c>
      <c r="S320" s="129">
        <f t="shared" si="10"/>
        <v>0</v>
      </c>
      <c r="T320" s="129">
        <f t="shared" si="10"/>
        <v>0</v>
      </c>
      <c r="U320" s="129">
        <f t="shared" si="10"/>
        <v>0</v>
      </c>
      <c r="V320" s="129">
        <f t="shared" si="10"/>
        <v>0</v>
      </c>
      <c r="W320" s="129">
        <f t="shared" si="10"/>
        <v>0</v>
      </c>
      <c r="X320" s="129">
        <f t="shared" si="10"/>
        <v>0</v>
      </c>
      <c r="Y320" s="129">
        <f t="shared" si="10"/>
        <v>0</v>
      </c>
      <c r="Z320" s="129">
        <f t="shared" si="10"/>
        <v>0</v>
      </c>
      <c r="AA320" s="129">
        <f t="shared" si="10"/>
        <v>0</v>
      </c>
      <c r="AB320" s="129">
        <f t="shared" si="10"/>
        <v>0</v>
      </c>
      <c r="AC320" s="129">
        <f t="shared" si="10"/>
        <v>0</v>
      </c>
      <c r="AD320" s="129">
        <f t="shared" si="10"/>
        <v>0</v>
      </c>
      <c r="AE320" s="129">
        <f t="shared" si="10"/>
        <v>0</v>
      </c>
      <c r="AF320" s="129">
        <f t="shared" si="10"/>
        <v>0</v>
      </c>
      <c r="AG320" s="129">
        <f t="shared" si="10"/>
        <v>0</v>
      </c>
      <c r="AH320" s="129">
        <f t="shared" si="10"/>
        <v>0</v>
      </c>
      <c r="AI320" s="129">
        <f t="shared" si="10"/>
        <v>0</v>
      </c>
      <c r="AJ320" s="129">
        <f t="shared" si="10"/>
        <v>0</v>
      </c>
      <c r="AK320" s="129">
        <f t="shared" si="10"/>
        <v>0</v>
      </c>
    </row>
    <row r="321" spans="2:37" x14ac:dyDescent="0.25">
      <c r="B321" s="59"/>
      <c r="C321" s="126" t="s">
        <v>441</v>
      </c>
      <c r="D321" s="60"/>
      <c r="E321" s="59"/>
      <c r="F321" s="61"/>
      <c r="G321" s="129">
        <f>+SUMPRODUCT($F$314:$F$319,G314:G319)</f>
        <v>1133426580.25</v>
      </c>
      <c r="H321" s="129">
        <f t="shared" ref="H321:AK321" si="11">+SUMPRODUCT($F$314:$F$319,H314:H319)</f>
        <v>0</v>
      </c>
      <c r="I321" s="129">
        <f t="shared" si="11"/>
        <v>0</v>
      </c>
      <c r="J321" s="129">
        <f t="shared" si="11"/>
        <v>0</v>
      </c>
      <c r="K321" s="129">
        <f t="shared" si="11"/>
        <v>0</v>
      </c>
      <c r="L321" s="129">
        <f t="shared" si="11"/>
        <v>0</v>
      </c>
      <c r="M321" s="129">
        <f t="shared" si="11"/>
        <v>0</v>
      </c>
      <c r="N321" s="129">
        <f t="shared" si="11"/>
        <v>0</v>
      </c>
      <c r="O321" s="129">
        <f t="shared" si="11"/>
        <v>0</v>
      </c>
      <c r="P321" s="129">
        <f t="shared" si="11"/>
        <v>0</v>
      </c>
      <c r="Q321" s="129">
        <f t="shared" si="11"/>
        <v>0</v>
      </c>
      <c r="R321" s="129">
        <f t="shared" si="11"/>
        <v>0</v>
      </c>
      <c r="S321" s="129">
        <f t="shared" si="11"/>
        <v>0</v>
      </c>
      <c r="T321" s="129">
        <f t="shared" si="11"/>
        <v>0</v>
      </c>
      <c r="U321" s="129">
        <f t="shared" si="11"/>
        <v>0</v>
      </c>
      <c r="V321" s="129">
        <f t="shared" si="11"/>
        <v>0</v>
      </c>
      <c r="W321" s="129">
        <f t="shared" si="11"/>
        <v>0</v>
      </c>
      <c r="X321" s="129">
        <f t="shared" si="11"/>
        <v>0</v>
      </c>
      <c r="Y321" s="129">
        <f t="shared" si="11"/>
        <v>0</v>
      </c>
      <c r="Z321" s="129">
        <f t="shared" si="11"/>
        <v>0</v>
      </c>
      <c r="AA321" s="129">
        <f t="shared" si="11"/>
        <v>0</v>
      </c>
      <c r="AB321" s="129">
        <f t="shared" si="11"/>
        <v>0</v>
      </c>
      <c r="AC321" s="129">
        <f t="shared" si="11"/>
        <v>0</v>
      </c>
      <c r="AD321" s="129">
        <f t="shared" si="11"/>
        <v>0</v>
      </c>
      <c r="AE321" s="129">
        <f t="shared" si="11"/>
        <v>0</v>
      </c>
      <c r="AF321" s="129">
        <f t="shared" si="11"/>
        <v>0</v>
      </c>
      <c r="AG321" s="129">
        <f t="shared" si="11"/>
        <v>0</v>
      </c>
      <c r="AH321" s="129">
        <f t="shared" si="11"/>
        <v>0</v>
      </c>
      <c r="AI321" s="129">
        <f t="shared" si="11"/>
        <v>0</v>
      </c>
      <c r="AJ321" s="129">
        <f t="shared" si="11"/>
        <v>0</v>
      </c>
      <c r="AK321" s="129">
        <f t="shared" si="11"/>
        <v>0</v>
      </c>
    </row>
    <row r="322" spans="2:37" x14ac:dyDescent="0.25">
      <c r="B322" s="59"/>
      <c r="C322" s="126"/>
      <c r="D322" s="60"/>
      <c r="E322" s="59"/>
      <c r="F322" s="61"/>
      <c r="G322" s="129"/>
      <c r="H322" s="61"/>
      <c r="I322" s="61"/>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row>
    <row r="323" spans="2:37" x14ac:dyDescent="0.25">
      <c r="B323" s="59"/>
      <c r="C323" s="59"/>
      <c r="D323" s="60"/>
      <c r="E323" s="59"/>
      <c r="F323" s="61"/>
      <c r="G323" s="61"/>
      <c r="H323" s="61"/>
      <c r="I323" s="61"/>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row>
    <row r="324" spans="2:37" x14ac:dyDescent="0.25">
      <c r="B324" s="59"/>
      <c r="C324" s="59"/>
      <c r="D324" s="60"/>
      <c r="E324" s="59"/>
      <c r="F324" s="61"/>
      <c r="G324" s="61"/>
      <c r="H324" s="61"/>
      <c r="I324" s="61"/>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row>
    <row r="325" spans="2:37" x14ac:dyDescent="0.25">
      <c r="B325" s="59"/>
      <c r="C325" s="59"/>
      <c r="D325" s="60"/>
      <c r="E325" s="59"/>
      <c r="F325" s="61"/>
      <c r="G325" s="61"/>
      <c r="H325" s="61"/>
      <c r="I325" s="61"/>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row>
    <row r="326" spans="2:37" x14ac:dyDescent="0.25">
      <c r="B326" s="58"/>
      <c r="C326" s="130" t="str">
        <f>+Inventario!C326</f>
        <v>MEDIDORES</v>
      </c>
      <c r="D326" s="131"/>
      <c r="E326" s="58"/>
      <c r="F326" s="132"/>
      <c r="G326" s="132"/>
      <c r="H326" s="132"/>
      <c r="I326" s="132"/>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row>
    <row r="327" spans="2:37" x14ac:dyDescent="0.25">
      <c r="B327" s="59" t="s">
        <v>695</v>
      </c>
      <c r="C327" s="62" t="str">
        <f>+VLOOKUP(B327,'resumen UCAP'!$A$5:$O$329,2,0)</f>
        <v>Medidor digital</v>
      </c>
      <c r="D327" s="63"/>
      <c r="E327" s="63" t="str">
        <f>+VLOOKUP(B327,'resumen UCAP'!$A$5:$O$329,3,0)</f>
        <v>Un</v>
      </c>
      <c r="F327" s="64">
        <f>+VLOOKUP(B327,'resumen UCAP'!$A$5:$O$329,15,0)</f>
        <v>379591.8367346939</v>
      </c>
      <c r="G327" s="61">
        <v>49</v>
      </c>
      <c r="H327" s="61"/>
      <c r="I327" s="61"/>
      <c r="J327" s="136"/>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row>
    <row r="328" spans="2:37" x14ac:dyDescent="0.25">
      <c r="B328" s="59" t="s">
        <v>696</v>
      </c>
      <c r="C328" s="62" t="str">
        <f>+VLOOKUP(B328,'resumen UCAP'!$A$5:$O$329,2,0)</f>
        <v>Medidor telegestion</v>
      </c>
      <c r="D328" s="63"/>
      <c r="E328" s="63" t="str">
        <f>+VLOOKUP(B328,'resumen UCAP'!$A$5:$O$329,3,0)</f>
        <v>Un</v>
      </c>
      <c r="F328" s="64">
        <f>+VLOOKUP(B328,'resumen UCAP'!$A$5:$O$329,15,0)</f>
        <v>3260000</v>
      </c>
      <c r="G328" s="61">
        <v>2</v>
      </c>
      <c r="H328" s="61"/>
      <c r="I328" s="61"/>
      <c r="J328" s="136"/>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row>
    <row r="329" spans="2:37" x14ac:dyDescent="0.25">
      <c r="B329" s="59"/>
      <c r="C329" s="127" t="s">
        <v>289</v>
      </c>
      <c r="D329" s="60"/>
      <c r="E329" s="59"/>
      <c r="F329" s="61"/>
      <c r="G329" s="129">
        <f>+SUM(G327:G328)</f>
        <v>51</v>
      </c>
      <c r="H329" s="129">
        <f t="shared" ref="H329:AK329" si="12">+SUM(H327:H328)</f>
        <v>0</v>
      </c>
      <c r="I329" s="129">
        <f t="shared" si="12"/>
        <v>0</v>
      </c>
      <c r="J329" s="129">
        <f t="shared" si="12"/>
        <v>0</v>
      </c>
      <c r="K329" s="129">
        <f t="shared" si="12"/>
        <v>0</v>
      </c>
      <c r="L329" s="129">
        <f t="shared" si="12"/>
        <v>0</v>
      </c>
      <c r="M329" s="129">
        <f t="shared" si="12"/>
        <v>0</v>
      </c>
      <c r="N329" s="129">
        <f t="shared" si="12"/>
        <v>0</v>
      </c>
      <c r="O329" s="129">
        <f t="shared" si="12"/>
        <v>0</v>
      </c>
      <c r="P329" s="129">
        <f t="shared" si="12"/>
        <v>0</v>
      </c>
      <c r="Q329" s="129">
        <f t="shared" si="12"/>
        <v>0</v>
      </c>
      <c r="R329" s="129">
        <f t="shared" si="12"/>
        <v>0</v>
      </c>
      <c r="S329" s="129">
        <f t="shared" si="12"/>
        <v>0</v>
      </c>
      <c r="T329" s="129">
        <f t="shared" si="12"/>
        <v>0</v>
      </c>
      <c r="U329" s="129">
        <f t="shared" si="12"/>
        <v>0</v>
      </c>
      <c r="V329" s="129">
        <f t="shared" si="12"/>
        <v>0</v>
      </c>
      <c r="W329" s="129">
        <f t="shared" si="12"/>
        <v>0</v>
      </c>
      <c r="X329" s="129">
        <f t="shared" si="12"/>
        <v>0</v>
      </c>
      <c r="Y329" s="129">
        <f t="shared" si="12"/>
        <v>0</v>
      </c>
      <c r="Z329" s="129">
        <f t="shared" si="12"/>
        <v>0</v>
      </c>
      <c r="AA329" s="129">
        <f t="shared" si="12"/>
        <v>0</v>
      </c>
      <c r="AB329" s="129">
        <f t="shared" si="12"/>
        <v>0</v>
      </c>
      <c r="AC329" s="129">
        <f t="shared" si="12"/>
        <v>0</v>
      </c>
      <c r="AD329" s="129">
        <f t="shared" si="12"/>
        <v>0</v>
      </c>
      <c r="AE329" s="129">
        <f t="shared" si="12"/>
        <v>0</v>
      </c>
      <c r="AF329" s="129">
        <f t="shared" si="12"/>
        <v>0</v>
      </c>
      <c r="AG329" s="129">
        <f t="shared" si="12"/>
        <v>0</v>
      </c>
      <c r="AH329" s="129">
        <f t="shared" si="12"/>
        <v>0</v>
      </c>
      <c r="AI329" s="129">
        <f t="shared" si="12"/>
        <v>0</v>
      </c>
      <c r="AJ329" s="129">
        <f t="shared" si="12"/>
        <v>0</v>
      </c>
      <c r="AK329" s="129">
        <f t="shared" si="12"/>
        <v>0</v>
      </c>
    </row>
    <row r="330" spans="2:37" x14ac:dyDescent="0.25">
      <c r="B330" s="59"/>
      <c r="C330" s="126" t="s">
        <v>441</v>
      </c>
      <c r="D330" s="60"/>
      <c r="E330" s="59"/>
      <c r="F330" s="61"/>
      <c r="G330" s="129">
        <f>+SUMPRODUCT($F$327:$F$328,G327:G328)</f>
        <v>25120000</v>
      </c>
      <c r="H330" s="129">
        <f t="shared" ref="H330:AK330" si="13">+SUMPRODUCT($F$327:$F$328,H327:H328)</f>
        <v>0</v>
      </c>
      <c r="I330" s="129">
        <f t="shared" si="13"/>
        <v>0</v>
      </c>
      <c r="J330" s="129">
        <f t="shared" si="13"/>
        <v>0</v>
      </c>
      <c r="K330" s="129">
        <f t="shared" si="13"/>
        <v>0</v>
      </c>
      <c r="L330" s="129">
        <f t="shared" si="13"/>
        <v>0</v>
      </c>
      <c r="M330" s="129">
        <f t="shared" si="13"/>
        <v>0</v>
      </c>
      <c r="N330" s="129">
        <f t="shared" si="13"/>
        <v>0</v>
      </c>
      <c r="O330" s="129">
        <f t="shared" si="13"/>
        <v>0</v>
      </c>
      <c r="P330" s="129">
        <f t="shared" si="13"/>
        <v>0</v>
      </c>
      <c r="Q330" s="129">
        <f t="shared" si="13"/>
        <v>0</v>
      </c>
      <c r="R330" s="129">
        <f t="shared" si="13"/>
        <v>0</v>
      </c>
      <c r="S330" s="129">
        <f t="shared" si="13"/>
        <v>0</v>
      </c>
      <c r="T330" s="129">
        <f t="shared" si="13"/>
        <v>0</v>
      </c>
      <c r="U330" s="129">
        <f t="shared" si="13"/>
        <v>0</v>
      </c>
      <c r="V330" s="129">
        <f t="shared" si="13"/>
        <v>0</v>
      </c>
      <c r="W330" s="129">
        <f t="shared" si="13"/>
        <v>0</v>
      </c>
      <c r="X330" s="129">
        <f t="shared" si="13"/>
        <v>0</v>
      </c>
      <c r="Y330" s="129">
        <f t="shared" si="13"/>
        <v>0</v>
      </c>
      <c r="Z330" s="129">
        <f t="shared" si="13"/>
        <v>0</v>
      </c>
      <c r="AA330" s="129">
        <f t="shared" si="13"/>
        <v>0</v>
      </c>
      <c r="AB330" s="129">
        <f t="shared" si="13"/>
        <v>0</v>
      </c>
      <c r="AC330" s="129">
        <f t="shared" si="13"/>
        <v>0</v>
      </c>
      <c r="AD330" s="129">
        <f t="shared" si="13"/>
        <v>0</v>
      </c>
      <c r="AE330" s="129">
        <f t="shared" si="13"/>
        <v>0</v>
      </c>
      <c r="AF330" s="129">
        <f t="shared" si="13"/>
        <v>0</v>
      </c>
      <c r="AG330" s="129">
        <f t="shared" si="13"/>
        <v>0</v>
      </c>
      <c r="AH330" s="129">
        <f t="shared" si="13"/>
        <v>0</v>
      </c>
      <c r="AI330" s="129">
        <f t="shared" si="13"/>
        <v>0</v>
      </c>
      <c r="AJ330" s="129">
        <f t="shared" si="13"/>
        <v>0</v>
      </c>
      <c r="AK330" s="129">
        <f t="shared" si="13"/>
        <v>0</v>
      </c>
    </row>
    <row r="331" spans="2:37" x14ac:dyDescent="0.25">
      <c r="B331" s="59"/>
      <c r="C331" s="126"/>
      <c r="D331" s="60"/>
      <c r="E331" s="59"/>
      <c r="F331" s="61"/>
      <c r="G331" s="129"/>
      <c r="H331" s="61"/>
      <c r="I331" s="61"/>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x14ac:dyDescent="0.25">
      <c r="B332" s="59"/>
      <c r="C332" s="59"/>
      <c r="D332" s="60"/>
      <c r="E332" s="59"/>
      <c r="F332" s="61"/>
      <c r="G332" s="61"/>
      <c r="H332" s="61"/>
      <c r="I332" s="61"/>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x14ac:dyDescent="0.25">
      <c r="B333" s="59"/>
      <c r="C333" s="59"/>
      <c r="D333" s="60"/>
      <c r="E333" s="59"/>
      <c r="F333" s="61"/>
      <c r="G333" s="61"/>
      <c r="H333" s="61"/>
      <c r="I333" s="61"/>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x14ac:dyDescent="0.25">
      <c r="B334" s="59"/>
      <c r="C334" s="59"/>
      <c r="D334" s="60"/>
      <c r="E334" s="59"/>
      <c r="F334" s="61"/>
      <c r="G334" s="61"/>
      <c r="H334" s="61"/>
      <c r="I334" s="61"/>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x14ac:dyDescent="0.25">
      <c r="B335" s="58"/>
      <c r="C335" s="130" t="str">
        <f>+Inventario!C335</f>
        <v xml:space="preserve">SISTEMA DE TELEGESTIÓN </v>
      </c>
      <c r="D335" s="131"/>
      <c r="E335" s="58"/>
      <c r="F335" s="132"/>
      <c r="G335" s="132"/>
      <c r="H335" s="132"/>
      <c r="I335" s="132"/>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row>
    <row r="336" spans="2:37"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61"/>
      <c r="I336" s="61"/>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row>
    <row r="337" spans="1:37" x14ac:dyDescent="0.25">
      <c r="B337" s="59"/>
      <c r="C337" s="59"/>
      <c r="D337" s="60"/>
      <c r="E337" s="59"/>
      <c r="F337" s="61"/>
      <c r="G337" s="61"/>
      <c r="H337" s="61"/>
      <c r="I337" s="61"/>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1:37" s="121" customFormat="1" x14ac:dyDescent="0.25">
      <c r="A338" s="57"/>
      <c r="B338" s="59"/>
      <c r="C338" s="127" t="s">
        <v>289</v>
      </c>
      <c r="D338" s="60"/>
      <c r="E338" s="59"/>
      <c r="F338" s="61"/>
      <c r="G338" s="129">
        <f>+SUM(G336:G337)</f>
        <v>0</v>
      </c>
      <c r="H338" s="129">
        <f t="shared" ref="H338:AK338" si="14">+SUM(H336:H337)</f>
        <v>0</v>
      </c>
      <c r="I338" s="129">
        <f t="shared" si="14"/>
        <v>0</v>
      </c>
      <c r="J338" s="129">
        <f t="shared" si="14"/>
        <v>0</v>
      </c>
      <c r="K338" s="129">
        <f t="shared" si="14"/>
        <v>0</v>
      </c>
      <c r="L338" s="129">
        <f t="shared" si="14"/>
        <v>0</v>
      </c>
      <c r="M338" s="129">
        <f t="shared" si="14"/>
        <v>0</v>
      </c>
      <c r="N338" s="129">
        <f t="shared" si="14"/>
        <v>0</v>
      </c>
      <c r="O338" s="129">
        <f t="shared" si="14"/>
        <v>0</v>
      </c>
      <c r="P338" s="129">
        <f t="shared" si="14"/>
        <v>0</v>
      </c>
      <c r="Q338" s="129">
        <f t="shared" si="14"/>
        <v>0</v>
      </c>
      <c r="R338" s="129">
        <f t="shared" si="14"/>
        <v>0</v>
      </c>
      <c r="S338" s="129">
        <f t="shared" si="14"/>
        <v>0</v>
      </c>
      <c r="T338" s="129">
        <f t="shared" si="14"/>
        <v>0</v>
      </c>
      <c r="U338" s="129">
        <f t="shared" si="14"/>
        <v>0</v>
      </c>
      <c r="V338" s="129">
        <f t="shared" si="14"/>
        <v>0</v>
      </c>
      <c r="W338" s="129">
        <f t="shared" si="14"/>
        <v>0</v>
      </c>
      <c r="X338" s="129">
        <f t="shared" si="14"/>
        <v>0</v>
      </c>
      <c r="Y338" s="129">
        <f t="shared" si="14"/>
        <v>0</v>
      </c>
      <c r="Z338" s="129">
        <f t="shared" si="14"/>
        <v>0</v>
      </c>
      <c r="AA338" s="129">
        <f t="shared" si="14"/>
        <v>0</v>
      </c>
      <c r="AB338" s="129">
        <f t="shared" si="14"/>
        <v>0</v>
      </c>
      <c r="AC338" s="129">
        <f t="shared" si="14"/>
        <v>0</v>
      </c>
      <c r="AD338" s="129">
        <f t="shared" si="14"/>
        <v>0</v>
      </c>
      <c r="AE338" s="129">
        <f t="shared" si="14"/>
        <v>0</v>
      </c>
      <c r="AF338" s="129">
        <f t="shared" si="14"/>
        <v>0</v>
      </c>
      <c r="AG338" s="129">
        <f t="shared" si="14"/>
        <v>0</v>
      </c>
      <c r="AH338" s="129">
        <f t="shared" si="14"/>
        <v>0</v>
      </c>
      <c r="AI338" s="129">
        <f t="shared" si="14"/>
        <v>0</v>
      </c>
      <c r="AJ338" s="129">
        <f t="shared" si="14"/>
        <v>0</v>
      </c>
      <c r="AK338" s="129">
        <f t="shared" si="14"/>
        <v>0</v>
      </c>
    </row>
    <row r="339" spans="1:37" s="121" customFormat="1" x14ac:dyDescent="0.25">
      <c r="A339" s="57"/>
      <c r="B339" s="59"/>
      <c r="C339" s="126" t="s">
        <v>441</v>
      </c>
      <c r="D339" s="60"/>
      <c r="E339" s="59"/>
      <c r="F339" s="61"/>
      <c r="G339" s="129">
        <f>+SUMPRODUCT($F$336:$F$337,G336:G337)</f>
        <v>0</v>
      </c>
      <c r="H339" s="129">
        <f t="shared" ref="H339:AK339" si="15">+SUMPRODUCT($F$336:$F$337,H336:H337)</f>
        <v>0</v>
      </c>
      <c r="I339" s="129">
        <f t="shared" si="15"/>
        <v>0</v>
      </c>
      <c r="J339" s="129">
        <f t="shared" si="15"/>
        <v>0</v>
      </c>
      <c r="K339" s="129">
        <f t="shared" si="15"/>
        <v>0</v>
      </c>
      <c r="L339" s="129">
        <f t="shared" si="15"/>
        <v>0</v>
      </c>
      <c r="M339" s="129">
        <f t="shared" si="15"/>
        <v>0</v>
      </c>
      <c r="N339" s="129">
        <f t="shared" si="15"/>
        <v>0</v>
      </c>
      <c r="O339" s="129">
        <f t="shared" si="15"/>
        <v>0</v>
      </c>
      <c r="P339" s="129">
        <f t="shared" si="15"/>
        <v>0</v>
      </c>
      <c r="Q339" s="129">
        <f t="shared" si="15"/>
        <v>0</v>
      </c>
      <c r="R339" s="129">
        <f t="shared" si="15"/>
        <v>0</v>
      </c>
      <c r="S339" s="129">
        <f t="shared" si="15"/>
        <v>0</v>
      </c>
      <c r="T339" s="129">
        <f t="shared" si="15"/>
        <v>0</v>
      </c>
      <c r="U339" s="129">
        <f t="shared" si="15"/>
        <v>0</v>
      </c>
      <c r="V339" s="129">
        <f t="shared" si="15"/>
        <v>0</v>
      </c>
      <c r="W339" s="129">
        <f t="shared" si="15"/>
        <v>0</v>
      </c>
      <c r="X339" s="129">
        <f t="shared" si="15"/>
        <v>0</v>
      </c>
      <c r="Y339" s="129">
        <f t="shared" si="15"/>
        <v>0</v>
      </c>
      <c r="Z339" s="129">
        <f t="shared" si="15"/>
        <v>0</v>
      </c>
      <c r="AA339" s="129">
        <f t="shared" si="15"/>
        <v>0</v>
      </c>
      <c r="AB339" s="129">
        <f t="shared" si="15"/>
        <v>0</v>
      </c>
      <c r="AC339" s="129">
        <f t="shared" si="15"/>
        <v>0</v>
      </c>
      <c r="AD339" s="129">
        <f t="shared" si="15"/>
        <v>0</v>
      </c>
      <c r="AE339" s="129">
        <f t="shared" si="15"/>
        <v>0</v>
      </c>
      <c r="AF339" s="129">
        <f t="shared" si="15"/>
        <v>0</v>
      </c>
      <c r="AG339" s="129">
        <f t="shared" si="15"/>
        <v>0</v>
      </c>
      <c r="AH339" s="129">
        <f t="shared" si="15"/>
        <v>0</v>
      </c>
      <c r="AI339" s="129">
        <f t="shared" si="15"/>
        <v>0</v>
      </c>
      <c r="AJ339" s="129">
        <f t="shared" si="15"/>
        <v>0</v>
      </c>
      <c r="AK339" s="129">
        <f t="shared" si="15"/>
        <v>0</v>
      </c>
    </row>
    <row r="340" spans="1:37" s="121" customFormat="1" x14ac:dyDescent="0.25">
      <c r="A340" s="57"/>
      <c r="B340" s="59"/>
      <c r="C340" s="59"/>
      <c r="D340" s="60"/>
      <c r="E340" s="59"/>
      <c r="F340" s="61"/>
      <c r="G340" s="61"/>
      <c r="H340" s="61"/>
      <c r="I340" s="61"/>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row>
    <row r="341" spans="1:37" s="121" customFormat="1" x14ac:dyDescent="0.25">
      <c r="A341" s="57"/>
      <c r="B341" s="59"/>
      <c r="C341" s="59"/>
      <c r="D341" s="60"/>
      <c r="E341" s="59"/>
      <c r="F341" s="61"/>
      <c r="G341" s="61"/>
      <c r="H341" s="61"/>
      <c r="I341" s="61"/>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row>
    <row r="342" spans="1:37" s="121" customFormat="1" x14ac:dyDescent="0.25">
      <c r="A342" s="57"/>
      <c r="B342" s="59"/>
      <c r="C342" s="59"/>
      <c r="D342" s="60"/>
      <c r="E342" s="59"/>
      <c r="F342" s="61"/>
      <c r="G342" s="61"/>
      <c r="H342" s="61"/>
      <c r="I342" s="61"/>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row>
    <row r="343" spans="1:37" s="121" customFormat="1" x14ac:dyDescent="0.25">
      <c r="A343" s="57"/>
      <c r="B343" s="59"/>
      <c r="C343" s="59"/>
      <c r="D343" s="60"/>
      <c r="E343" s="59"/>
      <c r="F343" s="61"/>
      <c r="G343" s="61"/>
      <c r="H343" s="61"/>
      <c r="I343" s="61"/>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row>
    <row r="344" spans="1:37" s="121" customFormat="1" x14ac:dyDescent="0.25">
      <c r="A344" s="57"/>
      <c r="B344" s="57"/>
      <c r="C344" s="68" t="s">
        <v>439</v>
      </c>
      <c r="D344" s="120"/>
      <c r="E344" s="57"/>
      <c r="G344" s="134">
        <f>G339+G330+G321+G308+G298+G282+G238+G225</f>
        <v>31047186978.247078</v>
      </c>
      <c r="H344" s="134">
        <f>H339+H330+H321+H308+H298+H282+H238+H225</f>
        <v>0</v>
      </c>
      <c r="I344" s="134">
        <f t="shared" ref="I344:AK344" si="16">I339+I330+I321+I308+I298+I282+I238+I225</f>
        <v>2779299132.6750002</v>
      </c>
      <c r="J344" s="134">
        <f>J339+J330+J321+J308+J298+J282+J238+J225</f>
        <v>3347289822.8211155</v>
      </c>
      <c r="K344" s="134">
        <f t="shared" si="16"/>
        <v>3615163731.5339518</v>
      </c>
      <c r="L344" s="134">
        <f t="shared" si="16"/>
        <v>3514288663.3141718</v>
      </c>
      <c r="M344" s="134">
        <f t="shared" si="16"/>
        <v>2443414984.3488059</v>
      </c>
      <c r="N344" s="134">
        <f t="shared" si="16"/>
        <v>0</v>
      </c>
      <c r="O344" s="134">
        <f t="shared" si="16"/>
        <v>0</v>
      </c>
      <c r="P344" s="134">
        <f t="shared" si="16"/>
        <v>0</v>
      </c>
      <c r="Q344" s="134">
        <f t="shared" si="16"/>
        <v>0</v>
      </c>
      <c r="R344" s="134">
        <f t="shared" si="16"/>
        <v>0</v>
      </c>
      <c r="S344" s="134">
        <f t="shared" si="16"/>
        <v>0</v>
      </c>
      <c r="T344" s="134">
        <f t="shared" si="16"/>
        <v>0</v>
      </c>
      <c r="U344" s="134">
        <f t="shared" si="16"/>
        <v>0</v>
      </c>
      <c r="V344" s="134">
        <f t="shared" si="16"/>
        <v>0</v>
      </c>
      <c r="W344" s="134">
        <f t="shared" si="16"/>
        <v>0</v>
      </c>
      <c r="X344" s="134">
        <f t="shared" si="16"/>
        <v>0</v>
      </c>
      <c r="Y344" s="134">
        <f t="shared" si="16"/>
        <v>0</v>
      </c>
      <c r="Z344" s="134">
        <f t="shared" si="16"/>
        <v>0</v>
      </c>
      <c r="AA344" s="134">
        <f t="shared" si="16"/>
        <v>0</v>
      </c>
      <c r="AB344" s="134">
        <f t="shared" si="16"/>
        <v>0</v>
      </c>
      <c r="AC344" s="134">
        <f t="shared" si="16"/>
        <v>0</v>
      </c>
      <c r="AD344" s="134">
        <f t="shared" si="16"/>
        <v>0</v>
      </c>
      <c r="AE344" s="134">
        <f t="shared" si="16"/>
        <v>0</v>
      </c>
      <c r="AF344" s="134">
        <f t="shared" si="16"/>
        <v>0</v>
      </c>
      <c r="AG344" s="134">
        <f t="shared" si="16"/>
        <v>0</v>
      </c>
      <c r="AH344" s="134">
        <f t="shared" si="16"/>
        <v>0</v>
      </c>
      <c r="AI344" s="134">
        <f t="shared" si="16"/>
        <v>0</v>
      </c>
      <c r="AJ344" s="134">
        <f t="shared" si="16"/>
        <v>0</v>
      </c>
      <c r="AK344" s="134">
        <f t="shared" si="16"/>
        <v>0</v>
      </c>
    </row>
    <row r="351" spans="1:37" x14ac:dyDescent="0.25">
      <c r="C351" s="137" t="s">
        <v>14</v>
      </c>
      <c r="D351" s="137" t="s">
        <v>31</v>
      </c>
      <c r="E351" s="137" t="s">
        <v>710</v>
      </c>
    </row>
    <row r="352" spans="1:37" x14ac:dyDescent="0.25">
      <c r="C352" s="138" t="str">
        <f>+C4</f>
        <v>LUMINARIAS</v>
      </c>
      <c r="D352" s="139">
        <f>+SUM(H224:AK224)</f>
        <v>10222</v>
      </c>
      <c r="E352" s="136">
        <f>+SUM(H225:AK225)</f>
        <v>15699456334.693045</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s="121" customFormat="1" x14ac:dyDescent="0.25">
      <c r="C355" s="59" t="str">
        <f>+C287</f>
        <v>REDES</v>
      </c>
      <c r="D355" s="139">
        <f>+SUM(H297:AK297)</f>
        <v>0</v>
      </c>
      <c r="E355" s="136">
        <f>+SUM(H298:AK298)</f>
        <v>0</v>
      </c>
    </row>
    <row r="356" spans="3:5" s="121" customFormat="1" x14ac:dyDescent="0.25">
      <c r="C356" s="59" t="str">
        <f>+C303</f>
        <v>CAMARAS, CANALIZACIONES, DUCTOS</v>
      </c>
      <c r="D356" s="139">
        <f>+SUM(H307:AK307)</f>
        <v>0</v>
      </c>
      <c r="E356" s="136">
        <f>+SUM(H308:AK308)</f>
        <v>0</v>
      </c>
    </row>
    <row r="357" spans="3:5" s="121" customFormat="1" x14ac:dyDescent="0.25">
      <c r="C357" s="59" t="str">
        <f>+C313</f>
        <v>TRANSFORMADORES, ELEMENTOS SUBESTACIONES</v>
      </c>
      <c r="D357" s="139">
        <f>+SUM(H320:AK320)</f>
        <v>0</v>
      </c>
      <c r="E357" s="136">
        <f>+SUM(H321:AK321)</f>
        <v>0</v>
      </c>
    </row>
    <row r="358" spans="3:5" s="121" customFormat="1" x14ac:dyDescent="0.25">
      <c r="C358" s="59" t="str">
        <f>+C326</f>
        <v>MEDIDORES</v>
      </c>
      <c r="D358" s="139">
        <f>+SUM(H329:AK329)</f>
        <v>0</v>
      </c>
      <c r="E358" s="136">
        <f>+SUM(H330:AK330)</f>
        <v>0</v>
      </c>
    </row>
    <row r="359" spans="3:5" s="121" customFormat="1" x14ac:dyDescent="0.25">
      <c r="C359" s="59" t="str">
        <f>+C335</f>
        <v xml:space="preserve">SISTEMA DE TELEGESTIÓN </v>
      </c>
      <c r="D359" s="139">
        <f>+SUM(H338:AK338)</f>
        <v>0</v>
      </c>
      <c r="E359" s="136">
        <f>+SUM(H339:AK339)</f>
        <v>0</v>
      </c>
    </row>
    <row r="360" spans="3:5" s="121" customFormat="1" x14ac:dyDescent="0.25">
      <c r="C360" s="68" t="s">
        <v>439</v>
      </c>
      <c r="D360" s="120"/>
      <c r="E360" s="140">
        <f>+SUM(E352:E359)</f>
        <v>15699456334.693045</v>
      </c>
    </row>
  </sheetData>
  <mergeCells count="6">
    <mergeCell ref="G2:G3"/>
    <mergeCell ref="B2:B3"/>
    <mergeCell ref="C2:C3"/>
    <mergeCell ref="D2:D3"/>
    <mergeCell ref="E2:E3"/>
    <mergeCell ref="F2:F3"/>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360"/>
  <sheetViews>
    <sheetView workbookViewId="0"/>
  </sheetViews>
  <sheetFormatPr baseColWidth="10" defaultColWidth="0" defaultRowHeight="14.25" x14ac:dyDescent="0.25"/>
  <cols>
    <col min="1" max="2" width="10.85546875" style="57" customWidth="1"/>
    <col min="3" max="3" width="49.7109375" style="57" bestFit="1" customWidth="1"/>
    <col min="4" max="4" width="17.140625" style="120" customWidth="1"/>
    <col min="5" max="5" width="14" style="57" bestFit="1" customWidth="1"/>
    <col min="6" max="6" width="11.28515625" style="121" bestFit="1" customWidth="1"/>
    <col min="7" max="8" width="17.5703125" style="121" customWidth="1"/>
    <col min="9" max="9" width="17.85546875" style="121" bestFit="1" customWidth="1"/>
    <col min="10" max="10" width="17.85546875" style="57" bestFit="1" customWidth="1"/>
    <col min="11" max="23" width="10.85546875" style="57" customWidth="1"/>
    <col min="24" max="28" width="13.140625" style="57" bestFit="1" customWidth="1"/>
    <col min="29" max="29" width="6.28515625" style="57" bestFit="1" customWidth="1"/>
    <col min="30" max="38" width="10.85546875" style="57" customWidth="1"/>
    <col min="39" max="16384" width="10.85546875" style="57" hidden="1"/>
  </cols>
  <sheetData>
    <row r="1" spans="1:37" x14ac:dyDescent="0.25">
      <c r="A1" s="56"/>
    </row>
    <row r="2" spans="1:37" s="135" customFormat="1" ht="9" x14ac:dyDescent="0.25">
      <c r="B2" s="533" t="s">
        <v>4</v>
      </c>
      <c r="C2" s="533" t="s">
        <v>47</v>
      </c>
      <c r="D2" s="533" t="s">
        <v>98</v>
      </c>
      <c r="E2" s="533" t="s">
        <v>16</v>
      </c>
      <c r="F2" s="532" t="s">
        <v>99</v>
      </c>
      <c r="G2" s="532" t="s">
        <v>100</v>
      </c>
      <c r="H2" s="118">
        <f>+'Desmonte Infr. financiada'!H2</f>
        <v>1</v>
      </c>
      <c r="I2" s="118">
        <f>+'Desmonte Infr. financiada'!I2</f>
        <v>2</v>
      </c>
      <c r="J2" s="118">
        <f>+'Desmonte Infr. financiada'!J2</f>
        <v>3</v>
      </c>
      <c r="K2" s="118">
        <f>+'Desmonte Infr. financiada'!K2</f>
        <v>4</v>
      </c>
      <c r="L2" s="118">
        <f>+'Desmonte Infr. financiada'!L2</f>
        <v>5</v>
      </c>
      <c r="M2" s="118">
        <f>+'Desmonte Infr. financiada'!M2</f>
        <v>6</v>
      </c>
      <c r="N2" s="118">
        <f>+'Desmonte Infr. financiada'!N2</f>
        <v>7</v>
      </c>
      <c r="O2" s="118">
        <f>+'Desmonte Infr. financiada'!O2</f>
        <v>8</v>
      </c>
      <c r="P2" s="118">
        <f>+'Desmonte Infr. financiada'!P2</f>
        <v>9</v>
      </c>
      <c r="Q2" s="118">
        <f>+'Desmonte Infr. financiada'!Q2</f>
        <v>10</v>
      </c>
      <c r="R2" s="118">
        <f>+'Desmonte Infr. financiada'!R2</f>
        <v>11</v>
      </c>
      <c r="S2" s="118">
        <f>+'Desmonte Infr. financiada'!S2</f>
        <v>12</v>
      </c>
      <c r="T2" s="118">
        <f>+'Desmonte Infr. financiada'!T2</f>
        <v>13</v>
      </c>
      <c r="U2" s="118">
        <f>+'Desmonte Infr. financiada'!U2</f>
        <v>14</v>
      </c>
      <c r="V2" s="118">
        <f>+'Desmonte Infr. financiada'!V2</f>
        <v>15</v>
      </c>
      <c r="W2" s="118">
        <f>+'Desmonte Infr. financiada'!W2</f>
        <v>16</v>
      </c>
      <c r="X2" s="118">
        <f>+'Desmonte Infr. financiada'!X2</f>
        <v>17</v>
      </c>
      <c r="Y2" s="118">
        <f>+'Desmonte Infr. financiada'!Y2</f>
        <v>18</v>
      </c>
      <c r="Z2" s="118">
        <f>+'Desmonte Infr. financiada'!Z2</f>
        <v>19</v>
      </c>
      <c r="AA2" s="118">
        <f>+'Desmonte Infr. financiada'!AA2</f>
        <v>20</v>
      </c>
      <c r="AB2" s="118">
        <f>+'Desmonte Infr. financiada'!AB2</f>
        <v>21</v>
      </c>
      <c r="AC2" s="118">
        <f>+'Desmonte Infr. financiada'!AC2</f>
        <v>22</v>
      </c>
      <c r="AD2" s="118">
        <f>+'Desmonte Infr. financiada'!AD2</f>
        <v>23</v>
      </c>
      <c r="AE2" s="118">
        <f>+'Desmonte Infr. financiada'!AE2</f>
        <v>24</v>
      </c>
      <c r="AF2" s="118">
        <f>+'Desmonte Infr. financiada'!AF2</f>
        <v>25</v>
      </c>
      <c r="AG2" s="118">
        <f>+'Desmonte Infr. financiada'!AG2</f>
        <v>26</v>
      </c>
      <c r="AH2" s="118">
        <f>+'Desmonte Infr. financiada'!AH2</f>
        <v>27</v>
      </c>
      <c r="AI2" s="118">
        <f>+'Desmonte Infr. financiada'!AI2</f>
        <v>28</v>
      </c>
      <c r="AJ2" s="118">
        <f>+'Desmonte Infr. financiada'!AJ2</f>
        <v>29</v>
      </c>
      <c r="AK2" s="118">
        <f>+'Desmonte Infr. financiada'!AK2</f>
        <v>30</v>
      </c>
    </row>
    <row r="3" spans="1:37" s="135" customFormat="1" ht="9" x14ac:dyDescent="0.25">
      <c r="B3" s="534"/>
      <c r="C3" s="534"/>
      <c r="D3" s="534"/>
      <c r="E3" s="534"/>
      <c r="F3" s="532"/>
      <c r="G3" s="532"/>
      <c r="H3" s="157">
        <f>+'Desmonte Infr. financiada'!H3</f>
        <v>2022</v>
      </c>
      <c r="I3" s="157">
        <f>+'Desmonte Infr. financiada'!I3</f>
        <v>2023</v>
      </c>
      <c r="J3" s="157">
        <f>+'Desmonte Infr. financiada'!J3</f>
        <v>2024</v>
      </c>
      <c r="K3" s="157">
        <f>+'Desmonte Infr. financiada'!K3</f>
        <v>2025</v>
      </c>
      <c r="L3" s="157">
        <f>+'Desmonte Infr. financiada'!L3</f>
        <v>2026</v>
      </c>
      <c r="M3" s="157">
        <f>+'Desmonte Infr. financiada'!M3</f>
        <v>2027</v>
      </c>
      <c r="N3" s="157">
        <f>+'Desmonte Infr. financiada'!N3</f>
        <v>2028</v>
      </c>
      <c r="O3" s="157">
        <f>+'Desmonte Infr. financiada'!O3</f>
        <v>2029</v>
      </c>
      <c r="P3" s="157">
        <f>+'Desmonte Infr. financiada'!P3</f>
        <v>2030</v>
      </c>
      <c r="Q3" s="157">
        <f>+'Desmonte Infr. financiada'!Q3</f>
        <v>2031</v>
      </c>
      <c r="R3" s="157">
        <f>+'Desmonte Infr. financiada'!R3</f>
        <v>2032</v>
      </c>
      <c r="S3" s="157">
        <f>+'Desmonte Infr. financiada'!S3</f>
        <v>2033</v>
      </c>
      <c r="T3" s="157">
        <f>+'Desmonte Infr. financiada'!T3</f>
        <v>2034</v>
      </c>
      <c r="U3" s="157">
        <f>+'Desmonte Infr. financiada'!U3</f>
        <v>2035</v>
      </c>
      <c r="V3" s="157">
        <f>+'Desmonte Infr. financiada'!V3</f>
        <v>2036</v>
      </c>
      <c r="W3" s="157">
        <f>+'Desmonte Infr. financiada'!W3</f>
        <v>2037</v>
      </c>
      <c r="X3" s="157">
        <f>+'Desmonte Infr. financiada'!X3</f>
        <v>2038</v>
      </c>
      <c r="Y3" s="157">
        <f>+'Desmonte Infr. financiada'!Y3</f>
        <v>2039</v>
      </c>
      <c r="Z3" s="157">
        <f>+'Desmonte Infr. financiada'!Z3</f>
        <v>2040</v>
      </c>
      <c r="AA3" s="157">
        <f>+'Desmonte Infr. financiada'!AA3</f>
        <v>2041</v>
      </c>
      <c r="AB3" s="157">
        <f>+'Desmonte Infr. financiada'!AB3</f>
        <v>2042</v>
      </c>
      <c r="AC3" s="157">
        <f>+'Desmonte Infr. financiada'!AC3</f>
        <v>2043</v>
      </c>
      <c r="AD3" s="157">
        <f>+'Desmonte Infr. financiada'!AD3</f>
        <v>2044</v>
      </c>
      <c r="AE3" s="157">
        <f>+'Desmonte Infr. financiada'!AE3</f>
        <v>2045</v>
      </c>
      <c r="AF3" s="157">
        <f>+'Desmonte Infr. financiada'!AF3</f>
        <v>2046</v>
      </c>
      <c r="AG3" s="157">
        <f>+'Desmonte Infr. financiada'!AG3</f>
        <v>2047</v>
      </c>
      <c r="AH3" s="157">
        <f>+'Desmonte Infr. financiada'!AH3</f>
        <v>2048</v>
      </c>
      <c r="AI3" s="157">
        <f>+'Desmonte Infr. financiada'!AI3</f>
        <v>2049</v>
      </c>
      <c r="AJ3" s="157">
        <f>+'Desmonte Infr. financiada'!AJ3</f>
        <v>2050</v>
      </c>
      <c r="AK3" s="157">
        <f>+'Desmonte Infr. financiada'!AK3</f>
        <v>2051</v>
      </c>
    </row>
    <row r="4" spans="1:37" x14ac:dyDescent="0.25">
      <c r="B4" s="29"/>
      <c r="C4" s="29" t="str">
        <f>+Inventario!C4</f>
        <v>LUMINARIAS</v>
      </c>
      <c r="D4" s="29"/>
      <c r="E4" s="29"/>
      <c r="F4" s="30"/>
      <c r="G4" s="30"/>
      <c r="H4" s="132"/>
      <c r="I4" s="132"/>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row>
    <row r="5" spans="1:37" x14ac:dyDescent="0.25">
      <c r="B5" s="62" t="s">
        <v>18</v>
      </c>
      <c r="C5" s="62" t="str">
        <f>+VLOOKUP(B5,'resumen UCAP'!$A$5:$O$329,2,0)</f>
        <v>Aplique piso 150w</v>
      </c>
      <c r="D5" s="63">
        <f>+'Desmonte Infr. financiada'!D5</f>
        <v>150</v>
      </c>
      <c r="E5" s="63" t="str">
        <f>+VLOOKUP(B5,'resumen UCAP'!$A$5:$O$329,3,0)</f>
        <v>Un</v>
      </c>
      <c r="F5" s="64">
        <f>+VLOOKUP(B5,'resumen UCAP'!$A$5:$O$329,15,0)</f>
        <v>1060000</v>
      </c>
      <c r="G5" s="64">
        <v>13</v>
      </c>
      <c r="H5" s="61"/>
      <c r="I5" s="61"/>
      <c r="J5" s="59"/>
      <c r="K5" s="59"/>
      <c r="L5" s="59"/>
      <c r="M5" s="59"/>
      <c r="N5" s="59"/>
      <c r="O5" s="59"/>
      <c r="P5" s="59"/>
      <c r="Q5" s="59"/>
      <c r="R5" s="59"/>
      <c r="S5" s="59"/>
      <c r="T5" s="59"/>
      <c r="U5" s="59"/>
      <c r="V5" s="59"/>
      <c r="W5" s="136">
        <f>+'Inversión No. 2.1 IAP'!H5</f>
        <v>0</v>
      </c>
      <c r="X5" s="136">
        <f>+'Inversión No. 2.1 IAP'!I5</f>
        <v>0</v>
      </c>
      <c r="Y5" s="136">
        <f>+'Inversión No. 2.1 IAP'!J5</f>
        <v>0</v>
      </c>
      <c r="Z5" s="136">
        <f>+'Inversión No. 2.1 IAP'!K5</f>
        <v>0</v>
      </c>
      <c r="AA5" s="136">
        <f>+'Inversión No. 2.1 IAP'!L5</f>
        <v>0</v>
      </c>
      <c r="AB5" s="136">
        <f>+'Inversión No. 2.1 IAP'!M5</f>
        <v>0</v>
      </c>
      <c r="AC5" s="136">
        <f>+'Inversión No. 2.1 IAP'!N5</f>
        <v>0</v>
      </c>
      <c r="AD5" s="136">
        <f>+'Inversión No. 2.1 IAP'!O5</f>
        <v>0</v>
      </c>
      <c r="AE5" s="136">
        <f>+'Inversión No. 2.1 IAP'!P5</f>
        <v>0</v>
      </c>
      <c r="AF5" s="136">
        <f>+'Inversión No. 2.1 IAP'!Q5</f>
        <v>0</v>
      </c>
      <c r="AG5" s="136">
        <f>+'Inversión No. 2.1 IAP'!R5</f>
        <v>0</v>
      </c>
      <c r="AH5" s="136">
        <f>+'Inversión No. 2.1 IAP'!S5</f>
        <v>0</v>
      </c>
      <c r="AI5" s="136">
        <f>+'Inversión No. 2.1 IAP'!T5</f>
        <v>0</v>
      </c>
      <c r="AJ5" s="136">
        <f>+'Inversión No. 2.1 IAP'!U5</f>
        <v>0</v>
      </c>
      <c r="AK5" s="136">
        <f>+'Inversión No. 2.1 IAP'!V5</f>
        <v>0</v>
      </c>
    </row>
    <row r="6" spans="1:37" x14ac:dyDescent="0.25">
      <c r="B6" s="62" t="s">
        <v>70</v>
      </c>
      <c r="C6" s="62" t="str">
        <f>+VLOOKUP(B6,'resumen UCAP'!$A$5:$O$329,2,0)</f>
        <v>Luminaria Baronesa LED 125w</v>
      </c>
      <c r="D6" s="63">
        <f>+'Desmonte Infr. financiada'!D6</f>
        <v>125</v>
      </c>
      <c r="E6" s="63" t="str">
        <f>+VLOOKUP(B6,'resumen UCAP'!$A$5:$O$329,3,0)</f>
        <v>Un</v>
      </c>
      <c r="F6" s="64">
        <f>+VLOOKUP(B6,'resumen UCAP'!$A$5:$O$329,15,0)</f>
        <v>1260000</v>
      </c>
      <c r="G6" s="64">
        <v>7</v>
      </c>
      <c r="H6" s="61"/>
      <c r="I6" s="61"/>
      <c r="J6" s="59"/>
      <c r="K6" s="59"/>
      <c r="L6" s="59"/>
      <c r="M6" s="59"/>
      <c r="N6" s="59"/>
      <c r="O6" s="59"/>
      <c r="P6" s="59"/>
      <c r="Q6" s="59"/>
      <c r="R6" s="59"/>
      <c r="S6" s="59"/>
      <c r="T6" s="59"/>
      <c r="U6" s="59"/>
      <c r="V6" s="59"/>
      <c r="W6" s="136">
        <f>+'Inversión No. 2.1 IAP'!H6</f>
        <v>0</v>
      </c>
      <c r="X6" s="136">
        <f>+'Inversión No. 2.1 IAP'!I6</f>
        <v>0</v>
      </c>
      <c r="Y6" s="136">
        <f>+'Inversión No. 2.1 IAP'!J6</f>
        <v>0</v>
      </c>
      <c r="Z6" s="136">
        <f>+'Inversión No. 2.1 IAP'!K6</f>
        <v>0</v>
      </c>
      <c r="AA6" s="136">
        <f>+'Inversión No. 2.1 IAP'!L6</f>
        <v>0</v>
      </c>
      <c r="AB6" s="136">
        <f>+'Inversión No. 2.1 IAP'!M6</f>
        <v>0</v>
      </c>
      <c r="AC6" s="136">
        <f>+'Inversión No. 2.1 IAP'!N6</f>
        <v>0</v>
      </c>
      <c r="AD6" s="136">
        <f>+'Inversión No. 2.1 IAP'!O6</f>
        <v>0</v>
      </c>
      <c r="AE6" s="136">
        <f>+'Inversión No. 2.1 IAP'!P6</f>
        <v>0</v>
      </c>
      <c r="AF6" s="136">
        <f>+'Inversión No. 2.1 IAP'!Q6</f>
        <v>0</v>
      </c>
      <c r="AG6" s="136">
        <f>+'Inversión No. 2.1 IAP'!R6</f>
        <v>0</v>
      </c>
      <c r="AH6" s="136">
        <f>+'Inversión No. 2.1 IAP'!S6</f>
        <v>0</v>
      </c>
      <c r="AI6" s="136">
        <f>+'Inversión No. 2.1 IAP'!T6</f>
        <v>0</v>
      </c>
      <c r="AJ6" s="136">
        <f>+'Inversión No. 2.1 IAP'!U6</f>
        <v>0</v>
      </c>
      <c r="AK6" s="136">
        <f>+'Inversión No. 2.1 IAP'!V6</f>
        <v>0</v>
      </c>
    </row>
    <row r="7" spans="1:37" x14ac:dyDescent="0.25">
      <c r="B7" s="62" t="s">
        <v>20</v>
      </c>
      <c r="C7" s="62" t="str">
        <f>+VLOOKUP(B7,'resumen UCAP'!$A$5:$O$329,2,0)</f>
        <v>Luminaria epsilon 70w</v>
      </c>
      <c r="D7" s="63">
        <f>+'Desmonte Infr. financiada'!D7</f>
        <v>70</v>
      </c>
      <c r="E7" s="63" t="str">
        <f>+VLOOKUP(B7,'resumen UCAP'!$A$5:$O$329,3,0)</f>
        <v>Un</v>
      </c>
      <c r="F7" s="64">
        <f>+VLOOKUP(B7,'resumen UCAP'!$A$5:$O$329,15,0)</f>
        <v>1260000</v>
      </c>
      <c r="G7" s="64">
        <v>1</v>
      </c>
      <c r="H7" s="61"/>
      <c r="I7" s="61"/>
      <c r="J7" s="59"/>
      <c r="K7" s="59"/>
      <c r="L7" s="59"/>
      <c r="M7" s="59"/>
      <c r="N7" s="59"/>
      <c r="O7" s="59"/>
      <c r="P7" s="59"/>
      <c r="Q7" s="59"/>
      <c r="R7" s="59"/>
      <c r="S7" s="59"/>
      <c r="T7" s="59"/>
      <c r="U7" s="59"/>
      <c r="V7" s="59"/>
      <c r="W7" s="136">
        <f>+'Inversión No. 2.1 IAP'!H7</f>
        <v>0</v>
      </c>
      <c r="X7" s="136">
        <f>+'Inversión No. 2.1 IAP'!I7</f>
        <v>0</v>
      </c>
      <c r="Y7" s="136">
        <f>+'Inversión No. 2.1 IAP'!J7</f>
        <v>0</v>
      </c>
      <c r="Z7" s="136">
        <f>+'Inversión No. 2.1 IAP'!K7</f>
        <v>0</v>
      </c>
      <c r="AA7" s="136">
        <f>+'Inversión No. 2.1 IAP'!L7</f>
        <v>0</v>
      </c>
      <c r="AB7" s="136">
        <f>+'Inversión No. 2.1 IAP'!M7</f>
        <v>0</v>
      </c>
      <c r="AC7" s="136">
        <f>+'Inversión No. 2.1 IAP'!N7</f>
        <v>0</v>
      </c>
      <c r="AD7" s="136">
        <f>+'Inversión No. 2.1 IAP'!O7</f>
        <v>0</v>
      </c>
      <c r="AE7" s="136">
        <f>+'Inversión No. 2.1 IAP'!P7</f>
        <v>0</v>
      </c>
      <c r="AF7" s="136">
        <f>+'Inversión No. 2.1 IAP'!Q7</f>
        <v>0</v>
      </c>
      <c r="AG7" s="136">
        <f>+'Inversión No. 2.1 IAP'!R7</f>
        <v>0</v>
      </c>
      <c r="AH7" s="136">
        <f>+'Inversión No. 2.1 IAP'!S7</f>
        <v>0</v>
      </c>
      <c r="AI7" s="136">
        <f>+'Inversión No. 2.1 IAP'!T7</f>
        <v>0</v>
      </c>
      <c r="AJ7" s="136">
        <f>+'Inversión No. 2.1 IAP'!U7</f>
        <v>0</v>
      </c>
      <c r="AK7" s="136">
        <f>+'Inversión No. 2.1 IAP'!V7</f>
        <v>0</v>
      </c>
    </row>
    <row r="8" spans="1:37" x14ac:dyDescent="0.25">
      <c r="B8" s="62" t="s">
        <v>21</v>
      </c>
      <c r="C8" s="62" t="str">
        <f>+VLOOKUP(B8,'resumen UCAP'!$A$5:$O$329,2,0)</f>
        <v>Luminaria Farol NA 150w</v>
      </c>
      <c r="D8" s="63">
        <f>+'Desmonte Infr. financiada'!D8</f>
        <v>169</v>
      </c>
      <c r="E8" s="63" t="str">
        <f>+VLOOKUP(B8,'resumen UCAP'!$A$5:$O$329,3,0)</f>
        <v>Un</v>
      </c>
      <c r="F8" s="64">
        <f>+VLOOKUP(B8,'resumen UCAP'!$A$5:$O$329,15,0)</f>
        <v>340000</v>
      </c>
      <c r="G8" s="64">
        <v>58</v>
      </c>
      <c r="H8" s="61"/>
      <c r="I8" s="61"/>
      <c r="J8" s="59"/>
      <c r="K8" s="59"/>
      <c r="L8" s="59"/>
      <c r="M8" s="59"/>
      <c r="N8" s="59"/>
      <c r="O8" s="59"/>
      <c r="P8" s="59"/>
      <c r="Q8" s="59"/>
      <c r="R8" s="59"/>
      <c r="S8" s="59"/>
      <c r="T8" s="59"/>
      <c r="U8" s="59"/>
      <c r="V8" s="59"/>
      <c r="W8" s="136">
        <f>+'Inversión No. 2.1 IAP'!H8</f>
        <v>0</v>
      </c>
      <c r="X8" s="136">
        <f>+'Inversión No. 2.1 IAP'!I8</f>
        <v>0</v>
      </c>
      <c r="Y8" s="136">
        <f>+'Inversión No. 2.1 IAP'!J8</f>
        <v>0</v>
      </c>
      <c r="Z8" s="136">
        <f>+'Inversión No. 2.1 IAP'!K8</f>
        <v>0</v>
      </c>
      <c r="AA8" s="136">
        <f>+'Inversión No. 2.1 IAP'!L8</f>
        <v>0</v>
      </c>
      <c r="AB8" s="136">
        <f>+'Inversión No. 2.1 IAP'!M8</f>
        <v>0</v>
      </c>
      <c r="AC8" s="136">
        <f>+'Inversión No. 2.1 IAP'!N8</f>
        <v>0</v>
      </c>
      <c r="AD8" s="136">
        <f>+'Inversión No. 2.1 IAP'!O8</f>
        <v>0</v>
      </c>
      <c r="AE8" s="136">
        <f>+'Inversión No. 2.1 IAP'!P8</f>
        <v>0</v>
      </c>
      <c r="AF8" s="136">
        <f>+'Inversión No. 2.1 IAP'!Q8</f>
        <v>0</v>
      </c>
      <c r="AG8" s="136">
        <f>+'Inversión No. 2.1 IAP'!R8</f>
        <v>0</v>
      </c>
      <c r="AH8" s="136">
        <f>+'Inversión No. 2.1 IAP'!S8</f>
        <v>0</v>
      </c>
      <c r="AI8" s="136">
        <f>+'Inversión No. 2.1 IAP'!T8</f>
        <v>0</v>
      </c>
      <c r="AJ8" s="136">
        <f>+'Inversión No. 2.1 IAP'!U8</f>
        <v>0</v>
      </c>
      <c r="AK8" s="136">
        <f>+'Inversión No. 2.1 IAP'!V8</f>
        <v>0</v>
      </c>
    </row>
    <row r="9" spans="1:37" x14ac:dyDescent="0.25">
      <c r="B9" s="62" t="s">
        <v>67</v>
      </c>
      <c r="C9" s="62" t="str">
        <f>+VLOOKUP(B9,'resumen UCAP'!$A$5:$O$329,2,0)</f>
        <v>Luminaria Farol NA 70w</v>
      </c>
      <c r="D9" s="63">
        <f>+'Desmonte Infr. financiada'!D9</f>
        <v>81</v>
      </c>
      <c r="E9" s="63" t="str">
        <f>+VLOOKUP(B9,'resumen UCAP'!$A$5:$O$329,3,0)</f>
        <v>Un</v>
      </c>
      <c r="F9" s="64">
        <f>+VLOOKUP(B9,'resumen UCAP'!$A$5:$O$329,15,0)</f>
        <v>298677</v>
      </c>
      <c r="G9" s="64">
        <v>553</v>
      </c>
      <c r="H9" s="61"/>
      <c r="I9" s="61"/>
      <c r="J9" s="59"/>
      <c r="K9" s="59"/>
      <c r="L9" s="59"/>
      <c r="M9" s="59"/>
      <c r="N9" s="59"/>
      <c r="O9" s="59"/>
      <c r="P9" s="59"/>
      <c r="Q9" s="59"/>
      <c r="R9" s="59"/>
      <c r="S9" s="59"/>
      <c r="T9" s="59"/>
      <c r="U9" s="59"/>
      <c r="V9" s="59"/>
      <c r="W9" s="136">
        <f>+'Inversión No. 2.1 IAP'!H9</f>
        <v>0</v>
      </c>
      <c r="X9" s="136">
        <f>+'Inversión No. 2.1 IAP'!I9</f>
        <v>0</v>
      </c>
      <c r="Y9" s="136">
        <f>+'Inversión No. 2.1 IAP'!J9</f>
        <v>0</v>
      </c>
      <c r="Z9" s="136">
        <f>+'Inversión No. 2.1 IAP'!K9</f>
        <v>0</v>
      </c>
      <c r="AA9" s="136">
        <f>+'Inversión No. 2.1 IAP'!L9</f>
        <v>0</v>
      </c>
      <c r="AB9" s="136">
        <f>+'Inversión No. 2.1 IAP'!M9</f>
        <v>0</v>
      </c>
      <c r="AC9" s="136">
        <f>+'Inversión No. 2.1 IAP'!N9</f>
        <v>0</v>
      </c>
      <c r="AD9" s="136">
        <f>+'Inversión No. 2.1 IAP'!O9</f>
        <v>0</v>
      </c>
      <c r="AE9" s="136">
        <f>+'Inversión No. 2.1 IAP'!P9</f>
        <v>0</v>
      </c>
      <c r="AF9" s="136">
        <f>+'Inversión No. 2.1 IAP'!Q9</f>
        <v>0</v>
      </c>
      <c r="AG9" s="136">
        <f>+'Inversión No. 2.1 IAP'!R9</f>
        <v>0</v>
      </c>
      <c r="AH9" s="136">
        <f>+'Inversión No. 2.1 IAP'!S9</f>
        <v>0</v>
      </c>
      <c r="AI9" s="136">
        <f>+'Inversión No. 2.1 IAP'!T9</f>
        <v>0</v>
      </c>
      <c r="AJ9" s="136">
        <f>+'Inversión No. 2.1 IAP'!U9</f>
        <v>0</v>
      </c>
      <c r="AK9" s="136">
        <f>+'Inversión No. 2.1 IAP'!V9</f>
        <v>0</v>
      </c>
    </row>
    <row r="10" spans="1:37" x14ac:dyDescent="0.25">
      <c r="B10" s="62" t="s">
        <v>68</v>
      </c>
      <c r="C10" s="62" t="str">
        <f>+VLOOKUP(B10,'resumen UCAP'!$A$5:$O$329,2,0)</f>
        <v>Luminaria led 100-120w</v>
      </c>
      <c r="D10" s="63">
        <f>+'Desmonte Infr. financiada'!D10</f>
        <v>120</v>
      </c>
      <c r="E10" s="63" t="str">
        <f>+VLOOKUP(B10,'resumen UCAP'!$A$5:$O$329,3,0)</f>
        <v>Un</v>
      </c>
      <c r="F10" s="64">
        <f>+VLOOKUP(B10,'resumen UCAP'!$A$5:$O$329,15,0)</f>
        <v>1620599</v>
      </c>
      <c r="G10" s="64">
        <v>446</v>
      </c>
      <c r="H10" s="61"/>
      <c r="I10" s="61"/>
      <c r="J10" s="59"/>
      <c r="K10" s="59"/>
      <c r="L10" s="59"/>
      <c r="M10" s="59"/>
      <c r="N10" s="59"/>
      <c r="O10" s="59"/>
      <c r="P10" s="59"/>
      <c r="Q10" s="59"/>
      <c r="R10" s="59"/>
      <c r="S10" s="59"/>
      <c r="T10" s="59"/>
      <c r="U10" s="59"/>
      <c r="V10" s="59"/>
      <c r="W10" s="136">
        <f>+'Inversión No. 2.1 IAP'!H10</f>
        <v>0</v>
      </c>
      <c r="X10" s="136">
        <f>+'Inversión No. 2.1 IAP'!I10</f>
        <v>0</v>
      </c>
      <c r="Y10" s="136">
        <f>+'Inversión No. 2.1 IAP'!J10</f>
        <v>0</v>
      </c>
      <c r="Z10" s="136">
        <f>+'Inversión No. 2.1 IAP'!K10</f>
        <v>0</v>
      </c>
      <c r="AA10" s="136">
        <f>+'Inversión No. 2.1 IAP'!L10</f>
        <v>0</v>
      </c>
      <c r="AB10" s="136">
        <f>+'Inversión No. 2.1 IAP'!M10</f>
        <v>0</v>
      </c>
      <c r="AC10" s="136">
        <f>+'Inversión No. 2.1 IAP'!N10</f>
        <v>0</v>
      </c>
      <c r="AD10" s="136">
        <f>+'Inversión No. 2.1 IAP'!O10</f>
        <v>0</v>
      </c>
      <c r="AE10" s="136">
        <f>+'Inversión No. 2.1 IAP'!P10</f>
        <v>0</v>
      </c>
      <c r="AF10" s="136">
        <f>+'Inversión No. 2.1 IAP'!Q10</f>
        <v>0</v>
      </c>
      <c r="AG10" s="136">
        <f>+'Inversión No. 2.1 IAP'!R10</f>
        <v>0</v>
      </c>
      <c r="AH10" s="136">
        <f>+'Inversión No. 2.1 IAP'!S10</f>
        <v>0</v>
      </c>
      <c r="AI10" s="136">
        <f>+'Inversión No. 2.1 IAP'!T10</f>
        <v>0</v>
      </c>
      <c r="AJ10" s="136">
        <f>+'Inversión No. 2.1 IAP'!U10</f>
        <v>0</v>
      </c>
      <c r="AK10" s="136">
        <f>+'Inversión No. 2.1 IAP'!V10</f>
        <v>0</v>
      </c>
    </row>
    <row r="11" spans="1:37" x14ac:dyDescent="0.25">
      <c r="B11" s="62" t="s">
        <v>71</v>
      </c>
      <c r="C11" s="62" t="str">
        <f>+VLOOKUP(B11,'resumen UCAP'!$A$5:$O$329,2,0)</f>
        <v>Luminaria led 30-40w</v>
      </c>
      <c r="D11" s="63">
        <f>+'Desmonte Infr. financiada'!D11</f>
        <v>40</v>
      </c>
      <c r="E11" s="63" t="str">
        <f>+VLOOKUP(B11,'resumen UCAP'!$A$5:$O$329,3,0)</f>
        <v>Un</v>
      </c>
      <c r="F11" s="64">
        <f>+VLOOKUP(B11,'resumen UCAP'!$A$5:$O$329,15,0)</f>
        <v>894909</v>
      </c>
      <c r="G11" s="64">
        <v>205</v>
      </c>
      <c r="H11" s="61"/>
      <c r="I11" s="61"/>
      <c r="J11" s="59"/>
      <c r="K11" s="59"/>
      <c r="L11" s="59"/>
      <c r="M11" s="59"/>
      <c r="N11" s="59"/>
      <c r="O11" s="59"/>
      <c r="P11" s="59"/>
      <c r="Q11" s="59"/>
      <c r="R11" s="59"/>
      <c r="S11" s="59"/>
      <c r="T11" s="59"/>
      <c r="U11" s="59"/>
      <c r="V11" s="59"/>
      <c r="W11" s="136">
        <f>+'Inversión No. 2.1 IAP'!H11</f>
        <v>0</v>
      </c>
      <c r="X11" s="136">
        <f>+'Inversión No. 2.1 IAP'!I11</f>
        <v>0</v>
      </c>
      <c r="Y11" s="136">
        <f>+'Inversión No. 2.1 IAP'!J11</f>
        <v>0</v>
      </c>
      <c r="Z11" s="136">
        <f>+'Inversión No. 2.1 IAP'!K11</f>
        <v>0</v>
      </c>
      <c r="AA11" s="136">
        <f>+'Inversión No. 2.1 IAP'!L11</f>
        <v>0</v>
      </c>
      <c r="AB11" s="136">
        <f>+'Inversión No. 2.1 IAP'!M11</f>
        <v>0</v>
      </c>
      <c r="AC11" s="136">
        <f>+'Inversión No. 2.1 IAP'!N11</f>
        <v>0</v>
      </c>
      <c r="AD11" s="136">
        <f>+'Inversión No. 2.1 IAP'!O11</f>
        <v>0</v>
      </c>
      <c r="AE11" s="136">
        <f>+'Inversión No. 2.1 IAP'!P11</f>
        <v>0</v>
      </c>
      <c r="AF11" s="136">
        <f>+'Inversión No. 2.1 IAP'!Q11</f>
        <v>0</v>
      </c>
      <c r="AG11" s="136">
        <f>+'Inversión No. 2.1 IAP'!R11</f>
        <v>0</v>
      </c>
      <c r="AH11" s="136">
        <f>+'Inversión No. 2.1 IAP'!S11</f>
        <v>0</v>
      </c>
      <c r="AI11" s="136">
        <f>+'Inversión No. 2.1 IAP'!T11</f>
        <v>0</v>
      </c>
      <c r="AJ11" s="136">
        <f>+'Inversión No. 2.1 IAP'!U11</f>
        <v>0</v>
      </c>
      <c r="AK11" s="136">
        <f>+'Inversión No. 2.1 IAP'!V11</f>
        <v>0</v>
      </c>
    </row>
    <row r="12" spans="1:37" x14ac:dyDescent="0.25">
      <c r="B12" s="62" t="s">
        <v>290</v>
      </c>
      <c r="C12" s="62" t="str">
        <f>+VLOOKUP(B12,'resumen UCAP'!$A$5:$O$329,2,0)</f>
        <v>Luminaria led 50-60w</v>
      </c>
      <c r="D12" s="63">
        <f>+'Desmonte Infr. financiada'!D12</f>
        <v>60</v>
      </c>
      <c r="E12" s="63" t="str">
        <f>+VLOOKUP(B12,'resumen UCAP'!$A$5:$O$329,3,0)</f>
        <v>Un</v>
      </c>
      <c r="F12" s="64">
        <f>+VLOOKUP(B12,'resumen UCAP'!$A$5:$O$329,15,0)</f>
        <v>978630</v>
      </c>
      <c r="G12" s="64">
        <v>367</v>
      </c>
      <c r="H12" s="61"/>
      <c r="I12" s="61"/>
      <c r="J12" s="59"/>
      <c r="K12" s="59"/>
      <c r="L12" s="59"/>
      <c r="M12" s="59"/>
      <c r="N12" s="59"/>
      <c r="O12" s="59"/>
      <c r="P12" s="59"/>
      <c r="Q12" s="59"/>
      <c r="R12" s="59"/>
      <c r="S12" s="59"/>
      <c r="T12" s="59"/>
      <c r="U12" s="59"/>
      <c r="V12" s="59"/>
      <c r="W12" s="136">
        <f>+'Inversión No. 2.1 IAP'!H12</f>
        <v>0</v>
      </c>
      <c r="X12" s="136">
        <f>+'Inversión No. 2.1 IAP'!I12</f>
        <v>0</v>
      </c>
      <c r="Y12" s="136">
        <f>+'Inversión No. 2.1 IAP'!J12</f>
        <v>0</v>
      </c>
      <c r="Z12" s="136">
        <f>+'Inversión No. 2.1 IAP'!K12</f>
        <v>0</v>
      </c>
      <c r="AA12" s="136">
        <f>+'Inversión No. 2.1 IAP'!L12</f>
        <v>0</v>
      </c>
      <c r="AB12" s="136">
        <f>+'Inversión No. 2.1 IAP'!M12</f>
        <v>0</v>
      </c>
      <c r="AC12" s="136">
        <f>+'Inversión No. 2.1 IAP'!N12</f>
        <v>0</v>
      </c>
      <c r="AD12" s="136">
        <f>+'Inversión No. 2.1 IAP'!O12</f>
        <v>0</v>
      </c>
      <c r="AE12" s="136">
        <f>+'Inversión No. 2.1 IAP'!P12</f>
        <v>0</v>
      </c>
      <c r="AF12" s="136">
        <f>+'Inversión No. 2.1 IAP'!Q12</f>
        <v>0</v>
      </c>
      <c r="AG12" s="136">
        <f>+'Inversión No. 2.1 IAP'!R12</f>
        <v>0</v>
      </c>
      <c r="AH12" s="136">
        <f>+'Inversión No. 2.1 IAP'!S12</f>
        <v>0</v>
      </c>
      <c r="AI12" s="136">
        <f>+'Inversión No. 2.1 IAP'!T12</f>
        <v>0</v>
      </c>
      <c r="AJ12" s="136">
        <f>+'Inversión No. 2.1 IAP'!U12</f>
        <v>0</v>
      </c>
      <c r="AK12" s="136">
        <f>+'Inversión No. 2.1 IAP'!V12</f>
        <v>0</v>
      </c>
    </row>
    <row r="13" spans="1:37" x14ac:dyDescent="0.25">
      <c r="B13" s="62" t="s">
        <v>291</v>
      </c>
      <c r="C13" s="62" t="str">
        <f>+VLOOKUP(B13,'resumen UCAP'!$A$5:$O$329,2,0)</f>
        <v>Luminaria led 80-90w</v>
      </c>
      <c r="D13" s="63">
        <f>+'Desmonte Infr. financiada'!D13</f>
        <v>90</v>
      </c>
      <c r="E13" s="63" t="str">
        <f>+VLOOKUP(B13,'resumen UCAP'!$A$5:$O$329,3,0)</f>
        <v>Un</v>
      </c>
      <c r="F13" s="64">
        <f>+VLOOKUP(B13,'resumen UCAP'!$A$5:$O$329,15,0)</f>
        <v>1547358</v>
      </c>
      <c r="G13" s="64">
        <v>61</v>
      </c>
      <c r="H13" s="61"/>
      <c r="I13" s="61"/>
      <c r="J13" s="59"/>
      <c r="K13" s="59"/>
      <c r="L13" s="59"/>
      <c r="M13" s="59"/>
      <c r="N13" s="59"/>
      <c r="O13" s="59"/>
      <c r="P13" s="59"/>
      <c r="Q13" s="59"/>
      <c r="R13" s="59"/>
      <c r="S13" s="59"/>
      <c r="T13" s="59"/>
      <c r="U13" s="59"/>
      <c r="V13" s="59"/>
      <c r="W13" s="136">
        <f>+'Inversión No. 2.1 IAP'!H13</f>
        <v>0</v>
      </c>
      <c r="X13" s="136">
        <f>+'Inversión No. 2.1 IAP'!I13</f>
        <v>0</v>
      </c>
      <c r="Y13" s="136">
        <f>+'Inversión No. 2.1 IAP'!J13</f>
        <v>0</v>
      </c>
      <c r="Z13" s="136">
        <f>+'Inversión No. 2.1 IAP'!K13</f>
        <v>0</v>
      </c>
      <c r="AA13" s="136">
        <f>+'Inversión No. 2.1 IAP'!L13</f>
        <v>0</v>
      </c>
      <c r="AB13" s="136">
        <f>+'Inversión No. 2.1 IAP'!M13</f>
        <v>0</v>
      </c>
      <c r="AC13" s="136">
        <f>+'Inversión No. 2.1 IAP'!N13</f>
        <v>0</v>
      </c>
      <c r="AD13" s="136">
        <f>+'Inversión No. 2.1 IAP'!O13</f>
        <v>0</v>
      </c>
      <c r="AE13" s="136">
        <f>+'Inversión No. 2.1 IAP'!P13</f>
        <v>0</v>
      </c>
      <c r="AF13" s="136">
        <f>+'Inversión No. 2.1 IAP'!Q13</f>
        <v>0</v>
      </c>
      <c r="AG13" s="136">
        <f>+'Inversión No. 2.1 IAP'!R13</f>
        <v>0</v>
      </c>
      <c r="AH13" s="136">
        <f>+'Inversión No. 2.1 IAP'!S13</f>
        <v>0</v>
      </c>
      <c r="AI13" s="136">
        <f>+'Inversión No. 2.1 IAP'!T13</f>
        <v>0</v>
      </c>
      <c r="AJ13" s="136">
        <f>+'Inversión No. 2.1 IAP'!U13</f>
        <v>0</v>
      </c>
      <c r="AK13" s="136">
        <f>+'Inversión No. 2.1 IAP'!V13</f>
        <v>0</v>
      </c>
    </row>
    <row r="14" spans="1:37" x14ac:dyDescent="0.25">
      <c r="B14" s="62" t="s">
        <v>292</v>
      </c>
      <c r="C14" s="62" t="str">
        <f>+VLOOKUP(B14,'resumen UCAP'!$A$5:$O$329,2,0)</f>
        <v>Luminaria Luxcandel 250w</v>
      </c>
      <c r="D14" s="63">
        <f>+'Desmonte Infr. financiada'!D14</f>
        <v>279</v>
      </c>
      <c r="E14" s="63" t="str">
        <f>+VLOOKUP(B14,'resumen UCAP'!$A$5:$O$329,3,0)</f>
        <v>Un</v>
      </c>
      <c r="F14" s="64">
        <f>+VLOOKUP(B14,'resumen UCAP'!$A$5:$O$329,15,0)</f>
        <v>680659</v>
      </c>
      <c r="G14" s="64">
        <v>85</v>
      </c>
      <c r="H14" s="61"/>
      <c r="I14" s="61"/>
      <c r="J14" s="59"/>
      <c r="K14" s="59"/>
      <c r="L14" s="59"/>
      <c r="M14" s="59"/>
      <c r="N14" s="59"/>
      <c r="O14" s="59"/>
      <c r="P14" s="59"/>
      <c r="Q14" s="59"/>
      <c r="R14" s="59"/>
      <c r="S14" s="59"/>
      <c r="T14" s="59"/>
      <c r="U14" s="59"/>
      <c r="V14" s="59"/>
      <c r="W14" s="136">
        <f>+'Inversión No. 2.1 IAP'!H14</f>
        <v>0</v>
      </c>
      <c r="X14" s="136">
        <f>+'Inversión No. 2.1 IAP'!I14</f>
        <v>0</v>
      </c>
      <c r="Y14" s="136">
        <f>+'Inversión No. 2.1 IAP'!J14</f>
        <v>0</v>
      </c>
      <c r="Z14" s="136">
        <f>+'Inversión No. 2.1 IAP'!K14</f>
        <v>0</v>
      </c>
      <c r="AA14" s="136">
        <f>+'Inversión No. 2.1 IAP'!L14</f>
        <v>0</v>
      </c>
      <c r="AB14" s="136">
        <f>+'Inversión No. 2.1 IAP'!M14</f>
        <v>0</v>
      </c>
      <c r="AC14" s="136">
        <f>+'Inversión No. 2.1 IAP'!N14</f>
        <v>0</v>
      </c>
      <c r="AD14" s="136">
        <f>+'Inversión No. 2.1 IAP'!O14</f>
        <v>0</v>
      </c>
      <c r="AE14" s="136">
        <f>+'Inversión No. 2.1 IAP'!P14</f>
        <v>0</v>
      </c>
      <c r="AF14" s="136">
        <f>+'Inversión No. 2.1 IAP'!Q14</f>
        <v>0</v>
      </c>
      <c r="AG14" s="136">
        <f>+'Inversión No. 2.1 IAP'!R14</f>
        <v>0</v>
      </c>
      <c r="AH14" s="136">
        <f>+'Inversión No. 2.1 IAP'!S14</f>
        <v>0</v>
      </c>
      <c r="AI14" s="136">
        <f>+'Inversión No. 2.1 IAP'!T14</f>
        <v>0</v>
      </c>
      <c r="AJ14" s="136">
        <f>+'Inversión No. 2.1 IAP'!U14</f>
        <v>0</v>
      </c>
      <c r="AK14" s="136">
        <f>+'Inversión No. 2.1 IAP'!V14</f>
        <v>0</v>
      </c>
    </row>
    <row r="15" spans="1:37" x14ac:dyDescent="0.25">
      <c r="B15" s="62" t="s">
        <v>293</v>
      </c>
      <c r="C15" s="62" t="str">
        <f>+VLOOKUP(B15,'resumen UCAP'!$A$5:$O$329,2,0)</f>
        <v>Luminaria Na 100w</v>
      </c>
      <c r="D15" s="63">
        <f>+'Desmonte Infr. financiada'!D15</f>
        <v>115</v>
      </c>
      <c r="E15" s="63" t="str">
        <f>+VLOOKUP(B15,'resumen UCAP'!$A$5:$O$329,3,0)</f>
        <v>Un</v>
      </c>
      <c r="F15" s="64">
        <f>+VLOOKUP(B15,'resumen UCAP'!$A$5:$O$329,15,0)</f>
        <v>272297</v>
      </c>
      <c r="G15" s="64">
        <v>730</v>
      </c>
      <c r="H15" s="61"/>
      <c r="I15" s="61"/>
      <c r="J15" s="59"/>
      <c r="K15" s="59"/>
      <c r="L15" s="59"/>
      <c r="M15" s="59"/>
      <c r="N15" s="59"/>
      <c r="O15" s="59"/>
      <c r="P15" s="59"/>
      <c r="Q15" s="59"/>
      <c r="R15" s="59"/>
      <c r="S15" s="59"/>
      <c r="T15" s="59"/>
      <c r="U15" s="59"/>
      <c r="V15" s="59"/>
      <c r="W15" s="136">
        <f>+'Inversión No. 2.1 IAP'!H15</f>
        <v>0</v>
      </c>
      <c r="X15" s="136">
        <f>+'Inversión No. 2.1 IAP'!I15</f>
        <v>0</v>
      </c>
      <c r="Y15" s="136">
        <f>+'Inversión No. 2.1 IAP'!J15</f>
        <v>0</v>
      </c>
      <c r="Z15" s="136">
        <f>+'Inversión No. 2.1 IAP'!K15</f>
        <v>0</v>
      </c>
      <c r="AA15" s="136">
        <f>+'Inversión No. 2.1 IAP'!L15</f>
        <v>0</v>
      </c>
      <c r="AB15" s="136">
        <f>+'Inversión No. 2.1 IAP'!M15</f>
        <v>0</v>
      </c>
      <c r="AC15" s="136">
        <f>+'Inversión No. 2.1 IAP'!N15</f>
        <v>0</v>
      </c>
      <c r="AD15" s="136">
        <f>+'Inversión No. 2.1 IAP'!O15</f>
        <v>0</v>
      </c>
      <c r="AE15" s="136">
        <f>+'Inversión No. 2.1 IAP'!P15</f>
        <v>0</v>
      </c>
      <c r="AF15" s="136">
        <f>+'Inversión No. 2.1 IAP'!Q15</f>
        <v>0</v>
      </c>
      <c r="AG15" s="136">
        <f>+'Inversión No. 2.1 IAP'!R15</f>
        <v>0</v>
      </c>
      <c r="AH15" s="136">
        <f>+'Inversión No. 2.1 IAP'!S15</f>
        <v>0</v>
      </c>
      <c r="AI15" s="136">
        <f>+'Inversión No. 2.1 IAP'!T15</f>
        <v>0</v>
      </c>
      <c r="AJ15" s="136">
        <f>+'Inversión No. 2.1 IAP'!U15</f>
        <v>0</v>
      </c>
      <c r="AK15" s="136">
        <f>+'Inversión No. 2.1 IAP'!V15</f>
        <v>0</v>
      </c>
    </row>
    <row r="16" spans="1:37" x14ac:dyDescent="0.25">
      <c r="B16" s="62" t="s">
        <v>294</v>
      </c>
      <c r="C16" s="62" t="str">
        <f>+VLOOKUP(B16,'resumen UCAP'!$A$5:$O$329,2,0)</f>
        <v>Luminaria Na 150w</v>
      </c>
      <c r="D16" s="63">
        <f>+'Desmonte Infr. financiada'!D16</f>
        <v>169</v>
      </c>
      <c r="E16" s="63" t="str">
        <f>+VLOOKUP(B16,'resumen UCAP'!$A$5:$O$329,3,0)</f>
        <v>Un</v>
      </c>
      <c r="F16" s="64">
        <f>+VLOOKUP(B16,'resumen UCAP'!$A$5:$O$329,15,0)</f>
        <v>333681</v>
      </c>
      <c r="G16" s="64">
        <v>6350</v>
      </c>
      <c r="H16" s="61"/>
      <c r="I16" s="61"/>
      <c r="J16" s="59"/>
      <c r="K16" s="59"/>
      <c r="L16" s="59"/>
      <c r="M16" s="59"/>
      <c r="N16" s="59"/>
      <c r="O16" s="59"/>
      <c r="P16" s="59"/>
      <c r="Q16" s="59"/>
      <c r="R16" s="59"/>
      <c r="S16" s="59"/>
      <c r="T16" s="59"/>
      <c r="U16" s="59"/>
      <c r="V16" s="59"/>
      <c r="W16" s="136">
        <f>+'Inversión No. 2.1 IAP'!H16</f>
        <v>0</v>
      </c>
      <c r="X16" s="136">
        <f>+'Inversión No. 2.1 IAP'!I16</f>
        <v>0</v>
      </c>
      <c r="Y16" s="136">
        <f>+'Inversión No. 2.1 IAP'!J16</f>
        <v>0</v>
      </c>
      <c r="Z16" s="136">
        <f>+'Inversión No. 2.1 IAP'!K16</f>
        <v>0</v>
      </c>
      <c r="AA16" s="136">
        <f>+'Inversión No. 2.1 IAP'!L16</f>
        <v>0</v>
      </c>
      <c r="AB16" s="136">
        <f>+'Inversión No. 2.1 IAP'!M16</f>
        <v>0</v>
      </c>
      <c r="AC16" s="136">
        <f>+'Inversión No. 2.1 IAP'!N16</f>
        <v>0</v>
      </c>
      <c r="AD16" s="136">
        <f>+'Inversión No. 2.1 IAP'!O16</f>
        <v>0</v>
      </c>
      <c r="AE16" s="136">
        <f>+'Inversión No. 2.1 IAP'!P16</f>
        <v>0</v>
      </c>
      <c r="AF16" s="136">
        <f>+'Inversión No. 2.1 IAP'!Q16</f>
        <v>0</v>
      </c>
      <c r="AG16" s="136">
        <f>+'Inversión No. 2.1 IAP'!R16</f>
        <v>0</v>
      </c>
      <c r="AH16" s="136">
        <f>+'Inversión No. 2.1 IAP'!S16</f>
        <v>0</v>
      </c>
      <c r="AI16" s="136">
        <f>+'Inversión No. 2.1 IAP'!T16</f>
        <v>0</v>
      </c>
      <c r="AJ16" s="136">
        <f>+'Inversión No. 2.1 IAP'!U16</f>
        <v>0</v>
      </c>
      <c r="AK16" s="136">
        <f>+'Inversión No. 2.1 IAP'!V16</f>
        <v>0</v>
      </c>
    </row>
    <row r="17" spans="2:37" x14ac:dyDescent="0.25">
      <c r="B17" s="62" t="s">
        <v>295</v>
      </c>
      <c r="C17" s="62" t="str">
        <f>+VLOOKUP(B17,'resumen UCAP'!$A$5:$O$329,2,0)</f>
        <v>Luminaria Na 250w</v>
      </c>
      <c r="D17" s="63">
        <f>+'Desmonte Infr. financiada'!D17</f>
        <v>279</v>
      </c>
      <c r="E17" s="63" t="str">
        <f>+VLOOKUP(B17,'resumen UCAP'!$A$5:$O$329,3,0)</f>
        <v>Un</v>
      </c>
      <c r="F17" s="64">
        <f>+VLOOKUP(B17,'resumen UCAP'!$A$5:$O$329,15,0)</f>
        <v>433630</v>
      </c>
      <c r="G17" s="64">
        <v>2457</v>
      </c>
      <c r="H17" s="61"/>
      <c r="I17" s="61"/>
      <c r="J17" s="59"/>
      <c r="K17" s="59"/>
      <c r="L17" s="59"/>
      <c r="M17" s="59"/>
      <c r="N17" s="59"/>
      <c r="O17" s="59"/>
      <c r="P17" s="59"/>
      <c r="Q17" s="59"/>
      <c r="R17" s="59"/>
      <c r="S17" s="59"/>
      <c r="T17" s="59"/>
      <c r="U17" s="59"/>
      <c r="V17" s="59"/>
      <c r="W17" s="136">
        <f>+'Inversión No. 2.1 IAP'!H17</f>
        <v>0</v>
      </c>
      <c r="X17" s="136">
        <f>+'Inversión No. 2.1 IAP'!I17</f>
        <v>0</v>
      </c>
      <c r="Y17" s="136">
        <f>+'Inversión No. 2.1 IAP'!J17</f>
        <v>0</v>
      </c>
      <c r="Z17" s="136">
        <f>+'Inversión No. 2.1 IAP'!K17</f>
        <v>0</v>
      </c>
      <c r="AA17" s="136">
        <f>+'Inversión No. 2.1 IAP'!L17</f>
        <v>0</v>
      </c>
      <c r="AB17" s="136">
        <f>+'Inversión No. 2.1 IAP'!M17</f>
        <v>0</v>
      </c>
      <c r="AC17" s="136">
        <f>+'Inversión No. 2.1 IAP'!N17</f>
        <v>0</v>
      </c>
      <c r="AD17" s="136">
        <f>+'Inversión No. 2.1 IAP'!O17</f>
        <v>0</v>
      </c>
      <c r="AE17" s="136">
        <f>+'Inversión No. 2.1 IAP'!P17</f>
        <v>0</v>
      </c>
      <c r="AF17" s="136">
        <f>+'Inversión No. 2.1 IAP'!Q17</f>
        <v>0</v>
      </c>
      <c r="AG17" s="136">
        <f>+'Inversión No. 2.1 IAP'!R17</f>
        <v>0</v>
      </c>
      <c r="AH17" s="136">
        <f>+'Inversión No. 2.1 IAP'!S17</f>
        <v>0</v>
      </c>
      <c r="AI17" s="136">
        <f>+'Inversión No. 2.1 IAP'!T17</f>
        <v>0</v>
      </c>
      <c r="AJ17" s="136">
        <f>+'Inversión No. 2.1 IAP'!U17</f>
        <v>0</v>
      </c>
      <c r="AK17" s="136">
        <f>+'Inversión No. 2.1 IAP'!V17</f>
        <v>0</v>
      </c>
    </row>
    <row r="18" spans="2:37" x14ac:dyDescent="0.25">
      <c r="B18" s="62" t="s">
        <v>296</v>
      </c>
      <c r="C18" s="62" t="str">
        <f>+VLOOKUP(B18,'resumen UCAP'!$A$5:$O$329,2,0)</f>
        <v>Luminaria Na 400w</v>
      </c>
      <c r="D18" s="63">
        <f>+'Desmonte Infr. financiada'!D18</f>
        <v>440</v>
      </c>
      <c r="E18" s="63" t="str">
        <f>+VLOOKUP(B18,'resumen UCAP'!$A$5:$O$329,3,0)</f>
        <v>Un</v>
      </c>
      <c r="F18" s="64">
        <f>+VLOOKUP(B18,'resumen UCAP'!$A$5:$O$329,15,0)</f>
        <v>509142</v>
      </c>
      <c r="G18" s="64">
        <v>670</v>
      </c>
      <c r="H18" s="61"/>
      <c r="I18" s="61"/>
      <c r="J18" s="59"/>
      <c r="K18" s="59"/>
      <c r="L18" s="59"/>
      <c r="M18" s="59"/>
      <c r="N18" s="59"/>
      <c r="O18" s="59"/>
      <c r="P18" s="59"/>
      <c r="Q18" s="59"/>
      <c r="R18" s="59"/>
      <c r="S18" s="59"/>
      <c r="T18" s="59"/>
      <c r="U18" s="59"/>
      <c r="V18" s="59"/>
      <c r="W18" s="136">
        <f>+'Inversión No. 2.1 IAP'!H18</f>
        <v>0</v>
      </c>
      <c r="X18" s="136">
        <f>+'Inversión No. 2.1 IAP'!I18</f>
        <v>0</v>
      </c>
      <c r="Y18" s="136">
        <f>+'Inversión No. 2.1 IAP'!J18</f>
        <v>0</v>
      </c>
      <c r="Z18" s="136">
        <f>+'Inversión No. 2.1 IAP'!K18</f>
        <v>0</v>
      </c>
      <c r="AA18" s="136">
        <f>+'Inversión No. 2.1 IAP'!L18</f>
        <v>0</v>
      </c>
      <c r="AB18" s="136">
        <f>+'Inversión No. 2.1 IAP'!M18</f>
        <v>0</v>
      </c>
      <c r="AC18" s="136">
        <f>+'Inversión No. 2.1 IAP'!N18</f>
        <v>0</v>
      </c>
      <c r="AD18" s="136">
        <f>+'Inversión No. 2.1 IAP'!O18</f>
        <v>0</v>
      </c>
      <c r="AE18" s="136">
        <f>+'Inversión No. 2.1 IAP'!P18</f>
        <v>0</v>
      </c>
      <c r="AF18" s="136">
        <f>+'Inversión No. 2.1 IAP'!Q18</f>
        <v>0</v>
      </c>
      <c r="AG18" s="136">
        <f>+'Inversión No. 2.1 IAP'!R18</f>
        <v>0</v>
      </c>
      <c r="AH18" s="136">
        <f>+'Inversión No. 2.1 IAP'!S18</f>
        <v>0</v>
      </c>
      <c r="AI18" s="136">
        <f>+'Inversión No. 2.1 IAP'!T18</f>
        <v>0</v>
      </c>
      <c r="AJ18" s="136">
        <f>+'Inversión No. 2.1 IAP'!U18</f>
        <v>0</v>
      </c>
      <c r="AK18" s="136">
        <f>+'Inversión No. 2.1 IAP'!V18</f>
        <v>0</v>
      </c>
    </row>
    <row r="19" spans="2:37" x14ac:dyDescent="0.25">
      <c r="B19" s="62" t="s">
        <v>72</v>
      </c>
      <c r="C19" s="62" t="str">
        <f>+VLOOKUP(B19,'resumen UCAP'!$A$5:$O$329,2,0)</f>
        <v>Luminaria picadelly 150w</v>
      </c>
      <c r="D19" s="63">
        <f>+'Desmonte Infr. financiada'!D19</f>
        <v>169</v>
      </c>
      <c r="E19" s="63" t="str">
        <f>+VLOOKUP(B19,'resumen UCAP'!$A$5:$O$329,3,0)</f>
        <v>Un</v>
      </c>
      <c r="F19" s="64">
        <f>+VLOOKUP(B19,'resumen UCAP'!$A$5:$O$329,15,0)</f>
        <v>660000</v>
      </c>
      <c r="G19" s="64">
        <v>72</v>
      </c>
      <c r="H19" s="61"/>
      <c r="I19" s="61"/>
      <c r="J19" s="59"/>
      <c r="K19" s="59"/>
      <c r="L19" s="59"/>
      <c r="M19" s="59"/>
      <c r="N19" s="59"/>
      <c r="O19" s="59"/>
      <c r="P19" s="59"/>
      <c r="Q19" s="59"/>
      <c r="R19" s="59"/>
      <c r="S19" s="59"/>
      <c r="T19" s="59"/>
      <c r="U19" s="59"/>
      <c r="V19" s="59"/>
      <c r="W19" s="136">
        <f>+'Inversión No. 2.1 IAP'!H19</f>
        <v>0</v>
      </c>
      <c r="X19" s="136">
        <f>+'Inversión No. 2.1 IAP'!I19</f>
        <v>0</v>
      </c>
      <c r="Y19" s="136">
        <f>+'Inversión No. 2.1 IAP'!J19</f>
        <v>0</v>
      </c>
      <c r="Z19" s="136">
        <f>+'Inversión No. 2.1 IAP'!K19</f>
        <v>0</v>
      </c>
      <c r="AA19" s="136">
        <f>+'Inversión No. 2.1 IAP'!L19</f>
        <v>0</v>
      </c>
      <c r="AB19" s="136">
        <f>+'Inversión No. 2.1 IAP'!M19</f>
        <v>0</v>
      </c>
      <c r="AC19" s="136">
        <f>+'Inversión No. 2.1 IAP'!N19</f>
        <v>0</v>
      </c>
      <c r="AD19" s="136">
        <f>+'Inversión No. 2.1 IAP'!O19</f>
        <v>0</v>
      </c>
      <c r="AE19" s="136">
        <f>+'Inversión No. 2.1 IAP'!P19</f>
        <v>0</v>
      </c>
      <c r="AF19" s="136">
        <f>+'Inversión No. 2.1 IAP'!Q19</f>
        <v>0</v>
      </c>
      <c r="AG19" s="136">
        <f>+'Inversión No. 2.1 IAP'!R19</f>
        <v>0</v>
      </c>
      <c r="AH19" s="136">
        <f>+'Inversión No. 2.1 IAP'!S19</f>
        <v>0</v>
      </c>
      <c r="AI19" s="136">
        <f>+'Inversión No. 2.1 IAP'!T19</f>
        <v>0</v>
      </c>
      <c r="AJ19" s="136">
        <f>+'Inversión No. 2.1 IAP'!U19</f>
        <v>0</v>
      </c>
      <c r="AK19" s="136">
        <f>+'Inversión No. 2.1 IAP'!V19</f>
        <v>0</v>
      </c>
    </row>
    <row r="20" spans="2:37" x14ac:dyDescent="0.25">
      <c r="B20" s="62" t="s">
        <v>297</v>
      </c>
      <c r="C20" s="62" t="str">
        <f>+VLOOKUP(B20,'resumen UCAP'!$A$5:$O$329,2,0)</f>
        <v>Luminaria SH Na 400w</v>
      </c>
      <c r="D20" s="63">
        <f>+'Desmonte Infr. financiada'!D20</f>
        <v>440</v>
      </c>
      <c r="E20" s="63" t="str">
        <f>+VLOOKUP(B20,'resumen UCAP'!$A$5:$O$329,3,0)</f>
        <v>Un</v>
      </c>
      <c r="F20" s="64">
        <f>+VLOOKUP(B20,'resumen UCAP'!$A$5:$O$329,15,0)</f>
        <v>690000</v>
      </c>
      <c r="G20" s="64">
        <v>12</v>
      </c>
      <c r="H20" s="61"/>
      <c r="I20" s="61"/>
      <c r="J20" s="59"/>
      <c r="K20" s="59"/>
      <c r="L20" s="59"/>
      <c r="M20" s="59"/>
      <c r="N20" s="59"/>
      <c r="O20" s="59"/>
      <c r="P20" s="59"/>
      <c r="Q20" s="59"/>
      <c r="R20" s="59"/>
      <c r="S20" s="59"/>
      <c r="T20" s="59"/>
      <c r="U20" s="59"/>
      <c r="V20" s="59"/>
      <c r="W20" s="136">
        <f>+'Inversión No. 2.1 IAP'!H20</f>
        <v>0</v>
      </c>
      <c r="X20" s="136">
        <f>+'Inversión No. 2.1 IAP'!I20</f>
        <v>0</v>
      </c>
      <c r="Y20" s="136">
        <f>+'Inversión No. 2.1 IAP'!J20</f>
        <v>0</v>
      </c>
      <c r="Z20" s="136">
        <f>+'Inversión No. 2.1 IAP'!K20</f>
        <v>0</v>
      </c>
      <c r="AA20" s="136">
        <f>+'Inversión No. 2.1 IAP'!L20</f>
        <v>0</v>
      </c>
      <c r="AB20" s="136">
        <f>+'Inversión No. 2.1 IAP'!M20</f>
        <v>0</v>
      </c>
      <c r="AC20" s="136">
        <f>+'Inversión No. 2.1 IAP'!N20</f>
        <v>0</v>
      </c>
      <c r="AD20" s="136">
        <f>+'Inversión No. 2.1 IAP'!O20</f>
        <v>0</v>
      </c>
      <c r="AE20" s="136">
        <f>+'Inversión No. 2.1 IAP'!P20</f>
        <v>0</v>
      </c>
      <c r="AF20" s="136">
        <f>+'Inversión No. 2.1 IAP'!Q20</f>
        <v>0</v>
      </c>
      <c r="AG20" s="136">
        <f>+'Inversión No. 2.1 IAP'!R20</f>
        <v>0</v>
      </c>
      <c r="AH20" s="136">
        <f>+'Inversión No. 2.1 IAP'!S20</f>
        <v>0</v>
      </c>
      <c r="AI20" s="136">
        <f>+'Inversión No. 2.1 IAP'!T20</f>
        <v>0</v>
      </c>
      <c r="AJ20" s="136">
        <f>+'Inversión No. 2.1 IAP'!U20</f>
        <v>0</v>
      </c>
      <c r="AK20" s="136">
        <f>+'Inversión No. 2.1 IAP'!V20</f>
        <v>0</v>
      </c>
    </row>
    <row r="21" spans="2:37" x14ac:dyDescent="0.25">
      <c r="B21" s="62" t="s">
        <v>73</v>
      </c>
      <c r="C21" s="62" t="str">
        <f>+VLOOKUP(B21,'resumen UCAP'!$A$5:$O$329,2,0)</f>
        <v>Luminaria sodio 70w</v>
      </c>
      <c r="D21" s="63">
        <f>+'Desmonte Infr. financiada'!D21</f>
        <v>81</v>
      </c>
      <c r="E21" s="63" t="str">
        <f>+VLOOKUP(B21,'resumen UCAP'!$A$5:$O$329,3,0)</f>
        <v>Un</v>
      </c>
      <c r="F21" s="64">
        <f>+VLOOKUP(B21,'resumen UCAP'!$A$5:$O$329,15,0)</f>
        <v>201765</v>
      </c>
      <c r="G21" s="64">
        <v>14987</v>
      </c>
      <c r="H21" s="61"/>
      <c r="I21" s="61"/>
      <c r="J21" s="59"/>
      <c r="K21" s="59"/>
      <c r="L21" s="59"/>
      <c r="M21" s="59"/>
      <c r="N21" s="59"/>
      <c r="O21" s="59"/>
      <c r="P21" s="59"/>
      <c r="Q21" s="59"/>
      <c r="R21" s="59"/>
      <c r="S21" s="59"/>
      <c r="T21" s="59"/>
      <c r="U21" s="59"/>
      <c r="V21" s="59"/>
      <c r="W21" s="136">
        <f>+'Inversión No. 2.1 IAP'!H21</f>
        <v>0</v>
      </c>
      <c r="X21" s="136">
        <f>+'Inversión No. 2.1 IAP'!I21</f>
        <v>0</v>
      </c>
      <c r="Y21" s="136">
        <f>+'Inversión No. 2.1 IAP'!J21</f>
        <v>0</v>
      </c>
      <c r="Z21" s="136">
        <f>+'Inversión No. 2.1 IAP'!K21</f>
        <v>0</v>
      </c>
      <c r="AA21" s="136">
        <f>+'Inversión No. 2.1 IAP'!L21</f>
        <v>0</v>
      </c>
      <c r="AB21" s="136">
        <f>+'Inversión No. 2.1 IAP'!M21</f>
        <v>0</v>
      </c>
      <c r="AC21" s="136">
        <f>+'Inversión No. 2.1 IAP'!N21</f>
        <v>0</v>
      </c>
      <c r="AD21" s="136">
        <f>+'Inversión No. 2.1 IAP'!O21</f>
        <v>0</v>
      </c>
      <c r="AE21" s="136">
        <f>+'Inversión No. 2.1 IAP'!P21</f>
        <v>0</v>
      </c>
      <c r="AF21" s="136">
        <f>+'Inversión No. 2.1 IAP'!Q21</f>
        <v>0</v>
      </c>
      <c r="AG21" s="136">
        <f>+'Inversión No. 2.1 IAP'!R21</f>
        <v>0</v>
      </c>
      <c r="AH21" s="136">
        <f>+'Inversión No. 2.1 IAP'!S21</f>
        <v>0</v>
      </c>
      <c r="AI21" s="136">
        <f>+'Inversión No. 2.1 IAP'!T21</f>
        <v>0</v>
      </c>
      <c r="AJ21" s="136">
        <f>+'Inversión No. 2.1 IAP'!U21</f>
        <v>0</v>
      </c>
      <c r="AK21" s="136">
        <f>+'Inversión No. 2.1 IAP'!V21</f>
        <v>0</v>
      </c>
    </row>
    <row r="22" spans="2:37" x14ac:dyDescent="0.25">
      <c r="B22" s="62"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61"/>
      <c r="I22" s="61"/>
      <c r="J22" s="59"/>
      <c r="K22" s="59"/>
      <c r="L22" s="59"/>
      <c r="M22" s="59"/>
      <c r="N22" s="59"/>
      <c r="O22" s="59"/>
      <c r="P22" s="59"/>
      <c r="Q22" s="59"/>
      <c r="R22" s="59"/>
      <c r="S22" s="59"/>
      <c r="T22" s="59"/>
      <c r="U22" s="59"/>
      <c r="V22" s="59"/>
      <c r="W22" s="136">
        <f>+'Inversión No. 2.1 IAP'!H22</f>
        <v>0</v>
      </c>
      <c r="X22" s="136">
        <f>+'Inversión No. 2.1 IAP'!I22</f>
        <v>0</v>
      </c>
      <c r="Y22" s="136">
        <f>+'Inversión No. 2.1 IAP'!J22</f>
        <v>0</v>
      </c>
      <c r="Z22" s="136">
        <f>+'Inversión No. 2.1 IAP'!K22</f>
        <v>0</v>
      </c>
      <c r="AA22" s="136">
        <f>+'Inversión No. 2.1 IAP'!L22</f>
        <v>0</v>
      </c>
      <c r="AB22" s="136">
        <f>+'Inversión No. 2.1 IAP'!M22</f>
        <v>0</v>
      </c>
      <c r="AC22" s="136">
        <f>+'Inversión No. 2.1 IAP'!N22</f>
        <v>0</v>
      </c>
      <c r="AD22" s="136">
        <f>+'Inversión No. 2.1 IAP'!O22</f>
        <v>0</v>
      </c>
      <c r="AE22" s="136">
        <f>+'Inversión No. 2.1 IAP'!P22</f>
        <v>0</v>
      </c>
      <c r="AF22" s="136">
        <f>+'Inversión No. 2.1 IAP'!Q22</f>
        <v>0</v>
      </c>
      <c r="AG22" s="136">
        <f>+'Inversión No. 2.1 IAP'!R22</f>
        <v>0</v>
      </c>
      <c r="AH22" s="136">
        <f>+'Inversión No. 2.1 IAP'!S22</f>
        <v>0</v>
      </c>
      <c r="AI22" s="136">
        <f>+'Inversión No. 2.1 IAP'!T22</f>
        <v>0</v>
      </c>
      <c r="AJ22" s="136">
        <f>+'Inversión No. 2.1 IAP'!U22</f>
        <v>0</v>
      </c>
      <c r="AK22" s="136">
        <f>+'Inversión No. 2.1 IAP'!V22</f>
        <v>0</v>
      </c>
    </row>
    <row r="23" spans="2:37" x14ac:dyDescent="0.25">
      <c r="B23" s="62" t="s">
        <v>299</v>
      </c>
      <c r="C23" s="62" t="str">
        <f>+VLOOKUP(B23,'resumen UCAP'!$A$5:$O$329,2,0)</f>
        <v>Luminarias Balas 5w</v>
      </c>
      <c r="D23" s="63">
        <f>+'Desmonte Infr. financiada'!D23</f>
        <v>5</v>
      </c>
      <c r="E23" s="63" t="str">
        <f>+VLOOKUP(B23,'resumen UCAP'!$A$5:$O$329,3,0)</f>
        <v>Un</v>
      </c>
      <c r="F23" s="64">
        <f>+VLOOKUP(B23,'resumen UCAP'!$A$5:$O$329,15,0)</f>
        <v>82091</v>
      </c>
      <c r="G23" s="64">
        <v>44</v>
      </c>
      <c r="H23" s="61"/>
      <c r="I23" s="61"/>
      <c r="J23" s="59"/>
      <c r="K23" s="59"/>
      <c r="L23" s="59"/>
      <c r="M23" s="59"/>
      <c r="N23" s="59"/>
      <c r="O23" s="59"/>
      <c r="P23" s="59"/>
      <c r="Q23" s="59"/>
      <c r="R23" s="59"/>
      <c r="S23" s="59"/>
      <c r="T23" s="59"/>
      <c r="U23" s="59"/>
      <c r="V23" s="59"/>
      <c r="W23" s="136">
        <f>+'Inversión No. 2.1 IAP'!H23</f>
        <v>0</v>
      </c>
      <c r="X23" s="136">
        <f>+'Inversión No. 2.1 IAP'!I23</f>
        <v>0</v>
      </c>
      <c r="Y23" s="136">
        <f>+'Inversión No. 2.1 IAP'!J23</f>
        <v>0</v>
      </c>
      <c r="Z23" s="136">
        <f>+'Inversión No. 2.1 IAP'!K23</f>
        <v>0</v>
      </c>
      <c r="AA23" s="136">
        <f>+'Inversión No. 2.1 IAP'!L23</f>
        <v>0</v>
      </c>
      <c r="AB23" s="136">
        <f>+'Inversión No. 2.1 IAP'!M23</f>
        <v>0</v>
      </c>
      <c r="AC23" s="136">
        <f>+'Inversión No. 2.1 IAP'!N23</f>
        <v>0</v>
      </c>
      <c r="AD23" s="136">
        <f>+'Inversión No. 2.1 IAP'!O23</f>
        <v>0</v>
      </c>
      <c r="AE23" s="136">
        <f>+'Inversión No. 2.1 IAP'!P23</f>
        <v>0</v>
      </c>
      <c r="AF23" s="136">
        <f>+'Inversión No. 2.1 IAP'!Q23</f>
        <v>0</v>
      </c>
      <c r="AG23" s="136">
        <f>+'Inversión No. 2.1 IAP'!R23</f>
        <v>0</v>
      </c>
      <c r="AH23" s="136">
        <f>+'Inversión No. 2.1 IAP'!S23</f>
        <v>0</v>
      </c>
      <c r="AI23" s="136">
        <f>+'Inversión No. 2.1 IAP'!T23</f>
        <v>0</v>
      </c>
      <c r="AJ23" s="136">
        <f>+'Inversión No. 2.1 IAP'!U23</f>
        <v>0</v>
      </c>
      <c r="AK23" s="136">
        <f>+'Inversión No. 2.1 IAP'!V23</f>
        <v>0</v>
      </c>
    </row>
    <row r="24" spans="2:37" x14ac:dyDescent="0.25">
      <c r="B24" s="62" t="s">
        <v>74</v>
      </c>
      <c r="C24" s="62" t="str">
        <f>+VLOOKUP(B24,'resumen UCAP'!$A$5:$O$329,2,0)</f>
        <v>Luninaria Onix 150w</v>
      </c>
      <c r="D24" s="63">
        <f>+'Desmonte Infr. financiada'!D24</f>
        <v>169</v>
      </c>
      <c r="E24" s="63" t="str">
        <f>+VLOOKUP(B24,'resumen UCAP'!$A$5:$O$329,3,0)</f>
        <v>Un</v>
      </c>
      <c r="F24" s="64">
        <f>+VLOOKUP(B24,'resumen UCAP'!$A$5:$O$329,15,0)</f>
        <v>710000</v>
      </c>
      <c r="G24" s="64">
        <v>32</v>
      </c>
      <c r="H24" s="61"/>
      <c r="I24" s="61"/>
      <c r="J24" s="59"/>
      <c r="K24" s="59"/>
      <c r="L24" s="59"/>
      <c r="M24" s="59"/>
      <c r="N24" s="59"/>
      <c r="O24" s="59"/>
      <c r="P24" s="59"/>
      <c r="Q24" s="59"/>
      <c r="R24" s="59"/>
      <c r="S24" s="59"/>
      <c r="T24" s="59"/>
      <c r="U24" s="59"/>
      <c r="V24" s="59"/>
      <c r="W24" s="136">
        <f>+'Inversión No. 2.1 IAP'!H24</f>
        <v>0</v>
      </c>
      <c r="X24" s="136">
        <f>+'Inversión No. 2.1 IAP'!I24</f>
        <v>0</v>
      </c>
      <c r="Y24" s="136">
        <f>+'Inversión No. 2.1 IAP'!J24</f>
        <v>0</v>
      </c>
      <c r="Z24" s="136">
        <f>+'Inversión No. 2.1 IAP'!K24</f>
        <v>0</v>
      </c>
      <c r="AA24" s="136">
        <f>+'Inversión No. 2.1 IAP'!L24</f>
        <v>0</v>
      </c>
      <c r="AB24" s="136">
        <f>+'Inversión No. 2.1 IAP'!M24</f>
        <v>0</v>
      </c>
      <c r="AC24" s="136">
        <f>+'Inversión No. 2.1 IAP'!N24</f>
        <v>0</v>
      </c>
      <c r="AD24" s="136">
        <f>+'Inversión No. 2.1 IAP'!O24</f>
        <v>0</v>
      </c>
      <c r="AE24" s="136">
        <f>+'Inversión No. 2.1 IAP'!P24</f>
        <v>0</v>
      </c>
      <c r="AF24" s="136">
        <f>+'Inversión No. 2.1 IAP'!Q24</f>
        <v>0</v>
      </c>
      <c r="AG24" s="136">
        <f>+'Inversión No. 2.1 IAP'!R24</f>
        <v>0</v>
      </c>
      <c r="AH24" s="136">
        <f>+'Inversión No. 2.1 IAP'!S24</f>
        <v>0</v>
      </c>
      <c r="AI24" s="136">
        <f>+'Inversión No. 2.1 IAP'!T24</f>
        <v>0</v>
      </c>
      <c r="AJ24" s="136">
        <f>+'Inversión No. 2.1 IAP'!U24</f>
        <v>0</v>
      </c>
      <c r="AK24" s="136">
        <f>+'Inversión No. 2.1 IAP'!V24</f>
        <v>0</v>
      </c>
    </row>
    <row r="25" spans="2:37" x14ac:dyDescent="0.25">
      <c r="B25" s="62" t="s">
        <v>300</v>
      </c>
      <c r="C25" s="62" t="str">
        <f>+VLOOKUP(B25,'resumen UCAP'!$A$5:$O$329,2,0)</f>
        <v>Proyector MH 150w</v>
      </c>
      <c r="D25" s="63">
        <f>+'Desmonte Infr. financiada'!D25</f>
        <v>169</v>
      </c>
      <c r="E25" s="63" t="str">
        <f>+VLOOKUP(B25,'resumen UCAP'!$A$5:$O$329,3,0)</f>
        <v>Un</v>
      </c>
      <c r="F25" s="64">
        <f>+VLOOKUP(B25,'resumen UCAP'!$A$5:$O$329,15,0)</f>
        <v>371625</v>
      </c>
      <c r="G25" s="64">
        <v>29</v>
      </c>
      <c r="H25" s="61"/>
      <c r="I25" s="61"/>
      <c r="J25" s="59"/>
      <c r="K25" s="59"/>
      <c r="L25" s="59"/>
      <c r="M25" s="59"/>
      <c r="N25" s="59"/>
      <c r="O25" s="59"/>
      <c r="P25" s="59"/>
      <c r="Q25" s="59"/>
      <c r="R25" s="59"/>
      <c r="S25" s="59"/>
      <c r="T25" s="59"/>
      <c r="U25" s="59"/>
      <c r="V25" s="59"/>
      <c r="W25" s="136">
        <f>+'Inversión No. 2.1 IAP'!H25</f>
        <v>0</v>
      </c>
      <c r="X25" s="136">
        <f>+'Inversión No. 2.1 IAP'!I25</f>
        <v>0</v>
      </c>
      <c r="Y25" s="136">
        <f>+'Inversión No. 2.1 IAP'!J25</f>
        <v>0</v>
      </c>
      <c r="Z25" s="136">
        <f>+'Inversión No. 2.1 IAP'!K25</f>
        <v>0</v>
      </c>
      <c r="AA25" s="136">
        <f>+'Inversión No. 2.1 IAP'!L25</f>
        <v>0</v>
      </c>
      <c r="AB25" s="136">
        <f>+'Inversión No. 2.1 IAP'!M25</f>
        <v>0</v>
      </c>
      <c r="AC25" s="136">
        <f>+'Inversión No. 2.1 IAP'!N25</f>
        <v>0</v>
      </c>
      <c r="AD25" s="136">
        <f>+'Inversión No. 2.1 IAP'!O25</f>
        <v>0</v>
      </c>
      <c r="AE25" s="136">
        <f>+'Inversión No. 2.1 IAP'!P25</f>
        <v>0</v>
      </c>
      <c r="AF25" s="136">
        <f>+'Inversión No. 2.1 IAP'!Q25</f>
        <v>0</v>
      </c>
      <c r="AG25" s="136">
        <f>+'Inversión No. 2.1 IAP'!R25</f>
        <v>0</v>
      </c>
      <c r="AH25" s="136">
        <f>+'Inversión No. 2.1 IAP'!S25</f>
        <v>0</v>
      </c>
      <c r="AI25" s="136">
        <f>+'Inversión No. 2.1 IAP'!T25</f>
        <v>0</v>
      </c>
      <c r="AJ25" s="136">
        <f>+'Inversión No. 2.1 IAP'!U25</f>
        <v>0</v>
      </c>
      <c r="AK25" s="136">
        <f>+'Inversión No. 2.1 IAP'!V25</f>
        <v>0</v>
      </c>
    </row>
    <row r="26" spans="2:37" x14ac:dyDescent="0.25">
      <c r="B26" s="62" t="s">
        <v>75</v>
      </c>
      <c r="C26" s="62" t="str">
        <f>+VLOOKUP(B26,'resumen UCAP'!$A$5:$O$329,2,0)</f>
        <v>Proyector MH 250w</v>
      </c>
      <c r="D26" s="63">
        <f>+'Desmonte Infr. financiada'!D26</f>
        <v>279</v>
      </c>
      <c r="E26" s="63" t="str">
        <f>+VLOOKUP(B26,'resumen UCAP'!$A$5:$O$329,3,0)</f>
        <v>Un</v>
      </c>
      <c r="F26" s="64">
        <f>+VLOOKUP(B26,'resumen UCAP'!$A$5:$O$329,15,0)</f>
        <v>413027</v>
      </c>
      <c r="G26" s="64">
        <v>400</v>
      </c>
      <c r="H26" s="61"/>
      <c r="I26" s="61"/>
      <c r="J26" s="59"/>
      <c r="K26" s="59"/>
      <c r="L26" s="59"/>
      <c r="M26" s="59"/>
      <c r="N26" s="59"/>
      <c r="O26" s="59"/>
      <c r="P26" s="59"/>
      <c r="Q26" s="59"/>
      <c r="R26" s="59"/>
      <c r="S26" s="59"/>
      <c r="T26" s="59"/>
      <c r="U26" s="59"/>
      <c r="V26" s="59"/>
      <c r="W26" s="136">
        <f>+'Inversión No. 2.1 IAP'!H26</f>
        <v>0</v>
      </c>
      <c r="X26" s="136">
        <f>+'Inversión No. 2.1 IAP'!I26</f>
        <v>0</v>
      </c>
      <c r="Y26" s="136">
        <f>+'Inversión No. 2.1 IAP'!J26</f>
        <v>0</v>
      </c>
      <c r="Z26" s="136">
        <f>+'Inversión No. 2.1 IAP'!K26</f>
        <v>0</v>
      </c>
      <c r="AA26" s="136">
        <f>+'Inversión No. 2.1 IAP'!L26</f>
        <v>0</v>
      </c>
      <c r="AB26" s="136">
        <f>+'Inversión No. 2.1 IAP'!M26</f>
        <v>0</v>
      </c>
      <c r="AC26" s="136">
        <f>+'Inversión No. 2.1 IAP'!N26</f>
        <v>0</v>
      </c>
      <c r="AD26" s="136">
        <f>+'Inversión No. 2.1 IAP'!O26</f>
        <v>0</v>
      </c>
      <c r="AE26" s="136">
        <f>+'Inversión No. 2.1 IAP'!P26</f>
        <v>0</v>
      </c>
      <c r="AF26" s="136">
        <f>+'Inversión No. 2.1 IAP'!Q26</f>
        <v>0</v>
      </c>
      <c r="AG26" s="136">
        <f>+'Inversión No. 2.1 IAP'!R26</f>
        <v>0</v>
      </c>
      <c r="AH26" s="136">
        <f>+'Inversión No. 2.1 IAP'!S26</f>
        <v>0</v>
      </c>
      <c r="AI26" s="136">
        <f>+'Inversión No. 2.1 IAP'!T26</f>
        <v>0</v>
      </c>
      <c r="AJ26" s="136">
        <f>+'Inversión No. 2.1 IAP'!U26</f>
        <v>0</v>
      </c>
      <c r="AK26" s="136">
        <f>+'Inversión No. 2.1 IAP'!V26</f>
        <v>0</v>
      </c>
    </row>
    <row r="27" spans="2:37" x14ac:dyDescent="0.25">
      <c r="B27" s="62" t="s">
        <v>301</v>
      </c>
      <c r="C27" s="62" t="str">
        <f>+VLOOKUP(B27,'resumen UCAP'!$A$5:$O$329,2,0)</f>
        <v>Proyector MH 400w</v>
      </c>
      <c r="D27" s="63">
        <f>+'Desmonte Infr. financiada'!D27</f>
        <v>440</v>
      </c>
      <c r="E27" s="63" t="str">
        <f>+VLOOKUP(B27,'resumen UCAP'!$A$5:$O$329,3,0)</f>
        <v>Un</v>
      </c>
      <c r="F27" s="64">
        <f>+VLOOKUP(B27,'resumen UCAP'!$A$5:$O$329,15,0)</f>
        <v>511021</v>
      </c>
      <c r="G27" s="64">
        <v>1753</v>
      </c>
      <c r="H27" s="61"/>
      <c r="I27" s="61"/>
      <c r="J27" s="59"/>
      <c r="K27" s="59"/>
      <c r="L27" s="59"/>
      <c r="M27" s="59"/>
      <c r="N27" s="59"/>
      <c r="O27" s="59"/>
      <c r="P27" s="59"/>
      <c r="Q27" s="59"/>
      <c r="R27" s="59"/>
      <c r="S27" s="59"/>
      <c r="T27" s="59"/>
      <c r="U27" s="59"/>
      <c r="V27" s="59"/>
      <c r="W27" s="136">
        <f>+'Inversión No. 2.1 IAP'!H27</f>
        <v>0</v>
      </c>
      <c r="X27" s="136">
        <f>+'Inversión No. 2.1 IAP'!I27</f>
        <v>0</v>
      </c>
      <c r="Y27" s="136">
        <f>+'Inversión No. 2.1 IAP'!J27</f>
        <v>0</v>
      </c>
      <c r="Z27" s="136">
        <f>+'Inversión No. 2.1 IAP'!K27</f>
        <v>0</v>
      </c>
      <c r="AA27" s="136">
        <f>+'Inversión No. 2.1 IAP'!L27</f>
        <v>0</v>
      </c>
      <c r="AB27" s="136">
        <f>+'Inversión No. 2.1 IAP'!M27</f>
        <v>0</v>
      </c>
      <c r="AC27" s="136">
        <f>+'Inversión No. 2.1 IAP'!N27</f>
        <v>0</v>
      </c>
      <c r="AD27" s="136">
        <f>+'Inversión No. 2.1 IAP'!O27</f>
        <v>0</v>
      </c>
      <c r="AE27" s="136">
        <f>+'Inversión No. 2.1 IAP'!P27</f>
        <v>0</v>
      </c>
      <c r="AF27" s="136">
        <f>+'Inversión No. 2.1 IAP'!Q27</f>
        <v>0</v>
      </c>
      <c r="AG27" s="136">
        <f>+'Inversión No. 2.1 IAP'!R27</f>
        <v>0</v>
      </c>
      <c r="AH27" s="136">
        <f>+'Inversión No. 2.1 IAP'!S27</f>
        <v>0</v>
      </c>
      <c r="AI27" s="136">
        <f>+'Inversión No. 2.1 IAP'!T27</f>
        <v>0</v>
      </c>
      <c r="AJ27" s="136">
        <f>+'Inversión No. 2.1 IAP'!U27</f>
        <v>0</v>
      </c>
      <c r="AK27" s="136">
        <f>+'Inversión No. 2.1 IAP'!V27</f>
        <v>0</v>
      </c>
    </row>
    <row r="28" spans="2:37" x14ac:dyDescent="0.25">
      <c r="B28" s="62" t="s">
        <v>22</v>
      </c>
      <c r="C28" s="62" t="str">
        <f>+VLOOKUP(B28,'resumen UCAP'!$A$5:$O$329,2,0)</f>
        <v>Proyector MH 50-70w Tipo aplique</v>
      </c>
      <c r="D28" s="63">
        <f>+'Desmonte Infr. financiada'!D28</f>
        <v>81</v>
      </c>
      <c r="E28" s="63" t="str">
        <f>+VLOOKUP(B28,'resumen UCAP'!$A$5:$O$329,3,0)</f>
        <v>Un</v>
      </c>
      <c r="F28" s="64">
        <f>+VLOOKUP(B28,'resumen UCAP'!$A$5:$O$329,15,0)</f>
        <v>260000</v>
      </c>
      <c r="G28" s="64">
        <v>21</v>
      </c>
      <c r="H28" s="61"/>
      <c r="I28" s="61"/>
      <c r="J28" s="59"/>
      <c r="K28" s="59"/>
      <c r="L28" s="59"/>
      <c r="M28" s="59"/>
      <c r="N28" s="59"/>
      <c r="O28" s="59"/>
      <c r="P28" s="59"/>
      <c r="Q28" s="59"/>
      <c r="R28" s="59"/>
      <c r="S28" s="59"/>
      <c r="T28" s="59"/>
      <c r="U28" s="59"/>
      <c r="V28" s="59"/>
      <c r="W28" s="136">
        <f>+'Inversión No. 2.1 IAP'!H28</f>
        <v>0</v>
      </c>
      <c r="X28" s="136">
        <f>+'Inversión No. 2.1 IAP'!I28</f>
        <v>0</v>
      </c>
      <c r="Y28" s="136">
        <f>+'Inversión No. 2.1 IAP'!J28</f>
        <v>0</v>
      </c>
      <c r="Z28" s="136">
        <f>+'Inversión No. 2.1 IAP'!K28</f>
        <v>0</v>
      </c>
      <c r="AA28" s="136">
        <f>+'Inversión No. 2.1 IAP'!L28</f>
        <v>0</v>
      </c>
      <c r="AB28" s="136">
        <f>+'Inversión No. 2.1 IAP'!M28</f>
        <v>0</v>
      </c>
      <c r="AC28" s="136">
        <f>+'Inversión No. 2.1 IAP'!N28</f>
        <v>0</v>
      </c>
      <c r="AD28" s="136">
        <f>+'Inversión No. 2.1 IAP'!O28</f>
        <v>0</v>
      </c>
      <c r="AE28" s="136">
        <f>+'Inversión No. 2.1 IAP'!P28</f>
        <v>0</v>
      </c>
      <c r="AF28" s="136">
        <f>+'Inversión No. 2.1 IAP'!Q28</f>
        <v>0</v>
      </c>
      <c r="AG28" s="136">
        <f>+'Inversión No. 2.1 IAP'!R28</f>
        <v>0</v>
      </c>
      <c r="AH28" s="136">
        <f>+'Inversión No. 2.1 IAP'!S28</f>
        <v>0</v>
      </c>
      <c r="AI28" s="136">
        <f>+'Inversión No. 2.1 IAP'!T28</f>
        <v>0</v>
      </c>
      <c r="AJ28" s="136">
        <f>+'Inversión No. 2.1 IAP'!U28</f>
        <v>0</v>
      </c>
      <c r="AK28" s="136">
        <f>+'Inversión No. 2.1 IAP'!V28</f>
        <v>0</v>
      </c>
    </row>
    <row r="29" spans="2:37" x14ac:dyDescent="0.25">
      <c r="B29" s="62" t="s">
        <v>302</v>
      </c>
      <c r="C29" s="62" t="str">
        <f>+VLOOKUP(B29,'resumen UCAP'!$A$5:$O$329,2,0)</f>
        <v>Proyector NA 1000w</v>
      </c>
      <c r="D29" s="63">
        <f>+'Desmonte Infr. financiada'!D29</f>
        <v>1100</v>
      </c>
      <c r="E29" s="63" t="str">
        <f>+VLOOKUP(B29,'resumen UCAP'!$A$5:$O$329,3,0)</f>
        <v>Un</v>
      </c>
      <c r="F29" s="64">
        <f>+VLOOKUP(B29,'resumen UCAP'!$A$5:$O$329,15,0)</f>
        <v>540000</v>
      </c>
      <c r="G29" s="64">
        <v>244</v>
      </c>
      <c r="H29" s="61"/>
      <c r="I29" s="61"/>
      <c r="J29" s="59"/>
      <c r="K29" s="59"/>
      <c r="L29" s="59"/>
      <c r="M29" s="59"/>
      <c r="N29" s="59"/>
      <c r="O29" s="59"/>
      <c r="P29" s="59"/>
      <c r="Q29" s="59"/>
      <c r="R29" s="59"/>
      <c r="S29" s="59"/>
      <c r="T29" s="59"/>
      <c r="U29" s="59"/>
      <c r="V29" s="59"/>
      <c r="W29" s="136">
        <f>+'Inversión No. 2.1 IAP'!H29</f>
        <v>0</v>
      </c>
      <c r="X29" s="136">
        <f>+'Inversión No. 2.1 IAP'!I29</f>
        <v>0</v>
      </c>
      <c r="Y29" s="136">
        <f>+'Inversión No. 2.1 IAP'!J29</f>
        <v>0</v>
      </c>
      <c r="Z29" s="136">
        <f>+'Inversión No. 2.1 IAP'!K29</f>
        <v>0</v>
      </c>
      <c r="AA29" s="136">
        <f>+'Inversión No. 2.1 IAP'!L29</f>
        <v>0</v>
      </c>
      <c r="AB29" s="136">
        <f>+'Inversión No. 2.1 IAP'!M29</f>
        <v>0</v>
      </c>
      <c r="AC29" s="136">
        <f>+'Inversión No. 2.1 IAP'!N29</f>
        <v>0</v>
      </c>
      <c r="AD29" s="136">
        <f>+'Inversión No. 2.1 IAP'!O29</f>
        <v>0</v>
      </c>
      <c r="AE29" s="136">
        <f>+'Inversión No. 2.1 IAP'!P29</f>
        <v>0</v>
      </c>
      <c r="AF29" s="136">
        <f>+'Inversión No. 2.1 IAP'!Q29</f>
        <v>0</v>
      </c>
      <c r="AG29" s="136">
        <f>+'Inversión No. 2.1 IAP'!R29</f>
        <v>0</v>
      </c>
      <c r="AH29" s="136">
        <f>+'Inversión No. 2.1 IAP'!S29</f>
        <v>0</v>
      </c>
      <c r="AI29" s="136">
        <f>+'Inversión No. 2.1 IAP'!T29</f>
        <v>0</v>
      </c>
      <c r="AJ29" s="136">
        <f>+'Inversión No. 2.1 IAP'!U29</f>
        <v>0</v>
      </c>
      <c r="AK29" s="136">
        <f>+'Inversión No. 2.1 IAP'!V29</f>
        <v>0</v>
      </c>
    </row>
    <row r="30" spans="2:37" x14ac:dyDescent="0.25">
      <c r="B30" s="62" t="s">
        <v>23</v>
      </c>
      <c r="C30" s="62" t="str">
        <f>+VLOOKUP(B30,'resumen UCAP'!$A$5:$O$329,2,0)</f>
        <v>Luminarias Ba├â┬▒adores - LED</v>
      </c>
      <c r="D30" s="63">
        <f>+'Desmonte Infr. financiada'!D30</f>
        <v>30</v>
      </c>
      <c r="E30" s="63" t="str">
        <f>+VLOOKUP(B30,'resumen UCAP'!$A$5:$O$329,3,0)</f>
        <v>Un</v>
      </c>
      <c r="F30" s="64">
        <f>+VLOOKUP(B30,'resumen UCAP'!$A$5:$O$329,15,0)</f>
        <v>361000</v>
      </c>
      <c r="G30" s="64">
        <v>18</v>
      </c>
      <c r="H30" s="61"/>
      <c r="I30" s="61"/>
      <c r="J30" s="59"/>
      <c r="K30" s="59"/>
      <c r="L30" s="59"/>
      <c r="M30" s="59"/>
      <c r="N30" s="59"/>
      <c r="O30" s="59"/>
      <c r="P30" s="59"/>
      <c r="Q30" s="59"/>
      <c r="R30" s="59"/>
      <c r="S30" s="59"/>
      <c r="T30" s="59"/>
      <c r="U30" s="59"/>
      <c r="V30" s="59"/>
      <c r="W30" s="136">
        <f>+'Inversión No. 2.1 IAP'!H30</f>
        <v>0</v>
      </c>
      <c r="X30" s="136">
        <f>+'Inversión No. 2.1 IAP'!I30</f>
        <v>0</v>
      </c>
      <c r="Y30" s="136">
        <f>+'Inversión No. 2.1 IAP'!J30</f>
        <v>0</v>
      </c>
      <c r="Z30" s="136">
        <f>+'Inversión No. 2.1 IAP'!K30</f>
        <v>0</v>
      </c>
      <c r="AA30" s="136">
        <f>+'Inversión No. 2.1 IAP'!L30</f>
        <v>0</v>
      </c>
      <c r="AB30" s="136">
        <f>+'Inversión No. 2.1 IAP'!M30</f>
        <v>0</v>
      </c>
      <c r="AC30" s="136">
        <f>+'Inversión No. 2.1 IAP'!N30</f>
        <v>0</v>
      </c>
      <c r="AD30" s="136">
        <f>+'Inversión No. 2.1 IAP'!O30</f>
        <v>0</v>
      </c>
      <c r="AE30" s="136">
        <f>+'Inversión No. 2.1 IAP'!P30</f>
        <v>0</v>
      </c>
      <c r="AF30" s="136">
        <f>+'Inversión No. 2.1 IAP'!Q30</f>
        <v>0</v>
      </c>
      <c r="AG30" s="136">
        <f>+'Inversión No. 2.1 IAP'!R30</f>
        <v>0</v>
      </c>
      <c r="AH30" s="136">
        <f>+'Inversión No. 2.1 IAP'!S30</f>
        <v>0</v>
      </c>
      <c r="AI30" s="136">
        <f>+'Inversión No. 2.1 IAP'!T30</f>
        <v>0</v>
      </c>
      <c r="AJ30" s="136">
        <f>+'Inversión No. 2.1 IAP'!U30</f>
        <v>0</v>
      </c>
      <c r="AK30" s="136">
        <f>+'Inversión No. 2.1 IAP'!V30</f>
        <v>0</v>
      </c>
    </row>
    <row r="31" spans="2:37" x14ac:dyDescent="0.25">
      <c r="B31" s="62" t="s">
        <v>303</v>
      </c>
      <c r="C31" s="62" t="str">
        <f>+VLOOKUP(B31,'resumen UCAP'!$A$5:$O$329,2,0)</f>
        <v>Proyector led 100w</v>
      </c>
      <c r="D31" s="63">
        <f>+'Desmonte Infr. financiada'!D31</f>
        <v>100</v>
      </c>
      <c r="E31" s="63" t="str">
        <f>+VLOOKUP(B31,'resumen UCAP'!$A$5:$O$329,3,0)</f>
        <v>Un</v>
      </c>
      <c r="F31" s="64">
        <f>+VLOOKUP(B31,'resumen UCAP'!$A$5:$O$329,15,0)</f>
        <v>258000</v>
      </c>
      <c r="G31" s="64">
        <v>8</v>
      </c>
      <c r="H31" s="61"/>
      <c r="I31" s="61"/>
      <c r="J31" s="59"/>
      <c r="K31" s="59"/>
      <c r="L31" s="59"/>
      <c r="M31" s="59"/>
      <c r="N31" s="59"/>
      <c r="O31" s="59"/>
      <c r="P31" s="59"/>
      <c r="Q31" s="59"/>
      <c r="R31" s="59"/>
      <c r="S31" s="59"/>
      <c r="T31" s="59"/>
      <c r="U31" s="59"/>
      <c r="V31" s="59"/>
      <c r="W31" s="136">
        <f>+'Inversión No. 2.1 IAP'!H31</f>
        <v>0</v>
      </c>
      <c r="X31" s="136">
        <f>+'Inversión No. 2.1 IAP'!I31</f>
        <v>0</v>
      </c>
      <c r="Y31" s="136">
        <f>+'Inversión No. 2.1 IAP'!J31</f>
        <v>0</v>
      </c>
      <c r="Z31" s="136">
        <f>+'Inversión No. 2.1 IAP'!K31</f>
        <v>0</v>
      </c>
      <c r="AA31" s="136">
        <f>+'Inversión No. 2.1 IAP'!L31</f>
        <v>0</v>
      </c>
      <c r="AB31" s="136">
        <f>+'Inversión No. 2.1 IAP'!M31</f>
        <v>0</v>
      </c>
      <c r="AC31" s="136">
        <f>+'Inversión No. 2.1 IAP'!N31</f>
        <v>0</v>
      </c>
      <c r="AD31" s="136">
        <f>+'Inversión No. 2.1 IAP'!O31</f>
        <v>0</v>
      </c>
      <c r="AE31" s="136">
        <f>+'Inversión No. 2.1 IAP'!P31</f>
        <v>0</v>
      </c>
      <c r="AF31" s="136">
        <f>+'Inversión No. 2.1 IAP'!Q31</f>
        <v>0</v>
      </c>
      <c r="AG31" s="136">
        <f>+'Inversión No. 2.1 IAP'!R31</f>
        <v>0</v>
      </c>
      <c r="AH31" s="136">
        <f>+'Inversión No. 2.1 IAP'!S31</f>
        <v>0</v>
      </c>
      <c r="AI31" s="136">
        <f>+'Inversión No. 2.1 IAP'!T31</f>
        <v>0</v>
      </c>
      <c r="AJ31" s="136">
        <f>+'Inversión No. 2.1 IAP'!U31</f>
        <v>0</v>
      </c>
      <c r="AK31" s="136">
        <f>+'Inversión No. 2.1 IAP'!V31</f>
        <v>0</v>
      </c>
    </row>
    <row r="32" spans="2:37" x14ac:dyDescent="0.25">
      <c r="B32" s="62" t="s">
        <v>24</v>
      </c>
      <c r="C32" s="62" t="str">
        <f>+VLOOKUP(B32,'resumen UCAP'!$A$5:$O$329,2,0)</f>
        <v>Luminaria led 28-30w</v>
      </c>
      <c r="D32" s="63">
        <f>+'Desmonte Infr. financiada'!D32</f>
        <v>30</v>
      </c>
      <c r="E32" s="63" t="str">
        <f>+VLOOKUP(B32,'resumen UCAP'!$A$5:$O$329,3,0)</f>
        <v>Un</v>
      </c>
      <c r="F32" s="64">
        <f>+VLOOKUP(B32,'resumen UCAP'!$A$5:$O$329,15,0)</f>
        <v>803602</v>
      </c>
      <c r="G32" s="64">
        <v>7</v>
      </c>
      <c r="H32" s="61"/>
      <c r="I32" s="61"/>
      <c r="J32" s="59"/>
      <c r="K32" s="59"/>
      <c r="L32" s="59"/>
      <c r="M32" s="59"/>
      <c r="N32" s="59"/>
      <c r="O32" s="59"/>
      <c r="P32" s="59"/>
      <c r="Q32" s="59"/>
      <c r="R32" s="59"/>
      <c r="S32" s="59"/>
      <c r="T32" s="59"/>
      <c r="U32" s="59"/>
      <c r="V32" s="59"/>
      <c r="W32" s="136">
        <f>+'Inversión No. 2.1 IAP'!H32</f>
        <v>0</v>
      </c>
      <c r="X32" s="136">
        <f>+'Inversión No. 2.1 IAP'!I32</f>
        <v>0</v>
      </c>
      <c r="Y32" s="136">
        <f>+'Inversión No. 2.1 IAP'!J32</f>
        <v>0</v>
      </c>
      <c r="Z32" s="136">
        <f>+'Inversión No. 2.1 IAP'!K32</f>
        <v>0</v>
      </c>
      <c r="AA32" s="136">
        <f>+'Inversión No. 2.1 IAP'!L32</f>
        <v>0</v>
      </c>
      <c r="AB32" s="136">
        <f>+'Inversión No. 2.1 IAP'!M32</f>
        <v>0</v>
      </c>
      <c r="AC32" s="136">
        <f>+'Inversión No. 2.1 IAP'!N32</f>
        <v>0</v>
      </c>
      <c r="AD32" s="136">
        <f>+'Inversión No. 2.1 IAP'!O32</f>
        <v>0</v>
      </c>
      <c r="AE32" s="136">
        <f>+'Inversión No. 2.1 IAP'!P32</f>
        <v>0</v>
      </c>
      <c r="AF32" s="136">
        <f>+'Inversión No. 2.1 IAP'!Q32</f>
        <v>0</v>
      </c>
      <c r="AG32" s="136">
        <f>+'Inversión No. 2.1 IAP'!R32</f>
        <v>0</v>
      </c>
      <c r="AH32" s="136">
        <f>+'Inversión No. 2.1 IAP'!S32</f>
        <v>0</v>
      </c>
      <c r="AI32" s="136">
        <f>+'Inversión No. 2.1 IAP'!T32</f>
        <v>0</v>
      </c>
      <c r="AJ32" s="136">
        <f>+'Inversión No. 2.1 IAP'!U32</f>
        <v>0</v>
      </c>
      <c r="AK32" s="136">
        <f>+'Inversión No. 2.1 IAP'!V32</f>
        <v>0</v>
      </c>
    </row>
    <row r="33" spans="2:37" x14ac:dyDescent="0.25">
      <c r="B33" s="62" t="s">
        <v>304</v>
      </c>
      <c r="C33" s="62" t="str">
        <f>+VLOOKUP(B33,'resumen UCAP'!$A$5:$O$329,2,0)</f>
        <v>Proyector Led 300w</v>
      </c>
      <c r="D33" s="63">
        <f>+'Desmonte Infr. financiada'!D33</f>
        <v>30</v>
      </c>
      <c r="E33" s="63" t="str">
        <f>+VLOOKUP(B33,'resumen UCAP'!$A$5:$O$329,3,0)</f>
        <v>Un</v>
      </c>
      <c r="F33" s="64">
        <f>+VLOOKUP(B33,'resumen UCAP'!$A$5:$O$329,15,0)</f>
        <v>160000</v>
      </c>
      <c r="G33" s="64">
        <v>21</v>
      </c>
      <c r="H33" s="61"/>
      <c r="I33" s="61"/>
      <c r="J33" s="59"/>
      <c r="K33" s="59"/>
      <c r="L33" s="59"/>
      <c r="M33" s="59"/>
      <c r="N33" s="59"/>
      <c r="O33" s="59"/>
      <c r="P33" s="59"/>
      <c r="Q33" s="59"/>
      <c r="R33" s="59"/>
      <c r="S33" s="59"/>
      <c r="T33" s="59"/>
      <c r="U33" s="59"/>
      <c r="V33" s="59"/>
      <c r="W33" s="136">
        <f>+'Inversión No. 2.1 IAP'!H33</f>
        <v>0</v>
      </c>
      <c r="X33" s="136">
        <f>+'Inversión No. 2.1 IAP'!I33</f>
        <v>0</v>
      </c>
      <c r="Y33" s="136">
        <f>+'Inversión No. 2.1 IAP'!J33</f>
        <v>0</v>
      </c>
      <c r="Z33" s="136">
        <f>+'Inversión No. 2.1 IAP'!K33</f>
        <v>0</v>
      </c>
      <c r="AA33" s="136">
        <f>+'Inversión No. 2.1 IAP'!L33</f>
        <v>0</v>
      </c>
      <c r="AB33" s="136">
        <f>+'Inversión No. 2.1 IAP'!M33</f>
        <v>0</v>
      </c>
      <c r="AC33" s="136">
        <f>+'Inversión No. 2.1 IAP'!N33</f>
        <v>0</v>
      </c>
      <c r="AD33" s="136">
        <f>+'Inversión No. 2.1 IAP'!O33</f>
        <v>0</v>
      </c>
      <c r="AE33" s="136">
        <f>+'Inversión No. 2.1 IAP'!P33</f>
        <v>0</v>
      </c>
      <c r="AF33" s="136">
        <f>+'Inversión No. 2.1 IAP'!Q33</f>
        <v>0</v>
      </c>
      <c r="AG33" s="136">
        <f>+'Inversión No. 2.1 IAP'!R33</f>
        <v>0</v>
      </c>
      <c r="AH33" s="136">
        <f>+'Inversión No. 2.1 IAP'!S33</f>
        <v>0</v>
      </c>
      <c r="AI33" s="136">
        <f>+'Inversión No. 2.1 IAP'!T33</f>
        <v>0</v>
      </c>
      <c r="AJ33" s="136">
        <f>+'Inversión No. 2.1 IAP'!U33</f>
        <v>0</v>
      </c>
      <c r="AK33" s="136">
        <f>+'Inversión No. 2.1 IAP'!V33</f>
        <v>0</v>
      </c>
    </row>
    <row r="34" spans="2:37" x14ac:dyDescent="0.25">
      <c r="B34" s="62" t="s">
        <v>305</v>
      </c>
      <c r="C34" s="62" t="str">
        <f>+VLOOKUP(B34,'resumen UCAP'!$A$5:$O$329,2,0)</f>
        <v>Luminaria Led 26w</v>
      </c>
      <c r="D34" s="63">
        <f>+'Desmonte Infr. financiada'!D34</f>
        <v>26</v>
      </c>
      <c r="E34" s="63" t="str">
        <f>+VLOOKUP(B34,'resumen UCAP'!$A$5:$O$329,3,0)</f>
        <v>Un</v>
      </c>
      <c r="F34" s="64">
        <f>+VLOOKUP(B34,'resumen UCAP'!$A$5:$O$329,15,0)</f>
        <v>2009070</v>
      </c>
      <c r="G34" s="64">
        <v>7</v>
      </c>
      <c r="H34" s="61"/>
      <c r="I34" s="61"/>
      <c r="J34" s="59"/>
      <c r="K34" s="59"/>
      <c r="L34" s="59"/>
      <c r="M34" s="59"/>
      <c r="N34" s="59"/>
      <c r="O34" s="59"/>
      <c r="P34" s="59"/>
      <c r="Q34" s="59"/>
      <c r="R34" s="59"/>
      <c r="S34" s="59"/>
      <c r="T34" s="59"/>
      <c r="U34" s="59"/>
      <c r="V34" s="59"/>
      <c r="W34" s="136">
        <f>+'Inversión No. 2.1 IAP'!H34</f>
        <v>0</v>
      </c>
      <c r="X34" s="136">
        <f>+'Inversión No. 2.1 IAP'!I34</f>
        <v>0</v>
      </c>
      <c r="Y34" s="136">
        <f>+'Inversión No. 2.1 IAP'!J34</f>
        <v>0</v>
      </c>
      <c r="Z34" s="136">
        <f>+'Inversión No. 2.1 IAP'!K34</f>
        <v>0</v>
      </c>
      <c r="AA34" s="136">
        <f>+'Inversión No. 2.1 IAP'!L34</f>
        <v>0</v>
      </c>
      <c r="AB34" s="136">
        <f>+'Inversión No. 2.1 IAP'!M34</f>
        <v>0</v>
      </c>
      <c r="AC34" s="136">
        <f>+'Inversión No. 2.1 IAP'!N34</f>
        <v>0</v>
      </c>
      <c r="AD34" s="136">
        <f>+'Inversión No. 2.1 IAP'!O34</f>
        <v>0</v>
      </c>
      <c r="AE34" s="136">
        <f>+'Inversión No. 2.1 IAP'!P34</f>
        <v>0</v>
      </c>
      <c r="AF34" s="136">
        <f>+'Inversión No. 2.1 IAP'!Q34</f>
        <v>0</v>
      </c>
      <c r="AG34" s="136">
        <f>+'Inversión No. 2.1 IAP'!R34</f>
        <v>0</v>
      </c>
      <c r="AH34" s="136">
        <f>+'Inversión No. 2.1 IAP'!S34</f>
        <v>0</v>
      </c>
      <c r="AI34" s="136">
        <f>+'Inversión No. 2.1 IAP'!T34</f>
        <v>0</v>
      </c>
      <c r="AJ34" s="136">
        <f>+'Inversión No. 2.1 IAP'!U34</f>
        <v>0</v>
      </c>
      <c r="AK34" s="136">
        <f>+'Inversión No. 2.1 IAP'!V34</f>
        <v>0</v>
      </c>
    </row>
    <row r="35" spans="2:37" x14ac:dyDescent="0.25">
      <c r="B35" s="62" t="s">
        <v>306</v>
      </c>
      <c r="C35" s="62" t="str">
        <f>+VLOOKUP(B35,'resumen UCAP'!$A$5:$O$329,2,0)</f>
        <v>Luminaria Led 19w</v>
      </c>
      <c r="D35" s="63">
        <f>+'Desmonte Infr. financiada'!D35</f>
        <v>19</v>
      </c>
      <c r="E35" s="63" t="str">
        <f>+VLOOKUP(B35,'resumen UCAP'!$A$5:$O$329,3,0)</f>
        <v>Un</v>
      </c>
      <c r="F35" s="64">
        <f>+VLOOKUP(B35,'resumen UCAP'!$A$5:$O$329,15,0)</f>
        <v>2009070</v>
      </c>
      <c r="G35" s="64">
        <v>13</v>
      </c>
      <c r="H35" s="61"/>
      <c r="I35" s="61"/>
      <c r="J35" s="59"/>
      <c r="K35" s="59"/>
      <c r="L35" s="59"/>
      <c r="M35" s="59"/>
      <c r="N35" s="59"/>
      <c r="O35" s="59"/>
      <c r="P35" s="59"/>
      <c r="Q35" s="59"/>
      <c r="R35" s="59"/>
      <c r="S35" s="59"/>
      <c r="T35" s="59"/>
      <c r="U35" s="59"/>
      <c r="V35" s="59"/>
      <c r="W35" s="136">
        <f>+'Inversión No. 2.1 IAP'!H35</f>
        <v>0</v>
      </c>
      <c r="X35" s="136">
        <f>+'Inversión No. 2.1 IAP'!I35</f>
        <v>0</v>
      </c>
      <c r="Y35" s="136">
        <f>+'Inversión No. 2.1 IAP'!J35</f>
        <v>0</v>
      </c>
      <c r="Z35" s="136">
        <f>+'Inversión No. 2.1 IAP'!K35</f>
        <v>0</v>
      </c>
      <c r="AA35" s="136">
        <f>+'Inversión No. 2.1 IAP'!L35</f>
        <v>0</v>
      </c>
      <c r="AB35" s="136">
        <f>+'Inversión No. 2.1 IAP'!M35</f>
        <v>0</v>
      </c>
      <c r="AC35" s="136">
        <f>+'Inversión No. 2.1 IAP'!N35</f>
        <v>0</v>
      </c>
      <c r="AD35" s="136">
        <f>+'Inversión No. 2.1 IAP'!O35</f>
        <v>0</v>
      </c>
      <c r="AE35" s="136">
        <f>+'Inversión No. 2.1 IAP'!P35</f>
        <v>0</v>
      </c>
      <c r="AF35" s="136">
        <f>+'Inversión No. 2.1 IAP'!Q35</f>
        <v>0</v>
      </c>
      <c r="AG35" s="136">
        <f>+'Inversión No. 2.1 IAP'!R35</f>
        <v>0</v>
      </c>
      <c r="AH35" s="136">
        <f>+'Inversión No. 2.1 IAP'!S35</f>
        <v>0</v>
      </c>
      <c r="AI35" s="136">
        <f>+'Inversión No. 2.1 IAP'!T35</f>
        <v>0</v>
      </c>
      <c r="AJ35" s="136">
        <f>+'Inversión No. 2.1 IAP'!U35</f>
        <v>0</v>
      </c>
      <c r="AK35" s="136">
        <f>+'Inversión No. 2.1 IAP'!V35</f>
        <v>0</v>
      </c>
    </row>
    <row r="36" spans="2:37" x14ac:dyDescent="0.25">
      <c r="B36" s="62" t="s">
        <v>25</v>
      </c>
      <c r="C36" s="62" t="str">
        <f>+VLOOKUP(B36,'resumen UCAP'!$A$5:$O$329,2,0)</f>
        <v>Proyector Led RGB 200w</v>
      </c>
      <c r="D36" s="63">
        <f>+'Desmonte Infr. financiada'!D36</f>
        <v>200</v>
      </c>
      <c r="E36" s="63" t="str">
        <f>+VLOOKUP(B36,'resumen UCAP'!$A$5:$O$329,3,0)</f>
        <v>Un</v>
      </c>
      <c r="F36" s="64">
        <f>+VLOOKUP(B36,'resumen UCAP'!$A$5:$O$329,15,0)</f>
        <v>330000</v>
      </c>
      <c r="G36" s="64">
        <v>6</v>
      </c>
      <c r="H36" s="61"/>
      <c r="I36" s="61"/>
      <c r="J36" s="59"/>
      <c r="K36" s="59"/>
      <c r="L36" s="59"/>
      <c r="M36" s="59"/>
      <c r="N36" s="59"/>
      <c r="O36" s="59"/>
      <c r="P36" s="59"/>
      <c r="Q36" s="59"/>
      <c r="R36" s="59"/>
      <c r="S36" s="59"/>
      <c r="T36" s="59"/>
      <c r="U36" s="59"/>
      <c r="V36" s="59"/>
      <c r="W36" s="136">
        <f>+'Inversión No. 2.1 IAP'!H36</f>
        <v>0</v>
      </c>
      <c r="X36" s="136">
        <f>+'Inversión No. 2.1 IAP'!I36</f>
        <v>0</v>
      </c>
      <c r="Y36" s="136">
        <f>+'Inversión No. 2.1 IAP'!J36</f>
        <v>0</v>
      </c>
      <c r="Z36" s="136">
        <f>+'Inversión No. 2.1 IAP'!K36</f>
        <v>0</v>
      </c>
      <c r="AA36" s="136">
        <f>+'Inversión No. 2.1 IAP'!L36</f>
        <v>0</v>
      </c>
      <c r="AB36" s="136">
        <f>+'Inversión No. 2.1 IAP'!M36</f>
        <v>0</v>
      </c>
      <c r="AC36" s="136">
        <f>+'Inversión No. 2.1 IAP'!N36</f>
        <v>0</v>
      </c>
      <c r="AD36" s="136">
        <f>+'Inversión No. 2.1 IAP'!O36</f>
        <v>0</v>
      </c>
      <c r="AE36" s="136">
        <f>+'Inversión No. 2.1 IAP'!P36</f>
        <v>0</v>
      </c>
      <c r="AF36" s="136">
        <f>+'Inversión No. 2.1 IAP'!Q36</f>
        <v>0</v>
      </c>
      <c r="AG36" s="136">
        <f>+'Inversión No. 2.1 IAP'!R36</f>
        <v>0</v>
      </c>
      <c r="AH36" s="136">
        <f>+'Inversión No. 2.1 IAP'!S36</f>
        <v>0</v>
      </c>
      <c r="AI36" s="136">
        <f>+'Inversión No. 2.1 IAP'!T36</f>
        <v>0</v>
      </c>
      <c r="AJ36" s="136">
        <f>+'Inversión No. 2.1 IAP'!U36</f>
        <v>0</v>
      </c>
      <c r="AK36" s="136">
        <f>+'Inversión No. 2.1 IAP'!V36</f>
        <v>0</v>
      </c>
    </row>
    <row r="37" spans="2:37" x14ac:dyDescent="0.25">
      <c r="B37" s="62" t="s">
        <v>307</v>
      </c>
      <c r="C37" s="62" t="str">
        <f>+VLOOKUP(B37,'resumen UCAP'!$A$5:$O$329,2,0)</f>
        <v>Proyector led 400w</v>
      </c>
      <c r="D37" s="63">
        <f>+'Desmonte Infr. financiada'!D37</f>
        <v>400</v>
      </c>
      <c r="E37" s="63" t="str">
        <f>+VLOOKUP(B37,'resumen UCAP'!$A$5:$O$329,3,0)</f>
        <v>Un</v>
      </c>
      <c r="F37" s="64">
        <f>+VLOOKUP(B37,'resumen UCAP'!$A$5:$O$329,15,0)</f>
        <v>2253025</v>
      </c>
      <c r="G37" s="64">
        <v>153</v>
      </c>
      <c r="H37" s="61"/>
      <c r="I37" s="61"/>
      <c r="J37" s="59"/>
      <c r="K37" s="59"/>
      <c r="L37" s="59"/>
      <c r="M37" s="59"/>
      <c r="N37" s="59"/>
      <c r="O37" s="59"/>
      <c r="P37" s="59"/>
      <c r="Q37" s="59"/>
      <c r="R37" s="59"/>
      <c r="S37" s="59"/>
      <c r="T37" s="59"/>
      <c r="U37" s="59"/>
      <c r="V37" s="59"/>
      <c r="W37" s="136">
        <f>+'Inversión No. 2.1 IAP'!H37</f>
        <v>0</v>
      </c>
      <c r="X37" s="136">
        <f>+'Inversión No. 2.1 IAP'!I37</f>
        <v>0</v>
      </c>
      <c r="Y37" s="136">
        <f>+'Inversión No. 2.1 IAP'!J37</f>
        <v>0</v>
      </c>
      <c r="Z37" s="136">
        <f>+'Inversión No. 2.1 IAP'!K37</f>
        <v>0</v>
      </c>
      <c r="AA37" s="136">
        <f>+'Inversión No. 2.1 IAP'!L37</f>
        <v>0</v>
      </c>
      <c r="AB37" s="136">
        <f>+'Inversión No. 2.1 IAP'!M37</f>
        <v>0</v>
      </c>
      <c r="AC37" s="136">
        <f>+'Inversión No. 2.1 IAP'!N37</f>
        <v>0</v>
      </c>
      <c r="AD37" s="136">
        <f>+'Inversión No. 2.1 IAP'!O37</f>
        <v>0</v>
      </c>
      <c r="AE37" s="136">
        <f>+'Inversión No. 2.1 IAP'!P37</f>
        <v>0</v>
      </c>
      <c r="AF37" s="136">
        <f>+'Inversión No. 2.1 IAP'!Q37</f>
        <v>0</v>
      </c>
      <c r="AG37" s="136">
        <f>+'Inversión No. 2.1 IAP'!R37</f>
        <v>0</v>
      </c>
      <c r="AH37" s="136">
        <f>+'Inversión No. 2.1 IAP'!S37</f>
        <v>0</v>
      </c>
      <c r="AI37" s="136">
        <f>+'Inversión No. 2.1 IAP'!T37</f>
        <v>0</v>
      </c>
      <c r="AJ37" s="136">
        <f>+'Inversión No. 2.1 IAP'!U37</f>
        <v>0</v>
      </c>
      <c r="AK37" s="136">
        <f>+'Inversión No. 2.1 IAP'!V37</f>
        <v>0</v>
      </c>
    </row>
    <row r="38" spans="2:37" x14ac:dyDescent="0.25">
      <c r="B38" s="62" t="s">
        <v>308</v>
      </c>
      <c r="C38" s="62" t="str">
        <f>+VLOOKUP(B38,'resumen UCAP'!$A$5:$O$329,2,0)</f>
        <v>Bolardo Led 10w</v>
      </c>
      <c r="D38" s="63">
        <f>+'Desmonte Infr. financiada'!D38</f>
        <v>10</v>
      </c>
      <c r="E38" s="63" t="str">
        <f>+VLOOKUP(B38,'resumen UCAP'!$A$5:$O$329,3,0)</f>
        <v>Un</v>
      </c>
      <c r="F38" s="64">
        <f>+VLOOKUP(B38,'resumen UCAP'!$A$5:$O$329,15,0)</f>
        <v>179900</v>
      </c>
      <c r="G38" s="64">
        <v>114</v>
      </c>
      <c r="H38" s="61"/>
      <c r="I38" s="61"/>
      <c r="J38" s="59"/>
      <c r="K38" s="59"/>
      <c r="L38" s="59"/>
      <c r="M38" s="59"/>
      <c r="N38" s="59"/>
      <c r="O38" s="59"/>
      <c r="P38" s="59"/>
      <c r="Q38" s="59"/>
      <c r="R38" s="59"/>
      <c r="S38" s="59"/>
      <c r="T38" s="59"/>
      <c r="U38" s="59"/>
      <c r="V38" s="59"/>
      <c r="W38" s="136">
        <f>+'Inversión No. 2.1 IAP'!H38</f>
        <v>0</v>
      </c>
      <c r="X38" s="136">
        <f>+'Inversión No. 2.1 IAP'!I38</f>
        <v>0</v>
      </c>
      <c r="Y38" s="136">
        <f>+'Inversión No. 2.1 IAP'!J38</f>
        <v>0</v>
      </c>
      <c r="Z38" s="136">
        <f>+'Inversión No. 2.1 IAP'!K38</f>
        <v>0</v>
      </c>
      <c r="AA38" s="136">
        <f>+'Inversión No. 2.1 IAP'!L38</f>
        <v>0</v>
      </c>
      <c r="AB38" s="136">
        <f>+'Inversión No. 2.1 IAP'!M38</f>
        <v>0</v>
      </c>
      <c r="AC38" s="136">
        <f>+'Inversión No. 2.1 IAP'!N38</f>
        <v>0</v>
      </c>
      <c r="AD38" s="136">
        <f>+'Inversión No. 2.1 IAP'!O38</f>
        <v>0</v>
      </c>
      <c r="AE38" s="136">
        <f>+'Inversión No. 2.1 IAP'!P38</f>
        <v>0</v>
      </c>
      <c r="AF38" s="136">
        <f>+'Inversión No. 2.1 IAP'!Q38</f>
        <v>0</v>
      </c>
      <c r="AG38" s="136">
        <f>+'Inversión No. 2.1 IAP'!R38</f>
        <v>0</v>
      </c>
      <c r="AH38" s="136">
        <f>+'Inversión No. 2.1 IAP'!S38</f>
        <v>0</v>
      </c>
      <c r="AI38" s="136">
        <f>+'Inversión No. 2.1 IAP'!T38</f>
        <v>0</v>
      </c>
      <c r="AJ38" s="136">
        <f>+'Inversión No. 2.1 IAP'!U38</f>
        <v>0</v>
      </c>
      <c r="AK38" s="136">
        <f>+'Inversión No. 2.1 IAP'!V38</f>
        <v>0</v>
      </c>
    </row>
    <row r="39" spans="2:37" x14ac:dyDescent="0.25">
      <c r="B39" s="62" t="s">
        <v>309</v>
      </c>
      <c r="C39" s="62" t="str">
        <f>+VLOOKUP(B39,'resumen UCAP'!$A$5:$O$329,2,0)</f>
        <v>Ba├▒ador 24w</v>
      </c>
      <c r="D39" s="63">
        <f>+'Desmonte Infr. financiada'!D39</f>
        <v>24</v>
      </c>
      <c r="E39" s="63" t="str">
        <f>+VLOOKUP(B39,'resumen UCAP'!$A$5:$O$329,3,0)</f>
        <v>Un</v>
      </c>
      <c r="F39" s="64">
        <f>+VLOOKUP(B39,'resumen UCAP'!$A$5:$O$329,15,0)</f>
        <v>620000</v>
      </c>
      <c r="G39" s="64">
        <v>12</v>
      </c>
      <c r="H39" s="61"/>
      <c r="I39" s="61"/>
      <c r="J39" s="59"/>
      <c r="K39" s="59"/>
      <c r="L39" s="59"/>
      <c r="M39" s="59"/>
      <c r="N39" s="59"/>
      <c r="O39" s="59"/>
      <c r="P39" s="59"/>
      <c r="Q39" s="59"/>
      <c r="R39" s="59"/>
      <c r="S39" s="59"/>
      <c r="T39" s="59"/>
      <c r="U39" s="59"/>
      <c r="V39" s="59"/>
      <c r="W39" s="136">
        <f>+'Inversión No. 2.1 IAP'!H39</f>
        <v>0</v>
      </c>
      <c r="X39" s="136">
        <f>+'Inversión No. 2.1 IAP'!I39</f>
        <v>0</v>
      </c>
      <c r="Y39" s="136">
        <f>+'Inversión No. 2.1 IAP'!J39</f>
        <v>0</v>
      </c>
      <c r="Z39" s="136">
        <f>+'Inversión No. 2.1 IAP'!K39</f>
        <v>0</v>
      </c>
      <c r="AA39" s="136">
        <f>+'Inversión No. 2.1 IAP'!L39</f>
        <v>0</v>
      </c>
      <c r="AB39" s="136">
        <f>+'Inversión No. 2.1 IAP'!M39</f>
        <v>0</v>
      </c>
      <c r="AC39" s="136">
        <f>+'Inversión No. 2.1 IAP'!N39</f>
        <v>0</v>
      </c>
      <c r="AD39" s="136">
        <f>+'Inversión No. 2.1 IAP'!O39</f>
        <v>0</v>
      </c>
      <c r="AE39" s="136">
        <f>+'Inversión No. 2.1 IAP'!P39</f>
        <v>0</v>
      </c>
      <c r="AF39" s="136">
        <f>+'Inversión No. 2.1 IAP'!Q39</f>
        <v>0</v>
      </c>
      <c r="AG39" s="136">
        <f>+'Inversión No. 2.1 IAP'!R39</f>
        <v>0</v>
      </c>
      <c r="AH39" s="136">
        <f>+'Inversión No. 2.1 IAP'!S39</f>
        <v>0</v>
      </c>
      <c r="AI39" s="136">
        <f>+'Inversión No. 2.1 IAP'!T39</f>
        <v>0</v>
      </c>
      <c r="AJ39" s="136">
        <f>+'Inversión No. 2.1 IAP'!U39</f>
        <v>0</v>
      </c>
      <c r="AK39" s="136">
        <f>+'Inversión No. 2.1 IAP'!V39</f>
        <v>0</v>
      </c>
    </row>
    <row r="40" spans="2:37" x14ac:dyDescent="0.25">
      <c r="B40" s="62" t="s">
        <v>310</v>
      </c>
      <c r="C40" s="62" t="str">
        <f>+VLOOKUP(B40,'resumen UCAP'!$A$5:$O$329,2,0)</f>
        <v>Ba├▒ador 36w</v>
      </c>
      <c r="D40" s="63">
        <f>+'Desmonte Infr. financiada'!D40</f>
        <v>36</v>
      </c>
      <c r="E40" s="63" t="str">
        <f>+VLOOKUP(B40,'resumen UCAP'!$A$5:$O$329,3,0)</f>
        <v>Un</v>
      </c>
      <c r="F40" s="64">
        <f>+VLOOKUP(B40,'resumen UCAP'!$A$5:$O$329,15,0)</f>
        <v>720000</v>
      </c>
      <c r="G40" s="64">
        <v>81</v>
      </c>
      <c r="H40" s="61"/>
      <c r="I40" s="61"/>
      <c r="J40" s="59"/>
      <c r="K40" s="59"/>
      <c r="L40" s="59"/>
      <c r="M40" s="59"/>
      <c r="N40" s="59"/>
      <c r="O40" s="59"/>
      <c r="P40" s="59"/>
      <c r="Q40" s="59"/>
      <c r="R40" s="59"/>
      <c r="S40" s="59"/>
      <c r="T40" s="59"/>
      <c r="U40" s="59"/>
      <c r="V40" s="59"/>
      <c r="W40" s="136">
        <f>+'Inversión No. 2.1 IAP'!H40</f>
        <v>0</v>
      </c>
      <c r="X40" s="136">
        <f>+'Inversión No. 2.1 IAP'!I40</f>
        <v>0</v>
      </c>
      <c r="Y40" s="136">
        <f>+'Inversión No. 2.1 IAP'!J40</f>
        <v>0</v>
      </c>
      <c r="Z40" s="136">
        <f>+'Inversión No. 2.1 IAP'!K40</f>
        <v>0</v>
      </c>
      <c r="AA40" s="136">
        <f>+'Inversión No. 2.1 IAP'!L40</f>
        <v>0</v>
      </c>
      <c r="AB40" s="136">
        <f>+'Inversión No. 2.1 IAP'!M40</f>
        <v>0</v>
      </c>
      <c r="AC40" s="136">
        <f>+'Inversión No. 2.1 IAP'!N40</f>
        <v>0</v>
      </c>
      <c r="AD40" s="136">
        <f>+'Inversión No. 2.1 IAP'!O40</f>
        <v>0</v>
      </c>
      <c r="AE40" s="136">
        <f>+'Inversión No. 2.1 IAP'!P40</f>
        <v>0</v>
      </c>
      <c r="AF40" s="136">
        <f>+'Inversión No. 2.1 IAP'!Q40</f>
        <v>0</v>
      </c>
      <c r="AG40" s="136">
        <f>+'Inversión No. 2.1 IAP'!R40</f>
        <v>0</v>
      </c>
      <c r="AH40" s="136">
        <f>+'Inversión No. 2.1 IAP'!S40</f>
        <v>0</v>
      </c>
      <c r="AI40" s="136">
        <f>+'Inversión No. 2.1 IAP'!T40</f>
        <v>0</v>
      </c>
      <c r="AJ40" s="136">
        <f>+'Inversión No. 2.1 IAP'!U40</f>
        <v>0</v>
      </c>
      <c r="AK40" s="136">
        <f>+'Inversión No. 2.1 IAP'!V40</f>
        <v>0</v>
      </c>
    </row>
    <row r="41" spans="2:37" x14ac:dyDescent="0.25">
      <c r="B41" s="62" t="s">
        <v>311</v>
      </c>
      <c r="C41" s="62" t="str">
        <f>+VLOOKUP(B41,'resumen UCAP'!$A$5:$O$329,2,0)</f>
        <v>Luminaria led 80w</v>
      </c>
      <c r="D41" s="63">
        <f>+'Desmonte Infr. financiada'!D41</f>
        <v>80</v>
      </c>
      <c r="E41" s="63" t="str">
        <f>+VLOOKUP(B41,'resumen UCAP'!$A$5:$O$329,3,0)</f>
        <v>Un</v>
      </c>
      <c r="F41" s="64">
        <f>+VLOOKUP(B41,'resumen UCAP'!$A$5:$O$329,15,0)</f>
        <v>572938</v>
      </c>
      <c r="G41" s="64">
        <v>54</v>
      </c>
      <c r="H41" s="61"/>
      <c r="I41" s="61"/>
      <c r="J41" s="59"/>
      <c r="K41" s="59"/>
      <c r="L41" s="59"/>
      <c r="M41" s="59"/>
      <c r="N41" s="59"/>
      <c r="O41" s="59"/>
      <c r="P41" s="59"/>
      <c r="Q41" s="59"/>
      <c r="R41" s="59"/>
      <c r="S41" s="59"/>
      <c r="T41" s="59"/>
      <c r="U41" s="59"/>
      <c r="V41" s="59"/>
      <c r="W41" s="136">
        <f>+'Inversión No. 2.1 IAP'!H41</f>
        <v>0</v>
      </c>
      <c r="X41" s="136">
        <f>+'Inversión No. 2.1 IAP'!I41</f>
        <v>0</v>
      </c>
      <c r="Y41" s="136">
        <f>+'Inversión No. 2.1 IAP'!J41</f>
        <v>0</v>
      </c>
      <c r="Z41" s="136">
        <f>+'Inversión No. 2.1 IAP'!K41</f>
        <v>0</v>
      </c>
      <c r="AA41" s="136">
        <f>+'Inversión No. 2.1 IAP'!L41</f>
        <v>0</v>
      </c>
      <c r="AB41" s="136">
        <f>+'Inversión No. 2.1 IAP'!M41</f>
        <v>0</v>
      </c>
      <c r="AC41" s="136">
        <f>+'Inversión No. 2.1 IAP'!N41</f>
        <v>0</v>
      </c>
      <c r="AD41" s="136">
        <f>+'Inversión No. 2.1 IAP'!O41</f>
        <v>0</v>
      </c>
      <c r="AE41" s="136">
        <f>+'Inversión No. 2.1 IAP'!P41</f>
        <v>0</v>
      </c>
      <c r="AF41" s="136">
        <f>+'Inversión No. 2.1 IAP'!Q41</f>
        <v>0</v>
      </c>
      <c r="AG41" s="136">
        <f>+'Inversión No. 2.1 IAP'!R41</f>
        <v>0</v>
      </c>
      <c r="AH41" s="136">
        <f>+'Inversión No. 2.1 IAP'!S41</f>
        <v>0</v>
      </c>
      <c r="AI41" s="136">
        <f>+'Inversión No. 2.1 IAP'!T41</f>
        <v>0</v>
      </c>
      <c r="AJ41" s="136">
        <f>+'Inversión No. 2.1 IAP'!U41</f>
        <v>0</v>
      </c>
      <c r="AK41" s="136">
        <f>+'Inversión No. 2.1 IAP'!V41</f>
        <v>0</v>
      </c>
    </row>
    <row r="42" spans="2:37" x14ac:dyDescent="0.25">
      <c r="B42" s="62" t="s">
        <v>312</v>
      </c>
      <c r="C42" s="62" t="str">
        <f>+VLOOKUP(B42,'resumen UCAP'!$A$5:$O$329,2,0)</f>
        <v>Proyector Led 30w</v>
      </c>
      <c r="D42" s="63">
        <f>+'Desmonte Infr. financiada'!D42</f>
        <v>30</v>
      </c>
      <c r="E42" s="63" t="str">
        <f>+VLOOKUP(B42,'resumen UCAP'!$A$5:$O$329,3,0)</f>
        <v>Un</v>
      </c>
      <c r="F42" s="64">
        <f>+VLOOKUP(B42,'resumen UCAP'!$A$5:$O$329,15,0)</f>
        <v>154677</v>
      </c>
      <c r="G42" s="64">
        <v>1</v>
      </c>
      <c r="H42" s="61"/>
      <c r="I42" s="61"/>
      <c r="J42" s="59"/>
      <c r="K42" s="59"/>
      <c r="L42" s="59"/>
      <c r="M42" s="59"/>
      <c r="N42" s="59"/>
      <c r="O42" s="59"/>
      <c r="P42" s="59"/>
      <c r="Q42" s="59"/>
      <c r="R42" s="59"/>
      <c r="S42" s="59"/>
      <c r="T42" s="59"/>
      <c r="U42" s="59"/>
      <c r="V42" s="59"/>
      <c r="W42" s="136">
        <f>+'Inversión No. 2.1 IAP'!H42</f>
        <v>0</v>
      </c>
      <c r="X42" s="136">
        <f>+'Inversión No. 2.1 IAP'!I42</f>
        <v>0</v>
      </c>
      <c r="Y42" s="136">
        <f>+'Inversión No. 2.1 IAP'!J42</f>
        <v>0</v>
      </c>
      <c r="Z42" s="136">
        <f>+'Inversión No. 2.1 IAP'!K42</f>
        <v>0</v>
      </c>
      <c r="AA42" s="136">
        <f>+'Inversión No. 2.1 IAP'!L42</f>
        <v>0</v>
      </c>
      <c r="AB42" s="136">
        <f>+'Inversión No. 2.1 IAP'!M42</f>
        <v>0</v>
      </c>
      <c r="AC42" s="136">
        <f>+'Inversión No. 2.1 IAP'!N42</f>
        <v>0</v>
      </c>
      <c r="AD42" s="136">
        <f>+'Inversión No. 2.1 IAP'!O42</f>
        <v>0</v>
      </c>
      <c r="AE42" s="136">
        <f>+'Inversión No. 2.1 IAP'!P42</f>
        <v>0</v>
      </c>
      <c r="AF42" s="136">
        <f>+'Inversión No. 2.1 IAP'!Q42</f>
        <v>0</v>
      </c>
      <c r="AG42" s="136">
        <f>+'Inversión No. 2.1 IAP'!R42</f>
        <v>0</v>
      </c>
      <c r="AH42" s="136">
        <f>+'Inversión No. 2.1 IAP'!S42</f>
        <v>0</v>
      </c>
      <c r="AI42" s="136">
        <f>+'Inversión No. 2.1 IAP'!T42</f>
        <v>0</v>
      </c>
      <c r="AJ42" s="136">
        <f>+'Inversión No. 2.1 IAP'!U42</f>
        <v>0</v>
      </c>
      <c r="AK42" s="136">
        <f>+'Inversión No. 2.1 IAP'!V42</f>
        <v>0</v>
      </c>
    </row>
    <row r="43" spans="2:37" x14ac:dyDescent="0.25">
      <c r="B43" s="62" t="s">
        <v>313</v>
      </c>
      <c r="C43" s="62" t="str">
        <f>+VLOOKUP(B43,'resumen UCAP'!$A$5:$O$329,2,0)</f>
        <v>Proyector Led 20w</v>
      </c>
      <c r="D43" s="63">
        <f>+'Desmonte Infr. financiada'!D43</f>
        <v>20</v>
      </c>
      <c r="E43" s="63" t="str">
        <f>+VLOOKUP(B43,'resumen UCAP'!$A$5:$O$329,3,0)</f>
        <v>Un</v>
      </c>
      <c r="F43" s="64">
        <f>+VLOOKUP(B43,'resumen UCAP'!$A$5:$O$329,15,0)</f>
        <v>154677</v>
      </c>
      <c r="G43" s="64">
        <v>9</v>
      </c>
      <c r="H43" s="61"/>
      <c r="I43" s="61"/>
      <c r="J43" s="59"/>
      <c r="K43" s="59"/>
      <c r="L43" s="59"/>
      <c r="M43" s="59"/>
      <c r="N43" s="59"/>
      <c r="O43" s="59"/>
      <c r="P43" s="59"/>
      <c r="Q43" s="59"/>
      <c r="R43" s="59"/>
      <c r="S43" s="59"/>
      <c r="T43" s="59"/>
      <c r="U43" s="59"/>
      <c r="V43" s="59"/>
      <c r="W43" s="136">
        <f>+'Inversión No. 2.1 IAP'!H43</f>
        <v>0</v>
      </c>
      <c r="X43" s="136">
        <f>+'Inversión No. 2.1 IAP'!I43</f>
        <v>0</v>
      </c>
      <c r="Y43" s="136">
        <f>+'Inversión No. 2.1 IAP'!J43</f>
        <v>0</v>
      </c>
      <c r="Z43" s="136">
        <f>+'Inversión No. 2.1 IAP'!K43</f>
        <v>0</v>
      </c>
      <c r="AA43" s="136">
        <f>+'Inversión No. 2.1 IAP'!L43</f>
        <v>0</v>
      </c>
      <c r="AB43" s="136">
        <f>+'Inversión No. 2.1 IAP'!M43</f>
        <v>0</v>
      </c>
      <c r="AC43" s="136">
        <f>+'Inversión No. 2.1 IAP'!N43</f>
        <v>0</v>
      </c>
      <c r="AD43" s="136">
        <f>+'Inversión No. 2.1 IAP'!O43</f>
        <v>0</v>
      </c>
      <c r="AE43" s="136">
        <f>+'Inversión No. 2.1 IAP'!P43</f>
        <v>0</v>
      </c>
      <c r="AF43" s="136">
        <f>+'Inversión No. 2.1 IAP'!Q43</f>
        <v>0</v>
      </c>
      <c r="AG43" s="136">
        <f>+'Inversión No. 2.1 IAP'!R43</f>
        <v>0</v>
      </c>
      <c r="AH43" s="136">
        <f>+'Inversión No. 2.1 IAP'!S43</f>
        <v>0</v>
      </c>
      <c r="AI43" s="136">
        <f>+'Inversión No. 2.1 IAP'!T43</f>
        <v>0</v>
      </c>
      <c r="AJ43" s="136">
        <f>+'Inversión No. 2.1 IAP'!U43</f>
        <v>0</v>
      </c>
      <c r="AK43" s="136">
        <f>+'Inversión No. 2.1 IAP'!V43</f>
        <v>0</v>
      </c>
    </row>
    <row r="44" spans="2:37" x14ac:dyDescent="0.25">
      <c r="B44" s="62" t="s">
        <v>314</v>
      </c>
      <c r="C44" s="62" t="str">
        <f>+VLOOKUP(B44,'resumen UCAP'!$A$5:$O$329,2,0)</f>
        <v>LUMINARIA NA 250W NUEVA</v>
      </c>
      <c r="D44" s="63">
        <f>+'Desmonte Infr. financiada'!D44</f>
        <v>279</v>
      </c>
      <c r="E44" s="63" t="str">
        <f>+VLOOKUP(B44,'resumen UCAP'!$A$5:$O$329,3,0)</f>
        <v>Un</v>
      </c>
      <c r="F44" s="64">
        <f>+VLOOKUP(B44,'resumen UCAP'!$A$5:$O$329,15,0)</f>
        <v>390288</v>
      </c>
      <c r="G44" s="64">
        <v>137</v>
      </c>
      <c r="H44" s="61"/>
      <c r="I44" s="61"/>
      <c r="J44" s="59"/>
      <c r="K44" s="59"/>
      <c r="L44" s="59"/>
      <c r="M44" s="59"/>
      <c r="N44" s="59"/>
      <c r="O44" s="59"/>
      <c r="P44" s="59"/>
      <c r="Q44" s="59"/>
      <c r="R44" s="59"/>
      <c r="S44" s="59"/>
      <c r="T44" s="59"/>
      <c r="U44" s="59"/>
      <c r="V44" s="59"/>
      <c r="W44" s="136">
        <f>+'Inversión No. 2.1 IAP'!H44</f>
        <v>0</v>
      </c>
      <c r="X44" s="136">
        <f>+'Inversión No. 2.1 IAP'!I44</f>
        <v>0</v>
      </c>
      <c r="Y44" s="136">
        <f>+'Inversión No. 2.1 IAP'!J44</f>
        <v>0</v>
      </c>
      <c r="Z44" s="136">
        <f>+'Inversión No. 2.1 IAP'!K44</f>
        <v>0</v>
      </c>
      <c r="AA44" s="136">
        <f>+'Inversión No. 2.1 IAP'!L44</f>
        <v>0</v>
      </c>
      <c r="AB44" s="136">
        <f>+'Inversión No. 2.1 IAP'!M44</f>
        <v>0</v>
      </c>
      <c r="AC44" s="136">
        <f>+'Inversión No. 2.1 IAP'!N44</f>
        <v>0</v>
      </c>
      <c r="AD44" s="136">
        <f>+'Inversión No. 2.1 IAP'!O44</f>
        <v>0</v>
      </c>
      <c r="AE44" s="136">
        <f>+'Inversión No. 2.1 IAP'!P44</f>
        <v>0</v>
      </c>
      <c r="AF44" s="136">
        <f>+'Inversión No. 2.1 IAP'!Q44</f>
        <v>0</v>
      </c>
      <c r="AG44" s="136">
        <f>+'Inversión No. 2.1 IAP'!R44</f>
        <v>0</v>
      </c>
      <c r="AH44" s="136">
        <f>+'Inversión No. 2.1 IAP'!S44</f>
        <v>0</v>
      </c>
      <c r="AI44" s="136">
        <f>+'Inversión No. 2.1 IAP'!T44</f>
        <v>0</v>
      </c>
      <c r="AJ44" s="136">
        <f>+'Inversión No. 2.1 IAP'!U44</f>
        <v>0</v>
      </c>
      <c r="AK44" s="136">
        <f>+'Inversión No. 2.1 IAP'!V44</f>
        <v>0</v>
      </c>
    </row>
    <row r="45" spans="2:37" x14ac:dyDescent="0.25">
      <c r="B45" s="62" t="s">
        <v>315</v>
      </c>
      <c r="C45" s="62" t="str">
        <f>+VLOOKUP(B45,'resumen UCAP'!$A$5:$O$329,2,0)</f>
        <v>LUMINARIA NA 400W SEGUNDA</v>
      </c>
      <c r="D45" s="63">
        <f>+'Desmonte Infr. financiada'!D45</f>
        <v>440</v>
      </c>
      <c r="E45" s="63" t="str">
        <f>+VLOOKUP(B45,'resumen UCAP'!$A$5:$O$329,3,0)</f>
        <v>Un</v>
      </c>
      <c r="F45" s="64">
        <f>+VLOOKUP(B45,'resumen UCAP'!$A$5:$O$329,15,0)</f>
        <v>509142</v>
      </c>
      <c r="G45" s="64">
        <v>2</v>
      </c>
      <c r="H45" s="61"/>
      <c r="I45" s="61"/>
      <c r="J45" s="59"/>
      <c r="K45" s="59"/>
      <c r="L45" s="59"/>
      <c r="M45" s="59"/>
      <c r="N45" s="59"/>
      <c r="O45" s="59"/>
      <c r="P45" s="59"/>
      <c r="Q45" s="59"/>
      <c r="R45" s="59"/>
      <c r="S45" s="59"/>
      <c r="T45" s="59"/>
      <c r="U45" s="59"/>
      <c r="V45" s="59"/>
      <c r="W45" s="136">
        <f>+'Inversión No. 2.1 IAP'!H45</f>
        <v>0</v>
      </c>
      <c r="X45" s="136">
        <f>+'Inversión No. 2.1 IAP'!I45</f>
        <v>0</v>
      </c>
      <c r="Y45" s="136">
        <f>+'Inversión No. 2.1 IAP'!J45</f>
        <v>0</v>
      </c>
      <c r="Z45" s="136">
        <f>+'Inversión No. 2.1 IAP'!K45</f>
        <v>0</v>
      </c>
      <c r="AA45" s="136">
        <f>+'Inversión No. 2.1 IAP'!L45</f>
        <v>0</v>
      </c>
      <c r="AB45" s="136">
        <f>+'Inversión No. 2.1 IAP'!M45</f>
        <v>0</v>
      </c>
      <c r="AC45" s="136">
        <f>+'Inversión No. 2.1 IAP'!N45</f>
        <v>0</v>
      </c>
      <c r="AD45" s="136">
        <f>+'Inversión No. 2.1 IAP'!O45</f>
        <v>0</v>
      </c>
      <c r="AE45" s="136">
        <f>+'Inversión No. 2.1 IAP'!P45</f>
        <v>0</v>
      </c>
      <c r="AF45" s="136">
        <f>+'Inversión No. 2.1 IAP'!Q45</f>
        <v>0</v>
      </c>
      <c r="AG45" s="136">
        <f>+'Inversión No. 2.1 IAP'!R45</f>
        <v>0</v>
      </c>
      <c r="AH45" s="136">
        <f>+'Inversión No. 2.1 IAP'!S45</f>
        <v>0</v>
      </c>
      <c r="AI45" s="136">
        <f>+'Inversión No. 2.1 IAP'!T45</f>
        <v>0</v>
      </c>
      <c r="AJ45" s="136">
        <f>+'Inversión No. 2.1 IAP'!U45</f>
        <v>0</v>
      </c>
      <c r="AK45" s="136">
        <f>+'Inversión No. 2.1 IAP'!V45</f>
        <v>0</v>
      </c>
    </row>
    <row r="46" spans="2:37" x14ac:dyDescent="0.25">
      <c r="B46" s="62" t="s">
        <v>316</v>
      </c>
      <c r="C46" s="62" t="str">
        <f>+VLOOKUP(B46,'resumen UCAP'!$A$5:$O$329,2,0)</f>
        <v>PROYECTOR MH DE 400W SEGUNDA</v>
      </c>
      <c r="D46" s="63">
        <f>+'Desmonte Infr. financiada'!D46</f>
        <v>440</v>
      </c>
      <c r="E46" s="63" t="str">
        <f>+VLOOKUP(B46,'resumen UCAP'!$A$5:$O$329,3,0)</f>
        <v>Un</v>
      </c>
      <c r="F46" s="64">
        <f>+VLOOKUP(B46,'resumen UCAP'!$A$5:$O$329,15,0)</f>
        <v>509142</v>
      </c>
      <c r="G46" s="64">
        <v>1</v>
      </c>
      <c r="H46" s="61"/>
      <c r="I46" s="61"/>
      <c r="J46" s="59"/>
      <c r="K46" s="59"/>
      <c r="L46" s="59"/>
      <c r="M46" s="59"/>
      <c r="N46" s="59"/>
      <c r="O46" s="59"/>
      <c r="P46" s="59"/>
      <c r="Q46" s="59"/>
      <c r="R46" s="59"/>
      <c r="S46" s="59"/>
      <c r="T46" s="59"/>
      <c r="U46" s="59"/>
      <c r="V46" s="59"/>
      <c r="W46" s="136">
        <f>+'Inversión No. 2.1 IAP'!H46</f>
        <v>0</v>
      </c>
      <c r="X46" s="136">
        <f>+'Inversión No. 2.1 IAP'!I46</f>
        <v>0</v>
      </c>
      <c r="Y46" s="136">
        <f>+'Inversión No. 2.1 IAP'!J46</f>
        <v>0</v>
      </c>
      <c r="Z46" s="136">
        <f>+'Inversión No. 2.1 IAP'!K46</f>
        <v>0</v>
      </c>
      <c r="AA46" s="136">
        <f>+'Inversión No. 2.1 IAP'!L46</f>
        <v>0</v>
      </c>
      <c r="AB46" s="136">
        <f>+'Inversión No. 2.1 IAP'!M46</f>
        <v>0</v>
      </c>
      <c r="AC46" s="136">
        <f>+'Inversión No. 2.1 IAP'!N46</f>
        <v>0</v>
      </c>
      <c r="AD46" s="136">
        <f>+'Inversión No. 2.1 IAP'!O46</f>
        <v>0</v>
      </c>
      <c r="AE46" s="136">
        <f>+'Inversión No. 2.1 IAP'!P46</f>
        <v>0</v>
      </c>
      <c r="AF46" s="136">
        <f>+'Inversión No. 2.1 IAP'!Q46</f>
        <v>0</v>
      </c>
      <c r="AG46" s="136">
        <f>+'Inversión No. 2.1 IAP'!R46</f>
        <v>0</v>
      </c>
      <c r="AH46" s="136">
        <f>+'Inversión No. 2.1 IAP'!S46</f>
        <v>0</v>
      </c>
      <c r="AI46" s="136">
        <f>+'Inversión No. 2.1 IAP'!T46</f>
        <v>0</v>
      </c>
      <c r="AJ46" s="136">
        <f>+'Inversión No. 2.1 IAP'!U46</f>
        <v>0</v>
      </c>
      <c r="AK46" s="136">
        <f>+'Inversión No. 2.1 IAP'!V46</f>
        <v>0</v>
      </c>
    </row>
    <row r="47" spans="2:37" x14ac:dyDescent="0.25">
      <c r="B47" s="62"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64">
        <v>1</v>
      </c>
      <c r="H47" s="61"/>
      <c r="I47" s="61"/>
      <c r="J47" s="59"/>
      <c r="K47" s="59"/>
      <c r="L47" s="59"/>
      <c r="M47" s="59"/>
      <c r="N47" s="59"/>
      <c r="O47" s="59"/>
      <c r="P47" s="59"/>
      <c r="Q47" s="59"/>
      <c r="R47" s="59"/>
      <c r="S47" s="59"/>
      <c r="T47" s="59"/>
      <c r="U47" s="59"/>
      <c r="V47" s="59"/>
      <c r="W47" s="136">
        <f>+'Inversión No. 2.1 IAP'!H47</f>
        <v>0</v>
      </c>
      <c r="X47" s="136">
        <f>+'Inversión No. 2.1 IAP'!I47</f>
        <v>0</v>
      </c>
      <c r="Y47" s="136">
        <f>+'Inversión No. 2.1 IAP'!J47</f>
        <v>0</v>
      </c>
      <c r="Z47" s="136">
        <f>+'Inversión No. 2.1 IAP'!K47</f>
        <v>0</v>
      </c>
      <c r="AA47" s="136">
        <f>+'Inversión No. 2.1 IAP'!L47</f>
        <v>0</v>
      </c>
      <c r="AB47" s="136">
        <f>+'Inversión No. 2.1 IAP'!M47</f>
        <v>0</v>
      </c>
      <c r="AC47" s="136">
        <f>+'Inversión No. 2.1 IAP'!N47</f>
        <v>0</v>
      </c>
      <c r="AD47" s="136">
        <f>+'Inversión No. 2.1 IAP'!O47</f>
        <v>0</v>
      </c>
      <c r="AE47" s="136">
        <f>+'Inversión No. 2.1 IAP'!P47</f>
        <v>0</v>
      </c>
      <c r="AF47" s="136">
        <f>+'Inversión No. 2.1 IAP'!Q47</f>
        <v>0</v>
      </c>
      <c r="AG47" s="136">
        <f>+'Inversión No. 2.1 IAP'!R47</f>
        <v>0</v>
      </c>
      <c r="AH47" s="136">
        <f>+'Inversión No. 2.1 IAP'!S47</f>
        <v>0</v>
      </c>
      <c r="AI47" s="136">
        <f>+'Inversión No. 2.1 IAP'!T47</f>
        <v>0</v>
      </c>
      <c r="AJ47" s="136">
        <f>+'Inversión No. 2.1 IAP'!U47</f>
        <v>0</v>
      </c>
      <c r="AK47" s="136">
        <f>+'Inversión No. 2.1 IAP'!V47</f>
        <v>0</v>
      </c>
    </row>
    <row r="48" spans="2:37" x14ac:dyDescent="0.25">
      <c r="B48" s="62" t="s">
        <v>76</v>
      </c>
      <c r="C48" s="62" t="str">
        <f>+VLOOKUP(B48,'resumen UCAP'!$A$5:$O$329,2,0)</f>
        <v>LUMINARIA NA 100 NUEVA</v>
      </c>
      <c r="D48" s="63">
        <f>+'Desmonte Infr. financiada'!D48</f>
        <v>115</v>
      </c>
      <c r="E48" s="63" t="str">
        <f>+VLOOKUP(B48,'resumen UCAP'!$A$5:$O$329,3,0)</f>
        <v>Un</v>
      </c>
      <c r="F48" s="64">
        <f>+VLOOKUP(B48,'resumen UCAP'!$A$5:$O$329,15,0)</f>
        <v>211467</v>
      </c>
      <c r="G48" s="64">
        <v>16</v>
      </c>
      <c r="H48" s="61"/>
      <c r="I48" s="61"/>
      <c r="J48" s="59"/>
      <c r="K48" s="59"/>
      <c r="L48" s="59"/>
      <c r="M48" s="59"/>
      <c r="N48" s="59"/>
      <c r="O48" s="59"/>
      <c r="P48" s="59"/>
      <c r="Q48" s="59"/>
      <c r="R48" s="59"/>
      <c r="S48" s="59"/>
      <c r="T48" s="59"/>
      <c r="U48" s="59"/>
      <c r="V48" s="59"/>
      <c r="W48" s="136">
        <f>+'Inversión No. 2.1 IAP'!H48</f>
        <v>0</v>
      </c>
      <c r="X48" s="136">
        <f>+'Inversión No. 2.1 IAP'!I48</f>
        <v>0</v>
      </c>
      <c r="Y48" s="136">
        <f>+'Inversión No. 2.1 IAP'!J48</f>
        <v>0</v>
      </c>
      <c r="Z48" s="136">
        <f>+'Inversión No. 2.1 IAP'!K48</f>
        <v>0</v>
      </c>
      <c r="AA48" s="136">
        <f>+'Inversión No. 2.1 IAP'!L48</f>
        <v>0</v>
      </c>
      <c r="AB48" s="136">
        <f>+'Inversión No. 2.1 IAP'!M48</f>
        <v>0</v>
      </c>
      <c r="AC48" s="136">
        <f>+'Inversión No. 2.1 IAP'!N48</f>
        <v>0</v>
      </c>
      <c r="AD48" s="136">
        <f>+'Inversión No. 2.1 IAP'!O48</f>
        <v>0</v>
      </c>
      <c r="AE48" s="136">
        <f>+'Inversión No. 2.1 IAP'!P48</f>
        <v>0</v>
      </c>
      <c r="AF48" s="136">
        <f>+'Inversión No. 2.1 IAP'!Q48</f>
        <v>0</v>
      </c>
      <c r="AG48" s="136">
        <f>+'Inversión No. 2.1 IAP'!R48</f>
        <v>0</v>
      </c>
      <c r="AH48" s="136">
        <f>+'Inversión No. 2.1 IAP'!S48</f>
        <v>0</v>
      </c>
      <c r="AI48" s="136">
        <f>+'Inversión No. 2.1 IAP'!T48</f>
        <v>0</v>
      </c>
      <c r="AJ48" s="136">
        <f>+'Inversión No. 2.1 IAP'!U48</f>
        <v>0</v>
      </c>
      <c r="AK48" s="136">
        <f>+'Inversión No. 2.1 IAP'!V48</f>
        <v>0</v>
      </c>
    </row>
    <row r="49" spans="2:37" x14ac:dyDescent="0.25">
      <c r="B49" s="62" t="s">
        <v>318</v>
      </c>
      <c r="C49" s="62" t="str">
        <f>+VLOOKUP(B49,'resumen UCAP'!$A$5:$O$329,2,0)</f>
        <v>LUMINARIA NA 70W NUEVA</v>
      </c>
      <c r="D49" s="63">
        <f>+'Desmonte Infr. financiada'!D49</f>
        <v>81</v>
      </c>
      <c r="E49" s="63" t="str">
        <f>+VLOOKUP(B49,'resumen UCAP'!$A$5:$O$329,3,0)</f>
        <v>Un</v>
      </c>
      <c r="F49" s="64">
        <f>+VLOOKUP(B49,'resumen UCAP'!$A$5:$O$329,15,0)</f>
        <v>213666</v>
      </c>
      <c r="G49" s="64">
        <v>157</v>
      </c>
      <c r="H49" s="61"/>
      <c r="I49" s="61"/>
      <c r="J49" s="59"/>
      <c r="K49" s="59"/>
      <c r="L49" s="59"/>
      <c r="M49" s="59"/>
      <c r="N49" s="59"/>
      <c r="O49" s="59"/>
      <c r="P49" s="59"/>
      <c r="Q49" s="59"/>
      <c r="R49" s="59"/>
      <c r="S49" s="59"/>
      <c r="T49" s="59"/>
      <c r="U49" s="59"/>
      <c r="V49" s="59"/>
      <c r="W49" s="136">
        <f>+'Inversión No. 2.1 IAP'!H49</f>
        <v>0</v>
      </c>
      <c r="X49" s="136">
        <f>+'Inversión No. 2.1 IAP'!I49</f>
        <v>0</v>
      </c>
      <c r="Y49" s="136">
        <f>+'Inversión No. 2.1 IAP'!J49</f>
        <v>0</v>
      </c>
      <c r="Z49" s="136">
        <f>+'Inversión No. 2.1 IAP'!K49</f>
        <v>0</v>
      </c>
      <c r="AA49" s="136">
        <f>+'Inversión No. 2.1 IAP'!L49</f>
        <v>0</v>
      </c>
      <c r="AB49" s="136">
        <f>+'Inversión No. 2.1 IAP'!M49</f>
        <v>0</v>
      </c>
      <c r="AC49" s="136">
        <f>+'Inversión No. 2.1 IAP'!N49</f>
        <v>0</v>
      </c>
      <c r="AD49" s="136">
        <f>+'Inversión No. 2.1 IAP'!O49</f>
        <v>0</v>
      </c>
      <c r="AE49" s="136">
        <f>+'Inversión No. 2.1 IAP'!P49</f>
        <v>0</v>
      </c>
      <c r="AF49" s="136">
        <f>+'Inversión No. 2.1 IAP'!Q49</f>
        <v>0</v>
      </c>
      <c r="AG49" s="136">
        <f>+'Inversión No. 2.1 IAP'!R49</f>
        <v>0</v>
      </c>
      <c r="AH49" s="136">
        <f>+'Inversión No. 2.1 IAP'!S49</f>
        <v>0</v>
      </c>
      <c r="AI49" s="136">
        <f>+'Inversión No. 2.1 IAP'!T49</f>
        <v>0</v>
      </c>
      <c r="AJ49" s="136">
        <f>+'Inversión No. 2.1 IAP'!U49</f>
        <v>0</v>
      </c>
      <c r="AK49" s="136">
        <f>+'Inversión No. 2.1 IAP'!V49</f>
        <v>0</v>
      </c>
    </row>
    <row r="50" spans="2:37" x14ac:dyDescent="0.25">
      <c r="B50" s="62" t="s">
        <v>319</v>
      </c>
      <c r="C50" s="62" t="str">
        <f>+VLOOKUP(B50,'resumen UCAP'!$A$5:$O$329,2,0)</f>
        <v>LUMINARIA NA 150W NUEVA</v>
      </c>
      <c r="D50" s="63">
        <f>+'Desmonte Infr. financiada'!D50</f>
        <v>169</v>
      </c>
      <c r="E50" s="63" t="str">
        <f>+VLOOKUP(B50,'resumen UCAP'!$A$5:$O$329,3,0)</f>
        <v>Un</v>
      </c>
      <c r="F50" s="64">
        <f>+VLOOKUP(B50,'resumen UCAP'!$A$5:$O$329,15,0)</f>
        <v>329001</v>
      </c>
      <c r="G50" s="64">
        <v>122</v>
      </c>
      <c r="H50" s="61"/>
      <c r="I50" s="61"/>
      <c r="J50" s="59"/>
      <c r="K50" s="59"/>
      <c r="L50" s="59"/>
      <c r="M50" s="59"/>
      <c r="N50" s="59"/>
      <c r="O50" s="59"/>
      <c r="P50" s="59"/>
      <c r="Q50" s="59"/>
      <c r="R50" s="59"/>
      <c r="S50" s="59"/>
      <c r="T50" s="59"/>
      <c r="U50" s="59"/>
      <c r="V50" s="59"/>
      <c r="W50" s="136">
        <f>+'Inversión No. 2.1 IAP'!H50</f>
        <v>0</v>
      </c>
      <c r="X50" s="136">
        <f>+'Inversión No. 2.1 IAP'!I50</f>
        <v>0</v>
      </c>
      <c r="Y50" s="136">
        <f>+'Inversión No. 2.1 IAP'!J50</f>
        <v>0</v>
      </c>
      <c r="Z50" s="136">
        <f>+'Inversión No. 2.1 IAP'!K50</f>
        <v>0</v>
      </c>
      <c r="AA50" s="136">
        <f>+'Inversión No. 2.1 IAP'!L50</f>
        <v>0</v>
      </c>
      <c r="AB50" s="136">
        <f>+'Inversión No. 2.1 IAP'!M50</f>
        <v>0</v>
      </c>
      <c r="AC50" s="136">
        <f>+'Inversión No. 2.1 IAP'!N50</f>
        <v>0</v>
      </c>
      <c r="AD50" s="136">
        <f>+'Inversión No. 2.1 IAP'!O50</f>
        <v>0</v>
      </c>
      <c r="AE50" s="136">
        <f>+'Inversión No. 2.1 IAP'!P50</f>
        <v>0</v>
      </c>
      <c r="AF50" s="136">
        <f>+'Inversión No. 2.1 IAP'!Q50</f>
        <v>0</v>
      </c>
      <c r="AG50" s="136">
        <f>+'Inversión No. 2.1 IAP'!R50</f>
        <v>0</v>
      </c>
      <c r="AH50" s="136">
        <f>+'Inversión No. 2.1 IAP'!S50</f>
        <v>0</v>
      </c>
      <c r="AI50" s="136">
        <f>+'Inversión No. 2.1 IAP'!T50</f>
        <v>0</v>
      </c>
      <c r="AJ50" s="136">
        <f>+'Inversión No. 2.1 IAP'!U50</f>
        <v>0</v>
      </c>
      <c r="AK50" s="136">
        <f>+'Inversión No. 2.1 IAP'!V50</f>
        <v>0</v>
      </c>
    </row>
    <row r="51" spans="2:37" x14ac:dyDescent="0.25">
      <c r="B51" s="62" t="s">
        <v>320</v>
      </c>
      <c r="C51" s="62" t="str">
        <f>+VLOOKUP(B51,'resumen UCAP'!$A$5:$O$329,2,0)</f>
        <v>PROYECTOR RGB 200</v>
      </c>
      <c r="D51" s="63">
        <f>+'Desmonte Infr. financiada'!D51</f>
        <v>220</v>
      </c>
      <c r="E51" s="63" t="str">
        <f>+VLOOKUP(B51,'resumen UCAP'!$A$5:$O$329,3,0)</f>
        <v>Un</v>
      </c>
      <c r="F51" s="64">
        <f>+VLOOKUP(B51,'resumen UCAP'!$A$5:$O$329,15,0)</f>
        <v>330000</v>
      </c>
      <c r="G51" s="64">
        <v>18</v>
      </c>
      <c r="H51" s="61"/>
      <c r="I51" s="61"/>
      <c r="J51" s="59"/>
      <c r="K51" s="59"/>
      <c r="L51" s="59"/>
      <c r="M51" s="59"/>
      <c r="N51" s="59"/>
      <c r="O51" s="59"/>
      <c r="P51" s="59"/>
      <c r="Q51" s="59"/>
      <c r="R51" s="59"/>
      <c r="S51" s="59"/>
      <c r="T51" s="59"/>
      <c r="U51" s="59"/>
      <c r="V51" s="59"/>
      <c r="W51" s="136">
        <f>+'Inversión No. 2.1 IAP'!H51</f>
        <v>0</v>
      </c>
      <c r="X51" s="136">
        <f>+'Inversión No. 2.1 IAP'!I51</f>
        <v>0</v>
      </c>
      <c r="Y51" s="136">
        <f>+'Inversión No. 2.1 IAP'!J51</f>
        <v>0</v>
      </c>
      <c r="Z51" s="136">
        <f>+'Inversión No. 2.1 IAP'!K51</f>
        <v>0</v>
      </c>
      <c r="AA51" s="136">
        <f>+'Inversión No. 2.1 IAP'!L51</f>
        <v>0</v>
      </c>
      <c r="AB51" s="136">
        <f>+'Inversión No. 2.1 IAP'!M51</f>
        <v>0</v>
      </c>
      <c r="AC51" s="136">
        <f>+'Inversión No. 2.1 IAP'!N51</f>
        <v>0</v>
      </c>
      <c r="AD51" s="136">
        <f>+'Inversión No. 2.1 IAP'!O51</f>
        <v>0</v>
      </c>
      <c r="AE51" s="136">
        <f>+'Inversión No. 2.1 IAP'!P51</f>
        <v>0</v>
      </c>
      <c r="AF51" s="136">
        <f>+'Inversión No. 2.1 IAP'!Q51</f>
        <v>0</v>
      </c>
      <c r="AG51" s="136">
        <f>+'Inversión No. 2.1 IAP'!R51</f>
        <v>0</v>
      </c>
      <c r="AH51" s="136">
        <f>+'Inversión No. 2.1 IAP'!S51</f>
        <v>0</v>
      </c>
      <c r="AI51" s="136">
        <f>+'Inversión No. 2.1 IAP'!T51</f>
        <v>0</v>
      </c>
      <c r="AJ51" s="136">
        <f>+'Inversión No. 2.1 IAP'!U51</f>
        <v>0</v>
      </c>
      <c r="AK51" s="136">
        <f>+'Inversión No. 2.1 IAP'!V51</f>
        <v>0</v>
      </c>
    </row>
    <row r="52" spans="2:37" x14ac:dyDescent="0.25">
      <c r="B52" s="62" t="s">
        <v>321</v>
      </c>
      <c r="C52" s="62" t="str">
        <f>+VLOOKUP(B52,'resumen UCAP'!$A$5:$O$329,2,0)</f>
        <v>BA├æADOR LED RGB 24-34W NUEVO</v>
      </c>
      <c r="D52" s="63">
        <f>+'Desmonte Infr. financiada'!D52</f>
        <v>34</v>
      </c>
      <c r="E52" s="63" t="str">
        <f>+VLOOKUP(B52,'resumen UCAP'!$A$5:$O$329,3,0)</f>
        <v>Un</v>
      </c>
      <c r="F52" s="64">
        <f>+VLOOKUP(B52,'resumen UCAP'!$A$5:$O$329,15,0)</f>
        <v>620000</v>
      </c>
      <c r="G52" s="64">
        <v>12</v>
      </c>
      <c r="H52" s="61"/>
      <c r="I52" s="61"/>
      <c r="J52" s="59"/>
      <c r="K52" s="59"/>
      <c r="L52" s="59"/>
      <c r="M52" s="59"/>
      <c r="N52" s="59"/>
      <c r="O52" s="59"/>
      <c r="P52" s="59"/>
      <c r="Q52" s="59"/>
      <c r="R52" s="59"/>
      <c r="S52" s="59"/>
      <c r="T52" s="59"/>
      <c r="U52" s="59"/>
      <c r="V52" s="59"/>
      <c r="W52" s="136">
        <f>+'Inversión No. 2.1 IAP'!H52</f>
        <v>0</v>
      </c>
      <c r="X52" s="136">
        <f>+'Inversión No. 2.1 IAP'!I52</f>
        <v>0</v>
      </c>
      <c r="Y52" s="136">
        <f>+'Inversión No. 2.1 IAP'!J52</f>
        <v>0</v>
      </c>
      <c r="Z52" s="136">
        <f>+'Inversión No. 2.1 IAP'!K52</f>
        <v>0</v>
      </c>
      <c r="AA52" s="136">
        <f>+'Inversión No. 2.1 IAP'!L52</f>
        <v>0</v>
      </c>
      <c r="AB52" s="136">
        <f>+'Inversión No. 2.1 IAP'!M52</f>
        <v>0</v>
      </c>
      <c r="AC52" s="136">
        <f>+'Inversión No. 2.1 IAP'!N52</f>
        <v>0</v>
      </c>
      <c r="AD52" s="136">
        <f>+'Inversión No. 2.1 IAP'!O52</f>
        <v>0</v>
      </c>
      <c r="AE52" s="136">
        <f>+'Inversión No. 2.1 IAP'!P52</f>
        <v>0</v>
      </c>
      <c r="AF52" s="136">
        <f>+'Inversión No. 2.1 IAP'!Q52</f>
        <v>0</v>
      </c>
      <c r="AG52" s="136">
        <f>+'Inversión No. 2.1 IAP'!R52</f>
        <v>0</v>
      </c>
      <c r="AH52" s="136">
        <f>+'Inversión No. 2.1 IAP'!S52</f>
        <v>0</v>
      </c>
      <c r="AI52" s="136">
        <f>+'Inversión No. 2.1 IAP'!T52</f>
        <v>0</v>
      </c>
      <c r="AJ52" s="136">
        <f>+'Inversión No. 2.1 IAP'!U52</f>
        <v>0</v>
      </c>
      <c r="AK52" s="136">
        <f>+'Inversión No. 2.1 IAP'!V52</f>
        <v>0</v>
      </c>
    </row>
    <row r="53" spans="2:37" x14ac:dyDescent="0.25">
      <c r="B53" s="62" t="s">
        <v>322</v>
      </c>
      <c r="C53" s="62" t="str">
        <f>+VLOOKUP(B53,'resumen UCAP'!$A$5:$O$329,2,0)</f>
        <v>BALA LED DE 6W</v>
      </c>
      <c r="D53" s="63">
        <f>+'Desmonte Infr. financiada'!D53</f>
        <v>6</v>
      </c>
      <c r="E53" s="63" t="str">
        <f>+VLOOKUP(B53,'resumen UCAP'!$A$5:$O$329,3,0)</f>
        <v>Un</v>
      </c>
      <c r="F53" s="64">
        <f>+VLOOKUP(B53,'resumen UCAP'!$A$5:$O$329,15,0)</f>
        <v>53000</v>
      </c>
      <c r="G53" s="64">
        <v>15</v>
      </c>
      <c r="H53" s="61"/>
      <c r="I53" s="61"/>
      <c r="J53" s="59"/>
      <c r="K53" s="59"/>
      <c r="L53" s="59"/>
      <c r="M53" s="59"/>
      <c r="N53" s="59"/>
      <c r="O53" s="59"/>
      <c r="P53" s="59"/>
      <c r="Q53" s="59"/>
      <c r="R53" s="59"/>
      <c r="S53" s="59"/>
      <c r="T53" s="59"/>
      <c r="U53" s="59"/>
      <c r="V53" s="59"/>
      <c r="W53" s="136">
        <f>+'Inversión No. 2.1 IAP'!H53</f>
        <v>0</v>
      </c>
      <c r="X53" s="136">
        <f>+'Inversión No. 2.1 IAP'!I53</f>
        <v>0</v>
      </c>
      <c r="Y53" s="136">
        <f>+'Inversión No. 2.1 IAP'!J53</f>
        <v>0</v>
      </c>
      <c r="Z53" s="136">
        <f>+'Inversión No. 2.1 IAP'!K53</f>
        <v>0</v>
      </c>
      <c r="AA53" s="136">
        <f>+'Inversión No. 2.1 IAP'!L53</f>
        <v>0</v>
      </c>
      <c r="AB53" s="136">
        <f>+'Inversión No. 2.1 IAP'!M53</f>
        <v>0</v>
      </c>
      <c r="AC53" s="136">
        <f>+'Inversión No. 2.1 IAP'!N53</f>
        <v>0</v>
      </c>
      <c r="AD53" s="136">
        <f>+'Inversión No. 2.1 IAP'!O53</f>
        <v>0</v>
      </c>
      <c r="AE53" s="136">
        <f>+'Inversión No. 2.1 IAP'!P53</f>
        <v>0</v>
      </c>
      <c r="AF53" s="136">
        <f>+'Inversión No. 2.1 IAP'!Q53</f>
        <v>0</v>
      </c>
      <c r="AG53" s="136">
        <f>+'Inversión No. 2.1 IAP'!R53</f>
        <v>0</v>
      </c>
      <c r="AH53" s="136">
        <f>+'Inversión No. 2.1 IAP'!S53</f>
        <v>0</v>
      </c>
      <c r="AI53" s="136">
        <f>+'Inversión No. 2.1 IAP'!T53</f>
        <v>0</v>
      </c>
      <c r="AJ53" s="136">
        <f>+'Inversión No. 2.1 IAP'!U53</f>
        <v>0</v>
      </c>
      <c r="AK53" s="136">
        <f>+'Inversión No. 2.1 IAP'!V53</f>
        <v>0</v>
      </c>
    </row>
    <row r="54" spans="2:37" x14ac:dyDescent="0.25">
      <c r="B54" s="62" t="s">
        <v>323</v>
      </c>
      <c r="C54" s="62" t="str">
        <f>+VLOOKUP(B54,'resumen UCAP'!$A$5:$O$329,2,0)</f>
        <v>BALA LED 5W</v>
      </c>
      <c r="D54" s="63">
        <f>+'Desmonte Infr. financiada'!D54</f>
        <v>5</v>
      </c>
      <c r="E54" s="63" t="str">
        <f>+VLOOKUP(B54,'resumen UCAP'!$A$5:$O$329,3,0)</f>
        <v>Un</v>
      </c>
      <c r="F54" s="64">
        <f>+VLOOKUP(B54,'resumen UCAP'!$A$5:$O$329,15,0)</f>
        <v>83950</v>
      </c>
      <c r="G54" s="64">
        <v>46</v>
      </c>
      <c r="H54" s="61"/>
      <c r="I54" s="61"/>
      <c r="J54" s="59"/>
      <c r="K54" s="59"/>
      <c r="L54" s="59"/>
      <c r="M54" s="59"/>
      <c r="N54" s="59"/>
      <c r="O54" s="59"/>
      <c r="P54" s="59"/>
      <c r="Q54" s="59"/>
      <c r="R54" s="59"/>
      <c r="S54" s="59"/>
      <c r="T54" s="59"/>
      <c r="U54" s="59"/>
      <c r="V54" s="59"/>
      <c r="W54" s="136">
        <f>+'Inversión No. 2.1 IAP'!H54</f>
        <v>0</v>
      </c>
      <c r="X54" s="136">
        <f>+'Inversión No. 2.1 IAP'!I54</f>
        <v>0</v>
      </c>
      <c r="Y54" s="136">
        <f>+'Inversión No. 2.1 IAP'!J54</f>
        <v>0</v>
      </c>
      <c r="Z54" s="136">
        <f>+'Inversión No. 2.1 IAP'!K54</f>
        <v>0</v>
      </c>
      <c r="AA54" s="136">
        <f>+'Inversión No. 2.1 IAP'!L54</f>
        <v>0</v>
      </c>
      <c r="AB54" s="136">
        <f>+'Inversión No. 2.1 IAP'!M54</f>
        <v>0</v>
      </c>
      <c r="AC54" s="136">
        <f>+'Inversión No. 2.1 IAP'!N54</f>
        <v>0</v>
      </c>
      <c r="AD54" s="136">
        <f>+'Inversión No. 2.1 IAP'!O54</f>
        <v>0</v>
      </c>
      <c r="AE54" s="136">
        <f>+'Inversión No. 2.1 IAP'!P54</f>
        <v>0</v>
      </c>
      <c r="AF54" s="136">
        <f>+'Inversión No. 2.1 IAP'!Q54</f>
        <v>0</v>
      </c>
      <c r="AG54" s="136">
        <f>+'Inversión No. 2.1 IAP'!R54</f>
        <v>0</v>
      </c>
      <c r="AH54" s="136">
        <f>+'Inversión No. 2.1 IAP'!S54</f>
        <v>0</v>
      </c>
      <c r="AI54" s="136">
        <f>+'Inversión No. 2.1 IAP'!T54</f>
        <v>0</v>
      </c>
      <c r="AJ54" s="136">
        <f>+'Inversión No. 2.1 IAP'!U54</f>
        <v>0</v>
      </c>
      <c r="AK54" s="136">
        <f>+'Inversión No. 2.1 IAP'!V54</f>
        <v>0</v>
      </c>
    </row>
    <row r="55" spans="2:37" x14ac:dyDescent="0.25">
      <c r="B55" s="62" t="s">
        <v>324</v>
      </c>
      <c r="C55" s="62" t="str">
        <f>+VLOOKUP(B55,'resumen UCAP'!$A$5:$O$329,2,0)</f>
        <v>BALA LED 4W</v>
      </c>
      <c r="D55" s="63">
        <f>+'Desmonte Infr. financiada'!D55</f>
        <v>4</v>
      </c>
      <c r="E55" s="63" t="str">
        <f>+VLOOKUP(B55,'resumen UCAP'!$A$5:$O$329,3,0)</f>
        <v>Un</v>
      </c>
      <c r="F55" s="64">
        <f>+VLOOKUP(B55,'resumen UCAP'!$A$5:$O$329,15,0)</f>
        <v>114900</v>
      </c>
      <c r="G55" s="64">
        <v>143</v>
      </c>
      <c r="H55" s="61"/>
      <c r="I55" s="61"/>
      <c r="J55" s="59"/>
      <c r="K55" s="59"/>
      <c r="L55" s="59"/>
      <c r="M55" s="59"/>
      <c r="N55" s="59"/>
      <c r="O55" s="59"/>
      <c r="P55" s="59"/>
      <c r="Q55" s="59"/>
      <c r="R55" s="59"/>
      <c r="S55" s="59"/>
      <c r="T55" s="59"/>
      <c r="U55" s="59"/>
      <c r="V55" s="59"/>
      <c r="W55" s="136">
        <f>+'Inversión No. 2.1 IAP'!H55</f>
        <v>0</v>
      </c>
      <c r="X55" s="136">
        <f>+'Inversión No. 2.1 IAP'!I55</f>
        <v>0</v>
      </c>
      <c r="Y55" s="136">
        <f>+'Inversión No. 2.1 IAP'!J55</f>
        <v>0</v>
      </c>
      <c r="Z55" s="136">
        <f>+'Inversión No. 2.1 IAP'!K55</f>
        <v>0</v>
      </c>
      <c r="AA55" s="136">
        <f>+'Inversión No. 2.1 IAP'!L55</f>
        <v>0</v>
      </c>
      <c r="AB55" s="136">
        <f>+'Inversión No. 2.1 IAP'!M55</f>
        <v>0</v>
      </c>
      <c r="AC55" s="136">
        <f>+'Inversión No. 2.1 IAP'!N55</f>
        <v>0</v>
      </c>
      <c r="AD55" s="136">
        <f>+'Inversión No. 2.1 IAP'!O55</f>
        <v>0</v>
      </c>
      <c r="AE55" s="136">
        <f>+'Inversión No. 2.1 IAP'!P55</f>
        <v>0</v>
      </c>
      <c r="AF55" s="136">
        <f>+'Inversión No. 2.1 IAP'!Q55</f>
        <v>0</v>
      </c>
      <c r="AG55" s="136">
        <f>+'Inversión No. 2.1 IAP'!R55</f>
        <v>0</v>
      </c>
      <c r="AH55" s="136">
        <f>+'Inversión No. 2.1 IAP'!S55</f>
        <v>0</v>
      </c>
      <c r="AI55" s="136">
        <f>+'Inversión No. 2.1 IAP'!T55</f>
        <v>0</v>
      </c>
      <c r="AJ55" s="136">
        <f>+'Inversión No. 2.1 IAP'!U55</f>
        <v>0</v>
      </c>
      <c r="AK55" s="136">
        <f>+'Inversión No. 2.1 IAP'!V55</f>
        <v>0</v>
      </c>
    </row>
    <row r="56" spans="2:37" x14ac:dyDescent="0.25">
      <c r="B56" s="62" t="s">
        <v>84</v>
      </c>
      <c r="C56" s="62" t="str">
        <f>+VLOOKUP(B56,'resumen UCAP'!$A$5:$O$329,2,0)</f>
        <v>LUMINARIA NA 70W SEGUNDA</v>
      </c>
      <c r="D56" s="63">
        <f>+'Desmonte Infr. financiada'!D56</f>
        <v>81</v>
      </c>
      <c r="E56" s="63" t="str">
        <f>+VLOOKUP(B56,'resumen UCAP'!$A$5:$O$329,3,0)</f>
        <v>Un</v>
      </c>
      <c r="F56" s="64">
        <f>+VLOOKUP(B56,'resumen UCAP'!$A$5:$O$329,15,0)</f>
        <v>201799</v>
      </c>
      <c r="G56" s="64">
        <v>18</v>
      </c>
      <c r="H56" s="61"/>
      <c r="I56" s="61"/>
      <c r="J56" s="59"/>
      <c r="K56" s="59"/>
      <c r="L56" s="59"/>
      <c r="M56" s="59"/>
      <c r="N56" s="59"/>
      <c r="O56" s="59"/>
      <c r="P56" s="59"/>
      <c r="Q56" s="59"/>
      <c r="R56" s="59"/>
      <c r="S56" s="59"/>
      <c r="T56" s="59"/>
      <c r="U56" s="59"/>
      <c r="V56" s="59"/>
      <c r="W56" s="136">
        <f>+'Inversión No. 2.1 IAP'!H56</f>
        <v>0</v>
      </c>
      <c r="X56" s="136">
        <f>+'Inversión No. 2.1 IAP'!I56</f>
        <v>0</v>
      </c>
      <c r="Y56" s="136">
        <f>+'Inversión No. 2.1 IAP'!J56</f>
        <v>0</v>
      </c>
      <c r="Z56" s="136">
        <f>+'Inversión No. 2.1 IAP'!K56</f>
        <v>0</v>
      </c>
      <c r="AA56" s="136">
        <f>+'Inversión No. 2.1 IAP'!L56</f>
        <v>0</v>
      </c>
      <c r="AB56" s="136">
        <f>+'Inversión No. 2.1 IAP'!M56</f>
        <v>0</v>
      </c>
      <c r="AC56" s="136">
        <f>+'Inversión No. 2.1 IAP'!N56</f>
        <v>0</v>
      </c>
      <c r="AD56" s="136">
        <f>+'Inversión No. 2.1 IAP'!O56</f>
        <v>0</v>
      </c>
      <c r="AE56" s="136">
        <f>+'Inversión No. 2.1 IAP'!P56</f>
        <v>0</v>
      </c>
      <c r="AF56" s="136">
        <f>+'Inversión No. 2.1 IAP'!Q56</f>
        <v>0</v>
      </c>
      <c r="AG56" s="136">
        <f>+'Inversión No. 2.1 IAP'!R56</f>
        <v>0</v>
      </c>
      <c r="AH56" s="136">
        <f>+'Inversión No. 2.1 IAP'!S56</f>
        <v>0</v>
      </c>
      <c r="AI56" s="136">
        <f>+'Inversión No. 2.1 IAP'!T56</f>
        <v>0</v>
      </c>
      <c r="AJ56" s="136">
        <f>+'Inversión No. 2.1 IAP'!U56</f>
        <v>0</v>
      </c>
      <c r="AK56" s="136">
        <f>+'Inversión No. 2.1 IAP'!V56</f>
        <v>0</v>
      </c>
    </row>
    <row r="57" spans="2:37" x14ac:dyDescent="0.25">
      <c r="B57" s="62" t="s">
        <v>85</v>
      </c>
      <c r="C57" s="62" t="str">
        <f>+VLOOKUP(B57,'resumen UCAP'!$A$5:$O$329,2,0)</f>
        <v>PROYECTOR MH 400W SEGUNDA</v>
      </c>
      <c r="D57" s="63">
        <f>+'Desmonte Infr. financiada'!D57</f>
        <v>440</v>
      </c>
      <c r="E57" s="63" t="str">
        <f>+VLOOKUP(B57,'resumen UCAP'!$A$5:$O$329,3,0)</f>
        <v>Un</v>
      </c>
      <c r="F57" s="64">
        <f>+VLOOKUP(B57,'resumen UCAP'!$A$5:$O$329,15,0)</f>
        <v>465408</v>
      </c>
      <c r="G57" s="64">
        <v>15</v>
      </c>
      <c r="H57" s="61"/>
      <c r="I57" s="61"/>
      <c r="J57" s="59"/>
      <c r="K57" s="59"/>
      <c r="L57" s="59"/>
      <c r="M57" s="59"/>
      <c r="N57" s="59"/>
      <c r="O57" s="59"/>
      <c r="P57" s="59"/>
      <c r="Q57" s="59"/>
      <c r="R57" s="59"/>
      <c r="S57" s="59"/>
      <c r="T57" s="59"/>
      <c r="U57" s="59"/>
      <c r="V57" s="59"/>
      <c r="W57" s="136">
        <f>+'Inversión No. 2.1 IAP'!H57</f>
        <v>0</v>
      </c>
      <c r="X57" s="136">
        <f>+'Inversión No. 2.1 IAP'!I57</f>
        <v>0</v>
      </c>
      <c r="Y57" s="136">
        <f>+'Inversión No. 2.1 IAP'!J57</f>
        <v>0</v>
      </c>
      <c r="Z57" s="136">
        <f>+'Inversión No. 2.1 IAP'!K57</f>
        <v>0</v>
      </c>
      <c r="AA57" s="136">
        <f>+'Inversión No. 2.1 IAP'!L57</f>
        <v>0</v>
      </c>
      <c r="AB57" s="136">
        <f>+'Inversión No. 2.1 IAP'!M57</f>
        <v>0</v>
      </c>
      <c r="AC57" s="136">
        <f>+'Inversión No. 2.1 IAP'!N57</f>
        <v>0</v>
      </c>
      <c r="AD57" s="136">
        <f>+'Inversión No. 2.1 IAP'!O57</f>
        <v>0</v>
      </c>
      <c r="AE57" s="136">
        <f>+'Inversión No. 2.1 IAP'!P57</f>
        <v>0</v>
      </c>
      <c r="AF57" s="136">
        <f>+'Inversión No. 2.1 IAP'!Q57</f>
        <v>0</v>
      </c>
      <c r="AG57" s="136">
        <f>+'Inversión No. 2.1 IAP'!R57</f>
        <v>0</v>
      </c>
      <c r="AH57" s="136">
        <f>+'Inversión No. 2.1 IAP'!S57</f>
        <v>0</v>
      </c>
      <c r="AI57" s="136">
        <f>+'Inversión No. 2.1 IAP'!T57</f>
        <v>0</v>
      </c>
      <c r="AJ57" s="136">
        <f>+'Inversión No. 2.1 IAP'!U57</f>
        <v>0</v>
      </c>
      <c r="AK57" s="136">
        <f>+'Inversión No. 2.1 IAP'!V57</f>
        <v>0</v>
      </c>
    </row>
    <row r="58" spans="2:37" x14ac:dyDescent="0.25">
      <c r="B58" s="62" t="s">
        <v>325</v>
      </c>
      <c r="C58" s="62" t="str">
        <f>+VLOOKUP(B58,'resumen UCAP'!$A$5:$O$329,2,0)</f>
        <v>PROYECTOR MH 400W NUEVO</v>
      </c>
      <c r="D58" s="63">
        <f>+'Desmonte Infr. financiada'!D58</f>
        <v>440</v>
      </c>
      <c r="E58" s="63" t="str">
        <f>+VLOOKUP(B58,'resumen UCAP'!$A$5:$O$329,3,0)</f>
        <v>Un</v>
      </c>
      <c r="F58" s="64">
        <f>+VLOOKUP(B58,'resumen UCAP'!$A$5:$O$329,15,0)</f>
        <v>447504</v>
      </c>
      <c r="G58" s="64">
        <v>26</v>
      </c>
      <c r="H58" s="61"/>
      <c r="I58" s="61"/>
      <c r="J58" s="59"/>
      <c r="K58" s="59"/>
      <c r="L58" s="59"/>
      <c r="M58" s="59"/>
      <c r="N58" s="59"/>
      <c r="O58" s="59"/>
      <c r="P58" s="59"/>
      <c r="Q58" s="59"/>
      <c r="R58" s="59"/>
      <c r="S58" s="59"/>
      <c r="T58" s="59"/>
      <c r="U58" s="59"/>
      <c r="V58" s="59"/>
      <c r="W58" s="136">
        <f>+'Inversión No. 2.1 IAP'!H58</f>
        <v>0</v>
      </c>
      <c r="X58" s="136">
        <f>+'Inversión No. 2.1 IAP'!I58</f>
        <v>0</v>
      </c>
      <c r="Y58" s="136">
        <f>+'Inversión No. 2.1 IAP'!J58</f>
        <v>0</v>
      </c>
      <c r="Z58" s="136">
        <f>+'Inversión No. 2.1 IAP'!K58</f>
        <v>0</v>
      </c>
      <c r="AA58" s="136">
        <f>+'Inversión No. 2.1 IAP'!L58</f>
        <v>0</v>
      </c>
      <c r="AB58" s="136">
        <f>+'Inversión No. 2.1 IAP'!M58</f>
        <v>0</v>
      </c>
      <c r="AC58" s="136">
        <f>+'Inversión No. 2.1 IAP'!N58</f>
        <v>0</v>
      </c>
      <c r="AD58" s="136">
        <f>+'Inversión No. 2.1 IAP'!O58</f>
        <v>0</v>
      </c>
      <c r="AE58" s="136">
        <f>+'Inversión No. 2.1 IAP'!P58</f>
        <v>0</v>
      </c>
      <c r="AF58" s="136">
        <f>+'Inversión No. 2.1 IAP'!Q58</f>
        <v>0</v>
      </c>
      <c r="AG58" s="136">
        <f>+'Inversión No. 2.1 IAP'!R58</f>
        <v>0</v>
      </c>
      <c r="AH58" s="136">
        <f>+'Inversión No. 2.1 IAP'!S58</f>
        <v>0</v>
      </c>
      <c r="AI58" s="136">
        <f>+'Inversión No. 2.1 IAP'!T58</f>
        <v>0</v>
      </c>
      <c r="AJ58" s="136">
        <f>+'Inversión No. 2.1 IAP'!U58</f>
        <v>0</v>
      </c>
      <c r="AK58" s="136">
        <f>+'Inversión No. 2.1 IAP'!V58</f>
        <v>0</v>
      </c>
    </row>
    <row r="59" spans="2:37" x14ac:dyDescent="0.25">
      <c r="B59" s="62" t="s">
        <v>326</v>
      </c>
      <c r="C59" s="62" t="str">
        <f>+VLOOKUP(B59,'resumen UCAP'!$A$5:$O$329,2,0)</f>
        <v>LUMINARIA NA 100W NUEVA</v>
      </c>
      <c r="D59" s="63">
        <f>+'Desmonte Infr. financiada'!D59</f>
        <v>115</v>
      </c>
      <c r="E59" s="63" t="str">
        <f>+VLOOKUP(B59,'resumen UCAP'!$A$5:$O$329,3,0)</f>
        <v>Un</v>
      </c>
      <c r="F59" s="64">
        <f>+VLOOKUP(B59,'resumen UCAP'!$A$5:$O$329,15,0)</f>
        <v>221308</v>
      </c>
      <c r="G59" s="64">
        <v>173</v>
      </c>
      <c r="H59" s="61"/>
      <c r="I59" s="61"/>
      <c r="J59" s="59"/>
      <c r="K59" s="59"/>
      <c r="L59" s="59"/>
      <c r="M59" s="59"/>
      <c r="N59" s="59"/>
      <c r="O59" s="59"/>
      <c r="P59" s="59"/>
      <c r="Q59" s="59"/>
      <c r="R59" s="59"/>
      <c r="S59" s="59"/>
      <c r="T59" s="59"/>
      <c r="U59" s="59"/>
      <c r="V59" s="59"/>
      <c r="W59" s="136">
        <f>+'Inversión No. 2.1 IAP'!H59</f>
        <v>0</v>
      </c>
      <c r="X59" s="136">
        <f>+'Inversión No. 2.1 IAP'!I59</f>
        <v>0</v>
      </c>
      <c r="Y59" s="136">
        <f>+'Inversión No. 2.1 IAP'!J59</f>
        <v>0</v>
      </c>
      <c r="Z59" s="136">
        <f>+'Inversión No. 2.1 IAP'!K59</f>
        <v>0</v>
      </c>
      <c r="AA59" s="136">
        <f>+'Inversión No. 2.1 IAP'!L59</f>
        <v>0</v>
      </c>
      <c r="AB59" s="136">
        <f>+'Inversión No. 2.1 IAP'!M59</f>
        <v>0</v>
      </c>
      <c r="AC59" s="136">
        <f>+'Inversión No. 2.1 IAP'!N59</f>
        <v>0</v>
      </c>
      <c r="AD59" s="136">
        <f>+'Inversión No. 2.1 IAP'!O59</f>
        <v>0</v>
      </c>
      <c r="AE59" s="136">
        <f>+'Inversión No. 2.1 IAP'!P59</f>
        <v>0</v>
      </c>
      <c r="AF59" s="136">
        <f>+'Inversión No. 2.1 IAP'!Q59</f>
        <v>0</v>
      </c>
      <c r="AG59" s="136">
        <f>+'Inversión No. 2.1 IAP'!R59</f>
        <v>0</v>
      </c>
      <c r="AH59" s="136">
        <f>+'Inversión No. 2.1 IAP'!S59</f>
        <v>0</v>
      </c>
      <c r="AI59" s="136">
        <f>+'Inversión No. 2.1 IAP'!T59</f>
        <v>0</v>
      </c>
      <c r="AJ59" s="136">
        <f>+'Inversión No. 2.1 IAP'!U59</f>
        <v>0</v>
      </c>
      <c r="AK59" s="136">
        <f>+'Inversión No. 2.1 IAP'!V59</f>
        <v>0</v>
      </c>
    </row>
    <row r="60" spans="2:37" x14ac:dyDescent="0.25">
      <c r="B60" s="62" t="s">
        <v>327</v>
      </c>
      <c r="C60" s="62" t="str">
        <f>+VLOOKUP(B60,'resumen UCAP'!$A$5:$O$329,2,0)</f>
        <v>LUMINARIA TIPO LYRA NA 40W NUEVA</v>
      </c>
      <c r="D60" s="63">
        <f>+'Desmonte Infr. financiada'!D60</f>
        <v>40</v>
      </c>
      <c r="E60" s="63" t="str">
        <f>+VLOOKUP(B60,'resumen UCAP'!$A$5:$O$329,3,0)</f>
        <v>Un</v>
      </c>
      <c r="F60" s="64">
        <f>+VLOOKUP(B60,'resumen UCAP'!$A$5:$O$329,15,0)</f>
        <v>803602</v>
      </c>
      <c r="G60" s="64">
        <v>1</v>
      </c>
      <c r="H60" s="61"/>
      <c r="I60" s="61"/>
      <c r="J60" s="59"/>
      <c r="K60" s="59"/>
      <c r="L60" s="59"/>
      <c r="M60" s="59"/>
      <c r="N60" s="59"/>
      <c r="O60" s="59"/>
      <c r="P60" s="59"/>
      <c r="Q60" s="59"/>
      <c r="R60" s="59"/>
      <c r="S60" s="59"/>
      <c r="T60" s="59"/>
      <c r="U60" s="59"/>
      <c r="V60" s="59"/>
      <c r="W60" s="136">
        <f>+'Inversión No. 2.1 IAP'!H60</f>
        <v>0</v>
      </c>
      <c r="X60" s="136">
        <f>+'Inversión No. 2.1 IAP'!I60</f>
        <v>0</v>
      </c>
      <c r="Y60" s="136">
        <f>+'Inversión No. 2.1 IAP'!J60</f>
        <v>0</v>
      </c>
      <c r="Z60" s="136">
        <f>+'Inversión No. 2.1 IAP'!K60</f>
        <v>0</v>
      </c>
      <c r="AA60" s="136">
        <f>+'Inversión No. 2.1 IAP'!L60</f>
        <v>0</v>
      </c>
      <c r="AB60" s="136">
        <f>+'Inversión No. 2.1 IAP'!M60</f>
        <v>0</v>
      </c>
      <c r="AC60" s="136">
        <f>+'Inversión No. 2.1 IAP'!N60</f>
        <v>0</v>
      </c>
      <c r="AD60" s="136">
        <f>+'Inversión No. 2.1 IAP'!O60</f>
        <v>0</v>
      </c>
      <c r="AE60" s="136">
        <f>+'Inversión No. 2.1 IAP'!P60</f>
        <v>0</v>
      </c>
      <c r="AF60" s="136">
        <f>+'Inversión No. 2.1 IAP'!Q60</f>
        <v>0</v>
      </c>
      <c r="AG60" s="136">
        <f>+'Inversión No. 2.1 IAP'!R60</f>
        <v>0</v>
      </c>
      <c r="AH60" s="136">
        <f>+'Inversión No. 2.1 IAP'!S60</f>
        <v>0</v>
      </c>
      <c r="AI60" s="136">
        <f>+'Inversión No. 2.1 IAP'!T60</f>
        <v>0</v>
      </c>
      <c r="AJ60" s="136">
        <f>+'Inversión No. 2.1 IAP'!U60</f>
        <v>0</v>
      </c>
      <c r="AK60" s="136">
        <f>+'Inversión No. 2.1 IAP'!V60</f>
        <v>0</v>
      </c>
    </row>
    <row r="61" spans="2:37" x14ac:dyDescent="0.25">
      <c r="B61" s="62" t="s">
        <v>328</v>
      </c>
      <c r="C61" s="62" t="str">
        <f>+VLOOKUP(B61,'resumen UCAP'!$A$5:$O$329,2,0)</f>
        <v>LUMINARIA LED 80-90</v>
      </c>
      <c r="D61" s="63">
        <f>+'Desmonte Infr. financiada'!D61</f>
        <v>90</v>
      </c>
      <c r="E61" s="63" t="str">
        <f>+VLOOKUP(B61,'resumen UCAP'!$A$5:$O$329,3,0)</f>
        <v>Un</v>
      </c>
      <c r="F61" s="64">
        <f>+VLOOKUP(B61,'resumen UCAP'!$A$5:$O$329,15,0)</f>
        <v>940000</v>
      </c>
      <c r="G61" s="64">
        <v>1</v>
      </c>
      <c r="H61" s="61"/>
      <c r="I61" s="61"/>
      <c r="J61" s="59"/>
      <c r="K61" s="59"/>
      <c r="L61" s="59"/>
      <c r="M61" s="59"/>
      <c r="N61" s="59"/>
      <c r="O61" s="59"/>
      <c r="P61" s="59"/>
      <c r="Q61" s="59"/>
      <c r="R61" s="59"/>
      <c r="S61" s="59"/>
      <c r="T61" s="59"/>
      <c r="U61" s="59"/>
      <c r="V61" s="59"/>
      <c r="W61" s="136">
        <f>+'Inversión No. 2.1 IAP'!H61</f>
        <v>0</v>
      </c>
      <c r="X61" s="136">
        <f>+'Inversión No. 2.1 IAP'!I61</f>
        <v>0</v>
      </c>
      <c r="Y61" s="136">
        <f>+'Inversión No. 2.1 IAP'!J61</f>
        <v>0</v>
      </c>
      <c r="Z61" s="136">
        <f>+'Inversión No. 2.1 IAP'!K61</f>
        <v>0</v>
      </c>
      <c r="AA61" s="136">
        <f>+'Inversión No. 2.1 IAP'!L61</f>
        <v>0</v>
      </c>
      <c r="AB61" s="136">
        <f>+'Inversión No. 2.1 IAP'!M61</f>
        <v>0</v>
      </c>
      <c r="AC61" s="136">
        <f>+'Inversión No. 2.1 IAP'!N61</f>
        <v>0</v>
      </c>
      <c r="AD61" s="136">
        <f>+'Inversión No. 2.1 IAP'!O61</f>
        <v>0</v>
      </c>
      <c r="AE61" s="136">
        <f>+'Inversión No. 2.1 IAP'!P61</f>
        <v>0</v>
      </c>
      <c r="AF61" s="136">
        <f>+'Inversión No. 2.1 IAP'!Q61</f>
        <v>0</v>
      </c>
      <c r="AG61" s="136">
        <f>+'Inversión No. 2.1 IAP'!R61</f>
        <v>0</v>
      </c>
      <c r="AH61" s="136">
        <f>+'Inversión No. 2.1 IAP'!S61</f>
        <v>0</v>
      </c>
      <c r="AI61" s="136">
        <f>+'Inversión No. 2.1 IAP'!T61</f>
        <v>0</v>
      </c>
      <c r="AJ61" s="136">
        <f>+'Inversión No. 2.1 IAP'!U61</f>
        <v>0</v>
      </c>
      <c r="AK61" s="136">
        <f>+'Inversión No. 2.1 IAP'!V61</f>
        <v>0</v>
      </c>
    </row>
    <row r="62" spans="2:37" x14ac:dyDescent="0.25">
      <c r="B62" s="62" t="s">
        <v>329</v>
      </c>
      <c r="C62" s="62" t="str">
        <f>+VLOOKUP(B62,'resumen UCAP'!$A$5:$O$329,2,0)</f>
        <v>PROYECTOR LED 200W RGB</v>
      </c>
      <c r="D62" s="63">
        <f>+'Desmonte Infr. financiada'!D62</f>
        <v>200</v>
      </c>
      <c r="E62" s="63" t="str">
        <f>+VLOOKUP(B62,'resumen UCAP'!$A$5:$O$329,3,0)</f>
        <v>Un</v>
      </c>
      <c r="F62" s="64">
        <f>+VLOOKUP(B62,'resumen UCAP'!$A$5:$O$329,15,0)</f>
        <v>330000</v>
      </c>
      <c r="G62" s="64">
        <v>6</v>
      </c>
      <c r="H62" s="61"/>
      <c r="I62" s="61"/>
      <c r="J62" s="59"/>
      <c r="K62" s="59"/>
      <c r="L62" s="59"/>
      <c r="M62" s="59"/>
      <c r="N62" s="59"/>
      <c r="O62" s="59"/>
      <c r="P62" s="59"/>
      <c r="Q62" s="59"/>
      <c r="R62" s="59"/>
      <c r="S62" s="59"/>
      <c r="T62" s="59"/>
      <c r="U62" s="59"/>
      <c r="V62" s="59"/>
      <c r="W62" s="136">
        <f>+'Inversión No. 2.1 IAP'!H62</f>
        <v>0</v>
      </c>
      <c r="X62" s="136">
        <f>+'Inversión No. 2.1 IAP'!I62</f>
        <v>0</v>
      </c>
      <c r="Y62" s="136">
        <f>+'Inversión No. 2.1 IAP'!J62</f>
        <v>0</v>
      </c>
      <c r="Z62" s="136">
        <f>+'Inversión No. 2.1 IAP'!K62</f>
        <v>0</v>
      </c>
      <c r="AA62" s="136">
        <f>+'Inversión No. 2.1 IAP'!L62</f>
        <v>0</v>
      </c>
      <c r="AB62" s="136">
        <f>+'Inversión No. 2.1 IAP'!M62</f>
        <v>0</v>
      </c>
      <c r="AC62" s="136">
        <f>+'Inversión No. 2.1 IAP'!N62</f>
        <v>0</v>
      </c>
      <c r="AD62" s="136">
        <f>+'Inversión No. 2.1 IAP'!O62</f>
        <v>0</v>
      </c>
      <c r="AE62" s="136">
        <f>+'Inversión No. 2.1 IAP'!P62</f>
        <v>0</v>
      </c>
      <c r="AF62" s="136">
        <f>+'Inversión No. 2.1 IAP'!Q62</f>
        <v>0</v>
      </c>
      <c r="AG62" s="136">
        <f>+'Inversión No. 2.1 IAP'!R62</f>
        <v>0</v>
      </c>
      <c r="AH62" s="136">
        <f>+'Inversión No. 2.1 IAP'!S62</f>
        <v>0</v>
      </c>
      <c r="AI62" s="136">
        <f>+'Inversión No. 2.1 IAP'!T62</f>
        <v>0</v>
      </c>
      <c r="AJ62" s="136">
        <f>+'Inversión No. 2.1 IAP'!U62</f>
        <v>0</v>
      </c>
      <c r="AK62" s="136">
        <f>+'Inversión No. 2.1 IAP'!V62</f>
        <v>0</v>
      </c>
    </row>
    <row r="63" spans="2:37" x14ac:dyDescent="0.25">
      <c r="B63" s="62" t="s">
        <v>330</v>
      </c>
      <c r="C63" s="62" t="str">
        <f>+VLOOKUP(B63,'resumen UCAP'!$A$5:$O$329,2,0)</f>
        <v>PROYECTOR LED DE 30W BLANCA</v>
      </c>
      <c r="D63" s="63">
        <f>+'Desmonte Infr. financiada'!D63</f>
        <v>30</v>
      </c>
      <c r="E63" s="63" t="str">
        <f>+VLOOKUP(B63,'resumen UCAP'!$A$5:$O$329,3,0)</f>
        <v>Un</v>
      </c>
      <c r="F63" s="64">
        <f>+VLOOKUP(B63,'resumen UCAP'!$A$5:$O$329,15,0)</f>
        <v>605612</v>
      </c>
      <c r="G63" s="64">
        <v>4</v>
      </c>
      <c r="H63" s="61"/>
      <c r="I63" s="61"/>
      <c r="J63" s="59"/>
      <c r="K63" s="59"/>
      <c r="L63" s="59"/>
      <c r="M63" s="59"/>
      <c r="N63" s="59"/>
      <c r="O63" s="59"/>
      <c r="P63" s="59"/>
      <c r="Q63" s="59"/>
      <c r="R63" s="59"/>
      <c r="S63" s="59"/>
      <c r="T63" s="59"/>
      <c r="U63" s="59"/>
      <c r="V63" s="59"/>
      <c r="W63" s="136">
        <f>+'Inversión No. 2.1 IAP'!H63</f>
        <v>0</v>
      </c>
      <c r="X63" s="136">
        <f>+'Inversión No. 2.1 IAP'!I63</f>
        <v>0</v>
      </c>
      <c r="Y63" s="136">
        <f>+'Inversión No. 2.1 IAP'!J63</f>
        <v>0</v>
      </c>
      <c r="Z63" s="136">
        <f>+'Inversión No. 2.1 IAP'!K63</f>
        <v>0</v>
      </c>
      <c r="AA63" s="136">
        <f>+'Inversión No. 2.1 IAP'!L63</f>
        <v>0</v>
      </c>
      <c r="AB63" s="136">
        <f>+'Inversión No. 2.1 IAP'!M63</f>
        <v>0</v>
      </c>
      <c r="AC63" s="136">
        <f>+'Inversión No. 2.1 IAP'!N63</f>
        <v>0</v>
      </c>
      <c r="AD63" s="136">
        <f>+'Inversión No. 2.1 IAP'!O63</f>
        <v>0</v>
      </c>
      <c r="AE63" s="136">
        <f>+'Inversión No. 2.1 IAP'!P63</f>
        <v>0</v>
      </c>
      <c r="AF63" s="136">
        <f>+'Inversión No. 2.1 IAP'!Q63</f>
        <v>0</v>
      </c>
      <c r="AG63" s="136">
        <f>+'Inversión No. 2.1 IAP'!R63</f>
        <v>0</v>
      </c>
      <c r="AH63" s="136">
        <f>+'Inversión No. 2.1 IAP'!S63</f>
        <v>0</v>
      </c>
      <c r="AI63" s="136">
        <f>+'Inversión No. 2.1 IAP'!T63</f>
        <v>0</v>
      </c>
      <c r="AJ63" s="136">
        <f>+'Inversión No. 2.1 IAP'!U63</f>
        <v>0</v>
      </c>
      <c r="AK63" s="136">
        <f>+'Inversión No. 2.1 IAP'!V63</f>
        <v>0</v>
      </c>
    </row>
    <row r="64" spans="2:37" x14ac:dyDescent="0.25">
      <c r="B64" s="62" t="s">
        <v>331</v>
      </c>
      <c r="C64" s="62" t="str">
        <f>+VLOOKUP(B64,'resumen UCAP'!$A$5:$O$329,2,0)</f>
        <v>PROYECTO MH 250W NUEV0</v>
      </c>
      <c r="D64" s="63">
        <f>+'Desmonte Infr. financiada'!D64</f>
        <v>279</v>
      </c>
      <c r="E64" s="63" t="str">
        <f>+VLOOKUP(B64,'resumen UCAP'!$A$5:$O$329,3,0)</f>
        <v>Un</v>
      </c>
      <c r="F64" s="64">
        <f>+VLOOKUP(B64,'resumen UCAP'!$A$5:$O$329,15,0)</f>
        <v>413027</v>
      </c>
      <c r="G64" s="64">
        <v>6</v>
      </c>
      <c r="H64" s="61"/>
      <c r="I64" s="61"/>
      <c r="J64" s="59"/>
      <c r="K64" s="59"/>
      <c r="L64" s="59"/>
      <c r="M64" s="59"/>
      <c r="N64" s="59"/>
      <c r="O64" s="59"/>
      <c r="P64" s="59"/>
      <c r="Q64" s="59"/>
      <c r="R64" s="59"/>
      <c r="S64" s="59"/>
      <c r="T64" s="59"/>
      <c r="U64" s="59"/>
      <c r="V64" s="59"/>
      <c r="W64" s="136">
        <f>+'Inversión No. 2.1 IAP'!H64</f>
        <v>0</v>
      </c>
      <c r="X64" s="136">
        <f>+'Inversión No. 2.1 IAP'!I64</f>
        <v>0</v>
      </c>
      <c r="Y64" s="136">
        <f>+'Inversión No. 2.1 IAP'!J64</f>
        <v>0</v>
      </c>
      <c r="Z64" s="136">
        <f>+'Inversión No. 2.1 IAP'!K64</f>
        <v>0</v>
      </c>
      <c r="AA64" s="136">
        <f>+'Inversión No. 2.1 IAP'!L64</f>
        <v>0</v>
      </c>
      <c r="AB64" s="136">
        <f>+'Inversión No. 2.1 IAP'!M64</f>
        <v>0</v>
      </c>
      <c r="AC64" s="136">
        <f>+'Inversión No. 2.1 IAP'!N64</f>
        <v>0</v>
      </c>
      <c r="AD64" s="136">
        <f>+'Inversión No. 2.1 IAP'!O64</f>
        <v>0</v>
      </c>
      <c r="AE64" s="136">
        <f>+'Inversión No. 2.1 IAP'!P64</f>
        <v>0</v>
      </c>
      <c r="AF64" s="136">
        <f>+'Inversión No. 2.1 IAP'!Q64</f>
        <v>0</v>
      </c>
      <c r="AG64" s="136">
        <f>+'Inversión No. 2.1 IAP'!R64</f>
        <v>0</v>
      </c>
      <c r="AH64" s="136">
        <f>+'Inversión No. 2.1 IAP'!S64</f>
        <v>0</v>
      </c>
      <c r="AI64" s="136">
        <f>+'Inversión No. 2.1 IAP'!T64</f>
        <v>0</v>
      </c>
      <c r="AJ64" s="136">
        <f>+'Inversión No. 2.1 IAP'!U64</f>
        <v>0</v>
      </c>
      <c r="AK64" s="136">
        <f>+'Inversión No. 2.1 IAP'!V64</f>
        <v>0</v>
      </c>
    </row>
    <row r="65" spans="2:37" x14ac:dyDescent="0.25">
      <c r="B65" s="62" t="s">
        <v>332</v>
      </c>
      <c r="C65" s="62" t="str">
        <f>+VLOOKUP(B65,'resumen UCAP'!$A$5:$O$329,2,0)</f>
        <v>LUMINARIA NA 100W SEGUNDA</v>
      </c>
      <c r="D65" s="63">
        <f>+'Desmonte Infr. financiada'!D65</f>
        <v>115</v>
      </c>
      <c r="E65" s="63" t="str">
        <f>+VLOOKUP(B65,'resumen UCAP'!$A$5:$O$329,3,0)</f>
        <v>Un</v>
      </c>
      <c r="F65" s="64">
        <f>+VLOOKUP(B65,'resumen UCAP'!$A$5:$O$329,15,0)</f>
        <v>211467</v>
      </c>
      <c r="G65" s="64">
        <v>86</v>
      </c>
      <c r="H65" s="61"/>
      <c r="I65" s="61"/>
      <c r="J65" s="59"/>
      <c r="K65" s="59"/>
      <c r="L65" s="59"/>
      <c r="M65" s="59"/>
      <c r="N65" s="59"/>
      <c r="O65" s="59"/>
      <c r="P65" s="59"/>
      <c r="Q65" s="59"/>
      <c r="R65" s="59"/>
      <c r="S65" s="59"/>
      <c r="T65" s="59"/>
      <c r="U65" s="59"/>
      <c r="V65" s="59"/>
      <c r="W65" s="136">
        <f>+'Inversión No. 2.1 IAP'!H65</f>
        <v>0</v>
      </c>
      <c r="X65" s="136">
        <f>+'Inversión No. 2.1 IAP'!I65</f>
        <v>0</v>
      </c>
      <c r="Y65" s="136">
        <f>+'Inversión No. 2.1 IAP'!J65</f>
        <v>0</v>
      </c>
      <c r="Z65" s="136">
        <f>+'Inversión No. 2.1 IAP'!K65</f>
        <v>0</v>
      </c>
      <c r="AA65" s="136">
        <f>+'Inversión No. 2.1 IAP'!L65</f>
        <v>0</v>
      </c>
      <c r="AB65" s="136">
        <f>+'Inversión No. 2.1 IAP'!M65</f>
        <v>0</v>
      </c>
      <c r="AC65" s="136">
        <f>+'Inversión No. 2.1 IAP'!N65</f>
        <v>0</v>
      </c>
      <c r="AD65" s="136">
        <f>+'Inversión No. 2.1 IAP'!O65</f>
        <v>0</v>
      </c>
      <c r="AE65" s="136">
        <f>+'Inversión No. 2.1 IAP'!P65</f>
        <v>0</v>
      </c>
      <c r="AF65" s="136">
        <f>+'Inversión No. 2.1 IAP'!Q65</f>
        <v>0</v>
      </c>
      <c r="AG65" s="136">
        <f>+'Inversión No. 2.1 IAP'!R65</f>
        <v>0</v>
      </c>
      <c r="AH65" s="136">
        <f>+'Inversión No. 2.1 IAP'!S65</f>
        <v>0</v>
      </c>
      <c r="AI65" s="136">
        <f>+'Inversión No. 2.1 IAP'!T65</f>
        <v>0</v>
      </c>
      <c r="AJ65" s="136">
        <f>+'Inversión No. 2.1 IAP'!U65</f>
        <v>0</v>
      </c>
      <c r="AK65" s="136">
        <f>+'Inversión No. 2.1 IAP'!V65</f>
        <v>0</v>
      </c>
    </row>
    <row r="66" spans="2:37" x14ac:dyDescent="0.25">
      <c r="B66" s="62" t="s">
        <v>333</v>
      </c>
      <c r="C66" s="62" t="str">
        <f>+VLOOKUP(B66,'resumen UCAP'!$A$5:$O$329,2,0)</f>
        <v>PROYECTOR MH 250W NUEVO</v>
      </c>
      <c r="D66" s="63">
        <f>+'Desmonte Infr. financiada'!D66</f>
        <v>279</v>
      </c>
      <c r="E66" s="63" t="str">
        <f>+VLOOKUP(B66,'resumen UCAP'!$A$5:$O$329,3,0)</f>
        <v>Un</v>
      </c>
      <c r="F66" s="64">
        <f>+VLOOKUP(B66,'resumen UCAP'!$A$5:$O$329,15,0)</f>
        <v>436806</v>
      </c>
      <c r="G66" s="64">
        <v>29</v>
      </c>
      <c r="H66" s="61"/>
      <c r="I66" s="61"/>
      <c r="J66" s="59"/>
      <c r="K66" s="59"/>
      <c r="L66" s="59"/>
      <c r="M66" s="59"/>
      <c r="N66" s="59"/>
      <c r="O66" s="59"/>
      <c r="P66" s="59"/>
      <c r="Q66" s="59"/>
      <c r="R66" s="59"/>
      <c r="S66" s="59"/>
      <c r="T66" s="59"/>
      <c r="U66" s="59"/>
      <c r="V66" s="59"/>
      <c r="W66" s="136">
        <f>+'Inversión No. 2.1 IAP'!H66</f>
        <v>0</v>
      </c>
      <c r="X66" s="136">
        <f>+'Inversión No. 2.1 IAP'!I66</f>
        <v>0</v>
      </c>
      <c r="Y66" s="136">
        <f>+'Inversión No. 2.1 IAP'!J66</f>
        <v>0</v>
      </c>
      <c r="Z66" s="136">
        <f>+'Inversión No. 2.1 IAP'!K66</f>
        <v>0</v>
      </c>
      <c r="AA66" s="136">
        <f>+'Inversión No. 2.1 IAP'!L66</f>
        <v>0</v>
      </c>
      <c r="AB66" s="136">
        <f>+'Inversión No. 2.1 IAP'!M66</f>
        <v>0</v>
      </c>
      <c r="AC66" s="136">
        <f>+'Inversión No. 2.1 IAP'!N66</f>
        <v>0</v>
      </c>
      <c r="AD66" s="136">
        <f>+'Inversión No. 2.1 IAP'!O66</f>
        <v>0</v>
      </c>
      <c r="AE66" s="136">
        <f>+'Inversión No. 2.1 IAP'!P66</f>
        <v>0</v>
      </c>
      <c r="AF66" s="136">
        <f>+'Inversión No. 2.1 IAP'!Q66</f>
        <v>0</v>
      </c>
      <c r="AG66" s="136">
        <f>+'Inversión No. 2.1 IAP'!R66</f>
        <v>0</v>
      </c>
      <c r="AH66" s="136">
        <f>+'Inversión No. 2.1 IAP'!S66</f>
        <v>0</v>
      </c>
      <c r="AI66" s="136">
        <f>+'Inversión No. 2.1 IAP'!T66</f>
        <v>0</v>
      </c>
      <c r="AJ66" s="136">
        <f>+'Inversión No. 2.1 IAP'!U66</f>
        <v>0</v>
      </c>
      <c r="AK66" s="136">
        <f>+'Inversión No. 2.1 IAP'!V66</f>
        <v>0</v>
      </c>
    </row>
    <row r="67" spans="2:37" x14ac:dyDescent="0.25">
      <c r="B67" s="62" t="s">
        <v>334</v>
      </c>
      <c r="C67" s="62" t="str">
        <f>+VLOOKUP(B67,'resumen UCAP'!$A$5:$O$329,2,0)</f>
        <v>LUMINARIA NA 150W SEGUNDA</v>
      </c>
      <c r="D67" s="63">
        <f>+'Desmonte Infr. financiada'!D67</f>
        <v>169</v>
      </c>
      <c r="E67" s="63" t="str">
        <f>+VLOOKUP(B67,'resumen UCAP'!$A$5:$O$329,3,0)</f>
        <v>Un</v>
      </c>
      <c r="F67" s="64">
        <f>+VLOOKUP(B67,'resumen UCAP'!$A$5:$O$329,15,0)</f>
        <v>314653</v>
      </c>
      <c r="G67" s="64">
        <v>38</v>
      </c>
      <c r="H67" s="61"/>
      <c r="I67" s="61"/>
      <c r="J67" s="59"/>
      <c r="K67" s="59"/>
      <c r="L67" s="59"/>
      <c r="M67" s="59"/>
      <c r="N67" s="59"/>
      <c r="O67" s="59"/>
      <c r="P67" s="59"/>
      <c r="Q67" s="59"/>
      <c r="R67" s="59"/>
      <c r="S67" s="59"/>
      <c r="T67" s="59"/>
      <c r="U67" s="59"/>
      <c r="V67" s="59"/>
      <c r="W67" s="136">
        <f>+'Inversión No. 2.1 IAP'!H67</f>
        <v>0</v>
      </c>
      <c r="X67" s="136">
        <f>+'Inversión No. 2.1 IAP'!I67</f>
        <v>0</v>
      </c>
      <c r="Y67" s="136">
        <f>+'Inversión No. 2.1 IAP'!J67</f>
        <v>0</v>
      </c>
      <c r="Z67" s="136">
        <f>+'Inversión No. 2.1 IAP'!K67</f>
        <v>0</v>
      </c>
      <c r="AA67" s="136">
        <f>+'Inversión No. 2.1 IAP'!L67</f>
        <v>0</v>
      </c>
      <c r="AB67" s="136">
        <f>+'Inversión No. 2.1 IAP'!M67</f>
        <v>0</v>
      </c>
      <c r="AC67" s="136">
        <f>+'Inversión No. 2.1 IAP'!N67</f>
        <v>0</v>
      </c>
      <c r="AD67" s="136">
        <f>+'Inversión No. 2.1 IAP'!O67</f>
        <v>0</v>
      </c>
      <c r="AE67" s="136">
        <f>+'Inversión No. 2.1 IAP'!P67</f>
        <v>0</v>
      </c>
      <c r="AF67" s="136">
        <f>+'Inversión No. 2.1 IAP'!Q67</f>
        <v>0</v>
      </c>
      <c r="AG67" s="136">
        <f>+'Inversión No. 2.1 IAP'!R67</f>
        <v>0</v>
      </c>
      <c r="AH67" s="136">
        <f>+'Inversión No. 2.1 IAP'!S67</f>
        <v>0</v>
      </c>
      <c r="AI67" s="136">
        <f>+'Inversión No. 2.1 IAP'!T67</f>
        <v>0</v>
      </c>
      <c r="AJ67" s="136">
        <f>+'Inversión No. 2.1 IAP'!U67</f>
        <v>0</v>
      </c>
      <c r="AK67" s="136">
        <f>+'Inversión No. 2.1 IAP'!V67</f>
        <v>0</v>
      </c>
    </row>
    <row r="68" spans="2:37" x14ac:dyDescent="0.25">
      <c r="B68" s="62" t="s">
        <v>335</v>
      </c>
      <c r="C68" s="62" t="str">
        <f>+VLOOKUP(B68,'resumen UCAP'!$A$5:$O$329,2,0)</f>
        <v>LUMINARIA LED 46W NUEVA</v>
      </c>
      <c r="D68" s="63">
        <f>+'Desmonte Infr. financiada'!D68</f>
        <v>46</v>
      </c>
      <c r="E68" s="63" t="str">
        <f>+VLOOKUP(B68,'resumen UCAP'!$A$5:$O$329,3,0)</f>
        <v>Un</v>
      </c>
      <c r="F68" s="64">
        <f>+VLOOKUP(B68,'resumen UCAP'!$A$5:$O$329,15,0)</f>
        <v>2469778</v>
      </c>
      <c r="G68" s="64">
        <v>90</v>
      </c>
      <c r="H68" s="61"/>
      <c r="I68" s="61"/>
      <c r="J68" s="59"/>
      <c r="K68" s="59"/>
      <c r="L68" s="59"/>
      <c r="M68" s="59"/>
      <c r="N68" s="59"/>
      <c r="O68" s="59"/>
      <c r="P68" s="59"/>
      <c r="Q68" s="59"/>
      <c r="R68" s="59"/>
      <c r="S68" s="59"/>
      <c r="T68" s="59"/>
      <c r="U68" s="59"/>
      <c r="V68" s="59"/>
      <c r="W68" s="136">
        <f>+'Inversión No. 2.1 IAP'!H68</f>
        <v>0</v>
      </c>
      <c r="X68" s="136">
        <f>+'Inversión No. 2.1 IAP'!I68</f>
        <v>0</v>
      </c>
      <c r="Y68" s="136">
        <f>+'Inversión No. 2.1 IAP'!J68</f>
        <v>0</v>
      </c>
      <c r="Z68" s="136">
        <f>+'Inversión No. 2.1 IAP'!K68</f>
        <v>0</v>
      </c>
      <c r="AA68" s="136">
        <f>+'Inversión No. 2.1 IAP'!L68</f>
        <v>0</v>
      </c>
      <c r="AB68" s="136">
        <f>+'Inversión No. 2.1 IAP'!M68</f>
        <v>0</v>
      </c>
      <c r="AC68" s="136">
        <f>+'Inversión No. 2.1 IAP'!N68</f>
        <v>0</v>
      </c>
      <c r="AD68" s="136">
        <f>+'Inversión No. 2.1 IAP'!O68</f>
        <v>0</v>
      </c>
      <c r="AE68" s="136">
        <f>+'Inversión No. 2.1 IAP'!P68</f>
        <v>0</v>
      </c>
      <c r="AF68" s="136">
        <f>+'Inversión No. 2.1 IAP'!Q68</f>
        <v>0</v>
      </c>
      <c r="AG68" s="136">
        <f>+'Inversión No. 2.1 IAP'!R68</f>
        <v>0</v>
      </c>
      <c r="AH68" s="136">
        <f>+'Inversión No. 2.1 IAP'!S68</f>
        <v>0</v>
      </c>
      <c r="AI68" s="136">
        <f>+'Inversión No. 2.1 IAP'!T68</f>
        <v>0</v>
      </c>
      <c r="AJ68" s="136">
        <f>+'Inversión No. 2.1 IAP'!U68</f>
        <v>0</v>
      </c>
      <c r="AK68" s="136">
        <f>+'Inversión No. 2.1 IAP'!V68</f>
        <v>0</v>
      </c>
    </row>
    <row r="69" spans="2:37" x14ac:dyDescent="0.25">
      <c r="B69" s="62" t="s">
        <v>336</v>
      </c>
      <c r="C69" s="62" t="str">
        <f>+VLOOKUP(B69,'resumen UCAP'!$A$5:$O$329,2,0)</f>
        <v>Luminaria sodio 100w</v>
      </c>
      <c r="D69" s="63">
        <f>+'Desmonte Infr. financiada'!D69</f>
        <v>115</v>
      </c>
      <c r="E69" s="63" t="str">
        <f>+VLOOKUP(B69,'resumen UCAP'!$A$5:$O$329,3,0)</f>
        <v>Un</v>
      </c>
      <c r="F69" s="64">
        <f>+VLOOKUP(B69,'resumen UCAP'!$A$5:$O$329,15,0)</f>
        <v>212389</v>
      </c>
      <c r="G69" s="64">
        <v>33</v>
      </c>
      <c r="H69" s="61"/>
      <c r="I69" s="61"/>
      <c r="J69" s="59"/>
      <c r="K69" s="59"/>
      <c r="L69" s="59"/>
      <c r="M69" s="59"/>
      <c r="N69" s="59"/>
      <c r="O69" s="59"/>
      <c r="P69" s="59"/>
      <c r="Q69" s="59"/>
      <c r="R69" s="59"/>
      <c r="S69" s="59"/>
      <c r="T69" s="59"/>
      <c r="U69" s="59"/>
      <c r="V69" s="59"/>
      <c r="W69" s="136">
        <f>+'Inversión No. 2.1 IAP'!H69</f>
        <v>0</v>
      </c>
      <c r="X69" s="136">
        <f>+'Inversión No. 2.1 IAP'!I69</f>
        <v>0</v>
      </c>
      <c r="Y69" s="136">
        <f>+'Inversión No. 2.1 IAP'!J69</f>
        <v>0</v>
      </c>
      <c r="Z69" s="136">
        <f>+'Inversión No. 2.1 IAP'!K69</f>
        <v>0</v>
      </c>
      <c r="AA69" s="136">
        <f>+'Inversión No. 2.1 IAP'!L69</f>
        <v>0</v>
      </c>
      <c r="AB69" s="136">
        <f>+'Inversión No. 2.1 IAP'!M69</f>
        <v>0</v>
      </c>
      <c r="AC69" s="136">
        <f>+'Inversión No. 2.1 IAP'!N69</f>
        <v>0</v>
      </c>
      <c r="AD69" s="136">
        <f>+'Inversión No. 2.1 IAP'!O69</f>
        <v>0</v>
      </c>
      <c r="AE69" s="136">
        <f>+'Inversión No. 2.1 IAP'!P69</f>
        <v>0</v>
      </c>
      <c r="AF69" s="136">
        <f>+'Inversión No. 2.1 IAP'!Q69</f>
        <v>0</v>
      </c>
      <c r="AG69" s="136">
        <f>+'Inversión No. 2.1 IAP'!R69</f>
        <v>0</v>
      </c>
      <c r="AH69" s="136">
        <f>+'Inversión No. 2.1 IAP'!S69</f>
        <v>0</v>
      </c>
      <c r="AI69" s="136">
        <f>+'Inversión No. 2.1 IAP'!T69</f>
        <v>0</v>
      </c>
      <c r="AJ69" s="136">
        <f>+'Inversión No. 2.1 IAP'!U69</f>
        <v>0</v>
      </c>
      <c r="AK69" s="136">
        <f>+'Inversión No. 2.1 IAP'!V69</f>
        <v>0</v>
      </c>
    </row>
    <row r="70" spans="2:37" x14ac:dyDescent="0.25">
      <c r="B70" s="62" t="s">
        <v>337</v>
      </c>
      <c r="C70" s="62" t="str">
        <f>+VLOOKUP(B70,'resumen UCAP'!$A$5:$O$329,2,0)</f>
        <v>PROYECTOR MH 250W NUEVA</v>
      </c>
      <c r="D70" s="63">
        <f>+'Desmonte Infr. financiada'!D70</f>
        <v>279</v>
      </c>
      <c r="E70" s="63" t="str">
        <f>+VLOOKUP(B70,'resumen UCAP'!$A$5:$O$329,3,0)</f>
        <v>Un</v>
      </c>
      <c r="F70" s="64">
        <f>+VLOOKUP(B70,'resumen UCAP'!$A$5:$O$329,15,0)</f>
        <v>351349</v>
      </c>
      <c r="G70" s="64">
        <v>15</v>
      </c>
      <c r="H70" s="61"/>
      <c r="I70" s="61"/>
      <c r="J70" s="59"/>
      <c r="K70" s="59"/>
      <c r="L70" s="59"/>
      <c r="M70" s="59"/>
      <c r="N70" s="59"/>
      <c r="O70" s="59"/>
      <c r="P70" s="59"/>
      <c r="Q70" s="59"/>
      <c r="R70" s="59"/>
      <c r="S70" s="59"/>
      <c r="T70" s="59"/>
      <c r="U70" s="59"/>
      <c r="V70" s="59"/>
      <c r="W70" s="136">
        <f>+'Inversión No. 2.1 IAP'!H70</f>
        <v>0</v>
      </c>
      <c r="X70" s="136">
        <f>+'Inversión No. 2.1 IAP'!I70</f>
        <v>0</v>
      </c>
      <c r="Y70" s="136">
        <f>+'Inversión No. 2.1 IAP'!J70</f>
        <v>0</v>
      </c>
      <c r="Z70" s="136">
        <f>+'Inversión No. 2.1 IAP'!K70</f>
        <v>0</v>
      </c>
      <c r="AA70" s="136">
        <f>+'Inversión No. 2.1 IAP'!L70</f>
        <v>0</v>
      </c>
      <c r="AB70" s="136">
        <f>+'Inversión No. 2.1 IAP'!M70</f>
        <v>0</v>
      </c>
      <c r="AC70" s="136">
        <f>+'Inversión No. 2.1 IAP'!N70</f>
        <v>0</v>
      </c>
      <c r="AD70" s="136">
        <f>+'Inversión No. 2.1 IAP'!O70</f>
        <v>0</v>
      </c>
      <c r="AE70" s="136">
        <f>+'Inversión No. 2.1 IAP'!P70</f>
        <v>0</v>
      </c>
      <c r="AF70" s="136">
        <f>+'Inversión No. 2.1 IAP'!Q70</f>
        <v>0</v>
      </c>
      <c r="AG70" s="136">
        <f>+'Inversión No. 2.1 IAP'!R70</f>
        <v>0</v>
      </c>
      <c r="AH70" s="136">
        <f>+'Inversión No. 2.1 IAP'!S70</f>
        <v>0</v>
      </c>
      <c r="AI70" s="136">
        <f>+'Inversión No. 2.1 IAP'!T70</f>
        <v>0</v>
      </c>
      <c r="AJ70" s="136">
        <f>+'Inversión No. 2.1 IAP'!U70</f>
        <v>0</v>
      </c>
      <c r="AK70" s="136">
        <f>+'Inversión No. 2.1 IAP'!V70</f>
        <v>0</v>
      </c>
    </row>
    <row r="71" spans="2:37" x14ac:dyDescent="0.25">
      <c r="B71" s="62" t="s">
        <v>338</v>
      </c>
      <c r="C71" s="62" t="str">
        <f>+VLOOKUP(B71,'resumen UCAP'!$A$5:$O$329,2,0)</f>
        <v>LUMINARIA NA 250W SEGUNDA</v>
      </c>
      <c r="D71" s="63">
        <f>+'Desmonte Infr. financiada'!D71</f>
        <v>279</v>
      </c>
      <c r="E71" s="63" t="str">
        <f>+VLOOKUP(B71,'resumen UCAP'!$A$5:$O$329,3,0)</f>
        <v>Un</v>
      </c>
      <c r="F71" s="64">
        <f>+VLOOKUP(B71,'resumen UCAP'!$A$5:$O$329,15,0)</f>
        <v>435463</v>
      </c>
      <c r="G71" s="64">
        <v>49</v>
      </c>
      <c r="H71" s="61"/>
      <c r="I71" s="61"/>
      <c r="J71" s="59"/>
      <c r="K71" s="59"/>
      <c r="L71" s="59"/>
      <c r="M71" s="59"/>
      <c r="N71" s="59"/>
      <c r="O71" s="59"/>
      <c r="P71" s="59"/>
      <c r="Q71" s="59"/>
      <c r="R71" s="59"/>
      <c r="S71" s="59"/>
      <c r="T71" s="59"/>
      <c r="U71" s="59"/>
      <c r="V71" s="59"/>
      <c r="W71" s="136">
        <f>+'Inversión No. 2.1 IAP'!H71</f>
        <v>0</v>
      </c>
      <c r="X71" s="136">
        <f>+'Inversión No. 2.1 IAP'!I71</f>
        <v>0</v>
      </c>
      <c r="Y71" s="136">
        <f>+'Inversión No. 2.1 IAP'!J71</f>
        <v>0</v>
      </c>
      <c r="Z71" s="136">
        <f>+'Inversión No. 2.1 IAP'!K71</f>
        <v>0</v>
      </c>
      <c r="AA71" s="136">
        <f>+'Inversión No. 2.1 IAP'!L71</f>
        <v>0</v>
      </c>
      <c r="AB71" s="136">
        <f>+'Inversión No. 2.1 IAP'!M71</f>
        <v>0</v>
      </c>
      <c r="AC71" s="136">
        <f>+'Inversión No. 2.1 IAP'!N71</f>
        <v>0</v>
      </c>
      <c r="AD71" s="136">
        <f>+'Inversión No. 2.1 IAP'!O71</f>
        <v>0</v>
      </c>
      <c r="AE71" s="136">
        <f>+'Inversión No. 2.1 IAP'!P71</f>
        <v>0</v>
      </c>
      <c r="AF71" s="136">
        <f>+'Inversión No. 2.1 IAP'!Q71</f>
        <v>0</v>
      </c>
      <c r="AG71" s="136">
        <f>+'Inversión No. 2.1 IAP'!R71</f>
        <v>0</v>
      </c>
      <c r="AH71" s="136">
        <f>+'Inversión No. 2.1 IAP'!S71</f>
        <v>0</v>
      </c>
      <c r="AI71" s="136">
        <f>+'Inversión No. 2.1 IAP'!T71</f>
        <v>0</v>
      </c>
      <c r="AJ71" s="136">
        <f>+'Inversión No. 2.1 IAP'!U71</f>
        <v>0</v>
      </c>
      <c r="AK71" s="136">
        <f>+'Inversión No. 2.1 IAP'!V71</f>
        <v>0</v>
      </c>
    </row>
    <row r="72" spans="2:37" x14ac:dyDescent="0.25">
      <c r="B72" s="62" t="s">
        <v>339</v>
      </c>
      <c r="C72" s="62" t="str">
        <f>+VLOOKUP(B72,'resumen UCAP'!$A$5:$O$329,2,0)</f>
        <v>PROYECTOR MH 250W SEGUNDA</v>
      </c>
      <c r="D72" s="63">
        <f>+'Desmonte Infr. financiada'!D72</f>
        <v>279</v>
      </c>
      <c r="E72" s="63" t="str">
        <f>+VLOOKUP(B72,'resumen UCAP'!$A$5:$O$329,3,0)</f>
        <v>Un</v>
      </c>
      <c r="F72" s="64">
        <f>+VLOOKUP(B72,'resumen UCAP'!$A$5:$O$329,15,0)</f>
        <v>413027</v>
      </c>
      <c r="G72" s="64">
        <v>36</v>
      </c>
      <c r="H72" s="61"/>
      <c r="I72" s="61"/>
      <c r="J72" s="59"/>
      <c r="K72" s="59"/>
      <c r="L72" s="59"/>
      <c r="M72" s="59"/>
      <c r="N72" s="59"/>
      <c r="O72" s="59"/>
      <c r="P72" s="59"/>
      <c r="Q72" s="59"/>
      <c r="R72" s="59"/>
      <c r="S72" s="59"/>
      <c r="T72" s="59"/>
      <c r="U72" s="59"/>
      <c r="V72" s="59"/>
      <c r="W72" s="136">
        <f>+'Inversión No. 2.1 IAP'!H72</f>
        <v>0</v>
      </c>
      <c r="X72" s="136">
        <f>+'Inversión No. 2.1 IAP'!I72</f>
        <v>0</v>
      </c>
      <c r="Y72" s="136">
        <f>+'Inversión No. 2.1 IAP'!J72</f>
        <v>0</v>
      </c>
      <c r="Z72" s="136">
        <f>+'Inversión No. 2.1 IAP'!K72</f>
        <v>0</v>
      </c>
      <c r="AA72" s="136">
        <f>+'Inversión No. 2.1 IAP'!L72</f>
        <v>0</v>
      </c>
      <c r="AB72" s="136">
        <f>+'Inversión No. 2.1 IAP'!M72</f>
        <v>0</v>
      </c>
      <c r="AC72" s="136">
        <f>+'Inversión No. 2.1 IAP'!N72</f>
        <v>0</v>
      </c>
      <c r="AD72" s="136">
        <f>+'Inversión No. 2.1 IAP'!O72</f>
        <v>0</v>
      </c>
      <c r="AE72" s="136">
        <f>+'Inversión No. 2.1 IAP'!P72</f>
        <v>0</v>
      </c>
      <c r="AF72" s="136">
        <f>+'Inversión No. 2.1 IAP'!Q72</f>
        <v>0</v>
      </c>
      <c r="AG72" s="136">
        <f>+'Inversión No. 2.1 IAP'!R72</f>
        <v>0</v>
      </c>
      <c r="AH72" s="136">
        <f>+'Inversión No. 2.1 IAP'!S72</f>
        <v>0</v>
      </c>
      <c r="AI72" s="136">
        <f>+'Inversión No. 2.1 IAP'!T72</f>
        <v>0</v>
      </c>
      <c r="AJ72" s="136">
        <f>+'Inversión No. 2.1 IAP'!U72</f>
        <v>0</v>
      </c>
      <c r="AK72" s="136">
        <f>+'Inversión No. 2.1 IAP'!V72</f>
        <v>0</v>
      </c>
    </row>
    <row r="73" spans="2:37" x14ac:dyDescent="0.25">
      <c r="B73" s="62" t="s">
        <v>340</v>
      </c>
      <c r="C73" s="62" t="str">
        <f>+VLOOKUP(B73,'resumen UCAP'!$A$5:$O$329,2,0)</f>
        <v>LUMINARIA LED DE 80W NUEVA</v>
      </c>
      <c r="D73" s="63">
        <f>+'Desmonte Infr. financiada'!D73</f>
        <v>80</v>
      </c>
      <c r="E73" s="63" t="str">
        <f>+VLOOKUP(B73,'resumen UCAP'!$A$5:$O$329,3,0)</f>
        <v>Un</v>
      </c>
      <c r="F73" s="64">
        <f>+VLOOKUP(B73,'resumen UCAP'!$A$5:$O$329,15,0)</f>
        <v>1547358</v>
      </c>
      <c r="G73" s="64">
        <v>1</v>
      </c>
      <c r="H73" s="61"/>
      <c r="I73" s="61"/>
      <c r="J73" s="59"/>
      <c r="K73" s="59"/>
      <c r="L73" s="59"/>
      <c r="M73" s="59"/>
      <c r="N73" s="59"/>
      <c r="O73" s="59"/>
      <c r="P73" s="59"/>
      <c r="Q73" s="59"/>
      <c r="R73" s="59"/>
      <c r="S73" s="59"/>
      <c r="T73" s="59"/>
      <c r="U73" s="59"/>
      <c r="V73" s="59"/>
      <c r="W73" s="136">
        <f>+'Inversión No. 2.1 IAP'!H73</f>
        <v>0</v>
      </c>
      <c r="X73" s="136">
        <f>+'Inversión No. 2.1 IAP'!I73</f>
        <v>0</v>
      </c>
      <c r="Y73" s="136">
        <f>+'Inversión No. 2.1 IAP'!J73</f>
        <v>0</v>
      </c>
      <c r="Z73" s="136">
        <f>+'Inversión No. 2.1 IAP'!K73</f>
        <v>0</v>
      </c>
      <c r="AA73" s="136">
        <f>+'Inversión No. 2.1 IAP'!L73</f>
        <v>0</v>
      </c>
      <c r="AB73" s="136">
        <f>+'Inversión No. 2.1 IAP'!M73</f>
        <v>0</v>
      </c>
      <c r="AC73" s="136">
        <f>+'Inversión No. 2.1 IAP'!N73</f>
        <v>0</v>
      </c>
      <c r="AD73" s="136">
        <f>+'Inversión No. 2.1 IAP'!O73</f>
        <v>0</v>
      </c>
      <c r="AE73" s="136">
        <f>+'Inversión No. 2.1 IAP'!P73</f>
        <v>0</v>
      </c>
      <c r="AF73" s="136">
        <f>+'Inversión No. 2.1 IAP'!Q73</f>
        <v>0</v>
      </c>
      <c r="AG73" s="136">
        <f>+'Inversión No. 2.1 IAP'!R73</f>
        <v>0</v>
      </c>
      <c r="AH73" s="136">
        <f>+'Inversión No. 2.1 IAP'!S73</f>
        <v>0</v>
      </c>
      <c r="AI73" s="136">
        <f>+'Inversión No. 2.1 IAP'!T73</f>
        <v>0</v>
      </c>
      <c r="AJ73" s="136">
        <f>+'Inversión No. 2.1 IAP'!U73</f>
        <v>0</v>
      </c>
      <c r="AK73" s="136">
        <f>+'Inversión No. 2.1 IAP'!V73</f>
        <v>0</v>
      </c>
    </row>
    <row r="74" spans="2:37" x14ac:dyDescent="0.25">
      <c r="B74" s="62" t="s">
        <v>341</v>
      </c>
      <c r="C74" s="62" t="str">
        <f>+VLOOKUP(B74,'resumen UCAP'!$A$5:$O$329,2,0)</f>
        <v>PROYECTOR MH 1000W SEGUNDA</v>
      </c>
      <c r="D74" s="63">
        <f>+'Desmonte Infr. financiada'!D74</f>
        <v>1100</v>
      </c>
      <c r="E74" s="63" t="str">
        <f>+VLOOKUP(B74,'resumen UCAP'!$A$5:$O$329,3,0)</f>
        <v>Un</v>
      </c>
      <c r="F74" s="64">
        <f>+VLOOKUP(B74,'resumen UCAP'!$A$5:$O$329,15,0)</f>
        <v>540000</v>
      </c>
      <c r="G74" s="64">
        <v>16</v>
      </c>
      <c r="H74" s="61"/>
      <c r="I74" s="61"/>
      <c r="J74" s="59"/>
      <c r="K74" s="59"/>
      <c r="L74" s="59"/>
      <c r="M74" s="59"/>
      <c r="N74" s="59"/>
      <c r="O74" s="59"/>
      <c r="P74" s="59"/>
      <c r="Q74" s="59"/>
      <c r="R74" s="59"/>
      <c r="S74" s="59"/>
      <c r="T74" s="59"/>
      <c r="U74" s="59"/>
      <c r="V74" s="59"/>
      <c r="W74" s="136">
        <f>+'Inversión No. 2.1 IAP'!H74</f>
        <v>0</v>
      </c>
      <c r="X74" s="136">
        <f>+'Inversión No. 2.1 IAP'!I74</f>
        <v>0</v>
      </c>
      <c r="Y74" s="136">
        <f>+'Inversión No. 2.1 IAP'!J74</f>
        <v>0</v>
      </c>
      <c r="Z74" s="136">
        <f>+'Inversión No. 2.1 IAP'!K74</f>
        <v>0</v>
      </c>
      <c r="AA74" s="136">
        <f>+'Inversión No. 2.1 IAP'!L74</f>
        <v>0</v>
      </c>
      <c r="AB74" s="136">
        <f>+'Inversión No. 2.1 IAP'!M74</f>
        <v>0</v>
      </c>
      <c r="AC74" s="136">
        <f>+'Inversión No. 2.1 IAP'!N74</f>
        <v>0</v>
      </c>
      <c r="AD74" s="136">
        <f>+'Inversión No. 2.1 IAP'!O74</f>
        <v>0</v>
      </c>
      <c r="AE74" s="136">
        <f>+'Inversión No. 2.1 IAP'!P74</f>
        <v>0</v>
      </c>
      <c r="AF74" s="136">
        <f>+'Inversión No. 2.1 IAP'!Q74</f>
        <v>0</v>
      </c>
      <c r="AG74" s="136">
        <f>+'Inversión No. 2.1 IAP'!R74</f>
        <v>0</v>
      </c>
      <c r="AH74" s="136">
        <f>+'Inversión No. 2.1 IAP'!S74</f>
        <v>0</v>
      </c>
      <c r="AI74" s="136">
        <f>+'Inversión No. 2.1 IAP'!T74</f>
        <v>0</v>
      </c>
      <c r="AJ74" s="136">
        <f>+'Inversión No. 2.1 IAP'!U74</f>
        <v>0</v>
      </c>
      <c r="AK74" s="136">
        <f>+'Inversión No. 2.1 IAP'!V74</f>
        <v>0</v>
      </c>
    </row>
    <row r="75" spans="2:37" x14ac:dyDescent="0.25">
      <c r="B75" s="62" t="s">
        <v>342</v>
      </c>
      <c r="C75" s="62" t="str">
        <f>+VLOOKUP(B75,'resumen UCAP'!$A$5:$O$329,2,0)</f>
        <v>LUMINARIA LED 70W NUEVA</v>
      </c>
      <c r="D75" s="63">
        <f>+'Desmonte Infr. financiada'!D75</f>
        <v>70</v>
      </c>
      <c r="E75" s="63" t="str">
        <f>+VLOOKUP(B75,'resumen UCAP'!$A$5:$O$329,3,0)</f>
        <v>Un</v>
      </c>
      <c r="F75" s="64">
        <f>+VLOOKUP(B75,'resumen UCAP'!$A$5:$O$329,15,0)</f>
        <v>1106457</v>
      </c>
      <c r="G75" s="64">
        <v>1</v>
      </c>
      <c r="H75" s="61"/>
      <c r="I75" s="61"/>
      <c r="J75" s="59"/>
      <c r="K75" s="59"/>
      <c r="L75" s="59"/>
      <c r="M75" s="59"/>
      <c r="N75" s="59"/>
      <c r="O75" s="59"/>
      <c r="P75" s="59"/>
      <c r="Q75" s="59"/>
      <c r="R75" s="59"/>
      <c r="S75" s="59"/>
      <c r="T75" s="59"/>
      <c r="U75" s="59"/>
      <c r="V75" s="59"/>
      <c r="W75" s="136">
        <f>+'Inversión No. 2.1 IAP'!H75</f>
        <v>0</v>
      </c>
      <c r="X75" s="136">
        <f>+'Inversión No. 2.1 IAP'!I75</f>
        <v>0</v>
      </c>
      <c r="Y75" s="136">
        <f>+'Inversión No. 2.1 IAP'!J75</f>
        <v>0</v>
      </c>
      <c r="Z75" s="136">
        <f>+'Inversión No. 2.1 IAP'!K75</f>
        <v>0</v>
      </c>
      <c r="AA75" s="136">
        <f>+'Inversión No. 2.1 IAP'!L75</f>
        <v>0</v>
      </c>
      <c r="AB75" s="136">
        <f>+'Inversión No. 2.1 IAP'!M75</f>
        <v>0</v>
      </c>
      <c r="AC75" s="136">
        <f>+'Inversión No. 2.1 IAP'!N75</f>
        <v>0</v>
      </c>
      <c r="AD75" s="136">
        <f>+'Inversión No. 2.1 IAP'!O75</f>
        <v>0</v>
      </c>
      <c r="AE75" s="136">
        <f>+'Inversión No. 2.1 IAP'!P75</f>
        <v>0</v>
      </c>
      <c r="AF75" s="136">
        <f>+'Inversión No. 2.1 IAP'!Q75</f>
        <v>0</v>
      </c>
      <c r="AG75" s="136">
        <f>+'Inversión No. 2.1 IAP'!R75</f>
        <v>0</v>
      </c>
      <c r="AH75" s="136">
        <f>+'Inversión No. 2.1 IAP'!S75</f>
        <v>0</v>
      </c>
      <c r="AI75" s="136">
        <f>+'Inversión No. 2.1 IAP'!T75</f>
        <v>0</v>
      </c>
      <c r="AJ75" s="136">
        <f>+'Inversión No. 2.1 IAP'!U75</f>
        <v>0</v>
      </c>
      <c r="AK75" s="136">
        <f>+'Inversión No. 2.1 IAP'!V75</f>
        <v>0</v>
      </c>
    </row>
    <row r="76" spans="2:37" x14ac:dyDescent="0.25">
      <c r="B76" s="62" t="s">
        <v>343</v>
      </c>
      <c r="C76" s="62" t="str">
        <f>+VLOOKUP(B76,'resumen UCAP'!$A$5:$O$329,2,0)</f>
        <v>PROYECTOR LED 100W. AUTONOMA</v>
      </c>
      <c r="D76" s="63">
        <f>+'Desmonte Infr. financiada'!D76</f>
        <v>100</v>
      </c>
      <c r="E76" s="63" t="str">
        <f>+VLOOKUP(B76,'resumen UCAP'!$A$5:$O$329,3,0)</f>
        <v>Un</v>
      </c>
      <c r="F76" s="64">
        <f>+VLOOKUP(B76,'resumen UCAP'!$A$5:$O$329,15,0)</f>
        <v>1298300</v>
      </c>
      <c r="G76" s="64">
        <v>7</v>
      </c>
      <c r="H76" s="61"/>
      <c r="I76" s="61"/>
      <c r="J76" s="59"/>
      <c r="K76" s="59"/>
      <c r="L76" s="59"/>
      <c r="M76" s="59"/>
      <c r="N76" s="59"/>
      <c r="O76" s="59"/>
      <c r="P76" s="59"/>
      <c r="Q76" s="59"/>
      <c r="R76" s="59"/>
      <c r="S76" s="59"/>
      <c r="T76" s="59"/>
      <c r="U76" s="59"/>
      <c r="V76" s="59"/>
      <c r="W76" s="136">
        <f>+'Inversión No. 2.1 IAP'!H76</f>
        <v>0</v>
      </c>
      <c r="X76" s="136">
        <f>+'Inversión No. 2.1 IAP'!I76</f>
        <v>0</v>
      </c>
      <c r="Y76" s="136">
        <f>+'Inversión No. 2.1 IAP'!J76</f>
        <v>0</v>
      </c>
      <c r="Z76" s="136">
        <f>+'Inversión No. 2.1 IAP'!K76</f>
        <v>0</v>
      </c>
      <c r="AA76" s="136">
        <f>+'Inversión No. 2.1 IAP'!L76</f>
        <v>0</v>
      </c>
      <c r="AB76" s="136">
        <f>+'Inversión No. 2.1 IAP'!M76</f>
        <v>0</v>
      </c>
      <c r="AC76" s="136">
        <f>+'Inversión No. 2.1 IAP'!N76</f>
        <v>0</v>
      </c>
      <c r="AD76" s="136">
        <f>+'Inversión No. 2.1 IAP'!O76</f>
        <v>0</v>
      </c>
      <c r="AE76" s="136">
        <f>+'Inversión No. 2.1 IAP'!P76</f>
        <v>0</v>
      </c>
      <c r="AF76" s="136">
        <f>+'Inversión No. 2.1 IAP'!Q76</f>
        <v>0</v>
      </c>
      <c r="AG76" s="136">
        <f>+'Inversión No. 2.1 IAP'!R76</f>
        <v>0</v>
      </c>
      <c r="AH76" s="136">
        <f>+'Inversión No. 2.1 IAP'!S76</f>
        <v>0</v>
      </c>
      <c r="AI76" s="136">
        <f>+'Inversión No. 2.1 IAP'!T76</f>
        <v>0</v>
      </c>
      <c r="AJ76" s="136">
        <f>+'Inversión No. 2.1 IAP'!U76</f>
        <v>0</v>
      </c>
      <c r="AK76" s="136">
        <f>+'Inversión No. 2.1 IAP'!V76</f>
        <v>0</v>
      </c>
    </row>
    <row r="77" spans="2:37" x14ac:dyDescent="0.25">
      <c r="B77" s="62" t="s">
        <v>344</v>
      </c>
      <c r="C77" s="62" t="str">
        <f>+VLOOKUP(B77,'resumen UCAP'!$A$5:$O$329,2,0)</f>
        <v>BA├æADOR LED 20W. AUTONOMA</v>
      </c>
      <c r="D77" s="63">
        <f>+'Desmonte Infr. financiada'!D77</f>
        <v>20</v>
      </c>
      <c r="E77" s="63" t="str">
        <f>+VLOOKUP(B77,'resumen UCAP'!$A$5:$O$329,3,0)</f>
        <v>Un</v>
      </c>
      <c r="F77" s="64">
        <f>+VLOOKUP(B77,'resumen UCAP'!$A$5:$O$329,15,0)</f>
        <v>860000</v>
      </c>
      <c r="G77" s="64">
        <v>24</v>
      </c>
      <c r="H77" s="61"/>
      <c r="I77" s="61"/>
      <c r="J77" s="59"/>
      <c r="K77" s="59"/>
      <c r="L77" s="59"/>
      <c r="M77" s="59"/>
      <c r="N77" s="59"/>
      <c r="O77" s="59"/>
      <c r="P77" s="59"/>
      <c r="Q77" s="59"/>
      <c r="R77" s="59"/>
      <c r="S77" s="59"/>
      <c r="T77" s="59"/>
      <c r="U77" s="59"/>
      <c r="V77" s="59"/>
      <c r="W77" s="136">
        <f>+'Inversión No. 2.1 IAP'!H77</f>
        <v>0</v>
      </c>
      <c r="X77" s="136">
        <f>+'Inversión No. 2.1 IAP'!I77</f>
        <v>0</v>
      </c>
      <c r="Y77" s="136">
        <f>+'Inversión No. 2.1 IAP'!J77</f>
        <v>0</v>
      </c>
      <c r="Z77" s="136">
        <f>+'Inversión No. 2.1 IAP'!K77</f>
        <v>0</v>
      </c>
      <c r="AA77" s="136">
        <f>+'Inversión No. 2.1 IAP'!L77</f>
        <v>0</v>
      </c>
      <c r="AB77" s="136">
        <f>+'Inversión No. 2.1 IAP'!M77</f>
        <v>0</v>
      </c>
      <c r="AC77" s="136">
        <f>+'Inversión No. 2.1 IAP'!N77</f>
        <v>0</v>
      </c>
      <c r="AD77" s="136">
        <f>+'Inversión No. 2.1 IAP'!O77</f>
        <v>0</v>
      </c>
      <c r="AE77" s="136">
        <f>+'Inversión No. 2.1 IAP'!P77</f>
        <v>0</v>
      </c>
      <c r="AF77" s="136">
        <f>+'Inversión No. 2.1 IAP'!Q77</f>
        <v>0</v>
      </c>
      <c r="AG77" s="136">
        <f>+'Inversión No. 2.1 IAP'!R77</f>
        <v>0</v>
      </c>
      <c r="AH77" s="136">
        <f>+'Inversión No. 2.1 IAP'!S77</f>
        <v>0</v>
      </c>
      <c r="AI77" s="136">
        <f>+'Inversión No. 2.1 IAP'!T77</f>
        <v>0</v>
      </c>
      <c r="AJ77" s="136">
        <f>+'Inversión No. 2.1 IAP'!U77</f>
        <v>0</v>
      </c>
      <c r="AK77" s="136">
        <f>+'Inversión No. 2.1 IAP'!V77</f>
        <v>0</v>
      </c>
    </row>
    <row r="78" spans="2:37" x14ac:dyDescent="0.25">
      <c r="B78" s="62" t="s">
        <v>345</v>
      </c>
      <c r="C78" s="62" t="str">
        <f>+VLOOKUP(B78,'resumen UCAP'!$A$5:$O$329,2,0)</f>
        <v>BA├æADOR LED 36W. AUTONOMA</v>
      </c>
      <c r="D78" s="63">
        <f>+'Desmonte Infr. financiada'!D78</f>
        <v>36</v>
      </c>
      <c r="E78" s="63" t="str">
        <f>+VLOOKUP(B78,'resumen UCAP'!$A$5:$O$329,3,0)</f>
        <v>Un</v>
      </c>
      <c r="F78" s="64">
        <f>+VLOOKUP(B78,'resumen UCAP'!$A$5:$O$329,15,0)</f>
        <v>1060000</v>
      </c>
      <c r="G78" s="64">
        <v>14</v>
      </c>
      <c r="H78" s="61"/>
      <c r="I78" s="61"/>
      <c r="J78" s="59"/>
      <c r="K78" s="59"/>
      <c r="L78" s="59"/>
      <c r="M78" s="59"/>
      <c r="N78" s="59"/>
      <c r="O78" s="59"/>
      <c r="P78" s="59"/>
      <c r="Q78" s="59"/>
      <c r="R78" s="59"/>
      <c r="S78" s="59"/>
      <c r="T78" s="59"/>
      <c r="U78" s="59"/>
      <c r="V78" s="59"/>
      <c r="W78" s="136">
        <f>+'Inversión No. 2.1 IAP'!H78</f>
        <v>0</v>
      </c>
      <c r="X78" s="136">
        <f>+'Inversión No. 2.1 IAP'!I78</f>
        <v>0</v>
      </c>
      <c r="Y78" s="136">
        <f>+'Inversión No. 2.1 IAP'!J78</f>
        <v>0</v>
      </c>
      <c r="Z78" s="136">
        <f>+'Inversión No. 2.1 IAP'!K78</f>
        <v>0</v>
      </c>
      <c r="AA78" s="136">
        <f>+'Inversión No. 2.1 IAP'!L78</f>
        <v>0</v>
      </c>
      <c r="AB78" s="136">
        <f>+'Inversión No. 2.1 IAP'!M78</f>
        <v>0</v>
      </c>
      <c r="AC78" s="136">
        <f>+'Inversión No. 2.1 IAP'!N78</f>
        <v>0</v>
      </c>
      <c r="AD78" s="136">
        <f>+'Inversión No. 2.1 IAP'!O78</f>
        <v>0</v>
      </c>
      <c r="AE78" s="136">
        <f>+'Inversión No. 2.1 IAP'!P78</f>
        <v>0</v>
      </c>
      <c r="AF78" s="136">
        <f>+'Inversión No. 2.1 IAP'!Q78</f>
        <v>0</v>
      </c>
      <c r="AG78" s="136">
        <f>+'Inversión No. 2.1 IAP'!R78</f>
        <v>0</v>
      </c>
      <c r="AH78" s="136">
        <f>+'Inversión No. 2.1 IAP'!S78</f>
        <v>0</v>
      </c>
      <c r="AI78" s="136">
        <f>+'Inversión No. 2.1 IAP'!T78</f>
        <v>0</v>
      </c>
      <c r="AJ78" s="136">
        <f>+'Inversión No. 2.1 IAP'!U78</f>
        <v>0</v>
      </c>
      <c r="AK78" s="136">
        <f>+'Inversión No. 2.1 IAP'!V78</f>
        <v>0</v>
      </c>
    </row>
    <row r="79" spans="2:37" x14ac:dyDescent="0.25">
      <c r="B79" s="62" t="s">
        <v>346</v>
      </c>
      <c r="C79" s="62" t="str">
        <f>+VLOOKUP(B79,'resumen UCAP'!$A$5:$O$329,2,0)</f>
        <v>LUMINARIA LED 150W. AUTONOMA</v>
      </c>
      <c r="D79" s="63">
        <f>+'Desmonte Infr. financiada'!D79</f>
        <v>150</v>
      </c>
      <c r="E79" s="63" t="str">
        <f>+VLOOKUP(B79,'resumen UCAP'!$A$5:$O$329,3,0)</f>
        <v>Un</v>
      </c>
      <c r="F79" s="64">
        <f>+VLOOKUP(B79,'resumen UCAP'!$A$5:$O$329,15,0)</f>
        <v>120000</v>
      </c>
      <c r="G79" s="64">
        <v>43</v>
      </c>
      <c r="H79" s="61"/>
      <c r="I79" s="61"/>
      <c r="J79" s="59"/>
      <c r="K79" s="59"/>
      <c r="L79" s="59"/>
      <c r="M79" s="59"/>
      <c r="N79" s="59"/>
      <c r="O79" s="59"/>
      <c r="P79" s="59"/>
      <c r="Q79" s="59"/>
      <c r="R79" s="59"/>
      <c r="S79" s="59"/>
      <c r="T79" s="59"/>
      <c r="U79" s="59"/>
      <c r="V79" s="59"/>
      <c r="W79" s="136">
        <f>+'Inversión No. 2.1 IAP'!H79</f>
        <v>0</v>
      </c>
      <c r="X79" s="136">
        <f>+'Inversión No. 2.1 IAP'!I79</f>
        <v>0</v>
      </c>
      <c r="Y79" s="136">
        <f>+'Inversión No. 2.1 IAP'!J79</f>
        <v>0</v>
      </c>
      <c r="Z79" s="136">
        <f>+'Inversión No. 2.1 IAP'!K79</f>
        <v>0</v>
      </c>
      <c r="AA79" s="136">
        <f>+'Inversión No. 2.1 IAP'!L79</f>
        <v>0</v>
      </c>
      <c r="AB79" s="136">
        <f>+'Inversión No. 2.1 IAP'!M79</f>
        <v>0</v>
      </c>
      <c r="AC79" s="136">
        <f>+'Inversión No. 2.1 IAP'!N79</f>
        <v>0</v>
      </c>
      <c r="AD79" s="136">
        <f>+'Inversión No. 2.1 IAP'!O79</f>
        <v>0</v>
      </c>
      <c r="AE79" s="136">
        <f>+'Inversión No. 2.1 IAP'!P79</f>
        <v>0</v>
      </c>
      <c r="AF79" s="136">
        <f>+'Inversión No. 2.1 IAP'!Q79</f>
        <v>0</v>
      </c>
      <c r="AG79" s="136">
        <f>+'Inversión No. 2.1 IAP'!R79</f>
        <v>0</v>
      </c>
      <c r="AH79" s="136">
        <f>+'Inversión No. 2.1 IAP'!S79</f>
        <v>0</v>
      </c>
      <c r="AI79" s="136">
        <f>+'Inversión No. 2.1 IAP'!T79</f>
        <v>0</v>
      </c>
      <c r="AJ79" s="136">
        <f>+'Inversión No. 2.1 IAP'!U79</f>
        <v>0</v>
      </c>
      <c r="AK79" s="136">
        <f>+'Inversión No. 2.1 IAP'!V79</f>
        <v>0</v>
      </c>
    </row>
    <row r="80" spans="2:37" x14ac:dyDescent="0.25">
      <c r="B80" s="62" t="s">
        <v>347</v>
      </c>
      <c r="C80" s="62" t="str">
        <f>+VLOOKUP(B80,'resumen UCAP'!$A$5:$O$329,2,0)</f>
        <v>LUMINARIA LED 60W. AUTONOMA</v>
      </c>
      <c r="D80" s="63">
        <f>+'Desmonte Infr. financiada'!D80</f>
        <v>60</v>
      </c>
      <c r="E80" s="63" t="str">
        <f>+VLOOKUP(B80,'resumen UCAP'!$A$5:$O$329,3,0)</f>
        <v>Un</v>
      </c>
      <c r="F80" s="64">
        <f>+VLOOKUP(B80,'resumen UCAP'!$A$5:$O$329,15,0)</f>
        <v>860000</v>
      </c>
      <c r="G80" s="64">
        <v>10</v>
      </c>
      <c r="H80" s="61"/>
      <c r="I80" s="61"/>
      <c r="J80" s="59"/>
      <c r="K80" s="59"/>
      <c r="L80" s="59"/>
      <c r="M80" s="59"/>
      <c r="N80" s="59"/>
      <c r="O80" s="59"/>
      <c r="P80" s="59"/>
      <c r="Q80" s="59"/>
      <c r="R80" s="59"/>
      <c r="S80" s="59"/>
      <c r="T80" s="59"/>
      <c r="U80" s="59"/>
      <c r="V80" s="59"/>
      <c r="W80" s="136">
        <f>+'Inversión No. 2.1 IAP'!H80</f>
        <v>0</v>
      </c>
      <c r="X80" s="136">
        <f>+'Inversión No. 2.1 IAP'!I80</f>
        <v>0</v>
      </c>
      <c r="Y80" s="136">
        <f>+'Inversión No. 2.1 IAP'!J80</f>
        <v>0</v>
      </c>
      <c r="Z80" s="136">
        <f>+'Inversión No. 2.1 IAP'!K80</f>
        <v>0</v>
      </c>
      <c r="AA80" s="136">
        <f>+'Inversión No. 2.1 IAP'!L80</f>
        <v>0</v>
      </c>
      <c r="AB80" s="136">
        <f>+'Inversión No. 2.1 IAP'!M80</f>
        <v>0</v>
      </c>
      <c r="AC80" s="136">
        <f>+'Inversión No. 2.1 IAP'!N80</f>
        <v>0</v>
      </c>
      <c r="AD80" s="136">
        <f>+'Inversión No. 2.1 IAP'!O80</f>
        <v>0</v>
      </c>
      <c r="AE80" s="136">
        <f>+'Inversión No. 2.1 IAP'!P80</f>
        <v>0</v>
      </c>
      <c r="AF80" s="136">
        <f>+'Inversión No. 2.1 IAP'!Q80</f>
        <v>0</v>
      </c>
      <c r="AG80" s="136">
        <f>+'Inversión No. 2.1 IAP'!R80</f>
        <v>0</v>
      </c>
      <c r="AH80" s="136">
        <f>+'Inversión No. 2.1 IAP'!S80</f>
        <v>0</v>
      </c>
      <c r="AI80" s="136">
        <f>+'Inversión No. 2.1 IAP'!T80</f>
        <v>0</v>
      </c>
      <c r="AJ80" s="136">
        <f>+'Inversión No. 2.1 IAP'!U80</f>
        <v>0</v>
      </c>
      <c r="AK80" s="136">
        <f>+'Inversión No. 2.1 IAP'!V80</f>
        <v>0</v>
      </c>
    </row>
    <row r="81" spans="2:37" x14ac:dyDescent="0.25">
      <c r="B81" s="62" t="s">
        <v>348</v>
      </c>
      <c r="C81" s="62" t="str">
        <f>+VLOOKUP(B81,'resumen UCAP'!$A$5:$O$329,2,0)</f>
        <v>PROYECTOR LED RGB 200W NUEVA</v>
      </c>
      <c r="D81" s="63">
        <f>+'Desmonte Infr. financiada'!D81</f>
        <v>200</v>
      </c>
      <c r="E81" s="63" t="str">
        <f>+VLOOKUP(B81,'resumen UCAP'!$A$5:$O$329,3,0)</f>
        <v>Un</v>
      </c>
      <c r="F81" s="64">
        <f>+VLOOKUP(B81,'resumen UCAP'!$A$5:$O$329,15,0)</f>
        <v>1079900</v>
      </c>
      <c r="G81" s="64">
        <v>9</v>
      </c>
      <c r="H81" s="61"/>
      <c r="I81" s="61"/>
      <c r="J81" s="59"/>
      <c r="K81" s="59"/>
      <c r="L81" s="59"/>
      <c r="M81" s="59"/>
      <c r="N81" s="59"/>
      <c r="O81" s="59"/>
      <c r="P81" s="59"/>
      <c r="Q81" s="59"/>
      <c r="R81" s="59"/>
      <c r="S81" s="59"/>
      <c r="T81" s="59"/>
      <c r="U81" s="59"/>
      <c r="V81" s="59"/>
      <c r="W81" s="136">
        <f>+'Inversión No. 2.1 IAP'!H81</f>
        <v>0</v>
      </c>
      <c r="X81" s="136">
        <f>+'Inversión No. 2.1 IAP'!I81</f>
        <v>0</v>
      </c>
      <c r="Y81" s="136">
        <f>+'Inversión No. 2.1 IAP'!J81</f>
        <v>0</v>
      </c>
      <c r="Z81" s="136">
        <f>+'Inversión No. 2.1 IAP'!K81</f>
        <v>0</v>
      </c>
      <c r="AA81" s="136">
        <f>+'Inversión No. 2.1 IAP'!L81</f>
        <v>0</v>
      </c>
      <c r="AB81" s="136">
        <f>+'Inversión No. 2.1 IAP'!M81</f>
        <v>0</v>
      </c>
      <c r="AC81" s="136">
        <f>+'Inversión No. 2.1 IAP'!N81</f>
        <v>0</v>
      </c>
      <c r="AD81" s="136">
        <f>+'Inversión No. 2.1 IAP'!O81</f>
        <v>0</v>
      </c>
      <c r="AE81" s="136">
        <f>+'Inversión No. 2.1 IAP'!P81</f>
        <v>0</v>
      </c>
      <c r="AF81" s="136">
        <f>+'Inversión No. 2.1 IAP'!Q81</f>
        <v>0</v>
      </c>
      <c r="AG81" s="136">
        <f>+'Inversión No. 2.1 IAP'!R81</f>
        <v>0</v>
      </c>
      <c r="AH81" s="136">
        <f>+'Inversión No. 2.1 IAP'!S81</f>
        <v>0</v>
      </c>
      <c r="AI81" s="136">
        <f>+'Inversión No. 2.1 IAP'!T81</f>
        <v>0</v>
      </c>
      <c r="AJ81" s="136">
        <f>+'Inversión No. 2.1 IAP'!U81</f>
        <v>0</v>
      </c>
      <c r="AK81" s="136">
        <f>+'Inversión No. 2.1 IAP'!V81</f>
        <v>0</v>
      </c>
    </row>
    <row r="82" spans="2:37" x14ac:dyDescent="0.25">
      <c r="B82" s="62" t="s">
        <v>349</v>
      </c>
      <c r="C82" s="62" t="str">
        <f>+VLOOKUP(B82,'resumen UCAP'!$A$5:$O$329,2,0)</f>
        <v>PROYECTOR LED LED 50W NUEVA</v>
      </c>
      <c r="D82" s="63">
        <f>+'Desmonte Infr. financiada'!D82</f>
        <v>50</v>
      </c>
      <c r="E82" s="63" t="str">
        <f>+VLOOKUP(B82,'resumen UCAP'!$A$5:$O$329,3,0)</f>
        <v>Un</v>
      </c>
      <c r="F82" s="64">
        <f>+VLOOKUP(B82,'resumen UCAP'!$A$5:$O$329,15,0)</f>
        <v>598300</v>
      </c>
      <c r="G82" s="64">
        <v>2</v>
      </c>
      <c r="H82" s="61"/>
      <c r="I82" s="61"/>
      <c r="J82" s="59"/>
      <c r="K82" s="59"/>
      <c r="L82" s="59"/>
      <c r="M82" s="59"/>
      <c r="N82" s="59"/>
      <c r="O82" s="59"/>
      <c r="P82" s="59"/>
      <c r="Q82" s="59"/>
      <c r="R82" s="59"/>
      <c r="S82" s="59"/>
      <c r="T82" s="59"/>
      <c r="U82" s="59"/>
      <c r="V82" s="59"/>
      <c r="W82" s="136">
        <f>+'Inversión No. 2.1 IAP'!H82</f>
        <v>0</v>
      </c>
      <c r="X82" s="136">
        <f>+'Inversión No. 2.1 IAP'!I82</f>
        <v>0</v>
      </c>
      <c r="Y82" s="136">
        <f>+'Inversión No. 2.1 IAP'!J82</f>
        <v>0</v>
      </c>
      <c r="Z82" s="136">
        <f>+'Inversión No. 2.1 IAP'!K82</f>
        <v>0</v>
      </c>
      <c r="AA82" s="136">
        <f>+'Inversión No. 2.1 IAP'!L82</f>
        <v>0</v>
      </c>
      <c r="AB82" s="136">
        <f>+'Inversión No. 2.1 IAP'!M82</f>
        <v>0</v>
      </c>
      <c r="AC82" s="136">
        <f>+'Inversión No. 2.1 IAP'!N82</f>
        <v>0</v>
      </c>
      <c r="AD82" s="136">
        <f>+'Inversión No. 2.1 IAP'!O82</f>
        <v>0</v>
      </c>
      <c r="AE82" s="136">
        <f>+'Inversión No. 2.1 IAP'!P82</f>
        <v>0</v>
      </c>
      <c r="AF82" s="136">
        <f>+'Inversión No. 2.1 IAP'!Q82</f>
        <v>0</v>
      </c>
      <c r="AG82" s="136">
        <f>+'Inversión No. 2.1 IAP'!R82</f>
        <v>0</v>
      </c>
      <c r="AH82" s="136">
        <f>+'Inversión No. 2.1 IAP'!S82</f>
        <v>0</v>
      </c>
      <c r="AI82" s="136">
        <f>+'Inversión No. 2.1 IAP'!T82</f>
        <v>0</v>
      </c>
      <c r="AJ82" s="136">
        <f>+'Inversión No. 2.1 IAP'!U82</f>
        <v>0</v>
      </c>
      <c r="AK82" s="136">
        <f>+'Inversión No. 2.1 IAP'!V82</f>
        <v>0</v>
      </c>
    </row>
    <row r="83" spans="2:37" x14ac:dyDescent="0.25">
      <c r="B83" s="62" t="s">
        <v>509</v>
      </c>
      <c r="C83" s="62" t="str">
        <f>+VLOOKUP(B83,'resumen UCAP'!$A$5:$O$329,2,0)</f>
        <v>ETIQUETA LUMINARIA 250W</v>
      </c>
      <c r="D83" s="63">
        <f>+'Desmonte Infr. financiada'!D83</f>
        <v>279</v>
      </c>
      <c r="E83" s="63" t="str">
        <f>+VLOOKUP(B83,'resumen UCAP'!$A$5:$O$329,3,0)</f>
        <v>Un</v>
      </c>
      <c r="F83" s="64">
        <f>+VLOOKUP(B83,'resumen UCAP'!$A$5:$O$329,15,0)</f>
        <v>509142</v>
      </c>
      <c r="G83" s="64">
        <v>10</v>
      </c>
      <c r="H83" s="61"/>
      <c r="I83" s="61"/>
      <c r="J83" s="59"/>
      <c r="K83" s="59"/>
      <c r="L83" s="59"/>
      <c r="M83" s="59"/>
      <c r="N83" s="59"/>
      <c r="O83" s="59"/>
      <c r="P83" s="59"/>
      <c r="Q83" s="59"/>
      <c r="R83" s="59"/>
      <c r="S83" s="59"/>
      <c r="T83" s="59"/>
      <c r="U83" s="59"/>
      <c r="V83" s="59"/>
      <c r="W83" s="136">
        <f>+'Inversión No. 2.1 IAP'!H83</f>
        <v>0</v>
      </c>
      <c r="X83" s="136">
        <f>+'Inversión No. 2.1 IAP'!I83</f>
        <v>0</v>
      </c>
      <c r="Y83" s="136">
        <f>+'Inversión No. 2.1 IAP'!J83</f>
        <v>0</v>
      </c>
      <c r="Z83" s="136">
        <f>+'Inversión No. 2.1 IAP'!K83</f>
        <v>0</v>
      </c>
      <c r="AA83" s="136">
        <f>+'Inversión No. 2.1 IAP'!L83</f>
        <v>0</v>
      </c>
      <c r="AB83" s="136">
        <f>+'Inversión No. 2.1 IAP'!M83</f>
        <v>0</v>
      </c>
      <c r="AC83" s="136">
        <f>+'Inversión No. 2.1 IAP'!N83</f>
        <v>0</v>
      </c>
      <c r="AD83" s="136">
        <f>+'Inversión No. 2.1 IAP'!O83</f>
        <v>0</v>
      </c>
      <c r="AE83" s="136">
        <f>+'Inversión No. 2.1 IAP'!P83</f>
        <v>0</v>
      </c>
      <c r="AF83" s="136">
        <f>+'Inversión No. 2.1 IAP'!Q83</f>
        <v>0</v>
      </c>
      <c r="AG83" s="136">
        <f>+'Inversión No. 2.1 IAP'!R83</f>
        <v>0</v>
      </c>
      <c r="AH83" s="136">
        <f>+'Inversión No. 2.1 IAP'!S83</f>
        <v>0</v>
      </c>
      <c r="AI83" s="136">
        <f>+'Inversión No. 2.1 IAP'!T83</f>
        <v>0</v>
      </c>
      <c r="AJ83" s="136">
        <f>+'Inversión No. 2.1 IAP'!U83</f>
        <v>0</v>
      </c>
      <c r="AK83" s="136">
        <f>+'Inversión No. 2.1 IAP'!V83</f>
        <v>0</v>
      </c>
    </row>
    <row r="84" spans="2:37" x14ac:dyDescent="0.25">
      <c r="B84" s="62" t="s">
        <v>510</v>
      </c>
      <c r="C84" s="62" t="str">
        <f>+VLOOKUP(B84,'resumen UCAP'!$A$5:$O$329,2,0)</f>
        <v>PROYECTOR LED 50W NUEVO</v>
      </c>
      <c r="D84" s="63">
        <f>+'Desmonte Infr. financiada'!D84</f>
        <v>50</v>
      </c>
      <c r="E84" s="63" t="str">
        <f>+VLOOKUP(B84,'resumen UCAP'!$A$5:$O$329,3,0)</f>
        <v>Un</v>
      </c>
      <c r="F84" s="64">
        <f>+VLOOKUP(B84,'resumen UCAP'!$A$5:$O$329,15,0)</f>
        <v>134677</v>
      </c>
      <c r="G84" s="64">
        <v>3</v>
      </c>
      <c r="H84" s="61"/>
      <c r="I84" s="61"/>
      <c r="J84" s="59"/>
      <c r="K84" s="59"/>
      <c r="L84" s="59"/>
      <c r="M84" s="59"/>
      <c r="N84" s="59"/>
      <c r="O84" s="59"/>
      <c r="P84" s="59"/>
      <c r="Q84" s="59"/>
      <c r="R84" s="59"/>
      <c r="S84" s="59"/>
      <c r="T84" s="59"/>
      <c r="U84" s="59"/>
      <c r="V84" s="59"/>
      <c r="W84" s="136">
        <f>+'Inversión No. 2.1 IAP'!H84</f>
        <v>0</v>
      </c>
      <c r="X84" s="136">
        <f>+'Inversión No. 2.1 IAP'!I84</f>
        <v>0</v>
      </c>
      <c r="Y84" s="136">
        <f>+'Inversión No. 2.1 IAP'!J84</f>
        <v>0</v>
      </c>
      <c r="Z84" s="136">
        <f>+'Inversión No. 2.1 IAP'!K84</f>
        <v>0</v>
      </c>
      <c r="AA84" s="136">
        <f>+'Inversión No. 2.1 IAP'!L84</f>
        <v>0</v>
      </c>
      <c r="AB84" s="136">
        <f>+'Inversión No. 2.1 IAP'!M84</f>
        <v>0</v>
      </c>
      <c r="AC84" s="136">
        <f>+'Inversión No. 2.1 IAP'!N84</f>
        <v>0</v>
      </c>
      <c r="AD84" s="136">
        <f>+'Inversión No. 2.1 IAP'!O84</f>
        <v>0</v>
      </c>
      <c r="AE84" s="136">
        <f>+'Inversión No. 2.1 IAP'!P84</f>
        <v>0</v>
      </c>
      <c r="AF84" s="136">
        <f>+'Inversión No. 2.1 IAP'!Q84</f>
        <v>0</v>
      </c>
      <c r="AG84" s="136">
        <f>+'Inversión No. 2.1 IAP'!R84</f>
        <v>0</v>
      </c>
      <c r="AH84" s="136">
        <f>+'Inversión No. 2.1 IAP'!S84</f>
        <v>0</v>
      </c>
      <c r="AI84" s="136">
        <f>+'Inversión No. 2.1 IAP'!T84</f>
        <v>0</v>
      </c>
      <c r="AJ84" s="136">
        <f>+'Inversión No. 2.1 IAP'!U84</f>
        <v>0</v>
      </c>
      <c r="AK84" s="136">
        <f>+'Inversión No. 2.1 IAP'!V84</f>
        <v>0</v>
      </c>
    </row>
    <row r="85" spans="2:37" x14ac:dyDescent="0.25">
      <c r="B85" s="62" t="s">
        <v>511</v>
      </c>
      <c r="C85" s="62" t="str">
        <f>+VLOOKUP(B85,'resumen UCAP'!$A$5:$O$329,2,0)</f>
        <v>PROYECTOR MH 150W NUEVO</v>
      </c>
      <c r="D85" s="63">
        <f>+'Desmonte Infr. financiada'!D85</f>
        <v>169</v>
      </c>
      <c r="E85" s="63" t="str">
        <f>+VLOOKUP(B85,'resumen UCAP'!$A$5:$O$329,3,0)</f>
        <v>Un</v>
      </c>
      <c r="F85" s="64">
        <f>+VLOOKUP(B85,'resumen UCAP'!$A$5:$O$329,15,0)</f>
        <v>352663</v>
      </c>
      <c r="G85" s="64">
        <v>4</v>
      </c>
      <c r="H85" s="61"/>
      <c r="I85" s="61"/>
      <c r="J85" s="59"/>
      <c r="K85" s="59"/>
      <c r="L85" s="59"/>
      <c r="M85" s="59"/>
      <c r="N85" s="59"/>
      <c r="O85" s="59"/>
      <c r="P85" s="59"/>
      <c r="Q85" s="59"/>
      <c r="R85" s="59"/>
      <c r="S85" s="59"/>
      <c r="T85" s="59"/>
      <c r="U85" s="59"/>
      <c r="V85" s="59"/>
      <c r="W85" s="136">
        <f>+'Inversión No. 2.1 IAP'!H85</f>
        <v>0</v>
      </c>
      <c r="X85" s="136">
        <f>+'Inversión No. 2.1 IAP'!I85</f>
        <v>0</v>
      </c>
      <c r="Y85" s="136">
        <f>+'Inversión No. 2.1 IAP'!J85</f>
        <v>0</v>
      </c>
      <c r="Z85" s="136">
        <f>+'Inversión No. 2.1 IAP'!K85</f>
        <v>0</v>
      </c>
      <c r="AA85" s="136">
        <f>+'Inversión No. 2.1 IAP'!L85</f>
        <v>0</v>
      </c>
      <c r="AB85" s="136">
        <f>+'Inversión No. 2.1 IAP'!M85</f>
        <v>0</v>
      </c>
      <c r="AC85" s="136">
        <f>+'Inversión No. 2.1 IAP'!N85</f>
        <v>0</v>
      </c>
      <c r="AD85" s="136">
        <f>+'Inversión No. 2.1 IAP'!O85</f>
        <v>0</v>
      </c>
      <c r="AE85" s="136">
        <f>+'Inversión No. 2.1 IAP'!P85</f>
        <v>0</v>
      </c>
      <c r="AF85" s="136">
        <f>+'Inversión No. 2.1 IAP'!Q85</f>
        <v>0</v>
      </c>
      <c r="AG85" s="136">
        <f>+'Inversión No. 2.1 IAP'!R85</f>
        <v>0</v>
      </c>
      <c r="AH85" s="136">
        <f>+'Inversión No. 2.1 IAP'!S85</f>
        <v>0</v>
      </c>
      <c r="AI85" s="136">
        <f>+'Inversión No. 2.1 IAP'!T85</f>
        <v>0</v>
      </c>
      <c r="AJ85" s="136">
        <f>+'Inversión No. 2.1 IAP'!U85</f>
        <v>0</v>
      </c>
      <c r="AK85" s="136">
        <f>+'Inversión No. 2.1 IAP'!V85</f>
        <v>0</v>
      </c>
    </row>
    <row r="86" spans="2:37" x14ac:dyDescent="0.25">
      <c r="B86" s="62" t="s">
        <v>512</v>
      </c>
      <c r="C86" s="62" t="str">
        <f>+VLOOKUP(B86,'resumen UCAP'!$A$5:$O$329,2,0)</f>
        <v>PROYECTOR MH 400W NUEVA</v>
      </c>
      <c r="D86" s="63">
        <f>+'Desmonte Infr. financiada'!D86</f>
        <v>440</v>
      </c>
      <c r="E86" s="63" t="str">
        <f>+VLOOKUP(B86,'resumen UCAP'!$A$5:$O$329,3,0)</f>
        <v>Un</v>
      </c>
      <c r="F86" s="64">
        <f>+VLOOKUP(B86,'resumen UCAP'!$A$5:$O$329,15,0)</f>
        <v>509142</v>
      </c>
      <c r="G86" s="64">
        <v>5</v>
      </c>
      <c r="H86" s="61"/>
      <c r="I86" s="61"/>
      <c r="J86" s="59"/>
      <c r="K86" s="59"/>
      <c r="L86" s="59"/>
      <c r="M86" s="59"/>
      <c r="N86" s="59"/>
      <c r="O86" s="59"/>
      <c r="P86" s="59"/>
      <c r="Q86" s="59"/>
      <c r="R86" s="59"/>
      <c r="S86" s="59"/>
      <c r="T86" s="59"/>
      <c r="U86" s="59"/>
      <c r="V86" s="59"/>
      <c r="W86" s="136">
        <f>+'Inversión No. 2.1 IAP'!H86</f>
        <v>0</v>
      </c>
      <c r="X86" s="136">
        <f>+'Inversión No. 2.1 IAP'!I86</f>
        <v>0</v>
      </c>
      <c r="Y86" s="136">
        <f>+'Inversión No. 2.1 IAP'!J86</f>
        <v>0</v>
      </c>
      <c r="Z86" s="136">
        <f>+'Inversión No. 2.1 IAP'!K86</f>
        <v>0</v>
      </c>
      <c r="AA86" s="136">
        <f>+'Inversión No. 2.1 IAP'!L86</f>
        <v>0</v>
      </c>
      <c r="AB86" s="136">
        <f>+'Inversión No. 2.1 IAP'!M86</f>
        <v>0</v>
      </c>
      <c r="AC86" s="136">
        <f>+'Inversión No. 2.1 IAP'!N86</f>
        <v>0</v>
      </c>
      <c r="AD86" s="136">
        <f>+'Inversión No. 2.1 IAP'!O86</f>
        <v>0</v>
      </c>
      <c r="AE86" s="136">
        <f>+'Inversión No. 2.1 IAP'!P86</f>
        <v>0</v>
      </c>
      <c r="AF86" s="136">
        <f>+'Inversión No. 2.1 IAP'!Q86</f>
        <v>0</v>
      </c>
      <c r="AG86" s="136">
        <f>+'Inversión No. 2.1 IAP'!R86</f>
        <v>0</v>
      </c>
      <c r="AH86" s="136">
        <f>+'Inversión No. 2.1 IAP'!S86</f>
        <v>0</v>
      </c>
      <c r="AI86" s="136">
        <f>+'Inversión No. 2.1 IAP'!T86</f>
        <v>0</v>
      </c>
      <c r="AJ86" s="136">
        <f>+'Inversión No. 2.1 IAP'!U86</f>
        <v>0</v>
      </c>
      <c r="AK86" s="136">
        <f>+'Inversión No. 2.1 IAP'!V86</f>
        <v>0</v>
      </c>
    </row>
    <row r="87" spans="2:37" x14ac:dyDescent="0.25">
      <c r="B87" s="62" t="s">
        <v>513</v>
      </c>
      <c r="C87" s="62" t="str">
        <f>+VLOOKUP(B87,'resumen UCAP'!$A$5:$O$329,2,0)</f>
        <v>PROYECTOR LED 400W NUEVO</v>
      </c>
      <c r="D87" s="63">
        <f>+'Desmonte Infr. financiada'!D87</f>
        <v>400</v>
      </c>
      <c r="E87" s="63" t="str">
        <f>+VLOOKUP(B87,'resumen UCAP'!$A$5:$O$329,3,0)</f>
        <v>Un</v>
      </c>
      <c r="F87" s="64">
        <f>+VLOOKUP(B87,'resumen UCAP'!$A$5:$O$329,15,0)</f>
        <v>2843260</v>
      </c>
      <c r="G87" s="64">
        <v>6</v>
      </c>
      <c r="H87" s="61"/>
      <c r="I87" s="61"/>
      <c r="J87" s="59"/>
      <c r="K87" s="59"/>
      <c r="L87" s="59"/>
      <c r="M87" s="59"/>
      <c r="N87" s="59"/>
      <c r="O87" s="59"/>
      <c r="P87" s="59"/>
      <c r="Q87" s="59"/>
      <c r="R87" s="59"/>
      <c r="S87" s="59"/>
      <c r="T87" s="59"/>
      <c r="U87" s="59"/>
      <c r="V87" s="59"/>
      <c r="W87" s="136">
        <f>+'Inversión No. 2.1 IAP'!H87</f>
        <v>0</v>
      </c>
      <c r="X87" s="136">
        <f>+'Inversión No. 2.1 IAP'!I87</f>
        <v>0</v>
      </c>
      <c r="Y87" s="136">
        <f>+'Inversión No. 2.1 IAP'!J87</f>
        <v>0</v>
      </c>
      <c r="Z87" s="136">
        <f>+'Inversión No. 2.1 IAP'!K87</f>
        <v>0</v>
      </c>
      <c r="AA87" s="136">
        <f>+'Inversión No. 2.1 IAP'!L87</f>
        <v>0</v>
      </c>
      <c r="AB87" s="136">
        <f>+'Inversión No. 2.1 IAP'!M87</f>
        <v>0</v>
      </c>
      <c r="AC87" s="136">
        <f>+'Inversión No. 2.1 IAP'!N87</f>
        <v>0</v>
      </c>
      <c r="AD87" s="136">
        <f>+'Inversión No. 2.1 IAP'!O87</f>
        <v>0</v>
      </c>
      <c r="AE87" s="136">
        <f>+'Inversión No. 2.1 IAP'!P87</f>
        <v>0</v>
      </c>
      <c r="AF87" s="136">
        <f>+'Inversión No. 2.1 IAP'!Q87</f>
        <v>0</v>
      </c>
      <c r="AG87" s="136">
        <f>+'Inversión No. 2.1 IAP'!R87</f>
        <v>0</v>
      </c>
      <c r="AH87" s="136">
        <f>+'Inversión No. 2.1 IAP'!S87</f>
        <v>0</v>
      </c>
      <c r="AI87" s="136">
        <f>+'Inversión No. 2.1 IAP'!T87</f>
        <v>0</v>
      </c>
      <c r="AJ87" s="136">
        <f>+'Inversión No. 2.1 IAP'!U87</f>
        <v>0</v>
      </c>
      <c r="AK87" s="136">
        <f>+'Inversión No. 2.1 IAP'!V87</f>
        <v>0</v>
      </c>
    </row>
    <row r="88" spans="2:37" x14ac:dyDescent="0.25">
      <c r="B88" s="62" t="s">
        <v>514</v>
      </c>
      <c r="C88" s="62" t="str">
        <f>+VLOOKUP(B88,'resumen UCAP'!$A$5:$O$329,2,0)</f>
        <v>PROYECTOR MH 400W LED</v>
      </c>
      <c r="D88" s="63">
        <f>+'Desmonte Infr. financiada'!D88</f>
        <v>400</v>
      </c>
      <c r="E88" s="63" t="str">
        <f>+VLOOKUP(B88,'resumen UCAP'!$A$5:$O$329,3,0)</f>
        <v>Un</v>
      </c>
      <c r="F88" s="64">
        <f>+VLOOKUP(B88,'resumen UCAP'!$A$5:$O$329,15,0)</f>
        <v>2156000</v>
      </c>
      <c r="G88" s="64">
        <v>38</v>
      </c>
      <c r="H88" s="61"/>
      <c r="I88" s="61"/>
      <c r="J88" s="59"/>
      <c r="K88" s="59"/>
      <c r="L88" s="59"/>
      <c r="M88" s="59"/>
      <c r="N88" s="59"/>
      <c r="O88" s="59"/>
      <c r="P88" s="59"/>
      <c r="Q88" s="59"/>
      <c r="R88" s="59"/>
      <c r="S88" s="59"/>
      <c r="T88" s="59"/>
      <c r="U88" s="59"/>
      <c r="V88" s="59"/>
      <c r="W88" s="136">
        <f>+'Inversión No. 2.1 IAP'!H88</f>
        <v>0</v>
      </c>
      <c r="X88" s="136">
        <f>+'Inversión No. 2.1 IAP'!I88</f>
        <v>0</v>
      </c>
      <c r="Y88" s="136">
        <f>+'Inversión No. 2.1 IAP'!J88</f>
        <v>0</v>
      </c>
      <c r="Z88" s="136">
        <f>+'Inversión No. 2.1 IAP'!K88</f>
        <v>0</v>
      </c>
      <c r="AA88" s="136">
        <f>+'Inversión No. 2.1 IAP'!L88</f>
        <v>0</v>
      </c>
      <c r="AB88" s="136">
        <f>+'Inversión No. 2.1 IAP'!M88</f>
        <v>0</v>
      </c>
      <c r="AC88" s="136">
        <f>+'Inversión No. 2.1 IAP'!N88</f>
        <v>0</v>
      </c>
      <c r="AD88" s="136">
        <f>+'Inversión No. 2.1 IAP'!O88</f>
        <v>0</v>
      </c>
      <c r="AE88" s="136">
        <f>+'Inversión No. 2.1 IAP'!P88</f>
        <v>0</v>
      </c>
      <c r="AF88" s="136">
        <f>+'Inversión No. 2.1 IAP'!Q88</f>
        <v>0</v>
      </c>
      <c r="AG88" s="136">
        <f>+'Inversión No. 2.1 IAP'!R88</f>
        <v>0</v>
      </c>
      <c r="AH88" s="136">
        <f>+'Inversión No. 2.1 IAP'!S88</f>
        <v>0</v>
      </c>
      <c r="AI88" s="136">
        <f>+'Inversión No. 2.1 IAP'!T88</f>
        <v>0</v>
      </c>
      <c r="AJ88" s="136">
        <f>+'Inversión No. 2.1 IAP'!U88</f>
        <v>0</v>
      </c>
      <c r="AK88" s="136">
        <f>+'Inversión No. 2.1 IAP'!V88</f>
        <v>0</v>
      </c>
    </row>
    <row r="89" spans="2:37" x14ac:dyDescent="0.25">
      <c r="B89" s="62" t="s">
        <v>515</v>
      </c>
      <c r="C89" s="62" t="str">
        <f>+VLOOKUP(B89,'resumen UCAP'!$A$5:$O$329,2,0)</f>
        <v>PROYECTOR IMPOLED 400W LED</v>
      </c>
      <c r="D89" s="63">
        <f>+'Desmonte Infr. financiada'!D89</f>
        <v>400</v>
      </c>
      <c r="E89" s="63" t="str">
        <f>+VLOOKUP(B89,'resumen UCAP'!$A$5:$O$329,3,0)</f>
        <v>Un</v>
      </c>
      <c r="F89" s="64">
        <f>+VLOOKUP(B89,'resumen UCAP'!$A$5:$O$329,15,0)</f>
        <v>509142</v>
      </c>
      <c r="G89" s="64">
        <v>5</v>
      </c>
      <c r="H89" s="61"/>
      <c r="I89" s="61"/>
      <c r="J89" s="59"/>
      <c r="K89" s="59"/>
      <c r="L89" s="59"/>
      <c r="M89" s="59"/>
      <c r="N89" s="59"/>
      <c r="O89" s="59"/>
      <c r="P89" s="59"/>
      <c r="Q89" s="59"/>
      <c r="R89" s="59"/>
      <c r="S89" s="59"/>
      <c r="T89" s="59"/>
      <c r="U89" s="59"/>
      <c r="V89" s="59"/>
      <c r="W89" s="136">
        <f>+'Inversión No. 2.1 IAP'!H89</f>
        <v>0</v>
      </c>
      <c r="X89" s="136">
        <f>+'Inversión No. 2.1 IAP'!I89</f>
        <v>0</v>
      </c>
      <c r="Y89" s="136">
        <f>+'Inversión No. 2.1 IAP'!J89</f>
        <v>0</v>
      </c>
      <c r="Z89" s="136">
        <f>+'Inversión No. 2.1 IAP'!K89</f>
        <v>0</v>
      </c>
      <c r="AA89" s="136">
        <f>+'Inversión No. 2.1 IAP'!L89</f>
        <v>0</v>
      </c>
      <c r="AB89" s="136">
        <f>+'Inversión No. 2.1 IAP'!M89</f>
        <v>0</v>
      </c>
      <c r="AC89" s="136">
        <f>+'Inversión No. 2.1 IAP'!N89</f>
        <v>0</v>
      </c>
      <c r="AD89" s="136">
        <f>+'Inversión No. 2.1 IAP'!O89</f>
        <v>0</v>
      </c>
      <c r="AE89" s="136">
        <f>+'Inversión No. 2.1 IAP'!P89</f>
        <v>0</v>
      </c>
      <c r="AF89" s="136">
        <f>+'Inversión No. 2.1 IAP'!Q89</f>
        <v>0</v>
      </c>
      <c r="AG89" s="136">
        <f>+'Inversión No. 2.1 IAP'!R89</f>
        <v>0</v>
      </c>
      <c r="AH89" s="136">
        <f>+'Inversión No. 2.1 IAP'!S89</f>
        <v>0</v>
      </c>
      <c r="AI89" s="136">
        <f>+'Inversión No. 2.1 IAP'!T89</f>
        <v>0</v>
      </c>
      <c r="AJ89" s="136">
        <f>+'Inversión No. 2.1 IAP'!U89</f>
        <v>0</v>
      </c>
      <c r="AK89" s="136">
        <f>+'Inversión No. 2.1 IAP'!V89</f>
        <v>0</v>
      </c>
    </row>
    <row r="90" spans="2:37" x14ac:dyDescent="0.25">
      <c r="B90" s="62" t="s">
        <v>516</v>
      </c>
      <c r="C90" s="62" t="str">
        <f>+VLOOKUP(B90,'resumen UCAP'!$A$5:$O$329,2,0)</f>
        <v>LUMINARIA MH 400W SEGUNDA</v>
      </c>
      <c r="D90" s="63">
        <f>+'Desmonte Infr. financiada'!D90</f>
        <v>440</v>
      </c>
      <c r="E90" s="63" t="str">
        <f>+VLOOKUP(B90,'resumen UCAP'!$A$5:$O$329,3,0)</f>
        <v>Un</v>
      </c>
      <c r="F90" s="64">
        <f>+VLOOKUP(B90,'resumen UCAP'!$A$5:$O$329,15,0)</f>
        <v>509142</v>
      </c>
      <c r="G90" s="64">
        <v>1</v>
      </c>
      <c r="H90" s="61"/>
      <c r="I90" s="61"/>
      <c r="J90" s="59"/>
      <c r="K90" s="59"/>
      <c r="L90" s="59"/>
      <c r="M90" s="59"/>
      <c r="N90" s="59"/>
      <c r="O90" s="59"/>
      <c r="P90" s="59"/>
      <c r="Q90" s="59"/>
      <c r="R90" s="59"/>
      <c r="S90" s="59"/>
      <c r="T90" s="59"/>
      <c r="U90" s="59"/>
      <c r="V90" s="59"/>
      <c r="W90" s="136">
        <f>+'Inversión No. 2.1 IAP'!H90</f>
        <v>0</v>
      </c>
      <c r="X90" s="136">
        <f>+'Inversión No. 2.1 IAP'!I90</f>
        <v>0</v>
      </c>
      <c r="Y90" s="136">
        <f>+'Inversión No. 2.1 IAP'!J90</f>
        <v>0</v>
      </c>
      <c r="Z90" s="136">
        <f>+'Inversión No. 2.1 IAP'!K90</f>
        <v>0</v>
      </c>
      <c r="AA90" s="136">
        <f>+'Inversión No. 2.1 IAP'!L90</f>
        <v>0</v>
      </c>
      <c r="AB90" s="136">
        <f>+'Inversión No. 2.1 IAP'!M90</f>
        <v>0</v>
      </c>
      <c r="AC90" s="136">
        <f>+'Inversión No. 2.1 IAP'!N90</f>
        <v>0</v>
      </c>
      <c r="AD90" s="136">
        <f>+'Inversión No. 2.1 IAP'!O90</f>
        <v>0</v>
      </c>
      <c r="AE90" s="136">
        <f>+'Inversión No. 2.1 IAP'!P90</f>
        <v>0</v>
      </c>
      <c r="AF90" s="136">
        <f>+'Inversión No. 2.1 IAP'!Q90</f>
        <v>0</v>
      </c>
      <c r="AG90" s="136">
        <f>+'Inversión No. 2.1 IAP'!R90</f>
        <v>0</v>
      </c>
      <c r="AH90" s="136">
        <f>+'Inversión No. 2.1 IAP'!S90</f>
        <v>0</v>
      </c>
      <c r="AI90" s="136">
        <f>+'Inversión No. 2.1 IAP'!T90</f>
        <v>0</v>
      </c>
      <c r="AJ90" s="136">
        <f>+'Inversión No. 2.1 IAP'!U90</f>
        <v>0</v>
      </c>
      <c r="AK90" s="136">
        <f>+'Inversión No. 2.1 IAP'!V90</f>
        <v>0</v>
      </c>
    </row>
    <row r="91" spans="2:37" x14ac:dyDescent="0.25">
      <c r="B91" s="62" t="s">
        <v>517</v>
      </c>
      <c r="C91" s="62" t="str">
        <f>+VLOOKUP(B91,'resumen UCAP'!$A$5:$O$329,2,0)</f>
        <v>LUMINARIA LED 38W</v>
      </c>
      <c r="D91" s="63">
        <f>+'Desmonte Infr. financiada'!D91</f>
        <v>38</v>
      </c>
      <c r="E91" s="63" t="str">
        <f>+VLOOKUP(B91,'resumen UCAP'!$A$5:$O$329,3,0)</f>
        <v>Un</v>
      </c>
      <c r="F91" s="64">
        <f>+VLOOKUP(B91,'resumen UCAP'!$A$5:$O$329,15,0)</f>
        <v>1056546</v>
      </c>
      <c r="G91" s="64">
        <v>3</v>
      </c>
      <c r="H91" s="61"/>
      <c r="I91" s="61"/>
      <c r="J91" s="59"/>
      <c r="K91" s="59"/>
      <c r="L91" s="59"/>
      <c r="M91" s="59"/>
      <c r="N91" s="59"/>
      <c r="O91" s="59"/>
      <c r="P91" s="59"/>
      <c r="Q91" s="59"/>
      <c r="R91" s="59"/>
      <c r="S91" s="59"/>
      <c r="T91" s="59"/>
      <c r="U91" s="59"/>
      <c r="V91" s="59"/>
      <c r="W91" s="136">
        <f>+'Inversión No. 2.1 IAP'!H91</f>
        <v>0</v>
      </c>
      <c r="X91" s="136">
        <f>+'Inversión No. 2.1 IAP'!I91</f>
        <v>0</v>
      </c>
      <c r="Y91" s="136">
        <f>+'Inversión No. 2.1 IAP'!J91</f>
        <v>0</v>
      </c>
      <c r="Z91" s="136">
        <f>+'Inversión No. 2.1 IAP'!K91</f>
        <v>0</v>
      </c>
      <c r="AA91" s="136">
        <f>+'Inversión No. 2.1 IAP'!L91</f>
        <v>0</v>
      </c>
      <c r="AB91" s="136">
        <f>+'Inversión No. 2.1 IAP'!M91</f>
        <v>0</v>
      </c>
      <c r="AC91" s="136">
        <f>+'Inversión No. 2.1 IAP'!N91</f>
        <v>0</v>
      </c>
      <c r="AD91" s="136">
        <f>+'Inversión No. 2.1 IAP'!O91</f>
        <v>0</v>
      </c>
      <c r="AE91" s="136">
        <f>+'Inversión No. 2.1 IAP'!P91</f>
        <v>0</v>
      </c>
      <c r="AF91" s="136">
        <f>+'Inversión No. 2.1 IAP'!Q91</f>
        <v>0</v>
      </c>
      <c r="AG91" s="136">
        <f>+'Inversión No. 2.1 IAP'!R91</f>
        <v>0</v>
      </c>
      <c r="AH91" s="136">
        <f>+'Inversión No. 2.1 IAP'!S91</f>
        <v>0</v>
      </c>
      <c r="AI91" s="136">
        <f>+'Inversión No. 2.1 IAP'!T91</f>
        <v>0</v>
      </c>
      <c r="AJ91" s="136">
        <f>+'Inversión No. 2.1 IAP'!U91</f>
        <v>0</v>
      </c>
      <c r="AK91" s="136">
        <f>+'Inversión No. 2.1 IAP'!V91</f>
        <v>0</v>
      </c>
    </row>
    <row r="92" spans="2:37" x14ac:dyDescent="0.25">
      <c r="B92" s="62" t="s">
        <v>518</v>
      </c>
      <c r="C92" s="62" t="str">
        <f>+VLOOKUP(B92,'resumen UCAP'!$A$5:$O$329,2,0)</f>
        <v>LUMINARIA LED 80-90W NUEVA</v>
      </c>
      <c r="D92" s="63">
        <f>+'Desmonte Infr. financiada'!D92</f>
        <v>90</v>
      </c>
      <c r="E92" s="63" t="str">
        <f>+VLOOKUP(B92,'resumen UCAP'!$A$5:$O$329,3,0)</f>
        <v>Un</v>
      </c>
      <c r="F92" s="64">
        <f>+VLOOKUP(B92,'resumen UCAP'!$A$5:$O$329,15,0)</f>
        <v>1547358</v>
      </c>
      <c r="G92" s="64">
        <v>1</v>
      </c>
      <c r="H92" s="61"/>
      <c r="I92" s="61"/>
      <c r="J92" s="59"/>
      <c r="K92" s="59"/>
      <c r="L92" s="59"/>
      <c r="M92" s="59"/>
      <c r="N92" s="59"/>
      <c r="O92" s="59"/>
      <c r="P92" s="59"/>
      <c r="Q92" s="59"/>
      <c r="R92" s="59"/>
      <c r="S92" s="59"/>
      <c r="T92" s="59"/>
      <c r="U92" s="59"/>
      <c r="V92" s="59"/>
      <c r="W92" s="136">
        <f>+'Inversión No. 2.1 IAP'!H92</f>
        <v>0</v>
      </c>
      <c r="X92" s="136">
        <f>+'Inversión No. 2.1 IAP'!I92</f>
        <v>0</v>
      </c>
      <c r="Y92" s="136">
        <f>+'Inversión No. 2.1 IAP'!J92</f>
        <v>0</v>
      </c>
      <c r="Z92" s="136">
        <f>+'Inversión No. 2.1 IAP'!K92</f>
        <v>0</v>
      </c>
      <c r="AA92" s="136">
        <f>+'Inversión No. 2.1 IAP'!L92</f>
        <v>0</v>
      </c>
      <c r="AB92" s="136">
        <f>+'Inversión No. 2.1 IAP'!M92</f>
        <v>0</v>
      </c>
      <c r="AC92" s="136">
        <f>+'Inversión No. 2.1 IAP'!N92</f>
        <v>0</v>
      </c>
      <c r="AD92" s="136">
        <f>+'Inversión No. 2.1 IAP'!O92</f>
        <v>0</v>
      </c>
      <c r="AE92" s="136">
        <f>+'Inversión No. 2.1 IAP'!P92</f>
        <v>0</v>
      </c>
      <c r="AF92" s="136">
        <f>+'Inversión No. 2.1 IAP'!Q92</f>
        <v>0</v>
      </c>
      <c r="AG92" s="136">
        <f>+'Inversión No. 2.1 IAP'!R92</f>
        <v>0</v>
      </c>
      <c r="AH92" s="136">
        <f>+'Inversión No. 2.1 IAP'!S92</f>
        <v>0</v>
      </c>
      <c r="AI92" s="136">
        <f>+'Inversión No. 2.1 IAP'!T92</f>
        <v>0</v>
      </c>
      <c r="AJ92" s="136">
        <f>+'Inversión No. 2.1 IAP'!U92</f>
        <v>0</v>
      </c>
      <c r="AK92" s="136">
        <f>+'Inversión No. 2.1 IAP'!V92</f>
        <v>0</v>
      </c>
    </row>
    <row r="93" spans="2:37" x14ac:dyDescent="0.25">
      <c r="B93" s="62" t="s">
        <v>519</v>
      </c>
      <c r="C93" s="62" t="str">
        <f>+VLOOKUP(B93,'resumen UCAP'!$A$5:$O$329,2,0)</f>
        <v>LUMINARIA 3000 40 NUEVA</v>
      </c>
      <c r="D93" s="63">
        <f>+'Desmonte Infr. financiada'!D93</f>
        <v>40</v>
      </c>
      <c r="E93" s="63" t="str">
        <f>+VLOOKUP(B93,'resumen UCAP'!$A$5:$O$329,3,0)</f>
        <v>Un</v>
      </c>
      <c r="F93" s="64">
        <f>+VLOOKUP(B93,'resumen UCAP'!$A$5:$O$329,15,0)</f>
        <v>757310</v>
      </c>
      <c r="G93" s="64">
        <v>13</v>
      </c>
      <c r="H93" s="61"/>
      <c r="I93" s="61"/>
      <c r="J93" s="59"/>
      <c r="K93" s="59"/>
      <c r="L93" s="59"/>
      <c r="M93" s="59"/>
      <c r="N93" s="59"/>
      <c r="O93" s="59"/>
      <c r="P93" s="59"/>
      <c r="Q93" s="59"/>
      <c r="R93" s="59"/>
      <c r="S93" s="59"/>
      <c r="T93" s="59"/>
      <c r="U93" s="59"/>
      <c r="V93" s="59"/>
      <c r="W93" s="136">
        <f>+'Inversión No. 2.1 IAP'!H93</f>
        <v>0</v>
      </c>
      <c r="X93" s="136">
        <f>+'Inversión No. 2.1 IAP'!I93</f>
        <v>0</v>
      </c>
      <c r="Y93" s="136">
        <f>+'Inversión No. 2.1 IAP'!J93</f>
        <v>0</v>
      </c>
      <c r="Z93" s="136">
        <f>+'Inversión No. 2.1 IAP'!K93</f>
        <v>0</v>
      </c>
      <c r="AA93" s="136">
        <f>+'Inversión No. 2.1 IAP'!L93</f>
        <v>0</v>
      </c>
      <c r="AB93" s="136">
        <f>+'Inversión No. 2.1 IAP'!M93</f>
        <v>0</v>
      </c>
      <c r="AC93" s="136">
        <f>+'Inversión No. 2.1 IAP'!N93</f>
        <v>0</v>
      </c>
      <c r="AD93" s="136">
        <f>+'Inversión No. 2.1 IAP'!O93</f>
        <v>0</v>
      </c>
      <c r="AE93" s="136">
        <f>+'Inversión No. 2.1 IAP'!P93</f>
        <v>0</v>
      </c>
      <c r="AF93" s="136">
        <f>+'Inversión No. 2.1 IAP'!Q93</f>
        <v>0</v>
      </c>
      <c r="AG93" s="136">
        <f>+'Inversión No. 2.1 IAP'!R93</f>
        <v>0</v>
      </c>
      <c r="AH93" s="136">
        <f>+'Inversión No. 2.1 IAP'!S93</f>
        <v>0</v>
      </c>
      <c r="AI93" s="136">
        <f>+'Inversión No. 2.1 IAP'!T93</f>
        <v>0</v>
      </c>
      <c r="AJ93" s="136">
        <f>+'Inversión No. 2.1 IAP'!U93</f>
        <v>0</v>
      </c>
      <c r="AK93" s="136">
        <f>+'Inversión No. 2.1 IAP'!V93</f>
        <v>0</v>
      </c>
    </row>
    <row r="94" spans="2:37" x14ac:dyDescent="0.25">
      <c r="B94" s="62" t="s">
        <v>520</v>
      </c>
      <c r="C94" s="62" t="str">
        <f>+VLOOKUP(B94,'resumen UCAP'!$A$5:$O$329,2,0)</f>
        <v>LUMINARIA NA 150W ONIX SEGUNDA</v>
      </c>
      <c r="D94" s="63">
        <f>+'Desmonte Infr. financiada'!D94</f>
        <v>169</v>
      </c>
      <c r="E94" s="63" t="str">
        <f>+VLOOKUP(B94,'resumen UCAP'!$A$5:$O$329,3,0)</f>
        <v>Un</v>
      </c>
      <c r="F94" s="64">
        <f>+VLOOKUP(B94,'resumen UCAP'!$A$5:$O$329,15,0)</f>
        <v>340000</v>
      </c>
      <c r="G94" s="64">
        <v>1</v>
      </c>
      <c r="H94" s="61"/>
      <c r="I94" s="61"/>
      <c r="J94" s="59"/>
      <c r="K94" s="59"/>
      <c r="L94" s="59"/>
      <c r="M94" s="59"/>
      <c r="N94" s="59"/>
      <c r="O94" s="59"/>
      <c r="P94" s="59"/>
      <c r="Q94" s="59"/>
      <c r="R94" s="59"/>
      <c r="S94" s="59"/>
      <c r="T94" s="59"/>
      <c r="U94" s="59"/>
      <c r="V94" s="59"/>
      <c r="W94" s="136">
        <f>+'Inversión No. 2.1 IAP'!H94</f>
        <v>0</v>
      </c>
      <c r="X94" s="136">
        <f>+'Inversión No. 2.1 IAP'!I94</f>
        <v>0</v>
      </c>
      <c r="Y94" s="136">
        <f>+'Inversión No. 2.1 IAP'!J94</f>
        <v>0</v>
      </c>
      <c r="Z94" s="136">
        <f>+'Inversión No. 2.1 IAP'!K94</f>
        <v>0</v>
      </c>
      <c r="AA94" s="136">
        <f>+'Inversión No. 2.1 IAP'!L94</f>
        <v>0</v>
      </c>
      <c r="AB94" s="136">
        <f>+'Inversión No. 2.1 IAP'!M94</f>
        <v>0</v>
      </c>
      <c r="AC94" s="136">
        <f>+'Inversión No. 2.1 IAP'!N94</f>
        <v>0</v>
      </c>
      <c r="AD94" s="136">
        <f>+'Inversión No. 2.1 IAP'!O94</f>
        <v>0</v>
      </c>
      <c r="AE94" s="136">
        <f>+'Inversión No. 2.1 IAP'!P94</f>
        <v>0</v>
      </c>
      <c r="AF94" s="136">
        <f>+'Inversión No. 2.1 IAP'!Q94</f>
        <v>0</v>
      </c>
      <c r="AG94" s="136">
        <f>+'Inversión No. 2.1 IAP'!R94</f>
        <v>0</v>
      </c>
      <c r="AH94" s="136">
        <f>+'Inversión No. 2.1 IAP'!S94</f>
        <v>0</v>
      </c>
      <c r="AI94" s="136">
        <f>+'Inversión No. 2.1 IAP'!T94</f>
        <v>0</v>
      </c>
      <c r="AJ94" s="136">
        <f>+'Inversión No. 2.1 IAP'!U94</f>
        <v>0</v>
      </c>
      <c r="AK94" s="136">
        <f>+'Inversión No. 2.1 IAP'!V94</f>
        <v>0</v>
      </c>
    </row>
    <row r="95" spans="2:37" x14ac:dyDescent="0.25">
      <c r="B95" s="62" t="s">
        <v>521</v>
      </c>
      <c r="C95" s="62" t="str">
        <f>+VLOOKUP(B95,'resumen UCAP'!$A$5:$O$329,2,0)</f>
        <v>LUMINARIA NA 70 SEGUNDA</v>
      </c>
      <c r="D95" s="63">
        <f>+'Desmonte Infr. financiada'!D95</f>
        <v>81</v>
      </c>
      <c r="E95" s="63" t="str">
        <f>+VLOOKUP(B95,'resumen UCAP'!$A$5:$O$329,3,0)</f>
        <v>Un</v>
      </c>
      <c r="F95" s="64">
        <f>+VLOOKUP(B95,'resumen UCAP'!$A$5:$O$329,15,0)</f>
        <v>201799</v>
      </c>
      <c r="G95" s="64">
        <v>5</v>
      </c>
      <c r="H95" s="61"/>
      <c r="I95" s="61"/>
      <c r="J95" s="59"/>
      <c r="K95" s="59"/>
      <c r="L95" s="59"/>
      <c r="M95" s="59"/>
      <c r="N95" s="59"/>
      <c r="O95" s="59"/>
      <c r="P95" s="59"/>
      <c r="Q95" s="59"/>
      <c r="R95" s="59"/>
      <c r="S95" s="59"/>
      <c r="T95" s="59"/>
      <c r="U95" s="59"/>
      <c r="V95" s="59"/>
      <c r="W95" s="136">
        <f>+'Inversión No. 2.1 IAP'!H95</f>
        <v>0</v>
      </c>
      <c r="X95" s="136">
        <f>+'Inversión No. 2.1 IAP'!I95</f>
        <v>0</v>
      </c>
      <c r="Y95" s="136">
        <f>+'Inversión No. 2.1 IAP'!J95</f>
        <v>0</v>
      </c>
      <c r="Z95" s="136">
        <f>+'Inversión No. 2.1 IAP'!K95</f>
        <v>0</v>
      </c>
      <c r="AA95" s="136">
        <f>+'Inversión No. 2.1 IAP'!L95</f>
        <v>0</v>
      </c>
      <c r="AB95" s="136">
        <f>+'Inversión No. 2.1 IAP'!M95</f>
        <v>0</v>
      </c>
      <c r="AC95" s="136">
        <f>+'Inversión No. 2.1 IAP'!N95</f>
        <v>0</v>
      </c>
      <c r="AD95" s="136">
        <f>+'Inversión No. 2.1 IAP'!O95</f>
        <v>0</v>
      </c>
      <c r="AE95" s="136">
        <f>+'Inversión No. 2.1 IAP'!P95</f>
        <v>0</v>
      </c>
      <c r="AF95" s="136">
        <f>+'Inversión No. 2.1 IAP'!Q95</f>
        <v>0</v>
      </c>
      <c r="AG95" s="136">
        <f>+'Inversión No. 2.1 IAP'!R95</f>
        <v>0</v>
      </c>
      <c r="AH95" s="136">
        <f>+'Inversión No. 2.1 IAP'!S95</f>
        <v>0</v>
      </c>
      <c r="AI95" s="136">
        <f>+'Inversión No. 2.1 IAP'!T95</f>
        <v>0</v>
      </c>
      <c r="AJ95" s="136">
        <f>+'Inversión No. 2.1 IAP'!U95</f>
        <v>0</v>
      </c>
      <c r="AK95" s="136">
        <f>+'Inversión No. 2.1 IAP'!V95</f>
        <v>0</v>
      </c>
    </row>
    <row r="96" spans="2:37" x14ac:dyDescent="0.25">
      <c r="B96" s="62" t="s">
        <v>522</v>
      </c>
      <c r="C96" s="62" t="str">
        <f>+VLOOKUP(B96,'resumen UCAP'!$A$5:$O$329,2,0)</f>
        <v>LUMINARIA NA 150 SEGUNDA</v>
      </c>
      <c r="D96" s="63">
        <f>+'Desmonte Infr. financiada'!D96</f>
        <v>169</v>
      </c>
      <c r="E96" s="63" t="str">
        <f>+VLOOKUP(B96,'resumen UCAP'!$A$5:$O$329,3,0)</f>
        <v>Un</v>
      </c>
      <c r="F96" s="64">
        <f>+VLOOKUP(B96,'resumen UCAP'!$A$5:$O$329,15,0)</f>
        <v>333700</v>
      </c>
      <c r="G96" s="64">
        <v>1</v>
      </c>
      <c r="H96" s="61"/>
      <c r="I96" s="61"/>
      <c r="J96" s="59"/>
      <c r="K96" s="59"/>
      <c r="L96" s="59"/>
      <c r="M96" s="59"/>
      <c r="N96" s="59"/>
      <c r="O96" s="59"/>
      <c r="P96" s="59"/>
      <c r="Q96" s="59"/>
      <c r="R96" s="59"/>
      <c r="S96" s="59"/>
      <c r="T96" s="59"/>
      <c r="U96" s="59"/>
      <c r="V96" s="59"/>
      <c r="W96" s="136">
        <f>+'Inversión No. 2.1 IAP'!H96</f>
        <v>0</v>
      </c>
      <c r="X96" s="136">
        <f>+'Inversión No. 2.1 IAP'!I96</f>
        <v>0</v>
      </c>
      <c r="Y96" s="136">
        <f>+'Inversión No. 2.1 IAP'!J96</f>
        <v>0</v>
      </c>
      <c r="Z96" s="136">
        <f>+'Inversión No. 2.1 IAP'!K96</f>
        <v>0</v>
      </c>
      <c r="AA96" s="136">
        <f>+'Inversión No. 2.1 IAP'!L96</f>
        <v>0</v>
      </c>
      <c r="AB96" s="136">
        <f>+'Inversión No. 2.1 IAP'!M96</f>
        <v>0</v>
      </c>
      <c r="AC96" s="136">
        <f>+'Inversión No. 2.1 IAP'!N96</f>
        <v>0</v>
      </c>
      <c r="AD96" s="136">
        <f>+'Inversión No. 2.1 IAP'!O96</f>
        <v>0</v>
      </c>
      <c r="AE96" s="136">
        <f>+'Inversión No. 2.1 IAP'!P96</f>
        <v>0</v>
      </c>
      <c r="AF96" s="136">
        <f>+'Inversión No. 2.1 IAP'!Q96</f>
        <v>0</v>
      </c>
      <c r="AG96" s="136">
        <f>+'Inversión No. 2.1 IAP'!R96</f>
        <v>0</v>
      </c>
      <c r="AH96" s="136">
        <f>+'Inversión No. 2.1 IAP'!S96</f>
        <v>0</v>
      </c>
      <c r="AI96" s="136">
        <f>+'Inversión No. 2.1 IAP'!T96</f>
        <v>0</v>
      </c>
      <c r="AJ96" s="136">
        <f>+'Inversión No. 2.1 IAP'!U96</f>
        <v>0</v>
      </c>
      <c r="AK96" s="136">
        <f>+'Inversión No. 2.1 IAP'!V96</f>
        <v>0</v>
      </c>
    </row>
    <row r="97" spans="2:37" x14ac:dyDescent="0.25">
      <c r="B97" s="62" t="s">
        <v>523</v>
      </c>
      <c r="C97" s="62" t="str">
        <f>+VLOOKUP(B97,'resumen UCAP'!$A$5:$O$329,2,0)</f>
        <v>PROYECTOR 250W NUEVO</v>
      </c>
      <c r="D97" s="63">
        <f>+'Desmonte Infr. financiada'!D97</f>
        <v>279</v>
      </c>
      <c r="E97" s="63" t="str">
        <f>+VLOOKUP(B97,'resumen UCAP'!$A$5:$O$329,3,0)</f>
        <v>Un</v>
      </c>
      <c r="F97" s="64">
        <f>+VLOOKUP(B97,'resumen UCAP'!$A$5:$O$329,15,0)</f>
        <v>413027</v>
      </c>
      <c r="G97" s="64">
        <v>5</v>
      </c>
      <c r="H97" s="61"/>
      <c r="I97" s="61"/>
      <c r="J97" s="59"/>
      <c r="K97" s="59"/>
      <c r="L97" s="59"/>
      <c r="M97" s="59"/>
      <c r="N97" s="59"/>
      <c r="O97" s="59"/>
      <c r="P97" s="59"/>
      <c r="Q97" s="59"/>
      <c r="R97" s="59"/>
      <c r="S97" s="59"/>
      <c r="T97" s="59"/>
      <c r="U97" s="59"/>
      <c r="V97" s="59"/>
      <c r="W97" s="136">
        <f>+'Inversión No. 2.1 IAP'!H97</f>
        <v>0</v>
      </c>
      <c r="X97" s="136">
        <f>+'Inversión No. 2.1 IAP'!I97</f>
        <v>0</v>
      </c>
      <c r="Y97" s="136">
        <f>+'Inversión No. 2.1 IAP'!J97</f>
        <v>0</v>
      </c>
      <c r="Z97" s="136">
        <f>+'Inversión No. 2.1 IAP'!K97</f>
        <v>0</v>
      </c>
      <c r="AA97" s="136">
        <f>+'Inversión No. 2.1 IAP'!L97</f>
        <v>0</v>
      </c>
      <c r="AB97" s="136">
        <f>+'Inversión No. 2.1 IAP'!M97</f>
        <v>0</v>
      </c>
      <c r="AC97" s="136">
        <f>+'Inversión No. 2.1 IAP'!N97</f>
        <v>0</v>
      </c>
      <c r="AD97" s="136">
        <f>+'Inversión No. 2.1 IAP'!O97</f>
        <v>0</v>
      </c>
      <c r="AE97" s="136">
        <f>+'Inversión No. 2.1 IAP'!P97</f>
        <v>0</v>
      </c>
      <c r="AF97" s="136">
        <f>+'Inversión No. 2.1 IAP'!Q97</f>
        <v>0</v>
      </c>
      <c r="AG97" s="136">
        <f>+'Inversión No. 2.1 IAP'!R97</f>
        <v>0</v>
      </c>
      <c r="AH97" s="136">
        <f>+'Inversión No. 2.1 IAP'!S97</f>
        <v>0</v>
      </c>
      <c r="AI97" s="136">
        <f>+'Inversión No. 2.1 IAP'!T97</f>
        <v>0</v>
      </c>
      <c r="AJ97" s="136">
        <f>+'Inversión No. 2.1 IAP'!U97</f>
        <v>0</v>
      </c>
      <c r="AK97" s="136">
        <f>+'Inversión No. 2.1 IAP'!V97</f>
        <v>0</v>
      </c>
    </row>
    <row r="98" spans="2:37" x14ac:dyDescent="0.25">
      <c r="B98" s="62" t="s">
        <v>524</v>
      </c>
      <c r="C98" s="62" t="str">
        <f>+VLOOKUP(B98,'resumen UCAP'!$A$5:$O$329,2,0)</f>
        <v>LUMINARIA NA 250W NUEVA ETIQUETA</v>
      </c>
      <c r="D98" s="63">
        <f>+'Desmonte Infr. financiada'!D98</f>
        <v>279</v>
      </c>
      <c r="E98" s="63" t="str">
        <f>+VLOOKUP(B98,'resumen UCAP'!$A$5:$O$329,3,0)</f>
        <v>Un</v>
      </c>
      <c r="F98" s="64">
        <f>+VLOOKUP(B98,'resumen UCAP'!$A$5:$O$329,15,0)</f>
        <v>413027</v>
      </c>
      <c r="G98" s="64">
        <v>1</v>
      </c>
      <c r="H98" s="61"/>
      <c r="I98" s="61"/>
      <c r="J98" s="59"/>
      <c r="K98" s="59"/>
      <c r="L98" s="59"/>
      <c r="M98" s="59"/>
      <c r="N98" s="59"/>
      <c r="O98" s="59"/>
      <c r="P98" s="59"/>
      <c r="Q98" s="59"/>
      <c r="R98" s="59"/>
      <c r="S98" s="59"/>
      <c r="T98" s="59"/>
      <c r="U98" s="59"/>
      <c r="V98" s="59"/>
      <c r="W98" s="136">
        <f>+'Inversión No. 2.1 IAP'!H98</f>
        <v>0</v>
      </c>
      <c r="X98" s="136">
        <f>+'Inversión No. 2.1 IAP'!I98</f>
        <v>0</v>
      </c>
      <c r="Y98" s="136">
        <f>+'Inversión No. 2.1 IAP'!J98</f>
        <v>0</v>
      </c>
      <c r="Z98" s="136">
        <f>+'Inversión No. 2.1 IAP'!K98</f>
        <v>0</v>
      </c>
      <c r="AA98" s="136">
        <f>+'Inversión No. 2.1 IAP'!L98</f>
        <v>0</v>
      </c>
      <c r="AB98" s="136">
        <f>+'Inversión No. 2.1 IAP'!M98</f>
        <v>0</v>
      </c>
      <c r="AC98" s="136">
        <f>+'Inversión No. 2.1 IAP'!N98</f>
        <v>0</v>
      </c>
      <c r="AD98" s="136">
        <f>+'Inversión No. 2.1 IAP'!O98</f>
        <v>0</v>
      </c>
      <c r="AE98" s="136">
        <f>+'Inversión No. 2.1 IAP'!P98</f>
        <v>0</v>
      </c>
      <c r="AF98" s="136">
        <f>+'Inversión No. 2.1 IAP'!Q98</f>
        <v>0</v>
      </c>
      <c r="AG98" s="136">
        <f>+'Inversión No. 2.1 IAP'!R98</f>
        <v>0</v>
      </c>
      <c r="AH98" s="136">
        <f>+'Inversión No. 2.1 IAP'!S98</f>
        <v>0</v>
      </c>
      <c r="AI98" s="136">
        <f>+'Inversión No. 2.1 IAP'!T98</f>
        <v>0</v>
      </c>
      <c r="AJ98" s="136">
        <f>+'Inversión No. 2.1 IAP'!U98</f>
        <v>0</v>
      </c>
      <c r="AK98" s="136">
        <f>+'Inversión No. 2.1 IAP'!V98</f>
        <v>0</v>
      </c>
    </row>
    <row r="99" spans="2:37" x14ac:dyDescent="0.25">
      <c r="B99" s="62" t="s">
        <v>525</v>
      </c>
      <c r="C99" s="62" t="str">
        <f>+VLOOKUP(B99,'resumen UCAP'!$A$5:$O$329,2,0)</f>
        <v>ETIQUETA LUMINARIA NA 100W NUEVA</v>
      </c>
      <c r="D99" s="63">
        <f>+'Desmonte Infr. financiada'!D99</f>
        <v>115</v>
      </c>
      <c r="E99" s="63" t="str">
        <f>+VLOOKUP(B99,'resumen UCAP'!$A$5:$O$329,3,0)</f>
        <v>Un</v>
      </c>
      <c r="F99" s="64">
        <f>+VLOOKUP(B99,'resumen UCAP'!$A$5:$O$329,15,0)</f>
        <v>211467</v>
      </c>
      <c r="G99" s="64">
        <v>1</v>
      </c>
      <c r="H99" s="61"/>
      <c r="I99" s="61"/>
      <c r="J99" s="59"/>
      <c r="K99" s="59"/>
      <c r="L99" s="59"/>
      <c r="M99" s="59"/>
      <c r="N99" s="59"/>
      <c r="O99" s="59"/>
      <c r="P99" s="59"/>
      <c r="Q99" s="59"/>
      <c r="R99" s="59"/>
      <c r="S99" s="59"/>
      <c r="T99" s="59"/>
      <c r="U99" s="59"/>
      <c r="V99" s="59"/>
      <c r="W99" s="136">
        <f>+'Inversión No. 2.1 IAP'!H99</f>
        <v>0</v>
      </c>
      <c r="X99" s="136">
        <f>+'Inversión No. 2.1 IAP'!I99</f>
        <v>0</v>
      </c>
      <c r="Y99" s="136">
        <f>+'Inversión No. 2.1 IAP'!J99</f>
        <v>0</v>
      </c>
      <c r="Z99" s="136">
        <f>+'Inversión No. 2.1 IAP'!K99</f>
        <v>0</v>
      </c>
      <c r="AA99" s="136">
        <f>+'Inversión No. 2.1 IAP'!L99</f>
        <v>0</v>
      </c>
      <c r="AB99" s="136">
        <f>+'Inversión No. 2.1 IAP'!M99</f>
        <v>0</v>
      </c>
      <c r="AC99" s="136">
        <f>+'Inversión No. 2.1 IAP'!N99</f>
        <v>0</v>
      </c>
      <c r="AD99" s="136">
        <f>+'Inversión No. 2.1 IAP'!O99</f>
        <v>0</v>
      </c>
      <c r="AE99" s="136">
        <f>+'Inversión No. 2.1 IAP'!P99</f>
        <v>0</v>
      </c>
      <c r="AF99" s="136">
        <f>+'Inversión No. 2.1 IAP'!Q99</f>
        <v>0</v>
      </c>
      <c r="AG99" s="136">
        <f>+'Inversión No. 2.1 IAP'!R99</f>
        <v>0</v>
      </c>
      <c r="AH99" s="136">
        <f>+'Inversión No. 2.1 IAP'!S99</f>
        <v>0</v>
      </c>
      <c r="AI99" s="136">
        <f>+'Inversión No. 2.1 IAP'!T99</f>
        <v>0</v>
      </c>
      <c r="AJ99" s="136">
        <f>+'Inversión No. 2.1 IAP'!U99</f>
        <v>0</v>
      </c>
      <c r="AK99" s="136">
        <f>+'Inversión No. 2.1 IAP'!V99</f>
        <v>0</v>
      </c>
    </row>
    <row r="100" spans="2:37" x14ac:dyDescent="0.25">
      <c r="B100" s="62" t="s">
        <v>526</v>
      </c>
      <c r="C100" s="62" t="str">
        <f>+VLOOKUP(B100,'resumen UCAP'!$A$5:$O$329,2,0)</f>
        <v>LUMINARIA 80-90W LED</v>
      </c>
      <c r="D100" s="63">
        <f>+'Desmonte Infr. financiada'!D100</f>
        <v>90</v>
      </c>
      <c r="E100" s="63" t="str">
        <f>+VLOOKUP(B100,'resumen UCAP'!$A$5:$O$329,3,0)</f>
        <v>Un</v>
      </c>
      <c r="F100" s="64">
        <f>+VLOOKUP(B100,'resumen UCAP'!$A$5:$O$329,15,0)</f>
        <v>940000</v>
      </c>
      <c r="G100" s="64">
        <v>8</v>
      </c>
      <c r="H100" s="61"/>
      <c r="I100" s="61"/>
      <c r="J100" s="59"/>
      <c r="K100" s="59"/>
      <c r="L100" s="59"/>
      <c r="M100" s="59"/>
      <c r="N100" s="59"/>
      <c r="O100" s="59"/>
      <c r="P100" s="59"/>
      <c r="Q100" s="59"/>
      <c r="R100" s="59"/>
      <c r="S100" s="59"/>
      <c r="T100" s="59"/>
      <c r="U100" s="59"/>
      <c r="V100" s="59"/>
      <c r="W100" s="136">
        <f>+'Inversión No. 2.1 IAP'!H100</f>
        <v>0</v>
      </c>
      <c r="X100" s="136">
        <f>+'Inversión No. 2.1 IAP'!I100</f>
        <v>0</v>
      </c>
      <c r="Y100" s="136">
        <f>+'Inversión No. 2.1 IAP'!J100</f>
        <v>0</v>
      </c>
      <c r="Z100" s="136">
        <f>+'Inversión No. 2.1 IAP'!K100</f>
        <v>0</v>
      </c>
      <c r="AA100" s="136">
        <f>+'Inversión No. 2.1 IAP'!L100</f>
        <v>0</v>
      </c>
      <c r="AB100" s="136">
        <f>+'Inversión No. 2.1 IAP'!M100</f>
        <v>0</v>
      </c>
      <c r="AC100" s="136">
        <f>+'Inversión No. 2.1 IAP'!N100</f>
        <v>0</v>
      </c>
      <c r="AD100" s="136">
        <f>+'Inversión No. 2.1 IAP'!O100</f>
        <v>0</v>
      </c>
      <c r="AE100" s="136">
        <f>+'Inversión No. 2.1 IAP'!P100</f>
        <v>0</v>
      </c>
      <c r="AF100" s="136">
        <f>+'Inversión No. 2.1 IAP'!Q100</f>
        <v>0</v>
      </c>
      <c r="AG100" s="136">
        <f>+'Inversión No. 2.1 IAP'!R100</f>
        <v>0</v>
      </c>
      <c r="AH100" s="136">
        <f>+'Inversión No. 2.1 IAP'!S100</f>
        <v>0</v>
      </c>
      <c r="AI100" s="136">
        <f>+'Inversión No. 2.1 IAP'!T100</f>
        <v>0</v>
      </c>
      <c r="AJ100" s="136">
        <f>+'Inversión No. 2.1 IAP'!U100</f>
        <v>0</v>
      </c>
      <c r="AK100" s="136">
        <f>+'Inversión No. 2.1 IAP'!V100</f>
        <v>0</v>
      </c>
    </row>
    <row r="101" spans="2:37" x14ac:dyDescent="0.25">
      <c r="B101" s="62" t="s">
        <v>527</v>
      </c>
      <c r="C101" s="62" t="str">
        <f>+VLOOKUP(B101,'resumen UCAP'!$A$5:$O$329,2,0)</f>
        <v>LUMINARIA NA 70W  NUEVA</v>
      </c>
      <c r="D101" s="63">
        <f>+'Desmonte Infr. financiada'!D101</f>
        <v>81</v>
      </c>
      <c r="E101" s="63" t="str">
        <f>+VLOOKUP(B101,'resumen UCAP'!$A$5:$O$329,3,0)</f>
        <v>Un</v>
      </c>
      <c r="F101" s="64">
        <f>+VLOOKUP(B101,'resumen UCAP'!$A$5:$O$329,15,0)</f>
        <v>203490</v>
      </c>
      <c r="G101" s="64">
        <v>78</v>
      </c>
      <c r="H101" s="61"/>
      <c r="I101" s="61"/>
      <c r="J101" s="59"/>
      <c r="K101" s="59"/>
      <c r="L101" s="59"/>
      <c r="M101" s="59"/>
      <c r="N101" s="59"/>
      <c r="O101" s="59"/>
      <c r="P101" s="59"/>
      <c r="Q101" s="59"/>
      <c r="R101" s="59"/>
      <c r="S101" s="59"/>
      <c r="T101" s="59"/>
      <c r="U101" s="59"/>
      <c r="V101" s="59"/>
      <c r="W101" s="136">
        <f>+'Inversión No. 2.1 IAP'!H101</f>
        <v>0</v>
      </c>
      <c r="X101" s="136">
        <f>+'Inversión No. 2.1 IAP'!I101</f>
        <v>0</v>
      </c>
      <c r="Y101" s="136">
        <f>+'Inversión No. 2.1 IAP'!J101</f>
        <v>0</v>
      </c>
      <c r="Z101" s="136">
        <f>+'Inversión No. 2.1 IAP'!K101</f>
        <v>0</v>
      </c>
      <c r="AA101" s="136">
        <f>+'Inversión No. 2.1 IAP'!L101</f>
        <v>0</v>
      </c>
      <c r="AB101" s="136">
        <f>+'Inversión No. 2.1 IAP'!M101</f>
        <v>0</v>
      </c>
      <c r="AC101" s="136">
        <f>+'Inversión No. 2.1 IAP'!N101</f>
        <v>0</v>
      </c>
      <c r="AD101" s="136">
        <f>+'Inversión No. 2.1 IAP'!O101</f>
        <v>0</v>
      </c>
      <c r="AE101" s="136">
        <f>+'Inversión No. 2.1 IAP'!P101</f>
        <v>0</v>
      </c>
      <c r="AF101" s="136">
        <f>+'Inversión No. 2.1 IAP'!Q101</f>
        <v>0</v>
      </c>
      <c r="AG101" s="136">
        <f>+'Inversión No. 2.1 IAP'!R101</f>
        <v>0</v>
      </c>
      <c r="AH101" s="136">
        <f>+'Inversión No. 2.1 IAP'!S101</f>
        <v>0</v>
      </c>
      <c r="AI101" s="136">
        <f>+'Inversión No. 2.1 IAP'!T101</f>
        <v>0</v>
      </c>
      <c r="AJ101" s="136">
        <f>+'Inversión No. 2.1 IAP'!U101</f>
        <v>0</v>
      </c>
      <c r="AK101" s="136">
        <f>+'Inversión No. 2.1 IAP'!V101</f>
        <v>0</v>
      </c>
    </row>
    <row r="102" spans="2:37" x14ac:dyDescent="0.25">
      <c r="B102" s="62" t="s">
        <v>528</v>
      </c>
      <c r="C102" s="62" t="str">
        <f>+VLOOKUP(B102,'resumen UCAP'!$A$5:$O$329,2,0)</f>
        <v>ETIQUETA NA 70W  NUEVA</v>
      </c>
      <c r="D102" s="63">
        <f>+'Desmonte Infr. financiada'!D102</f>
        <v>81</v>
      </c>
      <c r="E102" s="63" t="str">
        <f>+VLOOKUP(B102,'resumen UCAP'!$A$5:$O$329,3,0)</f>
        <v>Un</v>
      </c>
      <c r="F102" s="64">
        <f>+VLOOKUP(B102,'resumen UCAP'!$A$5:$O$329,15,0)</f>
        <v>201799</v>
      </c>
      <c r="G102" s="64">
        <v>17</v>
      </c>
      <c r="H102" s="61"/>
      <c r="I102" s="61"/>
      <c r="J102" s="59"/>
      <c r="K102" s="59"/>
      <c r="L102" s="59"/>
      <c r="M102" s="59"/>
      <c r="N102" s="59"/>
      <c r="O102" s="59"/>
      <c r="P102" s="59"/>
      <c r="Q102" s="59"/>
      <c r="R102" s="59"/>
      <c r="S102" s="59"/>
      <c r="T102" s="59"/>
      <c r="U102" s="59"/>
      <c r="V102" s="59"/>
      <c r="W102" s="136">
        <f>+'Inversión No. 2.1 IAP'!H102</f>
        <v>0</v>
      </c>
      <c r="X102" s="136">
        <f>+'Inversión No. 2.1 IAP'!I102</f>
        <v>0</v>
      </c>
      <c r="Y102" s="136">
        <f>+'Inversión No. 2.1 IAP'!J102</f>
        <v>0</v>
      </c>
      <c r="Z102" s="136">
        <f>+'Inversión No. 2.1 IAP'!K102</f>
        <v>0</v>
      </c>
      <c r="AA102" s="136">
        <f>+'Inversión No. 2.1 IAP'!L102</f>
        <v>0</v>
      </c>
      <c r="AB102" s="136">
        <f>+'Inversión No. 2.1 IAP'!M102</f>
        <v>0</v>
      </c>
      <c r="AC102" s="136">
        <f>+'Inversión No. 2.1 IAP'!N102</f>
        <v>0</v>
      </c>
      <c r="AD102" s="136">
        <f>+'Inversión No. 2.1 IAP'!O102</f>
        <v>0</v>
      </c>
      <c r="AE102" s="136">
        <f>+'Inversión No. 2.1 IAP'!P102</f>
        <v>0</v>
      </c>
      <c r="AF102" s="136">
        <f>+'Inversión No. 2.1 IAP'!Q102</f>
        <v>0</v>
      </c>
      <c r="AG102" s="136">
        <f>+'Inversión No. 2.1 IAP'!R102</f>
        <v>0</v>
      </c>
      <c r="AH102" s="136">
        <f>+'Inversión No. 2.1 IAP'!S102</f>
        <v>0</v>
      </c>
      <c r="AI102" s="136">
        <f>+'Inversión No. 2.1 IAP'!T102</f>
        <v>0</v>
      </c>
      <c r="AJ102" s="136">
        <f>+'Inversión No. 2.1 IAP'!U102</f>
        <v>0</v>
      </c>
      <c r="AK102" s="136">
        <f>+'Inversión No. 2.1 IAP'!V102</f>
        <v>0</v>
      </c>
    </row>
    <row r="103" spans="2:37" x14ac:dyDescent="0.25">
      <c r="B103" s="62" t="s">
        <v>529</v>
      </c>
      <c r="C103" s="62" t="str">
        <f>+VLOOKUP(B103,'resumen UCAP'!$A$5:$O$329,2,0)</f>
        <v>PROYECTOR RGB 200W LED</v>
      </c>
      <c r="D103" s="63">
        <f>+'Desmonte Infr. financiada'!D103</f>
        <v>200</v>
      </c>
      <c r="E103" s="63" t="str">
        <f>+VLOOKUP(B103,'resumen UCAP'!$A$5:$O$329,3,0)</f>
        <v>Un</v>
      </c>
      <c r="F103" s="64">
        <f>+VLOOKUP(B103,'resumen UCAP'!$A$5:$O$329,15,0)</f>
        <v>330000</v>
      </c>
      <c r="G103" s="64">
        <v>2</v>
      </c>
      <c r="H103" s="61"/>
      <c r="I103" s="61"/>
      <c r="J103" s="59"/>
      <c r="K103" s="59"/>
      <c r="L103" s="59"/>
      <c r="M103" s="59"/>
      <c r="N103" s="59"/>
      <c r="O103" s="59"/>
      <c r="P103" s="59"/>
      <c r="Q103" s="59"/>
      <c r="R103" s="59"/>
      <c r="S103" s="59"/>
      <c r="T103" s="59"/>
      <c r="U103" s="59"/>
      <c r="V103" s="59"/>
      <c r="W103" s="136">
        <f>+'Inversión No. 2.1 IAP'!H103</f>
        <v>0</v>
      </c>
      <c r="X103" s="136">
        <f>+'Inversión No. 2.1 IAP'!I103</f>
        <v>0</v>
      </c>
      <c r="Y103" s="136">
        <f>+'Inversión No. 2.1 IAP'!J103</f>
        <v>0</v>
      </c>
      <c r="Z103" s="136">
        <f>+'Inversión No. 2.1 IAP'!K103</f>
        <v>0</v>
      </c>
      <c r="AA103" s="136">
        <f>+'Inversión No. 2.1 IAP'!L103</f>
        <v>0</v>
      </c>
      <c r="AB103" s="136">
        <f>+'Inversión No. 2.1 IAP'!M103</f>
        <v>0</v>
      </c>
      <c r="AC103" s="136">
        <f>+'Inversión No. 2.1 IAP'!N103</f>
        <v>0</v>
      </c>
      <c r="AD103" s="136">
        <f>+'Inversión No. 2.1 IAP'!O103</f>
        <v>0</v>
      </c>
      <c r="AE103" s="136">
        <f>+'Inversión No. 2.1 IAP'!P103</f>
        <v>0</v>
      </c>
      <c r="AF103" s="136">
        <f>+'Inversión No. 2.1 IAP'!Q103</f>
        <v>0</v>
      </c>
      <c r="AG103" s="136">
        <f>+'Inversión No. 2.1 IAP'!R103</f>
        <v>0</v>
      </c>
      <c r="AH103" s="136">
        <f>+'Inversión No. 2.1 IAP'!S103</f>
        <v>0</v>
      </c>
      <c r="AI103" s="136">
        <f>+'Inversión No. 2.1 IAP'!T103</f>
        <v>0</v>
      </c>
      <c r="AJ103" s="136">
        <f>+'Inversión No. 2.1 IAP'!U103</f>
        <v>0</v>
      </c>
      <c r="AK103" s="136">
        <f>+'Inversión No. 2.1 IAP'!V103</f>
        <v>0</v>
      </c>
    </row>
    <row r="104" spans="2:37" x14ac:dyDescent="0.25">
      <c r="B104" s="62" t="s">
        <v>530</v>
      </c>
      <c r="C104" s="62" t="str">
        <f>+VLOOKUP(B104,'resumen UCAP'!$A$5:$O$329,2,0)</f>
        <v>LUMINARIA YOA 38W LED</v>
      </c>
      <c r="D104" s="63">
        <f>+'Desmonte Infr. financiada'!D104</f>
        <v>38</v>
      </c>
      <c r="E104" s="63" t="str">
        <f>+VLOOKUP(B104,'resumen UCAP'!$A$5:$O$329,3,0)</f>
        <v>Un</v>
      </c>
      <c r="F104" s="64">
        <f>+VLOOKUP(B104,'resumen UCAP'!$A$5:$O$329,15,0)</f>
        <v>413027</v>
      </c>
      <c r="G104" s="64">
        <v>4</v>
      </c>
      <c r="H104" s="61"/>
      <c r="I104" s="61"/>
      <c r="J104" s="59"/>
      <c r="K104" s="59"/>
      <c r="L104" s="59"/>
      <c r="M104" s="59"/>
      <c r="N104" s="59"/>
      <c r="O104" s="59"/>
      <c r="P104" s="59"/>
      <c r="Q104" s="59"/>
      <c r="R104" s="59"/>
      <c r="S104" s="59"/>
      <c r="T104" s="59"/>
      <c r="U104" s="59"/>
      <c r="V104" s="59"/>
      <c r="W104" s="136">
        <f>+'Inversión No. 2.1 IAP'!H104</f>
        <v>0</v>
      </c>
      <c r="X104" s="136">
        <f>+'Inversión No. 2.1 IAP'!I104</f>
        <v>0</v>
      </c>
      <c r="Y104" s="136">
        <f>+'Inversión No. 2.1 IAP'!J104</f>
        <v>0</v>
      </c>
      <c r="Z104" s="136">
        <f>+'Inversión No. 2.1 IAP'!K104</f>
        <v>0</v>
      </c>
      <c r="AA104" s="136">
        <f>+'Inversión No. 2.1 IAP'!L104</f>
        <v>0</v>
      </c>
      <c r="AB104" s="136">
        <f>+'Inversión No. 2.1 IAP'!M104</f>
        <v>0</v>
      </c>
      <c r="AC104" s="136">
        <f>+'Inversión No. 2.1 IAP'!N104</f>
        <v>0</v>
      </c>
      <c r="AD104" s="136">
        <f>+'Inversión No. 2.1 IAP'!O104</f>
        <v>0</v>
      </c>
      <c r="AE104" s="136">
        <f>+'Inversión No. 2.1 IAP'!P104</f>
        <v>0</v>
      </c>
      <c r="AF104" s="136">
        <f>+'Inversión No. 2.1 IAP'!Q104</f>
        <v>0</v>
      </c>
      <c r="AG104" s="136">
        <f>+'Inversión No. 2.1 IAP'!R104</f>
        <v>0</v>
      </c>
      <c r="AH104" s="136">
        <f>+'Inversión No. 2.1 IAP'!S104</f>
        <v>0</v>
      </c>
      <c r="AI104" s="136">
        <f>+'Inversión No. 2.1 IAP'!T104</f>
        <v>0</v>
      </c>
      <c r="AJ104" s="136">
        <f>+'Inversión No. 2.1 IAP'!U104</f>
        <v>0</v>
      </c>
      <c r="AK104" s="136">
        <f>+'Inversión No. 2.1 IAP'!V104</f>
        <v>0</v>
      </c>
    </row>
    <row r="105" spans="2:37" x14ac:dyDescent="0.25">
      <c r="B105" s="62" t="s">
        <v>531</v>
      </c>
      <c r="C105" s="62" t="str">
        <f>+VLOOKUP(B105,'resumen UCAP'!$A$5:$O$329,2,0)</f>
        <v>LUMINARIA NA 70W  SEGUNDA</v>
      </c>
      <c r="D105" s="63">
        <f>+'Desmonte Infr. financiada'!D105</f>
        <v>81</v>
      </c>
      <c r="E105" s="63" t="str">
        <f>+VLOOKUP(B105,'resumen UCAP'!$A$5:$O$329,3,0)</f>
        <v>Un</v>
      </c>
      <c r="F105" s="64">
        <f>+VLOOKUP(B105,'resumen UCAP'!$A$5:$O$329,15,0)</f>
        <v>201799</v>
      </c>
      <c r="G105" s="64">
        <v>2</v>
      </c>
      <c r="H105" s="61"/>
      <c r="I105" s="61"/>
      <c r="J105" s="59"/>
      <c r="K105" s="59"/>
      <c r="L105" s="59"/>
      <c r="M105" s="59"/>
      <c r="N105" s="59"/>
      <c r="O105" s="59"/>
      <c r="P105" s="59"/>
      <c r="Q105" s="59"/>
      <c r="R105" s="59"/>
      <c r="S105" s="59"/>
      <c r="T105" s="59"/>
      <c r="U105" s="59"/>
      <c r="V105" s="59"/>
      <c r="W105" s="136">
        <f>+'Inversión No. 2.1 IAP'!H105</f>
        <v>0</v>
      </c>
      <c r="X105" s="136">
        <f>+'Inversión No. 2.1 IAP'!I105</f>
        <v>0</v>
      </c>
      <c r="Y105" s="136">
        <f>+'Inversión No. 2.1 IAP'!J105</f>
        <v>0</v>
      </c>
      <c r="Z105" s="136">
        <f>+'Inversión No. 2.1 IAP'!K105</f>
        <v>0</v>
      </c>
      <c r="AA105" s="136">
        <f>+'Inversión No. 2.1 IAP'!L105</f>
        <v>0</v>
      </c>
      <c r="AB105" s="136">
        <f>+'Inversión No. 2.1 IAP'!M105</f>
        <v>0</v>
      </c>
      <c r="AC105" s="136">
        <f>+'Inversión No. 2.1 IAP'!N105</f>
        <v>0</v>
      </c>
      <c r="AD105" s="136">
        <f>+'Inversión No. 2.1 IAP'!O105</f>
        <v>0</v>
      </c>
      <c r="AE105" s="136">
        <f>+'Inversión No. 2.1 IAP'!P105</f>
        <v>0</v>
      </c>
      <c r="AF105" s="136">
        <f>+'Inversión No. 2.1 IAP'!Q105</f>
        <v>0</v>
      </c>
      <c r="AG105" s="136">
        <f>+'Inversión No. 2.1 IAP'!R105</f>
        <v>0</v>
      </c>
      <c r="AH105" s="136">
        <f>+'Inversión No. 2.1 IAP'!S105</f>
        <v>0</v>
      </c>
      <c r="AI105" s="136">
        <f>+'Inversión No. 2.1 IAP'!T105</f>
        <v>0</v>
      </c>
      <c r="AJ105" s="136">
        <f>+'Inversión No. 2.1 IAP'!U105</f>
        <v>0</v>
      </c>
      <c r="AK105" s="136">
        <f>+'Inversión No. 2.1 IAP'!V105</f>
        <v>0</v>
      </c>
    </row>
    <row r="106" spans="2:37" x14ac:dyDescent="0.25">
      <c r="B106" s="62" t="s">
        <v>77</v>
      </c>
      <c r="C106" s="62" t="str">
        <f>+VLOOKUP(B106,'resumen UCAP'!$A$5:$O$329,2,0)</f>
        <v>PROYECTOR MH 250W REPOTENCIAR</v>
      </c>
      <c r="D106" s="63">
        <f>+'Desmonte Infr. financiada'!D106</f>
        <v>279</v>
      </c>
      <c r="E106" s="63" t="str">
        <f>+VLOOKUP(B106,'resumen UCAP'!$A$5:$O$329,3,0)</f>
        <v>Un</v>
      </c>
      <c r="F106" s="64">
        <f>+VLOOKUP(B106,'resumen UCAP'!$A$5:$O$329,15,0)</f>
        <v>413027</v>
      </c>
      <c r="G106" s="64">
        <v>1</v>
      </c>
      <c r="H106" s="61"/>
      <c r="I106" s="61"/>
      <c r="J106" s="59"/>
      <c r="K106" s="59"/>
      <c r="L106" s="59"/>
      <c r="M106" s="59"/>
      <c r="N106" s="59"/>
      <c r="O106" s="59"/>
      <c r="P106" s="59"/>
      <c r="Q106" s="59"/>
      <c r="R106" s="59"/>
      <c r="S106" s="59"/>
      <c r="T106" s="59"/>
      <c r="U106" s="59"/>
      <c r="V106" s="59"/>
      <c r="W106" s="136">
        <f>+'Inversión No. 2.1 IAP'!H106</f>
        <v>0</v>
      </c>
      <c r="X106" s="136">
        <f>+'Inversión No. 2.1 IAP'!I106</f>
        <v>0</v>
      </c>
      <c r="Y106" s="136">
        <f>+'Inversión No. 2.1 IAP'!J106</f>
        <v>0</v>
      </c>
      <c r="Z106" s="136">
        <f>+'Inversión No. 2.1 IAP'!K106</f>
        <v>0</v>
      </c>
      <c r="AA106" s="136">
        <f>+'Inversión No. 2.1 IAP'!L106</f>
        <v>0</v>
      </c>
      <c r="AB106" s="136">
        <f>+'Inversión No. 2.1 IAP'!M106</f>
        <v>0</v>
      </c>
      <c r="AC106" s="136">
        <f>+'Inversión No. 2.1 IAP'!N106</f>
        <v>0</v>
      </c>
      <c r="AD106" s="136">
        <f>+'Inversión No. 2.1 IAP'!O106</f>
        <v>0</v>
      </c>
      <c r="AE106" s="136">
        <f>+'Inversión No. 2.1 IAP'!P106</f>
        <v>0</v>
      </c>
      <c r="AF106" s="136">
        <f>+'Inversión No. 2.1 IAP'!Q106</f>
        <v>0</v>
      </c>
      <c r="AG106" s="136">
        <f>+'Inversión No. 2.1 IAP'!R106</f>
        <v>0</v>
      </c>
      <c r="AH106" s="136">
        <f>+'Inversión No. 2.1 IAP'!S106</f>
        <v>0</v>
      </c>
      <c r="AI106" s="136">
        <f>+'Inversión No. 2.1 IAP'!T106</f>
        <v>0</v>
      </c>
      <c r="AJ106" s="136">
        <f>+'Inversión No. 2.1 IAP'!U106</f>
        <v>0</v>
      </c>
      <c r="AK106" s="136">
        <f>+'Inversión No. 2.1 IAP'!V106</f>
        <v>0</v>
      </c>
    </row>
    <row r="107" spans="2:37" x14ac:dyDescent="0.25">
      <c r="B107" s="62" t="s">
        <v>26</v>
      </c>
      <c r="C107" s="62" t="str">
        <f>+VLOOKUP(B107,'resumen UCAP'!$A$5:$O$329,2,0)</f>
        <v>ETIQUETA 250W NUEVA</v>
      </c>
      <c r="D107" s="63">
        <f>+'Desmonte Infr. financiada'!D107</f>
        <v>279</v>
      </c>
      <c r="E107" s="63" t="str">
        <f>+VLOOKUP(B107,'resumen UCAP'!$A$5:$O$329,3,0)</f>
        <v>Un</v>
      </c>
      <c r="F107" s="64">
        <f>+VLOOKUP(B107,'resumen UCAP'!$A$5:$O$329,15,0)</f>
        <v>431050</v>
      </c>
      <c r="G107" s="64">
        <v>3</v>
      </c>
      <c r="H107" s="61"/>
      <c r="I107" s="61"/>
      <c r="J107" s="59"/>
      <c r="K107" s="59"/>
      <c r="L107" s="59"/>
      <c r="M107" s="59"/>
      <c r="N107" s="59"/>
      <c r="O107" s="59"/>
      <c r="P107" s="59"/>
      <c r="Q107" s="59"/>
      <c r="R107" s="59"/>
      <c r="S107" s="59"/>
      <c r="T107" s="59"/>
      <c r="U107" s="59"/>
      <c r="V107" s="59"/>
      <c r="W107" s="136">
        <f>+'Inversión No. 2.1 IAP'!H107</f>
        <v>0</v>
      </c>
      <c r="X107" s="136">
        <f>+'Inversión No. 2.1 IAP'!I107</f>
        <v>0</v>
      </c>
      <c r="Y107" s="136">
        <f>+'Inversión No. 2.1 IAP'!J107</f>
        <v>0</v>
      </c>
      <c r="Z107" s="136">
        <f>+'Inversión No. 2.1 IAP'!K107</f>
        <v>0</v>
      </c>
      <c r="AA107" s="136">
        <f>+'Inversión No. 2.1 IAP'!L107</f>
        <v>0</v>
      </c>
      <c r="AB107" s="136">
        <f>+'Inversión No. 2.1 IAP'!M107</f>
        <v>0</v>
      </c>
      <c r="AC107" s="136">
        <f>+'Inversión No. 2.1 IAP'!N107</f>
        <v>0</v>
      </c>
      <c r="AD107" s="136">
        <f>+'Inversión No. 2.1 IAP'!O107</f>
        <v>0</v>
      </c>
      <c r="AE107" s="136">
        <f>+'Inversión No. 2.1 IAP'!P107</f>
        <v>0</v>
      </c>
      <c r="AF107" s="136">
        <f>+'Inversión No. 2.1 IAP'!Q107</f>
        <v>0</v>
      </c>
      <c r="AG107" s="136">
        <f>+'Inversión No. 2.1 IAP'!R107</f>
        <v>0</v>
      </c>
      <c r="AH107" s="136">
        <f>+'Inversión No. 2.1 IAP'!S107</f>
        <v>0</v>
      </c>
      <c r="AI107" s="136">
        <f>+'Inversión No. 2.1 IAP'!T107</f>
        <v>0</v>
      </c>
      <c r="AJ107" s="136">
        <f>+'Inversión No. 2.1 IAP'!U107</f>
        <v>0</v>
      </c>
      <c r="AK107" s="136">
        <f>+'Inversión No. 2.1 IAP'!V107</f>
        <v>0</v>
      </c>
    </row>
    <row r="108" spans="2:37" x14ac:dyDescent="0.25">
      <c r="B108" s="62" t="s">
        <v>78</v>
      </c>
      <c r="C108" s="62" t="str">
        <f>+VLOOKUP(B108,'resumen UCAP'!$A$5:$O$329,2,0)</f>
        <v>LUMINARIA NA 400 SEGUNDA</v>
      </c>
      <c r="D108" s="63">
        <f>+'Desmonte Infr. financiada'!D108</f>
        <v>440</v>
      </c>
      <c r="E108" s="63" t="str">
        <f>+VLOOKUP(B108,'resumen UCAP'!$A$5:$O$329,3,0)</f>
        <v>Un</v>
      </c>
      <c r="F108" s="64">
        <f>+VLOOKUP(B108,'resumen UCAP'!$A$5:$O$329,15,0)</f>
        <v>431050</v>
      </c>
      <c r="G108" s="64">
        <v>1</v>
      </c>
      <c r="H108" s="61"/>
      <c r="I108" s="61"/>
      <c r="J108" s="59"/>
      <c r="K108" s="59"/>
      <c r="L108" s="59"/>
      <c r="M108" s="59"/>
      <c r="N108" s="59"/>
      <c r="O108" s="59"/>
      <c r="P108" s="59"/>
      <c r="Q108" s="59"/>
      <c r="R108" s="59"/>
      <c r="S108" s="59"/>
      <c r="T108" s="59"/>
      <c r="U108" s="59"/>
      <c r="V108" s="59"/>
      <c r="W108" s="136">
        <f>+'Inversión No. 2.1 IAP'!H108</f>
        <v>0</v>
      </c>
      <c r="X108" s="136">
        <f>+'Inversión No. 2.1 IAP'!I108</f>
        <v>0</v>
      </c>
      <c r="Y108" s="136">
        <f>+'Inversión No. 2.1 IAP'!J108</f>
        <v>0</v>
      </c>
      <c r="Z108" s="136">
        <f>+'Inversión No. 2.1 IAP'!K108</f>
        <v>0</v>
      </c>
      <c r="AA108" s="136">
        <f>+'Inversión No. 2.1 IAP'!L108</f>
        <v>0</v>
      </c>
      <c r="AB108" s="136">
        <f>+'Inversión No. 2.1 IAP'!M108</f>
        <v>0</v>
      </c>
      <c r="AC108" s="136">
        <f>+'Inversión No. 2.1 IAP'!N108</f>
        <v>0</v>
      </c>
      <c r="AD108" s="136">
        <f>+'Inversión No. 2.1 IAP'!O108</f>
        <v>0</v>
      </c>
      <c r="AE108" s="136">
        <f>+'Inversión No. 2.1 IAP'!P108</f>
        <v>0</v>
      </c>
      <c r="AF108" s="136">
        <f>+'Inversión No. 2.1 IAP'!Q108</f>
        <v>0</v>
      </c>
      <c r="AG108" s="136">
        <f>+'Inversión No. 2.1 IAP'!R108</f>
        <v>0</v>
      </c>
      <c r="AH108" s="136">
        <f>+'Inversión No. 2.1 IAP'!S108</f>
        <v>0</v>
      </c>
      <c r="AI108" s="136">
        <f>+'Inversión No. 2.1 IAP'!T108</f>
        <v>0</v>
      </c>
      <c r="AJ108" s="136">
        <f>+'Inversión No. 2.1 IAP'!U108</f>
        <v>0</v>
      </c>
      <c r="AK108" s="136">
        <f>+'Inversión No. 2.1 IAP'!V108</f>
        <v>0</v>
      </c>
    </row>
    <row r="109" spans="2:37" x14ac:dyDescent="0.25">
      <c r="B109" s="62" t="s">
        <v>101</v>
      </c>
      <c r="C109" s="62" t="str">
        <f>+VLOOKUP(B109,'resumen UCAP'!$A$5:$O$329,2,0)</f>
        <v>ETIQUETA NA 400W NUEVA</v>
      </c>
      <c r="D109" s="63">
        <f>+'Desmonte Infr. financiada'!D109</f>
        <v>440</v>
      </c>
      <c r="E109" s="63" t="str">
        <f>+VLOOKUP(B109,'resumen UCAP'!$A$5:$O$329,3,0)</f>
        <v>Un</v>
      </c>
      <c r="F109" s="64">
        <f>+VLOOKUP(B109,'resumen UCAP'!$A$5:$O$329,15,0)</f>
        <v>431050</v>
      </c>
      <c r="G109" s="64">
        <v>1</v>
      </c>
      <c r="H109" s="61"/>
      <c r="I109" s="61"/>
      <c r="J109" s="59"/>
      <c r="K109" s="59"/>
      <c r="L109" s="59"/>
      <c r="M109" s="59"/>
      <c r="N109" s="59"/>
      <c r="O109" s="59"/>
      <c r="P109" s="59"/>
      <c r="Q109" s="59"/>
      <c r="R109" s="59"/>
      <c r="S109" s="59"/>
      <c r="T109" s="59"/>
      <c r="U109" s="59"/>
      <c r="V109" s="59"/>
      <c r="W109" s="136">
        <f>+'Inversión No. 2.1 IAP'!H109</f>
        <v>0</v>
      </c>
      <c r="X109" s="136">
        <f>+'Inversión No. 2.1 IAP'!I109</f>
        <v>0</v>
      </c>
      <c r="Y109" s="136">
        <f>+'Inversión No. 2.1 IAP'!J109</f>
        <v>0</v>
      </c>
      <c r="Z109" s="136">
        <f>+'Inversión No. 2.1 IAP'!K109</f>
        <v>0</v>
      </c>
      <c r="AA109" s="136">
        <f>+'Inversión No. 2.1 IAP'!L109</f>
        <v>0</v>
      </c>
      <c r="AB109" s="136">
        <f>+'Inversión No. 2.1 IAP'!M109</f>
        <v>0</v>
      </c>
      <c r="AC109" s="136">
        <f>+'Inversión No. 2.1 IAP'!N109</f>
        <v>0</v>
      </c>
      <c r="AD109" s="136">
        <f>+'Inversión No. 2.1 IAP'!O109</f>
        <v>0</v>
      </c>
      <c r="AE109" s="136">
        <f>+'Inversión No. 2.1 IAP'!P109</f>
        <v>0</v>
      </c>
      <c r="AF109" s="136">
        <f>+'Inversión No. 2.1 IAP'!Q109</f>
        <v>0</v>
      </c>
      <c r="AG109" s="136">
        <f>+'Inversión No. 2.1 IAP'!R109</f>
        <v>0</v>
      </c>
      <c r="AH109" s="136">
        <f>+'Inversión No. 2.1 IAP'!S109</f>
        <v>0</v>
      </c>
      <c r="AI109" s="136">
        <f>+'Inversión No. 2.1 IAP'!T109</f>
        <v>0</v>
      </c>
      <c r="AJ109" s="136">
        <f>+'Inversión No. 2.1 IAP'!U109</f>
        <v>0</v>
      </c>
      <c r="AK109" s="136">
        <f>+'Inversión No. 2.1 IAP'!V109</f>
        <v>0</v>
      </c>
    </row>
    <row r="110" spans="2:37" x14ac:dyDescent="0.25">
      <c r="B110" s="62"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4">
        <v>4</v>
      </c>
      <c r="H110" s="61"/>
      <c r="I110" s="61"/>
      <c r="J110" s="59"/>
      <c r="K110" s="59"/>
      <c r="L110" s="59"/>
      <c r="M110" s="59"/>
      <c r="N110" s="59"/>
      <c r="O110" s="59"/>
      <c r="P110" s="59"/>
      <c r="Q110" s="59"/>
      <c r="R110" s="59"/>
      <c r="S110" s="59"/>
      <c r="T110" s="59"/>
      <c r="U110" s="59"/>
      <c r="V110" s="59"/>
      <c r="W110" s="136">
        <f>+'Inversión No. 2.1 IAP'!H110</f>
        <v>0</v>
      </c>
      <c r="X110" s="136">
        <f>+'Inversión No. 2.1 IAP'!I110</f>
        <v>0</v>
      </c>
      <c r="Y110" s="136">
        <f>+'Inversión No. 2.1 IAP'!J110</f>
        <v>0</v>
      </c>
      <c r="Z110" s="136">
        <f>+'Inversión No. 2.1 IAP'!K110</f>
        <v>0</v>
      </c>
      <c r="AA110" s="136">
        <f>+'Inversión No. 2.1 IAP'!L110</f>
        <v>0</v>
      </c>
      <c r="AB110" s="136">
        <f>+'Inversión No. 2.1 IAP'!M110</f>
        <v>0</v>
      </c>
      <c r="AC110" s="136">
        <f>+'Inversión No. 2.1 IAP'!N110</f>
        <v>0</v>
      </c>
      <c r="AD110" s="136">
        <f>+'Inversión No. 2.1 IAP'!O110</f>
        <v>0</v>
      </c>
      <c r="AE110" s="136">
        <f>+'Inversión No. 2.1 IAP'!P110</f>
        <v>0</v>
      </c>
      <c r="AF110" s="136">
        <f>+'Inversión No. 2.1 IAP'!Q110</f>
        <v>0</v>
      </c>
      <c r="AG110" s="136">
        <f>+'Inversión No. 2.1 IAP'!R110</f>
        <v>0</v>
      </c>
      <c r="AH110" s="136">
        <f>+'Inversión No. 2.1 IAP'!S110</f>
        <v>0</v>
      </c>
      <c r="AI110" s="136">
        <f>+'Inversión No. 2.1 IAP'!T110</f>
        <v>0</v>
      </c>
      <c r="AJ110" s="136">
        <f>+'Inversión No. 2.1 IAP'!U110</f>
        <v>0</v>
      </c>
      <c r="AK110" s="136">
        <f>+'Inversión No. 2.1 IAP'!V110</f>
        <v>0</v>
      </c>
    </row>
    <row r="111" spans="2:37" x14ac:dyDescent="0.25">
      <c r="B111" s="62" t="s">
        <v>103</v>
      </c>
      <c r="C111" s="62" t="str">
        <f>+VLOOKUP(B111,'resumen UCAP'!$A$5:$O$329,2,0)</f>
        <v>LUMINARIA LED 65W SEGUNDA</v>
      </c>
      <c r="D111" s="63">
        <f>+'Desmonte Infr. financiada'!D111</f>
        <v>65</v>
      </c>
      <c r="E111" s="63" t="str">
        <f>+VLOOKUP(B111,'resumen UCAP'!$A$5:$O$329,3,0)</f>
        <v>Un</v>
      </c>
      <c r="F111" s="64">
        <f>+VLOOKUP(B111,'resumen UCAP'!$A$5:$O$329,15,0)</f>
        <v>736002</v>
      </c>
      <c r="G111" s="64">
        <v>1</v>
      </c>
      <c r="H111" s="61"/>
      <c r="I111" s="61"/>
      <c r="J111" s="59"/>
      <c r="K111" s="59"/>
      <c r="L111" s="59"/>
      <c r="M111" s="59"/>
      <c r="N111" s="59"/>
      <c r="O111" s="59"/>
      <c r="P111" s="59"/>
      <c r="Q111" s="59"/>
      <c r="R111" s="59"/>
      <c r="S111" s="59"/>
      <c r="T111" s="59"/>
      <c r="U111" s="59"/>
      <c r="V111" s="59"/>
      <c r="W111" s="136">
        <f>+'Inversión No. 2.1 IAP'!H111</f>
        <v>0</v>
      </c>
      <c r="X111" s="136">
        <f>+'Inversión No. 2.1 IAP'!I111</f>
        <v>0</v>
      </c>
      <c r="Y111" s="136">
        <f>+'Inversión No. 2.1 IAP'!J111</f>
        <v>0</v>
      </c>
      <c r="Z111" s="136">
        <f>+'Inversión No. 2.1 IAP'!K111</f>
        <v>0</v>
      </c>
      <c r="AA111" s="136">
        <f>+'Inversión No. 2.1 IAP'!L111</f>
        <v>0</v>
      </c>
      <c r="AB111" s="136">
        <f>+'Inversión No. 2.1 IAP'!M111</f>
        <v>0</v>
      </c>
      <c r="AC111" s="136">
        <f>+'Inversión No. 2.1 IAP'!N111</f>
        <v>0</v>
      </c>
      <c r="AD111" s="136">
        <f>+'Inversión No. 2.1 IAP'!O111</f>
        <v>0</v>
      </c>
      <c r="AE111" s="136">
        <f>+'Inversión No. 2.1 IAP'!P111</f>
        <v>0</v>
      </c>
      <c r="AF111" s="136">
        <f>+'Inversión No. 2.1 IAP'!Q111</f>
        <v>0</v>
      </c>
      <c r="AG111" s="136">
        <f>+'Inversión No. 2.1 IAP'!R111</f>
        <v>0</v>
      </c>
      <c r="AH111" s="136">
        <f>+'Inversión No. 2.1 IAP'!S111</f>
        <v>0</v>
      </c>
      <c r="AI111" s="136">
        <f>+'Inversión No. 2.1 IAP'!T111</f>
        <v>0</v>
      </c>
      <c r="AJ111" s="136">
        <f>+'Inversión No. 2.1 IAP'!U111</f>
        <v>0</v>
      </c>
      <c r="AK111" s="136">
        <f>+'Inversión No. 2.1 IAP'!V111</f>
        <v>0</v>
      </c>
    </row>
    <row r="112" spans="2:37" x14ac:dyDescent="0.25">
      <c r="B112" s="62"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61"/>
      <c r="I112" s="61"/>
      <c r="J112" s="59"/>
      <c r="K112" s="59"/>
      <c r="L112" s="59"/>
      <c r="M112" s="59"/>
      <c r="N112" s="59"/>
      <c r="O112" s="59"/>
      <c r="P112" s="59"/>
      <c r="Q112" s="59"/>
      <c r="R112" s="59"/>
      <c r="S112" s="59"/>
      <c r="T112" s="59"/>
      <c r="U112" s="59"/>
      <c r="V112" s="59"/>
      <c r="W112" s="136">
        <f>+'Inversión No. 2.1 IAP'!H112</f>
        <v>0</v>
      </c>
      <c r="X112" s="136">
        <f>+'Inversión No. 2.1 IAP'!I112</f>
        <v>0</v>
      </c>
      <c r="Y112" s="136">
        <f>+'Inversión No. 2.1 IAP'!J112</f>
        <v>0</v>
      </c>
      <c r="Z112" s="136">
        <f>+'Inversión No. 2.1 IAP'!K112</f>
        <v>0</v>
      </c>
      <c r="AA112" s="136">
        <f>+'Inversión No. 2.1 IAP'!L112</f>
        <v>0</v>
      </c>
      <c r="AB112" s="136">
        <f>+'Inversión No. 2.1 IAP'!M112</f>
        <v>0</v>
      </c>
      <c r="AC112" s="136">
        <f>+'Inversión No. 2.1 IAP'!N112</f>
        <v>0</v>
      </c>
      <c r="AD112" s="136">
        <f>+'Inversión No. 2.1 IAP'!O112</f>
        <v>0</v>
      </c>
      <c r="AE112" s="136">
        <f>+'Inversión No. 2.1 IAP'!P112</f>
        <v>0</v>
      </c>
      <c r="AF112" s="136">
        <f>+'Inversión No. 2.1 IAP'!Q112</f>
        <v>0</v>
      </c>
      <c r="AG112" s="136">
        <f>+'Inversión No. 2.1 IAP'!R112</f>
        <v>0</v>
      </c>
      <c r="AH112" s="136">
        <f>+'Inversión No. 2.1 IAP'!S112</f>
        <v>0</v>
      </c>
      <c r="AI112" s="136">
        <f>+'Inversión No. 2.1 IAP'!T112</f>
        <v>0</v>
      </c>
      <c r="AJ112" s="136">
        <f>+'Inversión No. 2.1 IAP'!U112</f>
        <v>0</v>
      </c>
      <c r="AK112" s="136">
        <f>+'Inversión No. 2.1 IAP'!V112</f>
        <v>0</v>
      </c>
    </row>
    <row r="113" spans="2:37" x14ac:dyDescent="0.25">
      <c r="B113" s="62" t="s">
        <v>105</v>
      </c>
      <c r="C113" s="62" t="str">
        <f>+VLOOKUP(B113,'resumen UCAP'!$A$5:$O$329,2,0)</f>
        <v>PROYECTOR LED 200W NUEVA</v>
      </c>
      <c r="D113" s="63">
        <f>+'Desmonte Infr. financiada'!D113</f>
        <v>200</v>
      </c>
      <c r="E113" s="63" t="str">
        <f>+VLOOKUP(B113,'resumen UCAP'!$A$5:$O$329,3,0)</f>
        <v>Un</v>
      </c>
      <c r="F113" s="64">
        <f>+VLOOKUP(B113,'resumen UCAP'!$A$5:$O$329,15,0)</f>
        <v>698300</v>
      </c>
      <c r="G113" s="64">
        <v>3</v>
      </c>
      <c r="H113" s="61"/>
      <c r="I113" s="61"/>
      <c r="J113" s="59"/>
      <c r="K113" s="59"/>
      <c r="L113" s="59"/>
      <c r="M113" s="59"/>
      <c r="N113" s="59"/>
      <c r="O113" s="59"/>
      <c r="P113" s="59"/>
      <c r="Q113" s="59"/>
      <c r="R113" s="59"/>
      <c r="S113" s="59"/>
      <c r="T113" s="59"/>
      <c r="U113" s="59"/>
      <c r="V113" s="59"/>
      <c r="W113" s="136">
        <f>+'Inversión No. 2.1 IAP'!H113</f>
        <v>0</v>
      </c>
      <c r="X113" s="136">
        <f>+'Inversión No. 2.1 IAP'!I113</f>
        <v>0</v>
      </c>
      <c r="Y113" s="136">
        <f>+'Inversión No. 2.1 IAP'!J113</f>
        <v>0</v>
      </c>
      <c r="Z113" s="136">
        <f>+'Inversión No. 2.1 IAP'!K113</f>
        <v>0</v>
      </c>
      <c r="AA113" s="136">
        <f>+'Inversión No. 2.1 IAP'!L113</f>
        <v>0</v>
      </c>
      <c r="AB113" s="136">
        <f>+'Inversión No. 2.1 IAP'!M113</f>
        <v>0</v>
      </c>
      <c r="AC113" s="136">
        <f>+'Inversión No. 2.1 IAP'!N113</f>
        <v>0</v>
      </c>
      <c r="AD113" s="136">
        <f>+'Inversión No. 2.1 IAP'!O113</f>
        <v>0</v>
      </c>
      <c r="AE113" s="136">
        <f>+'Inversión No. 2.1 IAP'!P113</f>
        <v>0</v>
      </c>
      <c r="AF113" s="136">
        <f>+'Inversión No. 2.1 IAP'!Q113</f>
        <v>0</v>
      </c>
      <c r="AG113" s="136">
        <f>+'Inversión No. 2.1 IAP'!R113</f>
        <v>0</v>
      </c>
      <c r="AH113" s="136">
        <f>+'Inversión No. 2.1 IAP'!S113</f>
        <v>0</v>
      </c>
      <c r="AI113" s="136">
        <f>+'Inversión No. 2.1 IAP'!T113</f>
        <v>0</v>
      </c>
      <c r="AJ113" s="136">
        <f>+'Inversión No. 2.1 IAP'!U113</f>
        <v>0</v>
      </c>
      <c r="AK113" s="136">
        <f>+'Inversión No. 2.1 IAP'!V113</f>
        <v>0</v>
      </c>
    </row>
    <row r="114" spans="2:37" x14ac:dyDescent="0.25">
      <c r="B114" s="62" t="s">
        <v>106</v>
      </c>
      <c r="C114" s="62" t="str">
        <f>+VLOOKUP(B114,'resumen UCAP'!$A$5:$O$329,2,0)</f>
        <v>PROYECTOR MH 250 SEGUNDA</v>
      </c>
      <c r="D114" s="63">
        <f>+'Desmonte Infr. financiada'!D114</f>
        <v>279</v>
      </c>
      <c r="E114" s="63" t="str">
        <f>+VLOOKUP(B114,'resumen UCAP'!$A$5:$O$329,3,0)</f>
        <v>Un</v>
      </c>
      <c r="F114" s="64">
        <f>+VLOOKUP(B114,'resumen UCAP'!$A$5:$O$329,15,0)</f>
        <v>509142</v>
      </c>
      <c r="G114" s="64">
        <v>2</v>
      </c>
      <c r="H114" s="61"/>
      <c r="I114" s="61"/>
      <c r="J114" s="59"/>
      <c r="K114" s="59"/>
      <c r="L114" s="59"/>
      <c r="M114" s="59"/>
      <c r="N114" s="59"/>
      <c r="O114" s="59"/>
      <c r="P114" s="59"/>
      <c r="Q114" s="59"/>
      <c r="R114" s="59"/>
      <c r="S114" s="59"/>
      <c r="T114" s="59"/>
      <c r="U114" s="59"/>
      <c r="V114" s="59"/>
      <c r="W114" s="136">
        <f>+'Inversión No. 2.1 IAP'!H114</f>
        <v>0</v>
      </c>
      <c r="X114" s="136">
        <f>+'Inversión No. 2.1 IAP'!I114</f>
        <v>0</v>
      </c>
      <c r="Y114" s="136">
        <f>+'Inversión No. 2.1 IAP'!J114</f>
        <v>0</v>
      </c>
      <c r="Z114" s="136">
        <f>+'Inversión No. 2.1 IAP'!K114</f>
        <v>0</v>
      </c>
      <c r="AA114" s="136">
        <f>+'Inversión No. 2.1 IAP'!L114</f>
        <v>0</v>
      </c>
      <c r="AB114" s="136">
        <f>+'Inversión No. 2.1 IAP'!M114</f>
        <v>0</v>
      </c>
      <c r="AC114" s="136">
        <f>+'Inversión No. 2.1 IAP'!N114</f>
        <v>0</v>
      </c>
      <c r="AD114" s="136">
        <f>+'Inversión No. 2.1 IAP'!O114</f>
        <v>0</v>
      </c>
      <c r="AE114" s="136">
        <f>+'Inversión No. 2.1 IAP'!P114</f>
        <v>0</v>
      </c>
      <c r="AF114" s="136">
        <f>+'Inversión No. 2.1 IAP'!Q114</f>
        <v>0</v>
      </c>
      <c r="AG114" s="136">
        <f>+'Inversión No. 2.1 IAP'!R114</f>
        <v>0</v>
      </c>
      <c r="AH114" s="136">
        <f>+'Inversión No. 2.1 IAP'!S114</f>
        <v>0</v>
      </c>
      <c r="AI114" s="136">
        <f>+'Inversión No. 2.1 IAP'!T114</f>
        <v>0</v>
      </c>
      <c r="AJ114" s="136">
        <f>+'Inversión No. 2.1 IAP'!U114</f>
        <v>0</v>
      </c>
      <c r="AK114" s="136">
        <f>+'Inversión No. 2.1 IAP'!V114</f>
        <v>0</v>
      </c>
    </row>
    <row r="115" spans="2:37" x14ac:dyDescent="0.25">
      <c r="B115" s="62" t="s">
        <v>107</v>
      </c>
      <c r="C115" s="62" t="str">
        <f>+VLOOKUP(B115,'resumen UCAP'!$A$5:$O$329,2,0)</f>
        <v>Proyector led 200w</v>
      </c>
      <c r="D115" s="63">
        <f>+'Desmonte Infr. financiada'!D115</f>
        <v>200</v>
      </c>
      <c r="E115" s="63" t="str">
        <f>+VLOOKUP(B115,'resumen UCAP'!$A$5:$O$329,3,0)</f>
        <v>Un</v>
      </c>
      <c r="F115" s="64">
        <f>+VLOOKUP(B115,'resumen UCAP'!$A$5:$O$329,15,0)</f>
        <v>2176396</v>
      </c>
      <c r="G115" s="64">
        <v>9</v>
      </c>
      <c r="H115" s="61"/>
      <c r="I115" s="61"/>
      <c r="J115" s="59"/>
      <c r="K115" s="59"/>
      <c r="L115" s="59"/>
      <c r="M115" s="59"/>
      <c r="N115" s="59"/>
      <c r="O115" s="59"/>
      <c r="P115" s="59"/>
      <c r="Q115" s="59"/>
      <c r="R115" s="59"/>
      <c r="S115" s="59"/>
      <c r="T115" s="59"/>
      <c r="U115" s="59"/>
      <c r="V115" s="59"/>
      <c r="W115" s="136">
        <f>+'Inversión No. 2.1 IAP'!H115</f>
        <v>0</v>
      </c>
      <c r="X115" s="136">
        <f>+'Inversión No. 2.1 IAP'!I115</f>
        <v>0</v>
      </c>
      <c r="Y115" s="136">
        <f>+'Inversión No. 2.1 IAP'!J115</f>
        <v>0</v>
      </c>
      <c r="Z115" s="136">
        <f>+'Inversión No. 2.1 IAP'!K115</f>
        <v>0</v>
      </c>
      <c r="AA115" s="136">
        <f>+'Inversión No. 2.1 IAP'!L115</f>
        <v>0</v>
      </c>
      <c r="AB115" s="136">
        <f>+'Inversión No. 2.1 IAP'!M115</f>
        <v>0</v>
      </c>
      <c r="AC115" s="136">
        <f>+'Inversión No. 2.1 IAP'!N115</f>
        <v>0</v>
      </c>
      <c r="AD115" s="136">
        <f>+'Inversión No. 2.1 IAP'!O115</f>
        <v>0</v>
      </c>
      <c r="AE115" s="136">
        <f>+'Inversión No. 2.1 IAP'!P115</f>
        <v>0</v>
      </c>
      <c r="AF115" s="136">
        <f>+'Inversión No. 2.1 IAP'!Q115</f>
        <v>0</v>
      </c>
      <c r="AG115" s="136">
        <f>+'Inversión No. 2.1 IAP'!R115</f>
        <v>0</v>
      </c>
      <c r="AH115" s="136">
        <f>+'Inversión No. 2.1 IAP'!S115</f>
        <v>0</v>
      </c>
      <c r="AI115" s="136">
        <f>+'Inversión No. 2.1 IAP'!T115</f>
        <v>0</v>
      </c>
      <c r="AJ115" s="136">
        <f>+'Inversión No. 2.1 IAP'!U115</f>
        <v>0</v>
      </c>
      <c r="AK115" s="136">
        <f>+'Inversión No. 2.1 IAP'!V115</f>
        <v>0</v>
      </c>
    </row>
    <row r="116" spans="2:37" x14ac:dyDescent="0.25">
      <c r="B116" s="62" t="s">
        <v>108</v>
      </c>
      <c r="C116" s="62" t="str">
        <f>+VLOOKUP(B116,'resumen UCAP'!$A$5:$O$329,2,0)</f>
        <v>Luminaria picadelly 250w</v>
      </c>
      <c r="D116" s="63">
        <f>+'Desmonte Infr. financiada'!D116</f>
        <v>279</v>
      </c>
      <c r="E116" s="63" t="str">
        <f>+VLOOKUP(B116,'resumen UCAP'!$A$5:$O$329,3,0)</f>
        <v>Un</v>
      </c>
      <c r="F116" s="64">
        <f>+VLOOKUP(B116,'resumen UCAP'!$A$5:$O$329,15,0)</f>
        <v>680000</v>
      </c>
      <c r="G116" s="64">
        <v>6</v>
      </c>
      <c r="H116" s="61"/>
      <c r="I116" s="61"/>
      <c r="J116" s="59"/>
      <c r="K116" s="59"/>
      <c r="L116" s="59"/>
      <c r="M116" s="59"/>
      <c r="N116" s="59"/>
      <c r="O116" s="59"/>
      <c r="P116" s="59"/>
      <c r="Q116" s="59"/>
      <c r="R116" s="59"/>
      <c r="S116" s="59"/>
      <c r="T116" s="59"/>
      <c r="U116" s="59"/>
      <c r="V116" s="59"/>
      <c r="W116" s="136">
        <f>+'Inversión No. 2.1 IAP'!H116</f>
        <v>0</v>
      </c>
      <c r="X116" s="136">
        <f>+'Inversión No. 2.1 IAP'!I116</f>
        <v>0</v>
      </c>
      <c r="Y116" s="136">
        <f>+'Inversión No. 2.1 IAP'!J116</f>
        <v>0</v>
      </c>
      <c r="Z116" s="136">
        <f>+'Inversión No. 2.1 IAP'!K116</f>
        <v>0</v>
      </c>
      <c r="AA116" s="136">
        <f>+'Inversión No. 2.1 IAP'!L116</f>
        <v>0</v>
      </c>
      <c r="AB116" s="136">
        <f>+'Inversión No. 2.1 IAP'!M116</f>
        <v>0</v>
      </c>
      <c r="AC116" s="136">
        <f>+'Inversión No. 2.1 IAP'!N116</f>
        <v>0</v>
      </c>
      <c r="AD116" s="136">
        <f>+'Inversión No. 2.1 IAP'!O116</f>
        <v>0</v>
      </c>
      <c r="AE116" s="136">
        <f>+'Inversión No. 2.1 IAP'!P116</f>
        <v>0</v>
      </c>
      <c r="AF116" s="136">
        <f>+'Inversión No. 2.1 IAP'!Q116</f>
        <v>0</v>
      </c>
      <c r="AG116" s="136">
        <f>+'Inversión No. 2.1 IAP'!R116</f>
        <v>0</v>
      </c>
      <c r="AH116" s="136">
        <f>+'Inversión No. 2.1 IAP'!S116</f>
        <v>0</v>
      </c>
      <c r="AI116" s="136">
        <f>+'Inversión No. 2.1 IAP'!T116</f>
        <v>0</v>
      </c>
      <c r="AJ116" s="136">
        <f>+'Inversión No. 2.1 IAP'!U116</f>
        <v>0</v>
      </c>
      <c r="AK116" s="136">
        <f>+'Inversión No. 2.1 IAP'!V116</f>
        <v>0</v>
      </c>
    </row>
    <row r="117" spans="2:37" x14ac:dyDescent="0.25">
      <c r="B117" s="62" t="s">
        <v>109</v>
      </c>
      <c r="C117" s="62" t="str">
        <f>+VLOOKUP(B117,'resumen UCAP'!$A$5:$O$329,2,0)</f>
        <v>ETIQUETA LUMINARIA LED 100W NUEVA</v>
      </c>
      <c r="D117" s="63">
        <f>+'Desmonte Infr. financiada'!D117</f>
        <v>100</v>
      </c>
      <c r="E117" s="63" t="str">
        <f>+VLOOKUP(B117,'resumen UCAP'!$A$5:$O$329,3,0)</f>
        <v>Un</v>
      </c>
      <c r="F117" s="64">
        <f>+VLOOKUP(B117,'resumen UCAP'!$A$5:$O$329,15,0)</f>
        <v>2060000</v>
      </c>
      <c r="G117" s="64">
        <v>7</v>
      </c>
      <c r="H117" s="61"/>
      <c r="I117" s="61"/>
      <c r="J117" s="59"/>
      <c r="K117" s="59"/>
      <c r="L117" s="59"/>
      <c r="M117" s="59"/>
      <c r="N117" s="59"/>
      <c r="O117" s="59"/>
      <c r="P117" s="59"/>
      <c r="Q117" s="59"/>
      <c r="R117" s="59"/>
      <c r="S117" s="59"/>
      <c r="T117" s="59"/>
      <c r="U117" s="59"/>
      <c r="V117" s="59"/>
      <c r="W117" s="136">
        <f>+'Inversión No. 2.1 IAP'!H117</f>
        <v>0</v>
      </c>
      <c r="X117" s="136">
        <f>+'Inversión No. 2.1 IAP'!I117</f>
        <v>0</v>
      </c>
      <c r="Y117" s="136">
        <f>+'Inversión No. 2.1 IAP'!J117</f>
        <v>0</v>
      </c>
      <c r="Z117" s="136">
        <f>+'Inversión No. 2.1 IAP'!K117</f>
        <v>0</v>
      </c>
      <c r="AA117" s="136">
        <f>+'Inversión No. 2.1 IAP'!L117</f>
        <v>0</v>
      </c>
      <c r="AB117" s="136">
        <f>+'Inversión No. 2.1 IAP'!M117</f>
        <v>0</v>
      </c>
      <c r="AC117" s="136">
        <f>+'Inversión No. 2.1 IAP'!N117</f>
        <v>0</v>
      </c>
      <c r="AD117" s="136">
        <f>+'Inversión No. 2.1 IAP'!O117</f>
        <v>0</v>
      </c>
      <c r="AE117" s="136">
        <f>+'Inversión No. 2.1 IAP'!P117</f>
        <v>0</v>
      </c>
      <c r="AF117" s="136">
        <f>+'Inversión No. 2.1 IAP'!Q117</f>
        <v>0</v>
      </c>
      <c r="AG117" s="136">
        <f>+'Inversión No. 2.1 IAP'!R117</f>
        <v>0</v>
      </c>
      <c r="AH117" s="136">
        <f>+'Inversión No. 2.1 IAP'!S117</f>
        <v>0</v>
      </c>
      <c r="AI117" s="136">
        <f>+'Inversión No. 2.1 IAP'!T117</f>
        <v>0</v>
      </c>
      <c r="AJ117" s="136">
        <f>+'Inversión No. 2.1 IAP'!U117</f>
        <v>0</v>
      </c>
      <c r="AK117" s="136">
        <f>+'Inversión No. 2.1 IAP'!V117</f>
        <v>0</v>
      </c>
    </row>
    <row r="118" spans="2:37" x14ac:dyDescent="0.25">
      <c r="B118" s="62" t="s">
        <v>110</v>
      </c>
      <c r="C118" s="62" t="str">
        <f>+VLOOKUP(B118,'resumen UCAP'!$A$5:$O$329,2,0)</f>
        <v>PROYECTOR LED 400W APOLO</v>
      </c>
      <c r="D118" s="63">
        <f>+'Desmonte Infr. financiada'!D118</f>
        <v>400</v>
      </c>
      <c r="E118" s="63" t="str">
        <f>+VLOOKUP(B118,'resumen UCAP'!$A$5:$O$329,3,0)</f>
        <v>Un</v>
      </c>
      <c r="F118" s="64">
        <f>+VLOOKUP(B118,'resumen UCAP'!$A$5:$O$329,15,0)</f>
        <v>2980712</v>
      </c>
      <c r="G118" s="64">
        <v>13</v>
      </c>
      <c r="H118" s="61"/>
      <c r="I118" s="61"/>
      <c r="J118" s="59"/>
      <c r="K118" s="59"/>
      <c r="L118" s="59"/>
      <c r="M118" s="59"/>
      <c r="N118" s="59"/>
      <c r="O118" s="59"/>
      <c r="P118" s="59"/>
      <c r="Q118" s="59"/>
      <c r="R118" s="59"/>
      <c r="S118" s="59"/>
      <c r="T118" s="59"/>
      <c r="U118" s="59"/>
      <c r="V118" s="59"/>
      <c r="W118" s="136">
        <f>+'Inversión No. 2.1 IAP'!H118</f>
        <v>0</v>
      </c>
      <c r="X118" s="136">
        <f>+'Inversión No. 2.1 IAP'!I118</f>
        <v>0</v>
      </c>
      <c r="Y118" s="136">
        <f>+'Inversión No. 2.1 IAP'!J118</f>
        <v>0</v>
      </c>
      <c r="Z118" s="136">
        <f>+'Inversión No. 2.1 IAP'!K118</f>
        <v>0</v>
      </c>
      <c r="AA118" s="136">
        <f>+'Inversión No. 2.1 IAP'!L118</f>
        <v>0</v>
      </c>
      <c r="AB118" s="136">
        <f>+'Inversión No. 2.1 IAP'!M118</f>
        <v>0</v>
      </c>
      <c r="AC118" s="136">
        <f>+'Inversión No. 2.1 IAP'!N118</f>
        <v>0</v>
      </c>
      <c r="AD118" s="136">
        <f>+'Inversión No. 2.1 IAP'!O118</f>
        <v>0</v>
      </c>
      <c r="AE118" s="136">
        <f>+'Inversión No. 2.1 IAP'!P118</f>
        <v>0</v>
      </c>
      <c r="AF118" s="136">
        <f>+'Inversión No. 2.1 IAP'!Q118</f>
        <v>0</v>
      </c>
      <c r="AG118" s="136">
        <f>+'Inversión No. 2.1 IAP'!R118</f>
        <v>0</v>
      </c>
      <c r="AH118" s="136">
        <f>+'Inversión No. 2.1 IAP'!S118</f>
        <v>0</v>
      </c>
      <c r="AI118" s="136">
        <f>+'Inversión No. 2.1 IAP'!T118</f>
        <v>0</v>
      </c>
      <c r="AJ118" s="136">
        <f>+'Inversión No. 2.1 IAP'!U118</f>
        <v>0</v>
      </c>
      <c r="AK118" s="136">
        <f>+'Inversión No. 2.1 IAP'!V118</f>
        <v>0</v>
      </c>
    </row>
    <row r="119" spans="2:37" x14ac:dyDescent="0.25">
      <c r="B119" s="62" t="s">
        <v>111</v>
      </c>
      <c r="C119" s="62" t="str">
        <f>+VLOOKUP(B119,'resumen UCAP'!$A$5:$O$329,2,0)</f>
        <v>ETIQUETA LUMINARIA 70W NA</v>
      </c>
      <c r="D119" s="63">
        <f>+'Desmonte Infr. financiada'!D119</f>
        <v>81</v>
      </c>
      <c r="E119" s="63" t="str">
        <f>+VLOOKUP(B119,'resumen UCAP'!$A$5:$O$329,3,0)</f>
        <v>Un</v>
      </c>
      <c r="F119" s="64">
        <f>+VLOOKUP(B119,'resumen UCAP'!$A$5:$O$329,15,0)</f>
        <v>201799</v>
      </c>
      <c r="G119" s="64">
        <v>3</v>
      </c>
      <c r="H119" s="61"/>
      <c r="I119" s="61"/>
      <c r="J119" s="59"/>
      <c r="K119" s="59"/>
      <c r="L119" s="59"/>
      <c r="M119" s="59"/>
      <c r="N119" s="59"/>
      <c r="O119" s="59"/>
      <c r="P119" s="59"/>
      <c r="Q119" s="59"/>
      <c r="R119" s="59"/>
      <c r="S119" s="59"/>
      <c r="T119" s="59"/>
      <c r="U119" s="59"/>
      <c r="V119" s="59"/>
      <c r="W119" s="136">
        <f>+'Inversión No. 2.1 IAP'!H119</f>
        <v>0</v>
      </c>
      <c r="X119" s="136">
        <f>+'Inversión No. 2.1 IAP'!I119</f>
        <v>0</v>
      </c>
      <c r="Y119" s="136">
        <f>+'Inversión No. 2.1 IAP'!J119</f>
        <v>0</v>
      </c>
      <c r="Z119" s="136">
        <f>+'Inversión No. 2.1 IAP'!K119</f>
        <v>0</v>
      </c>
      <c r="AA119" s="136">
        <f>+'Inversión No. 2.1 IAP'!L119</f>
        <v>0</v>
      </c>
      <c r="AB119" s="136">
        <f>+'Inversión No. 2.1 IAP'!M119</f>
        <v>0</v>
      </c>
      <c r="AC119" s="136">
        <f>+'Inversión No. 2.1 IAP'!N119</f>
        <v>0</v>
      </c>
      <c r="AD119" s="136">
        <f>+'Inversión No. 2.1 IAP'!O119</f>
        <v>0</v>
      </c>
      <c r="AE119" s="136">
        <f>+'Inversión No. 2.1 IAP'!P119</f>
        <v>0</v>
      </c>
      <c r="AF119" s="136">
        <f>+'Inversión No. 2.1 IAP'!Q119</f>
        <v>0</v>
      </c>
      <c r="AG119" s="136">
        <f>+'Inversión No. 2.1 IAP'!R119</f>
        <v>0</v>
      </c>
      <c r="AH119" s="136">
        <f>+'Inversión No. 2.1 IAP'!S119</f>
        <v>0</v>
      </c>
      <c r="AI119" s="136">
        <f>+'Inversión No. 2.1 IAP'!T119</f>
        <v>0</v>
      </c>
      <c r="AJ119" s="136">
        <f>+'Inversión No. 2.1 IAP'!U119</f>
        <v>0</v>
      </c>
      <c r="AK119" s="136">
        <f>+'Inversión No. 2.1 IAP'!V119</f>
        <v>0</v>
      </c>
    </row>
    <row r="120" spans="2:37" x14ac:dyDescent="0.25">
      <c r="B120" s="62" t="s">
        <v>532</v>
      </c>
      <c r="C120" s="62" t="str">
        <f>+VLOOKUP(B120,'resumen UCAP'!$A$5:$O$329,2,0)</f>
        <v>PROYECTOR MH 250W SEGUND</v>
      </c>
      <c r="D120" s="63">
        <f>+'Desmonte Infr. financiada'!D120</f>
        <v>279</v>
      </c>
      <c r="E120" s="63" t="str">
        <f>+VLOOKUP(B120,'resumen UCAP'!$A$5:$O$329,3,0)</f>
        <v>Un</v>
      </c>
      <c r="F120" s="64">
        <f>+VLOOKUP(B120,'resumen UCAP'!$A$5:$O$329,15,0)</f>
        <v>413027</v>
      </c>
      <c r="G120" s="64">
        <v>1</v>
      </c>
      <c r="H120" s="61"/>
      <c r="I120" s="61"/>
      <c r="J120" s="59"/>
      <c r="K120" s="59"/>
      <c r="L120" s="59"/>
      <c r="M120" s="59"/>
      <c r="N120" s="59"/>
      <c r="O120" s="59"/>
      <c r="P120" s="59"/>
      <c r="Q120" s="59"/>
      <c r="R120" s="59"/>
      <c r="S120" s="59"/>
      <c r="T120" s="59"/>
      <c r="U120" s="59"/>
      <c r="V120" s="59"/>
      <c r="W120" s="136">
        <f>+'Inversión No. 2.1 IAP'!H120</f>
        <v>0</v>
      </c>
      <c r="X120" s="136">
        <f>+'Inversión No. 2.1 IAP'!I120</f>
        <v>0</v>
      </c>
      <c r="Y120" s="136">
        <f>+'Inversión No. 2.1 IAP'!J120</f>
        <v>0</v>
      </c>
      <c r="Z120" s="136">
        <f>+'Inversión No. 2.1 IAP'!K120</f>
        <v>0</v>
      </c>
      <c r="AA120" s="136">
        <f>+'Inversión No. 2.1 IAP'!L120</f>
        <v>0</v>
      </c>
      <c r="AB120" s="136">
        <f>+'Inversión No. 2.1 IAP'!M120</f>
        <v>0</v>
      </c>
      <c r="AC120" s="136">
        <f>+'Inversión No. 2.1 IAP'!N120</f>
        <v>0</v>
      </c>
      <c r="AD120" s="136">
        <f>+'Inversión No. 2.1 IAP'!O120</f>
        <v>0</v>
      </c>
      <c r="AE120" s="136">
        <f>+'Inversión No. 2.1 IAP'!P120</f>
        <v>0</v>
      </c>
      <c r="AF120" s="136">
        <f>+'Inversión No. 2.1 IAP'!Q120</f>
        <v>0</v>
      </c>
      <c r="AG120" s="136">
        <f>+'Inversión No. 2.1 IAP'!R120</f>
        <v>0</v>
      </c>
      <c r="AH120" s="136">
        <f>+'Inversión No. 2.1 IAP'!S120</f>
        <v>0</v>
      </c>
      <c r="AI120" s="136">
        <f>+'Inversión No. 2.1 IAP'!T120</f>
        <v>0</v>
      </c>
      <c r="AJ120" s="136">
        <f>+'Inversión No. 2.1 IAP'!U120</f>
        <v>0</v>
      </c>
      <c r="AK120" s="136">
        <f>+'Inversión No. 2.1 IAP'!V120</f>
        <v>0</v>
      </c>
    </row>
    <row r="121" spans="2:37" x14ac:dyDescent="0.25">
      <c r="B121" s="62" t="s">
        <v>533</v>
      </c>
      <c r="C121" s="62" t="str">
        <f>+VLOOKUP(B121,'resumen UCAP'!$A$5:$O$329,2,0)</f>
        <v>PROYECTOR MH 4000W SEGUND</v>
      </c>
      <c r="D121" s="63">
        <f>+'Desmonte Infr. financiada'!D121</f>
        <v>440</v>
      </c>
      <c r="E121" s="63" t="str">
        <f>+VLOOKUP(B121,'resumen UCAP'!$A$5:$O$329,3,0)</f>
        <v>Un</v>
      </c>
      <c r="F121" s="64">
        <f>+VLOOKUP(B121,'resumen UCAP'!$A$5:$O$329,15,0)</f>
        <v>509142</v>
      </c>
      <c r="G121" s="64">
        <v>1</v>
      </c>
      <c r="H121" s="61"/>
      <c r="I121" s="61"/>
      <c r="J121" s="59"/>
      <c r="K121" s="59"/>
      <c r="L121" s="59"/>
      <c r="M121" s="59"/>
      <c r="N121" s="59"/>
      <c r="O121" s="59"/>
      <c r="P121" s="59"/>
      <c r="Q121" s="59"/>
      <c r="R121" s="59"/>
      <c r="S121" s="59"/>
      <c r="T121" s="59"/>
      <c r="U121" s="59"/>
      <c r="V121" s="59"/>
      <c r="W121" s="136">
        <f>+'Inversión No. 2.1 IAP'!H121</f>
        <v>0</v>
      </c>
      <c r="X121" s="136">
        <f>+'Inversión No. 2.1 IAP'!I121</f>
        <v>0</v>
      </c>
      <c r="Y121" s="136">
        <f>+'Inversión No. 2.1 IAP'!J121</f>
        <v>0</v>
      </c>
      <c r="Z121" s="136">
        <f>+'Inversión No. 2.1 IAP'!K121</f>
        <v>0</v>
      </c>
      <c r="AA121" s="136">
        <f>+'Inversión No. 2.1 IAP'!L121</f>
        <v>0</v>
      </c>
      <c r="AB121" s="136">
        <f>+'Inversión No. 2.1 IAP'!M121</f>
        <v>0</v>
      </c>
      <c r="AC121" s="136">
        <f>+'Inversión No. 2.1 IAP'!N121</f>
        <v>0</v>
      </c>
      <c r="AD121" s="136">
        <f>+'Inversión No. 2.1 IAP'!O121</f>
        <v>0</v>
      </c>
      <c r="AE121" s="136">
        <f>+'Inversión No. 2.1 IAP'!P121</f>
        <v>0</v>
      </c>
      <c r="AF121" s="136">
        <f>+'Inversión No. 2.1 IAP'!Q121</f>
        <v>0</v>
      </c>
      <c r="AG121" s="136">
        <f>+'Inversión No. 2.1 IAP'!R121</f>
        <v>0</v>
      </c>
      <c r="AH121" s="136">
        <f>+'Inversión No. 2.1 IAP'!S121</f>
        <v>0</v>
      </c>
      <c r="AI121" s="136">
        <f>+'Inversión No. 2.1 IAP'!T121</f>
        <v>0</v>
      </c>
      <c r="AJ121" s="136">
        <f>+'Inversión No. 2.1 IAP'!U121</f>
        <v>0</v>
      </c>
      <c r="AK121" s="136">
        <f>+'Inversión No. 2.1 IAP'!V121</f>
        <v>0</v>
      </c>
    </row>
    <row r="122" spans="2:37" x14ac:dyDescent="0.25">
      <c r="B122" s="62" t="s">
        <v>534</v>
      </c>
      <c r="C122" s="62" t="str">
        <f>+VLOOKUP(B122,'resumen UCAP'!$A$5:$O$329,2,0)</f>
        <v>LUMINARIA NA 250 NUEVA</v>
      </c>
      <c r="D122" s="63">
        <f>+'Desmonte Infr. financiada'!D122</f>
        <v>279</v>
      </c>
      <c r="E122" s="63" t="str">
        <f>+VLOOKUP(B122,'resumen UCAP'!$A$5:$O$329,3,0)</f>
        <v>Un</v>
      </c>
      <c r="F122" s="64">
        <f>+VLOOKUP(B122,'resumen UCAP'!$A$5:$O$329,15,0)</f>
        <v>378325</v>
      </c>
      <c r="G122" s="64">
        <v>7</v>
      </c>
      <c r="H122" s="61"/>
      <c r="I122" s="61"/>
      <c r="J122" s="59"/>
      <c r="K122" s="59"/>
      <c r="L122" s="59"/>
      <c r="M122" s="59"/>
      <c r="N122" s="59"/>
      <c r="O122" s="59"/>
      <c r="P122" s="59"/>
      <c r="Q122" s="59"/>
      <c r="R122" s="59"/>
      <c r="S122" s="59"/>
      <c r="T122" s="59"/>
      <c r="U122" s="59"/>
      <c r="V122" s="59"/>
      <c r="W122" s="136">
        <f>+'Inversión No. 2.1 IAP'!H122</f>
        <v>0</v>
      </c>
      <c r="X122" s="136">
        <f>+'Inversión No. 2.1 IAP'!I122</f>
        <v>0</v>
      </c>
      <c r="Y122" s="136">
        <f>+'Inversión No. 2.1 IAP'!J122</f>
        <v>0</v>
      </c>
      <c r="Z122" s="136">
        <f>+'Inversión No. 2.1 IAP'!K122</f>
        <v>0</v>
      </c>
      <c r="AA122" s="136">
        <f>+'Inversión No. 2.1 IAP'!L122</f>
        <v>0</v>
      </c>
      <c r="AB122" s="136">
        <f>+'Inversión No. 2.1 IAP'!M122</f>
        <v>0</v>
      </c>
      <c r="AC122" s="136">
        <f>+'Inversión No. 2.1 IAP'!N122</f>
        <v>0</v>
      </c>
      <c r="AD122" s="136">
        <f>+'Inversión No. 2.1 IAP'!O122</f>
        <v>0</v>
      </c>
      <c r="AE122" s="136">
        <f>+'Inversión No. 2.1 IAP'!P122</f>
        <v>0</v>
      </c>
      <c r="AF122" s="136">
        <f>+'Inversión No. 2.1 IAP'!Q122</f>
        <v>0</v>
      </c>
      <c r="AG122" s="136">
        <f>+'Inversión No. 2.1 IAP'!R122</f>
        <v>0</v>
      </c>
      <c r="AH122" s="136">
        <f>+'Inversión No. 2.1 IAP'!S122</f>
        <v>0</v>
      </c>
      <c r="AI122" s="136">
        <f>+'Inversión No. 2.1 IAP'!T122</f>
        <v>0</v>
      </c>
      <c r="AJ122" s="136">
        <f>+'Inversión No. 2.1 IAP'!U122</f>
        <v>0</v>
      </c>
      <c r="AK122" s="136">
        <f>+'Inversión No. 2.1 IAP'!V122</f>
        <v>0</v>
      </c>
    </row>
    <row r="123" spans="2:37" x14ac:dyDescent="0.25">
      <c r="B123" s="62" t="s">
        <v>549</v>
      </c>
      <c r="C123" s="62" t="str">
        <f>+VLOOKUP(B123,'resumen UCAP'!$A$5:$O$329,2,0)</f>
        <v>Luminaria Led 150w</v>
      </c>
      <c r="D123" s="63">
        <f>+'Desmonte Infr. financiada'!D123</f>
        <v>150</v>
      </c>
      <c r="E123" s="63" t="str">
        <f>+VLOOKUP(B123,'resumen UCAP'!$A$5:$O$329,3,0)</f>
        <v>Un</v>
      </c>
      <c r="F123" s="64">
        <f>+VLOOKUP(B123,'resumen UCAP'!$A$5:$O$329,15,0)</f>
        <v>845605</v>
      </c>
      <c r="G123" s="64">
        <v>293</v>
      </c>
      <c r="H123" s="61"/>
      <c r="I123" s="61"/>
      <c r="J123" s="59"/>
      <c r="K123" s="59"/>
      <c r="L123" s="59"/>
      <c r="M123" s="59"/>
      <c r="N123" s="59"/>
      <c r="O123" s="59"/>
      <c r="P123" s="59"/>
      <c r="Q123" s="59"/>
      <c r="R123" s="59"/>
      <c r="S123" s="59"/>
      <c r="T123" s="59"/>
      <c r="U123" s="59"/>
      <c r="V123" s="59"/>
      <c r="W123" s="136">
        <f>+'Inversión No. 2.1 IAP'!H123</f>
        <v>0</v>
      </c>
      <c r="X123" s="136">
        <f>+'Inversión No. 2.1 IAP'!I123</f>
        <v>0</v>
      </c>
      <c r="Y123" s="136">
        <f>+'Inversión No. 2.1 IAP'!J123</f>
        <v>0</v>
      </c>
      <c r="Z123" s="136">
        <f>+'Inversión No. 2.1 IAP'!K123</f>
        <v>0</v>
      </c>
      <c r="AA123" s="136">
        <f>+'Inversión No. 2.1 IAP'!L123</f>
        <v>0</v>
      </c>
      <c r="AB123" s="136">
        <f>+'Inversión No. 2.1 IAP'!M123</f>
        <v>0</v>
      </c>
      <c r="AC123" s="136">
        <f>+'Inversión No. 2.1 IAP'!N123</f>
        <v>0</v>
      </c>
      <c r="AD123" s="136">
        <f>+'Inversión No. 2.1 IAP'!O123</f>
        <v>0</v>
      </c>
      <c r="AE123" s="136">
        <f>+'Inversión No. 2.1 IAP'!P123</f>
        <v>0</v>
      </c>
      <c r="AF123" s="136">
        <f>+'Inversión No. 2.1 IAP'!Q123</f>
        <v>0</v>
      </c>
      <c r="AG123" s="136">
        <f>+'Inversión No. 2.1 IAP'!R123</f>
        <v>0</v>
      </c>
      <c r="AH123" s="136">
        <f>+'Inversión No. 2.1 IAP'!S123</f>
        <v>0</v>
      </c>
      <c r="AI123" s="136">
        <f>+'Inversión No. 2.1 IAP'!T123</f>
        <v>0</v>
      </c>
      <c r="AJ123" s="136">
        <f>+'Inversión No. 2.1 IAP'!U123</f>
        <v>0</v>
      </c>
      <c r="AK123" s="136">
        <f>+'Inversión No. 2.1 IAP'!V123</f>
        <v>0</v>
      </c>
    </row>
    <row r="124" spans="2:37" x14ac:dyDescent="0.25">
      <c r="B124" s="62" t="s">
        <v>550</v>
      </c>
      <c r="C124" s="62" t="str">
        <f>+VLOOKUP(B124,'resumen UCAP'!$A$5:$O$329,2,0)</f>
        <v>Luminaria Led 40w</v>
      </c>
      <c r="D124" s="63">
        <f>+'Desmonte Infr. financiada'!D124</f>
        <v>40</v>
      </c>
      <c r="E124" s="63" t="str">
        <f>+VLOOKUP(B124,'resumen UCAP'!$A$5:$O$329,3,0)</f>
        <v>Un</v>
      </c>
      <c r="F124" s="64">
        <f>+VLOOKUP(B124,'resumen UCAP'!$A$5:$O$329,15,0)</f>
        <v>321869</v>
      </c>
      <c r="G124" s="64">
        <v>54</v>
      </c>
      <c r="H124" s="61"/>
      <c r="I124" s="61"/>
      <c r="J124" s="59"/>
      <c r="K124" s="59"/>
      <c r="L124" s="59"/>
      <c r="M124" s="59"/>
      <c r="N124" s="59"/>
      <c r="O124" s="59"/>
      <c r="P124" s="59"/>
      <c r="Q124" s="59"/>
      <c r="R124" s="59"/>
      <c r="S124" s="59"/>
      <c r="T124" s="59"/>
      <c r="U124" s="59"/>
      <c r="V124" s="59"/>
      <c r="W124" s="136">
        <f>+'Inversión No. 2.1 IAP'!H124</f>
        <v>0</v>
      </c>
      <c r="X124" s="136">
        <f>+'Inversión No. 2.1 IAP'!I124</f>
        <v>0</v>
      </c>
      <c r="Y124" s="136">
        <f>+'Inversión No. 2.1 IAP'!J124</f>
        <v>0</v>
      </c>
      <c r="Z124" s="136">
        <f>+'Inversión No. 2.1 IAP'!K124</f>
        <v>0</v>
      </c>
      <c r="AA124" s="136">
        <f>+'Inversión No. 2.1 IAP'!L124</f>
        <v>0</v>
      </c>
      <c r="AB124" s="136">
        <f>+'Inversión No. 2.1 IAP'!M124</f>
        <v>0</v>
      </c>
      <c r="AC124" s="136">
        <f>+'Inversión No. 2.1 IAP'!N124</f>
        <v>0</v>
      </c>
      <c r="AD124" s="136">
        <f>+'Inversión No. 2.1 IAP'!O124</f>
        <v>0</v>
      </c>
      <c r="AE124" s="136">
        <f>+'Inversión No. 2.1 IAP'!P124</f>
        <v>0</v>
      </c>
      <c r="AF124" s="136">
        <f>+'Inversión No. 2.1 IAP'!Q124</f>
        <v>0</v>
      </c>
      <c r="AG124" s="136">
        <f>+'Inversión No. 2.1 IAP'!R124</f>
        <v>0</v>
      </c>
      <c r="AH124" s="136">
        <f>+'Inversión No. 2.1 IAP'!S124</f>
        <v>0</v>
      </c>
      <c r="AI124" s="136">
        <f>+'Inversión No. 2.1 IAP'!T124</f>
        <v>0</v>
      </c>
      <c r="AJ124" s="136">
        <f>+'Inversión No. 2.1 IAP'!U124</f>
        <v>0</v>
      </c>
      <c r="AK124" s="136">
        <f>+'Inversión No. 2.1 IAP'!V124</f>
        <v>0</v>
      </c>
    </row>
    <row r="125" spans="2:37" x14ac:dyDescent="0.25">
      <c r="B125" s="62" t="s">
        <v>551</v>
      </c>
      <c r="C125" s="62" t="str">
        <f>+VLOOKUP(B125,'resumen UCAP'!$A$5:$O$329,2,0)</f>
        <v>Proyector led 50w</v>
      </c>
      <c r="D125" s="63">
        <f>+'Desmonte Infr. financiada'!D125</f>
        <v>50</v>
      </c>
      <c r="E125" s="63" t="str">
        <f>+VLOOKUP(B125,'resumen UCAP'!$A$5:$O$329,3,0)</f>
        <v>Un</v>
      </c>
      <c r="F125" s="64">
        <f>+VLOOKUP(B125,'resumen UCAP'!$A$5:$O$329,15,0)</f>
        <v>259754</v>
      </c>
      <c r="G125" s="64">
        <v>21</v>
      </c>
      <c r="H125" s="61"/>
      <c r="I125" s="61"/>
      <c r="J125" s="59"/>
      <c r="K125" s="59"/>
      <c r="L125" s="59"/>
      <c r="M125" s="59"/>
      <c r="N125" s="59"/>
      <c r="O125" s="59"/>
      <c r="P125" s="59"/>
      <c r="Q125" s="59"/>
      <c r="R125" s="59"/>
      <c r="S125" s="59"/>
      <c r="T125" s="59"/>
      <c r="U125" s="59"/>
      <c r="V125" s="59"/>
      <c r="W125" s="136">
        <f>+'Inversión No. 2.1 IAP'!H125</f>
        <v>0</v>
      </c>
      <c r="X125" s="136">
        <f>+'Inversión No. 2.1 IAP'!I125</f>
        <v>0</v>
      </c>
      <c r="Y125" s="136">
        <f>+'Inversión No. 2.1 IAP'!J125</f>
        <v>0</v>
      </c>
      <c r="Z125" s="136">
        <f>+'Inversión No. 2.1 IAP'!K125</f>
        <v>0</v>
      </c>
      <c r="AA125" s="136">
        <f>+'Inversión No. 2.1 IAP'!L125</f>
        <v>0</v>
      </c>
      <c r="AB125" s="136">
        <f>+'Inversión No. 2.1 IAP'!M125</f>
        <v>0</v>
      </c>
      <c r="AC125" s="136">
        <f>+'Inversión No. 2.1 IAP'!N125</f>
        <v>0</v>
      </c>
      <c r="AD125" s="136">
        <f>+'Inversión No. 2.1 IAP'!O125</f>
        <v>0</v>
      </c>
      <c r="AE125" s="136">
        <f>+'Inversión No. 2.1 IAP'!P125</f>
        <v>0</v>
      </c>
      <c r="AF125" s="136">
        <f>+'Inversión No. 2.1 IAP'!Q125</f>
        <v>0</v>
      </c>
      <c r="AG125" s="136">
        <f>+'Inversión No. 2.1 IAP'!R125</f>
        <v>0</v>
      </c>
      <c r="AH125" s="136">
        <f>+'Inversión No. 2.1 IAP'!S125</f>
        <v>0</v>
      </c>
      <c r="AI125" s="136">
        <f>+'Inversión No. 2.1 IAP'!T125</f>
        <v>0</v>
      </c>
      <c r="AJ125" s="136">
        <f>+'Inversión No. 2.1 IAP'!U125</f>
        <v>0</v>
      </c>
      <c r="AK125" s="136">
        <f>+'Inversión No. 2.1 IAP'!V125</f>
        <v>0</v>
      </c>
    </row>
    <row r="126" spans="2:37" x14ac:dyDescent="0.25">
      <c r="B126" s="62" t="s">
        <v>552</v>
      </c>
      <c r="C126" s="62" t="str">
        <f>+VLOOKUP(B126,'resumen UCAP'!$A$5:$O$329,2,0)</f>
        <v>Luminaria Led 60w</v>
      </c>
      <c r="D126" s="63">
        <f>+'Desmonte Infr. financiada'!D126</f>
        <v>60</v>
      </c>
      <c r="E126" s="63" t="str">
        <f>+VLOOKUP(B126,'resumen UCAP'!$A$5:$O$329,3,0)</f>
        <v>Un</v>
      </c>
      <c r="F126" s="64">
        <f>+VLOOKUP(B126,'resumen UCAP'!$A$5:$O$329,15,0)</f>
        <v>387336</v>
      </c>
      <c r="G126" s="64">
        <v>28</v>
      </c>
      <c r="H126" s="61"/>
      <c r="I126" s="61"/>
      <c r="J126" s="59"/>
      <c r="K126" s="59"/>
      <c r="L126" s="59"/>
      <c r="M126" s="59"/>
      <c r="N126" s="59"/>
      <c r="O126" s="59"/>
      <c r="P126" s="59"/>
      <c r="Q126" s="59"/>
      <c r="R126" s="59"/>
      <c r="S126" s="59"/>
      <c r="T126" s="59"/>
      <c r="U126" s="59"/>
      <c r="V126" s="59"/>
      <c r="W126" s="136">
        <f>+'Inversión No. 2.1 IAP'!H126</f>
        <v>0</v>
      </c>
      <c r="X126" s="136">
        <f>+'Inversión No. 2.1 IAP'!I126</f>
        <v>0</v>
      </c>
      <c r="Y126" s="136">
        <f>+'Inversión No. 2.1 IAP'!J126</f>
        <v>0</v>
      </c>
      <c r="Z126" s="136">
        <f>+'Inversión No. 2.1 IAP'!K126</f>
        <v>0</v>
      </c>
      <c r="AA126" s="136">
        <f>+'Inversión No. 2.1 IAP'!L126</f>
        <v>0</v>
      </c>
      <c r="AB126" s="136">
        <f>+'Inversión No. 2.1 IAP'!M126</f>
        <v>0</v>
      </c>
      <c r="AC126" s="136">
        <f>+'Inversión No. 2.1 IAP'!N126</f>
        <v>0</v>
      </c>
      <c r="AD126" s="136">
        <f>+'Inversión No. 2.1 IAP'!O126</f>
        <v>0</v>
      </c>
      <c r="AE126" s="136">
        <f>+'Inversión No. 2.1 IAP'!P126</f>
        <v>0</v>
      </c>
      <c r="AF126" s="136">
        <f>+'Inversión No. 2.1 IAP'!Q126</f>
        <v>0</v>
      </c>
      <c r="AG126" s="136">
        <f>+'Inversión No. 2.1 IAP'!R126</f>
        <v>0</v>
      </c>
      <c r="AH126" s="136">
        <f>+'Inversión No. 2.1 IAP'!S126</f>
        <v>0</v>
      </c>
      <c r="AI126" s="136">
        <f>+'Inversión No. 2.1 IAP'!T126</f>
        <v>0</v>
      </c>
      <c r="AJ126" s="136">
        <f>+'Inversión No. 2.1 IAP'!U126</f>
        <v>0</v>
      </c>
      <c r="AK126" s="136">
        <f>+'Inversión No. 2.1 IAP'!V126</f>
        <v>0</v>
      </c>
    </row>
    <row r="127" spans="2:37" x14ac:dyDescent="0.25">
      <c r="B127" s="62" t="s">
        <v>553</v>
      </c>
      <c r="C127" s="62" t="str">
        <f>+VLOOKUP(B127,'resumen UCAP'!$A$5:$O$329,2,0)</f>
        <v>PROYECTOR MH 250W SEGUNDA TRANSF</v>
      </c>
      <c r="D127" s="63">
        <f>+'Desmonte Infr. financiada'!D127</f>
        <v>279</v>
      </c>
      <c r="E127" s="63" t="str">
        <f>+VLOOKUP(B127,'resumen UCAP'!$A$5:$O$329,3,0)</f>
        <v>Un</v>
      </c>
      <c r="F127" s="64">
        <f>+VLOOKUP(B127,'resumen UCAP'!$A$5:$O$329,15,0)</f>
        <v>413027</v>
      </c>
      <c r="G127" s="64">
        <v>1</v>
      </c>
      <c r="H127" s="61"/>
      <c r="I127" s="61"/>
      <c r="J127" s="59"/>
      <c r="K127" s="59"/>
      <c r="L127" s="59"/>
      <c r="M127" s="59"/>
      <c r="N127" s="59"/>
      <c r="O127" s="59"/>
      <c r="P127" s="59"/>
      <c r="Q127" s="59"/>
      <c r="R127" s="59"/>
      <c r="S127" s="59"/>
      <c r="T127" s="59"/>
      <c r="U127" s="59"/>
      <c r="V127" s="59"/>
      <c r="W127" s="136">
        <f>+'Inversión No. 2.1 IAP'!H127</f>
        <v>0</v>
      </c>
      <c r="X127" s="136">
        <f>+'Inversión No. 2.1 IAP'!I127</f>
        <v>0</v>
      </c>
      <c r="Y127" s="136">
        <f>+'Inversión No. 2.1 IAP'!J127</f>
        <v>0</v>
      </c>
      <c r="Z127" s="136">
        <f>+'Inversión No. 2.1 IAP'!K127</f>
        <v>0</v>
      </c>
      <c r="AA127" s="136">
        <f>+'Inversión No. 2.1 IAP'!L127</f>
        <v>0</v>
      </c>
      <c r="AB127" s="136">
        <f>+'Inversión No. 2.1 IAP'!M127</f>
        <v>0</v>
      </c>
      <c r="AC127" s="136">
        <f>+'Inversión No. 2.1 IAP'!N127</f>
        <v>0</v>
      </c>
      <c r="AD127" s="136">
        <f>+'Inversión No. 2.1 IAP'!O127</f>
        <v>0</v>
      </c>
      <c r="AE127" s="136">
        <f>+'Inversión No. 2.1 IAP'!P127</f>
        <v>0</v>
      </c>
      <c r="AF127" s="136">
        <f>+'Inversión No. 2.1 IAP'!Q127</f>
        <v>0</v>
      </c>
      <c r="AG127" s="136">
        <f>+'Inversión No. 2.1 IAP'!R127</f>
        <v>0</v>
      </c>
      <c r="AH127" s="136">
        <f>+'Inversión No. 2.1 IAP'!S127</f>
        <v>0</v>
      </c>
      <c r="AI127" s="136">
        <f>+'Inversión No. 2.1 IAP'!T127</f>
        <v>0</v>
      </c>
      <c r="AJ127" s="136">
        <f>+'Inversión No. 2.1 IAP'!U127</f>
        <v>0</v>
      </c>
      <c r="AK127" s="136">
        <f>+'Inversión No. 2.1 IAP'!V127</f>
        <v>0</v>
      </c>
    </row>
    <row r="128" spans="2:37" x14ac:dyDescent="0.25">
      <c r="B128" s="62" t="s">
        <v>554</v>
      </c>
      <c r="C128" s="62" t="str">
        <f>+VLOOKUP(B128,'resumen UCAP'!$A$5:$O$329,2,0)</f>
        <v>PROYECTOR LED 200W NUEVO</v>
      </c>
      <c r="D128" s="63">
        <f>+'Desmonte Infr. financiada'!D128</f>
        <v>200</v>
      </c>
      <c r="E128" s="63" t="str">
        <f>+VLOOKUP(B128,'resumen UCAP'!$A$5:$O$329,3,0)</f>
        <v>Un</v>
      </c>
      <c r="F128" s="64">
        <f>+VLOOKUP(B128,'resumen UCAP'!$A$5:$O$329,15,0)</f>
        <v>2390712</v>
      </c>
      <c r="G128" s="64">
        <v>20</v>
      </c>
      <c r="H128" s="61"/>
      <c r="I128" s="61"/>
      <c r="J128" s="59"/>
      <c r="K128" s="59"/>
      <c r="L128" s="59"/>
      <c r="M128" s="59"/>
      <c r="N128" s="59"/>
      <c r="O128" s="59"/>
      <c r="P128" s="59"/>
      <c r="Q128" s="59"/>
      <c r="R128" s="59"/>
      <c r="S128" s="59"/>
      <c r="T128" s="59"/>
      <c r="U128" s="59"/>
      <c r="V128" s="59"/>
      <c r="W128" s="136">
        <f>+'Inversión No. 2.1 IAP'!H128</f>
        <v>0</v>
      </c>
      <c r="X128" s="136">
        <f>+'Inversión No. 2.1 IAP'!I128</f>
        <v>0</v>
      </c>
      <c r="Y128" s="136">
        <f>+'Inversión No. 2.1 IAP'!J128</f>
        <v>0</v>
      </c>
      <c r="Z128" s="136">
        <f>+'Inversión No. 2.1 IAP'!K128</f>
        <v>0</v>
      </c>
      <c r="AA128" s="136">
        <f>+'Inversión No. 2.1 IAP'!L128</f>
        <v>0</v>
      </c>
      <c r="AB128" s="136">
        <f>+'Inversión No. 2.1 IAP'!M128</f>
        <v>0</v>
      </c>
      <c r="AC128" s="136">
        <f>+'Inversión No. 2.1 IAP'!N128</f>
        <v>0</v>
      </c>
      <c r="AD128" s="136">
        <f>+'Inversión No. 2.1 IAP'!O128</f>
        <v>0</v>
      </c>
      <c r="AE128" s="136">
        <f>+'Inversión No. 2.1 IAP'!P128</f>
        <v>0</v>
      </c>
      <c r="AF128" s="136">
        <f>+'Inversión No. 2.1 IAP'!Q128</f>
        <v>0</v>
      </c>
      <c r="AG128" s="136">
        <f>+'Inversión No. 2.1 IAP'!R128</f>
        <v>0</v>
      </c>
      <c r="AH128" s="136">
        <f>+'Inversión No. 2.1 IAP'!S128</f>
        <v>0</v>
      </c>
      <c r="AI128" s="136">
        <f>+'Inversión No. 2.1 IAP'!T128</f>
        <v>0</v>
      </c>
      <c r="AJ128" s="136">
        <f>+'Inversión No. 2.1 IAP'!U128</f>
        <v>0</v>
      </c>
      <c r="AK128" s="136">
        <f>+'Inversión No. 2.1 IAP'!V128</f>
        <v>0</v>
      </c>
    </row>
    <row r="129" spans="2:37" x14ac:dyDescent="0.25">
      <c r="B129" s="62" t="s">
        <v>555</v>
      </c>
      <c r="C129" s="62" t="str">
        <f>+VLOOKUP(B129,'resumen UCAP'!$A$5:$O$329,2,0)</f>
        <v>LUMINARIA NA 100W TRANSF DESDE 250W</v>
      </c>
      <c r="D129" s="63">
        <f>+'Desmonte Infr. financiada'!D129</f>
        <v>115</v>
      </c>
      <c r="E129" s="63" t="str">
        <f>+VLOOKUP(B129,'resumen UCAP'!$A$5:$O$329,3,0)</f>
        <v>Un</v>
      </c>
      <c r="F129" s="64">
        <f>+VLOOKUP(B129,'resumen UCAP'!$A$5:$O$329,15,0)</f>
        <v>211467</v>
      </c>
      <c r="G129" s="64">
        <v>3</v>
      </c>
      <c r="H129" s="61"/>
      <c r="I129" s="61"/>
      <c r="J129" s="59"/>
      <c r="K129" s="59"/>
      <c r="L129" s="59"/>
      <c r="M129" s="59"/>
      <c r="N129" s="59"/>
      <c r="O129" s="59"/>
      <c r="P129" s="59"/>
      <c r="Q129" s="59"/>
      <c r="R129" s="59"/>
      <c r="S129" s="59"/>
      <c r="T129" s="59"/>
      <c r="U129" s="59"/>
      <c r="V129" s="59"/>
      <c r="W129" s="136">
        <f>+'Inversión No. 2.1 IAP'!H129</f>
        <v>0</v>
      </c>
      <c r="X129" s="136">
        <f>+'Inversión No. 2.1 IAP'!I129</f>
        <v>0</v>
      </c>
      <c r="Y129" s="136">
        <f>+'Inversión No. 2.1 IAP'!J129</f>
        <v>0</v>
      </c>
      <c r="Z129" s="136">
        <f>+'Inversión No. 2.1 IAP'!K129</f>
        <v>0</v>
      </c>
      <c r="AA129" s="136">
        <f>+'Inversión No. 2.1 IAP'!L129</f>
        <v>0</v>
      </c>
      <c r="AB129" s="136">
        <f>+'Inversión No. 2.1 IAP'!M129</f>
        <v>0</v>
      </c>
      <c r="AC129" s="136">
        <f>+'Inversión No. 2.1 IAP'!N129</f>
        <v>0</v>
      </c>
      <c r="AD129" s="136">
        <f>+'Inversión No. 2.1 IAP'!O129</f>
        <v>0</v>
      </c>
      <c r="AE129" s="136">
        <f>+'Inversión No. 2.1 IAP'!P129</f>
        <v>0</v>
      </c>
      <c r="AF129" s="136">
        <f>+'Inversión No. 2.1 IAP'!Q129</f>
        <v>0</v>
      </c>
      <c r="AG129" s="136">
        <f>+'Inversión No. 2.1 IAP'!R129</f>
        <v>0</v>
      </c>
      <c r="AH129" s="136">
        <f>+'Inversión No. 2.1 IAP'!S129</f>
        <v>0</v>
      </c>
      <c r="AI129" s="136">
        <f>+'Inversión No. 2.1 IAP'!T129</f>
        <v>0</v>
      </c>
      <c r="AJ129" s="136">
        <f>+'Inversión No. 2.1 IAP'!U129</f>
        <v>0</v>
      </c>
      <c r="AK129" s="136">
        <f>+'Inversión No. 2.1 IAP'!V129</f>
        <v>0</v>
      </c>
    </row>
    <row r="130" spans="2:37" x14ac:dyDescent="0.25">
      <c r="B130" s="62" t="s">
        <v>556</v>
      </c>
      <c r="C130" s="62" t="str">
        <f>+VLOOKUP(B130,'resumen UCAP'!$A$5:$O$329,2,0)</f>
        <v>LUMINARIA MILENIUM LED 60W NUEVA</v>
      </c>
      <c r="D130" s="63">
        <f>+'Desmonte Infr. financiada'!D130</f>
        <v>60</v>
      </c>
      <c r="E130" s="63" t="str">
        <f>+VLOOKUP(B130,'resumen UCAP'!$A$5:$O$329,3,0)</f>
        <v>Un</v>
      </c>
      <c r="F130" s="64">
        <f>+VLOOKUP(B130,'resumen UCAP'!$A$5:$O$329,15,0)</f>
        <v>387336</v>
      </c>
      <c r="G130" s="64">
        <v>2</v>
      </c>
      <c r="H130" s="61"/>
      <c r="I130" s="61"/>
      <c r="J130" s="59"/>
      <c r="K130" s="59"/>
      <c r="L130" s="59"/>
      <c r="M130" s="59"/>
      <c r="N130" s="59"/>
      <c r="O130" s="59"/>
      <c r="P130" s="59"/>
      <c r="Q130" s="59"/>
      <c r="R130" s="59"/>
      <c r="S130" s="59"/>
      <c r="T130" s="59"/>
      <c r="U130" s="59"/>
      <c r="V130" s="59"/>
      <c r="W130" s="136">
        <f>+'Inversión No. 2.1 IAP'!H130</f>
        <v>0</v>
      </c>
      <c r="X130" s="136">
        <f>+'Inversión No. 2.1 IAP'!I130</f>
        <v>0</v>
      </c>
      <c r="Y130" s="136">
        <f>+'Inversión No. 2.1 IAP'!J130</f>
        <v>0</v>
      </c>
      <c r="Z130" s="136">
        <f>+'Inversión No. 2.1 IAP'!K130</f>
        <v>0</v>
      </c>
      <c r="AA130" s="136">
        <f>+'Inversión No. 2.1 IAP'!L130</f>
        <v>0</v>
      </c>
      <c r="AB130" s="136">
        <f>+'Inversión No. 2.1 IAP'!M130</f>
        <v>0</v>
      </c>
      <c r="AC130" s="136">
        <f>+'Inversión No. 2.1 IAP'!N130</f>
        <v>0</v>
      </c>
      <c r="AD130" s="136">
        <f>+'Inversión No. 2.1 IAP'!O130</f>
        <v>0</v>
      </c>
      <c r="AE130" s="136">
        <f>+'Inversión No. 2.1 IAP'!P130</f>
        <v>0</v>
      </c>
      <c r="AF130" s="136">
        <f>+'Inversión No. 2.1 IAP'!Q130</f>
        <v>0</v>
      </c>
      <c r="AG130" s="136">
        <f>+'Inversión No. 2.1 IAP'!R130</f>
        <v>0</v>
      </c>
      <c r="AH130" s="136">
        <f>+'Inversión No. 2.1 IAP'!S130</f>
        <v>0</v>
      </c>
      <c r="AI130" s="136">
        <f>+'Inversión No. 2.1 IAP'!T130</f>
        <v>0</v>
      </c>
      <c r="AJ130" s="136">
        <f>+'Inversión No. 2.1 IAP'!U130</f>
        <v>0</v>
      </c>
      <c r="AK130" s="136">
        <f>+'Inversión No. 2.1 IAP'!V130</f>
        <v>0</v>
      </c>
    </row>
    <row r="131" spans="2:37" x14ac:dyDescent="0.25">
      <c r="B131" s="62"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4">
        <v>1</v>
      </c>
      <c r="H131" s="61"/>
      <c r="I131" s="61"/>
      <c r="J131" s="59"/>
      <c r="K131" s="59"/>
      <c r="L131" s="59"/>
      <c r="M131" s="59"/>
      <c r="N131" s="59"/>
      <c r="O131" s="59"/>
      <c r="P131" s="59"/>
      <c r="Q131" s="59"/>
      <c r="R131" s="59"/>
      <c r="S131" s="59"/>
      <c r="T131" s="59"/>
      <c r="U131" s="59"/>
      <c r="V131" s="59"/>
      <c r="W131" s="136">
        <f>+'Inversión No. 2.1 IAP'!H131</f>
        <v>0</v>
      </c>
      <c r="X131" s="136">
        <f>+'Inversión No. 2.1 IAP'!I131</f>
        <v>0</v>
      </c>
      <c r="Y131" s="136">
        <f>+'Inversión No. 2.1 IAP'!J131</f>
        <v>0</v>
      </c>
      <c r="Z131" s="136">
        <f>+'Inversión No. 2.1 IAP'!K131</f>
        <v>0</v>
      </c>
      <c r="AA131" s="136">
        <f>+'Inversión No. 2.1 IAP'!L131</f>
        <v>0</v>
      </c>
      <c r="AB131" s="136">
        <f>+'Inversión No. 2.1 IAP'!M131</f>
        <v>0</v>
      </c>
      <c r="AC131" s="136">
        <f>+'Inversión No. 2.1 IAP'!N131</f>
        <v>0</v>
      </c>
      <c r="AD131" s="136">
        <f>+'Inversión No. 2.1 IAP'!O131</f>
        <v>0</v>
      </c>
      <c r="AE131" s="136">
        <f>+'Inversión No. 2.1 IAP'!P131</f>
        <v>0</v>
      </c>
      <c r="AF131" s="136">
        <f>+'Inversión No. 2.1 IAP'!Q131</f>
        <v>0</v>
      </c>
      <c r="AG131" s="136">
        <f>+'Inversión No. 2.1 IAP'!R131</f>
        <v>0</v>
      </c>
      <c r="AH131" s="136">
        <f>+'Inversión No. 2.1 IAP'!S131</f>
        <v>0</v>
      </c>
      <c r="AI131" s="136">
        <f>+'Inversión No. 2.1 IAP'!T131</f>
        <v>0</v>
      </c>
      <c r="AJ131" s="136">
        <f>+'Inversión No. 2.1 IAP'!U131</f>
        <v>0</v>
      </c>
      <c r="AK131" s="136">
        <f>+'Inversión No. 2.1 IAP'!V131</f>
        <v>0</v>
      </c>
    </row>
    <row r="132" spans="2:37" x14ac:dyDescent="0.25">
      <c r="B132" s="62" t="s">
        <v>558</v>
      </c>
      <c r="C132" s="62" t="str">
        <f>+VLOOKUP(B132,'resumen UCAP'!$A$5:$O$329,2,0)</f>
        <v>LUMINARIA LED 80W NUEVA</v>
      </c>
      <c r="D132" s="63">
        <f>+'Desmonte Infr. financiada'!D132</f>
        <v>80</v>
      </c>
      <c r="E132" s="63" t="str">
        <f>+VLOOKUP(B132,'resumen UCAP'!$A$5:$O$329,3,0)</f>
        <v>Un</v>
      </c>
      <c r="F132" s="64">
        <f>+VLOOKUP(B132,'resumen UCAP'!$A$5:$O$329,15,0)</f>
        <v>518269</v>
      </c>
      <c r="G132" s="64">
        <v>19</v>
      </c>
      <c r="H132" s="61"/>
      <c r="I132" s="61"/>
      <c r="J132" s="59"/>
      <c r="K132" s="59"/>
      <c r="L132" s="59"/>
      <c r="M132" s="59"/>
      <c r="N132" s="59"/>
      <c r="O132" s="59"/>
      <c r="P132" s="59"/>
      <c r="Q132" s="59"/>
      <c r="R132" s="59"/>
      <c r="S132" s="59"/>
      <c r="T132" s="59"/>
      <c r="U132" s="59"/>
      <c r="V132" s="59"/>
      <c r="W132" s="136">
        <f>+'Inversión No. 2.1 IAP'!H132</f>
        <v>0</v>
      </c>
      <c r="X132" s="136">
        <f>+'Inversión No. 2.1 IAP'!I132</f>
        <v>0</v>
      </c>
      <c r="Y132" s="136">
        <f>+'Inversión No. 2.1 IAP'!J132</f>
        <v>0</v>
      </c>
      <c r="Z132" s="136">
        <f>+'Inversión No. 2.1 IAP'!K132</f>
        <v>0</v>
      </c>
      <c r="AA132" s="136">
        <f>+'Inversión No. 2.1 IAP'!L132</f>
        <v>0</v>
      </c>
      <c r="AB132" s="136">
        <f>+'Inversión No. 2.1 IAP'!M132</f>
        <v>0</v>
      </c>
      <c r="AC132" s="136">
        <f>+'Inversión No. 2.1 IAP'!N132</f>
        <v>0</v>
      </c>
      <c r="AD132" s="136">
        <f>+'Inversión No. 2.1 IAP'!O132</f>
        <v>0</v>
      </c>
      <c r="AE132" s="136">
        <f>+'Inversión No. 2.1 IAP'!P132</f>
        <v>0</v>
      </c>
      <c r="AF132" s="136">
        <f>+'Inversión No. 2.1 IAP'!Q132</f>
        <v>0</v>
      </c>
      <c r="AG132" s="136">
        <f>+'Inversión No. 2.1 IAP'!R132</f>
        <v>0</v>
      </c>
      <c r="AH132" s="136">
        <f>+'Inversión No. 2.1 IAP'!S132</f>
        <v>0</v>
      </c>
      <c r="AI132" s="136">
        <f>+'Inversión No. 2.1 IAP'!T132</f>
        <v>0</v>
      </c>
      <c r="AJ132" s="136">
        <f>+'Inversión No. 2.1 IAP'!U132</f>
        <v>0</v>
      </c>
      <c r="AK132" s="136">
        <f>+'Inversión No. 2.1 IAP'!V132</f>
        <v>0</v>
      </c>
    </row>
    <row r="133" spans="2:37" x14ac:dyDescent="0.25">
      <c r="B133" s="62" t="s">
        <v>559</v>
      </c>
      <c r="C133" s="62" t="str">
        <f>+VLOOKUP(B133,'resumen UCAP'!$A$5:$O$329,2,0)</f>
        <v>LUMINARIA MILENIUM 150W NUEVA</v>
      </c>
      <c r="D133" s="63">
        <f>+'Desmonte Infr. financiada'!D133</f>
        <v>150</v>
      </c>
      <c r="E133" s="63" t="str">
        <f>+VLOOKUP(B133,'resumen UCAP'!$A$5:$O$329,3,0)</f>
        <v>Un</v>
      </c>
      <c r="F133" s="64">
        <f>+VLOOKUP(B133,'resumen UCAP'!$A$5:$O$329,15,0)</f>
        <v>845605</v>
      </c>
      <c r="G133" s="64">
        <v>7</v>
      </c>
      <c r="H133" s="61"/>
      <c r="I133" s="61"/>
      <c r="J133" s="59"/>
      <c r="K133" s="59"/>
      <c r="L133" s="59"/>
      <c r="M133" s="59"/>
      <c r="N133" s="59"/>
      <c r="O133" s="59"/>
      <c r="P133" s="59"/>
      <c r="Q133" s="59"/>
      <c r="R133" s="59"/>
      <c r="S133" s="59"/>
      <c r="T133" s="59"/>
      <c r="U133" s="59"/>
      <c r="V133" s="59"/>
      <c r="W133" s="136">
        <f>+'Inversión No. 2.1 IAP'!H133</f>
        <v>0</v>
      </c>
      <c r="X133" s="136">
        <f>+'Inversión No. 2.1 IAP'!I133</f>
        <v>0</v>
      </c>
      <c r="Y133" s="136">
        <f>+'Inversión No. 2.1 IAP'!J133</f>
        <v>0</v>
      </c>
      <c r="Z133" s="136">
        <f>+'Inversión No. 2.1 IAP'!K133</f>
        <v>0</v>
      </c>
      <c r="AA133" s="136">
        <f>+'Inversión No. 2.1 IAP'!L133</f>
        <v>0</v>
      </c>
      <c r="AB133" s="136">
        <f>+'Inversión No. 2.1 IAP'!M133</f>
        <v>0</v>
      </c>
      <c r="AC133" s="136">
        <f>+'Inversión No. 2.1 IAP'!N133</f>
        <v>0</v>
      </c>
      <c r="AD133" s="136">
        <f>+'Inversión No. 2.1 IAP'!O133</f>
        <v>0</v>
      </c>
      <c r="AE133" s="136">
        <f>+'Inversión No. 2.1 IAP'!P133</f>
        <v>0</v>
      </c>
      <c r="AF133" s="136">
        <f>+'Inversión No. 2.1 IAP'!Q133</f>
        <v>0</v>
      </c>
      <c r="AG133" s="136">
        <f>+'Inversión No. 2.1 IAP'!R133</f>
        <v>0</v>
      </c>
      <c r="AH133" s="136">
        <f>+'Inversión No. 2.1 IAP'!S133</f>
        <v>0</v>
      </c>
      <c r="AI133" s="136">
        <f>+'Inversión No. 2.1 IAP'!T133</f>
        <v>0</v>
      </c>
      <c r="AJ133" s="136">
        <f>+'Inversión No. 2.1 IAP'!U133</f>
        <v>0</v>
      </c>
      <c r="AK133" s="136">
        <f>+'Inversión No. 2.1 IAP'!V133</f>
        <v>0</v>
      </c>
    </row>
    <row r="134" spans="2:37" x14ac:dyDescent="0.25">
      <c r="B134" s="62"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4">
        <v>9</v>
      </c>
      <c r="H134" s="61"/>
      <c r="I134" s="61"/>
      <c r="J134" s="59"/>
      <c r="K134" s="59"/>
      <c r="L134" s="59"/>
      <c r="M134" s="59"/>
      <c r="N134" s="59"/>
      <c r="O134" s="59"/>
      <c r="P134" s="59"/>
      <c r="Q134" s="59"/>
      <c r="R134" s="59"/>
      <c r="S134" s="59"/>
      <c r="T134" s="59"/>
      <c r="U134" s="59"/>
      <c r="V134" s="59"/>
      <c r="W134" s="136">
        <f>+'Inversión No. 2.1 IAP'!H134</f>
        <v>0</v>
      </c>
      <c r="X134" s="136">
        <f>+'Inversión No. 2.1 IAP'!I134</f>
        <v>0</v>
      </c>
      <c r="Y134" s="136">
        <f>+'Inversión No. 2.1 IAP'!J134</f>
        <v>0</v>
      </c>
      <c r="Z134" s="136">
        <f>+'Inversión No. 2.1 IAP'!K134</f>
        <v>0</v>
      </c>
      <c r="AA134" s="136">
        <f>+'Inversión No. 2.1 IAP'!L134</f>
        <v>0</v>
      </c>
      <c r="AB134" s="136">
        <f>+'Inversión No. 2.1 IAP'!M134</f>
        <v>0</v>
      </c>
      <c r="AC134" s="136">
        <f>+'Inversión No. 2.1 IAP'!N134</f>
        <v>0</v>
      </c>
      <c r="AD134" s="136">
        <f>+'Inversión No. 2.1 IAP'!O134</f>
        <v>0</v>
      </c>
      <c r="AE134" s="136">
        <f>+'Inversión No. 2.1 IAP'!P134</f>
        <v>0</v>
      </c>
      <c r="AF134" s="136">
        <f>+'Inversión No. 2.1 IAP'!Q134</f>
        <v>0</v>
      </c>
      <c r="AG134" s="136">
        <f>+'Inversión No. 2.1 IAP'!R134</f>
        <v>0</v>
      </c>
      <c r="AH134" s="136">
        <f>+'Inversión No. 2.1 IAP'!S134</f>
        <v>0</v>
      </c>
      <c r="AI134" s="136">
        <f>+'Inversión No. 2.1 IAP'!T134</f>
        <v>0</v>
      </c>
      <c r="AJ134" s="136">
        <f>+'Inversión No. 2.1 IAP'!U134</f>
        <v>0</v>
      </c>
      <c r="AK134" s="136">
        <f>+'Inversión No. 2.1 IAP'!V134</f>
        <v>0</v>
      </c>
    </row>
    <row r="135" spans="2:37" x14ac:dyDescent="0.25">
      <c r="B135" s="62" t="s">
        <v>561</v>
      </c>
      <c r="C135" s="62" t="str">
        <f>+VLOOKUP(B135,'resumen UCAP'!$A$5:$O$329,2,0)</f>
        <v>Luminaria Led 65w</v>
      </c>
      <c r="D135" s="63">
        <f>+'Desmonte Infr. financiada'!D135</f>
        <v>65</v>
      </c>
      <c r="E135" s="63" t="str">
        <f>+VLOOKUP(B135,'resumen UCAP'!$A$5:$O$329,3,0)</f>
        <v>Un</v>
      </c>
      <c r="F135" s="64">
        <f>+VLOOKUP(B135,'resumen UCAP'!$A$5:$O$329,15,0)</f>
        <v>1989070</v>
      </c>
      <c r="G135" s="64">
        <v>3</v>
      </c>
      <c r="H135" s="61"/>
      <c r="I135" s="61"/>
      <c r="J135" s="59"/>
      <c r="K135" s="59"/>
      <c r="L135" s="59"/>
      <c r="M135" s="59"/>
      <c r="N135" s="59"/>
      <c r="O135" s="59"/>
      <c r="P135" s="59"/>
      <c r="Q135" s="59"/>
      <c r="R135" s="59"/>
      <c r="S135" s="59"/>
      <c r="T135" s="59"/>
      <c r="U135" s="59"/>
      <c r="V135" s="59"/>
      <c r="W135" s="136">
        <f>+'Inversión No. 2.1 IAP'!H135</f>
        <v>0</v>
      </c>
      <c r="X135" s="136">
        <f>+'Inversión No. 2.1 IAP'!I135</f>
        <v>0</v>
      </c>
      <c r="Y135" s="136">
        <f>+'Inversión No. 2.1 IAP'!J135</f>
        <v>0</v>
      </c>
      <c r="Z135" s="136">
        <f>+'Inversión No. 2.1 IAP'!K135</f>
        <v>0</v>
      </c>
      <c r="AA135" s="136">
        <f>+'Inversión No. 2.1 IAP'!L135</f>
        <v>0</v>
      </c>
      <c r="AB135" s="136">
        <f>+'Inversión No. 2.1 IAP'!M135</f>
        <v>0</v>
      </c>
      <c r="AC135" s="136">
        <f>+'Inversión No. 2.1 IAP'!N135</f>
        <v>0</v>
      </c>
      <c r="AD135" s="136">
        <f>+'Inversión No. 2.1 IAP'!O135</f>
        <v>0</v>
      </c>
      <c r="AE135" s="136">
        <f>+'Inversión No. 2.1 IAP'!P135</f>
        <v>0</v>
      </c>
      <c r="AF135" s="136">
        <f>+'Inversión No. 2.1 IAP'!Q135</f>
        <v>0</v>
      </c>
      <c r="AG135" s="136">
        <f>+'Inversión No. 2.1 IAP'!R135</f>
        <v>0</v>
      </c>
      <c r="AH135" s="136">
        <f>+'Inversión No. 2.1 IAP'!S135</f>
        <v>0</v>
      </c>
      <c r="AI135" s="136">
        <f>+'Inversión No. 2.1 IAP'!T135</f>
        <v>0</v>
      </c>
      <c r="AJ135" s="136">
        <f>+'Inversión No. 2.1 IAP'!U135</f>
        <v>0</v>
      </c>
      <c r="AK135" s="136">
        <f>+'Inversión No. 2.1 IAP'!V135</f>
        <v>0</v>
      </c>
    </row>
    <row r="136" spans="2:37" x14ac:dyDescent="0.25">
      <c r="B136" s="62" t="s">
        <v>562</v>
      </c>
      <c r="C136" s="62" t="str">
        <f>+VLOOKUP(B136,'resumen UCAP'!$A$5:$O$329,2,0)</f>
        <v>PROYECTOR LED 400W APOLO NUEVO</v>
      </c>
      <c r="D136" s="63">
        <f>+'Desmonte Infr. financiada'!D136</f>
        <v>400</v>
      </c>
      <c r="E136" s="63" t="str">
        <f>+VLOOKUP(B136,'resumen UCAP'!$A$5:$O$329,3,0)</f>
        <v>Un</v>
      </c>
      <c r="F136" s="64">
        <f>+VLOOKUP(B136,'resumen UCAP'!$A$5:$O$329,15,0)</f>
        <v>2980712</v>
      </c>
      <c r="G136" s="64">
        <v>3</v>
      </c>
      <c r="H136" s="61"/>
      <c r="I136" s="61"/>
      <c r="J136" s="59"/>
      <c r="K136" s="59"/>
      <c r="L136" s="59"/>
      <c r="M136" s="59"/>
      <c r="N136" s="59"/>
      <c r="O136" s="59"/>
      <c r="P136" s="59"/>
      <c r="Q136" s="59"/>
      <c r="R136" s="59"/>
      <c r="S136" s="59"/>
      <c r="T136" s="59"/>
      <c r="U136" s="59"/>
      <c r="V136" s="59"/>
      <c r="W136" s="136">
        <f>+'Inversión No. 2.1 IAP'!H136</f>
        <v>0</v>
      </c>
      <c r="X136" s="136">
        <f>+'Inversión No. 2.1 IAP'!I136</f>
        <v>0</v>
      </c>
      <c r="Y136" s="136">
        <f>+'Inversión No. 2.1 IAP'!J136</f>
        <v>0</v>
      </c>
      <c r="Z136" s="136">
        <f>+'Inversión No. 2.1 IAP'!K136</f>
        <v>0</v>
      </c>
      <c r="AA136" s="136">
        <f>+'Inversión No. 2.1 IAP'!L136</f>
        <v>0</v>
      </c>
      <c r="AB136" s="136">
        <f>+'Inversión No. 2.1 IAP'!M136</f>
        <v>0</v>
      </c>
      <c r="AC136" s="136">
        <f>+'Inversión No. 2.1 IAP'!N136</f>
        <v>0</v>
      </c>
      <c r="AD136" s="136">
        <f>+'Inversión No. 2.1 IAP'!O136</f>
        <v>0</v>
      </c>
      <c r="AE136" s="136">
        <f>+'Inversión No. 2.1 IAP'!P136</f>
        <v>0</v>
      </c>
      <c r="AF136" s="136">
        <f>+'Inversión No. 2.1 IAP'!Q136</f>
        <v>0</v>
      </c>
      <c r="AG136" s="136">
        <f>+'Inversión No. 2.1 IAP'!R136</f>
        <v>0</v>
      </c>
      <c r="AH136" s="136">
        <f>+'Inversión No. 2.1 IAP'!S136</f>
        <v>0</v>
      </c>
      <c r="AI136" s="136">
        <f>+'Inversión No. 2.1 IAP'!T136</f>
        <v>0</v>
      </c>
      <c r="AJ136" s="136">
        <f>+'Inversión No. 2.1 IAP'!U136</f>
        <v>0</v>
      </c>
      <c r="AK136" s="136">
        <f>+'Inversión No. 2.1 IAP'!V136</f>
        <v>0</v>
      </c>
    </row>
    <row r="137" spans="2:37" x14ac:dyDescent="0.25">
      <c r="B137" s="62" t="s">
        <v>563</v>
      </c>
      <c r="C137" s="62" t="str">
        <f>+VLOOKUP(B137,'resumen UCAP'!$A$5:$O$329,2,0)</f>
        <v>ETIQUETA PROYECTOR MH 1000 SEGUNDA</v>
      </c>
      <c r="D137" s="63">
        <f>+'Desmonte Infr. financiada'!D137</f>
        <v>115</v>
      </c>
      <c r="E137" s="63" t="str">
        <f>+VLOOKUP(B137,'resumen UCAP'!$A$5:$O$329,3,0)</f>
        <v>Un</v>
      </c>
      <c r="F137" s="64">
        <f>+VLOOKUP(B137,'resumen UCAP'!$A$5:$O$329,15,0)</f>
        <v>540000</v>
      </c>
      <c r="G137" s="64">
        <v>5</v>
      </c>
      <c r="H137" s="61"/>
      <c r="I137" s="61"/>
      <c r="J137" s="59"/>
      <c r="K137" s="59"/>
      <c r="L137" s="59"/>
      <c r="M137" s="59"/>
      <c r="N137" s="59"/>
      <c r="O137" s="59"/>
      <c r="P137" s="59"/>
      <c r="Q137" s="59"/>
      <c r="R137" s="59"/>
      <c r="S137" s="59"/>
      <c r="T137" s="59"/>
      <c r="U137" s="59"/>
      <c r="V137" s="59"/>
      <c r="W137" s="136">
        <f>+'Inversión No. 2.1 IAP'!H137</f>
        <v>0</v>
      </c>
      <c r="X137" s="136">
        <f>+'Inversión No. 2.1 IAP'!I137</f>
        <v>0</v>
      </c>
      <c r="Y137" s="136">
        <f>+'Inversión No. 2.1 IAP'!J137</f>
        <v>0</v>
      </c>
      <c r="Z137" s="136">
        <f>+'Inversión No. 2.1 IAP'!K137</f>
        <v>0</v>
      </c>
      <c r="AA137" s="136">
        <f>+'Inversión No. 2.1 IAP'!L137</f>
        <v>0</v>
      </c>
      <c r="AB137" s="136">
        <f>+'Inversión No. 2.1 IAP'!M137</f>
        <v>0</v>
      </c>
      <c r="AC137" s="136">
        <f>+'Inversión No. 2.1 IAP'!N137</f>
        <v>0</v>
      </c>
      <c r="AD137" s="136">
        <f>+'Inversión No. 2.1 IAP'!O137</f>
        <v>0</v>
      </c>
      <c r="AE137" s="136">
        <f>+'Inversión No. 2.1 IAP'!P137</f>
        <v>0</v>
      </c>
      <c r="AF137" s="136">
        <f>+'Inversión No. 2.1 IAP'!Q137</f>
        <v>0</v>
      </c>
      <c r="AG137" s="136">
        <f>+'Inversión No. 2.1 IAP'!R137</f>
        <v>0</v>
      </c>
      <c r="AH137" s="136">
        <f>+'Inversión No. 2.1 IAP'!S137</f>
        <v>0</v>
      </c>
      <c r="AI137" s="136">
        <f>+'Inversión No. 2.1 IAP'!T137</f>
        <v>0</v>
      </c>
      <c r="AJ137" s="136">
        <f>+'Inversión No. 2.1 IAP'!U137</f>
        <v>0</v>
      </c>
      <c r="AK137" s="136">
        <f>+'Inversión No. 2.1 IAP'!V137</f>
        <v>0</v>
      </c>
    </row>
    <row r="138" spans="2:37" x14ac:dyDescent="0.25">
      <c r="B138" s="62"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64">
        <v>6</v>
      </c>
      <c r="H138" s="61"/>
      <c r="I138" s="61"/>
      <c r="J138" s="59"/>
      <c r="K138" s="59"/>
      <c r="L138" s="59"/>
      <c r="M138" s="59"/>
      <c r="N138" s="59"/>
      <c r="O138" s="59"/>
      <c r="P138" s="59"/>
      <c r="Q138" s="59"/>
      <c r="R138" s="59"/>
      <c r="S138" s="59"/>
      <c r="T138" s="59"/>
      <c r="U138" s="59"/>
      <c r="V138" s="59"/>
      <c r="W138" s="136">
        <f>+'Inversión No. 2.1 IAP'!H138</f>
        <v>0</v>
      </c>
      <c r="X138" s="136">
        <f>+'Inversión No. 2.1 IAP'!I138</f>
        <v>0</v>
      </c>
      <c r="Y138" s="136">
        <f>+'Inversión No. 2.1 IAP'!J138</f>
        <v>0</v>
      </c>
      <c r="Z138" s="136">
        <f>+'Inversión No. 2.1 IAP'!K138</f>
        <v>0</v>
      </c>
      <c r="AA138" s="136">
        <f>+'Inversión No. 2.1 IAP'!L138</f>
        <v>0</v>
      </c>
      <c r="AB138" s="136">
        <f>+'Inversión No. 2.1 IAP'!M138</f>
        <v>0</v>
      </c>
      <c r="AC138" s="136">
        <f>+'Inversión No. 2.1 IAP'!N138</f>
        <v>0</v>
      </c>
      <c r="AD138" s="136">
        <f>+'Inversión No. 2.1 IAP'!O138</f>
        <v>0</v>
      </c>
      <c r="AE138" s="136">
        <f>+'Inversión No. 2.1 IAP'!P138</f>
        <v>0</v>
      </c>
      <c r="AF138" s="136">
        <f>+'Inversión No. 2.1 IAP'!Q138</f>
        <v>0</v>
      </c>
      <c r="AG138" s="136">
        <f>+'Inversión No. 2.1 IAP'!R138</f>
        <v>0</v>
      </c>
      <c r="AH138" s="136">
        <f>+'Inversión No. 2.1 IAP'!S138</f>
        <v>0</v>
      </c>
      <c r="AI138" s="136">
        <f>+'Inversión No. 2.1 IAP'!T138</f>
        <v>0</v>
      </c>
      <c r="AJ138" s="136">
        <f>+'Inversión No. 2.1 IAP'!U138</f>
        <v>0</v>
      </c>
      <c r="AK138" s="136">
        <f>+'Inversión No. 2.1 IAP'!V138</f>
        <v>0</v>
      </c>
    </row>
    <row r="139" spans="2:37" x14ac:dyDescent="0.25">
      <c r="B139" s="62" t="s">
        <v>565</v>
      </c>
      <c r="C139" s="62" t="str">
        <f>+VLOOKUP(B139,'resumen UCAP'!$A$5:$O$329,2,0)</f>
        <v>LUMINARIA LED DE 40W NUEVA</v>
      </c>
      <c r="D139" s="63">
        <f>+'Desmonte Infr. financiada'!D139</f>
        <v>40</v>
      </c>
      <c r="E139" s="63" t="str">
        <f>+VLOOKUP(B139,'resumen UCAP'!$A$5:$O$329,3,0)</f>
        <v>Un</v>
      </c>
      <c r="F139" s="64">
        <f>+VLOOKUP(B139,'resumen UCAP'!$A$5:$O$329,15,0)</f>
        <v>321869</v>
      </c>
      <c r="G139" s="64">
        <v>3</v>
      </c>
      <c r="H139" s="61"/>
      <c r="I139" s="61"/>
      <c r="J139" s="59"/>
      <c r="K139" s="59"/>
      <c r="L139" s="59"/>
      <c r="M139" s="59"/>
      <c r="N139" s="59"/>
      <c r="O139" s="59"/>
      <c r="P139" s="59"/>
      <c r="Q139" s="59"/>
      <c r="R139" s="59"/>
      <c r="S139" s="59"/>
      <c r="T139" s="59"/>
      <c r="U139" s="59"/>
      <c r="V139" s="59"/>
      <c r="W139" s="136">
        <f>+'Inversión No. 2.1 IAP'!H139</f>
        <v>0</v>
      </c>
      <c r="X139" s="136">
        <f>+'Inversión No. 2.1 IAP'!I139</f>
        <v>0</v>
      </c>
      <c r="Y139" s="136">
        <f>+'Inversión No. 2.1 IAP'!J139</f>
        <v>0</v>
      </c>
      <c r="Z139" s="136">
        <f>+'Inversión No. 2.1 IAP'!K139</f>
        <v>0</v>
      </c>
      <c r="AA139" s="136">
        <f>+'Inversión No. 2.1 IAP'!L139</f>
        <v>0</v>
      </c>
      <c r="AB139" s="136">
        <f>+'Inversión No. 2.1 IAP'!M139</f>
        <v>0</v>
      </c>
      <c r="AC139" s="136">
        <f>+'Inversión No. 2.1 IAP'!N139</f>
        <v>0</v>
      </c>
      <c r="AD139" s="136">
        <f>+'Inversión No. 2.1 IAP'!O139</f>
        <v>0</v>
      </c>
      <c r="AE139" s="136">
        <f>+'Inversión No. 2.1 IAP'!P139</f>
        <v>0</v>
      </c>
      <c r="AF139" s="136">
        <f>+'Inversión No. 2.1 IAP'!Q139</f>
        <v>0</v>
      </c>
      <c r="AG139" s="136">
        <f>+'Inversión No. 2.1 IAP'!R139</f>
        <v>0</v>
      </c>
      <c r="AH139" s="136">
        <f>+'Inversión No. 2.1 IAP'!S139</f>
        <v>0</v>
      </c>
      <c r="AI139" s="136">
        <f>+'Inversión No. 2.1 IAP'!T139</f>
        <v>0</v>
      </c>
      <c r="AJ139" s="136">
        <f>+'Inversión No. 2.1 IAP'!U139</f>
        <v>0</v>
      </c>
      <c r="AK139" s="136">
        <f>+'Inversión No. 2.1 IAP'!V139</f>
        <v>0</v>
      </c>
    </row>
    <row r="140" spans="2:37" x14ac:dyDescent="0.25">
      <c r="B140" s="62" t="s">
        <v>566</v>
      </c>
      <c r="C140" s="62" t="str">
        <f>+VLOOKUP(B140,'resumen UCAP'!$A$5:$O$329,2,0)</f>
        <v>LUMINARIA LED 65W NUEVA MILLENIUM</v>
      </c>
      <c r="D140" s="63">
        <f>+'Desmonte Infr. financiada'!D140</f>
        <v>65</v>
      </c>
      <c r="E140" s="63" t="str">
        <f>+VLOOKUP(B140,'resumen UCAP'!$A$5:$O$329,3,0)</f>
        <v>Un</v>
      </c>
      <c r="F140" s="64">
        <f>+VLOOKUP(B140,'resumen UCAP'!$A$5:$O$329,15,0)</f>
        <v>387336</v>
      </c>
      <c r="G140" s="64">
        <v>12</v>
      </c>
      <c r="H140" s="61"/>
      <c r="I140" s="61"/>
      <c r="J140" s="59"/>
      <c r="K140" s="59"/>
      <c r="L140" s="59"/>
      <c r="M140" s="59"/>
      <c r="N140" s="59"/>
      <c r="O140" s="59"/>
      <c r="P140" s="59"/>
      <c r="Q140" s="59"/>
      <c r="R140" s="59"/>
      <c r="S140" s="59"/>
      <c r="T140" s="59"/>
      <c r="U140" s="59"/>
      <c r="V140" s="59"/>
      <c r="W140" s="136">
        <f>+'Inversión No. 2.1 IAP'!H140</f>
        <v>0</v>
      </c>
      <c r="X140" s="136">
        <f>+'Inversión No. 2.1 IAP'!I140</f>
        <v>0</v>
      </c>
      <c r="Y140" s="136">
        <f>+'Inversión No. 2.1 IAP'!J140</f>
        <v>0</v>
      </c>
      <c r="Z140" s="136">
        <f>+'Inversión No. 2.1 IAP'!K140</f>
        <v>0</v>
      </c>
      <c r="AA140" s="136">
        <f>+'Inversión No. 2.1 IAP'!L140</f>
        <v>0</v>
      </c>
      <c r="AB140" s="136">
        <f>+'Inversión No. 2.1 IAP'!M140</f>
        <v>0</v>
      </c>
      <c r="AC140" s="136">
        <f>+'Inversión No. 2.1 IAP'!N140</f>
        <v>0</v>
      </c>
      <c r="AD140" s="136">
        <f>+'Inversión No. 2.1 IAP'!O140</f>
        <v>0</v>
      </c>
      <c r="AE140" s="136">
        <f>+'Inversión No. 2.1 IAP'!P140</f>
        <v>0</v>
      </c>
      <c r="AF140" s="136">
        <f>+'Inversión No. 2.1 IAP'!Q140</f>
        <v>0</v>
      </c>
      <c r="AG140" s="136">
        <f>+'Inversión No. 2.1 IAP'!R140</f>
        <v>0</v>
      </c>
      <c r="AH140" s="136">
        <f>+'Inversión No. 2.1 IAP'!S140</f>
        <v>0</v>
      </c>
      <c r="AI140" s="136">
        <f>+'Inversión No. 2.1 IAP'!T140</f>
        <v>0</v>
      </c>
      <c r="AJ140" s="136">
        <f>+'Inversión No. 2.1 IAP'!U140</f>
        <v>0</v>
      </c>
      <c r="AK140" s="136">
        <f>+'Inversión No. 2.1 IAP'!V140</f>
        <v>0</v>
      </c>
    </row>
    <row r="141" spans="2:37" x14ac:dyDescent="0.25">
      <c r="B141" s="62" t="s">
        <v>567</v>
      </c>
      <c r="C141" s="62" t="str">
        <f>+VLOOKUP(B141,'resumen UCAP'!$A$5:$O$329,2,0)</f>
        <v>LUMINARIA LED 40W NUEVA YOA</v>
      </c>
      <c r="D141" s="63">
        <f>+'Desmonte Infr. financiada'!D141</f>
        <v>40</v>
      </c>
      <c r="E141" s="63" t="str">
        <f>+VLOOKUP(B141,'resumen UCAP'!$A$5:$O$329,3,0)</f>
        <v>Un</v>
      </c>
      <c r="F141" s="64">
        <f>+VLOOKUP(B141,'resumen UCAP'!$A$5:$O$329,15,0)</f>
        <v>1989070</v>
      </c>
      <c r="G141" s="64">
        <v>21</v>
      </c>
      <c r="H141" s="61"/>
      <c r="I141" s="61"/>
      <c r="J141" s="59"/>
      <c r="K141" s="59"/>
      <c r="L141" s="59"/>
      <c r="M141" s="59"/>
      <c r="N141" s="59"/>
      <c r="O141" s="59"/>
      <c r="P141" s="59"/>
      <c r="Q141" s="59"/>
      <c r="R141" s="59"/>
      <c r="S141" s="59"/>
      <c r="T141" s="59"/>
      <c r="U141" s="59"/>
      <c r="V141" s="59"/>
      <c r="W141" s="136">
        <f>+'Inversión No. 2.1 IAP'!H141</f>
        <v>0</v>
      </c>
      <c r="X141" s="136">
        <f>+'Inversión No. 2.1 IAP'!I141</f>
        <v>0</v>
      </c>
      <c r="Y141" s="136">
        <f>+'Inversión No. 2.1 IAP'!J141</f>
        <v>0</v>
      </c>
      <c r="Z141" s="136">
        <f>+'Inversión No. 2.1 IAP'!K141</f>
        <v>0</v>
      </c>
      <c r="AA141" s="136">
        <f>+'Inversión No. 2.1 IAP'!L141</f>
        <v>0</v>
      </c>
      <c r="AB141" s="136">
        <f>+'Inversión No. 2.1 IAP'!M141</f>
        <v>0</v>
      </c>
      <c r="AC141" s="136">
        <f>+'Inversión No. 2.1 IAP'!N141</f>
        <v>0</v>
      </c>
      <c r="AD141" s="136">
        <f>+'Inversión No. 2.1 IAP'!O141</f>
        <v>0</v>
      </c>
      <c r="AE141" s="136">
        <f>+'Inversión No. 2.1 IAP'!P141</f>
        <v>0</v>
      </c>
      <c r="AF141" s="136">
        <f>+'Inversión No. 2.1 IAP'!Q141</f>
        <v>0</v>
      </c>
      <c r="AG141" s="136">
        <f>+'Inversión No. 2.1 IAP'!R141</f>
        <v>0</v>
      </c>
      <c r="AH141" s="136">
        <f>+'Inversión No. 2.1 IAP'!S141</f>
        <v>0</v>
      </c>
      <c r="AI141" s="136">
        <f>+'Inversión No. 2.1 IAP'!T141</f>
        <v>0</v>
      </c>
      <c r="AJ141" s="136">
        <f>+'Inversión No. 2.1 IAP'!U141</f>
        <v>0</v>
      </c>
      <c r="AK141" s="136">
        <f>+'Inversión No. 2.1 IAP'!V141</f>
        <v>0</v>
      </c>
    </row>
    <row r="142" spans="2:37" x14ac:dyDescent="0.25">
      <c r="B142" s="62" t="s">
        <v>568</v>
      </c>
      <c r="C142" s="62" t="str">
        <f>+VLOOKUP(B142,'resumen UCAP'!$A$5:$O$329,2,0)</f>
        <v>LUMINARIA LED 80W NUEVA MILLENIUM</v>
      </c>
      <c r="D142" s="63">
        <f>+'Desmonte Infr. financiada'!D142</f>
        <v>80</v>
      </c>
      <c r="E142" s="63" t="str">
        <f>+VLOOKUP(B142,'resumen UCAP'!$A$5:$O$329,3,0)</f>
        <v>Un</v>
      </c>
      <c r="F142" s="64">
        <f>+VLOOKUP(B142,'resumen UCAP'!$A$5:$O$329,15,0)</f>
        <v>518269</v>
      </c>
      <c r="G142" s="64">
        <v>3</v>
      </c>
      <c r="H142" s="61"/>
      <c r="I142" s="61"/>
      <c r="J142" s="59"/>
      <c r="K142" s="59"/>
      <c r="L142" s="59"/>
      <c r="M142" s="59"/>
      <c r="N142" s="59"/>
      <c r="O142" s="59"/>
      <c r="P142" s="59"/>
      <c r="Q142" s="59"/>
      <c r="R142" s="59"/>
      <c r="S142" s="59"/>
      <c r="T142" s="59"/>
      <c r="U142" s="59"/>
      <c r="V142" s="59"/>
      <c r="W142" s="136">
        <f>+'Inversión No. 2.1 IAP'!H142</f>
        <v>0</v>
      </c>
      <c r="X142" s="136">
        <f>+'Inversión No. 2.1 IAP'!I142</f>
        <v>0</v>
      </c>
      <c r="Y142" s="136">
        <f>+'Inversión No. 2.1 IAP'!J142</f>
        <v>0</v>
      </c>
      <c r="Z142" s="136">
        <f>+'Inversión No. 2.1 IAP'!K142</f>
        <v>0</v>
      </c>
      <c r="AA142" s="136">
        <f>+'Inversión No. 2.1 IAP'!L142</f>
        <v>0</v>
      </c>
      <c r="AB142" s="136">
        <f>+'Inversión No. 2.1 IAP'!M142</f>
        <v>0</v>
      </c>
      <c r="AC142" s="136">
        <f>+'Inversión No. 2.1 IAP'!N142</f>
        <v>0</v>
      </c>
      <c r="AD142" s="136">
        <f>+'Inversión No. 2.1 IAP'!O142</f>
        <v>0</v>
      </c>
      <c r="AE142" s="136">
        <f>+'Inversión No. 2.1 IAP'!P142</f>
        <v>0</v>
      </c>
      <c r="AF142" s="136">
        <f>+'Inversión No. 2.1 IAP'!Q142</f>
        <v>0</v>
      </c>
      <c r="AG142" s="136">
        <f>+'Inversión No. 2.1 IAP'!R142</f>
        <v>0</v>
      </c>
      <c r="AH142" s="136">
        <f>+'Inversión No. 2.1 IAP'!S142</f>
        <v>0</v>
      </c>
      <c r="AI142" s="136">
        <f>+'Inversión No. 2.1 IAP'!T142</f>
        <v>0</v>
      </c>
      <c r="AJ142" s="136">
        <f>+'Inversión No. 2.1 IAP'!U142</f>
        <v>0</v>
      </c>
      <c r="AK142" s="136">
        <f>+'Inversión No. 2.1 IAP'!V142</f>
        <v>0</v>
      </c>
    </row>
    <row r="143" spans="2:37" x14ac:dyDescent="0.25">
      <c r="B143" s="62" t="s">
        <v>569</v>
      </c>
      <c r="C143" s="62" t="str">
        <f>+VLOOKUP(B143,'resumen UCAP'!$A$5:$O$329,2,0)</f>
        <v>LUMINARIA LED 150W NUEVA MILLENIUM</v>
      </c>
      <c r="D143" s="63">
        <f>+'Desmonte Infr. financiada'!D143</f>
        <v>150</v>
      </c>
      <c r="E143" s="63" t="str">
        <f>+VLOOKUP(B143,'resumen UCAP'!$A$5:$O$329,3,0)</f>
        <v>Un</v>
      </c>
      <c r="F143" s="64">
        <f>+VLOOKUP(B143,'resumen UCAP'!$A$5:$O$329,15,0)</f>
        <v>845605</v>
      </c>
      <c r="G143" s="64">
        <v>41</v>
      </c>
      <c r="H143" s="61"/>
      <c r="I143" s="61"/>
      <c r="J143" s="59"/>
      <c r="K143" s="59"/>
      <c r="L143" s="59"/>
      <c r="M143" s="59"/>
      <c r="N143" s="59"/>
      <c r="O143" s="59"/>
      <c r="P143" s="59"/>
      <c r="Q143" s="59"/>
      <c r="R143" s="59"/>
      <c r="S143" s="59"/>
      <c r="T143" s="59"/>
      <c r="U143" s="59"/>
      <c r="V143" s="59"/>
      <c r="W143" s="136">
        <f>+'Inversión No. 2.1 IAP'!H143</f>
        <v>0</v>
      </c>
      <c r="X143" s="136">
        <f>+'Inversión No. 2.1 IAP'!I143</f>
        <v>0</v>
      </c>
      <c r="Y143" s="136">
        <f>+'Inversión No. 2.1 IAP'!J143</f>
        <v>0</v>
      </c>
      <c r="Z143" s="136">
        <f>+'Inversión No. 2.1 IAP'!K143</f>
        <v>0</v>
      </c>
      <c r="AA143" s="136">
        <f>+'Inversión No. 2.1 IAP'!L143</f>
        <v>0</v>
      </c>
      <c r="AB143" s="136">
        <f>+'Inversión No. 2.1 IAP'!M143</f>
        <v>0</v>
      </c>
      <c r="AC143" s="136">
        <f>+'Inversión No. 2.1 IAP'!N143</f>
        <v>0</v>
      </c>
      <c r="AD143" s="136">
        <f>+'Inversión No. 2.1 IAP'!O143</f>
        <v>0</v>
      </c>
      <c r="AE143" s="136">
        <f>+'Inversión No. 2.1 IAP'!P143</f>
        <v>0</v>
      </c>
      <c r="AF143" s="136">
        <f>+'Inversión No. 2.1 IAP'!Q143</f>
        <v>0</v>
      </c>
      <c r="AG143" s="136">
        <f>+'Inversión No. 2.1 IAP'!R143</f>
        <v>0</v>
      </c>
      <c r="AH143" s="136">
        <f>+'Inversión No. 2.1 IAP'!S143</f>
        <v>0</v>
      </c>
      <c r="AI143" s="136">
        <f>+'Inversión No. 2.1 IAP'!T143</f>
        <v>0</v>
      </c>
      <c r="AJ143" s="136">
        <f>+'Inversión No. 2.1 IAP'!U143</f>
        <v>0</v>
      </c>
      <c r="AK143" s="136">
        <f>+'Inversión No. 2.1 IAP'!V143</f>
        <v>0</v>
      </c>
    </row>
    <row r="144" spans="2:37" x14ac:dyDescent="0.25">
      <c r="B144" s="62" t="s">
        <v>570</v>
      </c>
      <c r="C144" s="62" t="str">
        <f>+VLOOKUP(B144,'resumen UCAP'!$A$5:$O$329,2,0)</f>
        <v>ETIQUETA 250W</v>
      </c>
      <c r="D144" s="63">
        <f>+'Desmonte Infr. financiada'!D144</f>
        <v>279</v>
      </c>
      <c r="E144" s="63" t="str">
        <f>+VLOOKUP(B144,'resumen UCAP'!$A$5:$O$329,3,0)</f>
        <v>Un</v>
      </c>
      <c r="F144" s="64">
        <f>+VLOOKUP(B144,'resumen UCAP'!$A$5:$O$329,15,0)</f>
        <v>413027</v>
      </c>
      <c r="G144" s="64">
        <v>1</v>
      </c>
      <c r="H144" s="61"/>
      <c r="I144" s="61"/>
      <c r="J144" s="59"/>
      <c r="K144" s="59"/>
      <c r="L144" s="59"/>
      <c r="M144" s="59"/>
      <c r="N144" s="59"/>
      <c r="O144" s="59"/>
      <c r="P144" s="59"/>
      <c r="Q144" s="59"/>
      <c r="R144" s="59"/>
      <c r="S144" s="59"/>
      <c r="T144" s="59"/>
      <c r="U144" s="59"/>
      <c r="V144" s="59"/>
      <c r="W144" s="136">
        <f>+'Inversión No. 2.1 IAP'!H144</f>
        <v>0</v>
      </c>
      <c r="X144" s="136">
        <f>+'Inversión No. 2.1 IAP'!I144</f>
        <v>0</v>
      </c>
      <c r="Y144" s="136">
        <f>+'Inversión No. 2.1 IAP'!J144</f>
        <v>0</v>
      </c>
      <c r="Z144" s="136">
        <f>+'Inversión No. 2.1 IAP'!K144</f>
        <v>0</v>
      </c>
      <c r="AA144" s="136">
        <f>+'Inversión No. 2.1 IAP'!L144</f>
        <v>0</v>
      </c>
      <c r="AB144" s="136">
        <f>+'Inversión No. 2.1 IAP'!M144</f>
        <v>0</v>
      </c>
      <c r="AC144" s="136">
        <f>+'Inversión No. 2.1 IAP'!N144</f>
        <v>0</v>
      </c>
      <c r="AD144" s="136">
        <f>+'Inversión No. 2.1 IAP'!O144</f>
        <v>0</v>
      </c>
      <c r="AE144" s="136">
        <f>+'Inversión No. 2.1 IAP'!P144</f>
        <v>0</v>
      </c>
      <c r="AF144" s="136">
        <f>+'Inversión No. 2.1 IAP'!Q144</f>
        <v>0</v>
      </c>
      <c r="AG144" s="136">
        <f>+'Inversión No. 2.1 IAP'!R144</f>
        <v>0</v>
      </c>
      <c r="AH144" s="136">
        <f>+'Inversión No. 2.1 IAP'!S144</f>
        <v>0</v>
      </c>
      <c r="AI144" s="136">
        <f>+'Inversión No. 2.1 IAP'!T144</f>
        <v>0</v>
      </c>
      <c r="AJ144" s="136">
        <f>+'Inversión No. 2.1 IAP'!U144</f>
        <v>0</v>
      </c>
      <c r="AK144" s="136">
        <f>+'Inversión No. 2.1 IAP'!V144</f>
        <v>0</v>
      </c>
    </row>
    <row r="145" spans="2:37" x14ac:dyDescent="0.25">
      <c r="B145" s="62" t="s">
        <v>571</v>
      </c>
      <c r="C145" s="62" t="str">
        <f>+VLOOKUP(B145,'resumen UCAP'!$A$5:$O$329,2,0)</f>
        <v>LUMINARIA LED 65W NUEVA 4000X65</v>
      </c>
      <c r="D145" s="63">
        <f>+'Desmonte Infr. financiada'!D145</f>
        <v>65</v>
      </c>
      <c r="E145" s="63" t="str">
        <f>+VLOOKUP(B145,'resumen UCAP'!$A$5:$O$329,3,0)</f>
        <v>Un</v>
      </c>
      <c r="F145" s="64">
        <f>+VLOOKUP(B145,'resumen UCAP'!$A$5:$O$329,15,0)</f>
        <v>736002</v>
      </c>
      <c r="G145" s="64">
        <v>4</v>
      </c>
      <c r="H145" s="61"/>
      <c r="I145" s="61"/>
      <c r="J145" s="59"/>
      <c r="K145" s="59"/>
      <c r="L145" s="59"/>
      <c r="M145" s="59"/>
      <c r="N145" s="59"/>
      <c r="O145" s="59"/>
      <c r="P145" s="59"/>
      <c r="Q145" s="59"/>
      <c r="R145" s="59"/>
      <c r="S145" s="59"/>
      <c r="T145" s="59"/>
      <c r="U145" s="59"/>
      <c r="V145" s="59"/>
      <c r="W145" s="136">
        <f>+'Inversión No. 2.1 IAP'!H145</f>
        <v>0</v>
      </c>
      <c r="X145" s="136">
        <f>+'Inversión No. 2.1 IAP'!I145</f>
        <v>0</v>
      </c>
      <c r="Y145" s="136">
        <f>+'Inversión No. 2.1 IAP'!J145</f>
        <v>0</v>
      </c>
      <c r="Z145" s="136">
        <f>+'Inversión No. 2.1 IAP'!K145</f>
        <v>0</v>
      </c>
      <c r="AA145" s="136">
        <f>+'Inversión No. 2.1 IAP'!L145</f>
        <v>0</v>
      </c>
      <c r="AB145" s="136">
        <f>+'Inversión No. 2.1 IAP'!M145</f>
        <v>0</v>
      </c>
      <c r="AC145" s="136">
        <f>+'Inversión No. 2.1 IAP'!N145</f>
        <v>0</v>
      </c>
      <c r="AD145" s="136">
        <f>+'Inversión No. 2.1 IAP'!O145</f>
        <v>0</v>
      </c>
      <c r="AE145" s="136">
        <f>+'Inversión No. 2.1 IAP'!P145</f>
        <v>0</v>
      </c>
      <c r="AF145" s="136">
        <f>+'Inversión No. 2.1 IAP'!Q145</f>
        <v>0</v>
      </c>
      <c r="AG145" s="136">
        <f>+'Inversión No. 2.1 IAP'!R145</f>
        <v>0</v>
      </c>
      <c r="AH145" s="136">
        <f>+'Inversión No. 2.1 IAP'!S145</f>
        <v>0</v>
      </c>
      <c r="AI145" s="136">
        <f>+'Inversión No. 2.1 IAP'!T145</f>
        <v>0</v>
      </c>
      <c r="AJ145" s="136">
        <f>+'Inversión No. 2.1 IAP'!U145</f>
        <v>0</v>
      </c>
      <c r="AK145" s="136">
        <f>+'Inversión No. 2.1 IAP'!V145</f>
        <v>0</v>
      </c>
    </row>
    <row r="146" spans="2:37" x14ac:dyDescent="0.25">
      <c r="B146" s="62" t="s">
        <v>572</v>
      </c>
      <c r="C146" s="62" t="str">
        <f>+VLOOKUP(B146,'resumen UCAP'!$A$5:$O$329,2,0)</f>
        <v>LUMINARIA LED 38W NUEVA YOA</v>
      </c>
      <c r="D146" s="63">
        <f>+'Desmonte Infr. financiada'!D146</f>
        <v>38</v>
      </c>
      <c r="E146" s="63" t="str">
        <f>+VLOOKUP(B146,'resumen UCAP'!$A$5:$O$329,3,0)</f>
        <v>Un</v>
      </c>
      <c r="F146" s="64">
        <f>+VLOOKUP(B146,'resumen UCAP'!$A$5:$O$329,15,0)</f>
        <v>1989070</v>
      </c>
      <c r="G146" s="64">
        <v>8</v>
      </c>
      <c r="H146" s="61"/>
      <c r="I146" s="61"/>
      <c r="J146" s="59"/>
      <c r="K146" s="59"/>
      <c r="L146" s="59"/>
      <c r="M146" s="59"/>
      <c r="N146" s="59"/>
      <c r="O146" s="59"/>
      <c r="P146" s="59"/>
      <c r="Q146" s="59"/>
      <c r="R146" s="59"/>
      <c r="S146" s="59"/>
      <c r="T146" s="59"/>
      <c r="U146" s="59"/>
      <c r="V146" s="59"/>
      <c r="W146" s="136">
        <f>+'Inversión No. 2.1 IAP'!H146</f>
        <v>0</v>
      </c>
      <c r="X146" s="136">
        <f>+'Inversión No. 2.1 IAP'!I146</f>
        <v>0</v>
      </c>
      <c r="Y146" s="136">
        <f>+'Inversión No. 2.1 IAP'!J146</f>
        <v>0</v>
      </c>
      <c r="Z146" s="136">
        <f>+'Inversión No. 2.1 IAP'!K146</f>
        <v>0</v>
      </c>
      <c r="AA146" s="136">
        <f>+'Inversión No. 2.1 IAP'!L146</f>
        <v>0</v>
      </c>
      <c r="AB146" s="136">
        <f>+'Inversión No. 2.1 IAP'!M146</f>
        <v>0</v>
      </c>
      <c r="AC146" s="136">
        <f>+'Inversión No. 2.1 IAP'!N146</f>
        <v>0</v>
      </c>
      <c r="AD146" s="136">
        <f>+'Inversión No. 2.1 IAP'!O146</f>
        <v>0</v>
      </c>
      <c r="AE146" s="136">
        <f>+'Inversión No. 2.1 IAP'!P146</f>
        <v>0</v>
      </c>
      <c r="AF146" s="136">
        <f>+'Inversión No. 2.1 IAP'!Q146</f>
        <v>0</v>
      </c>
      <c r="AG146" s="136">
        <f>+'Inversión No. 2.1 IAP'!R146</f>
        <v>0</v>
      </c>
      <c r="AH146" s="136">
        <f>+'Inversión No. 2.1 IAP'!S146</f>
        <v>0</v>
      </c>
      <c r="AI146" s="136">
        <f>+'Inversión No. 2.1 IAP'!T146</f>
        <v>0</v>
      </c>
      <c r="AJ146" s="136">
        <f>+'Inversión No. 2.1 IAP'!U146</f>
        <v>0</v>
      </c>
      <c r="AK146" s="136">
        <f>+'Inversión No. 2.1 IAP'!V146</f>
        <v>0</v>
      </c>
    </row>
    <row r="147" spans="2:37" x14ac:dyDescent="0.25">
      <c r="B147" s="62" t="s">
        <v>573</v>
      </c>
      <c r="C147" s="62" t="str">
        <f>+VLOOKUP(B147,'resumen UCAP'!$A$5:$O$329,2,0)</f>
        <v>LUMINARIA LED 150W MILLENIUM</v>
      </c>
      <c r="D147" s="63">
        <f>+'Desmonte Infr. financiada'!D147</f>
        <v>150</v>
      </c>
      <c r="E147" s="63" t="str">
        <f>+VLOOKUP(B147,'resumen UCAP'!$A$5:$O$329,3,0)</f>
        <v>Un</v>
      </c>
      <c r="F147" s="64">
        <f>+VLOOKUP(B147,'resumen UCAP'!$A$5:$O$329,15,0)</f>
        <v>845605</v>
      </c>
      <c r="G147" s="64">
        <v>29</v>
      </c>
      <c r="H147" s="61"/>
      <c r="I147" s="61"/>
      <c r="J147" s="59"/>
      <c r="K147" s="59"/>
      <c r="L147" s="59"/>
      <c r="M147" s="59"/>
      <c r="N147" s="59"/>
      <c r="O147" s="59"/>
      <c r="P147" s="59"/>
      <c r="Q147" s="59"/>
      <c r="R147" s="59"/>
      <c r="S147" s="59"/>
      <c r="T147" s="59"/>
      <c r="U147" s="59"/>
      <c r="V147" s="59"/>
      <c r="W147" s="136">
        <f>+'Inversión No. 2.1 IAP'!H147</f>
        <v>0</v>
      </c>
      <c r="X147" s="136">
        <f>+'Inversión No. 2.1 IAP'!I147</f>
        <v>0</v>
      </c>
      <c r="Y147" s="136">
        <f>+'Inversión No. 2.1 IAP'!J147</f>
        <v>0</v>
      </c>
      <c r="Z147" s="136">
        <f>+'Inversión No. 2.1 IAP'!K147</f>
        <v>0</v>
      </c>
      <c r="AA147" s="136">
        <f>+'Inversión No. 2.1 IAP'!L147</f>
        <v>0</v>
      </c>
      <c r="AB147" s="136">
        <f>+'Inversión No. 2.1 IAP'!M147</f>
        <v>0</v>
      </c>
      <c r="AC147" s="136">
        <f>+'Inversión No. 2.1 IAP'!N147</f>
        <v>0</v>
      </c>
      <c r="AD147" s="136">
        <f>+'Inversión No. 2.1 IAP'!O147</f>
        <v>0</v>
      </c>
      <c r="AE147" s="136">
        <f>+'Inversión No. 2.1 IAP'!P147</f>
        <v>0</v>
      </c>
      <c r="AF147" s="136">
        <f>+'Inversión No. 2.1 IAP'!Q147</f>
        <v>0</v>
      </c>
      <c r="AG147" s="136">
        <f>+'Inversión No. 2.1 IAP'!R147</f>
        <v>0</v>
      </c>
      <c r="AH147" s="136">
        <f>+'Inversión No. 2.1 IAP'!S147</f>
        <v>0</v>
      </c>
      <c r="AI147" s="136">
        <f>+'Inversión No. 2.1 IAP'!T147</f>
        <v>0</v>
      </c>
      <c r="AJ147" s="136">
        <f>+'Inversión No. 2.1 IAP'!U147</f>
        <v>0</v>
      </c>
      <c r="AK147" s="136">
        <f>+'Inversión No. 2.1 IAP'!V147</f>
        <v>0</v>
      </c>
    </row>
    <row r="148" spans="2:37" x14ac:dyDescent="0.25">
      <c r="B148" s="62" t="s">
        <v>574</v>
      </c>
      <c r="C148" s="62" t="str">
        <f>+VLOOKUP(B148,'resumen UCAP'!$A$5:$O$329,2,0)</f>
        <v>LUMINARIA LED 150W NUEVA</v>
      </c>
      <c r="D148" s="63">
        <f>+'Desmonte Infr. financiada'!D148</f>
        <v>150</v>
      </c>
      <c r="E148" s="63" t="str">
        <f>+VLOOKUP(B148,'resumen UCAP'!$A$5:$O$329,3,0)</f>
        <v>Un</v>
      </c>
      <c r="F148" s="64">
        <f>+VLOOKUP(B148,'resumen UCAP'!$A$5:$O$329,15,0)</f>
        <v>845605</v>
      </c>
      <c r="G148" s="64">
        <v>10</v>
      </c>
      <c r="H148" s="61"/>
      <c r="I148" s="61"/>
      <c r="J148" s="59"/>
      <c r="K148" s="59"/>
      <c r="L148" s="59"/>
      <c r="M148" s="59"/>
      <c r="N148" s="59"/>
      <c r="O148" s="59"/>
      <c r="P148" s="59"/>
      <c r="Q148" s="59"/>
      <c r="R148" s="59"/>
      <c r="S148" s="59"/>
      <c r="T148" s="59"/>
      <c r="U148" s="59"/>
      <c r="V148" s="59"/>
      <c r="W148" s="136">
        <f>+'Inversión No. 2.1 IAP'!H148</f>
        <v>0</v>
      </c>
      <c r="X148" s="136">
        <f>+'Inversión No. 2.1 IAP'!I148</f>
        <v>0</v>
      </c>
      <c r="Y148" s="136">
        <f>+'Inversión No. 2.1 IAP'!J148</f>
        <v>0</v>
      </c>
      <c r="Z148" s="136">
        <f>+'Inversión No. 2.1 IAP'!K148</f>
        <v>0</v>
      </c>
      <c r="AA148" s="136">
        <f>+'Inversión No. 2.1 IAP'!L148</f>
        <v>0</v>
      </c>
      <c r="AB148" s="136">
        <f>+'Inversión No. 2.1 IAP'!M148</f>
        <v>0</v>
      </c>
      <c r="AC148" s="136">
        <f>+'Inversión No. 2.1 IAP'!N148</f>
        <v>0</v>
      </c>
      <c r="AD148" s="136">
        <f>+'Inversión No. 2.1 IAP'!O148</f>
        <v>0</v>
      </c>
      <c r="AE148" s="136">
        <f>+'Inversión No. 2.1 IAP'!P148</f>
        <v>0</v>
      </c>
      <c r="AF148" s="136">
        <f>+'Inversión No. 2.1 IAP'!Q148</f>
        <v>0</v>
      </c>
      <c r="AG148" s="136">
        <f>+'Inversión No. 2.1 IAP'!R148</f>
        <v>0</v>
      </c>
      <c r="AH148" s="136">
        <f>+'Inversión No. 2.1 IAP'!S148</f>
        <v>0</v>
      </c>
      <c r="AI148" s="136">
        <f>+'Inversión No. 2.1 IAP'!T148</f>
        <v>0</v>
      </c>
      <c r="AJ148" s="136">
        <f>+'Inversión No. 2.1 IAP'!U148</f>
        <v>0</v>
      </c>
      <c r="AK148" s="136">
        <f>+'Inversión No. 2.1 IAP'!V148</f>
        <v>0</v>
      </c>
    </row>
    <row r="149" spans="2:37" x14ac:dyDescent="0.25">
      <c r="B149" s="62" t="s">
        <v>575</v>
      </c>
      <c r="C149" s="62" t="str">
        <f>+VLOOKUP(B149,'resumen UCAP'!$A$5:$O$329,2,0)</f>
        <v>ETIQUETA LUMINARIA NA 250W</v>
      </c>
      <c r="D149" s="63">
        <f>+'Desmonte Infr. financiada'!D149</f>
        <v>279</v>
      </c>
      <c r="E149" s="63" t="str">
        <f>+VLOOKUP(B149,'resumen UCAP'!$A$5:$O$329,3,0)</f>
        <v>Un</v>
      </c>
      <c r="F149" s="64">
        <f>+VLOOKUP(B149,'resumen UCAP'!$A$5:$O$329,15,0)</f>
        <v>431050</v>
      </c>
      <c r="G149" s="64">
        <v>1</v>
      </c>
      <c r="H149" s="61"/>
      <c r="I149" s="61"/>
      <c r="J149" s="59"/>
      <c r="K149" s="59"/>
      <c r="L149" s="59"/>
      <c r="M149" s="59"/>
      <c r="N149" s="59"/>
      <c r="O149" s="59"/>
      <c r="P149" s="59"/>
      <c r="Q149" s="59"/>
      <c r="R149" s="59"/>
      <c r="S149" s="59"/>
      <c r="T149" s="59"/>
      <c r="U149" s="59"/>
      <c r="V149" s="59"/>
      <c r="W149" s="136">
        <f>+'Inversión No. 2.1 IAP'!H149</f>
        <v>0</v>
      </c>
      <c r="X149" s="136">
        <f>+'Inversión No. 2.1 IAP'!I149</f>
        <v>0</v>
      </c>
      <c r="Y149" s="136">
        <f>+'Inversión No. 2.1 IAP'!J149</f>
        <v>0</v>
      </c>
      <c r="Z149" s="136">
        <f>+'Inversión No. 2.1 IAP'!K149</f>
        <v>0</v>
      </c>
      <c r="AA149" s="136">
        <f>+'Inversión No. 2.1 IAP'!L149</f>
        <v>0</v>
      </c>
      <c r="AB149" s="136">
        <f>+'Inversión No. 2.1 IAP'!M149</f>
        <v>0</v>
      </c>
      <c r="AC149" s="136">
        <f>+'Inversión No. 2.1 IAP'!N149</f>
        <v>0</v>
      </c>
      <c r="AD149" s="136">
        <f>+'Inversión No. 2.1 IAP'!O149</f>
        <v>0</v>
      </c>
      <c r="AE149" s="136">
        <f>+'Inversión No. 2.1 IAP'!P149</f>
        <v>0</v>
      </c>
      <c r="AF149" s="136">
        <f>+'Inversión No. 2.1 IAP'!Q149</f>
        <v>0</v>
      </c>
      <c r="AG149" s="136">
        <f>+'Inversión No. 2.1 IAP'!R149</f>
        <v>0</v>
      </c>
      <c r="AH149" s="136">
        <f>+'Inversión No. 2.1 IAP'!S149</f>
        <v>0</v>
      </c>
      <c r="AI149" s="136">
        <f>+'Inversión No. 2.1 IAP'!T149</f>
        <v>0</v>
      </c>
      <c r="AJ149" s="136">
        <f>+'Inversión No. 2.1 IAP'!U149</f>
        <v>0</v>
      </c>
      <c r="AK149" s="136">
        <f>+'Inversión No. 2.1 IAP'!V149</f>
        <v>0</v>
      </c>
    </row>
    <row r="150" spans="2:37" x14ac:dyDescent="0.25">
      <c r="B150" s="62" t="s">
        <v>576</v>
      </c>
      <c r="C150" s="62" t="str">
        <f>+VLOOKUP(B150,'resumen UCAP'!$A$5:$O$329,2,0)</f>
        <v>LUMINARIA LED 40W  MILLENIUM NUEVA</v>
      </c>
      <c r="D150" s="63">
        <f>+'Desmonte Infr. financiada'!D150</f>
        <v>40</v>
      </c>
      <c r="E150" s="63" t="str">
        <f>+VLOOKUP(B150,'resumen UCAP'!$A$5:$O$329,3,0)</f>
        <v>Un</v>
      </c>
      <c r="F150" s="64">
        <f>+VLOOKUP(B150,'resumen UCAP'!$A$5:$O$329,15,0)</f>
        <v>321869</v>
      </c>
      <c r="G150" s="64">
        <v>17</v>
      </c>
      <c r="H150" s="61"/>
      <c r="I150" s="61"/>
      <c r="J150" s="59"/>
      <c r="K150" s="59"/>
      <c r="L150" s="59"/>
      <c r="M150" s="59"/>
      <c r="N150" s="59"/>
      <c r="O150" s="59"/>
      <c r="P150" s="59"/>
      <c r="Q150" s="59"/>
      <c r="R150" s="59"/>
      <c r="S150" s="59"/>
      <c r="T150" s="59"/>
      <c r="U150" s="59"/>
      <c r="V150" s="59"/>
      <c r="W150" s="136">
        <f>+'Inversión No. 2.1 IAP'!H150</f>
        <v>0</v>
      </c>
      <c r="X150" s="136">
        <f>+'Inversión No. 2.1 IAP'!I150</f>
        <v>0</v>
      </c>
      <c r="Y150" s="136">
        <f>+'Inversión No. 2.1 IAP'!J150</f>
        <v>0</v>
      </c>
      <c r="Z150" s="136">
        <f>+'Inversión No. 2.1 IAP'!K150</f>
        <v>0</v>
      </c>
      <c r="AA150" s="136">
        <f>+'Inversión No. 2.1 IAP'!L150</f>
        <v>0</v>
      </c>
      <c r="AB150" s="136">
        <f>+'Inversión No. 2.1 IAP'!M150</f>
        <v>0</v>
      </c>
      <c r="AC150" s="136">
        <f>+'Inversión No. 2.1 IAP'!N150</f>
        <v>0</v>
      </c>
      <c r="AD150" s="136">
        <f>+'Inversión No. 2.1 IAP'!O150</f>
        <v>0</v>
      </c>
      <c r="AE150" s="136">
        <f>+'Inversión No. 2.1 IAP'!P150</f>
        <v>0</v>
      </c>
      <c r="AF150" s="136">
        <f>+'Inversión No. 2.1 IAP'!Q150</f>
        <v>0</v>
      </c>
      <c r="AG150" s="136">
        <f>+'Inversión No. 2.1 IAP'!R150</f>
        <v>0</v>
      </c>
      <c r="AH150" s="136">
        <f>+'Inversión No. 2.1 IAP'!S150</f>
        <v>0</v>
      </c>
      <c r="AI150" s="136">
        <f>+'Inversión No. 2.1 IAP'!T150</f>
        <v>0</v>
      </c>
      <c r="AJ150" s="136">
        <f>+'Inversión No. 2.1 IAP'!U150</f>
        <v>0</v>
      </c>
      <c r="AK150" s="136">
        <f>+'Inversión No. 2.1 IAP'!V150</f>
        <v>0</v>
      </c>
    </row>
    <row r="151" spans="2:37" x14ac:dyDescent="0.25">
      <c r="B151" s="62" t="s">
        <v>577</v>
      </c>
      <c r="C151" s="62" t="str">
        <f>+VLOOKUP(B151,'resumen UCAP'!$A$5:$O$329,2,0)</f>
        <v>LUMINARIA LED 40W NUEVA MILLENIUM</v>
      </c>
      <c r="D151" s="63">
        <f>+'Desmonte Infr. financiada'!D151</f>
        <v>40</v>
      </c>
      <c r="E151" s="63" t="str">
        <f>+VLOOKUP(B151,'resumen UCAP'!$A$5:$O$329,3,0)</f>
        <v>Un</v>
      </c>
      <c r="F151" s="64">
        <f>+VLOOKUP(B151,'resumen UCAP'!$A$5:$O$329,15,0)</f>
        <v>321869</v>
      </c>
      <c r="G151" s="64">
        <v>1</v>
      </c>
      <c r="H151" s="61"/>
      <c r="I151" s="61"/>
      <c r="J151" s="59"/>
      <c r="K151" s="59"/>
      <c r="L151" s="59"/>
      <c r="M151" s="59"/>
      <c r="N151" s="59"/>
      <c r="O151" s="59"/>
      <c r="P151" s="59"/>
      <c r="Q151" s="59"/>
      <c r="R151" s="59"/>
      <c r="S151" s="59"/>
      <c r="T151" s="59"/>
      <c r="U151" s="59"/>
      <c r="V151" s="59"/>
      <c r="W151" s="136">
        <f>+'Inversión No. 2.1 IAP'!H151</f>
        <v>0</v>
      </c>
      <c r="X151" s="136">
        <f>+'Inversión No. 2.1 IAP'!I151</f>
        <v>0</v>
      </c>
      <c r="Y151" s="136">
        <f>+'Inversión No. 2.1 IAP'!J151</f>
        <v>0</v>
      </c>
      <c r="Z151" s="136">
        <f>+'Inversión No. 2.1 IAP'!K151</f>
        <v>0</v>
      </c>
      <c r="AA151" s="136">
        <f>+'Inversión No. 2.1 IAP'!L151</f>
        <v>0</v>
      </c>
      <c r="AB151" s="136">
        <f>+'Inversión No. 2.1 IAP'!M151</f>
        <v>0</v>
      </c>
      <c r="AC151" s="136">
        <f>+'Inversión No. 2.1 IAP'!N151</f>
        <v>0</v>
      </c>
      <c r="AD151" s="136">
        <f>+'Inversión No. 2.1 IAP'!O151</f>
        <v>0</v>
      </c>
      <c r="AE151" s="136">
        <f>+'Inversión No. 2.1 IAP'!P151</f>
        <v>0</v>
      </c>
      <c r="AF151" s="136">
        <f>+'Inversión No. 2.1 IAP'!Q151</f>
        <v>0</v>
      </c>
      <c r="AG151" s="136">
        <f>+'Inversión No. 2.1 IAP'!R151</f>
        <v>0</v>
      </c>
      <c r="AH151" s="136">
        <f>+'Inversión No. 2.1 IAP'!S151</f>
        <v>0</v>
      </c>
      <c r="AI151" s="136">
        <f>+'Inversión No. 2.1 IAP'!T151</f>
        <v>0</v>
      </c>
      <c r="AJ151" s="136">
        <f>+'Inversión No. 2.1 IAP'!U151</f>
        <v>0</v>
      </c>
      <c r="AK151" s="136">
        <f>+'Inversión No. 2.1 IAP'!V151</f>
        <v>0</v>
      </c>
    </row>
    <row r="152" spans="2:37" x14ac:dyDescent="0.25">
      <c r="B152" s="62" t="s">
        <v>578</v>
      </c>
      <c r="C152" s="62" t="str">
        <f>+VLOOKUP(B152,'resumen UCAP'!$A$5:$O$329,2,0)</f>
        <v>LUMINARIA LED 60W MILLENIUM NUEVA</v>
      </c>
      <c r="D152" s="63">
        <f>+'Desmonte Infr. financiada'!D152</f>
        <v>60</v>
      </c>
      <c r="E152" s="63" t="str">
        <f>+VLOOKUP(B152,'resumen UCAP'!$A$5:$O$329,3,0)</f>
        <v>Un</v>
      </c>
      <c r="F152" s="64">
        <f>+VLOOKUP(B152,'resumen UCAP'!$A$5:$O$329,15,0)</f>
        <v>387336</v>
      </c>
      <c r="G152" s="64">
        <v>1</v>
      </c>
      <c r="H152" s="61"/>
      <c r="I152" s="61"/>
      <c r="J152" s="59"/>
      <c r="K152" s="59"/>
      <c r="L152" s="59"/>
      <c r="M152" s="59"/>
      <c r="N152" s="59"/>
      <c r="O152" s="59"/>
      <c r="P152" s="59"/>
      <c r="Q152" s="59"/>
      <c r="R152" s="59"/>
      <c r="S152" s="59"/>
      <c r="T152" s="59"/>
      <c r="U152" s="59"/>
      <c r="V152" s="59"/>
      <c r="W152" s="136">
        <f>+'Inversión No. 2.1 IAP'!H152</f>
        <v>0</v>
      </c>
      <c r="X152" s="136">
        <f>+'Inversión No. 2.1 IAP'!I152</f>
        <v>0</v>
      </c>
      <c r="Y152" s="136">
        <f>+'Inversión No. 2.1 IAP'!J152</f>
        <v>0</v>
      </c>
      <c r="Z152" s="136">
        <f>+'Inversión No. 2.1 IAP'!K152</f>
        <v>0</v>
      </c>
      <c r="AA152" s="136">
        <f>+'Inversión No. 2.1 IAP'!L152</f>
        <v>0</v>
      </c>
      <c r="AB152" s="136">
        <f>+'Inversión No. 2.1 IAP'!M152</f>
        <v>0</v>
      </c>
      <c r="AC152" s="136">
        <f>+'Inversión No. 2.1 IAP'!N152</f>
        <v>0</v>
      </c>
      <c r="AD152" s="136">
        <f>+'Inversión No. 2.1 IAP'!O152</f>
        <v>0</v>
      </c>
      <c r="AE152" s="136">
        <f>+'Inversión No. 2.1 IAP'!P152</f>
        <v>0</v>
      </c>
      <c r="AF152" s="136">
        <f>+'Inversión No. 2.1 IAP'!Q152</f>
        <v>0</v>
      </c>
      <c r="AG152" s="136">
        <f>+'Inversión No. 2.1 IAP'!R152</f>
        <v>0</v>
      </c>
      <c r="AH152" s="136">
        <f>+'Inversión No. 2.1 IAP'!S152</f>
        <v>0</v>
      </c>
      <c r="AI152" s="136">
        <f>+'Inversión No. 2.1 IAP'!T152</f>
        <v>0</v>
      </c>
      <c r="AJ152" s="136">
        <f>+'Inversión No. 2.1 IAP'!U152</f>
        <v>0</v>
      </c>
      <c r="AK152" s="136">
        <f>+'Inversión No. 2.1 IAP'!V152</f>
        <v>0</v>
      </c>
    </row>
    <row r="153" spans="2:37" x14ac:dyDescent="0.25">
      <c r="B153" s="62" t="s">
        <v>579</v>
      </c>
      <c r="C153" s="62" t="str">
        <f>+VLOOKUP(B153,'resumen UCAP'!$A$5:$O$329,2,0)</f>
        <v>LUMINARIA LED 38W NUEVA</v>
      </c>
      <c r="D153" s="63">
        <f>+'Desmonte Infr. financiada'!D153</f>
        <v>38</v>
      </c>
      <c r="E153" s="63" t="str">
        <f>+VLOOKUP(B153,'resumen UCAP'!$A$5:$O$329,3,0)</f>
        <v>Un</v>
      </c>
      <c r="F153" s="64">
        <f>+VLOOKUP(B153,'resumen UCAP'!$A$5:$O$329,15,0)</f>
        <v>1989070</v>
      </c>
      <c r="G153" s="64">
        <v>11</v>
      </c>
      <c r="H153" s="61"/>
      <c r="I153" s="61"/>
      <c r="J153" s="59"/>
      <c r="K153" s="59"/>
      <c r="L153" s="59"/>
      <c r="M153" s="59"/>
      <c r="N153" s="59"/>
      <c r="O153" s="59"/>
      <c r="P153" s="59"/>
      <c r="Q153" s="59"/>
      <c r="R153" s="59"/>
      <c r="S153" s="59"/>
      <c r="T153" s="59"/>
      <c r="U153" s="59"/>
      <c r="V153" s="59"/>
      <c r="W153" s="136">
        <f>+'Inversión No. 2.1 IAP'!H153</f>
        <v>0</v>
      </c>
      <c r="X153" s="136">
        <f>+'Inversión No. 2.1 IAP'!I153</f>
        <v>0</v>
      </c>
      <c r="Y153" s="136">
        <f>+'Inversión No. 2.1 IAP'!J153</f>
        <v>0</v>
      </c>
      <c r="Z153" s="136">
        <f>+'Inversión No. 2.1 IAP'!K153</f>
        <v>0</v>
      </c>
      <c r="AA153" s="136">
        <f>+'Inversión No. 2.1 IAP'!L153</f>
        <v>0</v>
      </c>
      <c r="AB153" s="136">
        <f>+'Inversión No. 2.1 IAP'!M153</f>
        <v>0</v>
      </c>
      <c r="AC153" s="136">
        <f>+'Inversión No. 2.1 IAP'!N153</f>
        <v>0</v>
      </c>
      <c r="AD153" s="136">
        <f>+'Inversión No. 2.1 IAP'!O153</f>
        <v>0</v>
      </c>
      <c r="AE153" s="136">
        <f>+'Inversión No. 2.1 IAP'!P153</f>
        <v>0</v>
      </c>
      <c r="AF153" s="136">
        <f>+'Inversión No. 2.1 IAP'!Q153</f>
        <v>0</v>
      </c>
      <c r="AG153" s="136">
        <f>+'Inversión No. 2.1 IAP'!R153</f>
        <v>0</v>
      </c>
      <c r="AH153" s="136">
        <f>+'Inversión No. 2.1 IAP'!S153</f>
        <v>0</v>
      </c>
      <c r="AI153" s="136">
        <f>+'Inversión No. 2.1 IAP'!T153</f>
        <v>0</v>
      </c>
      <c r="AJ153" s="136">
        <f>+'Inversión No. 2.1 IAP'!U153</f>
        <v>0</v>
      </c>
      <c r="AK153" s="136">
        <f>+'Inversión No. 2.1 IAP'!V153</f>
        <v>0</v>
      </c>
    </row>
    <row r="154" spans="2:37" x14ac:dyDescent="0.25">
      <c r="B154" s="62" t="s">
        <v>580</v>
      </c>
      <c r="C154" s="62" t="str">
        <f>+VLOOKUP(B154,'resumen UCAP'!$A$5:$O$329,2,0)</f>
        <v>PROYECOTOR MH SEGUNDA</v>
      </c>
      <c r="D154" s="63">
        <f>+'Desmonte Infr. financiada'!D154</f>
        <v>169</v>
      </c>
      <c r="E154" s="63" t="str">
        <f>+VLOOKUP(B154,'resumen UCAP'!$A$5:$O$329,3,0)</f>
        <v>Un</v>
      </c>
      <c r="F154" s="64">
        <f>+VLOOKUP(B154,'resumen UCAP'!$A$5:$O$329,15,0)</f>
        <v>413027</v>
      </c>
      <c r="G154" s="64">
        <v>1</v>
      </c>
      <c r="H154" s="61"/>
      <c r="I154" s="61"/>
      <c r="J154" s="59"/>
      <c r="K154" s="59"/>
      <c r="L154" s="59"/>
      <c r="M154" s="59"/>
      <c r="N154" s="59"/>
      <c r="O154" s="59"/>
      <c r="P154" s="59"/>
      <c r="Q154" s="59"/>
      <c r="R154" s="59"/>
      <c r="S154" s="59"/>
      <c r="T154" s="59"/>
      <c r="U154" s="59"/>
      <c r="V154" s="59"/>
      <c r="W154" s="136">
        <f>+'Inversión No. 2.1 IAP'!H154</f>
        <v>0</v>
      </c>
      <c r="X154" s="136">
        <f>+'Inversión No. 2.1 IAP'!I154</f>
        <v>0</v>
      </c>
      <c r="Y154" s="136">
        <f>+'Inversión No. 2.1 IAP'!J154</f>
        <v>0</v>
      </c>
      <c r="Z154" s="136">
        <f>+'Inversión No. 2.1 IAP'!K154</f>
        <v>0</v>
      </c>
      <c r="AA154" s="136">
        <f>+'Inversión No. 2.1 IAP'!L154</f>
        <v>0</v>
      </c>
      <c r="AB154" s="136">
        <f>+'Inversión No. 2.1 IAP'!M154</f>
        <v>0</v>
      </c>
      <c r="AC154" s="136">
        <f>+'Inversión No. 2.1 IAP'!N154</f>
        <v>0</v>
      </c>
      <c r="AD154" s="136">
        <f>+'Inversión No. 2.1 IAP'!O154</f>
        <v>0</v>
      </c>
      <c r="AE154" s="136">
        <f>+'Inversión No. 2.1 IAP'!P154</f>
        <v>0</v>
      </c>
      <c r="AF154" s="136">
        <f>+'Inversión No. 2.1 IAP'!Q154</f>
        <v>0</v>
      </c>
      <c r="AG154" s="136">
        <f>+'Inversión No. 2.1 IAP'!R154</f>
        <v>0</v>
      </c>
      <c r="AH154" s="136">
        <f>+'Inversión No. 2.1 IAP'!S154</f>
        <v>0</v>
      </c>
      <c r="AI154" s="136">
        <f>+'Inversión No. 2.1 IAP'!T154</f>
        <v>0</v>
      </c>
      <c r="AJ154" s="136">
        <f>+'Inversión No. 2.1 IAP'!U154</f>
        <v>0</v>
      </c>
      <c r="AK154" s="136">
        <f>+'Inversión No. 2.1 IAP'!V154</f>
        <v>0</v>
      </c>
    </row>
    <row r="155" spans="2:37" x14ac:dyDescent="0.25">
      <c r="B155" s="62" t="s">
        <v>581</v>
      </c>
      <c r="C155" s="62" t="str">
        <f>+VLOOKUP(B155,'resumen UCAP'!$A$5:$O$329,2,0)</f>
        <v>LUMIANRIA NA 100W SEGUNDA</v>
      </c>
      <c r="D155" s="63">
        <f>+'Desmonte Infr. financiada'!D155</f>
        <v>115</v>
      </c>
      <c r="E155" s="63" t="str">
        <f>+VLOOKUP(B155,'resumen UCAP'!$A$5:$O$329,3,0)</f>
        <v>Un</v>
      </c>
      <c r="F155" s="64">
        <f>+VLOOKUP(B155,'resumen UCAP'!$A$5:$O$329,15,0)</f>
        <v>211467</v>
      </c>
      <c r="G155" s="64">
        <v>2</v>
      </c>
      <c r="H155" s="61"/>
      <c r="I155" s="61"/>
      <c r="J155" s="59"/>
      <c r="K155" s="59"/>
      <c r="L155" s="59"/>
      <c r="M155" s="59"/>
      <c r="N155" s="59"/>
      <c r="O155" s="59"/>
      <c r="P155" s="59"/>
      <c r="Q155" s="59"/>
      <c r="R155" s="59"/>
      <c r="S155" s="59"/>
      <c r="T155" s="59"/>
      <c r="U155" s="59"/>
      <c r="V155" s="59"/>
      <c r="W155" s="136">
        <f>+'Inversión No. 2.1 IAP'!H155</f>
        <v>0</v>
      </c>
      <c r="X155" s="136">
        <f>+'Inversión No. 2.1 IAP'!I155</f>
        <v>0</v>
      </c>
      <c r="Y155" s="136">
        <f>+'Inversión No. 2.1 IAP'!J155</f>
        <v>0</v>
      </c>
      <c r="Z155" s="136">
        <f>+'Inversión No. 2.1 IAP'!K155</f>
        <v>0</v>
      </c>
      <c r="AA155" s="136">
        <f>+'Inversión No. 2.1 IAP'!L155</f>
        <v>0</v>
      </c>
      <c r="AB155" s="136">
        <f>+'Inversión No. 2.1 IAP'!M155</f>
        <v>0</v>
      </c>
      <c r="AC155" s="136">
        <f>+'Inversión No. 2.1 IAP'!N155</f>
        <v>0</v>
      </c>
      <c r="AD155" s="136">
        <f>+'Inversión No. 2.1 IAP'!O155</f>
        <v>0</v>
      </c>
      <c r="AE155" s="136">
        <f>+'Inversión No. 2.1 IAP'!P155</f>
        <v>0</v>
      </c>
      <c r="AF155" s="136">
        <f>+'Inversión No. 2.1 IAP'!Q155</f>
        <v>0</v>
      </c>
      <c r="AG155" s="136">
        <f>+'Inversión No. 2.1 IAP'!R155</f>
        <v>0</v>
      </c>
      <c r="AH155" s="136">
        <f>+'Inversión No. 2.1 IAP'!S155</f>
        <v>0</v>
      </c>
      <c r="AI155" s="136">
        <f>+'Inversión No. 2.1 IAP'!T155</f>
        <v>0</v>
      </c>
      <c r="AJ155" s="136">
        <f>+'Inversión No. 2.1 IAP'!U155</f>
        <v>0</v>
      </c>
      <c r="AK155" s="136">
        <f>+'Inversión No. 2.1 IAP'!V155</f>
        <v>0</v>
      </c>
    </row>
    <row r="156" spans="2:37" x14ac:dyDescent="0.25">
      <c r="B156" s="62" t="s">
        <v>582</v>
      </c>
      <c r="C156" s="62" t="str">
        <f>+VLOOKUP(B156,'resumen UCAP'!$A$5:$O$329,2,0)</f>
        <v>ETIQUETA LUMINARIA LED 38W</v>
      </c>
      <c r="D156" s="63">
        <f>+'Desmonte Infr. financiada'!D156</f>
        <v>38</v>
      </c>
      <c r="E156" s="63" t="str">
        <f>+VLOOKUP(B156,'resumen UCAP'!$A$5:$O$329,3,0)</f>
        <v>Un</v>
      </c>
      <c r="F156" s="64">
        <f>+VLOOKUP(B156,'resumen UCAP'!$A$5:$O$329,15,0)</f>
        <v>1989070</v>
      </c>
      <c r="G156" s="64">
        <v>2</v>
      </c>
      <c r="H156" s="61"/>
      <c r="I156" s="61"/>
      <c r="J156" s="59"/>
      <c r="K156" s="59"/>
      <c r="L156" s="59"/>
      <c r="M156" s="59"/>
      <c r="N156" s="59"/>
      <c r="O156" s="59"/>
      <c r="P156" s="59"/>
      <c r="Q156" s="59"/>
      <c r="R156" s="59"/>
      <c r="S156" s="59"/>
      <c r="T156" s="59"/>
      <c r="U156" s="59"/>
      <c r="V156" s="59"/>
      <c r="W156" s="136">
        <f>+'Inversión No. 2.1 IAP'!H156</f>
        <v>0</v>
      </c>
      <c r="X156" s="136">
        <f>+'Inversión No. 2.1 IAP'!I156</f>
        <v>0</v>
      </c>
      <c r="Y156" s="136">
        <f>+'Inversión No. 2.1 IAP'!J156</f>
        <v>0</v>
      </c>
      <c r="Z156" s="136">
        <f>+'Inversión No. 2.1 IAP'!K156</f>
        <v>0</v>
      </c>
      <c r="AA156" s="136">
        <f>+'Inversión No. 2.1 IAP'!L156</f>
        <v>0</v>
      </c>
      <c r="AB156" s="136">
        <f>+'Inversión No. 2.1 IAP'!M156</f>
        <v>0</v>
      </c>
      <c r="AC156" s="136">
        <f>+'Inversión No. 2.1 IAP'!N156</f>
        <v>0</v>
      </c>
      <c r="AD156" s="136">
        <f>+'Inversión No. 2.1 IAP'!O156</f>
        <v>0</v>
      </c>
      <c r="AE156" s="136">
        <f>+'Inversión No. 2.1 IAP'!P156</f>
        <v>0</v>
      </c>
      <c r="AF156" s="136">
        <f>+'Inversión No. 2.1 IAP'!Q156</f>
        <v>0</v>
      </c>
      <c r="AG156" s="136">
        <f>+'Inversión No. 2.1 IAP'!R156</f>
        <v>0</v>
      </c>
      <c r="AH156" s="136">
        <f>+'Inversión No. 2.1 IAP'!S156</f>
        <v>0</v>
      </c>
      <c r="AI156" s="136">
        <f>+'Inversión No. 2.1 IAP'!T156</f>
        <v>0</v>
      </c>
      <c r="AJ156" s="136">
        <f>+'Inversión No. 2.1 IAP'!U156</f>
        <v>0</v>
      </c>
      <c r="AK156" s="136">
        <f>+'Inversión No. 2.1 IAP'!V156</f>
        <v>0</v>
      </c>
    </row>
    <row r="157" spans="2:37" x14ac:dyDescent="0.25">
      <c r="B157" s="62" t="s">
        <v>583</v>
      </c>
      <c r="C157" s="62" t="str">
        <f>+VLOOKUP(B157,'resumen UCAP'!$A$5:$O$329,2,0)</f>
        <v>LUMINARIA LED 38W SEGUNDA</v>
      </c>
      <c r="D157" s="63">
        <f>+'Desmonte Infr. financiada'!D157</f>
        <v>38</v>
      </c>
      <c r="E157" s="63" t="str">
        <f>+VLOOKUP(B157,'resumen UCAP'!$A$5:$O$329,3,0)</f>
        <v>Un</v>
      </c>
      <c r="F157" s="64">
        <f>+VLOOKUP(B157,'resumen UCAP'!$A$5:$O$329,15,0)</f>
        <v>1989070</v>
      </c>
      <c r="G157" s="64">
        <v>1</v>
      </c>
      <c r="H157" s="61"/>
      <c r="I157" s="61"/>
      <c r="J157" s="59"/>
      <c r="K157" s="59"/>
      <c r="L157" s="59"/>
      <c r="M157" s="59"/>
      <c r="N157" s="59"/>
      <c r="O157" s="59"/>
      <c r="P157" s="59"/>
      <c r="Q157" s="59"/>
      <c r="R157" s="59"/>
      <c r="S157" s="59"/>
      <c r="T157" s="59"/>
      <c r="U157" s="59"/>
      <c r="V157" s="59"/>
      <c r="W157" s="136">
        <f>+'Inversión No. 2.1 IAP'!H157</f>
        <v>0</v>
      </c>
      <c r="X157" s="136">
        <f>+'Inversión No. 2.1 IAP'!I157</f>
        <v>0</v>
      </c>
      <c r="Y157" s="136">
        <f>+'Inversión No. 2.1 IAP'!J157</f>
        <v>0</v>
      </c>
      <c r="Z157" s="136">
        <f>+'Inversión No. 2.1 IAP'!K157</f>
        <v>0</v>
      </c>
      <c r="AA157" s="136">
        <f>+'Inversión No. 2.1 IAP'!L157</f>
        <v>0</v>
      </c>
      <c r="AB157" s="136">
        <f>+'Inversión No. 2.1 IAP'!M157</f>
        <v>0</v>
      </c>
      <c r="AC157" s="136">
        <f>+'Inversión No. 2.1 IAP'!N157</f>
        <v>0</v>
      </c>
      <c r="AD157" s="136">
        <f>+'Inversión No. 2.1 IAP'!O157</f>
        <v>0</v>
      </c>
      <c r="AE157" s="136">
        <f>+'Inversión No. 2.1 IAP'!P157</f>
        <v>0</v>
      </c>
      <c r="AF157" s="136">
        <f>+'Inversión No. 2.1 IAP'!Q157</f>
        <v>0</v>
      </c>
      <c r="AG157" s="136">
        <f>+'Inversión No. 2.1 IAP'!R157</f>
        <v>0</v>
      </c>
      <c r="AH157" s="136">
        <f>+'Inversión No. 2.1 IAP'!S157</f>
        <v>0</v>
      </c>
      <c r="AI157" s="136">
        <f>+'Inversión No. 2.1 IAP'!T157</f>
        <v>0</v>
      </c>
      <c r="AJ157" s="136">
        <f>+'Inversión No. 2.1 IAP'!U157</f>
        <v>0</v>
      </c>
      <c r="AK157" s="136">
        <f>+'Inversión No. 2.1 IAP'!V157</f>
        <v>0</v>
      </c>
    </row>
    <row r="158" spans="2:37" x14ac:dyDescent="0.25">
      <c r="B158" s="62" t="s">
        <v>584</v>
      </c>
      <c r="C158" s="62" t="str">
        <f>+VLOOKUP(B158,'resumen UCAP'!$A$5:$O$329,2,0)</f>
        <v>LUMINARIA LED 38W YOA</v>
      </c>
      <c r="D158" s="63">
        <f>+'Desmonte Infr. financiada'!D158</f>
        <v>38</v>
      </c>
      <c r="E158" s="63" t="str">
        <f>+VLOOKUP(B158,'resumen UCAP'!$A$5:$O$329,3,0)</f>
        <v>Un</v>
      </c>
      <c r="F158" s="64">
        <f>+VLOOKUP(B158,'resumen UCAP'!$A$5:$O$329,15,0)</f>
        <v>1989070</v>
      </c>
      <c r="G158" s="64">
        <v>4</v>
      </c>
      <c r="H158" s="61"/>
      <c r="I158" s="61"/>
      <c r="J158" s="59"/>
      <c r="K158" s="59"/>
      <c r="L158" s="59"/>
      <c r="M158" s="59"/>
      <c r="N158" s="59"/>
      <c r="O158" s="59"/>
      <c r="P158" s="59"/>
      <c r="Q158" s="59"/>
      <c r="R158" s="59"/>
      <c r="S158" s="59"/>
      <c r="T158" s="59"/>
      <c r="U158" s="59"/>
      <c r="V158" s="59"/>
      <c r="W158" s="136">
        <f>+'Inversión No. 2.1 IAP'!H158</f>
        <v>0</v>
      </c>
      <c r="X158" s="136">
        <f>+'Inversión No. 2.1 IAP'!I158</f>
        <v>0</v>
      </c>
      <c r="Y158" s="136">
        <f>+'Inversión No. 2.1 IAP'!J158</f>
        <v>0</v>
      </c>
      <c r="Z158" s="136">
        <f>+'Inversión No. 2.1 IAP'!K158</f>
        <v>0</v>
      </c>
      <c r="AA158" s="136">
        <f>+'Inversión No. 2.1 IAP'!L158</f>
        <v>0</v>
      </c>
      <c r="AB158" s="136">
        <f>+'Inversión No. 2.1 IAP'!M158</f>
        <v>0</v>
      </c>
      <c r="AC158" s="136">
        <f>+'Inversión No. 2.1 IAP'!N158</f>
        <v>0</v>
      </c>
      <c r="AD158" s="136">
        <f>+'Inversión No. 2.1 IAP'!O158</f>
        <v>0</v>
      </c>
      <c r="AE158" s="136">
        <f>+'Inversión No. 2.1 IAP'!P158</f>
        <v>0</v>
      </c>
      <c r="AF158" s="136">
        <f>+'Inversión No. 2.1 IAP'!Q158</f>
        <v>0</v>
      </c>
      <c r="AG158" s="136">
        <f>+'Inversión No. 2.1 IAP'!R158</f>
        <v>0</v>
      </c>
      <c r="AH158" s="136">
        <f>+'Inversión No. 2.1 IAP'!S158</f>
        <v>0</v>
      </c>
      <c r="AI158" s="136">
        <f>+'Inversión No. 2.1 IAP'!T158</f>
        <v>0</v>
      </c>
      <c r="AJ158" s="136">
        <f>+'Inversión No. 2.1 IAP'!U158</f>
        <v>0</v>
      </c>
      <c r="AK158" s="136">
        <f>+'Inversión No. 2.1 IAP'!V158</f>
        <v>0</v>
      </c>
    </row>
    <row r="159" spans="2:37" x14ac:dyDescent="0.25">
      <c r="B159" s="62" t="s">
        <v>585</v>
      </c>
      <c r="C159" s="62" t="str">
        <f>+VLOOKUP(B159,'resumen UCAP'!$A$5:$O$329,2,0)</f>
        <v>LUMINARIA LED 39W SEGUNDA</v>
      </c>
      <c r="D159" s="63">
        <f>+'Desmonte Infr. financiada'!D159</f>
        <v>39</v>
      </c>
      <c r="E159" s="63" t="str">
        <f>+VLOOKUP(B159,'resumen UCAP'!$A$5:$O$329,3,0)</f>
        <v>Un</v>
      </c>
      <c r="F159" s="64">
        <f>+VLOOKUP(B159,'resumen UCAP'!$A$5:$O$329,15,0)</f>
        <v>803602</v>
      </c>
      <c r="G159" s="64">
        <v>1</v>
      </c>
      <c r="H159" s="61"/>
      <c r="I159" s="61"/>
      <c r="J159" s="59"/>
      <c r="K159" s="59"/>
      <c r="L159" s="59"/>
      <c r="M159" s="59"/>
      <c r="N159" s="59"/>
      <c r="O159" s="59"/>
      <c r="P159" s="59"/>
      <c r="Q159" s="59"/>
      <c r="R159" s="59"/>
      <c r="S159" s="59"/>
      <c r="T159" s="59"/>
      <c r="U159" s="59"/>
      <c r="V159" s="59"/>
      <c r="W159" s="136">
        <f>+'Inversión No. 2.1 IAP'!H159</f>
        <v>0</v>
      </c>
      <c r="X159" s="136">
        <f>+'Inversión No. 2.1 IAP'!I159</f>
        <v>0</v>
      </c>
      <c r="Y159" s="136">
        <f>+'Inversión No. 2.1 IAP'!J159</f>
        <v>0</v>
      </c>
      <c r="Z159" s="136">
        <f>+'Inversión No. 2.1 IAP'!K159</f>
        <v>0</v>
      </c>
      <c r="AA159" s="136">
        <f>+'Inversión No. 2.1 IAP'!L159</f>
        <v>0</v>
      </c>
      <c r="AB159" s="136">
        <f>+'Inversión No. 2.1 IAP'!M159</f>
        <v>0</v>
      </c>
      <c r="AC159" s="136">
        <f>+'Inversión No. 2.1 IAP'!N159</f>
        <v>0</v>
      </c>
      <c r="AD159" s="136">
        <f>+'Inversión No. 2.1 IAP'!O159</f>
        <v>0</v>
      </c>
      <c r="AE159" s="136">
        <f>+'Inversión No. 2.1 IAP'!P159</f>
        <v>0</v>
      </c>
      <c r="AF159" s="136">
        <f>+'Inversión No. 2.1 IAP'!Q159</f>
        <v>0</v>
      </c>
      <c r="AG159" s="136">
        <f>+'Inversión No. 2.1 IAP'!R159</f>
        <v>0</v>
      </c>
      <c r="AH159" s="136">
        <f>+'Inversión No. 2.1 IAP'!S159</f>
        <v>0</v>
      </c>
      <c r="AI159" s="136">
        <f>+'Inversión No. 2.1 IAP'!T159</f>
        <v>0</v>
      </c>
      <c r="AJ159" s="136">
        <f>+'Inversión No. 2.1 IAP'!U159</f>
        <v>0</v>
      </c>
      <c r="AK159" s="136">
        <f>+'Inversión No. 2.1 IAP'!V159</f>
        <v>0</v>
      </c>
    </row>
    <row r="160" spans="2:37" x14ac:dyDescent="0.25">
      <c r="B160" s="62" t="s">
        <v>586</v>
      </c>
      <c r="C160" s="62" t="str">
        <f>+VLOOKUP(B160,'resumen UCAP'!$A$5:$O$329,2,0)</f>
        <v>LUMINARIA LED 40W MILLENIUM</v>
      </c>
      <c r="D160" s="63">
        <f>+'Desmonte Infr. financiada'!D160</f>
        <v>40</v>
      </c>
      <c r="E160" s="63" t="str">
        <f>+VLOOKUP(B160,'resumen UCAP'!$A$5:$O$329,3,0)</f>
        <v>Un</v>
      </c>
      <c r="F160" s="64">
        <f>+VLOOKUP(B160,'resumen UCAP'!$A$5:$O$329,15,0)</f>
        <v>321869</v>
      </c>
      <c r="G160" s="64">
        <v>4</v>
      </c>
      <c r="H160" s="61"/>
      <c r="I160" s="61"/>
      <c r="J160" s="59"/>
      <c r="K160" s="59"/>
      <c r="L160" s="59"/>
      <c r="M160" s="59"/>
      <c r="N160" s="59"/>
      <c r="O160" s="59"/>
      <c r="P160" s="59"/>
      <c r="Q160" s="59"/>
      <c r="R160" s="59"/>
      <c r="S160" s="59"/>
      <c r="T160" s="59"/>
      <c r="U160" s="59"/>
      <c r="V160" s="59"/>
      <c r="W160" s="136">
        <f>+'Inversión No. 2.1 IAP'!H160</f>
        <v>0</v>
      </c>
      <c r="X160" s="136">
        <f>+'Inversión No. 2.1 IAP'!I160</f>
        <v>0</v>
      </c>
      <c r="Y160" s="136">
        <f>+'Inversión No. 2.1 IAP'!J160</f>
        <v>0</v>
      </c>
      <c r="Z160" s="136">
        <f>+'Inversión No. 2.1 IAP'!K160</f>
        <v>0</v>
      </c>
      <c r="AA160" s="136">
        <f>+'Inversión No. 2.1 IAP'!L160</f>
        <v>0</v>
      </c>
      <c r="AB160" s="136">
        <f>+'Inversión No. 2.1 IAP'!M160</f>
        <v>0</v>
      </c>
      <c r="AC160" s="136">
        <f>+'Inversión No. 2.1 IAP'!N160</f>
        <v>0</v>
      </c>
      <c r="AD160" s="136">
        <f>+'Inversión No. 2.1 IAP'!O160</f>
        <v>0</v>
      </c>
      <c r="AE160" s="136">
        <f>+'Inversión No. 2.1 IAP'!P160</f>
        <v>0</v>
      </c>
      <c r="AF160" s="136">
        <f>+'Inversión No. 2.1 IAP'!Q160</f>
        <v>0</v>
      </c>
      <c r="AG160" s="136">
        <f>+'Inversión No. 2.1 IAP'!R160</f>
        <v>0</v>
      </c>
      <c r="AH160" s="136">
        <f>+'Inversión No. 2.1 IAP'!S160</f>
        <v>0</v>
      </c>
      <c r="AI160" s="136">
        <f>+'Inversión No. 2.1 IAP'!T160</f>
        <v>0</v>
      </c>
      <c r="AJ160" s="136">
        <f>+'Inversión No. 2.1 IAP'!U160</f>
        <v>0</v>
      </c>
      <c r="AK160" s="136">
        <f>+'Inversión No. 2.1 IAP'!V160</f>
        <v>0</v>
      </c>
    </row>
    <row r="161" spans="2:37" x14ac:dyDescent="0.25">
      <c r="B161" s="62" t="s">
        <v>587</v>
      </c>
      <c r="C161" s="62" t="str">
        <f>+VLOOKUP(B161,'resumen UCAP'!$A$5:$O$329,2,0)</f>
        <v>LUMINARIA LED 56W VOLTANA</v>
      </c>
      <c r="D161" s="63">
        <f>+'Desmonte Infr. financiada'!D161</f>
        <v>56</v>
      </c>
      <c r="E161" s="63" t="str">
        <f>+VLOOKUP(B161,'resumen UCAP'!$A$5:$O$329,3,0)</f>
        <v>Un</v>
      </c>
      <c r="F161" s="64">
        <f>+VLOOKUP(B161,'resumen UCAP'!$A$5:$O$329,15,0)</f>
        <v>1033000</v>
      </c>
      <c r="G161" s="64">
        <v>4</v>
      </c>
      <c r="H161" s="61"/>
      <c r="I161" s="61"/>
      <c r="J161" s="59"/>
      <c r="K161" s="59"/>
      <c r="L161" s="59"/>
      <c r="M161" s="59"/>
      <c r="N161" s="59"/>
      <c r="O161" s="59"/>
      <c r="P161" s="59"/>
      <c r="Q161" s="59"/>
      <c r="R161" s="59"/>
      <c r="S161" s="59"/>
      <c r="T161" s="59"/>
      <c r="U161" s="59"/>
      <c r="V161" s="59"/>
      <c r="W161" s="136">
        <f>+'Inversión No. 2.1 IAP'!H161</f>
        <v>0</v>
      </c>
      <c r="X161" s="136">
        <f>+'Inversión No. 2.1 IAP'!I161</f>
        <v>0</v>
      </c>
      <c r="Y161" s="136">
        <f>+'Inversión No. 2.1 IAP'!J161</f>
        <v>0</v>
      </c>
      <c r="Z161" s="136">
        <f>+'Inversión No. 2.1 IAP'!K161</f>
        <v>0</v>
      </c>
      <c r="AA161" s="136">
        <f>+'Inversión No. 2.1 IAP'!L161</f>
        <v>0</v>
      </c>
      <c r="AB161" s="136">
        <f>+'Inversión No. 2.1 IAP'!M161</f>
        <v>0</v>
      </c>
      <c r="AC161" s="136">
        <f>+'Inversión No. 2.1 IAP'!N161</f>
        <v>0</v>
      </c>
      <c r="AD161" s="136">
        <f>+'Inversión No. 2.1 IAP'!O161</f>
        <v>0</v>
      </c>
      <c r="AE161" s="136">
        <f>+'Inversión No. 2.1 IAP'!P161</f>
        <v>0</v>
      </c>
      <c r="AF161" s="136">
        <f>+'Inversión No. 2.1 IAP'!Q161</f>
        <v>0</v>
      </c>
      <c r="AG161" s="136">
        <f>+'Inversión No. 2.1 IAP'!R161</f>
        <v>0</v>
      </c>
      <c r="AH161" s="136">
        <f>+'Inversión No. 2.1 IAP'!S161</f>
        <v>0</v>
      </c>
      <c r="AI161" s="136">
        <f>+'Inversión No. 2.1 IAP'!T161</f>
        <v>0</v>
      </c>
      <c r="AJ161" s="136">
        <f>+'Inversión No. 2.1 IAP'!U161</f>
        <v>0</v>
      </c>
      <c r="AK161" s="136">
        <f>+'Inversión No. 2.1 IAP'!V161</f>
        <v>0</v>
      </c>
    </row>
    <row r="162" spans="2:37" x14ac:dyDescent="0.25">
      <c r="B162" s="62" t="s">
        <v>588</v>
      </c>
      <c r="C162" s="62" t="str">
        <f>+VLOOKUP(B162,'resumen UCAP'!$A$5:$O$329,2,0)</f>
        <v>LUMINARIA LED 80W MILLENIUM</v>
      </c>
      <c r="D162" s="63">
        <f>+'Desmonte Infr. financiada'!D162</f>
        <v>80</v>
      </c>
      <c r="E162" s="63" t="str">
        <f>+VLOOKUP(B162,'resumen UCAP'!$A$5:$O$329,3,0)</f>
        <v>Un</v>
      </c>
      <c r="F162" s="64">
        <f>+VLOOKUP(B162,'resumen UCAP'!$A$5:$O$329,15,0)</f>
        <v>518269</v>
      </c>
      <c r="G162" s="64">
        <v>5</v>
      </c>
      <c r="H162" s="61"/>
      <c r="I162" s="61"/>
      <c r="J162" s="59"/>
      <c r="K162" s="59"/>
      <c r="L162" s="59"/>
      <c r="M162" s="59"/>
      <c r="N162" s="59"/>
      <c r="O162" s="59"/>
      <c r="P162" s="59"/>
      <c r="Q162" s="59"/>
      <c r="R162" s="59"/>
      <c r="S162" s="59"/>
      <c r="T162" s="59"/>
      <c r="U162" s="59"/>
      <c r="V162" s="59"/>
      <c r="W162" s="136">
        <f>+'Inversión No. 2.1 IAP'!H162</f>
        <v>0</v>
      </c>
      <c r="X162" s="136">
        <f>+'Inversión No. 2.1 IAP'!I162</f>
        <v>0</v>
      </c>
      <c r="Y162" s="136">
        <f>+'Inversión No. 2.1 IAP'!J162</f>
        <v>0</v>
      </c>
      <c r="Z162" s="136">
        <f>+'Inversión No. 2.1 IAP'!K162</f>
        <v>0</v>
      </c>
      <c r="AA162" s="136">
        <f>+'Inversión No. 2.1 IAP'!L162</f>
        <v>0</v>
      </c>
      <c r="AB162" s="136">
        <f>+'Inversión No. 2.1 IAP'!M162</f>
        <v>0</v>
      </c>
      <c r="AC162" s="136">
        <f>+'Inversión No. 2.1 IAP'!N162</f>
        <v>0</v>
      </c>
      <c r="AD162" s="136">
        <f>+'Inversión No. 2.1 IAP'!O162</f>
        <v>0</v>
      </c>
      <c r="AE162" s="136">
        <f>+'Inversión No. 2.1 IAP'!P162</f>
        <v>0</v>
      </c>
      <c r="AF162" s="136">
        <f>+'Inversión No. 2.1 IAP'!Q162</f>
        <v>0</v>
      </c>
      <c r="AG162" s="136">
        <f>+'Inversión No. 2.1 IAP'!R162</f>
        <v>0</v>
      </c>
      <c r="AH162" s="136">
        <f>+'Inversión No. 2.1 IAP'!S162</f>
        <v>0</v>
      </c>
      <c r="AI162" s="136">
        <f>+'Inversión No. 2.1 IAP'!T162</f>
        <v>0</v>
      </c>
      <c r="AJ162" s="136">
        <f>+'Inversión No. 2.1 IAP'!U162</f>
        <v>0</v>
      </c>
      <c r="AK162" s="136">
        <f>+'Inversión No. 2.1 IAP'!V162</f>
        <v>0</v>
      </c>
    </row>
    <row r="163" spans="2:37" x14ac:dyDescent="0.25">
      <c r="B163" s="62" t="s">
        <v>589</v>
      </c>
      <c r="C163" s="62" t="str">
        <f>+VLOOKUP(B163,'resumen UCAP'!$A$5:$O$329,2,0)</f>
        <v>LUMINARIA VIENTO NA 250W SEGUNDA</v>
      </c>
      <c r="D163" s="63">
        <f>+'Desmonte Infr. financiada'!D163</f>
        <v>279</v>
      </c>
      <c r="E163" s="63" t="str">
        <f>+VLOOKUP(B163,'resumen UCAP'!$A$5:$O$329,3,0)</f>
        <v>Un</v>
      </c>
      <c r="F163" s="64">
        <f>+VLOOKUP(B163,'resumen UCAP'!$A$5:$O$329,15,0)</f>
        <v>509142</v>
      </c>
      <c r="G163" s="64">
        <v>3</v>
      </c>
      <c r="H163" s="61"/>
      <c r="I163" s="61"/>
      <c r="J163" s="59"/>
      <c r="K163" s="59"/>
      <c r="L163" s="59"/>
      <c r="M163" s="59"/>
      <c r="N163" s="59"/>
      <c r="O163" s="59"/>
      <c r="P163" s="59"/>
      <c r="Q163" s="59"/>
      <c r="R163" s="59"/>
      <c r="S163" s="59"/>
      <c r="T163" s="59"/>
      <c r="U163" s="59"/>
      <c r="V163" s="59"/>
      <c r="W163" s="136">
        <f>+'Inversión No. 2.1 IAP'!H163</f>
        <v>0</v>
      </c>
      <c r="X163" s="136">
        <f>+'Inversión No. 2.1 IAP'!I163</f>
        <v>0</v>
      </c>
      <c r="Y163" s="136">
        <f>+'Inversión No. 2.1 IAP'!J163</f>
        <v>0</v>
      </c>
      <c r="Z163" s="136">
        <f>+'Inversión No. 2.1 IAP'!K163</f>
        <v>0</v>
      </c>
      <c r="AA163" s="136">
        <f>+'Inversión No. 2.1 IAP'!L163</f>
        <v>0</v>
      </c>
      <c r="AB163" s="136">
        <f>+'Inversión No. 2.1 IAP'!M163</f>
        <v>0</v>
      </c>
      <c r="AC163" s="136">
        <f>+'Inversión No. 2.1 IAP'!N163</f>
        <v>0</v>
      </c>
      <c r="AD163" s="136">
        <f>+'Inversión No. 2.1 IAP'!O163</f>
        <v>0</v>
      </c>
      <c r="AE163" s="136">
        <f>+'Inversión No. 2.1 IAP'!P163</f>
        <v>0</v>
      </c>
      <c r="AF163" s="136">
        <f>+'Inversión No. 2.1 IAP'!Q163</f>
        <v>0</v>
      </c>
      <c r="AG163" s="136">
        <f>+'Inversión No. 2.1 IAP'!R163</f>
        <v>0</v>
      </c>
      <c r="AH163" s="136">
        <f>+'Inversión No. 2.1 IAP'!S163</f>
        <v>0</v>
      </c>
      <c r="AI163" s="136">
        <f>+'Inversión No. 2.1 IAP'!T163</f>
        <v>0</v>
      </c>
      <c r="AJ163" s="136">
        <f>+'Inversión No. 2.1 IAP'!U163</f>
        <v>0</v>
      </c>
      <c r="AK163" s="136">
        <f>+'Inversión No. 2.1 IAP'!V163</f>
        <v>0</v>
      </c>
    </row>
    <row r="164" spans="2:37" x14ac:dyDescent="0.25">
      <c r="B164" s="62" t="s">
        <v>590</v>
      </c>
      <c r="C164" s="62" t="str">
        <f>+VLOOKUP(B164,'resumen UCAP'!$A$5:$O$329,2,0)</f>
        <v>LUMINARIA LED 60W MILLENIUM</v>
      </c>
      <c r="D164" s="63">
        <f>+'Desmonte Infr. financiada'!D164</f>
        <v>60</v>
      </c>
      <c r="E164" s="63" t="str">
        <f>+VLOOKUP(B164,'resumen UCAP'!$A$5:$O$329,3,0)</f>
        <v>Un</v>
      </c>
      <c r="F164" s="64">
        <f>+VLOOKUP(B164,'resumen UCAP'!$A$5:$O$329,15,0)</f>
        <v>387336</v>
      </c>
      <c r="G164" s="64">
        <v>1</v>
      </c>
      <c r="H164" s="61"/>
      <c r="I164" s="61"/>
      <c r="J164" s="59"/>
      <c r="K164" s="59"/>
      <c r="L164" s="59"/>
      <c r="M164" s="59"/>
      <c r="N164" s="59"/>
      <c r="O164" s="59"/>
      <c r="P164" s="59"/>
      <c r="Q164" s="59"/>
      <c r="R164" s="59"/>
      <c r="S164" s="59"/>
      <c r="T164" s="59"/>
      <c r="U164" s="59"/>
      <c r="V164" s="59"/>
      <c r="W164" s="136">
        <f>+'Inversión No. 2.1 IAP'!H164</f>
        <v>0</v>
      </c>
      <c r="X164" s="136">
        <f>+'Inversión No. 2.1 IAP'!I164</f>
        <v>0</v>
      </c>
      <c r="Y164" s="136">
        <f>+'Inversión No. 2.1 IAP'!J164</f>
        <v>0</v>
      </c>
      <c r="Z164" s="136">
        <f>+'Inversión No. 2.1 IAP'!K164</f>
        <v>0</v>
      </c>
      <c r="AA164" s="136">
        <f>+'Inversión No. 2.1 IAP'!L164</f>
        <v>0</v>
      </c>
      <c r="AB164" s="136">
        <f>+'Inversión No. 2.1 IAP'!M164</f>
        <v>0</v>
      </c>
      <c r="AC164" s="136">
        <f>+'Inversión No. 2.1 IAP'!N164</f>
        <v>0</v>
      </c>
      <c r="AD164" s="136">
        <f>+'Inversión No. 2.1 IAP'!O164</f>
        <v>0</v>
      </c>
      <c r="AE164" s="136">
        <f>+'Inversión No. 2.1 IAP'!P164</f>
        <v>0</v>
      </c>
      <c r="AF164" s="136">
        <f>+'Inversión No. 2.1 IAP'!Q164</f>
        <v>0</v>
      </c>
      <c r="AG164" s="136">
        <f>+'Inversión No. 2.1 IAP'!R164</f>
        <v>0</v>
      </c>
      <c r="AH164" s="136">
        <f>+'Inversión No. 2.1 IAP'!S164</f>
        <v>0</v>
      </c>
      <c r="AI164" s="136">
        <f>+'Inversión No. 2.1 IAP'!T164</f>
        <v>0</v>
      </c>
      <c r="AJ164" s="136">
        <f>+'Inversión No. 2.1 IAP'!U164</f>
        <v>0</v>
      </c>
      <c r="AK164" s="136">
        <f>+'Inversión No. 2.1 IAP'!V164</f>
        <v>0</v>
      </c>
    </row>
    <row r="165" spans="2:37" x14ac:dyDescent="0.25">
      <c r="B165" s="62" t="s">
        <v>591</v>
      </c>
      <c r="C165" s="62" t="str">
        <f>+VLOOKUP(B165,'resumen UCAP'!$A$5:$O$329,2,0)</f>
        <v>ETIQUETA LUMINARIA 150W</v>
      </c>
      <c r="D165" s="63">
        <f>+'Desmonte Infr. financiada'!D165</f>
        <v>169</v>
      </c>
      <c r="E165" s="63" t="str">
        <f>+VLOOKUP(B165,'resumen UCAP'!$A$5:$O$329,3,0)</f>
        <v>Un</v>
      </c>
      <c r="F165" s="64">
        <f>+VLOOKUP(B165,'resumen UCAP'!$A$5:$O$329,15,0)</f>
        <v>333700</v>
      </c>
      <c r="G165" s="64">
        <v>1</v>
      </c>
      <c r="H165" s="61"/>
      <c r="I165" s="61"/>
      <c r="J165" s="59"/>
      <c r="K165" s="59"/>
      <c r="L165" s="59"/>
      <c r="M165" s="59"/>
      <c r="N165" s="59"/>
      <c r="O165" s="59"/>
      <c r="P165" s="59"/>
      <c r="Q165" s="59"/>
      <c r="R165" s="59"/>
      <c r="S165" s="59"/>
      <c r="T165" s="59"/>
      <c r="U165" s="59"/>
      <c r="V165" s="59"/>
      <c r="W165" s="136">
        <f>+'Inversión No. 2.1 IAP'!H165</f>
        <v>0</v>
      </c>
      <c r="X165" s="136">
        <f>+'Inversión No. 2.1 IAP'!I165</f>
        <v>0</v>
      </c>
      <c r="Y165" s="136">
        <f>+'Inversión No. 2.1 IAP'!J165</f>
        <v>0</v>
      </c>
      <c r="Z165" s="136">
        <f>+'Inversión No. 2.1 IAP'!K165</f>
        <v>0</v>
      </c>
      <c r="AA165" s="136">
        <f>+'Inversión No. 2.1 IAP'!L165</f>
        <v>0</v>
      </c>
      <c r="AB165" s="136">
        <f>+'Inversión No. 2.1 IAP'!M165</f>
        <v>0</v>
      </c>
      <c r="AC165" s="136">
        <f>+'Inversión No. 2.1 IAP'!N165</f>
        <v>0</v>
      </c>
      <c r="AD165" s="136">
        <f>+'Inversión No. 2.1 IAP'!O165</f>
        <v>0</v>
      </c>
      <c r="AE165" s="136">
        <f>+'Inversión No. 2.1 IAP'!P165</f>
        <v>0</v>
      </c>
      <c r="AF165" s="136">
        <f>+'Inversión No. 2.1 IAP'!Q165</f>
        <v>0</v>
      </c>
      <c r="AG165" s="136">
        <f>+'Inversión No. 2.1 IAP'!R165</f>
        <v>0</v>
      </c>
      <c r="AH165" s="136">
        <f>+'Inversión No. 2.1 IAP'!S165</f>
        <v>0</v>
      </c>
      <c r="AI165" s="136">
        <f>+'Inversión No. 2.1 IAP'!T165</f>
        <v>0</v>
      </c>
      <c r="AJ165" s="136">
        <f>+'Inversión No. 2.1 IAP'!U165</f>
        <v>0</v>
      </c>
      <c r="AK165" s="136">
        <f>+'Inversión No. 2.1 IAP'!V165</f>
        <v>0</v>
      </c>
    </row>
    <row r="166" spans="2:37" x14ac:dyDescent="0.25">
      <c r="B166" s="62" t="s">
        <v>592</v>
      </c>
      <c r="C166" s="62" t="str">
        <f>+VLOOKUP(B166,'resumen UCAP'!$A$5:$O$329,2,0)</f>
        <v>PROYECTOR NA 250W SEGUNDA</v>
      </c>
      <c r="D166" s="63">
        <f>+'Desmonte Infr. financiada'!D166</f>
        <v>279</v>
      </c>
      <c r="E166" s="63" t="str">
        <f>+VLOOKUP(B166,'resumen UCAP'!$A$5:$O$329,3,0)</f>
        <v>Un</v>
      </c>
      <c r="F166" s="64">
        <f>+VLOOKUP(B166,'resumen UCAP'!$A$5:$O$329,15,0)</f>
        <v>413027</v>
      </c>
      <c r="G166" s="64">
        <v>1</v>
      </c>
      <c r="H166" s="61"/>
      <c r="I166" s="61"/>
      <c r="J166" s="59"/>
      <c r="K166" s="59"/>
      <c r="L166" s="59"/>
      <c r="M166" s="59"/>
      <c r="N166" s="59"/>
      <c r="O166" s="59"/>
      <c r="P166" s="59"/>
      <c r="Q166" s="59"/>
      <c r="R166" s="59"/>
      <c r="S166" s="59"/>
      <c r="T166" s="59"/>
      <c r="U166" s="59"/>
      <c r="V166" s="59"/>
      <c r="W166" s="136">
        <f>+'Inversión No. 2.1 IAP'!H166</f>
        <v>0</v>
      </c>
      <c r="X166" s="136">
        <f>+'Inversión No. 2.1 IAP'!I166</f>
        <v>0</v>
      </c>
      <c r="Y166" s="136">
        <f>+'Inversión No. 2.1 IAP'!J166</f>
        <v>0</v>
      </c>
      <c r="Z166" s="136">
        <f>+'Inversión No. 2.1 IAP'!K166</f>
        <v>0</v>
      </c>
      <c r="AA166" s="136">
        <f>+'Inversión No. 2.1 IAP'!L166</f>
        <v>0</v>
      </c>
      <c r="AB166" s="136">
        <f>+'Inversión No. 2.1 IAP'!M166</f>
        <v>0</v>
      </c>
      <c r="AC166" s="136">
        <f>+'Inversión No. 2.1 IAP'!N166</f>
        <v>0</v>
      </c>
      <c r="AD166" s="136">
        <f>+'Inversión No. 2.1 IAP'!O166</f>
        <v>0</v>
      </c>
      <c r="AE166" s="136">
        <f>+'Inversión No. 2.1 IAP'!P166</f>
        <v>0</v>
      </c>
      <c r="AF166" s="136">
        <f>+'Inversión No. 2.1 IAP'!Q166</f>
        <v>0</v>
      </c>
      <c r="AG166" s="136">
        <f>+'Inversión No. 2.1 IAP'!R166</f>
        <v>0</v>
      </c>
      <c r="AH166" s="136">
        <f>+'Inversión No. 2.1 IAP'!S166</f>
        <v>0</v>
      </c>
      <c r="AI166" s="136">
        <f>+'Inversión No. 2.1 IAP'!T166</f>
        <v>0</v>
      </c>
      <c r="AJ166" s="136">
        <f>+'Inversión No. 2.1 IAP'!U166</f>
        <v>0</v>
      </c>
      <c r="AK166" s="136">
        <f>+'Inversión No. 2.1 IAP'!V166</f>
        <v>0</v>
      </c>
    </row>
    <row r="167" spans="2:37" x14ac:dyDescent="0.25">
      <c r="B167" s="62"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61"/>
      <c r="I167" s="61"/>
      <c r="J167" s="59"/>
      <c r="K167" s="59"/>
      <c r="L167" s="59"/>
      <c r="M167" s="59"/>
      <c r="N167" s="59"/>
      <c r="O167" s="59"/>
      <c r="P167" s="59"/>
      <c r="Q167" s="59"/>
      <c r="R167" s="59"/>
      <c r="S167" s="59"/>
      <c r="T167" s="59"/>
      <c r="U167" s="59"/>
      <c r="V167" s="59"/>
      <c r="W167" s="136">
        <f>+'Inversión No. 2.1 IAP'!H167</f>
        <v>0</v>
      </c>
      <c r="X167" s="136">
        <f>+'Inversión No. 2.1 IAP'!I167</f>
        <v>0</v>
      </c>
      <c r="Y167" s="136">
        <f>+'Inversión No. 2.1 IAP'!J167</f>
        <v>0</v>
      </c>
      <c r="Z167" s="136">
        <f>+'Inversión No. 2.1 IAP'!K167</f>
        <v>0</v>
      </c>
      <c r="AA167" s="136">
        <f>+'Inversión No. 2.1 IAP'!L167</f>
        <v>0</v>
      </c>
      <c r="AB167" s="136">
        <f>+'Inversión No. 2.1 IAP'!M167</f>
        <v>0</v>
      </c>
      <c r="AC167" s="136">
        <f>+'Inversión No. 2.1 IAP'!N167</f>
        <v>0</v>
      </c>
      <c r="AD167" s="136">
        <f>+'Inversión No. 2.1 IAP'!O167</f>
        <v>0</v>
      </c>
      <c r="AE167" s="136">
        <f>+'Inversión No. 2.1 IAP'!P167</f>
        <v>0</v>
      </c>
      <c r="AF167" s="136">
        <f>+'Inversión No. 2.1 IAP'!Q167</f>
        <v>0</v>
      </c>
      <c r="AG167" s="136">
        <f>+'Inversión No. 2.1 IAP'!R167</f>
        <v>0</v>
      </c>
      <c r="AH167" s="136">
        <f>+'Inversión No. 2.1 IAP'!S167</f>
        <v>0</v>
      </c>
      <c r="AI167" s="136">
        <f>+'Inversión No. 2.1 IAP'!T167</f>
        <v>0</v>
      </c>
      <c r="AJ167" s="136">
        <f>+'Inversión No. 2.1 IAP'!U167</f>
        <v>0</v>
      </c>
      <c r="AK167" s="136">
        <f>+'Inversión No. 2.1 IAP'!V167</f>
        <v>0</v>
      </c>
    </row>
    <row r="168" spans="2:37" x14ac:dyDescent="0.25">
      <c r="B168" s="62"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61"/>
      <c r="I168" s="61"/>
      <c r="J168" s="59"/>
      <c r="K168" s="59"/>
      <c r="L168" s="59"/>
      <c r="M168" s="59"/>
      <c r="N168" s="59"/>
      <c r="O168" s="59"/>
      <c r="P168" s="59"/>
      <c r="Q168" s="59"/>
      <c r="R168" s="59"/>
      <c r="S168" s="59"/>
      <c r="T168" s="59"/>
      <c r="U168" s="59"/>
      <c r="V168" s="59"/>
      <c r="W168" s="136">
        <f>+'Inversión No. 2.1 IAP'!H168</f>
        <v>0</v>
      </c>
      <c r="X168" s="136">
        <f>+'Inversión No. 2.1 IAP'!I168</f>
        <v>0</v>
      </c>
      <c r="Y168" s="136">
        <f>+'Inversión No. 2.1 IAP'!J168</f>
        <v>0</v>
      </c>
      <c r="Z168" s="136">
        <f>+'Inversión No. 2.1 IAP'!K168</f>
        <v>0</v>
      </c>
      <c r="AA168" s="136">
        <f>+'Inversión No. 2.1 IAP'!L168</f>
        <v>0</v>
      </c>
      <c r="AB168" s="136">
        <f>+'Inversión No. 2.1 IAP'!M168</f>
        <v>0</v>
      </c>
      <c r="AC168" s="136">
        <f>+'Inversión No. 2.1 IAP'!N168</f>
        <v>0</v>
      </c>
      <c r="AD168" s="136">
        <f>+'Inversión No. 2.1 IAP'!O168</f>
        <v>0</v>
      </c>
      <c r="AE168" s="136">
        <f>+'Inversión No. 2.1 IAP'!P168</f>
        <v>0</v>
      </c>
      <c r="AF168" s="136">
        <f>+'Inversión No. 2.1 IAP'!Q168</f>
        <v>0</v>
      </c>
      <c r="AG168" s="136">
        <f>+'Inversión No. 2.1 IAP'!R168</f>
        <v>0</v>
      </c>
      <c r="AH168" s="136">
        <f>+'Inversión No. 2.1 IAP'!S168</f>
        <v>0</v>
      </c>
      <c r="AI168" s="136">
        <f>+'Inversión No. 2.1 IAP'!T168</f>
        <v>0</v>
      </c>
      <c r="AJ168" s="136">
        <f>+'Inversión No. 2.1 IAP'!U168</f>
        <v>0</v>
      </c>
      <c r="AK168" s="136">
        <f>+'Inversión No. 2.1 IAP'!V168</f>
        <v>0</v>
      </c>
    </row>
    <row r="169" spans="2:37" x14ac:dyDescent="0.25">
      <c r="B169" s="62" t="s">
        <v>595</v>
      </c>
      <c r="C169" s="62" t="str">
        <f>+VLOOKUP(B169,'resumen UCAP'!$A$5:$O$329,2,0)</f>
        <v>PROYECTOR NA 400W SEGUNDA</v>
      </c>
      <c r="D169" s="63">
        <f>+'Desmonte Infr. financiada'!D169</f>
        <v>440</v>
      </c>
      <c r="E169" s="63" t="str">
        <f>+VLOOKUP(B169,'resumen UCAP'!$A$5:$O$329,3,0)</f>
        <v>Un</v>
      </c>
      <c r="F169" s="64">
        <f>+VLOOKUP(B169,'resumen UCAP'!$A$5:$O$329,15,0)</f>
        <v>413027</v>
      </c>
      <c r="G169" s="64">
        <v>1</v>
      </c>
      <c r="H169" s="61"/>
      <c r="I169" s="61"/>
      <c r="J169" s="59"/>
      <c r="K169" s="59"/>
      <c r="L169" s="59"/>
      <c r="M169" s="59"/>
      <c r="N169" s="59"/>
      <c r="O169" s="59"/>
      <c r="P169" s="59"/>
      <c r="Q169" s="59"/>
      <c r="R169" s="59"/>
      <c r="S169" s="59"/>
      <c r="T169" s="59"/>
      <c r="U169" s="59"/>
      <c r="V169" s="59"/>
      <c r="W169" s="136">
        <f>+'Inversión No. 2.1 IAP'!H169</f>
        <v>0</v>
      </c>
      <c r="X169" s="136">
        <f>+'Inversión No. 2.1 IAP'!I169</f>
        <v>0</v>
      </c>
      <c r="Y169" s="136">
        <f>+'Inversión No. 2.1 IAP'!J169</f>
        <v>0</v>
      </c>
      <c r="Z169" s="136">
        <f>+'Inversión No. 2.1 IAP'!K169</f>
        <v>0</v>
      </c>
      <c r="AA169" s="136">
        <f>+'Inversión No. 2.1 IAP'!L169</f>
        <v>0</v>
      </c>
      <c r="AB169" s="136">
        <f>+'Inversión No. 2.1 IAP'!M169</f>
        <v>0</v>
      </c>
      <c r="AC169" s="136">
        <f>+'Inversión No. 2.1 IAP'!N169</f>
        <v>0</v>
      </c>
      <c r="AD169" s="136">
        <f>+'Inversión No. 2.1 IAP'!O169</f>
        <v>0</v>
      </c>
      <c r="AE169" s="136">
        <f>+'Inversión No. 2.1 IAP'!P169</f>
        <v>0</v>
      </c>
      <c r="AF169" s="136">
        <f>+'Inversión No. 2.1 IAP'!Q169</f>
        <v>0</v>
      </c>
      <c r="AG169" s="136">
        <f>+'Inversión No. 2.1 IAP'!R169</f>
        <v>0</v>
      </c>
      <c r="AH169" s="136">
        <f>+'Inversión No. 2.1 IAP'!S169</f>
        <v>0</v>
      </c>
      <c r="AI169" s="136">
        <f>+'Inversión No. 2.1 IAP'!T169</f>
        <v>0</v>
      </c>
      <c r="AJ169" s="136">
        <f>+'Inversión No. 2.1 IAP'!U169</f>
        <v>0</v>
      </c>
      <c r="AK169" s="136">
        <f>+'Inversión No. 2.1 IAP'!V169</f>
        <v>0</v>
      </c>
    </row>
    <row r="170" spans="2:37" x14ac:dyDescent="0.25">
      <c r="B170" s="62" t="s">
        <v>596</v>
      </c>
      <c r="C170" s="62" t="str">
        <f>+VLOOKUP(B170,'resumen UCAP'!$A$5:$O$329,2,0)</f>
        <v>LUMINARIA NA 100W (D3248)</v>
      </c>
      <c r="D170" s="63">
        <f>+'Desmonte Infr. financiada'!D170</f>
        <v>115</v>
      </c>
      <c r="E170" s="63" t="str">
        <f>+VLOOKUP(B170,'resumen UCAP'!$A$5:$O$329,3,0)</f>
        <v>Un</v>
      </c>
      <c r="F170" s="64">
        <f>+VLOOKUP(B170,'resumen UCAP'!$A$5:$O$329,15,0)</f>
        <v>211467</v>
      </c>
      <c r="G170" s="64">
        <v>1</v>
      </c>
      <c r="H170" s="61"/>
      <c r="I170" s="61"/>
      <c r="J170" s="59"/>
      <c r="K170" s="59"/>
      <c r="L170" s="59"/>
      <c r="M170" s="59"/>
      <c r="N170" s="59"/>
      <c r="O170" s="59"/>
      <c r="P170" s="59"/>
      <c r="Q170" s="59"/>
      <c r="R170" s="59"/>
      <c r="S170" s="59"/>
      <c r="T170" s="59"/>
      <c r="U170" s="59"/>
      <c r="V170" s="59"/>
      <c r="W170" s="136">
        <f>+'Inversión No. 2.1 IAP'!H170</f>
        <v>0</v>
      </c>
      <c r="X170" s="136">
        <f>+'Inversión No. 2.1 IAP'!I170</f>
        <v>0</v>
      </c>
      <c r="Y170" s="136">
        <f>+'Inversión No. 2.1 IAP'!J170</f>
        <v>0</v>
      </c>
      <c r="Z170" s="136">
        <f>+'Inversión No. 2.1 IAP'!K170</f>
        <v>0</v>
      </c>
      <c r="AA170" s="136">
        <f>+'Inversión No. 2.1 IAP'!L170</f>
        <v>0</v>
      </c>
      <c r="AB170" s="136">
        <f>+'Inversión No. 2.1 IAP'!M170</f>
        <v>0</v>
      </c>
      <c r="AC170" s="136">
        <f>+'Inversión No. 2.1 IAP'!N170</f>
        <v>0</v>
      </c>
      <c r="AD170" s="136">
        <f>+'Inversión No. 2.1 IAP'!O170</f>
        <v>0</v>
      </c>
      <c r="AE170" s="136">
        <f>+'Inversión No. 2.1 IAP'!P170</f>
        <v>0</v>
      </c>
      <c r="AF170" s="136">
        <f>+'Inversión No. 2.1 IAP'!Q170</f>
        <v>0</v>
      </c>
      <c r="AG170" s="136">
        <f>+'Inversión No. 2.1 IAP'!R170</f>
        <v>0</v>
      </c>
      <c r="AH170" s="136">
        <f>+'Inversión No. 2.1 IAP'!S170</f>
        <v>0</v>
      </c>
      <c r="AI170" s="136">
        <f>+'Inversión No. 2.1 IAP'!T170</f>
        <v>0</v>
      </c>
      <c r="AJ170" s="136">
        <f>+'Inversión No. 2.1 IAP'!U170</f>
        <v>0</v>
      </c>
      <c r="AK170" s="136">
        <f>+'Inversión No. 2.1 IAP'!V170</f>
        <v>0</v>
      </c>
    </row>
    <row r="171" spans="2:37" x14ac:dyDescent="0.25">
      <c r="B171" s="62" t="s">
        <v>597</v>
      </c>
      <c r="C171" s="62" t="str">
        <f>+VLOOKUP(B171,'resumen UCAP'!$A$5:$O$329,2,0)</f>
        <v>LUMINARIA IMPOLED 150W NUEVA</v>
      </c>
      <c r="D171" s="63">
        <f>+'Desmonte Infr. financiada'!D171</f>
        <v>150</v>
      </c>
      <c r="E171" s="63" t="str">
        <f>+VLOOKUP(B171,'resumen UCAP'!$A$5:$O$329,3,0)</f>
        <v>Un</v>
      </c>
      <c r="F171" s="64">
        <f>+VLOOKUP(B171,'resumen UCAP'!$A$5:$O$329,15,0)</f>
        <v>845605</v>
      </c>
      <c r="G171" s="64">
        <v>1</v>
      </c>
      <c r="H171" s="61"/>
      <c r="I171" s="61"/>
      <c r="J171" s="59"/>
      <c r="K171" s="59"/>
      <c r="L171" s="59"/>
      <c r="M171" s="59"/>
      <c r="N171" s="59"/>
      <c r="O171" s="59"/>
      <c r="P171" s="59"/>
      <c r="Q171" s="59"/>
      <c r="R171" s="59"/>
      <c r="S171" s="59"/>
      <c r="T171" s="59"/>
      <c r="U171" s="59"/>
      <c r="V171" s="59"/>
      <c r="W171" s="136">
        <f>+'Inversión No. 2.1 IAP'!H171</f>
        <v>0</v>
      </c>
      <c r="X171" s="136">
        <f>+'Inversión No. 2.1 IAP'!I171</f>
        <v>0</v>
      </c>
      <c r="Y171" s="136">
        <f>+'Inversión No. 2.1 IAP'!J171</f>
        <v>0</v>
      </c>
      <c r="Z171" s="136">
        <f>+'Inversión No. 2.1 IAP'!K171</f>
        <v>0</v>
      </c>
      <c r="AA171" s="136">
        <f>+'Inversión No. 2.1 IAP'!L171</f>
        <v>0</v>
      </c>
      <c r="AB171" s="136">
        <f>+'Inversión No. 2.1 IAP'!M171</f>
        <v>0</v>
      </c>
      <c r="AC171" s="136">
        <f>+'Inversión No. 2.1 IAP'!N171</f>
        <v>0</v>
      </c>
      <c r="AD171" s="136">
        <f>+'Inversión No. 2.1 IAP'!O171</f>
        <v>0</v>
      </c>
      <c r="AE171" s="136">
        <f>+'Inversión No. 2.1 IAP'!P171</f>
        <v>0</v>
      </c>
      <c r="AF171" s="136">
        <f>+'Inversión No. 2.1 IAP'!Q171</f>
        <v>0</v>
      </c>
      <c r="AG171" s="136">
        <f>+'Inversión No. 2.1 IAP'!R171</f>
        <v>0</v>
      </c>
      <c r="AH171" s="136">
        <f>+'Inversión No. 2.1 IAP'!S171</f>
        <v>0</v>
      </c>
      <c r="AI171" s="136">
        <f>+'Inversión No. 2.1 IAP'!T171</f>
        <v>0</v>
      </c>
      <c r="AJ171" s="136">
        <f>+'Inversión No. 2.1 IAP'!U171</f>
        <v>0</v>
      </c>
      <c r="AK171" s="136">
        <f>+'Inversión No. 2.1 IAP'!V171</f>
        <v>0</v>
      </c>
    </row>
    <row r="172" spans="2:37" x14ac:dyDescent="0.25">
      <c r="B172" s="62" t="s">
        <v>598</v>
      </c>
      <c r="C172" s="62" t="str">
        <f>+VLOOKUP(B172,'resumen UCAP'!$A$5:$O$329,2,0)</f>
        <v>LUMINARIA NA 250W VIENTO SEGUNDA</v>
      </c>
      <c r="D172" s="63">
        <f>+'Desmonte Infr. financiada'!D172</f>
        <v>279</v>
      </c>
      <c r="E172" s="63" t="str">
        <f>+VLOOKUP(B172,'resumen UCAP'!$A$5:$O$329,3,0)</f>
        <v>Un</v>
      </c>
      <c r="F172" s="64">
        <f>+VLOOKUP(B172,'resumen UCAP'!$A$5:$O$329,15,0)</f>
        <v>509142</v>
      </c>
      <c r="G172" s="64">
        <v>2</v>
      </c>
      <c r="H172" s="61"/>
      <c r="I172" s="61"/>
      <c r="J172" s="59"/>
      <c r="K172" s="59"/>
      <c r="L172" s="59"/>
      <c r="M172" s="59"/>
      <c r="N172" s="59"/>
      <c r="O172" s="59"/>
      <c r="P172" s="59"/>
      <c r="Q172" s="59"/>
      <c r="R172" s="59"/>
      <c r="S172" s="59"/>
      <c r="T172" s="59"/>
      <c r="U172" s="59"/>
      <c r="V172" s="59"/>
      <c r="W172" s="136">
        <f>+'Inversión No. 2.1 IAP'!H172</f>
        <v>0</v>
      </c>
      <c r="X172" s="136">
        <f>+'Inversión No. 2.1 IAP'!I172</f>
        <v>0</v>
      </c>
      <c r="Y172" s="136">
        <f>+'Inversión No. 2.1 IAP'!J172</f>
        <v>0</v>
      </c>
      <c r="Z172" s="136">
        <f>+'Inversión No. 2.1 IAP'!K172</f>
        <v>0</v>
      </c>
      <c r="AA172" s="136">
        <f>+'Inversión No. 2.1 IAP'!L172</f>
        <v>0</v>
      </c>
      <c r="AB172" s="136">
        <f>+'Inversión No. 2.1 IAP'!M172</f>
        <v>0</v>
      </c>
      <c r="AC172" s="136">
        <f>+'Inversión No. 2.1 IAP'!N172</f>
        <v>0</v>
      </c>
      <c r="AD172" s="136">
        <f>+'Inversión No. 2.1 IAP'!O172</f>
        <v>0</v>
      </c>
      <c r="AE172" s="136">
        <f>+'Inversión No. 2.1 IAP'!P172</f>
        <v>0</v>
      </c>
      <c r="AF172" s="136">
        <f>+'Inversión No. 2.1 IAP'!Q172</f>
        <v>0</v>
      </c>
      <c r="AG172" s="136">
        <f>+'Inversión No. 2.1 IAP'!R172</f>
        <v>0</v>
      </c>
      <c r="AH172" s="136">
        <f>+'Inversión No. 2.1 IAP'!S172</f>
        <v>0</v>
      </c>
      <c r="AI172" s="136">
        <f>+'Inversión No. 2.1 IAP'!T172</f>
        <v>0</v>
      </c>
      <c r="AJ172" s="136">
        <f>+'Inversión No. 2.1 IAP'!U172</f>
        <v>0</v>
      </c>
      <c r="AK172" s="136">
        <f>+'Inversión No. 2.1 IAP'!V172</f>
        <v>0</v>
      </c>
    </row>
    <row r="173" spans="2:37" x14ac:dyDescent="0.25">
      <c r="B173" s="62" t="s">
        <v>599</v>
      </c>
      <c r="C173" s="62" t="str">
        <f>+VLOOKUP(B173,'resumen UCAP'!$A$5:$O$329,2,0)</f>
        <v>LUMINARIA NA 250W SEGUNDA VIENTO</v>
      </c>
      <c r="D173" s="63">
        <f>+'Desmonte Infr. financiada'!D173</f>
        <v>279</v>
      </c>
      <c r="E173" s="63" t="str">
        <f>+VLOOKUP(B173,'resumen UCAP'!$A$5:$O$329,3,0)</f>
        <v>Un</v>
      </c>
      <c r="F173" s="64">
        <f>+VLOOKUP(B173,'resumen UCAP'!$A$5:$O$329,15,0)</f>
        <v>509142</v>
      </c>
      <c r="G173" s="64">
        <v>2</v>
      </c>
      <c r="H173" s="61"/>
      <c r="I173" s="61"/>
      <c r="J173" s="59"/>
      <c r="K173" s="59"/>
      <c r="L173" s="59"/>
      <c r="M173" s="59"/>
      <c r="N173" s="59"/>
      <c r="O173" s="59"/>
      <c r="P173" s="59"/>
      <c r="Q173" s="59"/>
      <c r="R173" s="59"/>
      <c r="S173" s="59"/>
      <c r="T173" s="59"/>
      <c r="U173" s="59"/>
      <c r="V173" s="59"/>
      <c r="W173" s="136">
        <f>+'Inversión No. 2.1 IAP'!H173</f>
        <v>0</v>
      </c>
      <c r="X173" s="136">
        <f>+'Inversión No. 2.1 IAP'!I173</f>
        <v>0</v>
      </c>
      <c r="Y173" s="136">
        <f>+'Inversión No. 2.1 IAP'!J173</f>
        <v>0</v>
      </c>
      <c r="Z173" s="136">
        <f>+'Inversión No. 2.1 IAP'!K173</f>
        <v>0</v>
      </c>
      <c r="AA173" s="136">
        <f>+'Inversión No. 2.1 IAP'!L173</f>
        <v>0</v>
      </c>
      <c r="AB173" s="136">
        <f>+'Inversión No. 2.1 IAP'!M173</f>
        <v>0</v>
      </c>
      <c r="AC173" s="136">
        <f>+'Inversión No. 2.1 IAP'!N173</f>
        <v>0</v>
      </c>
      <c r="AD173" s="136">
        <f>+'Inversión No. 2.1 IAP'!O173</f>
        <v>0</v>
      </c>
      <c r="AE173" s="136">
        <f>+'Inversión No. 2.1 IAP'!P173</f>
        <v>0</v>
      </c>
      <c r="AF173" s="136">
        <f>+'Inversión No. 2.1 IAP'!Q173</f>
        <v>0</v>
      </c>
      <c r="AG173" s="136">
        <f>+'Inversión No. 2.1 IAP'!R173</f>
        <v>0</v>
      </c>
      <c r="AH173" s="136">
        <f>+'Inversión No. 2.1 IAP'!S173</f>
        <v>0</v>
      </c>
      <c r="AI173" s="136">
        <f>+'Inversión No. 2.1 IAP'!T173</f>
        <v>0</v>
      </c>
      <c r="AJ173" s="136">
        <f>+'Inversión No. 2.1 IAP'!U173</f>
        <v>0</v>
      </c>
      <c r="AK173" s="136">
        <f>+'Inversión No. 2.1 IAP'!V173</f>
        <v>0</v>
      </c>
    </row>
    <row r="174" spans="2:37" x14ac:dyDescent="0.25">
      <c r="B174" s="62" t="s">
        <v>600</v>
      </c>
      <c r="C174" s="62" t="str">
        <f>+VLOOKUP(B174,'resumen UCAP'!$A$5:$O$329,2,0)</f>
        <v>PROYECTOR MH 400 W CORNETA SEGUNDA</v>
      </c>
      <c r="D174" s="63">
        <f>+'Desmonte Infr. financiada'!D174</f>
        <v>440</v>
      </c>
      <c r="E174" s="63" t="str">
        <f>+VLOOKUP(B174,'resumen UCAP'!$A$5:$O$329,3,0)</f>
        <v>Un</v>
      </c>
      <c r="F174" s="64">
        <f>+VLOOKUP(B174,'resumen UCAP'!$A$5:$O$329,15,0)</f>
        <v>509142</v>
      </c>
      <c r="G174" s="64">
        <v>2</v>
      </c>
      <c r="H174" s="61"/>
      <c r="I174" s="61"/>
      <c r="J174" s="59"/>
      <c r="K174" s="59"/>
      <c r="L174" s="59"/>
      <c r="M174" s="59"/>
      <c r="N174" s="59"/>
      <c r="O174" s="59"/>
      <c r="P174" s="59"/>
      <c r="Q174" s="59"/>
      <c r="R174" s="59"/>
      <c r="S174" s="59"/>
      <c r="T174" s="59"/>
      <c r="U174" s="59"/>
      <c r="V174" s="59"/>
      <c r="W174" s="136">
        <f>+'Inversión No. 2.1 IAP'!H174</f>
        <v>0</v>
      </c>
      <c r="X174" s="136">
        <f>+'Inversión No. 2.1 IAP'!I174</f>
        <v>0</v>
      </c>
      <c r="Y174" s="136">
        <f>+'Inversión No. 2.1 IAP'!J174</f>
        <v>0</v>
      </c>
      <c r="Z174" s="136">
        <f>+'Inversión No. 2.1 IAP'!K174</f>
        <v>0</v>
      </c>
      <c r="AA174" s="136">
        <f>+'Inversión No. 2.1 IAP'!L174</f>
        <v>0</v>
      </c>
      <c r="AB174" s="136">
        <f>+'Inversión No. 2.1 IAP'!M174</f>
        <v>0</v>
      </c>
      <c r="AC174" s="136">
        <f>+'Inversión No. 2.1 IAP'!N174</f>
        <v>0</v>
      </c>
      <c r="AD174" s="136">
        <f>+'Inversión No. 2.1 IAP'!O174</f>
        <v>0</v>
      </c>
      <c r="AE174" s="136">
        <f>+'Inversión No. 2.1 IAP'!P174</f>
        <v>0</v>
      </c>
      <c r="AF174" s="136">
        <f>+'Inversión No. 2.1 IAP'!Q174</f>
        <v>0</v>
      </c>
      <c r="AG174" s="136">
        <f>+'Inversión No. 2.1 IAP'!R174</f>
        <v>0</v>
      </c>
      <c r="AH174" s="136">
        <f>+'Inversión No. 2.1 IAP'!S174</f>
        <v>0</v>
      </c>
      <c r="AI174" s="136">
        <f>+'Inversión No. 2.1 IAP'!T174</f>
        <v>0</v>
      </c>
      <c r="AJ174" s="136">
        <f>+'Inversión No. 2.1 IAP'!U174</f>
        <v>0</v>
      </c>
      <c r="AK174" s="136">
        <f>+'Inversión No. 2.1 IAP'!V174</f>
        <v>0</v>
      </c>
    </row>
    <row r="175" spans="2:37" x14ac:dyDescent="0.25">
      <c r="B175" s="5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61"/>
      <c r="I175" s="61"/>
      <c r="J175" s="59"/>
      <c r="K175" s="59"/>
      <c r="L175" s="59"/>
      <c r="M175" s="59"/>
      <c r="N175" s="59"/>
      <c r="O175" s="59"/>
      <c r="P175" s="59"/>
      <c r="Q175" s="59"/>
      <c r="R175" s="59"/>
      <c r="S175" s="59"/>
      <c r="T175" s="59"/>
      <c r="U175" s="59"/>
      <c r="V175" s="59"/>
      <c r="W175" s="136">
        <f>+'Inversión No. 2.1 IAP'!H175</f>
        <v>0</v>
      </c>
      <c r="X175" s="136">
        <f>+'Inversión No. 2.1 IAP'!I175</f>
        <v>0</v>
      </c>
      <c r="Y175" s="136">
        <f>+'Inversión No. 2.1 IAP'!J175</f>
        <v>0</v>
      </c>
      <c r="Z175" s="136">
        <f>+'Inversión No. 2.1 IAP'!K175</f>
        <v>0</v>
      </c>
      <c r="AA175" s="136">
        <f>+'Inversión No. 2.1 IAP'!L175</f>
        <v>0</v>
      </c>
      <c r="AB175" s="136">
        <f>+'Inversión No. 2.1 IAP'!M175</f>
        <v>0</v>
      </c>
      <c r="AC175" s="136">
        <f>+'Inversión No. 2.1 IAP'!N175</f>
        <v>0</v>
      </c>
      <c r="AD175" s="136">
        <f>+'Inversión No. 2.1 IAP'!O175</f>
        <v>0</v>
      </c>
      <c r="AE175" s="136">
        <f>+'Inversión No. 2.1 IAP'!P175</f>
        <v>0</v>
      </c>
      <c r="AF175" s="136">
        <f>+'Inversión No. 2.1 IAP'!Q175</f>
        <v>0</v>
      </c>
      <c r="AG175" s="136">
        <f>+'Inversión No. 2.1 IAP'!R175</f>
        <v>0</v>
      </c>
      <c r="AH175" s="136">
        <f>+'Inversión No. 2.1 IAP'!S175</f>
        <v>0</v>
      </c>
      <c r="AI175" s="136">
        <f>+'Inversión No. 2.1 IAP'!T175</f>
        <v>0</v>
      </c>
      <c r="AJ175" s="136">
        <f>+'Inversión No. 2.1 IAP'!U175</f>
        <v>0</v>
      </c>
      <c r="AK175" s="136">
        <f>+'Inversión No. 2.1 IAP'!V175</f>
        <v>0</v>
      </c>
    </row>
    <row r="176" spans="2:37" x14ac:dyDescent="0.25">
      <c r="B176" s="5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61"/>
      <c r="I176" s="61"/>
      <c r="J176" s="59"/>
      <c r="K176" s="59"/>
      <c r="L176" s="59"/>
      <c r="M176" s="59"/>
      <c r="N176" s="59"/>
      <c r="O176" s="59"/>
      <c r="P176" s="59"/>
      <c r="Q176" s="59"/>
      <c r="R176" s="59"/>
      <c r="S176" s="59"/>
      <c r="T176" s="59"/>
      <c r="U176" s="59"/>
      <c r="V176" s="59"/>
      <c r="W176" s="136">
        <f>+'Inversión No. 2.1 IAP'!H176</f>
        <v>0</v>
      </c>
      <c r="X176" s="136">
        <f>+'Inversión No. 2.1 IAP'!I176</f>
        <v>0</v>
      </c>
      <c r="Y176" s="136">
        <f>+'Inversión No. 2.1 IAP'!J176</f>
        <v>0</v>
      </c>
      <c r="Z176" s="136">
        <f>+'Inversión No. 2.1 IAP'!K176</f>
        <v>0</v>
      </c>
      <c r="AA176" s="136">
        <f>+'Inversión No. 2.1 IAP'!L176</f>
        <v>0</v>
      </c>
      <c r="AB176" s="136">
        <f>+'Inversión No. 2.1 IAP'!M176</f>
        <v>0</v>
      </c>
      <c r="AC176" s="136">
        <f>+'Inversión No. 2.1 IAP'!N176</f>
        <v>0</v>
      </c>
      <c r="AD176" s="136">
        <f>+'Inversión No. 2.1 IAP'!O176</f>
        <v>0</v>
      </c>
      <c r="AE176" s="136">
        <f>+'Inversión No. 2.1 IAP'!P176</f>
        <v>0</v>
      </c>
      <c r="AF176" s="136">
        <f>+'Inversión No. 2.1 IAP'!Q176</f>
        <v>0</v>
      </c>
      <c r="AG176" s="136">
        <f>+'Inversión No. 2.1 IAP'!R176</f>
        <v>0</v>
      </c>
      <c r="AH176" s="136">
        <f>+'Inversión No. 2.1 IAP'!S176</f>
        <v>0</v>
      </c>
      <c r="AI176" s="136">
        <f>+'Inversión No. 2.1 IAP'!T176</f>
        <v>0</v>
      </c>
      <c r="AJ176" s="136">
        <f>+'Inversión No. 2.1 IAP'!U176</f>
        <v>0</v>
      </c>
      <c r="AK176" s="136">
        <f>+'Inversión No. 2.1 IAP'!V176</f>
        <v>0</v>
      </c>
    </row>
    <row r="177" spans="2:37" x14ac:dyDescent="0.25">
      <c r="B177" s="5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61"/>
      <c r="I177" s="61"/>
      <c r="J177" s="59"/>
      <c r="K177" s="59"/>
      <c r="L177" s="59"/>
      <c r="M177" s="59"/>
      <c r="N177" s="59"/>
      <c r="O177" s="59"/>
      <c r="P177" s="59"/>
      <c r="Q177" s="59"/>
      <c r="R177" s="59"/>
      <c r="S177" s="59"/>
      <c r="T177" s="59"/>
      <c r="U177" s="59"/>
      <c r="V177" s="59"/>
      <c r="W177" s="136">
        <f>+'Inversión No. 2.1 IAP'!H177</f>
        <v>0</v>
      </c>
      <c r="X177" s="136">
        <f>+'Inversión No. 2.1 IAP'!I177</f>
        <v>0</v>
      </c>
      <c r="Y177" s="136">
        <f>+'Inversión No. 2.1 IAP'!J177</f>
        <v>0</v>
      </c>
      <c r="Z177" s="136">
        <f>+'Inversión No. 2.1 IAP'!K177</f>
        <v>0</v>
      </c>
      <c r="AA177" s="136">
        <f>+'Inversión No. 2.1 IAP'!L177</f>
        <v>0</v>
      </c>
      <c r="AB177" s="136">
        <f>+'Inversión No. 2.1 IAP'!M177</f>
        <v>0</v>
      </c>
      <c r="AC177" s="136">
        <f>+'Inversión No. 2.1 IAP'!N177</f>
        <v>0</v>
      </c>
      <c r="AD177" s="136">
        <f>+'Inversión No. 2.1 IAP'!O177</f>
        <v>0</v>
      </c>
      <c r="AE177" s="136">
        <f>+'Inversión No. 2.1 IAP'!P177</f>
        <v>0</v>
      </c>
      <c r="AF177" s="136">
        <f>+'Inversión No. 2.1 IAP'!Q177</f>
        <v>0</v>
      </c>
      <c r="AG177" s="136">
        <f>+'Inversión No. 2.1 IAP'!R177</f>
        <v>0</v>
      </c>
      <c r="AH177" s="136">
        <f>+'Inversión No. 2.1 IAP'!S177</f>
        <v>0</v>
      </c>
      <c r="AI177" s="136">
        <f>+'Inversión No. 2.1 IAP'!T177</f>
        <v>0</v>
      </c>
      <c r="AJ177" s="136">
        <f>+'Inversión No. 2.1 IAP'!U177</f>
        <v>0</v>
      </c>
      <c r="AK177" s="136">
        <f>+'Inversión No. 2.1 IAP'!V177</f>
        <v>0</v>
      </c>
    </row>
    <row r="178" spans="2:37" x14ac:dyDescent="0.25">
      <c r="B178" s="59" t="s">
        <v>604</v>
      </c>
      <c r="C178" s="62" t="str">
        <f>+VLOOKUP(B178,'resumen UCAP'!$A$5:$O$329,2,0)</f>
        <v>Proyector led 10w</v>
      </c>
      <c r="D178" s="63">
        <f>+'Desmonte Infr. financiada'!D178</f>
        <v>10</v>
      </c>
      <c r="E178" s="63" t="str">
        <f>+VLOOKUP(B178,'resumen UCAP'!$A$5:$O$329,3,0)</f>
        <v>Un</v>
      </c>
      <c r="F178" s="64">
        <f>+VLOOKUP(B178,'resumen UCAP'!$A$5:$O$329,15,0)</f>
        <v>134677</v>
      </c>
      <c r="G178" s="61">
        <v>8</v>
      </c>
      <c r="H178" s="61"/>
      <c r="I178" s="61"/>
      <c r="J178" s="59"/>
      <c r="K178" s="59"/>
      <c r="L178" s="59"/>
      <c r="M178" s="59"/>
      <c r="N178" s="59"/>
      <c r="O178" s="59"/>
      <c r="P178" s="59"/>
      <c r="Q178" s="59"/>
      <c r="R178" s="59"/>
      <c r="S178" s="59"/>
      <c r="T178" s="59"/>
      <c r="U178" s="59"/>
      <c r="V178" s="59"/>
      <c r="W178" s="136">
        <f>+'Inversión No. 2.1 IAP'!H178</f>
        <v>0</v>
      </c>
      <c r="X178" s="136">
        <f>+'Inversión No. 2.1 IAP'!I178</f>
        <v>0</v>
      </c>
      <c r="Y178" s="136">
        <f>+'Inversión No. 2.1 IAP'!J178</f>
        <v>0</v>
      </c>
      <c r="Z178" s="136">
        <f>+'Inversión No. 2.1 IAP'!K178</f>
        <v>0</v>
      </c>
      <c r="AA178" s="136">
        <f>+'Inversión No. 2.1 IAP'!L178</f>
        <v>0</v>
      </c>
      <c r="AB178" s="136">
        <f>+'Inversión No. 2.1 IAP'!M178</f>
        <v>0</v>
      </c>
      <c r="AC178" s="136">
        <f>+'Inversión No. 2.1 IAP'!N178</f>
        <v>0</v>
      </c>
      <c r="AD178" s="136">
        <f>+'Inversión No. 2.1 IAP'!O178</f>
        <v>0</v>
      </c>
      <c r="AE178" s="136">
        <f>+'Inversión No. 2.1 IAP'!P178</f>
        <v>0</v>
      </c>
      <c r="AF178" s="136">
        <f>+'Inversión No. 2.1 IAP'!Q178</f>
        <v>0</v>
      </c>
      <c r="AG178" s="136">
        <f>+'Inversión No. 2.1 IAP'!R178</f>
        <v>0</v>
      </c>
      <c r="AH178" s="136">
        <f>+'Inversión No. 2.1 IAP'!S178</f>
        <v>0</v>
      </c>
      <c r="AI178" s="136">
        <f>+'Inversión No. 2.1 IAP'!T178</f>
        <v>0</v>
      </c>
      <c r="AJ178" s="136">
        <f>+'Inversión No. 2.1 IAP'!U178</f>
        <v>0</v>
      </c>
      <c r="AK178" s="136">
        <f>+'Inversión No. 2.1 IAP'!V178</f>
        <v>0</v>
      </c>
    </row>
    <row r="179" spans="2:37" x14ac:dyDescent="0.25">
      <c r="B179" s="59" t="s">
        <v>605</v>
      </c>
      <c r="C179" s="62" t="str">
        <f>+VLOOKUP(B179,'resumen UCAP'!$A$5:$O$329,2,0)</f>
        <v>Luminaria led 80</v>
      </c>
      <c r="D179" s="63">
        <f>+'Desmonte Infr. financiada'!D179</f>
        <v>80</v>
      </c>
      <c r="E179" s="63" t="str">
        <f>+VLOOKUP(B179,'resumen UCAP'!$A$5:$O$329,3,0)</f>
        <v>Un</v>
      </c>
      <c r="F179" s="64">
        <f>+VLOOKUP(B179,'resumen UCAP'!$A$5:$O$329,15,0)</f>
        <v>736002</v>
      </c>
      <c r="G179" s="61">
        <v>8</v>
      </c>
      <c r="H179" s="61"/>
      <c r="I179" s="61"/>
      <c r="J179" s="59"/>
      <c r="K179" s="59"/>
      <c r="L179" s="59"/>
      <c r="M179" s="59"/>
      <c r="N179" s="59"/>
      <c r="O179" s="59"/>
      <c r="P179" s="59"/>
      <c r="Q179" s="59"/>
      <c r="R179" s="59"/>
      <c r="S179" s="59"/>
      <c r="T179" s="59"/>
      <c r="U179" s="59"/>
      <c r="V179" s="59"/>
      <c r="W179" s="136">
        <f>+'Inversión No. 2.1 IAP'!H179</f>
        <v>0</v>
      </c>
      <c r="X179" s="136">
        <f>+'Inversión No. 2.1 IAP'!I179</f>
        <v>0</v>
      </c>
      <c r="Y179" s="136">
        <f>+'Inversión No. 2.1 IAP'!J179</f>
        <v>0</v>
      </c>
      <c r="Z179" s="136">
        <f>+'Inversión No. 2.1 IAP'!K179</f>
        <v>0</v>
      </c>
      <c r="AA179" s="136">
        <f>+'Inversión No. 2.1 IAP'!L179</f>
        <v>0</v>
      </c>
      <c r="AB179" s="136">
        <f>+'Inversión No. 2.1 IAP'!M179</f>
        <v>0</v>
      </c>
      <c r="AC179" s="136">
        <f>+'Inversión No. 2.1 IAP'!N179</f>
        <v>0</v>
      </c>
      <c r="AD179" s="136">
        <f>+'Inversión No. 2.1 IAP'!O179</f>
        <v>0</v>
      </c>
      <c r="AE179" s="136">
        <f>+'Inversión No. 2.1 IAP'!P179</f>
        <v>0</v>
      </c>
      <c r="AF179" s="136">
        <f>+'Inversión No. 2.1 IAP'!Q179</f>
        <v>0</v>
      </c>
      <c r="AG179" s="136">
        <f>+'Inversión No. 2.1 IAP'!R179</f>
        <v>0</v>
      </c>
      <c r="AH179" s="136">
        <f>+'Inversión No. 2.1 IAP'!S179</f>
        <v>0</v>
      </c>
      <c r="AI179" s="136">
        <f>+'Inversión No. 2.1 IAP'!T179</f>
        <v>0</v>
      </c>
      <c r="AJ179" s="136">
        <f>+'Inversión No. 2.1 IAP'!U179</f>
        <v>0</v>
      </c>
      <c r="AK179" s="136">
        <f>+'Inversión No. 2.1 IAP'!V179</f>
        <v>0</v>
      </c>
    </row>
    <row r="180" spans="2:37" x14ac:dyDescent="0.25">
      <c r="B180" s="59" t="s">
        <v>606</v>
      </c>
      <c r="C180" s="62" t="str">
        <f>+VLOOKUP(B180,'resumen UCAP'!$A$5:$O$329,2,0)</f>
        <v>Luminaria led 60</v>
      </c>
      <c r="D180" s="63">
        <f>+'Desmonte Infr. financiada'!D180</f>
        <v>60</v>
      </c>
      <c r="E180" s="63" t="str">
        <f>+VLOOKUP(B180,'resumen UCAP'!$A$5:$O$329,3,0)</f>
        <v>Un</v>
      </c>
      <c r="F180" s="64">
        <f>+VLOOKUP(B180,'resumen UCAP'!$A$5:$O$329,15,0)</f>
        <v>736002</v>
      </c>
      <c r="G180" s="61">
        <v>8</v>
      </c>
      <c r="H180" s="61"/>
      <c r="I180" s="61"/>
      <c r="J180" s="59"/>
      <c r="K180" s="59"/>
      <c r="L180" s="59"/>
      <c r="M180" s="59"/>
      <c r="N180" s="59"/>
      <c r="O180" s="59"/>
      <c r="P180" s="59"/>
      <c r="Q180" s="59"/>
      <c r="R180" s="59"/>
      <c r="S180" s="59"/>
      <c r="T180" s="59"/>
      <c r="U180" s="59"/>
      <c r="V180" s="59"/>
      <c r="W180" s="136">
        <f>+'Inversión No. 2.1 IAP'!H180</f>
        <v>0</v>
      </c>
      <c r="X180" s="136">
        <f>+'Inversión No. 2.1 IAP'!I180</f>
        <v>0</v>
      </c>
      <c r="Y180" s="136">
        <f>+'Inversión No. 2.1 IAP'!J180</f>
        <v>0</v>
      </c>
      <c r="Z180" s="136">
        <f>+'Inversión No. 2.1 IAP'!K180</f>
        <v>0</v>
      </c>
      <c r="AA180" s="136">
        <f>+'Inversión No. 2.1 IAP'!L180</f>
        <v>0</v>
      </c>
      <c r="AB180" s="136">
        <f>+'Inversión No. 2.1 IAP'!M180</f>
        <v>0</v>
      </c>
      <c r="AC180" s="136">
        <f>+'Inversión No. 2.1 IAP'!N180</f>
        <v>0</v>
      </c>
      <c r="AD180" s="136">
        <f>+'Inversión No. 2.1 IAP'!O180</f>
        <v>0</v>
      </c>
      <c r="AE180" s="136">
        <f>+'Inversión No. 2.1 IAP'!P180</f>
        <v>0</v>
      </c>
      <c r="AF180" s="136">
        <f>+'Inversión No. 2.1 IAP'!Q180</f>
        <v>0</v>
      </c>
      <c r="AG180" s="136">
        <f>+'Inversión No. 2.1 IAP'!R180</f>
        <v>0</v>
      </c>
      <c r="AH180" s="136">
        <f>+'Inversión No. 2.1 IAP'!S180</f>
        <v>0</v>
      </c>
      <c r="AI180" s="136">
        <f>+'Inversión No. 2.1 IAP'!T180</f>
        <v>0</v>
      </c>
      <c r="AJ180" s="136">
        <f>+'Inversión No. 2.1 IAP'!U180</f>
        <v>0</v>
      </c>
      <c r="AK180" s="136">
        <f>+'Inversión No. 2.1 IAP'!V180</f>
        <v>0</v>
      </c>
    </row>
    <row r="181" spans="2:37" x14ac:dyDescent="0.25">
      <c r="B181" s="5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61"/>
      <c r="I181" s="61"/>
      <c r="J181" s="59"/>
      <c r="K181" s="59"/>
      <c r="L181" s="59"/>
      <c r="M181" s="59"/>
      <c r="N181" s="59"/>
      <c r="O181" s="59"/>
      <c r="P181" s="59"/>
      <c r="Q181" s="59"/>
      <c r="R181" s="59"/>
      <c r="S181" s="59"/>
      <c r="T181" s="59"/>
      <c r="U181" s="59"/>
      <c r="V181" s="59"/>
      <c r="W181" s="136">
        <f>+'Inversión No. 2.1 IAP'!H181</f>
        <v>0</v>
      </c>
      <c r="X181" s="136">
        <f>+'Inversión No. 2.1 IAP'!I181</f>
        <v>0</v>
      </c>
      <c r="Y181" s="136">
        <f>+'Inversión No. 2.1 IAP'!J181</f>
        <v>0</v>
      </c>
      <c r="Z181" s="136">
        <f>+'Inversión No. 2.1 IAP'!K181</f>
        <v>0</v>
      </c>
      <c r="AA181" s="136">
        <f>+'Inversión No. 2.1 IAP'!L181</f>
        <v>0</v>
      </c>
      <c r="AB181" s="136">
        <f>+'Inversión No. 2.1 IAP'!M181</f>
        <v>0</v>
      </c>
      <c r="AC181" s="136">
        <f>+'Inversión No. 2.1 IAP'!N181</f>
        <v>0</v>
      </c>
      <c r="AD181" s="136">
        <f>+'Inversión No. 2.1 IAP'!O181</f>
        <v>0</v>
      </c>
      <c r="AE181" s="136">
        <f>+'Inversión No. 2.1 IAP'!P181</f>
        <v>0</v>
      </c>
      <c r="AF181" s="136">
        <f>+'Inversión No. 2.1 IAP'!Q181</f>
        <v>0</v>
      </c>
      <c r="AG181" s="136">
        <f>+'Inversión No. 2.1 IAP'!R181</f>
        <v>0</v>
      </c>
      <c r="AH181" s="136">
        <f>+'Inversión No. 2.1 IAP'!S181</f>
        <v>0</v>
      </c>
      <c r="AI181" s="136">
        <f>+'Inversión No. 2.1 IAP'!T181</f>
        <v>0</v>
      </c>
      <c r="AJ181" s="136">
        <f>+'Inversión No. 2.1 IAP'!U181</f>
        <v>0</v>
      </c>
      <c r="AK181" s="136">
        <f>+'Inversión No. 2.1 IAP'!V181</f>
        <v>0</v>
      </c>
    </row>
    <row r="182" spans="2:37" x14ac:dyDescent="0.25">
      <c r="B182" s="5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61"/>
      <c r="I182" s="61"/>
      <c r="J182" s="59"/>
      <c r="K182" s="59"/>
      <c r="L182" s="59"/>
      <c r="M182" s="59"/>
      <c r="N182" s="59"/>
      <c r="O182" s="59"/>
      <c r="P182" s="59"/>
      <c r="Q182" s="59"/>
      <c r="R182" s="59"/>
      <c r="S182" s="59"/>
      <c r="T182" s="59"/>
      <c r="U182" s="59"/>
      <c r="V182" s="59"/>
      <c r="W182" s="136">
        <f>+'Inversión No. 2.1 IAP'!H182</f>
        <v>0</v>
      </c>
      <c r="X182" s="136">
        <f>+'Inversión No. 2.1 IAP'!I182</f>
        <v>0</v>
      </c>
      <c r="Y182" s="136">
        <f>+'Inversión No. 2.1 IAP'!J182</f>
        <v>0</v>
      </c>
      <c r="Z182" s="136">
        <f>+'Inversión No. 2.1 IAP'!K182</f>
        <v>0</v>
      </c>
      <c r="AA182" s="136">
        <f>+'Inversión No. 2.1 IAP'!L182</f>
        <v>0</v>
      </c>
      <c r="AB182" s="136">
        <f>+'Inversión No. 2.1 IAP'!M182</f>
        <v>0</v>
      </c>
      <c r="AC182" s="136">
        <f>+'Inversión No. 2.1 IAP'!N182</f>
        <v>0</v>
      </c>
      <c r="AD182" s="136">
        <f>+'Inversión No. 2.1 IAP'!O182</f>
        <v>0</v>
      </c>
      <c r="AE182" s="136">
        <f>+'Inversión No. 2.1 IAP'!P182</f>
        <v>0</v>
      </c>
      <c r="AF182" s="136">
        <f>+'Inversión No. 2.1 IAP'!Q182</f>
        <v>0</v>
      </c>
      <c r="AG182" s="136">
        <f>+'Inversión No. 2.1 IAP'!R182</f>
        <v>0</v>
      </c>
      <c r="AH182" s="136">
        <f>+'Inversión No. 2.1 IAP'!S182</f>
        <v>0</v>
      </c>
      <c r="AI182" s="136">
        <f>+'Inversión No. 2.1 IAP'!T182</f>
        <v>0</v>
      </c>
      <c r="AJ182" s="136">
        <f>+'Inversión No. 2.1 IAP'!U182</f>
        <v>0</v>
      </c>
      <c r="AK182" s="136">
        <f>+'Inversión No. 2.1 IAP'!V182</f>
        <v>0</v>
      </c>
    </row>
    <row r="183" spans="2:37" x14ac:dyDescent="0.25">
      <c r="B183" s="5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61"/>
      <c r="I183" s="61"/>
      <c r="J183" s="59"/>
      <c r="K183" s="59"/>
      <c r="L183" s="59"/>
      <c r="M183" s="59"/>
      <c r="N183" s="59"/>
      <c r="O183" s="59"/>
      <c r="P183" s="59"/>
      <c r="Q183" s="59"/>
      <c r="R183" s="59"/>
      <c r="S183" s="59"/>
      <c r="T183" s="59"/>
      <c r="U183" s="59"/>
      <c r="V183" s="59"/>
      <c r="W183" s="136">
        <f>+'Inversión No. 2.1 IAP'!H183</f>
        <v>0</v>
      </c>
      <c r="X183" s="136">
        <f>+'Inversión No. 2.1 IAP'!I183</f>
        <v>0</v>
      </c>
      <c r="Y183" s="136">
        <f>+'Inversión No. 2.1 IAP'!J183</f>
        <v>0</v>
      </c>
      <c r="Z183" s="136">
        <f>+'Inversión No. 2.1 IAP'!K183</f>
        <v>0</v>
      </c>
      <c r="AA183" s="136">
        <f>+'Inversión No. 2.1 IAP'!L183</f>
        <v>0</v>
      </c>
      <c r="AB183" s="136">
        <f>+'Inversión No. 2.1 IAP'!M183</f>
        <v>0</v>
      </c>
      <c r="AC183" s="136">
        <f>+'Inversión No. 2.1 IAP'!N183</f>
        <v>0</v>
      </c>
      <c r="AD183" s="136">
        <f>+'Inversión No. 2.1 IAP'!O183</f>
        <v>0</v>
      </c>
      <c r="AE183" s="136">
        <f>+'Inversión No. 2.1 IAP'!P183</f>
        <v>0</v>
      </c>
      <c r="AF183" s="136">
        <f>+'Inversión No. 2.1 IAP'!Q183</f>
        <v>0</v>
      </c>
      <c r="AG183" s="136">
        <f>+'Inversión No. 2.1 IAP'!R183</f>
        <v>0</v>
      </c>
      <c r="AH183" s="136">
        <f>+'Inversión No. 2.1 IAP'!S183</f>
        <v>0</v>
      </c>
      <c r="AI183" s="136">
        <f>+'Inversión No. 2.1 IAP'!T183</f>
        <v>0</v>
      </c>
      <c r="AJ183" s="136">
        <f>+'Inversión No. 2.1 IAP'!U183</f>
        <v>0</v>
      </c>
      <c r="AK183" s="136">
        <f>+'Inversión No. 2.1 IAP'!V183</f>
        <v>0</v>
      </c>
    </row>
    <row r="184" spans="2:37" x14ac:dyDescent="0.25">
      <c r="B184" s="5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61"/>
      <c r="I184" s="61"/>
      <c r="J184" s="59"/>
      <c r="K184" s="59"/>
      <c r="L184" s="59"/>
      <c r="M184" s="59"/>
      <c r="N184" s="59"/>
      <c r="O184" s="59"/>
      <c r="P184" s="59"/>
      <c r="Q184" s="59"/>
      <c r="R184" s="59"/>
      <c r="S184" s="59"/>
      <c r="T184" s="59"/>
      <c r="U184" s="59"/>
      <c r="V184" s="59"/>
      <c r="W184" s="136">
        <f>+'Inversión No. 2.1 IAP'!H184</f>
        <v>0</v>
      </c>
      <c r="X184" s="136">
        <f>+'Inversión No. 2.1 IAP'!I184</f>
        <v>0</v>
      </c>
      <c r="Y184" s="136">
        <f>+'Inversión No. 2.1 IAP'!J184</f>
        <v>0</v>
      </c>
      <c r="Z184" s="136">
        <f>+'Inversión No. 2.1 IAP'!K184</f>
        <v>0</v>
      </c>
      <c r="AA184" s="136">
        <f>+'Inversión No. 2.1 IAP'!L184</f>
        <v>0</v>
      </c>
      <c r="AB184" s="136">
        <f>+'Inversión No. 2.1 IAP'!M184</f>
        <v>0</v>
      </c>
      <c r="AC184" s="136">
        <f>+'Inversión No. 2.1 IAP'!N184</f>
        <v>0</v>
      </c>
      <c r="AD184" s="136">
        <f>+'Inversión No. 2.1 IAP'!O184</f>
        <v>0</v>
      </c>
      <c r="AE184" s="136">
        <f>+'Inversión No. 2.1 IAP'!P184</f>
        <v>0</v>
      </c>
      <c r="AF184" s="136">
        <f>+'Inversión No. 2.1 IAP'!Q184</f>
        <v>0</v>
      </c>
      <c r="AG184" s="136">
        <f>+'Inversión No. 2.1 IAP'!R184</f>
        <v>0</v>
      </c>
      <c r="AH184" s="136">
        <f>+'Inversión No. 2.1 IAP'!S184</f>
        <v>0</v>
      </c>
      <c r="AI184" s="136">
        <f>+'Inversión No. 2.1 IAP'!T184</f>
        <v>0</v>
      </c>
      <c r="AJ184" s="136">
        <f>+'Inversión No. 2.1 IAP'!U184</f>
        <v>0</v>
      </c>
      <c r="AK184" s="136">
        <f>+'Inversión No. 2.1 IAP'!V184</f>
        <v>0</v>
      </c>
    </row>
    <row r="185" spans="2:37" x14ac:dyDescent="0.25">
      <c r="B185" s="5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61"/>
      <c r="I185" s="61"/>
      <c r="J185" s="59"/>
      <c r="K185" s="59"/>
      <c r="L185" s="59"/>
      <c r="M185" s="59"/>
      <c r="N185" s="59"/>
      <c r="O185" s="59"/>
      <c r="P185" s="59"/>
      <c r="Q185" s="59"/>
      <c r="R185" s="59"/>
      <c r="S185" s="59"/>
      <c r="T185" s="59"/>
      <c r="U185" s="59"/>
      <c r="V185" s="59"/>
      <c r="W185" s="136">
        <f>+'Inversión No. 2.1 IAP'!H185</f>
        <v>0</v>
      </c>
      <c r="X185" s="136">
        <f>+'Inversión No. 2.1 IAP'!I185</f>
        <v>0</v>
      </c>
      <c r="Y185" s="136">
        <f>+'Inversión No. 2.1 IAP'!J185</f>
        <v>0</v>
      </c>
      <c r="Z185" s="136">
        <f>+'Inversión No. 2.1 IAP'!K185</f>
        <v>0</v>
      </c>
      <c r="AA185" s="136">
        <f>+'Inversión No. 2.1 IAP'!L185</f>
        <v>0</v>
      </c>
      <c r="AB185" s="136">
        <f>+'Inversión No. 2.1 IAP'!M185</f>
        <v>0</v>
      </c>
      <c r="AC185" s="136">
        <f>+'Inversión No. 2.1 IAP'!N185</f>
        <v>0</v>
      </c>
      <c r="AD185" s="136">
        <f>+'Inversión No. 2.1 IAP'!O185</f>
        <v>0</v>
      </c>
      <c r="AE185" s="136">
        <f>+'Inversión No. 2.1 IAP'!P185</f>
        <v>0</v>
      </c>
      <c r="AF185" s="136">
        <f>+'Inversión No. 2.1 IAP'!Q185</f>
        <v>0</v>
      </c>
      <c r="AG185" s="136">
        <f>+'Inversión No. 2.1 IAP'!R185</f>
        <v>0</v>
      </c>
      <c r="AH185" s="136">
        <f>+'Inversión No. 2.1 IAP'!S185</f>
        <v>0</v>
      </c>
      <c r="AI185" s="136">
        <f>+'Inversión No. 2.1 IAP'!T185</f>
        <v>0</v>
      </c>
      <c r="AJ185" s="136">
        <f>+'Inversión No. 2.1 IAP'!U185</f>
        <v>0</v>
      </c>
      <c r="AK185" s="136">
        <f>+'Inversión No. 2.1 IAP'!V185</f>
        <v>0</v>
      </c>
    </row>
    <row r="186" spans="2:37" x14ac:dyDescent="0.25">
      <c r="B186" s="5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61"/>
      <c r="I186" s="61"/>
      <c r="J186" s="59"/>
      <c r="K186" s="59"/>
      <c r="L186" s="59"/>
      <c r="M186" s="59"/>
      <c r="N186" s="59"/>
      <c r="O186" s="59"/>
      <c r="P186" s="59"/>
      <c r="Q186" s="59"/>
      <c r="R186" s="59"/>
      <c r="S186" s="59"/>
      <c r="T186" s="59"/>
      <c r="U186" s="59"/>
      <c r="V186" s="59"/>
      <c r="W186" s="136">
        <f>+'Inversión No. 2.1 IAP'!H186</f>
        <v>0</v>
      </c>
      <c r="X186" s="136">
        <f>+'Inversión No. 2.1 IAP'!I186</f>
        <v>0</v>
      </c>
      <c r="Y186" s="136">
        <f>+'Inversión No. 2.1 IAP'!J186</f>
        <v>0</v>
      </c>
      <c r="Z186" s="136">
        <f>+'Inversión No. 2.1 IAP'!K186</f>
        <v>0</v>
      </c>
      <c r="AA186" s="136">
        <f>+'Inversión No. 2.1 IAP'!L186</f>
        <v>0</v>
      </c>
      <c r="AB186" s="136">
        <f>+'Inversión No. 2.1 IAP'!M186</f>
        <v>0</v>
      </c>
      <c r="AC186" s="136">
        <f>+'Inversión No. 2.1 IAP'!N186</f>
        <v>0</v>
      </c>
      <c r="AD186" s="136">
        <f>+'Inversión No. 2.1 IAP'!O186</f>
        <v>0</v>
      </c>
      <c r="AE186" s="136">
        <f>+'Inversión No. 2.1 IAP'!P186</f>
        <v>0</v>
      </c>
      <c r="AF186" s="136">
        <f>+'Inversión No. 2.1 IAP'!Q186</f>
        <v>0</v>
      </c>
      <c r="AG186" s="136">
        <f>+'Inversión No. 2.1 IAP'!R186</f>
        <v>0</v>
      </c>
      <c r="AH186" s="136">
        <f>+'Inversión No. 2.1 IAP'!S186</f>
        <v>0</v>
      </c>
      <c r="AI186" s="136">
        <f>+'Inversión No. 2.1 IAP'!T186</f>
        <v>0</v>
      </c>
      <c r="AJ186" s="136">
        <f>+'Inversión No. 2.1 IAP'!U186</f>
        <v>0</v>
      </c>
      <c r="AK186" s="136">
        <f>+'Inversión No. 2.1 IAP'!V186</f>
        <v>0</v>
      </c>
    </row>
    <row r="187" spans="2:37" x14ac:dyDescent="0.25">
      <c r="B187" s="5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61"/>
      <c r="I187" s="61"/>
      <c r="J187" s="59"/>
      <c r="K187" s="59"/>
      <c r="L187" s="59"/>
      <c r="M187" s="59"/>
      <c r="N187" s="59"/>
      <c r="O187" s="59"/>
      <c r="P187" s="59"/>
      <c r="Q187" s="59"/>
      <c r="R187" s="59"/>
      <c r="S187" s="59"/>
      <c r="T187" s="59"/>
      <c r="U187" s="59"/>
      <c r="V187" s="59"/>
      <c r="W187" s="136">
        <f>+'Inversión No. 2.1 IAP'!H187</f>
        <v>0</v>
      </c>
      <c r="X187" s="136">
        <f>+'Inversión No. 2.1 IAP'!I187</f>
        <v>0</v>
      </c>
      <c r="Y187" s="136">
        <f>+'Inversión No. 2.1 IAP'!J187</f>
        <v>0</v>
      </c>
      <c r="Z187" s="136">
        <f>+'Inversión No. 2.1 IAP'!K187</f>
        <v>0</v>
      </c>
      <c r="AA187" s="136">
        <f>+'Inversión No. 2.1 IAP'!L187</f>
        <v>0</v>
      </c>
      <c r="AB187" s="136">
        <f>+'Inversión No. 2.1 IAP'!M187</f>
        <v>0</v>
      </c>
      <c r="AC187" s="136">
        <f>+'Inversión No. 2.1 IAP'!N187</f>
        <v>0</v>
      </c>
      <c r="AD187" s="136">
        <f>+'Inversión No. 2.1 IAP'!O187</f>
        <v>0</v>
      </c>
      <c r="AE187" s="136">
        <f>+'Inversión No. 2.1 IAP'!P187</f>
        <v>0</v>
      </c>
      <c r="AF187" s="136">
        <f>+'Inversión No. 2.1 IAP'!Q187</f>
        <v>0</v>
      </c>
      <c r="AG187" s="136">
        <f>+'Inversión No. 2.1 IAP'!R187</f>
        <v>0</v>
      </c>
      <c r="AH187" s="136">
        <f>+'Inversión No. 2.1 IAP'!S187</f>
        <v>0</v>
      </c>
      <c r="AI187" s="136">
        <f>+'Inversión No. 2.1 IAP'!T187</f>
        <v>0</v>
      </c>
      <c r="AJ187" s="136">
        <f>+'Inversión No. 2.1 IAP'!U187</f>
        <v>0</v>
      </c>
      <c r="AK187" s="136">
        <f>+'Inversión No. 2.1 IAP'!V187</f>
        <v>0</v>
      </c>
    </row>
    <row r="188" spans="2:37" x14ac:dyDescent="0.25">
      <c r="B188" s="5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151"/>
      <c r="I188" s="151"/>
      <c r="J188" s="59"/>
      <c r="K188" s="59"/>
      <c r="L188" s="59"/>
      <c r="M188" s="59"/>
      <c r="N188" s="59"/>
      <c r="O188" s="59"/>
      <c r="P188" s="59"/>
      <c r="Q188" s="59"/>
      <c r="R188" s="59"/>
      <c r="S188" s="59"/>
      <c r="T188" s="59"/>
      <c r="U188" s="59"/>
      <c r="V188" s="59"/>
      <c r="W188" s="136">
        <f>+'Inversión No. 2.1 IAP'!H188</f>
        <v>0</v>
      </c>
      <c r="X188" s="136">
        <f>+'Inversión No. 2.1 IAP'!I188</f>
        <v>0</v>
      </c>
      <c r="Y188" s="136">
        <f>+'Inversión No. 2.1 IAP'!J188</f>
        <v>0</v>
      </c>
      <c r="Z188" s="136">
        <f>+'Inversión No. 2.1 IAP'!K188</f>
        <v>0</v>
      </c>
      <c r="AA188" s="136">
        <f>+'Inversión No. 2.1 IAP'!L188</f>
        <v>0</v>
      </c>
      <c r="AB188" s="136">
        <f>+'Inversión No. 2.1 IAP'!M188</f>
        <v>0</v>
      </c>
      <c r="AC188" s="136">
        <f>+'Inversión No. 2.1 IAP'!N188</f>
        <v>0</v>
      </c>
      <c r="AD188" s="136">
        <f>+'Inversión No. 2.1 IAP'!O188</f>
        <v>0</v>
      </c>
      <c r="AE188" s="136">
        <f>+'Inversión No. 2.1 IAP'!P188</f>
        <v>0</v>
      </c>
      <c r="AF188" s="136">
        <f>+'Inversión No. 2.1 IAP'!Q188</f>
        <v>0</v>
      </c>
      <c r="AG188" s="136">
        <f>+'Inversión No. 2.1 IAP'!R188</f>
        <v>0</v>
      </c>
      <c r="AH188" s="136">
        <f>+'Inversión No. 2.1 IAP'!S188</f>
        <v>0</v>
      </c>
      <c r="AI188" s="136">
        <f>+'Inversión No. 2.1 IAP'!T188</f>
        <v>0</v>
      </c>
      <c r="AJ188" s="136">
        <f>+'Inversión No. 2.1 IAP'!U188</f>
        <v>0</v>
      </c>
      <c r="AK188" s="136">
        <f>+'Inversión No. 2.1 IAP'!V188</f>
        <v>0</v>
      </c>
    </row>
    <row r="189" spans="2:37" x14ac:dyDescent="0.25">
      <c r="B189" s="5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151"/>
      <c r="I189" s="151"/>
      <c r="J189" s="59"/>
      <c r="K189" s="59"/>
      <c r="L189" s="59"/>
      <c r="M189" s="59"/>
      <c r="N189" s="59"/>
      <c r="O189" s="59"/>
      <c r="P189" s="59"/>
      <c r="Q189" s="59"/>
      <c r="R189" s="59"/>
      <c r="S189" s="59"/>
      <c r="T189" s="59"/>
      <c r="U189" s="59"/>
      <c r="V189" s="59"/>
      <c r="W189" s="136">
        <f>+'Inversión No. 2.1 IAP'!H189</f>
        <v>0</v>
      </c>
      <c r="X189" s="136">
        <f>+'Inversión No. 2.1 IAP'!I189</f>
        <v>0</v>
      </c>
      <c r="Y189" s="136">
        <f>+'Inversión No. 2.1 IAP'!J189</f>
        <v>0</v>
      </c>
      <c r="Z189" s="136">
        <f>+'Inversión No. 2.1 IAP'!K189</f>
        <v>0</v>
      </c>
      <c r="AA189" s="136">
        <f>+'Inversión No. 2.1 IAP'!L189</f>
        <v>0</v>
      </c>
      <c r="AB189" s="136">
        <f>+'Inversión No. 2.1 IAP'!M189</f>
        <v>0</v>
      </c>
      <c r="AC189" s="136">
        <f>+'Inversión No. 2.1 IAP'!N189</f>
        <v>0</v>
      </c>
      <c r="AD189" s="136">
        <f>+'Inversión No. 2.1 IAP'!O189</f>
        <v>0</v>
      </c>
      <c r="AE189" s="136">
        <f>+'Inversión No. 2.1 IAP'!P189</f>
        <v>0</v>
      </c>
      <c r="AF189" s="136">
        <f>+'Inversión No. 2.1 IAP'!Q189</f>
        <v>0</v>
      </c>
      <c r="AG189" s="136">
        <f>+'Inversión No. 2.1 IAP'!R189</f>
        <v>0</v>
      </c>
      <c r="AH189" s="136">
        <f>+'Inversión No. 2.1 IAP'!S189</f>
        <v>0</v>
      </c>
      <c r="AI189" s="136">
        <f>+'Inversión No. 2.1 IAP'!T189</f>
        <v>0</v>
      </c>
      <c r="AJ189" s="136">
        <f>+'Inversión No. 2.1 IAP'!U189</f>
        <v>0</v>
      </c>
      <c r="AK189" s="136">
        <f>+'Inversión No. 2.1 IAP'!V189</f>
        <v>0</v>
      </c>
    </row>
    <row r="190" spans="2:37" x14ac:dyDescent="0.25">
      <c r="B190" s="5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151"/>
      <c r="I190" s="151"/>
      <c r="J190" s="59"/>
      <c r="K190" s="59"/>
      <c r="L190" s="59"/>
      <c r="M190" s="59"/>
      <c r="N190" s="59"/>
      <c r="O190" s="59"/>
      <c r="P190" s="59"/>
      <c r="Q190" s="59"/>
      <c r="R190" s="59"/>
      <c r="S190" s="59"/>
      <c r="T190" s="59"/>
      <c r="U190" s="59"/>
      <c r="V190" s="59"/>
      <c r="W190" s="136">
        <f>+'Inversión No. 2.1 IAP'!H190</f>
        <v>0</v>
      </c>
      <c r="X190" s="136">
        <f>+'Inversión No. 2.1 IAP'!I190</f>
        <v>0</v>
      </c>
      <c r="Y190" s="136">
        <f>+'Inversión No. 2.1 IAP'!J190</f>
        <v>0</v>
      </c>
      <c r="Z190" s="136">
        <f>+'Inversión No. 2.1 IAP'!K190</f>
        <v>0</v>
      </c>
      <c r="AA190" s="136">
        <f>+'Inversión No. 2.1 IAP'!L190</f>
        <v>0</v>
      </c>
      <c r="AB190" s="136">
        <f>+'Inversión No. 2.1 IAP'!M190</f>
        <v>0</v>
      </c>
      <c r="AC190" s="136">
        <f>+'Inversión No. 2.1 IAP'!N190</f>
        <v>0</v>
      </c>
      <c r="AD190" s="136">
        <f>+'Inversión No. 2.1 IAP'!O190</f>
        <v>0</v>
      </c>
      <c r="AE190" s="136">
        <f>+'Inversión No. 2.1 IAP'!P190</f>
        <v>0</v>
      </c>
      <c r="AF190" s="136">
        <f>+'Inversión No. 2.1 IAP'!Q190</f>
        <v>0</v>
      </c>
      <c r="AG190" s="136">
        <f>+'Inversión No. 2.1 IAP'!R190</f>
        <v>0</v>
      </c>
      <c r="AH190" s="136">
        <f>+'Inversión No. 2.1 IAP'!S190</f>
        <v>0</v>
      </c>
      <c r="AI190" s="136">
        <f>+'Inversión No. 2.1 IAP'!T190</f>
        <v>0</v>
      </c>
      <c r="AJ190" s="136">
        <f>+'Inversión No. 2.1 IAP'!U190</f>
        <v>0</v>
      </c>
      <c r="AK190" s="136">
        <f>+'Inversión No. 2.1 IAP'!V190</f>
        <v>0</v>
      </c>
    </row>
    <row r="191" spans="2:37" x14ac:dyDescent="0.25">
      <c r="B191" s="5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151"/>
      <c r="I191" s="151"/>
      <c r="J191" s="59"/>
      <c r="K191" s="59"/>
      <c r="L191" s="59"/>
      <c r="M191" s="59"/>
      <c r="N191" s="59"/>
      <c r="O191" s="59"/>
      <c r="P191" s="59"/>
      <c r="Q191" s="59"/>
      <c r="R191" s="59"/>
      <c r="S191" s="59"/>
      <c r="T191" s="59"/>
      <c r="U191" s="59"/>
      <c r="V191" s="59"/>
      <c r="W191" s="136">
        <f>+'Inversión No. 2.1 IAP'!H191</f>
        <v>0</v>
      </c>
      <c r="X191" s="136">
        <f>+'Inversión No. 2.1 IAP'!I191</f>
        <v>0</v>
      </c>
      <c r="Y191" s="136">
        <f>+'Inversión No. 2.1 IAP'!J191</f>
        <v>0</v>
      </c>
      <c r="Z191" s="136">
        <f>+'Inversión No. 2.1 IAP'!K191</f>
        <v>0</v>
      </c>
      <c r="AA191" s="136">
        <f>+'Inversión No. 2.1 IAP'!L191</f>
        <v>0</v>
      </c>
      <c r="AB191" s="136">
        <f>+'Inversión No. 2.1 IAP'!M191</f>
        <v>0</v>
      </c>
      <c r="AC191" s="136">
        <f>+'Inversión No. 2.1 IAP'!N191</f>
        <v>0</v>
      </c>
      <c r="AD191" s="136">
        <f>+'Inversión No. 2.1 IAP'!O191</f>
        <v>0</v>
      </c>
      <c r="AE191" s="136">
        <f>+'Inversión No. 2.1 IAP'!P191</f>
        <v>0</v>
      </c>
      <c r="AF191" s="136">
        <f>+'Inversión No. 2.1 IAP'!Q191</f>
        <v>0</v>
      </c>
      <c r="AG191" s="136">
        <f>+'Inversión No. 2.1 IAP'!R191</f>
        <v>0</v>
      </c>
      <c r="AH191" s="136">
        <f>+'Inversión No. 2.1 IAP'!S191</f>
        <v>0</v>
      </c>
      <c r="AI191" s="136">
        <f>+'Inversión No. 2.1 IAP'!T191</f>
        <v>0</v>
      </c>
      <c r="AJ191" s="136">
        <f>+'Inversión No. 2.1 IAP'!U191</f>
        <v>0</v>
      </c>
      <c r="AK191" s="136">
        <f>+'Inversión No. 2.1 IAP'!V191</f>
        <v>0</v>
      </c>
    </row>
    <row r="192" spans="2:37" x14ac:dyDescent="0.25">
      <c r="B192" s="5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151"/>
      <c r="I192" s="151"/>
      <c r="J192" s="59"/>
      <c r="K192" s="59"/>
      <c r="L192" s="59"/>
      <c r="M192" s="59"/>
      <c r="N192" s="59"/>
      <c r="O192" s="59"/>
      <c r="P192" s="59"/>
      <c r="Q192" s="59"/>
      <c r="R192" s="59"/>
      <c r="S192" s="59"/>
      <c r="T192" s="59"/>
      <c r="U192" s="59"/>
      <c r="V192" s="59"/>
      <c r="W192" s="136">
        <f>+'Inversión No. 2.1 IAP'!H192</f>
        <v>0</v>
      </c>
      <c r="X192" s="136">
        <f>+'Inversión No. 2.1 IAP'!I192</f>
        <v>0</v>
      </c>
      <c r="Y192" s="136">
        <f>+'Inversión No. 2.1 IAP'!J192</f>
        <v>0</v>
      </c>
      <c r="Z192" s="136">
        <f>+'Inversión No. 2.1 IAP'!K192</f>
        <v>0</v>
      </c>
      <c r="AA192" s="136">
        <f>+'Inversión No. 2.1 IAP'!L192</f>
        <v>0</v>
      </c>
      <c r="AB192" s="136">
        <f>+'Inversión No. 2.1 IAP'!M192</f>
        <v>0</v>
      </c>
      <c r="AC192" s="136">
        <f>+'Inversión No. 2.1 IAP'!N192</f>
        <v>0</v>
      </c>
      <c r="AD192" s="136">
        <f>+'Inversión No. 2.1 IAP'!O192</f>
        <v>0</v>
      </c>
      <c r="AE192" s="136">
        <f>+'Inversión No. 2.1 IAP'!P192</f>
        <v>0</v>
      </c>
      <c r="AF192" s="136">
        <f>+'Inversión No. 2.1 IAP'!Q192</f>
        <v>0</v>
      </c>
      <c r="AG192" s="136">
        <f>+'Inversión No. 2.1 IAP'!R192</f>
        <v>0</v>
      </c>
      <c r="AH192" s="136">
        <f>+'Inversión No. 2.1 IAP'!S192</f>
        <v>0</v>
      </c>
      <c r="AI192" s="136">
        <f>+'Inversión No. 2.1 IAP'!T192</f>
        <v>0</v>
      </c>
      <c r="AJ192" s="136">
        <f>+'Inversión No. 2.1 IAP'!U192</f>
        <v>0</v>
      </c>
      <c r="AK192" s="136">
        <f>+'Inversión No. 2.1 IAP'!V192</f>
        <v>0</v>
      </c>
    </row>
    <row r="193" spans="2:37" x14ac:dyDescent="0.25">
      <c r="B193" s="5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151"/>
      <c r="I193" s="151"/>
      <c r="J193" s="59"/>
      <c r="K193" s="59"/>
      <c r="L193" s="59"/>
      <c r="M193" s="59"/>
      <c r="N193" s="59"/>
      <c r="O193" s="59"/>
      <c r="P193" s="59"/>
      <c r="Q193" s="59"/>
      <c r="R193" s="59"/>
      <c r="S193" s="59"/>
      <c r="T193" s="59"/>
      <c r="U193" s="59"/>
      <c r="V193" s="59"/>
      <c r="W193" s="136">
        <f>+'Inversión No. 2.1 IAP'!H193</f>
        <v>0</v>
      </c>
      <c r="X193" s="136">
        <f>+'Inversión No. 2.1 IAP'!I193</f>
        <v>0</v>
      </c>
      <c r="Y193" s="136">
        <f>+'Inversión No. 2.1 IAP'!J193</f>
        <v>0</v>
      </c>
      <c r="Z193" s="136">
        <f>+'Inversión No. 2.1 IAP'!K193</f>
        <v>0</v>
      </c>
      <c r="AA193" s="136">
        <f>+'Inversión No. 2.1 IAP'!L193</f>
        <v>0</v>
      </c>
      <c r="AB193" s="136">
        <f>+'Inversión No. 2.1 IAP'!M193</f>
        <v>0</v>
      </c>
      <c r="AC193" s="136">
        <f>+'Inversión No. 2.1 IAP'!N193</f>
        <v>0</v>
      </c>
      <c r="AD193" s="136">
        <f>+'Inversión No. 2.1 IAP'!O193</f>
        <v>0</v>
      </c>
      <c r="AE193" s="136">
        <f>+'Inversión No. 2.1 IAP'!P193</f>
        <v>0</v>
      </c>
      <c r="AF193" s="136">
        <f>+'Inversión No. 2.1 IAP'!Q193</f>
        <v>0</v>
      </c>
      <c r="AG193" s="136">
        <f>+'Inversión No. 2.1 IAP'!R193</f>
        <v>0</v>
      </c>
      <c r="AH193" s="136">
        <f>+'Inversión No. 2.1 IAP'!S193</f>
        <v>0</v>
      </c>
      <c r="AI193" s="136">
        <f>+'Inversión No. 2.1 IAP'!T193</f>
        <v>0</v>
      </c>
      <c r="AJ193" s="136">
        <f>+'Inversión No. 2.1 IAP'!U193</f>
        <v>0</v>
      </c>
      <c r="AK193" s="136">
        <f>+'Inversión No. 2.1 IAP'!V193</f>
        <v>0</v>
      </c>
    </row>
    <row r="194" spans="2:37" x14ac:dyDescent="0.25">
      <c r="B194" s="5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151"/>
      <c r="I194" s="271"/>
      <c r="J194" s="59"/>
      <c r="K194" s="59"/>
      <c r="L194" s="59"/>
      <c r="M194" s="59"/>
      <c r="N194" s="59"/>
      <c r="O194" s="59"/>
      <c r="P194" s="59"/>
      <c r="Q194" s="59"/>
      <c r="R194" s="59"/>
      <c r="S194" s="59"/>
      <c r="T194" s="59"/>
      <c r="U194" s="59"/>
      <c r="V194" s="59"/>
      <c r="W194" s="136">
        <f>+'Inversión No. 2.1 IAP'!H194</f>
        <v>0</v>
      </c>
      <c r="X194" s="136">
        <f>+'Inversión No. 2.1 IAP'!I194</f>
        <v>0</v>
      </c>
      <c r="Y194" s="136">
        <f>+'Inversión No. 2.1 IAP'!J194</f>
        <v>0</v>
      </c>
      <c r="Z194" s="136">
        <f>+'Inversión No. 2.1 IAP'!K194</f>
        <v>0</v>
      </c>
      <c r="AA194" s="136">
        <f>+'Inversión No. 2.1 IAP'!L194</f>
        <v>0</v>
      </c>
      <c r="AB194" s="136">
        <f>+'Inversión No. 2.1 IAP'!M194</f>
        <v>0</v>
      </c>
      <c r="AC194" s="136">
        <f>+'Inversión No. 2.1 IAP'!N194</f>
        <v>0</v>
      </c>
      <c r="AD194" s="136">
        <f>+'Inversión No. 2.1 IAP'!O194</f>
        <v>0</v>
      </c>
      <c r="AE194" s="136">
        <f>+'Inversión No. 2.1 IAP'!P194</f>
        <v>0</v>
      </c>
      <c r="AF194" s="136">
        <f>+'Inversión No. 2.1 IAP'!Q194</f>
        <v>0</v>
      </c>
      <c r="AG194" s="136">
        <f>+'Inversión No. 2.1 IAP'!R194</f>
        <v>0</v>
      </c>
      <c r="AH194" s="136">
        <f>+'Inversión No. 2.1 IAP'!S194</f>
        <v>0</v>
      </c>
      <c r="AI194" s="136">
        <f>+'Inversión No. 2.1 IAP'!T194</f>
        <v>0</v>
      </c>
      <c r="AJ194" s="136">
        <f>+'Inversión No. 2.1 IAP'!U194</f>
        <v>0</v>
      </c>
      <c r="AK194" s="136">
        <f>+'Inversión No. 2.1 IAP'!V194</f>
        <v>0</v>
      </c>
    </row>
    <row r="195" spans="2:37" x14ac:dyDescent="0.25">
      <c r="B195" s="5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151"/>
      <c r="I195" s="271"/>
      <c r="J195" s="59"/>
      <c r="K195" s="59"/>
      <c r="L195" s="59"/>
      <c r="M195" s="59"/>
      <c r="N195" s="59"/>
      <c r="O195" s="59"/>
      <c r="P195" s="59"/>
      <c r="Q195" s="59"/>
      <c r="R195" s="59"/>
      <c r="S195" s="59"/>
      <c r="T195" s="59"/>
      <c r="U195" s="59"/>
      <c r="V195" s="59"/>
      <c r="W195" s="136">
        <f>+'Inversión No. 2.1 IAP'!H195</f>
        <v>0</v>
      </c>
      <c r="X195" s="136">
        <f>+'Inversión No. 2.1 IAP'!I195</f>
        <v>0</v>
      </c>
      <c r="Y195" s="136">
        <f>+'Inversión No. 2.1 IAP'!J195</f>
        <v>0</v>
      </c>
      <c r="Z195" s="136">
        <f>+'Inversión No. 2.1 IAP'!K195</f>
        <v>0</v>
      </c>
      <c r="AA195" s="136">
        <f>+'Inversión No. 2.1 IAP'!L195</f>
        <v>0</v>
      </c>
      <c r="AB195" s="136">
        <f>+'Inversión No. 2.1 IAP'!M195</f>
        <v>0</v>
      </c>
      <c r="AC195" s="136">
        <f>+'Inversión No. 2.1 IAP'!N195</f>
        <v>0</v>
      </c>
      <c r="AD195" s="136">
        <f>+'Inversión No. 2.1 IAP'!O195</f>
        <v>0</v>
      </c>
      <c r="AE195" s="136">
        <f>+'Inversión No. 2.1 IAP'!P195</f>
        <v>0</v>
      </c>
      <c r="AF195" s="136">
        <f>+'Inversión No. 2.1 IAP'!Q195</f>
        <v>0</v>
      </c>
      <c r="AG195" s="136">
        <f>+'Inversión No. 2.1 IAP'!R195</f>
        <v>0</v>
      </c>
      <c r="AH195" s="136">
        <f>+'Inversión No. 2.1 IAP'!S195</f>
        <v>0</v>
      </c>
      <c r="AI195" s="136">
        <f>+'Inversión No. 2.1 IAP'!T195</f>
        <v>0</v>
      </c>
      <c r="AJ195" s="136">
        <f>+'Inversión No. 2.1 IAP'!U195</f>
        <v>0</v>
      </c>
      <c r="AK195" s="136">
        <f>+'Inversión No. 2.1 IAP'!V195</f>
        <v>0</v>
      </c>
    </row>
    <row r="196" spans="2:37" x14ac:dyDescent="0.25">
      <c r="B196" s="148" t="s">
        <v>622</v>
      </c>
      <c r="C196" s="148" t="str">
        <f>+VLOOKUP(B196,'resumen UCAP'!$A$5:$O$329,2,0)</f>
        <v>UCAP Luminaria LED 84,4 W</v>
      </c>
      <c r="D196" s="149">
        <f>+'Desmonte Infr. financiada'!D196</f>
        <v>84.4</v>
      </c>
      <c r="E196" s="149" t="str">
        <f>+VLOOKUP(B196,'resumen UCAP'!$A$5:$O$329,3,0)</f>
        <v>Un</v>
      </c>
      <c r="F196" s="150">
        <f>+VLOOKUP(B196,'resumen UCAP'!$A$5:$O$329,15,0)</f>
        <v>1521833.1390600002</v>
      </c>
      <c r="G196" s="150"/>
      <c r="H196" s="152"/>
      <c r="I196" s="152"/>
      <c r="J196" s="148"/>
      <c r="K196" s="148"/>
      <c r="L196" s="148"/>
      <c r="M196" s="148"/>
      <c r="N196" s="148"/>
      <c r="O196" s="148"/>
      <c r="P196" s="148"/>
      <c r="Q196" s="148"/>
      <c r="R196" s="148"/>
      <c r="S196" s="148"/>
      <c r="T196" s="148"/>
      <c r="U196" s="148"/>
      <c r="V196" s="148"/>
      <c r="W196" s="311">
        <f>+'Inversión No. 2.1 IAP'!H196</f>
        <v>0</v>
      </c>
      <c r="X196" s="311">
        <f>+'Inversión No. 2.1 IAP'!I196</f>
        <v>0</v>
      </c>
      <c r="Y196" s="311">
        <f>+'Inversión No. 2.1 IAP'!J196</f>
        <v>0</v>
      </c>
      <c r="Z196" s="311">
        <f>+'Inversión No. 2.1 IAP'!K196</f>
        <v>0</v>
      </c>
      <c r="AA196" s="311">
        <f>+'Inversión No. 2.1 IAP'!L196</f>
        <v>0</v>
      </c>
      <c r="AB196" s="311">
        <f>+'Inversión No. 2.1 IAP'!M196</f>
        <v>0</v>
      </c>
      <c r="AC196" s="311">
        <f>+'Inversión No. 2.1 IAP'!N196</f>
        <v>0</v>
      </c>
      <c r="AD196" s="311">
        <f>+'Inversión No. 2.1 IAP'!O196</f>
        <v>0</v>
      </c>
      <c r="AE196" s="311">
        <f>+'Inversión No. 2.1 IAP'!P196</f>
        <v>0</v>
      </c>
      <c r="AF196" s="311">
        <f>+'Inversión No. 2.1 IAP'!Q196</f>
        <v>0</v>
      </c>
      <c r="AG196" s="311">
        <f>+'Inversión No. 2.1 IAP'!R196</f>
        <v>0</v>
      </c>
      <c r="AH196" s="311">
        <f>+'Inversión No. 2.1 IAP'!S196</f>
        <v>0</v>
      </c>
      <c r="AI196" s="311">
        <f>+'Inversión No. 2.1 IAP'!T196</f>
        <v>0</v>
      </c>
      <c r="AJ196" s="311">
        <f>+'Inversión No. 2.1 IAP'!U196</f>
        <v>0</v>
      </c>
      <c r="AK196" s="311">
        <f>+'Inversión No. 2.1 IAP'!V196</f>
        <v>0</v>
      </c>
    </row>
    <row r="197" spans="2:37" x14ac:dyDescent="0.25">
      <c r="B197" s="148" t="s">
        <v>623</v>
      </c>
      <c r="C197" s="148" t="str">
        <f>+VLOOKUP(B197,'resumen UCAP'!$A$5:$O$329,2,0)</f>
        <v>UCAP Luminaria LED 32,1 W</v>
      </c>
      <c r="D197" s="149">
        <f>+'Desmonte Infr. financiada'!D197</f>
        <v>32.1</v>
      </c>
      <c r="E197" s="149" t="str">
        <f>+VLOOKUP(B197,'resumen UCAP'!$A$5:$O$329,3,0)</f>
        <v>Un</v>
      </c>
      <c r="F197" s="150">
        <f>+VLOOKUP(B197,'resumen UCAP'!$A$5:$O$329,15,0)</f>
        <v>1111719.65307</v>
      </c>
      <c r="G197" s="150"/>
      <c r="H197" s="152"/>
      <c r="I197" s="152"/>
      <c r="J197" s="148"/>
      <c r="K197" s="148"/>
      <c r="L197" s="148"/>
      <c r="M197" s="148"/>
      <c r="N197" s="148"/>
      <c r="O197" s="148"/>
      <c r="P197" s="148"/>
      <c r="Q197" s="148"/>
      <c r="R197" s="148"/>
      <c r="S197" s="148"/>
      <c r="T197" s="148"/>
      <c r="U197" s="148"/>
      <c r="V197" s="148"/>
      <c r="W197" s="311">
        <f>+'Inversión No. 2.1 IAP'!H197</f>
        <v>0</v>
      </c>
      <c r="X197" s="311">
        <f>+'Inversión No. 2.1 IAP'!I197</f>
        <v>2500</v>
      </c>
      <c r="Y197" s="311">
        <f>+'Inversión No. 2.1 IAP'!J197</f>
        <v>2487</v>
      </c>
      <c r="Z197" s="311">
        <f>+'Inversión No. 2.1 IAP'!K197</f>
        <v>0</v>
      </c>
      <c r="AA197" s="311">
        <f>+'Inversión No. 2.1 IAP'!L197</f>
        <v>0</v>
      </c>
      <c r="AB197" s="311">
        <f>+'Inversión No. 2.1 IAP'!M197</f>
        <v>0</v>
      </c>
      <c r="AC197" s="311">
        <f>+'Inversión No. 2.1 IAP'!N197</f>
        <v>0</v>
      </c>
      <c r="AD197" s="311">
        <f>+'Inversión No. 2.1 IAP'!O197</f>
        <v>0</v>
      </c>
      <c r="AE197" s="311">
        <f>+'Inversión No. 2.1 IAP'!P197</f>
        <v>0</v>
      </c>
      <c r="AF197" s="311">
        <f>+'Inversión No. 2.1 IAP'!Q197</f>
        <v>0</v>
      </c>
      <c r="AG197" s="311">
        <f>+'Inversión No. 2.1 IAP'!R197</f>
        <v>0</v>
      </c>
      <c r="AH197" s="311">
        <f>+'Inversión No. 2.1 IAP'!S197</f>
        <v>0</v>
      </c>
      <c r="AI197" s="311">
        <f>+'Inversión No. 2.1 IAP'!T197</f>
        <v>0</v>
      </c>
      <c r="AJ197" s="311">
        <f>+'Inversión No. 2.1 IAP'!U197</f>
        <v>0</v>
      </c>
      <c r="AK197" s="311">
        <f>+'Inversión No. 2.1 IAP'!V197</f>
        <v>0</v>
      </c>
    </row>
    <row r="198" spans="2:37" x14ac:dyDescent="0.25">
      <c r="B198" s="148" t="s">
        <v>624</v>
      </c>
      <c r="C198" s="148" t="str">
        <f>+VLOOKUP(B198,'resumen UCAP'!$A$5:$O$329,2,0)</f>
        <v>UCAP Luminaria LED 100 W</v>
      </c>
      <c r="D198" s="149">
        <f>+'Desmonte Infr. financiada'!D198</f>
        <v>100</v>
      </c>
      <c r="E198" s="149" t="str">
        <f>+VLOOKUP(B198,'resumen UCAP'!$A$5:$O$329,3,0)</f>
        <v>Un</v>
      </c>
      <c r="F198" s="150">
        <f>+VLOOKUP(B198,'resumen UCAP'!$A$5:$O$329,15,0)</f>
        <v>1745611.4584271999</v>
      </c>
      <c r="G198" s="150"/>
      <c r="H198" s="152"/>
      <c r="I198" s="152"/>
      <c r="J198" s="148"/>
      <c r="K198" s="148"/>
      <c r="L198" s="148"/>
      <c r="M198" s="148"/>
      <c r="N198" s="148"/>
      <c r="O198" s="148"/>
      <c r="P198" s="148"/>
      <c r="Q198" s="148"/>
      <c r="R198" s="148"/>
      <c r="S198" s="148"/>
      <c r="T198" s="148"/>
      <c r="U198" s="148"/>
      <c r="V198" s="148"/>
      <c r="W198" s="311">
        <f>+'Inversión No. 2.1 IAP'!H198</f>
        <v>0</v>
      </c>
      <c r="X198" s="311">
        <f>+'Inversión No. 2.1 IAP'!I198</f>
        <v>0</v>
      </c>
      <c r="Y198" s="311">
        <f>+'Inversión No. 2.1 IAP'!J198</f>
        <v>0</v>
      </c>
      <c r="Z198" s="311">
        <f>+'Inversión No. 2.1 IAP'!K198</f>
        <v>0</v>
      </c>
      <c r="AA198" s="311">
        <f>+'Inversión No. 2.1 IAP'!L198</f>
        <v>0</v>
      </c>
      <c r="AB198" s="311">
        <f>+'Inversión No. 2.1 IAP'!M198</f>
        <v>0</v>
      </c>
      <c r="AC198" s="311">
        <f>+'Inversión No. 2.1 IAP'!N198</f>
        <v>0</v>
      </c>
      <c r="AD198" s="311">
        <f>+'Inversión No. 2.1 IAP'!O198</f>
        <v>0</v>
      </c>
      <c r="AE198" s="311">
        <f>+'Inversión No. 2.1 IAP'!P198</f>
        <v>0</v>
      </c>
      <c r="AF198" s="311">
        <f>+'Inversión No. 2.1 IAP'!Q198</f>
        <v>0</v>
      </c>
      <c r="AG198" s="311">
        <f>+'Inversión No. 2.1 IAP'!R198</f>
        <v>0</v>
      </c>
      <c r="AH198" s="311">
        <f>+'Inversión No. 2.1 IAP'!S198</f>
        <v>0</v>
      </c>
      <c r="AI198" s="311">
        <f>+'Inversión No. 2.1 IAP'!T198</f>
        <v>0</v>
      </c>
      <c r="AJ198" s="311">
        <f>+'Inversión No. 2.1 IAP'!U198</f>
        <v>0</v>
      </c>
      <c r="AK198" s="311">
        <f>+'Inversión No. 2.1 IAP'!V198</f>
        <v>0</v>
      </c>
    </row>
    <row r="199" spans="2:37" x14ac:dyDescent="0.25">
      <c r="B199" s="148" t="s">
        <v>625</v>
      </c>
      <c r="C199" s="148" t="str">
        <f>+VLOOKUP(B199,'resumen UCAP'!$A$5:$O$329,2,0)</f>
        <v>UCAP Luminaria LED IV 100 W</v>
      </c>
      <c r="D199" s="149">
        <f>+'Desmonte Infr. financiada'!D199</f>
        <v>100</v>
      </c>
      <c r="E199" s="149" t="str">
        <f>+VLOOKUP(B199,'resumen UCAP'!$A$5:$O$329,3,0)</f>
        <v>Un</v>
      </c>
      <c r="F199" s="150">
        <f>+VLOOKUP(B199,'resumen UCAP'!$A$5:$O$329,15,0)</f>
        <v>1786633.0624272001</v>
      </c>
      <c r="G199" s="150"/>
      <c r="H199" s="152"/>
      <c r="I199" s="152"/>
      <c r="J199" s="148"/>
      <c r="K199" s="148"/>
      <c r="L199" s="148"/>
      <c r="M199" s="148"/>
      <c r="N199" s="148"/>
      <c r="O199" s="148"/>
      <c r="P199" s="148"/>
      <c r="Q199" s="148"/>
      <c r="R199" s="148"/>
      <c r="S199" s="148"/>
      <c r="T199" s="148"/>
      <c r="U199" s="148"/>
      <c r="V199" s="148"/>
      <c r="W199" s="311">
        <f>+'Inversión No. 2.1 IAP'!H199</f>
        <v>0</v>
      </c>
      <c r="X199" s="311">
        <f>+'Inversión No. 2.1 IAP'!I199</f>
        <v>0</v>
      </c>
      <c r="Y199" s="311">
        <f>+'Inversión No. 2.1 IAP'!J199</f>
        <v>0</v>
      </c>
      <c r="Z199" s="311">
        <f>+'Inversión No. 2.1 IAP'!K199</f>
        <v>0</v>
      </c>
      <c r="AA199" s="311">
        <f>+'Inversión No. 2.1 IAP'!L199</f>
        <v>0</v>
      </c>
      <c r="AB199" s="311">
        <f>+'Inversión No. 2.1 IAP'!M199</f>
        <v>0</v>
      </c>
      <c r="AC199" s="311">
        <f>+'Inversión No. 2.1 IAP'!N199</f>
        <v>0</v>
      </c>
      <c r="AD199" s="311">
        <f>+'Inversión No. 2.1 IAP'!O199</f>
        <v>0</v>
      </c>
      <c r="AE199" s="311">
        <f>+'Inversión No. 2.1 IAP'!P199</f>
        <v>0</v>
      </c>
      <c r="AF199" s="311">
        <f>+'Inversión No. 2.1 IAP'!Q199</f>
        <v>0</v>
      </c>
      <c r="AG199" s="311">
        <f>+'Inversión No. 2.1 IAP'!R199</f>
        <v>0</v>
      </c>
      <c r="AH199" s="311">
        <f>+'Inversión No. 2.1 IAP'!S199</f>
        <v>0</v>
      </c>
      <c r="AI199" s="311">
        <f>+'Inversión No. 2.1 IAP'!T199</f>
        <v>0</v>
      </c>
      <c r="AJ199" s="311">
        <f>+'Inversión No. 2.1 IAP'!U199</f>
        <v>0</v>
      </c>
      <c r="AK199" s="311">
        <f>+'Inversión No. 2.1 IAP'!V199</f>
        <v>0</v>
      </c>
    </row>
    <row r="200" spans="2:37" x14ac:dyDescent="0.25">
      <c r="B200" s="59"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1"/>
      <c r="H200" s="151"/>
      <c r="I200" s="271"/>
      <c r="J200" s="59"/>
      <c r="K200" s="59"/>
      <c r="L200" s="59"/>
      <c r="M200" s="59"/>
      <c r="N200" s="59"/>
      <c r="O200" s="59"/>
      <c r="P200" s="59"/>
      <c r="Q200" s="59"/>
      <c r="R200" s="59"/>
      <c r="S200" s="59"/>
      <c r="T200" s="59"/>
      <c r="U200" s="59"/>
      <c r="V200" s="59"/>
      <c r="W200" s="136">
        <f>+'Inversión No. 2.1 IAP'!H200</f>
        <v>0</v>
      </c>
      <c r="X200" s="136">
        <f>+'Inversión No. 2.1 IAP'!I200</f>
        <v>0</v>
      </c>
      <c r="Y200" s="136">
        <f>+'Inversión No. 2.1 IAP'!J200</f>
        <v>0</v>
      </c>
      <c r="Z200" s="136">
        <f>+'Inversión No. 2.1 IAP'!K200</f>
        <v>0</v>
      </c>
      <c r="AA200" s="136">
        <f>+'Inversión No. 2.1 IAP'!L200</f>
        <v>0</v>
      </c>
      <c r="AB200" s="136">
        <f>+'Inversión No. 2.1 IAP'!M200</f>
        <v>0</v>
      </c>
      <c r="AC200" s="136">
        <f>+'Inversión No. 2.1 IAP'!N200</f>
        <v>0</v>
      </c>
      <c r="AD200" s="136">
        <f>+'Inversión No. 2.1 IAP'!O200</f>
        <v>0</v>
      </c>
      <c r="AE200" s="136">
        <f>+'Inversión No. 2.1 IAP'!P200</f>
        <v>0</v>
      </c>
      <c r="AF200" s="136">
        <f>+'Inversión No. 2.1 IAP'!Q200</f>
        <v>0</v>
      </c>
      <c r="AG200" s="136">
        <f>+'Inversión No. 2.1 IAP'!R200</f>
        <v>0</v>
      </c>
      <c r="AH200" s="136">
        <f>+'Inversión No. 2.1 IAP'!S200</f>
        <v>0</v>
      </c>
      <c r="AI200" s="136">
        <f>+'Inversión No. 2.1 IAP'!T200</f>
        <v>0</v>
      </c>
      <c r="AJ200" s="136">
        <f>+'Inversión No. 2.1 IAP'!U200</f>
        <v>0</v>
      </c>
      <c r="AK200" s="136">
        <f>+'Inversión No. 2.1 IAP'!V200</f>
        <v>0</v>
      </c>
    </row>
    <row r="201" spans="2:37" x14ac:dyDescent="0.25">
      <c r="B201" s="59"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1"/>
      <c r="H201" s="151"/>
      <c r="I201" s="271"/>
      <c r="J201" s="59"/>
      <c r="K201" s="59"/>
      <c r="L201" s="59"/>
      <c r="M201" s="59"/>
      <c r="N201" s="59"/>
      <c r="O201" s="59"/>
      <c r="P201" s="59"/>
      <c r="Q201" s="59"/>
      <c r="R201" s="59"/>
      <c r="S201" s="59"/>
      <c r="T201" s="59"/>
      <c r="U201" s="59"/>
      <c r="V201" s="59"/>
      <c r="W201" s="136">
        <f>+'Inversión No. 2.1 IAP'!H201</f>
        <v>0</v>
      </c>
      <c r="X201" s="136">
        <f>+'Inversión No. 2.1 IAP'!I201</f>
        <v>0</v>
      </c>
      <c r="Y201" s="136">
        <f>+'Inversión No. 2.1 IAP'!J201</f>
        <v>0</v>
      </c>
      <c r="Z201" s="136">
        <f>+'Inversión No. 2.1 IAP'!K201</f>
        <v>0</v>
      </c>
      <c r="AA201" s="136">
        <f>+'Inversión No. 2.1 IAP'!L201</f>
        <v>0</v>
      </c>
      <c r="AB201" s="136">
        <f>+'Inversión No. 2.1 IAP'!M201</f>
        <v>0</v>
      </c>
      <c r="AC201" s="136">
        <f>+'Inversión No. 2.1 IAP'!N201</f>
        <v>0</v>
      </c>
      <c r="AD201" s="136">
        <f>+'Inversión No. 2.1 IAP'!O201</f>
        <v>0</v>
      </c>
      <c r="AE201" s="136">
        <f>+'Inversión No. 2.1 IAP'!P201</f>
        <v>0</v>
      </c>
      <c r="AF201" s="136">
        <f>+'Inversión No. 2.1 IAP'!Q201</f>
        <v>0</v>
      </c>
      <c r="AG201" s="136">
        <f>+'Inversión No. 2.1 IAP'!R201</f>
        <v>0</v>
      </c>
      <c r="AH201" s="136">
        <f>+'Inversión No. 2.1 IAP'!S201</f>
        <v>0</v>
      </c>
      <c r="AI201" s="136">
        <f>+'Inversión No. 2.1 IAP'!T201</f>
        <v>0</v>
      </c>
      <c r="AJ201" s="136">
        <f>+'Inversión No. 2.1 IAP'!U201</f>
        <v>0</v>
      </c>
      <c r="AK201" s="136">
        <f>+'Inversión No. 2.1 IAP'!V201</f>
        <v>0</v>
      </c>
    </row>
    <row r="202" spans="2:37" x14ac:dyDescent="0.25">
      <c r="B202" s="59"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1"/>
      <c r="H202" s="151"/>
      <c r="I202" s="271"/>
      <c r="J202" s="59"/>
      <c r="K202" s="59"/>
      <c r="L202" s="59"/>
      <c r="M202" s="59"/>
      <c r="N202" s="59"/>
      <c r="O202" s="59"/>
      <c r="P202" s="59"/>
      <c r="Q202" s="59"/>
      <c r="R202" s="59"/>
      <c r="S202" s="59"/>
      <c r="T202" s="59"/>
      <c r="U202" s="59"/>
      <c r="V202" s="59"/>
      <c r="W202" s="136">
        <f>+'Inversión No. 2.1 IAP'!H202</f>
        <v>0</v>
      </c>
      <c r="X202" s="136">
        <f>+'Inversión No. 2.1 IAP'!I202</f>
        <v>0</v>
      </c>
      <c r="Y202" s="136">
        <f>+'Inversión No. 2.1 IAP'!J202</f>
        <v>0</v>
      </c>
      <c r="Z202" s="136">
        <f>+'Inversión No. 2.1 IAP'!K202</f>
        <v>0</v>
      </c>
      <c r="AA202" s="136">
        <f>+'Inversión No. 2.1 IAP'!L202</f>
        <v>0</v>
      </c>
      <c r="AB202" s="136">
        <f>+'Inversión No. 2.1 IAP'!M202</f>
        <v>0</v>
      </c>
      <c r="AC202" s="136">
        <f>+'Inversión No. 2.1 IAP'!N202</f>
        <v>0</v>
      </c>
      <c r="AD202" s="136">
        <f>+'Inversión No. 2.1 IAP'!O202</f>
        <v>0</v>
      </c>
      <c r="AE202" s="136">
        <f>+'Inversión No. 2.1 IAP'!P202</f>
        <v>0</v>
      </c>
      <c r="AF202" s="136">
        <f>+'Inversión No. 2.1 IAP'!Q202</f>
        <v>0</v>
      </c>
      <c r="AG202" s="136">
        <f>+'Inversión No. 2.1 IAP'!R202</f>
        <v>0</v>
      </c>
      <c r="AH202" s="136">
        <f>+'Inversión No. 2.1 IAP'!S202</f>
        <v>0</v>
      </c>
      <c r="AI202" s="136">
        <f>+'Inversión No. 2.1 IAP'!T202</f>
        <v>0</v>
      </c>
      <c r="AJ202" s="136">
        <f>+'Inversión No. 2.1 IAP'!U202</f>
        <v>0</v>
      </c>
      <c r="AK202" s="136">
        <f>+'Inversión No. 2.1 IAP'!V202</f>
        <v>0</v>
      </c>
    </row>
    <row r="203" spans="2:37" x14ac:dyDescent="0.25">
      <c r="B203" s="59" t="s">
        <v>629</v>
      </c>
      <c r="C203" s="62" t="str">
        <f>+VLOOKUP(B203,'resumen UCAP'!$A$5:$O$329,2,0)</f>
        <v>UCAP Luminaria LED 30W</v>
      </c>
      <c r="D203" s="63">
        <f>+'Desmonte Infr. financiada'!D203</f>
        <v>30</v>
      </c>
      <c r="E203" s="63" t="str">
        <f>+VLOOKUP(B203,'resumen UCAP'!$A$5:$O$329,3,0)</f>
        <v>Un</v>
      </c>
      <c r="F203" s="64">
        <f>+VLOOKUP(B203,'resumen UCAP'!$A$5:$O$329,15,0)</f>
        <v>1084525.0643916</v>
      </c>
      <c r="G203" s="61"/>
      <c r="H203" s="151"/>
      <c r="I203" s="271"/>
      <c r="J203" s="59"/>
      <c r="K203" s="59"/>
      <c r="L203" s="59"/>
      <c r="M203" s="59"/>
      <c r="N203" s="59"/>
      <c r="O203" s="59"/>
      <c r="P203" s="59"/>
      <c r="Q203" s="59"/>
      <c r="R203" s="59"/>
      <c r="S203" s="59"/>
      <c r="T203" s="59"/>
      <c r="U203" s="59"/>
      <c r="V203" s="59"/>
      <c r="W203" s="136">
        <f>+'Inversión No. 2.1 IAP'!H203</f>
        <v>0</v>
      </c>
      <c r="X203" s="136">
        <f>+'Inversión No. 2.1 IAP'!I203</f>
        <v>0</v>
      </c>
      <c r="Y203" s="136">
        <f>+'Inversión No. 2.1 IAP'!J203</f>
        <v>0</v>
      </c>
      <c r="Z203" s="136">
        <f>+'Inversión No. 2.1 IAP'!K203</f>
        <v>0</v>
      </c>
      <c r="AA203" s="136">
        <f>+'Inversión No. 2.1 IAP'!L203</f>
        <v>0</v>
      </c>
      <c r="AB203" s="136">
        <f>+'Inversión No. 2.1 IAP'!M203</f>
        <v>0</v>
      </c>
      <c r="AC203" s="136">
        <f>+'Inversión No. 2.1 IAP'!N203</f>
        <v>0</v>
      </c>
      <c r="AD203" s="136">
        <f>+'Inversión No. 2.1 IAP'!O203</f>
        <v>0</v>
      </c>
      <c r="AE203" s="136">
        <f>+'Inversión No. 2.1 IAP'!P203</f>
        <v>0</v>
      </c>
      <c r="AF203" s="136">
        <f>+'Inversión No. 2.1 IAP'!Q203</f>
        <v>0</v>
      </c>
      <c r="AG203" s="136">
        <f>+'Inversión No. 2.1 IAP'!R203</f>
        <v>0</v>
      </c>
      <c r="AH203" s="136">
        <f>+'Inversión No. 2.1 IAP'!S203</f>
        <v>0</v>
      </c>
      <c r="AI203" s="136">
        <f>+'Inversión No. 2.1 IAP'!T203</f>
        <v>0</v>
      </c>
      <c r="AJ203" s="136">
        <f>+'Inversión No. 2.1 IAP'!U203</f>
        <v>0</v>
      </c>
      <c r="AK203" s="136">
        <f>+'Inversión No. 2.1 IAP'!V203</f>
        <v>0</v>
      </c>
    </row>
    <row r="204" spans="2:37" x14ac:dyDescent="0.25">
      <c r="B204" s="59" t="s">
        <v>630</v>
      </c>
      <c r="C204" s="62" t="str">
        <f>+VLOOKUP(B204,'resumen UCAP'!$A$5:$O$329,2,0)</f>
        <v>UCAP Luminaria LED 60W</v>
      </c>
      <c r="D204" s="63">
        <f>+'Desmonte Infr. financiada'!D204</f>
        <v>60</v>
      </c>
      <c r="E204" s="63" t="str">
        <f>+VLOOKUP(B204,'resumen UCAP'!$A$5:$O$329,3,0)</f>
        <v>Un</v>
      </c>
      <c r="F204" s="64">
        <f>+VLOOKUP(B204,'resumen UCAP'!$A$5:$O$329,15,0)</f>
        <v>1467393.3683915995</v>
      </c>
      <c r="G204" s="61"/>
      <c r="H204" s="151"/>
      <c r="I204" s="271"/>
      <c r="J204" s="59"/>
      <c r="K204" s="59"/>
      <c r="L204" s="59"/>
      <c r="M204" s="59"/>
      <c r="N204" s="59"/>
      <c r="O204" s="59"/>
      <c r="P204" s="59"/>
      <c r="Q204" s="59"/>
      <c r="R204" s="59"/>
      <c r="S204" s="59"/>
      <c r="T204" s="59"/>
      <c r="U204" s="59"/>
      <c r="V204" s="59"/>
      <c r="W204" s="136">
        <f>+'Inversión No. 2.1 IAP'!H204</f>
        <v>0</v>
      </c>
      <c r="X204" s="136">
        <f>+'Inversión No. 2.1 IAP'!I204</f>
        <v>0</v>
      </c>
      <c r="Y204" s="136">
        <f>+'Inversión No. 2.1 IAP'!J204</f>
        <v>0</v>
      </c>
      <c r="Z204" s="136">
        <f>+'Inversión No. 2.1 IAP'!K204</f>
        <v>0</v>
      </c>
      <c r="AA204" s="136">
        <f>+'Inversión No. 2.1 IAP'!L204</f>
        <v>0</v>
      </c>
      <c r="AB204" s="136">
        <f>+'Inversión No. 2.1 IAP'!M204</f>
        <v>0</v>
      </c>
      <c r="AC204" s="136">
        <f>+'Inversión No. 2.1 IAP'!N204</f>
        <v>0</v>
      </c>
      <c r="AD204" s="136">
        <f>+'Inversión No. 2.1 IAP'!O204</f>
        <v>0</v>
      </c>
      <c r="AE204" s="136">
        <f>+'Inversión No. 2.1 IAP'!P204</f>
        <v>0</v>
      </c>
      <c r="AF204" s="136">
        <f>+'Inversión No. 2.1 IAP'!Q204</f>
        <v>0</v>
      </c>
      <c r="AG204" s="136">
        <f>+'Inversión No. 2.1 IAP'!R204</f>
        <v>0</v>
      </c>
      <c r="AH204" s="136">
        <f>+'Inversión No. 2.1 IAP'!S204</f>
        <v>0</v>
      </c>
      <c r="AI204" s="136">
        <f>+'Inversión No. 2.1 IAP'!T204</f>
        <v>0</v>
      </c>
      <c r="AJ204" s="136">
        <f>+'Inversión No. 2.1 IAP'!U204</f>
        <v>0</v>
      </c>
      <c r="AK204" s="136">
        <f>+'Inversión No. 2.1 IAP'!V204</f>
        <v>0</v>
      </c>
    </row>
    <row r="205" spans="2:37" x14ac:dyDescent="0.25">
      <c r="B205" s="59" t="s">
        <v>535</v>
      </c>
      <c r="C205" s="62" t="str">
        <f>+VLOOKUP(B205,'resumen UCAP'!$A$5:$O$329,2,0)</f>
        <v>UCAP Luminaria LED 90W</v>
      </c>
      <c r="D205" s="63">
        <f>+'Desmonte Infr. financiada'!D205</f>
        <v>80</v>
      </c>
      <c r="E205" s="63" t="str">
        <f>+VLOOKUP(B205,'resumen UCAP'!$A$5:$O$329,3,0)</f>
        <v>Un</v>
      </c>
      <c r="F205" s="64">
        <f>+VLOOKUP(B205,'resumen UCAP'!$A$5:$O$329,15,0)</f>
        <v>1582253.8595916</v>
      </c>
      <c r="G205" s="61"/>
      <c r="H205" s="151"/>
      <c r="I205" s="271"/>
      <c r="J205" s="59"/>
      <c r="K205" s="59"/>
      <c r="L205" s="59"/>
      <c r="M205" s="59"/>
      <c r="N205" s="59"/>
      <c r="O205" s="59"/>
      <c r="P205" s="59"/>
      <c r="Q205" s="59"/>
      <c r="R205" s="59"/>
      <c r="S205" s="59"/>
      <c r="T205" s="59"/>
      <c r="U205" s="59"/>
      <c r="V205" s="59"/>
      <c r="W205" s="136">
        <f>+'Inversión No. 2.1 IAP'!H205</f>
        <v>0</v>
      </c>
      <c r="X205" s="136">
        <f>+'Inversión No. 2.1 IAP'!I205</f>
        <v>0</v>
      </c>
      <c r="Y205" s="136">
        <f>+'Inversión No. 2.1 IAP'!J205</f>
        <v>0</v>
      </c>
      <c r="Z205" s="136">
        <f>+'Inversión No. 2.1 IAP'!K205</f>
        <v>0</v>
      </c>
      <c r="AA205" s="136">
        <f>+'Inversión No. 2.1 IAP'!L205</f>
        <v>0</v>
      </c>
      <c r="AB205" s="136">
        <f>+'Inversión No. 2.1 IAP'!M205</f>
        <v>0</v>
      </c>
      <c r="AC205" s="136">
        <f>+'Inversión No. 2.1 IAP'!N205</f>
        <v>0</v>
      </c>
      <c r="AD205" s="136">
        <f>+'Inversión No. 2.1 IAP'!O205</f>
        <v>0</v>
      </c>
      <c r="AE205" s="136">
        <f>+'Inversión No. 2.1 IAP'!P205</f>
        <v>0</v>
      </c>
      <c r="AF205" s="136">
        <f>+'Inversión No. 2.1 IAP'!Q205</f>
        <v>0</v>
      </c>
      <c r="AG205" s="136">
        <f>+'Inversión No. 2.1 IAP'!R205</f>
        <v>0</v>
      </c>
      <c r="AH205" s="136">
        <f>+'Inversión No. 2.1 IAP'!S205</f>
        <v>0</v>
      </c>
      <c r="AI205" s="136">
        <f>+'Inversión No. 2.1 IAP'!T205</f>
        <v>0</v>
      </c>
      <c r="AJ205" s="136">
        <f>+'Inversión No. 2.1 IAP'!U205</f>
        <v>0</v>
      </c>
      <c r="AK205" s="136">
        <f>+'Inversión No. 2.1 IAP'!V205</f>
        <v>0</v>
      </c>
    </row>
    <row r="206" spans="2:37" x14ac:dyDescent="0.25">
      <c r="B206" s="59"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1"/>
      <c r="H206" s="151"/>
      <c r="I206" s="271"/>
      <c r="J206" s="59"/>
      <c r="K206" s="59"/>
      <c r="L206" s="59"/>
      <c r="M206" s="59"/>
      <c r="N206" s="59"/>
      <c r="O206" s="59"/>
      <c r="P206" s="59"/>
      <c r="Q206" s="59"/>
      <c r="R206" s="59"/>
      <c r="S206" s="59"/>
      <c r="T206" s="59"/>
      <c r="U206" s="59"/>
      <c r="V206" s="59"/>
      <c r="W206" s="136">
        <f>+'Inversión No. 2.1 IAP'!H206</f>
        <v>0</v>
      </c>
      <c r="X206" s="136">
        <f>+'Inversión No. 2.1 IAP'!I206</f>
        <v>0</v>
      </c>
      <c r="Y206" s="136">
        <f>+'Inversión No. 2.1 IAP'!J206</f>
        <v>0</v>
      </c>
      <c r="Z206" s="136">
        <f>+'Inversión No. 2.1 IAP'!K206</f>
        <v>0</v>
      </c>
      <c r="AA206" s="136">
        <f>+'Inversión No. 2.1 IAP'!L206</f>
        <v>0</v>
      </c>
      <c r="AB206" s="136">
        <f>+'Inversión No. 2.1 IAP'!M206</f>
        <v>0</v>
      </c>
      <c r="AC206" s="136">
        <f>+'Inversión No. 2.1 IAP'!N206</f>
        <v>0</v>
      </c>
      <c r="AD206" s="136">
        <f>+'Inversión No. 2.1 IAP'!O206</f>
        <v>0</v>
      </c>
      <c r="AE206" s="136">
        <f>+'Inversión No. 2.1 IAP'!P206</f>
        <v>0</v>
      </c>
      <c r="AF206" s="136">
        <f>+'Inversión No. 2.1 IAP'!Q206</f>
        <v>0</v>
      </c>
      <c r="AG206" s="136">
        <f>+'Inversión No. 2.1 IAP'!R206</f>
        <v>0</v>
      </c>
      <c r="AH206" s="136">
        <f>+'Inversión No. 2.1 IAP'!S206</f>
        <v>0</v>
      </c>
      <c r="AI206" s="136">
        <f>+'Inversión No. 2.1 IAP'!T206</f>
        <v>0</v>
      </c>
      <c r="AJ206" s="136">
        <f>+'Inversión No. 2.1 IAP'!U206</f>
        <v>0</v>
      </c>
      <c r="AK206" s="136">
        <f>+'Inversión No. 2.1 IAP'!V206</f>
        <v>0</v>
      </c>
    </row>
    <row r="207" spans="2:37" x14ac:dyDescent="0.25">
      <c r="B207" s="59"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1"/>
      <c r="H207" s="151"/>
      <c r="I207" s="271"/>
      <c r="J207" s="59"/>
      <c r="K207" s="59"/>
      <c r="L207" s="59"/>
      <c r="M207" s="59"/>
      <c r="N207" s="59"/>
      <c r="O207" s="59"/>
      <c r="P207" s="59"/>
      <c r="Q207" s="59"/>
      <c r="R207" s="59"/>
      <c r="S207" s="59"/>
      <c r="T207" s="59"/>
      <c r="U207" s="59"/>
      <c r="V207" s="59"/>
      <c r="W207" s="136">
        <f>+'Inversión No. 2.1 IAP'!H207</f>
        <v>0</v>
      </c>
      <c r="X207" s="136">
        <f>+'Inversión No. 2.1 IAP'!I207</f>
        <v>0</v>
      </c>
      <c r="Y207" s="136">
        <f>+'Inversión No. 2.1 IAP'!J207</f>
        <v>0</v>
      </c>
      <c r="Z207" s="136">
        <f>+'Inversión No. 2.1 IAP'!K207</f>
        <v>0</v>
      </c>
      <c r="AA207" s="136">
        <f>+'Inversión No. 2.1 IAP'!L207</f>
        <v>0</v>
      </c>
      <c r="AB207" s="136">
        <f>+'Inversión No. 2.1 IAP'!M207</f>
        <v>0</v>
      </c>
      <c r="AC207" s="136">
        <f>+'Inversión No. 2.1 IAP'!N207</f>
        <v>0</v>
      </c>
      <c r="AD207" s="136">
        <f>+'Inversión No. 2.1 IAP'!O207</f>
        <v>0</v>
      </c>
      <c r="AE207" s="136">
        <f>+'Inversión No. 2.1 IAP'!P207</f>
        <v>0</v>
      </c>
      <c r="AF207" s="136">
        <f>+'Inversión No. 2.1 IAP'!Q207</f>
        <v>0</v>
      </c>
      <c r="AG207" s="136">
        <f>+'Inversión No. 2.1 IAP'!R207</f>
        <v>0</v>
      </c>
      <c r="AH207" s="136">
        <f>+'Inversión No. 2.1 IAP'!S207</f>
        <v>0</v>
      </c>
      <c r="AI207" s="136">
        <f>+'Inversión No. 2.1 IAP'!T207</f>
        <v>0</v>
      </c>
      <c r="AJ207" s="136">
        <f>+'Inversión No. 2.1 IAP'!U207</f>
        <v>0</v>
      </c>
      <c r="AK207" s="136">
        <f>+'Inversión No. 2.1 IAP'!V207</f>
        <v>0</v>
      </c>
    </row>
    <row r="208" spans="2:37" x14ac:dyDescent="0.25">
      <c r="B208" s="59"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1"/>
      <c r="H208" s="151"/>
      <c r="I208" s="271"/>
      <c r="J208" s="59"/>
      <c r="K208" s="59"/>
      <c r="L208" s="59"/>
      <c r="M208" s="59"/>
      <c r="N208" s="59"/>
      <c r="O208" s="59"/>
      <c r="P208" s="59"/>
      <c r="Q208" s="59"/>
      <c r="R208" s="59"/>
      <c r="S208" s="59"/>
      <c r="T208" s="59"/>
      <c r="U208" s="59"/>
      <c r="V208" s="59"/>
      <c r="W208" s="136">
        <f>+'Inversión No. 2.1 IAP'!H208</f>
        <v>0</v>
      </c>
      <c r="X208" s="136">
        <f>+'Inversión No. 2.1 IAP'!I208</f>
        <v>0</v>
      </c>
      <c r="Y208" s="136">
        <f>+'Inversión No. 2.1 IAP'!J208</f>
        <v>0</v>
      </c>
      <c r="Z208" s="136">
        <f>+'Inversión No. 2.1 IAP'!K208</f>
        <v>0</v>
      </c>
      <c r="AA208" s="136">
        <f>+'Inversión No. 2.1 IAP'!L208</f>
        <v>0</v>
      </c>
      <c r="AB208" s="136">
        <f>+'Inversión No. 2.1 IAP'!M208</f>
        <v>0</v>
      </c>
      <c r="AC208" s="136">
        <f>+'Inversión No. 2.1 IAP'!N208</f>
        <v>0</v>
      </c>
      <c r="AD208" s="136">
        <f>+'Inversión No. 2.1 IAP'!O208</f>
        <v>0</v>
      </c>
      <c r="AE208" s="136">
        <f>+'Inversión No. 2.1 IAP'!P208</f>
        <v>0</v>
      </c>
      <c r="AF208" s="136">
        <f>+'Inversión No. 2.1 IAP'!Q208</f>
        <v>0</v>
      </c>
      <c r="AG208" s="136">
        <f>+'Inversión No. 2.1 IAP'!R208</f>
        <v>0</v>
      </c>
      <c r="AH208" s="136">
        <f>+'Inversión No. 2.1 IAP'!S208</f>
        <v>0</v>
      </c>
      <c r="AI208" s="136">
        <f>+'Inversión No. 2.1 IAP'!T208</f>
        <v>0</v>
      </c>
      <c r="AJ208" s="136">
        <f>+'Inversión No. 2.1 IAP'!U208</f>
        <v>0</v>
      </c>
      <c r="AK208" s="136">
        <f>+'Inversión No. 2.1 IAP'!V208</f>
        <v>0</v>
      </c>
    </row>
    <row r="209" spans="2:37" x14ac:dyDescent="0.25">
      <c r="B209" s="59"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1"/>
      <c r="H209" s="151"/>
      <c r="I209" s="271"/>
      <c r="J209" s="59"/>
      <c r="K209" s="59"/>
      <c r="L209" s="59"/>
      <c r="M209" s="59"/>
      <c r="N209" s="59"/>
      <c r="O209" s="59"/>
      <c r="P209" s="59"/>
      <c r="Q209" s="59"/>
      <c r="R209" s="59"/>
      <c r="S209" s="59"/>
      <c r="T209" s="59"/>
      <c r="U209" s="59"/>
      <c r="V209" s="59"/>
      <c r="W209" s="136">
        <f>+'Inversión No. 2.1 IAP'!H209</f>
        <v>0</v>
      </c>
      <c r="X209" s="136">
        <f>+'Inversión No. 2.1 IAP'!I209</f>
        <v>0</v>
      </c>
      <c r="Y209" s="136">
        <f>+'Inversión No. 2.1 IAP'!J209</f>
        <v>0</v>
      </c>
      <c r="Z209" s="136">
        <f>+'Inversión No. 2.1 IAP'!K209</f>
        <v>0</v>
      </c>
      <c r="AA209" s="136">
        <f>+'Inversión No. 2.1 IAP'!L209</f>
        <v>0</v>
      </c>
      <c r="AB209" s="136">
        <f>+'Inversión No. 2.1 IAP'!M209</f>
        <v>0</v>
      </c>
      <c r="AC209" s="136">
        <f>+'Inversión No. 2.1 IAP'!N209</f>
        <v>0</v>
      </c>
      <c r="AD209" s="136">
        <f>+'Inversión No. 2.1 IAP'!O209</f>
        <v>0</v>
      </c>
      <c r="AE209" s="136">
        <f>+'Inversión No. 2.1 IAP'!P209</f>
        <v>0</v>
      </c>
      <c r="AF209" s="136">
        <f>+'Inversión No. 2.1 IAP'!Q209</f>
        <v>0</v>
      </c>
      <c r="AG209" s="136">
        <f>+'Inversión No. 2.1 IAP'!R209</f>
        <v>0</v>
      </c>
      <c r="AH209" s="136">
        <f>+'Inversión No. 2.1 IAP'!S209</f>
        <v>0</v>
      </c>
      <c r="AI209" s="136">
        <f>+'Inversión No. 2.1 IAP'!T209</f>
        <v>0</v>
      </c>
      <c r="AJ209" s="136">
        <f>+'Inversión No. 2.1 IAP'!U209</f>
        <v>0</v>
      </c>
      <c r="AK209" s="136">
        <f>+'Inversión No. 2.1 IAP'!V209</f>
        <v>0</v>
      </c>
    </row>
    <row r="210" spans="2:37" x14ac:dyDescent="0.25">
      <c r="B210" s="59"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1"/>
      <c r="H210" s="151"/>
      <c r="I210" s="271"/>
      <c r="J210" s="59"/>
      <c r="K210" s="59"/>
      <c r="L210" s="59"/>
      <c r="M210" s="59"/>
      <c r="N210" s="59"/>
      <c r="O210" s="59"/>
      <c r="P210" s="59"/>
      <c r="Q210" s="59"/>
      <c r="R210" s="59"/>
      <c r="S210" s="59"/>
      <c r="T210" s="59"/>
      <c r="U210" s="59"/>
      <c r="V210" s="59"/>
      <c r="W210" s="136">
        <f>+'Inversión No. 2.1 IAP'!H210</f>
        <v>0</v>
      </c>
      <c r="X210" s="136">
        <f>+'Inversión No. 2.1 IAP'!I210</f>
        <v>0</v>
      </c>
      <c r="Y210" s="136">
        <f>+'Inversión No. 2.1 IAP'!J210</f>
        <v>0</v>
      </c>
      <c r="Z210" s="136">
        <f>+'Inversión No. 2.1 IAP'!K210</f>
        <v>0</v>
      </c>
      <c r="AA210" s="136">
        <f>+'Inversión No. 2.1 IAP'!L210</f>
        <v>0</v>
      </c>
      <c r="AB210" s="136">
        <f>+'Inversión No. 2.1 IAP'!M210</f>
        <v>0</v>
      </c>
      <c r="AC210" s="136">
        <f>+'Inversión No. 2.1 IAP'!N210</f>
        <v>0</v>
      </c>
      <c r="AD210" s="136">
        <f>+'Inversión No. 2.1 IAP'!O210</f>
        <v>0</v>
      </c>
      <c r="AE210" s="136">
        <f>+'Inversión No. 2.1 IAP'!P210</f>
        <v>0</v>
      </c>
      <c r="AF210" s="136">
        <f>+'Inversión No. 2.1 IAP'!Q210</f>
        <v>0</v>
      </c>
      <c r="AG210" s="136">
        <f>+'Inversión No. 2.1 IAP'!R210</f>
        <v>0</v>
      </c>
      <c r="AH210" s="136">
        <f>+'Inversión No. 2.1 IAP'!S210</f>
        <v>0</v>
      </c>
      <c r="AI210" s="136">
        <f>+'Inversión No. 2.1 IAP'!T210</f>
        <v>0</v>
      </c>
      <c r="AJ210" s="136">
        <f>+'Inversión No. 2.1 IAP'!U210</f>
        <v>0</v>
      </c>
      <c r="AK210" s="136">
        <f>+'Inversión No. 2.1 IAP'!V210</f>
        <v>0</v>
      </c>
    </row>
    <row r="211" spans="2:37" x14ac:dyDescent="0.25">
      <c r="B211" s="59"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1"/>
      <c r="H211" s="151"/>
      <c r="I211" s="271"/>
      <c r="J211" s="59"/>
      <c r="K211" s="59"/>
      <c r="L211" s="59"/>
      <c r="M211" s="59"/>
      <c r="N211" s="59"/>
      <c r="O211" s="59"/>
      <c r="P211" s="59"/>
      <c r="Q211" s="59"/>
      <c r="R211" s="59"/>
      <c r="S211" s="59"/>
      <c r="T211" s="59"/>
      <c r="U211" s="59"/>
      <c r="V211" s="59"/>
      <c r="W211" s="136">
        <f>+'Inversión No. 2.1 IAP'!H211</f>
        <v>0</v>
      </c>
      <c r="X211" s="136">
        <f>+'Inversión No. 2.1 IAP'!I211</f>
        <v>0</v>
      </c>
      <c r="Y211" s="136">
        <f>+'Inversión No. 2.1 IAP'!J211</f>
        <v>0</v>
      </c>
      <c r="Z211" s="136">
        <f>+'Inversión No. 2.1 IAP'!K211</f>
        <v>0</v>
      </c>
      <c r="AA211" s="136">
        <f>+'Inversión No. 2.1 IAP'!L211</f>
        <v>0</v>
      </c>
      <c r="AB211" s="136">
        <f>+'Inversión No. 2.1 IAP'!M211</f>
        <v>0</v>
      </c>
      <c r="AC211" s="136">
        <f>+'Inversión No. 2.1 IAP'!N211</f>
        <v>0</v>
      </c>
      <c r="AD211" s="136">
        <f>+'Inversión No. 2.1 IAP'!O211</f>
        <v>0</v>
      </c>
      <c r="AE211" s="136">
        <f>+'Inversión No. 2.1 IAP'!P211</f>
        <v>0</v>
      </c>
      <c r="AF211" s="136">
        <f>+'Inversión No. 2.1 IAP'!Q211</f>
        <v>0</v>
      </c>
      <c r="AG211" s="136">
        <f>+'Inversión No. 2.1 IAP'!R211</f>
        <v>0</v>
      </c>
      <c r="AH211" s="136">
        <f>+'Inversión No. 2.1 IAP'!S211</f>
        <v>0</v>
      </c>
      <c r="AI211" s="136">
        <f>+'Inversión No. 2.1 IAP'!T211</f>
        <v>0</v>
      </c>
      <c r="AJ211" s="136">
        <f>+'Inversión No. 2.1 IAP'!U211</f>
        <v>0</v>
      </c>
      <c r="AK211" s="136">
        <f>+'Inversión No. 2.1 IAP'!V211</f>
        <v>0</v>
      </c>
    </row>
    <row r="212" spans="2:37" x14ac:dyDescent="0.25">
      <c r="B212" s="59"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1"/>
      <c r="H212" s="151"/>
      <c r="I212" s="271"/>
      <c r="J212" s="59"/>
      <c r="K212" s="59"/>
      <c r="L212" s="59"/>
      <c r="M212" s="59"/>
      <c r="N212" s="59"/>
      <c r="O212" s="59"/>
      <c r="P212" s="59"/>
      <c r="Q212" s="59"/>
      <c r="R212" s="59"/>
      <c r="S212" s="59"/>
      <c r="T212" s="59"/>
      <c r="U212" s="59"/>
      <c r="V212" s="59"/>
      <c r="W212" s="136">
        <f>+'Inversión No. 2.1 IAP'!H212</f>
        <v>0</v>
      </c>
      <c r="X212" s="136">
        <f>+'Inversión No. 2.1 IAP'!I212</f>
        <v>0</v>
      </c>
      <c r="Y212" s="136">
        <f>+'Inversión No. 2.1 IAP'!J212</f>
        <v>0</v>
      </c>
      <c r="Z212" s="136">
        <f>+'Inversión No. 2.1 IAP'!K212</f>
        <v>0</v>
      </c>
      <c r="AA212" s="136">
        <f>+'Inversión No. 2.1 IAP'!L212</f>
        <v>0</v>
      </c>
      <c r="AB212" s="136">
        <f>+'Inversión No. 2.1 IAP'!M212</f>
        <v>0</v>
      </c>
      <c r="AC212" s="136">
        <f>+'Inversión No. 2.1 IAP'!N212</f>
        <v>0</v>
      </c>
      <c r="AD212" s="136">
        <f>+'Inversión No. 2.1 IAP'!O212</f>
        <v>0</v>
      </c>
      <c r="AE212" s="136">
        <f>+'Inversión No. 2.1 IAP'!P212</f>
        <v>0</v>
      </c>
      <c r="AF212" s="136">
        <f>+'Inversión No. 2.1 IAP'!Q212</f>
        <v>0</v>
      </c>
      <c r="AG212" s="136">
        <f>+'Inversión No. 2.1 IAP'!R212</f>
        <v>0</v>
      </c>
      <c r="AH212" s="136">
        <f>+'Inversión No. 2.1 IAP'!S212</f>
        <v>0</v>
      </c>
      <c r="AI212" s="136">
        <f>+'Inversión No. 2.1 IAP'!T212</f>
        <v>0</v>
      </c>
      <c r="AJ212" s="136">
        <f>+'Inversión No. 2.1 IAP'!U212</f>
        <v>0</v>
      </c>
      <c r="AK212" s="136">
        <f>+'Inversión No. 2.1 IAP'!V212</f>
        <v>0</v>
      </c>
    </row>
    <row r="213" spans="2:37" x14ac:dyDescent="0.25">
      <c r="B213" s="59" t="s">
        <v>631</v>
      </c>
      <c r="C213" s="62" t="str">
        <f>+VLOOKUP(B213,'resumen UCAP'!$A$5:$O$329,2,0)</f>
        <v>UCAP Luminaria LED 30W 60 D</v>
      </c>
      <c r="D213" s="63">
        <f>+'Desmonte Infr. financiada'!D213</f>
        <v>30</v>
      </c>
      <c r="E213" s="63" t="str">
        <f>+VLOOKUP(B213,'resumen UCAP'!$A$5:$O$329,3,0)</f>
        <v>Un</v>
      </c>
      <c r="F213" s="64">
        <f>+VLOOKUP(B213,'resumen UCAP'!$A$5:$O$329,15,0)</f>
        <v>957358.0919916</v>
      </c>
      <c r="G213" s="61"/>
      <c r="H213" s="151"/>
      <c r="I213" s="271"/>
      <c r="J213" s="59"/>
      <c r="K213" s="59"/>
      <c r="L213" s="59"/>
      <c r="M213" s="59"/>
      <c r="N213" s="59"/>
      <c r="O213" s="59"/>
      <c r="P213" s="59"/>
      <c r="Q213" s="59"/>
      <c r="R213" s="59"/>
      <c r="S213" s="59"/>
      <c r="T213" s="59"/>
      <c r="U213" s="59"/>
      <c r="V213" s="59"/>
      <c r="W213" s="136">
        <f>+'Inversión No. 2.1 IAP'!H213</f>
        <v>0</v>
      </c>
      <c r="X213" s="136">
        <f>+'Inversión No. 2.1 IAP'!I213</f>
        <v>0</v>
      </c>
      <c r="Y213" s="136">
        <f>+'Inversión No. 2.1 IAP'!J213</f>
        <v>0</v>
      </c>
      <c r="Z213" s="136">
        <f>+'Inversión No. 2.1 IAP'!K213</f>
        <v>0</v>
      </c>
      <c r="AA213" s="136">
        <f>+'Inversión No. 2.1 IAP'!L213</f>
        <v>0</v>
      </c>
      <c r="AB213" s="136">
        <f>+'Inversión No. 2.1 IAP'!M213</f>
        <v>0</v>
      </c>
      <c r="AC213" s="136">
        <f>+'Inversión No. 2.1 IAP'!N213</f>
        <v>0</v>
      </c>
      <c r="AD213" s="136">
        <f>+'Inversión No. 2.1 IAP'!O213</f>
        <v>0</v>
      </c>
      <c r="AE213" s="136">
        <f>+'Inversión No. 2.1 IAP'!P213</f>
        <v>0</v>
      </c>
      <c r="AF213" s="136">
        <f>+'Inversión No. 2.1 IAP'!Q213</f>
        <v>0</v>
      </c>
      <c r="AG213" s="136">
        <f>+'Inversión No. 2.1 IAP'!R213</f>
        <v>0</v>
      </c>
      <c r="AH213" s="136">
        <f>+'Inversión No. 2.1 IAP'!S213</f>
        <v>0</v>
      </c>
      <c r="AI213" s="136">
        <f>+'Inversión No. 2.1 IAP'!T213</f>
        <v>0</v>
      </c>
      <c r="AJ213" s="136">
        <f>+'Inversión No. 2.1 IAP'!U213</f>
        <v>0</v>
      </c>
      <c r="AK213" s="136">
        <f>+'Inversión No. 2.1 IAP'!V213</f>
        <v>0</v>
      </c>
    </row>
    <row r="214" spans="2:37" x14ac:dyDescent="0.25">
      <c r="B214" s="59" t="s">
        <v>632</v>
      </c>
      <c r="C214" s="62" t="str">
        <f>+VLOOKUP(B214,'resumen UCAP'!$A$5:$O$329,2,0)</f>
        <v>UCAP Luminaria LED 50W</v>
      </c>
      <c r="D214" s="63">
        <f>+'Desmonte Infr. financiada'!D214</f>
        <v>50</v>
      </c>
      <c r="E214" s="63" t="str">
        <f>+VLOOKUP(B214,'resumen UCAP'!$A$5:$O$329,3,0)</f>
        <v>Un</v>
      </c>
      <c r="F214" s="64">
        <f>+VLOOKUP(B214,'resumen UCAP'!$A$5:$O$329,15,0)</f>
        <v>1027094.8187916002</v>
      </c>
      <c r="G214" s="61"/>
      <c r="H214" s="151"/>
      <c r="I214" s="271"/>
      <c r="J214" s="59"/>
      <c r="K214" s="59"/>
      <c r="L214" s="59"/>
      <c r="M214" s="59"/>
      <c r="N214" s="59"/>
      <c r="O214" s="59"/>
      <c r="P214" s="59"/>
      <c r="Q214" s="59"/>
      <c r="R214" s="59"/>
      <c r="S214" s="59"/>
      <c r="T214" s="59"/>
      <c r="U214" s="59"/>
      <c r="V214" s="59"/>
      <c r="W214" s="136">
        <f>+'Inversión No. 2.1 IAP'!H214</f>
        <v>0</v>
      </c>
      <c r="X214" s="136">
        <f>+'Inversión No. 2.1 IAP'!I214</f>
        <v>0</v>
      </c>
      <c r="Y214" s="136">
        <f>+'Inversión No. 2.1 IAP'!J214</f>
        <v>0</v>
      </c>
      <c r="Z214" s="136">
        <f>+'Inversión No. 2.1 IAP'!K214</f>
        <v>0</v>
      </c>
      <c r="AA214" s="136">
        <f>+'Inversión No. 2.1 IAP'!L214</f>
        <v>0</v>
      </c>
      <c r="AB214" s="136">
        <f>+'Inversión No. 2.1 IAP'!M214</f>
        <v>0</v>
      </c>
      <c r="AC214" s="136">
        <f>+'Inversión No. 2.1 IAP'!N214</f>
        <v>0</v>
      </c>
      <c r="AD214" s="136">
        <f>+'Inversión No. 2.1 IAP'!O214</f>
        <v>0</v>
      </c>
      <c r="AE214" s="136">
        <f>+'Inversión No. 2.1 IAP'!P214</f>
        <v>0</v>
      </c>
      <c r="AF214" s="136">
        <f>+'Inversión No. 2.1 IAP'!Q214</f>
        <v>0</v>
      </c>
      <c r="AG214" s="136">
        <f>+'Inversión No. 2.1 IAP'!R214</f>
        <v>0</v>
      </c>
      <c r="AH214" s="136">
        <f>+'Inversión No. 2.1 IAP'!S214</f>
        <v>0</v>
      </c>
      <c r="AI214" s="136">
        <f>+'Inversión No. 2.1 IAP'!T214</f>
        <v>0</v>
      </c>
      <c r="AJ214" s="136">
        <f>+'Inversión No. 2.1 IAP'!U214</f>
        <v>0</v>
      </c>
      <c r="AK214" s="136">
        <f>+'Inversión No. 2.1 IAP'!V214</f>
        <v>0</v>
      </c>
    </row>
    <row r="215" spans="2:37" x14ac:dyDescent="0.25">
      <c r="B215" s="59"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1"/>
      <c r="H215" s="151"/>
      <c r="I215" s="271"/>
      <c r="J215" s="59"/>
      <c r="K215" s="59"/>
      <c r="L215" s="59"/>
      <c r="M215" s="59"/>
      <c r="N215" s="59"/>
      <c r="O215" s="59"/>
      <c r="P215" s="59"/>
      <c r="Q215" s="59"/>
      <c r="R215" s="59"/>
      <c r="S215" s="59"/>
      <c r="T215" s="59"/>
      <c r="U215" s="59"/>
      <c r="V215" s="59"/>
      <c r="W215" s="136">
        <f>+'Inversión No. 2.1 IAP'!H215</f>
        <v>0</v>
      </c>
      <c r="X215" s="136">
        <f>+'Inversión No. 2.1 IAP'!I215</f>
        <v>0</v>
      </c>
      <c r="Y215" s="136">
        <f>+'Inversión No. 2.1 IAP'!J215</f>
        <v>0</v>
      </c>
      <c r="Z215" s="136">
        <f>+'Inversión No. 2.1 IAP'!K215</f>
        <v>0</v>
      </c>
      <c r="AA215" s="136">
        <f>+'Inversión No. 2.1 IAP'!L215</f>
        <v>0</v>
      </c>
      <c r="AB215" s="136">
        <f>+'Inversión No. 2.1 IAP'!M215</f>
        <v>0</v>
      </c>
      <c r="AC215" s="136">
        <f>+'Inversión No. 2.1 IAP'!N215</f>
        <v>0</v>
      </c>
      <c r="AD215" s="136">
        <f>+'Inversión No. 2.1 IAP'!O215</f>
        <v>0</v>
      </c>
      <c r="AE215" s="136">
        <f>+'Inversión No. 2.1 IAP'!P215</f>
        <v>0</v>
      </c>
      <c r="AF215" s="136">
        <f>+'Inversión No. 2.1 IAP'!Q215</f>
        <v>0</v>
      </c>
      <c r="AG215" s="136">
        <f>+'Inversión No. 2.1 IAP'!R215</f>
        <v>0</v>
      </c>
      <c r="AH215" s="136">
        <f>+'Inversión No. 2.1 IAP'!S215</f>
        <v>0</v>
      </c>
      <c r="AI215" s="136">
        <f>+'Inversión No. 2.1 IAP'!T215</f>
        <v>0</v>
      </c>
      <c r="AJ215" s="136">
        <f>+'Inversión No. 2.1 IAP'!U215</f>
        <v>0</v>
      </c>
      <c r="AK215" s="136">
        <f>+'Inversión No. 2.1 IAP'!V215</f>
        <v>0</v>
      </c>
    </row>
    <row r="216" spans="2:37" x14ac:dyDescent="0.25">
      <c r="B216" s="59"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1"/>
      <c r="H216" s="151"/>
      <c r="I216" s="271"/>
      <c r="J216" s="59"/>
      <c r="K216" s="59"/>
      <c r="L216" s="59"/>
      <c r="M216" s="59"/>
      <c r="N216" s="59"/>
      <c r="O216" s="59"/>
      <c r="P216" s="59"/>
      <c r="Q216" s="59"/>
      <c r="R216" s="59"/>
      <c r="S216" s="59"/>
      <c r="T216" s="59"/>
      <c r="U216" s="59"/>
      <c r="V216" s="59"/>
      <c r="W216" s="136">
        <f>+'Inversión No. 2.1 IAP'!H216</f>
        <v>0</v>
      </c>
      <c r="X216" s="136">
        <f>+'Inversión No. 2.1 IAP'!I216</f>
        <v>0</v>
      </c>
      <c r="Y216" s="136">
        <f>+'Inversión No. 2.1 IAP'!J216</f>
        <v>0</v>
      </c>
      <c r="Z216" s="136">
        <f>+'Inversión No. 2.1 IAP'!K216</f>
        <v>0</v>
      </c>
      <c r="AA216" s="136">
        <f>+'Inversión No. 2.1 IAP'!L216</f>
        <v>0</v>
      </c>
      <c r="AB216" s="136">
        <f>+'Inversión No. 2.1 IAP'!M216</f>
        <v>0</v>
      </c>
      <c r="AC216" s="136">
        <f>+'Inversión No. 2.1 IAP'!N216</f>
        <v>0</v>
      </c>
      <c r="AD216" s="136">
        <f>+'Inversión No. 2.1 IAP'!O216</f>
        <v>0</v>
      </c>
      <c r="AE216" s="136">
        <f>+'Inversión No. 2.1 IAP'!P216</f>
        <v>0</v>
      </c>
      <c r="AF216" s="136">
        <f>+'Inversión No. 2.1 IAP'!Q216</f>
        <v>0</v>
      </c>
      <c r="AG216" s="136">
        <f>+'Inversión No. 2.1 IAP'!R216</f>
        <v>0</v>
      </c>
      <c r="AH216" s="136">
        <f>+'Inversión No. 2.1 IAP'!S216</f>
        <v>0</v>
      </c>
      <c r="AI216" s="136">
        <f>+'Inversión No. 2.1 IAP'!T216</f>
        <v>0</v>
      </c>
      <c r="AJ216" s="136">
        <f>+'Inversión No. 2.1 IAP'!U216</f>
        <v>0</v>
      </c>
      <c r="AK216" s="136">
        <f>+'Inversión No. 2.1 IAP'!V216</f>
        <v>0</v>
      </c>
    </row>
    <row r="217" spans="2:37" x14ac:dyDescent="0.25">
      <c r="B217" s="59"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1"/>
      <c r="H217" s="151"/>
      <c r="I217" s="271"/>
      <c r="J217" s="59"/>
      <c r="K217" s="59"/>
      <c r="L217" s="59"/>
      <c r="M217" s="59"/>
      <c r="N217" s="59"/>
      <c r="O217" s="59"/>
      <c r="P217" s="59"/>
      <c r="Q217" s="59"/>
      <c r="R217" s="59"/>
      <c r="S217" s="59"/>
      <c r="T217" s="59"/>
      <c r="U217" s="59"/>
      <c r="V217" s="59"/>
      <c r="W217" s="136">
        <f>+'Inversión No. 2.1 IAP'!H217</f>
        <v>0</v>
      </c>
      <c r="X217" s="136">
        <f>+'Inversión No. 2.1 IAP'!I217</f>
        <v>0</v>
      </c>
      <c r="Y217" s="136">
        <f>+'Inversión No. 2.1 IAP'!J217</f>
        <v>0</v>
      </c>
      <c r="Z217" s="136">
        <f>+'Inversión No. 2.1 IAP'!K217</f>
        <v>0</v>
      </c>
      <c r="AA217" s="136">
        <f>+'Inversión No. 2.1 IAP'!L217</f>
        <v>0</v>
      </c>
      <c r="AB217" s="136">
        <f>+'Inversión No. 2.1 IAP'!M217</f>
        <v>0</v>
      </c>
      <c r="AC217" s="136">
        <f>+'Inversión No. 2.1 IAP'!N217</f>
        <v>0</v>
      </c>
      <c r="AD217" s="136">
        <f>+'Inversión No. 2.1 IAP'!O217</f>
        <v>0</v>
      </c>
      <c r="AE217" s="136">
        <f>+'Inversión No. 2.1 IAP'!P217</f>
        <v>0</v>
      </c>
      <c r="AF217" s="136">
        <f>+'Inversión No. 2.1 IAP'!Q217</f>
        <v>0</v>
      </c>
      <c r="AG217" s="136">
        <f>+'Inversión No. 2.1 IAP'!R217</f>
        <v>0</v>
      </c>
      <c r="AH217" s="136">
        <f>+'Inversión No. 2.1 IAP'!S217</f>
        <v>0</v>
      </c>
      <c r="AI217" s="136">
        <f>+'Inversión No. 2.1 IAP'!T217</f>
        <v>0</v>
      </c>
      <c r="AJ217" s="136">
        <f>+'Inversión No. 2.1 IAP'!U217</f>
        <v>0</v>
      </c>
      <c r="AK217" s="136">
        <f>+'Inversión No. 2.1 IAP'!V217</f>
        <v>0</v>
      </c>
    </row>
    <row r="218" spans="2:37" x14ac:dyDescent="0.25">
      <c r="B218" s="59"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1"/>
      <c r="H218" s="151"/>
      <c r="I218" s="271"/>
      <c r="J218" s="59"/>
      <c r="K218" s="59"/>
      <c r="L218" s="59"/>
      <c r="M218" s="59"/>
      <c r="N218" s="59"/>
      <c r="O218" s="59"/>
      <c r="P218" s="59"/>
      <c r="Q218" s="59"/>
      <c r="R218" s="59"/>
      <c r="S218" s="59"/>
      <c r="T218" s="59"/>
      <c r="U218" s="59"/>
      <c r="V218" s="59"/>
      <c r="W218" s="136">
        <f>+'Inversión No. 2.1 IAP'!H218</f>
        <v>0</v>
      </c>
      <c r="X218" s="136">
        <f>+'Inversión No. 2.1 IAP'!I218</f>
        <v>0</v>
      </c>
      <c r="Y218" s="136">
        <f>+'Inversión No. 2.1 IAP'!J218</f>
        <v>0</v>
      </c>
      <c r="Z218" s="136">
        <f>+'Inversión No. 2.1 IAP'!K218</f>
        <v>0</v>
      </c>
      <c r="AA218" s="136">
        <f>+'Inversión No. 2.1 IAP'!L218</f>
        <v>0</v>
      </c>
      <c r="AB218" s="136">
        <f>+'Inversión No. 2.1 IAP'!M218</f>
        <v>0</v>
      </c>
      <c r="AC218" s="136">
        <f>+'Inversión No. 2.1 IAP'!N218</f>
        <v>0</v>
      </c>
      <c r="AD218" s="136">
        <f>+'Inversión No. 2.1 IAP'!O218</f>
        <v>0</v>
      </c>
      <c r="AE218" s="136">
        <f>+'Inversión No. 2.1 IAP'!P218</f>
        <v>0</v>
      </c>
      <c r="AF218" s="136">
        <f>+'Inversión No. 2.1 IAP'!Q218</f>
        <v>0</v>
      </c>
      <c r="AG218" s="136">
        <f>+'Inversión No. 2.1 IAP'!R218</f>
        <v>0</v>
      </c>
      <c r="AH218" s="136">
        <f>+'Inversión No. 2.1 IAP'!S218</f>
        <v>0</v>
      </c>
      <c r="AI218" s="136">
        <f>+'Inversión No. 2.1 IAP'!T218</f>
        <v>0</v>
      </c>
      <c r="AJ218" s="136">
        <f>+'Inversión No. 2.1 IAP'!U218</f>
        <v>0</v>
      </c>
      <c r="AK218" s="136">
        <f>+'Inversión No. 2.1 IAP'!V218</f>
        <v>0</v>
      </c>
    </row>
    <row r="219" spans="2:37" x14ac:dyDescent="0.25">
      <c r="B219" s="148" t="s">
        <v>637</v>
      </c>
      <c r="C219" s="148" t="str">
        <f>+VLOOKUP(B219,'resumen UCAP'!$A$5:$O$329,2,0)</f>
        <v>UCAP Luminaria LED 167 W</v>
      </c>
      <c r="D219" s="149">
        <f>+'Desmonte Infr. financiada'!D219</f>
        <v>35</v>
      </c>
      <c r="E219" s="149" t="str">
        <f>+VLOOKUP(B219,'resumen UCAP'!$A$5:$O$329,3,0)</f>
        <v>Un</v>
      </c>
      <c r="F219" s="150">
        <f>+VLOOKUP(B219,'resumen UCAP'!$A$5:$O$329,15,0)</f>
        <v>1673686.9127471999</v>
      </c>
      <c r="G219" s="150"/>
      <c r="H219" s="152"/>
      <c r="I219" s="152"/>
      <c r="J219" s="148"/>
      <c r="K219" s="148"/>
      <c r="L219" s="148"/>
      <c r="M219" s="148"/>
      <c r="N219" s="148"/>
      <c r="O219" s="148"/>
      <c r="P219" s="148"/>
      <c r="Q219" s="148"/>
      <c r="R219" s="148"/>
      <c r="S219" s="148"/>
      <c r="T219" s="148"/>
      <c r="U219" s="148"/>
      <c r="V219" s="148"/>
      <c r="W219" s="311">
        <f>+'Inversión No. 2.1 IAP'!H219</f>
        <v>0</v>
      </c>
      <c r="X219" s="311">
        <f>+'Inversión No. 2.1 IAP'!I219</f>
        <v>0</v>
      </c>
      <c r="Y219" s="311">
        <f>+'Inversión No. 2.1 IAP'!J219</f>
        <v>348</v>
      </c>
      <c r="Z219" s="311">
        <f>+'Inversión No. 2.1 IAP'!K219</f>
        <v>2160</v>
      </c>
      <c r="AA219" s="311">
        <f>+'Inversión No. 2.1 IAP'!L219</f>
        <v>0</v>
      </c>
      <c r="AB219" s="311">
        <f>+'Inversión No. 2.1 IAP'!M219</f>
        <v>0</v>
      </c>
      <c r="AC219" s="311">
        <f>+'Inversión No. 2.1 IAP'!N219</f>
        <v>0</v>
      </c>
      <c r="AD219" s="311">
        <f>+'Inversión No. 2.1 IAP'!O219</f>
        <v>0</v>
      </c>
      <c r="AE219" s="311">
        <f>+'Inversión No. 2.1 IAP'!P219</f>
        <v>0</v>
      </c>
      <c r="AF219" s="311">
        <f>+'Inversión No. 2.1 IAP'!Q219</f>
        <v>0</v>
      </c>
      <c r="AG219" s="311">
        <f>+'Inversión No. 2.1 IAP'!R219</f>
        <v>0</v>
      </c>
      <c r="AH219" s="311">
        <f>+'Inversión No. 2.1 IAP'!S219</f>
        <v>0</v>
      </c>
      <c r="AI219" s="311">
        <f>+'Inversión No. 2.1 IAP'!T219</f>
        <v>0</v>
      </c>
      <c r="AJ219" s="311">
        <f>+'Inversión No. 2.1 IAP'!U219</f>
        <v>0</v>
      </c>
      <c r="AK219" s="311">
        <f>+'Inversión No. 2.1 IAP'!V219</f>
        <v>0</v>
      </c>
    </row>
    <row r="220" spans="2:37" x14ac:dyDescent="0.25">
      <c r="B220" s="148" t="s">
        <v>638</v>
      </c>
      <c r="C220" s="148" t="str">
        <f>+VLOOKUP(B220,'resumen UCAP'!$A$5:$O$329,2,0)</f>
        <v>UCAP Luminaria LED 227 W</v>
      </c>
      <c r="D220" s="149">
        <f>+'Desmonte Infr. financiada'!D220</f>
        <v>227</v>
      </c>
      <c r="E220" s="149" t="str">
        <f>+VLOOKUP(B220,'resumen UCAP'!$A$5:$O$329,3,0)</f>
        <v>Un</v>
      </c>
      <c r="F220" s="150">
        <f>+VLOOKUP(B220,'resumen UCAP'!$A$5:$O$329,15,0)</f>
        <v>2422467.9244272001</v>
      </c>
      <c r="G220" s="150"/>
      <c r="H220" s="152"/>
      <c r="I220" s="152"/>
      <c r="J220" s="148"/>
      <c r="K220" s="148"/>
      <c r="L220" s="148"/>
      <c r="M220" s="148"/>
      <c r="N220" s="148"/>
      <c r="O220" s="148"/>
      <c r="P220" s="148"/>
      <c r="Q220" s="148"/>
      <c r="R220" s="148"/>
      <c r="S220" s="148"/>
      <c r="T220" s="148"/>
      <c r="U220" s="148"/>
      <c r="V220" s="148"/>
      <c r="W220" s="311">
        <f>+'Inversión No. 2.1 IAP'!H220</f>
        <v>0</v>
      </c>
      <c r="X220" s="311">
        <f>+'Inversión No. 2.1 IAP'!I220</f>
        <v>0</v>
      </c>
      <c r="Y220" s="311">
        <f>+'Inversión No. 2.1 IAP'!J220</f>
        <v>0</v>
      </c>
      <c r="Z220" s="311">
        <f>+'Inversión No. 2.1 IAP'!K220</f>
        <v>0</v>
      </c>
      <c r="AA220" s="311">
        <f>+'Inversión No. 2.1 IAP'!L220</f>
        <v>1223</v>
      </c>
      <c r="AB220" s="311">
        <f>+'Inversión No. 2.1 IAP'!M220</f>
        <v>0</v>
      </c>
      <c r="AC220" s="311">
        <f>+'Inversión No. 2.1 IAP'!N220</f>
        <v>0</v>
      </c>
      <c r="AD220" s="311">
        <f>+'Inversión No. 2.1 IAP'!O220</f>
        <v>0</v>
      </c>
      <c r="AE220" s="311">
        <f>+'Inversión No. 2.1 IAP'!P220</f>
        <v>0</v>
      </c>
      <c r="AF220" s="311">
        <f>+'Inversión No. 2.1 IAP'!Q220</f>
        <v>0</v>
      </c>
      <c r="AG220" s="311">
        <f>+'Inversión No. 2.1 IAP'!R220</f>
        <v>0</v>
      </c>
      <c r="AH220" s="311">
        <f>+'Inversión No. 2.1 IAP'!S220</f>
        <v>0</v>
      </c>
      <c r="AI220" s="311">
        <f>+'Inversión No. 2.1 IAP'!T220</f>
        <v>0</v>
      </c>
      <c r="AJ220" s="311">
        <f>+'Inversión No. 2.1 IAP'!U220</f>
        <v>0</v>
      </c>
      <c r="AK220" s="311">
        <f>+'Inversión No. 2.1 IAP'!V220</f>
        <v>0</v>
      </c>
    </row>
    <row r="221" spans="2:37" x14ac:dyDescent="0.25">
      <c r="B221" s="148" t="s">
        <v>639</v>
      </c>
      <c r="C221" s="148" t="str">
        <f>+VLOOKUP(B221,'resumen UCAP'!$A$5:$O$329,2,0)</f>
        <v>UCAP Luminaria LED 192 W</v>
      </c>
      <c r="D221" s="149">
        <f>+'Desmonte Infr. financiada'!D221</f>
        <v>192.4</v>
      </c>
      <c r="E221" s="149" t="str">
        <f>+VLOOKUP(B221,'resumen UCAP'!$A$5:$O$329,3,0)</f>
        <v>Un</v>
      </c>
      <c r="F221" s="150">
        <f>+VLOOKUP(B221,'resumen UCAP'!$A$5:$O$329,15,0)</f>
        <v>1991373.255378</v>
      </c>
      <c r="G221" s="150"/>
      <c r="H221" s="152"/>
      <c r="I221" s="152"/>
      <c r="J221" s="148"/>
      <c r="K221" s="148"/>
      <c r="L221" s="148"/>
      <c r="M221" s="148"/>
      <c r="N221" s="148"/>
      <c r="O221" s="148"/>
      <c r="P221" s="148"/>
      <c r="Q221" s="148"/>
      <c r="R221" s="148"/>
      <c r="S221" s="148"/>
      <c r="T221" s="148"/>
      <c r="U221" s="148"/>
      <c r="V221" s="148"/>
      <c r="W221" s="311">
        <f>+'Inversión No. 2.1 IAP'!H221</f>
        <v>0</v>
      </c>
      <c r="X221" s="311">
        <f>+'Inversión No. 2.1 IAP'!I221</f>
        <v>0</v>
      </c>
      <c r="Y221" s="311">
        <f>+'Inversión No. 2.1 IAP'!J221</f>
        <v>0</v>
      </c>
      <c r="Z221" s="311">
        <f>+'Inversión No. 2.1 IAP'!K221</f>
        <v>0</v>
      </c>
      <c r="AA221" s="311">
        <f>+'Inversión No. 2.1 IAP'!L221</f>
        <v>277</v>
      </c>
      <c r="AB221" s="311">
        <f>+'Inversión No. 2.1 IAP'!M221</f>
        <v>1227</v>
      </c>
      <c r="AC221" s="311">
        <f>+'Inversión No. 2.1 IAP'!N221</f>
        <v>0</v>
      </c>
      <c r="AD221" s="311">
        <f>+'Inversión No. 2.1 IAP'!O221</f>
        <v>0</v>
      </c>
      <c r="AE221" s="311">
        <f>+'Inversión No. 2.1 IAP'!P221</f>
        <v>0</v>
      </c>
      <c r="AF221" s="311">
        <f>+'Inversión No. 2.1 IAP'!Q221</f>
        <v>0</v>
      </c>
      <c r="AG221" s="311">
        <f>+'Inversión No. 2.1 IAP'!R221</f>
        <v>0</v>
      </c>
      <c r="AH221" s="311">
        <f>+'Inversión No. 2.1 IAP'!S221</f>
        <v>0</v>
      </c>
      <c r="AI221" s="311">
        <f>+'Inversión No. 2.1 IAP'!T221</f>
        <v>0</v>
      </c>
      <c r="AJ221" s="311">
        <f>+'Inversión No. 2.1 IAP'!U221</f>
        <v>0</v>
      </c>
      <c r="AK221" s="311">
        <f>+'Inversión No. 2.1 IAP'!V221</f>
        <v>0</v>
      </c>
    </row>
    <row r="222" spans="2:37" x14ac:dyDescent="0.25">
      <c r="B222" s="59"/>
      <c r="C222" s="59"/>
      <c r="D222" s="60"/>
      <c r="E222" s="59"/>
      <c r="F222" s="125"/>
      <c r="G222" s="61"/>
      <c r="H222" s="61"/>
      <c r="I222" s="61"/>
      <c r="J222" s="59"/>
      <c r="K222" s="59"/>
      <c r="L222" s="59"/>
      <c r="M222" s="59"/>
      <c r="N222" s="59"/>
      <c r="O222" s="59"/>
      <c r="P222" s="59"/>
      <c r="Q222" s="59"/>
      <c r="R222" s="59"/>
      <c r="S222" s="59"/>
      <c r="T222" s="59"/>
      <c r="U222" s="59"/>
      <c r="V222" s="59"/>
      <c r="W222" s="136">
        <f>+'Inversión No. 2.1 IAP'!H222</f>
        <v>0</v>
      </c>
      <c r="X222" s="136">
        <f>+'Inversión No. 2.1 IAP'!I222</f>
        <v>0</v>
      </c>
      <c r="Y222" s="136">
        <f>+'Inversión No. 2.1 IAP'!J222</f>
        <v>0</v>
      </c>
      <c r="Z222" s="136">
        <f>+'Inversión No. 2.1 IAP'!K222</f>
        <v>0</v>
      </c>
      <c r="AA222" s="136">
        <f>+'Inversión No. 2.1 IAP'!L222</f>
        <v>0</v>
      </c>
      <c r="AB222" s="136">
        <f>+'Inversión No. 2.1 IAP'!M222</f>
        <v>0</v>
      </c>
      <c r="AC222" s="136">
        <f>+'Inversión No. 2.1 IAP'!N222</f>
        <v>0</v>
      </c>
      <c r="AD222" s="136">
        <f>+'Inversión No. 2.1 IAP'!O222</f>
        <v>0</v>
      </c>
      <c r="AE222" s="136">
        <f>+'Inversión No. 2.1 IAP'!P222</f>
        <v>0</v>
      </c>
      <c r="AF222" s="136">
        <f>+'Inversión No. 2.1 IAP'!Q222</f>
        <v>0</v>
      </c>
      <c r="AG222" s="136">
        <f>+'Inversión No. 2.1 IAP'!R222</f>
        <v>0</v>
      </c>
      <c r="AH222" s="136">
        <f>+'Inversión No. 2.1 IAP'!S222</f>
        <v>0</v>
      </c>
      <c r="AI222" s="136">
        <f>+'Inversión No. 2.1 IAP'!T222</f>
        <v>0</v>
      </c>
      <c r="AJ222" s="136">
        <f>+'Inversión No. 2.1 IAP'!U222</f>
        <v>0</v>
      </c>
      <c r="AK222" s="136">
        <f>+'Inversión No. 2.1 IAP'!V222</f>
        <v>0</v>
      </c>
    </row>
    <row r="223" spans="2:37" x14ac:dyDescent="0.25">
      <c r="B223" s="59"/>
      <c r="C223" s="59"/>
      <c r="D223" s="60"/>
      <c r="E223" s="59"/>
      <c r="F223" s="125"/>
      <c r="G223" s="61"/>
      <c r="H223" s="61"/>
      <c r="I223" s="61"/>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row>
    <row r="224" spans="2:37" x14ac:dyDescent="0.25">
      <c r="B224" s="126"/>
      <c r="C224" s="127" t="s">
        <v>289</v>
      </c>
      <c r="D224" s="128"/>
      <c r="E224" s="126"/>
      <c r="F224" s="129"/>
      <c r="G224" s="129">
        <f>+SUM(G5:G223)</f>
        <v>32760</v>
      </c>
      <c r="H224" s="129">
        <f t="shared" ref="H224:AK224" si="0">+SUM(H5:H223)</f>
        <v>0</v>
      </c>
      <c r="I224" s="129">
        <f t="shared" si="0"/>
        <v>0</v>
      </c>
      <c r="J224" s="129">
        <f t="shared" si="0"/>
        <v>0</v>
      </c>
      <c r="K224" s="129">
        <f t="shared" si="0"/>
        <v>0</v>
      </c>
      <c r="L224" s="129">
        <f t="shared" si="0"/>
        <v>0</v>
      </c>
      <c r="M224" s="129">
        <f t="shared" si="0"/>
        <v>0</v>
      </c>
      <c r="N224" s="129">
        <f t="shared" si="0"/>
        <v>0</v>
      </c>
      <c r="O224" s="129">
        <f t="shared" si="0"/>
        <v>0</v>
      </c>
      <c r="P224" s="129">
        <f t="shared" si="0"/>
        <v>0</v>
      </c>
      <c r="Q224" s="129">
        <f t="shared" si="0"/>
        <v>0</v>
      </c>
      <c r="R224" s="129">
        <f t="shared" si="0"/>
        <v>0</v>
      </c>
      <c r="S224" s="129">
        <f t="shared" si="0"/>
        <v>0</v>
      </c>
      <c r="T224" s="129">
        <f t="shared" si="0"/>
        <v>0</v>
      </c>
      <c r="U224" s="129">
        <f t="shared" si="0"/>
        <v>0</v>
      </c>
      <c r="V224" s="129">
        <f t="shared" si="0"/>
        <v>0</v>
      </c>
      <c r="W224" s="129">
        <f t="shared" si="0"/>
        <v>0</v>
      </c>
      <c r="X224" s="129">
        <f t="shared" si="0"/>
        <v>2500</v>
      </c>
      <c r="Y224" s="129">
        <f t="shared" si="0"/>
        <v>2835</v>
      </c>
      <c r="Z224" s="129">
        <f t="shared" si="0"/>
        <v>2160</v>
      </c>
      <c r="AA224" s="129">
        <f t="shared" si="0"/>
        <v>1500</v>
      </c>
      <c r="AB224" s="129">
        <f t="shared" si="0"/>
        <v>1227</v>
      </c>
      <c r="AC224" s="129">
        <f t="shared" si="0"/>
        <v>0</v>
      </c>
      <c r="AD224" s="129">
        <f t="shared" si="0"/>
        <v>0</v>
      </c>
      <c r="AE224" s="129">
        <f t="shared" si="0"/>
        <v>0</v>
      </c>
      <c r="AF224" s="129">
        <f t="shared" si="0"/>
        <v>0</v>
      </c>
      <c r="AG224" s="129">
        <f t="shared" si="0"/>
        <v>0</v>
      </c>
      <c r="AH224" s="129">
        <f t="shared" si="0"/>
        <v>0</v>
      </c>
      <c r="AI224" s="129">
        <f t="shared" si="0"/>
        <v>0</v>
      </c>
      <c r="AJ224" s="129">
        <f t="shared" si="0"/>
        <v>0</v>
      </c>
      <c r="AK224" s="129">
        <f t="shared" si="0"/>
        <v>0</v>
      </c>
    </row>
    <row r="225" spans="2:37" x14ac:dyDescent="0.25">
      <c r="B225" s="59"/>
      <c r="C225" s="126" t="s">
        <v>441</v>
      </c>
      <c r="D225" s="60"/>
      <c r="E225" s="59"/>
      <c r="F225" s="61"/>
      <c r="G225" s="129">
        <f>+SUMPRODUCT($F$5:$F$223,G5:G223)</f>
        <v>11895402911</v>
      </c>
      <c r="H225" s="129">
        <f t="shared" ref="H225:AK225" si="1">+SUMPRODUCT($F$5:$F$223,H5:H223)</f>
        <v>0</v>
      </c>
      <c r="I225" s="129">
        <f t="shared" si="1"/>
        <v>0</v>
      </c>
      <c r="J225" s="129">
        <f t="shared" si="1"/>
        <v>0</v>
      </c>
      <c r="K225" s="129">
        <f t="shared" si="1"/>
        <v>0</v>
      </c>
      <c r="L225" s="129">
        <f t="shared" si="1"/>
        <v>0</v>
      </c>
      <c r="M225" s="129">
        <f t="shared" si="1"/>
        <v>0</v>
      </c>
      <c r="N225" s="129">
        <f t="shared" si="1"/>
        <v>0</v>
      </c>
      <c r="O225" s="129">
        <f t="shared" si="1"/>
        <v>0</v>
      </c>
      <c r="P225" s="129">
        <f t="shared" si="1"/>
        <v>0</v>
      </c>
      <c r="Q225" s="129">
        <f t="shared" si="1"/>
        <v>0</v>
      </c>
      <c r="R225" s="129">
        <f t="shared" si="1"/>
        <v>0</v>
      </c>
      <c r="S225" s="129">
        <f t="shared" si="1"/>
        <v>0</v>
      </c>
      <c r="T225" s="129">
        <f t="shared" si="1"/>
        <v>0</v>
      </c>
      <c r="U225" s="129">
        <f t="shared" si="1"/>
        <v>0</v>
      </c>
      <c r="V225" s="129">
        <f t="shared" si="1"/>
        <v>0</v>
      </c>
      <c r="W225" s="129">
        <f t="shared" si="1"/>
        <v>0</v>
      </c>
      <c r="X225" s="129">
        <f t="shared" si="1"/>
        <v>2779299132.6750002</v>
      </c>
      <c r="Y225" s="129">
        <f t="shared" si="1"/>
        <v>3347289822.8211155</v>
      </c>
      <c r="Z225" s="129">
        <f t="shared" si="1"/>
        <v>3615163731.5339518</v>
      </c>
      <c r="AA225" s="129">
        <f t="shared" si="1"/>
        <v>3514288663.3141718</v>
      </c>
      <c r="AB225" s="129">
        <f t="shared" si="1"/>
        <v>2443414984.3488059</v>
      </c>
      <c r="AC225" s="129">
        <f t="shared" si="1"/>
        <v>0</v>
      </c>
      <c r="AD225" s="129">
        <f t="shared" si="1"/>
        <v>0</v>
      </c>
      <c r="AE225" s="129">
        <f t="shared" si="1"/>
        <v>0</v>
      </c>
      <c r="AF225" s="129">
        <f t="shared" si="1"/>
        <v>0</v>
      </c>
      <c r="AG225" s="129">
        <f t="shared" si="1"/>
        <v>0</v>
      </c>
      <c r="AH225" s="129">
        <f t="shared" si="1"/>
        <v>0</v>
      </c>
      <c r="AI225" s="129">
        <f t="shared" si="1"/>
        <v>0</v>
      </c>
      <c r="AJ225" s="129">
        <f t="shared" si="1"/>
        <v>0</v>
      </c>
      <c r="AK225" s="129">
        <f t="shared" si="1"/>
        <v>0</v>
      </c>
    </row>
    <row r="226" spans="2:37" x14ac:dyDescent="0.25">
      <c r="B226" s="59"/>
      <c r="C226" s="59"/>
      <c r="D226" s="60"/>
      <c r="E226" s="59"/>
      <c r="F226" s="61"/>
      <c r="G226" s="61"/>
      <c r="H226" s="61"/>
      <c r="I226" s="61"/>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row>
    <row r="227" spans="2:37" x14ac:dyDescent="0.25">
      <c r="B227" s="59"/>
      <c r="C227" s="59"/>
      <c r="D227" s="60"/>
      <c r="E227" s="59"/>
      <c r="F227" s="61"/>
      <c r="G227" s="61"/>
      <c r="H227" s="61"/>
      <c r="I227" s="61"/>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row>
    <row r="228" spans="2:37" x14ac:dyDescent="0.25">
      <c r="B228" s="59"/>
      <c r="C228" s="59"/>
      <c r="D228" s="60"/>
      <c r="E228" s="59"/>
      <c r="F228" s="61"/>
      <c r="G228" s="61"/>
      <c r="H228" s="61"/>
      <c r="I228" s="61"/>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row>
    <row r="229" spans="2:37" x14ac:dyDescent="0.25">
      <c r="B229" s="59"/>
      <c r="C229" s="59"/>
      <c r="D229" s="60"/>
      <c r="E229" s="59"/>
      <c r="F229" s="61"/>
      <c r="G229" s="61"/>
      <c r="H229" s="61"/>
      <c r="I229" s="61"/>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row>
    <row r="230" spans="2:37" x14ac:dyDescent="0.25">
      <c r="B230" s="58"/>
      <c r="C230" s="130" t="str">
        <f>+Inventario!C230</f>
        <v xml:space="preserve">OTROS ELEMENTOS PARA ILUMINACIÓN </v>
      </c>
      <c r="D230" s="131"/>
      <c r="E230" s="58"/>
      <c r="F230" s="132"/>
      <c r="G230" s="132"/>
      <c r="H230" s="132"/>
      <c r="I230" s="132"/>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row>
    <row r="231" spans="2:37"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61"/>
      <c r="I231" s="61"/>
      <c r="J231" s="136"/>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row>
    <row r="232" spans="2:37"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61"/>
      <c r="I232" s="61"/>
      <c r="J232" s="136"/>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row>
    <row r="233" spans="2:37"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61"/>
      <c r="I233" s="61"/>
      <c r="J233" s="136"/>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row>
    <row r="234" spans="2:37"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61"/>
      <c r="I234" s="61"/>
      <c r="J234" s="136"/>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row>
    <row r="235" spans="2:37" x14ac:dyDescent="0.25">
      <c r="B235" s="59" t="s">
        <v>547</v>
      </c>
      <c r="C235" s="62" t="str">
        <f>+VLOOKUP(B235,'resumen UCAP'!$A$5:$O$329,2,0)</f>
        <v>Contactor fotocelda 60Amp</v>
      </c>
      <c r="D235" s="63"/>
      <c r="E235" s="63" t="str">
        <f>+VLOOKUP(B235,'resumen UCAP'!$A$5:$O$329,3,0)</f>
        <v>Un</v>
      </c>
      <c r="F235" s="64">
        <f>+VLOOKUP(B235,'resumen UCAP'!$A$5:$O$329,15,0)</f>
        <v>98891</v>
      </c>
      <c r="G235" s="61">
        <v>25</v>
      </c>
      <c r="H235" s="61"/>
      <c r="I235" s="61"/>
      <c r="J235" s="136"/>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row>
    <row r="236" spans="2:37" x14ac:dyDescent="0.25">
      <c r="B236" s="59" t="s">
        <v>548</v>
      </c>
      <c r="C236" s="62" t="str">
        <f>+VLOOKUP(B236,'resumen UCAP'!$A$5:$O$329,2,0)</f>
        <v>BREAKER</v>
      </c>
      <c r="D236" s="63"/>
      <c r="E236" s="63">
        <f>+VLOOKUP(B236,'resumen UCAP'!$A$5:$O$329,3,0)</f>
        <v>0</v>
      </c>
      <c r="F236" s="64">
        <f>+VLOOKUP(B236,'resumen UCAP'!$A$5:$O$329,15,0)</f>
        <v>140937.5</v>
      </c>
      <c r="G236" s="61">
        <v>32</v>
      </c>
      <c r="H236" s="61"/>
      <c r="I236" s="61"/>
      <c r="J236" s="136"/>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row>
    <row r="237" spans="2:37" x14ac:dyDescent="0.25">
      <c r="B237" s="59"/>
      <c r="C237" s="127" t="s">
        <v>289</v>
      </c>
      <c r="D237" s="60"/>
      <c r="E237" s="59"/>
      <c r="F237" s="61"/>
      <c r="G237" s="129">
        <f>+SUM(G231:G236)</f>
        <v>853</v>
      </c>
      <c r="H237" s="129">
        <f t="shared" ref="H237:AK237" si="2">+SUM(H231:H236)</f>
        <v>0</v>
      </c>
      <c r="I237" s="129">
        <f t="shared" si="2"/>
        <v>0</v>
      </c>
      <c r="J237" s="129">
        <f t="shared" si="2"/>
        <v>0</v>
      </c>
      <c r="K237" s="129">
        <f t="shared" si="2"/>
        <v>0</v>
      </c>
      <c r="L237" s="129">
        <f t="shared" si="2"/>
        <v>0</v>
      </c>
      <c r="M237" s="129">
        <f t="shared" si="2"/>
        <v>0</v>
      </c>
      <c r="N237" s="129">
        <f t="shared" si="2"/>
        <v>0</v>
      </c>
      <c r="O237" s="129">
        <f t="shared" si="2"/>
        <v>0</v>
      </c>
      <c r="P237" s="129">
        <f t="shared" si="2"/>
        <v>0</v>
      </c>
      <c r="Q237" s="129">
        <f t="shared" si="2"/>
        <v>0</v>
      </c>
      <c r="R237" s="129">
        <f t="shared" si="2"/>
        <v>0</v>
      </c>
      <c r="S237" s="129">
        <f t="shared" si="2"/>
        <v>0</v>
      </c>
      <c r="T237" s="129">
        <f t="shared" si="2"/>
        <v>0</v>
      </c>
      <c r="U237" s="129">
        <f t="shared" si="2"/>
        <v>0</v>
      </c>
      <c r="V237" s="129">
        <f t="shared" si="2"/>
        <v>0</v>
      </c>
      <c r="W237" s="129">
        <f t="shared" si="2"/>
        <v>0</v>
      </c>
      <c r="X237" s="129">
        <f t="shared" si="2"/>
        <v>0</v>
      </c>
      <c r="Y237" s="129">
        <f t="shared" si="2"/>
        <v>0</v>
      </c>
      <c r="Z237" s="129">
        <f t="shared" si="2"/>
        <v>0</v>
      </c>
      <c r="AA237" s="129">
        <f t="shared" si="2"/>
        <v>0</v>
      </c>
      <c r="AB237" s="129">
        <f t="shared" si="2"/>
        <v>0</v>
      </c>
      <c r="AC237" s="129">
        <f t="shared" si="2"/>
        <v>0</v>
      </c>
      <c r="AD237" s="129">
        <f t="shared" si="2"/>
        <v>0</v>
      </c>
      <c r="AE237" s="129">
        <f t="shared" si="2"/>
        <v>0</v>
      </c>
      <c r="AF237" s="129">
        <f t="shared" si="2"/>
        <v>0</v>
      </c>
      <c r="AG237" s="129">
        <f t="shared" si="2"/>
        <v>0</v>
      </c>
      <c r="AH237" s="129">
        <f t="shared" si="2"/>
        <v>0</v>
      </c>
      <c r="AI237" s="129">
        <f t="shared" si="2"/>
        <v>0</v>
      </c>
      <c r="AJ237" s="129">
        <f t="shared" si="2"/>
        <v>0</v>
      </c>
      <c r="AK237" s="129">
        <f t="shared" si="2"/>
        <v>0</v>
      </c>
    </row>
    <row r="238" spans="2:37" x14ac:dyDescent="0.25">
      <c r="B238" s="59"/>
      <c r="C238" s="126" t="s">
        <v>441</v>
      </c>
      <c r="D238" s="60"/>
      <c r="E238" s="59"/>
      <c r="F238" s="61"/>
      <c r="G238" s="129">
        <f>+SUMPRODUCT($F$231:$F$236,G231:G236)</f>
        <v>79356918.871450007</v>
      </c>
      <c r="H238" s="129">
        <f t="shared" ref="H238:AK238" si="3">+SUMPRODUCT($F$231:$F$236,H231:H236)</f>
        <v>0</v>
      </c>
      <c r="I238" s="129">
        <f t="shared" si="3"/>
        <v>0</v>
      </c>
      <c r="J238" s="129">
        <f t="shared" si="3"/>
        <v>0</v>
      </c>
      <c r="K238" s="129">
        <f t="shared" si="3"/>
        <v>0</v>
      </c>
      <c r="L238" s="129">
        <f t="shared" si="3"/>
        <v>0</v>
      </c>
      <c r="M238" s="129">
        <f t="shared" si="3"/>
        <v>0</v>
      </c>
      <c r="N238" s="129">
        <f t="shared" si="3"/>
        <v>0</v>
      </c>
      <c r="O238" s="129">
        <f t="shared" si="3"/>
        <v>0</v>
      </c>
      <c r="P238" s="129">
        <f t="shared" si="3"/>
        <v>0</v>
      </c>
      <c r="Q238" s="129">
        <f t="shared" si="3"/>
        <v>0</v>
      </c>
      <c r="R238" s="129">
        <f t="shared" si="3"/>
        <v>0</v>
      </c>
      <c r="S238" s="129">
        <f t="shared" si="3"/>
        <v>0</v>
      </c>
      <c r="T238" s="129">
        <f t="shared" si="3"/>
        <v>0</v>
      </c>
      <c r="U238" s="129">
        <f t="shared" si="3"/>
        <v>0</v>
      </c>
      <c r="V238" s="129">
        <f t="shared" si="3"/>
        <v>0</v>
      </c>
      <c r="W238" s="129">
        <f t="shared" si="3"/>
        <v>0</v>
      </c>
      <c r="X238" s="129">
        <f t="shared" si="3"/>
        <v>0</v>
      </c>
      <c r="Y238" s="129">
        <f t="shared" si="3"/>
        <v>0</v>
      </c>
      <c r="Z238" s="129">
        <f t="shared" si="3"/>
        <v>0</v>
      </c>
      <c r="AA238" s="129">
        <f t="shared" si="3"/>
        <v>0</v>
      </c>
      <c r="AB238" s="129">
        <f t="shared" si="3"/>
        <v>0</v>
      </c>
      <c r="AC238" s="129">
        <f t="shared" si="3"/>
        <v>0</v>
      </c>
      <c r="AD238" s="129">
        <f t="shared" si="3"/>
        <v>0</v>
      </c>
      <c r="AE238" s="129">
        <f t="shared" si="3"/>
        <v>0</v>
      </c>
      <c r="AF238" s="129">
        <f t="shared" si="3"/>
        <v>0</v>
      </c>
      <c r="AG238" s="129">
        <f t="shared" si="3"/>
        <v>0</v>
      </c>
      <c r="AH238" s="129">
        <f t="shared" si="3"/>
        <v>0</v>
      </c>
      <c r="AI238" s="129">
        <f t="shared" si="3"/>
        <v>0</v>
      </c>
      <c r="AJ238" s="129">
        <f t="shared" si="3"/>
        <v>0</v>
      </c>
      <c r="AK238" s="129">
        <f t="shared" si="3"/>
        <v>0</v>
      </c>
    </row>
    <row r="239" spans="2:37" x14ac:dyDescent="0.25">
      <c r="B239" s="59"/>
      <c r="C239" s="59"/>
      <c r="D239" s="60"/>
      <c r="E239" s="59"/>
      <c r="F239" s="61"/>
      <c r="G239" s="61"/>
      <c r="H239" s="61"/>
      <c r="I239" s="61"/>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x14ac:dyDescent="0.25">
      <c r="B240" s="59"/>
      <c r="C240" s="59"/>
      <c r="D240" s="60"/>
      <c r="E240" s="59"/>
      <c r="F240" s="61"/>
      <c r="G240" s="61"/>
      <c r="H240" s="61"/>
      <c r="I240" s="61"/>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2:37" x14ac:dyDescent="0.25">
      <c r="B241" s="59"/>
      <c r="C241" s="59"/>
      <c r="D241" s="60"/>
      <c r="E241" s="59"/>
      <c r="F241" s="61"/>
      <c r="G241" s="61"/>
      <c r="H241" s="61"/>
      <c r="I241" s="61"/>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2:37" x14ac:dyDescent="0.25">
      <c r="B242" s="59"/>
      <c r="C242" s="59"/>
      <c r="D242" s="60"/>
      <c r="E242" s="59"/>
      <c r="F242" s="61"/>
      <c r="G242" s="61"/>
      <c r="H242" s="61"/>
      <c r="I242" s="61"/>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2:37" x14ac:dyDescent="0.25">
      <c r="B243" s="58"/>
      <c r="C243" s="130" t="str">
        <f>+Inventario!C243</f>
        <v>POSTES</v>
      </c>
      <c r="D243" s="131"/>
      <c r="E243" s="58"/>
      <c r="F243" s="132"/>
      <c r="G243" s="132"/>
      <c r="H243" s="132"/>
      <c r="I243" s="132"/>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row>
    <row r="244" spans="2:37" x14ac:dyDescent="0.25">
      <c r="B244" s="59" t="s">
        <v>640</v>
      </c>
      <c r="C244" s="62" t="str">
        <f>+VLOOKUP(B244,'resumen UCAP'!$A$5:$O$329,2,0)</f>
        <v>Mástil 14 mts</v>
      </c>
      <c r="D244" s="63"/>
      <c r="E244" s="63" t="str">
        <f>+VLOOKUP(B244,'resumen UCAP'!$A$5:$O$329,3,0)</f>
        <v>Un</v>
      </c>
      <c r="F244" s="64">
        <f>+VLOOKUP(B244,'resumen UCAP'!$A$5:$O$329,15,0)</f>
        <v>6721802.1826086845</v>
      </c>
      <c r="G244" s="61">
        <v>92</v>
      </c>
      <c r="H244" s="61"/>
      <c r="I244" s="61"/>
      <c r="J244" s="136"/>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row>
    <row r="245" spans="2:37"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61"/>
      <c r="I245" s="61"/>
      <c r="J245" s="136"/>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row>
    <row r="246" spans="2:37"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61"/>
      <c r="I246" s="61"/>
      <c r="J246" s="136"/>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row>
    <row r="247" spans="2:37"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61"/>
      <c r="I247" s="61"/>
      <c r="J247" s="136"/>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row>
    <row r="248" spans="2:37" x14ac:dyDescent="0.25">
      <c r="B248" s="59" t="s">
        <v>644</v>
      </c>
      <c r="C248" s="62" t="str">
        <f>+VLOOKUP(B248,'resumen UCAP'!$A$5:$O$329,2,0)</f>
        <v>Poste concreto 14 m</v>
      </c>
      <c r="D248" s="63"/>
      <c r="E248" s="63" t="str">
        <f>+VLOOKUP(B248,'resumen UCAP'!$A$5:$O$329,3,0)</f>
        <v>Un</v>
      </c>
      <c r="F248" s="64">
        <f>+VLOOKUP(B248,'resumen UCAP'!$A$5:$O$329,15,0)</f>
        <v>1450000</v>
      </c>
      <c r="G248" s="61">
        <v>5</v>
      </c>
      <c r="H248" s="61"/>
      <c r="I248" s="61"/>
      <c r="J248" s="136"/>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row>
    <row r="249" spans="2:37"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61"/>
      <c r="I249" s="61"/>
      <c r="J249" s="136"/>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row>
    <row r="250" spans="2:37"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61"/>
      <c r="I250" s="61"/>
      <c r="J250" s="136"/>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row>
    <row r="251" spans="2:37"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61"/>
      <c r="I251" s="61"/>
      <c r="J251" s="136"/>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row>
    <row r="252" spans="2:37"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61"/>
      <c r="I252" s="61"/>
      <c r="J252" s="136"/>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row>
    <row r="253" spans="2:37"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61"/>
      <c r="I253" s="61"/>
      <c r="J253" s="136"/>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row>
    <row r="254" spans="2:37"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61"/>
      <c r="I254" s="61"/>
      <c r="J254" s="136"/>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row>
    <row r="255" spans="2:37"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61"/>
      <c r="I255" s="61"/>
      <c r="J255" s="136"/>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row>
    <row r="256" spans="2:37"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61"/>
      <c r="I256" s="61"/>
      <c r="J256" s="136"/>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row>
    <row r="257" spans="2:37" x14ac:dyDescent="0.25">
      <c r="B257" s="59" t="s">
        <v>653</v>
      </c>
      <c r="C257" s="62" t="str">
        <f>+VLOOKUP(B257,'resumen UCAP'!$A$5:$O$329,2,0)</f>
        <v>Poste tipo aleta 6m</v>
      </c>
      <c r="D257" s="63"/>
      <c r="E257" s="63" t="str">
        <f>+VLOOKUP(B257,'resumen UCAP'!$A$5:$O$329,3,0)</f>
        <v>Un</v>
      </c>
      <c r="F257" s="64">
        <f>+VLOOKUP(B257,'resumen UCAP'!$A$5:$O$329,15,0)</f>
        <v>1300000</v>
      </c>
      <c r="G257" s="61">
        <v>98</v>
      </c>
      <c r="H257" s="61"/>
      <c r="I257" s="61"/>
      <c r="J257" s="136"/>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row>
    <row r="258" spans="2:37"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61"/>
      <c r="I258" s="61"/>
      <c r="J258" s="136"/>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row>
    <row r="259" spans="2:37" x14ac:dyDescent="0.25">
      <c r="B259" s="59" t="s">
        <v>655</v>
      </c>
      <c r="C259" s="62" t="str">
        <f>+VLOOKUP(B259,'resumen UCAP'!$A$5:$O$329,2,0)</f>
        <v>Torrecilla metalica riel</v>
      </c>
      <c r="D259" s="63"/>
      <c r="E259" s="63" t="str">
        <f>+VLOOKUP(B259,'resumen UCAP'!$A$5:$O$329,3,0)</f>
        <v>Un</v>
      </c>
      <c r="F259" s="64">
        <f>+VLOOKUP(B259,'resumen UCAP'!$A$5:$O$329,15,0)</f>
        <v>570000</v>
      </c>
      <c r="G259" s="61">
        <v>243</v>
      </c>
      <c r="H259" s="61"/>
      <c r="I259" s="61"/>
      <c r="J259" s="136"/>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row>
    <row r="260" spans="2:37"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61"/>
      <c r="I260" s="61"/>
      <c r="J260" s="136"/>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row>
    <row r="261" spans="2:37" x14ac:dyDescent="0.25">
      <c r="B261" s="59" t="s">
        <v>657</v>
      </c>
      <c r="C261" s="62" t="str">
        <f>+VLOOKUP(B261,'resumen UCAP'!$A$5:$O$329,2,0)</f>
        <v>Poste metalico 12 m</v>
      </c>
      <c r="D261" s="63"/>
      <c r="E261" s="63" t="str">
        <f>+VLOOKUP(B261,'resumen UCAP'!$A$5:$O$329,3,0)</f>
        <v>Un</v>
      </c>
      <c r="F261" s="64">
        <f>+VLOOKUP(B261,'resumen UCAP'!$A$5:$O$329,15,0)</f>
        <v>2043603.7</v>
      </c>
      <c r="G261" s="61">
        <v>1</v>
      </c>
      <c r="H261" s="61"/>
      <c r="I261" s="61"/>
      <c r="J261" s="136"/>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row>
    <row r="262" spans="2:37"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61"/>
      <c r="I262" s="61"/>
      <c r="J262" s="136"/>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row>
    <row r="263" spans="2:37"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61"/>
      <c r="I263" s="61"/>
      <c r="J263" s="136"/>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row>
    <row r="264" spans="2:37" x14ac:dyDescent="0.25">
      <c r="B264" s="59" t="s">
        <v>660</v>
      </c>
      <c r="C264" s="62" t="str">
        <f>+VLOOKUP(B264,'resumen UCAP'!$A$5:$O$329,2,0)</f>
        <v>Poste metalico 10 m</v>
      </c>
      <c r="D264" s="63"/>
      <c r="E264" s="63" t="str">
        <f>+VLOOKUP(B264,'resumen UCAP'!$A$5:$O$329,3,0)</f>
        <v>Un</v>
      </c>
      <c r="F264" s="64">
        <f>+VLOOKUP(B264,'resumen UCAP'!$A$5:$O$329,15,0)</f>
        <v>1702264</v>
      </c>
      <c r="G264" s="61">
        <v>4</v>
      </c>
      <c r="H264" s="61"/>
      <c r="I264" s="61"/>
      <c r="J264" s="136"/>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row>
    <row r="265" spans="2:37" x14ac:dyDescent="0.25">
      <c r="B265" s="59" t="s">
        <v>661</v>
      </c>
      <c r="C265" s="62" t="str">
        <f>+VLOOKUP(B265,'resumen UCAP'!$A$5:$O$329,2,0)</f>
        <v>Poste indemetal  10.8</v>
      </c>
      <c r="D265" s="63"/>
      <c r="E265" s="63" t="str">
        <f>+VLOOKUP(B265,'resumen UCAP'!$A$5:$O$329,3,0)</f>
        <v>Un</v>
      </c>
      <c r="F265" s="64">
        <f>+VLOOKUP(B265,'resumen UCAP'!$A$5:$O$329,15,0)</f>
        <v>1702264</v>
      </c>
      <c r="G265" s="61">
        <v>20</v>
      </c>
      <c r="H265" s="61"/>
      <c r="I265" s="61"/>
      <c r="J265" s="136"/>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row>
    <row r="266" spans="2:37" x14ac:dyDescent="0.25">
      <c r="B266" s="59" t="s">
        <v>662</v>
      </c>
      <c r="C266" s="62" t="str">
        <f>+VLOOKUP(B266,'resumen UCAP'!$A$5:$O$329,2,0)</f>
        <v>Poste indemetal  12</v>
      </c>
      <c r="D266" s="63"/>
      <c r="E266" s="63" t="str">
        <f>+VLOOKUP(B266,'resumen UCAP'!$A$5:$O$329,3,0)</f>
        <v>Un</v>
      </c>
      <c r="F266" s="64">
        <f>+VLOOKUP(B266,'resumen UCAP'!$A$5:$O$329,15,0)</f>
        <v>1702264</v>
      </c>
      <c r="G266" s="61">
        <v>3</v>
      </c>
      <c r="H266" s="61"/>
      <c r="I266" s="61"/>
      <c r="J266" s="136"/>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row>
    <row r="267" spans="2:37" x14ac:dyDescent="0.25">
      <c r="B267" s="59" t="s">
        <v>663</v>
      </c>
      <c r="C267" s="62" t="str">
        <f>+VLOOKUP(B267,'resumen UCAP'!$A$5:$O$329,2,0)</f>
        <v>Poste ingemetal 8 m</v>
      </c>
      <c r="D267" s="63"/>
      <c r="E267" s="63" t="str">
        <f>+VLOOKUP(B267,'resumen UCAP'!$A$5:$O$329,3,0)</f>
        <v>Un</v>
      </c>
      <c r="F267" s="64">
        <f>+VLOOKUP(B267,'resumen UCAP'!$A$5:$O$329,15,0)</f>
        <v>1229507</v>
      </c>
      <c r="G267" s="61">
        <v>33</v>
      </c>
      <c r="H267" s="61"/>
      <c r="I267" s="61"/>
      <c r="J267" s="136"/>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row>
    <row r="268" spans="2:37" x14ac:dyDescent="0.25">
      <c r="B268" s="59" t="s">
        <v>664</v>
      </c>
      <c r="C268" s="62" t="str">
        <f>+VLOOKUP(B268,'resumen UCAP'!$A$5:$O$329,2,0)</f>
        <v>Poste ingemetal 10 m 2B</v>
      </c>
      <c r="D268" s="63"/>
      <c r="E268" s="63" t="str">
        <f>+VLOOKUP(B268,'resumen UCAP'!$A$5:$O$329,3,0)</f>
        <v>Un</v>
      </c>
      <c r="F268" s="64">
        <f>+VLOOKUP(B268,'resumen UCAP'!$A$5:$O$329,15,0)</f>
        <v>1852264</v>
      </c>
      <c r="G268" s="61">
        <v>19</v>
      </c>
      <c r="H268" s="61"/>
      <c r="I268" s="61"/>
      <c r="J268" s="136"/>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row>
    <row r="269" spans="2:37" x14ac:dyDescent="0.25">
      <c r="B269" s="59" t="s">
        <v>665</v>
      </c>
      <c r="C269" s="62" t="str">
        <f>+VLOOKUP(B269,'resumen UCAP'!$A$5:$O$329,2,0)</f>
        <v>Poste rectangular 3 m</v>
      </c>
      <c r="D269" s="63"/>
      <c r="E269" s="63" t="str">
        <f>+VLOOKUP(B269,'resumen UCAP'!$A$5:$O$329,3,0)</f>
        <v>Un</v>
      </c>
      <c r="F269" s="64">
        <f>+VLOOKUP(B269,'resumen UCAP'!$A$5:$O$329,15,0)</f>
        <v>1229507</v>
      </c>
      <c r="G269" s="61">
        <v>8</v>
      </c>
      <c r="H269" s="61"/>
      <c r="I269" s="61"/>
      <c r="J269" s="13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row>
    <row r="270" spans="2:37" x14ac:dyDescent="0.25">
      <c r="B270" s="59" t="s">
        <v>666</v>
      </c>
      <c r="C270" s="62" t="str">
        <f>+VLOOKUP(B270,'resumen UCAP'!$A$5:$O$329,2,0)</f>
        <v>Poste rectangular 8 m</v>
      </c>
      <c r="D270" s="63"/>
      <c r="E270" s="63" t="str">
        <f>+VLOOKUP(B270,'resumen UCAP'!$A$5:$O$329,3,0)</f>
        <v>Un</v>
      </c>
      <c r="F270" s="64">
        <f>+VLOOKUP(B270,'resumen UCAP'!$A$5:$O$329,15,0)</f>
        <v>1852264</v>
      </c>
      <c r="G270" s="61">
        <v>4</v>
      </c>
      <c r="H270" s="61"/>
      <c r="I270" s="61"/>
      <c r="J270" s="136"/>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row>
    <row r="271" spans="2:37" x14ac:dyDescent="0.25">
      <c r="B271" s="59" t="s">
        <v>667</v>
      </c>
      <c r="C271" s="62" t="str">
        <f>+VLOOKUP(B271,'resumen UCAP'!$A$5:$O$329,2,0)</f>
        <v>Poste ingemetal 10 m 1B</v>
      </c>
      <c r="D271" s="63"/>
      <c r="E271" s="63" t="str">
        <f>+VLOOKUP(B271,'resumen UCAP'!$A$5:$O$329,3,0)</f>
        <v>Un</v>
      </c>
      <c r="F271" s="64">
        <f>+VLOOKUP(B271,'resumen UCAP'!$A$5:$O$329,15,0)</f>
        <v>1852264</v>
      </c>
      <c r="G271" s="61">
        <v>9</v>
      </c>
      <c r="H271" s="61"/>
      <c r="I271" s="61"/>
      <c r="J271" s="136"/>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row>
    <row r="272" spans="2:37" x14ac:dyDescent="0.25">
      <c r="B272" s="59" t="s">
        <v>668</v>
      </c>
      <c r="C272" s="62" t="str">
        <f>+VLOOKUP(B272,'resumen UCAP'!$A$5:$O$329,2,0)</f>
        <v>Poste IGO INGAL 10.5 m</v>
      </c>
      <c r="D272" s="63"/>
      <c r="E272" s="63" t="str">
        <f>+VLOOKUP(B272,'resumen UCAP'!$A$5:$O$329,3,0)</f>
        <v>Un</v>
      </c>
      <c r="F272" s="64">
        <f>+VLOOKUP(B272,'resumen UCAP'!$A$5:$O$329,15,0)</f>
        <v>1702264</v>
      </c>
      <c r="G272" s="61">
        <v>16</v>
      </c>
      <c r="H272" s="61"/>
      <c r="I272" s="61"/>
      <c r="J272" s="136"/>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row>
    <row r="273" spans="2:37" x14ac:dyDescent="0.25">
      <c r="B273" s="59" t="s">
        <v>669</v>
      </c>
      <c r="C273" s="62" t="str">
        <f>+VLOOKUP(B273,'resumen UCAP'!$A$5:$O$329,2,0)</f>
        <v>Mastil 14 mts</v>
      </c>
      <c r="D273" s="63"/>
      <c r="E273" s="63" t="str">
        <f>+VLOOKUP(B273,'resumen UCAP'!$A$5:$O$329,3,0)</f>
        <v>Un</v>
      </c>
      <c r="F273" s="64">
        <f>+VLOOKUP(B273,'resumen UCAP'!$A$5:$O$329,15,0)</f>
        <v>6741367.4000000004</v>
      </c>
      <c r="G273" s="61">
        <v>10</v>
      </c>
      <c r="H273" s="61"/>
      <c r="I273" s="61"/>
      <c r="J273" s="136"/>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row>
    <row r="274" spans="2:37"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61"/>
      <c r="I274" s="61"/>
      <c r="J274" s="136"/>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row>
    <row r="275" spans="2:37"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61"/>
      <c r="I275" s="61"/>
      <c r="J275" s="136"/>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row>
    <row r="276" spans="2:37"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61"/>
      <c r="I276" s="61"/>
      <c r="J276" s="136"/>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row>
    <row r="277" spans="2:37"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61"/>
      <c r="I277" s="61"/>
      <c r="J277" s="136"/>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row>
    <row r="278" spans="2:37"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61"/>
      <c r="I278" s="61"/>
      <c r="J278" s="136"/>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row>
    <row r="279" spans="2:37" x14ac:dyDescent="0.25">
      <c r="B279" s="59" t="s">
        <v>675</v>
      </c>
      <c r="C279" s="62" t="str">
        <f>+VLOOKUP(B279,'resumen UCAP'!$A$5:$O$329,2,0)</f>
        <v>Poste Republicano</v>
      </c>
      <c r="D279" s="63"/>
      <c r="E279" s="63" t="str">
        <f>+VLOOKUP(B279,'resumen UCAP'!$A$5:$O$329,3,0)</f>
        <v>Un</v>
      </c>
      <c r="F279" s="64">
        <f>+VLOOKUP(B279,'resumen UCAP'!$A$5:$O$329,15,0)</f>
        <v>3500000</v>
      </c>
      <c r="G279" s="61">
        <v>10</v>
      </c>
      <c r="H279" s="61"/>
      <c r="I279" s="61"/>
      <c r="J279" s="136"/>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row>
    <row r="280" spans="2:37" x14ac:dyDescent="0.25">
      <c r="B280" s="59" t="s">
        <v>676</v>
      </c>
      <c r="C280" s="62" t="str">
        <f>+VLOOKUP(B280,'resumen UCAP'!$A$5:$O$329,2,0)</f>
        <v>Poste tipo aleta 6m</v>
      </c>
      <c r="D280" s="63"/>
      <c r="E280" s="63" t="str">
        <f>+VLOOKUP(B280,'resumen UCAP'!$A$5:$O$329,3,0)</f>
        <v>Un</v>
      </c>
      <c r="F280" s="64">
        <f>+VLOOKUP(B280,'resumen UCAP'!$A$5:$O$329,15,0)</f>
        <v>1300000</v>
      </c>
      <c r="G280" s="61">
        <v>1</v>
      </c>
      <c r="H280" s="61"/>
      <c r="I280" s="61"/>
      <c r="J280" s="136"/>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row>
    <row r="281" spans="2:37" x14ac:dyDescent="0.25">
      <c r="B281" s="59"/>
      <c r="C281" s="127" t="s">
        <v>289</v>
      </c>
      <c r="D281" s="60"/>
      <c r="E281" s="59"/>
      <c r="F281" s="61"/>
      <c r="G281" s="129">
        <f>+SUM(G244:G280)</f>
        <v>8305</v>
      </c>
      <c r="H281" s="129">
        <f t="shared" ref="H281:AK281" si="4">+SUM(H244:H280)</f>
        <v>0</v>
      </c>
      <c r="I281" s="129">
        <f t="shared" si="4"/>
        <v>0</v>
      </c>
      <c r="J281" s="129">
        <f t="shared" si="4"/>
        <v>0</v>
      </c>
      <c r="K281" s="129">
        <f t="shared" si="4"/>
        <v>0</v>
      </c>
      <c r="L281" s="129">
        <f t="shared" si="4"/>
        <v>0</v>
      </c>
      <c r="M281" s="129">
        <f t="shared" si="4"/>
        <v>0</v>
      </c>
      <c r="N281" s="129">
        <f t="shared" si="4"/>
        <v>0</v>
      </c>
      <c r="O281" s="129">
        <f t="shared" si="4"/>
        <v>0</v>
      </c>
      <c r="P281" s="129">
        <f t="shared" si="4"/>
        <v>0</v>
      </c>
      <c r="Q281" s="129">
        <f t="shared" si="4"/>
        <v>0</v>
      </c>
      <c r="R281" s="129">
        <f t="shared" si="4"/>
        <v>0</v>
      </c>
      <c r="S281" s="129">
        <f t="shared" si="4"/>
        <v>0</v>
      </c>
      <c r="T281" s="129">
        <f t="shared" si="4"/>
        <v>0</v>
      </c>
      <c r="U281" s="129">
        <f t="shared" si="4"/>
        <v>0</v>
      </c>
      <c r="V281" s="129">
        <f t="shared" si="4"/>
        <v>0</v>
      </c>
      <c r="W281" s="129">
        <f t="shared" si="4"/>
        <v>0</v>
      </c>
      <c r="X281" s="129">
        <f t="shared" si="4"/>
        <v>0</v>
      </c>
      <c r="Y281" s="129">
        <f t="shared" si="4"/>
        <v>0</v>
      </c>
      <c r="Z281" s="129">
        <f t="shared" si="4"/>
        <v>0</v>
      </c>
      <c r="AA281" s="129">
        <f t="shared" si="4"/>
        <v>0</v>
      </c>
      <c r="AB281" s="129">
        <f t="shared" si="4"/>
        <v>0</v>
      </c>
      <c r="AC281" s="129">
        <f t="shared" si="4"/>
        <v>0</v>
      </c>
      <c r="AD281" s="129">
        <f t="shared" si="4"/>
        <v>0</v>
      </c>
      <c r="AE281" s="129">
        <f t="shared" si="4"/>
        <v>0</v>
      </c>
      <c r="AF281" s="129">
        <f t="shared" si="4"/>
        <v>0</v>
      </c>
      <c r="AG281" s="129">
        <f t="shared" si="4"/>
        <v>0</v>
      </c>
      <c r="AH281" s="129">
        <f t="shared" si="4"/>
        <v>0</v>
      </c>
      <c r="AI281" s="129">
        <f t="shared" si="4"/>
        <v>0</v>
      </c>
      <c r="AJ281" s="129">
        <f t="shared" si="4"/>
        <v>0</v>
      </c>
      <c r="AK281" s="129">
        <f t="shared" si="4"/>
        <v>0</v>
      </c>
    </row>
    <row r="282" spans="2:37" x14ac:dyDescent="0.25">
      <c r="B282" s="59"/>
      <c r="C282" s="126" t="s">
        <v>441</v>
      </c>
      <c r="D282" s="60"/>
      <c r="E282" s="59"/>
      <c r="F282" s="61"/>
      <c r="G282" s="129">
        <f>+SUMPRODUCT($F$244:$F$280,G244:G280)</f>
        <v>11484769552.199991</v>
      </c>
      <c r="H282" s="129">
        <f t="shared" ref="H282:AK282" si="5">+SUMPRODUCT($F$244:$F$280,H244:H280)</f>
        <v>0</v>
      </c>
      <c r="I282" s="129">
        <f t="shared" si="5"/>
        <v>0</v>
      </c>
      <c r="J282" s="129">
        <f t="shared" si="5"/>
        <v>0</v>
      </c>
      <c r="K282" s="129">
        <f t="shared" si="5"/>
        <v>0</v>
      </c>
      <c r="L282" s="129">
        <f t="shared" si="5"/>
        <v>0</v>
      </c>
      <c r="M282" s="129">
        <f t="shared" si="5"/>
        <v>0</v>
      </c>
      <c r="N282" s="129">
        <f t="shared" si="5"/>
        <v>0</v>
      </c>
      <c r="O282" s="129">
        <f t="shared" si="5"/>
        <v>0</v>
      </c>
      <c r="P282" s="129">
        <f t="shared" si="5"/>
        <v>0</v>
      </c>
      <c r="Q282" s="129">
        <f t="shared" si="5"/>
        <v>0</v>
      </c>
      <c r="R282" s="129">
        <f t="shared" si="5"/>
        <v>0</v>
      </c>
      <c r="S282" s="129">
        <f t="shared" si="5"/>
        <v>0</v>
      </c>
      <c r="T282" s="129">
        <f t="shared" si="5"/>
        <v>0</v>
      </c>
      <c r="U282" s="129">
        <f t="shared" si="5"/>
        <v>0</v>
      </c>
      <c r="V282" s="129">
        <f t="shared" si="5"/>
        <v>0</v>
      </c>
      <c r="W282" s="129">
        <f t="shared" si="5"/>
        <v>0</v>
      </c>
      <c r="X282" s="129">
        <f t="shared" si="5"/>
        <v>0</v>
      </c>
      <c r="Y282" s="129">
        <f t="shared" si="5"/>
        <v>0</v>
      </c>
      <c r="Z282" s="129">
        <f t="shared" si="5"/>
        <v>0</v>
      </c>
      <c r="AA282" s="129">
        <f t="shared" si="5"/>
        <v>0</v>
      </c>
      <c r="AB282" s="129">
        <f t="shared" si="5"/>
        <v>0</v>
      </c>
      <c r="AC282" s="129">
        <f t="shared" si="5"/>
        <v>0</v>
      </c>
      <c r="AD282" s="129">
        <f t="shared" si="5"/>
        <v>0</v>
      </c>
      <c r="AE282" s="129">
        <f t="shared" si="5"/>
        <v>0</v>
      </c>
      <c r="AF282" s="129">
        <f t="shared" si="5"/>
        <v>0</v>
      </c>
      <c r="AG282" s="129">
        <f t="shared" si="5"/>
        <v>0</v>
      </c>
      <c r="AH282" s="129">
        <f t="shared" si="5"/>
        <v>0</v>
      </c>
      <c r="AI282" s="129">
        <f t="shared" si="5"/>
        <v>0</v>
      </c>
      <c r="AJ282" s="129">
        <f t="shared" si="5"/>
        <v>0</v>
      </c>
      <c r="AK282" s="129">
        <f t="shared" si="5"/>
        <v>0</v>
      </c>
    </row>
    <row r="283" spans="2:37" x14ac:dyDescent="0.25">
      <c r="B283" s="59"/>
      <c r="C283" s="126"/>
      <c r="D283" s="60"/>
      <c r="E283" s="59"/>
      <c r="F283" s="61"/>
      <c r="G283" s="129"/>
      <c r="H283" s="61"/>
      <c r="I283" s="61"/>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row>
    <row r="284" spans="2:37" x14ac:dyDescent="0.25">
      <c r="B284" s="59"/>
      <c r="C284" s="59"/>
      <c r="D284" s="60"/>
      <c r="E284" s="59"/>
      <c r="F284" s="61"/>
      <c r="G284" s="61"/>
      <c r="H284" s="61"/>
      <c r="I284" s="61"/>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row>
    <row r="285" spans="2:37" x14ac:dyDescent="0.25">
      <c r="B285" s="59"/>
      <c r="C285" s="59"/>
      <c r="D285" s="60"/>
      <c r="E285" s="59"/>
      <c r="F285" s="61"/>
      <c r="G285" s="61"/>
      <c r="H285" s="61"/>
      <c r="I285" s="61"/>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row>
    <row r="286" spans="2:37" x14ac:dyDescent="0.25">
      <c r="B286" s="59"/>
      <c r="C286" s="59"/>
      <c r="D286" s="60"/>
      <c r="E286" s="59"/>
      <c r="F286" s="61"/>
      <c r="G286" s="61"/>
      <c r="H286" s="61"/>
      <c r="I286" s="61"/>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row>
    <row r="287" spans="2:37" x14ac:dyDescent="0.25">
      <c r="B287" s="58"/>
      <c r="C287" s="130" t="str">
        <f>+Inventario!C287</f>
        <v>REDES</v>
      </c>
      <c r="D287" s="131"/>
      <c r="E287" s="58"/>
      <c r="F287" s="132"/>
      <c r="G287" s="132"/>
      <c r="H287" s="132"/>
      <c r="I287" s="132"/>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row>
    <row r="288" spans="2:37"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61"/>
      <c r="I288" s="61"/>
      <c r="J288" s="136"/>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row>
    <row r="289" spans="2:37"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61"/>
      <c r="I289" s="61"/>
      <c r="J289" s="136"/>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row>
    <row r="290" spans="2:37"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61"/>
      <c r="I290" s="61"/>
      <c r="J290" s="136"/>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row>
    <row r="291" spans="2:37"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61"/>
      <c r="I291" s="61"/>
      <c r="J291" s="136"/>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row>
    <row r="292" spans="2:37"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61"/>
      <c r="I292" s="61"/>
      <c r="J292" s="136"/>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row>
    <row r="293" spans="2:37"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61"/>
      <c r="I293" s="61"/>
      <c r="J293" s="136"/>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row>
    <row r="294" spans="2:37"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61"/>
      <c r="I294" s="61"/>
      <c r="J294" s="136"/>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row>
    <row r="295" spans="2:37"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61"/>
      <c r="I295" s="61"/>
      <c r="J295" s="136"/>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row>
    <row r="296" spans="2:37"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61"/>
      <c r="I296" s="61"/>
      <c r="J296" s="136"/>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row>
    <row r="297" spans="2:37" x14ac:dyDescent="0.25">
      <c r="B297" s="59"/>
      <c r="C297" s="127" t="s">
        <v>289</v>
      </c>
      <c r="D297" s="60"/>
      <c r="E297" s="59"/>
      <c r="F297" s="61"/>
      <c r="G297" s="129">
        <f>+SUM(G288:G296)</f>
        <v>1807012</v>
      </c>
      <c r="H297" s="129">
        <f t="shared" ref="H297:AK297" si="6">+SUM(H288:H296)</f>
        <v>0</v>
      </c>
      <c r="I297" s="129">
        <f t="shared" si="6"/>
        <v>0</v>
      </c>
      <c r="J297" s="129">
        <f t="shared" si="6"/>
        <v>0</v>
      </c>
      <c r="K297" s="129">
        <f t="shared" si="6"/>
        <v>0</v>
      </c>
      <c r="L297" s="129">
        <f t="shared" si="6"/>
        <v>0</v>
      </c>
      <c r="M297" s="129">
        <f t="shared" si="6"/>
        <v>0</v>
      </c>
      <c r="N297" s="129">
        <f t="shared" si="6"/>
        <v>0</v>
      </c>
      <c r="O297" s="129">
        <f t="shared" si="6"/>
        <v>0</v>
      </c>
      <c r="P297" s="129">
        <f t="shared" si="6"/>
        <v>0</v>
      </c>
      <c r="Q297" s="129">
        <f t="shared" si="6"/>
        <v>0</v>
      </c>
      <c r="R297" s="129">
        <f t="shared" si="6"/>
        <v>0</v>
      </c>
      <c r="S297" s="129">
        <f t="shared" si="6"/>
        <v>0</v>
      </c>
      <c r="T297" s="129">
        <f t="shared" si="6"/>
        <v>0</v>
      </c>
      <c r="U297" s="129">
        <f t="shared" si="6"/>
        <v>0</v>
      </c>
      <c r="V297" s="129">
        <f t="shared" si="6"/>
        <v>0</v>
      </c>
      <c r="W297" s="129">
        <f t="shared" si="6"/>
        <v>0</v>
      </c>
      <c r="X297" s="129">
        <f t="shared" si="6"/>
        <v>0</v>
      </c>
      <c r="Y297" s="129">
        <f t="shared" si="6"/>
        <v>0</v>
      </c>
      <c r="Z297" s="129">
        <f t="shared" si="6"/>
        <v>0</v>
      </c>
      <c r="AA297" s="129">
        <f t="shared" si="6"/>
        <v>0</v>
      </c>
      <c r="AB297" s="129">
        <f t="shared" si="6"/>
        <v>0</v>
      </c>
      <c r="AC297" s="129">
        <f t="shared" si="6"/>
        <v>0</v>
      </c>
      <c r="AD297" s="129">
        <f t="shared" si="6"/>
        <v>0</v>
      </c>
      <c r="AE297" s="129">
        <f t="shared" si="6"/>
        <v>0</v>
      </c>
      <c r="AF297" s="129">
        <f t="shared" si="6"/>
        <v>0</v>
      </c>
      <c r="AG297" s="129">
        <f t="shared" si="6"/>
        <v>0</v>
      </c>
      <c r="AH297" s="129">
        <f t="shared" si="6"/>
        <v>0</v>
      </c>
      <c r="AI297" s="129">
        <f t="shared" si="6"/>
        <v>0</v>
      </c>
      <c r="AJ297" s="129">
        <f t="shared" si="6"/>
        <v>0</v>
      </c>
      <c r="AK297" s="129">
        <f t="shared" si="6"/>
        <v>0</v>
      </c>
    </row>
    <row r="298" spans="2:37" x14ac:dyDescent="0.25">
      <c r="B298" s="59"/>
      <c r="C298" s="126" t="s">
        <v>441</v>
      </c>
      <c r="D298" s="60"/>
      <c r="E298" s="59"/>
      <c r="F298" s="61"/>
      <c r="G298" s="129">
        <f>+SUMPRODUCT($F$288:$F$296,G288:G296)</f>
        <v>4760293899.9256382</v>
      </c>
      <c r="H298" s="129">
        <f t="shared" ref="H298:AK298" si="7">+SUMPRODUCT($F$288:$F$296,H288:H296)</f>
        <v>0</v>
      </c>
      <c r="I298" s="129">
        <f t="shared" si="7"/>
        <v>0</v>
      </c>
      <c r="J298" s="129">
        <f t="shared" si="7"/>
        <v>0</v>
      </c>
      <c r="K298" s="129">
        <f t="shared" si="7"/>
        <v>0</v>
      </c>
      <c r="L298" s="129">
        <f t="shared" si="7"/>
        <v>0</v>
      </c>
      <c r="M298" s="129">
        <f t="shared" si="7"/>
        <v>0</v>
      </c>
      <c r="N298" s="129">
        <f t="shared" si="7"/>
        <v>0</v>
      </c>
      <c r="O298" s="129">
        <f t="shared" si="7"/>
        <v>0</v>
      </c>
      <c r="P298" s="129">
        <f t="shared" si="7"/>
        <v>0</v>
      </c>
      <c r="Q298" s="129">
        <f t="shared" si="7"/>
        <v>0</v>
      </c>
      <c r="R298" s="129">
        <f t="shared" si="7"/>
        <v>0</v>
      </c>
      <c r="S298" s="129">
        <f t="shared" si="7"/>
        <v>0</v>
      </c>
      <c r="T298" s="129">
        <f t="shared" si="7"/>
        <v>0</v>
      </c>
      <c r="U298" s="129">
        <f t="shared" si="7"/>
        <v>0</v>
      </c>
      <c r="V298" s="129">
        <f t="shared" si="7"/>
        <v>0</v>
      </c>
      <c r="W298" s="129">
        <f t="shared" si="7"/>
        <v>0</v>
      </c>
      <c r="X298" s="129">
        <f t="shared" si="7"/>
        <v>0</v>
      </c>
      <c r="Y298" s="129">
        <f t="shared" si="7"/>
        <v>0</v>
      </c>
      <c r="Z298" s="129">
        <f t="shared" si="7"/>
        <v>0</v>
      </c>
      <c r="AA298" s="129">
        <f t="shared" si="7"/>
        <v>0</v>
      </c>
      <c r="AB298" s="129">
        <f t="shared" si="7"/>
        <v>0</v>
      </c>
      <c r="AC298" s="129">
        <f t="shared" si="7"/>
        <v>0</v>
      </c>
      <c r="AD298" s="129">
        <f t="shared" si="7"/>
        <v>0</v>
      </c>
      <c r="AE298" s="129">
        <f t="shared" si="7"/>
        <v>0</v>
      </c>
      <c r="AF298" s="129">
        <f t="shared" si="7"/>
        <v>0</v>
      </c>
      <c r="AG298" s="129">
        <f t="shared" si="7"/>
        <v>0</v>
      </c>
      <c r="AH298" s="129">
        <f t="shared" si="7"/>
        <v>0</v>
      </c>
      <c r="AI298" s="129">
        <f t="shared" si="7"/>
        <v>0</v>
      </c>
      <c r="AJ298" s="129">
        <f t="shared" si="7"/>
        <v>0</v>
      </c>
      <c r="AK298" s="129">
        <f t="shared" si="7"/>
        <v>0</v>
      </c>
    </row>
    <row r="299" spans="2:37" x14ac:dyDescent="0.25">
      <c r="B299" s="59"/>
      <c r="C299" s="126"/>
      <c r="D299" s="60"/>
      <c r="E299" s="59"/>
      <c r="F299" s="61"/>
      <c r="G299" s="129"/>
      <c r="H299" s="61"/>
      <c r="I299" s="61"/>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row>
    <row r="300" spans="2:37" x14ac:dyDescent="0.25">
      <c r="B300" s="59"/>
      <c r="C300" s="59"/>
      <c r="D300" s="60"/>
      <c r="E300" s="59"/>
      <c r="F300" s="61"/>
      <c r="G300" s="61"/>
      <c r="H300" s="61"/>
      <c r="I300" s="61"/>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row>
    <row r="301" spans="2:37" x14ac:dyDescent="0.25">
      <c r="B301" s="59"/>
      <c r="C301" s="59"/>
      <c r="D301" s="60"/>
      <c r="E301" s="59"/>
      <c r="F301" s="61"/>
      <c r="G301" s="61"/>
      <c r="H301" s="61"/>
      <c r="I301" s="61"/>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row>
    <row r="302" spans="2:37" x14ac:dyDescent="0.25">
      <c r="B302" s="59"/>
      <c r="C302" s="59"/>
      <c r="D302" s="60"/>
      <c r="E302" s="59"/>
      <c r="F302" s="61"/>
      <c r="G302" s="61"/>
      <c r="H302" s="61"/>
      <c r="I302" s="61"/>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row>
    <row r="303" spans="2:37" x14ac:dyDescent="0.25">
      <c r="B303" s="58"/>
      <c r="C303" s="130" t="str">
        <f>+Inventario!C303</f>
        <v>CAMARAS, CANALIZACIONES, DUCTOS</v>
      </c>
      <c r="D303" s="131"/>
      <c r="E303" s="58"/>
      <c r="F303" s="132"/>
      <c r="G303" s="132"/>
      <c r="H303" s="132"/>
      <c r="I303" s="132"/>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row>
    <row r="304" spans="2:37"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61"/>
      <c r="I304" s="61"/>
      <c r="J304" s="136"/>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row>
    <row r="305" spans="2:37"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61"/>
      <c r="I305" s="61"/>
      <c r="J305" s="136"/>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row>
    <row r="306" spans="2:37"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61"/>
      <c r="I306" s="61"/>
      <c r="J306" s="136"/>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row>
    <row r="307" spans="2:37" x14ac:dyDescent="0.25">
      <c r="B307" s="59"/>
      <c r="C307" s="127" t="s">
        <v>289</v>
      </c>
      <c r="D307" s="60"/>
      <c r="E307" s="59"/>
      <c r="F307" s="61"/>
      <c r="G307" s="129">
        <f>+SUM(G304:G306)</f>
        <v>70020</v>
      </c>
      <c r="H307" s="129">
        <f t="shared" ref="H307:AK307" si="8">+SUM(H304:H306)</f>
        <v>0</v>
      </c>
      <c r="I307" s="129">
        <f t="shared" si="8"/>
        <v>0</v>
      </c>
      <c r="J307" s="129">
        <f t="shared" si="8"/>
        <v>0</v>
      </c>
      <c r="K307" s="129">
        <f t="shared" si="8"/>
        <v>0</v>
      </c>
      <c r="L307" s="129">
        <f t="shared" si="8"/>
        <v>0</v>
      </c>
      <c r="M307" s="129">
        <f t="shared" si="8"/>
        <v>0</v>
      </c>
      <c r="N307" s="129">
        <f t="shared" si="8"/>
        <v>0</v>
      </c>
      <c r="O307" s="129">
        <f t="shared" si="8"/>
        <v>0</v>
      </c>
      <c r="P307" s="129">
        <f t="shared" si="8"/>
        <v>0</v>
      </c>
      <c r="Q307" s="129">
        <f t="shared" si="8"/>
        <v>0</v>
      </c>
      <c r="R307" s="129">
        <f t="shared" si="8"/>
        <v>0</v>
      </c>
      <c r="S307" s="129">
        <f t="shared" si="8"/>
        <v>0</v>
      </c>
      <c r="T307" s="129">
        <f t="shared" si="8"/>
        <v>0</v>
      </c>
      <c r="U307" s="129">
        <f t="shared" si="8"/>
        <v>0</v>
      </c>
      <c r="V307" s="129">
        <f t="shared" si="8"/>
        <v>0</v>
      </c>
      <c r="W307" s="129">
        <f t="shared" si="8"/>
        <v>0</v>
      </c>
      <c r="X307" s="129">
        <f t="shared" si="8"/>
        <v>0</v>
      </c>
      <c r="Y307" s="129">
        <f t="shared" si="8"/>
        <v>0</v>
      </c>
      <c r="Z307" s="129">
        <f t="shared" si="8"/>
        <v>0</v>
      </c>
      <c r="AA307" s="129">
        <f t="shared" si="8"/>
        <v>0</v>
      </c>
      <c r="AB307" s="129">
        <f t="shared" si="8"/>
        <v>0</v>
      </c>
      <c r="AC307" s="129">
        <f t="shared" si="8"/>
        <v>0</v>
      </c>
      <c r="AD307" s="129">
        <f t="shared" si="8"/>
        <v>0</v>
      </c>
      <c r="AE307" s="129">
        <f t="shared" si="8"/>
        <v>0</v>
      </c>
      <c r="AF307" s="129">
        <f t="shared" si="8"/>
        <v>0</v>
      </c>
      <c r="AG307" s="129">
        <f t="shared" si="8"/>
        <v>0</v>
      </c>
      <c r="AH307" s="129">
        <f t="shared" si="8"/>
        <v>0</v>
      </c>
      <c r="AI307" s="129">
        <f t="shared" si="8"/>
        <v>0</v>
      </c>
      <c r="AJ307" s="129">
        <f t="shared" si="8"/>
        <v>0</v>
      </c>
      <c r="AK307" s="129">
        <f t="shared" si="8"/>
        <v>0</v>
      </c>
    </row>
    <row r="308" spans="2:37" x14ac:dyDescent="0.25">
      <c r="B308" s="59"/>
      <c r="C308" s="126" t="s">
        <v>441</v>
      </c>
      <c r="D308" s="60"/>
      <c r="E308" s="59"/>
      <c r="F308" s="61"/>
      <c r="G308" s="129">
        <f>+SUMPRODUCT($F$304:$F$306,G304:G306)</f>
        <v>1668817116</v>
      </c>
      <c r="H308" s="129">
        <f t="shared" ref="H308:AK308" si="9">+SUMPRODUCT($F$304:$F$306,H304:H306)</f>
        <v>0</v>
      </c>
      <c r="I308" s="129">
        <f t="shared" si="9"/>
        <v>0</v>
      </c>
      <c r="J308" s="129">
        <f t="shared" si="9"/>
        <v>0</v>
      </c>
      <c r="K308" s="129">
        <f t="shared" si="9"/>
        <v>0</v>
      </c>
      <c r="L308" s="129">
        <f t="shared" si="9"/>
        <v>0</v>
      </c>
      <c r="M308" s="129">
        <f t="shared" si="9"/>
        <v>0</v>
      </c>
      <c r="N308" s="129">
        <f t="shared" si="9"/>
        <v>0</v>
      </c>
      <c r="O308" s="129">
        <f t="shared" si="9"/>
        <v>0</v>
      </c>
      <c r="P308" s="129">
        <f t="shared" si="9"/>
        <v>0</v>
      </c>
      <c r="Q308" s="129">
        <f t="shared" si="9"/>
        <v>0</v>
      </c>
      <c r="R308" s="129">
        <f t="shared" si="9"/>
        <v>0</v>
      </c>
      <c r="S308" s="129">
        <f t="shared" si="9"/>
        <v>0</v>
      </c>
      <c r="T308" s="129">
        <f t="shared" si="9"/>
        <v>0</v>
      </c>
      <c r="U308" s="129">
        <f t="shared" si="9"/>
        <v>0</v>
      </c>
      <c r="V308" s="129">
        <f t="shared" si="9"/>
        <v>0</v>
      </c>
      <c r="W308" s="129">
        <f t="shared" si="9"/>
        <v>0</v>
      </c>
      <c r="X308" s="129">
        <f t="shared" si="9"/>
        <v>0</v>
      </c>
      <c r="Y308" s="129">
        <f t="shared" si="9"/>
        <v>0</v>
      </c>
      <c r="Z308" s="129">
        <f t="shared" si="9"/>
        <v>0</v>
      </c>
      <c r="AA308" s="129">
        <f t="shared" si="9"/>
        <v>0</v>
      </c>
      <c r="AB308" s="129">
        <f t="shared" si="9"/>
        <v>0</v>
      </c>
      <c r="AC308" s="129">
        <f t="shared" si="9"/>
        <v>0</v>
      </c>
      <c r="AD308" s="129">
        <f t="shared" si="9"/>
        <v>0</v>
      </c>
      <c r="AE308" s="129">
        <f t="shared" si="9"/>
        <v>0</v>
      </c>
      <c r="AF308" s="129">
        <f t="shared" si="9"/>
        <v>0</v>
      </c>
      <c r="AG308" s="129">
        <f t="shared" si="9"/>
        <v>0</v>
      </c>
      <c r="AH308" s="129">
        <f t="shared" si="9"/>
        <v>0</v>
      </c>
      <c r="AI308" s="129">
        <f t="shared" si="9"/>
        <v>0</v>
      </c>
      <c r="AJ308" s="129">
        <f t="shared" si="9"/>
        <v>0</v>
      </c>
      <c r="AK308" s="129">
        <f t="shared" si="9"/>
        <v>0</v>
      </c>
    </row>
    <row r="309" spans="2:37" x14ac:dyDescent="0.25">
      <c r="B309" s="59"/>
      <c r="C309" s="126"/>
      <c r="D309" s="60"/>
      <c r="E309" s="59"/>
      <c r="F309" s="61"/>
      <c r="G309" s="129"/>
      <c r="H309" s="61"/>
      <c r="I309" s="61"/>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row>
    <row r="310" spans="2:37" x14ac:dyDescent="0.25">
      <c r="B310" s="59"/>
      <c r="C310" s="59"/>
      <c r="D310" s="60"/>
      <c r="E310" s="59"/>
      <c r="F310" s="61"/>
      <c r="G310" s="61"/>
      <c r="H310" s="61"/>
      <c r="I310" s="61"/>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row>
    <row r="311" spans="2:37" x14ac:dyDescent="0.25">
      <c r="B311" s="59"/>
      <c r="C311" s="59"/>
      <c r="D311" s="60"/>
      <c r="E311" s="59"/>
      <c r="F311" s="61"/>
      <c r="G311" s="61"/>
      <c r="H311" s="61"/>
      <c r="I311" s="61"/>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row>
    <row r="312" spans="2:37" x14ac:dyDescent="0.25">
      <c r="B312" s="59"/>
      <c r="C312" s="59"/>
      <c r="D312" s="60"/>
      <c r="E312" s="59"/>
      <c r="F312" s="61"/>
      <c r="G312" s="61"/>
      <c r="H312" s="61"/>
      <c r="I312" s="61"/>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row>
    <row r="313" spans="2:37" x14ac:dyDescent="0.25">
      <c r="B313" s="58"/>
      <c r="C313" s="130" t="str">
        <f>+Inventario!C313</f>
        <v>TRANSFORMADORES, ELEMENTOS SUBESTACIONES</v>
      </c>
      <c r="D313" s="131"/>
      <c r="E313" s="58"/>
      <c r="F313" s="132"/>
      <c r="G313" s="132"/>
      <c r="H313" s="132"/>
      <c r="I313" s="132"/>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row>
    <row r="314" spans="2:37"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61"/>
      <c r="I314" s="61"/>
      <c r="J314" s="136"/>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row>
    <row r="315" spans="2:37"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61"/>
      <c r="I315" s="61"/>
      <c r="J315" s="136"/>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row>
    <row r="316" spans="2:37"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61"/>
      <c r="I316" s="61"/>
      <c r="J316" s="136"/>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row>
    <row r="317" spans="2:37" x14ac:dyDescent="0.25">
      <c r="B317" s="59" t="s">
        <v>692</v>
      </c>
      <c r="C317" s="62" t="str">
        <f>+VLOOKUP(B317,'resumen UCAP'!$A$5:$O$329,2,0)</f>
        <v>Pararrayos DPS</v>
      </c>
      <c r="D317" s="63"/>
      <c r="E317" s="63" t="str">
        <f>+VLOOKUP(B317,'resumen UCAP'!$A$5:$O$329,3,0)</f>
        <v>Un</v>
      </c>
      <c r="F317" s="64">
        <f>+VLOOKUP(B317,'resumen UCAP'!$A$5:$O$329,15,0)</f>
        <v>200000</v>
      </c>
      <c r="G317" s="61">
        <v>395</v>
      </c>
      <c r="H317" s="61"/>
      <c r="I317" s="61"/>
      <c r="J317" s="136"/>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row>
    <row r="318" spans="2:37" x14ac:dyDescent="0.25">
      <c r="B318" s="59" t="s">
        <v>693</v>
      </c>
      <c r="C318" s="62" t="str">
        <f>+VLOOKUP(B318,'resumen UCAP'!$A$5:$O$329,2,0)</f>
        <v>Corta circuito</v>
      </c>
      <c r="D318" s="63"/>
      <c r="E318" s="63" t="str">
        <f>+VLOOKUP(B318,'resumen UCAP'!$A$5:$O$329,3,0)</f>
        <v>Un</v>
      </c>
      <c r="F318" s="64">
        <f>+VLOOKUP(B318,'resumen UCAP'!$A$5:$O$329,15,0)</f>
        <v>150000</v>
      </c>
      <c r="G318" s="61">
        <v>389</v>
      </c>
      <c r="H318" s="61"/>
      <c r="I318" s="61"/>
      <c r="J318" s="136"/>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row>
    <row r="319" spans="2:37" x14ac:dyDescent="0.25">
      <c r="B319" s="59" t="s">
        <v>694</v>
      </c>
      <c r="C319" s="62" t="str">
        <f>+VLOOKUP(B319,'resumen UCAP'!$A$5:$O$329,2,0)</f>
        <v>Cruceta</v>
      </c>
      <c r="D319" s="63"/>
      <c r="E319" s="63" t="str">
        <f>+VLOOKUP(B319,'resumen UCAP'!$A$5:$O$329,3,0)</f>
        <v>Un</v>
      </c>
      <c r="F319" s="64">
        <f>+VLOOKUP(B319,'resumen UCAP'!$A$5:$O$329,15,0)</f>
        <v>120000</v>
      </c>
      <c r="G319" s="61">
        <v>1164</v>
      </c>
      <c r="H319" s="61"/>
      <c r="I319" s="61"/>
      <c r="J319" s="136"/>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row>
    <row r="320" spans="2:37" x14ac:dyDescent="0.25">
      <c r="B320" s="59"/>
      <c r="C320" s="127" t="s">
        <v>289</v>
      </c>
      <c r="D320" s="60"/>
      <c r="E320" s="59"/>
      <c r="F320" s="61"/>
      <c r="G320" s="129">
        <f>+SUM(G314:G319)</f>
        <v>2154</v>
      </c>
      <c r="H320" s="129">
        <f t="shared" ref="H320:AK320" si="10">+SUM(H314:H319)</f>
        <v>0</v>
      </c>
      <c r="I320" s="129">
        <f t="shared" si="10"/>
        <v>0</v>
      </c>
      <c r="J320" s="129">
        <f t="shared" si="10"/>
        <v>0</v>
      </c>
      <c r="K320" s="129">
        <f t="shared" si="10"/>
        <v>0</v>
      </c>
      <c r="L320" s="129">
        <f t="shared" si="10"/>
        <v>0</v>
      </c>
      <c r="M320" s="129">
        <f t="shared" si="10"/>
        <v>0</v>
      </c>
      <c r="N320" s="129">
        <f t="shared" si="10"/>
        <v>0</v>
      </c>
      <c r="O320" s="129">
        <f t="shared" si="10"/>
        <v>0</v>
      </c>
      <c r="P320" s="129">
        <f t="shared" si="10"/>
        <v>0</v>
      </c>
      <c r="Q320" s="129">
        <f t="shared" si="10"/>
        <v>0</v>
      </c>
      <c r="R320" s="129">
        <f t="shared" si="10"/>
        <v>0</v>
      </c>
      <c r="S320" s="129">
        <f t="shared" si="10"/>
        <v>0</v>
      </c>
      <c r="T320" s="129">
        <f t="shared" si="10"/>
        <v>0</v>
      </c>
      <c r="U320" s="129">
        <f t="shared" si="10"/>
        <v>0</v>
      </c>
      <c r="V320" s="129">
        <f t="shared" si="10"/>
        <v>0</v>
      </c>
      <c r="W320" s="129">
        <f t="shared" si="10"/>
        <v>0</v>
      </c>
      <c r="X320" s="129">
        <f t="shared" si="10"/>
        <v>0</v>
      </c>
      <c r="Y320" s="129">
        <f t="shared" si="10"/>
        <v>0</v>
      </c>
      <c r="Z320" s="129">
        <f t="shared" si="10"/>
        <v>0</v>
      </c>
      <c r="AA320" s="129">
        <f t="shared" si="10"/>
        <v>0</v>
      </c>
      <c r="AB320" s="129">
        <f t="shared" si="10"/>
        <v>0</v>
      </c>
      <c r="AC320" s="129">
        <f t="shared" si="10"/>
        <v>0</v>
      </c>
      <c r="AD320" s="129">
        <f t="shared" si="10"/>
        <v>0</v>
      </c>
      <c r="AE320" s="129">
        <f t="shared" si="10"/>
        <v>0</v>
      </c>
      <c r="AF320" s="129">
        <f t="shared" si="10"/>
        <v>0</v>
      </c>
      <c r="AG320" s="129">
        <f t="shared" si="10"/>
        <v>0</v>
      </c>
      <c r="AH320" s="129">
        <f t="shared" si="10"/>
        <v>0</v>
      </c>
      <c r="AI320" s="129">
        <f t="shared" si="10"/>
        <v>0</v>
      </c>
      <c r="AJ320" s="129">
        <f t="shared" si="10"/>
        <v>0</v>
      </c>
      <c r="AK320" s="129">
        <f t="shared" si="10"/>
        <v>0</v>
      </c>
    </row>
    <row r="321" spans="2:37" x14ac:dyDescent="0.25">
      <c r="B321" s="59"/>
      <c r="C321" s="126" t="s">
        <v>441</v>
      </c>
      <c r="D321" s="60"/>
      <c r="E321" s="59"/>
      <c r="F321" s="61"/>
      <c r="G321" s="129">
        <f>+SUMPRODUCT($F$314:$F$319,G314:G319)</f>
        <v>1133426580.25</v>
      </c>
      <c r="H321" s="129">
        <f t="shared" ref="H321:AK321" si="11">+SUMPRODUCT($F$314:$F$319,H314:H319)</f>
        <v>0</v>
      </c>
      <c r="I321" s="129">
        <f t="shared" si="11"/>
        <v>0</v>
      </c>
      <c r="J321" s="129">
        <f t="shared" si="11"/>
        <v>0</v>
      </c>
      <c r="K321" s="129">
        <f t="shared" si="11"/>
        <v>0</v>
      </c>
      <c r="L321" s="129">
        <f t="shared" si="11"/>
        <v>0</v>
      </c>
      <c r="M321" s="129">
        <f t="shared" si="11"/>
        <v>0</v>
      </c>
      <c r="N321" s="129">
        <f t="shared" si="11"/>
        <v>0</v>
      </c>
      <c r="O321" s="129">
        <f t="shared" si="11"/>
        <v>0</v>
      </c>
      <c r="P321" s="129">
        <f t="shared" si="11"/>
        <v>0</v>
      </c>
      <c r="Q321" s="129">
        <f t="shared" si="11"/>
        <v>0</v>
      </c>
      <c r="R321" s="129">
        <f t="shared" si="11"/>
        <v>0</v>
      </c>
      <c r="S321" s="129">
        <f t="shared" si="11"/>
        <v>0</v>
      </c>
      <c r="T321" s="129">
        <f t="shared" si="11"/>
        <v>0</v>
      </c>
      <c r="U321" s="129">
        <f t="shared" si="11"/>
        <v>0</v>
      </c>
      <c r="V321" s="129">
        <f t="shared" si="11"/>
        <v>0</v>
      </c>
      <c r="W321" s="129">
        <f t="shared" si="11"/>
        <v>0</v>
      </c>
      <c r="X321" s="129">
        <f t="shared" si="11"/>
        <v>0</v>
      </c>
      <c r="Y321" s="129">
        <f t="shared" si="11"/>
        <v>0</v>
      </c>
      <c r="Z321" s="129">
        <f t="shared" si="11"/>
        <v>0</v>
      </c>
      <c r="AA321" s="129">
        <f t="shared" si="11"/>
        <v>0</v>
      </c>
      <c r="AB321" s="129">
        <f t="shared" si="11"/>
        <v>0</v>
      </c>
      <c r="AC321" s="129">
        <f t="shared" si="11"/>
        <v>0</v>
      </c>
      <c r="AD321" s="129">
        <f t="shared" si="11"/>
        <v>0</v>
      </c>
      <c r="AE321" s="129">
        <f t="shared" si="11"/>
        <v>0</v>
      </c>
      <c r="AF321" s="129">
        <f t="shared" si="11"/>
        <v>0</v>
      </c>
      <c r="AG321" s="129">
        <f t="shared" si="11"/>
        <v>0</v>
      </c>
      <c r="AH321" s="129">
        <f t="shared" si="11"/>
        <v>0</v>
      </c>
      <c r="AI321" s="129">
        <f t="shared" si="11"/>
        <v>0</v>
      </c>
      <c r="AJ321" s="129">
        <f t="shared" si="11"/>
        <v>0</v>
      </c>
      <c r="AK321" s="129">
        <f t="shared" si="11"/>
        <v>0</v>
      </c>
    </row>
    <row r="322" spans="2:37" x14ac:dyDescent="0.25">
      <c r="B322" s="59"/>
      <c r="C322" s="126"/>
      <c r="D322" s="60"/>
      <c r="E322" s="59"/>
      <c r="F322" s="61"/>
      <c r="G322" s="129"/>
      <c r="H322" s="61"/>
      <c r="I322" s="61"/>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row>
    <row r="323" spans="2:37" x14ac:dyDescent="0.25">
      <c r="B323" s="59"/>
      <c r="C323" s="59"/>
      <c r="D323" s="60"/>
      <c r="E323" s="59"/>
      <c r="F323" s="61"/>
      <c r="G323" s="61"/>
      <c r="H323" s="61"/>
      <c r="I323" s="61"/>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row>
    <row r="324" spans="2:37" x14ac:dyDescent="0.25">
      <c r="B324" s="59"/>
      <c r="C324" s="59"/>
      <c r="D324" s="60"/>
      <c r="E324" s="59"/>
      <c r="F324" s="61"/>
      <c r="G324" s="61"/>
      <c r="H324" s="61"/>
      <c r="I324" s="61"/>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row>
    <row r="325" spans="2:37" x14ac:dyDescent="0.25">
      <c r="B325" s="59"/>
      <c r="C325" s="59"/>
      <c r="D325" s="60"/>
      <c r="E325" s="59"/>
      <c r="F325" s="61"/>
      <c r="G325" s="61"/>
      <c r="H325" s="61"/>
      <c r="I325" s="61"/>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row>
    <row r="326" spans="2:37" x14ac:dyDescent="0.25">
      <c r="B326" s="58"/>
      <c r="C326" s="130" t="str">
        <f>+Inventario!C326</f>
        <v>MEDIDORES</v>
      </c>
      <c r="D326" s="131"/>
      <c r="E326" s="58"/>
      <c r="F326" s="132"/>
      <c r="G326" s="132"/>
      <c r="H326" s="132"/>
      <c r="I326" s="132"/>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row>
    <row r="327" spans="2:37" x14ac:dyDescent="0.25">
      <c r="B327" s="59" t="s">
        <v>695</v>
      </c>
      <c r="C327" s="62" t="str">
        <f>+VLOOKUP(B327,'resumen UCAP'!$A$5:$O$329,2,0)</f>
        <v>Medidor digital</v>
      </c>
      <c r="D327" s="63"/>
      <c r="E327" s="63" t="str">
        <f>+VLOOKUP(B327,'resumen UCAP'!$A$5:$O$329,3,0)</f>
        <v>Un</v>
      </c>
      <c r="F327" s="64">
        <f>+VLOOKUP(B327,'resumen UCAP'!$A$5:$O$329,15,0)</f>
        <v>379591.8367346939</v>
      </c>
      <c r="G327" s="61">
        <v>49</v>
      </c>
      <c r="H327" s="61"/>
      <c r="I327" s="61"/>
      <c r="J327" s="136"/>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row>
    <row r="328" spans="2:37" x14ac:dyDescent="0.25">
      <c r="B328" s="59" t="s">
        <v>696</v>
      </c>
      <c r="C328" s="62" t="str">
        <f>+VLOOKUP(B328,'resumen UCAP'!$A$5:$O$329,2,0)</f>
        <v>Medidor telegestion</v>
      </c>
      <c r="D328" s="63"/>
      <c r="E328" s="63" t="str">
        <f>+VLOOKUP(B328,'resumen UCAP'!$A$5:$O$329,3,0)</f>
        <v>Un</v>
      </c>
      <c r="F328" s="64">
        <f>+VLOOKUP(B328,'resumen UCAP'!$A$5:$O$329,15,0)</f>
        <v>3260000</v>
      </c>
      <c r="G328" s="61">
        <v>2</v>
      </c>
      <c r="H328" s="61"/>
      <c r="I328" s="61"/>
      <c r="J328" s="136"/>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row>
    <row r="329" spans="2:37" x14ac:dyDescent="0.25">
      <c r="B329" s="59"/>
      <c r="C329" s="127" t="s">
        <v>289</v>
      </c>
      <c r="D329" s="60"/>
      <c r="E329" s="59"/>
      <c r="F329" s="61"/>
      <c r="G329" s="129">
        <f>+SUM(G327:G328)</f>
        <v>51</v>
      </c>
      <c r="H329" s="129">
        <f t="shared" ref="H329:AK329" si="12">+SUM(H327:H328)</f>
        <v>0</v>
      </c>
      <c r="I329" s="129">
        <f t="shared" si="12"/>
        <v>0</v>
      </c>
      <c r="J329" s="129">
        <f t="shared" si="12"/>
        <v>0</v>
      </c>
      <c r="K329" s="129">
        <f t="shared" si="12"/>
        <v>0</v>
      </c>
      <c r="L329" s="129">
        <f t="shared" si="12"/>
        <v>0</v>
      </c>
      <c r="M329" s="129">
        <f t="shared" si="12"/>
        <v>0</v>
      </c>
      <c r="N329" s="129">
        <f t="shared" si="12"/>
        <v>0</v>
      </c>
      <c r="O329" s="129">
        <f t="shared" si="12"/>
        <v>0</v>
      </c>
      <c r="P329" s="129">
        <f t="shared" si="12"/>
        <v>0</v>
      </c>
      <c r="Q329" s="129">
        <f t="shared" si="12"/>
        <v>0</v>
      </c>
      <c r="R329" s="129">
        <f t="shared" si="12"/>
        <v>0</v>
      </c>
      <c r="S329" s="129">
        <f t="shared" si="12"/>
        <v>0</v>
      </c>
      <c r="T329" s="129">
        <f t="shared" si="12"/>
        <v>0</v>
      </c>
      <c r="U329" s="129">
        <f t="shared" si="12"/>
        <v>0</v>
      </c>
      <c r="V329" s="129">
        <f t="shared" si="12"/>
        <v>0</v>
      </c>
      <c r="W329" s="129">
        <f t="shared" si="12"/>
        <v>0</v>
      </c>
      <c r="X329" s="129">
        <f t="shared" si="12"/>
        <v>0</v>
      </c>
      <c r="Y329" s="129">
        <f t="shared" si="12"/>
        <v>0</v>
      </c>
      <c r="Z329" s="129">
        <f t="shared" si="12"/>
        <v>0</v>
      </c>
      <c r="AA329" s="129">
        <f t="shared" si="12"/>
        <v>0</v>
      </c>
      <c r="AB329" s="129">
        <f t="shared" si="12"/>
        <v>0</v>
      </c>
      <c r="AC329" s="129">
        <f t="shared" si="12"/>
        <v>0</v>
      </c>
      <c r="AD329" s="129">
        <f t="shared" si="12"/>
        <v>0</v>
      </c>
      <c r="AE329" s="129">
        <f t="shared" si="12"/>
        <v>0</v>
      </c>
      <c r="AF329" s="129">
        <f t="shared" si="12"/>
        <v>0</v>
      </c>
      <c r="AG329" s="129">
        <f t="shared" si="12"/>
        <v>0</v>
      </c>
      <c r="AH329" s="129">
        <f t="shared" si="12"/>
        <v>0</v>
      </c>
      <c r="AI329" s="129">
        <f t="shared" si="12"/>
        <v>0</v>
      </c>
      <c r="AJ329" s="129">
        <f t="shared" si="12"/>
        <v>0</v>
      </c>
      <c r="AK329" s="129">
        <f t="shared" si="12"/>
        <v>0</v>
      </c>
    </row>
    <row r="330" spans="2:37" x14ac:dyDescent="0.25">
      <c r="B330" s="59"/>
      <c r="C330" s="126" t="s">
        <v>441</v>
      </c>
      <c r="D330" s="60"/>
      <c r="E330" s="59"/>
      <c r="F330" s="61"/>
      <c r="G330" s="129">
        <f>+SUMPRODUCT($F$327:$F$328,G327:G328)</f>
        <v>25120000</v>
      </c>
      <c r="H330" s="129">
        <f t="shared" ref="H330:AK330" si="13">+SUMPRODUCT($F$327:$F$328,H327:H328)</f>
        <v>0</v>
      </c>
      <c r="I330" s="129">
        <f t="shared" si="13"/>
        <v>0</v>
      </c>
      <c r="J330" s="129">
        <f t="shared" si="13"/>
        <v>0</v>
      </c>
      <c r="K330" s="129">
        <f t="shared" si="13"/>
        <v>0</v>
      </c>
      <c r="L330" s="129">
        <f t="shared" si="13"/>
        <v>0</v>
      </c>
      <c r="M330" s="129">
        <f t="shared" si="13"/>
        <v>0</v>
      </c>
      <c r="N330" s="129">
        <f t="shared" si="13"/>
        <v>0</v>
      </c>
      <c r="O330" s="129">
        <f t="shared" si="13"/>
        <v>0</v>
      </c>
      <c r="P330" s="129">
        <f t="shared" si="13"/>
        <v>0</v>
      </c>
      <c r="Q330" s="129">
        <f t="shared" si="13"/>
        <v>0</v>
      </c>
      <c r="R330" s="129">
        <f t="shared" si="13"/>
        <v>0</v>
      </c>
      <c r="S330" s="129">
        <f t="shared" si="13"/>
        <v>0</v>
      </c>
      <c r="T330" s="129">
        <f t="shared" si="13"/>
        <v>0</v>
      </c>
      <c r="U330" s="129">
        <f t="shared" si="13"/>
        <v>0</v>
      </c>
      <c r="V330" s="129">
        <f t="shared" si="13"/>
        <v>0</v>
      </c>
      <c r="W330" s="129">
        <f t="shared" si="13"/>
        <v>0</v>
      </c>
      <c r="X330" s="129">
        <f t="shared" si="13"/>
        <v>0</v>
      </c>
      <c r="Y330" s="129">
        <f t="shared" si="13"/>
        <v>0</v>
      </c>
      <c r="Z330" s="129">
        <f t="shared" si="13"/>
        <v>0</v>
      </c>
      <c r="AA330" s="129">
        <f t="shared" si="13"/>
        <v>0</v>
      </c>
      <c r="AB330" s="129">
        <f t="shared" si="13"/>
        <v>0</v>
      </c>
      <c r="AC330" s="129">
        <f t="shared" si="13"/>
        <v>0</v>
      </c>
      <c r="AD330" s="129">
        <f t="shared" si="13"/>
        <v>0</v>
      </c>
      <c r="AE330" s="129">
        <f t="shared" si="13"/>
        <v>0</v>
      </c>
      <c r="AF330" s="129">
        <f t="shared" si="13"/>
        <v>0</v>
      </c>
      <c r="AG330" s="129">
        <f t="shared" si="13"/>
        <v>0</v>
      </c>
      <c r="AH330" s="129">
        <f t="shared" si="13"/>
        <v>0</v>
      </c>
      <c r="AI330" s="129">
        <f t="shared" si="13"/>
        <v>0</v>
      </c>
      <c r="AJ330" s="129">
        <f t="shared" si="13"/>
        <v>0</v>
      </c>
      <c r="AK330" s="129">
        <f t="shared" si="13"/>
        <v>0</v>
      </c>
    </row>
    <row r="331" spans="2:37" x14ac:dyDescent="0.25">
      <c r="B331" s="59"/>
      <c r="C331" s="126"/>
      <c r="D331" s="60"/>
      <c r="E331" s="59"/>
      <c r="F331" s="61"/>
      <c r="G331" s="129"/>
      <c r="H331" s="61"/>
      <c r="I331" s="61"/>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x14ac:dyDescent="0.25">
      <c r="B332" s="59"/>
      <c r="C332" s="59"/>
      <c r="D332" s="60"/>
      <c r="E332" s="59"/>
      <c r="F332" s="61"/>
      <c r="G332" s="61"/>
      <c r="H332" s="61"/>
      <c r="I332" s="61"/>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x14ac:dyDescent="0.25">
      <c r="B333" s="59"/>
      <c r="C333" s="59"/>
      <c r="D333" s="60"/>
      <c r="E333" s="59"/>
      <c r="F333" s="61"/>
      <c r="G333" s="61"/>
      <c r="H333" s="61"/>
      <c r="I333" s="61"/>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x14ac:dyDescent="0.25">
      <c r="B334" s="59"/>
      <c r="C334" s="59"/>
      <c r="D334" s="60"/>
      <c r="E334" s="59"/>
      <c r="F334" s="61"/>
      <c r="G334" s="61"/>
      <c r="H334" s="61"/>
      <c r="I334" s="61"/>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x14ac:dyDescent="0.25">
      <c r="B335" s="58"/>
      <c r="C335" s="130" t="str">
        <f>+Inventario!C335</f>
        <v xml:space="preserve">SISTEMA DE TELEGESTIÓN </v>
      </c>
      <c r="D335" s="131"/>
      <c r="E335" s="58"/>
      <c r="F335" s="132"/>
      <c r="G335" s="132"/>
      <c r="H335" s="132"/>
      <c r="I335" s="132"/>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row>
    <row r="336" spans="2:37"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61"/>
      <c r="I336" s="61"/>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row>
    <row r="337" spans="1:37" x14ac:dyDescent="0.25">
      <c r="B337" s="59"/>
      <c r="C337" s="59"/>
      <c r="D337" s="60"/>
      <c r="E337" s="59"/>
      <c r="F337" s="61"/>
      <c r="G337" s="61"/>
      <c r="H337" s="61"/>
      <c r="I337" s="61"/>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1:37" s="121" customFormat="1" x14ac:dyDescent="0.25">
      <c r="A338" s="57"/>
      <c r="B338" s="59"/>
      <c r="C338" s="127" t="s">
        <v>289</v>
      </c>
      <c r="D338" s="60"/>
      <c r="E338" s="59"/>
      <c r="F338" s="61"/>
      <c r="G338" s="129">
        <f>+SUM(G336:G337)</f>
        <v>0</v>
      </c>
      <c r="H338" s="129">
        <f t="shared" ref="H338:AK338" si="14">+SUM(H336:H337)</f>
        <v>0</v>
      </c>
      <c r="I338" s="129">
        <f t="shared" si="14"/>
        <v>0</v>
      </c>
      <c r="J338" s="129">
        <f t="shared" si="14"/>
        <v>0</v>
      </c>
      <c r="K338" s="129">
        <f t="shared" si="14"/>
        <v>0</v>
      </c>
      <c r="L338" s="129">
        <f t="shared" si="14"/>
        <v>0</v>
      </c>
      <c r="M338" s="129">
        <f t="shared" si="14"/>
        <v>0</v>
      </c>
      <c r="N338" s="129">
        <f t="shared" si="14"/>
        <v>0</v>
      </c>
      <c r="O338" s="129">
        <f t="shared" si="14"/>
        <v>0</v>
      </c>
      <c r="P338" s="129">
        <f t="shared" si="14"/>
        <v>0</v>
      </c>
      <c r="Q338" s="129">
        <f t="shared" si="14"/>
        <v>0</v>
      </c>
      <c r="R338" s="129">
        <f t="shared" si="14"/>
        <v>0</v>
      </c>
      <c r="S338" s="129">
        <f t="shared" si="14"/>
        <v>0</v>
      </c>
      <c r="T338" s="129">
        <f t="shared" si="14"/>
        <v>0</v>
      </c>
      <c r="U338" s="129">
        <f t="shared" si="14"/>
        <v>0</v>
      </c>
      <c r="V338" s="129">
        <f t="shared" si="14"/>
        <v>0</v>
      </c>
      <c r="W338" s="129">
        <f t="shared" si="14"/>
        <v>0</v>
      </c>
      <c r="X338" s="129">
        <f t="shared" si="14"/>
        <v>0</v>
      </c>
      <c r="Y338" s="129">
        <f t="shared" si="14"/>
        <v>0</v>
      </c>
      <c r="Z338" s="129">
        <f t="shared" si="14"/>
        <v>0</v>
      </c>
      <c r="AA338" s="129">
        <f t="shared" si="14"/>
        <v>0</v>
      </c>
      <c r="AB338" s="129">
        <f t="shared" si="14"/>
        <v>0</v>
      </c>
      <c r="AC338" s="129">
        <f t="shared" si="14"/>
        <v>0</v>
      </c>
      <c r="AD338" s="129">
        <f t="shared" si="14"/>
        <v>0</v>
      </c>
      <c r="AE338" s="129">
        <f t="shared" si="14"/>
        <v>0</v>
      </c>
      <c r="AF338" s="129">
        <f t="shared" si="14"/>
        <v>0</v>
      </c>
      <c r="AG338" s="129">
        <f t="shared" si="14"/>
        <v>0</v>
      </c>
      <c r="AH338" s="129">
        <f t="shared" si="14"/>
        <v>0</v>
      </c>
      <c r="AI338" s="129">
        <f t="shared" si="14"/>
        <v>0</v>
      </c>
      <c r="AJ338" s="129">
        <f t="shared" si="14"/>
        <v>0</v>
      </c>
      <c r="AK338" s="129">
        <f t="shared" si="14"/>
        <v>0</v>
      </c>
    </row>
    <row r="339" spans="1:37" s="121" customFormat="1" x14ac:dyDescent="0.25">
      <c r="A339" s="57"/>
      <c r="B339" s="59"/>
      <c r="C339" s="126" t="s">
        <v>441</v>
      </c>
      <c r="D339" s="60"/>
      <c r="E339" s="59"/>
      <c r="F339" s="61"/>
      <c r="G339" s="129">
        <f>+SUMPRODUCT($F$336:$F$337,G336:G337)</f>
        <v>0</v>
      </c>
      <c r="H339" s="129">
        <f t="shared" ref="H339:AK339" si="15">+SUMPRODUCT($F$336:$F$337,H336:H337)</f>
        <v>0</v>
      </c>
      <c r="I339" s="129">
        <f t="shared" si="15"/>
        <v>0</v>
      </c>
      <c r="J339" s="129">
        <f t="shared" si="15"/>
        <v>0</v>
      </c>
      <c r="K339" s="129">
        <f t="shared" si="15"/>
        <v>0</v>
      </c>
      <c r="L339" s="129">
        <f t="shared" si="15"/>
        <v>0</v>
      </c>
      <c r="M339" s="129">
        <f t="shared" si="15"/>
        <v>0</v>
      </c>
      <c r="N339" s="129">
        <f t="shared" si="15"/>
        <v>0</v>
      </c>
      <c r="O339" s="129">
        <f t="shared" si="15"/>
        <v>0</v>
      </c>
      <c r="P339" s="129">
        <f t="shared" si="15"/>
        <v>0</v>
      </c>
      <c r="Q339" s="129">
        <f t="shared" si="15"/>
        <v>0</v>
      </c>
      <c r="R339" s="129">
        <f t="shared" si="15"/>
        <v>0</v>
      </c>
      <c r="S339" s="129">
        <f t="shared" si="15"/>
        <v>0</v>
      </c>
      <c r="T339" s="129">
        <f t="shared" si="15"/>
        <v>0</v>
      </c>
      <c r="U339" s="129">
        <f t="shared" si="15"/>
        <v>0</v>
      </c>
      <c r="V339" s="129">
        <f t="shared" si="15"/>
        <v>0</v>
      </c>
      <c r="W339" s="129">
        <f t="shared" si="15"/>
        <v>0</v>
      </c>
      <c r="X339" s="129">
        <f t="shared" si="15"/>
        <v>0</v>
      </c>
      <c r="Y339" s="129">
        <f t="shared" si="15"/>
        <v>0</v>
      </c>
      <c r="Z339" s="129">
        <f t="shared" si="15"/>
        <v>0</v>
      </c>
      <c r="AA339" s="129">
        <f t="shared" si="15"/>
        <v>0</v>
      </c>
      <c r="AB339" s="129">
        <f t="shared" si="15"/>
        <v>0</v>
      </c>
      <c r="AC339" s="129">
        <f t="shared" si="15"/>
        <v>0</v>
      </c>
      <c r="AD339" s="129">
        <f t="shared" si="15"/>
        <v>0</v>
      </c>
      <c r="AE339" s="129">
        <f t="shared" si="15"/>
        <v>0</v>
      </c>
      <c r="AF339" s="129">
        <f t="shared" si="15"/>
        <v>0</v>
      </c>
      <c r="AG339" s="129">
        <f t="shared" si="15"/>
        <v>0</v>
      </c>
      <c r="AH339" s="129">
        <f t="shared" si="15"/>
        <v>0</v>
      </c>
      <c r="AI339" s="129">
        <f t="shared" si="15"/>
        <v>0</v>
      </c>
      <c r="AJ339" s="129">
        <f t="shared" si="15"/>
        <v>0</v>
      </c>
      <c r="AK339" s="129">
        <f t="shared" si="15"/>
        <v>0</v>
      </c>
    </row>
    <row r="340" spans="1:37" s="121" customFormat="1" x14ac:dyDescent="0.25">
      <c r="A340" s="57"/>
      <c r="B340" s="59"/>
      <c r="C340" s="59"/>
      <c r="D340" s="60"/>
      <c r="E340" s="59"/>
      <c r="F340" s="61"/>
      <c r="G340" s="61"/>
      <c r="H340" s="61"/>
      <c r="I340" s="61"/>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row>
    <row r="341" spans="1:37" s="121" customFormat="1" x14ac:dyDescent="0.25">
      <c r="A341" s="57"/>
      <c r="B341" s="59"/>
      <c r="C341" s="59"/>
      <c r="D341" s="60"/>
      <c r="E341" s="59"/>
      <c r="F341" s="61"/>
      <c r="G341" s="61"/>
      <c r="H341" s="61"/>
      <c r="I341" s="61"/>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row>
    <row r="342" spans="1:37" s="121" customFormat="1" x14ac:dyDescent="0.25">
      <c r="A342" s="57"/>
      <c r="B342" s="59"/>
      <c r="C342" s="59"/>
      <c r="D342" s="60"/>
      <c r="E342" s="59"/>
      <c r="F342" s="61"/>
      <c r="G342" s="61"/>
      <c r="H342" s="61"/>
      <c r="I342" s="61"/>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row>
    <row r="343" spans="1:37" s="121" customFormat="1" x14ac:dyDescent="0.25">
      <c r="A343" s="57"/>
      <c r="B343" s="59"/>
      <c r="C343" s="59"/>
      <c r="D343" s="60"/>
      <c r="E343" s="59"/>
      <c r="F343" s="61"/>
      <c r="G343" s="61"/>
      <c r="H343" s="61"/>
      <c r="I343" s="61"/>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row>
    <row r="344" spans="1:37" s="121" customFormat="1" x14ac:dyDescent="0.25">
      <c r="A344" s="57"/>
      <c r="B344" s="57"/>
      <c r="C344" s="68" t="s">
        <v>439</v>
      </c>
      <c r="D344" s="120"/>
      <c r="E344" s="57"/>
      <c r="G344" s="134">
        <f>G339+G330+G321+G308+G298+G282+G238+G225</f>
        <v>31047186978.247078</v>
      </c>
      <c r="H344" s="134">
        <f>H339+H330+H321+H308+H298+H282+H238+H225</f>
        <v>0</v>
      </c>
      <c r="I344" s="134">
        <f t="shared" ref="I344:AK344" si="16">I339+I330+I321+I308+I298+I282+I238+I225</f>
        <v>0</v>
      </c>
      <c r="J344" s="134">
        <f>J339+J330+J321+J308+J298+J282+J238+J225</f>
        <v>0</v>
      </c>
      <c r="K344" s="134">
        <f t="shared" si="16"/>
        <v>0</v>
      </c>
      <c r="L344" s="134">
        <f t="shared" si="16"/>
        <v>0</v>
      </c>
      <c r="M344" s="134">
        <f t="shared" si="16"/>
        <v>0</v>
      </c>
      <c r="N344" s="134">
        <f t="shared" si="16"/>
        <v>0</v>
      </c>
      <c r="O344" s="134">
        <f t="shared" si="16"/>
        <v>0</v>
      </c>
      <c r="P344" s="134">
        <f t="shared" si="16"/>
        <v>0</v>
      </c>
      <c r="Q344" s="134">
        <f t="shared" si="16"/>
        <v>0</v>
      </c>
      <c r="R344" s="134">
        <f t="shared" si="16"/>
        <v>0</v>
      </c>
      <c r="S344" s="134">
        <f t="shared" si="16"/>
        <v>0</v>
      </c>
      <c r="T344" s="134">
        <f t="shared" si="16"/>
        <v>0</v>
      </c>
      <c r="U344" s="134">
        <f t="shared" si="16"/>
        <v>0</v>
      </c>
      <c r="V344" s="134">
        <f t="shared" si="16"/>
        <v>0</v>
      </c>
      <c r="W344" s="134">
        <f t="shared" si="16"/>
        <v>0</v>
      </c>
      <c r="X344" s="134">
        <f t="shared" si="16"/>
        <v>2779299132.6750002</v>
      </c>
      <c r="Y344" s="134">
        <f t="shared" si="16"/>
        <v>3347289822.8211155</v>
      </c>
      <c r="Z344" s="134">
        <f t="shared" si="16"/>
        <v>3615163731.5339518</v>
      </c>
      <c r="AA344" s="134">
        <f t="shared" si="16"/>
        <v>3514288663.3141718</v>
      </c>
      <c r="AB344" s="134">
        <f t="shared" si="16"/>
        <v>2443414984.3488059</v>
      </c>
      <c r="AC344" s="134">
        <f t="shared" si="16"/>
        <v>0</v>
      </c>
      <c r="AD344" s="134">
        <f t="shared" si="16"/>
        <v>0</v>
      </c>
      <c r="AE344" s="134">
        <f t="shared" si="16"/>
        <v>0</v>
      </c>
      <c r="AF344" s="134">
        <f t="shared" si="16"/>
        <v>0</v>
      </c>
      <c r="AG344" s="134">
        <f t="shared" si="16"/>
        <v>0</v>
      </c>
      <c r="AH344" s="134">
        <f t="shared" si="16"/>
        <v>0</v>
      </c>
      <c r="AI344" s="134">
        <f t="shared" si="16"/>
        <v>0</v>
      </c>
      <c r="AJ344" s="134">
        <f t="shared" si="16"/>
        <v>0</v>
      </c>
      <c r="AK344" s="134">
        <f t="shared" si="16"/>
        <v>0</v>
      </c>
    </row>
    <row r="351" spans="1:37" x14ac:dyDescent="0.25">
      <c r="C351" s="137" t="s">
        <v>14</v>
      </c>
      <c r="D351" s="137" t="s">
        <v>31</v>
      </c>
      <c r="E351" s="137" t="s">
        <v>710</v>
      </c>
    </row>
    <row r="352" spans="1:37" x14ac:dyDescent="0.25">
      <c r="C352" s="138" t="str">
        <f>+C4</f>
        <v>LUMINARIAS</v>
      </c>
      <c r="D352" s="139">
        <f>+SUM(H224:AK224)</f>
        <v>10222</v>
      </c>
      <c r="E352" s="136">
        <f>+SUM(H225:AK225)</f>
        <v>15699456334.693045</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s="121" customFormat="1" x14ac:dyDescent="0.25">
      <c r="C355" s="59" t="str">
        <f>+C287</f>
        <v>REDES</v>
      </c>
      <c r="D355" s="139">
        <f>+SUM(H297:AK297)</f>
        <v>0</v>
      </c>
      <c r="E355" s="136">
        <f>+SUM(H298:AK298)</f>
        <v>0</v>
      </c>
    </row>
    <row r="356" spans="3:5" s="121" customFormat="1" x14ac:dyDescent="0.25">
      <c r="C356" s="59" t="str">
        <f>+C303</f>
        <v>CAMARAS, CANALIZACIONES, DUCTOS</v>
      </c>
      <c r="D356" s="139">
        <f>+SUM(H307:AK307)</f>
        <v>0</v>
      </c>
      <c r="E356" s="136">
        <f>+SUM(H308:AK308)</f>
        <v>0</v>
      </c>
    </row>
    <row r="357" spans="3:5" s="121" customFormat="1" x14ac:dyDescent="0.25">
      <c r="C357" s="59" t="str">
        <f>+C313</f>
        <v>TRANSFORMADORES, ELEMENTOS SUBESTACIONES</v>
      </c>
      <c r="D357" s="139">
        <f>+SUM(H320:AK320)</f>
        <v>0</v>
      </c>
      <c r="E357" s="136">
        <f>+SUM(H321:AK321)</f>
        <v>0</v>
      </c>
    </row>
    <row r="358" spans="3:5" s="121" customFormat="1" x14ac:dyDescent="0.25">
      <c r="C358" s="59" t="str">
        <f>+C326</f>
        <v>MEDIDORES</v>
      </c>
      <c r="D358" s="139">
        <f>+SUM(H329:AK329)</f>
        <v>0</v>
      </c>
      <c r="E358" s="136">
        <f>+SUM(H330:AK330)</f>
        <v>0</v>
      </c>
    </row>
    <row r="359" spans="3:5" s="121" customFormat="1" x14ac:dyDescent="0.25">
      <c r="C359" s="59" t="str">
        <f>+C335</f>
        <v xml:space="preserve">SISTEMA DE TELEGESTIÓN </v>
      </c>
      <c r="D359" s="139">
        <f>+SUM(H338:AK338)</f>
        <v>0</v>
      </c>
      <c r="E359" s="136">
        <f>+SUM(H339:AK339)</f>
        <v>0</v>
      </c>
    </row>
    <row r="360" spans="3:5" s="121" customFormat="1" x14ac:dyDescent="0.25">
      <c r="C360" s="68" t="s">
        <v>439</v>
      </c>
      <c r="D360" s="120"/>
      <c r="E360" s="140">
        <f>+SUM(E352:E359)</f>
        <v>15699456334.693045</v>
      </c>
    </row>
  </sheetData>
  <mergeCells count="6">
    <mergeCell ref="G2:G3"/>
    <mergeCell ref="B2:B3"/>
    <mergeCell ref="C2:C3"/>
    <mergeCell ref="D2:D3"/>
    <mergeCell ref="E2:E3"/>
    <mergeCell ref="F2:F3"/>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360"/>
  <sheetViews>
    <sheetView topLeftCell="A346" workbookViewId="0"/>
  </sheetViews>
  <sheetFormatPr baseColWidth="10" defaultColWidth="0" defaultRowHeight="14.25" x14ac:dyDescent="0.25"/>
  <cols>
    <col min="1" max="2" width="10.85546875" style="57" customWidth="1"/>
    <col min="3" max="3" width="51.7109375" style="57" bestFit="1" customWidth="1"/>
    <col min="4" max="4" width="18.85546875" style="120" customWidth="1"/>
    <col min="5" max="5" width="13.5703125" style="57" bestFit="1" customWidth="1"/>
    <col min="6" max="6" width="13.85546875" style="121" customWidth="1"/>
    <col min="7" max="7" width="14.7109375" style="121" bestFit="1" customWidth="1"/>
    <col min="8" max="8" width="12.5703125" style="121" bestFit="1" customWidth="1"/>
    <col min="9" max="22" width="10.85546875" style="57" customWidth="1"/>
    <col min="23" max="23" width="17" style="57" bestFit="1" customWidth="1"/>
    <col min="24" max="24" width="14" style="57" bestFit="1" customWidth="1"/>
    <col min="25" max="38" width="10.85546875" style="57" customWidth="1"/>
    <col min="39" max="16384" width="10.85546875" style="57" hidden="1"/>
  </cols>
  <sheetData>
    <row r="1" spans="1:37" x14ac:dyDescent="0.25">
      <c r="A1" s="56"/>
    </row>
    <row r="2" spans="1:37" s="135" customFormat="1" ht="9" x14ac:dyDescent="0.25">
      <c r="B2" s="533" t="s">
        <v>4</v>
      </c>
      <c r="C2" s="533" t="s">
        <v>47</v>
      </c>
      <c r="D2" s="533" t="s">
        <v>98</v>
      </c>
      <c r="E2" s="533" t="s">
        <v>16</v>
      </c>
      <c r="F2" s="532" t="s">
        <v>99</v>
      </c>
      <c r="G2" s="532" t="s">
        <v>100</v>
      </c>
      <c r="H2" s="118">
        <f>+'Desmonte Infr. financiada'!H2</f>
        <v>1</v>
      </c>
      <c r="I2" s="118">
        <f>+'Desmonte Infr. financiada'!I2</f>
        <v>2</v>
      </c>
      <c r="J2" s="118">
        <f>+'Desmonte Infr. financiada'!J2</f>
        <v>3</v>
      </c>
      <c r="K2" s="118">
        <f>+'Desmonte Infr. financiada'!K2</f>
        <v>4</v>
      </c>
      <c r="L2" s="118">
        <f>+'Desmonte Infr. financiada'!L2</f>
        <v>5</v>
      </c>
      <c r="M2" s="118">
        <f>+'Desmonte Infr. financiada'!M2</f>
        <v>6</v>
      </c>
      <c r="N2" s="118">
        <f>+'Desmonte Infr. financiada'!N2</f>
        <v>7</v>
      </c>
      <c r="O2" s="118">
        <f>+'Desmonte Infr. financiada'!O2</f>
        <v>8</v>
      </c>
      <c r="P2" s="118">
        <f>+'Desmonte Infr. financiada'!P2</f>
        <v>9</v>
      </c>
      <c r="Q2" s="118">
        <f>+'Desmonte Infr. financiada'!Q2</f>
        <v>10</v>
      </c>
      <c r="R2" s="118">
        <f>+'Desmonte Infr. financiada'!R2</f>
        <v>11</v>
      </c>
      <c r="S2" s="118">
        <f>+'Desmonte Infr. financiada'!S2</f>
        <v>12</v>
      </c>
      <c r="T2" s="118">
        <f>+'Desmonte Infr. financiada'!T2</f>
        <v>13</v>
      </c>
      <c r="U2" s="118">
        <f>+'Desmonte Infr. financiada'!U2</f>
        <v>14</v>
      </c>
      <c r="V2" s="118">
        <f>+'Desmonte Infr. financiada'!V2</f>
        <v>15</v>
      </c>
      <c r="W2" s="118">
        <f>+'Desmonte Infr. financiada'!W2</f>
        <v>16</v>
      </c>
      <c r="X2" s="118">
        <f>+'Desmonte Infr. financiada'!X2</f>
        <v>17</v>
      </c>
      <c r="Y2" s="118">
        <f>+'Desmonte Infr. financiada'!Y2</f>
        <v>18</v>
      </c>
      <c r="Z2" s="118">
        <f>+'Desmonte Infr. financiada'!Z2</f>
        <v>19</v>
      </c>
      <c r="AA2" s="118">
        <f>+'Desmonte Infr. financiada'!AA2</f>
        <v>20</v>
      </c>
      <c r="AB2" s="118">
        <f>+'Desmonte Infr. financiada'!AB2</f>
        <v>21</v>
      </c>
      <c r="AC2" s="118">
        <f>+'Desmonte Infr. financiada'!AC2</f>
        <v>22</v>
      </c>
      <c r="AD2" s="118">
        <f>+'Desmonte Infr. financiada'!AD2</f>
        <v>23</v>
      </c>
      <c r="AE2" s="118">
        <f>+'Desmonte Infr. financiada'!AE2</f>
        <v>24</v>
      </c>
      <c r="AF2" s="118">
        <f>+'Desmonte Infr. financiada'!AF2</f>
        <v>25</v>
      </c>
      <c r="AG2" s="118">
        <f>+'Desmonte Infr. financiada'!AG2</f>
        <v>26</v>
      </c>
      <c r="AH2" s="118">
        <f>+'Desmonte Infr. financiada'!AH2</f>
        <v>27</v>
      </c>
      <c r="AI2" s="118">
        <f>+'Desmonte Infr. financiada'!AI2</f>
        <v>28</v>
      </c>
      <c r="AJ2" s="118">
        <f>+'Desmonte Infr. financiada'!AJ2</f>
        <v>29</v>
      </c>
      <c r="AK2" s="118">
        <f>+'Desmonte Infr. financiada'!AK2</f>
        <v>30</v>
      </c>
    </row>
    <row r="3" spans="1:37" s="135" customFormat="1" ht="34.9" customHeight="1" x14ac:dyDescent="0.25">
      <c r="B3" s="534"/>
      <c r="C3" s="534"/>
      <c r="D3" s="534"/>
      <c r="E3" s="534"/>
      <c r="F3" s="532"/>
      <c r="G3" s="532"/>
      <c r="H3" s="157">
        <f>+'Desmonte Infr. financiada'!H3</f>
        <v>2022</v>
      </c>
      <c r="I3" s="157">
        <f>+'Desmonte Infr. financiada'!I3</f>
        <v>2023</v>
      </c>
      <c r="J3" s="157">
        <f>+'Desmonte Infr. financiada'!J3</f>
        <v>2024</v>
      </c>
      <c r="K3" s="157">
        <f>+'Desmonte Infr. financiada'!K3</f>
        <v>2025</v>
      </c>
      <c r="L3" s="157">
        <f>+'Desmonte Infr. financiada'!L3</f>
        <v>2026</v>
      </c>
      <c r="M3" s="157">
        <f>+'Desmonte Infr. financiada'!M3</f>
        <v>2027</v>
      </c>
      <c r="N3" s="157">
        <f>+'Desmonte Infr. financiada'!N3</f>
        <v>2028</v>
      </c>
      <c r="O3" s="157">
        <f>+'Desmonte Infr. financiada'!O3</f>
        <v>2029</v>
      </c>
      <c r="P3" s="157">
        <f>+'Desmonte Infr. financiada'!P3</f>
        <v>2030</v>
      </c>
      <c r="Q3" s="157">
        <f>+'Desmonte Infr. financiada'!Q3</f>
        <v>2031</v>
      </c>
      <c r="R3" s="157">
        <f>+'Desmonte Infr. financiada'!R3</f>
        <v>2032</v>
      </c>
      <c r="S3" s="157">
        <f>+'Desmonte Infr. financiada'!S3</f>
        <v>2033</v>
      </c>
      <c r="T3" s="157">
        <f>+'Desmonte Infr. financiada'!T3</f>
        <v>2034</v>
      </c>
      <c r="U3" s="157">
        <f>+'Desmonte Infr. financiada'!U3</f>
        <v>2035</v>
      </c>
      <c r="V3" s="157">
        <f>+'Desmonte Infr. financiada'!V3</f>
        <v>2036</v>
      </c>
      <c r="W3" s="157">
        <f>+'Desmonte Infr. financiada'!W3</f>
        <v>2037</v>
      </c>
      <c r="X3" s="157">
        <f>+'Desmonte Infr. financiada'!X3</f>
        <v>2038</v>
      </c>
      <c r="Y3" s="157">
        <f>+'Desmonte Infr. financiada'!Y3</f>
        <v>2039</v>
      </c>
      <c r="Z3" s="157">
        <f>+'Desmonte Infr. financiada'!Z3</f>
        <v>2040</v>
      </c>
      <c r="AA3" s="157">
        <f>+'Desmonte Infr. financiada'!AA3</f>
        <v>2041</v>
      </c>
      <c r="AB3" s="157">
        <f>+'Desmonte Infr. financiada'!AB3</f>
        <v>2042</v>
      </c>
      <c r="AC3" s="157">
        <f>+'Desmonte Infr. financiada'!AC3</f>
        <v>2043</v>
      </c>
      <c r="AD3" s="157">
        <f>+'Desmonte Infr. financiada'!AD3</f>
        <v>2044</v>
      </c>
      <c r="AE3" s="157">
        <f>+'Desmonte Infr. financiada'!AE3</f>
        <v>2045</v>
      </c>
      <c r="AF3" s="157">
        <f>+'Desmonte Infr. financiada'!AF3</f>
        <v>2046</v>
      </c>
      <c r="AG3" s="157">
        <f>+'Desmonte Infr. financiada'!AG3</f>
        <v>2047</v>
      </c>
      <c r="AH3" s="157">
        <f>+'Desmonte Infr. financiada'!AH3</f>
        <v>2048</v>
      </c>
      <c r="AI3" s="157">
        <f>+'Desmonte Infr. financiada'!AI3</f>
        <v>2049</v>
      </c>
      <c r="AJ3" s="157">
        <f>+'Desmonte Infr. financiada'!AJ3</f>
        <v>2050</v>
      </c>
      <c r="AK3" s="157">
        <f>+'Desmonte Infr. financiada'!AK3</f>
        <v>2051</v>
      </c>
    </row>
    <row r="4" spans="1:37" x14ac:dyDescent="0.25">
      <c r="B4" s="29"/>
      <c r="C4" s="29" t="str">
        <f>+Inventario!C4</f>
        <v>LUMINARIAS</v>
      </c>
      <c r="D4" s="29"/>
      <c r="E4" s="29"/>
      <c r="F4" s="30"/>
      <c r="G4" s="30"/>
      <c r="H4" s="132"/>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row>
    <row r="5" spans="1:37" x14ac:dyDescent="0.25">
      <c r="B5" s="59" t="s">
        <v>18</v>
      </c>
      <c r="C5" s="62" t="str">
        <f>+VLOOKUP(B5,'resumen UCAP'!$A$5:$O$329,2,0)</f>
        <v>Aplique piso 150w</v>
      </c>
      <c r="D5" s="63">
        <f>+'Desmonte Infr. financiada'!D5</f>
        <v>150</v>
      </c>
      <c r="E5" s="63" t="str">
        <f>+VLOOKUP(B5,'resumen UCAP'!$A$5:$O$329,3,0)</f>
        <v>Un</v>
      </c>
      <c r="F5" s="64">
        <f>+VLOOKUP(B5,'resumen UCAP'!$A$5:$O$329,15,0)</f>
        <v>1060000</v>
      </c>
      <c r="G5" s="64">
        <v>13</v>
      </c>
      <c r="H5" s="125"/>
      <c r="I5" s="59"/>
      <c r="J5" s="59"/>
      <c r="K5" s="59"/>
      <c r="L5" s="59"/>
      <c r="M5" s="59"/>
      <c r="N5" s="59"/>
      <c r="O5" s="59"/>
      <c r="P5" s="59"/>
      <c r="Q5" s="59"/>
      <c r="R5" s="59"/>
      <c r="S5" s="59"/>
      <c r="T5" s="59"/>
      <c r="U5" s="59"/>
      <c r="V5" s="59"/>
      <c r="W5" s="136">
        <f>+'Inversión 1 financiada'!H5</f>
        <v>0</v>
      </c>
      <c r="X5" s="136">
        <f>+'Inversión 1 financiada'!I5</f>
        <v>0</v>
      </c>
      <c r="Y5" s="136">
        <f>+'Inversión 1 financiada'!J5</f>
        <v>0</v>
      </c>
      <c r="Z5" s="136">
        <f>+'Inversión 1 financiada'!K5</f>
        <v>0</v>
      </c>
      <c r="AA5" s="136">
        <f>+'Inversión 1 financiada'!L5</f>
        <v>0</v>
      </c>
      <c r="AB5" s="136">
        <f>+'Inversión 1 financiada'!M5</f>
        <v>0</v>
      </c>
      <c r="AC5" s="136">
        <f>+'Inversión 1 financiada'!N5</f>
        <v>0</v>
      </c>
      <c r="AD5" s="136">
        <f>+'Inversión 1 financiada'!O5</f>
        <v>0</v>
      </c>
      <c r="AE5" s="136">
        <f>+'Inversión 1 financiada'!P5</f>
        <v>0</v>
      </c>
      <c r="AF5" s="136">
        <f>+'Inversión 1 financiada'!Q5</f>
        <v>0</v>
      </c>
      <c r="AG5" s="136">
        <f>+'Inversión 1 financiada'!R5</f>
        <v>0</v>
      </c>
      <c r="AH5" s="136">
        <f>+'Inversión 1 financiada'!S5</f>
        <v>0</v>
      </c>
      <c r="AI5" s="136">
        <f>+'Inversión 1 financiada'!T5</f>
        <v>0</v>
      </c>
      <c r="AJ5" s="136">
        <f>+'Inversión 1 financiada'!U5</f>
        <v>0</v>
      </c>
      <c r="AK5" s="136">
        <f>+'Inversión 1 financiada'!V5</f>
        <v>0</v>
      </c>
    </row>
    <row r="6" spans="1:37" x14ac:dyDescent="0.25">
      <c r="B6" s="59" t="s">
        <v>70</v>
      </c>
      <c r="C6" s="62" t="str">
        <f>+VLOOKUP(B6,'resumen UCAP'!$A$5:$O$329,2,0)</f>
        <v>Luminaria Baronesa LED 125w</v>
      </c>
      <c r="D6" s="63">
        <f>+'Desmonte Infr. financiada'!D6</f>
        <v>125</v>
      </c>
      <c r="E6" s="63" t="str">
        <f>+VLOOKUP(B6,'resumen UCAP'!$A$5:$O$329,3,0)</f>
        <v>Un</v>
      </c>
      <c r="F6" s="64">
        <f>+VLOOKUP(B6,'resumen UCAP'!$A$5:$O$329,15,0)</f>
        <v>1260000</v>
      </c>
      <c r="G6" s="61">
        <v>7</v>
      </c>
      <c r="H6" s="125"/>
      <c r="I6" s="59"/>
      <c r="J6" s="59"/>
      <c r="K6" s="59"/>
      <c r="L6" s="59"/>
      <c r="M6" s="59"/>
      <c r="N6" s="59"/>
      <c r="O6" s="59"/>
      <c r="P6" s="59"/>
      <c r="Q6" s="59"/>
      <c r="R6" s="59"/>
      <c r="S6" s="59"/>
      <c r="T6" s="59"/>
      <c r="U6" s="59"/>
      <c r="V6" s="59"/>
      <c r="W6" s="136">
        <f>+'Inversión 1 financiada'!H6</f>
        <v>0</v>
      </c>
      <c r="X6" s="136">
        <f>+'Inversión 1 financiada'!I6</f>
        <v>0</v>
      </c>
      <c r="Y6" s="136">
        <f>+'Inversión 1 financiada'!J6</f>
        <v>0</v>
      </c>
      <c r="Z6" s="136">
        <f>+'Inversión 1 financiada'!K6</f>
        <v>0</v>
      </c>
      <c r="AA6" s="136">
        <f>+'Inversión 1 financiada'!L6</f>
        <v>0</v>
      </c>
      <c r="AB6" s="136">
        <f>+'Inversión 1 financiada'!M6</f>
        <v>0</v>
      </c>
      <c r="AC6" s="136">
        <f>+'Inversión 1 financiada'!N6</f>
        <v>0</v>
      </c>
      <c r="AD6" s="136">
        <f>+'Inversión 1 financiada'!O6</f>
        <v>0</v>
      </c>
      <c r="AE6" s="136">
        <f>+'Inversión 1 financiada'!P6</f>
        <v>0</v>
      </c>
      <c r="AF6" s="136">
        <f>+'Inversión 1 financiada'!Q6</f>
        <v>0</v>
      </c>
      <c r="AG6" s="136">
        <f>+'Inversión 1 financiada'!R6</f>
        <v>0</v>
      </c>
      <c r="AH6" s="136">
        <f>+'Inversión 1 financiada'!S6</f>
        <v>0</v>
      </c>
      <c r="AI6" s="136">
        <f>+'Inversión 1 financiada'!T6</f>
        <v>0</v>
      </c>
      <c r="AJ6" s="136">
        <f>+'Inversión 1 financiada'!U6</f>
        <v>0</v>
      </c>
      <c r="AK6" s="136">
        <f>+'Inversión 1 financiada'!V6</f>
        <v>0</v>
      </c>
    </row>
    <row r="7" spans="1:37" x14ac:dyDescent="0.25">
      <c r="B7" s="59" t="s">
        <v>20</v>
      </c>
      <c r="C7" s="62" t="str">
        <f>+VLOOKUP(B7,'resumen UCAP'!$A$5:$O$329,2,0)</f>
        <v>Luminaria epsilon 70w</v>
      </c>
      <c r="D7" s="63">
        <f>+'Desmonte Infr. financiada'!D7</f>
        <v>70</v>
      </c>
      <c r="E7" s="63" t="str">
        <f>+VLOOKUP(B7,'resumen UCAP'!$A$5:$O$329,3,0)</f>
        <v>Un</v>
      </c>
      <c r="F7" s="64">
        <f>+VLOOKUP(B7,'resumen UCAP'!$A$5:$O$329,15,0)</f>
        <v>1260000</v>
      </c>
      <c r="G7" s="61">
        <v>1</v>
      </c>
      <c r="H7" s="125"/>
      <c r="I7" s="59"/>
      <c r="J7" s="59"/>
      <c r="K7" s="59"/>
      <c r="L7" s="59"/>
      <c r="M7" s="59"/>
      <c r="N7" s="59"/>
      <c r="O7" s="59"/>
      <c r="P7" s="59"/>
      <c r="Q7" s="59"/>
      <c r="R7" s="59"/>
      <c r="S7" s="59"/>
      <c r="T7" s="59"/>
      <c r="U7" s="59"/>
      <c r="V7" s="59"/>
      <c r="W7" s="136">
        <f>+'Inversión 1 financiada'!H7</f>
        <v>0</v>
      </c>
      <c r="X7" s="136">
        <f>+'Inversión 1 financiada'!I7</f>
        <v>0</v>
      </c>
      <c r="Y7" s="136">
        <f>+'Inversión 1 financiada'!J7</f>
        <v>0</v>
      </c>
      <c r="Z7" s="136">
        <f>+'Inversión 1 financiada'!K7</f>
        <v>0</v>
      </c>
      <c r="AA7" s="136">
        <f>+'Inversión 1 financiada'!L7</f>
        <v>0</v>
      </c>
      <c r="AB7" s="136">
        <f>+'Inversión 1 financiada'!M7</f>
        <v>0</v>
      </c>
      <c r="AC7" s="136">
        <f>+'Inversión 1 financiada'!N7</f>
        <v>0</v>
      </c>
      <c r="AD7" s="136">
        <f>+'Inversión 1 financiada'!O7</f>
        <v>0</v>
      </c>
      <c r="AE7" s="136">
        <f>+'Inversión 1 financiada'!P7</f>
        <v>0</v>
      </c>
      <c r="AF7" s="136">
        <f>+'Inversión 1 financiada'!Q7</f>
        <v>0</v>
      </c>
      <c r="AG7" s="136">
        <f>+'Inversión 1 financiada'!R7</f>
        <v>0</v>
      </c>
      <c r="AH7" s="136">
        <f>+'Inversión 1 financiada'!S7</f>
        <v>0</v>
      </c>
      <c r="AI7" s="136">
        <f>+'Inversión 1 financiada'!T7</f>
        <v>0</v>
      </c>
      <c r="AJ7" s="136">
        <f>+'Inversión 1 financiada'!U7</f>
        <v>0</v>
      </c>
      <c r="AK7" s="136">
        <f>+'Inversión 1 financiada'!V7</f>
        <v>0</v>
      </c>
    </row>
    <row r="8" spans="1:37" x14ac:dyDescent="0.25">
      <c r="B8" s="59" t="s">
        <v>21</v>
      </c>
      <c r="C8" s="62" t="str">
        <f>+VLOOKUP(B8,'resumen UCAP'!$A$5:$O$329,2,0)</f>
        <v>Luminaria Farol NA 150w</v>
      </c>
      <c r="D8" s="63">
        <f>+'Desmonte Infr. financiada'!D8</f>
        <v>169</v>
      </c>
      <c r="E8" s="63" t="str">
        <f>+VLOOKUP(B8,'resumen UCAP'!$A$5:$O$329,3,0)</f>
        <v>Un</v>
      </c>
      <c r="F8" s="64">
        <f>+VLOOKUP(B8,'resumen UCAP'!$A$5:$O$329,15,0)</f>
        <v>340000</v>
      </c>
      <c r="G8" s="123">
        <v>58</v>
      </c>
      <c r="H8" s="125"/>
      <c r="I8" s="59"/>
      <c r="J8" s="59"/>
      <c r="K8" s="59"/>
      <c r="L8" s="59"/>
      <c r="M8" s="59"/>
      <c r="N8" s="59"/>
      <c r="O8" s="59"/>
      <c r="P8" s="59"/>
      <c r="Q8" s="59"/>
      <c r="R8" s="59"/>
      <c r="S8" s="59"/>
      <c r="T8" s="59"/>
      <c r="U8" s="59"/>
      <c r="V8" s="59"/>
      <c r="W8" s="136">
        <f>+'Inversión 1 financiada'!H8</f>
        <v>0</v>
      </c>
      <c r="X8" s="136">
        <f>+'Inversión 1 financiada'!I8</f>
        <v>0</v>
      </c>
      <c r="Y8" s="136">
        <f>+'Inversión 1 financiada'!J8</f>
        <v>0</v>
      </c>
      <c r="Z8" s="136">
        <f>+'Inversión 1 financiada'!K8</f>
        <v>0</v>
      </c>
      <c r="AA8" s="136">
        <f>+'Inversión 1 financiada'!L8</f>
        <v>0</v>
      </c>
      <c r="AB8" s="136">
        <f>+'Inversión 1 financiada'!M8</f>
        <v>0</v>
      </c>
      <c r="AC8" s="136">
        <f>+'Inversión 1 financiada'!N8</f>
        <v>0</v>
      </c>
      <c r="AD8" s="136">
        <f>+'Inversión 1 financiada'!O8</f>
        <v>0</v>
      </c>
      <c r="AE8" s="136">
        <f>+'Inversión 1 financiada'!P8</f>
        <v>0</v>
      </c>
      <c r="AF8" s="136">
        <f>+'Inversión 1 financiada'!Q8</f>
        <v>0</v>
      </c>
      <c r="AG8" s="136">
        <f>+'Inversión 1 financiada'!R8</f>
        <v>0</v>
      </c>
      <c r="AH8" s="136">
        <f>+'Inversión 1 financiada'!S8</f>
        <v>0</v>
      </c>
      <c r="AI8" s="136">
        <f>+'Inversión 1 financiada'!T8</f>
        <v>0</v>
      </c>
      <c r="AJ8" s="136">
        <f>+'Inversión 1 financiada'!U8</f>
        <v>0</v>
      </c>
      <c r="AK8" s="136">
        <f>+'Inversión 1 financiada'!V8</f>
        <v>0</v>
      </c>
    </row>
    <row r="9" spans="1:37" x14ac:dyDescent="0.25">
      <c r="B9" s="59" t="s">
        <v>67</v>
      </c>
      <c r="C9" s="62" t="str">
        <f>+VLOOKUP(B9,'resumen UCAP'!$A$5:$O$329,2,0)</f>
        <v>Luminaria Farol NA 70w</v>
      </c>
      <c r="D9" s="63">
        <f>+'Desmonte Infr. financiada'!D9</f>
        <v>81</v>
      </c>
      <c r="E9" s="63" t="str">
        <f>+VLOOKUP(B9,'resumen UCAP'!$A$5:$O$329,3,0)</f>
        <v>Un</v>
      </c>
      <c r="F9" s="64">
        <f>+VLOOKUP(B9,'resumen UCAP'!$A$5:$O$329,15,0)</f>
        <v>298677</v>
      </c>
      <c r="G9" s="123">
        <v>553</v>
      </c>
      <c r="H9" s="125"/>
      <c r="I9" s="59"/>
      <c r="J9" s="59"/>
      <c r="K9" s="59"/>
      <c r="L9" s="59"/>
      <c r="M9" s="59"/>
      <c r="N9" s="59"/>
      <c r="O9" s="59"/>
      <c r="P9" s="59"/>
      <c r="Q9" s="59"/>
      <c r="R9" s="59"/>
      <c r="S9" s="59"/>
      <c r="T9" s="59"/>
      <c r="U9" s="59"/>
      <c r="V9" s="59"/>
      <c r="W9" s="136">
        <f>+'Inversión 1 financiada'!H9</f>
        <v>0</v>
      </c>
      <c r="X9" s="136">
        <f>+'Inversión 1 financiada'!I9</f>
        <v>0</v>
      </c>
      <c r="Y9" s="136">
        <f>+'Inversión 1 financiada'!J9</f>
        <v>0</v>
      </c>
      <c r="Z9" s="136">
        <f>+'Inversión 1 financiada'!K9</f>
        <v>0</v>
      </c>
      <c r="AA9" s="136">
        <f>+'Inversión 1 financiada'!L9</f>
        <v>0</v>
      </c>
      <c r="AB9" s="136">
        <f>+'Inversión 1 financiada'!M9</f>
        <v>0</v>
      </c>
      <c r="AC9" s="136">
        <f>+'Inversión 1 financiada'!N9</f>
        <v>0</v>
      </c>
      <c r="AD9" s="136">
        <f>+'Inversión 1 financiada'!O9</f>
        <v>0</v>
      </c>
      <c r="AE9" s="136">
        <f>+'Inversión 1 financiada'!P9</f>
        <v>0</v>
      </c>
      <c r="AF9" s="136">
        <f>+'Inversión 1 financiada'!Q9</f>
        <v>0</v>
      </c>
      <c r="AG9" s="136">
        <f>+'Inversión 1 financiada'!R9</f>
        <v>0</v>
      </c>
      <c r="AH9" s="136">
        <f>+'Inversión 1 financiada'!S9</f>
        <v>0</v>
      </c>
      <c r="AI9" s="136">
        <f>+'Inversión 1 financiada'!T9</f>
        <v>0</v>
      </c>
      <c r="AJ9" s="136">
        <f>+'Inversión 1 financiada'!U9</f>
        <v>0</v>
      </c>
      <c r="AK9" s="136">
        <f>+'Inversión 1 financiada'!V9</f>
        <v>0</v>
      </c>
    </row>
    <row r="10" spans="1:37" x14ac:dyDescent="0.25">
      <c r="B10" s="59" t="s">
        <v>68</v>
      </c>
      <c r="C10" s="62" t="str">
        <f>+VLOOKUP(B10,'resumen UCAP'!$A$5:$O$329,2,0)</f>
        <v>Luminaria led 100-120w</v>
      </c>
      <c r="D10" s="63">
        <f>+'Desmonte Infr. financiada'!D10</f>
        <v>120</v>
      </c>
      <c r="E10" s="63" t="str">
        <f>+VLOOKUP(B10,'resumen UCAP'!$A$5:$O$329,3,0)</f>
        <v>Un</v>
      </c>
      <c r="F10" s="64">
        <f>+VLOOKUP(B10,'resumen UCAP'!$A$5:$O$329,15,0)</f>
        <v>1620599</v>
      </c>
      <c r="G10" s="61">
        <v>446</v>
      </c>
      <c r="H10" s="125"/>
      <c r="I10" s="59"/>
      <c r="J10" s="59"/>
      <c r="K10" s="59"/>
      <c r="L10" s="59"/>
      <c r="M10" s="59"/>
      <c r="N10" s="59"/>
      <c r="O10" s="59"/>
      <c r="P10" s="59"/>
      <c r="Q10" s="59"/>
      <c r="R10" s="59"/>
      <c r="S10" s="59"/>
      <c r="T10" s="59"/>
      <c r="U10" s="59"/>
      <c r="V10" s="59"/>
      <c r="W10" s="136">
        <f>+'Inversión 1 financiada'!H10</f>
        <v>0</v>
      </c>
      <c r="X10" s="136">
        <f>+'Inversión 1 financiada'!I10</f>
        <v>0</v>
      </c>
      <c r="Y10" s="136">
        <f>+'Inversión 1 financiada'!J10</f>
        <v>0</v>
      </c>
      <c r="Z10" s="136">
        <f>+'Inversión 1 financiada'!K10</f>
        <v>0</v>
      </c>
      <c r="AA10" s="136">
        <f>+'Inversión 1 financiada'!L10</f>
        <v>0</v>
      </c>
      <c r="AB10" s="136">
        <f>+'Inversión 1 financiada'!M10</f>
        <v>0</v>
      </c>
      <c r="AC10" s="136">
        <f>+'Inversión 1 financiada'!N10</f>
        <v>0</v>
      </c>
      <c r="AD10" s="136">
        <f>+'Inversión 1 financiada'!O10</f>
        <v>0</v>
      </c>
      <c r="AE10" s="136">
        <f>+'Inversión 1 financiada'!P10</f>
        <v>0</v>
      </c>
      <c r="AF10" s="136">
        <f>+'Inversión 1 financiada'!Q10</f>
        <v>0</v>
      </c>
      <c r="AG10" s="136">
        <f>+'Inversión 1 financiada'!R10</f>
        <v>0</v>
      </c>
      <c r="AH10" s="136">
        <f>+'Inversión 1 financiada'!S10</f>
        <v>0</v>
      </c>
      <c r="AI10" s="136">
        <f>+'Inversión 1 financiada'!T10</f>
        <v>0</v>
      </c>
      <c r="AJ10" s="136">
        <f>+'Inversión 1 financiada'!U10</f>
        <v>0</v>
      </c>
      <c r="AK10" s="136">
        <f>+'Inversión 1 financiada'!V10</f>
        <v>0</v>
      </c>
    </row>
    <row r="11" spans="1:37" x14ac:dyDescent="0.25">
      <c r="B11" s="59" t="s">
        <v>71</v>
      </c>
      <c r="C11" s="62" t="str">
        <f>+VLOOKUP(B11,'resumen UCAP'!$A$5:$O$329,2,0)</f>
        <v>Luminaria led 30-40w</v>
      </c>
      <c r="D11" s="63">
        <f>+'Desmonte Infr. financiada'!D11</f>
        <v>40</v>
      </c>
      <c r="E11" s="63" t="str">
        <f>+VLOOKUP(B11,'resumen UCAP'!$A$5:$O$329,3,0)</f>
        <v>Un</v>
      </c>
      <c r="F11" s="64">
        <f>+VLOOKUP(B11,'resumen UCAP'!$A$5:$O$329,15,0)</f>
        <v>894909</v>
      </c>
      <c r="G11" s="61">
        <v>205</v>
      </c>
      <c r="H11" s="125"/>
      <c r="I11" s="59"/>
      <c r="J11" s="59"/>
      <c r="K11" s="59"/>
      <c r="L11" s="59"/>
      <c r="M11" s="59"/>
      <c r="N11" s="59"/>
      <c r="O11" s="59"/>
      <c r="P11" s="59"/>
      <c r="Q11" s="59"/>
      <c r="R11" s="59"/>
      <c r="S11" s="59"/>
      <c r="T11" s="59"/>
      <c r="U11" s="59"/>
      <c r="V11" s="59"/>
      <c r="W11" s="136">
        <f>+'Inversión 1 financiada'!H11</f>
        <v>0</v>
      </c>
      <c r="X11" s="136">
        <f>+'Inversión 1 financiada'!I11</f>
        <v>0</v>
      </c>
      <c r="Y11" s="136">
        <f>+'Inversión 1 financiada'!J11</f>
        <v>0</v>
      </c>
      <c r="Z11" s="136">
        <f>+'Inversión 1 financiada'!K11</f>
        <v>0</v>
      </c>
      <c r="AA11" s="136">
        <f>+'Inversión 1 financiada'!L11</f>
        <v>0</v>
      </c>
      <c r="AB11" s="136">
        <f>+'Inversión 1 financiada'!M11</f>
        <v>0</v>
      </c>
      <c r="AC11" s="136">
        <f>+'Inversión 1 financiada'!N11</f>
        <v>0</v>
      </c>
      <c r="AD11" s="136">
        <f>+'Inversión 1 financiada'!O11</f>
        <v>0</v>
      </c>
      <c r="AE11" s="136">
        <f>+'Inversión 1 financiada'!P11</f>
        <v>0</v>
      </c>
      <c r="AF11" s="136">
        <f>+'Inversión 1 financiada'!Q11</f>
        <v>0</v>
      </c>
      <c r="AG11" s="136">
        <f>+'Inversión 1 financiada'!R11</f>
        <v>0</v>
      </c>
      <c r="AH11" s="136">
        <f>+'Inversión 1 financiada'!S11</f>
        <v>0</v>
      </c>
      <c r="AI11" s="136">
        <f>+'Inversión 1 financiada'!T11</f>
        <v>0</v>
      </c>
      <c r="AJ11" s="136">
        <f>+'Inversión 1 financiada'!U11</f>
        <v>0</v>
      </c>
      <c r="AK11" s="136">
        <f>+'Inversión 1 financiada'!V11</f>
        <v>0</v>
      </c>
    </row>
    <row r="12" spans="1:37" x14ac:dyDescent="0.25">
      <c r="B12" s="59" t="s">
        <v>290</v>
      </c>
      <c r="C12" s="62" t="str">
        <f>+VLOOKUP(B12,'resumen UCAP'!$A$5:$O$329,2,0)</f>
        <v>Luminaria led 50-60w</v>
      </c>
      <c r="D12" s="63">
        <f>+'Desmonte Infr. financiada'!D12</f>
        <v>60</v>
      </c>
      <c r="E12" s="63" t="str">
        <f>+VLOOKUP(B12,'resumen UCAP'!$A$5:$O$329,3,0)</f>
        <v>Un</v>
      </c>
      <c r="F12" s="64">
        <f>+VLOOKUP(B12,'resumen UCAP'!$A$5:$O$329,15,0)</f>
        <v>978630</v>
      </c>
      <c r="G12" s="61">
        <v>367</v>
      </c>
      <c r="H12" s="125"/>
      <c r="I12" s="59"/>
      <c r="J12" s="59"/>
      <c r="K12" s="59"/>
      <c r="L12" s="59"/>
      <c r="M12" s="59"/>
      <c r="N12" s="59"/>
      <c r="O12" s="59"/>
      <c r="P12" s="59"/>
      <c r="Q12" s="59"/>
      <c r="R12" s="59"/>
      <c r="S12" s="59"/>
      <c r="T12" s="59"/>
      <c r="U12" s="59"/>
      <c r="V12" s="59"/>
      <c r="W12" s="136">
        <f>+'Inversión 1 financiada'!H12</f>
        <v>0</v>
      </c>
      <c r="X12" s="136">
        <f>+'Inversión 1 financiada'!I12</f>
        <v>0</v>
      </c>
      <c r="Y12" s="136">
        <f>+'Inversión 1 financiada'!J12</f>
        <v>0</v>
      </c>
      <c r="Z12" s="136">
        <f>+'Inversión 1 financiada'!K12</f>
        <v>0</v>
      </c>
      <c r="AA12" s="136">
        <f>+'Inversión 1 financiada'!L12</f>
        <v>0</v>
      </c>
      <c r="AB12" s="136">
        <f>+'Inversión 1 financiada'!M12</f>
        <v>0</v>
      </c>
      <c r="AC12" s="136">
        <f>+'Inversión 1 financiada'!N12</f>
        <v>0</v>
      </c>
      <c r="AD12" s="136">
        <f>+'Inversión 1 financiada'!O12</f>
        <v>0</v>
      </c>
      <c r="AE12" s="136">
        <f>+'Inversión 1 financiada'!P12</f>
        <v>0</v>
      </c>
      <c r="AF12" s="136">
        <f>+'Inversión 1 financiada'!Q12</f>
        <v>0</v>
      </c>
      <c r="AG12" s="136">
        <f>+'Inversión 1 financiada'!R12</f>
        <v>0</v>
      </c>
      <c r="AH12" s="136">
        <f>+'Inversión 1 financiada'!S12</f>
        <v>0</v>
      </c>
      <c r="AI12" s="136">
        <f>+'Inversión 1 financiada'!T12</f>
        <v>0</v>
      </c>
      <c r="AJ12" s="136">
        <f>+'Inversión 1 financiada'!U12</f>
        <v>0</v>
      </c>
      <c r="AK12" s="136">
        <f>+'Inversión 1 financiada'!V12</f>
        <v>0</v>
      </c>
    </row>
    <row r="13" spans="1:37" x14ac:dyDescent="0.25">
      <c r="B13" s="59" t="s">
        <v>291</v>
      </c>
      <c r="C13" s="62" t="str">
        <f>+VLOOKUP(B13,'resumen UCAP'!$A$5:$O$329,2,0)</f>
        <v>Luminaria led 80-90w</v>
      </c>
      <c r="D13" s="63">
        <f>+'Desmonte Infr. financiada'!D13</f>
        <v>90</v>
      </c>
      <c r="E13" s="63" t="str">
        <f>+VLOOKUP(B13,'resumen UCAP'!$A$5:$O$329,3,0)</f>
        <v>Un</v>
      </c>
      <c r="F13" s="64">
        <f>+VLOOKUP(B13,'resumen UCAP'!$A$5:$O$329,15,0)</f>
        <v>1547358</v>
      </c>
      <c r="G13" s="61">
        <v>61</v>
      </c>
      <c r="H13" s="125"/>
      <c r="I13" s="59"/>
      <c r="J13" s="59"/>
      <c r="K13" s="59"/>
      <c r="L13" s="59"/>
      <c r="M13" s="59"/>
      <c r="N13" s="59"/>
      <c r="O13" s="59"/>
      <c r="P13" s="59"/>
      <c r="Q13" s="59"/>
      <c r="R13" s="59"/>
      <c r="S13" s="59"/>
      <c r="T13" s="59"/>
      <c r="U13" s="59"/>
      <c r="V13" s="59"/>
      <c r="W13" s="136">
        <f>+'Inversión 1 financiada'!H13</f>
        <v>0</v>
      </c>
      <c r="X13" s="136">
        <f>+'Inversión 1 financiada'!I13</f>
        <v>0</v>
      </c>
      <c r="Y13" s="136">
        <f>+'Inversión 1 financiada'!J13</f>
        <v>0</v>
      </c>
      <c r="Z13" s="136">
        <f>+'Inversión 1 financiada'!K13</f>
        <v>0</v>
      </c>
      <c r="AA13" s="136">
        <f>+'Inversión 1 financiada'!L13</f>
        <v>0</v>
      </c>
      <c r="AB13" s="136">
        <f>+'Inversión 1 financiada'!M13</f>
        <v>0</v>
      </c>
      <c r="AC13" s="136">
        <f>+'Inversión 1 financiada'!N13</f>
        <v>0</v>
      </c>
      <c r="AD13" s="136">
        <f>+'Inversión 1 financiada'!O13</f>
        <v>0</v>
      </c>
      <c r="AE13" s="136">
        <f>+'Inversión 1 financiada'!P13</f>
        <v>0</v>
      </c>
      <c r="AF13" s="136">
        <f>+'Inversión 1 financiada'!Q13</f>
        <v>0</v>
      </c>
      <c r="AG13" s="136">
        <f>+'Inversión 1 financiada'!R13</f>
        <v>0</v>
      </c>
      <c r="AH13" s="136">
        <f>+'Inversión 1 financiada'!S13</f>
        <v>0</v>
      </c>
      <c r="AI13" s="136">
        <f>+'Inversión 1 financiada'!T13</f>
        <v>0</v>
      </c>
      <c r="AJ13" s="136">
        <f>+'Inversión 1 financiada'!U13</f>
        <v>0</v>
      </c>
      <c r="AK13" s="136">
        <f>+'Inversión 1 financiada'!V13</f>
        <v>0</v>
      </c>
    </row>
    <row r="14" spans="1:37" x14ac:dyDescent="0.25">
      <c r="B14" s="59" t="s">
        <v>292</v>
      </c>
      <c r="C14" s="62" t="str">
        <f>+VLOOKUP(B14,'resumen UCAP'!$A$5:$O$329,2,0)</f>
        <v>Luminaria Luxcandel 250w</v>
      </c>
      <c r="D14" s="63">
        <f>+'Desmonte Infr. financiada'!D14</f>
        <v>279</v>
      </c>
      <c r="E14" s="63" t="str">
        <f>+VLOOKUP(B14,'resumen UCAP'!$A$5:$O$329,3,0)</f>
        <v>Un</v>
      </c>
      <c r="F14" s="64">
        <f>+VLOOKUP(B14,'resumen UCAP'!$A$5:$O$329,15,0)</f>
        <v>680659</v>
      </c>
      <c r="G14" s="61">
        <v>85</v>
      </c>
      <c r="H14" s="125"/>
      <c r="I14" s="59"/>
      <c r="J14" s="59"/>
      <c r="K14" s="59"/>
      <c r="L14" s="59"/>
      <c r="M14" s="59"/>
      <c r="N14" s="59"/>
      <c r="O14" s="59"/>
      <c r="P14" s="59"/>
      <c r="Q14" s="59"/>
      <c r="R14" s="59"/>
      <c r="S14" s="59"/>
      <c r="T14" s="59"/>
      <c r="U14" s="59"/>
      <c r="V14" s="59"/>
      <c r="W14" s="136">
        <f>+'Inversión 1 financiada'!H14</f>
        <v>0</v>
      </c>
      <c r="X14" s="136">
        <f>+'Inversión 1 financiada'!I14</f>
        <v>0</v>
      </c>
      <c r="Y14" s="136">
        <f>+'Inversión 1 financiada'!J14</f>
        <v>0</v>
      </c>
      <c r="Z14" s="136">
        <f>+'Inversión 1 financiada'!K14</f>
        <v>0</v>
      </c>
      <c r="AA14" s="136">
        <f>+'Inversión 1 financiada'!L14</f>
        <v>0</v>
      </c>
      <c r="AB14" s="136">
        <f>+'Inversión 1 financiada'!M14</f>
        <v>0</v>
      </c>
      <c r="AC14" s="136">
        <f>+'Inversión 1 financiada'!N14</f>
        <v>0</v>
      </c>
      <c r="AD14" s="136">
        <f>+'Inversión 1 financiada'!O14</f>
        <v>0</v>
      </c>
      <c r="AE14" s="136">
        <f>+'Inversión 1 financiada'!P14</f>
        <v>0</v>
      </c>
      <c r="AF14" s="136">
        <f>+'Inversión 1 financiada'!Q14</f>
        <v>0</v>
      </c>
      <c r="AG14" s="136">
        <f>+'Inversión 1 financiada'!R14</f>
        <v>0</v>
      </c>
      <c r="AH14" s="136">
        <f>+'Inversión 1 financiada'!S14</f>
        <v>0</v>
      </c>
      <c r="AI14" s="136">
        <f>+'Inversión 1 financiada'!T14</f>
        <v>0</v>
      </c>
      <c r="AJ14" s="136">
        <f>+'Inversión 1 financiada'!U14</f>
        <v>0</v>
      </c>
      <c r="AK14" s="136">
        <f>+'Inversión 1 financiada'!V14</f>
        <v>0</v>
      </c>
    </row>
    <row r="15" spans="1:37" x14ac:dyDescent="0.25">
      <c r="B15" s="59" t="s">
        <v>293</v>
      </c>
      <c r="C15" s="62" t="str">
        <f>+VLOOKUP(B15,'resumen UCAP'!$A$5:$O$329,2,0)</f>
        <v>Luminaria Na 100w</v>
      </c>
      <c r="D15" s="63">
        <f>+'Desmonte Infr. financiada'!D15</f>
        <v>115</v>
      </c>
      <c r="E15" s="63" t="str">
        <f>+VLOOKUP(B15,'resumen UCAP'!$A$5:$O$329,3,0)</f>
        <v>Un</v>
      </c>
      <c r="F15" s="64">
        <f>+VLOOKUP(B15,'resumen UCAP'!$A$5:$O$329,15,0)</f>
        <v>272297</v>
      </c>
      <c r="G15" s="123">
        <v>730</v>
      </c>
      <c r="H15" s="125"/>
      <c r="I15" s="59"/>
      <c r="J15" s="59"/>
      <c r="K15" s="59"/>
      <c r="L15" s="59"/>
      <c r="M15" s="59"/>
      <c r="N15" s="59"/>
      <c r="O15" s="59"/>
      <c r="P15" s="59"/>
      <c r="Q15" s="59"/>
      <c r="R15" s="59"/>
      <c r="S15" s="59"/>
      <c r="T15" s="59"/>
      <c r="U15" s="59"/>
      <c r="V15" s="59"/>
      <c r="W15" s="136">
        <f>+'Inversión 1 financiada'!H15</f>
        <v>0</v>
      </c>
      <c r="X15" s="136">
        <f>+'Inversión 1 financiada'!I15</f>
        <v>0</v>
      </c>
      <c r="Y15" s="136">
        <f>+'Inversión 1 financiada'!J15</f>
        <v>0</v>
      </c>
      <c r="Z15" s="136">
        <f>+'Inversión 1 financiada'!K15</f>
        <v>0</v>
      </c>
      <c r="AA15" s="136">
        <f>+'Inversión 1 financiada'!L15</f>
        <v>0</v>
      </c>
      <c r="AB15" s="136">
        <f>+'Inversión 1 financiada'!M15</f>
        <v>0</v>
      </c>
      <c r="AC15" s="136">
        <f>+'Inversión 1 financiada'!N15</f>
        <v>0</v>
      </c>
      <c r="AD15" s="136">
        <f>+'Inversión 1 financiada'!O15</f>
        <v>0</v>
      </c>
      <c r="AE15" s="136">
        <f>+'Inversión 1 financiada'!P15</f>
        <v>0</v>
      </c>
      <c r="AF15" s="136">
        <f>+'Inversión 1 financiada'!Q15</f>
        <v>0</v>
      </c>
      <c r="AG15" s="136">
        <f>+'Inversión 1 financiada'!R15</f>
        <v>0</v>
      </c>
      <c r="AH15" s="136">
        <f>+'Inversión 1 financiada'!S15</f>
        <v>0</v>
      </c>
      <c r="AI15" s="136">
        <f>+'Inversión 1 financiada'!T15</f>
        <v>0</v>
      </c>
      <c r="AJ15" s="136">
        <f>+'Inversión 1 financiada'!U15</f>
        <v>0</v>
      </c>
      <c r="AK15" s="136">
        <f>+'Inversión 1 financiada'!V15</f>
        <v>0</v>
      </c>
    </row>
    <row r="16" spans="1:37" x14ac:dyDescent="0.25">
      <c r="B16" s="59" t="s">
        <v>294</v>
      </c>
      <c r="C16" s="62" t="str">
        <f>+VLOOKUP(B16,'resumen UCAP'!$A$5:$O$329,2,0)</f>
        <v>Luminaria Na 150w</v>
      </c>
      <c r="D16" s="63">
        <f>+'Desmonte Infr. financiada'!D16</f>
        <v>169</v>
      </c>
      <c r="E16" s="63" t="str">
        <f>+VLOOKUP(B16,'resumen UCAP'!$A$5:$O$329,3,0)</f>
        <v>Un</v>
      </c>
      <c r="F16" s="64">
        <f>+VLOOKUP(B16,'resumen UCAP'!$A$5:$O$329,15,0)</f>
        <v>333681</v>
      </c>
      <c r="G16" s="123">
        <v>6350</v>
      </c>
      <c r="H16" s="125"/>
      <c r="I16" s="59"/>
      <c r="J16" s="59"/>
      <c r="K16" s="59"/>
      <c r="L16" s="59"/>
      <c r="M16" s="59"/>
      <c r="N16" s="59"/>
      <c r="O16" s="59"/>
      <c r="P16" s="59"/>
      <c r="Q16" s="59"/>
      <c r="R16" s="59"/>
      <c r="S16" s="59"/>
      <c r="T16" s="59"/>
      <c r="U16" s="59"/>
      <c r="V16" s="59"/>
      <c r="W16" s="136">
        <f>+'Inversión 1 financiada'!H16</f>
        <v>0</v>
      </c>
      <c r="X16" s="136">
        <f>+'Inversión 1 financiada'!I16</f>
        <v>0</v>
      </c>
      <c r="Y16" s="136">
        <f>+'Inversión 1 financiada'!J16</f>
        <v>0</v>
      </c>
      <c r="Z16" s="136">
        <f>+'Inversión 1 financiada'!K16</f>
        <v>0</v>
      </c>
      <c r="AA16" s="136">
        <f>+'Inversión 1 financiada'!L16</f>
        <v>0</v>
      </c>
      <c r="AB16" s="136">
        <f>+'Inversión 1 financiada'!M16</f>
        <v>0</v>
      </c>
      <c r="AC16" s="136">
        <f>+'Inversión 1 financiada'!N16</f>
        <v>0</v>
      </c>
      <c r="AD16" s="136">
        <f>+'Inversión 1 financiada'!O16</f>
        <v>0</v>
      </c>
      <c r="AE16" s="136">
        <f>+'Inversión 1 financiada'!P16</f>
        <v>0</v>
      </c>
      <c r="AF16" s="136">
        <f>+'Inversión 1 financiada'!Q16</f>
        <v>0</v>
      </c>
      <c r="AG16" s="136">
        <f>+'Inversión 1 financiada'!R16</f>
        <v>0</v>
      </c>
      <c r="AH16" s="136">
        <f>+'Inversión 1 financiada'!S16</f>
        <v>0</v>
      </c>
      <c r="AI16" s="136">
        <f>+'Inversión 1 financiada'!T16</f>
        <v>0</v>
      </c>
      <c r="AJ16" s="136">
        <f>+'Inversión 1 financiada'!U16</f>
        <v>0</v>
      </c>
      <c r="AK16" s="136">
        <f>+'Inversión 1 financiada'!V16</f>
        <v>0</v>
      </c>
    </row>
    <row r="17" spans="2:37" x14ac:dyDescent="0.25">
      <c r="B17" s="59" t="s">
        <v>295</v>
      </c>
      <c r="C17" s="62" t="str">
        <f>+VLOOKUP(B17,'resumen UCAP'!$A$5:$O$329,2,0)</f>
        <v>Luminaria Na 250w</v>
      </c>
      <c r="D17" s="63">
        <f>+'Desmonte Infr. financiada'!D17</f>
        <v>279</v>
      </c>
      <c r="E17" s="63" t="str">
        <f>+VLOOKUP(B17,'resumen UCAP'!$A$5:$O$329,3,0)</f>
        <v>Un</v>
      </c>
      <c r="F17" s="64">
        <f>+VLOOKUP(B17,'resumen UCAP'!$A$5:$O$329,15,0)</f>
        <v>433630</v>
      </c>
      <c r="G17" s="123">
        <v>2457</v>
      </c>
      <c r="H17" s="125"/>
      <c r="I17" s="59"/>
      <c r="J17" s="59"/>
      <c r="K17" s="59"/>
      <c r="L17" s="59"/>
      <c r="M17" s="59"/>
      <c r="N17" s="59"/>
      <c r="O17" s="59"/>
      <c r="P17" s="59"/>
      <c r="Q17" s="59"/>
      <c r="R17" s="59"/>
      <c r="S17" s="59"/>
      <c r="T17" s="59"/>
      <c r="U17" s="59"/>
      <c r="V17" s="59"/>
      <c r="W17" s="136">
        <f>+'Inversión 1 financiada'!H17</f>
        <v>0</v>
      </c>
      <c r="X17" s="136">
        <f>+'Inversión 1 financiada'!I17</f>
        <v>0</v>
      </c>
      <c r="Y17" s="136">
        <f>+'Inversión 1 financiada'!J17</f>
        <v>0</v>
      </c>
      <c r="Z17" s="136">
        <f>+'Inversión 1 financiada'!K17</f>
        <v>0</v>
      </c>
      <c r="AA17" s="136">
        <f>+'Inversión 1 financiada'!L17</f>
        <v>0</v>
      </c>
      <c r="AB17" s="136">
        <f>+'Inversión 1 financiada'!M17</f>
        <v>0</v>
      </c>
      <c r="AC17" s="136">
        <f>+'Inversión 1 financiada'!N17</f>
        <v>0</v>
      </c>
      <c r="AD17" s="136">
        <f>+'Inversión 1 financiada'!O17</f>
        <v>0</v>
      </c>
      <c r="AE17" s="136">
        <f>+'Inversión 1 financiada'!P17</f>
        <v>0</v>
      </c>
      <c r="AF17" s="136">
        <f>+'Inversión 1 financiada'!Q17</f>
        <v>0</v>
      </c>
      <c r="AG17" s="136">
        <f>+'Inversión 1 financiada'!R17</f>
        <v>0</v>
      </c>
      <c r="AH17" s="136">
        <f>+'Inversión 1 financiada'!S17</f>
        <v>0</v>
      </c>
      <c r="AI17" s="136">
        <f>+'Inversión 1 financiada'!T17</f>
        <v>0</v>
      </c>
      <c r="AJ17" s="136">
        <f>+'Inversión 1 financiada'!U17</f>
        <v>0</v>
      </c>
      <c r="AK17" s="136">
        <f>+'Inversión 1 financiada'!V17</f>
        <v>0</v>
      </c>
    </row>
    <row r="18" spans="2:37" x14ac:dyDescent="0.25">
      <c r="B18" s="59" t="s">
        <v>296</v>
      </c>
      <c r="C18" s="62" t="str">
        <f>+VLOOKUP(B18,'resumen UCAP'!$A$5:$O$329,2,0)</f>
        <v>Luminaria Na 400w</v>
      </c>
      <c r="D18" s="63">
        <f>+'Desmonte Infr. financiada'!D18</f>
        <v>440</v>
      </c>
      <c r="E18" s="63" t="str">
        <f>+VLOOKUP(B18,'resumen UCAP'!$A$5:$O$329,3,0)</f>
        <v>Un</v>
      </c>
      <c r="F18" s="64">
        <f>+VLOOKUP(B18,'resumen UCAP'!$A$5:$O$329,15,0)</f>
        <v>509142</v>
      </c>
      <c r="G18" s="123">
        <v>670</v>
      </c>
      <c r="H18" s="125"/>
      <c r="I18" s="59"/>
      <c r="J18" s="59"/>
      <c r="K18" s="59"/>
      <c r="L18" s="59"/>
      <c r="M18" s="59"/>
      <c r="N18" s="59"/>
      <c r="O18" s="59"/>
      <c r="P18" s="59"/>
      <c r="Q18" s="59"/>
      <c r="R18" s="59"/>
      <c r="S18" s="59"/>
      <c r="T18" s="59"/>
      <c r="U18" s="59"/>
      <c r="V18" s="59"/>
      <c r="W18" s="136">
        <f>+'Inversión 1 financiada'!H18</f>
        <v>0</v>
      </c>
      <c r="X18" s="136">
        <f>+'Inversión 1 financiada'!I18</f>
        <v>0</v>
      </c>
      <c r="Y18" s="136">
        <f>+'Inversión 1 financiada'!J18</f>
        <v>0</v>
      </c>
      <c r="Z18" s="136">
        <f>+'Inversión 1 financiada'!K18</f>
        <v>0</v>
      </c>
      <c r="AA18" s="136">
        <f>+'Inversión 1 financiada'!L18</f>
        <v>0</v>
      </c>
      <c r="AB18" s="136">
        <f>+'Inversión 1 financiada'!M18</f>
        <v>0</v>
      </c>
      <c r="AC18" s="136">
        <f>+'Inversión 1 financiada'!N18</f>
        <v>0</v>
      </c>
      <c r="AD18" s="136">
        <f>+'Inversión 1 financiada'!O18</f>
        <v>0</v>
      </c>
      <c r="AE18" s="136">
        <f>+'Inversión 1 financiada'!P18</f>
        <v>0</v>
      </c>
      <c r="AF18" s="136">
        <f>+'Inversión 1 financiada'!Q18</f>
        <v>0</v>
      </c>
      <c r="AG18" s="136">
        <f>+'Inversión 1 financiada'!R18</f>
        <v>0</v>
      </c>
      <c r="AH18" s="136">
        <f>+'Inversión 1 financiada'!S18</f>
        <v>0</v>
      </c>
      <c r="AI18" s="136">
        <f>+'Inversión 1 financiada'!T18</f>
        <v>0</v>
      </c>
      <c r="AJ18" s="136">
        <f>+'Inversión 1 financiada'!U18</f>
        <v>0</v>
      </c>
      <c r="AK18" s="136">
        <f>+'Inversión 1 financiada'!V18</f>
        <v>0</v>
      </c>
    </row>
    <row r="19" spans="2:37" x14ac:dyDescent="0.25">
      <c r="B19" s="59" t="s">
        <v>72</v>
      </c>
      <c r="C19" s="62" t="str">
        <f>+VLOOKUP(B19,'resumen UCAP'!$A$5:$O$329,2,0)</f>
        <v>Luminaria picadelly 150w</v>
      </c>
      <c r="D19" s="63">
        <f>+'Desmonte Infr. financiada'!D19</f>
        <v>169</v>
      </c>
      <c r="E19" s="63" t="str">
        <f>+VLOOKUP(B19,'resumen UCAP'!$A$5:$O$329,3,0)</f>
        <v>Un</v>
      </c>
      <c r="F19" s="64">
        <f>+VLOOKUP(B19,'resumen UCAP'!$A$5:$O$329,15,0)</f>
        <v>660000</v>
      </c>
      <c r="G19" s="61">
        <v>72</v>
      </c>
      <c r="H19" s="125"/>
      <c r="I19" s="59"/>
      <c r="J19" s="59"/>
      <c r="K19" s="59"/>
      <c r="L19" s="59"/>
      <c r="M19" s="59"/>
      <c r="N19" s="59"/>
      <c r="O19" s="59"/>
      <c r="P19" s="59"/>
      <c r="Q19" s="59"/>
      <c r="R19" s="59"/>
      <c r="S19" s="59"/>
      <c r="T19" s="59"/>
      <c r="U19" s="59"/>
      <c r="V19" s="59"/>
      <c r="W19" s="136">
        <f>+'Inversión 1 financiada'!H19</f>
        <v>0</v>
      </c>
      <c r="X19" s="136">
        <f>+'Inversión 1 financiada'!I19</f>
        <v>0</v>
      </c>
      <c r="Y19" s="136">
        <f>+'Inversión 1 financiada'!J19</f>
        <v>0</v>
      </c>
      <c r="Z19" s="136">
        <f>+'Inversión 1 financiada'!K19</f>
        <v>0</v>
      </c>
      <c r="AA19" s="136">
        <f>+'Inversión 1 financiada'!L19</f>
        <v>0</v>
      </c>
      <c r="AB19" s="136">
        <f>+'Inversión 1 financiada'!M19</f>
        <v>0</v>
      </c>
      <c r="AC19" s="136">
        <f>+'Inversión 1 financiada'!N19</f>
        <v>0</v>
      </c>
      <c r="AD19" s="136">
        <f>+'Inversión 1 financiada'!O19</f>
        <v>0</v>
      </c>
      <c r="AE19" s="136">
        <f>+'Inversión 1 financiada'!P19</f>
        <v>0</v>
      </c>
      <c r="AF19" s="136">
        <f>+'Inversión 1 financiada'!Q19</f>
        <v>0</v>
      </c>
      <c r="AG19" s="136">
        <f>+'Inversión 1 financiada'!R19</f>
        <v>0</v>
      </c>
      <c r="AH19" s="136">
        <f>+'Inversión 1 financiada'!S19</f>
        <v>0</v>
      </c>
      <c r="AI19" s="136">
        <f>+'Inversión 1 financiada'!T19</f>
        <v>0</v>
      </c>
      <c r="AJ19" s="136">
        <f>+'Inversión 1 financiada'!U19</f>
        <v>0</v>
      </c>
      <c r="AK19" s="136">
        <f>+'Inversión 1 financiada'!V19</f>
        <v>0</v>
      </c>
    </row>
    <row r="20" spans="2:37" x14ac:dyDescent="0.25">
      <c r="B20" s="59" t="s">
        <v>297</v>
      </c>
      <c r="C20" s="62" t="str">
        <f>+VLOOKUP(B20,'resumen UCAP'!$A$5:$O$329,2,0)</f>
        <v>Luminaria SH Na 400w</v>
      </c>
      <c r="D20" s="63">
        <f>+'Desmonte Infr. financiada'!D20</f>
        <v>440</v>
      </c>
      <c r="E20" s="63" t="str">
        <f>+VLOOKUP(B20,'resumen UCAP'!$A$5:$O$329,3,0)</f>
        <v>Un</v>
      </c>
      <c r="F20" s="64">
        <f>+VLOOKUP(B20,'resumen UCAP'!$A$5:$O$329,15,0)</f>
        <v>690000</v>
      </c>
      <c r="G20" s="123">
        <v>12</v>
      </c>
      <c r="H20" s="125"/>
      <c r="I20" s="59"/>
      <c r="J20" s="59"/>
      <c r="K20" s="59"/>
      <c r="L20" s="59"/>
      <c r="M20" s="59"/>
      <c r="N20" s="59"/>
      <c r="O20" s="59"/>
      <c r="P20" s="59"/>
      <c r="Q20" s="59"/>
      <c r="R20" s="59"/>
      <c r="S20" s="59"/>
      <c r="T20" s="59"/>
      <c r="U20" s="59"/>
      <c r="V20" s="59"/>
      <c r="W20" s="136">
        <f>+'Inversión 1 financiada'!H20</f>
        <v>0</v>
      </c>
      <c r="X20" s="136">
        <f>+'Inversión 1 financiada'!I20</f>
        <v>0</v>
      </c>
      <c r="Y20" s="136">
        <f>+'Inversión 1 financiada'!J20</f>
        <v>0</v>
      </c>
      <c r="Z20" s="136">
        <f>+'Inversión 1 financiada'!K20</f>
        <v>0</v>
      </c>
      <c r="AA20" s="136">
        <f>+'Inversión 1 financiada'!L20</f>
        <v>0</v>
      </c>
      <c r="AB20" s="136">
        <f>+'Inversión 1 financiada'!M20</f>
        <v>0</v>
      </c>
      <c r="AC20" s="136">
        <f>+'Inversión 1 financiada'!N20</f>
        <v>0</v>
      </c>
      <c r="AD20" s="136">
        <f>+'Inversión 1 financiada'!O20</f>
        <v>0</v>
      </c>
      <c r="AE20" s="136">
        <f>+'Inversión 1 financiada'!P20</f>
        <v>0</v>
      </c>
      <c r="AF20" s="136">
        <f>+'Inversión 1 financiada'!Q20</f>
        <v>0</v>
      </c>
      <c r="AG20" s="136">
        <f>+'Inversión 1 financiada'!R20</f>
        <v>0</v>
      </c>
      <c r="AH20" s="136">
        <f>+'Inversión 1 financiada'!S20</f>
        <v>0</v>
      </c>
      <c r="AI20" s="136">
        <f>+'Inversión 1 financiada'!T20</f>
        <v>0</v>
      </c>
      <c r="AJ20" s="136">
        <f>+'Inversión 1 financiada'!U20</f>
        <v>0</v>
      </c>
      <c r="AK20" s="136">
        <f>+'Inversión 1 financiada'!V20</f>
        <v>0</v>
      </c>
    </row>
    <row r="21" spans="2:37" x14ac:dyDescent="0.25">
      <c r="B21" s="59" t="s">
        <v>73</v>
      </c>
      <c r="C21" s="62" t="str">
        <f>+VLOOKUP(B21,'resumen UCAP'!$A$5:$O$329,2,0)</f>
        <v>Luminaria sodio 70w</v>
      </c>
      <c r="D21" s="63">
        <f>+'Desmonte Infr. financiada'!D21</f>
        <v>81</v>
      </c>
      <c r="E21" s="63" t="str">
        <f>+VLOOKUP(B21,'resumen UCAP'!$A$5:$O$329,3,0)</f>
        <v>Un</v>
      </c>
      <c r="F21" s="64">
        <f>+VLOOKUP(B21,'resumen UCAP'!$A$5:$O$329,15,0)</f>
        <v>201765</v>
      </c>
      <c r="G21" s="123">
        <v>14987</v>
      </c>
      <c r="H21" s="125"/>
      <c r="I21" s="59"/>
      <c r="J21" s="59"/>
      <c r="K21" s="59"/>
      <c r="L21" s="59"/>
      <c r="M21" s="59"/>
      <c r="N21" s="59"/>
      <c r="O21" s="59"/>
      <c r="P21" s="59"/>
      <c r="Q21" s="59"/>
      <c r="R21" s="59"/>
      <c r="S21" s="59"/>
      <c r="T21" s="59"/>
      <c r="U21" s="59"/>
      <c r="V21" s="59"/>
      <c r="W21" s="136">
        <f>+'Inversión 1 financiada'!H21</f>
        <v>0</v>
      </c>
      <c r="X21" s="136">
        <f>+'Inversión 1 financiada'!I21</f>
        <v>0</v>
      </c>
      <c r="Y21" s="136">
        <f>+'Inversión 1 financiada'!J21</f>
        <v>0</v>
      </c>
      <c r="Z21" s="136">
        <f>+'Inversión 1 financiada'!K21</f>
        <v>0</v>
      </c>
      <c r="AA21" s="136">
        <f>+'Inversión 1 financiada'!L21</f>
        <v>0</v>
      </c>
      <c r="AB21" s="136">
        <f>+'Inversión 1 financiada'!M21</f>
        <v>0</v>
      </c>
      <c r="AC21" s="136">
        <f>+'Inversión 1 financiada'!N21</f>
        <v>0</v>
      </c>
      <c r="AD21" s="136">
        <f>+'Inversión 1 financiada'!O21</f>
        <v>0</v>
      </c>
      <c r="AE21" s="136">
        <f>+'Inversión 1 financiada'!P21</f>
        <v>0</v>
      </c>
      <c r="AF21" s="136">
        <f>+'Inversión 1 financiada'!Q21</f>
        <v>0</v>
      </c>
      <c r="AG21" s="136">
        <f>+'Inversión 1 financiada'!R21</f>
        <v>0</v>
      </c>
      <c r="AH21" s="136">
        <f>+'Inversión 1 financiada'!S21</f>
        <v>0</v>
      </c>
      <c r="AI21" s="136">
        <f>+'Inversión 1 financiada'!T21</f>
        <v>0</v>
      </c>
      <c r="AJ21" s="136">
        <f>+'Inversión 1 financiada'!U21</f>
        <v>0</v>
      </c>
      <c r="AK21" s="136">
        <f>+'Inversión 1 financiada'!V21</f>
        <v>0</v>
      </c>
    </row>
    <row r="22" spans="2:37" x14ac:dyDescent="0.25">
      <c r="B22" s="59"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125"/>
      <c r="I22" s="59"/>
      <c r="J22" s="59"/>
      <c r="K22" s="59"/>
      <c r="L22" s="59"/>
      <c r="M22" s="59"/>
      <c r="N22" s="59"/>
      <c r="O22" s="59"/>
      <c r="P22" s="59"/>
      <c r="Q22" s="59"/>
      <c r="R22" s="59"/>
      <c r="S22" s="59"/>
      <c r="T22" s="59"/>
      <c r="U22" s="59"/>
      <c r="V22" s="59"/>
      <c r="W22" s="136">
        <f>+'Inversión 1 financiada'!H22</f>
        <v>0</v>
      </c>
      <c r="X22" s="136">
        <f>+'Inversión 1 financiada'!I22</f>
        <v>0</v>
      </c>
      <c r="Y22" s="136">
        <f>+'Inversión 1 financiada'!J22</f>
        <v>0</v>
      </c>
      <c r="Z22" s="136">
        <f>+'Inversión 1 financiada'!K22</f>
        <v>0</v>
      </c>
      <c r="AA22" s="136">
        <f>+'Inversión 1 financiada'!L22</f>
        <v>0</v>
      </c>
      <c r="AB22" s="136">
        <f>+'Inversión 1 financiada'!M22</f>
        <v>0</v>
      </c>
      <c r="AC22" s="136">
        <f>+'Inversión 1 financiada'!N22</f>
        <v>0</v>
      </c>
      <c r="AD22" s="136">
        <f>+'Inversión 1 financiada'!O22</f>
        <v>0</v>
      </c>
      <c r="AE22" s="136">
        <f>+'Inversión 1 financiada'!P22</f>
        <v>0</v>
      </c>
      <c r="AF22" s="136">
        <f>+'Inversión 1 financiada'!Q22</f>
        <v>0</v>
      </c>
      <c r="AG22" s="136">
        <f>+'Inversión 1 financiada'!R22</f>
        <v>0</v>
      </c>
      <c r="AH22" s="136">
        <f>+'Inversión 1 financiada'!S22</f>
        <v>0</v>
      </c>
      <c r="AI22" s="136">
        <f>+'Inversión 1 financiada'!T22</f>
        <v>0</v>
      </c>
      <c r="AJ22" s="136">
        <f>+'Inversión 1 financiada'!U22</f>
        <v>0</v>
      </c>
      <c r="AK22" s="136">
        <f>+'Inversión 1 financiada'!V22</f>
        <v>0</v>
      </c>
    </row>
    <row r="23" spans="2:37" x14ac:dyDescent="0.25">
      <c r="B23" s="59" t="s">
        <v>299</v>
      </c>
      <c r="C23" s="62" t="str">
        <f>+VLOOKUP(B23,'resumen UCAP'!$A$5:$O$329,2,0)</f>
        <v>Luminarias Balas 5w</v>
      </c>
      <c r="D23" s="63">
        <f>+'Desmonte Infr. financiada'!D23</f>
        <v>5</v>
      </c>
      <c r="E23" s="63" t="str">
        <f>+VLOOKUP(B23,'resumen UCAP'!$A$5:$O$329,3,0)</f>
        <v>Un</v>
      </c>
      <c r="F23" s="64">
        <f>+VLOOKUP(B23,'resumen UCAP'!$A$5:$O$329,15,0)</f>
        <v>82091</v>
      </c>
      <c r="G23" s="123">
        <v>44</v>
      </c>
      <c r="H23" s="125"/>
      <c r="I23" s="59"/>
      <c r="J23" s="59"/>
      <c r="K23" s="59"/>
      <c r="L23" s="59"/>
      <c r="M23" s="59"/>
      <c r="N23" s="59"/>
      <c r="O23" s="59"/>
      <c r="P23" s="59"/>
      <c r="Q23" s="59"/>
      <c r="R23" s="59"/>
      <c r="S23" s="59"/>
      <c r="T23" s="59"/>
      <c r="U23" s="59"/>
      <c r="V23" s="59"/>
      <c r="W23" s="136">
        <f>+'Inversión 1 financiada'!H23</f>
        <v>0</v>
      </c>
      <c r="X23" s="136">
        <f>+'Inversión 1 financiada'!I23</f>
        <v>0</v>
      </c>
      <c r="Y23" s="136">
        <f>+'Inversión 1 financiada'!J23</f>
        <v>0</v>
      </c>
      <c r="Z23" s="136">
        <f>+'Inversión 1 financiada'!K23</f>
        <v>0</v>
      </c>
      <c r="AA23" s="136">
        <f>+'Inversión 1 financiada'!L23</f>
        <v>0</v>
      </c>
      <c r="AB23" s="136">
        <f>+'Inversión 1 financiada'!M23</f>
        <v>0</v>
      </c>
      <c r="AC23" s="136">
        <f>+'Inversión 1 financiada'!N23</f>
        <v>0</v>
      </c>
      <c r="AD23" s="136">
        <f>+'Inversión 1 financiada'!O23</f>
        <v>0</v>
      </c>
      <c r="AE23" s="136">
        <f>+'Inversión 1 financiada'!P23</f>
        <v>0</v>
      </c>
      <c r="AF23" s="136">
        <f>+'Inversión 1 financiada'!Q23</f>
        <v>0</v>
      </c>
      <c r="AG23" s="136">
        <f>+'Inversión 1 financiada'!R23</f>
        <v>0</v>
      </c>
      <c r="AH23" s="136">
        <f>+'Inversión 1 financiada'!S23</f>
        <v>0</v>
      </c>
      <c r="AI23" s="136">
        <f>+'Inversión 1 financiada'!T23</f>
        <v>0</v>
      </c>
      <c r="AJ23" s="136">
        <f>+'Inversión 1 financiada'!U23</f>
        <v>0</v>
      </c>
      <c r="AK23" s="136">
        <f>+'Inversión 1 financiada'!V23</f>
        <v>0</v>
      </c>
    </row>
    <row r="24" spans="2:37" x14ac:dyDescent="0.25">
      <c r="B24" s="59" t="s">
        <v>74</v>
      </c>
      <c r="C24" s="62" t="str">
        <f>+VLOOKUP(B24,'resumen UCAP'!$A$5:$O$329,2,0)</f>
        <v>Luninaria Onix 150w</v>
      </c>
      <c r="D24" s="63">
        <f>+'Desmonte Infr. financiada'!D24</f>
        <v>169</v>
      </c>
      <c r="E24" s="63" t="str">
        <f>+VLOOKUP(B24,'resumen UCAP'!$A$5:$O$329,3,0)</f>
        <v>Un</v>
      </c>
      <c r="F24" s="64">
        <f>+VLOOKUP(B24,'resumen UCAP'!$A$5:$O$329,15,0)</f>
        <v>710000</v>
      </c>
      <c r="G24" s="123">
        <v>32</v>
      </c>
      <c r="H24" s="125"/>
      <c r="I24" s="59"/>
      <c r="J24" s="59"/>
      <c r="K24" s="59"/>
      <c r="L24" s="59"/>
      <c r="M24" s="59"/>
      <c r="N24" s="59"/>
      <c r="O24" s="59"/>
      <c r="P24" s="59"/>
      <c r="Q24" s="59"/>
      <c r="R24" s="59"/>
      <c r="S24" s="59"/>
      <c r="T24" s="59"/>
      <c r="U24" s="59"/>
      <c r="V24" s="59"/>
      <c r="W24" s="136">
        <f>+'Inversión 1 financiada'!H24</f>
        <v>0</v>
      </c>
      <c r="X24" s="136">
        <f>+'Inversión 1 financiada'!I24</f>
        <v>0</v>
      </c>
      <c r="Y24" s="136">
        <f>+'Inversión 1 financiada'!J24</f>
        <v>0</v>
      </c>
      <c r="Z24" s="136">
        <f>+'Inversión 1 financiada'!K24</f>
        <v>0</v>
      </c>
      <c r="AA24" s="136">
        <f>+'Inversión 1 financiada'!L24</f>
        <v>0</v>
      </c>
      <c r="AB24" s="136">
        <f>+'Inversión 1 financiada'!M24</f>
        <v>0</v>
      </c>
      <c r="AC24" s="136">
        <f>+'Inversión 1 financiada'!N24</f>
        <v>0</v>
      </c>
      <c r="AD24" s="136">
        <f>+'Inversión 1 financiada'!O24</f>
        <v>0</v>
      </c>
      <c r="AE24" s="136">
        <f>+'Inversión 1 financiada'!P24</f>
        <v>0</v>
      </c>
      <c r="AF24" s="136">
        <f>+'Inversión 1 financiada'!Q24</f>
        <v>0</v>
      </c>
      <c r="AG24" s="136">
        <f>+'Inversión 1 financiada'!R24</f>
        <v>0</v>
      </c>
      <c r="AH24" s="136">
        <f>+'Inversión 1 financiada'!S24</f>
        <v>0</v>
      </c>
      <c r="AI24" s="136">
        <f>+'Inversión 1 financiada'!T24</f>
        <v>0</v>
      </c>
      <c r="AJ24" s="136">
        <f>+'Inversión 1 financiada'!U24</f>
        <v>0</v>
      </c>
      <c r="AK24" s="136">
        <f>+'Inversión 1 financiada'!V24</f>
        <v>0</v>
      </c>
    </row>
    <row r="25" spans="2:37" x14ac:dyDescent="0.25">
      <c r="B25" s="59" t="s">
        <v>300</v>
      </c>
      <c r="C25" s="62" t="str">
        <f>+VLOOKUP(B25,'resumen UCAP'!$A$5:$O$329,2,0)</f>
        <v>Proyector MH 150w</v>
      </c>
      <c r="D25" s="63">
        <f>+'Desmonte Infr. financiada'!D25</f>
        <v>169</v>
      </c>
      <c r="E25" s="63" t="str">
        <f>+VLOOKUP(B25,'resumen UCAP'!$A$5:$O$329,3,0)</f>
        <v>Un</v>
      </c>
      <c r="F25" s="64">
        <f>+VLOOKUP(B25,'resumen UCAP'!$A$5:$O$329,15,0)</f>
        <v>371625</v>
      </c>
      <c r="G25" s="124">
        <v>29</v>
      </c>
      <c r="H25" s="125"/>
      <c r="I25" s="59"/>
      <c r="J25" s="59"/>
      <c r="K25" s="59"/>
      <c r="L25" s="59"/>
      <c r="M25" s="59"/>
      <c r="N25" s="59"/>
      <c r="O25" s="59"/>
      <c r="P25" s="59"/>
      <c r="Q25" s="59"/>
      <c r="R25" s="59"/>
      <c r="S25" s="59"/>
      <c r="T25" s="59"/>
      <c r="U25" s="59"/>
      <c r="V25" s="59"/>
      <c r="W25" s="136">
        <f>+'Inversión 1 financiada'!H25</f>
        <v>0</v>
      </c>
      <c r="X25" s="136">
        <f>+'Inversión 1 financiada'!I25</f>
        <v>0</v>
      </c>
      <c r="Y25" s="136">
        <f>+'Inversión 1 financiada'!J25</f>
        <v>0</v>
      </c>
      <c r="Z25" s="136">
        <f>+'Inversión 1 financiada'!K25</f>
        <v>0</v>
      </c>
      <c r="AA25" s="136">
        <f>+'Inversión 1 financiada'!L25</f>
        <v>0</v>
      </c>
      <c r="AB25" s="136">
        <f>+'Inversión 1 financiada'!M25</f>
        <v>0</v>
      </c>
      <c r="AC25" s="136">
        <f>+'Inversión 1 financiada'!N25</f>
        <v>0</v>
      </c>
      <c r="AD25" s="136">
        <f>+'Inversión 1 financiada'!O25</f>
        <v>0</v>
      </c>
      <c r="AE25" s="136">
        <f>+'Inversión 1 financiada'!P25</f>
        <v>0</v>
      </c>
      <c r="AF25" s="136">
        <f>+'Inversión 1 financiada'!Q25</f>
        <v>0</v>
      </c>
      <c r="AG25" s="136">
        <f>+'Inversión 1 financiada'!R25</f>
        <v>0</v>
      </c>
      <c r="AH25" s="136">
        <f>+'Inversión 1 financiada'!S25</f>
        <v>0</v>
      </c>
      <c r="AI25" s="136">
        <f>+'Inversión 1 financiada'!T25</f>
        <v>0</v>
      </c>
      <c r="AJ25" s="136">
        <f>+'Inversión 1 financiada'!U25</f>
        <v>0</v>
      </c>
      <c r="AK25" s="136">
        <f>+'Inversión 1 financiada'!V25</f>
        <v>0</v>
      </c>
    </row>
    <row r="26" spans="2:37" x14ac:dyDescent="0.25">
      <c r="B26" s="59" t="s">
        <v>75</v>
      </c>
      <c r="C26" s="62" t="str">
        <f>+VLOOKUP(B26,'resumen UCAP'!$A$5:$O$329,2,0)</f>
        <v>Proyector MH 250w</v>
      </c>
      <c r="D26" s="63">
        <f>+'Desmonte Infr. financiada'!D26</f>
        <v>279</v>
      </c>
      <c r="E26" s="63" t="str">
        <f>+VLOOKUP(B26,'resumen UCAP'!$A$5:$O$329,3,0)</f>
        <v>Un</v>
      </c>
      <c r="F26" s="64">
        <f>+VLOOKUP(B26,'resumen UCAP'!$A$5:$O$329,15,0)</f>
        <v>413027</v>
      </c>
      <c r="G26" s="124">
        <v>400</v>
      </c>
      <c r="H26" s="125"/>
      <c r="I26" s="59"/>
      <c r="J26" s="59"/>
      <c r="K26" s="59"/>
      <c r="L26" s="59"/>
      <c r="M26" s="59"/>
      <c r="N26" s="59"/>
      <c r="O26" s="59"/>
      <c r="P26" s="59"/>
      <c r="Q26" s="59"/>
      <c r="R26" s="59"/>
      <c r="S26" s="59"/>
      <c r="T26" s="59"/>
      <c r="U26" s="59"/>
      <c r="V26" s="59"/>
      <c r="W26" s="136">
        <f>+'Inversión 1 financiada'!H26</f>
        <v>0</v>
      </c>
      <c r="X26" s="136">
        <f>+'Inversión 1 financiada'!I26</f>
        <v>0</v>
      </c>
      <c r="Y26" s="136">
        <f>+'Inversión 1 financiada'!J26</f>
        <v>0</v>
      </c>
      <c r="Z26" s="136">
        <f>+'Inversión 1 financiada'!K26</f>
        <v>0</v>
      </c>
      <c r="AA26" s="136">
        <f>+'Inversión 1 financiada'!L26</f>
        <v>0</v>
      </c>
      <c r="AB26" s="136">
        <f>+'Inversión 1 financiada'!M26</f>
        <v>0</v>
      </c>
      <c r="AC26" s="136">
        <f>+'Inversión 1 financiada'!N26</f>
        <v>0</v>
      </c>
      <c r="AD26" s="136">
        <f>+'Inversión 1 financiada'!O26</f>
        <v>0</v>
      </c>
      <c r="AE26" s="136">
        <f>+'Inversión 1 financiada'!P26</f>
        <v>0</v>
      </c>
      <c r="AF26" s="136">
        <f>+'Inversión 1 financiada'!Q26</f>
        <v>0</v>
      </c>
      <c r="AG26" s="136">
        <f>+'Inversión 1 financiada'!R26</f>
        <v>0</v>
      </c>
      <c r="AH26" s="136">
        <f>+'Inversión 1 financiada'!S26</f>
        <v>0</v>
      </c>
      <c r="AI26" s="136">
        <f>+'Inversión 1 financiada'!T26</f>
        <v>0</v>
      </c>
      <c r="AJ26" s="136">
        <f>+'Inversión 1 financiada'!U26</f>
        <v>0</v>
      </c>
      <c r="AK26" s="136">
        <f>+'Inversión 1 financiada'!V26</f>
        <v>0</v>
      </c>
    </row>
    <row r="27" spans="2:37" x14ac:dyDescent="0.25">
      <c r="B27" s="59" t="s">
        <v>301</v>
      </c>
      <c r="C27" s="62" t="str">
        <f>+VLOOKUP(B27,'resumen UCAP'!$A$5:$O$329,2,0)</f>
        <v>Proyector MH 400w</v>
      </c>
      <c r="D27" s="63">
        <f>+'Desmonte Infr. financiada'!D27</f>
        <v>440</v>
      </c>
      <c r="E27" s="63" t="str">
        <f>+VLOOKUP(B27,'resumen UCAP'!$A$5:$O$329,3,0)</f>
        <v>Un</v>
      </c>
      <c r="F27" s="64">
        <f>+VLOOKUP(B27,'resumen UCAP'!$A$5:$O$329,15,0)</f>
        <v>511021</v>
      </c>
      <c r="G27" s="124">
        <v>1753</v>
      </c>
      <c r="H27" s="125"/>
      <c r="I27" s="59"/>
      <c r="J27" s="59"/>
      <c r="K27" s="59"/>
      <c r="L27" s="59"/>
      <c r="M27" s="59"/>
      <c r="N27" s="59"/>
      <c r="O27" s="59"/>
      <c r="P27" s="59"/>
      <c r="Q27" s="59"/>
      <c r="R27" s="59"/>
      <c r="S27" s="59"/>
      <c r="T27" s="59"/>
      <c r="U27" s="59"/>
      <c r="V27" s="59"/>
      <c r="W27" s="136">
        <f>+'Inversión 1 financiada'!H27</f>
        <v>0</v>
      </c>
      <c r="X27" s="136">
        <f>+'Inversión 1 financiada'!I27</f>
        <v>0</v>
      </c>
      <c r="Y27" s="136">
        <f>+'Inversión 1 financiada'!J27</f>
        <v>0</v>
      </c>
      <c r="Z27" s="136">
        <f>+'Inversión 1 financiada'!K27</f>
        <v>0</v>
      </c>
      <c r="AA27" s="136">
        <f>+'Inversión 1 financiada'!L27</f>
        <v>0</v>
      </c>
      <c r="AB27" s="136">
        <f>+'Inversión 1 financiada'!M27</f>
        <v>0</v>
      </c>
      <c r="AC27" s="136">
        <f>+'Inversión 1 financiada'!N27</f>
        <v>0</v>
      </c>
      <c r="AD27" s="136">
        <f>+'Inversión 1 financiada'!O27</f>
        <v>0</v>
      </c>
      <c r="AE27" s="136">
        <f>+'Inversión 1 financiada'!P27</f>
        <v>0</v>
      </c>
      <c r="AF27" s="136">
        <f>+'Inversión 1 financiada'!Q27</f>
        <v>0</v>
      </c>
      <c r="AG27" s="136">
        <f>+'Inversión 1 financiada'!R27</f>
        <v>0</v>
      </c>
      <c r="AH27" s="136">
        <f>+'Inversión 1 financiada'!S27</f>
        <v>0</v>
      </c>
      <c r="AI27" s="136">
        <f>+'Inversión 1 financiada'!T27</f>
        <v>0</v>
      </c>
      <c r="AJ27" s="136">
        <f>+'Inversión 1 financiada'!U27</f>
        <v>0</v>
      </c>
      <c r="AK27" s="136">
        <f>+'Inversión 1 financiada'!V27</f>
        <v>0</v>
      </c>
    </row>
    <row r="28" spans="2:37" x14ac:dyDescent="0.25">
      <c r="B28" s="59" t="s">
        <v>22</v>
      </c>
      <c r="C28" s="62" t="str">
        <f>+VLOOKUP(B28,'resumen UCAP'!$A$5:$O$329,2,0)</f>
        <v>Proyector MH 50-70w Tipo aplique</v>
      </c>
      <c r="D28" s="63">
        <f>+'Desmonte Infr. financiada'!D28</f>
        <v>81</v>
      </c>
      <c r="E28" s="63" t="str">
        <f>+VLOOKUP(B28,'resumen UCAP'!$A$5:$O$329,3,0)</f>
        <v>Un</v>
      </c>
      <c r="F28" s="64">
        <f>+VLOOKUP(B28,'resumen UCAP'!$A$5:$O$329,15,0)</f>
        <v>260000</v>
      </c>
      <c r="G28" s="124">
        <v>21</v>
      </c>
      <c r="H28" s="125"/>
      <c r="I28" s="59"/>
      <c r="J28" s="59"/>
      <c r="K28" s="59"/>
      <c r="L28" s="59"/>
      <c r="M28" s="59"/>
      <c r="N28" s="59"/>
      <c r="O28" s="59"/>
      <c r="P28" s="59"/>
      <c r="Q28" s="59"/>
      <c r="R28" s="59"/>
      <c r="S28" s="59"/>
      <c r="T28" s="59"/>
      <c r="U28" s="59"/>
      <c r="V28" s="59"/>
      <c r="W28" s="136">
        <f>+'Inversión 1 financiada'!H28</f>
        <v>0</v>
      </c>
      <c r="X28" s="136">
        <f>+'Inversión 1 financiada'!I28</f>
        <v>0</v>
      </c>
      <c r="Y28" s="136">
        <f>+'Inversión 1 financiada'!J28</f>
        <v>0</v>
      </c>
      <c r="Z28" s="136">
        <f>+'Inversión 1 financiada'!K28</f>
        <v>0</v>
      </c>
      <c r="AA28" s="136">
        <f>+'Inversión 1 financiada'!L28</f>
        <v>0</v>
      </c>
      <c r="AB28" s="136">
        <f>+'Inversión 1 financiada'!M28</f>
        <v>0</v>
      </c>
      <c r="AC28" s="136">
        <f>+'Inversión 1 financiada'!N28</f>
        <v>0</v>
      </c>
      <c r="AD28" s="136">
        <f>+'Inversión 1 financiada'!O28</f>
        <v>0</v>
      </c>
      <c r="AE28" s="136">
        <f>+'Inversión 1 financiada'!P28</f>
        <v>0</v>
      </c>
      <c r="AF28" s="136">
        <f>+'Inversión 1 financiada'!Q28</f>
        <v>0</v>
      </c>
      <c r="AG28" s="136">
        <f>+'Inversión 1 financiada'!R28</f>
        <v>0</v>
      </c>
      <c r="AH28" s="136">
        <f>+'Inversión 1 financiada'!S28</f>
        <v>0</v>
      </c>
      <c r="AI28" s="136">
        <f>+'Inversión 1 financiada'!T28</f>
        <v>0</v>
      </c>
      <c r="AJ28" s="136">
        <f>+'Inversión 1 financiada'!U28</f>
        <v>0</v>
      </c>
      <c r="AK28" s="136">
        <f>+'Inversión 1 financiada'!V28</f>
        <v>0</v>
      </c>
    </row>
    <row r="29" spans="2:37" x14ac:dyDescent="0.25">
      <c r="B29" s="59" t="s">
        <v>302</v>
      </c>
      <c r="C29" s="62" t="str">
        <f>+VLOOKUP(B29,'resumen UCAP'!$A$5:$O$329,2,0)</f>
        <v>Proyector NA 1000w</v>
      </c>
      <c r="D29" s="63">
        <f>+'Desmonte Infr. financiada'!D29</f>
        <v>1100</v>
      </c>
      <c r="E29" s="63" t="str">
        <f>+VLOOKUP(B29,'resumen UCAP'!$A$5:$O$329,3,0)</f>
        <v>Un</v>
      </c>
      <c r="F29" s="64">
        <f>+VLOOKUP(B29,'resumen UCAP'!$A$5:$O$329,15,0)</f>
        <v>540000</v>
      </c>
      <c r="G29" s="123">
        <v>244</v>
      </c>
      <c r="H29" s="125"/>
      <c r="I29" s="59"/>
      <c r="J29" s="59"/>
      <c r="K29" s="59"/>
      <c r="L29" s="59"/>
      <c r="M29" s="59"/>
      <c r="N29" s="59"/>
      <c r="O29" s="59"/>
      <c r="P29" s="59"/>
      <c r="Q29" s="59"/>
      <c r="R29" s="59"/>
      <c r="S29" s="59"/>
      <c r="T29" s="59"/>
      <c r="U29" s="59"/>
      <c r="V29" s="59"/>
      <c r="W29" s="136">
        <f>+'Inversión 1 financiada'!H29</f>
        <v>0</v>
      </c>
      <c r="X29" s="136">
        <f>+'Inversión 1 financiada'!I29</f>
        <v>0</v>
      </c>
      <c r="Y29" s="136">
        <f>+'Inversión 1 financiada'!J29</f>
        <v>0</v>
      </c>
      <c r="Z29" s="136">
        <f>+'Inversión 1 financiada'!K29</f>
        <v>0</v>
      </c>
      <c r="AA29" s="136">
        <f>+'Inversión 1 financiada'!L29</f>
        <v>0</v>
      </c>
      <c r="AB29" s="136">
        <f>+'Inversión 1 financiada'!M29</f>
        <v>0</v>
      </c>
      <c r="AC29" s="136">
        <f>+'Inversión 1 financiada'!N29</f>
        <v>0</v>
      </c>
      <c r="AD29" s="136">
        <f>+'Inversión 1 financiada'!O29</f>
        <v>0</v>
      </c>
      <c r="AE29" s="136">
        <f>+'Inversión 1 financiada'!P29</f>
        <v>0</v>
      </c>
      <c r="AF29" s="136">
        <f>+'Inversión 1 financiada'!Q29</f>
        <v>0</v>
      </c>
      <c r="AG29" s="136">
        <f>+'Inversión 1 financiada'!R29</f>
        <v>0</v>
      </c>
      <c r="AH29" s="136">
        <f>+'Inversión 1 financiada'!S29</f>
        <v>0</v>
      </c>
      <c r="AI29" s="136">
        <f>+'Inversión 1 financiada'!T29</f>
        <v>0</v>
      </c>
      <c r="AJ29" s="136">
        <f>+'Inversión 1 financiada'!U29</f>
        <v>0</v>
      </c>
      <c r="AK29" s="136">
        <f>+'Inversión 1 financiada'!V29</f>
        <v>0</v>
      </c>
    </row>
    <row r="30" spans="2:37" x14ac:dyDescent="0.25">
      <c r="B30" s="59" t="s">
        <v>23</v>
      </c>
      <c r="C30" s="62" t="str">
        <f>+VLOOKUP(B30,'resumen UCAP'!$A$5:$O$329,2,0)</f>
        <v>Luminarias Ba├â┬▒adores - LED</v>
      </c>
      <c r="D30" s="63">
        <f>+'Desmonte Infr. financiada'!D30</f>
        <v>30</v>
      </c>
      <c r="E30" s="63" t="str">
        <f>+VLOOKUP(B30,'resumen UCAP'!$A$5:$O$329,3,0)</f>
        <v>Un</v>
      </c>
      <c r="F30" s="64">
        <f>+VLOOKUP(B30,'resumen UCAP'!$A$5:$O$329,15,0)</f>
        <v>361000</v>
      </c>
      <c r="G30" s="64">
        <v>18</v>
      </c>
      <c r="H30" s="125"/>
      <c r="I30" s="59"/>
      <c r="J30" s="59"/>
      <c r="K30" s="59"/>
      <c r="L30" s="59"/>
      <c r="M30" s="59"/>
      <c r="N30" s="59"/>
      <c r="O30" s="59"/>
      <c r="P30" s="59"/>
      <c r="Q30" s="59"/>
      <c r="R30" s="59"/>
      <c r="S30" s="59"/>
      <c r="T30" s="59"/>
      <c r="U30" s="59"/>
      <c r="V30" s="59"/>
      <c r="W30" s="136">
        <f>+'Inversión 1 financiada'!H30</f>
        <v>0</v>
      </c>
      <c r="X30" s="136">
        <f>+'Inversión 1 financiada'!I30</f>
        <v>0</v>
      </c>
      <c r="Y30" s="136">
        <f>+'Inversión 1 financiada'!J30</f>
        <v>0</v>
      </c>
      <c r="Z30" s="136">
        <f>+'Inversión 1 financiada'!K30</f>
        <v>0</v>
      </c>
      <c r="AA30" s="136">
        <f>+'Inversión 1 financiada'!L30</f>
        <v>0</v>
      </c>
      <c r="AB30" s="136">
        <f>+'Inversión 1 financiada'!M30</f>
        <v>0</v>
      </c>
      <c r="AC30" s="136">
        <f>+'Inversión 1 financiada'!N30</f>
        <v>0</v>
      </c>
      <c r="AD30" s="136">
        <f>+'Inversión 1 financiada'!O30</f>
        <v>0</v>
      </c>
      <c r="AE30" s="136">
        <f>+'Inversión 1 financiada'!P30</f>
        <v>0</v>
      </c>
      <c r="AF30" s="136">
        <f>+'Inversión 1 financiada'!Q30</f>
        <v>0</v>
      </c>
      <c r="AG30" s="136">
        <f>+'Inversión 1 financiada'!R30</f>
        <v>0</v>
      </c>
      <c r="AH30" s="136">
        <f>+'Inversión 1 financiada'!S30</f>
        <v>0</v>
      </c>
      <c r="AI30" s="136">
        <f>+'Inversión 1 financiada'!T30</f>
        <v>0</v>
      </c>
      <c r="AJ30" s="136">
        <f>+'Inversión 1 financiada'!U30</f>
        <v>0</v>
      </c>
      <c r="AK30" s="136">
        <f>+'Inversión 1 financiada'!V30</f>
        <v>0</v>
      </c>
    </row>
    <row r="31" spans="2:37" x14ac:dyDescent="0.25">
      <c r="B31" s="59" t="s">
        <v>303</v>
      </c>
      <c r="C31" s="62" t="str">
        <f>+VLOOKUP(B31,'resumen UCAP'!$A$5:$O$329,2,0)</f>
        <v>Proyector led 100w</v>
      </c>
      <c r="D31" s="63">
        <f>+'Desmonte Infr. financiada'!D31</f>
        <v>100</v>
      </c>
      <c r="E31" s="63" t="str">
        <f>+VLOOKUP(B31,'resumen UCAP'!$A$5:$O$329,3,0)</f>
        <v>Un</v>
      </c>
      <c r="F31" s="64">
        <f>+VLOOKUP(B31,'resumen UCAP'!$A$5:$O$329,15,0)</f>
        <v>258000</v>
      </c>
      <c r="G31" s="61">
        <v>8</v>
      </c>
      <c r="H31" s="125"/>
      <c r="I31" s="59"/>
      <c r="J31" s="59"/>
      <c r="K31" s="59"/>
      <c r="L31" s="59"/>
      <c r="M31" s="59"/>
      <c r="N31" s="59"/>
      <c r="O31" s="59"/>
      <c r="P31" s="59"/>
      <c r="Q31" s="59"/>
      <c r="R31" s="59"/>
      <c r="S31" s="59"/>
      <c r="T31" s="59"/>
      <c r="U31" s="59"/>
      <c r="V31" s="59"/>
      <c r="W31" s="136">
        <f>+'Inversión 1 financiada'!H31</f>
        <v>0</v>
      </c>
      <c r="X31" s="136">
        <f>+'Inversión 1 financiada'!I31</f>
        <v>0</v>
      </c>
      <c r="Y31" s="136">
        <f>+'Inversión 1 financiada'!J31</f>
        <v>0</v>
      </c>
      <c r="Z31" s="136">
        <f>+'Inversión 1 financiada'!K31</f>
        <v>0</v>
      </c>
      <c r="AA31" s="136">
        <f>+'Inversión 1 financiada'!L31</f>
        <v>0</v>
      </c>
      <c r="AB31" s="136">
        <f>+'Inversión 1 financiada'!M31</f>
        <v>0</v>
      </c>
      <c r="AC31" s="136">
        <f>+'Inversión 1 financiada'!N31</f>
        <v>0</v>
      </c>
      <c r="AD31" s="136">
        <f>+'Inversión 1 financiada'!O31</f>
        <v>0</v>
      </c>
      <c r="AE31" s="136">
        <f>+'Inversión 1 financiada'!P31</f>
        <v>0</v>
      </c>
      <c r="AF31" s="136">
        <f>+'Inversión 1 financiada'!Q31</f>
        <v>0</v>
      </c>
      <c r="AG31" s="136">
        <f>+'Inversión 1 financiada'!R31</f>
        <v>0</v>
      </c>
      <c r="AH31" s="136">
        <f>+'Inversión 1 financiada'!S31</f>
        <v>0</v>
      </c>
      <c r="AI31" s="136">
        <f>+'Inversión 1 financiada'!T31</f>
        <v>0</v>
      </c>
      <c r="AJ31" s="136">
        <f>+'Inversión 1 financiada'!U31</f>
        <v>0</v>
      </c>
      <c r="AK31" s="136">
        <f>+'Inversión 1 financiada'!V31</f>
        <v>0</v>
      </c>
    </row>
    <row r="32" spans="2:37" x14ac:dyDescent="0.25">
      <c r="B32" s="59" t="s">
        <v>24</v>
      </c>
      <c r="C32" s="62" t="str">
        <f>+VLOOKUP(B32,'resumen UCAP'!$A$5:$O$329,2,0)</f>
        <v>Luminaria led 28-30w</v>
      </c>
      <c r="D32" s="63">
        <f>+'Desmonte Infr. financiada'!D32</f>
        <v>30</v>
      </c>
      <c r="E32" s="63" t="str">
        <f>+VLOOKUP(B32,'resumen UCAP'!$A$5:$O$329,3,0)</f>
        <v>Un</v>
      </c>
      <c r="F32" s="64">
        <f>+VLOOKUP(B32,'resumen UCAP'!$A$5:$O$329,15,0)</f>
        <v>803602</v>
      </c>
      <c r="G32" s="61">
        <v>7</v>
      </c>
      <c r="H32" s="125"/>
      <c r="I32" s="59"/>
      <c r="J32" s="59"/>
      <c r="K32" s="59"/>
      <c r="L32" s="59"/>
      <c r="M32" s="59"/>
      <c r="N32" s="59"/>
      <c r="O32" s="59"/>
      <c r="P32" s="59"/>
      <c r="Q32" s="59"/>
      <c r="R32" s="59"/>
      <c r="S32" s="59"/>
      <c r="T32" s="59"/>
      <c r="U32" s="59"/>
      <c r="V32" s="59"/>
      <c r="W32" s="136">
        <f>+'Inversión 1 financiada'!H32</f>
        <v>0</v>
      </c>
      <c r="X32" s="136">
        <f>+'Inversión 1 financiada'!I32</f>
        <v>0</v>
      </c>
      <c r="Y32" s="136">
        <f>+'Inversión 1 financiada'!J32</f>
        <v>0</v>
      </c>
      <c r="Z32" s="136">
        <f>+'Inversión 1 financiada'!K32</f>
        <v>0</v>
      </c>
      <c r="AA32" s="136">
        <f>+'Inversión 1 financiada'!L32</f>
        <v>0</v>
      </c>
      <c r="AB32" s="136">
        <f>+'Inversión 1 financiada'!M32</f>
        <v>0</v>
      </c>
      <c r="AC32" s="136">
        <f>+'Inversión 1 financiada'!N32</f>
        <v>0</v>
      </c>
      <c r="AD32" s="136">
        <f>+'Inversión 1 financiada'!O32</f>
        <v>0</v>
      </c>
      <c r="AE32" s="136">
        <f>+'Inversión 1 financiada'!P32</f>
        <v>0</v>
      </c>
      <c r="AF32" s="136">
        <f>+'Inversión 1 financiada'!Q32</f>
        <v>0</v>
      </c>
      <c r="AG32" s="136">
        <f>+'Inversión 1 financiada'!R32</f>
        <v>0</v>
      </c>
      <c r="AH32" s="136">
        <f>+'Inversión 1 financiada'!S32</f>
        <v>0</v>
      </c>
      <c r="AI32" s="136">
        <f>+'Inversión 1 financiada'!T32</f>
        <v>0</v>
      </c>
      <c r="AJ32" s="136">
        <f>+'Inversión 1 financiada'!U32</f>
        <v>0</v>
      </c>
      <c r="AK32" s="136">
        <f>+'Inversión 1 financiada'!V32</f>
        <v>0</v>
      </c>
    </row>
    <row r="33" spans="2:37" x14ac:dyDescent="0.25">
      <c r="B33" s="59" t="s">
        <v>304</v>
      </c>
      <c r="C33" s="62" t="str">
        <f>+VLOOKUP(B33,'resumen UCAP'!$A$5:$O$329,2,0)</f>
        <v>Proyector Led 300w</v>
      </c>
      <c r="D33" s="63">
        <f>+'Desmonte Infr. financiada'!D33</f>
        <v>30</v>
      </c>
      <c r="E33" s="63" t="str">
        <f>+VLOOKUP(B33,'resumen UCAP'!$A$5:$O$329,3,0)</f>
        <v>Un</v>
      </c>
      <c r="F33" s="64">
        <f>+VLOOKUP(B33,'resumen UCAP'!$A$5:$O$329,15,0)</f>
        <v>160000</v>
      </c>
      <c r="G33" s="61">
        <v>21</v>
      </c>
      <c r="H33" s="125"/>
      <c r="I33" s="59"/>
      <c r="J33" s="59"/>
      <c r="K33" s="59"/>
      <c r="L33" s="59"/>
      <c r="M33" s="59"/>
      <c r="N33" s="59"/>
      <c r="O33" s="59"/>
      <c r="P33" s="59"/>
      <c r="Q33" s="59"/>
      <c r="R33" s="59"/>
      <c r="S33" s="59"/>
      <c r="T33" s="59"/>
      <c r="U33" s="59"/>
      <c r="V33" s="59"/>
      <c r="W33" s="136">
        <f>+'Inversión 1 financiada'!H33</f>
        <v>0</v>
      </c>
      <c r="X33" s="136">
        <f>+'Inversión 1 financiada'!I33</f>
        <v>0</v>
      </c>
      <c r="Y33" s="136">
        <f>+'Inversión 1 financiada'!J33</f>
        <v>0</v>
      </c>
      <c r="Z33" s="136">
        <f>+'Inversión 1 financiada'!K33</f>
        <v>0</v>
      </c>
      <c r="AA33" s="136">
        <f>+'Inversión 1 financiada'!L33</f>
        <v>0</v>
      </c>
      <c r="AB33" s="136">
        <f>+'Inversión 1 financiada'!M33</f>
        <v>0</v>
      </c>
      <c r="AC33" s="136">
        <f>+'Inversión 1 financiada'!N33</f>
        <v>0</v>
      </c>
      <c r="AD33" s="136">
        <f>+'Inversión 1 financiada'!O33</f>
        <v>0</v>
      </c>
      <c r="AE33" s="136">
        <f>+'Inversión 1 financiada'!P33</f>
        <v>0</v>
      </c>
      <c r="AF33" s="136">
        <f>+'Inversión 1 financiada'!Q33</f>
        <v>0</v>
      </c>
      <c r="AG33" s="136">
        <f>+'Inversión 1 financiada'!R33</f>
        <v>0</v>
      </c>
      <c r="AH33" s="136">
        <f>+'Inversión 1 financiada'!S33</f>
        <v>0</v>
      </c>
      <c r="AI33" s="136">
        <f>+'Inversión 1 financiada'!T33</f>
        <v>0</v>
      </c>
      <c r="AJ33" s="136">
        <f>+'Inversión 1 financiada'!U33</f>
        <v>0</v>
      </c>
      <c r="AK33" s="136">
        <f>+'Inversión 1 financiada'!V33</f>
        <v>0</v>
      </c>
    </row>
    <row r="34" spans="2:37" x14ac:dyDescent="0.25">
      <c r="B34" s="59" t="s">
        <v>305</v>
      </c>
      <c r="C34" s="62" t="str">
        <f>+VLOOKUP(B34,'resumen UCAP'!$A$5:$O$329,2,0)</f>
        <v>Luminaria Led 26w</v>
      </c>
      <c r="D34" s="63">
        <f>+'Desmonte Infr. financiada'!D34</f>
        <v>26</v>
      </c>
      <c r="E34" s="63" t="str">
        <f>+VLOOKUP(B34,'resumen UCAP'!$A$5:$O$329,3,0)</f>
        <v>Un</v>
      </c>
      <c r="F34" s="64">
        <f>+VLOOKUP(B34,'resumen UCAP'!$A$5:$O$329,15,0)</f>
        <v>2009070</v>
      </c>
      <c r="G34" s="61">
        <v>7</v>
      </c>
      <c r="H34" s="125"/>
      <c r="I34" s="59"/>
      <c r="J34" s="59"/>
      <c r="K34" s="59"/>
      <c r="L34" s="59"/>
      <c r="M34" s="59"/>
      <c r="N34" s="59"/>
      <c r="O34" s="59"/>
      <c r="P34" s="59"/>
      <c r="Q34" s="59"/>
      <c r="R34" s="59"/>
      <c r="S34" s="59"/>
      <c r="T34" s="59"/>
      <c r="U34" s="59"/>
      <c r="V34" s="59"/>
      <c r="W34" s="136">
        <f>+'Inversión 1 financiada'!H34</f>
        <v>0</v>
      </c>
      <c r="X34" s="136">
        <f>+'Inversión 1 financiada'!I34</f>
        <v>0</v>
      </c>
      <c r="Y34" s="136">
        <f>+'Inversión 1 financiada'!J34</f>
        <v>0</v>
      </c>
      <c r="Z34" s="136">
        <f>+'Inversión 1 financiada'!K34</f>
        <v>0</v>
      </c>
      <c r="AA34" s="136">
        <f>+'Inversión 1 financiada'!L34</f>
        <v>0</v>
      </c>
      <c r="AB34" s="136">
        <f>+'Inversión 1 financiada'!M34</f>
        <v>0</v>
      </c>
      <c r="AC34" s="136">
        <f>+'Inversión 1 financiada'!N34</f>
        <v>0</v>
      </c>
      <c r="AD34" s="136">
        <f>+'Inversión 1 financiada'!O34</f>
        <v>0</v>
      </c>
      <c r="AE34" s="136">
        <f>+'Inversión 1 financiada'!P34</f>
        <v>0</v>
      </c>
      <c r="AF34" s="136">
        <f>+'Inversión 1 financiada'!Q34</f>
        <v>0</v>
      </c>
      <c r="AG34" s="136">
        <f>+'Inversión 1 financiada'!R34</f>
        <v>0</v>
      </c>
      <c r="AH34" s="136">
        <f>+'Inversión 1 financiada'!S34</f>
        <v>0</v>
      </c>
      <c r="AI34" s="136">
        <f>+'Inversión 1 financiada'!T34</f>
        <v>0</v>
      </c>
      <c r="AJ34" s="136">
        <f>+'Inversión 1 financiada'!U34</f>
        <v>0</v>
      </c>
      <c r="AK34" s="136">
        <f>+'Inversión 1 financiada'!V34</f>
        <v>0</v>
      </c>
    </row>
    <row r="35" spans="2:37" x14ac:dyDescent="0.25">
      <c r="B35" s="59" t="s">
        <v>306</v>
      </c>
      <c r="C35" s="62" t="str">
        <f>+VLOOKUP(B35,'resumen UCAP'!$A$5:$O$329,2,0)</f>
        <v>Luminaria Led 19w</v>
      </c>
      <c r="D35" s="63">
        <f>+'Desmonte Infr. financiada'!D35</f>
        <v>19</v>
      </c>
      <c r="E35" s="63" t="str">
        <f>+VLOOKUP(B35,'resumen UCAP'!$A$5:$O$329,3,0)</f>
        <v>Un</v>
      </c>
      <c r="F35" s="64">
        <f>+VLOOKUP(B35,'resumen UCAP'!$A$5:$O$329,15,0)</f>
        <v>2009070</v>
      </c>
      <c r="G35" s="61">
        <v>13</v>
      </c>
      <c r="H35" s="125"/>
      <c r="I35" s="59"/>
      <c r="J35" s="59"/>
      <c r="K35" s="59"/>
      <c r="L35" s="59"/>
      <c r="M35" s="59"/>
      <c r="N35" s="59"/>
      <c r="O35" s="59"/>
      <c r="P35" s="59"/>
      <c r="Q35" s="59"/>
      <c r="R35" s="59"/>
      <c r="S35" s="59"/>
      <c r="T35" s="59"/>
      <c r="U35" s="59"/>
      <c r="V35" s="59"/>
      <c r="W35" s="136">
        <f>+'Inversión 1 financiada'!H35</f>
        <v>0</v>
      </c>
      <c r="X35" s="136">
        <f>+'Inversión 1 financiada'!I35</f>
        <v>0</v>
      </c>
      <c r="Y35" s="136">
        <f>+'Inversión 1 financiada'!J35</f>
        <v>0</v>
      </c>
      <c r="Z35" s="136">
        <f>+'Inversión 1 financiada'!K35</f>
        <v>0</v>
      </c>
      <c r="AA35" s="136">
        <f>+'Inversión 1 financiada'!L35</f>
        <v>0</v>
      </c>
      <c r="AB35" s="136">
        <f>+'Inversión 1 financiada'!M35</f>
        <v>0</v>
      </c>
      <c r="AC35" s="136">
        <f>+'Inversión 1 financiada'!N35</f>
        <v>0</v>
      </c>
      <c r="AD35" s="136">
        <f>+'Inversión 1 financiada'!O35</f>
        <v>0</v>
      </c>
      <c r="AE35" s="136">
        <f>+'Inversión 1 financiada'!P35</f>
        <v>0</v>
      </c>
      <c r="AF35" s="136">
        <f>+'Inversión 1 financiada'!Q35</f>
        <v>0</v>
      </c>
      <c r="AG35" s="136">
        <f>+'Inversión 1 financiada'!R35</f>
        <v>0</v>
      </c>
      <c r="AH35" s="136">
        <f>+'Inversión 1 financiada'!S35</f>
        <v>0</v>
      </c>
      <c r="AI35" s="136">
        <f>+'Inversión 1 financiada'!T35</f>
        <v>0</v>
      </c>
      <c r="AJ35" s="136">
        <f>+'Inversión 1 financiada'!U35</f>
        <v>0</v>
      </c>
      <c r="AK35" s="136">
        <f>+'Inversión 1 financiada'!V35</f>
        <v>0</v>
      </c>
    </row>
    <row r="36" spans="2:37" x14ac:dyDescent="0.25">
      <c r="B36" s="59" t="s">
        <v>25</v>
      </c>
      <c r="C36" s="62" t="str">
        <f>+VLOOKUP(B36,'resumen UCAP'!$A$5:$O$329,2,0)</f>
        <v>Proyector Led RGB 200w</v>
      </c>
      <c r="D36" s="63">
        <f>+'Desmonte Infr. financiada'!D36</f>
        <v>200</v>
      </c>
      <c r="E36" s="63" t="str">
        <f>+VLOOKUP(B36,'resumen UCAP'!$A$5:$O$329,3,0)</f>
        <v>Un</v>
      </c>
      <c r="F36" s="64">
        <f>+VLOOKUP(B36,'resumen UCAP'!$A$5:$O$329,15,0)</f>
        <v>330000</v>
      </c>
      <c r="G36" s="61">
        <v>6</v>
      </c>
      <c r="H36" s="125"/>
      <c r="I36" s="59"/>
      <c r="J36" s="59"/>
      <c r="K36" s="59"/>
      <c r="L36" s="59"/>
      <c r="M36" s="59"/>
      <c r="N36" s="59"/>
      <c r="O36" s="59"/>
      <c r="P36" s="59"/>
      <c r="Q36" s="59"/>
      <c r="R36" s="59"/>
      <c r="S36" s="59"/>
      <c r="T36" s="59"/>
      <c r="U36" s="59"/>
      <c r="V36" s="59"/>
      <c r="W36" s="136">
        <f>+'Inversión 1 financiada'!H36</f>
        <v>0</v>
      </c>
      <c r="X36" s="136">
        <f>+'Inversión 1 financiada'!I36</f>
        <v>0</v>
      </c>
      <c r="Y36" s="136">
        <f>+'Inversión 1 financiada'!J36</f>
        <v>0</v>
      </c>
      <c r="Z36" s="136">
        <f>+'Inversión 1 financiada'!K36</f>
        <v>0</v>
      </c>
      <c r="AA36" s="136">
        <f>+'Inversión 1 financiada'!L36</f>
        <v>0</v>
      </c>
      <c r="AB36" s="136">
        <f>+'Inversión 1 financiada'!M36</f>
        <v>0</v>
      </c>
      <c r="AC36" s="136">
        <f>+'Inversión 1 financiada'!N36</f>
        <v>0</v>
      </c>
      <c r="AD36" s="136">
        <f>+'Inversión 1 financiada'!O36</f>
        <v>0</v>
      </c>
      <c r="AE36" s="136">
        <f>+'Inversión 1 financiada'!P36</f>
        <v>0</v>
      </c>
      <c r="AF36" s="136">
        <f>+'Inversión 1 financiada'!Q36</f>
        <v>0</v>
      </c>
      <c r="AG36" s="136">
        <f>+'Inversión 1 financiada'!R36</f>
        <v>0</v>
      </c>
      <c r="AH36" s="136">
        <f>+'Inversión 1 financiada'!S36</f>
        <v>0</v>
      </c>
      <c r="AI36" s="136">
        <f>+'Inversión 1 financiada'!T36</f>
        <v>0</v>
      </c>
      <c r="AJ36" s="136">
        <f>+'Inversión 1 financiada'!U36</f>
        <v>0</v>
      </c>
      <c r="AK36" s="136">
        <f>+'Inversión 1 financiada'!V36</f>
        <v>0</v>
      </c>
    </row>
    <row r="37" spans="2:37" x14ac:dyDescent="0.25">
      <c r="B37" s="59" t="s">
        <v>307</v>
      </c>
      <c r="C37" s="62" t="str">
        <f>+VLOOKUP(B37,'resumen UCAP'!$A$5:$O$329,2,0)</f>
        <v>Proyector led 400w</v>
      </c>
      <c r="D37" s="63">
        <f>+'Desmonte Infr. financiada'!D37</f>
        <v>400</v>
      </c>
      <c r="E37" s="63" t="str">
        <f>+VLOOKUP(B37,'resumen UCAP'!$A$5:$O$329,3,0)</f>
        <v>Un</v>
      </c>
      <c r="F37" s="64">
        <f>+VLOOKUP(B37,'resumen UCAP'!$A$5:$O$329,15,0)</f>
        <v>2253025</v>
      </c>
      <c r="G37" s="61">
        <v>153</v>
      </c>
      <c r="H37" s="125"/>
      <c r="I37" s="59"/>
      <c r="J37" s="59"/>
      <c r="K37" s="59"/>
      <c r="L37" s="59"/>
      <c r="M37" s="59"/>
      <c r="N37" s="59"/>
      <c r="O37" s="59"/>
      <c r="P37" s="59"/>
      <c r="Q37" s="59"/>
      <c r="R37" s="59"/>
      <c r="S37" s="59"/>
      <c r="T37" s="59"/>
      <c r="U37" s="59"/>
      <c r="V37" s="59"/>
      <c r="W37" s="136">
        <f>+'Inversión 1 financiada'!H37</f>
        <v>0</v>
      </c>
      <c r="X37" s="136">
        <f>+'Inversión 1 financiada'!I37</f>
        <v>0</v>
      </c>
      <c r="Y37" s="136">
        <f>+'Inversión 1 financiada'!J37</f>
        <v>0</v>
      </c>
      <c r="Z37" s="136">
        <f>+'Inversión 1 financiada'!K37</f>
        <v>0</v>
      </c>
      <c r="AA37" s="136">
        <f>+'Inversión 1 financiada'!L37</f>
        <v>0</v>
      </c>
      <c r="AB37" s="136">
        <f>+'Inversión 1 financiada'!M37</f>
        <v>0</v>
      </c>
      <c r="AC37" s="136">
        <f>+'Inversión 1 financiada'!N37</f>
        <v>0</v>
      </c>
      <c r="AD37" s="136">
        <f>+'Inversión 1 financiada'!O37</f>
        <v>0</v>
      </c>
      <c r="AE37" s="136">
        <f>+'Inversión 1 financiada'!P37</f>
        <v>0</v>
      </c>
      <c r="AF37" s="136">
        <f>+'Inversión 1 financiada'!Q37</f>
        <v>0</v>
      </c>
      <c r="AG37" s="136">
        <f>+'Inversión 1 financiada'!R37</f>
        <v>0</v>
      </c>
      <c r="AH37" s="136">
        <f>+'Inversión 1 financiada'!S37</f>
        <v>0</v>
      </c>
      <c r="AI37" s="136">
        <f>+'Inversión 1 financiada'!T37</f>
        <v>0</v>
      </c>
      <c r="AJ37" s="136">
        <f>+'Inversión 1 financiada'!U37</f>
        <v>0</v>
      </c>
      <c r="AK37" s="136">
        <f>+'Inversión 1 financiada'!V37</f>
        <v>0</v>
      </c>
    </row>
    <row r="38" spans="2:37" x14ac:dyDescent="0.25">
      <c r="B38" s="59" t="s">
        <v>308</v>
      </c>
      <c r="C38" s="62" t="str">
        <f>+VLOOKUP(B38,'resumen UCAP'!$A$5:$O$329,2,0)</f>
        <v>Bolardo Led 10w</v>
      </c>
      <c r="D38" s="63">
        <f>+'Desmonte Infr. financiada'!D38</f>
        <v>10</v>
      </c>
      <c r="E38" s="63" t="str">
        <f>+VLOOKUP(B38,'resumen UCAP'!$A$5:$O$329,3,0)</f>
        <v>Un</v>
      </c>
      <c r="F38" s="64">
        <f>+VLOOKUP(B38,'resumen UCAP'!$A$5:$O$329,15,0)</f>
        <v>179900</v>
      </c>
      <c r="G38" s="61">
        <v>114</v>
      </c>
      <c r="H38" s="125"/>
      <c r="I38" s="59"/>
      <c r="J38" s="59"/>
      <c r="K38" s="59"/>
      <c r="L38" s="59"/>
      <c r="M38" s="59"/>
      <c r="N38" s="59"/>
      <c r="O38" s="59"/>
      <c r="P38" s="59"/>
      <c r="Q38" s="59"/>
      <c r="R38" s="59"/>
      <c r="S38" s="59"/>
      <c r="T38" s="59"/>
      <c r="U38" s="59"/>
      <c r="V38" s="59"/>
      <c r="W38" s="136">
        <f>+'Inversión 1 financiada'!H38</f>
        <v>0</v>
      </c>
      <c r="X38" s="136">
        <f>+'Inversión 1 financiada'!I38</f>
        <v>0</v>
      </c>
      <c r="Y38" s="136">
        <f>+'Inversión 1 financiada'!J38</f>
        <v>0</v>
      </c>
      <c r="Z38" s="136">
        <f>+'Inversión 1 financiada'!K38</f>
        <v>0</v>
      </c>
      <c r="AA38" s="136">
        <f>+'Inversión 1 financiada'!L38</f>
        <v>0</v>
      </c>
      <c r="AB38" s="136">
        <f>+'Inversión 1 financiada'!M38</f>
        <v>0</v>
      </c>
      <c r="AC38" s="136">
        <f>+'Inversión 1 financiada'!N38</f>
        <v>0</v>
      </c>
      <c r="AD38" s="136">
        <f>+'Inversión 1 financiada'!O38</f>
        <v>0</v>
      </c>
      <c r="AE38" s="136">
        <f>+'Inversión 1 financiada'!P38</f>
        <v>0</v>
      </c>
      <c r="AF38" s="136">
        <f>+'Inversión 1 financiada'!Q38</f>
        <v>0</v>
      </c>
      <c r="AG38" s="136">
        <f>+'Inversión 1 financiada'!R38</f>
        <v>0</v>
      </c>
      <c r="AH38" s="136">
        <f>+'Inversión 1 financiada'!S38</f>
        <v>0</v>
      </c>
      <c r="AI38" s="136">
        <f>+'Inversión 1 financiada'!T38</f>
        <v>0</v>
      </c>
      <c r="AJ38" s="136">
        <f>+'Inversión 1 financiada'!U38</f>
        <v>0</v>
      </c>
      <c r="AK38" s="136">
        <f>+'Inversión 1 financiada'!V38</f>
        <v>0</v>
      </c>
    </row>
    <row r="39" spans="2:37" x14ac:dyDescent="0.25">
      <c r="B39" s="59" t="s">
        <v>309</v>
      </c>
      <c r="C39" s="62" t="str">
        <f>+VLOOKUP(B39,'resumen UCAP'!$A$5:$O$329,2,0)</f>
        <v>Ba├▒ador 24w</v>
      </c>
      <c r="D39" s="63">
        <f>+'Desmonte Infr. financiada'!D39</f>
        <v>24</v>
      </c>
      <c r="E39" s="63" t="str">
        <f>+VLOOKUP(B39,'resumen UCAP'!$A$5:$O$329,3,0)</f>
        <v>Un</v>
      </c>
      <c r="F39" s="64">
        <f>+VLOOKUP(B39,'resumen UCAP'!$A$5:$O$329,15,0)</f>
        <v>620000</v>
      </c>
      <c r="G39" s="64">
        <v>12</v>
      </c>
      <c r="H39" s="125"/>
      <c r="I39" s="59"/>
      <c r="J39" s="59"/>
      <c r="K39" s="59"/>
      <c r="L39" s="59"/>
      <c r="M39" s="59"/>
      <c r="N39" s="59"/>
      <c r="O39" s="59"/>
      <c r="P39" s="59"/>
      <c r="Q39" s="59"/>
      <c r="R39" s="59"/>
      <c r="S39" s="59"/>
      <c r="T39" s="59"/>
      <c r="U39" s="59"/>
      <c r="V39" s="59"/>
      <c r="W39" s="136">
        <f>+'Inversión 1 financiada'!H39</f>
        <v>0</v>
      </c>
      <c r="X39" s="136">
        <f>+'Inversión 1 financiada'!I39</f>
        <v>0</v>
      </c>
      <c r="Y39" s="136">
        <f>+'Inversión 1 financiada'!J39</f>
        <v>0</v>
      </c>
      <c r="Z39" s="136">
        <f>+'Inversión 1 financiada'!K39</f>
        <v>0</v>
      </c>
      <c r="AA39" s="136">
        <f>+'Inversión 1 financiada'!L39</f>
        <v>0</v>
      </c>
      <c r="AB39" s="136">
        <f>+'Inversión 1 financiada'!M39</f>
        <v>0</v>
      </c>
      <c r="AC39" s="136">
        <f>+'Inversión 1 financiada'!N39</f>
        <v>0</v>
      </c>
      <c r="AD39" s="136">
        <f>+'Inversión 1 financiada'!O39</f>
        <v>0</v>
      </c>
      <c r="AE39" s="136">
        <f>+'Inversión 1 financiada'!P39</f>
        <v>0</v>
      </c>
      <c r="AF39" s="136">
        <f>+'Inversión 1 financiada'!Q39</f>
        <v>0</v>
      </c>
      <c r="AG39" s="136">
        <f>+'Inversión 1 financiada'!R39</f>
        <v>0</v>
      </c>
      <c r="AH39" s="136">
        <f>+'Inversión 1 financiada'!S39</f>
        <v>0</v>
      </c>
      <c r="AI39" s="136">
        <f>+'Inversión 1 financiada'!T39</f>
        <v>0</v>
      </c>
      <c r="AJ39" s="136">
        <f>+'Inversión 1 financiada'!U39</f>
        <v>0</v>
      </c>
      <c r="AK39" s="136">
        <f>+'Inversión 1 financiada'!V39</f>
        <v>0</v>
      </c>
    </row>
    <row r="40" spans="2:37" x14ac:dyDescent="0.25">
      <c r="B40" s="59" t="s">
        <v>310</v>
      </c>
      <c r="C40" s="62" t="str">
        <f>+VLOOKUP(B40,'resumen UCAP'!$A$5:$O$329,2,0)</f>
        <v>Ba├▒ador 36w</v>
      </c>
      <c r="D40" s="63">
        <f>+'Desmonte Infr. financiada'!D40</f>
        <v>36</v>
      </c>
      <c r="E40" s="63" t="str">
        <f>+VLOOKUP(B40,'resumen UCAP'!$A$5:$O$329,3,0)</f>
        <v>Un</v>
      </c>
      <c r="F40" s="64">
        <f>+VLOOKUP(B40,'resumen UCAP'!$A$5:$O$329,15,0)</f>
        <v>720000</v>
      </c>
      <c r="G40" s="64">
        <v>81</v>
      </c>
      <c r="H40" s="125"/>
      <c r="I40" s="59"/>
      <c r="J40" s="59"/>
      <c r="K40" s="59"/>
      <c r="L40" s="59"/>
      <c r="M40" s="59"/>
      <c r="N40" s="59"/>
      <c r="O40" s="59"/>
      <c r="P40" s="59"/>
      <c r="Q40" s="59"/>
      <c r="R40" s="59"/>
      <c r="S40" s="59"/>
      <c r="T40" s="59"/>
      <c r="U40" s="59"/>
      <c r="V40" s="59"/>
      <c r="W40" s="136">
        <f>+'Inversión 1 financiada'!H40</f>
        <v>0</v>
      </c>
      <c r="X40" s="136">
        <f>+'Inversión 1 financiada'!I40</f>
        <v>0</v>
      </c>
      <c r="Y40" s="136">
        <f>+'Inversión 1 financiada'!J40</f>
        <v>0</v>
      </c>
      <c r="Z40" s="136">
        <f>+'Inversión 1 financiada'!K40</f>
        <v>0</v>
      </c>
      <c r="AA40" s="136">
        <f>+'Inversión 1 financiada'!L40</f>
        <v>0</v>
      </c>
      <c r="AB40" s="136">
        <f>+'Inversión 1 financiada'!M40</f>
        <v>0</v>
      </c>
      <c r="AC40" s="136">
        <f>+'Inversión 1 financiada'!N40</f>
        <v>0</v>
      </c>
      <c r="AD40" s="136">
        <f>+'Inversión 1 financiada'!O40</f>
        <v>0</v>
      </c>
      <c r="AE40" s="136">
        <f>+'Inversión 1 financiada'!P40</f>
        <v>0</v>
      </c>
      <c r="AF40" s="136">
        <f>+'Inversión 1 financiada'!Q40</f>
        <v>0</v>
      </c>
      <c r="AG40" s="136">
        <f>+'Inversión 1 financiada'!R40</f>
        <v>0</v>
      </c>
      <c r="AH40" s="136">
        <f>+'Inversión 1 financiada'!S40</f>
        <v>0</v>
      </c>
      <c r="AI40" s="136">
        <f>+'Inversión 1 financiada'!T40</f>
        <v>0</v>
      </c>
      <c r="AJ40" s="136">
        <f>+'Inversión 1 financiada'!U40</f>
        <v>0</v>
      </c>
      <c r="AK40" s="136">
        <f>+'Inversión 1 financiada'!V40</f>
        <v>0</v>
      </c>
    </row>
    <row r="41" spans="2:37" x14ac:dyDescent="0.25">
      <c r="B41" s="59" t="s">
        <v>311</v>
      </c>
      <c r="C41" s="62" t="str">
        <f>+VLOOKUP(B41,'resumen UCAP'!$A$5:$O$329,2,0)</f>
        <v>Luminaria led 80w</v>
      </c>
      <c r="D41" s="63">
        <f>+'Desmonte Infr. financiada'!D41</f>
        <v>80</v>
      </c>
      <c r="E41" s="63" t="str">
        <f>+VLOOKUP(B41,'resumen UCAP'!$A$5:$O$329,3,0)</f>
        <v>Un</v>
      </c>
      <c r="F41" s="64">
        <f>+VLOOKUP(B41,'resumen UCAP'!$A$5:$O$329,15,0)</f>
        <v>572938</v>
      </c>
      <c r="G41" s="61">
        <v>54</v>
      </c>
      <c r="H41" s="125"/>
      <c r="I41" s="59"/>
      <c r="J41" s="59"/>
      <c r="K41" s="59"/>
      <c r="L41" s="59"/>
      <c r="M41" s="59"/>
      <c r="N41" s="59"/>
      <c r="O41" s="59"/>
      <c r="P41" s="59"/>
      <c r="Q41" s="59"/>
      <c r="R41" s="59"/>
      <c r="S41" s="59"/>
      <c r="T41" s="59"/>
      <c r="U41" s="59"/>
      <c r="V41" s="59"/>
      <c r="W41" s="136">
        <f>+'Inversión 1 financiada'!H41</f>
        <v>0</v>
      </c>
      <c r="X41" s="136">
        <f>+'Inversión 1 financiada'!I41</f>
        <v>0</v>
      </c>
      <c r="Y41" s="136">
        <f>+'Inversión 1 financiada'!J41</f>
        <v>0</v>
      </c>
      <c r="Z41" s="136">
        <f>+'Inversión 1 financiada'!K41</f>
        <v>0</v>
      </c>
      <c r="AA41" s="136">
        <f>+'Inversión 1 financiada'!L41</f>
        <v>0</v>
      </c>
      <c r="AB41" s="136">
        <f>+'Inversión 1 financiada'!M41</f>
        <v>0</v>
      </c>
      <c r="AC41" s="136">
        <f>+'Inversión 1 financiada'!N41</f>
        <v>0</v>
      </c>
      <c r="AD41" s="136">
        <f>+'Inversión 1 financiada'!O41</f>
        <v>0</v>
      </c>
      <c r="AE41" s="136">
        <f>+'Inversión 1 financiada'!P41</f>
        <v>0</v>
      </c>
      <c r="AF41" s="136">
        <f>+'Inversión 1 financiada'!Q41</f>
        <v>0</v>
      </c>
      <c r="AG41" s="136">
        <f>+'Inversión 1 financiada'!R41</f>
        <v>0</v>
      </c>
      <c r="AH41" s="136">
        <f>+'Inversión 1 financiada'!S41</f>
        <v>0</v>
      </c>
      <c r="AI41" s="136">
        <f>+'Inversión 1 financiada'!T41</f>
        <v>0</v>
      </c>
      <c r="AJ41" s="136">
        <f>+'Inversión 1 financiada'!U41</f>
        <v>0</v>
      </c>
      <c r="AK41" s="136">
        <f>+'Inversión 1 financiada'!V41</f>
        <v>0</v>
      </c>
    </row>
    <row r="42" spans="2:37" x14ac:dyDescent="0.25">
      <c r="B42" s="59" t="s">
        <v>312</v>
      </c>
      <c r="C42" s="62" t="str">
        <f>+VLOOKUP(B42,'resumen UCAP'!$A$5:$O$329,2,0)</f>
        <v>Proyector Led 30w</v>
      </c>
      <c r="D42" s="63">
        <f>+'Desmonte Infr. financiada'!D42</f>
        <v>30</v>
      </c>
      <c r="E42" s="63" t="str">
        <f>+VLOOKUP(B42,'resumen UCAP'!$A$5:$O$329,3,0)</f>
        <v>Un</v>
      </c>
      <c r="F42" s="64">
        <f>+VLOOKUP(B42,'resumen UCAP'!$A$5:$O$329,15,0)</f>
        <v>154677</v>
      </c>
      <c r="G42" s="61">
        <v>1</v>
      </c>
      <c r="H42" s="125"/>
      <c r="I42" s="59"/>
      <c r="J42" s="59"/>
      <c r="K42" s="59"/>
      <c r="L42" s="59"/>
      <c r="M42" s="59"/>
      <c r="N42" s="59"/>
      <c r="O42" s="59"/>
      <c r="P42" s="59"/>
      <c r="Q42" s="59"/>
      <c r="R42" s="59"/>
      <c r="S42" s="59"/>
      <c r="T42" s="59"/>
      <c r="U42" s="59"/>
      <c r="V42" s="59"/>
      <c r="W42" s="136">
        <f>+'Inversión 1 financiada'!H42</f>
        <v>0</v>
      </c>
      <c r="X42" s="136">
        <f>+'Inversión 1 financiada'!I42</f>
        <v>0</v>
      </c>
      <c r="Y42" s="136">
        <f>+'Inversión 1 financiada'!J42</f>
        <v>0</v>
      </c>
      <c r="Z42" s="136">
        <f>+'Inversión 1 financiada'!K42</f>
        <v>0</v>
      </c>
      <c r="AA42" s="136">
        <f>+'Inversión 1 financiada'!L42</f>
        <v>0</v>
      </c>
      <c r="AB42" s="136">
        <f>+'Inversión 1 financiada'!M42</f>
        <v>0</v>
      </c>
      <c r="AC42" s="136">
        <f>+'Inversión 1 financiada'!N42</f>
        <v>0</v>
      </c>
      <c r="AD42" s="136">
        <f>+'Inversión 1 financiada'!O42</f>
        <v>0</v>
      </c>
      <c r="AE42" s="136">
        <f>+'Inversión 1 financiada'!P42</f>
        <v>0</v>
      </c>
      <c r="AF42" s="136">
        <f>+'Inversión 1 financiada'!Q42</f>
        <v>0</v>
      </c>
      <c r="AG42" s="136">
        <f>+'Inversión 1 financiada'!R42</f>
        <v>0</v>
      </c>
      <c r="AH42" s="136">
        <f>+'Inversión 1 financiada'!S42</f>
        <v>0</v>
      </c>
      <c r="AI42" s="136">
        <f>+'Inversión 1 financiada'!T42</f>
        <v>0</v>
      </c>
      <c r="AJ42" s="136">
        <f>+'Inversión 1 financiada'!U42</f>
        <v>0</v>
      </c>
      <c r="AK42" s="136">
        <f>+'Inversión 1 financiada'!V42</f>
        <v>0</v>
      </c>
    </row>
    <row r="43" spans="2:37" x14ac:dyDescent="0.25">
      <c r="B43" s="59" t="s">
        <v>313</v>
      </c>
      <c r="C43" s="62" t="str">
        <f>+VLOOKUP(B43,'resumen UCAP'!$A$5:$O$329,2,0)</f>
        <v>Proyector Led 20w</v>
      </c>
      <c r="D43" s="63">
        <f>+'Desmonte Infr. financiada'!D43</f>
        <v>20</v>
      </c>
      <c r="E43" s="63" t="str">
        <f>+VLOOKUP(B43,'resumen UCAP'!$A$5:$O$329,3,0)</f>
        <v>Un</v>
      </c>
      <c r="F43" s="64">
        <f>+VLOOKUP(B43,'resumen UCAP'!$A$5:$O$329,15,0)</f>
        <v>154677</v>
      </c>
      <c r="G43" s="61">
        <v>9</v>
      </c>
      <c r="H43" s="125"/>
      <c r="I43" s="59"/>
      <c r="J43" s="59"/>
      <c r="K43" s="59"/>
      <c r="L43" s="59"/>
      <c r="M43" s="59"/>
      <c r="N43" s="59"/>
      <c r="O43" s="59"/>
      <c r="P43" s="59"/>
      <c r="Q43" s="59"/>
      <c r="R43" s="59"/>
      <c r="S43" s="59"/>
      <c r="T43" s="59"/>
      <c r="U43" s="59"/>
      <c r="V43" s="59"/>
      <c r="W43" s="136">
        <f>+'Inversión 1 financiada'!H43</f>
        <v>0</v>
      </c>
      <c r="X43" s="136">
        <f>+'Inversión 1 financiada'!I43</f>
        <v>0</v>
      </c>
      <c r="Y43" s="136">
        <f>+'Inversión 1 financiada'!J43</f>
        <v>0</v>
      </c>
      <c r="Z43" s="136">
        <f>+'Inversión 1 financiada'!K43</f>
        <v>0</v>
      </c>
      <c r="AA43" s="136">
        <f>+'Inversión 1 financiada'!L43</f>
        <v>0</v>
      </c>
      <c r="AB43" s="136">
        <f>+'Inversión 1 financiada'!M43</f>
        <v>0</v>
      </c>
      <c r="AC43" s="136">
        <f>+'Inversión 1 financiada'!N43</f>
        <v>0</v>
      </c>
      <c r="AD43" s="136">
        <f>+'Inversión 1 financiada'!O43</f>
        <v>0</v>
      </c>
      <c r="AE43" s="136">
        <f>+'Inversión 1 financiada'!P43</f>
        <v>0</v>
      </c>
      <c r="AF43" s="136">
        <f>+'Inversión 1 financiada'!Q43</f>
        <v>0</v>
      </c>
      <c r="AG43" s="136">
        <f>+'Inversión 1 financiada'!R43</f>
        <v>0</v>
      </c>
      <c r="AH43" s="136">
        <f>+'Inversión 1 financiada'!S43</f>
        <v>0</v>
      </c>
      <c r="AI43" s="136">
        <f>+'Inversión 1 financiada'!T43</f>
        <v>0</v>
      </c>
      <c r="AJ43" s="136">
        <f>+'Inversión 1 financiada'!U43</f>
        <v>0</v>
      </c>
      <c r="AK43" s="136">
        <f>+'Inversión 1 financiada'!V43</f>
        <v>0</v>
      </c>
    </row>
    <row r="44" spans="2:37" x14ac:dyDescent="0.25">
      <c r="B44" s="59" t="s">
        <v>314</v>
      </c>
      <c r="C44" s="62" t="str">
        <f>+VLOOKUP(B44,'resumen UCAP'!$A$5:$O$329,2,0)</f>
        <v>LUMINARIA NA 250W NUEVA</v>
      </c>
      <c r="D44" s="63">
        <f>+'Desmonte Infr. financiada'!D44</f>
        <v>279</v>
      </c>
      <c r="E44" s="63" t="str">
        <f>+VLOOKUP(B44,'resumen UCAP'!$A$5:$O$329,3,0)</f>
        <v>Un</v>
      </c>
      <c r="F44" s="64">
        <f>+VLOOKUP(B44,'resumen UCAP'!$A$5:$O$329,15,0)</f>
        <v>390288</v>
      </c>
      <c r="G44" s="123">
        <v>137</v>
      </c>
      <c r="H44" s="125"/>
      <c r="I44" s="59"/>
      <c r="J44" s="59"/>
      <c r="K44" s="59"/>
      <c r="L44" s="59"/>
      <c r="M44" s="59"/>
      <c r="N44" s="59"/>
      <c r="O44" s="59"/>
      <c r="P44" s="59"/>
      <c r="Q44" s="59"/>
      <c r="R44" s="59"/>
      <c r="S44" s="59"/>
      <c r="T44" s="59"/>
      <c r="U44" s="59"/>
      <c r="V44" s="59"/>
      <c r="W44" s="136">
        <f>+'Inversión 1 financiada'!H44</f>
        <v>0</v>
      </c>
      <c r="X44" s="136">
        <f>+'Inversión 1 financiada'!I44</f>
        <v>0</v>
      </c>
      <c r="Y44" s="136">
        <f>+'Inversión 1 financiada'!J44</f>
        <v>0</v>
      </c>
      <c r="Z44" s="136">
        <f>+'Inversión 1 financiada'!K44</f>
        <v>0</v>
      </c>
      <c r="AA44" s="136">
        <f>+'Inversión 1 financiada'!L44</f>
        <v>0</v>
      </c>
      <c r="AB44" s="136">
        <f>+'Inversión 1 financiada'!M44</f>
        <v>0</v>
      </c>
      <c r="AC44" s="136">
        <f>+'Inversión 1 financiada'!N44</f>
        <v>0</v>
      </c>
      <c r="AD44" s="136">
        <f>+'Inversión 1 financiada'!O44</f>
        <v>0</v>
      </c>
      <c r="AE44" s="136">
        <f>+'Inversión 1 financiada'!P44</f>
        <v>0</v>
      </c>
      <c r="AF44" s="136">
        <f>+'Inversión 1 financiada'!Q44</f>
        <v>0</v>
      </c>
      <c r="AG44" s="136">
        <f>+'Inversión 1 financiada'!R44</f>
        <v>0</v>
      </c>
      <c r="AH44" s="136">
        <f>+'Inversión 1 financiada'!S44</f>
        <v>0</v>
      </c>
      <c r="AI44" s="136">
        <f>+'Inversión 1 financiada'!T44</f>
        <v>0</v>
      </c>
      <c r="AJ44" s="136">
        <f>+'Inversión 1 financiada'!U44</f>
        <v>0</v>
      </c>
      <c r="AK44" s="136">
        <f>+'Inversión 1 financiada'!V44</f>
        <v>0</v>
      </c>
    </row>
    <row r="45" spans="2:37" x14ac:dyDescent="0.25">
      <c r="B45" s="59" t="s">
        <v>315</v>
      </c>
      <c r="C45" s="62" t="str">
        <f>+VLOOKUP(B45,'resumen UCAP'!$A$5:$O$329,2,0)</f>
        <v>LUMINARIA NA 400W SEGUNDA</v>
      </c>
      <c r="D45" s="63">
        <f>+'Desmonte Infr. financiada'!D45</f>
        <v>440</v>
      </c>
      <c r="E45" s="63" t="str">
        <f>+VLOOKUP(B45,'resumen UCAP'!$A$5:$O$329,3,0)</f>
        <v>Un</v>
      </c>
      <c r="F45" s="64">
        <f>+VLOOKUP(B45,'resumen UCAP'!$A$5:$O$329,15,0)</f>
        <v>509142</v>
      </c>
      <c r="G45" s="123">
        <v>2</v>
      </c>
      <c r="H45" s="125"/>
      <c r="I45" s="59"/>
      <c r="J45" s="59"/>
      <c r="K45" s="59"/>
      <c r="L45" s="59"/>
      <c r="M45" s="59"/>
      <c r="N45" s="59"/>
      <c r="O45" s="59"/>
      <c r="P45" s="59"/>
      <c r="Q45" s="59"/>
      <c r="R45" s="59"/>
      <c r="S45" s="59"/>
      <c r="T45" s="59"/>
      <c r="U45" s="59"/>
      <c r="V45" s="59"/>
      <c r="W45" s="136">
        <f>+'Inversión 1 financiada'!H45</f>
        <v>0</v>
      </c>
      <c r="X45" s="136">
        <f>+'Inversión 1 financiada'!I45</f>
        <v>0</v>
      </c>
      <c r="Y45" s="136">
        <f>+'Inversión 1 financiada'!J45</f>
        <v>0</v>
      </c>
      <c r="Z45" s="136">
        <f>+'Inversión 1 financiada'!K45</f>
        <v>0</v>
      </c>
      <c r="AA45" s="136">
        <f>+'Inversión 1 financiada'!L45</f>
        <v>0</v>
      </c>
      <c r="AB45" s="136">
        <f>+'Inversión 1 financiada'!M45</f>
        <v>0</v>
      </c>
      <c r="AC45" s="136">
        <f>+'Inversión 1 financiada'!N45</f>
        <v>0</v>
      </c>
      <c r="AD45" s="136">
        <f>+'Inversión 1 financiada'!O45</f>
        <v>0</v>
      </c>
      <c r="AE45" s="136">
        <f>+'Inversión 1 financiada'!P45</f>
        <v>0</v>
      </c>
      <c r="AF45" s="136">
        <f>+'Inversión 1 financiada'!Q45</f>
        <v>0</v>
      </c>
      <c r="AG45" s="136">
        <f>+'Inversión 1 financiada'!R45</f>
        <v>0</v>
      </c>
      <c r="AH45" s="136">
        <f>+'Inversión 1 financiada'!S45</f>
        <v>0</v>
      </c>
      <c r="AI45" s="136">
        <f>+'Inversión 1 financiada'!T45</f>
        <v>0</v>
      </c>
      <c r="AJ45" s="136">
        <f>+'Inversión 1 financiada'!U45</f>
        <v>0</v>
      </c>
      <c r="AK45" s="136">
        <f>+'Inversión 1 financiada'!V45</f>
        <v>0</v>
      </c>
    </row>
    <row r="46" spans="2:37" x14ac:dyDescent="0.25">
      <c r="B46" s="59" t="s">
        <v>316</v>
      </c>
      <c r="C46" s="62" t="str">
        <f>+VLOOKUP(B46,'resumen UCAP'!$A$5:$O$329,2,0)</f>
        <v>PROYECTOR MH DE 400W SEGUNDA</v>
      </c>
      <c r="D46" s="63">
        <f>+'Desmonte Infr. financiada'!D46</f>
        <v>440</v>
      </c>
      <c r="E46" s="63" t="str">
        <f>+VLOOKUP(B46,'resumen UCAP'!$A$5:$O$329,3,0)</f>
        <v>Un</v>
      </c>
      <c r="F46" s="64">
        <f>+VLOOKUP(B46,'resumen UCAP'!$A$5:$O$329,15,0)</f>
        <v>509142</v>
      </c>
      <c r="G46" s="124">
        <v>1</v>
      </c>
      <c r="H46" s="125"/>
      <c r="I46" s="59"/>
      <c r="J46" s="59"/>
      <c r="K46" s="59"/>
      <c r="L46" s="59"/>
      <c r="M46" s="59"/>
      <c r="N46" s="59"/>
      <c r="O46" s="59"/>
      <c r="P46" s="59"/>
      <c r="Q46" s="59"/>
      <c r="R46" s="59"/>
      <c r="S46" s="59"/>
      <c r="T46" s="59"/>
      <c r="U46" s="59"/>
      <c r="V46" s="59"/>
      <c r="W46" s="136">
        <f>+'Inversión 1 financiada'!H46</f>
        <v>0</v>
      </c>
      <c r="X46" s="136">
        <f>+'Inversión 1 financiada'!I46</f>
        <v>0</v>
      </c>
      <c r="Y46" s="136">
        <f>+'Inversión 1 financiada'!J46</f>
        <v>0</v>
      </c>
      <c r="Z46" s="136">
        <f>+'Inversión 1 financiada'!K46</f>
        <v>0</v>
      </c>
      <c r="AA46" s="136">
        <f>+'Inversión 1 financiada'!L46</f>
        <v>0</v>
      </c>
      <c r="AB46" s="136">
        <f>+'Inversión 1 financiada'!M46</f>
        <v>0</v>
      </c>
      <c r="AC46" s="136">
        <f>+'Inversión 1 financiada'!N46</f>
        <v>0</v>
      </c>
      <c r="AD46" s="136">
        <f>+'Inversión 1 financiada'!O46</f>
        <v>0</v>
      </c>
      <c r="AE46" s="136">
        <f>+'Inversión 1 financiada'!P46</f>
        <v>0</v>
      </c>
      <c r="AF46" s="136">
        <f>+'Inversión 1 financiada'!Q46</f>
        <v>0</v>
      </c>
      <c r="AG46" s="136">
        <f>+'Inversión 1 financiada'!R46</f>
        <v>0</v>
      </c>
      <c r="AH46" s="136">
        <f>+'Inversión 1 financiada'!S46</f>
        <v>0</v>
      </c>
      <c r="AI46" s="136">
        <f>+'Inversión 1 financiada'!T46</f>
        <v>0</v>
      </c>
      <c r="AJ46" s="136">
        <f>+'Inversión 1 financiada'!U46</f>
        <v>0</v>
      </c>
      <c r="AK46" s="136">
        <f>+'Inversión 1 financiada'!V46</f>
        <v>0</v>
      </c>
    </row>
    <row r="47" spans="2:37" x14ac:dyDescent="0.25">
      <c r="B47" s="59"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124">
        <v>1</v>
      </c>
      <c r="H47" s="125"/>
      <c r="I47" s="59"/>
      <c r="J47" s="59"/>
      <c r="K47" s="59"/>
      <c r="L47" s="59"/>
      <c r="M47" s="59"/>
      <c r="N47" s="59"/>
      <c r="O47" s="59"/>
      <c r="P47" s="59"/>
      <c r="Q47" s="59"/>
      <c r="R47" s="59"/>
      <c r="S47" s="59"/>
      <c r="T47" s="59"/>
      <c r="U47" s="59"/>
      <c r="V47" s="59"/>
      <c r="W47" s="136">
        <f>+'Inversión 1 financiada'!H47</f>
        <v>0</v>
      </c>
      <c r="X47" s="136">
        <f>+'Inversión 1 financiada'!I47</f>
        <v>0</v>
      </c>
      <c r="Y47" s="136">
        <f>+'Inversión 1 financiada'!J47</f>
        <v>0</v>
      </c>
      <c r="Z47" s="136">
        <f>+'Inversión 1 financiada'!K47</f>
        <v>0</v>
      </c>
      <c r="AA47" s="136">
        <f>+'Inversión 1 financiada'!L47</f>
        <v>0</v>
      </c>
      <c r="AB47" s="136">
        <f>+'Inversión 1 financiada'!M47</f>
        <v>0</v>
      </c>
      <c r="AC47" s="136">
        <f>+'Inversión 1 financiada'!N47</f>
        <v>0</v>
      </c>
      <c r="AD47" s="136">
        <f>+'Inversión 1 financiada'!O47</f>
        <v>0</v>
      </c>
      <c r="AE47" s="136">
        <f>+'Inversión 1 financiada'!P47</f>
        <v>0</v>
      </c>
      <c r="AF47" s="136">
        <f>+'Inversión 1 financiada'!Q47</f>
        <v>0</v>
      </c>
      <c r="AG47" s="136">
        <f>+'Inversión 1 financiada'!R47</f>
        <v>0</v>
      </c>
      <c r="AH47" s="136">
        <f>+'Inversión 1 financiada'!S47</f>
        <v>0</v>
      </c>
      <c r="AI47" s="136">
        <f>+'Inversión 1 financiada'!T47</f>
        <v>0</v>
      </c>
      <c r="AJ47" s="136">
        <f>+'Inversión 1 financiada'!U47</f>
        <v>0</v>
      </c>
      <c r="AK47" s="136">
        <f>+'Inversión 1 financiada'!V47</f>
        <v>0</v>
      </c>
    </row>
    <row r="48" spans="2:37" x14ac:dyDescent="0.25">
      <c r="B48" s="59" t="s">
        <v>76</v>
      </c>
      <c r="C48" s="62" t="str">
        <f>+VLOOKUP(B48,'resumen UCAP'!$A$5:$O$329,2,0)</f>
        <v>LUMINARIA NA 100 NUEVA</v>
      </c>
      <c r="D48" s="63">
        <f>+'Desmonte Infr. financiada'!D48</f>
        <v>115</v>
      </c>
      <c r="E48" s="63" t="str">
        <f>+VLOOKUP(B48,'resumen UCAP'!$A$5:$O$329,3,0)</f>
        <v>Un</v>
      </c>
      <c r="F48" s="64">
        <f>+VLOOKUP(B48,'resumen UCAP'!$A$5:$O$329,15,0)</f>
        <v>211467</v>
      </c>
      <c r="G48" s="123">
        <v>16</v>
      </c>
      <c r="H48" s="125"/>
      <c r="I48" s="59"/>
      <c r="J48" s="59"/>
      <c r="K48" s="59"/>
      <c r="L48" s="59"/>
      <c r="M48" s="59"/>
      <c r="N48" s="59"/>
      <c r="O48" s="59"/>
      <c r="P48" s="59"/>
      <c r="Q48" s="59"/>
      <c r="R48" s="59"/>
      <c r="S48" s="59"/>
      <c r="T48" s="59"/>
      <c r="U48" s="59"/>
      <c r="V48" s="59"/>
      <c r="W48" s="136">
        <f>+'Inversión 1 financiada'!H48</f>
        <v>0</v>
      </c>
      <c r="X48" s="136">
        <f>+'Inversión 1 financiada'!I48</f>
        <v>0</v>
      </c>
      <c r="Y48" s="136">
        <f>+'Inversión 1 financiada'!J48</f>
        <v>0</v>
      </c>
      <c r="Z48" s="136">
        <f>+'Inversión 1 financiada'!K48</f>
        <v>0</v>
      </c>
      <c r="AA48" s="136">
        <f>+'Inversión 1 financiada'!L48</f>
        <v>0</v>
      </c>
      <c r="AB48" s="136">
        <f>+'Inversión 1 financiada'!M48</f>
        <v>0</v>
      </c>
      <c r="AC48" s="136">
        <f>+'Inversión 1 financiada'!N48</f>
        <v>0</v>
      </c>
      <c r="AD48" s="136">
        <f>+'Inversión 1 financiada'!O48</f>
        <v>0</v>
      </c>
      <c r="AE48" s="136">
        <f>+'Inversión 1 financiada'!P48</f>
        <v>0</v>
      </c>
      <c r="AF48" s="136">
        <f>+'Inversión 1 financiada'!Q48</f>
        <v>0</v>
      </c>
      <c r="AG48" s="136">
        <f>+'Inversión 1 financiada'!R48</f>
        <v>0</v>
      </c>
      <c r="AH48" s="136">
        <f>+'Inversión 1 financiada'!S48</f>
        <v>0</v>
      </c>
      <c r="AI48" s="136">
        <f>+'Inversión 1 financiada'!T48</f>
        <v>0</v>
      </c>
      <c r="AJ48" s="136">
        <f>+'Inversión 1 financiada'!U48</f>
        <v>0</v>
      </c>
      <c r="AK48" s="136">
        <f>+'Inversión 1 financiada'!V48</f>
        <v>0</v>
      </c>
    </row>
    <row r="49" spans="2:37" x14ac:dyDescent="0.25">
      <c r="B49" s="59" t="s">
        <v>318</v>
      </c>
      <c r="C49" s="62" t="str">
        <f>+VLOOKUP(B49,'resumen UCAP'!$A$5:$O$329,2,0)</f>
        <v>LUMINARIA NA 70W NUEVA</v>
      </c>
      <c r="D49" s="63">
        <f>+'Desmonte Infr. financiada'!D49</f>
        <v>81</v>
      </c>
      <c r="E49" s="63" t="str">
        <f>+VLOOKUP(B49,'resumen UCAP'!$A$5:$O$329,3,0)</f>
        <v>Un</v>
      </c>
      <c r="F49" s="64">
        <f>+VLOOKUP(B49,'resumen UCAP'!$A$5:$O$329,15,0)</f>
        <v>213666</v>
      </c>
      <c r="G49" s="123">
        <v>157</v>
      </c>
      <c r="H49" s="125"/>
      <c r="I49" s="59"/>
      <c r="J49" s="59"/>
      <c r="K49" s="59"/>
      <c r="L49" s="59"/>
      <c r="M49" s="59"/>
      <c r="N49" s="59"/>
      <c r="O49" s="59"/>
      <c r="P49" s="59"/>
      <c r="Q49" s="59"/>
      <c r="R49" s="59"/>
      <c r="S49" s="59"/>
      <c r="T49" s="59"/>
      <c r="U49" s="59"/>
      <c r="V49" s="59"/>
      <c r="W49" s="136">
        <f>+'Inversión 1 financiada'!H49</f>
        <v>0</v>
      </c>
      <c r="X49" s="136">
        <f>+'Inversión 1 financiada'!I49</f>
        <v>0</v>
      </c>
      <c r="Y49" s="136">
        <f>+'Inversión 1 financiada'!J49</f>
        <v>0</v>
      </c>
      <c r="Z49" s="136">
        <f>+'Inversión 1 financiada'!K49</f>
        <v>0</v>
      </c>
      <c r="AA49" s="136">
        <f>+'Inversión 1 financiada'!L49</f>
        <v>0</v>
      </c>
      <c r="AB49" s="136">
        <f>+'Inversión 1 financiada'!M49</f>
        <v>0</v>
      </c>
      <c r="AC49" s="136">
        <f>+'Inversión 1 financiada'!N49</f>
        <v>0</v>
      </c>
      <c r="AD49" s="136">
        <f>+'Inversión 1 financiada'!O49</f>
        <v>0</v>
      </c>
      <c r="AE49" s="136">
        <f>+'Inversión 1 financiada'!P49</f>
        <v>0</v>
      </c>
      <c r="AF49" s="136">
        <f>+'Inversión 1 financiada'!Q49</f>
        <v>0</v>
      </c>
      <c r="AG49" s="136">
        <f>+'Inversión 1 financiada'!R49</f>
        <v>0</v>
      </c>
      <c r="AH49" s="136">
        <f>+'Inversión 1 financiada'!S49</f>
        <v>0</v>
      </c>
      <c r="AI49" s="136">
        <f>+'Inversión 1 financiada'!T49</f>
        <v>0</v>
      </c>
      <c r="AJ49" s="136">
        <f>+'Inversión 1 financiada'!U49</f>
        <v>0</v>
      </c>
      <c r="AK49" s="136">
        <f>+'Inversión 1 financiada'!V49</f>
        <v>0</v>
      </c>
    </row>
    <row r="50" spans="2:37" x14ac:dyDescent="0.25">
      <c r="B50" s="59" t="s">
        <v>319</v>
      </c>
      <c r="C50" s="62" t="str">
        <f>+VLOOKUP(B50,'resumen UCAP'!$A$5:$O$329,2,0)</f>
        <v>LUMINARIA NA 150W NUEVA</v>
      </c>
      <c r="D50" s="63">
        <f>+'Desmonte Infr. financiada'!D50</f>
        <v>169</v>
      </c>
      <c r="E50" s="63" t="str">
        <f>+VLOOKUP(B50,'resumen UCAP'!$A$5:$O$329,3,0)</f>
        <v>Un</v>
      </c>
      <c r="F50" s="64">
        <f>+VLOOKUP(B50,'resumen UCAP'!$A$5:$O$329,15,0)</f>
        <v>329001</v>
      </c>
      <c r="G50" s="123">
        <v>122</v>
      </c>
      <c r="H50" s="125"/>
      <c r="I50" s="59"/>
      <c r="J50" s="59"/>
      <c r="K50" s="59"/>
      <c r="L50" s="59"/>
      <c r="M50" s="59"/>
      <c r="N50" s="59"/>
      <c r="O50" s="59"/>
      <c r="P50" s="59"/>
      <c r="Q50" s="59"/>
      <c r="R50" s="59"/>
      <c r="S50" s="59"/>
      <c r="T50" s="59"/>
      <c r="U50" s="59"/>
      <c r="V50" s="59"/>
      <c r="W50" s="136">
        <f>+'Inversión 1 financiada'!H50</f>
        <v>0</v>
      </c>
      <c r="X50" s="136">
        <f>+'Inversión 1 financiada'!I50</f>
        <v>0</v>
      </c>
      <c r="Y50" s="136">
        <f>+'Inversión 1 financiada'!J50</f>
        <v>0</v>
      </c>
      <c r="Z50" s="136">
        <f>+'Inversión 1 financiada'!K50</f>
        <v>0</v>
      </c>
      <c r="AA50" s="136">
        <f>+'Inversión 1 financiada'!L50</f>
        <v>0</v>
      </c>
      <c r="AB50" s="136">
        <f>+'Inversión 1 financiada'!M50</f>
        <v>0</v>
      </c>
      <c r="AC50" s="136">
        <f>+'Inversión 1 financiada'!N50</f>
        <v>0</v>
      </c>
      <c r="AD50" s="136">
        <f>+'Inversión 1 financiada'!O50</f>
        <v>0</v>
      </c>
      <c r="AE50" s="136">
        <f>+'Inversión 1 financiada'!P50</f>
        <v>0</v>
      </c>
      <c r="AF50" s="136">
        <f>+'Inversión 1 financiada'!Q50</f>
        <v>0</v>
      </c>
      <c r="AG50" s="136">
        <f>+'Inversión 1 financiada'!R50</f>
        <v>0</v>
      </c>
      <c r="AH50" s="136">
        <f>+'Inversión 1 financiada'!S50</f>
        <v>0</v>
      </c>
      <c r="AI50" s="136">
        <f>+'Inversión 1 financiada'!T50</f>
        <v>0</v>
      </c>
      <c r="AJ50" s="136">
        <f>+'Inversión 1 financiada'!U50</f>
        <v>0</v>
      </c>
      <c r="AK50" s="136">
        <f>+'Inversión 1 financiada'!V50</f>
        <v>0</v>
      </c>
    </row>
    <row r="51" spans="2:37" x14ac:dyDescent="0.25">
      <c r="B51" s="59" t="s">
        <v>320</v>
      </c>
      <c r="C51" s="62" t="str">
        <f>+VLOOKUP(B51,'resumen UCAP'!$A$5:$O$329,2,0)</f>
        <v>PROYECTOR RGB 200</v>
      </c>
      <c r="D51" s="63">
        <f>+'Desmonte Infr. financiada'!D51</f>
        <v>220</v>
      </c>
      <c r="E51" s="63" t="str">
        <f>+VLOOKUP(B51,'resumen UCAP'!$A$5:$O$329,3,0)</f>
        <v>Un</v>
      </c>
      <c r="F51" s="64">
        <f>+VLOOKUP(B51,'resumen UCAP'!$A$5:$O$329,15,0)</f>
        <v>330000</v>
      </c>
      <c r="G51" s="61">
        <v>18</v>
      </c>
      <c r="H51" s="125"/>
      <c r="I51" s="59"/>
      <c r="J51" s="59"/>
      <c r="K51" s="59"/>
      <c r="L51" s="59"/>
      <c r="M51" s="59"/>
      <c r="N51" s="59"/>
      <c r="O51" s="59"/>
      <c r="P51" s="59"/>
      <c r="Q51" s="59"/>
      <c r="R51" s="59"/>
      <c r="S51" s="59"/>
      <c r="T51" s="59"/>
      <c r="U51" s="59"/>
      <c r="V51" s="59"/>
      <c r="W51" s="136">
        <f>+'Inversión 1 financiada'!H51</f>
        <v>0</v>
      </c>
      <c r="X51" s="136">
        <f>+'Inversión 1 financiada'!I51</f>
        <v>0</v>
      </c>
      <c r="Y51" s="136">
        <f>+'Inversión 1 financiada'!J51</f>
        <v>0</v>
      </c>
      <c r="Z51" s="136">
        <f>+'Inversión 1 financiada'!K51</f>
        <v>0</v>
      </c>
      <c r="AA51" s="136">
        <f>+'Inversión 1 financiada'!L51</f>
        <v>0</v>
      </c>
      <c r="AB51" s="136">
        <f>+'Inversión 1 financiada'!M51</f>
        <v>0</v>
      </c>
      <c r="AC51" s="136">
        <f>+'Inversión 1 financiada'!N51</f>
        <v>0</v>
      </c>
      <c r="AD51" s="136">
        <f>+'Inversión 1 financiada'!O51</f>
        <v>0</v>
      </c>
      <c r="AE51" s="136">
        <f>+'Inversión 1 financiada'!P51</f>
        <v>0</v>
      </c>
      <c r="AF51" s="136">
        <f>+'Inversión 1 financiada'!Q51</f>
        <v>0</v>
      </c>
      <c r="AG51" s="136">
        <f>+'Inversión 1 financiada'!R51</f>
        <v>0</v>
      </c>
      <c r="AH51" s="136">
        <f>+'Inversión 1 financiada'!S51</f>
        <v>0</v>
      </c>
      <c r="AI51" s="136">
        <f>+'Inversión 1 financiada'!T51</f>
        <v>0</v>
      </c>
      <c r="AJ51" s="136">
        <f>+'Inversión 1 financiada'!U51</f>
        <v>0</v>
      </c>
      <c r="AK51" s="136">
        <f>+'Inversión 1 financiada'!V51</f>
        <v>0</v>
      </c>
    </row>
    <row r="52" spans="2:37" x14ac:dyDescent="0.25">
      <c r="B52" s="59" t="s">
        <v>321</v>
      </c>
      <c r="C52" s="62" t="str">
        <f>+VLOOKUP(B52,'resumen UCAP'!$A$5:$O$329,2,0)</f>
        <v>BA├æADOR LED RGB 24-34W NUEVO</v>
      </c>
      <c r="D52" s="63">
        <f>+'Desmonte Infr. financiada'!D52</f>
        <v>34</v>
      </c>
      <c r="E52" s="63" t="str">
        <f>+VLOOKUP(B52,'resumen UCAP'!$A$5:$O$329,3,0)</f>
        <v>Un</v>
      </c>
      <c r="F52" s="64">
        <f>+VLOOKUP(B52,'resumen UCAP'!$A$5:$O$329,15,0)</f>
        <v>620000</v>
      </c>
      <c r="G52" s="61">
        <v>12</v>
      </c>
      <c r="H52" s="125"/>
      <c r="I52" s="59"/>
      <c r="J52" s="59"/>
      <c r="K52" s="59"/>
      <c r="L52" s="59"/>
      <c r="M52" s="59"/>
      <c r="N52" s="59"/>
      <c r="O52" s="59"/>
      <c r="P52" s="59"/>
      <c r="Q52" s="59"/>
      <c r="R52" s="59"/>
      <c r="S52" s="59"/>
      <c r="T52" s="59"/>
      <c r="U52" s="59"/>
      <c r="V52" s="59"/>
      <c r="W52" s="136">
        <f>+'Inversión 1 financiada'!H52</f>
        <v>0</v>
      </c>
      <c r="X52" s="136">
        <f>+'Inversión 1 financiada'!I52</f>
        <v>0</v>
      </c>
      <c r="Y52" s="136">
        <f>+'Inversión 1 financiada'!J52</f>
        <v>0</v>
      </c>
      <c r="Z52" s="136">
        <f>+'Inversión 1 financiada'!K52</f>
        <v>0</v>
      </c>
      <c r="AA52" s="136">
        <f>+'Inversión 1 financiada'!L52</f>
        <v>0</v>
      </c>
      <c r="AB52" s="136">
        <f>+'Inversión 1 financiada'!M52</f>
        <v>0</v>
      </c>
      <c r="AC52" s="136">
        <f>+'Inversión 1 financiada'!N52</f>
        <v>0</v>
      </c>
      <c r="AD52" s="136">
        <f>+'Inversión 1 financiada'!O52</f>
        <v>0</v>
      </c>
      <c r="AE52" s="136">
        <f>+'Inversión 1 financiada'!P52</f>
        <v>0</v>
      </c>
      <c r="AF52" s="136">
        <f>+'Inversión 1 financiada'!Q52</f>
        <v>0</v>
      </c>
      <c r="AG52" s="136">
        <f>+'Inversión 1 financiada'!R52</f>
        <v>0</v>
      </c>
      <c r="AH52" s="136">
        <f>+'Inversión 1 financiada'!S52</f>
        <v>0</v>
      </c>
      <c r="AI52" s="136">
        <f>+'Inversión 1 financiada'!T52</f>
        <v>0</v>
      </c>
      <c r="AJ52" s="136">
        <f>+'Inversión 1 financiada'!U52</f>
        <v>0</v>
      </c>
      <c r="AK52" s="136">
        <f>+'Inversión 1 financiada'!V52</f>
        <v>0</v>
      </c>
    </row>
    <row r="53" spans="2:37" x14ac:dyDescent="0.25">
      <c r="B53" s="59" t="s">
        <v>322</v>
      </c>
      <c r="C53" s="62" t="str">
        <f>+VLOOKUP(B53,'resumen UCAP'!$A$5:$O$329,2,0)</f>
        <v>BALA LED DE 6W</v>
      </c>
      <c r="D53" s="63">
        <f>+'Desmonte Infr. financiada'!D53</f>
        <v>6</v>
      </c>
      <c r="E53" s="63" t="str">
        <f>+VLOOKUP(B53,'resumen UCAP'!$A$5:$O$329,3,0)</f>
        <v>Un</v>
      </c>
      <c r="F53" s="64">
        <f>+VLOOKUP(B53,'resumen UCAP'!$A$5:$O$329,15,0)</f>
        <v>53000</v>
      </c>
      <c r="G53" s="61">
        <v>15</v>
      </c>
      <c r="H53" s="125"/>
      <c r="I53" s="59"/>
      <c r="J53" s="59"/>
      <c r="K53" s="59"/>
      <c r="L53" s="59"/>
      <c r="M53" s="59"/>
      <c r="N53" s="59"/>
      <c r="O53" s="59"/>
      <c r="P53" s="59"/>
      <c r="Q53" s="59"/>
      <c r="R53" s="59"/>
      <c r="S53" s="59"/>
      <c r="T53" s="59"/>
      <c r="U53" s="59"/>
      <c r="V53" s="59"/>
      <c r="W53" s="136">
        <f>+'Inversión 1 financiada'!H53</f>
        <v>0</v>
      </c>
      <c r="X53" s="136">
        <f>+'Inversión 1 financiada'!I53</f>
        <v>0</v>
      </c>
      <c r="Y53" s="136">
        <f>+'Inversión 1 financiada'!J53</f>
        <v>0</v>
      </c>
      <c r="Z53" s="136">
        <f>+'Inversión 1 financiada'!K53</f>
        <v>0</v>
      </c>
      <c r="AA53" s="136">
        <f>+'Inversión 1 financiada'!L53</f>
        <v>0</v>
      </c>
      <c r="AB53" s="136">
        <f>+'Inversión 1 financiada'!M53</f>
        <v>0</v>
      </c>
      <c r="AC53" s="136">
        <f>+'Inversión 1 financiada'!N53</f>
        <v>0</v>
      </c>
      <c r="AD53" s="136">
        <f>+'Inversión 1 financiada'!O53</f>
        <v>0</v>
      </c>
      <c r="AE53" s="136">
        <f>+'Inversión 1 financiada'!P53</f>
        <v>0</v>
      </c>
      <c r="AF53" s="136">
        <f>+'Inversión 1 financiada'!Q53</f>
        <v>0</v>
      </c>
      <c r="AG53" s="136">
        <f>+'Inversión 1 financiada'!R53</f>
        <v>0</v>
      </c>
      <c r="AH53" s="136">
        <f>+'Inversión 1 financiada'!S53</f>
        <v>0</v>
      </c>
      <c r="AI53" s="136">
        <f>+'Inversión 1 financiada'!T53</f>
        <v>0</v>
      </c>
      <c r="AJ53" s="136">
        <f>+'Inversión 1 financiada'!U53</f>
        <v>0</v>
      </c>
      <c r="AK53" s="136">
        <f>+'Inversión 1 financiada'!V53</f>
        <v>0</v>
      </c>
    </row>
    <row r="54" spans="2:37" x14ac:dyDescent="0.25">
      <c r="B54" s="59" t="s">
        <v>323</v>
      </c>
      <c r="C54" s="62" t="str">
        <f>+VLOOKUP(B54,'resumen UCAP'!$A$5:$O$329,2,0)</f>
        <v>BALA LED 5W</v>
      </c>
      <c r="D54" s="63">
        <f>+'Desmonte Infr. financiada'!D54</f>
        <v>5</v>
      </c>
      <c r="E54" s="63" t="str">
        <f>+VLOOKUP(B54,'resumen UCAP'!$A$5:$O$329,3,0)</f>
        <v>Un</v>
      </c>
      <c r="F54" s="64">
        <f>+VLOOKUP(B54,'resumen UCAP'!$A$5:$O$329,15,0)</f>
        <v>83950</v>
      </c>
      <c r="G54" s="61">
        <v>46</v>
      </c>
      <c r="H54" s="125"/>
      <c r="I54" s="59"/>
      <c r="J54" s="59"/>
      <c r="K54" s="59"/>
      <c r="L54" s="59"/>
      <c r="M54" s="59"/>
      <c r="N54" s="59"/>
      <c r="O54" s="59"/>
      <c r="P54" s="59"/>
      <c r="Q54" s="59"/>
      <c r="R54" s="59"/>
      <c r="S54" s="59"/>
      <c r="T54" s="59"/>
      <c r="U54" s="59"/>
      <c r="V54" s="59"/>
      <c r="W54" s="136">
        <f>+'Inversión 1 financiada'!H54</f>
        <v>0</v>
      </c>
      <c r="X54" s="136">
        <f>+'Inversión 1 financiada'!I54</f>
        <v>0</v>
      </c>
      <c r="Y54" s="136">
        <f>+'Inversión 1 financiada'!J54</f>
        <v>0</v>
      </c>
      <c r="Z54" s="136">
        <f>+'Inversión 1 financiada'!K54</f>
        <v>0</v>
      </c>
      <c r="AA54" s="136">
        <f>+'Inversión 1 financiada'!L54</f>
        <v>0</v>
      </c>
      <c r="AB54" s="136">
        <f>+'Inversión 1 financiada'!M54</f>
        <v>0</v>
      </c>
      <c r="AC54" s="136">
        <f>+'Inversión 1 financiada'!N54</f>
        <v>0</v>
      </c>
      <c r="AD54" s="136">
        <f>+'Inversión 1 financiada'!O54</f>
        <v>0</v>
      </c>
      <c r="AE54" s="136">
        <f>+'Inversión 1 financiada'!P54</f>
        <v>0</v>
      </c>
      <c r="AF54" s="136">
        <f>+'Inversión 1 financiada'!Q54</f>
        <v>0</v>
      </c>
      <c r="AG54" s="136">
        <f>+'Inversión 1 financiada'!R54</f>
        <v>0</v>
      </c>
      <c r="AH54" s="136">
        <f>+'Inversión 1 financiada'!S54</f>
        <v>0</v>
      </c>
      <c r="AI54" s="136">
        <f>+'Inversión 1 financiada'!T54</f>
        <v>0</v>
      </c>
      <c r="AJ54" s="136">
        <f>+'Inversión 1 financiada'!U54</f>
        <v>0</v>
      </c>
      <c r="AK54" s="136">
        <f>+'Inversión 1 financiada'!V54</f>
        <v>0</v>
      </c>
    </row>
    <row r="55" spans="2:37" x14ac:dyDescent="0.25">
      <c r="B55" s="59" t="s">
        <v>324</v>
      </c>
      <c r="C55" s="62" t="str">
        <f>+VLOOKUP(B55,'resumen UCAP'!$A$5:$O$329,2,0)</f>
        <v>BALA LED 4W</v>
      </c>
      <c r="D55" s="63">
        <f>+'Desmonte Infr. financiada'!D55</f>
        <v>4</v>
      </c>
      <c r="E55" s="63" t="str">
        <f>+VLOOKUP(B55,'resumen UCAP'!$A$5:$O$329,3,0)</f>
        <v>Un</v>
      </c>
      <c r="F55" s="64">
        <f>+VLOOKUP(B55,'resumen UCAP'!$A$5:$O$329,15,0)</f>
        <v>114900</v>
      </c>
      <c r="G55" s="61">
        <v>143</v>
      </c>
      <c r="H55" s="125"/>
      <c r="I55" s="59"/>
      <c r="J55" s="59"/>
      <c r="K55" s="59"/>
      <c r="L55" s="59"/>
      <c r="M55" s="59"/>
      <c r="N55" s="59"/>
      <c r="O55" s="59"/>
      <c r="P55" s="59"/>
      <c r="Q55" s="59"/>
      <c r="R55" s="59"/>
      <c r="S55" s="59"/>
      <c r="T55" s="59"/>
      <c r="U55" s="59"/>
      <c r="V55" s="59"/>
      <c r="W55" s="136">
        <f>+'Inversión 1 financiada'!H55</f>
        <v>0</v>
      </c>
      <c r="X55" s="136">
        <f>+'Inversión 1 financiada'!I55</f>
        <v>0</v>
      </c>
      <c r="Y55" s="136">
        <f>+'Inversión 1 financiada'!J55</f>
        <v>0</v>
      </c>
      <c r="Z55" s="136">
        <f>+'Inversión 1 financiada'!K55</f>
        <v>0</v>
      </c>
      <c r="AA55" s="136">
        <f>+'Inversión 1 financiada'!L55</f>
        <v>0</v>
      </c>
      <c r="AB55" s="136">
        <f>+'Inversión 1 financiada'!M55</f>
        <v>0</v>
      </c>
      <c r="AC55" s="136">
        <f>+'Inversión 1 financiada'!N55</f>
        <v>0</v>
      </c>
      <c r="AD55" s="136">
        <f>+'Inversión 1 financiada'!O55</f>
        <v>0</v>
      </c>
      <c r="AE55" s="136">
        <f>+'Inversión 1 financiada'!P55</f>
        <v>0</v>
      </c>
      <c r="AF55" s="136">
        <f>+'Inversión 1 financiada'!Q55</f>
        <v>0</v>
      </c>
      <c r="AG55" s="136">
        <f>+'Inversión 1 financiada'!R55</f>
        <v>0</v>
      </c>
      <c r="AH55" s="136">
        <f>+'Inversión 1 financiada'!S55</f>
        <v>0</v>
      </c>
      <c r="AI55" s="136">
        <f>+'Inversión 1 financiada'!T55</f>
        <v>0</v>
      </c>
      <c r="AJ55" s="136">
        <f>+'Inversión 1 financiada'!U55</f>
        <v>0</v>
      </c>
      <c r="AK55" s="136">
        <f>+'Inversión 1 financiada'!V55</f>
        <v>0</v>
      </c>
    </row>
    <row r="56" spans="2:37" x14ac:dyDescent="0.25">
      <c r="B56" s="59" t="s">
        <v>84</v>
      </c>
      <c r="C56" s="62" t="str">
        <f>+VLOOKUP(B56,'resumen UCAP'!$A$5:$O$329,2,0)</f>
        <v>LUMINARIA NA 70W SEGUNDA</v>
      </c>
      <c r="D56" s="63">
        <f>+'Desmonte Infr. financiada'!D56</f>
        <v>81</v>
      </c>
      <c r="E56" s="63" t="str">
        <f>+VLOOKUP(B56,'resumen UCAP'!$A$5:$O$329,3,0)</f>
        <v>Un</v>
      </c>
      <c r="F56" s="64">
        <f>+VLOOKUP(B56,'resumen UCAP'!$A$5:$O$329,15,0)</f>
        <v>201799</v>
      </c>
      <c r="G56" s="123">
        <v>18</v>
      </c>
      <c r="H56" s="125"/>
      <c r="I56" s="59"/>
      <c r="J56" s="59"/>
      <c r="K56" s="59"/>
      <c r="L56" s="59"/>
      <c r="M56" s="59"/>
      <c r="N56" s="59"/>
      <c r="O56" s="59"/>
      <c r="P56" s="59"/>
      <c r="Q56" s="59"/>
      <c r="R56" s="59"/>
      <c r="S56" s="59"/>
      <c r="T56" s="59"/>
      <c r="U56" s="59"/>
      <c r="V56" s="59"/>
      <c r="W56" s="136">
        <f>+'Inversión 1 financiada'!H56</f>
        <v>0</v>
      </c>
      <c r="X56" s="136">
        <f>+'Inversión 1 financiada'!I56</f>
        <v>0</v>
      </c>
      <c r="Y56" s="136">
        <f>+'Inversión 1 financiada'!J56</f>
        <v>0</v>
      </c>
      <c r="Z56" s="136">
        <f>+'Inversión 1 financiada'!K56</f>
        <v>0</v>
      </c>
      <c r="AA56" s="136">
        <f>+'Inversión 1 financiada'!L56</f>
        <v>0</v>
      </c>
      <c r="AB56" s="136">
        <f>+'Inversión 1 financiada'!M56</f>
        <v>0</v>
      </c>
      <c r="AC56" s="136">
        <f>+'Inversión 1 financiada'!N56</f>
        <v>0</v>
      </c>
      <c r="AD56" s="136">
        <f>+'Inversión 1 financiada'!O56</f>
        <v>0</v>
      </c>
      <c r="AE56" s="136">
        <f>+'Inversión 1 financiada'!P56</f>
        <v>0</v>
      </c>
      <c r="AF56" s="136">
        <f>+'Inversión 1 financiada'!Q56</f>
        <v>0</v>
      </c>
      <c r="AG56" s="136">
        <f>+'Inversión 1 financiada'!R56</f>
        <v>0</v>
      </c>
      <c r="AH56" s="136">
        <f>+'Inversión 1 financiada'!S56</f>
        <v>0</v>
      </c>
      <c r="AI56" s="136">
        <f>+'Inversión 1 financiada'!T56</f>
        <v>0</v>
      </c>
      <c r="AJ56" s="136">
        <f>+'Inversión 1 financiada'!U56</f>
        <v>0</v>
      </c>
      <c r="AK56" s="136">
        <f>+'Inversión 1 financiada'!V56</f>
        <v>0</v>
      </c>
    </row>
    <row r="57" spans="2:37" x14ac:dyDescent="0.25">
      <c r="B57" s="59" t="s">
        <v>85</v>
      </c>
      <c r="C57" s="62" t="str">
        <f>+VLOOKUP(B57,'resumen UCAP'!$A$5:$O$329,2,0)</f>
        <v>PROYECTOR MH 400W SEGUNDA</v>
      </c>
      <c r="D57" s="63">
        <f>+'Desmonte Infr. financiada'!D57</f>
        <v>440</v>
      </c>
      <c r="E57" s="63" t="str">
        <f>+VLOOKUP(B57,'resumen UCAP'!$A$5:$O$329,3,0)</f>
        <v>Un</v>
      </c>
      <c r="F57" s="64">
        <f>+VLOOKUP(B57,'resumen UCAP'!$A$5:$O$329,15,0)</f>
        <v>465408</v>
      </c>
      <c r="G57" s="124">
        <v>15</v>
      </c>
      <c r="H57" s="125"/>
      <c r="I57" s="59"/>
      <c r="J57" s="59"/>
      <c r="K57" s="59"/>
      <c r="L57" s="59"/>
      <c r="M57" s="59"/>
      <c r="N57" s="59"/>
      <c r="O57" s="59"/>
      <c r="P57" s="59"/>
      <c r="Q57" s="59"/>
      <c r="R57" s="59"/>
      <c r="S57" s="59"/>
      <c r="T57" s="59"/>
      <c r="U57" s="59"/>
      <c r="V57" s="59"/>
      <c r="W57" s="136">
        <f>+'Inversión 1 financiada'!H57</f>
        <v>0</v>
      </c>
      <c r="X57" s="136">
        <f>+'Inversión 1 financiada'!I57</f>
        <v>0</v>
      </c>
      <c r="Y57" s="136">
        <f>+'Inversión 1 financiada'!J57</f>
        <v>0</v>
      </c>
      <c r="Z57" s="136">
        <f>+'Inversión 1 financiada'!K57</f>
        <v>0</v>
      </c>
      <c r="AA57" s="136">
        <f>+'Inversión 1 financiada'!L57</f>
        <v>0</v>
      </c>
      <c r="AB57" s="136">
        <f>+'Inversión 1 financiada'!M57</f>
        <v>0</v>
      </c>
      <c r="AC57" s="136">
        <f>+'Inversión 1 financiada'!N57</f>
        <v>0</v>
      </c>
      <c r="AD57" s="136">
        <f>+'Inversión 1 financiada'!O57</f>
        <v>0</v>
      </c>
      <c r="AE57" s="136">
        <f>+'Inversión 1 financiada'!P57</f>
        <v>0</v>
      </c>
      <c r="AF57" s="136">
        <f>+'Inversión 1 financiada'!Q57</f>
        <v>0</v>
      </c>
      <c r="AG57" s="136">
        <f>+'Inversión 1 financiada'!R57</f>
        <v>0</v>
      </c>
      <c r="AH57" s="136">
        <f>+'Inversión 1 financiada'!S57</f>
        <v>0</v>
      </c>
      <c r="AI57" s="136">
        <f>+'Inversión 1 financiada'!T57</f>
        <v>0</v>
      </c>
      <c r="AJ57" s="136">
        <f>+'Inversión 1 financiada'!U57</f>
        <v>0</v>
      </c>
      <c r="AK57" s="136">
        <f>+'Inversión 1 financiada'!V57</f>
        <v>0</v>
      </c>
    </row>
    <row r="58" spans="2:37" x14ac:dyDescent="0.25">
      <c r="B58" s="59" t="s">
        <v>325</v>
      </c>
      <c r="C58" s="62" t="str">
        <f>+VLOOKUP(B58,'resumen UCAP'!$A$5:$O$329,2,0)</f>
        <v>PROYECTOR MH 400W NUEVO</v>
      </c>
      <c r="D58" s="63">
        <f>+'Desmonte Infr. financiada'!D58</f>
        <v>440</v>
      </c>
      <c r="E58" s="63" t="str">
        <f>+VLOOKUP(B58,'resumen UCAP'!$A$5:$O$329,3,0)</f>
        <v>Un</v>
      </c>
      <c r="F58" s="64">
        <f>+VLOOKUP(B58,'resumen UCAP'!$A$5:$O$329,15,0)</f>
        <v>447504</v>
      </c>
      <c r="G58" s="124">
        <v>26</v>
      </c>
      <c r="H58" s="125"/>
      <c r="I58" s="59"/>
      <c r="J58" s="59"/>
      <c r="K58" s="59"/>
      <c r="L58" s="59"/>
      <c r="M58" s="59"/>
      <c r="N58" s="59"/>
      <c r="O58" s="59"/>
      <c r="P58" s="59"/>
      <c r="Q58" s="59"/>
      <c r="R58" s="59"/>
      <c r="S58" s="59"/>
      <c r="T58" s="59"/>
      <c r="U58" s="59"/>
      <c r="V58" s="59"/>
      <c r="W58" s="136">
        <f>+'Inversión 1 financiada'!H58</f>
        <v>0</v>
      </c>
      <c r="X58" s="136">
        <f>+'Inversión 1 financiada'!I58</f>
        <v>0</v>
      </c>
      <c r="Y58" s="136">
        <f>+'Inversión 1 financiada'!J58</f>
        <v>0</v>
      </c>
      <c r="Z58" s="136">
        <f>+'Inversión 1 financiada'!K58</f>
        <v>0</v>
      </c>
      <c r="AA58" s="136">
        <f>+'Inversión 1 financiada'!L58</f>
        <v>0</v>
      </c>
      <c r="AB58" s="136">
        <f>+'Inversión 1 financiada'!M58</f>
        <v>0</v>
      </c>
      <c r="AC58" s="136">
        <f>+'Inversión 1 financiada'!N58</f>
        <v>0</v>
      </c>
      <c r="AD58" s="136">
        <f>+'Inversión 1 financiada'!O58</f>
        <v>0</v>
      </c>
      <c r="AE58" s="136">
        <f>+'Inversión 1 financiada'!P58</f>
        <v>0</v>
      </c>
      <c r="AF58" s="136">
        <f>+'Inversión 1 financiada'!Q58</f>
        <v>0</v>
      </c>
      <c r="AG58" s="136">
        <f>+'Inversión 1 financiada'!R58</f>
        <v>0</v>
      </c>
      <c r="AH58" s="136">
        <f>+'Inversión 1 financiada'!S58</f>
        <v>0</v>
      </c>
      <c r="AI58" s="136">
        <f>+'Inversión 1 financiada'!T58</f>
        <v>0</v>
      </c>
      <c r="AJ58" s="136">
        <f>+'Inversión 1 financiada'!U58</f>
        <v>0</v>
      </c>
      <c r="AK58" s="136">
        <f>+'Inversión 1 financiada'!V58</f>
        <v>0</v>
      </c>
    </row>
    <row r="59" spans="2:37" x14ac:dyDescent="0.25">
      <c r="B59" s="59" t="s">
        <v>326</v>
      </c>
      <c r="C59" s="62" t="str">
        <f>+VLOOKUP(B59,'resumen UCAP'!$A$5:$O$329,2,0)</f>
        <v>LUMINARIA NA 100W NUEVA</v>
      </c>
      <c r="D59" s="63">
        <f>+'Desmonte Infr. financiada'!D59</f>
        <v>115</v>
      </c>
      <c r="E59" s="63" t="str">
        <f>+VLOOKUP(B59,'resumen UCAP'!$A$5:$O$329,3,0)</f>
        <v>Un</v>
      </c>
      <c r="F59" s="64">
        <f>+VLOOKUP(B59,'resumen UCAP'!$A$5:$O$329,15,0)</f>
        <v>221308</v>
      </c>
      <c r="G59" s="123">
        <v>173</v>
      </c>
      <c r="H59" s="125"/>
      <c r="I59" s="59"/>
      <c r="J59" s="59"/>
      <c r="K59" s="59"/>
      <c r="L59" s="59"/>
      <c r="M59" s="59"/>
      <c r="N59" s="59"/>
      <c r="O59" s="59"/>
      <c r="P59" s="59"/>
      <c r="Q59" s="59"/>
      <c r="R59" s="59"/>
      <c r="S59" s="59"/>
      <c r="T59" s="59"/>
      <c r="U59" s="59"/>
      <c r="V59" s="59"/>
      <c r="W59" s="136">
        <f>+'Inversión 1 financiada'!H59</f>
        <v>0</v>
      </c>
      <c r="X59" s="136">
        <f>+'Inversión 1 financiada'!I59</f>
        <v>0</v>
      </c>
      <c r="Y59" s="136">
        <f>+'Inversión 1 financiada'!J59</f>
        <v>0</v>
      </c>
      <c r="Z59" s="136">
        <f>+'Inversión 1 financiada'!K59</f>
        <v>0</v>
      </c>
      <c r="AA59" s="136">
        <f>+'Inversión 1 financiada'!L59</f>
        <v>0</v>
      </c>
      <c r="AB59" s="136">
        <f>+'Inversión 1 financiada'!M59</f>
        <v>0</v>
      </c>
      <c r="AC59" s="136">
        <f>+'Inversión 1 financiada'!N59</f>
        <v>0</v>
      </c>
      <c r="AD59" s="136">
        <f>+'Inversión 1 financiada'!O59</f>
        <v>0</v>
      </c>
      <c r="AE59" s="136">
        <f>+'Inversión 1 financiada'!P59</f>
        <v>0</v>
      </c>
      <c r="AF59" s="136">
        <f>+'Inversión 1 financiada'!Q59</f>
        <v>0</v>
      </c>
      <c r="AG59" s="136">
        <f>+'Inversión 1 financiada'!R59</f>
        <v>0</v>
      </c>
      <c r="AH59" s="136">
        <f>+'Inversión 1 financiada'!S59</f>
        <v>0</v>
      </c>
      <c r="AI59" s="136">
        <f>+'Inversión 1 financiada'!T59</f>
        <v>0</v>
      </c>
      <c r="AJ59" s="136">
        <f>+'Inversión 1 financiada'!U59</f>
        <v>0</v>
      </c>
      <c r="AK59" s="136">
        <f>+'Inversión 1 financiada'!V59</f>
        <v>0</v>
      </c>
    </row>
    <row r="60" spans="2:37" x14ac:dyDescent="0.25">
      <c r="B60" s="59" t="s">
        <v>327</v>
      </c>
      <c r="C60" s="62" t="str">
        <f>+VLOOKUP(B60,'resumen UCAP'!$A$5:$O$329,2,0)</f>
        <v>LUMINARIA TIPO LYRA NA 40W NUEVA</v>
      </c>
      <c r="D60" s="63">
        <f>+'Desmonte Infr. financiada'!D60</f>
        <v>40</v>
      </c>
      <c r="E60" s="63" t="str">
        <f>+VLOOKUP(B60,'resumen UCAP'!$A$5:$O$329,3,0)</f>
        <v>Un</v>
      </c>
      <c r="F60" s="64">
        <f>+VLOOKUP(B60,'resumen UCAP'!$A$5:$O$329,15,0)</f>
        <v>803602</v>
      </c>
      <c r="G60" s="123">
        <v>1</v>
      </c>
      <c r="H60" s="125"/>
      <c r="I60" s="59"/>
      <c r="J60" s="59"/>
      <c r="K60" s="59"/>
      <c r="L60" s="59"/>
      <c r="M60" s="59"/>
      <c r="N60" s="59"/>
      <c r="O60" s="59"/>
      <c r="P60" s="59"/>
      <c r="Q60" s="59"/>
      <c r="R60" s="59"/>
      <c r="S60" s="59"/>
      <c r="T60" s="59"/>
      <c r="U60" s="59"/>
      <c r="V60" s="59"/>
      <c r="W60" s="136">
        <f>+'Inversión 1 financiada'!H60</f>
        <v>0</v>
      </c>
      <c r="X60" s="136">
        <f>+'Inversión 1 financiada'!I60</f>
        <v>0</v>
      </c>
      <c r="Y60" s="136">
        <f>+'Inversión 1 financiada'!J60</f>
        <v>0</v>
      </c>
      <c r="Z60" s="136">
        <f>+'Inversión 1 financiada'!K60</f>
        <v>0</v>
      </c>
      <c r="AA60" s="136">
        <f>+'Inversión 1 financiada'!L60</f>
        <v>0</v>
      </c>
      <c r="AB60" s="136">
        <f>+'Inversión 1 financiada'!M60</f>
        <v>0</v>
      </c>
      <c r="AC60" s="136">
        <f>+'Inversión 1 financiada'!N60</f>
        <v>0</v>
      </c>
      <c r="AD60" s="136">
        <f>+'Inversión 1 financiada'!O60</f>
        <v>0</v>
      </c>
      <c r="AE60" s="136">
        <f>+'Inversión 1 financiada'!P60</f>
        <v>0</v>
      </c>
      <c r="AF60" s="136">
        <f>+'Inversión 1 financiada'!Q60</f>
        <v>0</v>
      </c>
      <c r="AG60" s="136">
        <f>+'Inversión 1 financiada'!R60</f>
        <v>0</v>
      </c>
      <c r="AH60" s="136">
        <f>+'Inversión 1 financiada'!S60</f>
        <v>0</v>
      </c>
      <c r="AI60" s="136">
        <f>+'Inversión 1 financiada'!T60</f>
        <v>0</v>
      </c>
      <c r="AJ60" s="136">
        <f>+'Inversión 1 financiada'!U60</f>
        <v>0</v>
      </c>
      <c r="AK60" s="136">
        <f>+'Inversión 1 financiada'!V60</f>
        <v>0</v>
      </c>
    </row>
    <row r="61" spans="2:37" x14ac:dyDescent="0.25">
      <c r="B61" s="59" t="s">
        <v>328</v>
      </c>
      <c r="C61" s="62" t="str">
        <f>+VLOOKUP(B61,'resumen UCAP'!$A$5:$O$329,2,0)</f>
        <v>LUMINARIA LED 80-90</v>
      </c>
      <c r="D61" s="63">
        <f>+'Desmonte Infr. financiada'!D61</f>
        <v>90</v>
      </c>
      <c r="E61" s="63" t="str">
        <f>+VLOOKUP(B61,'resumen UCAP'!$A$5:$O$329,3,0)</f>
        <v>Un</v>
      </c>
      <c r="F61" s="64">
        <f>+VLOOKUP(B61,'resumen UCAP'!$A$5:$O$329,15,0)</f>
        <v>940000</v>
      </c>
      <c r="G61" s="61">
        <v>1</v>
      </c>
      <c r="H61" s="125"/>
      <c r="I61" s="59"/>
      <c r="J61" s="59"/>
      <c r="K61" s="59"/>
      <c r="L61" s="59"/>
      <c r="M61" s="59"/>
      <c r="N61" s="59"/>
      <c r="O61" s="59"/>
      <c r="P61" s="59"/>
      <c r="Q61" s="59"/>
      <c r="R61" s="59"/>
      <c r="S61" s="59"/>
      <c r="T61" s="59"/>
      <c r="U61" s="59"/>
      <c r="V61" s="59"/>
      <c r="W61" s="136">
        <f>+'Inversión 1 financiada'!H61</f>
        <v>0</v>
      </c>
      <c r="X61" s="136">
        <f>+'Inversión 1 financiada'!I61</f>
        <v>0</v>
      </c>
      <c r="Y61" s="136">
        <f>+'Inversión 1 financiada'!J61</f>
        <v>0</v>
      </c>
      <c r="Z61" s="136">
        <f>+'Inversión 1 financiada'!K61</f>
        <v>0</v>
      </c>
      <c r="AA61" s="136">
        <f>+'Inversión 1 financiada'!L61</f>
        <v>0</v>
      </c>
      <c r="AB61" s="136">
        <f>+'Inversión 1 financiada'!M61</f>
        <v>0</v>
      </c>
      <c r="AC61" s="136">
        <f>+'Inversión 1 financiada'!N61</f>
        <v>0</v>
      </c>
      <c r="AD61" s="136">
        <f>+'Inversión 1 financiada'!O61</f>
        <v>0</v>
      </c>
      <c r="AE61" s="136">
        <f>+'Inversión 1 financiada'!P61</f>
        <v>0</v>
      </c>
      <c r="AF61" s="136">
        <f>+'Inversión 1 financiada'!Q61</f>
        <v>0</v>
      </c>
      <c r="AG61" s="136">
        <f>+'Inversión 1 financiada'!R61</f>
        <v>0</v>
      </c>
      <c r="AH61" s="136">
        <f>+'Inversión 1 financiada'!S61</f>
        <v>0</v>
      </c>
      <c r="AI61" s="136">
        <f>+'Inversión 1 financiada'!T61</f>
        <v>0</v>
      </c>
      <c r="AJ61" s="136">
        <f>+'Inversión 1 financiada'!U61</f>
        <v>0</v>
      </c>
      <c r="AK61" s="136">
        <f>+'Inversión 1 financiada'!V61</f>
        <v>0</v>
      </c>
    </row>
    <row r="62" spans="2:37" x14ac:dyDescent="0.25">
      <c r="B62" s="59" t="s">
        <v>329</v>
      </c>
      <c r="C62" s="62" t="str">
        <f>+VLOOKUP(B62,'resumen UCAP'!$A$5:$O$329,2,0)</f>
        <v>PROYECTOR LED 200W RGB</v>
      </c>
      <c r="D62" s="63">
        <f>+'Desmonte Infr. financiada'!D62</f>
        <v>200</v>
      </c>
      <c r="E62" s="63" t="str">
        <f>+VLOOKUP(B62,'resumen UCAP'!$A$5:$O$329,3,0)</f>
        <v>Un</v>
      </c>
      <c r="F62" s="64">
        <f>+VLOOKUP(B62,'resumen UCAP'!$A$5:$O$329,15,0)</f>
        <v>330000</v>
      </c>
      <c r="G62" s="61">
        <v>6</v>
      </c>
      <c r="H62" s="125"/>
      <c r="I62" s="59"/>
      <c r="J62" s="59"/>
      <c r="K62" s="59"/>
      <c r="L62" s="59"/>
      <c r="M62" s="59"/>
      <c r="N62" s="59"/>
      <c r="O62" s="59"/>
      <c r="P62" s="59"/>
      <c r="Q62" s="59"/>
      <c r="R62" s="59"/>
      <c r="S62" s="59"/>
      <c r="T62" s="59"/>
      <c r="U62" s="59"/>
      <c r="V62" s="59"/>
      <c r="W62" s="136">
        <f>+'Inversión 1 financiada'!H62</f>
        <v>0</v>
      </c>
      <c r="X62" s="136">
        <f>+'Inversión 1 financiada'!I62</f>
        <v>0</v>
      </c>
      <c r="Y62" s="136">
        <f>+'Inversión 1 financiada'!J62</f>
        <v>0</v>
      </c>
      <c r="Z62" s="136">
        <f>+'Inversión 1 financiada'!K62</f>
        <v>0</v>
      </c>
      <c r="AA62" s="136">
        <f>+'Inversión 1 financiada'!L62</f>
        <v>0</v>
      </c>
      <c r="AB62" s="136">
        <f>+'Inversión 1 financiada'!M62</f>
        <v>0</v>
      </c>
      <c r="AC62" s="136">
        <f>+'Inversión 1 financiada'!N62</f>
        <v>0</v>
      </c>
      <c r="AD62" s="136">
        <f>+'Inversión 1 financiada'!O62</f>
        <v>0</v>
      </c>
      <c r="AE62" s="136">
        <f>+'Inversión 1 financiada'!P62</f>
        <v>0</v>
      </c>
      <c r="AF62" s="136">
        <f>+'Inversión 1 financiada'!Q62</f>
        <v>0</v>
      </c>
      <c r="AG62" s="136">
        <f>+'Inversión 1 financiada'!R62</f>
        <v>0</v>
      </c>
      <c r="AH62" s="136">
        <f>+'Inversión 1 financiada'!S62</f>
        <v>0</v>
      </c>
      <c r="AI62" s="136">
        <f>+'Inversión 1 financiada'!T62</f>
        <v>0</v>
      </c>
      <c r="AJ62" s="136">
        <f>+'Inversión 1 financiada'!U62</f>
        <v>0</v>
      </c>
      <c r="AK62" s="136">
        <f>+'Inversión 1 financiada'!V62</f>
        <v>0</v>
      </c>
    </row>
    <row r="63" spans="2:37" x14ac:dyDescent="0.25">
      <c r="B63" s="59" t="s">
        <v>330</v>
      </c>
      <c r="C63" s="62" t="str">
        <f>+VLOOKUP(B63,'resumen UCAP'!$A$5:$O$329,2,0)</f>
        <v>PROYECTOR LED DE 30W BLANCA</v>
      </c>
      <c r="D63" s="63">
        <f>+'Desmonte Infr. financiada'!D63</f>
        <v>30</v>
      </c>
      <c r="E63" s="63" t="str">
        <f>+VLOOKUP(B63,'resumen UCAP'!$A$5:$O$329,3,0)</f>
        <v>Un</v>
      </c>
      <c r="F63" s="64">
        <f>+VLOOKUP(B63,'resumen UCAP'!$A$5:$O$329,15,0)</f>
        <v>605612</v>
      </c>
      <c r="G63" s="61">
        <v>4</v>
      </c>
      <c r="H63" s="125"/>
      <c r="I63" s="59"/>
      <c r="J63" s="59"/>
      <c r="K63" s="59"/>
      <c r="L63" s="59"/>
      <c r="M63" s="59"/>
      <c r="N63" s="59"/>
      <c r="O63" s="59"/>
      <c r="P63" s="59"/>
      <c r="Q63" s="59"/>
      <c r="R63" s="59"/>
      <c r="S63" s="59"/>
      <c r="T63" s="59"/>
      <c r="U63" s="59"/>
      <c r="V63" s="59"/>
      <c r="W63" s="136">
        <f>+'Inversión 1 financiada'!H63</f>
        <v>0</v>
      </c>
      <c r="X63" s="136">
        <f>+'Inversión 1 financiada'!I63</f>
        <v>0</v>
      </c>
      <c r="Y63" s="136">
        <f>+'Inversión 1 financiada'!J63</f>
        <v>0</v>
      </c>
      <c r="Z63" s="136">
        <f>+'Inversión 1 financiada'!K63</f>
        <v>0</v>
      </c>
      <c r="AA63" s="136">
        <f>+'Inversión 1 financiada'!L63</f>
        <v>0</v>
      </c>
      <c r="AB63" s="136">
        <f>+'Inversión 1 financiada'!M63</f>
        <v>0</v>
      </c>
      <c r="AC63" s="136">
        <f>+'Inversión 1 financiada'!N63</f>
        <v>0</v>
      </c>
      <c r="AD63" s="136">
        <f>+'Inversión 1 financiada'!O63</f>
        <v>0</v>
      </c>
      <c r="AE63" s="136">
        <f>+'Inversión 1 financiada'!P63</f>
        <v>0</v>
      </c>
      <c r="AF63" s="136">
        <f>+'Inversión 1 financiada'!Q63</f>
        <v>0</v>
      </c>
      <c r="AG63" s="136">
        <f>+'Inversión 1 financiada'!R63</f>
        <v>0</v>
      </c>
      <c r="AH63" s="136">
        <f>+'Inversión 1 financiada'!S63</f>
        <v>0</v>
      </c>
      <c r="AI63" s="136">
        <f>+'Inversión 1 financiada'!T63</f>
        <v>0</v>
      </c>
      <c r="AJ63" s="136">
        <f>+'Inversión 1 financiada'!U63</f>
        <v>0</v>
      </c>
      <c r="AK63" s="136">
        <f>+'Inversión 1 financiada'!V63</f>
        <v>0</v>
      </c>
    </row>
    <row r="64" spans="2:37" x14ac:dyDescent="0.25">
      <c r="B64" s="59" t="s">
        <v>331</v>
      </c>
      <c r="C64" s="62" t="str">
        <f>+VLOOKUP(B64,'resumen UCAP'!$A$5:$O$329,2,0)</f>
        <v>PROYECTO MH 250W NUEV0</v>
      </c>
      <c r="D64" s="63">
        <f>+'Desmonte Infr. financiada'!D64</f>
        <v>279</v>
      </c>
      <c r="E64" s="63" t="str">
        <f>+VLOOKUP(B64,'resumen UCAP'!$A$5:$O$329,3,0)</f>
        <v>Un</v>
      </c>
      <c r="F64" s="64">
        <f>+VLOOKUP(B64,'resumen UCAP'!$A$5:$O$329,15,0)</f>
        <v>413027</v>
      </c>
      <c r="G64" s="124">
        <v>6</v>
      </c>
      <c r="H64" s="125"/>
      <c r="I64" s="59"/>
      <c r="J64" s="59"/>
      <c r="K64" s="59"/>
      <c r="L64" s="59"/>
      <c r="M64" s="59"/>
      <c r="N64" s="59"/>
      <c r="O64" s="59"/>
      <c r="P64" s="59"/>
      <c r="Q64" s="59"/>
      <c r="R64" s="59"/>
      <c r="S64" s="59"/>
      <c r="T64" s="59"/>
      <c r="U64" s="59"/>
      <c r="V64" s="59"/>
      <c r="W64" s="136">
        <f>+'Inversión 1 financiada'!H64</f>
        <v>0</v>
      </c>
      <c r="X64" s="136">
        <f>+'Inversión 1 financiada'!I64</f>
        <v>0</v>
      </c>
      <c r="Y64" s="136">
        <f>+'Inversión 1 financiada'!J64</f>
        <v>0</v>
      </c>
      <c r="Z64" s="136">
        <f>+'Inversión 1 financiada'!K64</f>
        <v>0</v>
      </c>
      <c r="AA64" s="136">
        <f>+'Inversión 1 financiada'!L64</f>
        <v>0</v>
      </c>
      <c r="AB64" s="136">
        <f>+'Inversión 1 financiada'!M64</f>
        <v>0</v>
      </c>
      <c r="AC64" s="136">
        <f>+'Inversión 1 financiada'!N64</f>
        <v>0</v>
      </c>
      <c r="AD64" s="136">
        <f>+'Inversión 1 financiada'!O64</f>
        <v>0</v>
      </c>
      <c r="AE64" s="136">
        <f>+'Inversión 1 financiada'!P64</f>
        <v>0</v>
      </c>
      <c r="AF64" s="136">
        <f>+'Inversión 1 financiada'!Q64</f>
        <v>0</v>
      </c>
      <c r="AG64" s="136">
        <f>+'Inversión 1 financiada'!R64</f>
        <v>0</v>
      </c>
      <c r="AH64" s="136">
        <f>+'Inversión 1 financiada'!S64</f>
        <v>0</v>
      </c>
      <c r="AI64" s="136">
        <f>+'Inversión 1 financiada'!T64</f>
        <v>0</v>
      </c>
      <c r="AJ64" s="136">
        <f>+'Inversión 1 financiada'!U64</f>
        <v>0</v>
      </c>
      <c r="AK64" s="136">
        <f>+'Inversión 1 financiada'!V64</f>
        <v>0</v>
      </c>
    </row>
    <row r="65" spans="2:37" x14ac:dyDescent="0.25">
      <c r="B65" s="59" t="s">
        <v>332</v>
      </c>
      <c r="C65" s="62" t="str">
        <f>+VLOOKUP(B65,'resumen UCAP'!$A$5:$O$329,2,0)</f>
        <v>LUMINARIA NA 100W SEGUNDA</v>
      </c>
      <c r="D65" s="63">
        <f>+'Desmonte Infr. financiada'!D65</f>
        <v>115</v>
      </c>
      <c r="E65" s="63" t="str">
        <f>+VLOOKUP(B65,'resumen UCAP'!$A$5:$O$329,3,0)</f>
        <v>Un</v>
      </c>
      <c r="F65" s="64">
        <f>+VLOOKUP(B65,'resumen UCAP'!$A$5:$O$329,15,0)</f>
        <v>211467</v>
      </c>
      <c r="G65" s="123">
        <v>86</v>
      </c>
      <c r="H65" s="125"/>
      <c r="I65" s="59"/>
      <c r="J65" s="59"/>
      <c r="K65" s="59"/>
      <c r="L65" s="59"/>
      <c r="M65" s="59"/>
      <c r="N65" s="59"/>
      <c r="O65" s="59"/>
      <c r="P65" s="59"/>
      <c r="Q65" s="59"/>
      <c r="R65" s="59"/>
      <c r="S65" s="59"/>
      <c r="T65" s="59"/>
      <c r="U65" s="59"/>
      <c r="V65" s="59"/>
      <c r="W65" s="136">
        <f>+'Inversión 1 financiada'!H65</f>
        <v>0</v>
      </c>
      <c r="X65" s="136">
        <f>+'Inversión 1 financiada'!I65</f>
        <v>0</v>
      </c>
      <c r="Y65" s="136">
        <f>+'Inversión 1 financiada'!J65</f>
        <v>0</v>
      </c>
      <c r="Z65" s="136">
        <f>+'Inversión 1 financiada'!K65</f>
        <v>0</v>
      </c>
      <c r="AA65" s="136">
        <f>+'Inversión 1 financiada'!L65</f>
        <v>0</v>
      </c>
      <c r="AB65" s="136">
        <f>+'Inversión 1 financiada'!M65</f>
        <v>0</v>
      </c>
      <c r="AC65" s="136">
        <f>+'Inversión 1 financiada'!N65</f>
        <v>0</v>
      </c>
      <c r="AD65" s="136">
        <f>+'Inversión 1 financiada'!O65</f>
        <v>0</v>
      </c>
      <c r="AE65" s="136">
        <f>+'Inversión 1 financiada'!P65</f>
        <v>0</v>
      </c>
      <c r="AF65" s="136">
        <f>+'Inversión 1 financiada'!Q65</f>
        <v>0</v>
      </c>
      <c r="AG65" s="136">
        <f>+'Inversión 1 financiada'!R65</f>
        <v>0</v>
      </c>
      <c r="AH65" s="136">
        <f>+'Inversión 1 financiada'!S65</f>
        <v>0</v>
      </c>
      <c r="AI65" s="136">
        <f>+'Inversión 1 financiada'!T65</f>
        <v>0</v>
      </c>
      <c r="AJ65" s="136">
        <f>+'Inversión 1 financiada'!U65</f>
        <v>0</v>
      </c>
      <c r="AK65" s="136">
        <f>+'Inversión 1 financiada'!V65</f>
        <v>0</v>
      </c>
    </row>
    <row r="66" spans="2:37" x14ac:dyDescent="0.25">
      <c r="B66" s="59" t="s">
        <v>333</v>
      </c>
      <c r="C66" s="62" t="str">
        <f>+VLOOKUP(B66,'resumen UCAP'!$A$5:$O$329,2,0)</f>
        <v>PROYECTOR MH 250W NUEVO</v>
      </c>
      <c r="D66" s="63">
        <f>+'Desmonte Infr. financiada'!D66</f>
        <v>279</v>
      </c>
      <c r="E66" s="63" t="str">
        <f>+VLOOKUP(B66,'resumen UCAP'!$A$5:$O$329,3,0)</f>
        <v>Un</v>
      </c>
      <c r="F66" s="64">
        <f>+VLOOKUP(B66,'resumen UCAP'!$A$5:$O$329,15,0)</f>
        <v>436806</v>
      </c>
      <c r="G66" s="124">
        <v>29</v>
      </c>
      <c r="H66" s="125"/>
      <c r="I66" s="59"/>
      <c r="J66" s="59"/>
      <c r="K66" s="59"/>
      <c r="L66" s="59"/>
      <c r="M66" s="59"/>
      <c r="N66" s="59"/>
      <c r="O66" s="59"/>
      <c r="P66" s="59"/>
      <c r="Q66" s="59"/>
      <c r="R66" s="59"/>
      <c r="S66" s="59"/>
      <c r="T66" s="59"/>
      <c r="U66" s="59"/>
      <c r="V66" s="59"/>
      <c r="W66" s="136">
        <f>+'Inversión 1 financiada'!H66</f>
        <v>0</v>
      </c>
      <c r="X66" s="136">
        <f>+'Inversión 1 financiada'!I66</f>
        <v>0</v>
      </c>
      <c r="Y66" s="136">
        <f>+'Inversión 1 financiada'!J66</f>
        <v>0</v>
      </c>
      <c r="Z66" s="136">
        <f>+'Inversión 1 financiada'!K66</f>
        <v>0</v>
      </c>
      <c r="AA66" s="136">
        <f>+'Inversión 1 financiada'!L66</f>
        <v>0</v>
      </c>
      <c r="AB66" s="136">
        <f>+'Inversión 1 financiada'!M66</f>
        <v>0</v>
      </c>
      <c r="AC66" s="136">
        <f>+'Inversión 1 financiada'!N66</f>
        <v>0</v>
      </c>
      <c r="AD66" s="136">
        <f>+'Inversión 1 financiada'!O66</f>
        <v>0</v>
      </c>
      <c r="AE66" s="136">
        <f>+'Inversión 1 financiada'!P66</f>
        <v>0</v>
      </c>
      <c r="AF66" s="136">
        <f>+'Inversión 1 financiada'!Q66</f>
        <v>0</v>
      </c>
      <c r="AG66" s="136">
        <f>+'Inversión 1 financiada'!R66</f>
        <v>0</v>
      </c>
      <c r="AH66" s="136">
        <f>+'Inversión 1 financiada'!S66</f>
        <v>0</v>
      </c>
      <c r="AI66" s="136">
        <f>+'Inversión 1 financiada'!T66</f>
        <v>0</v>
      </c>
      <c r="AJ66" s="136">
        <f>+'Inversión 1 financiada'!U66</f>
        <v>0</v>
      </c>
      <c r="AK66" s="136">
        <f>+'Inversión 1 financiada'!V66</f>
        <v>0</v>
      </c>
    </row>
    <row r="67" spans="2:37" x14ac:dyDescent="0.25">
      <c r="B67" s="59" t="s">
        <v>334</v>
      </c>
      <c r="C67" s="62" t="str">
        <f>+VLOOKUP(B67,'resumen UCAP'!$A$5:$O$329,2,0)</f>
        <v>LUMINARIA NA 150W SEGUNDA</v>
      </c>
      <c r="D67" s="63">
        <f>+'Desmonte Infr. financiada'!D67</f>
        <v>169</v>
      </c>
      <c r="E67" s="63" t="str">
        <f>+VLOOKUP(B67,'resumen UCAP'!$A$5:$O$329,3,0)</f>
        <v>Un</v>
      </c>
      <c r="F67" s="64">
        <f>+VLOOKUP(B67,'resumen UCAP'!$A$5:$O$329,15,0)</f>
        <v>314653</v>
      </c>
      <c r="G67" s="123">
        <v>38</v>
      </c>
      <c r="H67" s="125"/>
      <c r="I67" s="59"/>
      <c r="J67" s="59"/>
      <c r="K67" s="59"/>
      <c r="L67" s="59"/>
      <c r="M67" s="59"/>
      <c r="N67" s="59"/>
      <c r="O67" s="59"/>
      <c r="P67" s="59"/>
      <c r="Q67" s="59"/>
      <c r="R67" s="59"/>
      <c r="S67" s="59"/>
      <c r="T67" s="59"/>
      <c r="U67" s="59"/>
      <c r="V67" s="59"/>
      <c r="W67" s="136">
        <f>+'Inversión 1 financiada'!H67</f>
        <v>0</v>
      </c>
      <c r="X67" s="136">
        <f>+'Inversión 1 financiada'!I67</f>
        <v>0</v>
      </c>
      <c r="Y67" s="136">
        <f>+'Inversión 1 financiada'!J67</f>
        <v>0</v>
      </c>
      <c r="Z67" s="136">
        <f>+'Inversión 1 financiada'!K67</f>
        <v>0</v>
      </c>
      <c r="AA67" s="136">
        <f>+'Inversión 1 financiada'!L67</f>
        <v>0</v>
      </c>
      <c r="AB67" s="136">
        <f>+'Inversión 1 financiada'!M67</f>
        <v>0</v>
      </c>
      <c r="AC67" s="136">
        <f>+'Inversión 1 financiada'!N67</f>
        <v>0</v>
      </c>
      <c r="AD67" s="136">
        <f>+'Inversión 1 financiada'!O67</f>
        <v>0</v>
      </c>
      <c r="AE67" s="136">
        <f>+'Inversión 1 financiada'!P67</f>
        <v>0</v>
      </c>
      <c r="AF67" s="136">
        <f>+'Inversión 1 financiada'!Q67</f>
        <v>0</v>
      </c>
      <c r="AG67" s="136">
        <f>+'Inversión 1 financiada'!R67</f>
        <v>0</v>
      </c>
      <c r="AH67" s="136">
        <f>+'Inversión 1 financiada'!S67</f>
        <v>0</v>
      </c>
      <c r="AI67" s="136">
        <f>+'Inversión 1 financiada'!T67</f>
        <v>0</v>
      </c>
      <c r="AJ67" s="136">
        <f>+'Inversión 1 financiada'!U67</f>
        <v>0</v>
      </c>
      <c r="AK67" s="136">
        <f>+'Inversión 1 financiada'!V67</f>
        <v>0</v>
      </c>
    </row>
    <row r="68" spans="2:37" x14ac:dyDescent="0.25">
      <c r="B68" s="59" t="s">
        <v>335</v>
      </c>
      <c r="C68" s="62" t="str">
        <f>+VLOOKUP(B68,'resumen UCAP'!$A$5:$O$329,2,0)</f>
        <v>LUMINARIA LED 46W NUEVA</v>
      </c>
      <c r="D68" s="63">
        <f>+'Desmonte Infr. financiada'!D68</f>
        <v>46</v>
      </c>
      <c r="E68" s="63" t="str">
        <f>+VLOOKUP(B68,'resumen UCAP'!$A$5:$O$329,3,0)</f>
        <v>Un</v>
      </c>
      <c r="F68" s="64">
        <f>+VLOOKUP(B68,'resumen UCAP'!$A$5:$O$329,15,0)</f>
        <v>2469778</v>
      </c>
      <c r="G68" s="61">
        <v>90</v>
      </c>
      <c r="H68" s="125"/>
      <c r="I68" s="59"/>
      <c r="J68" s="59"/>
      <c r="K68" s="59"/>
      <c r="L68" s="59"/>
      <c r="M68" s="59"/>
      <c r="N68" s="59"/>
      <c r="O68" s="59"/>
      <c r="P68" s="59"/>
      <c r="Q68" s="59"/>
      <c r="R68" s="59"/>
      <c r="S68" s="59"/>
      <c r="T68" s="59"/>
      <c r="U68" s="59"/>
      <c r="V68" s="59"/>
      <c r="W68" s="136">
        <f>+'Inversión 1 financiada'!H68</f>
        <v>0</v>
      </c>
      <c r="X68" s="136">
        <f>+'Inversión 1 financiada'!I68</f>
        <v>0</v>
      </c>
      <c r="Y68" s="136">
        <f>+'Inversión 1 financiada'!J68</f>
        <v>0</v>
      </c>
      <c r="Z68" s="136">
        <f>+'Inversión 1 financiada'!K68</f>
        <v>0</v>
      </c>
      <c r="AA68" s="136">
        <f>+'Inversión 1 financiada'!L68</f>
        <v>0</v>
      </c>
      <c r="AB68" s="136">
        <f>+'Inversión 1 financiada'!M68</f>
        <v>0</v>
      </c>
      <c r="AC68" s="136">
        <f>+'Inversión 1 financiada'!N68</f>
        <v>0</v>
      </c>
      <c r="AD68" s="136">
        <f>+'Inversión 1 financiada'!O68</f>
        <v>0</v>
      </c>
      <c r="AE68" s="136">
        <f>+'Inversión 1 financiada'!P68</f>
        <v>0</v>
      </c>
      <c r="AF68" s="136">
        <f>+'Inversión 1 financiada'!Q68</f>
        <v>0</v>
      </c>
      <c r="AG68" s="136">
        <f>+'Inversión 1 financiada'!R68</f>
        <v>0</v>
      </c>
      <c r="AH68" s="136">
        <f>+'Inversión 1 financiada'!S68</f>
        <v>0</v>
      </c>
      <c r="AI68" s="136">
        <f>+'Inversión 1 financiada'!T68</f>
        <v>0</v>
      </c>
      <c r="AJ68" s="136">
        <f>+'Inversión 1 financiada'!U68</f>
        <v>0</v>
      </c>
      <c r="AK68" s="136">
        <f>+'Inversión 1 financiada'!V68</f>
        <v>0</v>
      </c>
    </row>
    <row r="69" spans="2:37" x14ac:dyDescent="0.25">
      <c r="B69" s="59" t="s">
        <v>336</v>
      </c>
      <c r="C69" s="62" t="str">
        <f>+VLOOKUP(B69,'resumen UCAP'!$A$5:$O$329,2,0)</f>
        <v>Luminaria sodio 100w</v>
      </c>
      <c r="D69" s="63">
        <f>+'Desmonte Infr. financiada'!D69</f>
        <v>115</v>
      </c>
      <c r="E69" s="63" t="str">
        <f>+VLOOKUP(B69,'resumen UCAP'!$A$5:$O$329,3,0)</f>
        <v>Un</v>
      </c>
      <c r="F69" s="64">
        <f>+VLOOKUP(B69,'resumen UCAP'!$A$5:$O$329,15,0)</f>
        <v>212389</v>
      </c>
      <c r="G69" s="123">
        <v>33</v>
      </c>
      <c r="H69" s="125"/>
      <c r="I69" s="59"/>
      <c r="J69" s="59"/>
      <c r="K69" s="59"/>
      <c r="L69" s="59"/>
      <c r="M69" s="59"/>
      <c r="N69" s="59"/>
      <c r="O69" s="59"/>
      <c r="P69" s="59"/>
      <c r="Q69" s="59"/>
      <c r="R69" s="59"/>
      <c r="S69" s="59"/>
      <c r="T69" s="59"/>
      <c r="U69" s="59"/>
      <c r="V69" s="59"/>
      <c r="W69" s="136">
        <f>+'Inversión 1 financiada'!H69</f>
        <v>0</v>
      </c>
      <c r="X69" s="136">
        <f>+'Inversión 1 financiada'!I69</f>
        <v>0</v>
      </c>
      <c r="Y69" s="136">
        <f>+'Inversión 1 financiada'!J69</f>
        <v>0</v>
      </c>
      <c r="Z69" s="136">
        <f>+'Inversión 1 financiada'!K69</f>
        <v>0</v>
      </c>
      <c r="AA69" s="136">
        <f>+'Inversión 1 financiada'!L69</f>
        <v>0</v>
      </c>
      <c r="AB69" s="136">
        <f>+'Inversión 1 financiada'!M69</f>
        <v>0</v>
      </c>
      <c r="AC69" s="136">
        <f>+'Inversión 1 financiada'!N69</f>
        <v>0</v>
      </c>
      <c r="AD69" s="136">
        <f>+'Inversión 1 financiada'!O69</f>
        <v>0</v>
      </c>
      <c r="AE69" s="136">
        <f>+'Inversión 1 financiada'!P69</f>
        <v>0</v>
      </c>
      <c r="AF69" s="136">
        <f>+'Inversión 1 financiada'!Q69</f>
        <v>0</v>
      </c>
      <c r="AG69" s="136">
        <f>+'Inversión 1 financiada'!R69</f>
        <v>0</v>
      </c>
      <c r="AH69" s="136">
        <f>+'Inversión 1 financiada'!S69</f>
        <v>0</v>
      </c>
      <c r="AI69" s="136">
        <f>+'Inversión 1 financiada'!T69</f>
        <v>0</v>
      </c>
      <c r="AJ69" s="136">
        <f>+'Inversión 1 financiada'!U69</f>
        <v>0</v>
      </c>
      <c r="AK69" s="136">
        <f>+'Inversión 1 financiada'!V69</f>
        <v>0</v>
      </c>
    </row>
    <row r="70" spans="2:37" x14ac:dyDescent="0.25">
      <c r="B70" s="59" t="s">
        <v>337</v>
      </c>
      <c r="C70" s="62" t="str">
        <f>+VLOOKUP(B70,'resumen UCAP'!$A$5:$O$329,2,0)</f>
        <v>PROYECTOR MH 250W NUEVA</v>
      </c>
      <c r="D70" s="63">
        <f>+'Desmonte Infr. financiada'!D70</f>
        <v>279</v>
      </c>
      <c r="E70" s="63" t="str">
        <f>+VLOOKUP(B70,'resumen UCAP'!$A$5:$O$329,3,0)</f>
        <v>Un</v>
      </c>
      <c r="F70" s="64">
        <f>+VLOOKUP(B70,'resumen UCAP'!$A$5:$O$329,15,0)</f>
        <v>351349</v>
      </c>
      <c r="G70" s="124">
        <v>15</v>
      </c>
      <c r="H70" s="125"/>
      <c r="I70" s="59"/>
      <c r="J70" s="59"/>
      <c r="K70" s="59"/>
      <c r="L70" s="59"/>
      <c r="M70" s="59"/>
      <c r="N70" s="59"/>
      <c r="O70" s="59"/>
      <c r="P70" s="59"/>
      <c r="Q70" s="59"/>
      <c r="R70" s="59"/>
      <c r="S70" s="59"/>
      <c r="T70" s="59"/>
      <c r="U70" s="59"/>
      <c r="V70" s="59"/>
      <c r="W70" s="136">
        <f>+'Inversión 1 financiada'!H70</f>
        <v>0</v>
      </c>
      <c r="X70" s="136">
        <f>+'Inversión 1 financiada'!I70</f>
        <v>0</v>
      </c>
      <c r="Y70" s="136">
        <f>+'Inversión 1 financiada'!J70</f>
        <v>0</v>
      </c>
      <c r="Z70" s="136">
        <f>+'Inversión 1 financiada'!K70</f>
        <v>0</v>
      </c>
      <c r="AA70" s="136">
        <f>+'Inversión 1 financiada'!L70</f>
        <v>0</v>
      </c>
      <c r="AB70" s="136">
        <f>+'Inversión 1 financiada'!M70</f>
        <v>0</v>
      </c>
      <c r="AC70" s="136">
        <f>+'Inversión 1 financiada'!N70</f>
        <v>0</v>
      </c>
      <c r="AD70" s="136">
        <f>+'Inversión 1 financiada'!O70</f>
        <v>0</v>
      </c>
      <c r="AE70" s="136">
        <f>+'Inversión 1 financiada'!P70</f>
        <v>0</v>
      </c>
      <c r="AF70" s="136">
        <f>+'Inversión 1 financiada'!Q70</f>
        <v>0</v>
      </c>
      <c r="AG70" s="136">
        <f>+'Inversión 1 financiada'!R70</f>
        <v>0</v>
      </c>
      <c r="AH70" s="136">
        <f>+'Inversión 1 financiada'!S70</f>
        <v>0</v>
      </c>
      <c r="AI70" s="136">
        <f>+'Inversión 1 financiada'!T70</f>
        <v>0</v>
      </c>
      <c r="AJ70" s="136">
        <f>+'Inversión 1 financiada'!U70</f>
        <v>0</v>
      </c>
      <c r="AK70" s="136">
        <f>+'Inversión 1 financiada'!V70</f>
        <v>0</v>
      </c>
    </row>
    <row r="71" spans="2:37" x14ac:dyDescent="0.25">
      <c r="B71" s="59" t="s">
        <v>338</v>
      </c>
      <c r="C71" s="62" t="str">
        <f>+VLOOKUP(B71,'resumen UCAP'!$A$5:$O$329,2,0)</f>
        <v>LUMINARIA NA 250W SEGUNDA</v>
      </c>
      <c r="D71" s="63">
        <f>+'Desmonte Infr. financiada'!D71</f>
        <v>279</v>
      </c>
      <c r="E71" s="63" t="str">
        <f>+VLOOKUP(B71,'resumen UCAP'!$A$5:$O$329,3,0)</f>
        <v>Un</v>
      </c>
      <c r="F71" s="64">
        <f>+VLOOKUP(B71,'resumen UCAP'!$A$5:$O$329,15,0)</f>
        <v>435463</v>
      </c>
      <c r="G71" s="123">
        <v>49</v>
      </c>
      <c r="H71" s="125"/>
      <c r="I71" s="59"/>
      <c r="J71" s="59"/>
      <c r="K71" s="59"/>
      <c r="L71" s="59"/>
      <c r="M71" s="59"/>
      <c r="N71" s="59"/>
      <c r="O71" s="59"/>
      <c r="P71" s="59"/>
      <c r="Q71" s="59"/>
      <c r="R71" s="59"/>
      <c r="S71" s="59"/>
      <c r="T71" s="59"/>
      <c r="U71" s="59"/>
      <c r="V71" s="59"/>
      <c r="W71" s="136">
        <f>+'Inversión 1 financiada'!H71</f>
        <v>0</v>
      </c>
      <c r="X71" s="136">
        <f>+'Inversión 1 financiada'!I71</f>
        <v>0</v>
      </c>
      <c r="Y71" s="136">
        <f>+'Inversión 1 financiada'!J71</f>
        <v>0</v>
      </c>
      <c r="Z71" s="136">
        <f>+'Inversión 1 financiada'!K71</f>
        <v>0</v>
      </c>
      <c r="AA71" s="136">
        <f>+'Inversión 1 financiada'!L71</f>
        <v>0</v>
      </c>
      <c r="AB71" s="136">
        <f>+'Inversión 1 financiada'!M71</f>
        <v>0</v>
      </c>
      <c r="AC71" s="136">
        <f>+'Inversión 1 financiada'!N71</f>
        <v>0</v>
      </c>
      <c r="AD71" s="136">
        <f>+'Inversión 1 financiada'!O71</f>
        <v>0</v>
      </c>
      <c r="AE71" s="136">
        <f>+'Inversión 1 financiada'!P71</f>
        <v>0</v>
      </c>
      <c r="AF71" s="136">
        <f>+'Inversión 1 financiada'!Q71</f>
        <v>0</v>
      </c>
      <c r="AG71" s="136">
        <f>+'Inversión 1 financiada'!R71</f>
        <v>0</v>
      </c>
      <c r="AH71" s="136">
        <f>+'Inversión 1 financiada'!S71</f>
        <v>0</v>
      </c>
      <c r="AI71" s="136">
        <f>+'Inversión 1 financiada'!T71</f>
        <v>0</v>
      </c>
      <c r="AJ71" s="136">
        <f>+'Inversión 1 financiada'!U71</f>
        <v>0</v>
      </c>
      <c r="AK71" s="136">
        <f>+'Inversión 1 financiada'!V71</f>
        <v>0</v>
      </c>
    </row>
    <row r="72" spans="2:37" x14ac:dyDescent="0.25">
      <c r="B72" s="59" t="s">
        <v>339</v>
      </c>
      <c r="C72" s="62" t="str">
        <f>+VLOOKUP(B72,'resumen UCAP'!$A$5:$O$329,2,0)</f>
        <v>PROYECTOR MH 250W SEGUNDA</v>
      </c>
      <c r="D72" s="63">
        <f>+'Desmonte Infr. financiada'!D72</f>
        <v>279</v>
      </c>
      <c r="E72" s="63" t="str">
        <f>+VLOOKUP(B72,'resumen UCAP'!$A$5:$O$329,3,0)</f>
        <v>Un</v>
      </c>
      <c r="F72" s="64">
        <f>+VLOOKUP(B72,'resumen UCAP'!$A$5:$O$329,15,0)</f>
        <v>413027</v>
      </c>
      <c r="G72" s="124">
        <v>36</v>
      </c>
      <c r="H72" s="125"/>
      <c r="I72" s="59"/>
      <c r="J72" s="59"/>
      <c r="K72" s="59"/>
      <c r="L72" s="59"/>
      <c r="M72" s="59"/>
      <c r="N72" s="59"/>
      <c r="O72" s="59"/>
      <c r="P72" s="59"/>
      <c r="Q72" s="59"/>
      <c r="R72" s="59"/>
      <c r="S72" s="59"/>
      <c r="T72" s="59"/>
      <c r="U72" s="59"/>
      <c r="V72" s="59"/>
      <c r="W72" s="136">
        <f>+'Inversión 1 financiada'!H72</f>
        <v>0</v>
      </c>
      <c r="X72" s="136">
        <f>+'Inversión 1 financiada'!I72</f>
        <v>0</v>
      </c>
      <c r="Y72" s="136">
        <f>+'Inversión 1 financiada'!J72</f>
        <v>0</v>
      </c>
      <c r="Z72" s="136">
        <f>+'Inversión 1 financiada'!K72</f>
        <v>0</v>
      </c>
      <c r="AA72" s="136">
        <f>+'Inversión 1 financiada'!L72</f>
        <v>0</v>
      </c>
      <c r="AB72" s="136">
        <f>+'Inversión 1 financiada'!M72</f>
        <v>0</v>
      </c>
      <c r="AC72" s="136">
        <f>+'Inversión 1 financiada'!N72</f>
        <v>0</v>
      </c>
      <c r="AD72" s="136">
        <f>+'Inversión 1 financiada'!O72</f>
        <v>0</v>
      </c>
      <c r="AE72" s="136">
        <f>+'Inversión 1 financiada'!P72</f>
        <v>0</v>
      </c>
      <c r="AF72" s="136">
        <f>+'Inversión 1 financiada'!Q72</f>
        <v>0</v>
      </c>
      <c r="AG72" s="136">
        <f>+'Inversión 1 financiada'!R72</f>
        <v>0</v>
      </c>
      <c r="AH72" s="136">
        <f>+'Inversión 1 financiada'!S72</f>
        <v>0</v>
      </c>
      <c r="AI72" s="136">
        <f>+'Inversión 1 financiada'!T72</f>
        <v>0</v>
      </c>
      <c r="AJ72" s="136">
        <f>+'Inversión 1 financiada'!U72</f>
        <v>0</v>
      </c>
      <c r="AK72" s="136">
        <f>+'Inversión 1 financiada'!V72</f>
        <v>0</v>
      </c>
    </row>
    <row r="73" spans="2:37" x14ac:dyDescent="0.25">
      <c r="B73" s="59" t="s">
        <v>340</v>
      </c>
      <c r="C73" s="62" t="str">
        <f>+VLOOKUP(B73,'resumen UCAP'!$A$5:$O$329,2,0)</f>
        <v>LUMINARIA LED DE 80W NUEVA</v>
      </c>
      <c r="D73" s="63">
        <f>+'Desmonte Infr. financiada'!D73</f>
        <v>80</v>
      </c>
      <c r="E73" s="63" t="str">
        <f>+VLOOKUP(B73,'resumen UCAP'!$A$5:$O$329,3,0)</f>
        <v>Un</v>
      </c>
      <c r="F73" s="64">
        <f>+VLOOKUP(B73,'resumen UCAP'!$A$5:$O$329,15,0)</f>
        <v>1547358</v>
      </c>
      <c r="G73" s="61">
        <v>1</v>
      </c>
      <c r="H73" s="125"/>
      <c r="I73" s="59"/>
      <c r="J73" s="59"/>
      <c r="K73" s="59"/>
      <c r="L73" s="59"/>
      <c r="M73" s="59"/>
      <c r="N73" s="59"/>
      <c r="O73" s="59"/>
      <c r="P73" s="59"/>
      <c r="Q73" s="59"/>
      <c r="R73" s="59"/>
      <c r="S73" s="59"/>
      <c r="T73" s="59"/>
      <c r="U73" s="59"/>
      <c r="V73" s="59"/>
      <c r="W73" s="136">
        <f>+'Inversión 1 financiada'!H73</f>
        <v>0</v>
      </c>
      <c r="X73" s="136">
        <f>+'Inversión 1 financiada'!I73</f>
        <v>0</v>
      </c>
      <c r="Y73" s="136">
        <f>+'Inversión 1 financiada'!J73</f>
        <v>0</v>
      </c>
      <c r="Z73" s="136">
        <f>+'Inversión 1 financiada'!K73</f>
        <v>0</v>
      </c>
      <c r="AA73" s="136">
        <f>+'Inversión 1 financiada'!L73</f>
        <v>0</v>
      </c>
      <c r="AB73" s="136">
        <f>+'Inversión 1 financiada'!M73</f>
        <v>0</v>
      </c>
      <c r="AC73" s="136">
        <f>+'Inversión 1 financiada'!N73</f>
        <v>0</v>
      </c>
      <c r="AD73" s="136">
        <f>+'Inversión 1 financiada'!O73</f>
        <v>0</v>
      </c>
      <c r="AE73" s="136">
        <f>+'Inversión 1 financiada'!P73</f>
        <v>0</v>
      </c>
      <c r="AF73" s="136">
        <f>+'Inversión 1 financiada'!Q73</f>
        <v>0</v>
      </c>
      <c r="AG73" s="136">
        <f>+'Inversión 1 financiada'!R73</f>
        <v>0</v>
      </c>
      <c r="AH73" s="136">
        <f>+'Inversión 1 financiada'!S73</f>
        <v>0</v>
      </c>
      <c r="AI73" s="136">
        <f>+'Inversión 1 financiada'!T73</f>
        <v>0</v>
      </c>
      <c r="AJ73" s="136">
        <f>+'Inversión 1 financiada'!U73</f>
        <v>0</v>
      </c>
      <c r="AK73" s="136">
        <f>+'Inversión 1 financiada'!V73</f>
        <v>0</v>
      </c>
    </row>
    <row r="74" spans="2:37" x14ac:dyDescent="0.25">
      <c r="B74" s="59" t="s">
        <v>341</v>
      </c>
      <c r="C74" s="62" t="str">
        <f>+VLOOKUP(B74,'resumen UCAP'!$A$5:$O$329,2,0)</f>
        <v>PROYECTOR MH 1000W SEGUNDA</v>
      </c>
      <c r="D74" s="63">
        <f>+'Desmonte Infr. financiada'!D74</f>
        <v>1100</v>
      </c>
      <c r="E74" s="63" t="str">
        <f>+VLOOKUP(B74,'resumen UCAP'!$A$5:$O$329,3,0)</f>
        <v>Un</v>
      </c>
      <c r="F74" s="64">
        <f>+VLOOKUP(B74,'resumen UCAP'!$A$5:$O$329,15,0)</f>
        <v>540000</v>
      </c>
      <c r="G74" s="124">
        <v>16</v>
      </c>
      <c r="H74" s="125"/>
      <c r="I74" s="59"/>
      <c r="J74" s="59"/>
      <c r="K74" s="59"/>
      <c r="L74" s="59"/>
      <c r="M74" s="59"/>
      <c r="N74" s="59"/>
      <c r="O74" s="59"/>
      <c r="P74" s="59"/>
      <c r="Q74" s="59"/>
      <c r="R74" s="59"/>
      <c r="S74" s="59"/>
      <c r="T74" s="59"/>
      <c r="U74" s="59"/>
      <c r="V74" s="59"/>
      <c r="W74" s="136">
        <f>+'Inversión 1 financiada'!H74</f>
        <v>0</v>
      </c>
      <c r="X74" s="136">
        <f>+'Inversión 1 financiada'!I74</f>
        <v>0</v>
      </c>
      <c r="Y74" s="136">
        <f>+'Inversión 1 financiada'!J74</f>
        <v>0</v>
      </c>
      <c r="Z74" s="136">
        <f>+'Inversión 1 financiada'!K74</f>
        <v>0</v>
      </c>
      <c r="AA74" s="136">
        <f>+'Inversión 1 financiada'!L74</f>
        <v>0</v>
      </c>
      <c r="AB74" s="136">
        <f>+'Inversión 1 financiada'!M74</f>
        <v>0</v>
      </c>
      <c r="AC74" s="136">
        <f>+'Inversión 1 financiada'!N74</f>
        <v>0</v>
      </c>
      <c r="AD74" s="136">
        <f>+'Inversión 1 financiada'!O74</f>
        <v>0</v>
      </c>
      <c r="AE74" s="136">
        <f>+'Inversión 1 financiada'!P74</f>
        <v>0</v>
      </c>
      <c r="AF74" s="136">
        <f>+'Inversión 1 financiada'!Q74</f>
        <v>0</v>
      </c>
      <c r="AG74" s="136">
        <f>+'Inversión 1 financiada'!R74</f>
        <v>0</v>
      </c>
      <c r="AH74" s="136">
        <f>+'Inversión 1 financiada'!S74</f>
        <v>0</v>
      </c>
      <c r="AI74" s="136">
        <f>+'Inversión 1 financiada'!T74</f>
        <v>0</v>
      </c>
      <c r="AJ74" s="136">
        <f>+'Inversión 1 financiada'!U74</f>
        <v>0</v>
      </c>
      <c r="AK74" s="136">
        <f>+'Inversión 1 financiada'!V74</f>
        <v>0</v>
      </c>
    </row>
    <row r="75" spans="2:37" x14ac:dyDescent="0.25">
      <c r="B75" s="59" t="s">
        <v>342</v>
      </c>
      <c r="C75" s="62" t="str">
        <f>+VLOOKUP(B75,'resumen UCAP'!$A$5:$O$329,2,0)</f>
        <v>LUMINARIA LED 70W NUEVA</v>
      </c>
      <c r="D75" s="63">
        <f>+'Desmonte Infr. financiada'!D75</f>
        <v>70</v>
      </c>
      <c r="E75" s="63" t="str">
        <f>+VLOOKUP(B75,'resumen UCAP'!$A$5:$O$329,3,0)</f>
        <v>Un</v>
      </c>
      <c r="F75" s="64">
        <f>+VLOOKUP(B75,'resumen UCAP'!$A$5:$O$329,15,0)</f>
        <v>1106457</v>
      </c>
      <c r="G75" s="61">
        <v>1</v>
      </c>
      <c r="H75" s="125"/>
      <c r="I75" s="59"/>
      <c r="J75" s="59"/>
      <c r="K75" s="59"/>
      <c r="L75" s="59"/>
      <c r="M75" s="59"/>
      <c r="N75" s="59"/>
      <c r="O75" s="59"/>
      <c r="P75" s="59"/>
      <c r="Q75" s="59"/>
      <c r="R75" s="59"/>
      <c r="S75" s="59"/>
      <c r="T75" s="59"/>
      <c r="U75" s="59"/>
      <c r="V75" s="59"/>
      <c r="W75" s="136">
        <f>+'Inversión 1 financiada'!H75</f>
        <v>0</v>
      </c>
      <c r="X75" s="136">
        <f>+'Inversión 1 financiada'!I75</f>
        <v>0</v>
      </c>
      <c r="Y75" s="136">
        <f>+'Inversión 1 financiada'!J75</f>
        <v>0</v>
      </c>
      <c r="Z75" s="136">
        <f>+'Inversión 1 financiada'!K75</f>
        <v>0</v>
      </c>
      <c r="AA75" s="136">
        <f>+'Inversión 1 financiada'!L75</f>
        <v>0</v>
      </c>
      <c r="AB75" s="136">
        <f>+'Inversión 1 financiada'!M75</f>
        <v>0</v>
      </c>
      <c r="AC75" s="136">
        <f>+'Inversión 1 financiada'!N75</f>
        <v>0</v>
      </c>
      <c r="AD75" s="136">
        <f>+'Inversión 1 financiada'!O75</f>
        <v>0</v>
      </c>
      <c r="AE75" s="136">
        <f>+'Inversión 1 financiada'!P75</f>
        <v>0</v>
      </c>
      <c r="AF75" s="136">
        <f>+'Inversión 1 financiada'!Q75</f>
        <v>0</v>
      </c>
      <c r="AG75" s="136">
        <f>+'Inversión 1 financiada'!R75</f>
        <v>0</v>
      </c>
      <c r="AH75" s="136">
        <f>+'Inversión 1 financiada'!S75</f>
        <v>0</v>
      </c>
      <c r="AI75" s="136">
        <f>+'Inversión 1 financiada'!T75</f>
        <v>0</v>
      </c>
      <c r="AJ75" s="136">
        <f>+'Inversión 1 financiada'!U75</f>
        <v>0</v>
      </c>
      <c r="AK75" s="136">
        <f>+'Inversión 1 financiada'!V75</f>
        <v>0</v>
      </c>
    </row>
    <row r="76" spans="2:37" x14ac:dyDescent="0.25">
      <c r="B76" s="59" t="s">
        <v>343</v>
      </c>
      <c r="C76" s="62" t="str">
        <f>+VLOOKUP(B76,'resumen UCAP'!$A$5:$O$329,2,0)</f>
        <v>PROYECTOR LED 100W. AUTONOMA</v>
      </c>
      <c r="D76" s="63">
        <f>+'Desmonte Infr. financiada'!D76</f>
        <v>100</v>
      </c>
      <c r="E76" s="63" t="str">
        <f>+VLOOKUP(B76,'resumen UCAP'!$A$5:$O$329,3,0)</f>
        <v>Un</v>
      </c>
      <c r="F76" s="64">
        <f>+VLOOKUP(B76,'resumen UCAP'!$A$5:$O$329,15,0)</f>
        <v>1298300</v>
      </c>
      <c r="G76" s="61">
        <v>7</v>
      </c>
      <c r="H76" s="125"/>
      <c r="I76" s="59"/>
      <c r="J76" s="59"/>
      <c r="K76" s="59"/>
      <c r="L76" s="59"/>
      <c r="M76" s="59"/>
      <c r="N76" s="59"/>
      <c r="O76" s="59"/>
      <c r="P76" s="59"/>
      <c r="Q76" s="59"/>
      <c r="R76" s="59"/>
      <c r="S76" s="59"/>
      <c r="T76" s="59"/>
      <c r="U76" s="59"/>
      <c r="V76" s="59"/>
      <c r="W76" s="136">
        <f>+'Inversión 1 financiada'!H76</f>
        <v>0</v>
      </c>
      <c r="X76" s="136">
        <f>+'Inversión 1 financiada'!I76</f>
        <v>0</v>
      </c>
      <c r="Y76" s="136">
        <f>+'Inversión 1 financiada'!J76</f>
        <v>0</v>
      </c>
      <c r="Z76" s="136">
        <f>+'Inversión 1 financiada'!K76</f>
        <v>0</v>
      </c>
      <c r="AA76" s="136">
        <f>+'Inversión 1 financiada'!L76</f>
        <v>0</v>
      </c>
      <c r="AB76" s="136">
        <f>+'Inversión 1 financiada'!M76</f>
        <v>0</v>
      </c>
      <c r="AC76" s="136">
        <f>+'Inversión 1 financiada'!N76</f>
        <v>0</v>
      </c>
      <c r="AD76" s="136">
        <f>+'Inversión 1 financiada'!O76</f>
        <v>0</v>
      </c>
      <c r="AE76" s="136">
        <f>+'Inversión 1 financiada'!P76</f>
        <v>0</v>
      </c>
      <c r="AF76" s="136">
        <f>+'Inversión 1 financiada'!Q76</f>
        <v>0</v>
      </c>
      <c r="AG76" s="136">
        <f>+'Inversión 1 financiada'!R76</f>
        <v>0</v>
      </c>
      <c r="AH76" s="136">
        <f>+'Inversión 1 financiada'!S76</f>
        <v>0</v>
      </c>
      <c r="AI76" s="136">
        <f>+'Inversión 1 financiada'!T76</f>
        <v>0</v>
      </c>
      <c r="AJ76" s="136">
        <f>+'Inversión 1 financiada'!U76</f>
        <v>0</v>
      </c>
      <c r="AK76" s="136">
        <f>+'Inversión 1 financiada'!V76</f>
        <v>0</v>
      </c>
    </row>
    <row r="77" spans="2:37" x14ac:dyDescent="0.25">
      <c r="B77" s="59" t="s">
        <v>344</v>
      </c>
      <c r="C77" s="62" t="str">
        <f>+VLOOKUP(B77,'resumen UCAP'!$A$5:$O$329,2,0)</f>
        <v>BA├æADOR LED 20W. AUTONOMA</v>
      </c>
      <c r="D77" s="63">
        <f>+'Desmonte Infr. financiada'!D77</f>
        <v>20</v>
      </c>
      <c r="E77" s="63" t="str">
        <f>+VLOOKUP(B77,'resumen UCAP'!$A$5:$O$329,3,0)</f>
        <v>Un</v>
      </c>
      <c r="F77" s="64">
        <f>+VLOOKUP(B77,'resumen UCAP'!$A$5:$O$329,15,0)</f>
        <v>860000</v>
      </c>
      <c r="G77" s="61">
        <v>24</v>
      </c>
      <c r="H77" s="125"/>
      <c r="I77" s="59"/>
      <c r="J77" s="59"/>
      <c r="K77" s="59"/>
      <c r="L77" s="59"/>
      <c r="M77" s="59"/>
      <c r="N77" s="59"/>
      <c r="O77" s="59"/>
      <c r="P77" s="59"/>
      <c r="Q77" s="59"/>
      <c r="R77" s="59"/>
      <c r="S77" s="59"/>
      <c r="T77" s="59"/>
      <c r="U77" s="59"/>
      <c r="V77" s="59"/>
      <c r="W77" s="136">
        <f>+'Inversión 1 financiada'!H77</f>
        <v>0</v>
      </c>
      <c r="X77" s="136">
        <f>+'Inversión 1 financiada'!I77</f>
        <v>0</v>
      </c>
      <c r="Y77" s="136">
        <f>+'Inversión 1 financiada'!J77</f>
        <v>0</v>
      </c>
      <c r="Z77" s="136">
        <f>+'Inversión 1 financiada'!K77</f>
        <v>0</v>
      </c>
      <c r="AA77" s="136">
        <f>+'Inversión 1 financiada'!L77</f>
        <v>0</v>
      </c>
      <c r="AB77" s="136">
        <f>+'Inversión 1 financiada'!M77</f>
        <v>0</v>
      </c>
      <c r="AC77" s="136">
        <f>+'Inversión 1 financiada'!N77</f>
        <v>0</v>
      </c>
      <c r="AD77" s="136">
        <f>+'Inversión 1 financiada'!O77</f>
        <v>0</v>
      </c>
      <c r="AE77" s="136">
        <f>+'Inversión 1 financiada'!P77</f>
        <v>0</v>
      </c>
      <c r="AF77" s="136">
        <f>+'Inversión 1 financiada'!Q77</f>
        <v>0</v>
      </c>
      <c r="AG77" s="136">
        <f>+'Inversión 1 financiada'!R77</f>
        <v>0</v>
      </c>
      <c r="AH77" s="136">
        <f>+'Inversión 1 financiada'!S77</f>
        <v>0</v>
      </c>
      <c r="AI77" s="136">
        <f>+'Inversión 1 financiada'!T77</f>
        <v>0</v>
      </c>
      <c r="AJ77" s="136">
        <f>+'Inversión 1 financiada'!U77</f>
        <v>0</v>
      </c>
      <c r="AK77" s="136">
        <f>+'Inversión 1 financiada'!V77</f>
        <v>0</v>
      </c>
    </row>
    <row r="78" spans="2:37" x14ac:dyDescent="0.25">
      <c r="B78" s="59" t="s">
        <v>345</v>
      </c>
      <c r="C78" s="62" t="str">
        <f>+VLOOKUP(B78,'resumen UCAP'!$A$5:$O$329,2,0)</f>
        <v>BA├æADOR LED 36W. AUTONOMA</v>
      </c>
      <c r="D78" s="63">
        <f>+'Desmonte Infr. financiada'!D78</f>
        <v>36</v>
      </c>
      <c r="E78" s="63" t="str">
        <f>+VLOOKUP(B78,'resumen UCAP'!$A$5:$O$329,3,0)</f>
        <v>Un</v>
      </c>
      <c r="F78" s="64">
        <f>+VLOOKUP(B78,'resumen UCAP'!$A$5:$O$329,15,0)</f>
        <v>1060000</v>
      </c>
      <c r="G78" s="61">
        <v>14</v>
      </c>
      <c r="H78" s="125"/>
      <c r="I78" s="59"/>
      <c r="J78" s="59"/>
      <c r="K78" s="59"/>
      <c r="L78" s="59"/>
      <c r="M78" s="59"/>
      <c r="N78" s="59"/>
      <c r="O78" s="59"/>
      <c r="P78" s="59"/>
      <c r="Q78" s="59"/>
      <c r="R78" s="59"/>
      <c r="S78" s="59"/>
      <c r="T78" s="59"/>
      <c r="U78" s="59"/>
      <c r="V78" s="59"/>
      <c r="W78" s="136">
        <f>+'Inversión 1 financiada'!H78</f>
        <v>0</v>
      </c>
      <c r="X78" s="136">
        <f>+'Inversión 1 financiada'!I78</f>
        <v>0</v>
      </c>
      <c r="Y78" s="136">
        <f>+'Inversión 1 financiada'!J78</f>
        <v>0</v>
      </c>
      <c r="Z78" s="136">
        <f>+'Inversión 1 financiada'!K78</f>
        <v>0</v>
      </c>
      <c r="AA78" s="136">
        <f>+'Inversión 1 financiada'!L78</f>
        <v>0</v>
      </c>
      <c r="AB78" s="136">
        <f>+'Inversión 1 financiada'!M78</f>
        <v>0</v>
      </c>
      <c r="AC78" s="136">
        <f>+'Inversión 1 financiada'!N78</f>
        <v>0</v>
      </c>
      <c r="AD78" s="136">
        <f>+'Inversión 1 financiada'!O78</f>
        <v>0</v>
      </c>
      <c r="AE78" s="136">
        <f>+'Inversión 1 financiada'!P78</f>
        <v>0</v>
      </c>
      <c r="AF78" s="136">
        <f>+'Inversión 1 financiada'!Q78</f>
        <v>0</v>
      </c>
      <c r="AG78" s="136">
        <f>+'Inversión 1 financiada'!R78</f>
        <v>0</v>
      </c>
      <c r="AH78" s="136">
        <f>+'Inversión 1 financiada'!S78</f>
        <v>0</v>
      </c>
      <c r="AI78" s="136">
        <f>+'Inversión 1 financiada'!T78</f>
        <v>0</v>
      </c>
      <c r="AJ78" s="136">
        <f>+'Inversión 1 financiada'!U78</f>
        <v>0</v>
      </c>
      <c r="AK78" s="136">
        <f>+'Inversión 1 financiada'!V78</f>
        <v>0</v>
      </c>
    </row>
    <row r="79" spans="2:37" x14ac:dyDescent="0.25">
      <c r="B79" s="59" t="s">
        <v>346</v>
      </c>
      <c r="C79" s="62" t="str">
        <f>+VLOOKUP(B79,'resumen UCAP'!$A$5:$O$329,2,0)</f>
        <v>LUMINARIA LED 150W. AUTONOMA</v>
      </c>
      <c r="D79" s="63">
        <f>+'Desmonte Infr. financiada'!D79</f>
        <v>150</v>
      </c>
      <c r="E79" s="63" t="str">
        <f>+VLOOKUP(B79,'resumen UCAP'!$A$5:$O$329,3,0)</f>
        <v>Un</v>
      </c>
      <c r="F79" s="64">
        <f>+VLOOKUP(B79,'resumen UCAP'!$A$5:$O$329,15,0)</f>
        <v>120000</v>
      </c>
      <c r="G79" s="61">
        <v>43</v>
      </c>
      <c r="H79" s="125"/>
      <c r="I79" s="59"/>
      <c r="J79" s="59"/>
      <c r="K79" s="59"/>
      <c r="L79" s="59"/>
      <c r="M79" s="59"/>
      <c r="N79" s="59"/>
      <c r="O79" s="59"/>
      <c r="P79" s="59"/>
      <c r="Q79" s="59"/>
      <c r="R79" s="59"/>
      <c r="S79" s="59"/>
      <c r="T79" s="59"/>
      <c r="U79" s="59"/>
      <c r="V79" s="59"/>
      <c r="W79" s="136">
        <f>+'Inversión 1 financiada'!H79</f>
        <v>0</v>
      </c>
      <c r="X79" s="136">
        <f>+'Inversión 1 financiada'!I79</f>
        <v>0</v>
      </c>
      <c r="Y79" s="136">
        <f>+'Inversión 1 financiada'!J79</f>
        <v>0</v>
      </c>
      <c r="Z79" s="136">
        <f>+'Inversión 1 financiada'!K79</f>
        <v>0</v>
      </c>
      <c r="AA79" s="136">
        <f>+'Inversión 1 financiada'!L79</f>
        <v>0</v>
      </c>
      <c r="AB79" s="136">
        <f>+'Inversión 1 financiada'!M79</f>
        <v>0</v>
      </c>
      <c r="AC79" s="136">
        <f>+'Inversión 1 financiada'!N79</f>
        <v>0</v>
      </c>
      <c r="AD79" s="136">
        <f>+'Inversión 1 financiada'!O79</f>
        <v>0</v>
      </c>
      <c r="AE79" s="136">
        <f>+'Inversión 1 financiada'!P79</f>
        <v>0</v>
      </c>
      <c r="AF79" s="136">
        <f>+'Inversión 1 financiada'!Q79</f>
        <v>0</v>
      </c>
      <c r="AG79" s="136">
        <f>+'Inversión 1 financiada'!R79</f>
        <v>0</v>
      </c>
      <c r="AH79" s="136">
        <f>+'Inversión 1 financiada'!S79</f>
        <v>0</v>
      </c>
      <c r="AI79" s="136">
        <f>+'Inversión 1 financiada'!T79</f>
        <v>0</v>
      </c>
      <c r="AJ79" s="136">
        <f>+'Inversión 1 financiada'!U79</f>
        <v>0</v>
      </c>
      <c r="AK79" s="136">
        <f>+'Inversión 1 financiada'!V79</f>
        <v>0</v>
      </c>
    </row>
    <row r="80" spans="2:37" x14ac:dyDescent="0.25">
      <c r="B80" s="59" t="s">
        <v>347</v>
      </c>
      <c r="C80" s="62" t="str">
        <f>+VLOOKUP(B80,'resumen UCAP'!$A$5:$O$329,2,0)</f>
        <v>LUMINARIA LED 60W. AUTONOMA</v>
      </c>
      <c r="D80" s="63">
        <f>+'Desmonte Infr. financiada'!D80</f>
        <v>60</v>
      </c>
      <c r="E80" s="63" t="str">
        <f>+VLOOKUP(B80,'resumen UCAP'!$A$5:$O$329,3,0)</f>
        <v>Un</v>
      </c>
      <c r="F80" s="64">
        <f>+VLOOKUP(B80,'resumen UCAP'!$A$5:$O$329,15,0)</f>
        <v>860000</v>
      </c>
      <c r="G80" s="61">
        <v>10</v>
      </c>
      <c r="H80" s="125"/>
      <c r="I80" s="59"/>
      <c r="J80" s="59"/>
      <c r="K80" s="59"/>
      <c r="L80" s="59"/>
      <c r="M80" s="59"/>
      <c r="N80" s="59"/>
      <c r="O80" s="59"/>
      <c r="P80" s="59"/>
      <c r="Q80" s="59"/>
      <c r="R80" s="59"/>
      <c r="S80" s="59"/>
      <c r="T80" s="59"/>
      <c r="U80" s="59"/>
      <c r="V80" s="59"/>
      <c r="W80" s="136">
        <f>+'Inversión 1 financiada'!H80</f>
        <v>0</v>
      </c>
      <c r="X80" s="136">
        <f>+'Inversión 1 financiada'!I80</f>
        <v>0</v>
      </c>
      <c r="Y80" s="136">
        <f>+'Inversión 1 financiada'!J80</f>
        <v>0</v>
      </c>
      <c r="Z80" s="136">
        <f>+'Inversión 1 financiada'!K80</f>
        <v>0</v>
      </c>
      <c r="AA80" s="136">
        <f>+'Inversión 1 financiada'!L80</f>
        <v>0</v>
      </c>
      <c r="AB80" s="136">
        <f>+'Inversión 1 financiada'!M80</f>
        <v>0</v>
      </c>
      <c r="AC80" s="136">
        <f>+'Inversión 1 financiada'!N80</f>
        <v>0</v>
      </c>
      <c r="AD80" s="136">
        <f>+'Inversión 1 financiada'!O80</f>
        <v>0</v>
      </c>
      <c r="AE80" s="136">
        <f>+'Inversión 1 financiada'!P80</f>
        <v>0</v>
      </c>
      <c r="AF80" s="136">
        <f>+'Inversión 1 financiada'!Q80</f>
        <v>0</v>
      </c>
      <c r="AG80" s="136">
        <f>+'Inversión 1 financiada'!R80</f>
        <v>0</v>
      </c>
      <c r="AH80" s="136">
        <f>+'Inversión 1 financiada'!S80</f>
        <v>0</v>
      </c>
      <c r="AI80" s="136">
        <f>+'Inversión 1 financiada'!T80</f>
        <v>0</v>
      </c>
      <c r="AJ80" s="136">
        <f>+'Inversión 1 financiada'!U80</f>
        <v>0</v>
      </c>
      <c r="AK80" s="136">
        <f>+'Inversión 1 financiada'!V80</f>
        <v>0</v>
      </c>
    </row>
    <row r="81" spans="2:37" x14ac:dyDescent="0.25">
      <c r="B81" s="59" t="s">
        <v>348</v>
      </c>
      <c r="C81" s="62" t="str">
        <f>+VLOOKUP(B81,'resumen UCAP'!$A$5:$O$329,2,0)</f>
        <v>PROYECTOR LED RGB 200W NUEVA</v>
      </c>
      <c r="D81" s="63">
        <f>+'Desmonte Infr. financiada'!D81</f>
        <v>200</v>
      </c>
      <c r="E81" s="63" t="str">
        <f>+VLOOKUP(B81,'resumen UCAP'!$A$5:$O$329,3,0)</f>
        <v>Un</v>
      </c>
      <c r="F81" s="64">
        <f>+VLOOKUP(B81,'resumen UCAP'!$A$5:$O$329,15,0)</f>
        <v>1079900</v>
      </c>
      <c r="G81" s="61">
        <v>9</v>
      </c>
      <c r="H81" s="125"/>
      <c r="I81" s="59"/>
      <c r="J81" s="59"/>
      <c r="K81" s="59"/>
      <c r="L81" s="59"/>
      <c r="M81" s="59"/>
      <c r="N81" s="59"/>
      <c r="O81" s="59"/>
      <c r="P81" s="59"/>
      <c r="Q81" s="59"/>
      <c r="R81" s="59"/>
      <c r="S81" s="59"/>
      <c r="T81" s="59"/>
      <c r="U81" s="59"/>
      <c r="V81" s="59"/>
      <c r="W81" s="136">
        <f>+'Inversión 1 financiada'!H81</f>
        <v>0</v>
      </c>
      <c r="X81" s="136">
        <f>+'Inversión 1 financiada'!I81</f>
        <v>0</v>
      </c>
      <c r="Y81" s="136">
        <f>+'Inversión 1 financiada'!J81</f>
        <v>0</v>
      </c>
      <c r="Z81" s="136">
        <f>+'Inversión 1 financiada'!K81</f>
        <v>0</v>
      </c>
      <c r="AA81" s="136">
        <f>+'Inversión 1 financiada'!L81</f>
        <v>0</v>
      </c>
      <c r="AB81" s="136">
        <f>+'Inversión 1 financiada'!M81</f>
        <v>0</v>
      </c>
      <c r="AC81" s="136">
        <f>+'Inversión 1 financiada'!N81</f>
        <v>0</v>
      </c>
      <c r="AD81" s="136">
        <f>+'Inversión 1 financiada'!O81</f>
        <v>0</v>
      </c>
      <c r="AE81" s="136">
        <f>+'Inversión 1 financiada'!P81</f>
        <v>0</v>
      </c>
      <c r="AF81" s="136">
        <f>+'Inversión 1 financiada'!Q81</f>
        <v>0</v>
      </c>
      <c r="AG81" s="136">
        <f>+'Inversión 1 financiada'!R81</f>
        <v>0</v>
      </c>
      <c r="AH81" s="136">
        <f>+'Inversión 1 financiada'!S81</f>
        <v>0</v>
      </c>
      <c r="AI81" s="136">
        <f>+'Inversión 1 financiada'!T81</f>
        <v>0</v>
      </c>
      <c r="AJ81" s="136">
        <f>+'Inversión 1 financiada'!U81</f>
        <v>0</v>
      </c>
      <c r="AK81" s="136">
        <f>+'Inversión 1 financiada'!V81</f>
        <v>0</v>
      </c>
    </row>
    <row r="82" spans="2:37" x14ac:dyDescent="0.25">
      <c r="B82" s="59" t="s">
        <v>349</v>
      </c>
      <c r="C82" s="62" t="str">
        <f>+VLOOKUP(B82,'resumen UCAP'!$A$5:$O$329,2,0)</f>
        <v>PROYECTOR LED LED 50W NUEVA</v>
      </c>
      <c r="D82" s="63">
        <f>+'Desmonte Infr. financiada'!D82</f>
        <v>50</v>
      </c>
      <c r="E82" s="63" t="str">
        <f>+VLOOKUP(B82,'resumen UCAP'!$A$5:$O$329,3,0)</f>
        <v>Un</v>
      </c>
      <c r="F82" s="64">
        <f>+VLOOKUP(B82,'resumen UCAP'!$A$5:$O$329,15,0)</f>
        <v>598300</v>
      </c>
      <c r="G82" s="61">
        <v>2</v>
      </c>
      <c r="H82" s="125"/>
      <c r="I82" s="59"/>
      <c r="J82" s="59"/>
      <c r="K82" s="59"/>
      <c r="L82" s="59"/>
      <c r="M82" s="59"/>
      <c r="N82" s="59"/>
      <c r="O82" s="59"/>
      <c r="P82" s="59"/>
      <c r="Q82" s="59"/>
      <c r="R82" s="59"/>
      <c r="S82" s="59"/>
      <c r="T82" s="59"/>
      <c r="U82" s="59"/>
      <c r="V82" s="59"/>
      <c r="W82" s="136">
        <f>+'Inversión 1 financiada'!H82</f>
        <v>0</v>
      </c>
      <c r="X82" s="136">
        <f>+'Inversión 1 financiada'!I82</f>
        <v>0</v>
      </c>
      <c r="Y82" s="136">
        <f>+'Inversión 1 financiada'!J82</f>
        <v>0</v>
      </c>
      <c r="Z82" s="136">
        <f>+'Inversión 1 financiada'!K82</f>
        <v>0</v>
      </c>
      <c r="AA82" s="136">
        <f>+'Inversión 1 financiada'!L82</f>
        <v>0</v>
      </c>
      <c r="AB82" s="136">
        <f>+'Inversión 1 financiada'!M82</f>
        <v>0</v>
      </c>
      <c r="AC82" s="136">
        <f>+'Inversión 1 financiada'!N82</f>
        <v>0</v>
      </c>
      <c r="AD82" s="136">
        <f>+'Inversión 1 financiada'!O82</f>
        <v>0</v>
      </c>
      <c r="AE82" s="136">
        <f>+'Inversión 1 financiada'!P82</f>
        <v>0</v>
      </c>
      <c r="AF82" s="136">
        <f>+'Inversión 1 financiada'!Q82</f>
        <v>0</v>
      </c>
      <c r="AG82" s="136">
        <f>+'Inversión 1 financiada'!R82</f>
        <v>0</v>
      </c>
      <c r="AH82" s="136">
        <f>+'Inversión 1 financiada'!S82</f>
        <v>0</v>
      </c>
      <c r="AI82" s="136">
        <f>+'Inversión 1 financiada'!T82</f>
        <v>0</v>
      </c>
      <c r="AJ82" s="136">
        <f>+'Inversión 1 financiada'!U82</f>
        <v>0</v>
      </c>
      <c r="AK82" s="136">
        <f>+'Inversión 1 financiada'!V82</f>
        <v>0</v>
      </c>
    </row>
    <row r="83" spans="2:37" x14ac:dyDescent="0.25">
      <c r="B83" s="59" t="s">
        <v>509</v>
      </c>
      <c r="C83" s="62" t="str">
        <f>+VLOOKUP(B83,'resumen UCAP'!$A$5:$O$329,2,0)</f>
        <v>ETIQUETA LUMINARIA 250W</v>
      </c>
      <c r="D83" s="63">
        <f>+'Desmonte Infr. financiada'!D83</f>
        <v>279</v>
      </c>
      <c r="E83" s="63" t="str">
        <f>+VLOOKUP(B83,'resumen UCAP'!$A$5:$O$329,3,0)</f>
        <v>Un</v>
      </c>
      <c r="F83" s="64">
        <f>+VLOOKUP(B83,'resumen UCAP'!$A$5:$O$329,15,0)</f>
        <v>509142</v>
      </c>
      <c r="G83" s="61">
        <v>10</v>
      </c>
      <c r="H83" s="125"/>
      <c r="I83" s="59"/>
      <c r="J83" s="59"/>
      <c r="K83" s="59"/>
      <c r="L83" s="59"/>
      <c r="M83" s="59"/>
      <c r="N83" s="59"/>
      <c r="O83" s="59"/>
      <c r="P83" s="59"/>
      <c r="Q83" s="59"/>
      <c r="R83" s="59"/>
      <c r="S83" s="59"/>
      <c r="T83" s="59"/>
      <c r="U83" s="59"/>
      <c r="V83" s="59"/>
      <c r="W83" s="136">
        <f>+'Inversión 1 financiada'!H83</f>
        <v>0</v>
      </c>
      <c r="X83" s="136">
        <f>+'Inversión 1 financiada'!I83</f>
        <v>0</v>
      </c>
      <c r="Y83" s="136">
        <f>+'Inversión 1 financiada'!J83</f>
        <v>0</v>
      </c>
      <c r="Z83" s="136">
        <f>+'Inversión 1 financiada'!K83</f>
        <v>0</v>
      </c>
      <c r="AA83" s="136">
        <f>+'Inversión 1 financiada'!L83</f>
        <v>0</v>
      </c>
      <c r="AB83" s="136">
        <f>+'Inversión 1 financiada'!M83</f>
        <v>0</v>
      </c>
      <c r="AC83" s="136">
        <f>+'Inversión 1 financiada'!N83</f>
        <v>0</v>
      </c>
      <c r="AD83" s="136">
        <f>+'Inversión 1 financiada'!O83</f>
        <v>0</v>
      </c>
      <c r="AE83" s="136">
        <f>+'Inversión 1 financiada'!P83</f>
        <v>0</v>
      </c>
      <c r="AF83" s="136">
        <f>+'Inversión 1 financiada'!Q83</f>
        <v>0</v>
      </c>
      <c r="AG83" s="136">
        <f>+'Inversión 1 financiada'!R83</f>
        <v>0</v>
      </c>
      <c r="AH83" s="136">
        <f>+'Inversión 1 financiada'!S83</f>
        <v>0</v>
      </c>
      <c r="AI83" s="136">
        <f>+'Inversión 1 financiada'!T83</f>
        <v>0</v>
      </c>
      <c r="AJ83" s="136">
        <f>+'Inversión 1 financiada'!U83</f>
        <v>0</v>
      </c>
      <c r="AK83" s="136">
        <f>+'Inversión 1 financiada'!V83</f>
        <v>0</v>
      </c>
    </row>
    <row r="84" spans="2:37" x14ac:dyDescent="0.25">
      <c r="B84" s="59" t="s">
        <v>510</v>
      </c>
      <c r="C84" s="62" t="str">
        <f>+VLOOKUP(B84,'resumen UCAP'!$A$5:$O$329,2,0)</f>
        <v>PROYECTOR LED 50W NUEVO</v>
      </c>
      <c r="D84" s="63">
        <f>+'Desmonte Infr. financiada'!D84</f>
        <v>50</v>
      </c>
      <c r="E84" s="63" t="str">
        <f>+VLOOKUP(B84,'resumen UCAP'!$A$5:$O$329,3,0)</f>
        <v>Un</v>
      </c>
      <c r="F84" s="64">
        <f>+VLOOKUP(B84,'resumen UCAP'!$A$5:$O$329,15,0)</f>
        <v>134677</v>
      </c>
      <c r="G84" s="61">
        <v>3</v>
      </c>
      <c r="H84" s="125"/>
      <c r="I84" s="59"/>
      <c r="J84" s="59"/>
      <c r="K84" s="59"/>
      <c r="L84" s="59"/>
      <c r="M84" s="59"/>
      <c r="N84" s="59"/>
      <c r="O84" s="59"/>
      <c r="P84" s="59"/>
      <c r="Q84" s="59"/>
      <c r="R84" s="59"/>
      <c r="S84" s="59"/>
      <c r="T84" s="59"/>
      <c r="U84" s="59"/>
      <c r="V84" s="59"/>
      <c r="W84" s="136">
        <f>+'Inversión 1 financiada'!H84</f>
        <v>0</v>
      </c>
      <c r="X84" s="136">
        <f>+'Inversión 1 financiada'!I84</f>
        <v>0</v>
      </c>
      <c r="Y84" s="136">
        <f>+'Inversión 1 financiada'!J84</f>
        <v>0</v>
      </c>
      <c r="Z84" s="136">
        <f>+'Inversión 1 financiada'!K84</f>
        <v>0</v>
      </c>
      <c r="AA84" s="136">
        <f>+'Inversión 1 financiada'!L84</f>
        <v>0</v>
      </c>
      <c r="AB84" s="136">
        <f>+'Inversión 1 financiada'!M84</f>
        <v>0</v>
      </c>
      <c r="AC84" s="136">
        <f>+'Inversión 1 financiada'!N84</f>
        <v>0</v>
      </c>
      <c r="AD84" s="136">
        <f>+'Inversión 1 financiada'!O84</f>
        <v>0</v>
      </c>
      <c r="AE84" s="136">
        <f>+'Inversión 1 financiada'!P84</f>
        <v>0</v>
      </c>
      <c r="AF84" s="136">
        <f>+'Inversión 1 financiada'!Q84</f>
        <v>0</v>
      </c>
      <c r="AG84" s="136">
        <f>+'Inversión 1 financiada'!R84</f>
        <v>0</v>
      </c>
      <c r="AH84" s="136">
        <f>+'Inversión 1 financiada'!S84</f>
        <v>0</v>
      </c>
      <c r="AI84" s="136">
        <f>+'Inversión 1 financiada'!T84</f>
        <v>0</v>
      </c>
      <c r="AJ84" s="136">
        <f>+'Inversión 1 financiada'!U84</f>
        <v>0</v>
      </c>
      <c r="AK84" s="136">
        <f>+'Inversión 1 financiada'!V84</f>
        <v>0</v>
      </c>
    </row>
    <row r="85" spans="2:37" x14ac:dyDescent="0.25">
      <c r="B85" s="59" t="s">
        <v>511</v>
      </c>
      <c r="C85" s="62" t="str">
        <f>+VLOOKUP(B85,'resumen UCAP'!$A$5:$O$329,2,0)</f>
        <v>PROYECTOR MH 150W NUEVO</v>
      </c>
      <c r="D85" s="63">
        <f>+'Desmonte Infr. financiada'!D85</f>
        <v>169</v>
      </c>
      <c r="E85" s="63" t="str">
        <f>+VLOOKUP(B85,'resumen UCAP'!$A$5:$O$329,3,0)</f>
        <v>Un</v>
      </c>
      <c r="F85" s="64">
        <f>+VLOOKUP(B85,'resumen UCAP'!$A$5:$O$329,15,0)</f>
        <v>352663</v>
      </c>
      <c r="G85" s="124">
        <v>4</v>
      </c>
      <c r="H85" s="125"/>
      <c r="I85" s="59"/>
      <c r="J85" s="59"/>
      <c r="K85" s="59"/>
      <c r="L85" s="59"/>
      <c r="M85" s="59"/>
      <c r="N85" s="59"/>
      <c r="O85" s="59"/>
      <c r="P85" s="59"/>
      <c r="Q85" s="59"/>
      <c r="R85" s="59"/>
      <c r="S85" s="59"/>
      <c r="T85" s="59"/>
      <c r="U85" s="59"/>
      <c r="V85" s="59"/>
      <c r="W85" s="136">
        <f>+'Inversión 1 financiada'!H85</f>
        <v>0</v>
      </c>
      <c r="X85" s="136">
        <f>+'Inversión 1 financiada'!I85</f>
        <v>0</v>
      </c>
      <c r="Y85" s="136">
        <f>+'Inversión 1 financiada'!J85</f>
        <v>0</v>
      </c>
      <c r="Z85" s="136">
        <f>+'Inversión 1 financiada'!K85</f>
        <v>0</v>
      </c>
      <c r="AA85" s="136">
        <f>+'Inversión 1 financiada'!L85</f>
        <v>0</v>
      </c>
      <c r="AB85" s="136">
        <f>+'Inversión 1 financiada'!M85</f>
        <v>0</v>
      </c>
      <c r="AC85" s="136">
        <f>+'Inversión 1 financiada'!N85</f>
        <v>0</v>
      </c>
      <c r="AD85" s="136">
        <f>+'Inversión 1 financiada'!O85</f>
        <v>0</v>
      </c>
      <c r="AE85" s="136">
        <f>+'Inversión 1 financiada'!P85</f>
        <v>0</v>
      </c>
      <c r="AF85" s="136">
        <f>+'Inversión 1 financiada'!Q85</f>
        <v>0</v>
      </c>
      <c r="AG85" s="136">
        <f>+'Inversión 1 financiada'!R85</f>
        <v>0</v>
      </c>
      <c r="AH85" s="136">
        <f>+'Inversión 1 financiada'!S85</f>
        <v>0</v>
      </c>
      <c r="AI85" s="136">
        <f>+'Inversión 1 financiada'!T85</f>
        <v>0</v>
      </c>
      <c r="AJ85" s="136">
        <f>+'Inversión 1 financiada'!U85</f>
        <v>0</v>
      </c>
      <c r="AK85" s="136">
        <f>+'Inversión 1 financiada'!V85</f>
        <v>0</v>
      </c>
    </row>
    <row r="86" spans="2:37" x14ac:dyDescent="0.25">
      <c r="B86" s="59" t="s">
        <v>512</v>
      </c>
      <c r="C86" s="62" t="str">
        <f>+VLOOKUP(B86,'resumen UCAP'!$A$5:$O$329,2,0)</f>
        <v>PROYECTOR MH 400W NUEVA</v>
      </c>
      <c r="D86" s="63">
        <f>+'Desmonte Infr. financiada'!D86</f>
        <v>440</v>
      </c>
      <c r="E86" s="63" t="str">
        <f>+VLOOKUP(B86,'resumen UCAP'!$A$5:$O$329,3,0)</f>
        <v>Un</v>
      </c>
      <c r="F86" s="64">
        <f>+VLOOKUP(B86,'resumen UCAP'!$A$5:$O$329,15,0)</f>
        <v>509142</v>
      </c>
      <c r="G86" s="124">
        <v>5</v>
      </c>
      <c r="H86" s="125"/>
      <c r="I86" s="59"/>
      <c r="J86" s="59"/>
      <c r="K86" s="59"/>
      <c r="L86" s="59"/>
      <c r="M86" s="59"/>
      <c r="N86" s="59"/>
      <c r="O86" s="59"/>
      <c r="P86" s="59"/>
      <c r="Q86" s="59"/>
      <c r="R86" s="59"/>
      <c r="S86" s="59"/>
      <c r="T86" s="59"/>
      <c r="U86" s="59"/>
      <c r="V86" s="59"/>
      <c r="W86" s="136">
        <f>+'Inversión 1 financiada'!H86</f>
        <v>0</v>
      </c>
      <c r="X86" s="136">
        <f>+'Inversión 1 financiada'!I86</f>
        <v>0</v>
      </c>
      <c r="Y86" s="136">
        <f>+'Inversión 1 financiada'!J86</f>
        <v>0</v>
      </c>
      <c r="Z86" s="136">
        <f>+'Inversión 1 financiada'!K86</f>
        <v>0</v>
      </c>
      <c r="AA86" s="136">
        <f>+'Inversión 1 financiada'!L86</f>
        <v>0</v>
      </c>
      <c r="AB86" s="136">
        <f>+'Inversión 1 financiada'!M86</f>
        <v>0</v>
      </c>
      <c r="AC86" s="136">
        <f>+'Inversión 1 financiada'!N86</f>
        <v>0</v>
      </c>
      <c r="AD86" s="136">
        <f>+'Inversión 1 financiada'!O86</f>
        <v>0</v>
      </c>
      <c r="AE86" s="136">
        <f>+'Inversión 1 financiada'!P86</f>
        <v>0</v>
      </c>
      <c r="AF86" s="136">
        <f>+'Inversión 1 financiada'!Q86</f>
        <v>0</v>
      </c>
      <c r="AG86" s="136">
        <f>+'Inversión 1 financiada'!R86</f>
        <v>0</v>
      </c>
      <c r="AH86" s="136">
        <f>+'Inversión 1 financiada'!S86</f>
        <v>0</v>
      </c>
      <c r="AI86" s="136">
        <f>+'Inversión 1 financiada'!T86</f>
        <v>0</v>
      </c>
      <c r="AJ86" s="136">
        <f>+'Inversión 1 financiada'!U86</f>
        <v>0</v>
      </c>
      <c r="AK86" s="136">
        <f>+'Inversión 1 financiada'!V86</f>
        <v>0</v>
      </c>
    </row>
    <row r="87" spans="2:37" x14ac:dyDescent="0.25">
      <c r="B87" s="59" t="s">
        <v>513</v>
      </c>
      <c r="C87" s="62" t="str">
        <f>+VLOOKUP(B87,'resumen UCAP'!$A$5:$O$329,2,0)</f>
        <v>PROYECTOR LED 400W NUEVO</v>
      </c>
      <c r="D87" s="63">
        <f>+'Desmonte Infr. financiada'!D87</f>
        <v>400</v>
      </c>
      <c r="E87" s="63" t="str">
        <f>+VLOOKUP(B87,'resumen UCAP'!$A$5:$O$329,3,0)</f>
        <v>Un</v>
      </c>
      <c r="F87" s="64">
        <f>+VLOOKUP(B87,'resumen UCAP'!$A$5:$O$329,15,0)</f>
        <v>2843260</v>
      </c>
      <c r="G87" s="61">
        <v>6</v>
      </c>
      <c r="H87" s="125"/>
      <c r="I87" s="59"/>
      <c r="J87" s="59"/>
      <c r="K87" s="59"/>
      <c r="L87" s="59"/>
      <c r="M87" s="59"/>
      <c r="N87" s="59"/>
      <c r="O87" s="59"/>
      <c r="P87" s="59"/>
      <c r="Q87" s="59"/>
      <c r="R87" s="59"/>
      <c r="S87" s="59"/>
      <c r="T87" s="59"/>
      <c r="U87" s="59"/>
      <c r="V87" s="59"/>
      <c r="W87" s="136">
        <f>+'Inversión 1 financiada'!H87</f>
        <v>0</v>
      </c>
      <c r="X87" s="136">
        <f>+'Inversión 1 financiada'!I87</f>
        <v>0</v>
      </c>
      <c r="Y87" s="136">
        <f>+'Inversión 1 financiada'!J87</f>
        <v>0</v>
      </c>
      <c r="Z87" s="136">
        <f>+'Inversión 1 financiada'!K87</f>
        <v>0</v>
      </c>
      <c r="AA87" s="136">
        <f>+'Inversión 1 financiada'!L87</f>
        <v>0</v>
      </c>
      <c r="AB87" s="136">
        <f>+'Inversión 1 financiada'!M87</f>
        <v>0</v>
      </c>
      <c r="AC87" s="136">
        <f>+'Inversión 1 financiada'!N87</f>
        <v>0</v>
      </c>
      <c r="AD87" s="136">
        <f>+'Inversión 1 financiada'!O87</f>
        <v>0</v>
      </c>
      <c r="AE87" s="136">
        <f>+'Inversión 1 financiada'!P87</f>
        <v>0</v>
      </c>
      <c r="AF87" s="136">
        <f>+'Inversión 1 financiada'!Q87</f>
        <v>0</v>
      </c>
      <c r="AG87" s="136">
        <f>+'Inversión 1 financiada'!R87</f>
        <v>0</v>
      </c>
      <c r="AH87" s="136">
        <f>+'Inversión 1 financiada'!S87</f>
        <v>0</v>
      </c>
      <c r="AI87" s="136">
        <f>+'Inversión 1 financiada'!T87</f>
        <v>0</v>
      </c>
      <c r="AJ87" s="136">
        <f>+'Inversión 1 financiada'!U87</f>
        <v>0</v>
      </c>
      <c r="AK87" s="136">
        <f>+'Inversión 1 financiada'!V87</f>
        <v>0</v>
      </c>
    </row>
    <row r="88" spans="2:37" x14ac:dyDescent="0.25">
      <c r="B88" s="59" t="s">
        <v>514</v>
      </c>
      <c r="C88" s="62" t="str">
        <f>+VLOOKUP(B88,'resumen UCAP'!$A$5:$O$329,2,0)</f>
        <v>PROYECTOR MH 400W LED</v>
      </c>
      <c r="D88" s="63">
        <f>+'Desmonte Infr. financiada'!D88</f>
        <v>400</v>
      </c>
      <c r="E88" s="63" t="str">
        <f>+VLOOKUP(B88,'resumen UCAP'!$A$5:$O$329,3,0)</f>
        <v>Un</v>
      </c>
      <c r="F88" s="64">
        <f>+VLOOKUP(B88,'resumen UCAP'!$A$5:$O$329,15,0)</f>
        <v>2156000</v>
      </c>
      <c r="G88" s="64">
        <v>38</v>
      </c>
      <c r="H88" s="125"/>
      <c r="I88" s="59"/>
      <c r="J88" s="59"/>
      <c r="K88" s="59"/>
      <c r="L88" s="59"/>
      <c r="M88" s="59"/>
      <c r="N88" s="59"/>
      <c r="O88" s="59"/>
      <c r="P88" s="59"/>
      <c r="Q88" s="59"/>
      <c r="R88" s="59"/>
      <c r="S88" s="59"/>
      <c r="T88" s="59"/>
      <c r="U88" s="59"/>
      <c r="V88" s="59"/>
      <c r="W88" s="136">
        <f>+'Inversión 1 financiada'!H88</f>
        <v>0</v>
      </c>
      <c r="X88" s="136">
        <f>+'Inversión 1 financiada'!I88</f>
        <v>0</v>
      </c>
      <c r="Y88" s="136">
        <f>+'Inversión 1 financiada'!J88</f>
        <v>0</v>
      </c>
      <c r="Z88" s="136">
        <f>+'Inversión 1 financiada'!K88</f>
        <v>0</v>
      </c>
      <c r="AA88" s="136">
        <f>+'Inversión 1 financiada'!L88</f>
        <v>0</v>
      </c>
      <c r="AB88" s="136">
        <f>+'Inversión 1 financiada'!M88</f>
        <v>0</v>
      </c>
      <c r="AC88" s="136">
        <f>+'Inversión 1 financiada'!N88</f>
        <v>0</v>
      </c>
      <c r="AD88" s="136">
        <f>+'Inversión 1 financiada'!O88</f>
        <v>0</v>
      </c>
      <c r="AE88" s="136">
        <f>+'Inversión 1 financiada'!P88</f>
        <v>0</v>
      </c>
      <c r="AF88" s="136">
        <f>+'Inversión 1 financiada'!Q88</f>
        <v>0</v>
      </c>
      <c r="AG88" s="136">
        <f>+'Inversión 1 financiada'!R88</f>
        <v>0</v>
      </c>
      <c r="AH88" s="136">
        <f>+'Inversión 1 financiada'!S88</f>
        <v>0</v>
      </c>
      <c r="AI88" s="136">
        <f>+'Inversión 1 financiada'!T88</f>
        <v>0</v>
      </c>
      <c r="AJ88" s="136">
        <f>+'Inversión 1 financiada'!U88</f>
        <v>0</v>
      </c>
      <c r="AK88" s="136">
        <f>+'Inversión 1 financiada'!V88</f>
        <v>0</v>
      </c>
    </row>
    <row r="89" spans="2:37" x14ac:dyDescent="0.25">
      <c r="B89" s="59" t="s">
        <v>515</v>
      </c>
      <c r="C89" s="62" t="str">
        <f>+VLOOKUP(B89,'resumen UCAP'!$A$5:$O$329,2,0)</f>
        <v>PROYECTOR IMPOLED 400W LED</v>
      </c>
      <c r="D89" s="63">
        <f>+'Desmonte Infr. financiada'!D89</f>
        <v>400</v>
      </c>
      <c r="E89" s="63" t="str">
        <f>+VLOOKUP(B89,'resumen UCAP'!$A$5:$O$329,3,0)</f>
        <v>Un</v>
      </c>
      <c r="F89" s="64">
        <f>+VLOOKUP(B89,'resumen UCAP'!$A$5:$O$329,15,0)</f>
        <v>509142</v>
      </c>
      <c r="G89" s="61">
        <v>5</v>
      </c>
      <c r="H89" s="125"/>
      <c r="I89" s="59"/>
      <c r="J89" s="59"/>
      <c r="K89" s="59"/>
      <c r="L89" s="59"/>
      <c r="M89" s="59"/>
      <c r="N89" s="59"/>
      <c r="O89" s="59"/>
      <c r="P89" s="59"/>
      <c r="Q89" s="59"/>
      <c r="R89" s="59"/>
      <c r="S89" s="59"/>
      <c r="T89" s="59"/>
      <c r="U89" s="59"/>
      <c r="V89" s="59"/>
      <c r="W89" s="136">
        <f>+'Inversión 1 financiada'!H89</f>
        <v>0</v>
      </c>
      <c r="X89" s="136">
        <f>+'Inversión 1 financiada'!I89</f>
        <v>0</v>
      </c>
      <c r="Y89" s="136">
        <f>+'Inversión 1 financiada'!J89</f>
        <v>0</v>
      </c>
      <c r="Z89" s="136">
        <f>+'Inversión 1 financiada'!K89</f>
        <v>0</v>
      </c>
      <c r="AA89" s="136">
        <f>+'Inversión 1 financiada'!L89</f>
        <v>0</v>
      </c>
      <c r="AB89" s="136">
        <f>+'Inversión 1 financiada'!M89</f>
        <v>0</v>
      </c>
      <c r="AC89" s="136">
        <f>+'Inversión 1 financiada'!N89</f>
        <v>0</v>
      </c>
      <c r="AD89" s="136">
        <f>+'Inversión 1 financiada'!O89</f>
        <v>0</v>
      </c>
      <c r="AE89" s="136">
        <f>+'Inversión 1 financiada'!P89</f>
        <v>0</v>
      </c>
      <c r="AF89" s="136">
        <f>+'Inversión 1 financiada'!Q89</f>
        <v>0</v>
      </c>
      <c r="AG89" s="136">
        <f>+'Inversión 1 financiada'!R89</f>
        <v>0</v>
      </c>
      <c r="AH89" s="136">
        <f>+'Inversión 1 financiada'!S89</f>
        <v>0</v>
      </c>
      <c r="AI89" s="136">
        <f>+'Inversión 1 financiada'!T89</f>
        <v>0</v>
      </c>
      <c r="AJ89" s="136">
        <f>+'Inversión 1 financiada'!U89</f>
        <v>0</v>
      </c>
      <c r="AK89" s="136">
        <f>+'Inversión 1 financiada'!V89</f>
        <v>0</v>
      </c>
    </row>
    <row r="90" spans="2:37" x14ac:dyDescent="0.25">
      <c r="B90" s="59" t="s">
        <v>516</v>
      </c>
      <c r="C90" s="62" t="str">
        <f>+VLOOKUP(B90,'resumen UCAP'!$A$5:$O$329,2,0)</f>
        <v>LUMINARIA MH 400W SEGUNDA</v>
      </c>
      <c r="D90" s="63">
        <f>+'Desmonte Infr. financiada'!D90</f>
        <v>440</v>
      </c>
      <c r="E90" s="63" t="str">
        <f>+VLOOKUP(B90,'resumen UCAP'!$A$5:$O$329,3,0)</f>
        <v>Un</v>
      </c>
      <c r="F90" s="64">
        <f>+VLOOKUP(B90,'resumen UCAP'!$A$5:$O$329,15,0)</f>
        <v>509142</v>
      </c>
      <c r="G90" s="124">
        <v>1</v>
      </c>
      <c r="H90" s="125"/>
      <c r="I90" s="59"/>
      <c r="J90" s="59"/>
      <c r="K90" s="59"/>
      <c r="L90" s="59"/>
      <c r="M90" s="59"/>
      <c r="N90" s="59"/>
      <c r="O90" s="59"/>
      <c r="P90" s="59"/>
      <c r="Q90" s="59"/>
      <c r="R90" s="59"/>
      <c r="S90" s="59"/>
      <c r="T90" s="59"/>
      <c r="U90" s="59"/>
      <c r="V90" s="59"/>
      <c r="W90" s="136">
        <f>+'Inversión 1 financiada'!H90</f>
        <v>0</v>
      </c>
      <c r="X90" s="136">
        <f>+'Inversión 1 financiada'!I90</f>
        <v>0</v>
      </c>
      <c r="Y90" s="136">
        <f>+'Inversión 1 financiada'!J90</f>
        <v>0</v>
      </c>
      <c r="Z90" s="136">
        <f>+'Inversión 1 financiada'!K90</f>
        <v>0</v>
      </c>
      <c r="AA90" s="136">
        <f>+'Inversión 1 financiada'!L90</f>
        <v>0</v>
      </c>
      <c r="AB90" s="136">
        <f>+'Inversión 1 financiada'!M90</f>
        <v>0</v>
      </c>
      <c r="AC90" s="136">
        <f>+'Inversión 1 financiada'!N90</f>
        <v>0</v>
      </c>
      <c r="AD90" s="136">
        <f>+'Inversión 1 financiada'!O90</f>
        <v>0</v>
      </c>
      <c r="AE90" s="136">
        <f>+'Inversión 1 financiada'!P90</f>
        <v>0</v>
      </c>
      <c r="AF90" s="136">
        <f>+'Inversión 1 financiada'!Q90</f>
        <v>0</v>
      </c>
      <c r="AG90" s="136">
        <f>+'Inversión 1 financiada'!R90</f>
        <v>0</v>
      </c>
      <c r="AH90" s="136">
        <f>+'Inversión 1 financiada'!S90</f>
        <v>0</v>
      </c>
      <c r="AI90" s="136">
        <f>+'Inversión 1 financiada'!T90</f>
        <v>0</v>
      </c>
      <c r="AJ90" s="136">
        <f>+'Inversión 1 financiada'!U90</f>
        <v>0</v>
      </c>
      <c r="AK90" s="136">
        <f>+'Inversión 1 financiada'!V90</f>
        <v>0</v>
      </c>
    </row>
    <row r="91" spans="2:37" x14ac:dyDescent="0.25">
      <c r="B91" s="59" t="s">
        <v>517</v>
      </c>
      <c r="C91" s="62" t="str">
        <f>+VLOOKUP(B91,'resumen UCAP'!$A$5:$O$329,2,0)</f>
        <v>LUMINARIA LED 38W</v>
      </c>
      <c r="D91" s="63">
        <f>+'Desmonte Infr. financiada'!D91</f>
        <v>38</v>
      </c>
      <c r="E91" s="63" t="str">
        <f>+VLOOKUP(B91,'resumen UCAP'!$A$5:$O$329,3,0)</f>
        <v>Un</v>
      </c>
      <c r="F91" s="64">
        <f>+VLOOKUP(B91,'resumen UCAP'!$A$5:$O$329,15,0)</f>
        <v>1056546</v>
      </c>
      <c r="G91" s="61">
        <v>3</v>
      </c>
      <c r="H91" s="125"/>
      <c r="I91" s="59"/>
      <c r="J91" s="59"/>
      <c r="K91" s="59"/>
      <c r="L91" s="59"/>
      <c r="M91" s="59"/>
      <c r="N91" s="59"/>
      <c r="O91" s="59"/>
      <c r="P91" s="59"/>
      <c r="Q91" s="59"/>
      <c r="R91" s="59"/>
      <c r="S91" s="59"/>
      <c r="T91" s="59"/>
      <c r="U91" s="59"/>
      <c r="V91" s="59"/>
      <c r="W91" s="136">
        <f>+'Inversión 1 financiada'!H91</f>
        <v>0</v>
      </c>
      <c r="X91" s="136">
        <f>+'Inversión 1 financiada'!I91</f>
        <v>0</v>
      </c>
      <c r="Y91" s="136">
        <f>+'Inversión 1 financiada'!J91</f>
        <v>0</v>
      </c>
      <c r="Z91" s="136">
        <f>+'Inversión 1 financiada'!K91</f>
        <v>0</v>
      </c>
      <c r="AA91" s="136">
        <f>+'Inversión 1 financiada'!L91</f>
        <v>0</v>
      </c>
      <c r="AB91" s="136">
        <f>+'Inversión 1 financiada'!M91</f>
        <v>0</v>
      </c>
      <c r="AC91" s="136">
        <f>+'Inversión 1 financiada'!N91</f>
        <v>0</v>
      </c>
      <c r="AD91" s="136">
        <f>+'Inversión 1 financiada'!O91</f>
        <v>0</v>
      </c>
      <c r="AE91" s="136">
        <f>+'Inversión 1 financiada'!P91</f>
        <v>0</v>
      </c>
      <c r="AF91" s="136">
        <f>+'Inversión 1 financiada'!Q91</f>
        <v>0</v>
      </c>
      <c r="AG91" s="136">
        <f>+'Inversión 1 financiada'!R91</f>
        <v>0</v>
      </c>
      <c r="AH91" s="136">
        <f>+'Inversión 1 financiada'!S91</f>
        <v>0</v>
      </c>
      <c r="AI91" s="136">
        <f>+'Inversión 1 financiada'!T91</f>
        <v>0</v>
      </c>
      <c r="AJ91" s="136">
        <f>+'Inversión 1 financiada'!U91</f>
        <v>0</v>
      </c>
      <c r="AK91" s="136">
        <f>+'Inversión 1 financiada'!V91</f>
        <v>0</v>
      </c>
    </row>
    <row r="92" spans="2:37" x14ac:dyDescent="0.25">
      <c r="B92" s="59" t="s">
        <v>518</v>
      </c>
      <c r="C92" s="62" t="str">
        <f>+VLOOKUP(B92,'resumen UCAP'!$A$5:$O$329,2,0)</f>
        <v>LUMINARIA LED 80-90W NUEVA</v>
      </c>
      <c r="D92" s="63">
        <f>+'Desmonte Infr. financiada'!D92</f>
        <v>90</v>
      </c>
      <c r="E92" s="63" t="str">
        <f>+VLOOKUP(B92,'resumen UCAP'!$A$5:$O$329,3,0)</f>
        <v>Un</v>
      </c>
      <c r="F92" s="64">
        <f>+VLOOKUP(B92,'resumen UCAP'!$A$5:$O$329,15,0)</f>
        <v>1547358</v>
      </c>
      <c r="G92" s="61">
        <v>1</v>
      </c>
      <c r="H92" s="125"/>
      <c r="I92" s="59"/>
      <c r="J92" s="59"/>
      <c r="K92" s="59"/>
      <c r="L92" s="59"/>
      <c r="M92" s="59"/>
      <c r="N92" s="59"/>
      <c r="O92" s="59"/>
      <c r="P92" s="59"/>
      <c r="Q92" s="59"/>
      <c r="R92" s="59"/>
      <c r="S92" s="59"/>
      <c r="T92" s="59"/>
      <c r="U92" s="59"/>
      <c r="V92" s="59"/>
      <c r="W92" s="136">
        <f>+'Inversión 1 financiada'!H92</f>
        <v>0</v>
      </c>
      <c r="X92" s="136">
        <f>+'Inversión 1 financiada'!I92</f>
        <v>0</v>
      </c>
      <c r="Y92" s="136">
        <f>+'Inversión 1 financiada'!J92</f>
        <v>0</v>
      </c>
      <c r="Z92" s="136">
        <f>+'Inversión 1 financiada'!K92</f>
        <v>0</v>
      </c>
      <c r="AA92" s="136">
        <f>+'Inversión 1 financiada'!L92</f>
        <v>0</v>
      </c>
      <c r="AB92" s="136">
        <f>+'Inversión 1 financiada'!M92</f>
        <v>0</v>
      </c>
      <c r="AC92" s="136">
        <f>+'Inversión 1 financiada'!N92</f>
        <v>0</v>
      </c>
      <c r="AD92" s="136">
        <f>+'Inversión 1 financiada'!O92</f>
        <v>0</v>
      </c>
      <c r="AE92" s="136">
        <f>+'Inversión 1 financiada'!P92</f>
        <v>0</v>
      </c>
      <c r="AF92" s="136">
        <f>+'Inversión 1 financiada'!Q92</f>
        <v>0</v>
      </c>
      <c r="AG92" s="136">
        <f>+'Inversión 1 financiada'!R92</f>
        <v>0</v>
      </c>
      <c r="AH92" s="136">
        <f>+'Inversión 1 financiada'!S92</f>
        <v>0</v>
      </c>
      <c r="AI92" s="136">
        <f>+'Inversión 1 financiada'!T92</f>
        <v>0</v>
      </c>
      <c r="AJ92" s="136">
        <f>+'Inversión 1 financiada'!U92</f>
        <v>0</v>
      </c>
      <c r="AK92" s="136">
        <f>+'Inversión 1 financiada'!V92</f>
        <v>0</v>
      </c>
    </row>
    <row r="93" spans="2:37" x14ac:dyDescent="0.25">
      <c r="B93" s="59" t="s">
        <v>519</v>
      </c>
      <c r="C93" s="62" t="str">
        <f>+VLOOKUP(B93,'resumen UCAP'!$A$5:$O$329,2,0)</f>
        <v>LUMINARIA 3000 40 NUEVA</v>
      </c>
      <c r="D93" s="63">
        <f>+'Desmonte Infr. financiada'!D93</f>
        <v>40</v>
      </c>
      <c r="E93" s="63" t="str">
        <f>+VLOOKUP(B93,'resumen UCAP'!$A$5:$O$329,3,0)</f>
        <v>Un</v>
      </c>
      <c r="F93" s="64">
        <f>+VLOOKUP(B93,'resumen UCAP'!$A$5:$O$329,15,0)</f>
        <v>757310</v>
      </c>
      <c r="G93" s="64">
        <v>13</v>
      </c>
      <c r="H93" s="125"/>
      <c r="I93" s="59"/>
      <c r="J93" s="59"/>
      <c r="K93" s="59"/>
      <c r="L93" s="59"/>
      <c r="M93" s="59"/>
      <c r="N93" s="59"/>
      <c r="O93" s="59"/>
      <c r="P93" s="59"/>
      <c r="Q93" s="59"/>
      <c r="R93" s="59"/>
      <c r="S93" s="59"/>
      <c r="T93" s="59"/>
      <c r="U93" s="59"/>
      <c r="V93" s="59"/>
      <c r="W93" s="136">
        <f>+'Inversión 1 financiada'!H93</f>
        <v>0</v>
      </c>
      <c r="X93" s="136">
        <f>+'Inversión 1 financiada'!I93</f>
        <v>0</v>
      </c>
      <c r="Y93" s="136">
        <f>+'Inversión 1 financiada'!J93</f>
        <v>0</v>
      </c>
      <c r="Z93" s="136">
        <f>+'Inversión 1 financiada'!K93</f>
        <v>0</v>
      </c>
      <c r="AA93" s="136">
        <f>+'Inversión 1 financiada'!L93</f>
        <v>0</v>
      </c>
      <c r="AB93" s="136">
        <f>+'Inversión 1 financiada'!M93</f>
        <v>0</v>
      </c>
      <c r="AC93" s="136">
        <f>+'Inversión 1 financiada'!N93</f>
        <v>0</v>
      </c>
      <c r="AD93" s="136">
        <f>+'Inversión 1 financiada'!O93</f>
        <v>0</v>
      </c>
      <c r="AE93" s="136">
        <f>+'Inversión 1 financiada'!P93</f>
        <v>0</v>
      </c>
      <c r="AF93" s="136">
        <f>+'Inversión 1 financiada'!Q93</f>
        <v>0</v>
      </c>
      <c r="AG93" s="136">
        <f>+'Inversión 1 financiada'!R93</f>
        <v>0</v>
      </c>
      <c r="AH93" s="136">
        <f>+'Inversión 1 financiada'!S93</f>
        <v>0</v>
      </c>
      <c r="AI93" s="136">
        <f>+'Inversión 1 financiada'!T93</f>
        <v>0</v>
      </c>
      <c r="AJ93" s="136">
        <f>+'Inversión 1 financiada'!U93</f>
        <v>0</v>
      </c>
      <c r="AK93" s="136">
        <f>+'Inversión 1 financiada'!V93</f>
        <v>0</v>
      </c>
    </row>
    <row r="94" spans="2:37" x14ac:dyDescent="0.25">
      <c r="B94" s="59" t="s">
        <v>520</v>
      </c>
      <c r="C94" s="62" t="str">
        <f>+VLOOKUP(B94,'resumen UCAP'!$A$5:$O$329,2,0)</f>
        <v>LUMINARIA NA 150W ONIX SEGUNDA</v>
      </c>
      <c r="D94" s="63">
        <f>+'Desmonte Infr. financiada'!D94</f>
        <v>169</v>
      </c>
      <c r="E94" s="63" t="str">
        <f>+VLOOKUP(B94,'resumen UCAP'!$A$5:$O$329,3,0)</f>
        <v>Un</v>
      </c>
      <c r="F94" s="64">
        <f>+VLOOKUP(B94,'resumen UCAP'!$A$5:$O$329,15,0)</f>
        <v>340000</v>
      </c>
      <c r="G94" s="123">
        <v>1</v>
      </c>
      <c r="H94" s="125"/>
      <c r="I94" s="59"/>
      <c r="J94" s="59"/>
      <c r="K94" s="59"/>
      <c r="L94" s="59"/>
      <c r="M94" s="59"/>
      <c r="N94" s="59"/>
      <c r="O94" s="59"/>
      <c r="P94" s="59"/>
      <c r="Q94" s="59"/>
      <c r="R94" s="59"/>
      <c r="S94" s="59"/>
      <c r="T94" s="59"/>
      <c r="U94" s="59"/>
      <c r="V94" s="59"/>
      <c r="W94" s="136">
        <f>+'Inversión 1 financiada'!H94</f>
        <v>0</v>
      </c>
      <c r="X94" s="136">
        <f>+'Inversión 1 financiada'!I94</f>
        <v>0</v>
      </c>
      <c r="Y94" s="136">
        <f>+'Inversión 1 financiada'!J94</f>
        <v>0</v>
      </c>
      <c r="Z94" s="136">
        <f>+'Inversión 1 financiada'!K94</f>
        <v>0</v>
      </c>
      <c r="AA94" s="136">
        <f>+'Inversión 1 financiada'!L94</f>
        <v>0</v>
      </c>
      <c r="AB94" s="136">
        <f>+'Inversión 1 financiada'!M94</f>
        <v>0</v>
      </c>
      <c r="AC94" s="136">
        <f>+'Inversión 1 financiada'!N94</f>
        <v>0</v>
      </c>
      <c r="AD94" s="136">
        <f>+'Inversión 1 financiada'!O94</f>
        <v>0</v>
      </c>
      <c r="AE94" s="136">
        <f>+'Inversión 1 financiada'!P94</f>
        <v>0</v>
      </c>
      <c r="AF94" s="136">
        <f>+'Inversión 1 financiada'!Q94</f>
        <v>0</v>
      </c>
      <c r="AG94" s="136">
        <f>+'Inversión 1 financiada'!R94</f>
        <v>0</v>
      </c>
      <c r="AH94" s="136">
        <f>+'Inversión 1 financiada'!S94</f>
        <v>0</v>
      </c>
      <c r="AI94" s="136">
        <f>+'Inversión 1 financiada'!T94</f>
        <v>0</v>
      </c>
      <c r="AJ94" s="136">
        <f>+'Inversión 1 financiada'!U94</f>
        <v>0</v>
      </c>
      <c r="AK94" s="136">
        <f>+'Inversión 1 financiada'!V94</f>
        <v>0</v>
      </c>
    </row>
    <row r="95" spans="2:37" x14ac:dyDescent="0.25">
      <c r="B95" s="59" t="s">
        <v>521</v>
      </c>
      <c r="C95" s="62" t="str">
        <f>+VLOOKUP(B95,'resumen UCAP'!$A$5:$O$329,2,0)</f>
        <v>LUMINARIA NA 70 SEGUNDA</v>
      </c>
      <c r="D95" s="63">
        <f>+'Desmonte Infr. financiada'!D95</f>
        <v>81</v>
      </c>
      <c r="E95" s="63" t="str">
        <f>+VLOOKUP(B95,'resumen UCAP'!$A$5:$O$329,3,0)</f>
        <v>Un</v>
      </c>
      <c r="F95" s="64">
        <f>+VLOOKUP(B95,'resumen UCAP'!$A$5:$O$329,15,0)</f>
        <v>201799</v>
      </c>
      <c r="G95" s="123">
        <v>5</v>
      </c>
      <c r="H95" s="125"/>
      <c r="I95" s="59"/>
      <c r="J95" s="59"/>
      <c r="K95" s="59"/>
      <c r="L95" s="59"/>
      <c r="M95" s="59"/>
      <c r="N95" s="59"/>
      <c r="O95" s="59"/>
      <c r="P95" s="59"/>
      <c r="Q95" s="59"/>
      <c r="R95" s="59"/>
      <c r="S95" s="59"/>
      <c r="T95" s="59"/>
      <c r="U95" s="59"/>
      <c r="V95" s="59"/>
      <c r="W95" s="136">
        <f>+'Inversión 1 financiada'!H95</f>
        <v>0</v>
      </c>
      <c r="X95" s="136">
        <f>+'Inversión 1 financiada'!I95</f>
        <v>0</v>
      </c>
      <c r="Y95" s="136">
        <f>+'Inversión 1 financiada'!J95</f>
        <v>0</v>
      </c>
      <c r="Z95" s="136">
        <f>+'Inversión 1 financiada'!K95</f>
        <v>0</v>
      </c>
      <c r="AA95" s="136">
        <f>+'Inversión 1 financiada'!L95</f>
        <v>0</v>
      </c>
      <c r="AB95" s="136">
        <f>+'Inversión 1 financiada'!M95</f>
        <v>0</v>
      </c>
      <c r="AC95" s="136">
        <f>+'Inversión 1 financiada'!N95</f>
        <v>0</v>
      </c>
      <c r="AD95" s="136">
        <f>+'Inversión 1 financiada'!O95</f>
        <v>0</v>
      </c>
      <c r="AE95" s="136">
        <f>+'Inversión 1 financiada'!P95</f>
        <v>0</v>
      </c>
      <c r="AF95" s="136">
        <f>+'Inversión 1 financiada'!Q95</f>
        <v>0</v>
      </c>
      <c r="AG95" s="136">
        <f>+'Inversión 1 financiada'!R95</f>
        <v>0</v>
      </c>
      <c r="AH95" s="136">
        <f>+'Inversión 1 financiada'!S95</f>
        <v>0</v>
      </c>
      <c r="AI95" s="136">
        <f>+'Inversión 1 financiada'!T95</f>
        <v>0</v>
      </c>
      <c r="AJ95" s="136">
        <f>+'Inversión 1 financiada'!U95</f>
        <v>0</v>
      </c>
      <c r="AK95" s="136">
        <f>+'Inversión 1 financiada'!V95</f>
        <v>0</v>
      </c>
    </row>
    <row r="96" spans="2:37" x14ac:dyDescent="0.25">
      <c r="B96" s="59" t="s">
        <v>522</v>
      </c>
      <c r="C96" s="62" t="str">
        <f>+VLOOKUP(B96,'resumen UCAP'!$A$5:$O$329,2,0)</f>
        <v>LUMINARIA NA 150 SEGUNDA</v>
      </c>
      <c r="D96" s="63">
        <f>+'Desmonte Infr. financiada'!D96</f>
        <v>169</v>
      </c>
      <c r="E96" s="63" t="str">
        <f>+VLOOKUP(B96,'resumen UCAP'!$A$5:$O$329,3,0)</f>
        <v>Un</v>
      </c>
      <c r="F96" s="64">
        <f>+VLOOKUP(B96,'resumen UCAP'!$A$5:$O$329,15,0)</f>
        <v>333700</v>
      </c>
      <c r="G96" s="123">
        <v>1</v>
      </c>
      <c r="H96" s="125"/>
      <c r="I96" s="59"/>
      <c r="J96" s="59"/>
      <c r="K96" s="59"/>
      <c r="L96" s="59"/>
      <c r="M96" s="59"/>
      <c r="N96" s="59"/>
      <c r="O96" s="59"/>
      <c r="P96" s="59"/>
      <c r="Q96" s="59"/>
      <c r="R96" s="59"/>
      <c r="S96" s="59"/>
      <c r="T96" s="59"/>
      <c r="U96" s="59"/>
      <c r="V96" s="59"/>
      <c r="W96" s="136">
        <f>+'Inversión 1 financiada'!H96</f>
        <v>0</v>
      </c>
      <c r="X96" s="136">
        <f>+'Inversión 1 financiada'!I96</f>
        <v>0</v>
      </c>
      <c r="Y96" s="136">
        <f>+'Inversión 1 financiada'!J96</f>
        <v>0</v>
      </c>
      <c r="Z96" s="136">
        <f>+'Inversión 1 financiada'!K96</f>
        <v>0</v>
      </c>
      <c r="AA96" s="136">
        <f>+'Inversión 1 financiada'!L96</f>
        <v>0</v>
      </c>
      <c r="AB96" s="136">
        <f>+'Inversión 1 financiada'!M96</f>
        <v>0</v>
      </c>
      <c r="AC96" s="136">
        <f>+'Inversión 1 financiada'!N96</f>
        <v>0</v>
      </c>
      <c r="AD96" s="136">
        <f>+'Inversión 1 financiada'!O96</f>
        <v>0</v>
      </c>
      <c r="AE96" s="136">
        <f>+'Inversión 1 financiada'!P96</f>
        <v>0</v>
      </c>
      <c r="AF96" s="136">
        <f>+'Inversión 1 financiada'!Q96</f>
        <v>0</v>
      </c>
      <c r="AG96" s="136">
        <f>+'Inversión 1 financiada'!R96</f>
        <v>0</v>
      </c>
      <c r="AH96" s="136">
        <f>+'Inversión 1 financiada'!S96</f>
        <v>0</v>
      </c>
      <c r="AI96" s="136">
        <f>+'Inversión 1 financiada'!T96</f>
        <v>0</v>
      </c>
      <c r="AJ96" s="136">
        <f>+'Inversión 1 financiada'!U96</f>
        <v>0</v>
      </c>
      <c r="AK96" s="136">
        <f>+'Inversión 1 financiada'!V96</f>
        <v>0</v>
      </c>
    </row>
    <row r="97" spans="2:37" x14ac:dyDescent="0.25">
      <c r="B97" s="59" t="s">
        <v>523</v>
      </c>
      <c r="C97" s="62" t="str">
        <f>+VLOOKUP(B97,'resumen UCAP'!$A$5:$O$329,2,0)</f>
        <v>PROYECTOR 250W NUEVO</v>
      </c>
      <c r="D97" s="63">
        <f>+'Desmonte Infr. financiada'!D97</f>
        <v>279</v>
      </c>
      <c r="E97" s="63" t="str">
        <f>+VLOOKUP(B97,'resumen UCAP'!$A$5:$O$329,3,0)</f>
        <v>Un</v>
      </c>
      <c r="F97" s="64">
        <f>+VLOOKUP(B97,'resumen UCAP'!$A$5:$O$329,15,0)</f>
        <v>413027</v>
      </c>
      <c r="G97" s="123">
        <v>5</v>
      </c>
      <c r="H97" s="125"/>
      <c r="I97" s="59"/>
      <c r="J97" s="59"/>
      <c r="K97" s="59"/>
      <c r="L97" s="59"/>
      <c r="M97" s="59"/>
      <c r="N97" s="59"/>
      <c r="O97" s="59"/>
      <c r="P97" s="59"/>
      <c r="Q97" s="59"/>
      <c r="R97" s="59"/>
      <c r="S97" s="59"/>
      <c r="T97" s="59"/>
      <c r="U97" s="59"/>
      <c r="V97" s="59"/>
      <c r="W97" s="136">
        <f>+'Inversión 1 financiada'!H97</f>
        <v>0</v>
      </c>
      <c r="X97" s="136">
        <f>+'Inversión 1 financiada'!I97</f>
        <v>0</v>
      </c>
      <c r="Y97" s="136">
        <f>+'Inversión 1 financiada'!J97</f>
        <v>0</v>
      </c>
      <c r="Z97" s="136">
        <f>+'Inversión 1 financiada'!K97</f>
        <v>0</v>
      </c>
      <c r="AA97" s="136">
        <f>+'Inversión 1 financiada'!L97</f>
        <v>0</v>
      </c>
      <c r="AB97" s="136">
        <f>+'Inversión 1 financiada'!M97</f>
        <v>0</v>
      </c>
      <c r="AC97" s="136">
        <f>+'Inversión 1 financiada'!N97</f>
        <v>0</v>
      </c>
      <c r="AD97" s="136">
        <f>+'Inversión 1 financiada'!O97</f>
        <v>0</v>
      </c>
      <c r="AE97" s="136">
        <f>+'Inversión 1 financiada'!P97</f>
        <v>0</v>
      </c>
      <c r="AF97" s="136">
        <f>+'Inversión 1 financiada'!Q97</f>
        <v>0</v>
      </c>
      <c r="AG97" s="136">
        <f>+'Inversión 1 financiada'!R97</f>
        <v>0</v>
      </c>
      <c r="AH97" s="136">
        <f>+'Inversión 1 financiada'!S97</f>
        <v>0</v>
      </c>
      <c r="AI97" s="136">
        <f>+'Inversión 1 financiada'!T97</f>
        <v>0</v>
      </c>
      <c r="AJ97" s="136">
        <f>+'Inversión 1 financiada'!U97</f>
        <v>0</v>
      </c>
      <c r="AK97" s="136">
        <f>+'Inversión 1 financiada'!V97</f>
        <v>0</v>
      </c>
    </row>
    <row r="98" spans="2:37" x14ac:dyDescent="0.25">
      <c r="B98" s="59" t="s">
        <v>524</v>
      </c>
      <c r="C98" s="62" t="str">
        <f>+VLOOKUP(B98,'resumen UCAP'!$A$5:$O$329,2,0)</f>
        <v>LUMINARIA NA 250W NUEVA ETIQUETA</v>
      </c>
      <c r="D98" s="63">
        <f>+'Desmonte Infr. financiada'!D98</f>
        <v>279</v>
      </c>
      <c r="E98" s="63" t="str">
        <f>+VLOOKUP(B98,'resumen UCAP'!$A$5:$O$329,3,0)</f>
        <v>Un</v>
      </c>
      <c r="F98" s="64">
        <f>+VLOOKUP(B98,'resumen UCAP'!$A$5:$O$329,15,0)</f>
        <v>413027</v>
      </c>
      <c r="G98" s="123">
        <v>1</v>
      </c>
      <c r="H98" s="125"/>
      <c r="I98" s="59"/>
      <c r="J98" s="59"/>
      <c r="K98" s="59"/>
      <c r="L98" s="59"/>
      <c r="M98" s="59"/>
      <c r="N98" s="59"/>
      <c r="O98" s="59"/>
      <c r="P98" s="59"/>
      <c r="Q98" s="59"/>
      <c r="R98" s="59"/>
      <c r="S98" s="59"/>
      <c r="T98" s="59"/>
      <c r="U98" s="59"/>
      <c r="V98" s="59"/>
      <c r="W98" s="136">
        <f>+'Inversión 1 financiada'!H98</f>
        <v>0</v>
      </c>
      <c r="X98" s="136">
        <f>+'Inversión 1 financiada'!I98</f>
        <v>0</v>
      </c>
      <c r="Y98" s="136">
        <f>+'Inversión 1 financiada'!J98</f>
        <v>0</v>
      </c>
      <c r="Z98" s="136">
        <f>+'Inversión 1 financiada'!K98</f>
        <v>0</v>
      </c>
      <c r="AA98" s="136">
        <f>+'Inversión 1 financiada'!L98</f>
        <v>0</v>
      </c>
      <c r="AB98" s="136">
        <f>+'Inversión 1 financiada'!M98</f>
        <v>0</v>
      </c>
      <c r="AC98" s="136">
        <f>+'Inversión 1 financiada'!N98</f>
        <v>0</v>
      </c>
      <c r="AD98" s="136">
        <f>+'Inversión 1 financiada'!O98</f>
        <v>0</v>
      </c>
      <c r="AE98" s="136">
        <f>+'Inversión 1 financiada'!P98</f>
        <v>0</v>
      </c>
      <c r="AF98" s="136">
        <f>+'Inversión 1 financiada'!Q98</f>
        <v>0</v>
      </c>
      <c r="AG98" s="136">
        <f>+'Inversión 1 financiada'!R98</f>
        <v>0</v>
      </c>
      <c r="AH98" s="136">
        <f>+'Inversión 1 financiada'!S98</f>
        <v>0</v>
      </c>
      <c r="AI98" s="136">
        <f>+'Inversión 1 financiada'!T98</f>
        <v>0</v>
      </c>
      <c r="AJ98" s="136">
        <f>+'Inversión 1 financiada'!U98</f>
        <v>0</v>
      </c>
      <c r="AK98" s="136">
        <f>+'Inversión 1 financiada'!V98</f>
        <v>0</v>
      </c>
    </row>
    <row r="99" spans="2:37" x14ac:dyDescent="0.25">
      <c r="B99" s="59" t="s">
        <v>525</v>
      </c>
      <c r="C99" s="62" t="str">
        <f>+VLOOKUP(B99,'resumen UCAP'!$A$5:$O$329,2,0)</f>
        <v>ETIQUETA LUMINARIA NA 100W NUEVA</v>
      </c>
      <c r="D99" s="63">
        <f>+'Desmonte Infr. financiada'!D99</f>
        <v>115</v>
      </c>
      <c r="E99" s="63" t="str">
        <f>+VLOOKUP(B99,'resumen UCAP'!$A$5:$O$329,3,0)</f>
        <v>Un</v>
      </c>
      <c r="F99" s="64">
        <f>+VLOOKUP(B99,'resumen UCAP'!$A$5:$O$329,15,0)</f>
        <v>211467</v>
      </c>
      <c r="G99" s="123">
        <v>1</v>
      </c>
      <c r="H99" s="125"/>
      <c r="I99" s="59"/>
      <c r="J99" s="59"/>
      <c r="K99" s="59"/>
      <c r="L99" s="59"/>
      <c r="M99" s="59"/>
      <c r="N99" s="59"/>
      <c r="O99" s="59"/>
      <c r="P99" s="59"/>
      <c r="Q99" s="59"/>
      <c r="R99" s="59"/>
      <c r="S99" s="59"/>
      <c r="T99" s="59"/>
      <c r="U99" s="59"/>
      <c r="V99" s="59"/>
      <c r="W99" s="136">
        <f>+'Inversión 1 financiada'!H99</f>
        <v>0</v>
      </c>
      <c r="X99" s="136">
        <f>+'Inversión 1 financiada'!I99</f>
        <v>0</v>
      </c>
      <c r="Y99" s="136">
        <f>+'Inversión 1 financiada'!J99</f>
        <v>0</v>
      </c>
      <c r="Z99" s="136">
        <f>+'Inversión 1 financiada'!K99</f>
        <v>0</v>
      </c>
      <c r="AA99" s="136">
        <f>+'Inversión 1 financiada'!L99</f>
        <v>0</v>
      </c>
      <c r="AB99" s="136">
        <f>+'Inversión 1 financiada'!M99</f>
        <v>0</v>
      </c>
      <c r="AC99" s="136">
        <f>+'Inversión 1 financiada'!N99</f>
        <v>0</v>
      </c>
      <c r="AD99" s="136">
        <f>+'Inversión 1 financiada'!O99</f>
        <v>0</v>
      </c>
      <c r="AE99" s="136">
        <f>+'Inversión 1 financiada'!P99</f>
        <v>0</v>
      </c>
      <c r="AF99" s="136">
        <f>+'Inversión 1 financiada'!Q99</f>
        <v>0</v>
      </c>
      <c r="AG99" s="136">
        <f>+'Inversión 1 financiada'!R99</f>
        <v>0</v>
      </c>
      <c r="AH99" s="136">
        <f>+'Inversión 1 financiada'!S99</f>
        <v>0</v>
      </c>
      <c r="AI99" s="136">
        <f>+'Inversión 1 financiada'!T99</f>
        <v>0</v>
      </c>
      <c r="AJ99" s="136">
        <f>+'Inversión 1 financiada'!U99</f>
        <v>0</v>
      </c>
      <c r="AK99" s="136">
        <f>+'Inversión 1 financiada'!V99</f>
        <v>0</v>
      </c>
    </row>
    <row r="100" spans="2:37" x14ac:dyDescent="0.25">
      <c r="B100" s="59" t="s">
        <v>526</v>
      </c>
      <c r="C100" s="62" t="str">
        <f>+VLOOKUP(B100,'resumen UCAP'!$A$5:$O$329,2,0)</f>
        <v>LUMINARIA 80-90W LED</v>
      </c>
      <c r="D100" s="63">
        <f>+'Desmonte Infr. financiada'!D100</f>
        <v>90</v>
      </c>
      <c r="E100" s="63" t="str">
        <f>+VLOOKUP(B100,'resumen UCAP'!$A$5:$O$329,3,0)</f>
        <v>Un</v>
      </c>
      <c r="F100" s="64">
        <f>+VLOOKUP(B100,'resumen UCAP'!$A$5:$O$329,15,0)</f>
        <v>940000</v>
      </c>
      <c r="G100" s="61">
        <v>8</v>
      </c>
      <c r="H100" s="125"/>
      <c r="I100" s="59"/>
      <c r="J100" s="59"/>
      <c r="K100" s="59"/>
      <c r="L100" s="59"/>
      <c r="M100" s="59"/>
      <c r="N100" s="59"/>
      <c r="O100" s="59"/>
      <c r="P100" s="59"/>
      <c r="Q100" s="59"/>
      <c r="R100" s="59"/>
      <c r="S100" s="59"/>
      <c r="T100" s="59"/>
      <c r="U100" s="59"/>
      <c r="V100" s="59"/>
      <c r="W100" s="136">
        <f>+'Inversión 1 financiada'!H100</f>
        <v>0</v>
      </c>
      <c r="X100" s="136">
        <f>+'Inversión 1 financiada'!I100</f>
        <v>0</v>
      </c>
      <c r="Y100" s="136">
        <f>+'Inversión 1 financiada'!J100</f>
        <v>0</v>
      </c>
      <c r="Z100" s="136">
        <f>+'Inversión 1 financiada'!K100</f>
        <v>0</v>
      </c>
      <c r="AA100" s="136">
        <f>+'Inversión 1 financiada'!L100</f>
        <v>0</v>
      </c>
      <c r="AB100" s="136">
        <f>+'Inversión 1 financiada'!M100</f>
        <v>0</v>
      </c>
      <c r="AC100" s="136">
        <f>+'Inversión 1 financiada'!N100</f>
        <v>0</v>
      </c>
      <c r="AD100" s="136">
        <f>+'Inversión 1 financiada'!O100</f>
        <v>0</v>
      </c>
      <c r="AE100" s="136">
        <f>+'Inversión 1 financiada'!P100</f>
        <v>0</v>
      </c>
      <c r="AF100" s="136">
        <f>+'Inversión 1 financiada'!Q100</f>
        <v>0</v>
      </c>
      <c r="AG100" s="136">
        <f>+'Inversión 1 financiada'!R100</f>
        <v>0</v>
      </c>
      <c r="AH100" s="136">
        <f>+'Inversión 1 financiada'!S100</f>
        <v>0</v>
      </c>
      <c r="AI100" s="136">
        <f>+'Inversión 1 financiada'!T100</f>
        <v>0</v>
      </c>
      <c r="AJ100" s="136">
        <f>+'Inversión 1 financiada'!U100</f>
        <v>0</v>
      </c>
      <c r="AK100" s="136">
        <f>+'Inversión 1 financiada'!V100</f>
        <v>0</v>
      </c>
    </row>
    <row r="101" spans="2:37" x14ac:dyDescent="0.25">
      <c r="B101" s="59" t="s">
        <v>527</v>
      </c>
      <c r="C101" s="62" t="str">
        <f>+VLOOKUP(B101,'resumen UCAP'!$A$5:$O$329,2,0)</f>
        <v>LUMINARIA NA 70W  NUEVA</v>
      </c>
      <c r="D101" s="63">
        <f>+'Desmonte Infr. financiada'!D101</f>
        <v>81</v>
      </c>
      <c r="E101" s="63" t="str">
        <f>+VLOOKUP(B101,'resumen UCAP'!$A$5:$O$329,3,0)</f>
        <v>Un</v>
      </c>
      <c r="F101" s="64">
        <f>+VLOOKUP(B101,'resumen UCAP'!$A$5:$O$329,15,0)</f>
        <v>203490</v>
      </c>
      <c r="G101" s="123">
        <v>78</v>
      </c>
      <c r="H101" s="125"/>
      <c r="I101" s="59"/>
      <c r="J101" s="59"/>
      <c r="K101" s="59"/>
      <c r="L101" s="59"/>
      <c r="M101" s="59"/>
      <c r="N101" s="59"/>
      <c r="O101" s="59"/>
      <c r="P101" s="59"/>
      <c r="Q101" s="59"/>
      <c r="R101" s="59"/>
      <c r="S101" s="59"/>
      <c r="T101" s="59"/>
      <c r="U101" s="59"/>
      <c r="V101" s="59"/>
      <c r="W101" s="136">
        <f>+'Inversión 1 financiada'!H101</f>
        <v>0</v>
      </c>
      <c r="X101" s="136">
        <f>+'Inversión 1 financiada'!I101</f>
        <v>0</v>
      </c>
      <c r="Y101" s="136">
        <f>+'Inversión 1 financiada'!J101</f>
        <v>0</v>
      </c>
      <c r="Z101" s="136">
        <f>+'Inversión 1 financiada'!K101</f>
        <v>0</v>
      </c>
      <c r="AA101" s="136">
        <f>+'Inversión 1 financiada'!L101</f>
        <v>0</v>
      </c>
      <c r="AB101" s="136">
        <f>+'Inversión 1 financiada'!M101</f>
        <v>0</v>
      </c>
      <c r="AC101" s="136">
        <f>+'Inversión 1 financiada'!N101</f>
        <v>0</v>
      </c>
      <c r="AD101" s="136">
        <f>+'Inversión 1 financiada'!O101</f>
        <v>0</v>
      </c>
      <c r="AE101" s="136">
        <f>+'Inversión 1 financiada'!P101</f>
        <v>0</v>
      </c>
      <c r="AF101" s="136">
        <f>+'Inversión 1 financiada'!Q101</f>
        <v>0</v>
      </c>
      <c r="AG101" s="136">
        <f>+'Inversión 1 financiada'!R101</f>
        <v>0</v>
      </c>
      <c r="AH101" s="136">
        <f>+'Inversión 1 financiada'!S101</f>
        <v>0</v>
      </c>
      <c r="AI101" s="136">
        <f>+'Inversión 1 financiada'!T101</f>
        <v>0</v>
      </c>
      <c r="AJ101" s="136">
        <f>+'Inversión 1 financiada'!U101</f>
        <v>0</v>
      </c>
      <c r="AK101" s="136">
        <f>+'Inversión 1 financiada'!V101</f>
        <v>0</v>
      </c>
    </row>
    <row r="102" spans="2:37" x14ac:dyDescent="0.25">
      <c r="B102" s="59" t="s">
        <v>528</v>
      </c>
      <c r="C102" s="62" t="str">
        <f>+VLOOKUP(B102,'resumen UCAP'!$A$5:$O$329,2,0)</f>
        <v>ETIQUETA NA 70W  NUEVA</v>
      </c>
      <c r="D102" s="63">
        <f>+'Desmonte Infr. financiada'!D102</f>
        <v>81</v>
      </c>
      <c r="E102" s="63" t="str">
        <f>+VLOOKUP(B102,'resumen UCAP'!$A$5:$O$329,3,0)</f>
        <v>Un</v>
      </c>
      <c r="F102" s="64">
        <f>+VLOOKUP(B102,'resumen UCAP'!$A$5:$O$329,15,0)</f>
        <v>201799</v>
      </c>
      <c r="G102" s="123">
        <v>17</v>
      </c>
      <c r="H102" s="125"/>
      <c r="I102" s="59"/>
      <c r="J102" s="59"/>
      <c r="K102" s="59"/>
      <c r="L102" s="59"/>
      <c r="M102" s="59"/>
      <c r="N102" s="59"/>
      <c r="O102" s="59"/>
      <c r="P102" s="59"/>
      <c r="Q102" s="59"/>
      <c r="R102" s="59"/>
      <c r="S102" s="59"/>
      <c r="T102" s="59"/>
      <c r="U102" s="59"/>
      <c r="V102" s="59"/>
      <c r="W102" s="136">
        <f>+'Inversión 1 financiada'!H102</f>
        <v>0</v>
      </c>
      <c r="X102" s="136">
        <f>+'Inversión 1 financiada'!I102</f>
        <v>0</v>
      </c>
      <c r="Y102" s="136">
        <f>+'Inversión 1 financiada'!J102</f>
        <v>0</v>
      </c>
      <c r="Z102" s="136">
        <f>+'Inversión 1 financiada'!K102</f>
        <v>0</v>
      </c>
      <c r="AA102" s="136">
        <f>+'Inversión 1 financiada'!L102</f>
        <v>0</v>
      </c>
      <c r="AB102" s="136">
        <f>+'Inversión 1 financiada'!M102</f>
        <v>0</v>
      </c>
      <c r="AC102" s="136">
        <f>+'Inversión 1 financiada'!N102</f>
        <v>0</v>
      </c>
      <c r="AD102" s="136">
        <f>+'Inversión 1 financiada'!O102</f>
        <v>0</v>
      </c>
      <c r="AE102" s="136">
        <f>+'Inversión 1 financiada'!P102</f>
        <v>0</v>
      </c>
      <c r="AF102" s="136">
        <f>+'Inversión 1 financiada'!Q102</f>
        <v>0</v>
      </c>
      <c r="AG102" s="136">
        <f>+'Inversión 1 financiada'!R102</f>
        <v>0</v>
      </c>
      <c r="AH102" s="136">
        <f>+'Inversión 1 financiada'!S102</f>
        <v>0</v>
      </c>
      <c r="AI102" s="136">
        <f>+'Inversión 1 financiada'!T102</f>
        <v>0</v>
      </c>
      <c r="AJ102" s="136">
        <f>+'Inversión 1 financiada'!U102</f>
        <v>0</v>
      </c>
      <c r="AK102" s="136">
        <f>+'Inversión 1 financiada'!V102</f>
        <v>0</v>
      </c>
    </row>
    <row r="103" spans="2:37" x14ac:dyDescent="0.25">
      <c r="B103" s="59" t="s">
        <v>529</v>
      </c>
      <c r="C103" s="62" t="str">
        <f>+VLOOKUP(B103,'resumen UCAP'!$A$5:$O$329,2,0)</f>
        <v>PROYECTOR RGB 200W LED</v>
      </c>
      <c r="D103" s="63">
        <f>+'Desmonte Infr. financiada'!D103</f>
        <v>200</v>
      </c>
      <c r="E103" s="63" t="str">
        <f>+VLOOKUP(B103,'resumen UCAP'!$A$5:$O$329,3,0)</f>
        <v>Un</v>
      </c>
      <c r="F103" s="64">
        <f>+VLOOKUP(B103,'resumen UCAP'!$A$5:$O$329,15,0)</f>
        <v>330000</v>
      </c>
      <c r="G103" s="61">
        <v>2</v>
      </c>
      <c r="H103" s="125"/>
      <c r="I103" s="59"/>
      <c r="J103" s="59"/>
      <c r="K103" s="59"/>
      <c r="L103" s="59"/>
      <c r="M103" s="59"/>
      <c r="N103" s="59"/>
      <c r="O103" s="59"/>
      <c r="P103" s="59"/>
      <c r="Q103" s="59"/>
      <c r="R103" s="59"/>
      <c r="S103" s="59"/>
      <c r="T103" s="59"/>
      <c r="U103" s="59"/>
      <c r="V103" s="59"/>
      <c r="W103" s="136">
        <f>+'Inversión 1 financiada'!H103</f>
        <v>0</v>
      </c>
      <c r="X103" s="136">
        <f>+'Inversión 1 financiada'!I103</f>
        <v>0</v>
      </c>
      <c r="Y103" s="136">
        <f>+'Inversión 1 financiada'!J103</f>
        <v>0</v>
      </c>
      <c r="Z103" s="136">
        <f>+'Inversión 1 financiada'!K103</f>
        <v>0</v>
      </c>
      <c r="AA103" s="136">
        <f>+'Inversión 1 financiada'!L103</f>
        <v>0</v>
      </c>
      <c r="AB103" s="136">
        <f>+'Inversión 1 financiada'!M103</f>
        <v>0</v>
      </c>
      <c r="AC103" s="136">
        <f>+'Inversión 1 financiada'!N103</f>
        <v>0</v>
      </c>
      <c r="AD103" s="136">
        <f>+'Inversión 1 financiada'!O103</f>
        <v>0</v>
      </c>
      <c r="AE103" s="136">
        <f>+'Inversión 1 financiada'!P103</f>
        <v>0</v>
      </c>
      <c r="AF103" s="136">
        <f>+'Inversión 1 financiada'!Q103</f>
        <v>0</v>
      </c>
      <c r="AG103" s="136">
        <f>+'Inversión 1 financiada'!R103</f>
        <v>0</v>
      </c>
      <c r="AH103" s="136">
        <f>+'Inversión 1 financiada'!S103</f>
        <v>0</v>
      </c>
      <c r="AI103" s="136">
        <f>+'Inversión 1 financiada'!T103</f>
        <v>0</v>
      </c>
      <c r="AJ103" s="136">
        <f>+'Inversión 1 financiada'!U103</f>
        <v>0</v>
      </c>
      <c r="AK103" s="136">
        <f>+'Inversión 1 financiada'!V103</f>
        <v>0</v>
      </c>
    </row>
    <row r="104" spans="2:37" x14ac:dyDescent="0.25">
      <c r="B104" s="59" t="s">
        <v>530</v>
      </c>
      <c r="C104" s="62" t="str">
        <f>+VLOOKUP(B104,'resumen UCAP'!$A$5:$O$329,2,0)</f>
        <v>LUMINARIA YOA 38W LED</v>
      </c>
      <c r="D104" s="63">
        <f>+'Desmonte Infr. financiada'!D104</f>
        <v>38</v>
      </c>
      <c r="E104" s="63" t="str">
        <f>+VLOOKUP(B104,'resumen UCAP'!$A$5:$O$329,3,0)</f>
        <v>Un</v>
      </c>
      <c r="F104" s="64">
        <f>+VLOOKUP(B104,'resumen UCAP'!$A$5:$O$329,15,0)</f>
        <v>413027</v>
      </c>
      <c r="G104" s="61">
        <v>4</v>
      </c>
      <c r="H104" s="125"/>
      <c r="I104" s="59"/>
      <c r="J104" s="59"/>
      <c r="K104" s="59"/>
      <c r="L104" s="59"/>
      <c r="M104" s="59"/>
      <c r="N104" s="59"/>
      <c r="O104" s="59"/>
      <c r="P104" s="59"/>
      <c r="Q104" s="59"/>
      <c r="R104" s="59"/>
      <c r="S104" s="59"/>
      <c r="T104" s="59"/>
      <c r="U104" s="59"/>
      <c r="V104" s="59"/>
      <c r="W104" s="136">
        <f>+'Inversión 1 financiada'!H104</f>
        <v>0</v>
      </c>
      <c r="X104" s="136">
        <f>+'Inversión 1 financiada'!I104</f>
        <v>0</v>
      </c>
      <c r="Y104" s="136">
        <f>+'Inversión 1 financiada'!J104</f>
        <v>0</v>
      </c>
      <c r="Z104" s="136">
        <f>+'Inversión 1 financiada'!K104</f>
        <v>0</v>
      </c>
      <c r="AA104" s="136">
        <f>+'Inversión 1 financiada'!L104</f>
        <v>0</v>
      </c>
      <c r="AB104" s="136">
        <f>+'Inversión 1 financiada'!M104</f>
        <v>0</v>
      </c>
      <c r="AC104" s="136">
        <f>+'Inversión 1 financiada'!N104</f>
        <v>0</v>
      </c>
      <c r="AD104" s="136">
        <f>+'Inversión 1 financiada'!O104</f>
        <v>0</v>
      </c>
      <c r="AE104" s="136">
        <f>+'Inversión 1 financiada'!P104</f>
        <v>0</v>
      </c>
      <c r="AF104" s="136">
        <f>+'Inversión 1 financiada'!Q104</f>
        <v>0</v>
      </c>
      <c r="AG104" s="136">
        <f>+'Inversión 1 financiada'!R104</f>
        <v>0</v>
      </c>
      <c r="AH104" s="136">
        <f>+'Inversión 1 financiada'!S104</f>
        <v>0</v>
      </c>
      <c r="AI104" s="136">
        <f>+'Inversión 1 financiada'!T104</f>
        <v>0</v>
      </c>
      <c r="AJ104" s="136">
        <f>+'Inversión 1 financiada'!U104</f>
        <v>0</v>
      </c>
      <c r="AK104" s="136">
        <f>+'Inversión 1 financiada'!V104</f>
        <v>0</v>
      </c>
    </row>
    <row r="105" spans="2:37" x14ac:dyDescent="0.25">
      <c r="B105" s="59" t="s">
        <v>531</v>
      </c>
      <c r="C105" s="62" t="str">
        <f>+VLOOKUP(B105,'resumen UCAP'!$A$5:$O$329,2,0)</f>
        <v>LUMINARIA NA 70W  SEGUNDA</v>
      </c>
      <c r="D105" s="63">
        <f>+'Desmonte Infr. financiada'!D105</f>
        <v>81</v>
      </c>
      <c r="E105" s="63" t="str">
        <f>+VLOOKUP(B105,'resumen UCAP'!$A$5:$O$329,3,0)</f>
        <v>Un</v>
      </c>
      <c r="F105" s="64">
        <f>+VLOOKUP(B105,'resumen UCAP'!$A$5:$O$329,15,0)</f>
        <v>201799</v>
      </c>
      <c r="G105" s="123">
        <v>2</v>
      </c>
      <c r="H105" s="125"/>
      <c r="I105" s="59"/>
      <c r="J105" s="59"/>
      <c r="K105" s="59"/>
      <c r="L105" s="59"/>
      <c r="M105" s="59"/>
      <c r="N105" s="59"/>
      <c r="O105" s="59"/>
      <c r="P105" s="59"/>
      <c r="Q105" s="59"/>
      <c r="R105" s="59"/>
      <c r="S105" s="59"/>
      <c r="T105" s="59"/>
      <c r="U105" s="59"/>
      <c r="V105" s="59"/>
      <c r="W105" s="136">
        <f>+'Inversión 1 financiada'!H105</f>
        <v>0</v>
      </c>
      <c r="X105" s="136">
        <f>+'Inversión 1 financiada'!I105</f>
        <v>0</v>
      </c>
      <c r="Y105" s="136">
        <f>+'Inversión 1 financiada'!J105</f>
        <v>0</v>
      </c>
      <c r="Z105" s="136">
        <f>+'Inversión 1 financiada'!K105</f>
        <v>0</v>
      </c>
      <c r="AA105" s="136">
        <f>+'Inversión 1 financiada'!L105</f>
        <v>0</v>
      </c>
      <c r="AB105" s="136">
        <f>+'Inversión 1 financiada'!M105</f>
        <v>0</v>
      </c>
      <c r="AC105" s="136">
        <f>+'Inversión 1 financiada'!N105</f>
        <v>0</v>
      </c>
      <c r="AD105" s="136">
        <f>+'Inversión 1 financiada'!O105</f>
        <v>0</v>
      </c>
      <c r="AE105" s="136">
        <f>+'Inversión 1 financiada'!P105</f>
        <v>0</v>
      </c>
      <c r="AF105" s="136">
        <f>+'Inversión 1 financiada'!Q105</f>
        <v>0</v>
      </c>
      <c r="AG105" s="136">
        <f>+'Inversión 1 financiada'!R105</f>
        <v>0</v>
      </c>
      <c r="AH105" s="136">
        <f>+'Inversión 1 financiada'!S105</f>
        <v>0</v>
      </c>
      <c r="AI105" s="136">
        <f>+'Inversión 1 financiada'!T105</f>
        <v>0</v>
      </c>
      <c r="AJ105" s="136">
        <f>+'Inversión 1 financiada'!U105</f>
        <v>0</v>
      </c>
      <c r="AK105" s="136">
        <f>+'Inversión 1 financiada'!V105</f>
        <v>0</v>
      </c>
    </row>
    <row r="106" spans="2:37" x14ac:dyDescent="0.25">
      <c r="B106" s="59" t="s">
        <v>77</v>
      </c>
      <c r="C106" s="62" t="str">
        <f>+VLOOKUP(B106,'resumen UCAP'!$A$5:$O$329,2,0)</f>
        <v>PROYECTOR MH 250W REPOTENCIAR</v>
      </c>
      <c r="D106" s="63">
        <f>+'Desmonte Infr. financiada'!D106</f>
        <v>279</v>
      </c>
      <c r="E106" s="63" t="str">
        <f>+VLOOKUP(B106,'resumen UCAP'!$A$5:$O$329,3,0)</f>
        <v>Un</v>
      </c>
      <c r="F106" s="64">
        <f>+VLOOKUP(B106,'resumen UCAP'!$A$5:$O$329,15,0)</f>
        <v>413027</v>
      </c>
      <c r="G106" s="124">
        <v>1</v>
      </c>
      <c r="H106" s="125"/>
      <c r="I106" s="59"/>
      <c r="J106" s="59"/>
      <c r="K106" s="59"/>
      <c r="L106" s="59"/>
      <c r="M106" s="59"/>
      <c r="N106" s="59"/>
      <c r="O106" s="59"/>
      <c r="P106" s="59"/>
      <c r="Q106" s="59"/>
      <c r="R106" s="59"/>
      <c r="S106" s="59"/>
      <c r="T106" s="59"/>
      <c r="U106" s="59"/>
      <c r="V106" s="59"/>
      <c r="W106" s="136">
        <f>+'Inversión 1 financiada'!H106</f>
        <v>0</v>
      </c>
      <c r="X106" s="136">
        <f>+'Inversión 1 financiada'!I106</f>
        <v>0</v>
      </c>
      <c r="Y106" s="136">
        <f>+'Inversión 1 financiada'!J106</f>
        <v>0</v>
      </c>
      <c r="Z106" s="136">
        <f>+'Inversión 1 financiada'!K106</f>
        <v>0</v>
      </c>
      <c r="AA106" s="136">
        <f>+'Inversión 1 financiada'!L106</f>
        <v>0</v>
      </c>
      <c r="AB106" s="136">
        <f>+'Inversión 1 financiada'!M106</f>
        <v>0</v>
      </c>
      <c r="AC106" s="136">
        <f>+'Inversión 1 financiada'!N106</f>
        <v>0</v>
      </c>
      <c r="AD106" s="136">
        <f>+'Inversión 1 financiada'!O106</f>
        <v>0</v>
      </c>
      <c r="AE106" s="136">
        <f>+'Inversión 1 financiada'!P106</f>
        <v>0</v>
      </c>
      <c r="AF106" s="136">
        <f>+'Inversión 1 financiada'!Q106</f>
        <v>0</v>
      </c>
      <c r="AG106" s="136">
        <f>+'Inversión 1 financiada'!R106</f>
        <v>0</v>
      </c>
      <c r="AH106" s="136">
        <f>+'Inversión 1 financiada'!S106</f>
        <v>0</v>
      </c>
      <c r="AI106" s="136">
        <f>+'Inversión 1 financiada'!T106</f>
        <v>0</v>
      </c>
      <c r="AJ106" s="136">
        <f>+'Inversión 1 financiada'!U106</f>
        <v>0</v>
      </c>
      <c r="AK106" s="136">
        <f>+'Inversión 1 financiada'!V106</f>
        <v>0</v>
      </c>
    </row>
    <row r="107" spans="2:37" x14ac:dyDescent="0.25">
      <c r="B107" s="59" t="s">
        <v>26</v>
      </c>
      <c r="C107" s="62" t="str">
        <f>+VLOOKUP(B107,'resumen UCAP'!$A$5:$O$329,2,0)</f>
        <v>ETIQUETA 250W NUEVA</v>
      </c>
      <c r="D107" s="63">
        <f>+'Desmonte Infr. financiada'!D107</f>
        <v>279</v>
      </c>
      <c r="E107" s="63" t="str">
        <f>+VLOOKUP(B107,'resumen UCAP'!$A$5:$O$329,3,0)</f>
        <v>Un</v>
      </c>
      <c r="F107" s="64">
        <f>+VLOOKUP(B107,'resumen UCAP'!$A$5:$O$329,15,0)</f>
        <v>431050</v>
      </c>
      <c r="G107" s="123">
        <v>3</v>
      </c>
      <c r="H107" s="125"/>
      <c r="I107" s="59"/>
      <c r="J107" s="59"/>
      <c r="K107" s="59"/>
      <c r="L107" s="59"/>
      <c r="M107" s="59"/>
      <c r="N107" s="59"/>
      <c r="O107" s="59"/>
      <c r="P107" s="59"/>
      <c r="Q107" s="59"/>
      <c r="R107" s="59"/>
      <c r="S107" s="59"/>
      <c r="T107" s="59"/>
      <c r="U107" s="59"/>
      <c r="V107" s="59"/>
      <c r="W107" s="136">
        <f>+'Inversión 1 financiada'!H107</f>
        <v>0</v>
      </c>
      <c r="X107" s="136">
        <f>+'Inversión 1 financiada'!I107</f>
        <v>0</v>
      </c>
      <c r="Y107" s="136">
        <f>+'Inversión 1 financiada'!J107</f>
        <v>0</v>
      </c>
      <c r="Z107" s="136">
        <f>+'Inversión 1 financiada'!K107</f>
        <v>0</v>
      </c>
      <c r="AA107" s="136">
        <f>+'Inversión 1 financiada'!L107</f>
        <v>0</v>
      </c>
      <c r="AB107" s="136">
        <f>+'Inversión 1 financiada'!M107</f>
        <v>0</v>
      </c>
      <c r="AC107" s="136">
        <f>+'Inversión 1 financiada'!N107</f>
        <v>0</v>
      </c>
      <c r="AD107" s="136">
        <f>+'Inversión 1 financiada'!O107</f>
        <v>0</v>
      </c>
      <c r="AE107" s="136">
        <f>+'Inversión 1 financiada'!P107</f>
        <v>0</v>
      </c>
      <c r="AF107" s="136">
        <f>+'Inversión 1 financiada'!Q107</f>
        <v>0</v>
      </c>
      <c r="AG107" s="136">
        <f>+'Inversión 1 financiada'!R107</f>
        <v>0</v>
      </c>
      <c r="AH107" s="136">
        <f>+'Inversión 1 financiada'!S107</f>
        <v>0</v>
      </c>
      <c r="AI107" s="136">
        <f>+'Inversión 1 financiada'!T107</f>
        <v>0</v>
      </c>
      <c r="AJ107" s="136">
        <f>+'Inversión 1 financiada'!U107</f>
        <v>0</v>
      </c>
      <c r="AK107" s="136">
        <f>+'Inversión 1 financiada'!V107</f>
        <v>0</v>
      </c>
    </row>
    <row r="108" spans="2:37" x14ac:dyDescent="0.25">
      <c r="B108" s="59" t="s">
        <v>78</v>
      </c>
      <c r="C108" s="62" t="str">
        <f>+VLOOKUP(B108,'resumen UCAP'!$A$5:$O$329,2,0)</f>
        <v>LUMINARIA NA 400 SEGUNDA</v>
      </c>
      <c r="D108" s="63">
        <f>+'Desmonte Infr. financiada'!D108</f>
        <v>440</v>
      </c>
      <c r="E108" s="63" t="str">
        <f>+VLOOKUP(B108,'resumen UCAP'!$A$5:$O$329,3,0)</f>
        <v>Un</v>
      </c>
      <c r="F108" s="64">
        <f>+VLOOKUP(B108,'resumen UCAP'!$A$5:$O$329,15,0)</f>
        <v>431050</v>
      </c>
      <c r="G108" s="123">
        <v>1</v>
      </c>
      <c r="H108" s="125"/>
      <c r="I108" s="59"/>
      <c r="J108" s="59"/>
      <c r="K108" s="59"/>
      <c r="L108" s="59"/>
      <c r="M108" s="59"/>
      <c r="N108" s="59"/>
      <c r="O108" s="59"/>
      <c r="P108" s="59"/>
      <c r="Q108" s="59"/>
      <c r="R108" s="59"/>
      <c r="S108" s="59"/>
      <c r="T108" s="59"/>
      <c r="U108" s="59"/>
      <c r="V108" s="59"/>
      <c r="W108" s="136">
        <f>+'Inversión 1 financiada'!H108</f>
        <v>0</v>
      </c>
      <c r="X108" s="136">
        <f>+'Inversión 1 financiada'!I108</f>
        <v>0</v>
      </c>
      <c r="Y108" s="136">
        <f>+'Inversión 1 financiada'!J108</f>
        <v>0</v>
      </c>
      <c r="Z108" s="136">
        <f>+'Inversión 1 financiada'!K108</f>
        <v>0</v>
      </c>
      <c r="AA108" s="136">
        <f>+'Inversión 1 financiada'!L108</f>
        <v>0</v>
      </c>
      <c r="AB108" s="136">
        <f>+'Inversión 1 financiada'!M108</f>
        <v>0</v>
      </c>
      <c r="AC108" s="136">
        <f>+'Inversión 1 financiada'!N108</f>
        <v>0</v>
      </c>
      <c r="AD108" s="136">
        <f>+'Inversión 1 financiada'!O108</f>
        <v>0</v>
      </c>
      <c r="AE108" s="136">
        <f>+'Inversión 1 financiada'!P108</f>
        <v>0</v>
      </c>
      <c r="AF108" s="136">
        <f>+'Inversión 1 financiada'!Q108</f>
        <v>0</v>
      </c>
      <c r="AG108" s="136">
        <f>+'Inversión 1 financiada'!R108</f>
        <v>0</v>
      </c>
      <c r="AH108" s="136">
        <f>+'Inversión 1 financiada'!S108</f>
        <v>0</v>
      </c>
      <c r="AI108" s="136">
        <f>+'Inversión 1 financiada'!T108</f>
        <v>0</v>
      </c>
      <c r="AJ108" s="136">
        <f>+'Inversión 1 financiada'!U108</f>
        <v>0</v>
      </c>
      <c r="AK108" s="136">
        <f>+'Inversión 1 financiada'!V108</f>
        <v>0</v>
      </c>
    </row>
    <row r="109" spans="2:37" x14ac:dyDescent="0.25">
      <c r="B109" s="59" t="s">
        <v>101</v>
      </c>
      <c r="C109" s="62" t="str">
        <f>+VLOOKUP(B109,'resumen UCAP'!$A$5:$O$329,2,0)</f>
        <v>ETIQUETA NA 400W NUEVA</v>
      </c>
      <c r="D109" s="63">
        <f>+'Desmonte Infr. financiada'!D109</f>
        <v>440</v>
      </c>
      <c r="E109" s="63" t="str">
        <f>+VLOOKUP(B109,'resumen UCAP'!$A$5:$O$329,3,0)</f>
        <v>Un</v>
      </c>
      <c r="F109" s="64">
        <f>+VLOOKUP(B109,'resumen UCAP'!$A$5:$O$329,15,0)</f>
        <v>431050</v>
      </c>
      <c r="G109" s="123">
        <v>1</v>
      </c>
      <c r="H109" s="125"/>
      <c r="I109" s="59"/>
      <c r="J109" s="59"/>
      <c r="K109" s="59"/>
      <c r="L109" s="59"/>
      <c r="M109" s="59"/>
      <c r="N109" s="59"/>
      <c r="O109" s="59"/>
      <c r="P109" s="59"/>
      <c r="Q109" s="59"/>
      <c r="R109" s="59"/>
      <c r="S109" s="59"/>
      <c r="T109" s="59"/>
      <c r="U109" s="59"/>
      <c r="V109" s="59"/>
      <c r="W109" s="136">
        <f>+'Inversión 1 financiada'!H109</f>
        <v>0</v>
      </c>
      <c r="X109" s="136">
        <f>+'Inversión 1 financiada'!I109</f>
        <v>0</v>
      </c>
      <c r="Y109" s="136">
        <f>+'Inversión 1 financiada'!J109</f>
        <v>0</v>
      </c>
      <c r="Z109" s="136">
        <f>+'Inversión 1 financiada'!K109</f>
        <v>0</v>
      </c>
      <c r="AA109" s="136">
        <f>+'Inversión 1 financiada'!L109</f>
        <v>0</v>
      </c>
      <c r="AB109" s="136">
        <f>+'Inversión 1 financiada'!M109</f>
        <v>0</v>
      </c>
      <c r="AC109" s="136">
        <f>+'Inversión 1 financiada'!N109</f>
        <v>0</v>
      </c>
      <c r="AD109" s="136">
        <f>+'Inversión 1 financiada'!O109</f>
        <v>0</v>
      </c>
      <c r="AE109" s="136">
        <f>+'Inversión 1 financiada'!P109</f>
        <v>0</v>
      </c>
      <c r="AF109" s="136">
        <f>+'Inversión 1 financiada'!Q109</f>
        <v>0</v>
      </c>
      <c r="AG109" s="136">
        <f>+'Inversión 1 financiada'!R109</f>
        <v>0</v>
      </c>
      <c r="AH109" s="136">
        <f>+'Inversión 1 financiada'!S109</f>
        <v>0</v>
      </c>
      <c r="AI109" s="136">
        <f>+'Inversión 1 financiada'!T109</f>
        <v>0</v>
      </c>
      <c r="AJ109" s="136">
        <f>+'Inversión 1 financiada'!U109</f>
        <v>0</v>
      </c>
      <c r="AK109" s="136">
        <f>+'Inversión 1 financiada'!V109</f>
        <v>0</v>
      </c>
    </row>
    <row r="110" spans="2:37" x14ac:dyDescent="0.25">
      <c r="B110" s="59"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1">
        <v>4</v>
      </c>
      <c r="H110" s="125"/>
      <c r="I110" s="59"/>
      <c r="J110" s="59"/>
      <c r="K110" s="59"/>
      <c r="L110" s="59"/>
      <c r="M110" s="59"/>
      <c r="N110" s="59"/>
      <c r="O110" s="59"/>
      <c r="P110" s="59"/>
      <c r="Q110" s="59"/>
      <c r="R110" s="59"/>
      <c r="S110" s="59"/>
      <c r="T110" s="59"/>
      <c r="U110" s="59"/>
      <c r="V110" s="59"/>
      <c r="W110" s="136">
        <f>+'Inversión 1 financiada'!H110</f>
        <v>0</v>
      </c>
      <c r="X110" s="136">
        <f>+'Inversión 1 financiada'!I110</f>
        <v>0</v>
      </c>
      <c r="Y110" s="136">
        <f>+'Inversión 1 financiada'!J110</f>
        <v>0</v>
      </c>
      <c r="Z110" s="136">
        <f>+'Inversión 1 financiada'!K110</f>
        <v>0</v>
      </c>
      <c r="AA110" s="136">
        <f>+'Inversión 1 financiada'!L110</f>
        <v>0</v>
      </c>
      <c r="AB110" s="136">
        <f>+'Inversión 1 financiada'!M110</f>
        <v>0</v>
      </c>
      <c r="AC110" s="136">
        <f>+'Inversión 1 financiada'!N110</f>
        <v>0</v>
      </c>
      <c r="AD110" s="136">
        <f>+'Inversión 1 financiada'!O110</f>
        <v>0</v>
      </c>
      <c r="AE110" s="136">
        <f>+'Inversión 1 financiada'!P110</f>
        <v>0</v>
      </c>
      <c r="AF110" s="136">
        <f>+'Inversión 1 financiada'!Q110</f>
        <v>0</v>
      </c>
      <c r="AG110" s="136">
        <f>+'Inversión 1 financiada'!R110</f>
        <v>0</v>
      </c>
      <c r="AH110" s="136">
        <f>+'Inversión 1 financiada'!S110</f>
        <v>0</v>
      </c>
      <c r="AI110" s="136">
        <f>+'Inversión 1 financiada'!T110</f>
        <v>0</v>
      </c>
      <c r="AJ110" s="136">
        <f>+'Inversión 1 financiada'!U110</f>
        <v>0</v>
      </c>
      <c r="AK110" s="136">
        <f>+'Inversión 1 financiada'!V110</f>
        <v>0</v>
      </c>
    </row>
    <row r="111" spans="2:37" x14ac:dyDescent="0.25">
      <c r="B111" s="59" t="s">
        <v>103</v>
      </c>
      <c r="C111" s="62" t="str">
        <f>+VLOOKUP(B111,'resumen UCAP'!$A$5:$O$329,2,0)</f>
        <v>LUMINARIA LED 65W SEGUNDA</v>
      </c>
      <c r="D111" s="63">
        <f>+'Desmonte Infr. financiada'!D111</f>
        <v>65</v>
      </c>
      <c r="E111" s="63" t="str">
        <f>+VLOOKUP(B111,'resumen UCAP'!$A$5:$O$329,3,0)</f>
        <v>Un</v>
      </c>
      <c r="F111" s="64">
        <f>+VLOOKUP(B111,'resumen UCAP'!$A$5:$O$329,15,0)</f>
        <v>736002</v>
      </c>
      <c r="G111" s="61">
        <v>1</v>
      </c>
      <c r="H111" s="125"/>
      <c r="I111" s="59"/>
      <c r="J111" s="59"/>
      <c r="K111" s="59"/>
      <c r="L111" s="59"/>
      <c r="M111" s="59"/>
      <c r="N111" s="59"/>
      <c r="O111" s="59"/>
      <c r="P111" s="59"/>
      <c r="Q111" s="59"/>
      <c r="R111" s="59"/>
      <c r="S111" s="59"/>
      <c r="T111" s="59"/>
      <c r="U111" s="59"/>
      <c r="V111" s="59"/>
      <c r="W111" s="136">
        <f>+'Inversión 1 financiada'!H111</f>
        <v>0</v>
      </c>
      <c r="X111" s="136">
        <f>+'Inversión 1 financiada'!I111</f>
        <v>0</v>
      </c>
      <c r="Y111" s="136">
        <f>+'Inversión 1 financiada'!J111</f>
        <v>0</v>
      </c>
      <c r="Z111" s="136">
        <f>+'Inversión 1 financiada'!K111</f>
        <v>0</v>
      </c>
      <c r="AA111" s="136">
        <f>+'Inversión 1 financiada'!L111</f>
        <v>0</v>
      </c>
      <c r="AB111" s="136">
        <f>+'Inversión 1 financiada'!M111</f>
        <v>0</v>
      </c>
      <c r="AC111" s="136">
        <f>+'Inversión 1 financiada'!N111</f>
        <v>0</v>
      </c>
      <c r="AD111" s="136">
        <f>+'Inversión 1 financiada'!O111</f>
        <v>0</v>
      </c>
      <c r="AE111" s="136">
        <f>+'Inversión 1 financiada'!P111</f>
        <v>0</v>
      </c>
      <c r="AF111" s="136">
        <f>+'Inversión 1 financiada'!Q111</f>
        <v>0</v>
      </c>
      <c r="AG111" s="136">
        <f>+'Inversión 1 financiada'!R111</f>
        <v>0</v>
      </c>
      <c r="AH111" s="136">
        <f>+'Inversión 1 financiada'!S111</f>
        <v>0</v>
      </c>
      <c r="AI111" s="136">
        <f>+'Inversión 1 financiada'!T111</f>
        <v>0</v>
      </c>
      <c r="AJ111" s="136">
        <f>+'Inversión 1 financiada'!U111</f>
        <v>0</v>
      </c>
      <c r="AK111" s="136">
        <f>+'Inversión 1 financiada'!V111</f>
        <v>0</v>
      </c>
    </row>
    <row r="112" spans="2:37" x14ac:dyDescent="0.25">
      <c r="B112" s="59"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125"/>
      <c r="I112" s="59"/>
      <c r="J112" s="59"/>
      <c r="K112" s="59"/>
      <c r="L112" s="59"/>
      <c r="M112" s="59"/>
      <c r="N112" s="59"/>
      <c r="O112" s="59"/>
      <c r="P112" s="59"/>
      <c r="Q112" s="59"/>
      <c r="R112" s="59"/>
      <c r="S112" s="59"/>
      <c r="T112" s="59"/>
      <c r="U112" s="59"/>
      <c r="V112" s="59"/>
      <c r="W112" s="136">
        <f>+'Inversión 1 financiada'!H112</f>
        <v>0</v>
      </c>
      <c r="X112" s="136">
        <f>+'Inversión 1 financiada'!I112</f>
        <v>0</v>
      </c>
      <c r="Y112" s="136">
        <f>+'Inversión 1 financiada'!J112</f>
        <v>0</v>
      </c>
      <c r="Z112" s="136">
        <f>+'Inversión 1 financiada'!K112</f>
        <v>0</v>
      </c>
      <c r="AA112" s="136">
        <f>+'Inversión 1 financiada'!L112</f>
        <v>0</v>
      </c>
      <c r="AB112" s="136">
        <f>+'Inversión 1 financiada'!M112</f>
        <v>0</v>
      </c>
      <c r="AC112" s="136">
        <f>+'Inversión 1 financiada'!N112</f>
        <v>0</v>
      </c>
      <c r="AD112" s="136">
        <f>+'Inversión 1 financiada'!O112</f>
        <v>0</v>
      </c>
      <c r="AE112" s="136">
        <f>+'Inversión 1 financiada'!P112</f>
        <v>0</v>
      </c>
      <c r="AF112" s="136">
        <f>+'Inversión 1 financiada'!Q112</f>
        <v>0</v>
      </c>
      <c r="AG112" s="136">
        <f>+'Inversión 1 financiada'!R112</f>
        <v>0</v>
      </c>
      <c r="AH112" s="136">
        <f>+'Inversión 1 financiada'!S112</f>
        <v>0</v>
      </c>
      <c r="AI112" s="136">
        <f>+'Inversión 1 financiada'!T112</f>
        <v>0</v>
      </c>
      <c r="AJ112" s="136">
        <f>+'Inversión 1 financiada'!U112</f>
        <v>0</v>
      </c>
      <c r="AK112" s="136">
        <f>+'Inversión 1 financiada'!V112</f>
        <v>0</v>
      </c>
    </row>
    <row r="113" spans="2:37" x14ac:dyDescent="0.25">
      <c r="B113" s="59" t="s">
        <v>105</v>
      </c>
      <c r="C113" s="62" t="str">
        <f>+VLOOKUP(B113,'resumen UCAP'!$A$5:$O$329,2,0)</f>
        <v>PROYECTOR LED 200W NUEVA</v>
      </c>
      <c r="D113" s="63">
        <f>+'Desmonte Infr. financiada'!D113</f>
        <v>200</v>
      </c>
      <c r="E113" s="63" t="str">
        <f>+VLOOKUP(B113,'resumen UCAP'!$A$5:$O$329,3,0)</f>
        <v>Un</v>
      </c>
      <c r="F113" s="64">
        <f>+VLOOKUP(B113,'resumen UCAP'!$A$5:$O$329,15,0)</f>
        <v>698300</v>
      </c>
      <c r="G113" s="61">
        <v>3</v>
      </c>
      <c r="H113" s="125"/>
      <c r="I113" s="59"/>
      <c r="J113" s="59"/>
      <c r="K113" s="59"/>
      <c r="L113" s="59"/>
      <c r="M113" s="59"/>
      <c r="N113" s="59"/>
      <c r="O113" s="59"/>
      <c r="P113" s="59"/>
      <c r="Q113" s="59"/>
      <c r="R113" s="59"/>
      <c r="S113" s="59"/>
      <c r="T113" s="59"/>
      <c r="U113" s="59"/>
      <c r="V113" s="59"/>
      <c r="W113" s="136">
        <f>+'Inversión 1 financiada'!H113</f>
        <v>0</v>
      </c>
      <c r="X113" s="136">
        <f>+'Inversión 1 financiada'!I113</f>
        <v>0</v>
      </c>
      <c r="Y113" s="136">
        <f>+'Inversión 1 financiada'!J113</f>
        <v>0</v>
      </c>
      <c r="Z113" s="136">
        <f>+'Inversión 1 financiada'!K113</f>
        <v>0</v>
      </c>
      <c r="AA113" s="136">
        <f>+'Inversión 1 financiada'!L113</f>
        <v>0</v>
      </c>
      <c r="AB113" s="136">
        <f>+'Inversión 1 financiada'!M113</f>
        <v>0</v>
      </c>
      <c r="AC113" s="136">
        <f>+'Inversión 1 financiada'!N113</f>
        <v>0</v>
      </c>
      <c r="AD113" s="136">
        <f>+'Inversión 1 financiada'!O113</f>
        <v>0</v>
      </c>
      <c r="AE113" s="136">
        <f>+'Inversión 1 financiada'!P113</f>
        <v>0</v>
      </c>
      <c r="AF113" s="136">
        <f>+'Inversión 1 financiada'!Q113</f>
        <v>0</v>
      </c>
      <c r="AG113" s="136">
        <f>+'Inversión 1 financiada'!R113</f>
        <v>0</v>
      </c>
      <c r="AH113" s="136">
        <f>+'Inversión 1 financiada'!S113</f>
        <v>0</v>
      </c>
      <c r="AI113" s="136">
        <f>+'Inversión 1 financiada'!T113</f>
        <v>0</v>
      </c>
      <c r="AJ113" s="136">
        <f>+'Inversión 1 financiada'!U113</f>
        <v>0</v>
      </c>
      <c r="AK113" s="136">
        <f>+'Inversión 1 financiada'!V113</f>
        <v>0</v>
      </c>
    </row>
    <row r="114" spans="2:37" x14ac:dyDescent="0.25">
      <c r="B114" s="59" t="s">
        <v>106</v>
      </c>
      <c r="C114" s="62" t="str">
        <f>+VLOOKUP(B114,'resumen UCAP'!$A$5:$O$329,2,0)</f>
        <v>PROYECTOR MH 250 SEGUNDA</v>
      </c>
      <c r="D114" s="63">
        <f>+'Desmonte Infr. financiada'!D114</f>
        <v>279</v>
      </c>
      <c r="E114" s="63" t="str">
        <f>+VLOOKUP(B114,'resumen UCAP'!$A$5:$O$329,3,0)</f>
        <v>Un</v>
      </c>
      <c r="F114" s="64">
        <f>+VLOOKUP(B114,'resumen UCAP'!$A$5:$O$329,15,0)</f>
        <v>509142</v>
      </c>
      <c r="G114" s="124">
        <v>2</v>
      </c>
      <c r="H114" s="125"/>
      <c r="I114" s="59"/>
      <c r="J114" s="59"/>
      <c r="K114" s="59"/>
      <c r="L114" s="59"/>
      <c r="M114" s="59"/>
      <c r="N114" s="59"/>
      <c r="O114" s="59"/>
      <c r="P114" s="59"/>
      <c r="Q114" s="59"/>
      <c r="R114" s="59"/>
      <c r="S114" s="59"/>
      <c r="T114" s="59"/>
      <c r="U114" s="59"/>
      <c r="V114" s="59"/>
      <c r="W114" s="136">
        <f>+'Inversión 1 financiada'!H114</f>
        <v>0</v>
      </c>
      <c r="X114" s="136">
        <f>+'Inversión 1 financiada'!I114</f>
        <v>0</v>
      </c>
      <c r="Y114" s="136">
        <f>+'Inversión 1 financiada'!J114</f>
        <v>0</v>
      </c>
      <c r="Z114" s="136">
        <f>+'Inversión 1 financiada'!K114</f>
        <v>0</v>
      </c>
      <c r="AA114" s="136">
        <f>+'Inversión 1 financiada'!L114</f>
        <v>0</v>
      </c>
      <c r="AB114" s="136">
        <f>+'Inversión 1 financiada'!M114</f>
        <v>0</v>
      </c>
      <c r="AC114" s="136">
        <f>+'Inversión 1 financiada'!N114</f>
        <v>0</v>
      </c>
      <c r="AD114" s="136">
        <f>+'Inversión 1 financiada'!O114</f>
        <v>0</v>
      </c>
      <c r="AE114" s="136">
        <f>+'Inversión 1 financiada'!P114</f>
        <v>0</v>
      </c>
      <c r="AF114" s="136">
        <f>+'Inversión 1 financiada'!Q114</f>
        <v>0</v>
      </c>
      <c r="AG114" s="136">
        <f>+'Inversión 1 financiada'!R114</f>
        <v>0</v>
      </c>
      <c r="AH114" s="136">
        <f>+'Inversión 1 financiada'!S114</f>
        <v>0</v>
      </c>
      <c r="AI114" s="136">
        <f>+'Inversión 1 financiada'!T114</f>
        <v>0</v>
      </c>
      <c r="AJ114" s="136">
        <f>+'Inversión 1 financiada'!U114</f>
        <v>0</v>
      </c>
      <c r="AK114" s="136">
        <f>+'Inversión 1 financiada'!V114</f>
        <v>0</v>
      </c>
    </row>
    <row r="115" spans="2:37" x14ac:dyDescent="0.25">
      <c r="B115" s="59" t="s">
        <v>107</v>
      </c>
      <c r="C115" s="62" t="str">
        <f>+VLOOKUP(B115,'resumen UCAP'!$A$5:$O$329,2,0)</f>
        <v>Proyector led 200w</v>
      </c>
      <c r="D115" s="63">
        <f>+'Desmonte Infr. financiada'!D115</f>
        <v>200</v>
      </c>
      <c r="E115" s="63" t="str">
        <f>+VLOOKUP(B115,'resumen UCAP'!$A$5:$O$329,3,0)</f>
        <v>Un</v>
      </c>
      <c r="F115" s="64">
        <f>+VLOOKUP(B115,'resumen UCAP'!$A$5:$O$329,15,0)</f>
        <v>2176396</v>
      </c>
      <c r="G115" s="61">
        <v>9</v>
      </c>
      <c r="H115" s="125"/>
      <c r="I115" s="59"/>
      <c r="J115" s="59"/>
      <c r="K115" s="59"/>
      <c r="L115" s="59"/>
      <c r="M115" s="59"/>
      <c r="N115" s="59"/>
      <c r="O115" s="59"/>
      <c r="P115" s="59"/>
      <c r="Q115" s="59"/>
      <c r="R115" s="59"/>
      <c r="S115" s="59"/>
      <c r="T115" s="59"/>
      <c r="U115" s="59"/>
      <c r="V115" s="59"/>
      <c r="W115" s="136">
        <f>+'Inversión 1 financiada'!H115</f>
        <v>0</v>
      </c>
      <c r="X115" s="136">
        <f>+'Inversión 1 financiada'!I115</f>
        <v>0</v>
      </c>
      <c r="Y115" s="136">
        <f>+'Inversión 1 financiada'!J115</f>
        <v>0</v>
      </c>
      <c r="Z115" s="136">
        <f>+'Inversión 1 financiada'!K115</f>
        <v>0</v>
      </c>
      <c r="AA115" s="136">
        <f>+'Inversión 1 financiada'!L115</f>
        <v>0</v>
      </c>
      <c r="AB115" s="136">
        <f>+'Inversión 1 financiada'!M115</f>
        <v>0</v>
      </c>
      <c r="AC115" s="136">
        <f>+'Inversión 1 financiada'!N115</f>
        <v>0</v>
      </c>
      <c r="AD115" s="136">
        <f>+'Inversión 1 financiada'!O115</f>
        <v>0</v>
      </c>
      <c r="AE115" s="136">
        <f>+'Inversión 1 financiada'!P115</f>
        <v>0</v>
      </c>
      <c r="AF115" s="136">
        <f>+'Inversión 1 financiada'!Q115</f>
        <v>0</v>
      </c>
      <c r="AG115" s="136">
        <f>+'Inversión 1 financiada'!R115</f>
        <v>0</v>
      </c>
      <c r="AH115" s="136">
        <f>+'Inversión 1 financiada'!S115</f>
        <v>0</v>
      </c>
      <c r="AI115" s="136">
        <f>+'Inversión 1 financiada'!T115</f>
        <v>0</v>
      </c>
      <c r="AJ115" s="136">
        <f>+'Inversión 1 financiada'!U115</f>
        <v>0</v>
      </c>
      <c r="AK115" s="136">
        <f>+'Inversión 1 financiada'!V115</f>
        <v>0</v>
      </c>
    </row>
    <row r="116" spans="2:37" x14ac:dyDescent="0.25">
      <c r="B116" s="59" t="s">
        <v>108</v>
      </c>
      <c r="C116" s="62" t="str">
        <f>+VLOOKUP(B116,'resumen UCAP'!$A$5:$O$329,2,0)</f>
        <v>Luminaria picadelly 250w</v>
      </c>
      <c r="D116" s="63">
        <f>+'Desmonte Infr. financiada'!D116</f>
        <v>279</v>
      </c>
      <c r="E116" s="63" t="str">
        <f>+VLOOKUP(B116,'resumen UCAP'!$A$5:$O$329,3,0)</f>
        <v>Un</v>
      </c>
      <c r="F116" s="64">
        <f>+VLOOKUP(B116,'resumen UCAP'!$A$5:$O$329,15,0)</f>
        <v>680000</v>
      </c>
      <c r="G116" s="123">
        <v>6</v>
      </c>
      <c r="H116" s="125"/>
      <c r="I116" s="59"/>
      <c r="J116" s="59"/>
      <c r="K116" s="59"/>
      <c r="L116" s="59"/>
      <c r="M116" s="59"/>
      <c r="N116" s="59"/>
      <c r="O116" s="59"/>
      <c r="P116" s="59"/>
      <c r="Q116" s="59"/>
      <c r="R116" s="59"/>
      <c r="S116" s="59"/>
      <c r="T116" s="59"/>
      <c r="U116" s="59"/>
      <c r="V116" s="59"/>
      <c r="W116" s="136">
        <f>+'Inversión 1 financiada'!H116</f>
        <v>0</v>
      </c>
      <c r="X116" s="136">
        <f>+'Inversión 1 financiada'!I116</f>
        <v>0</v>
      </c>
      <c r="Y116" s="136">
        <f>+'Inversión 1 financiada'!J116</f>
        <v>0</v>
      </c>
      <c r="Z116" s="136">
        <f>+'Inversión 1 financiada'!K116</f>
        <v>0</v>
      </c>
      <c r="AA116" s="136">
        <f>+'Inversión 1 financiada'!L116</f>
        <v>0</v>
      </c>
      <c r="AB116" s="136">
        <f>+'Inversión 1 financiada'!M116</f>
        <v>0</v>
      </c>
      <c r="AC116" s="136">
        <f>+'Inversión 1 financiada'!N116</f>
        <v>0</v>
      </c>
      <c r="AD116" s="136">
        <f>+'Inversión 1 financiada'!O116</f>
        <v>0</v>
      </c>
      <c r="AE116" s="136">
        <f>+'Inversión 1 financiada'!P116</f>
        <v>0</v>
      </c>
      <c r="AF116" s="136">
        <f>+'Inversión 1 financiada'!Q116</f>
        <v>0</v>
      </c>
      <c r="AG116" s="136">
        <f>+'Inversión 1 financiada'!R116</f>
        <v>0</v>
      </c>
      <c r="AH116" s="136">
        <f>+'Inversión 1 financiada'!S116</f>
        <v>0</v>
      </c>
      <c r="AI116" s="136">
        <f>+'Inversión 1 financiada'!T116</f>
        <v>0</v>
      </c>
      <c r="AJ116" s="136">
        <f>+'Inversión 1 financiada'!U116</f>
        <v>0</v>
      </c>
      <c r="AK116" s="136">
        <f>+'Inversión 1 financiada'!V116</f>
        <v>0</v>
      </c>
    </row>
    <row r="117" spans="2:37" x14ac:dyDescent="0.25">
      <c r="B117" s="59" t="s">
        <v>109</v>
      </c>
      <c r="C117" s="62" t="str">
        <f>+VLOOKUP(B117,'resumen UCAP'!$A$5:$O$329,2,0)</f>
        <v>ETIQUETA LUMINARIA LED 100W NUEVA</v>
      </c>
      <c r="D117" s="63">
        <f>+'Desmonte Infr. financiada'!D117</f>
        <v>100</v>
      </c>
      <c r="E117" s="63" t="str">
        <f>+VLOOKUP(B117,'resumen UCAP'!$A$5:$O$329,3,0)</f>
        <v>Un</v>
      </c>
      <c r="F117" s="64">
        <f>+VLOOKUP(B117,'resumen UCAP'!$A$5:$O$329,15,0)</f>
        <v>2060000</v>
      </c>
      <c r="G117" s="61">
        <v>7</v>
      </c>
      <c r="H117" s="125"/>
      <c r="I117" s="59"/>
      <c r="J117" s="59"/>
      <c r="K117" s="59"/>
      <c r="L117" s="59"/>
      <c r="M117" s="59"/>
      <c r="N117" s="59"/>
      <c r="O117" s="59"/>
      <c r="P117" s="59"/>
      <c r="Q117" s="59"/>
      <c r="R117" s="59"/>
      <c r="S117" s="59"/>
      <c r="T117" s="59"/>
      <c r="U117" s="59"/>
      <c r="V117" s="59"/>
      <c r="W117" s="136">
        <f>+'Inversión 1 financiada'!H117</f>
        <v>0</v>
      </c>
      <c r="X117" s="136">
        <f>+'Inversión 1 financiada'!I117</f>
        <v>0</v>
      </c>
      <c r="Y117" s="136">
        <f>+'Inversión 1 financiada'!J117</f>
        <v>0</v>
      </c>
      <c r="Z117" s="136">
        <f>+'Inversión 1 financiada'!K117</f>
        <v>0</v>
      </c>
      <c r="AA117" s="136">
        <f>+'Inversión 1 financiada'!L117</f>
        <v>0</v>
      </c>
      <c r="AB117" s="136">
        <f>+'Inversión 1 financiada'!M117</f>
        <v>0</v>
      </c>
      <c r="AC117" s="136">
        <f>+'Inversión 1 financiada'!N117</f>
        <v>0</v>
      </c>
      <c r="AD117" s="136">
        <f>+'Inversión 1 financiada'!O117</f>
        <v>0</v>
      </c>
      <c r="AE117" s="136">
        <f>+'Inversión 1 financiada'!P117</f>
        <v>0</v>
      </c>
      <c r="AF117" s="136">
        <f>+'Inversión 1 financiada'!Q117</f>
        <v>0</v>
      </c>
      <c r="AG117" s="136">
        <f>+'Inversión 1 financiada'!R117</f>
        <v>0</v>
      </c>
      <c r="AH117" s="136">
        <f>+'Inversión 1 financiada'!S117</f>
        <v>0</v>
      </c>
      <c r="AI117" s="136">
        <f>+'Inversión 1 financiada'!T117</f>
        <v>0</v>
      </c>
      <c r="AJ117" s="136">
        <f>+'Inversión 1 financiada'!U117</f>
        <v>0</v>
      </c>
      <c r="AK117" s="136">
        <f>+'Inversión 1 financiada'!V117</f>
        <v>0</v>
      </c>
    </row>
    <row r="118" spans="2:37" x14ac:dyDescent="0.25">
      <c r="B118" s="59" t="s">
        <v>110</v>
      </c>
      <c r="C118" s="62" t="str">
        <f>+VLOOKUP(B118,'resumen UCAP'!$A$5:$O$329,2,0)</f>
        <v>PROYECTOR LED 400W APOLO</v>
      </c>
      <c r="D118" s="63">
        <f>+'Desmonte Infr. financiada'!D118</f>
        <v>400</v>
      </c>
      <c r="E118" s="63" t="str">
        <f>+VLOOKUP(B118,'resumen UCAP'!$A$5:$O$329,3,0)</f>
        <v>Un</v>
      </c>
      <c r="F118" s="64">
        <f>+VLOOKUP(B118,'resumen UCAP'!$A$5:$O$329,15,0)</f>
        <v>2980712</v>
      </c>
      <c r="G118" s="61">
        <v>13</v>
      </c>
      <c r="H118" s="125"/>
      <c r="I118" s="59"/>
      <c r="J118" s="59"/>
      <c r="K118" s="59"/>
      <c r="L118" s="59"/>
      <c r="M118" s="59"/>
      <c r="N118" s="59"/>
      <c r="O118" s="59"/>
      <c r="P118" s="59"/>
      <c r="Q118" s="59"/>
      <c r="R118" s="59"/>
      <c r="S118" s="59"/>
      <c r="T118" s="59"/>
      <c r="U118" s="59"/>
      <c r="V118" s="59"/>
      <c r="W118" s="136">
        <f>+'Inversión 1 financiada'!H118</f>
        <v>0</v>
      </c>
      <c r="X118" s="136">
        <f>+'Inversión 1 financiada'!I118</f>
        <v>0</v>
      </c>
      <c r="Y118" s="136">
        <f>+'Inversión 1 financiada'!J118</f>
        <v>0</v>
      </c>
      <c r="Z118" s="136">
        <f>+'Inversión 1 financiada'!K118</f>
        <v>0</v>
      </c>
      <c r="AA118" s="136">
        <f>+'Inversión 1 financiada'!L118</f>
        <v>0</v>
      </c>
      <c r="AB118" s="136">
        <f>+'Inversión 1 financiada'!M118</f>
        <v>0</v>
      </c>
      <c r="AC118" s="136">
        <f>+'Inversión 1 financiada'!N118</f>
        <v>0</v>
      </c>
      <c r="AD118" s="136">
        <f>+'Inversión 1 financiada'!O118</f>
        <v>0</v>
      </c>
      <c r="AE118" s="136">
        <f>+'Inversión 1 financiada'!P118</f>
        <v>0</v>
      </c>
      <c r="AF118" s="136">
        <f>+'Inversión 1 financiada'!Q118</f>
        <v>0</v>
      </c>
      <c r="AG118" s="136">
        <f>+'Inversión 1 financiada'!R118</f>
        <v>0</v>
      </c>
      <c r="AH118" s="136">
        <f>+'Inversión 1 financiada'!S118</f>
        <v>0</v>
      </c>
      <c r="AI118" s="136">
        <f>+'Inversión 1 financiada'!T118</f>
        <v>0</v>
      </c>
      <c r="AJ118" s="136">
        <f>+'Inversión 1 financiada'!U118</f>
        <v>0</v>
      </c>
      <c r="AK118" s="136">
        <f>+'Inversión 1 financiada'!V118</f>
        <v>0</v>
      </c>
    </row>
    <row r="119" spans="2:37" x14ac:dyDescent="0.25">
      <c r="B119" s="59" t="s">
        <v>111</v>
      </c>
      <c r="C119" s="62" t="str">
        <f>+VLOOKUP(B119,'resumen UCAP'!$A$5:$O$329,2,0)</f>
        <v>ETIQUETA LUMINARIA 70W NA</v>
      </c>
      <c r="D119" s="63">
        <f>+'Desmonte Infr. financiada'!D119</f>
        <v>81</v>
      </c>
      <c r="E119" s="63" t="str">
        <f>+VLOOKUP(B119,'resumen UCAP'!$A$5:$O$329,3,0)</f>
        <v>Un</v>
      </c>
      <c r="F119" s="64">
        <f>+VLOOKUP(B119,'resumen UCAP'!$A$5:$O$329,15,0)</f>
        <v>201799</v>
      </c>
      <c r="G119" s="123">
        <v>3</v>
      </c>
      <c r="H119" s="125"/>
      <c r="I119" s="59"/>
      <c r="J119" s="59"/>
      <c r="K119" s="59"/>
      <c r="L119" s="59"/>
      <c r="M119" s="59"/>
      <c r="N119" s="59"/>
      <c r="O119" s="59"/>
      <c r="P119" s="59"/>
      <c r="Q119" s="59"/>
      <c r="R119" s="59"/>
      <c r="S119" s="59"/>
      <c r="T119" s="59"/>
      <c r="U119" s="59"/>
      <c r="V119" s="59"/>
      <c r="W119" s="136">
        <f>+'Inversión 1 financiada'!H119</f>
        <v>0</v>
      </c>
      <c r="X119" s="136">
        <f>+'Inversión 1 financiada'!I119</f>
        <v>0</v>
      </c>
      <c r="Y119" s="136">
        <f>+'Inversión 1 financiada'!J119</f>
        <v>0</v>
      </c>
      <c r="Z119" s="136">
        <f>+'Inversión 1 financiada'!K119</f>
        <v>0</v>
      </c>
      <c r="AA119" s="136">
        <f>+'Inversión 1 financiada'!L119</f>
        <v>0</v>
      </c>
      <c r="AB119" s="136">
        <f>+'Inversión 1 financiada'!M119</f>
        <v>0</v>
      </c>
      <c r="AC119" s="136">
        <f>+'Inversión 1 financiada'!N119</f>
        <v>0</v>
      </c>
      <c r="AD119" s="136">
        <f>+'Inversión 1 financiada'!O119</f>
        <v>0</v>
      </c>
      <c r="AE119" s="136">
        <f>+'Inversión 1 financiada'!P119</f>
        <v>0</v>
      </c>
      <c r="AF119" s="136">
        <f>+'Inversión 1 financiada'!Q119</f>
        <v>0</v>
      </c>
      <c r="AG119" s="136">
        <f>+'Inversión 1 financiada'!R119</f>
        <v>0</v>
      </c>
      <c r="AH119" s="136">
        <f>+'Inversión 1 financiada'!S119</f>
        <v>0</v>
      </c>
      <c r="AI119" s="136">
        <f>+'Inversión 1 financiada'!T119</f>
        <v>0</v>
      </c>
      <c r="AJ119" s="136">
        <f>+'Inversión 1 financiada'!U119</f>
        <v>0</v>
      </c>
      <c r="AK119" s="136">
        <f>+'Inversión 1 financiada'!V119</f>
        <v>0</v>
      </c>
    </row>
    <row r="120" spans="2:37" x14ac:dyDescent="0.25">
      <c r="B120" s="59" t="s">
        <v>532</v>
      </c>
      <c r="C120" s="62" t="str">
        <f>+VLOOKUP(B120,'resumen UCAP'!$A$5:$O$329,2,0)</f>
        <v>PROYECTOR MH 250W SEGUND</v>
      </c>
      <c r="D120" s="63">
        <f>+'Desmonte Infr. financiada'!D120</f>
        <v>279</v>
      </c>
      <c r="E120" s="63" t="str">
        <f>+VLOOKUP(B120,'resumen UCAP'!$A$5:$O$329,3,0)</f>
        <v>Un</v>
      </c>
      <c r="F120" s="64">
        <f>+VLOOKUP(B120,'resumen UCAP'!$A$5:$O$329,15,0)</f>
        <v>413027</v>
      </c>
      <c r="G120" s="124">
        <v>1</v>
      </c>
      <c r="H120" s="125"/>
      <c r="I120" s="59"/>
      <c r="J120" s="59"/>
      <c r="K120" s="59"/>
      <c r="L120" s="59"/>
      <c r="M120" s="59"/>
      <c r="N120" s="59"/>
      <c r="O120" s="59"/>
      <c r="P120" s="59"/>
      <c r="Q120" s="59"/>
      <c r="R120" s="59"/>
      <c r="S120" s="59"/>
      <c r="T120" s="59"/>
      <c r="U120" s="59"/>
      <c r="V120" s="59"/>
      <c r="W120" s="136">
        <f>+'Inversión 1 financiada'!H120</f>
        <v>0</v>
      </c>
      <c r="X120" s="136">
        <f>+'Inversión 1 financiada'!I120</f>
        <v>0</v>
      </c>
      <c r="Y120" s="136">
        <f>+'Inversión 1 financiada'!J120</f>
        <v>0</v>
      </c>
      <c r="Z120" s="136">
        <f>+'Inversión 1 financiada'!K120</f>
        <v>0</v>
      </c>
      <c r="AA120" s="136">
        <f>+'Inversión 1 financiada'!L120</f>
        <v>0</v>
      </c>
      <c r="AB120" s="136">
        <f>+'Inversión 1 financiada'!M120</f>
        <v>0</v>
      </c>
      <c r="AC120" s="136">
        <f>+'Inversión 1 financiada'!N120</f>
        <v>0</v>
      </c>
      <c r="AD120" s="136">
        <f>+'Inversión 1 financiada'!O120</f>
        <v>0</v>
      </c>
      <c r="AE120" s="136">
        <f>+'Inversión 1 financiada'!P120</f>
        <v>0</v>
      </c>
      <c r="AF120" s="136">
        <f>+'Inversión 1 financiada'!Q120</f>
        <v>0</v>
      </c>
      <c r="AG120" s="136">
        <f>+'Inversión 1 financiada'!R120</f>
        <v>0</v>
      </c>
      <c r="AH120" s="136">
        <f>+'Inversión 1 financiada'!S120</f>
        <v>0</v>
      </c>
      <c r="AI120" s="136">
        <f>+'Inversión 1 financiada'!T120</f>
        <v>0</v>
      </c>
      <c r="AJ120" s="136">
        <f>+'Inversión 1 financiada'!U120</f>
        <v>0</v>
      </c>
      <c r="AK120" s="136">
        <f>+'Inversión 1 financiada'!V120</f>
        <v>0</v>
      </c>
    </row>
    <row r="121" spans="2:37" x14ac:dyDescent="0.25">
      <c r="B121" s="59" t="s">
        <v>533</v>
      </c>
      <c r="C121" s="62" t="str">
        <f>+VLOOKUP(B121,'resumen UCAP'!$A$5:$O$329,2,0)</f>
        <v>PROYECTOR MH 4000W SEGUND</v>
      </c>
      <c r="D121" s="63">
        <f>+'Desmonte Infr. financiada'!D121</f>
        <v>440</v>
      </c>
      <c r="E121" s="63" t="str">
        <f>+VLOOKUP(B121,'resumen UCAP'!$A$5:$O$329,3,0)</f>
        <v>Un</v>
      </c>
      <c r="F121" s="64">
        <f>+VLOOKUP(B121,'resumen UCAP'!$A$5:$O$329,15,0)</f>
        <v>509142</v>
      </c>
      <c r="G121" s="124">
        <v>1</v>
      </c>
      <c r="H121" s="125"/>
      <c r="I121" s="59"/>
      <c r="J121" s="59"/>
      <c r="K121" s="59"/>
      <c r="L121" s="59"/>
      <c r="M121" s="59"/>
      <c r="N121" s="59"/>
      <c r="O121" s="59"/>
      <c r="P121" s="59"/>
      <c r="Q121" s="59"/>
      <c r="R121" s="59"/>
      <c r="S121" s="59"/>
      <c r="T121" s="59"/>
      <c r="U121" s="59"/>
      <c r="V121" s="59"/>
      <c r="W121" s="136">
        <f>+'Inversión 1 financiada'!H121</f>
        <v>0</v>
      </c>
      <c r="X121" s="136">
        <f>+'Inversión 1 financiada'!I121</f>
        <v>0</v>
      </c>
      <c r="Y121" s="136">
        <f>+'Inversión 1 financiada'!J121</f>
        <v>0</v>
      </c>
      <c r="Z121" s="136">
        <f>+'Inversión 1 financiada'!K121</f>
        <v>0</v>
      </c>
      <c r="AA121" s="136">
        <f>+'Inversión 1 financiada'!L121</f>
        <v>0</v>
      </c>
      <c r="AB121" s="136">
        <f>+'Inversión 1 financiada'!M121</f>
        <v>0</v>
      </c>
      <c r="AC121" s="136">
        <f>+'Inversión 1 financiada'!N121</f>
        <v>0</v>
      </c>
      <c r="AD121" s="136">
        <f>+'Inversión 1 financiada'!O121</f>
        <v>0</v>
      </c>
      <c r="AE121" s="136">
        <f>+'Inversión 1 financiada'!P121</f>
        <v>0</v>
      </c>
      <c r="AF121" s="136">
        <f>+'Inversión 1 financiada'!Q121</f>
        <v>0</v>
      </c>
      <c r="AG121" s="136">
        <f>+'Inversión 1 financiada'!R121</f>
        <v>0</v>
      </c>
      <c r="AH121" s="136">
        <f>+'Inversión 1 financiada'!S121</f>
        <v>0</v>
      </c>
      <c r="AI121" s="136">
        <f>+'Inversión 1 financiada'!T121</f>
        <v>0</v>
      </c>
      <c r="AJ121" s="136">
        <f>+'Inversión 1 financiada'!U121</f>
        <v>0</v>
      </c>
      <c r="AK121" s="136">
        <f>+'Inversión 1 financiada'!V121</f>
        <v>0</v>
      </c>
    </row>
    <row r="122" spans="2:37" x14ac:dyDescent="0.25">
      <c r="B122" s="59" t="s">
        <v>534</v>
      </c>
      <c r="C122" s="62" t="str">
        <f>+VLOOKUP(B122,'resumen UCAP'!$A$5:$O$329,2,0)</f>
        <v>LUMINARIA NA 250 NUEVA</v>
      </c>
      <c r="D122" s="63">
        <f>+'Desmonte Infr. financiada'!D122</f>
        <v>279</v>
      </c>
      <c r="E122" s="63" t="str">
        <f>+VLOOKUP(B122,'resumen UCAP'!$A$5:$O$329,3,0)</f>
        <v>Un</v>
      </c>
      <c r="F122" s="64">
        <f>+VLOOKUP(B122,'resumen UCAP'!$A$5:$O$329,15,0)</f>
        <v>378325</v>
      </c>
      <c r="G122" s="123">
        <v>7</v>
      </c>
      <c r="H122" s="125"/>
      <c r="I122" s="59"/>
      <c r="J122" s="59"/>
      <c r="K122" s="59"/>
      <c r="L122" s="59"/>
      <c r="M122" s="59"/>
      <c r="N122" s="59"/>
      <c r="O122" s="59"/>
      <c r="P122" s="59"/>
      <c r="Q122" s="59"/>
      <c r="R122" s="59"/>
      <c r="S122" s="59"/>
      <c r="T122" s="59"/>
      <c r="U122" s="59"/>
      <c r="V122" s="59"/>
      <c r="W122" s="136">
        <f>+'Inversión 1 financiada'!H122</f>
        <v>0</v>
      </c>
      <c r="X122" s="136">
        <f>+'Inversión 1 financiada'!I122</f>
        <v>0</v>
      </c>
      <c r="Y122" s="136">
        <f>+'Inversión 1 financiada'!J122</f>
        <v>0</v>
      </c>
      <c r="Z122" s="136">
        <f>+'Inversión 1 financiada'!K122</f>
        <v>0</v>
      </c>
      <c r="AA122" s="136">
        <f>+'Inversión 1 financiada'!L122</f>
        <v>0</v>
      </c>
      <c r="AB122" s="136">
        <f>+'Inversión 1 financiada'!M122</f>
        <v>0</v>
      </c>
      <c r="AC122" s="136">
        <f>+'Inversión 1 financiada'!N122</f>
        <v>0</v>
      </c>
      <c r="AD122" s="136">
        <f>+'Inversión 1 financiada'!O122</f>
        <v>0</v>
      </c>
      <c r="AE122" s="136">
        <f>+'Inversión 1 financiada'!P122</f>
        <v>0</v>
      </c>
      <c r="AF122" s="136">
        <f>+'Inversión 1 financiada'!Q122</f>
        <v>0</v>
      </c>
      <c r="AG122" s="136">
        <f>+'Inversión 1 financiada'!R122</f>
        <v>0</v>
      </c>
      <c r="AH122" s="136">
        <f>+'Inversión 1 financiada'!S122</f>
        <v>0</v>
      </c>
      <c r="AI122" s="136">
        <f>+'Inversión 1 financiada'!T122</f>
        <v>0</v>
      </c>
      <c r="AJ122" s="136">
        <f>+'Inversión 1 financiada'!U122</f>
        <v>0</v>
      </c>
      <c r="AK122" s="136">
        <f>+'Inversión 1 financiada'!V122</f>
        <v>0</v>
      </c>
    </row>
    <row r="123" spans="2:37" x14ac:dyDescent="0.25">
      <c r="B123" s="59" t="s">
        <v>549</v>
      </c>
      <c r="C123" s="62" t="str">
        <f>+VLOOKUP(B123,'resumen UCAP'!$A$5:$O$329,2,0)</f>
        <v>Luminaria Led 150w</v>
      </c>
      <c r="D123" s="63">
        <f>+'Desmonte Infr. financiada'!D123</f>
        <v>150</v>
      </c>
      <c r="E123" s="63" t="str">
        <f>+VLOOKUP(B123,'resumen UCAP'!$A$5:$O$329,3,0)</f>
        <v>Un</v>
      </c>
      <c r="F123" s="64">
        <f>+VLOOKUP(B123,'resumen UCAP'!$A$5:$O$329,15,0)</f>
        <v>845605</v>
      </c>
      <c r="G123" s="61">
        <v>293</v>
      </c>
      <c r="H123" s="125"/>
      <c r="I123" s="59"/>
      <c r="J123" s="59"/>
      <c r="K123" s="59"/>
      <c r="L123" s="59"/>
      <c r="M123" s="59"/>
      <c r="N123" s="59"/>
      <c r="O123" s="59"/>
      <c r="P123" s="59"/>
      <c r="Q123" s="59"/>
      <c r="R123" s="59"/>
      <c r="S123" s="59"/>
      <c r="T123" s="59"/>
      <c r="U123" s="59"/>
      <c r="V123" s="59"/>
      <c r="W123" s="136">
        <f>+'Inversión 1 financiada'!H123</f>
        <v>0</v>
      </c>
      <c r="X123" s="136">
        <f>+'Inversión 1 financiada'!I123</f>
        <v>0</v>
      </c>
      <c r="Y123" s="136">
        <f>+'Inversión 1 financiada'!J123</f>
        <v>0</v>
      </c>
      <c r="Z123" s="136">
        <f>+'Inversión 1 financiada'!K123</f>
        <v>0</v>
      </c>
      <c r="AA123" s="136">
        <f>+'Inversión 1 financiada'!L123</f>
        <v>0</v>
      </c>
      <c r="AB123" s="136">
        <f>+'Inversión 1 financiada'!M123</f>
        <v>0</v>
      </c>
      <c r="AC123" s="136">
        <f>+'Inversión 1 financiada'!N123</f>
        <v>0</v>
      </c>
      <c r="AD123" s="136">
        <f>+'Inversión 1 financiada'!O123</f>
        <v>0</v>
      </c>
      <c r="AE123" s="136">
        <f>+'Inversión 1 financiada'!P123</f>
        <v>0</v>
      </c>
      <c r="AF123" s="136">
        <f>+'Inversión 1 financiada'!Q123</f>
        <v>0</v>
      </c>
      <c r="AG123" s="136">
        <f>+'Inversión 1 financiada'!R123</f>
        <v>0</v>
      </c>
      <c r="AH123" s="136">
        <f>+'Inversión 1 financiada'!S123</f>
        <v>0</v>
      </c>
      <c r="AI123" s="136">
        <f>+'Inversión 1 financiada'!T123</f>
        <v>0</v>
      </c>
      <c r="AJ123" s="136">
        <f>+'Inversión 1 financiada'!U123</f>
        <v>0</v>
      </c>
      <c r="AK123" s="136">
        <f>+'Inversión 1 financiada'!V123</f>
        <v>0</v>
      </c>
    </row>
    <row r="124" spans="2:37" x14ac:dyDescent="0.25">
      <c r="B124" s="59" t="s">
        <v>550</v>
      </c>
      <c r="C124" s="62" t="str">
        <f>+VLOOKUP(B124,'resumen UCAP'!$A$5:$O$329,2,0)</f>
        <v>Luminaria Led 40w</v>
      </c>
      <c r="D124" s="63">
        <f>+'Desmonte Infr. financiada'!D124</f>
        <v>40</v>
      </c>
      <c r="E124" s="63" t="str">
        <f>+VLOOKUP(B124,'resumen UCAP'!$A$5:$O$329,3,0)</f>
        <v>Un</v>
      </c>
      <c r="F124" s="64">
        <f>+VLOOKUP(B124,'resumen UCAP'!$A$5:$O$329,15,0)</f>
        <v>321869</v>
      </c>
      <c r="G124" s="61">
        <v>54</v>
      </c>
      <c r="H124" s="125"/>
      <c r="I124" s="59"/>
      <c r="J124" s="59"/>
      <c r="K124" s="59"/>
      <c r="L124" s="59"/>
      <c r="M124" s="59"/>
      <c r="N124" s="59"/>
      <c r="O124" s="59"/>
      <c r="P124" s="59"/>
      <c r="Q124" s="59"/>
      <c r="R124" s="59"/>
      <c r="S124" s="59"/>
      <c r="T124" s="59"/>
      <c r="U124" s="59"/>
      <c r="V124" s="59"/>
      <c r="W124" s="136">
        <f>+'Inversión 1 financiada'!H124</f>
        <v>0</v>
      </c>
      <c r="X124" s="136">
        <f>+'Inversión 1 financiada'!I124</f>
        <v>0</v>
      </c>
      <c r="Y124" s="136">
        <f>+'Inversión 1 financiada'!J124</f>
        <v>0</v>
      </c>
      <c r="Z124" s="136">
        <f>+'Inversión 1 financiada'!K124</f>
        <v>0</v>
      </c>
      <c r="AA124" s="136">
        <f>+'Inversión 1 financiada'!L124</f>
        <v>0</v>
      </c>
      <c r="AB124" s="136">
        <f>+'Inversión 1 financiada'!M124</f>
        <v>0</v>
      </c>
      <c r="AC124" s="136">
        <f>+'Inversión 1 financiada'!N124</f>
        <v>0</v>
      </c>
      <c r="AD124" s="136">
        <f>+'Inversión 1 financiada'!O124</f>
        <v>0</v>
      </c>
      <c r="AE124" s="136">
        <f>+'Inversión 1 financiada'!P124</f>
        <v>0</v>
      </c>
      <c r="AF124" s="136">
        <f>+'Inversión 1 financiada'!Q124</f>
        <v>0</v>
      </c>
      <c r="AG124" s="136">
        <f>+'Inversión 1 financiada'!R124</f>
        <v>0</v>
      </c>
      <c r="AH124" s="136">
        <f>+'Inversión 1 financiada'!S124</f>
        <v>0</v>
      </c>
      <c r="AI124" s="136">
        <f>+'Inversión 1 financiada'!T124</f>
        <v>0</v>
      </c>
      <c r="AJ124" s="136">
        <f>+'Inversión 1 financiada'!U124</f>
        <v>0</v>
      </c>
      <c r="AK124" s="136">
        <f>+'Inversión 1 financiada'!V124</f>
        <v>0</v>
      </c>
    </row>
    <row r="125" spans="2:37" x14ac:dyDescent="0.25">
      <c r="B125" s="59" t="s">
        <v>551</v>
      </c>
      <c r="C125" s="62" t="str">
        <f>+VLOOKUP(B125,'resumen UCAP'!$A$5:$O$329,2,0)</f>
        <v>Proyector led 50w</v>
      </c>
      <c r="D125" s="63">
        <f>+'Desmonte Infr. financiada'!D125</f>
        <v>50</v>
      </c>
      <c r="E125" s="63" t="str">
        <f>+VLOOKUP(B125,'resumen UCAP'!$A$5:$O$329,3,0)</f>
        <v>Un</v>
      </c>
      <c r="F125" s="64">
        <f>+VLOOKUP(B125,'resumen UCAP'!$A$5:$O$329,15,0)</f>
        <v>259754</v>
      </c>
      <c r="G125" s="61">
        <v>21</v>
      </c>
      <c r="H125" s="125"/>
      <c r="I125" s="59"/>
      <c r="J125" s="59"/>
      <c r="K125" s="59"/>
      <c r="L125" s="59"/>
      <c r="M125" s="59"/>
      <c r="N125" s="59"/>
      <c r="O125" s="59"/>
      <c r="P125" s="59"/>
      <c r="Q125" s="59"/>
      <c r="R125" s="59"/>
      <c r="S125" s="59"/>
      <c r="T125" s="59"/>
      <c r="U125" s="59"/>
      <c r="V125" s="59"/>
      <c r="W125" s="136">
        <f>+'Inversión 1 financiada'!H125</f>
        <v>0</v>
      </c>
      <c r="X125" s="136">
        <f>+'Inversión 1 financiada'!I125</f>
        <v>0</v>
      </c>
      <c r="Y125" s="136">
        <f>+'Inversión 1 financiada'!J125</f>
        <v>0</v>
      </c>
      <c r="Z125" s="136">
        <f>+'Inversión 1 financiada'!K125</f>
        <v>0</v>
      </c>
      <c r="AA125" s="136">
        <f>+'Inversión 1 financiada'!L125</f>
        <v>0</v>
      </c>
      <c r="AB125" s="136">
        <f>+'Inversión 1 financiada'!M125</f>
        <v>0</v>
      </c>
      <c r="AC125" s="136">
        <f>+'Inversión 1 financiada'!N125</f>
        <v>0</v>
      </c>
      <c r="AD125" s="136">
        <f>+'Inversión 1 financiada'!O125</f>
        <v>0</v>
      </c>
      <c r="AE125" s="136">
        <f>+'Inversión 1 financiada'!P125</f>
        <v>0</v>
      </c>
      <c r="AF125" s="136">
        <f>+'Inversión 1 financiada'!Q125</f>
        <v>0</v>
      </c>
      <c r="AG125" s="136">
        <f>+'Inversión 1 financiada'!R125</f>
        <v>0</v>
      </c>
      <c r="AH125" s="136">
        <f>+'Inversión 1 financiada'!S125</f>
        <v>0</v>
      </c>
      <c r="AI125" s="136">
        <f>+'Inversión 1 financiada'!T125</f>
        <v>0</v>
      </c>
      <c r="AJ125" s="136">
        <f>+'Inversión 1 financiada'!U125</f>
        <v>0</v>
      </c>
      <c r="AK125" s="136">
        <f>+'Inversión 1 financiada'!V125</f>
        <v>0</v>
      </c>
    </row>
    <row r="126" spans="2:37" x14ac:dyDescent="0.25">
      <c r="B126" s="59" t="s">
        <v>552</v>
      </c>
      <c r="C126" s="62" t="str">
        <f>+VLOOKUP(B126,'resumen UCAP'!$A$5:$O$329,2,0)</f>
        <v>Luminaria Led 60w</v>
      </c>
      <c r="D126" s="63">
        <f>+'Desmonte Infr. financiada'!D126</f>
        <v>60</v>
      </c>
      <c r="E126" s="63" t="str">
        <f>+VLOOKUP(B126,'resumen UCAP'!$A$5:$O$329,3,0)</f>
        <v>Un</v>
      </c>
      <c r="F126" s="64">
        <f>+VLOOKUP(B126,'resumen UCAP'!$A$5:$O$329,15,0)</f>
        <v>387336</v>
      </c>
      <c r="G126" s="61">
        <v>28</v>
      </c>
      <c r="H126" s="125"/>
      <c r="I126" s="59"/>
      <c r="J126" s="59"/>
      <c r="K126" s="59"/>
      <c r="L126" s="59"/>
      <c r="M126" s="59"/>
      <c r="N126" s="59"/>
      <c r="O126" s="59"/>
      <c r="P126" s="59"/>
      <c r="Q126" s="59"/>
      <c r="R126" s="59"/>
      <c r="S126" s="59"/>
      <c r="T126" s="59"/>
      <c r="U126" s="59"/>
      <c r="V126" s="59"/>
      <c r="W126" s="136">
        <f>+'Inversión 1 financiada'!H126</f>
        <v>0</v>
      </c>
      <c r="X126" s="136">
        <f>+'Inversión 1 financiada'!I126</f>
        <v>0</v>
      </c>
      <c r="Y126" s="136">
        <f>+'Inversión 1 financiada'!J126</f>
        <v>0</v>
      </c>
      <c r="Z126" s="136">
        <f>+'Inversión 1 financiada'!K126</f>
        <v>0</v>
      </c>
      <c r="AA126" s="136">
        <f>+'Inversión 1 financiada'!L126</f>
        <v>0</v>
      </c>
      <c r="AB126" s="136">
        <f>+'Inversión 1 financiada'!M126</f>
        <v>0</v>
      </c>
      <c r="AC126" s="136">
        <f>+'Inversión 1 financiada'!N126</f>
        <v>0</v>
      </c>
      <c r="AD126" s="136">
        <f>+'Inversión 1 financiada'!O126</f>
        <v>0</v>
      </c>
      <c r="AE126" s="136">
        <f>+'Inversión 1 financiada'!P126</f>
        <v>0</v>
      </c>
      <c r="AF126" s="136">
        <f>+'Inversión 1 financiada'!Q126</f>
        <v>0</v>
      </c>
      <c r="AG126" s="136">
        <f>+'Inversión 1 financiada'!R126</f>
        <v>0</v>
      </c>
      <c r="AH126" s="136">
        <f>+'Inversión 1 financiada'!S126</f>
        <v>0</v>
      </c>
      <c r="AI126" s="136">
        <f>+'Inversión 1 financiada'!T126</f>
        <v>0</v>
      </c>
      <c r="AJ126" s="136">
        <f>+'Inversión 1 financiada'!U126</f>
        <v>0</v>
      </c>
      <c r="AK126" s="136">
        <f>+'Inversión 1 financiada'!V126</f>
        <v>0</v>
      </c>
    </row>
    <row r="127" spans="2:37" x14ac:dyDescent="0.25">
      <c r="B127" s="59" t="s">
        <v>553</v>
      </c>
      <c r="C127" s="62" t="str">
        <f>+VLOOKUP(B127,'resumen UCAP'!$A$5:$O$329,2,0)</f>
        <v>PROYECTOR MH 250W SEGUNDA TRANSF</v>
      </c>
      <c r="D127" s="63">
        <f>+'Desmonte Infr. financiada'!D127</f>
        <v>279</v>
      </c>
      <c r="E127" s="63" t="str">
        <f>+VLOOKUP(B127,'resumen UCAP'!$A$5:$O$329,3,0)</f>
        <v>Un</v>
      </c>
      <c r="F127" s="64">
        <f>+VLOOKUP(B127,'resumen UCAP'!$A$5:$O$329,15,0)</f>
        <v>413027</v>
      </c>
      <c r="G127" s="124">
        <v>1</v>
      </c>
      <c r="H127" s="125"/>
      <c r="I127" s="59"/>
      <c r="J127" s="59"/>
      <c r="K127" s="59"/>
      <c r="L127" s="59"/>
      <c r="M127" s="59"/>
      <c r="N127" s="59"/>
      <c r="O127" s="59"/>
      <c r="P127" s="59"/>
      <c r="Q127" s="59"/>
      <c r="R127" s="59"/>
      <c r="S127" s="59"/>
      <c r="T127" s="59"/>
      <c r="U127" s="59"/>
      <c r="V127" s="59"/>
      <c r="W127" s="136">
        <f>+'Inversión 1 financiada'!H127</f>
        <v>0</v>
      </c>
      <c r="X127" s="136">
        <f>+'Inversión 1 financiada'!I127</f>
        <v>0</v>
      </c>
      <c r="Y127" s="136">
        <f>+'Inversión 1 financiada'!J127</f>
        <v>0</v>
      </c>
      <c r="Z127" s="136">
        <f>+'Inversión 1 financiada'!K127</f>
        <v>0</v>
      </c>
      <c r="AA127" s="136">
        <f>+'Inversión 1 financiada'!L127</f>
        <v>0</v>
      </c>
      <c r="AB127" s="136">
        <f>+'Inversión 1 financiada'!M127</f>
        <v>0</v>
      </c>
      <c r="AC127" s="136">
        <f>+'Inversión 1 financiada'!N127</f>
        <v>0</v>
      </c>
      <c r="AD127" s="136">
        <f>+'Inversión 1 financiada'!O127</f>
        <v>0</v>
      </c>
      <c r="AE127" s="136">
        <f>+'Inversión 1 financiada'!P127</f>
        <v>0</v>
      </c>
      <c r="AF127" s="136">
        <f>+'Inversión 1 financiada'!Q127</f>
        <v>0</v>
      </c>
      <c r="AG127" s="136">
        <f>+'Inversión 1 financiada'!R127</f>
        <v>0</v>
      </c>
      <c r="AH127" s="136">
        <f>+'Inversión 1 financiada'!S127</f>
        <v>0</v>
      </c>
      <c r="AI127" s="136">
        <f>+'Inversión 1 financiada'!T127</f>
        <v>0</v>
      </c>
      <c r="AJ127" s="136">
        <f>+'Inversión 1 financiada'!U127</f>
        <v>0</v>
      </c>
      <c r="AK127" s="136">
        <f>+'Inversión 1 financiada'!V127</f>
        <v>0</v>
      </c>
    </row>
    <row r="128" spans="2:37" x14ac:dyDescent="0.25">
      <c r="B128" s="59" t="s">
        <v>554</v>
      </c>
      <c r="C128" s="62" t="str">
        <f>+VLOOKUP(B128,'resumen UCAP'!$A$5:$O$329,2,0)</f>
        <v>PROYECTOR LED 200W NUEVO</v>
      </c>
      <c r="D128" s="63">
        <f>+'Desmonte Infr. financiada'!D128</f>
        <v>200</v>
      </c>
      <c r="E128" s="63" t="str">
        <f>+VLOOKUP(B128,'resumen UCAP'!$A$5:$O$329,3,0)</f>
        <v>Un</v>
      </c>
      <c r="F128" s="64">
        <f>+VLOOKUP(B128,'resumen UCAP'!$A$5:$O$329,15,0)</f>
        <v>2390712</v>
      </c>
      <c r="G128" s="61">
        <v>20</v>
      </c>
      <c r="H128" s="125"/>
      <c r="I128" s="59"/>
      <c r="J128" s="59"/>
      <c r="K128" s="59"/>
      <c r="L128" s="59"/>
      <c r="M128" s="59"/>
      <c r="N128" s="59"/>
      <c r="O128" s="59"/>
      <c r="P128" s="59"/>
      <c r="Q128" s="59"/>
      <c r="R128" s="59"/>
      <c r="S128" s="59"/>
      <c r="T128" s="59"/>
      <c r="U128" s="59"/>
      <c r="V128" s="59"/>
      <c r="W128" s="136">
        <f>+'Inversión 1 financiada'!H128</f>
        <v>0</v>
      </c>
      <c r="X128" s="136">
        <f>+'Inversión 1 financiada'!I128</f>
        <v>0</v>
      </c>
      <c r="Y128" s="136">
        <f>+'Inversión 1 financiada'!J128</f>
        <v>0</v>
      </c>
      <c r="Z128" s="136">
        <f>+'Inversión 1 financiada'!K128</f>
        <v>0</v>
      </c>
      <c r="AA128" s="136">
        <f>+'Inversión 1 financiada'!L128</f>
        <v>0</v>
      </c>
      <c r="AB128" s="136">
        <f>+'Inversión 1 financiada'!M128</f>
        <v>0</v>
      </c>
      <c r="AC128" s="136">
        <f>+'Inversión 1 financiada'!N128</f>
        <v>0</v>
      </c>
      <c r="AD128" s="136">
        <f>+'Inversión 1 financiada'!O128</f>
        <v>0</v>
      </c>
      <c r="AE128" s="136">
        <f>+'Inversión 1 financiada'!P128</f>
        <v>0</v>
      </c>
      <c r="AF128" s="136">
        <f>+'Inversión 1 financiada'!Q128</f>
        <v>0</v>
      </c>
      <c r="AG128" s="136">
        <f>+'Inversión 1 financiada'!R128</f>
        <v>0</v>
      </c>
      <c r="AH128" s="136">
        <f>+'Inversión 1 financiada'!S128</f>
        <v>0</v>
      </c>
      <c r="AI128" s="136">
        <f>+'Inversión 1 financiada'!T128</f>
        <v>0</v>
      </c>
      <c r="AJ128" s="136">
        <f>+'Inversión 1 financiada'!U128</f>
        <v>0</v>
      </c>
      <c r="AK128" s="136">
        <f>+'Inversión 1 financiada'!V128</f>
        <v>0</v>
      </c>
    </row>
    <row r="129" spans="2:37" x14ac:dyDescent="0.25">
      <c r="B129" s="59" t="s">
        <v>555</v>
      </c>
      <c r="C129" s="62" t="str">
        <f>+VLOOKUP(B129,'resumen UCAP'!$A$5:$O$329,2,0)</f>
        <v>LUMINARIA NA 100W TRANSF DESDE 250W</v>
      </c>
      <c r="D129" s="63">
        <f>+'Desmonte Infr. financiada'!D129</f>
        <v>115</v>
      </c>
      <c r="E129" s="63" t="str">
        <f>+VLOOKUP(B129,'resumen UCAP'!$A$5:$O$329,3,0)</f>
        <v>Un</v>
      </c>
      <c r="F129" s="64">
        <f>+VLOOKUP(B129,'resumen UCAP'!$A$5:$O$329,15,0)</f>
        <v>211467</v>
      </c>
      <c r="G129" s="123">
        <v>3</v>
      </c>
      <c r="H129" s="125"/>
      <c r="I129" s="59"/>
      <c r="J129" s="59"/>
      <c r="K129" s="59"/>
      <c r="L129" s="59"/>
      <c r="M129" s="59"/>
      <c r="N129" s="59"/>
      <c r="O129" s="59"/>
      <c r="P129" s="59"/>
      <c r="Q129" s="59"/>
      <c r="R129" s="59"/>
      <c r="S129" s="59"/>
      <c r="T129" s="59"/>
      <c r="U129" s="59"/>
      <c r="V129" s="59"/>
      <c r="W129" s="136">
        <f>+'Inversión 1 financiada'!H129</f>
        <v>0</v>
      </c>
      <c r="X129" s="136">
        <f>+'Inversión 1 financiada'!I129</f>
        <v>0</v>
      </c>
      <c r="Y129" s="136">
        <f>+'Inversión 1 financiada'!J129</f>
        <v>0</v>
      </c>
      <c r="Z129" s="136">
        <f>+'Inversión 1 financiada'!K129</f>
        <v>0</v>
      </c>
      <c r="AA129" s="136">
        <f>+'Inversión 1 financiada'!L129</f>
        <v>0</v>
      </c>
      <c r="AB129" s="136">
        <f>+'Inversión 1 financiada'!M129</f>
        <v>0</v>
      </c>
      <c r="AC129" s="136">
        <f>+'Inversión 1 financiada'!N129</f>
        <v>0</v>
      </c>
      <c r="AD129" s="136">
        <f>+'Inversión 1 financiada'!O129</f>
        <v>0</v>
      </c>
      <c r="AE129" s="136">
        <f>+'Inversión 1 financiada'!P129</f>
        <v>0</v>
      </c>
      <c r="AF129" s="136">
        <f>+'Inversión 1 financiada'!Q129</f>
        <v>0</v>
      </c>
      <c r="AG129" s="136">
        <f>+'Inversión 1 financiada'!R129</f>
        <v>0</v>
      </c>
      <c r="AH129" s="136">
        <f>+'Inversión 1 financiada'!S129</f>
        <v>0</v>
      </c>
      <c r="AI129" s="136">
        <f>+'Inversión 1 financiada'!T129</f>
        <v>0</v>
      </c>
      <c r="AJ129" s="136">
        <f>+'Inversión 1 financiada'!U129</f>
        <v>0</v>
      </c>
      <c r="AK129" s="136">
        <f>+'Inversión 1 financiada'!V129</f>
        <v>0</v>
      </c>
    </row>
    <row r="130" spans="2:37" x14ac:dyDescent="0.25">
      <c r="B130" s="59" t="s">
        <v>556</v>
      </c>
      <c r="C130" s="62" t="str">
        <f>+VLOOKUP(B130,'resumen UCAP'!$A$5:$O$329,2,0)</f>
        <v>LUMINARIA MILENIUM LED 60W NUEVA</v>
      </c>
      <c r="D130" s="63">
        <f>+'Desmonte Infr. financiada'!D130</f>
        <v>60</v>
      </c>
      <c r="E130" s="63" t="str">
        <f>+VLOOKUP(B130,'resumen UCAP'!$A$5:$O$329,3,0)</f>
        <v>Un</v>
      </c>
      <c r="F130" s="64">
        <f>+VLOOKUP(B130,'resumen UCAP'!$A$5:$O$329,15,0)</f>
        <v>387336</v>
      </c>
      <c r="G130" s="61">
        <v>2</v>
      </c>
      <c r="H130" s="125"/>
      <c r="I130" s="59"/>
      <c r="J130" s="59"/>
      <c r="K130" s="59"/>
      <c r="L130" s="59"/>
      <c r="M130" s="59"/>
      <c r="N130" s="59"/>
      <c r="O130" s="59"/>
      <c r="P130" s="59"/>
      <c r="Q130" s="59"/>
      <c r="R130" s="59"/>
      <c r="S130" s="59"/>
      <c r="T130" s="59"/>
      <c r="U130" s="59"/>
      <c r="V130" s="59"/>
      <c r="W130" s="136">
        <f>+'Inversión 1 financiada'!H130</f>
        <v>0</v>
      </c>
      <c r="X130" s="136">
        <f>+'Inversión 1 financiada'!I130</f>
        <v>0</v>
      </c>
      <c r="Y130" s="136">
        <f>+'Inversión 1 financiada'!J130</f>
        <v>0</v>
      </c>
      <c r="Z130" s="136">
        <f>+'Inversión 1 financiada'!K130</f>
        <v>0</v>
      </c>
      <c r="AA130" s="136">
        <f>+'Inversión 1 financiada'!L130</f>
        <v>0</v>
      </c>
      <c r="AB130" s="136">
        <f>+'Inversión 1 financiada'!M130</f>
        <v>0</v>
      </c>
      <c r="AC130" s="136">
        <f>+'Inversión 1 financiada'!N130</f>
        <v>0</v>
      </c>
      <c r="AD130" s="136">
        <f>+'Inversión 1 financiada'!O130</f>
        <v>0</v>
      </c>
      <c r="AE130" s="136">
        <f>+'Inversión 1 financiada'!P130</f>
        <v>0</v>
      </c>
      <c r="AF130" s="136">
        <f>+'Inversión 1 financiada'!Q130</f>
        <v>0</v>
      </c>
      <c r="AG130" s="136">
        <f>+'Inversión 1 financiada'!R130</f>
        <v>0</v>
      </c>
      <c r="AH130" s="136">
        <f>+'Inversión 1 financiada'!S130</f>
        <v>0</v>
      </c>
      <c r="AI130" s="136">
        <f>+'Inversión 1 financiada'!T130</f>
        <v>0</v>
      </c>
      <c r="AJ130" s="136">
        <f>+'Inversión 1 financiada'!U130</f>
        <v>0</v>
      </c>
      <c r="AK130" s="136">
        <f>+'Inversión 1 financiada'!V130</f>
        <v>0</v>
      </c>
    </row>
    <row r="131" spans="2:37" x14ac:dyDescent="0.25">
      <c r="B131" s="59"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1">
        <v>1</v>
      </c>
      <c r="H131" s="125"/>
      <c r="I131" s="59"/>
      <c r="J131" s="59"/>
      <c r="K131" s="59"/>
      <c r="L131" s="59"/>
      <c r="M131" s="59"/>
      <c r="N131" s="59"/>
      <c r="O131" s="59"/>
      <c r="P131" s="59"/>
      <c r="Q131" s="59"/>
      <c r="R131" s="59"/>
      <c r="S131" s="59"/>
      <c r="T131" s="59"/>
      <c r="U131" s="59"/>
      <c r="V131" s="59"/>
      <c r="W131" s="136">
        <f>+'Inversión 1 financiada'!H131</f>
        <v>0</v>
      </c>
      <c r="X131" s="136">
        <f>+'Inversión 1 financiada'!I131</f>
        <v>0</v>
      </c>
      <c r="Y131" s="136">
        <f>+'Inversión 1 financiada'!J131</f>
        <v>0</v>
      </c>
      <c r="Z131" s="136">
        <f>+'Inversión 1 financiada'!K131</f>
        <v>0</v>
      </c>
      <c r="AA131" s="136">
        <f>+'Inversión 1 financiada'!L131</f>
        <v>0</v>
      </c>
      <c r="AB131" s="136">
        <f>+'Inversión 1 financiada'!M131</f>
        <v>0</v>
      </c>
      <c r="AC131" s="136">
        <f>+'Inversión 1 financiada'!N131</f>
        <v>0</v>
      </c>
      <c r="AD131" s="136">
        <f>+'Inversión 1 financiada'!O131</f>
        <v>0</v>
      </c>
      <c r="AE131" s="136">
        <f>+'Inversión 1 financiada'!P131</f>
        <v>0</v>
      </c>
      <c r="AF131" s="136">
        <f>+'Inversión 1 financiada'!Q131</f>
        <v>0</v>
      </c>
      <c r="AG131" s="136">
        <f>+'Inversión 1 financiada'!R131</f>
        <v>0</v>
      </c>
      <c r="AH131" s="136">
        <f>+'Inversión 1 financiada'!S131</f>
        <v>0</v>
      </c>
      <c r="AI131" s="136">
        <f>+'Inversión 1 financiada'!T131</f>
        <v>0</v>
      </c>
      <c r="AJ131" s="136">
        <f>+'Inversión 1 financiada'!U131</f>
        <v>0</v>
      </c>
      <c r="AK131" s="136">
        <f>+'Inversión 1 financiada'!V131</f>
        <v>0</v>
      </c>
    </row>
    <row r="132" spans="2:37" x14ac:dyDescent="0.25">
      <c r="B132" s="59" t="s">
        <v>558</v>
      </c>
      <c r="C132" s="62" t="str">
        <f>+VLOOKUP(B132,'resumen UCAP'!$A$5:$O$329,2,0)</f>
        <v>LUMINARIA LED 80W NUEVA</v>
      </c>
      <c r="D132" s="63">
        <f>+'Desmonte Infr. financiada'!D132</f>
        <v>80</v>
      </c>
      <c r="E132" s="63" t="str">
        <f>+VLOOKUP(B132,'resumen UCAP'!$A$5:$O$329,3,0)</f>
        <v>Un</v>
      </c>
      <c r="F132" s="64">
        <f>+VLOOKUP(B132,'resumen UCAP'!$A$5:$O$329,15,0)</f>
        <v>518269</v>
      </c>
      <c r="G132" s="61">
        <v>19</v>
      </c>
      <c r="H132" s="125"/>
      <c r="I132" s="59"/>
      <c r="J132" s="59"/>
      <c r="K132" s="59"/>
      <c r="L132" s="59"/>
      <c r="M132" s="59"/>
      <c r="N132" s="59"/>
      <c r="O132" s="59"/>
      <c r="P132" s="59"/>
      <c r="Q132" s="59"/>
      <c r="R132" s="59"/>
      <c r="S132" s="59"/>
      <c r="T132" s="59"/>
      <c r="U132" s="59"/>
      <c r="V132" s="59"/>
      <c r="W132" s="136">
        <f>+'Inversión 1 financiada'!H132</f>
        <v>0</v>
      </c>
      <c r="X132" s="136">
        <f>+'Inversión 1 financiada'!I132</f>
        <v>0</v>
      </c>
      <c r="Y132" s="136">
        <f>+'Inversión 1 financiada'!J132</f>
        <v>0</v>
      </c>
      <c r="Z132" s="136">
        <f>+'Inversión 1 financiada'!K132</f>
        <v>0</v>
      </c>
      <c r="AA132" s="136">
        <f>+'Inversión 1 financiada'!L132</f>
        <v>0</v>
      </c>
      <c r="AB132" s="136">
        <f>+'Inversión 1 financiada'!M132</f>
        <v>0</v>
      </c>
      <c r="AC132" s="136">
        <f>+'Inversión 1 financiada'!N132</f>
        <v>0</v>
      </c>
      <c r="AD132" s="136">
        <f>+'Inversión 1 financiada'!O132</f>
        <v>0</v>
      </c>
      <c r="AE132" s="136">
        <f>+'Inversión 1 financiada'!P132</f>
        <v>0</v>
      </c>
      <c r="AF132" s="136">
        <f>+'Inversión 1 financiada'!Q132</f>
        <v>0</v>
      </c>
      <c r="AG132" s="136">
        <f>+'Inversión 1 financiada'!R132</f>
        <v>0</v>
      </c>
      <c r="AH132" s="136">
        <f>+'Inversión 1 financiada'!S132</f>
        <v>0</v>
      </c>
      <c r="AI132" s="136">
        <f>+'Inversión 1 financiada'!T132</f>
        <v>0</v>
      </c>
      <c r="AJ132" s="136">
        <f>+'Inversión 1 financiada'!U132</f>
        <v>0</v>
      </c>
      <c r="AK132" s="136">
        <f>+'Inversión 1 financiada'!V132</f>
        <v>0</v>
      </c>
    </row>
    <row r="133" spans="2:37" x14ac:dyDescent="0.25">
      <c r="B133" s="59" t="s">
        <v>559</v>
      </c>
      <c r="C133" s="62" t="str">
        <f>+VLOOKUP(B133,'resumen UCAP'!$A$5:$O$329,2,0)</f>
        <v>LUMINARIA MILENIUM 150W NUEVA</v>
      </c>
      <c r="D133" s="63">
        <f>+'Desmonte Infr. financiada'!D133</f>
        <v>150</v>
      </c>
      <c r="E133" s="63" t="str">
        <f>+VLOOKUP(B133,'resumen UCAP'!$A$5:$O$329,3,0)</f>
        <v>Un</v>
      </c>
      <c r="F133" s="64">
        <f>+VLOOKUP(B133,'resumen UCAP'!$A$5:$O$329,15,0)</f>
        <v>845605</v>
      </c>
      <c r="G133" s="123">
        <v>7</v>
      </c>
      <c r="H133" s="125"/>
      <c r="I133" s="59"/>
      <c r="J133" s="59"/>
      <c r="K133" s="59"/>
      <c r="L133" s="59"/>
      <c r="M133" s="59"/>
      <c r="N133" s="59"/>
      <c r="O133" s="59"/>
      <c r="P133" s="59"/>
      <c r="Q133" s="59"/>
      <c r="R133" s="59"/>
      <c r="S133" s="59"/>
      <c r="T133" s="59"/>
      <c r="U133" s="59"/>
      <c r="V133" s="59"/>
      <c r="W133" s="136">
        <f>+'Inversión 1 financiada'!H133</f>
        <v>0</v>
      </c>
      <c r="X133" s="136">
        <f>+'Inversión 1 financiada'!I133</f>
        <v>0</v>
      </c>
      <c r="Y133" s="136">
        <f>+'Inversión 1 financiada'!J133</f>
        <v>0</v>
      </c>
      <c r="Z133" s="136">
        <f>+'Inversión 1 financiada'!K133</f>
        <v>0</v>
      </c>
      <c r="AA133" s="136">
        <f>+'Inversión 1 financiada'!L133</f>
        <v>0</v>
      </c>
      <c r="AB133" s="136">
        <f>+'Inversión 1 financiada'!M133</f>
        <v>0</v>
      </c>
      <c r="AC133" s="136">
        <f>+'Inversión 1 financiada'!N133</f>
        <v>0</v>
      </c>
      <c r="AD133" s="136">
        <f>+'Inversión 1 financiada'!O133</f>
        <v>0</v>
      </c>
      <c r="AE133" s="136">
        <f>+'Inversión 1 financiada'!P133</f>
        <v>0</v>
      </c>
      <c r="AF133" s="136">
        <f>+'Inversión 1 financiada'!Q133</f>
        <v>0</v>
      </c>
      <c r="AG133" s="136">
        <f>+'Inversión 1 financiada'!R133</f>
        <v>0</v>
      </c>
      <c r="AH133" s="136">
        <f>+'Inversión 1 financiada'!S133</f>
        <v>0</v>
      </c>
      <c r="AI133" s="136">
        <f>+'Inversión 1 financiada'!T133</f>
        <v>0</v>
      </c>
      <c r="AJ133" s="136">
        <f>+'Inversión 1 financiada'!U133</f>
        <v>0</v>
      </c>
      <c r="AK133" s="136">
        <f>+'Inversión 1 financiada'!V133</f>
        <v>0</v>
      </c>
    </row>
    <row r="134" spans="2:37" x14ac:dyDescent="0.25">
      <c r="B134" s="59"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1">
        <v>9</v>
      </c>
      <c r="H134" s="125"/>
      <c r="I134" s="59"/>
      <c r="J134" s="59"/>
      <c r="K134" s="59"/>
      <c r="L134" s="59"/>
      <c r="M134" s="59"/>
      <c r="N134" s="59"/>
      <c r="O134" s="59"/>
      <c r="P134" s="59"/>
      <c r="Q134" s="59"/>
      <c r="R134" s="59"/>
      <c r="S134" s="59"/>
      <c r="T134" s="59"/>
      <c r="U134" s="59"/>
      <c r="V134" s="59"/>
      <c r="W134" s="136">
        <f>+'Inversión 1 financiada'!H134</f>
        <v>0</v>
      </c>
      <c r="X134" s="136">
        <f>+'Inversión 1 financiada'!I134</f>
        <v>0</v>
      </c>
      <c r="Y134" s="136">
        <f>+'Inversión 1 financiada'!J134</f>
        <v>0</v>
      </c>
      <c r="Z134" s="136">
        <f>+'Inversión 1 financiada'!K134</f>
        <v>0</v>
      </c>
      <c r="AA134" s="136">
        <f>+'Inversión 1 financiada'!L134</f>
        <v>0</v>
      </c>
      <c r="AB134" s="136">
        <f>+'Inversión 1 financiada'!M134</f>
        <v>0</v>
      </c>
      <c r="AC134" s="136">
        <f>+'Inversión 1 financiada'!N134</f>
        <v>0</v>
      </c>
      <c r="AD134" s="136">
        <f>+'Inversión 1 financiada'!O134</f>
        <v>0</v>
      </c>
      <c r="AE134" s="136">
        <f>+'Inversión 1 financiada'!P134</f>
        <v>0</v>
      </c>
      <c r="AF134" s="136">
        <f>+'Inversión 1 financiada'!Q134</f>
        <v>0</v>
      </c>
      <c r="AG134" s="136">
        <f>+'Inversión 1 financiada'!R134</f>
        <v>0</v>
      </c>
      <c r="AH134" s="136">
        <f>+'Inversión 1 financiada'!S134</f>
        <v>0</v>
      </c>
      <c r="AI134" s="136">
        <f>+'Inversión 1 financiada'!T134</f>
        <v>0</v>
      </c>
      <c r="AJ134" s="136">
        <f>+'Inversión 1 financiada'!U134</f>
        <v>0</v>
      </c>
      <c r="AK134" s="136">
        <f>+'Inversión 1 financiada'!V134</f>
        <v>0</v>
      </c>
    </row>
    <row r="135" spans="2:37" x14ac:dyDescent="0.25">
      <c r="B135" s="59" t="s">
        <v>561</v>
      </c>
      <c r="C135" s="62" t="str">
        <f>+VLOOKUP(B135,'resumen UCAP'!$A$5:$O$329,2,0)</f>
        <v>Luminaria Led 65w</v>
      </c>
      <c r="D135" s="63">
        <f>+'Desmonte Infr. financiada'!D135</f>
        <v>65</v>
      </c>
      <c r="E135" s="63" t="str">
        <f>+VLOOKUP(B135,'resumen UCAP'!$A$5:$O$329,3,0)</f>
        <v>Un</v>
      </c>
      <c r="F135" s="64">
        <f>+VLOOKUP(B135,'resumen UCAP'!$A$5:$O$329,15,0)</f>
        <v>1989070</v>
      </c>
      <c r="G135" s="61">
        <v>3</v>
      </c>
      <c r="H135" s="125"/>
      <c r="I135" s="59"/>
      <c r="J135" s="59"/>
      <c r="K135" s="59"/>
      <c r="L135" s="59"/>
      <c r="M135" s="59"/>
      <c r="N135" s="59"/>
      <c r="O135" s="59"/>
      <c r="P135" s="59"/>
      <c r="Q135" s="59"/>
      <c r="R135" s="59"/>
      <c r="S135" s="59"/>
      <c r="T135" s="59"/>
      <c r="U135" s="59"/>
      <c r="V135" s="59"/>
      <c r="W135" s="136">
        <f>+'Inversión 1 financiada'!H135</f>
        <v>0</v>
      </c>
      <c r="X135" s="136">
        <f>+'Inversión 1 financiada'!I135</f>
        <v>0</v>
      </c>
      <c r="Y135" s="136">
        <f>+'Inversión 1 financiada'!J135</f>
        <v>0</v>
      </c>
      <c r="Z135" s="136">
        <f>+'Inversión 1 financiada'!K135</f>
        <v>0</v>
      </c>
      <c r="AA135" s="136">
        <f>+'Inversión 1 financiada'!L135</f>
        <v>0</v>
      </c>
      <c r="AB135" s="136">
        <f>+'Inversión 1 financiada'!M135</f>
        <v>0</v>
      </c>
      <c r="AC135" s="136">
        <f>+'Inversión 1 financiada'!N135</f>
        <v>0</v>
      </c>
      <c r="AD135" s="136">
        <f>+'Inversión 1 financiada'!O135</f>
        <v>0</v>
      </c>
      <c r="AE135" s="136">
        <f>+'Inversión 1 financiada'!P135</f>
        <v>0</v>
      </c>
      <c r="AF135" s="136">
        <f>+'Inversión 1 financiada'!Q135</f>
        <v>0</v>
      </c>
      <c r="AG135" s="136">
        <f>+'Inversión 1 financiada'!R135</f>
        <v>0</v>
      </c>
      <c r="AH135" s="136">
        <f>+'Inversión 1 financiada'!S135</f>
        <v>0</v>
      </c>
      <c r="AI135" s="136">
        <f>+'Inversión 1 financiada'!T135</f>
        <v>0</v>
      </c>
      <c r="AJ135" s="136">
        <f>+'Inversión 1 financiada'!U135</f>
        <v>0</v>
      </c>
      <c r="AK135" s="136">
        <f>+'Inversión 1 financiada'!V135</f>
        <v>0</v>
      </c>
    </row>
    <row r="136" spans="2:37" x14ac:dyDescent="0.25">
      <c r="B136" s="59" t="s">
        <v>562</v>
      </c>
      <c r="C136" s="62" t="str">
        <f>+VLOOKUP(B136,'resumen UCAP'!$A$5:$O$329,2,0)</f>
        <v>PROYECTOR LED 400W APOLO NUEVO</v>
      </c>
      <c r="D136" s="63">
        <f>+'Desmonte Infr. financiada'!D136</f>
        <v>400</v>
      </c>
      <c r="E136" s="63" t="str">
        <f>+VLOOKUP(B136,'resumen UCAP'!$A$5:$O$329,3,0)</f>
        <v>Un</v>
      </c>
      <c r="F136" s="64">
        <f>+VLOOKUP(B136,'resumen UCAP'!$A$5:$O$329,15,0)</f>
        <v>2980712</v>
      </c>
      <c r="G136" s="61">
        <v>3</v>
      </c>
      <c r="H136" s="125"/>
      <c r="I136" s="59"/>
      <c r="J136" s="59"/>
      <c r="K136" s="59"/>
      <c r="L136" s="59"/>
      <c r="M136" s="59"/>
      <c r="N136" s="59"/>
      <c r="O136" s="59"/>
      <c r="P136" s="59"/>
      <c r="Q136" s="59"/>
      <c r="R136" s="59"/>
      <c r="S136" s="59"/>
      <c r="T136" s="59"/>
      <c r="U136" s="59"/>
      <c r="V136" s="59"/>
      <c r="W136" s="136">
        <f>+'Inversión 1 financiada'!H136</f>
        <v>0</v>
      </c>
      <c r="X136" s="136">
        <f>+'Inversión 1 financiada'!I136</f>
        <v>0</v>
      </c>
      <c r="Y136" s="136">
        <f>+'Inversión 1 financiada'!J136</f>
        <v>0</v>
      </c>
      <c r="Z136" s="136">
        <f>+'Inversión 1 financiada'!K136</f>
        <v>0</v>
      </c>
      <c r="AA136" s="136">
        <f>+'Inversión 1 financiada'!L136</f>
        <v>0</v>
      </c>
      <c r="AB136" s="136">
        <f>+'Inversión 1 financiada'!M136</f>
        <v>0</v>
      </c>
      <c r="AC136" s="136">
        <f>+'Inversión 1 financiada'!N136</f>
        <v>0</v>
      </c>
      <c r="AD136" s="136">
        <f>+'Inversión 1 financiada'!O136</f>
        <v>0</v>
      </c>
      <c r="AE136" s="136">
        <f>+'Inversión 1 financiada'!P136</f>
        <v>0</v>
      </c>
      <c r="AF136" s="136">
        <f>+'Inversión 1 financiada'!Q136</f>
        <v>0</v>
      </c>
      <c r="AG136" s="136">
        <f>+'Inversión 1 financiada'!R136</f>
        <v>0</v>
      </c>
      <c r="AH136" s="136">
        <f>+'Inversión 1 financiada'!S136</f>
        <v>0</v>
      </c>
      <c r="AI136" s="136">
        <f>+'Inversión 1 financiada'!T136</f>
        <v>0</v>
      </c>
      <c r="AJ136" s="136">
        <f>+'Inversión 1 financiada'!U136</f>
        <v>0</v>
      </c>
      <c r="AK136" s="136">
        <f>+'Inversión 1 financiada'!V136</f>
        <v>0</v>
      </c>
    </row>
    <row r="137" spans="2:37" x14ac:dyDescent="0.25">
      <c r="B137" s="59" t="s">
        <v>563</v>
      </c>
      <c r="C137" s="62" t="str">
        <f>+VLOOKUP(B137,'resumen UCAP'!$A$5:$O$329,2,0)</f>
        <v>ETIQUETA PROYECTOR MH 1000 SEGUNDA</v>
      </c>
      <c r="D137" s="63">
        <f>+'Desmonte Infr. financiada'!D137</f>
        <v>115</v>
      </c>
      <c r="E137" s="63" t="str">
        <f>+VLOOKUP(B137,'resumen UCAP'!$A$5:$O$329,3,0)</f>
        <v>Un</v>
      </c>
      <c r="F137" s="64">
        <f>+VLOOKUP(B137,'resumen UCAP'!$A$5:$O$329,15,0)</f>
        <v>540000</v>
      </c>
      <c r="G137" s="124">
        <v>5</v>
      </c>
      <c r="H137" s="125"/>
      <c r="I137" s="59"/>
      <c r="J137" s="59"/>
      <c r="K137" s="59"/>
      <c r="L137" s="59"/>
      <c r="M137" s="59"/>
      <c r="N137" s="59"/>
      <c r="O137" s="59"/>
      <c r="P137" s="59"/>
      <c r="Q137" s="59"/>
      <c r="R137" s="59"/>
      <c r="S137" s="59"/>
      <c r="T137" s="59"/>
      <c r="U137" s="59"/>
      <c r="V137" s="59"/>
      <c r="W137" s="136">
        <f>+'Inversión 1 financiada'!H137</f>
        <v>0</v>
      </c>
      <c r="X137" s="136">
        <f>+'Inversión 1 financiada'!I137</f>
        <v>0</v>
      </c>
      <c r="Y137" s="136">
        <f>+'Inversión 1 financiada'!J137</f>
        <v>0</v>
      </c>
      <c r="Z137" s="136">
        <f>+'Inversión 1 financiada'!K137</f>
        <v>0</v>
      </c>
      <c r="AA137" s="136">
        <f>+'Inversión 1 financiada'!L137</f>
        <v>0</v>
      </c>
      <c r="AB137" s="136">
        <f>+'Inversión 1 financiada'!M137</f>
        <v>0</v>
      </c>
      <c r="AC137" s="136">
        <f>+'Inversión 1 financiada'!N137</f>
        <v>0</v>
      </c>
      <c r="AD137" s="136">
        <f>+'Inversión 1 financiada'!O137</f>
        <v>0</v>
      </c>
      <c r="AE137" s="136">
        <f>+'Inversión 1 financiada'!P137</f>
        <v>0</v>
      </c>
      <c r="AF137" s="136">
        <f>+'Inversión 1 financiada'!Q137</f>
        <v>0</v>
      </c>
      <c r="AG137" s="136">
        <f>+'Inversión 1 financiada'!R137</f>
        <v>0</v>
      </c>
      <c r="AH137" s="136">
        <f>+'Inversión 1 financiada'!S137</f>
        <v>0</v>
      </c>
      <c r="AI137" s="136">
        <f>+'Inversión 1 financiada'!T137</f>
        <v>0</v>
      </c>
      <c r="AJ137" s="136">
        <f>+'Inversión 1 financiada'!U137</f>
        <v>0</v>
      </c>
      <c r="AK137" s="136">
        <f>+'Inversión 1 financiada'!V137</f>
        <v>0</v>
      </c>
    </row>
    <row r="138" spans="2:37" x14ac:dyDescent="0.25">
      <c r="B138" s="59"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123">
        <v>6</v>
      </c>
      <c r="H138" s="125"/>
      <c r="I138" s="59"/>
      <c r="J138" s="59"/>
      <c r="K138" s="59"/>
      <c r="L138" s="59"/>
      <c r="M138" s="59"/>
      <c r="N138" s="59"/>
      <c r="O138" s="59"/>
      <c r="P138" s="59"/>
      <c r="Q138" s="59"/>
      <c r="R138" s="59"/>
      <c r="S138" s="59"/>
      <c r="T138" s="59"/>
      <c r="U138" s="59"/>
      <c r="V138" s="59"/>
      <c r="W138" s="136">
        <f>+'Inversión 1 financiada'!H138</f>
        <v>0</v>
      </c>
      <c r="X138" s="136">
        <f>+'Inversión 1 financiada'!I138</f>
        <v>0</v>
      </c>
      <c r="Y138" s="136">
        <f>+'Inversión 1 financiada'!J138</f>
        <v>0</v>
      </c>
      <c r="Z138" s="136">
        <f>+'Inversión 1 financiada'!K138</f>
        <v>0</v>
      </c>
      <c r="AA138" s="136">
        <f>+'Inversión 1 financiada'!L138</f>
        <v>0</v>
      </c>
      <c r="AB138" s="136">
        <f>+'Inversión 1 financiada'!M138</f>
        <v>0</v>
      </c>
      <c r="AC138" s="136">
        <f>+'Inversión 1 financiada'!N138</f>
        <v>0</v>
      </c>
      <c r="AD138" s="136">
        <f>+'Inversión 1 financiada'!O138</f>
        <v>0</v>
      </c>
      <c r="AE138" s="136">
        <f>+'Inversión 1 financiada'!P138</f>
        <v>0</v>
      </c>
      <c r="AF138" s="136">
        <f>+'Inversión 1 financiada'!Q138</f>
        <v>0</v>
      </c>
      <c r="AG138" s="136">
        <f>+'Inversión 1 financiada'!R138</f>
        <v>0</v>
      </c>
      <c r="AH138" s="136">
        <f>+'Inversión 1 financiada'!S138</f>
        <v>0</v>
      </c>
      <c r="AI138" s="136">
        <f>+'Inversión 1 financiada'!T138</f>
        <v>0</v>
      </c>
      <c r="AJ138" s="136">
        <f>+'Inversión 1 financiada'!U138</f>
        <v>0</v>
      </c>
      <c r="AK138" s="136">
        <f>+'Inversión 1 financiada'!V138</f>
        <v>0</v>
      </c>
    </row>
    <row r="139" spans="2:37" x14ac:dyDescent="0.25">
      <c r="B139" s="59" t="s">
        <v>565</v>
      </c>
      <c r="C139" s="62" t="str">
        <f>+VLOOKUP(B139,'resumen UCAP'!$A$5:$O$329,2,0)</f>
        <v>LUMINARIA LED DE 40W NUEVA</v>
      </c>
      <c r="D139" s="63">
        <f>+'Desmonte Infr. financiada'!D139</f>
        <v>40</v>
      </c>
      <c r="E139" s="63" t="str">
        <f>+VLOOKUP(B139,'resumen UCAP'!$A$5:$O$329,3,0)</f>
        <v>Un</v>
      </c>
      <c r="F139" s="64">
        <f>+VLOOKUP(B139,'resumen UCAP'!$A$5:$O$329,15,0)</f>
        <v>321869</v>
      </c>
      <c r="G139" s="61">
        <v>3</v>
      </c>
      <c r="H139" s="125"/>
      <c r="I139" s="59"/>
      <c r="J139" s="59"/>
      <c r="K139" s="59"/>
      <c r="L139" s="59"/>
      <c r="M139" s="59"/>
      <c r="N139" s="59"/>
      <c r="O139" s="59"/>
      <c r="P139" s="59"/>
      <c r="Q139" s="59"/>
      <c r="R139" s="59"/>
      <c r="S139" s="59"/>
      <c r="T139" s="59"/>
      <c r="U139" s="59"/>
      <c r="V139" s="59"/>
      <c r="W139" s="136">
        <f>+'Inversión 1 financiada'!H139</f>
        <v>0</v>
      </c>
      <c r="X139" s="136">
        <f>+'Inversión 1 financiada'!I139</f>
        <v>0</v>
      </c>
      <c r="Y139" s="136">
        <f>+'Inversión 1 financiada'!J139</f>
        <v>0</v>
      </c>
      <c r="Z139" s="136">
        <f>+'Inversión 1 financiada'!K139</f>
        <v>0</v>
      </c>
      <c r="AA139" s="136">
        <f>+'Inversión 1 financiada'!L139</f>
        <v>0</v>
      </c>
      <c r="AB139" s="136">
        <f>+'Inversión 1 financiada'!M139</f>
        <v>0</v>
      </c>
      <c r="AC139" s="136">
        <f>+'Inversión 1 financiada'!N139</f>
        <v>0</v>
      </c>
      <c r="AD139" s="136">
        <f>+'Inversión 1 financiada'!O139</f>
        <v>0</v>
      </c>
      <c r="AE139" s="136">
        <f>+'Inversión 1 financiada'!P139</f>
        <v>0</v>
      </c>
      <c r="AF139" s="136">
        <f>+'Inversión 1 financiada'!Q139</f>
        <v>0</v>
      </c>
      <c r="AG139" s="136">
        <f>+'Inversión 1 financiada'!R139</f>
        <v>0</v>
      </c>
      <c r="AH139" s="136">
        <f>+'Inversión 1 financiada'!S139</f>
        <v>0</v>
      </c>
      <c r="AI139" s="136">
        <f>+'Inversión 1 financiada'!T139</f>
        <v>0</v>
      </c>
      <c r="AJ139" s="136">
        <f>+'Inversión 1 financiada'!U139</f>
        <v>0</v>
      </c>
      <c r="AK139" s="136">
        <f>+'Inversión 1 financiada'!V139</f>
        <v>0</v>
      </c>
    </row>
    <row r="140" spans="2:37" x14ac:dyDescent="0.25">
      <c r="B140" s="59" t="s">
        <v>566</v>
      </c>
      <c r="C140" s="62" t="str">
        <f>+VLOOKUP(B140,'resumen UCAP'!$A$5:$O$329,2,0)</f>
        <v>LUMINARIA LED 65W NUEVA MILLENIUM</v>
      </c>
      <c r="D140" s="63">
        <f>+'Desmonte Infr. financiada'!D140</f>
        <v>65</v>
      </c>
      <c r="E140" s="63" t="str">
        <f>+VLOOKUP(B140,'resumen UCAP'!$A$5:$O$329,3,0)</f>
        <v>Un</v>
      </c>
      <c r="F140" s="64">
        <f>+VLOOKUP(B140,'resumen UCAP'!$A$5:$O$329,15,0)</f>
        <v>387336</v>
      </c>
      <c r="G140" s="61">
        <v>12</v>
      </c>
      <c r="H140" s="125"/>
      <c r="I140" s="59"/>
      <c r="J140" s="59"/>
      <c r="K140" s="59"/>
      <c r="L140" s="59"/>
      <c r="M140" s="59"/>
      <c r="N140" s="59"/>
      <c r="O140" s="59"/>
      <c r="P140" s="59"/>
      <c r="Q140" s="59"/>
      <c r="R140" s="59"/>
      <c r="S140" s="59"/>
      <c r="T140" s="59"/>
      <c r="U140" s="59"/>
      <c r="V140" s="59"/>
      <c r="W140" s="136">
        <f>+'Inversión 1 financiada'!H140</f>
        <v>0</v>
      </c>
      <c r="X140" s="136">
        <f>+'Inversión 1 financiada'!I140</f>
        <v>0</v>
      </c>
      <c r="Y140" s="136">
        <f>+'Inversión 1 financiada'!J140</f>
        <v>0</v>
      </c>
      <c r="Z140" s="136">
        <f>+'Inversión 1 financiada'!K140</f>
        <v>0</v>
      </c>
      <c r="AA140" s="136">
        <f>+'Inversión 1 financiada'!L140</f>
        <v>0</v>
      </c>
      <c r="AB140" s="136">
        <f>+'Inversión 1 financiada'!M140</f>
        <v>0</v>
      </c>
      <c r="AC140" s="136">
        <f>+'Inversión 1 financiada'!N140</f>
        <v>0</v>
      </c>
      <c r="AD140" s="136">
        <f>+'Inversión 1 financiada'!O140</f>
        <v>0</v>
      </c>
      <c r="AE140" s="136">
        <f>+'Inversión 1 financiada'!P140</f>
        <v>0</v>
      </c>
      <c r="AF140" s="136">
        <f>+'Inversión 1 financiada'!Q140</f>
        <v>0</v>
      </c>
      <c r="AG140" s="136">
        <f>+'Inversión 1 financiada'!R140</f>
        <v>0</v>
      </c>
      <c r="AH140" s="136">
        <f>+'Inversión 1 financiada'!S140</f>
        <v>0</v>
      </c>
      <c r="AI140" s="136">
        <f>+'Inversión 1 financiada'!T140</f>
        <v>0</v>
      </c>
      <c r="AJ140" s="136">
        <f>+'Inversión 1 financiada'!U140</f>
        <v>0</v>
      </c>
      <c r="AK140" s="136">
        <f>+'Inversión 1 financiada'!V140</f>
        <v>0</v>
      </c>
    </row>
    <row r="141" spans="2:37" x14ac:dyDescent="0.25">
      <c r="B141" s="59" t="s">
        <v>567</v>
      </c>
      <c r="C141" s="62" t="str">
        <f>+VLOOKUP(B141,'resumen UCAP'!$A$5:$O$329,2,0)</f>
        <v>LUMINARIA LED 40W NUEVA YOA</v>
      </c>
      <c r="D141" s="63">
        <f>+'Desmonte Infr. financiada'!D141</f>
        <v>40</v>
      </c>
      <c r="E141" s="63" t="str">
        <f>+VLOOKUP(B141,'resumen UCAP'!$A$5:$O$329,3,0)</f>
        <v>Un</v>
      </c>
      <c r="F141" s="64">
        <f>+VLOOKUP(B141,'resumen UCAP'!$A$5:$O$329,15,0)</f>
        <v>1989070</v>
      </c>
      <c r="G141" s="61">
        <v>21</v>
      </c>
      <c r="H141" s="125"/>
      <c r="I141" s="59"/>
      <c r="J141" s="59"/>
      <c r="K141" s="59"/>
      <c r="L141" s="59"/>
      <c r="M141" s="59"/>
      <c r="N141" s="59"/>
      <c r="O141" s="59"/>
      <c r="P141" s="59"/>
      <c r="Q141" s="59"/>
      <c r="R141" s="59"/>
      <c r="S141" s="59"/>
      <c r="T141" s="59"/>
      <c r="U141" s="59"/>
      <c r="V141" s="59"/>
      <c r="W141" s="136">
        <f>+'Inversión 1 financiada'!H141</f>
        <v>0</v>
      </c>
      <c r="X141" s="136">
        <f>+'Inversión 1 financiada'!I141</f>
        <v>0</v>
      </c>
      <c r="Y141" s="136">
        <f>+'Inversión 1 financiada'!J141</f>
        <v>0</v>
      </c>
      <c r="Z141" s="136">
        <f>+'Inversión 1 financiada'!K141</f>
        <v>0</v>
      </c>
      <c r="AA141" s="136">
        <f>+'Inversión 1 financiada'!L141</f>
        <v>0</v>
      </c>
      <c r="AB141" s="136">
        <f>+'Inversión 1 financiada'!M141</f>
        <v>0</v>
      </c>
      <c r="AC141" s="136">
        <f>+'Inversión 1 financiada'!N141</f>
        <v>0</v>
      </c>
      <c r="AD141" s="136">
        <f>+'Inversión 1 financiada'!O141</f>
        <v>0</v>
      </c>
      <c r="AE141" s="136">
        <f>+'Inversión 1 financiada'!P141</f>
        <v>0</v>
      </c>
      <c r="AF141" s="136">
        <f>+'Inversión 1 financiada'!Q141</f>
        <v>0</v>
      </c>
      <c r="AG141" s="136">
        <f>+'Inversión 1 financiada'!R141</f>
        <v>0</v>
      </c>
      <c r="AH141" s="136">
        <f>+'Inversión 1 financiada'!S141</f>
        <v>0</v>
      </c>
      <c r="AI141" s="136">
        <f>+'Inversión 1 financiada'!T141</f>
        <v>0</v>
      </c>
      <c r="AJ141" s="136">
        <f>+'Inversión 1 financiada'!U141</f>
        <v>0</v>
      </c>
      <c r="AK141" s="136">
        <f>+'Inversión 1 financiada'!V141</f>
        <v>0</v>
      </c>
    </row>
    <row r="142" spans="2:37" x14ac:dyDescent="0.25">
      <c r="B142" s="59" t="s">
        <v>568</v>
      </c>
      <c r="C142" s="62" t="str">
        <f>+VLOOKUP(B142,'resumen UCAP'!$A$5:$O$329,2,0)</f>
        <v>LUMINARIA LED 80W NUEVA MILLENIUM</v>
      </c>
      <c r="D142" s="63">
        <f>+'Desmonte Infr. financiada'!D142</f>
        <v>80</v>
      </c>
      <c r="E142" s="63" t="str">
        <f>+VLOOKUP(B142,'resumen UCAP'!$A$5:$O$329,3,0)</f>
        <v>Un</v>
      </c>
      <c r="F142" s="64">
        <f>+VLOOKUP(B142,'resumen UCAP'!$A$5:$O$329,15,0)</f>
        <v>518269</v>
      </c>
      <c r="G142" s="61">
        <v>3</v>
      </c>
      <c r="H142" s="125"/>
      <c r="I142" s="59"/>
      <c r="J142" s="59"/>
      <c r="K142" s="59"/>
      <c r="L142" s="59"/>
      <c r="M142" s="59"/>
      <c r="N142" s="59"/>
      <c r="O142" s="59"/>
      <c r="P142" s="59"/>
      <c r="Q142" s="59"/>
      <c r="R142" s="59"/>
      <c r="S142" s="59"/>
      <c r="T142" s="59"/>
      <c r="U142" s="59"/>
      <c r="V142" s="59"/>
      <c r="W142" s="136">
        <f>+'Inversión 1 financiada'!H142</f>
        <v>0</v>
      </c>
      <c r="X142" s="136">
        <f>+'Inversión 1 financiada'!I142</f>
        <v>0</v>
      </c>
      <c r="Y142" s="136">
        <f>+'Inversión 1 financiada'!J142</f>
        <v>0</v>
      </c>
      <c r="Z142" s="136">
        <f>+'Inversión 1 financiada'!K142</f>
        <v>0</v>
      </c>
      <c r="AA142" s="136">
        <f>+'Inversión 1 financiada'!L142</f>
        <v>0</v>
      </c>
      <c r="AB142" s="136">
        <f>+'Inversión 1 financiada'!M142</f>
        <v>0</v>
      </c>
      <c r="AC142" s="136">
        <f>+'Inversión 1 financiada'!N142</f>
        <v>0</v>
      </c>
      <c r="AD142" s="136">
        <f>+'Inversión 1 financiada'!O142</f>
        <v>0</v>
      </c>
      <c r="AE142" s="136">
        <f>+'Inversión 1 financiada'!P142</f>
        <v>0</v>
      </c>
      <c r="AF142" s="136">
        <f>+'Inversión 1 financiada'!Q142</f>
        <v>0</v>
      </c>
      <c r="AG142" s="136">
        <f>+'Inversión 1 financiada'!R142</f>
        <v>0</v>
      </c>
      <c r="AH142" s="136">
        <f>+'Inversión 1 financiada'!S142</f>
        <v>0</v>
      </c>
      <c r="AI142" s="136">
        <f>+'Inversión 1 financiada'!T142</f>
        <v>0</v>
      </c>
      <c r="AJ142" s="136">
        <f>+'Inversión 1 financiada'!U142</f>
        <v>0</v>
      </c>
      <c r="AK142" s="136">
        <f>+'Inversión 1 financiada'!V142</f>
        <v>0</v>
      </c>
    </row>
    <row r="143" spans="2:37" x14ac:dyDescent="0.25">
      <c r="B143" s="59" t="s">
        <v>569</v>
      </c>
      <c r="C143" s="62" t="str">
        <f>+VLOOKUP(B143,'resumen UCAP'!$A$5:$O$329,2,0)</f>
        <v>LUMINARIA LED 150W NUEVA MILLENIUM</v>
      </c>
      <c r="D143" s="63">
        <f>+'Desmonte Infr. financiada'!D143</f>
        <v>150</v>
      </c>
      <c r="E143" s="63" t="str">
        <f>+VLOOKUP(B143,'resumen UCAP'!$A$5:$O$329,3,0)</f>
        <v>Un</v>
      </c>
      <c r="F143" s="64">
        <f>+VLOOKUP(B143,'resumen UCAP'!$A$5:$O$329,15,0)</f>
        <v>845605</v>
      </c>
      <c r="G143" s="61">
        <v>41</v>
      </c>
      <c r="H143" s="125"/>
      <c r="I143" s="59"/>
      <c r="J143" s="59"/>
      <c r="K143" s="59"/>
      <c r="L143" s="59"/>
      <c r="M143" s="59"/>
      <c r="N143" s="59"/>
      <c r="O143" s="59"/>
      <c r="P143" s="59"/>
      <c r="Q143" s="59"/>
      <c r="R143" s="59"/>
      <c r="S143" s="59"/>
      <c r="T143" s="59"/>
      <c r="U143" s="59"/>
      <c r="V143" s="59"/>
      <c r="W143" s="136">
        <f>+'Inversión 1 financiada'!H143</f>
        <v>0</v>
      </c>
      <c r="X143" s="136">
        <f>+'Inversión 1 financiada'!I143</f>
        <v>0</v>
      </c>
      <c r="Y143" s="136">
        <f>+'Inversión 1 financiada'!J143</f>
        <v>0</v>
      </c>
      <c r="Z143" s="136">
        <f>+'Inversión 1 financiada'!K143</f>
        <v>0</v>
      </c>
      <c r="AA143" s="136">
        <f>+'Inversión 1 financiada'!L143</f>
        <v>0</v>
      </c>
      <c r="AB143" s="136">
        <f>+'Inversión 1 financiada'!M143</f>
        <v>0</v>
      </c>
      <c r="AC143" s="136">
        <f>+'Inversión 1 financiada'!N143</f>
        <v>0</v>
      </c>
      <c r="AD143" s="136">
        <f>+'Inversión 1 financiada'!O143</f>
        <v>0</v>
      </c>
      <c r="AE143" s="136">
        <f>+'Inversión 1 financiada'!P143</f>
        <v>0</v>
      </c>
      <c r="AF143" s="136">
        <f>+'Inversión 1 financiada'!Q143</f>
        <v>0</v>
      </c>
      <c r="AG143" s="136">
        <f>+'Inversión 1 financiada'!R143</f>
        <v>0</v>
      </c>
      <c r="AH143" s="136">
        <f>+'Inversión 1 financiada'!S143</f>
        <v>0</v>
      </c>
      <c r="AI143" s="136">
        <f>+'Inversión 1 financiada'!T143</f>
        <v>0</v>
      </c>
      <c r="AJ143" s="136">
        <f>+'Inversión 1 financiada'!U143</f>
        <v>0</v>
      </c>
      <c r="AK143" s="136">
        <f>+'Inversión 1 financiada'!V143</f>
        <v>0</v>
      </c>
    </row>
    <row r="144" spans="2:37" x14ac:dyDescent="0.25">
      <c r="B144" s="59" t="s">
        <v>570</v>
      </c>
      <c r="C144" s="62" t="str">
        <f>+VLOOKUP(B144,'resumen UCAP'!$A$5:$O$329,2,0)</f>
        <v>ETIQUETA 250W</v>
      </c>
      <c r="D144" s="63">
        <f>+'Desmonte Infr. financiada'!D144</f>
        <v>279</v>
      </c>
      <c r="E144" s="63" t="str">
        <f>+VLOOKUP(B144,'resumen UCAP'!$A$5:$O$329,3,0)</f>
        <v>Un</v>
      </c>
      <c r="F144" s="64">
        <f>+VLOOKUP(B144,'resumen UCAP'!$A$5:$O$329,15,0)</f>
        <v>413027</v>
      </c>
      <c r="G144" s="123">
        <v>1</v>
      </c>
      <c r="H144" s="125"/>
      <c r="I144" s="59"/>
      <c r="J144" s="59"/>
      <c r="K144" s="59"/>
      <c r="L144" s="59"/>
      <c r="M144" s="59"/>
      <c r="N144" s="59"/>
      <c r="O144" s="59"/>
      <c r="P144" s="59"/>
      <c r="Q144" s="59"/>
      <c r="R144" s="59"/>
      <c r="S144" s="59"/>
      <c r="T144" s="59"/>
      <c r="U144" s="59"/>
      <c r="V144" s="59"/>
      <c r="W144" s="136">
        <f>+'Inversión 1 financiada'!H144</f>
        <v>0</v>
      </c>
      <c r="X144" s="136">
        <f>+'Inversión 1 financiada'!I144</f>
        <v>0</v>
      </c>
      <c r="Y144" s="136">
        <f>+'Inversión 1 financiada'!J144</f>
        <v>0</v>
      </c>
      <c r="Z144" s="136">
        <f>+'Inversión 1 financiada'!K144</f>
        <v>0</v>
      </c>
      <c r="AA144" s="136">
        <f>+'Inversión 1 financiada'!L144</f>
        <v>0</v>
      </c>
      <c r="AB144" s="136">
        <f>+'Inversión 1 financiada'!M144</f>
        <v>0</v>
      </c>
      <c r="AC144" s="136">
        <f>+'Inversión 1 financiada'!N144</f>
        <v>0</v>
      </c>
      <c r="AD144" s="136">
        <f>+'Inversión 1 financiada'!O144</f>
        <v>0</v>
      </c>
      <c r="AE144" s="136">
        <f>+'Inversión 1 financiada'!P144</f>
        <v>0</v>
      </c>
      <c r="AF144" s="136">
        <f>+'Inversión 1 financiada'!Q144</f>
        <v>0</v>
      </c>
      <c r="AG144" s="136">
        <f>+'Inversión 1 financiada'!R144</f>
        <v>0</v>
      </c>
      <c r="AH144" s="136">
        <f>+'Inversión 1 financiada'!S144</f>
        <v>0</v>
      </c>
      <c r="AI144" s="136">
        <f>+'Inversión 1 financiada'!T144</f>
        <v>0</v>
      </c>
      <c r="AJ144" s="136">
        <f>+'Inversión 1 financiada'!U144</f>
        <v>0</v>
      </c>
      <c r="AK144" s="136">
        <f>+'Inversión 1 financiada'!V144</f>
        <v>0</v>
      </c>
    </row>
    <row r="145" spans="2:37" x14ac:dyDescent="0.25">
      <c r="B145" s="59" t="s">
        <v>571</v>
      </c>
      <c r="C145" s="62" t="str">
        <f>+VLOOKUP(B145,'resumen UCAP'!$A$5:$O$329,2,0)</f>
        <v>LUMINARIA LED 65W NUEVA 4000X65</v>
      </c>
      <c r="D145" s="63">
        <f>+'Desmonte Infr. financiada'!D145</f>
        <v>65</v>
      </c>
      <c r="E145" s="63" t="str">
        <f>+VLOOKUP(B145,'resumen UCAP'!$A$5:$O$329,3,0)</f>
        <v>Un</v>
      </c>
      <c r="F145" s="64">
        <f>+VLOOKUP(B145,'resumen UCAP'!$A$5:$O$329,15,0)</f>
        <v>736002</v>
      </c>
      <c r="G145" s="61">
        <v>4</v>
      </c>
      <c r="H145" s="125"/>
      <c r="I145" s="59"/>
      <c r="J145" s="59"/>
      <c r="K145" s="59"/>
      <c r="L145" s="59"/>
      <c r="M145" s="59"/>
      <c r="N145" s="59"/>
      <c r="O145" s="59"/>
      <c r="P145" s="59"/>
      <c r="Q145" s="59"/>
      <c r="R145" s="59"/>
      <c r="S145" s="59"/>
      <c r="T145" s="59"/>
      <c r="U145" s="59"/>
      <c r="V145" s="59"/>
      <c r="W145" s="136">
        <f>+'Inversión 1 financiada'!H145</f>
        <v>0</v>
      </c>
      <c r="X145" s="136">
        <f>+'Inversión 1 financiada'!I145</f>
        <v>0</v>
      </c>
      <c r="Y145" s="136">
        <f>+'Inversión 1 financiada'!J145</f>
        <v>0</v>
      </c>
      <c r="Z145" s="136">
        <f>+'Inversión 1 financiada'!K145</f>
        <v>0</v>
      </c>
      <c r="AA145" s="136">
        <f>+'Inversión 1 financiada'!L145</f>
        <v>0</v>
      </c>
      <c r="AB145" s="136">
        <f>+'Inversión 1 financiada'!M145</f>
        <v>0</v>
      </c>
      <c r="AC145" s="136">
        <f>+'Inversión 1 financiada'!N145</f>
        <v>0</v>
      </c>
      <c r="AD145" s="136">
        <f>+'Inversión 1 financiada'!O145</f>
        <v>0</v>
      </c>
      <c r="AE145" s="136">
        <f>+'Inversión 1 financiada'!P145</f>
        <v>0</v>
      </c>
      <c r="AF145" s="136">
        <f>+'Inversión 1 financiada'!Q145</f>
        <v>0</v>
      </c>
      <c r="AG145" s="136">
        <f>+'Inversión 1 financiada'!R145</f>
        <v>0</v>
      </c>
      <c r="AH145" s="136">
        <f>+'Inversión 1 financiada'!S145</f>
        <v>0</v>
      </c>
      <c r="AI145" s="136">
        <f>+'Inversión 1 financiada'!T145</f>
        <v>0</v>
      </c>
      <c r="AJ145" s="136">
        <f>+'Inversión 1 financiada'!U145</f>
        <v>0</v>
      </c>
      <c r="AK145" s="136">
        <f>+'Inversión 1 financiada'!V145</f>
        <v>0</v>
      </c>
    </row>
    <row r="146" spans="2:37" x14ac:dyDescent="0.25">
      <c r="B146" s="59" t="s">
        <v>572</v>
      </c>
      <c r="C146" s="62" t="str">
        <f>+VLOOKUP(B146,'resumen UCAP'!$A$5:$O$329,2,0)</f>
        <v>LUMINARIA LED 38W NUEVA YOA</v>
      </c>
      <c r="D146" s="63">
        <f>+'Desmonte Infr. financiada'!D146</f>
        <v>38</v>
      </c>
      <c r="E146" s="63" t="str">
        <f>+VLOOKUP(B146,'resumen UCAP'!$A$5:$O$329,3,0)</f>
        <v>Un</v>
      </c>
      <c r="F146" s="64">
        <f>+VLOOKUP(B146,'resumen UCAP'!$A$5:$O$329,15,0)</f>
        <v>1989070</v>
      </c>
      <c r="G146" s="61">
        <v>8</v>
      </c>
      <c r="H146" s="125"/>
      <c r="I146" s="59"/>
      <c r="J146" s="59"/>
      <c r="K146" s="59"/>
      <c r="L146" s="59"/>
      <c r="M146" s="59"/>
      <c r="N146" s="59"/>
      <c r="O146" s="59"/>
      <c r="P146" s="59"/>
      <c r="Q146" s="59"/>
      <c r="R146" s="59"/>
      <c r="S146" s="59"/>
      <c r="T146" s="59"/>
      <c r="U146" s="59"/>
      <c r="V146" s="59"/>
      <c r="W146" s="136">
        <f>+'Inversión 1 financiada'!H146</f>
        <v>0</v>
      </c>
      <c r="X146" s="136">
        <f>+'Inversión 1 financiada'!I146</f>
        <v>0</v>
      </c>
      <c r="Y146" s="136">
        <f>+'Inversión 1 financiada'!J146</f>
        <v>0</v>
      </c>
      <c r="Z146" s="136">
        <f>+'Inversión 1 financiada'!K146</f>
        <v>0</v>
      </c>
      <c r="AA146" s="136">
        <f>+'Inversión 1 financiada'!L146</f>
        <v>0</v>
      </c>
      <c r="AB146" s="136">
        <f>+'Inversión 1 financiada'!M146</f>
        <v>0</v>
      </c>
      <c r="AC146" s="136">
        <f>+'Inversión 1 financiada'!N146</f>
        <v>0</v>
      </c>
      <c r="AD146" s="136">
        <f>+'Inversión 1 financiada'!O146</f>
        <v>0</v>
      </c>
      <c r="AE146" s="136">
        <f>+'Inversión 1 financiada'!P146</f>
        <v>0</v>
      </c>
      <c r="AF146" s="136">
        <f>+'Inversión 1 financiada'!Q146</f>
        <v>0</v>
      </c>
      <c r="AG146" s="136">
        <f>+'Inversión 1 financiada'!R146</f>
        <v>0</v>
      </c>
      <c r="AH146" s="136">
        <f>+'Inversión 1 financiada'!S146</f>
        <v>0</v>
      </c>
      <c r="AI146" s="136">
        <f>+'Inversión 1 financiada'!T146</f>
        <v>0</v>
      </c>
      <c r="AJ146" s="136">
        <f>+'Inversión 1 financiada'!U146</f>
        <v>0</v>
      </c>
      <c r="AK146" s="136">
        <f>+'Inversión 1 financiada'!V146</f>
        <v>0</v>
      </c>
    </row>
    <row r="147" spans="2:37" x14ac:dyDescent="0.25">
      <c r="B147" s="59" t="s">
        <v>573</v>
      </c>
      <c r="C147" s="62" t="str">
        <f>+VLOOKUP(B147,'resumen UCAP'!$A$5:$O$329,2,0)</f>
        <v>LUMINARIA LED 150W MILLENIUM</v>
      </c>
      <c r="D147" s="63">
        <f>+'Desmonte Infr. financiada'!D147</f>
        <v>150</v>
      </c>
      <c r="E147" s="63" t="str">
        <f>+VLOOKUP(B147,'resumen UCAP'!$A$5:$O$329,3,0)</f>
        <v>Un</v>
      </c>
      <c r="F147" s="64">
        <f>+VLOOKUP(B147,'resumen UCAP'!$A$5:$O$329,15,0)</f>
        <v>845605</v>
      </c>
      <c r="G147" s="61">
        <v>29</v>
      </c>
      <c r="H147" s="125"/>
      <c r="I147" s="59"/>
      <c r="J147" s="59"/>
      <c r="K147" s="59"/>
      <c r="L147" s="59"/>
      <c r="M147" s="59"/>
      <c r="N147" s="59"/>
      <c r="O147" s="59"/>
      <c r="P147" s="59"/>
      <c r="Q147" s="59"/>
      <c r="R147" s="59"/>
      <c r="S147" s="59"/>
      <c r="T147" s="59"/>
      <c r="U147" s="59"/>
      <c r="V147" s="59"/>
      <c r="W147" s="136">
        <f>+'Inversión 1 financiada'!H147</f>
        <v>0</v>
      </c>
      <c r="X147" s="136">
        <f>+'Inversión 1 financiada'!I147</f>
        <v>0</v>
      </c>
      <c r="Y147" s="136">
        <f>+'Inversión 1 financiada'!J147</f>
        <v>0</v>
      </c>
      <c r="Z147" s="136">
        <f>+'Inversión 1 financiada'!K147</f>
        <v>0</v>
      </c>
      <c r="AA147" s="136">
        <f>+'Inversión 1 financiada'!L147</f>
        <v>0</v>
      </c>
      <c r="AB147" s="136">
        <f>+'Inversión 1 financiada'!M147</f>
        <v>0</v>
      </c>
      <c r="AC147" s="136">
        <f>+'Inversión 1 financiada'!N147</f>
        <v>0</v>
      </c>
      <c r="AD147" s="136">
        <f>+'Inversión 1 financiada'!O147</f>
        <v>0</v>
      </c>
      <c r="AE147" s="136">
        <f>+'Inversión 1 financiada'!P147</f>
        <v>0</v>
      </c>
      <c r="AF147" s="136">
        <f>+'Inversión 1 financiada'!Q147</f>
        <v>0</v>
      </c>
      <c r="AG147" s="136">
        <f>+'Inversión 1 financiada'!R147</f>
        <v>0</v>
      </c>
      <c r="AH147" s="136">
        <f>+'Inversión 1 financiada'!S147</f>
        <v>0</v>
      </c>
      <c r="AI147" s="136">
        <f>+'Inversión 1 financiada'!T147</f>
        <v>0</v>
      </c>
      <c r="AJ147" s="136">
        <f>+'Inversión 1 financiada'!U147</f>
        <v>0</v>
      </c>
      <c r="AK147" s="136">
        <f>+'Inversión 1 financiada'!V147</f>
        <v>0</v>
      </c>
    </row>
    <row r="148" spans="2:37" x14ac:dyDescent="0.25">
      <c r="B148" s="59" t="s">
        <v>574</v>
      </c>
      <c r="C148" s="62" t="str">
        <f>+VLOOKUP(B148,'resumen UCAP'!$A$5:$O$329,2,0)</f>
        <v>LUMINARIA LED 150W NUEVA</v>
      </c>
      <c r="D148" s="63">
        <f>+'Desmonte Infr. financiada'!D148</f>
        <v>150</v>
      </c>
      <c r="E148" s="63" t="str">
        <f>+VLOOKUP(B148,'resumen UCAP'!$A$5:$O$329,3,0)</f>
        <v>Un</v>
      </c>
      <c r="F148" s="64">
        <f>+VLOOKUP(B148,'resumen UCAP'!$A$5:$O$329,15,0)</f>
        <v>845605</v>
      </c>
      <c r="G148" s="61">
        <v>10</v>
      </c>
      <c r="H148" s="125"/>
      <c r="I148" s="59"/>
      <c r="J148" s="59"/>
      <c r="K148" s="59"/>
      <c r="L148" s="59"/>
      <c r="M148" s="59"/>
      <c r="N148" s="59"/>
      <c r="O148" s="59"/>
      <c r="P148" s="59"/>
      <c r="Q148" s="59"/>
      <c r="R148" s="59"/>
      <c r="S148" s="59"/>
      <c r="T148" s="59"/>
      <c r="U148" s="59"/>
      <c r="V148" s="59"/>
      <c r="W148" s="136">
        <f>+'Inversión 1 financiada'!H148</f>
        <v>0</v>
      </c>
      <c r="X148" s="136">
        <f>+'Inversión 1 financiada'!I148</f>
        <v>0</v>
      </c>
      <c r="Y148" s="136">
        <f>+'Inversión 1 financiada'!J148</f>
        <v>0</v>
      </c>
      <c r="Z148" s="136">
        <f>+'Inversión 1 financiada'!K148</f>
        <v>0</v>
      </c>
      <c r="AA148" s="136">
        <f>+'Inversión 1 financiada'!L148</f>
        <v>0</v>
      </c>
      <c r="AB148" s="136">
        <f>+'Inversión 1 financiada'!M148</f>
        <v>0</v>
      </c>
      <c r="AC148" s="136">
        <f>+'Inversión 1 financiada'!N148</f>
        <v>0</v>
      </c>
      <c r="AD148" s="136">
        <f>+'Inversión 1 financiada'!O148</f>
        <v>0</v>
      </c>
      <c r="AE148" s="136">
        <f>+'Inversión 1 financiada'!P148</f>
        <v>0</v>
      </c>
      <c r="AF148" s="136">
        <f>+'Inversión 1 financiada'!Q148</f>
        <v>0</v>
      </c>
      <c r="AG148" s="136">
        <f>+'Inversión 1 financiada'!R148</f>
        <v>0</v>
      </c>
      <c r="AH148" s="136">
        <f>+'Inversión 1 financiada'!S148</f>
        <v>0</v>
      </c>
      <c r="AI148" s="136">
        <f>+'Inversión 1 financiada'!T148</f>
        <v>0</v>
      </c>
      <c r="AJ148" s="136">
        <f>+'Inversión 1 financiada'!U148</f>
        <v>0</v>
      </c>
      <c r="AK148" s="136">
        <f>+'Inversión 1 financiada'!V148</f>
        <v>0</v>
      </c>
    </row>
    <row r="149" spans="2:37" x14ac:dyDescent="0.25">
      <c r="B149" s="59" t="s">
        <v>575</v>
      </c>
      <c r="C149" s="62" t="str">
        <f>+VLOOKUP(B149,'resumen UCAP'!$A$5:$O$329,2,0)</f>
        <v>ETIQUETA LUMINARIA NA 250W</v>
      </c>
      <c r="D149" s="63">
        <f>+'Desmonte Infr. financiada'!D149</f>
        <v>279</v>
      </c>
      <c r="E149" s="63" t="str">
        <f>+VLOOKUP(B149,'resumen UCAP'!$A$5:$O$329,3,0)</f>
        <v>Un</v>
      </c>
      <c r="F149" s="64">
        <f>+VLOOKUP(B149,'resumen UCAP'!$A$5:$O$329,15,0)</f>
        <v>431050</v>
      </c>
      <c r="G149" s="123">
        <v>1</v>
      </c>
      <c r="H149" s="125"/>
      <c r="I149" s="59"/>
      <c r="J149" s="59"/>
      <c r="K149" s="59"/>
      <c r="L149" s="59"/>
      <c r="M149" s="59"/>
      <c r="N149" s="59"/>
      <c r="O149" s="59"/>
      <c r="P149" s="59"/>
      <c r="Q149" s="59"/>
      <c r="R149" s="59"/>
      <c r="S149" s="59"/>
      <c r="T149" s="59"/>
      <c r="U149" s="59"/>
      <c r="V149" s="59"/>
      <c r="W149" s="136">
        <f>+'Inversión 1 financiada'!H149</f>
        <v>0</v>
      </c>
      <c r="X149" s="136">
        <f>+'Inversión 1 financiada'!I149</f>
        <v>0</v>
      </c>
      <c r="Y149" s="136">
        <f>+'Inversión 1 financiada'!J149</f>
        <v>0</v>
      </c>
      <c r="Z149" s="136">
        <f>+'Inversión 1 financiada'!K149</f>
        <v>0</v>
      </c>
      <c r="AA149" s="136">
        <f>+'Inversión 1 financiada'!L149</f>
        <v>0</v>
      </c>
      <c r="AB149" s="136">
        <f>+'Inversión 1 financiada'!M149</f>
        <v>0</v>
      </c>
      <c r="AC149" s="136">
        <f>+'Inversión 1 financiada'!N149</f>
        <v>0</v>
      </c>
      <c r="AD149" s="136">
        <f>+'Inversión 1 financiada'!O149</f>
        <v>0</v>
      </c>
      <c r="AE149" s="136">
        <f>+'Inversión 1 financiada'!P149</f>
        <v>0</v>
      </c>
      <c r="AF149" s="136">
        <f>+'Inversión 1 financiada'!Q149</f>
        <v>0</v>
      </c>
      <c r="AG149" s="136">
        <f>+'Inversión 1 financiada'!R149</f>
        <v>0</v>
      </c>
      <c r="AH149" s="136">
        <f>+'Inversión 1 financiada'!S149</f>
        <v>0</v>
      </c>
      <c r="AI149" s="136">
        <f>+'Inversión 1 financiada'!T149</f>
        <v>0</v>
      </c>
      <c r="AJ149" s="136">
        <f>+'Inversión 1 financiada'!U149</f>
        <v>0</v>
      </c>
      <c r="AK149" s="136">
        <f>+'Inversión 1 financiada'!V149</f>
        <v>0</v>
      </c>
    </row>
    <row r="150" spans="2:37" x14ac:dyDescent="0.25">
      <c r="B150" s="59" t="s">
        <v>576</v>
      </c>
      <c r="C150" s="62" t="str">
        <f>+VLOOKUP(B150,'resumen UCAP'!$A$5:$O$329,2,0)</f>
        <v>LUMINARIA LED 40W  MILLENIUM NUEVA</v>
      </c>
      <c r="D150" s="63">
        <f>+'Desmonte Infr. financiada'!D150</f>
        <v>40</v>
      </c>
      <c r="E150" s="63" t="str">
        <f>+VLOOKUP(B150,'resumen UCAP'!$A$5:$O$329,3,0)</f>
        <v>Un</v>
      </c>
      <c r="F150" s="64">
        <f>+VLOOKUP(B150,'resumen UCAP'!$A$5:$O$329,15,0)</f>
        <v>321869</v>
      </c>
      <c r="G150" s="61">
        <v>17</v>
      </c>
      <c r="H150" s="125"/>
      <c r="I150" s="59"/>
      <c r="J150" s="59"/>
      <c r="K150" s="59"/>
      <c r="L150" s="59"/>
      <c r="M150" s="59"/>
      <c r="N150" s="59"/>
      <c r="O150" s="59"/>
      <c r="P150" s="59"/>
      <c r="Q150" s="59"/>
      <c r="R150" s="59"/>
      <c r="S150" s="59"/>
      <c r="T150" s="59"/>
      <c r="U150" s="59"/>
      <c r="V150" s="59"/>
      <c r="W150" s="136">
        <f>+'Inversión 1 financiada'!H150</f>
        <v>0</v>
      </c>
      <c r="X150" s="136">
        <f>+'Inversión 1 financiada'!I150</f>
        <v>0</v>
      </c>
      <c r="Y150" s="136">
        <f>+'Inversión 1 financiada'!J150</f>
        <v>0</v>
      </c>
      <c r="Z150" s="136">
        <f>+'Inversión 1 financiada'!K150</f>
        <v>0</v>
      </c>
      <c r="AA150" s="136">
        <f>+'Inversión 1 financiada'!L150</f>
        <v>0</v>
      </c>
      <c r="AB150" s="136">
        <f>+'Inversión 1 financiada'!M150</f>
        <v>0</v>
      </c>
      <c r="AC150" s="136">
        <f>+'Inversión 1 financiada'!N150</f>
        <v>0</v>
      </c>
      <c r="AD150" s="136">
        <f>+'Inversión 1 financiada'!O150</f>
        <v>0</v>
      </c>
      <c r="AE150" s="136">
        <f>+'Inversión 1 financiada'!P150</f>
        <v>0</v>
      </c>
      <c r="AF150" s="136">
        <f>+'Inversión 1 financiada'!Q150</f>
        <v>0</v>
      </c>
      <c r="AG150" s="136">
        <f>+'Inversión 1 financiada'!R150</f>
        <v>0</v>
      </c>
      <c r="AH150" s="136">
        <f>+'Inversión 1 financiada'!S150</f>
        <v>0</v>
      </c>
      <c r="AI150" s="136">
        <f>+'Inversión 1 financiada'!T150</f>
        <v>0</v>
      </c>
      <c r="AJ150" s="136">
        <f>+'Inversión 1 financiada'!U150</f>
        <v>0</v>
      </c>
      <c r="AK150" s="136">
        <f>+'Inversión 1 financiada'!V150</f>
        <v>0</v>
      </c>
    </row>
    <row r="151" spans="2:37" x14ac:dyDescent="0.25">
      <c r="B151" s="59" t="s">
        <v>577</v>
      </c>
      <c r="C151" s="62" t="str">
        <f>+VLOOKUP(B151,'resumen UCAP'!$A$5:$O$329,2,0)</f>
        <v>LUMINARIA LED 40W NUEVA MILLENIUM</v>
      </c>
      <c r="D151" s="63">
        <f>+'Desmonte Infr. financiada'!D151</f>
        <v>40</v>
      </c>
      <c r="E151" s="63" t="str">
        <f>+VLOOKUP(B151,'resumen UCAP'!$A$5:$O$329,3,0)</f>
        <v>Un</v>
      </c>
      <c r="F151" s="64">
        <f>+VLOOKUP(B151,'resumen UCAP'!$A$5:$O$329,15,0)</f>
        <v>321869</v>
      </c>
      <c r="G151" s="61">
        <v>1</v>
      </c>
      <c r="H151" s="125"/>
      <c r="I151" s="59"/>
      <c r="J151" s="59"/>
      <c r="K151" s="59"/>
      <c r="L151" s="59"/>
      <c r="M151" s="59"/>
      <c r="N151" s="59"/>
      <c r="O151" s="59"/>
      <c r="P151" s="59"/>
      <c r="Q151" s="59"/>
      <c r="R151" s="59"/>
      <c r="S151" s="59"/>
      <c r="T151" s="59"/>
      <c r="U151" s="59"/>
      <c r="V151" s="59"/>
      <c r="W151" s="136">
        <f>+'Inversión 1 financiada'!H151</f>
        <v>0</v>
      </c>
      <c r="X151" s="136">
        <f>+'Inversión 1 financiada'!I151</f>
        <v>0</v>
      </c>
      <c r="Y151" s="136">
        <f>+'Inversión 1 financiada'!J151</f>
        <v>0</v>
      </c>
      <c r="Z151" s="136">
        <f>+'Inversión 1 financiada'!K151</f>
        <v>0</v>
      </c>
      <c r="AA151" s="136">
        <f>+'Inversión 1 financiada'!L151</f>
        <v>0</v>
      </c>
      <c r="AB151" s="136">
        <f>+'Inversión 1 financiada'!M151</f>
        <v>0</v>
      </c>
      <c r="AC151" s="136">
        <f>+'Inversión 1 financiada'!N151</f>
        <v>0</v>
      </c>
      <c r="AD151" s="136">
        <f>+'Inversión 1 financiada'!O151</f>
        <v>0</v>
      </c>
      <c r="AE151" s="136">
        <f>+'Inversión 1 financiada'!P151</f>
        <v>0</v>
      </c>
      <c r="AF151" s="136">
        <f>+'Inversión 1 financiada'!Q151</f>
        <v>0</v>
      </c>
      <c r="AG151" s="136">
        <f>+'Inversión 1 financiada'!R151</f>
        <v>0</v>
      </c>
      <c r="AH151" s="136">
        <f>+'Inversión 1 financiada'!S151</f>
        <v>0</v>
      </c>
      <c r="AI151" s="136">
        <f>+'Inversión 1 financiada'!T151</f>
        <v>0</v>
      </c>
      <c r="AJ151" s="136">
        <f>+'Inversión 1 financiada'!U151</f>
        <v>0</v>
      </c>
      <c r="AK151" s="136">
        <f>+'Inversión 1 financiada'!V151</f>
        <v>0</v>
      </c>
    </row>
    <row r="152" spans="2:37" x14ac:dyDescent="0.25">
      <c r="B152" s="59" t="s">
        <v>578</v>
      </c>
      <c r="C152" s="62" t="str">
        <f>+VLOOKUP(B152,'resumen UCAP'!$A$5:$O$329,2,0)</f>
        <v>LUMINARIA LED 60W MILLENIUM NUEVA</v>
      </c>
      <c r="D152" s="63">
        <f>+'Desmonte Infr. financiada'!D152</f>
        <v>60</v>
      </c>
      <c r="E152" s="63" t="str">
        <f>+VLOOKUP(B152,'resumen UCAP'!$A$5:$O$329,3,0)</f>
        <v>Un</v>
      </c>
      <c r="F152" s="64">
        <f>+VLOOKUP(B152,'resumen UCAP'!$A$5:$O$329,15,0)</f>
        <v>387336</v>
      </c>
      <c r="G152" s="61">
        <v>1</v>
      </c>
      <c r="H152" s="125"/>
      <c r="I152" s="59"/>
      <c r="J152" s="59"/>
      <c r="K152" s="59"/>
      <c r="L152" s="59"/>
      <c r="M152" s="59"/>
      <c r="N152" s="59"/>
      <c r="O152" s="59"/>
      <c r="P152" s="59"/>
      <c r="Q152" s="59"/>
      <c r="R152" s="59"/>
      <c r="S152" s="59"/>
      <c r="T152" s="59"/>
      <c r="U152" s="59"/>
      <c r="V152" s="59"/>
      <c r="W152" s="136">
        <f>+'Inversión 1 financiada'!H152</f>
        <v>0</v>
      </c>
      <c r="X152" s="136">
        <f>+'Inversión 1 financiada'!I152</f>
        <v>0</v>
      </c>
      <c r="Y152" s="136">
        <f>+'Inversión 1 financiada'!J152</f>
        <v>0</v>
      </c>
      <c r="Z152" s="136">
        <f>+'Inversión 1 financiada'!K152</f>
        <v>0</v>
      </c>
      <c r="AA152" s="136">
        <f>+'Inversión 1 financiada'!L152</f>
        <v>0</v>
      </c>
      <c r="AB152" s="136">
        <f>+'Inversión 1 financiada'!M152</f>
        <v>0</v>
      </c>
      <c r="AC152" s="136">
        <f>+'Inversión 1 financiada'!N152</f>
        <v>0</v>
      </c>
      <c r="AD152" s="136">
        <f>+'Inversión 1 financiada'!O152</f>
        <v>0</v>
      </c>
      <c r="AE152" s="136">
        <f>+'Inversión 1 financiada'!P152</f>
        <v>0</v>
      </c>
      <c r="AF152" s="136">
        <f>+'Inversión 1 financiada'!Q152</f>
        <v>0</v>
      </c>
      <c r="AG152" s="136">
        <f>+'Inversión 1 financiada'!R152</f>
        <v>0</v>
      </c>
      <c r="AH152" s="136">
        <f>+'Inversión 1 financiada'!S152</f>
        <v>0</v>
      </c>
      <c r="AI152" s="136">
        <f>+'Inversión 1 financiada'!T152</f>
        <v>0</v>
      </c>
      <c r="AJ152" s="136">
        <f>+'Inversión 1 financiada'!U152</f>
        <v>0</v>
      </c>
      <c r="AK152" s="136">
        <f>+'Inversión 1 financiada'!V152</f>
        <v>0</v>
      </c>
    </row>
    <row r="153" spans="2:37" x14ac:dyDescent="0.25">
      <c r="B153" s="59" t="s">
        <v>579</v>
      </c>
      <c r="C153" s="62" t="str">
        <f>+VLOOKUP(B153,'resumen UCAP'!$A$5:$O$329,2,0)</f>
        <v>LUMINARIA LED 38W NUEVA</v>
      </c>
      <c r="D153" s="63">
        <f>+'Desmonte Infr. financiada'!D153</f>
        <v>38</v>
      </c>
      <c r="E153" s="63" t="str">
        <f>+VLOOKUP(B153,'resumen UCAP'!$A$5:$O$329,3,0)</f>
        <v>Un</v>
      </c>
      <c r="F153" s="64">
        <f>+VLOOKUP(B153,'resumen UCAP'!$A$5:$O$329,15,0)</f>
        <v>1989070</v>
      </c>
      <c r="G153" s="61">
        <v>11</v>
      </c>
      <c r="H153" s="125"/>
      <c r="I153" s="59"/>
      <c r="J153" s="59"/>
      <c r="K153" s="59"/>
      <c r="L153" s="59"/>
      <c r="M153" s="59"/>
      <c r="N153" s="59"/>
      <c r="O153" s="59"/>
      <c r="P153" s="59"/>
      <c r="Q153" s="59"/>
      <c r="R153" s="59"/>
      <c r="S153" s="59"/>
      <c r="T153" s="59"/>
      <c r="U153" s="59"/>
      <c r="V153" s="59"/>
      <c r="W153" s="136">
        <f>+'Inversión 1 financiada'!H153</f>
        <v>0</v>
      </c>
      <c r="X153" s="136">
        <f>+'Inversión 1 financiada'!I153</f>
        <v>0</v>
      </c>
      <c r="Y153" s="136">
        <f>+'Inversión 1 financiada'!J153</f>
        <v>0</v>
      </c>
      <c r="Z153" s="136">
        <f>+'Inversión 1 financiada'!K153</f>
        <v>0</v>
      </c>
      <c r="AA153" s="136">
        <f>+'Inversión 1 financiada'!L153</f>
        <v>0</v>
      </c>
      <c r="AB153" s="136">
        <f>+'Inversión 1 financiada'!M153</f>
        <v>0</v>
      </c>
      <c r="AC153" s="136">
        <f>+'Inversión 1 financiada'!N153</f>
        <v>0</v>
      </c>
      <c r="AD153" s="136">
        <f>+'Inversión 1 financiada'!O153</f>
        <v>0</v>
      </c>
      <c r="AE153" s="136">
        <f>+'Inversión 1 financiada'!P153</f>
        <v>0</v>
      </c>
      <c r="AF153" s="136">
        <f>+'Inversión 1 financiada'!Q153</f>
        <v>0</v>
      </c>
      <c r="AG153" s="136">
        <f>+'Inversión 1 financiada'!R153</f>
        <v>0</v>
      </c>
      <c r="AH153" s="136">
        <f>+'Inversión 1 financiada'!S153</f>
        <v>0</v>
      </c>
      <c r="AI153" s="136">
        <f>+'Inversión 1 financiada'!T153</f>
        <v>0</v>
      </c>
      <c r="AJ153" s="136">
        <f>+'Inversión 1 financiada'!U153</f>
        <v>0</v>
      </c>
      <c r="AK153" s="136">
        <f>+'Inversión 1 financiada'!V153</f>
        <v>0</v>
      </c>
    </row>
    <row r="154" spans="2:37" x14ac:dyDescent="0.25">
      <c r="B154" s="59" t="s">
        <v>580</v>
      </c>
      <c r="C154" s="62" t="str">
        <f>+VLOOKUP(B154,'resumen UCAP'!$A$5:$O$329,2,0)</f>
        <v>PROYECOTOR MH SEGUNDA</v>
      </c>
      <c r="D154" s="63">
        <f>+'Desmonte Infr. financiada'!D154</f>
        <v>169</v>
      </c>
      <c r="E154" s="63" t="str">
        <f>+VLOOKUP(B154,'resumen UCAP'!$A$5:$O$329,3,0)</f>
        <v>Un</v>
      </c>
      <c r="F154" s="64">
        <f>+VLOOKUP(B154,'resumen UCAP'!$A$5:$O$329,15,0)</f>
        <v>413027</v>
      </c>
      <c r="G154" s="124">
        <v>1</v>
      </c>
      <c r="H154" s="125"/>
      <c r="I154" s="59"/>
      <c r="J154" s="59"/>
      <c r="K154" s="59"/>
      <c r="L154" s="59"/>
      <c r="M154" s="59"/>
      <c r="N154" s="59"/>
      <c r="O154" s="59"/>
      <c r="P154" s="59"/>
      <c r="Q154" s="59"/>
      <c r="R154" s="59"/>
      <c r="S154" s="59"/>
      <c r="T154" s="59"/>
      <c r="U154" s="59"/>
      <c r="V154" s="59"/>
      <c r="W154" s="136">
        <f>+'Inversión 1 financiada'!H154</f>
        <v>0</v>
      </c>
      <c r="X154" s="136">
        <f>+'Inversión 1 financiada'!I154</f>
        <v>0</v>
      </c>
      <c r="Y154" s="136">
        <f>+'Inversión 1 financiada'!J154</f>
        <v>0</v>
      </c>
      <c r="Z154" s="136">
        <f>+'Inversión 1 financiada'!K154</f>
        <v>0</v>
      </c>
      <c r="AA154" s="136">
        <f>+'Inversión 1 financiada'!L154</f>
        <v>0</v>
      </c>
      <c r="AB154" s="136">
        <f>+'Inversión 1 financiada'!M154</f>
        <v>0</v>
      </c>
      <c r="AC154" s="136">
        <f>+'Inversión 1 financiada'!N154</f>
        <v>0</v>
      </c>
      <c r="AD154" s="136">
        <f>+'Inversión 1 financiada'!O154</f>
        <v>0</v>
      </c>
      <c r="AE154" s="136">
        <f>+'Inversión 1 financiada'!P154</f>
        <v>0</v>
      </c>
      <c r="AF154" s="136">
        <f>+'Inversión 1 financiada'!Q154</f>
        <v>0</v>
      </c>
      <c r="AG154" s="136">
        <f>+'Inversión 1 financiada'!R154</f>
        <v>0</v>
      </c>
      <c r="AH154" s="136">
        <f>+'Inversión 1 financiada'!S154</f>
        <v>0</v>
      </c>
      <c r="AI154" s="136">
        <f>+'Inversión 1 financiada'!T154</f>
        <v>0</v>
      </c>
      <c r="AJ154" s="136">
        <f>+'Inversión 1 financiada'!U154</f>
        <v>0</v>
      </c>
      <c r="AK154" s="136">
        <f>+'Inversión 1 financiada'!V154</f>
        <v>0</v>
      </c>
    </row>
    <row r="155" spans="2:37" x14ac:dyDescent="0.25">
      <c r="B155" s="59" t="s">
        <v>581</v>
      </c>
      <c r="C155" s="62" t="str">
        <f>+VLOOKUP(B155,'resumen UCAP'!$A$5:$O$329,2,0)</f>
        <v>LUMIANRIA NA 100W SEGUNDA</v>
      </c>
      <c r="D155" s="63">
        <f>+'Desmonte Infr. financiada'!D155</f>
        <v>115</v>
      </c>
      <c r="E155" s="63" t="str">
        <f>+VLOOKUP(B155,'resumen UCAP'!$A$5:$O$329,3,0)</f>
        <v>Un</v>
      </c>
      <c r="F155" s="64">
        <f>+VLOOKUP(B155,'resumen UCAP'!$A$5:$O$329,15,0)</f>
        <v>211467</v>
      </c>
      <c r="G155" s="123">
        <v>2</v>
      </c>
      <c r="H155" s="125"/>
      <c r="I155" s="59"/>
      <c r="J155" s="59"/>
      <c r="K155" s="59"/>
      <c r="L155" s="59"/>
      <c r="M155" s="59"/>
      <c r="N155" s="59"/>
      <c r="O155" s="59"/>
      <c r="P155" s="59"/>
      <c r="Q155" s="59"/>
      <c r="R155" s="59"/>
      <c r="S155" s="59"/>
      <c r="T155" s="59"/>
      <c r="U155" s="59"/>
      <c r="V155" s="59"/>
      <c r="W155" s="136">
        <f>+'Inversión 1 financiada'!H155</f>
        <v>0</v>
      </c>
      <c r="X155" s="136">
        <f>+'Inversión 1 financiada'!I155</f>
        <v>0</v>
      </c>
      <c r="Y155" s="136">
        <f>+'Inversión 1 financiada'!J155</f>
        <v>0</v>
      </c>
      <c r="Z155" s="136">
        <f>+'Inversión 1 financiada'!K155</f>
        <v>0</v>
      </c>
      <c r="AA155" s="136">
        <f>+'Inversión 1 financiada'!L155</f>
        <v>0</v>
      </c>
      <c r="AB155" s="136">
        <f>+'Inversión 1 financiada'!M155</f>
        <v>0</v>
      </c>
      <c r="AC155" s="136">
        <f>+'Inversión 1 financiada'!N155</f>
        <v>0</v>
      </c>
      <c r="AD155" s="136">
        <f>+'Inversión 1 financiada'!O155</f>
        <v>0</v>
      </c>
      <c r="AE155" s="136">
        <f>+'Inversión 1 financiada'!P155</f>
        <v>0</v>
      </c>
      <c r="AF155" s="136">
        <f>+'Inversión 1 financiada'!Q155</f>
        <v>0</v>
      </c>
      <c r="AG155" s="136">
        <f>+'Inversión 1 financiada'!R155</f>
        <v>0</v>
      </c>
      <c r="AH155" s="136">
        <f>+'Inversión 1 financiada'!S155</f>
        <v>0</v>
      </c>
      <c r="AI155" s="136">
        <f>+'Inversión 1 financiada'!T155</f>
        <v>0</v>
      </c>
      <c r="AJ155" s="136">
        <f>+'Inversión 1 financiada'!U155</f>
        <v>0</v>
      </c>
      <c r="AK155" s="136">
        <f>+'Inversión 1 financiada'!V155</f>
        <v>0</v>
      </c>
    </row>
    <row r="156" spans="2:37" x14ac:dyDescent="0.25">
      <c r="B156" s="59" t="s">
        <v>582</v>
      </c>
      <c r="C156" s="62" t="str">
        <f>+VLOOKUP(B156,'resumen UCAP'!$A$5:$O$329,2,0)</f>
        <v>ETIQUETA LUMINARIA LED 38W</v>
      </c>
      <c r="D156" s="63">
        <f>+'Desmonte Infr. financiada'!D156</f>
        <v>38</v>
      </c>
      <c r="E156" s="63" t="str">
        <f>+VLOOKUP(B156,'resumen UCAP'!$A$5:$O$329,3,0)</f>
        <v>Un</v>
      </c>
      <c r="F156" s="64">
        <f>+VLOOKUP(B156,'resumen UCAP'!$A$5:$O$329,15,0)</f>
        <v>1989070</v>
      </c>
      <c r="G156" s="61">
        <v>2</v>
      </c>
      <c r="H156" s="125"/>
      <c r="I156" s="59"/>
      <c r="J156" s="59"/>
      <c r="K156" s="59"/>
      <c r="L156" s="59"/>
      <c r="M156" s="59"/>
      <c r="N156" s="59"/>
      <c r="O156" s="59"/>
      <c r="P156" s="59"/>
      <c r="Q156" s="59"/>
      <c r="R156" s="59"/>
      <c r="S156" s="59"/>
      <c r="T156" s="59"/>
      <c r="U156" s="59"/>
      <c r="V156" s="59"/>
      <c r="W156" s="136">
        <f>+'Inversión 1 financiada'!H156</f>
        <v>0</v>
      </c>
      <c r="X156" s="136">
        <f>+'Inversión 1 financiada'!I156</f>
        <v>0</v>
      </c>
      <c r="Y156" s="136">
        <f>+'Inversión 1 financiada'!J156</f>
        <v>0</v>
      </c>
      <c r="Z156" s="136">
        <f>+'Inversión 1 financiada'!K156</f>
        <v>0</v>
      </c>
      <c r="AA156" s="136">
        <f>+'Inversión 1 financiada'!L156</f>
        <v>0</v>
      </c>
      <c r="AB156" s="136">
        <f>+'Inversión 1 financiada'!M156</f>
        <v>0</v>
      </c>
      <c r="AC156" s="136">
        <f>+'Inversión 1 financiada'!N156</f>
        <v>0</v>
      </c>
      <c r="AD156" s="136">
        <f>+'Inversión 1 financiada'!O156</f>
        <v>0</v>
      </c>
      <c r="AE156" s="136">
        <f>+'Inversión 1 financiada'!P156</f>
        <v>0</v>
      </c>
      <c r="AF156" s="136">
        <f>+'Inversión 1 financiada'!Q156</f>
        <v>0</v>
      </c>
      <c r="AG156" s="136">
        <f>+'Inversión 1 financiada'!R156</f>
        <v>0</v>
      </c>
      <c r="AH156" s="136">
        <f>+'Inversión 1 financiada'!S156</f>
        <v>0</v>
      </c>
      <c r="AI156" s="136">
        <f>+'Inversión 1 financiada'!T156</f>
        <v>0</v>
      </c>
      <c r="AJ156" s="136">
        <f>+'Inversión 1 financiada'!U156</f>
        <v>0</v>
      </c>
      <c r="AK156" s="136">
        <f>+'Inversión 1 financiada'!V156</f>
        <v>0</v>
      </c>
    </row>
    <row r="157" spans="2:37" x14ac:dyDescent="0.25">
      <c r="B157" s="59" t="s">
        <v>583</v>
      </c>
      <c r="C157" s="62" t="str">
        <f>+VLOOKUP(B157,'resumen UCAP'!$A$5:$O$329,2,0)</f>
        <v>LUMINARIA LED 38W SEGUNDA</v>
      </c>
      <c r="D157" s="63">
        <f>+'Desmonte Infr. financiada'!D157</f>
        <v>38</v>
      </c>
      <c r="E157" s="63" t="str">
        <f>+VLOOKUP(B157,'resumen UCAP'!$A$5:$O$329,3,0)</f>
        <v>Un</v>
      </c>
      <c r="F157" s="64">
        <f>+VLOOKUP(B157,'resumen UCAP'!$A$5:$O$329,15,0)</f>
        <v>1989070</v>
      </c>
      <c r="G157" s="61">
        <v>1</v>
      </c>
      <c r="H157" s="125"/>
      <c r="I157" s="59"/>
      <c r="J157" s="59"/>
      <c r="K157" s="59"/>
      <c r="L157" s="59"/>
      <c r="M157" s="59"/>
      <c r="N157" s="59"/>
      <c r="O157" s="59"/>
      <c r="P157" s="59"/>
      <c r="Q157" s="59"/>
      <c r="R157" s="59"/>
      <c r="S157" s="59"/>
      <c r="T157" s="59"/>
      <c r="U157" s="59"/>
      <c r="V157" s="59"/>
      <c r="W157" s="136">
        <f>+'Inversión 1 financiada'!H157</f>
        <v>0</v>
      </c>
      <c r="X157" s="136">
        <f>+'Inversión 1 financiada'!I157</f>
        <v>0</v>
      </c>
      <c r="Y157" s="136">
        <f>+'Inversión 1 financiada'!J157</f>
        <v>0</v>
      </c>
      <c r="Z157" s="136">
        <f>+'Inversión 1 financiada'!K157</f>
        <v>0</v>
      </c>
      <c r="AA157" s="136">
        <f>+'Inversión 1 financiada'!L157</f>
        <v>0</v>
      </c>
      <c r="AB157" s="136">
        <f>+'Inversión 1 financiada'!M157</f>
        <v>0</v>
      </c>
      <c r="AC157" s="136">
        <f>+'Inversión 1 financiada'!N157</f>
        <v>0</v>
      </c>
      <c r="AD157" s="136">
        <f>+'Inversión 1 financiada'!O157</f>
        <v>0</v>
      </c>
      <c r="AE157" s="136">
        <f>+'Inversión 1 financiada'!P157</f>
        <v>0</v>
      </c>
      <c r="AF157" s="136">
        <f>+'Inversión 1 financiada'!Q157</f>
        <v>0</v>
      </c>
      <c r="AG157" s="136">
        <f>+'Inversión 1 financiada'!R157</f>
        <v>0</v>
      </c>
      <c r="AH157" s="136">
        <f>+'Inversión 1 financiada'!S157</f>
        <v>0</v>
      </c>
      <c r="AI157" s="136">
        <f>+'Inversión 1 financiada'!T157</f>
        <v>0</v>
      </c>
      <c r="AJ157" s="136">
        <f>+'Inversión 1 financiada'!U157</f>
        <v>0</v>
      </c>
      <c r="AK157" s="136">
        <f>+'Inversión 1 financiada'!V157</f>
        <v>0</v>
      </c>
    </row>
    <row r="158" spans="2:37" x14ac:dyDescent="0.25">
      <c r="B158" s="59" t="s">
        <v>584</v>
      </c>
      <c r="C158" s="62" t="str">
        <f>+VLOOKUP(B158,'resumen UCAP'!$A$5:$O$329,2,0)</f>
        <v>LUMINARIA LED 38W YOA</v>
      </c>
      <c r="D158" s="63">
        <f>+'Desmonte Infr. financiada'!D158</f>
        <v>38</v>
      </c>
      <c r="E158" s="63" t="str">
        <f>+VLOOKUP(B158,'resumen UCAP'!$A$5:$O$329,3,0)</f>
        <v>Un</v>
      </c>
      <c r="F158" s="64">
        <f>+VLOOKUP(B158,'resumen UCAP'!$A$5:$O$329,15,0)</f>
        <v>1989070</v>
      </c>
      <c r="G158" s="61">
        <v>4</v>
      </c>
      <c r="H158" s="125"/>
      <c r="I158" s="59"/>
      <c r="J158" s="59"/>
      <c r="K158" s="59"/>
      <c r="L158" s="59"/>
      <c r="M158" s="59"/>
      <c r="N158" s="59"/>
      <c r="O158" s="59"/>
      <c r="P158" s="59"/>
      <c r="Q158" s="59"/>
      <c r="R158" s="59"/>
      <c r="S158" s="59"/>
      <c r="T158" s="59"/>
      <c r="U158" s="59"/>
      <c r="V158" s="59"/>
      <c r="W158" s="136">
        <f>+'Inversión 1 financiada'!H158</f>
        <v>0</v>
      </c>
      <c r="X158" s="136">
        <f>+'Inversión 1 financiada'!I158</f>
        <v>0</v>
      </c>
      <c r="Y158" s="136">
        <f>+'Inversión 1 financiada'!J158</f>
        <v>0</v>
      </c>
      <c r="Z158" s="136">
        <f>+'Inversión 1 financiada'!K158</f>
        <v>0</v>
      </c>
      <c r="AA158" s="136">
        <f>+'Inversión 1 financiada'!L158</f>
        <v>0</v>
      </c>
      <c r="AB158" s="136">
        <f>+'Inversión 1 financiada'!M158</f>
        <v>0</v>
      </c>
      <c r="AC158" s="136">
        <f>+'Inversión 1 financiada'!N158</f>
        <v>0</v>
      </c>
      <c r="AD158" s="136">
        <f>+'Inversión 1 financiada'!O158</f>
        <v>0</v>
      </c>
      <c r="AE158" s="136">
        <f>+'Inversión 1 financiada'!P158</f>
        <v>0</v>
      </c>
      <c r="AF158" s="136">
        <f>+'Inversión 1 financiada'!Q158</f>
        <v>0</v>
      </c>
      <c r="AG158" s="136">
        <f>+'Inversión 1 financiada'!R158</f>
        <v>0</v>
      </c>
      <c r="AH158" s="136">
        <f>+'Inversión 1 financiada'!S158</f>
        <v>0</v>
      </c>
      <c r="AI158" s="136">
        <f>+'Inversión 1 financiada'!T158</f>
        <v>0</v>
      </c>
      <c r="AJ158" s="136">
        <f>+'Inversión 1 financiada'!U158</f>
        <v>0</v>
      </c>
      <c r="AK158" s="136">
        <f>+'Inversión 1 financiada'!V158</f>
        <v>0</v>
      </c>
    </row>
    <row r="159" spans="2:37" x14ac:dyDescent="0.25">
      <c r="B159" s="59" t="s">
        <v>585</v>
      </c>
      <c r="C159" s="62" t="str">
        <f>+VLOOKUP(B159,'resumen UCAP'!$A$5:$O$329,2,0)</f>
        <v>LUMINARIA LED 39W SEGUNDA</v>
      </c>
      <c r="D159" s="63">
        <f>+'Desmonte Infr. financiada'!D159</f>
        <v>39</v>
      </c>
      <c r="E159" s="63" t="str">
        <f>+VLOOKUP(B159,'resumen UCAP'!$A$5:$O$329,3,0)</f>
        <v>Un</v>
      </c>
      <c r="F159" s="64">
        <f>+VLOOKUP(B159,'resumen UCAP'!$A$5:$O$329,15,0)</f>
        <v>803602</v>
      </c>
      <c r="G159" s="61">
        <v>1</v>
      </c>
      <c r="H159" s="125"/>
      <c r="I159" s="59"/>
      <c r="J159" s="59"/>
      <c r="K159" s="59"/>
      <c r="L159" s="59"/>
      <c r="M159" s="59"/>
      <c r="N159" s="59"/>
      <c r="O159" s="59"/>
      <c r="P159" s="59"/>
      <c r="Q159" s="59"/>
      <c r="R159" s="59"/>
      <c r="S159" s="59"/>
      <c r="T159" s="59"/>
      <c r="U159" s="59"/>
      <c r="V159" s="59"/>
      <c r="W159" s="136">
        <f>+'Inversión 1 financiada'!H159</f>
        <v>0</v>
      </c>
      <c r="X159" s="136">
        <f>+'Inversión 1 financiada'!I159</f>
        <v>0</v>
      </c>
      <c r="Y159" s="136">
        <f>+'Inversión 1 financiada'!J159</f>
        <v>0</v>
      </c>
      <c r="Z159" s="136">
        <f>+'Inversión 1 financiada'!K159</f>
        <v>0</v>
      </c>
      <c r="AA159" s="136">
        <f>+'Inversión 1 financiada'!L159</f>
        <v>0</v>
      </c>
      <c r="AB159" s="136">
        <f>+'Inversión 1 financiada'!M159</f>
        <v>0</v>
      </c>
      <c r="AC159" s="136">
        <f>+'Inversión 1 financiada'!N159</f>
        <v>0</v>
      </c>
      <c r="AD159" s="136">
        <f>+'Inversión 1 financiada'!O159</f>
        <v>0</v>
      </c>
      <c r="AE159" s="136">
        <f>+'Inversión 1 financiada'!P159</f>
        <v>0</v>
      </c>
      <c r="AF159" s="136">
        <f>+'Inversión 1 financiada'!Q159</f>
        <v>0</v>
      </c>
      <c r="AG159" s="136">
        <f>+'Inversión 1 financiada'!R159</f>
        <v>0</v>
      </c>
      <c r="AH159" s="136">
        <f>+'Inversión 1 financiada'!S159</f>
        <v>0</v>
      </c>
      <c r="AI159" s="136">
        <f>+'Inversión 1 financiada'!T159</f>
        <v>0</v>
      </c>
      <c r="AJ159" s="136">
        <f>+'Inversión 1 financiada'!U159</f>
        <v>0</v>
      </c>
      <c r="AK159" s="136">
        <f>+'Inversión 1 financiada'!V159</f>
        <v>0</v>
      </c>
    </row>
    <row r="160" spans="2:37" x14ac:dyDescent="0.25">
      <c r="B160" s="59" t="s">
        <v>586</v>
      </c>
      <c r="C160" s="62" t="str">
        <f>+VLOOKUP(B160,'resumen UCAP'!$A$5:$O$329,2,0)</f>
        <v>LUMINARIA LED 40W MILLENIUM</v>
      </c>
      <c r="D160" s="63">
        <f>+'Desmonte Infr. financiada'!D160</f>
        <v>40</v>
      </c>
      <c r="E160" s="63" t="str">
        <f>+VLOOKUP(B160,'resumen UCAP'!$A$5:$O$329,3,0)</f>
        <v>Un</v>
      </c>
      <c r="F160" s="64">
        <f>+VLOOKUP(B160,'resumen UCAP'!$A$5:$O$329,15,0)</f>
        <v>321869</v>
      </c>
      <c r="G160" s="61">
        <v>4</v>
      </c>
      <c r="H160" s="125"/>
      <c r="I160" s="59"/>
      <c r="J160" s="59"/>
      <c r="K160" s="59"/>
      <c r="L160" s="59"/>
      <c r="M160" s="59"/>
      <c r="N160" s="59"/>
      <c r="O160" s="59"/>
      <c r="P160" s="59"/>
      <c r="Q160" s="59"/>
      <c r="R160" s="59"/>
      <c r="S160" s="59"/>
      <c r="T160" s="59"/>
      <c r="U160" s="59"/>
      <c r="V160" s="59"/>
      <c r="W160" s="136">
        <f>+'Inversión 1 financiada'!H160</f>
        <v>0</v>
      </c>
      <c r="X160" s="136">
        <f>+'Inversión 1 financiada'!I160</f>
        <v>0</v>
      </c>
      <c r="Y160" s="136">
        <f>+'Inversión 1 financiada'!J160</f>
        <v>0</v>
      </c>
      <c r="Z160" s="136">
        <f>+'Inversión 1 financiada'!K160</f>
        <v>0</v>
      </c>
      <c r="AA160" s="136">
        <f>+'Inversión 1 financiada'!L160</f>
        <v>0</v>
      </c>
      <c r="AB160" s="136">
        <f>+'Inversión 1 financiada'!M160</f>
        <v>0</v>
      </c>
      <c r="AC160" s="136">
        <f>+'Inversión 1 financiada'!N160</f>
        <v>0</v>
      </c>
      <c r="AD160" s="136">
        <f>+'Inversión 1 financiada'!O160</f>
        <v>0</v>
      </c>
      <c r="AE160" s="136">
        <f>+'Inversión 1 financiada'!P160</f>
        <v>0</v>
      </c>
      <c r="AF160" s="136">
        <f>+'Inversión 1 financiada'!Q160</f>
        <v>0</v>
      </c>
      <c r="AG160" s="136">
        <f>+'Inversión 1 financiada'!R160</f>
        <v>0</v>
      </c>
      <c r="AH160" s="136">
        <f>+'Inversión 1 financiada'!S160</f>
        <v>0</v>
      </c>
      <c r="AI160" s="136">
        <f>+'Inversión 1 financiada'!T160</f>
        <v>0</v>
      </c>
      <c r="AJ160" s="136">
        <f>+'Inversión 1 financiada'!U160</f>
        <v>0</v>
      </c>
      <c r="AK160" s="136">
        <f>+'Inversión 1 financiada'!V160</f>
        <v>0</v>
      </c>
    </row>
    <row r="161" spans="2:37" x14ac:dyDescent="0.25">
      <c r="B161" s="59" t="s">
        <v>587</v>
      </c>
      <c r="C161" s="62" t="str">
        <f>+VLOOKUP(B161,'resumen UCAP'!$A$5:$O$329,2,0)</f>
        <v>LUMINARIA LED 56W VOLTANA</v>
      </c>
      <c r="D161" s="63">
        <f>+'Desmonte Infr. financiada'!D161</f>
        <v>56</v>
      </c>
      <c r="E161" s="63" t="str">
        <f>+VLOOKUP(B161,'resumen UCAP'!$A$5:$O$329,3,0)</f>
        <v>Un</v>
      </c>
      <c r="F161" s="64">
        <f>+VLOOKUP(B161,'resumen UCAP'!$A$5:$O$329,15,0)</f>
        <v>1033000</v>
      </c>
      <c r="G161" s="61">
        <v>4</v>
      </c>
      <c r="H161" s="125"/>
      <c r="I161" s="59"/>
      <c r="J161" s="59"/>
      <c r="K161" s="59"/>
      <c r="L161" s="59"/>
      <c r="M161" s="59"/>
      <c r="N161" s="59"/>
      <c r="O161" s="59"/>
      <c r="P161" s="59"/>
      <c r="Q161" s="59"/>
      <c r="R161" s="59"/>
      <c r="S161" s="59"/>
      <c r="T161" s="59"/>
      <c r="U161" s="59"/>
      <c r="V161" s="59"/>
      <c r="W161" s="136">
        <f>+'Inversión 1 financiada'!H161</f>
        <v>0</v>
      </c>
      <c r="X161" s="136">
        <f>+'Inversión 1 financiada'!I161</f>
        <v>0</v>
      </c>
      <c r="Y161" s="136">
        <f>+'Inversión 1 financiada'!J161</f>
        <v>0</v>
      </c>
      <c r="Z161" s="136">
        <f>+'Inversión 1 financiada'!K161</f>
        <v>0</v>
      </c>
      <c r="AA161" s="136">
        <f>+'Inversión 1 financiada'!L161</f>
        <v>0</v>
      </c>
      <c r="AB161" s="136">
        <f>+'Inversión 1 financiada'!M161</f>
        <v>0</v>
      </c>
      <c r="AC161" s="136">
        <f>+'Inversión 1 financiada'!N161</f>
        <v>0</v>
      </c>
      <c r="AD161" s="136">
        <f>+'Inversión 1 financiada'!O161</f>
        <v>0</v>
      </c>
      <c r="AE161" s="136">
        <f>+'Inversión 1 financiada'!P161</f>
        <v>0</v>
      </c>
      <c r="AF161" s="136">
        <f>+'Inversión 1 financiada'!Q161</f>
        <v>0</v>
      </c>
      <c r="AG161" s="136">
        <f>+'Inversión 1 financiada'!R161</f>
        <v>0</v>
      </c>
      <c r="AH161" s="136">
        <f>+'Inversión 1 financiada'!S161</f>
        <v>0</v>
      </c>
      <c r="AI161" s="136">
        <f>+'Inversión 1 financiada'!T161</f>
        <v>0</v>
      </c>
      <c r="AJ161" s="136">
        <f>+'Inversión 1 financiada'!U161</f>
        <v>0</v>
      </c>
      <c r="AK161" s="136">
        <f>+'Inversión 1 financiada'!V161</f>
        <v>0</v>
      </c>
    </row>
    <row r="162" spans="2:37" x14ac:dyDescent="0.25">
      <c r="B162" s="59" t="s">
        <v>588</v>
      </c>
      <c r="C162" s="62" t="str">
        <f>+VLOOKUP(B162,'resumen UCAP'!$A$5:$O$329,2,0)</f>
        <v>LUMINARIA LED 80W MILLENIUM</v>
      </c>
      <c r="D162" s="63">
        <f>+'Desmonte Infr. financiada'!D162</f>
        <v>80</v>
      </c>
      <c r="E162" s="63" t="str">
        <f>+VLOOKUP(B162,'resumen UCAP'!$A$5:$O$329,3,0)</f>
        <v>Un</v>
      </c>
      <c r="F162" s="64">
        <f>+VLOOKUP(B162,'resumen UCAP'!$A$5:$O$329,15,0)</f>
        <v>518269</v>
      </c>
      <c r="G162" s="61">
        <v>5</v>
      </c>
      <c r="H162" s="125"/>
      <c r="I162" s="59"/>
      <c r="J162" s="59"/>
      <c r="K162" s="59"/>
      <c r="L162" s="59"/>
      <c r="M162" s="59"/>
      <c r="N162" s="59"/>
      <c r="O162" s="59"/>
      <c r="P162" s="59"/>
      <c r="Q162" s="59"/>
      <c r="R162" s="59"/>
      <c r="S162" s="59"/>
      <c r="T162" s="59"/>
      <c r="U162" s="59"/>
      <c r="V162" s="59"/>
      <c r="W162" s="136">
        <f>+'Inversión 1 financiada'!H162</f>
        <v>0</v>
      </c>
      <c r="X162" s="136">
        <f>+'Inversión 1 financiada'!I162</f>
        <v>0</v>
      </c>
      <c r="Y162" s="136">
        <f>+'Inversión 1 financiada'!J162</f>
        <v>0</v>
      </c>
      <c r="Z162" s="136">
        <f>+'Inversión 1 financiada'!K162</f>
        <v>0</v>
      </c>
      <c r="AA162" s="136">
        <f>+'Inversión 1 financiada'!L162</f>
        <v>0</v>
      </c>
      <c r="AB162" s="136">
        <f>+'Inversión 1 financiada'!M162</f>
        <v>0</v>
      </c>
      <c r="AC162" s="136">
        <f>+'Inversión 1 financiada'!N162</f>
        <v>0</v>
      </c>
      <c r="AD162" s="136">
        <f>+'Inversión 1 financiada'!O162</f>
        <v>0</v>
      </c>
      <c r="AE162" s="136">
        <f>+'Inversión 1 financiada'!P162</f>
        <v>0</v>
      </c>
      <c r="AF162" s="136">
        <f>+'Inversión 1 financiada'!Q162</f>
        <v>0</v>
      </c>
      <c r="AG162" s="136">
        <f>+'Inversión 1 financiada'!R162</f>
        <v>0</v>
      </c>
      <c r="AH162" s="136">
        <f>+'Inversión 1 financiada'!S162</f>
        <v>0</v>
      </c>
      <c r="AI162" s="136">
        <f>+'Inversión 1 financiada'!T162</f>
        <v>0</v>
      </c>
      <c r="AJ162" s="136">
        <f>+'Inversión 1 financiada'!U162</f>
        <v>0</v>
      </c>
      <c r="AK162" s="136">
        <f>+'Inversión 1 financiada'!V162</f>
        <v>0</v>
      </c>
    </row>
    <row r="163" spans="2:37" x14ac:dyDescent="0.25">
      <c r="B163" s="59" t="s">
        <v>589</v>
      </c>
      <c r="C163" s="62" t="str">
        <f>+VLOOKUP(B163,'resumen UCAP'!$A$5:$O$329,2,0)</f>
        <v>LUMINARIA VIENTO NA 250W SEGUNDA</v>
      </c>
      <c r="D163" s="63">
        <f>+'Desmonte Infr. financiada'!D163</f>
        <v>279</v>
      </c>
      <c r="E163" s="63" t="str">
        <f>+VLOOKUP(B163,'resumen UCAP'!$A$5:$O$329,3,0)</f>
        <v>Un</v>
      </c>
      <c r="F163" s="64">
        <f>+VLOOKUP(B163,'resumen UCAP'!$A$5:$O$329,15,0)</f>
        <v>509142</v>
      </c>
      <c r="G163" s="123">
        <v>3</v>
      </c>
      <c r="H163" s="125"/>
      <c r="I163" s="59"/>
      <c r="J163" s="59"/>
      <c r="K163" s="59"/>
      <c r="L163" s="59"/>
      <c r="M163" s="59"/>
      <c r="N163" s="59"/>
      <c r="O163" s="59"/>
      <c r="P163" s="59"/>
      <c r="Q163" s="59"/>
      <c r="R163" s="59"/>
      <c r="S163" s="59"/>
      <c r="T163" s="59"/>
      <c r="U163" s="59"/>
      <c r="V163" s="59"/>
      <c r="W163" s="136">
        <f>+'Inversión 1 financiada'!H163</f>
        <v>0</v>
      </c>
      <c r="X163" s="136">
        <f>+'Inversión 1 financiada'!I163</f>
        <v>0</v>
      </c>
      <c r="Y163" s="136">
        <f>+'Inversión 1 financiada'!J163</f>
        <v>0</v>
      </c>
      <c r="Z163" s="136">
        <f>+'Inversión 1 financiada'!K163</f>
        <v>0</v>
      </c>
      <c r="AA163" s="136">
        <f>+'Inversión 1 financiada'!L163</f>
        <v>0</v>
      </c>
      <c r="AB163" s="136">
        <f>+'Inversión 1 financiada'!M163</f>
        <v>0</v>
      </c>
      <c r="AC163" s="136">
        <f>+'Inversión 1 financiada'!N163</f>
        <v>0</v>
      </c>
      <c r="AD163" s="136">
        <f>+'Inversión 1 financiada'!O163</f>
        <v>0</v>
      </c>
      <c r="AE163" s="136">
        <f>+'Inversión 1 financiada'!P163</f>
        <v>0</v>
      </c>
      <c r="AF163" s="136">
        <f>+'Inversión 1 financiada'!Q163</f>
        <v>0</v>
      </c>
      <c r="AG163" s="136">
        <f>+'Inversión 1 financiada'!R163</f>
        <v>0</v>
      </c>
      <c r="AH163" s="136">
        <f>+'Inversión 1 financiada'!S163</f>
        <v>0</v>
      </c>
      <c r="AI163" s="136">
        <f>+'Inversión 1 financiada'!T163</f>
        <v>0</v>
      </c>
      <c r="AJ163" s="136">
        <f>+'Inversión 1 financiada'!U163</f>
        <v>0</v>
      </c>
      <c r="AK163" s="136">
        <f>+'Inversión 1 financiada'!V163</f>
        <v>0</v>
      </c>
    </row>
    <row r="164" spans="2:37" x14ac:dyDescent="0.25">
      <c r="B164" s="59" t="s">
        <v>590</v>
      </c>
      <c r="C164" s="62" t="str">
        <f>+VLOOKUP(B164,'resumen UCAP'!$A$5:$O$329,2,0)</f>
        <v>LUMINARIA LED 60W MILLENIUM</v>
      </c>
      <c r="D164" s="63">
        <f>+'Desmonte Infr. financiada'!D164</f>
        <v>60</v>
      </c>
      <c r="E164" s="63" t="str">
        <f>+VLOOKUP(B164,'resumen UCAP'!$A$5:$O$329,3,0)</f>
        <v>Un</v>
      </c>
      <c r="F164" s="64">
        <f>+VLOOKUP(B164,'resumen UCAP'!$A$5:$O$329,15,0)</f>
        <v>387336</v>
      </c>
      <c r="G164" s="61">
        <v>1</v>
      </c>
      <c r="H164" s="125"/>
      <c r="I164" s="59"/>
      <c r="J164" s="59"/>
      <c r="K164" s="59"/>
      <c r="L164" s="59"/>
      <c r="M164" s="59"/>
      <c r="N164" s="59"/>
      <c r="O164" s="59"/>
      <c r="P164" s="59"/>
      <c r="Q164" s="59"/>
      <c r="R164" s="59"/>
      <c r="S164" s="59"/>
      <c r="T164" s="59"/>
      <c r="U164" s="59"/>
      <c r="V164" s="59"/>
      <c r="W164" s="136">
        <f>+'Inversión 1 financiada'!H164</f>
        <v>0</v>
      </c>
      <c r="X164" s="136">
        <f>+'Inversión 1 financiada'!I164</f>
        <v>0</v>
      </c>
      <c r="Y164" s="136">
        <f>+'Inversión 1 financiada'!J164</f>
        <v>0</v>
      </c>
      <c r="Z164" s="136">
        <f>+'Inversión 1 financiada'!K164</f>
        <v>0</v>
      </c>
      <c r="AA164" s="136">
        <f>+'Inversión 1 financiada'!L164</f>
        <v>0</v>
      </c>
      <c r="AB164" s="136">
        <f>+'Inversión 1 financiada'!M164</f>
        <v>0</v>
      </c>
      <c r="AC164" s="136">
        <f>+'Inversión 1 financiada'!N164</f>
        <v>0</v>
      </c>
      <c r="AD164" s="136">
        <f>+'Inversión 1 financiada'!O164</f>
        <v>0</v>
      </c>
      <c r="AE164" s="136">
        <f>+'Inversión 1 financiada'!P164</f>
        <v>0</v>
      </c>
      <c r="AF164" s="136">
        <f>+'Inversión 1 financiada'!Q164</f>
        <v>0</v>
      </c>
      <c r="AG164" s="136">
        <f>+'Inversión 1 financiada'!R164</f>
        <v>0</v>
      </c>
      <c r="AH164" s="136">
        <f>+'Inversión 1 financiada'!S164</f>
        <v>0</v>
      </c>
      <c r="AI164" s="136">
        <f>+'Inversión 1 financiada'!T164</f>
        <v>0</v>
      </c>
      <c r="AJ164" s="136">
        <f>+'Inversión 1 financiada'!U164</f>
        <v>0</v>
      </c>
      <c r="AK164" s="136">
        <f>+'Inversión 1 financiada'!V164</f>
        <v>0</v>
      </c>
    </row>
    <row r="165" spans="2:37" x14ac:dyDescent="0.25">
      <c r="B165" s="59" t="s">
        <v>591</v>
      </c>
      <c r="C165" s="62" t="str">
        <f>+VLOOKUP(B165,'resumen UCAP'!$A$5:$O$329,2,0)</f>
        <v>ETIQUETA LUMINARIA 150W</v>
      </c>
      <c r="D165" s="63">
        <f>+'Desmonte Infr. financiada'!D165</f>
        <v>169</v>
      </c>
      <c r="E165" s="63" t="str">
        <f>+VLOOKUP(B165,'resumen UCAP'!$A$5:$O$329,3,0)</f>
        <v>Un</v>
      </c>
      <c r="F165" s="64">
        <f>+VLOOKUP(B165,'resumen UCAP'!$A$5:$O$329,15,0)</f>
        <v>333700</v>
      </c>
      <c r="G165" s="123">
        <v>1</v>
      </c>
      <c r="H165" s="125"/>
      <c r="I165" s="59"/>
      <c r="J165" s="59"/>
      <c r="K165" s="59"/>
      <c r="L165" s="59"/>
      <c r="M165" s="59"/>
      <c r="N165" s="59"/>
      <c r="O165" s="59"/>
      <c r="P165" s="59"/>
      <c r="Q165" s="59"/>
      <c r="R165" s="59"/>
      <c r="S165" s="59"/>
      <c r="T165" s="59"/>
      <c r="U165" s="59"/>
      <c r="V165" s="59"/>
      <c r="W165" s="136">
        <f>+'Inversión 1 financiada'!H165</f>
        <v>0</v>
      </c>
      <c r="X165" s="136">
        <f>+'Inversión 1 financiada'!I165</f>
        <v>0</v>
      </c>
      <c r="Y165" s="136">
        <f>+'Inversión 1 financiada'!J165</f>
        <v>0</v>
      </c>
      <c r="Z165" s="136">
        <f>+'Inversión 1 financiada'!K165</f>
        <v>0</v>
      </c>
      <c r="AA165" s="136">
        <f>+'Inversión 1 financiada'!L165</f>
        <v>0</v>
      </c>
      <c r="AB165" s="136">
        <f>+'Inversión 1 financiada'!M165</f>
        <v>0</v>
      </c>
      <c r="AC165" s="136">
        <f>+'Inversión 1 financiada'!N165</f>
        <v>0</v>
      </c>
      <c r="AD165" s="136">
        <f>+'Inversión 1 financiada'!O165</f>
        <v>0</v>
      </c>
      <c r="AE165" s="136">
        <f>+'Inversión 1 financiada'!P165</f>
        <v>0</v>
      </c>
      <c r="AF165" s="136">
        <f>+'Inversión 1 financiada'!Q165</f>
        <v>0</v>
      </c>
      <c r="AG165" s="136">
        <f>+'Inversión 1 financiada'!R165</f>
        <v>0</v>
      </c>
      <c r="AH165" s="136">
        <f>+'Inversión 1 financiada'!S165</f>
        <v>0</v>
      </c>
      <c r="AI165" s="136">
        <f>+'Inversión 1 financiada'!T165</f>
        <v>0</v>
      </c>
      <c r="AJ165" s="136">
        <f>+'Inversión 1 financiada'!U165</f>
        <v>0</v>
      </c>
      <c r="AK165" s="136">
        <f>+'Inversión 1 financiada'!V165</f>
        <v>0</v>
      </c>
    </row>
    <row r="166" spans="2:37" x14ac:dyDescent="0.25">
      <c r="B166" s="59" t="s">
        <v>592</v>
      </c>
      <c r="C166" s="62" t="str">
        <f>+VLOOKUP(B166,'resumen UCAP'!$A$5:$O$329,2,0)</f>
        <v>PROYECTOR NA 250W SEGUNDA</v>
      </c>
      <c r="D166" s="63">
        <f>+'Desmonte Infr. financiada'!D166</f>
        <v>279</v>
      </c>
      <c r="E166" s="63" t="str">
        <f>+VLOOKUP(B166,'resumen UCAP'!$A$5:$O$329,3,0)</f>
        <v>Un</v>
      </c>
      <c r="F166" s="64">
        <f>+VLOOKUP(B166,'resumen UCAP'!$A$5:$O$329,15,0)</f>
        <v>413027</v>
      </c>
      <c r="G166" s="123">
        <v>1</v>
      </c>
      <c r="H166" s="125"/>
      <c r="I166" s="59"/>
      <c r="J166" s="59"/>
      <c r="K166" s="59"/>
      <c r="L166" s="59"/>
      <c r="M166" s="59"/>
      <c r="N166" s="59"/>
      <c r="O166" s="59"/>
      <c r="P166" s="59"/>
      <c r="Q166" s="59"/>
      <c r="R166" s="59"/>
      <c r="S166" s="59"/>
      <c r="T166" s="59"/>
      <c r="U166" s="59"/>
      <c r="V166" s="59"/>
      <c r="W166" s="136">
        <f>+'Inversión 1 financiada'!H166</f>
        <v>0</v>
      </c>
      <c r="X166" s="136">
        <f>+'Inversión 1 financiada'!I166</f>
        <v>0</v>
      </c>
      <c r="Y166" s="136">
        <f>+'Inversión 1 financiada'!J166</f>
        <v>0</v>
      </c>
      <c r="Z166" s="136">
        <f>+'Inversión 1 financiada'!K166</f>
        <v>0</v>
      </c>
      <c r="AA166" s="136">
        <f>+'Inversión 1 financiada'!L166</f>
        <v>0</v>
      </c>
      <c r="AB166" s="136">
        <f>+'Inversión 1 financiada'!M166</f>
        <v>0</v>
      </c>
      <c r="AC166" s="136">
        <f>+'Inversión 1 financiada'!N166</f>
        <v>0</v>
      </c>
      <c r="AD166" s="136">
        <f>+'Inversión 1 financiada'!O166</f>
        <v>0</v>
      </c>
      <c r="AE166" s="136">
        <f>+'Inversión 1 financiada'!P166</f>
        <v>0</v>
      </c>
      <c r="AF166" s="136">
        <f>+'Inversión 1 financiada'!Q166</f>
        <v>0</v>
      </c>
      <c r="AG166" s="136">
        <f>+'Inversión 1 financiada'!R166</f>
        <v>0</v>
      </c>
      <c r="AH166" s="136">
        <f>+'Inversión 1 financiada'!S166</f>
        <v>0</v>
      </c>
      <c r="AI166" s="136">
        <f>+'Inversión 1 financiada'!T166</f>
        <v>0</v>
      </c>
      <c r="AJ166" s="136">
        <f>+'Inversión 1 financiada'!U166</f>
        <v>0</v>
      </c>
      <c r="AK166" s="136">
        <f>+'Inversión 1 financiada'!V166</f>
        <v>0</v>
      </c>
    </row>
    <row r="167" spans="2:37" x14ac:dyDescent="0.25">
      <c r="B167" s="59"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125"/>
      <c r="I167" s="59"/>
      <c r="J167" s="59"/>
      <c r="K167" s="59"/>
      <c r="L167" s="59"/>
      <c r="M167" s="59"/>
      <c r="N167" s="59"/>
      <c r="O167" s="59"/>
      <c r="P167" s="59"/>
      <c r="Q167" s="59"/>
      <c r="R167" s="59"/>
      <c r="S167" s="59"/>
      <c r="T167" s="59"/>
      <c r="U167" s="59"/>
      <c r="V167" s="59"/>
      <c r="W167" s="136">
        <f>+'Inversión 1 financiada'!H167</f>
        <v>0</v>
      </c>
      <c r="X167" s="136">
        <f>+'Inversión 1 financiada'!I167</f>
        <v>0</v>
      </c>
      <c r="Y167" s="136">
        <f>+'Inversión 1 financiada'!J167</f>
        <v>0</v>
      </c>
      <c r="Z167" s="136">
        <f>+'Inversión 1 financiada'!K167</f>
        <v>0</v>
      </c>
      <c r="AA167" s="136">
        <f>+'Inversión 1 financiada'!L167</f>
        <v>0</v>
      </c>
      <c r="AB167" s="136">
        <f>+'Inversión 1 financiada'!M167</f>
        <v>0</v>
      </c>
      <c r="AC167" s="136">
        <f>+'Inversión 1 financiada'!N167</f>
        <v>0</v>
      </c>
      <c r="AD167" s="136">
        <f>+'Inversión 1 financiada'!O167</f>
        <v>0</v>
      </c>
      <c r="AE167" s="136">
        <f>+'Inversión 1 financiada'!P167</f>
        <v>0</v>
      </c>
      <c r="AF167" s="136">
        <f>+'Inversión 1 financiada'!Q167</f>
        <v>0</v>
      </c>
      <c r="AG167" s="136">
        <f>+'Inversión 1 financiada'!R167</f>
        <v>0</v>
      </c>
      <c r="AH167" s="136">
        <f>+'Inversión 1 financiada'!S167</f>
        <v>0</v>
      </c>
      <c r="AI167" s="136">
        <f>+'Inversión 1 financiada'!T167</f>
        <v>0</v>
      </c>
      <c r="AJ167" s="136">
        <f>+'Inversión 1 financiada'!U167</f>
        <v>0</v>
      </c>
      <c r="AK167" s="136">
        <f>+'Inversión 1 financiada'!V167</f>
        <v>0</v>
      </c>
    </row>
    <row r="168" spans="2:37" x14ac:dyDescent="0.25">
      <c r="B168" s="59"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125"/>
      <c r="I168" s="59"/>
      <c r="J168" s="59"/>
      <c r="K168" s="59"/>
      <c r="L168" s="59"/>
      <c r="M168" s="59"/>
      <c r="N168" s="59"/>
      <c r="O168" s="59"/>
      <c r="P168" s="59"/>
      <c r="Q168" s="59"/>
      <c r="R168" s="59"/>
      <c r="S168" s="59"/>
      <c r="T168" s="59"/>
      <c r="U168" s="59"/>
      <c r="V168" s="59"/>
      <c r="W168" s="136">
        <f>+'Inversión 1 financiada'!H168</f>
        <v>0</v>
      </c>
      <c r="X168" s="136">
        <f>+'Inversión 1 financiada'!I168</f>
        <v>0</v>
      </c>
      <c r="Y168" s="136">
        <f>+'Inversión 1 financiada'!J168</f>
        <v>0</v>
      </c>
      <c r="Z168" s="136">
        <f>+'Inversión 1 financiada'!K168</f>
        <v>0</v>
      </c>
      <c r="AA168" s="136">
        <f>+'Inversión 1 financiada'!L168</f>
        <v>0</v>
      </c>
      <c r="AB168" s="136">
        <f>+'Inversión 1 financiada'!M168</f>
        <v>0</v>
      </c>
      <c r="AC168" s="136">
        <f>+'Inversión 1 financiada'!N168</f>
        <v>0</v>
      </c>
      <c r="AD168" s="136">
        <f>+'Inversión 1 financiada'!O168</f>
        <v>0</v>
      </c>
      <c r="AE168" s="136">
        <f>+'Inversión 1 financiada'!P168</f>
        <v>0</v>
      </c>
      <c r="AF168" s="136">
        <f>+'Inversión 1 financiada'!Q168</f>
        <v>0</v>
      </c>
      <c r="AG168" s="136">
        <f>+'Inversión 1 financiada'!R168</f>
        <v>0</v>
      </c>
      <c r="AH168" s="136">
        <f>+'Inversión 1 financiada'!S168</f>
        <v>0</v>
      </c>
      <c r="AI168" s="136">
        <f>+'Inversión 1 financiada'!T168</f>
        <v>0</v>
      </c>
      <c r="AJ168" s="136">
        <f>+'Inversión 1 financiada'!U168</f>
        <v>0</v>
      </c>
      <c r="AK168" s="136">
        <f>+'Inversión 1 financiada'!V168</f>
        <v>0</v>
      </c>
    </row>
    <row r="169" spans="2:37" x14ac:dyDescent="0.25">
      <c r="B169" s="59" t="s">
        <v>595</v>
      </c>
      <c r="C169" s="62" t="str">
        <f>+VLOOKUP(B169,'resumen UCAP'!$A$5:$O$329,2,0)</f>
        <v>PROYECTOR NA 400W SEGUNDA</v>
      </c>
      <c r="D169" s="63">
        <f>+'Desmonte Infr. financiada'!D169</f>
        <v>440</v>
      </c>
      <c r="E169" s="63" t="str">
        <f>+VLOOKUP(B169,'resumen UCAP'!$A$5:$O$329,3,0)</f>
        <v>Un</v>
      </c>
      <c r="F169" s="64">
        <f>+VLOOKUP(B169,'resumen UCAP'!$A$5:$O$329,15,0)</f>
        <v>413027</v>
      </c>
      <c r="G169" s="123">
        <v>1</v>
      </c>
      <c r="H169" s="125"/>
      <c r="I169" s="59"/>
      <c r="J169" s="59"/>
      <c r="K169" s="59"/>
      <c r="L169" s="59"/>
      <c r="M169" s="59"/>
      <c r="N169" s="59"/>
      <c r="O169" s="59"/>
      <c r="P169" s="59"/>
      <c r="Q169" s="59"/>
      <c r="R169" s="59"/>
      <c r="S169" s="59"/>
      <c r="T169" s="59"/>
      <c r="U169" s="59"/>
      <c r="V169" s="59"/>
      <c r="W169" s="136">
        <f>+'Inversión 1 financiada'!H169</f>
        <v>0</v>
      </c>
      <c r="X169" s="136">
        <f>+'Inversión 1 financiada'!I169</f>
        <v>0</v>
      </c>
      <c r="Y169" s="136">
        <f>+'Inversión 1 financiada'!J169</f>
        <v>0</v>
      </c>
      <c r="Z169" s="136">
        <f>+'Inversión 1 financiada'!K169</f>
        <v>0</v>
      </c>
      <c r="AA169" s="136">
        <f>+'Inversión 1 financiada'!L169</f>
        <v>0</v>
      </c>
      <c r="AB169" s="136">
        <f>+'Inversión 1 financiada'!M169</f>
        <v>0</v>
      </c>
      <c r="AC169" s="136">
        <f>+'Inversión 1 financiada'!N169</f>
        <v>0</v>
      </c>
      <c r="AD169" s="136">
        <f>+'Inversión 1 financiada'!O169</f>
        <v>0</v>
      </c>
      <c r="AE169" s="136">
        <f>+'Inversión 1 financiada'!P169</f>
        <v>0</v>
      </c>
      <c r="AF169" s="136">
        <f>+'Inversión 1 financiada'!Q169</f>
        <v>0</v>
      </c>
      <c r="AG169" s="136">
        <f>+'Inversión 1 financiada'!R169</f>
        <v>0</v>
      </c>
      <c r="AH169" s="136">
        <f>+'Inversión 1 financiada'!S169</f>
        <v>0</v>
      </c>
      <c r="AI169" s="136">
        <f>+'Inversión 1 financiada'!T169</f>
        <v>0</v>
      </c>
      <c r="AJ169" s="136">
        <f>+'Inversión 1 financiada'!U169</f>
        <v>0</v>
      </c>
      <c r="AK169" s="136">
        <f>+'Inversión 1 financiada'!V169</f>
        <v>0</v>
      </c>
    </row>
    <row r="170" spans="2:37" x14ac:dyDescent="0.25">
      <c r="B170" s="59" t="s">
        <v>596</v>
      </c>
      <c r="C170" s="62" t="str">
        <f>+VLOOKUP(B170,'resumen UCAP'!$A$5:$O$329,2,0)</f>
        <v>LUMINARIA NA 100W (D3248)</v>
      </c>
      <c r="D170" s="63">
        <f>+'Desmonte Infr. financiada'!D170</f>
        <v>115</v>
      </c>
      <c r="E170" s="63" t="str">
        <f>+VLOOKUP(B170,'resumen UCAP'!$A$5:$O$329,3,0)</f>
        <v>Un</v>
      </c>
      <c r="F170" s="64">
        <f>+VLOOKUP(B170,'resumen UCAP'!$A$5:$O$329,15,0)</f>
        <v>211467</v>
      </c>
      <c r="G170" s="123">
        <v>1</v>
      </c>
      <c r="H170" s="125"/>
      <c r="I170" s="59"/>
      <c r="J170" s="59"/>
      <c r="K170" s="59"/>
      <c r="L170" s="59"/>
      <c r="M170" s="59"/>
      <c r="N170" s="59"/>
      <c r="O170" s="59"/>
      <c r="P170" s="59"/>
      <c r="Q170" s="59"/>
      <c r="R170" s="59"/>
      <c r="S170" s="59"/>
      <c r="T170" s="59"/>
      <c r="U170" s="59"/>
      <c r="V170" s="59"/>
      <c r="W170" s="136">
        <f>+'Inversión 1 financiada'!H170</f>
        <v>0</v>
      </c>
      <c r="X170" s="136">
        <f>+'Inversión 1 financiada'!I170</f>
        <v>0</v>
      </c>
      <c r="Y170" s="136">
        <f>+'Inversión 1 financiada'!J170</f>
        <v>0</v>
      </c>
      <c r="Z170" s="136">
        <f>+'Inversión 1 financiada'!K170</f>
        <v>0</v>
      </c>
      <c r="AA170" s="136">
        <f>+'Inversión 1 financiada'!L170</f>
        <v>0</v>
      </c>
      <c r="AB170" s="136">
        <f>+'Inversión 1 financiada'!M170</f>
        <v>0</v>
      </c>
      <c r="AC170" s="136">
        <f>+'Inversión 1 financiada'!N170</f>
        <v>0</v>
      </c>
      <c r="AD170" s="136">
        <f>+'Inversión 1 financiada'!O170</f>
        <v>0</v>
      </c>
      <c r="AE170" s="136">
        <f>+'Inversión 1 financiada'!P170</f>
        <v>0</v>
      </c>
      <c r="AF170" s="136">
        <f>+'Inversión 1 financiada'!Q170</f>
        <v>0</v>
      </c>
      <c r="AG170" s="136">
        <f>+'Inversión 1 financiada'!R170</f>
        <v>0</v>
      </c>
      <c r="AH170" s="136">
        <f>+'Inversión 1 financiada'!S170</f>
        <v>0</v>
      </c>
      <c r="AI170" s="136">
        <f>+'Inversión 1 financiada'!T170</f>
        <v>0</v>
      </c>
      <c r="AJ170" s="136">
        <f>+'Inversión 1 financiada'!U170</f>
        <v>0</v>
      </c>
      <c r="AK170" s="136">
        <f>+'Inversión 1 financiada'!V170</f>
        <v>0</v>
      </c>
    </row>
    <row r="171" spans="2:37" x14ac:dyDescent="0.25">
      <c r="B171" s="59" t="s">
        <v>597</v>
      </c>
      <c r="C171" s="62" t="str">
        <f>+VLOOKUP(B171,'resumen UCAP'!$A$5:$O$329,2,0)</f>
        <v>LUMINARIA IMPOLED 150W NUEVA</v>
      </c>
      <c r="D171" s="63">
        <f>+'Desmonte Infr. financiada'!D171</f>
        <v>150</v>
      </c>
      <c r="E171" s="63" t="str">
        <f>+VLOOKUP(B171,'resumen UCAP'!$A$5:$O$329,3,0)</f>
        <v>Un</v>
      </c>
      <c r="F171" s="64">
        <f>+VLOOKUP(B171,'resumen UCAP'!$A$5:$O$329,15,0)</f>
        <v>845605</v>
      </c>
      <c r="G171" s="61">
        <v>1</v>
      </c>
      <c r="H171" s="125"/>
      <c r="I171" s="59"/>
      <c r="J171" s="59"/>
      <c r="K171" s="59"/>
      <c r="L171" s="59"/>
      <c r="M171" s="59"/>
      <c r="N171" s="59"/>
      <c r="O171" s="59"/>
      <c r="P171" s="59"/>
      <c r="Q171" s="59"/>
      <c r="R171" s="59"/>
      <c r="S171" s="59"/>
      <c r="T171" s="59"/>
      <c r="U171" s="59"/>
      <c r="V171" s="59"/>
      <c r="W171" s="136">
        <f>+'Inversión 1 financiada'!H171</f>
        <v>0</v>
      </c>
      <c r="X171" s="136">
        <f>+'Inversión 1 financiada'!I171</f>
        <v>0</v>
      </c>
      <c r="Y171" s="136">
        <f>+'Inversión 1 financiada'!J171</f>
        <v>0</v>
      </c>
      <c r="Z171" s="136">
        <f>+'Inversión 1 financiada'!K171</f>
        <v>0</v>
      </c>
      <c r="AA171" s="136">
        <f>+'Inversión 1 financiada'!L171</f>
        <v>0</v>
      </c>
      <c r="AB171" s="136">
        <f>+'Inversión 1 financiada'!M171</f>
        <v>0</v>
      </c>
      <c r="AC171" s="136">
        <f>+'Inversión 1 financiada'!N171</f>
        <v>0</v>
      </c>
      <c r="AD171" s="136">
        <f>+'Inversión 1 financiada'!O171</f>
        <v>0</v>
      </c>
      <c r="AE171" s="136">
        <f>+'Inversión 1 financiada'!P171</f>
        <v>0</v>
      </c>
      <c r="AF171" s="136">
        <f>+'Inversión 1 financiada'!Q171</f>
        <v>0</v>
      </c>
      <c r="AG171" s="136">
        <f>+'Inversión 1 financiada'!R171</f>
        <v>0</v>
      </c>
      <c r="AH171" s="136">
        <f>+'Inversión 1 financiada'!S171</f>
        <v>0</v>
      </c>
      <c r="AI171" s="136">
        <f>+'Inversión 1 financiada'!T171</f>
        <v>0</v>
      </c>
      <c r="AJ171" s="136">
        <f>+'Inversión 1 financiada'!U171</f>
        <v>0</v>
      </c>
      <c r="AK171" s="136">
        <f>+'Inversión 1 financiada'!V171</f>
        <v>0</v>
      </c>
    </row>
    <row r="172" spans="2:37" x14ac:dyDescent="0.25">
      <c r="B172" s="59" t="s">
        <v>598</v>
      </c>
      <c r="C172" s="62" t="str">
        <f>+VLOOKUP(B172,'resumen UCAP'!$A$5:$O$329,2,0)</f>
        <v>LUMINARIA NA 250W VIENTO SEGUNDA</v>
      </c>
      <c r="D172" s="63">
        <f>+'Desmonte Infr. financiada'!D172</f>
        <v>279</v>
      </c>
      <c r="E172" s="63" t="str">
        <f>+VLOOKUP(B172,'resumen UCAP'!$A$5:$O$329,3,0)</f>
        <v>Un</v>
      </c>
      <c r="F172" s="64">
        <f>+VLOOKUP(B172,'resumen UCAP'!$A$5:$O$329,15,0)</f>
        <v>509142</v>
      </c>
      <c r="G172" s="123">
        <v>2</v>
      </c>
      <c r="H172" s="125"/>
      <c r="I172" s="59"/>
      <c r="J172" s="59"/>
      <c r="K172" s="59"/>
      <c r="L172" s="59"/>
      <c r="M172" s="59"/>
      <c r="N172" s="59"/>
      <c r="O172" s="59"/>
      <c r="P172" s="59"/>
      <c r="Q172" s="59"/>
      <c r="R172" s="59"/>
      <c r="S172" s="59"/>
      <c r="T172" s="59"/>
      <c r="U172" s="59"/>
      <c r="V172" s="59"/>
      <c r="W172" s="136">
        <f>+'Inversión 1 financiada'!H172</f>
        <v>0</v>
      </c>
      <c r="X172" s="136">
        <f>+'Inversión 1 financiada'!I172</f>
        <v>0</v>
      </c>
      <c r="Y172" s="136">
        <f>+'Inversión 1 financiada'!J172</f>
        <v>0</v>
      </c>
      <c r="Z172" s="136">
        <f>+'Inversión 1 financiada'!K172</f>
        <v>0</v>
      </c>
      <c r="AA172" s="136">
        <f>+'Inversión 1 financiada'!L172</f>
        <v>0</v>
      </c>
      <c r="AB172" s="136">
        <f>+'Inversión 1 financiada'!M172</f>
        <v>0</v>
      </c>
      <c r="AC172" s="136">
        <f>+'Inversión 1 financiada'!N172</f>
        <v>0</v>
      </c>
      <c r="AD172" s="136">
        <f>+'Inversión 1 financiada'!O172</f>
        <v>0</v>
      </c>
      <c r="AE172" s="136">
        <f>+'Inversión 1 financiada'!P172</f>
        <v>0</v>
      </c>
      <c r="AF172" s="136">
        <f>+'Inversión 1 financiada'!Q172</f>
        <v>0</v>
      </c>
      <c r="AG172" s="136">
        <f>+'Inversión 1 financiada'!R172</f>
        <v>0</v>
      </c>
      <c r="AH172" s="136">
        <f>+'Inversión 1 financiada'!S172</f>
        <v>0</v>
      </c>
      <c r="AI172" s="136">
        <f>+'Inversión 1 financiada'!T172</f>
        <v>0</v>
      </c>
      <c r="AJ172" s="136">
        <f>+'Inversión 1 financiada'!U172</f>
        <v>0</v>
      </c>
      <c r="AK172" s="136">
        <f>+'Inversión 1 financiada'!V172</f>
        <v>0</v>
      </c>
    </row>
    <row r="173" spans="2:37" x14ac:dyDescent="0.25">
      <c r="B173" s="59" t="s">
        <v>599</v>
      </c>
      <c r="C173" s="62" t="str">
        <f>+VLOOKUP(B173,'resumen UCAP'!$A$5:$O$329,2,0)</f>
        <v>LUMINARIA NA 250W SEGUNDA VIENTO</v>
      </c>
      <c r="D173" s="63">
        <f>+'Desmonte Infr. financiada'!D173</f>
        <v>279</v>
      </c>
      <c r="E173" s="63" t="str">
        <f>+VLOOKUP(B173,'resumen UCAP'!$A$5:$O$329,3,0)</f>
        <v>Un</v>
      </c>
      <c r="F173" s="64">
        <f>+VLOOKUP(B173,'resumen UCAP'!$A$5:$O$329,15,0)</f>
        <v>509142</v>
      </c>
      <c r="G173" s="123">
        <v>2</v>
      </c>
      <c r="H173" s="125"/>
      <c r="I173" s="59"/>
      <c r="J173" s="59"/>
      <c r="K173" s="59"/>
      <c r="L173" s="59"/>
      <c r="M173" s="59"/>
      <c r="N173" s="59"/>
      <c r="O173" s="59"/>
      <c r="P173" s="59"/>
      <c r="Q173" s="59"/>
      <c r="R173" s="59"/>
      <c r="S173" s="59"/>
      <c r="T173" s="59"/>
      <c r="U173" s="59"/>
      <c r="V173" s="59"/>
      <c r="W173" s="136">
        <f>+'Inversión 1 financiada'!H173</f>
        <v>0</v>
      </c>
      <c r="X173" s="136">
        <f>+'Inversión 1 financiada'!I173</f>
        <v>0</v>
      </c>
      <c r="Y173" s="136">
        <f>+'Inversión 1 financiada'!J173</f>
        <v>0</v>
      </c>
      <c r="Z173" s="136">
        <f>+'Inversión 1 financiada'!K173</f>
        <v>0</v>
      </c>
      <c r="AA173" s="136">
        <f>+'Inversión 1 financiada'!L173</f>
        <v>0</v>
      </c>
      <c r="AB173" s="136">
        <f>+'Inversión 1 financiada'!M173</f>
        <v>0</v>
      </c>
      <c r="AC173" s="136">
        <f>+'Inversión 1 financiada'!N173</f>
        <v>0</v>
      </c>
      <c r="AD173" s="136">
        <f>+'Inversión 1 financiada'!O173</f>
        <v>0</v>
      </c>
      <c r="AE173" s="136">
        <f>+'Inversión 1 financiada'!P173</f>
        <v>0</v>
      </c>
      <c r="AF173" s="136">
        <f>+'Inversión 1 financiada'!Q173</f>
        <v>0</v>
      </c>
      <c r="AG173" s="136">
        <f>+'Inversión 1 financiada'!R173</f>
        <v>0</v>
      </c>
      <c r="AH173" s="136">
        <f>+'Inversión 1 financiada'!S173</f>
        <v>0</v>
      </c>
      <c r="AI173" s="136">
        <f>+'Inversión 1 financiada'!T173</f>
        <v>0</v>
      </c>
      <c r="AJ173" s="136">
        <f>+'Inversión 1 financiada'!U173</f>
        <v>0</v>
      </c>
      <c r="AK173" s="136">
        <f>+'Inversión 1 financiada'!V173</f>
        <v>0</v>
      </c>
    </row>
    <row r="174" spans="2:37" x14ac:dyDescent="0.25">
      <c r="B174" s="59" t="s">
        <v>600</v>
      </c>
      <c r="C174" s="62" t="str">
        <f>+VLOOKUP(B174,'resumen UCAP'!$A$5:$O$329,2,0)</f>
        <v>PROYECTOR MH 400 W CORNETA SEGUNDA</v>
      </c>
      <c r="D174" s="63">
        <f>+'Desmonte Infr. financiada'!D174</f>
        <v>440</v>
      </c>
      <c r="E174" s="63" t="str">
        <f>+VLOOKUP(B174,'resumen UCAP'!$A$5:$O$329,3,0)</f>
        <v>Un</v>
      </c>
      <c r="F174" s="64">
        <f>+VLOOKUP(B174,'resumen UCAP'!$A$5:$O$329,15,0)</f>
        <v>509142</v>
      </c>
      <c r="G174" s="124">
        <v>2</v>
      </c>
      <c r="H174" s="125"/>
      <c r="I174" s="59"/>
      <c r="J174" s="59"/>
      <c r="K174" s="59"/>
      <c r="L174" s="59"/>
      <c r="M174" s="59"/>
      <c r="N174" s="59"/>
      <c r="O174" s="59"/>
      <c r="P174" s="59"/>
      <c r="Q174" s="59"/>
      <c r="R174" s="59"/>
      <c r="S174" s="59"/>
      <c r="T174" s="59"/>
      <c r="U174" s="59"/>
      <c r="V174" s="59"/>
      <c r="W174" s="136">
        <f>+'Inversión 1 financiada'!H174</f>
        <v>0</v>
      </c>
      <c r="X174" s="136">
        <f>+'Inversión 1 financiada'!I174</f>
        <v>0</v>
      </c>
      <c r="Y174" s="136">
        <f>+'Inversión 1 financiada'!J174</f>
        <v>0</v>
      </c>
      <c r="Z174" s="136">
        <f>+'Inversión 1 financiada'!K174</f>
        <v>0</v>
      </c>
      <c r="AA174" s="136">
        <f>+'Inversión 1 financiada'!L174</f>
        <v>0</v>
      </c>
      <c r="AB174" s="136">
        <f>+'Inversión 1 financiada'!M174</f>
        <v>0</v>
      </c>
      <c r="AC174" s="136">
        <f>+'Inversión 1 financiada'!N174</f>
        <v>0</v>
      </c>
      <c r="AD174" s="136">
        <f>+'Inversión 1 financiada'!O174</f>
        <v>0</v>
      </c>
      <c r="AE174" s="136">
        <f>+'Inversión 1 financiada'!P174</f>
        <v>0</v>
      </c>
      <c r="AF174" s="136">
        <f>+'Inversión 1 financiada'!Q174</f>
        <v>0</v>
      </c>
      <c r="AG174" s="136">
        <f>+'Inversión 1 financiada'!R174</f>
        <v>0</v>
      </c>
      <c r="AH174" s="136">
        <f>+'Inversión 1 financiada'!S174</f>
        <v>0</v>
      </c>
      <c r="AI174" s="136">
        <f>+'Inversión 1 financiada'!T174</f>
        <v>0</v>
      </c>
      <c r="AJ174" s="136">
        <f>+'Inversión 1 financiada'!U174</f>
        <v>0</v>
      </c>
      <c r="AK174" s="136">
        <f>+'Inversión 1 financiada'!V174</f>
        <v>0</v>
      </c>
    </row>
    <row r="175" spans="2:37" x14ac:dyDescent="0.25">
      <c r="B175" s="5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125"/>
      <c r="I175" s="59"/>
      <c r="J175" s="59"/>
      <c r="K175" s="59"/>
      <c r="L175" s="59"/>
      <c r="M175" s="59"/>
      <c r="N175" s="59"/>
      <c r="O175" s="59"/>
      <c r="P175" s="59"/>
      <c r="Q175" s="59"/>
      <c r="R175" s="59"/>
      <c r="S175" s="59"/>
      <c r="T175" s="59"/>
      <c r="U175" s="59"/>
      <c r="V175" s="59"/>
      <c r="W175" s="136">
        <f>+'Inversión 1 financiada'!H175</f>
        <v>0</v>
      </c>
      <c r="X175" s="136">
        <f>+'Inversión 1 financiada'!I175</f>
        <v>0</v>
      </c>
      <c r="Y175" s="136">
        <f>+'Inversión 1 financiada'!J175</f>
        <v>0</v>
      </c>
      <c r="Z175" s="136">
        <f>+'Inversión 1 financiada'!K175</f>
        <v>0</v>
      </c>
      <c r="AA175" s="136">
        <f>+'Inversión 1 financiada'!L175</f>
        <v>0</v>
      </c>
      <c r="AB175" s="136">
        <f>+'Inversión 1 financiada'!M175</f>
        <v>0</v>
      </c>
      <c r="AC175" s="136">
        <f>+'Inversión 1 financiada'!N175</f>
        <v>0</v>
      </c>
      <c r="AD175" s="136">
        <f>+'Inversión 1 financiada'!O175</f>
        <v>0</v>
      </c>
      <c r="AE175" s="136">
        <f>+'Inversión 1 financiada'!P175</f>
        <v>0</v>
      </c>
      <c r="AF175" s="136">
        <f>+'Inversión 1 financiada'!Q175</f>
        <v>0</v>
      </c>
      <c r="AG175" s="136">
        <f>+'Inversión 1 financiada'!R175</f>
        <v>0</v>
      </c>
      <c r="AH175" s="136">
        <f>+'Inversión 1 financiada'!S175</f>
        <v>0</v>
      </c>
      <c r="AI175" s="136">
        <f>+'Inversión 1 financiada'!T175</f>
        <v>0</v>
      </c>
      <c r="AJ175" s="136">
        <f>+'Inversión 1 financiada'!U175</f>
        <v>0</v>
      </c>
      <c r="AK175" s="136">
        <f>+'Inversión 1 financiada'!V175</f>
        <v>0</v>
      </c>
    </row>
    <row r="176" spans="2:37" x14ac:dyDescent="0.25">
      <c r="B176" s="5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125"/>
      <c r="I176" s="59"/>
      <c r="J176" s="59"/>
      <c r="K176" s="59"/>
      <c r="L176" s="59"/>
      <c r="M176" s="59"/>
      <c r="N176" s="59"/>
      <c r="O176" s="59"/>
      <c r="P176" s="59"/>
      <c r="Q176" s="59"/>
      <c r="R176" s="59"/>
      <c r="S176" s="59"/>
      <c r="T176" s="59"/>
      <c r="U176" s="59"/>
      <c r="V176" s="59"/>
      <c r="W176" s="136">
        <f>+'Inversión 1 financiada'!H176</f>
        <v>0</v>
      </c>
      <c r="X176" s="136">
        <f>+'Inversión 1 financiada'!I176</f>
        <v>0</v>
      </c>
      <c r="Y176" s="136">
        <f>+'Inversión 1 financiada'!J176</f>
        <v>0</v>
      </c>
      <c r="Z176" s="136">
        <f>+'Inversión 1 financiada'!K176</f>
        <v>0</v>
      </c>
      <c r="AA176" s="136">
        <f>+'Inversión 1 financiada'!L176</f>
        <v>0</v>
      </c>
      <c r="AB176" s="136">
        <f>+'Inversión 1 financiada'!M176</f>
        <v>0</v>
      </c>
      <c r="AC176" s="136">
        <f>+'Inversión 1 financiada'!N176</f>
        <v>0</v>
      </c>
      <c r="AD176" s="136">
        <f>+'Inversión 1 financiada'!O176</f>
        <v>0</v>
      </c>
      <c r="AE176" s="136">
        <f>+'Inversión 1 financiada'!P176</f>
        <v>0</v>
      </c>
      <c r="AF176" s="136">
        <f>+'Inversión 1 financiada'!Q176</f>
        <v>0</v>
      </c>
      <c r="AG176" s="136">
        <f>+'Inversión 1 financiada'!R176</f>
        <v>0</v>
      </c>
      <c r="AH176" s="136">
        <f>+'Inversión 1 financiada'!S176</f>
        <v>0</v>
      </c>
      <c r="AI176" s="136">
        <f>+'Inversión 1 financiada'!T176</f>
        <v>0</v>
      </c>
      <c r="AJ176" s="136">
        <f>+'Inversión 1 financiada'!U176</f>
        <v>0</v>
      </c>
      <c r="AK176" s="136">
        <f>+'Inversión 1 financiada'!V176</f>
        <v>0</v>
      </c>
    </row>
    <row r="177" spans="2:37" x14ac:dyDescent="0.25">
      <c r="B177" s="5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125"/>
      <c r="I177" s="59"/>
      <c r="J177" s="59"/>
      <c r="K177" s="59"/>
      <c r="L177" s="59"/>
      <c r="M177" s="59"/>
      <c r="N177" s="59"/>
      <c r="O177" s="59"/>
      <c r="P177" s="59"/>
      <c r="Q177" s="59"/>
      <c r="R177" s="59"/>
      <c r="S177" s="59"/>
      <c r="T177" s="59"/>
      <c r="U177" s="59"/>
      <c r="V177" s="59"/>
      <c r="W177" s="136">
        <f>+'Inversión 1 financiada'!H177</f>
        <v>0</v>
      </c>
      <c r="X177" s="136">
        <f>+'Inversión 1 financiada'!I177</f>
        <v>0</v>
      </c>
      <c r="Y177" s="136">
        <f>+'Inversión 1 financiada'!J177</f>
        <v>0</v>
      </c>
      <c r="Z177" s="136">
        <f>+'Inversión 1 financiada'!K177</f>
        <v>0</v>
      </c>
      <c r="AA177" s="136">
        <f>+'Inversión 1 financiada'!L177</f>
        <v>0</v>
      </c>
      <c r="AB177" s="136">
        <f>+'Inversión 1 financiada'!M177</f>
        <v>0</v>
      </c>
      <c r="AC177" s="136">
        <f>+'Inversión 1 financiada'!N177</f>
        <v>0</v>
      </c>
      <c r="AD177" s="136">
        <f>+'Inversión 1 financiada'!O177</f>
        <v>0</v>
      </c>
      <c r="AE177" s="136">
        <f>+'Inversión 1 financiada'!P177</f>
        <v>0</v>
      </c>
      <c r="AF177" s="136">
        <f>+'Inversión 1 financiada'!Q177</f>
        <v>0</v>
      </c>
      <c r="AG177" s="136">
        <f>+'Inversión 1 financiada'!R177</f>
        <v>0</v>
      </c>
      <c r="AH177" s="136">
        <f>+'Inversión 1 financiada'!S177</f>
        <v>0</v>
      </c>
      <c r="AI177" s="136">
        <f>+'Inversión 1 financiada'!T177</f>
        <v>0</v>
      </c>
      <c r="AJ177" s="136">
        <f>+'Inversión 1 financiada'!U177</f>
        <v>0</v>
      </c>
      <c r="AK177" s="136">
        <f>+'Inversión 1 financiada'!V177</f>
        <v>0</v>
      </c>
    </row>
    <row r="178" spans="2:37" x14ac:dyDescent="0.25">
      <c r="B178" s="59" t="s">
        <v>604</v>
      </c>
      <c r="C178" s="62" t="str">
        <f>+VLOOKUP(B178,'resumen UCAP'!$A$5:$O$329,2,0)</f>
        <v>Proyector led 10w</v>
      </c>
      <c r="D178" s="63">
        <f>+'Desmonte Infr. financiada'!D178</f>
        <v>10</v>
      </c>
      <c r="E178" s="63" t="str">
        <f>+VLOOKUP(B178,'resumen UCAP'!$A$5:$O$329,3,0)</f>
        <v>Un</v>
      </c>
      <c r="F178" s="64">
        <f>+VLOOKUP(B178,'resumen UCAP'!$A$5:$O$329,15,0)</f>
        <v>134677</v>
      </c>
      <c r="G178" s="61">
        <v>8</v>
      </c>
      <c r="H178" s="125"/>
      <c r="I178" s="59"/>
      <c r="J178" s="59"/>
      <c r="K178" s="59"/>
      <c r="L178" s="59"/>
      <c r="M178" s="59"/>
      <c r="N178" s="59"/>
      <c r="O178" s="59"/>
      <c r="P178" s="59"/>
      <c r="Q178" s="59"/>
      <c r="R178" s="59"/>
      <c r="S178" s="59"/>
      <c r="T178" s="59"/>
      <c r="U178" s="59"/>
      <c r="V178" s="59"/>
      <c r="W178" s="136">
        <f>+'Inversión 1 financiada'!H178</f>
        <v>0</v>
      </c>
      <c r="X178" s="136">
        <f>+'Inversión 1 financiada'!I178</f>
        <v>0</v>
      </c>
      <c r="Y178" s="136">
        <f>+'Inversión 1 financiada'!J178</f>
        <v>0</v>
      </c>
      <c r="Z178" s="136">
        <f>+'Inversión 1 financiada'!K178</f>
        <v>0</v>
      </c>
      <c r="AA178" s="136">
        <f>+'Inversión 1 financiada'!L178</f>
        <v>0</v>
      </c>
      <c r="AB178" s="136">
        <f>+'Inversión 1 financiada'!M178</f>
        <v>0</v>
      </c>
      <c r="AC178" s="136">
        <f>+'Inversión 1 financiada'!N178</f>
        <v>0</v>
      </c>
      <c r="AD178" s="136">
        <f>+'Inversión 1 financiada'!O178</f>
        <v>0</v>
      </c>
      <c r="AE178" s="136">
        <f>+'Inversión 1 financiada'!P178</f>
        <v>0</v>
      </c>
      <c r="AF178" s="136">
        <f>+'Inversión 1 financiada'!Q178</f>
        <v>0</v>
      </c>
      <c r="AG178" s="136">
        <f>+'Inversión 1 financiada'!R178</f>
        <v>0</v>
      </c>
      <c r="AH178" s="136">
        <f>+'Inversión 1 financiada'!S178</f>
        <v>0</v>
      </c>
      <c r="AI178" s="136">
        <f>+'Inversión 1 financiada'!T178</f>
        <v>0</v>
      </c>
      <c r="AJ178" s="136">
        <f>+'Inversión 1 financiada'!U178</f>
        <v>0</v>
      </c>
      <c r="AK178" s="136">
        <f>+'Inversión 1 financiada'!V178</f>
        <v>0</v>
      </c>
    </row>
    <row r="179" spans="2:37" x14ac:dyDescent="0.25">
      <c r="B179" s="59" t="s">
        <v>605</v>
      </c>
      <c r="C179" s="62" t="str">
        <f>+VLOOKUP(B179,'resumen UCAP'!$A$5:$O$329,2,0)</f>
        <v>Luminaria led 80</v>
      </c>
      <c r="D179" s="63">
        <f>+'Desmonte Infr. financiada'!D179</f>
        <v>80</v>
      </c>
      <c r="E179" s="63" t="str">
        <f>+VLOOKUP(B179,'resumen UCAP'!$A$5:$O$329,3,0)</f>
        <v>Un</v>
      </c>
      <c r="F179" s="64">
        <f>+VLOOKUP(B179,'resumen UCAP'!$A$5:$O$329,15,0)</f>
        <v>736002</v>
      </c>
      <c r="G179" s="61">
        <v>8</v>
      </c>
      <c r="H179" s="125"/>
      <c r="I179" s="59"/>
      <c r="J179" s="59"/>
      <c r="K179" s="59"/>
      <c r="L179" s="59"/>
      <c r="M179" s="59"/>
      <c r="N179" s="59"/>
      <c r="O179" s="59"/>
      <c r="P179" s="59"/>
      <c r="Q179" s="59"/>
      <c r="R179" s="59"/>
      <c r="S179" s="59"/>
      <c r="T179" s="59"/>
      <c r="U179" s="59"/>
      <c r="V179" s="59"/>
      <c r="W179" s="136">
        <f>+'Inversión 1 financiada'!H179</f>
        <v>0</v>
      </c>
      <c r="X179" s="136">
        <f>+'Inversión 1 financiada'!I179</f>
        <v>0</v>
      </c>
      <c r="Y179" s="136">
        <f>+'Inversión 1 financiada'!J179</f>
        <v>0</v>
      </c>
      <c r="Z179" s="136">
        <f>+'Inversión 1 financiada'!K179</f>
        <v>0</v>
      </c>
      <c r="AA179" s="136">
        <f>+'Inversión 1 financiada'!L179</f>
        <v>0</v>
      </c>
      <c r="AB179" s="136">
        <f>+'Inversión 1 financiada'!M179</f>
        <v>0</v>
      </c>
      <c r="AC179" s="136">
        <f>+'Inversión 1 financiada'!N179</f>
        <v>0</v>
      </c>
      <c r="AD179" s="136">
        <f>+'Inversión 1 financiada'!O179</f>
        <v>0</v>
      </c>
      <c r="AE179" s="136">
        <f>+'Inversión 1 financiada'!P179</f>
        <v>0</v>
      </c>
      <c r="AF179" s="136">
        <f>+'Inversión 1 financiada'!Q179</f>
        <v>0</v>
      </c>
      <c r="AG179" s="136">
        <f>+'Inversión 1 financiada'!R179</f>
        <v>0</v>
      </c>
      <c r="AH179" s="136">
        <f>+'Inversión 1 financiada'!S179</f>
        <v>0</v>
      </c>
      <c r="AI179" s="136">
        <f>+'Inversión 1 financiada'!T179</f>
        <v>0</v>
      </c>
      <c r="AJ179" s="136">
        <f>+'Inversión 1 financiada'!U179</f>
        <v>0</v>
      </c>
      <c r="AK179" s="136">
        <f>+'Inversión 1 financiada'!V179</f>
        <v>0</v>
      </c>
    </row>
    <row r="180" spans="2:37" x14ac:dyDescent="0.25">
      <c r="B180" s="59" t="s">
        <v>606</v>
      </c>
      <c r="C180" s="62" t="str">
        <f>+VLOOKUP(B180,'resumen UCAP'!$A$5:$O$329,2,0)</f>
        <v>Luminaria led 60</v>
      </c>
      <c r="D180" s="63">
        <f>+'Desmonte Infr. financiada'!D180</f>
        <v>60</v>
      </c>
      <c r="E180" s="63" t="str">
        <f>+VLOOKUP(B180,'resumen UCAP'!$A$5:$O$329,3,0)</f>
        <v>Un</v>
      </c>
      <c r="F180" s="64">
        <f>+VLOOKUP(B180,'resumen UCAP'!$A$5:$O$329,15,0)</f>
        <v>736002</v>
      </c>
      <c r="G180" s="61">
        <v>8</v>
      </c>
      <c r="H180" s="125"/>
      <c r="I180" s="59"/>
      <c r="J180" s="59"/>
      <c r="K180" s="59"/>
      <c r="L180" s="59"/>
      <c r="M180" s="59"/>
      <c r="N180" s="59"/>
      <c r="O180" s="59"/>
      <c r="P180" s="59"/>
      <c r="Q180" s="59"/>
      <c r="R180" s="59"/>
      <c r="S180" s="59"/>
      <c r="T180" s="59"/>
      <c r="U180" s="59"/>
      <c r="V180" s="59"/>
      <c r="W180" s="136">
        <f>+'Inversión 1 financiada'!H180</f>
        <v>0</v>
      </c>
      <c r="X180" s="136">
        <f>+'Inversión 1 financiada'!I180</f>
        <v>0</v>
      </c>
      <c r="Y180" s="136">
        <f>+'Inversión 1 financiada'!J180</f>
        <v>0</v>
      </c>
      <c r="Z180" s="136">
        <f>+'Inversión 1 financiada'!K180</f>
        <v>0</v>
      </c>
      <c r="AA180" s="136">
        <f>+'Inversión 1 financiada'!L180</f>
        <v>0</v>
      </c>
      <c r="AB180" s="136">
        <f>+'Inversión 1 financiada'!M180</f>
        <v>0</v>
      </c>
      <c r="AC180" s="136">
        <f>+'Inversión 1 financiada'!N180</f>
        <v>0</v>
      </c>
      <c r="AD180" s="136">
        <f>+'Inversión 1 financiada'!O180</f>
        <v>0</v>
      </c>
      <c r="AE180" s="136">
        <f>+'Inversión 1 financiada'!P180</f>
        <v>0</v>
      </c>
      <c r="AF180" s="136">
        <f>+'Inversión 1 financiada'!Q180</f>
        <v>0</v>
      </c>
      <c r="AG180" s="136">
        <f>+'Inversión 1 financiada'!R180</f>
        <v>0</v>
      </c>
      <c r="AH180" s="136">
        <f>+'Inversión 1 financiada'!S180</f>
        <v>0</v>
      </c>
      <c r="AI180" s="136">
        <f>+'Inversión 1 financiada'!T180</f>
        <v>0</v>
      </c>
      <c r="AJ180" s="136">
        <f>+'Inversión 1 financiada'!U180</f>
        <v>0</v>
      </c>
      <c r="AK180" s="136">
        <f>+'Inversión 1 financiada'!V180</f>
        <v>0</v>
      </c>
    </row>
    <row r="181" spans="2:37" x14ac:dyDescent="0.25">
      <c r="B181" s="5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125"/>
      <c r="I181" s="59"/>
      <c r="J181" s="59"/>
      <c r="K181" s="59"/>
      <c r="L181" s="59"/>
      <c r="M181" s="59"/>
      <c r="N181" s="59"/>
      <c r="O181" s="59"/>
      <c r="P181" s="59"/>
      <c r="Q181" s="59"/>
      <c r="R181" s="59"/>
      <c r="S181" s="59"/>
      <c r="T181" s="59"/>
      <c r="U181" s="59"/>
      <c r="V181" s="59"/>
      <c r="W181" s="136">
        <f>+'Inversión 1 financiada'!H181</f>
        <v>0</v>
      </c>
      <c r="X181" s="136">
        <f>+'Inversión 1 financiada'!I181</f>
        <v>0</v>
      </c>
      <c r="Y181" s="136">
        <f>+'Inversión 1 financiada'!J181</f>
        <v>0</v>
      </c>
      <c r="Z181" s="136">
        <f>+'Inversión 1 financiada'!K181</f>
        <v>0</v>
      </c>
      <c r="AA181" s="136">
        <f>+'Inversión 1 financiada'!L181</f>
        <v>0</v>
      </c>
      <c r="AB181" s="136">
        <f>+'Inversión 1 financiada'!M181</f>
        <v>0</v>
      </c>
      <c r="AC181" s="136">
        <f>+'Inversión 1 financiada'!N181</f>
        <v>0</v>
      </c>
      <c r="AD181" s="136">
        <f>+'Inversión 1 financiada'!O181</f>
        <v>0</v>
      </c>
      <c r="AE181" s="136">
        <f>+'Inversión 1 financiada'!P181</f>
        <v>0</v>
      </c>
      <c r="AF181" s="136">
        <f>+'Inversión 1 financiada'!Q181</f>
        <v>0</v>
      </c>
      <c r="AG181" s="136">
        <f>+'Inversión 1 financiada'!R181</f>
        <v>0</v>
      </c>
      <c r="AH181" s="136">
        <f>+'Inversión 1 financiada'!S181</f>
        <v>0</v>
      </c>
      <c r="AI181" s="136">
        <f>+'Inversión 1 financiada'!T181</f>
        <v>0</v>
      </c>
      <c r="AJ181" s="136">
        <f>+'Inversión 1 financiada'!U181</f>
        <v>0</v>
      </c>
      <c r="AK181" s="136">
        <f>+'Inversión 1 financiada'!V181</f>
        <v>0</v>
      </c>
    </row>
    <row r="182" spans="2:37" x14ac:dyDescent="0.25">
      <c r="B182" s="5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125"/>
      <c r="I182" s="59"/>
      <c r="J182" s="59"/>
      <c r="K182" s="59"/>
      <c r="L182" s="59"/>
      <c r="M182" s="59"/>
      <c r="N182" s="59"/>
      <c r="O182" s="59"/>
      <c r="P182" s="59"/>
      <c r="Q182" s="59"/>
      <c r="R182" s="59"/>
      <c r="S182" s="59"/>
      <c r="T182" s="59"/>
      <c r="U182" s="59"/>
      <c r="V182" s="59"/>
      <c r="W182" s="136">
        <f>+'Inversión 1 financiada'!H182</f>
        <v>34</v>
      </c>
      <c r="X182" s="136">
        <f>+'Inversión 1 financiada'!I182</f>
        <v>0</v>
      </c>
      <c r="Y182" s="136">
        <f>+'Inversión 1 financiada'!J182</f>
        <v>0</v>
      </c>
      <c r="Z182" s="136">
        <f>+'Inversión 1 financiada'!K182</f>
        <v>0</v>
      </c>
      <c r="AA182" s="136">
        <f>+'Inversión 1 financiada'!L182</f>
        <v>0</v>
      </c>
      <c r="AB182" s="136">
        <f>+'Inversión 1 financiada'!M182</f>
        <v>0</v>
      </c>
      <c r="AC182" s="136">
        <f>+'Inversión 1 financiada'!N182</f>
        <v>0</v>
      </c>
      <c r="AD182" s="136">
        <f>+'Inversión 1 financiada'!O182</f>
        <v>0</v>
      </c>
      <c r="AE182" s="136">
        <f>+'Inversión 1 financiada'!P182</f>
        <v>0</v>
      </c>
      <c r="AF182" s="136">
        <f>+'Inversión 1 financiada'!Q182</f>
        <v>0</v>
      </c>
      <c r="AG182" s="136">
        <f>+'Inversión 1 financiada'!R182</f>
        <v>0</v>
      </c>
      <c r="AH182" s="136">
        <f>+'Inversión 1 financiada'!S182</f>
        <v>0</v>
      </c>
      <c r="AI182" s="136">
        <f>+'Inversión 1 financiada'!T182</f>
        <v>0</v>
      </c>
      <c r="AJ182" s="136">
        <f>+'Inversión 1 financiada'!U182</f>
        <v>0</v>
      </c>
      <c r="AK182" s="136">
        <f>+'Inversión 1 financiada'!V182</f>
        <v>0</v>
      </c>
    </row>
    <row r="183" spans="2:37" x14ac:dyDescent="0.25">
      <c r="B183" s="5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125"/>
      <c r="I183" s="59"/>
      <c r="J183" s="59"/>
      <c r="K183" s="59"/>
      <c r="L183" s="59"/>
      <c r="M183" s="59"/>
      <c r="N183" s="59"/>
      <c r="O183" s="59"/>
      <c r="P183" s="59"/>
      <c r="Q183" s="59"/>
      <c r="R183" s="59"/>
      <c r="S183" s="59"/>
      <c r="T183" s="59"/>
      <c r="U183" s="59"/>
      <c r="V183" s="59"/>
      <c r="W183" s="136">
        <f>+'Inversión 1 financiada'!H183</f>
        <v>4</v>
      </c>
      <c r="X183" s="136">
        <f>+'Inversión 1 financiada'!I183</f>
        <v>0</v>
      </c>
      <c r="Y183" s="136">
        <f>+'Inversión 1 financiada'!J183</f>
        <v>0</v>
      </c>
      <c r="Z183" s="136">
        <f>+'Inversión 1 financiada'!K183</f>
        <v>0</v>
      </c>
      <c r="AA183" s="136">
        <f>+'Inversión 1 financiada'!L183</f>
        <v>0</v>
      </c>
      <c r="AB183" s="136">
        <f>+'Inversión 1 financiada'!M183</f>
        <v>0</v>
      </c>
      <c r="AC183" s="136">
        <f>+'Inversión 1 financiada'!N183</f>
        <v>0</v>
      </c>
      <c r="AD183" s="136">
        <f>+'Inversión 1 financiada'!O183</f>
        <v>0</v>
      </c>
      <c r="AE183" s="136">
        <f>+'Inversión 1 financiada'!P183</f>
        <v>0</v>
      </c>
      <c r="AF183" s="136">
        <f>+'Inversión 1 financiada'!Q183</f>
        <v>0</v>
      </c>
      <c r="AG183" s="136">
        <f>+'Inversión 1 financiada'!R183</f>
        <v>0</v>
      </c>
      <c r="AH183" s="136">
        <f>+'Inversión 1 financiada'!S183</f>
        <v>0</v>
      </c>
      <c r="AI183" s="136">
        <f>+'Inversión 1 financiada'!T183</f>
        <v>0</v>
      </c>
      <c r="AJ183" s="136">
        <f>+'Inversión 1 financiada'!U183</f>
        <v>0</v>
      </c>
      <c r="AK183" s="136">
        <f>+'Inversión 1 financiada'!V183</f>
        <v>0</v>
      </c>
    </row>
    <row r="184" spans="2:37" x14ac:dyDescent="0.25">
      <c r="B184" s="5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125"/>
      <c r="I184" s="59"/>
      <c r="J184" s="59"/>
      <c r="K184" s="59"/>
      <c r="L184" s="59"/>
      <c r="M184" s="59"/>
      <c r="N184" s="59"/>
      <c r="O184" s="59"/>
      <c r="P184" s="59"/>
      <c r="Q184" s="59"/>
      <c r="R184" s="59"/>
      <c r="S184" s="59"/>
      <c r="T184" s="59"/>
      <c r="U184" s="59"/>
      <c r="V184" s="59"/>
      <c r="W184" s="136">
        <f>+'Inversión 1 financiada'!H184</f>
        <v>19</v>
      </c>
      <c r="X184" s="136">
        <f>+'Inversión 1 financiada'!I184</f>
        <v>0</v>
      </c>
      <c r="Y184" s="136">
        <f>+'Inversión 1 financiada'!J184</f>
        <v>0</v>
      </c>
      <c r="Z184" s="136">
        <f>+'Inversión 1 financiada'!K184</f>
        <v>0</v>
      </c>
      <c r="AA184" s="136">
        <f>+'Inversión 1 financiada'!L184</f>
        <v>0</v>
      </c>
      <c r="AB184" s="136">
        <f>+'Inversión 1 financiada'!M184</f>
        <v>0</v>
      </c>
      <c r="AC184" s="136">
        <f>+'Inversión 1 financiada'!N184</f>
        <v>0</v>
      </c>
      <c r="AD184" s="136">
        <f>+'Inversión 1 financiada'!O184</f>
        <v>0</v>
      </c>
      <c r="AE184" s="136">
        <f>+'Inversión 1 financiada'!P184</f>
        <v>0</v>
      </c>
      <c r="AF184" s="136">
        <f>+'Inversión 1 financiada'!Q184</f>
        <v>0</v>
      </c>
      <c r="AG184" s="136">
        <f>+'Inversión 1 financiada'!R184</f>
        <v>0</v>
      </c>
      <c r="AH184" s="136">
        <f>+'Inversión 1 financiada'!S184</f>
        <v>0</v>
      </c>
      <c r="AI184" s="136">
        <f>+'Inversión 1 financiada'!T184</f>
        <v>0</v>
      </c>
      <c r="AJ184" s="136">
        <f>+'Inversión 1 financiada'!U184</f>
        <v>0</v>
      </c>
      <c r="AK184" s="136">
        <f>+'Inversión 1 financiada'!V184</f>
        <v>0</v>
      </c>
    </row>
    <row r="185" spans="2:37" x14ac:dyDescent="0.25">
      <c r="B185" s="5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125"/>
      <c r="I185" s="59"/>
      <c r="J185" s="59"/>
      <c r="K185" s="59"/>
      <c r="L185" s="59"/>
      <c r="M185" s="59"/>
      <c r="N185" s="59"/>
      <c r="O185" s="59"/>
      <c r="P185" s="59"/>
      <c r="Q185" s="59"/>
      <c r="R185" s="59"/>
      <c r="S185" s="59"/>
      <c r="T185" s="59"/>
      <c r="U185" s="59"/>
      <c r="V185" s="59"/>
      <c r="W185" s="136">
        <f>+'Inversión 1 financiada'!H185</f>
        <v>2</v>
      </c>
      <c r="X185" s="136">
        <f>+'Inversión 1 financiada'!I185</f>
        <v>0</v>
      </c>
      <c r="Y185" s="136">
        <f>+'Inversión 1 financiada'!J185</f>
        <v>0</v>
      </c>
      <c r="Z185" s="136">
        <f>+'Inversión 1 financiada'!K185</f>
        <v>0</v>
      </c>
      <c r="AA185" s="136">
        <f>+'Inversión 1 financiada'!L185</f>
        <v>0</v>
      </c>
      <c r="AB185" s="136">
        <f>+'Inversión 1 financiada'!M185</f>
        <v>0</v>
      </c>
      <c r="AC185" s="136">
        <f>+'Inversión 1 financiada'!N185</f>
        <v>0</v>
      </c>
      <c r="AD185" s="136">
        <f>+'Inversión 1 financiada'!O185</f>
        <v>0</v>
      </c>
      <c r="AE185" s="136">
        <f>+'Inversión 1 financiada'!P185</f>
        <v>0</v>
      </c>
      <c r="AF185" s="136">
        <f>+'Inversión 1 financiada'!Q185</f>
        <v>0</v>
      </c>
      <c r="AG185" s="136">
        <f>+'Inversión 1 financiada'!R185</f>
        <v>0</v>
      </c>
      <c r="AH185" s="136">
        <f>+'Inversión 1 financiada'!S185</f>
        <v>0</v>
      </c>
      <c r="AI185" s="136">
        <f>+'Inversión 1 financiada'!T185</f>
        <v>0</v>
      </c>
      <c r="AJ185" s="136">
        <f>+'Inversión 1 financiada'!U185</f>
        <v>0</v>
      </c>
      <c r="AK185" s="136">
        <f>+'Inversión 1 financiada'!V185</f>
        <v>0</v>
      </c>
    </row>
    <row r="186" spans="2:37" x14ac:dyDescent="0.25">
      <c r="B186" s="5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125"/>
      <c r="I186" s="59"/>
      <c r="J186" s="59"/>
      <c r="K186" s="59"/>
      <c r="L186" s="59"/>
      <c r="M186" s="59"/>
      <c r="N186" s="59"/>
      <c r="O186" s="59"/>
      <c r="P186" s="59"/>
      <c r="Q186" s="59"/>
      <c r="R186" s="59"/>
      <c r="S186" s="59"/>
      <c r="T186" s="59"/>
      <c r="U186" s="59"/>
      <c r="V186" s="59"/>
      <c r="W186" s="136">
        <f>+'Inversión 1 financiada'!H186</f>
        <v>8</v>
      </c>
      <c r="X186" s="136">
        <f>+'Inversión 1 financiada'!I186</f>
        <v>0</v>
      </c>
      <c r="Y186" s="136">
        <f>+'Inversión 1 financiada'!J186</f>
        <v>0</v>
      </c>
      <c r="Z186" s="136">
        <f>+'Inversión 1 financiada'!K186</f>
        <v>0</v>
      </c>
      <c r="AA186" s="136">
        <f>+'Inversión 1 financiada'!L186</f>
        <v>0</v>
      </c>
      <c r="AB186" s="136">
        <f>+'Inversión 1 financiada'!M186</f>
        <v>0</v>
      </c>
      <c r="AC186" s="136">
        <f>+'Inversión 1 financiada'!N186</f>
        <v>0</v>
      </c>
      <c r="AD186" s="136">
        <f>+'Inversión 1 financiada'!O186</f>
        <v>0</v>
      </c>
      <c r="AE186" s="136">
        <f>+'Inversión 1 financiada'!P186</f>
        <v>0</v>
      </c>
      <c r="AF186" s="136">
        <f>+'Inversión 1 financiada'!Q186</f>
        <v>0</v>
      </c>
      <c r="AG186" s="136">
        <f>+'Inversión 1 financiada'!R186</f>
        <v>0</v>
      </c>
      <c r="AH186" s="136">
        <f>+'Inversión 1 financiada'!S186</f>
        <v>0</v>
      </c>
      <c r="AI186" s="136">
        <f>+'Inversión 1 financiada'!T186</f>
        <v>0</v>
      </c>
      <c r="AJ186" s="136">
        <f>+'Inversión 1 financiada'!U186</f>
        <v>0</v>
      </c>
      <c r="AK186" s="136">
        <f>+'Inversión 1 financiada'!V186</f>
        <v>0</v>
      </c>
    </row>
    <row r="187" spans="2:37" x14ac:dyDescent="0.25">
      <c r="B187" s="5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125"/>
      <c r="I187" s="59"/>
      <c r="J187" s="59"/>
      <c r="K187" s="59"/>
      <c r="L187" s="59"/>
      <c r="M187" s="59"/>
      <c r="N187" s="59"/>
      <c r="O187" s="59"/>
      <c r="P187" s="59"/>
      <c r="Q187" s="59"/>
      <c r="R187" s="59"/>
      <c r="S187" s="59"/>
      <c r="T187" s="59"/>
      <c r="U187" s="59"/>
      <c r="V187" s="59"/>
      <c r="W187" s="136">
        <f>+'Inversión 1 financiada'!H187</f>
        <v>2</v>
      </c>
      <c r="X187" s="136">
        <f>+'Inversión 1 financiada'!I187</f>
        <v>0</v>
      </c>
      <c r="Y187" s="136">
        <f>+'Inversión 1 financiada'!J187</f>
        <v>0</v>
      </c>
      <c r="Z187" s="136">
        <f>+'Inversión 1 financiada'!K187</f>
        <v>0</v>
      </c>
      <c r="AA187" s="136">
        <f>+'Inversión 1 financiada'!L187</f>
        <v>0</v>
      </c>
      <c r="AB187" s="136">
        <f>+'Inversión 1 financiada'!M187</f>
        <v>0</v>
      </c>
      <c r="AC187" s="136">
        <f>+'Inversión 1 financiada'!N187</f>
        <v>0</v>
      </c>
      <c r="AD187" s="136">
        <f>+'Inversión 1 financiada'!O187</f>
        <v>0</v>
      </c>
      <c r="AE187" s="136">
        <f>+'Inversión 1 financiada'!P187</f>
        <v>0</v>
      </c>
      <c r="AF187" s="136">
        <f>+'Inversión 1 financiada'!Q187</f>
        <v>0</v>
      </c>
      <c r="AG187" s="136">
        <f>+'Inversión 1 financiada'!R187</f>
        <v>0</v>
      </c>
      <c r="AH187" s="136">
        <f>+'Inversión 1 financiada'!S187</f>
        <v>0</v>
      </c>
      <c r="AI187" s="136">
        <f>+'Inversión 1 financiada'!T187</f>
        <v>0</v>
      </c>
      <c r="AJ187" s="136">
        <f>+'Inversión 1 financiada'!U187</f>
        <v>0</v>
      </c>
      <c r="AK187" s="136">
        <f>+'Inversión 1 financiada'!V187</f>
        <v>0</v>
      </c>
    </row>
    <row r="188" spans="2:37" x14ac:dyDescent="0.25">
      <c r="B188" s="5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125"/>
      <c r="I188" s="59"/>
      <c r="J188" s="59"/>
      <c r="K188" s="59"/>
      <c r="L188" s="59"/>
      <c r="M188" s="59"/>
      <c r="N188" s="59"/>
      <c r="O188" s="59"/>
      <c r="P188" s="59"/>
      <c r="Q188" s="59"/>
      <c r="R188" s="59"/>
      <c r="S188" s="59"/>
      <c r="T188" s="59"/>
      <c r="U188" s="59"/>
      <c r="V188" s="59"/>
      <c r="W188" s="136">
        <f>+'Inversión 1 financiada'!H188</f>
        <v>3</v>
      </c>
      <c r="X188" s="136">
        <f>+'Inversión 1 financiada'!I188</f>
        <v>0</v>
      </c>
      <c r="Y188" s="136">
        <f>+'Inversión 1 financiada'!J188</f>
        <v>0</v>
      </c>
      <c r="Z188" s="136">
        <f>+'Inversión 1 financiada'!K188</f>
        <v>0</v>
      </c>
      <c r="AA188" s="136">
        <f>+'Inversión 1 financiada'!L188</f>
        <v>0</v>
      </c>
      <c r="AB188" s="136">
        <f>+'Inversión 1 financiada'!M188</f>
        <v>0</v>
      </c>
      <c r="AC188" s="136">
        <f>+'Inversión 1 financiada'!N188</f>
        <v>0</v>
      </c>
      <c r="AD188" s="136">
        <f>+'Inversión 1 financiada'!O188</f>
        <v>0</v>
      </c>
      <c r="AE188" s="136">
        <f>+'Inversión 1 financiada'!P188</f>
        <v>0</v>
      </c>
      <c r="AF188" s="136">
        <f>+'Inversión 1 financiada'!Q188</f>
        <v>0</v>
      </c>
      <c r="AG188" s="136">
        <f>+'Inversión 1 financiada'!R188</f>
        <v>0</v>
      </c>
      <c r="AH188" s="136">
        <f>+'Inversión 1 financiada'!S188</f>
        <v>0</v>
      </c>
      <c r="AI188" s="136">
        <f>+'Inversión 1 financiada'!T188</f>
        <v>0</v>
      </c>
      <c r="AJ188" s="136">
        <f>+'Inversión 1 financiada'!U188</f>
        <v>0</v>
      </c>
      <c r="AK188" s="136">
        <f>+'Inversión 1 financiada'!V188</f>
        <v>0</v>
      </c>
    </row>
    <row r="189" spans="2:37" x14ac:dyDescent="0.25">
      <c r="B189" s="5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125"/>
      <c r="I189" s="59"/>
      <c r="J189" s="59"/>
      <c r="K189" s="59"/>
      <c r="L189" s="59"/>
      <c r="M189" s="59"/>
      <c r="N189" s="59"/>
      <c r="O189" s="59"/>
      <c r="P189" s="59"/>
      <c r="Q189" s="59"/>
      <c r="R189" s="59"/>
      <c r="S189" s="59"/>
      <c r="T189" s="59"/>
      <c r="U189" s="59"/>
      <c r="V189" s="59"/>
      <c r="W189" s="136">
        <f>+'Inversión 1 financiada'!H189</f>
        <v>3</v>
      </c>
      <c r="X189" s="136">
        <f>+'Inversión 1 financiada'!I189</f>
        <v>0</v>
      </c>
      <c r="Y189" s="136">
        <f>+'Inversión 1 financiada'!J189</f>
        <v>0</v>
      </c>
      <c r="Z189" s="136">
        <f>+'Inversión 1 financiada'!K189</f>
        <v>0</v>
      </c>
      <c r="AA189" s="136">
        <f>+'Inversión 1 financiada'!L189</f>
        <v>0</v>
      </c>
      <c r="AB189" s="136">
        <f>+'Inversión 1 financiada'!M189</f>
        <v>0</v>
      </c>
      <c r="AC189" s="136">
        <f>+'Inversión 1 financiada'!N189</f>
        <v>0</v>
      </c>
      <c r="AD189" s="136">
        <f>+'Inversión 1 financiada'!O189</f>
        <v>0</v>
      </c>
      <c r="AE189" s="136">
        <f>+'Inversión 1 financiada'!P189</f>
        <v>0</v>
      </c>
      <c r="AF189" s="136">
        <f>+'Inversión 1 financiada'!Q189</f>
        <v>0</v>
      </c>
      <c r="AG189" s="136">
        <f>+'Inversión 1 financiada'!R189</f>
        <v>0</v>
      </c>
      <c r="AH189" s="136">
        <f>+'Inversión 1 financiada'!S189</f>
        <v>0</v>
      </c>
      <c r="AI189" s="136">
        <f>+'Inversión 1 financiada'!T189</f>
        <v>0</v>
      </c>
      <c r="AJ189" s="136">
        <f>+'Inversión 1 financiada'!U189</f>
        <v>0</v>
      </c>
      <c r="AK189" s="136">
        <f>+'Inversión 1 financiada'!V189</f>
        <v>0</v>
      </c>
    </row>
    <row r="190" spans="2:37" x14ac:dyDescent="0.25">
      <c r="B190" s="5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125"/>
      <c r="I190" s="59"/>
      <c r="J190" s="59"/>
      <c r="K190" s="59"/>
      <c r="L190" s="59"/>
      <c r="M190" s="59"/>
      <c r="N190" s="59"/>
      <c r="O190" s="59"/>
      <c r="P190" s="59"/>
      <c r="Q190" s="59"/>
      <c r="R190" s="59"/>
      <c r="S190" s="59"/>
      <c r="T190" s="59"/>
      <c r="U190" s="59"/>
      <c r="V190" s="59"/>
      <c r="W190" s="136">
        <f>+'Inversión 1 financiada'!H190</f>
        <v>4</v>
      </c>
      <c r="X190" s="136">
        <f>+'Inversión 1 financiada'!I190</f>
        <v>0</v>
      </c>
      <c r="Y190" s="136">
        <f>+'Inversión 1 financiada'!J190</f>
        <v>0</v>
      </c>
      <c r="Z190" s="136">
        <f>+'Inversión 1 financiada'!K190</f>
        <v>0</v>
      </c>
      <c r="AA190" s="136">
        <f>+'Inversión 1 financiada'!L190</f>
        <v>0</v>
      </c>
      <c r="AB190" s="136">
        <f>+'Inversión 1 financiada'!M190</f>
        <v>0</v>
      </c>
      <c r="AC190" s="136">
        <f>+'Inversión 1 financiada'!N190</f>
        <v>0</v>
      </c>
      <c r="AD190" s="136">
        <f>+'Inversión 1 financiada'!O190</f>
        <v>0</v>
      </c>
      <c r="AE190" s="136">
        <f>+'Inversión 1 financiada'!P190</f>
        <v>0</v>
      </c>
      <c r="AF190" s="136">
        <f>+'Inversión 1 financiada'!Q190</f>
        <v>0</v>
      </c>
      <c r="AG190" s="136">
        <f>+'Inversión 1 financiada'!R190</f>
        <v>0</v>
      </c>
      <c r="AH190" s="136">
        <f>+'Inversión 1 financiada'!S190</f>
        <v>0</v>
      </c>
      <c r="AI190" s="136">
        <f>+'Inversión 1 financiada'!T190</f>
        <v>0</v>
      </c>
      <c r="AJ190" s="136">
        <f>+'Inversión 1 financiada'!U190</f>
        <v>0</v>
      </c>
      <c r="AK190" s="136">
        <f>+'Inversión 1 financiada'!V190</f>
        <v>0</v>
      </c>
    </row>
    <row r="191" spans="2:37" x14ac:dyDescent="0.25">
      <c r="B191" s="5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125"/>
      <c r="I191" s="59"/>
      <c r="J191" s="59"/>
      <c r="K191" s="59"/>
      <c r="L191" s="59"/>
      <c r="M191" s="59"/>
      <c r="N191" s="59"/>
      <c r="O191" s="59"/>
      <c r="P191" s="59"/>
      <c r="Q191" s="59"/>
      <c r="R191" s="59"/>
      <c r="S191" s="59"/>
      <c r="T191" s="59"/>
      <c r="U191" s="59"/>
      <c r="V191" s="59"/>
      <c r="W191" s="136">
        <f>+'Inversión 1 financiada'!H191</f>
        <v>10</v>
      </c>
      <c r="X191" s="136">
        <f>+'Inversión 1 financiada'!I191</f>
        <v>0</v>
      </c>
      <c r="Y191" s="136">
        <f>+'Inversión 1 financiada'!J191</f>
        <v>0</v>
      </c>
      <c r="Z191" s="136">
        <f>+'Inversión 1 financiada'!K191</f>
        <v>0</v>
      </c>
      <c r="AA191" s="136">
        <f>+'Inversión 1 financiada'!L191</f>
        <v>0</v>
      </c>
      <c r="AB191" s="136">
        <f>+'Inversión 1 financiada'!M191</f>
        <v>0</v>
      </c>
      <c r="AC191" s="136">
        <f>+'Inversión 1 financiada'!N191</f>
        <v>0</v>
      </c>
      <c r="AD191" s="136">
        <f>+'Inversión 1 financiada'!O191</f>
        <v>0</v>
      </c>
      <c r="AE191" s="136">
        <f>+'Inversión 1 financiada'!P191</f>
        <v>0</v>
      </c>
      <c r="AF191" s="136">
        <f>+'Inversión 1 financiada'!Q191</f>
        <v>0</v>
      </c>
      <c r="AG191" s="136">
        <f>+'Inversión 1 financiada'!R191</f>
        <v>0</v>
      </c>
      <c r="AH191" s="136">
        <f>+'Inversión 1 financiada'!S191</f>
        <v>0</v>
      </c>
      <c r="AI191" s="136">
        <f>+'Inversión 1 financiada'!T191</f>
        <v>0</v>
      </c>
      <c r="AJ191" s="136">
        <f>+'Inversión 1 financiada'!U191</f>
        <v>0</v>
      </c>
      <c r="AK191" s="136">
        <f>+'Inversión 1 financiada'!V191</f>
        <v>0</v>
      </c>
    </row>
    <row r="192" spans="2:37" x14ac:dyDescent="0.25">
      <c r="B192" s="5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125"/>
      <c r="I192" s="59"/>
      <c r="J192" s="59"/>
      <c r="K192" s="59"/>
      <c r="L192" s="59"/>
      <c r="M192" s="59"/>
      <c r="N192" s="59"/>
      <c r="O192" s="59"/>
      <c r="P192" s="59"/>
      <c r="Q192" s="59"/>
      <c r="R192" s="59"/>
      <c r="S192" s="59"/>
      <c r="T192" s="59"/>
      <c r="U192" s="59"/>
      <c r="V192" s="59"/>
      <c r="W192" s="136">
        <f>+'Inversión 1 financiada'!H192</f>
        <v>4</v>
      </c>
      <c r="X192" s="136">
        <f>+'Inversión 1 financiada'!I192</f>
        <v>0</v>
      </c>
      <c r="Y192" s="136">
        <f>+'Inversión 1 financiada'!J192</f>
        <v>0</v>
      </c>
      <c r="Z192" s="136">
        <f>+'Inversión 1 financiada'!K192</f>
        <v>0</v>
      </c>
      <c r="AA192" s="136">
        <f>+'Inversión 1 financiada'!L192</f>
        <v>0</v>
      </c>
      <c r="AB192" s="136">
        <f>+'Inversión 1 financiada'!M192</f>
        <v>0</v>
      </c>
      <c r="AC192" s="136">
        <f>+'Inversión 1 financiada'!N192</f>
        <v>0</v>
      </c>
      <c r="AD192" s="136">
        <f>+'Inversión 1 financiada'!O192</f>
        <v>0</v>
      </c>
      <c r="AE192" s="136">
        <f>+'Inversión 1 financiada'!P192</f>
        <v>0</v>
      </c>
      <c r="AF192" s="136">
        <f>+'Inversión 1 financiada'!Q192</f>
        <v>0</v>
      </c>
      <c r="AG192" s="136">
        <f>+'Inversión 1 financiada'!R192</f>
        <v>0</v>
      </c>
      <c r="AH192" s="136">
        <f>+'Inversión 1 financiada'!S192</f>
        <v>0</v>
      </c>
      <c r="AI192" s="136">
        <f>+'Inversión 1 financiada'!T192</f>
        <v>0</v>
      </c>
      <c r="AJ192" s="136">
        <f>+'Inversión 1 financiada'!U192</f>
        <v>0</v>
      </c>
      <c r="AK192" s="136">
        <f>+'Inversión 1 financiada'!V192</f>
        <v>0</v>
      </c>
    </row>
    <row r="193" spans="2:37" x14ac:dyDescent="0.25">
      <c r="B193" s="5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125"/>
      <c r="I193" s="59"/>
      <c r="J193" s="59"/>
      <c r="K193" s="59"/>
      <c r="L193" s="59"/>
      <c r="M193" s="59"/>
      <c r="N193" s="59"/>
      <c r="O193" s="59"/>
      <c r="P193" s="59"/>
      <c r="Q193" s="59"/>
      <c r="R193" s="59"/>
      <c r="S193" s="59"/>
      <c r="T193" s="59"/>
      <c r="U193" s="59"/>
      <c r="V193" s="59"/>
      <c r="W193" s="136">
        <f>+'Inversión 1 financiada'!H193</f>
        <v>4</v>
      </c>
      <c r="X193" s="136">
        <f>+'Inversión 1 financiada'!I193</f>
        <v>0</v>
      </c>
      <c r="Y193" s="136">
        <f>+'Inversión 1 financiada'!J193</f>
        <v>0</v>
      </c>
      <c r="Z193" s="136">
        <f>+'Inversión 1 financiada'!K193</f>
        <v>0</v>
      </c>
      <c r="AA193" s="136">
        <f>+'Inversión 1 financiada'!L193</f>
        <v>0</v>
      </c>
      <c r="AB193" s="136">
        <f>+'Inversión 1 financiada'!M193</f>
        <v>0</v>
      </c>
      <c r="AC193" s="136">
        <f>+'Inversión 1 financiada'!N193</f>
        <v>0</v>
      </c>
      <c r="AD193" s="136">
        <f>+'Inversión 1 financiada'!O193</f>
        <v>0</v>
      </c>
      <c r="AE193" s="136">
        <f>+'Inversión 1 financiada'!P193</f>
        <v>0</v>
      </c>
      <c r="AF193" s="136">
        <f>+'Inversión 1 financiada'!Q193</f>
        <v>0</v>
      </c>
      <c r="AG193" s="136">
        <f>+'Inversión 1 financiada'!R193</f>
        <v>0</v>
      </c>
      <c r="AH193" s="136">
        <f>+'Inversión 1 financiada'!S193</f>
        <v>0</v>
      </c>
      <c r="AI193" s="136">
        <f>+'Inversión 1 financiada'!T193</f>
        <v>0</v>
      </c>
      <c r="AJ193" s="136">
        <f>+'Inversión 1 financiada'!U193</f>
        <v>0</v>
      </c>
      <c r="AK193" s="136">
        <f>+'Inversión 1 financiada'!V193</f>
        <v>0</v>
      </c>
    </row>
    <row r="194" spans="2:37" x14ac:dyDescent="0.25">
      <c r="B194" s="5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125"/>
      <c r="I194" s="59"/>
      <c r="J194" s="59"/>
      <c r="K194" s="59"/>
      <c r="L194" s="59"/>
      <c r="M194" s="59"/>
      <c r="N194" s="59"/>
      <c r="O194" s="59"/>
      <c r="P194" s="59"/>
      <c r="Q194" s="59"/>
      <c r="R194" s="59"/>
      <c r="S194" s="59"/>
      <c r="T194" s="59"/>
      <c r="U194" s="59"/>
      <c r="V194" s="59"/>
      <c r="W194" s="136">
        <f>+'Inversión 1 financiada'!H194</f>
        <v>8</v>
      </c>
      <c r="X194" s="136">
        <f>+'Inversión 1 financiada'!I194</f>
        <v>0</v>
      </c>
      <c r="Y194" s="136">
        <f>+'Inversión 1 financiada'!J194</f>
        <v>0</v>
      </c>
      <c r="Z194" s="136">
        <f>+'Inversión 1 financiada'!K194</f>
        <v>0</v>
      </c>
      <c r="AA194" s="136">
        <f>+'Inversión 1 financiada'!L194</f>
        <v>0</v>
      </c>
      <c r="AB194" s="136">
        <f>+'Inversión 1 financiada'!M194</f>
        <v>0</v>
      </c>
      <c r="AC194" s="136">
        <f>+'Inversión 1 financiada'!N194</f>
        <v>0</v>
      </c>
      <c r="AD194" s="136">
        <f>+'Inversión 1 financiada'!O194</f>
        <v>0</v>
      </c>
      <c r="AE194" s="136">
        <f>+'Inversión 1 financiada'!P194</f>
        <v>0</v>
      </c>
      <c r="AF194" s="136">
        <f>+'Inversión 1 financiada'!Q194</f>
        <v>0</v>
      </c>
      <c r="AG194" s="136">
        <f>+'Inversión 1 financiada'!R194</f>
        <v>0</v>
      </c>
      <c r="AH194" s="136">
        <f>+'Inversión 1 financiada'!S194</f>
        <v>0</v>
      </c>
      <c r="AI194" s="136">
        <f>+'Inversión 1 financiada'!T194</f>
        <v>0</v>
      </c>
      <c r="AJ194" s="136">
        <f>+'Inversión 1 financiada'!U194</f>
        <v>0</v>
      </c>
      <c r="AK194" s="136">
        <f>+'Inversión 1 financiada'!V194</f>
        <v>0</v>
      </c>
    </row>
    <row r="195" spans="2:37" x14ac:dyDescent="0.25">
      <c r="B195" s="5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125"/>
      <c r="I195" s="59"/>
      <c r="J195" s="59"/>
      <c r="K195" s="59"/>
      <c r="L195" s="59"/>
      <c r="M195" s="59"/>
      <c r="N195" s="59"/>
      <c r="O195" s="59"/>
      <c r="P195" s="59"/>
      <c r="Q195" s="59"/>
      <c r="R195" s="59"/>
      <c r="S195" s="59"/>
      <c r="T195" s="59"/>
      <c r="U195" s="59"/>
      <c r="V195" s="59"/>
      <c r="W195" s="136">
        <f>+'Inversión 1 financiada'!H195</f>
        <v>8</v>
      </c>
      <c r="X195" s="136">
        <f>+'Inversión 1 financiada'!I195</f>
        <v>0</v>
      </c>
      <c r="Y195" s="136">
        <f>+'Inversión 1 financiada'!J195</f>
        <v>0</v>
      </c>
      <c r="Z195" s="136">
        <f>+'Inversión 1 financiada'!K195</f>
        <v>0</v>
      </c>
      <c r="AA195" s="136">
        <f>+'Inversión 1 financiada'!L195</f>
        <v>0</v>
      </c>
      <c r="AB195" s="136">
        <f>+'Inversión 1 financiada'!M195</f>
        <v>0</v>
      </c>
      <c r="AC195" s="136">
        <f>+'Inversión 1 financiada'!N195</f>
        <v>0</v>
      </c>
      <c r="AD195" s="136">
        <f>+'Inversión 1 financiada'!O195</f>
        <v>0</v>
      </c>
      <c r="AE195" s="136">
        <f>+'Inversión 1 financiada'!P195</f>
        <v>0</v>
      </c>
      <c r="AF195" s="136">
        <f>+'Inversión 1 financiada'!Q195</f>
        <v>0</v>
      </c>
      <c r="AG195" s="136">
        <f>+'Inversión 1 financiada'!R195</f>
        <v>0</v>
      </c>
      <c r="AH195" s="136">
        <f>+'Inversión 1 financiada'!S195</f>
        <v>0</v>
      </c>
      <c r="AI195" s="136">
        <f>+'Inversión 1 financiada'!T195</f>
        <v>0</v>
      </c>
      <c r="AJ195" s="136">
        <f>+'Inversión 1 financiada'!U195</f>
        <v>0</v>
      </c>
      <c r="AK195" s="136">
        <f>+'Inversión 1 financiada'!V195</f>
        <v>0</v>
      </c>
    </row>
    <row r="196" spans="2:37" x14ac:dyDescent="0.25">
      <c r="B196" s="59" t="s">
        <v>622</v>
      </c>
      <c r="C196" s="62" t="str">
        <f>+VLOOKUP(B196,'resumen UCAP'!$A$5:$O$329,2,0)</f>
        <v>UCAP Luminaria LED 84,4 W</v>
      </c>
      <c r="D196" s="63">
        <f>+'Desmonte Infr. financiada'!D196</f>
        <v>84.4</v>
      </c>
      <c r="E196" s="63" t="str">
        <f>+VLOOKUP(B196,'resumen UCAP'!$A$5:$O$329,3,0)</f>
        <v>Un</v>
      </c>
      <c r="F196" s="64">
        <f>+VLOOKUP(B196,'resumen UCAP'!$A$5:$O$329,15,0)</f>
        <v>1521833.1390600002</v>
      </c>
      <c r="G196" s="61"/>
      <c r="H196" s="125"/>
      <c r="I196" s="59"/>
      <c r="J196" s="59"/>
      <c r="K196" s="59"/>
      <c r="L196" s="59"/>
      <c r="M196" s="59"/>
      <c r="N196" s="59"/>
      <c r="O196" s="59"/>
      <c r="P196" s="59"/>
      <c r="Q196" s="59"/>
      <c r="R196" s="59"/>
      <c r="S196" s="59"/>
      <c r="T196" s="59"/>
      <c r="U196" s="59"/>
      <c r="V196" s="59"/>
      <c r="W196" s="136">
        <f>+'Inversión 1 financiada'!H196</f>
        <v>3473</v>
      </c>
      <c r="X196" s="136">
        <f>+'Inversión 1 financiada'!I196</f>
        <v>0</v>
      </c>
      <c r="Y196" s="136">
        <f>+'Inversión 1 financiada'!J196</f>
        <v>0</v>
      </c>
      <c r="Z196" s="136">
        <f>+'Inversión 1 financiada'!K196</f>
        <v>0</v>
      </c>
      <c r="AA196" s="136">
        <f>+'Inversión 1 financiada'!L196</f>
        <v>0</v>
      </c>
      <c r="AB196" s="136">
        <f>+'Inversión 1 financiada'!M196</f>
        <v>0</v>
      </c>
      <c r="AC196" s="136">
        <f>+'Inversión 1 financiada'!N196</f>
        <v>0</v>
      </c>
      <c r="AD196" s="136">
        <f>+'Inversión 1 financiada'!O196</f>
        <v>0</v>
      </c>
      <c r="AE196" s="136">
        <f>+'Inversión 1 financiada'!P196</f>
        <v>0</v>
      </c>
      <c r="AF196" s="136">
        <f>+'Inversión 1 financiada'!Q196</f>
        <v>0</v>
      </c>
      <c r="AG196" s="136">
        <f>+'Inversión 1 financiada'!R196</f>
        <v>0</v>
      </c>
      <c r="AH196" s="136">
        <f>+'Inversión 1 financiada'!S196</f>
        <v>0</v>
      </c>
      <c r="AI196" s="136">
        <f>+'Inversión 1 financiada'!T196</f>
        <v>0</v>
      </c>
      <c r="AJ196" s="136">
        <f>+'Inversión 1 financiada'!U196</f>
        <v>0</v>
      </c>
      <c r="AK196" s="136">
        <f>+'Inversión 1 financiada'!V196</f>
        <v>0</v>
      </c>
    </row>
    <row r="197" spans="2:37" x14ac:dyDescent="0.25">
      <c r="B197" s="59" t="s">
        <v>623</v>
      </c>
      <c r="C197" s="62" t="str">
        <f>+VLOOKUP(B197,'resumen UCAP'!$A$5:$O$329,2,0)</f>
        <v>UCAP Luminaria LED 32,1 W</v>
      </c>
      <c r="D197" s="63">
        <f>+'Desmonte Infr. financiada'!D197</f>
        <v>32.1</v>
      </c>
      <c r="E197" s="63" t="str">
        <f>+VLOOKUP(B197,'resumen UCAP'!$A$5:$O$329,3,0)</f>
        <v>Un</v>
      </c>
      <c r="F197" s="64">
        <f>+VLOOKUP(B197,'resumen UCAP'!$A$5:$O$329,15,0)</f>
        <v>1111719.65307</v>
      </c>
      <c r="G197" s="61"/>
      <c r="H197" s="125"/>
      <c r="I197" s="59"/>
      <c r="J197" s="59"/>
      <c r="K197" s="59"/>
      <c r="L197" s="59"/>
      <c r="M197" s="59"/>
      <c r="N197" s="59"/>
      <c r="O197" s="59"/>
      <c r="P197" s="59"/>
      <c r="Q197" s="59"/>
      <c r="R197" s="59"/>
      <c r="S197" s="59"/>
      <c r="T197" s="59"/>
      <c r="U197" s="59"/>
      <c r="V197" s="59"/>
      <c r="W197" s="136">
        <f>+'Inversión 1 financiada'!H197</f>
        <v>7019</v>
      </c>
      <c r="X197" s="136">
        <f>+'Inversión 1 financiada'!I197</f>
        <v>0</v>
      </c>
      <c r="Y197" s="136">
        <f>+'Inversión 1 financiada'!J197</f>
        <v>0</v>
      </c>
      <c r="Z197" s="136">
        <f>+'Inversión 1 financiada'!K197</f>
        <v>0</v>
      </c>
      <c r="AA197" s="136">
        <f>+'Inversión 1 financiada'!L197</f>
        <v>0</v>
      </c>
      <c r="AB197" s="136">
        <f>+'Inversión 1 financiada'!M197</f>
        <v>0</v>
      </c>
      <c r="AC197" s="136">
        <f>+'Inversión 1 financiada'!N197</f>
        <v>0</v>
      </c>
      <c r="AD197" s="136">
        <f>+'Inversión 1 financiada'!O197</f>
        <v>0</v>
      </c>
      <c r="AE197" s="136">
        <f>+'Inversión 1 financiada'!P197</f>
        <v>0</v>
      </c>
      <c r="AF197" s="136">
        <f>+'Inversión 1 financiada'!Q197</f>
        <v>0</v>
      </c>
      <c r="AG197" s="136">
        <f>+'Inversión 1 financiada'!R197</f>
        <v>0</v>
      </c>
      <c r="AH197" s="136">
        <f>+'Inversión 1 financiada'!S197</f>
        <v>0</v>
      </c>
      <c r="AI197" s="136">
        <f>+'Inversión 1 financiada'!T197</f>
        <v>0</v>
      </c>
      <c r="AJ197" s="136">
        <f>+'Inversión 1 financiada'!U197</f>
        <v>0</v>
      </c>
      <c r="AK197" s="136">
        <f>+'Inversión 1 financiada'!V197</f>
        <v>0</v>
      </c>
    </row>
    <row r="198" spans="2:37" x14ac:dyDescent="0.25">
      <c r="B198" s="59" t="s">
        <v>624</v>
      </c>
      <c r="C198" s="62" t="str">
        <f>+VLOOKUP(B198,'resumen UCAP'!$A$5:$O$329,2,0)</f>
        <v>UCAP Luminaria LED 100 W</v>
      </c>
      <c r="D198" s="63">
        <f>+'Desmonte Infr. financiada'!D198</f>
        <v>100</v>
      </c>
      <c r="E198" s="63" t="str">
        <f>+VLOOKUP(B198,'resumen UCAP'!$A$5:$O$329,3,0)</f>
        <v>Un</v>
      </c>
      <c r="F198" s="64">
        <f>+VLOOKUP(B198,'resumen UCAP'!$A$5:$O$329,15,0)</f>
        <v>1745611.4584271999</v>
      </c>
      <c r="G198" s="61"/>
      <c r="H198" s="125"/>
      <c r="I198" s="59"/>
      <c r="J198" s="59"/>
      <c r="K198" s="59"/>
      <c r="L198" s="59"/>
      <c r="M198" s="59"/>
      <c r="N198" s="59"/>
      <c r="O198" s="59"/>
      <c r="P198" s="59"/>
      <c r="Q198" s="59"/>
      <c r="R198" s="59"/>
      <c r="S198" s="59"/>
      <c r="T198" s="59"/>
      <c r="U198" s="59"/>
      <c r="V198" s="59"/>
      <c r="W198" s="136">
        <f>+'Inversión 1 financiada'!H198</f>
        <v>4009</v>
      </c>
      <c r="X198" s="136">
        <f>+'Inversión 1 financiada'!I198</f>
        <v>0</v>
      </c>
      <c r="Y198" s="136">
        <f>+'Inversión 1 financiada'!J198</f>
        <v>0</v>
      </c>
      <c r="Z198" s="136">
        <f>+'Inversión 1 financiada'!K198</f>
        <v>0</v>
      </c>
      <c r="AA198" s="136">
        <f>+'Inversión 1 financiada'!L198</f>
        <v>0</v>
      </c>
      <c r="AB198" s="136">
        <f>+'Inversión 1 financiada'!M198</f>
        <v>0</v>
      </c>
      <c r="AC198" s="136">
        <f>+'Inversión 1 financiada'!N198</f>
        <v>0</v>
      </c>
      <c r="AD198" s="136">
        <f>+'Inversión 1 financiada'!O198</f>
        <v>0</v>
      </c>
      <c r="AE198" s="136">
        <f>+'Inversión 1 financiada'!P198</f>
        <v>0</v>
      </c>
      <c r="AF198" s="136">
        <f>+'Inversión 1 financiada'!Q198</f>
        <v>0</v>
      </c>
      <c r="AG198" s="136">
        <f>+'Inversión 1 financiada'!R198</f>
        <v>0</v>
      </c>
      <c r="AH198" s="136">
        <f>+'Inversión 1 financiada'!S198</f>
        <v>0</v>
      </c>
      <c r="AI198" s="136">
        <f>+'Inversión 1 financiada'!T198</f>
        <v>0</v>
      </c>
      <c r="AJ198" s="136">
        <f>+'Inversión 1 financiada'!U198</f>
        <v>0</v>
      </c>
      <c r="AK198" s="136">
        <f>+'Inversión 1 financiada'!V198</f>
        <v>0</v>
      </c>
    </row>
    <row r="199" spans="2:37" x14ac:dyDescent="0.25">
      <c r="B199" s="59" t="s">
        <v>625</v>
      </c>
      <c r="C199" s="62" t="str">
        <f>+VLOOKUP(B199,'resumen UCAP'!$A$5:$O$329,2,0)</f>
        <v>UCAP Luminaria LED IV 100 W</v>
      </c>
      <c r="D199" s="63">
        <f>+'Desmonte Infr. financiada'!D199</f>
        <v>100</v>
      </c>
      <c r="E199" s="63" t="str">
        <f>+VLOOKUP(B199,'resumen UCAP'!$A$5:$O$329,3,0)</f>
        <v>Un</v>
      </c>
      <c r="F199" s="64">
        <f>+VLOOKUP(B199,'resumen UCAP'!$A$5:$O$329,15,0)</f>
        <v>1786633.0624272001</v>
      </c>
      <c r="G199" s="61"/>
      <c r="H199" s="125"/>
      <c r="I199" s="59"/>
      <c r="J199" s="59"/>
      <c r="K199" s="59"/>
      <c r="L199" s="59"/>
      <c r="M199" s="59"/>
      <c r="N199" s="59"/>
      <c r="O199" s="59"/>
      <c r="P199" s="59"/>
      <c r="Q199" s="59"/>
      <c r="R199" s="59"/>
      <c r="S199" s="59"/>
      <c r="T199" s="59"/>
      <c r="U199" s="59"/>
      <c r="V199" s="59"/>
      <c r="W199" s="136">
        <f>+'Inversión 1 financiada'!H199</f>
        <v>4408</v>
      </c>
      <c r="X199" s="136">
        <f>+'Inversión 1 financiada'!I199</f>
        <v>0</v>
      </c>
      <c r="Y199" s="136">
        <f>+'Inversión 1 financiada'!J199</f>
        <v>0</v>
      </c>
      <c r="Z199" s="136">
        <f>+'Inversión 1 financiada'!K199</f>
        <v>0</v>
      </c>
      <c r="AA199" s="136">
        <f>+'Inversión 1 financiada'!L199</f>
        <v>0</v>
      </c>
      <c r="AB199" s="136">
        <f>+'Inversión 1 financiada'!M199</f>
        <v>0</v>
      </c>
      <c r="AC199" s="136">
        <f>+'Inversión 1 financiada'!N199</f>
        <v>0</v>
      </c>
      <c r="AD199" s="136">
        <f>+'Inversión 1 financiada'!O199</f>
        <v>0</v>
      </c>
      <c r="AE199" s="136">
        <f>+'Inversión 1 financiada'!P199</f>
        <v>0</v>
      </c>
      <c r="AF199" s="136">
        <f>+'Inversión 1 financiada'!Q199</f>
        <v>0</v>
      </c>
      <c r="AG199" s="136">
        <f>+'Inversión 1 financiada'!R199</f>
        <v>0</v>
      </c>
      <c r="AH199" s="136">
        <f>+'Inversión 1 financiada'!S199</f>
        <v>0</v>
      </c>
      <c r="AI199" s="136">
        <f>+'Inversión 1 financiada'!T199</f>
        <v>0</v>
      </c>
      <c r="AJ199" s="136">
        <f>+'Inversión 1 financiada'!U199</f>
        <v>0</v>
      </c>
      <c r="AK199" s="136">
        <f>+'Inversión 1 financiada'!V199</f>
        <v>0</v>
      </c>
    </row>
    <row r="200" spans="2:37" x14ac:dyDescent="0.25">
      <c r="B200" s="59"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1"/>
      <c r="H200" s="125"/>
      <c r="I200" s="59"/>
      <c r="J200" s="59"/>
      <c r="K200" s="59"/>
      <c r="L200" s="59"/>
      <c r="M200" s="59"/>
      <c r="N200" s="59"/>
      <c r="O200" s="59"/>
      <c r="P200" s="59"/>
      <c r="Q200" s="59"/>
      <c r="R200" s="59"/>
      <c r="S200" s="59"/>
      <c r="T200" s="59"/>
      <c r="U200" s="59"/>
      <c r="V200" s="59"/>
      <c r="W200" s="136">
        <f>+'Inversión 1 financiada'!H200</f>
        <v>4</v>
      </c>
      <c r="X200" s="136">
        <f>+'Inversión 1 financiada'!I200</f>
        <v>0</v>
      </c>
      <c r="Y200" s="136">
        <f>+'Inversión 1 financiada'!J200</f>
        <v>0</v>
      </c>
      <c r="Z200" s="136">
        <f>+'Inversión 1 financiada'!K200</f>
        <v>0</v>
      </c>
      <c r="AA200" s="136">
        <f>+'Inversión 1 financiada'!L200</f>
        <v>0</v>
      </c>
      <c r="AB200" s="136">
        <f>+'Inversión 1 financiada'!M200</f>
        <v>0</v>
      </c>
      <c r="AC200" s="136">
        <f>+'Inversión 1 financiada'!N200</f>
        <v>0</v>
      </c>
      <c r="AD200" s="136">
        <f>+'Inversión 1 financiada'!O200</f>
        <v>0</v>
      </c>
      <c r="AE200" s="136">
        <f>+'Inversión 1 financiada'!P200</f>
        <v>0</v>
      </c>
      <c r="AF200" s="136">
        <f>+'Inversión 1 financiada'!Q200</f>
        <v>0</v>
      </c>
      <c r="AG200" s="136">
        <f>+'Inversión 1 financiada'!R200</f>
        <v>0</v>
      </c>
      <c r="AH200" s="136">
        <f>+'Inversión 1 financiada'!S200</f>
        <v>0</v>
      </c>
      <c r="AI200" s="136">
        <f>+'Inversión 1 financiada'!T200</f>
        <v>0</v>
      </c>
      <c r="AJ200" s="136">
        <f>+'Inversión 1 financiada'!U200</f>
        <v>0</v>
      </c>
      <c r="AK200" s="136">
        <f>+'Inversión 1 financiada'!V200</f>
        <v>0</v>
      </c>
    </row>
    <row r="201" spans="2:37" x14ac:dyDescent="0.25">
      <c r="B201" s="59"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1"/>
      <c r="H201" s="125"/>
      <c r="I201" s="59"/>
      <c r="J201" s="59"/>
      <c r="K201" s="59"/>
      <c r="L201" s="59"/>
      <c r="M201" s="59"/>
      <c r="N201" s="59"/>
      <c r="O201" s="59"/>
      <c r="P201" s="59"/>
      <c r="Q201" s="59"/>
      <c r="R201" s="59"/>
      <c r="S201" s="59"/>
      <c r="T201" s="59"/>
      <c r="U201" s="59"/>
      <c r="V201" s="59"/>
      <c r="W201" s="136">
        <f>+'Inversión 1 financiada'!H201</f>
        <v>4</v>
      </c>
      <c r="X201" s="136">
        <f>+'Inversión 1 financiada'!I201</f>
        <v>0</v>
      </c>
      <c r="Y201" s="136">
        <f>+'Inversión 1 financiada'!J201</f>
        <v>0</v>
      </c>
      <c r="Z201" s="136">
        <f>+'Inversión 1 financiada'!K201</f>
        <v>0</v>
      </c>
      <c r="AA201" s="136">
        <f>+'Inversión 1 financiada'!L201</f>
        <v>0</v>
      </c>
      <c r="AB201" s="136">
        <f>+'Inversión 1 financiada'!M201</f>
        <v>0</v>
      </c>
      <c r="AC201" s="136">
        <f>+'Inversión 1 financiada'!N201</f>
        <v>0</v>
      </c>
      <c r="AD201" s="136">
        <f>+'Inversión 1 financiada'!O201</f>
        <v>0</v>
      </c>
      <c r="AE201" s="136">
        <f>+'Inversión 1 financiada'!P201</f>
        <v>0</v>
      </c>
      <c r="AF201" s="136">
        <f>+'Inversión 1 financiada'!Q201</f>
        <v>0</v>
      </c>
      <c r="AG201" s="136">
        <f>+'Inversión 1 financiada'!R201</f>
        <v>0</v>
      </c>
      <c r="AH201" s="136">
        <f>+'Inversión 1 financiada'!S201</f>
        <v>0</v>
      </c>
      <c r="AI201" s="136">
        <f>+'Inversión 1 financiada'!T201</f>
        <v>0</v>
      </c>
      <c r="AJ201" s="136">
        <f>+'Inversión 1 financiada'!U201</f>
        <v>0</v>
      </c>
      <c r="AK201" s="136">
        <f>+'Inversión 1 financiada'!V201</f>
        <v>0</v>
      </c>
    </row>
    <row r="202" spans="2:37" x14ac:dyDescent="0.25">
      <c r="B202" s="59"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1"/>
      <c r="H202" s="125"/>
      <c r="I202" s="59"/>
      <c r="J202" s="59"/>
      <c r="K202" s="59"/>
      <c r="L202" s="59"/>
      <c r="M202" s="59"/>
      <c r="N202" s="59"/>
      <c r="O202" s="59"/>
      <c r="P202" s="59"/>
      <c r="Q202" s="59"/>
      <c r="R202" s="59"/>
      <c r="S202" s="59"/>
      <c r="T202" s="59"/>
      <c r="U202" s="59"/>
      <c r="V202" s="59"/>
      <c r="W202" s="136">
        <f>+'Inversión 1 financiada'!H202</f>
        <v>11</v>
      </c>
      <c r="X202" s="136">
        <f>+'Inversión 1 financiada'!I202</f>
        <v>0</v>
      </c>
      <c r="Y202" s="136">
        <f>+'Inversión 1 financiada'!J202</f>
        <v>0</v>
      </c>
      <c r="Z202" s="136">
        <f>+'Inversión 1 financiada'!K202</f>
        <v>0</v>
      </c>
      <c r="AA202" s="136">
        <f>+'Inversión 1 financiada'!L202</f>
        <v>0</v>
      </c>
      <c r="AB202" s="136">
        <f>+'Inversión 1 financiada'!M202</f>
        <v>0</v>
      </c>
      <c r="AC202" s="136">
        <f>+'Inversión 1 financiada'!N202</f>
        <v>0</v>
      </c>
      <c r="AD202" s="136">
        <f>+'Inversión 1 financiada'!O202</f>
        <v>0</v>
      </c>
      <c r="AE202" s="136">
        <f>+'Inversión 1 financiada'!P202</f>
        <v>0</v>
      </c>
      <c r="AF202" s="136">
        <f>+'Inversión 1 financiada'!Q202</f>
        <v>0</v>
      </c>
      <c r="AG202" s="136">
        <f>+'Inversión 1 financiada'!R202</f>
        <v>0</v>
      </c>
      <c r="AH202" s="136">
        <f>+'Inversión 1 financiada'!S202</f>
        <v>0</v>
      </c>
      <c r="AI202" s="136">
        <f>+'Inversión 1 financiada'!T202</f>
        <v>0</v>
      </c>
      <c r="AJ202" s="136">
        <f>+'Inversión 1 financiada'!U202</f>
        <v>0</v>
      </c>
      <c r="AK202" s="136">
        <f>+'Inversión 1 financiada'!V202</f>
        <v>0</v>
      </c>
    </row>
    <row r="203" spans="2:37" x14ac:dyDescent="0.25">
      <c r="B203" s="59" t="s">
        <v>629</v>
      </c>
      <c r="C203" s="62" t="str">
        <f>+VLOOKUP(B203,'resumen UCAP'!$A$5:$O$329,2,0)</f>
        <v>UCAP Luminaria LED 30W</v>
      </c>
      <c r="D203" s="63">
        <f>+'Desmonte Infr. financiada'!D203</f>
        <v>30</v>
      </c>
      <c r="E203" s="63" t="str">
        <f>+VLOOKUP(B203,'resumen UCAP'!$A$5:$O$329,3,0)</f>
        <v>Un</v>
      </c>
      <c r="F203" s="64">
        <f>+VLOOKUP(B203,'resumen UCAP'!$A$5:$O$329,15,0)</f>
        <v>1084525.0643916</v>
      </c>
      <c r="G203" s="61"/>
      <c r="H203" s="125"/>
      <c r="I203" s="59"/>
      <c r="J203" s="59"/>
      <c r="K203" s="59"/>
      <c r="L203" s="59"/>
      <c r="M203" s="59"/>
      <c r="N203" s="59"/>
      <c r="O203" s="59"/>
      <c r="P203" s="59"/>
      <c r="Q203" s="59"/>
      <c r="R203" s="59"/>
      <c r="S203" s="59"/>
      <c r="T203" s="59"/>
      <c r="U203" s="59"/>
      <c r="V203" s="59"/>
      <c r="W203" s="136">
        <f>+'Inversión 1 financiada'!H203</f>
        <v>8</v>
      </c>
      <c r="X203" s="136">
        <f>+'Inversión 1 financiada'!I203</f>
        <v>0</v>
      </c>
      <c r="Y203" s="136">
        <f>+'Inversión 1 financiada'!J203</f>
        <v>0</v>
      </c>
      <c r="Z203" s="136">
        <f>+'Inversión 1 financiada'!K203</f>
        <v>0</v>
      </c>
      <c r="AA203" s="136">
        <f>+'Inversión 1 financiada'!L203</f>
        <v>0</v>
      </c>
      <c r="AB203" s="136">
        <f>+'Inversión 1 financiada'!M203</f>
        <v>0</v>
      </c>
      <c r="AC203" s="136">
        <f>+'Inversión 1 financiada'!N203</f>
        <v>0</v>
      </c>
      <c r="AD203" s="136">
        <f>+'Inversión 1 financiada'!O203</f>
        <v>0</v>
      </c>
      <c r="AE203" s="136">
        <f>+'Inversión 1 financiada'!P203</f>
        <v>0</v>
      </c>
      <c r="AF203" s="136">
        <f>+'Inversión 1 financiada'!Q203</f>
        <v>0</v>
      </c>
      <c r="AG203" s="136">
        <f>+'Inversión 1 financiada'!R203</f>
        <v>0</v>
      </c>
      <c r="AH203" s="136">
        <f>+'Inversión 1 financiada'!S203</f>
        <v>0</v>
      </c>
      <c r="AI203" s="136">
        <f>+'Inversión 1 financiada'!T203</f>
        <v>0</v>
      </c>
      <c r="AJ203" s="136">
        <f>+'Inversión 1 financiada'!U203</f>
        <v>0</v>
      </c>
      <c r="AK203" s="136">
        <f>+'Inversión 1 financiada'!V203</f>
        <v>0</v>
      </c>
    </row>
    <row r="204" spans="2:37" x14ac:dyDescent="0.25">
      <c r="B204" s="59" t="s">
        <v>630</v>
      </c>
      <c r="C204" s="62" t="str">
        <f>+VLOOKUP(B204,'resumen UCAP'!$A$5:$O$329,2,0)</f>
        <v>UCAP Luminaria LED 60W</v>
      </c>
      <c r="D204" s="63">
        <f>+'Desmonte Infr. financiada'!D204</f>
        <v>60</v>
      </c>
      <c r="E204" s="63" t="str">
        <f>+VLOOKUP(B204,'resumen UCAP'!$A$5:$O$329,3,0)</f>
        <v>Un</v>
      </c>
      <c r="F204" s="64">
        <f>+VLOOKUP(B204,'resumen UCAP'!$A$5:$O$329,15,0)</f>
        <v>1467393.3683915995</v>
      </c>
      <c r="G204" s="61"/>
      <c r="H204" s="125"/>
      <c r="I204" s="59"/>
      <c r="J204" s="59"/>
      <c r="K204" s="59"/>
      <c r="L204" s="59"/>
      <c r="M204" s="59"/>
      <c r="N204" s="59"/>
      <c r="O204" s="59"/>
      <c r="P204" s="59"/>
      <c r="Q204" s="59"/>
      <c r="R204" s="59"/>
      <c r="S204" s="59"/>
      <c r="T204" s="59"/>
      <c r="U204" s="59"/>
      <c r="V204" s="59"/>
      <c r="W204" s="136">
        <f>+'Inversión 1 financiada'!H204</f>
        <v>39</v>
      </c>
      <c r="X204" s="136">
        <f>+'Inversión 1 financiada'!I204</f>
        <v>0</v>
      </c>
      <c r="Y204" s="136">
        <f>+'Inversión 1 financiada'!J204</f>
        <v>0</v>
      </c>
      <c r="Z204" s="136">
        <f>+'Inversión 1 financiada'!K204</f>
        <v>0</v>
      </c>
      <c r="AA204" s="136">
        <f>+'Inversión 1 financiada'!L204</f>
        <v>0</v>
      </c>
      <c r="AB204" s="136">
        <f>+'Inversión 1 financiada'!M204</f>
        <v>0</v>
      </c>
      <c r="AC204" s="136">
        <f>+'Inversión 1 financiada'!N204</f>
        <v>0</v>
      </c>
      <c r="AD204" s="136">
        <f>+'Inversión 1 financiada'!O204</f>
        <v>0</v>
      </c>
      <c r="AE204" s="136">
        <f>+'Inversión 1 financiada'!P204</f>
        <v>0</v>
      </c>
      <c r="AF204" s="136">
        <f>+'Inversión 1 financiada'!Q204</f>
        <v>0</v>
      </c>
      <c r="AG204" s="136">
        <f>+'Inversión 1 financiada'!R204</f>
        <v>0</v>
      </c>
      <c r="AH204" s="136">
        <f>+'Inversión 1 financiada'!S204</f>
        <v>0</v>
      </c>
      <c r="AI204" s="136">
        <f>+'Inversión 1 financiada'!T204</f>
        <v>0</v>
      </c>
      <c r="AJ204" s="136">
        <f>+'Inversión 1 financiada'!U204</f>
        <v>0</v>
      </c>
      <c r="AK204" s="136">
        <f>+'Inversión 1 financiada'!V204</f>
        <v>0</v>
      </c>
    </row>
    <row r="205" spans="2:37" x14ac:dyDescent="0.25">
      <c r="B205" s="59" t="s">
        <v>535</v>
      </c>
      <c r="C205" s="62" t="str">
        <f>+VLOOKUP(B205,'resumen UCAP'!$A$5:$O$329,2,0)</f>
        <v>UCAP Luminaria LED 90W</v>
      </c>
      <c r="D205" s="63">
        <f>+'Desmonte Infr. financiada'!D205</f>
        <v>80</v>
      </c>
      <c r="E205" s="63" t="str">
        <f>+VLOOKUP(B205,'resumen UCAP'!$A$5:$O$329,3,0)</f>
        <v>Un</v>
      </c>
      <c r="F205" s="64">
        <f>+VLOOKUP(B205,'resumen UCAP'!$A$5:$O$329,15,0)</f>
        <v>1582253.8595916</v>
      </c>
      <c r="G205" s="61"/>
      <c r="H205" s="125"/>
      <c r="I205" s="59"/>
      <c r="J205" s="59"/>
      <c r="K205" s="59"/>
      <c r="L205" s="59"/>
      <c r="M205" s="59"/>
      <c r="N205" s="59"/>
      <c r="O205" s="59"/>
      <c r="P205" s="59"/>
      <c r="Q205" s="59"/>
      <c r="R205" s="59"/>
      <c r="S205" s="59"/>
      <c r="T205" s="59"/>
      <c r="U205" s="59"/>
      <c r="V205" s="59"/>
      <c r="W205" s="136">
        <f>+'Inversión 1 financiada'!H205</f>
        <v>6</v>
      </c>
      <c r="X205" s="136">
        <f>+'Inversión 1 financiada'!I205</f>
        <v>0</v>
      </c>
      <c r="Y205" s="136">
        <f>+'Inversión 1 financiada'!J205</f>
        <v>0</v>
      </c>
      <c r="Z205" s="136">
        <f>+'Inversión 1 financiada'!K205</f>
        <v>0</v>
      </c>
      <c r="AA205" s="136">
        <f>+'Inversión 1 financiada'!L205</f>
        <v>0</v>
      </c>
      <c r="AB205" s="136">
        <f>+'Inversión 1 financiada'!M205</f>
        <v>0</v>
      </c>
      <c r="AC205" s="136">
        <f>+'Inversión 1 financiada'!N205</f>
        <v>0</v>
      </c>
      <c r="AD205" s="136">
        <f>+'Inversión 1 financiada'!O205</f>
        <v>0</v>
      </c>
      <c r="AE205" s="136">
        <f>+'Inversión 1 financiada'!P205</f>
        <v>0</v>
      </c>
      <c r="AF205" s="136">
        <f>+'Inversión 1 financiada'!Q205</f>
        <v>0</v>
      </c>
      <c r="AG205" s="136">
        <f>+'Inversión 1 financiada'!R205</f>
        <v>0</v>
      </c>
      <c r="AH205" s="136">
        <f>+'Inversión 1 financiada'!S205</f>
        <v>0</v>
      </c>
      <c r="AI205" s="136">
        <f>+'Inversión 1 financiada'!T205</f>
        <v>0</v>
      </c>
      <c r="AJ205" s="136">
        <f>+'Inversión 1 financiada'!U205</f>
        <v>0</v>
      </c>
      <c r="AK205" s="136">
        <f>+'Inversión 1 financiada'!V205</f>
        <v>0</v>
      </c>
    </row>
    <row r="206" spans="2:37" x14ac:dyDescent="0.25">
      <c r="B206" s="59"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1"/>
      <c r="H206" s="125"/>
      <c r="I206" s="59"/>
      <c r="J206" s="59"/>
      <c r="K206" s="59"/>
      <c r="L206" s="59"/>
      <c r="M206" s="59"/>
      <c r="N206" s="59"/>
      <c r="O206" s="59"/>
      <c r="P206" s="59"/>
      <c r="Q206" s="59"/>
      <c r="R206" s="59"/>
      <c r="S206" s="59"/>
      <c r="T206" s="59"/>
      <c r="U206" s="59"/>
      <c r="V206" s="59"/>
      <c r="W206" s="136">
        <f>+'Inversión 1 financiada'!H206</f>
        <v>10</v>
      </c>
      <c r="X206" s="136">
        <f>+'Inversión 1 financiada'!I206</f>
        <v>0</v>
      </c>
      <c r="Y206" s="136">
        <f>+'Inversión 1 financiada'!J206</f>
        <v>0</v>
      </c>
      <c r="Z206" s="136">
        <f>+'Inversión 1 financiada'!K206</f>
        <v>0</v>
      </c>
      <c r="AA206" s="136">
        <f>+'Inversión 1 financiada'!L206</f>
        <v>0</v>
      </c>
      <c r="AB206" s="136">
        <f>+'Inversión 1 financiada'!M206</f>
        <v>0</v>
      </c>
      <c r="AC206" s="136">
        <f>+'Inversión 1 financiada'!N206</f>
        <v>0</v>
      </c>
      <c r="AD206" s="136">
        <f>+'Inversión 1 financiada'!O206</f>
        <v>0</v>
      </c>
      <c r="AE206" s="136">
        <f>+'Inversión 1 financiada'!P206</f>
        <v>0</v>
      </c>
      <c r="AF206" s="136">
        <f>+'Inversión 1 financiada'!Q206</f>
        <v>0</v>
      </c>
      <c r="AG206" s="136">
        <f>+'Inversión 1 financiada'!R206</f>
        <v>0</v>
      </c>
      <c r="AH206" s="136">
        <f>+'Inversión 1 financiada'!S206</f>
        <v>0</v>
      </c>
      <c r="AI206" s="136">
        <f>+'Inversión 1 financiada'!T206</f>
        <v>0</v>
      </c>
      <c r="AJ206" s="136">
        <f>+'Inversión 1 financiada'!U206</f>
        <v>0</v>
      </c>
      <c r="AK206" s="136">
        <f>+'Inversión 1 financiada'!V206</f>
        <v>0</v>
      </c>
    </row>
    <row r="207" spans="2:37" x14ac:dyDescent="0.25">
      <c r="B207" s="59"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1"/>
      <c r="H207" s="125"/>
      <c r="I207" s="59"/>
      <c r="J207" s="59"/>
      <c r="K207" s="59"/>
      <c r="L207" s="59"/>
      <c r="M207" s="59"/>
      <c r="N207" s="59"/>
      <c r="O207" s="59"/>
      <c r="P207" s="59"/>
      <c r="Q207" s="59"/>
      <c r="R207" s="59"/>
      <c r="S207" s="59"/>
      <c r="T207" s="59"/>
      <c r="U207" s="59"/>
      <c r="V207" s="59"/>
      <c r="W207" s="136">
        <f>+'Inversión 1 financiada'!H207</f>
        <v>6</v>
      </c>
      <c r="X207" s="136">
        <f>+'Inversión 1 financiada'!I207</f>
        <v>0</v>
      </c>
      <c r="Y207" s="136">
        <f>+'Inversión 1 financiada'!J207</f>
        <v>0</v>
      </c>
      <c r="Z207" s="136">
        <f>+'Inversión 1 financiada'!K207</f>
        <v>0</v>
      </c>
      <c r="AA207" s="136">
        <f>+'Inversión 1 financiada'!L207</f>
        <v>0</v>
      </c>
      <c r="AB207" s="136">
        <f>+'Inversión 1 financiada'!M207</f>
        <v>0</v>
      </c>
      <c r="AC207" s="136">
        <f>+'Inversión 1 financiada'!N207</f>
        <v>0</v>
      </c>
      <c r="AD207" s="136">
        <f>+'Inversión 1 financiada'!O207</f>
        <v>0</v>
      </c>
      <c r="AE207" s="136">
        <f>+'Inversión 1 financiada'!P207</f>
        <v>0</v>
      </c>
      <c r="AF207" s="136">
        <f>+'Inversión 1 financiada'!Q207</f>
        <v>0</v>
      </c>
      <c r="AG207" s="136">
        <f>+'Inversión 1 financiada'!R207</f>
        <v>0</v>
      </c>
      <c r="AH207" s="136">
        <f>+'Inversión 1 financiada'!S207</f>
        <v>0</v>
      </c>
      <c r="AI207" s="136">
        <f>+'Inversión 1 financiada'!T207</f>
        <v>0</v>
      </c>
      <c r="AJ207" s="136">
        <f>+'Inversión 1 financiada'!U207</f>
        <v>0</v>
      </c>
      <c r="AK207" s="136">
        <f>+'Inversión 1 financiada'!V207</f>
        <v>0</v>
      </c>
    </row>
    <row r="208" spans="2:37" x14ac:dyDescent="0.25">
      <c r="B208" s="59"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1"/>
      <c r="H208" s="125"/>
      <c r="I208" s="59"/>
      <c r="J208" s="59"/>
      <c r="K208" s="59"/>
      <c r="L208" s="59"/>
      <c r="M208" s="59"/>
      <c r="N208" s="59"/>
      <c r="O208" s="59"/>
      <c r="P208" s="59"/>
      <c r="Q208" s="59"/>
      <c r="R208" s="59"/>
      <c r="S208" s="59"/>
      <c r="T208" s="59"/>
      <c r="U208" s="59"/>
      <c r="V208" s="59"/>
      <c r="W208" s="136">
        <f>+'Inversión 1 financiada'!H208</f>
        <v>1</v>
      </c>
      <c r="X208" s="136">
        <f>+'Inversión 1 financiada'!I208</f>
        <v>0</v>
      </c>
      <c r="Y208" s="136">
        <f>+'Inversión 1 financiada'!J208</f>
        <v>0</v>
      </c>
      <c r="Z208" s="136">
        <f>+'Inversión 1 financiada'!K208</f>
        <v>0</v>
      </c>
      <c r="AA208" s="136">
        <f>+'Inversión 1 financiada'!L208</f>
        <v>0</v>
      </c>
      <c r="AB208" s="136">
        <f>+'Inversión 1 financiada'!M208</f>
        <v>0</v>
      </c>
      <c r="AC208" s="136">
        <f>+'Inversión 1 financiada'!N208</f>
        <v>0</v>
      </c>
      <c r="AD208" s="136">
        <f>+'Inversión 1 financiada'!O208</f>
        <v>0</v>
      </c>
      <c r="AE208" s="136">
        <f>+'Inversión 1 financiada'!P208</f>
        <v>0</v>
      </c>
      <c r="AF208" s="136">
        <f>+'Inversión 1 financiada'!Q208</f>
        <v>0</v>
      </c>
      <c r="AG208" s="136">
        <f>+'Inversión 1 financiada'!R208</f>
        <v>0</v>
      </c>
      <c r="AH208" s="136">
        <f>+'Inversión 1 financiada'!S208</f>
        <v>0</v>
      </c>
      <c r="AI208" s="136">
        <f>+'Inversión 1 financiada'!T208</f>
        <v>0</v>
      </c>
      <c r="AJ208" s="136">
        <f>+'Inversión 1 financiada'!U208</f>
        <v>0</v>
      </c>
      <c r="AK208" s="136">
        <f>+'Inversión 1 financiada'!V208</f>
        <v>0</v>
      </c>
    </row>
    <row r="209" spans="2:37" x14ac:dyDescent="0.25">
      <c r="B209" s="59"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1"/>
      <c r="H209" s="125"/>
      <c r="I209" s="59"/>
      <c r="J209" s="59"/>
      <c r="K209" s="59"/>
      <c r="L209" s="59"/>
      <c r="M209" s="59"/>
      <c r="N209" s="59"/>
      <c r="O209" s="59"/>
      <c r="P209" s="59"/>
      <c r="Q209" s="59"/>
      <c r="R209" s="59"/>
      <c r="S209" s="59"/>
      <c r="T209" s="59"/>
      <c r="U209" s="59"/>
      <c r="V209" s="59"/>
      <c r="W209" s="136">
        <f>+'Inversión 1 financiada'!H209</f>
        <v>2</v>
      </c>
      <c r="X209" s="136">
        <f>+'Inversión 1 financiada'!I209</f>
        <v>0</v>
      </c>
      <c r="Y209" s="136">
        <f>+'Inversión 1 financiada'!J209</f>
        <v>0</v>
      </c>
      <c r="Z209" s="136">
        <f>+'Inversión 1 financiada'!K209</f>
        <v>0</v>
      </c>
      <c r="AA209" s="136">
        <f>+'Inversión 1 financiada'!L209</f>
        <v>0</v>
      </c>
      <c r="AB209" s="136">
        <f>+'Inversión 1 financiada'!M209</f>
        <v>0</v>
      </c>
      <c r="AC209" s="136">
        <f>+'Inversión 1 financiada'!N209</f>
        <v>0</v>
      </c>
      <c r="AD209" s="136">
        <f>+'Inversión 1 financiada'!O209</f>
        <v>0</v>
      </c>
      <c r="AE209" s="136">
        <f>+'Inversión 1 financiada'!P209</f>
        <v>0</v>
      </c>
      <c r="AF209" s="136">
        <f>+'Inversión 1 financiada'!Q209</f>
        <v>0</v>
      </c>
      <c r="AG209" s="136">
        <f>+'Inversión 1 financiada'!R209</f>
        <v>0</v>
      </c>
      <c r="AH209" s="136">
        <f>+'Inversión 1 financiada'!S209</f>
        <v>0</v>
      </c>
      <c r="AI209" s="136">
        <f>+'Inversión 1 financiada'!T209</f>
        <v>0</v>
      </c>
      <c r="AJ209" s="136">
        <f>+'Inversión 1 financiada'!U209</f>
        <v>0</v>
      </c>
      <c r="AK209" s="136">
        <f>+'Inversión 1 financiada'!V209</f>
        <v>0</v>
      </c>
    </row>
    <row r="210" spans="2:37" x14ac:dyDescent="0.25">
      <c r="B210" s="59"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1"/>
      <c r="H210" s="125"/>
      <c r="I210" s="59"/>
      <c r="J210" s="59"/>
      <c r="K210" s="59"/>
      <c r="L210" s="59"/>
      <c r="M210" s="59"/>
      <c r="N210" s="59"/>
      <c r="O210" s="59"/>
      <c r="P210" s="59"/>
      <c r="Q210" s="59"/>
      <c r="R210" s="59"/>
      <c r="S210" s="59"/>
      <c r="T210" s="59"/>
      <c r="U210" s="59"/>
      <c r="V210" s="59"/>
      <c r="W210" s="136">
        <f>+'Inversión 1 financiada'!H210</f>
        <v>26</v>
      </c>
      <c r="X210" s="136">
        <f>+'Inversión 1 financiada'!I210</f>
        <v>0</v>
      </c>
      <c r="Y210" s="136">
        <f>+'Inversión 1 financiada'!J210</f>
        <v>0</v>
      </c>
      <c r="Z210" s="136">
        <f>+'Inversión 1 financiada'!K210</f>
        <v>0</v>
      </c>
      <c r="AA210" s="136">
        <f>+'Inversión 1 financiada'!L210</f>
        <v>0</v>
      </c>
      <c r="AB210" s="136">
        <f>+'Inversión 1 financiada'!M210</f>
        <v>0</v>
      </c>
      <c r="AC210" s="136">
        <f>+'Inversión 1 financiada'!N210</f>
        <v>0</v>
      </c>
      <c r="AD210" s="136">
        <f>+'Inversión 1 financiada'!O210</f>
        <v>0</v>
      </c>
      <c r="AE210" s="136">
        <f>+'Inversión 1 financiada'!P210</f>
        <v>0</v>
      </c>
      <c r="AF210" s="136">
        <f>+'Inversión 1 financiada'!Q210</f>
        <v>0</v>
      </c>
      <c r="AG210" s="136">
        <f>+'Inversión 1 financiada'!R210</f>
        <v>0</v>
      </c>
      <c r="AH210" s="136">
        <f>+'Inversión 1 financiada'!S210</f>
        <v>0</v>
      </c>
      <c r="AI210" s="136">
        <f>+'Inversión 1 financiada'!T210</f>
        <v>0</v>
      </c>
      <c r="AJ210" s="136">
        <f>+'Inversión 1 financiada'!U210</f>
        <v>0</v>
      </c>
      <c r="AK210" s="136">
        <f>+'Inversión 1 financiada'!V210</f>
        <v>0</v>
      </c>
    </row>
    <row r="211" spans="2:37" x14ac:dyDescent="0.25">
      <c r="B211" s="59"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1"/>
      <c r="H211" s="125"/>
      <c r="I211" s="59"/>
      <c r="J211" s="59"/>
      <c r="K211" s="59"/>
      <c r="L211" s="59"/>
      <c r="M211" s="59"/>
      <c r="N211" s="59"/>
      <c r="O211" s="59"/>
      <c r="P211" s="59"/>
      <c r="Q211" s="59"/>
      <c r="R211" s="59"/>
      <c r="S211" s="59"/>
      <c r="T211" s="59"/>
      <c r="U211" s="59"/>
      <c r="V211" s="59"/>
      <c r="W211" s="136">
        <f>+'Inversión 1 financiada'!H211</f>
        <v>2</v>
      </c>
      <c r="X211" s="136">
        <f>+'Inversión 1 financiada'!I211</f>
        <v>0</v>
      </c>
      <c r="Y211" s="136">
        <f>+'Inversión 1 financiada'!J211</f>
        <v>0</v>
      </c>
      <c r="Z211" s="136">
        <f>+'Inversión 1 financiada'!K211</f>
        <v>0</v>
      </c>
      <c r="AA211" s="136">
        <f>+'Inversión 1 financiada'!L211</f>
        <v>0</v>
      </c>
      <c r="AB211" s="136">
        <f>+'Inversión 1 financiada'!M211</f>
        <v>0</v>
      </c>
      <c r="AC211" s="136">
        <f>+'Inversión 1 financiada'!N211</f>
        <v>0</v>
      </c>
      <c r="AD211" s="136">
        <f>+'Inversión 1 financiada'!O211</f>
        <v>0</v>
      </c>
      <c r="AE211" s="136">
        <f>+'Inversión 1 financiada'!P211</f>
        <v>0</v>
      </c>
      <c r="AF211" s="136">
        <f>+'Inversión 1 financiada'!Q211</f>
        <v>0</v>
      </c>
      <c r="AG211" s="136">
        <f>+'Inversión 1 financiada'!R211</f>
        <v>0</v>
      </c>
      <c r="AH211" s="136">
        <f>+'Inversión 1 financiada'!S211</f>
        <v>0</v>
      </c>
      <c r="AI211" s="136">
        <f>+'Inversión 1 financiada'!T211</f>
        <v>0</v>
      </c>
      <c r="AJ211" s="136">
        <f>+'Inversión 1 financiada'!U211</f>
        <v>0</v>
      </c>
      <c r="AK211" s="136">
        <f>+'Inversión 1 financiada'!V211</f>
        <v>0</v>
      </c>
    </row>
    <row r="212" spans="2:37" x14ac:dyDescent="0.25">
      <c r="B212" s="59"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1"/>
      <c r="H212" s="125"/>
      <c r="I212" s="59"/>
      <c r="J212" s="59"/>
      <c r="K212" s="59"/>
      <c r="L212" s="59"/>
      <c r="M212" s="59"/>
      <c r="N212" s="59"/>
      <c r="O212" s="59"/>
      <c r="P212" s="59"/>
      <c r="Q212" s="59"/>
      <c r="R212" s="59"/>
      <c r="S212" s="59"/>
      <c r="T212" s="59"/>
      <c r="U212" s="59"/>
      <c r="V212" s="59"/>
      <c r="W212" s="136">
        <f>+'Inversión 1 financiada'!H212</f>
        <v>33</v>
      </c>
      <c r="X212" s="136">
        <f>+'Inversión 1 financiada'!I212</f>
        <v>0</v>
      </c>
      <c r="Y212" s="136">
        <f>+'Inversión 1 financiada'!J212</f>
        <v>0</v>
      </c>
      <c r="Z212" s="136">
        <f>+'Inversión 1 financiada'!K212</f>
        <v>0</v>
      </c>
      <c r="AA212" s="136">
        <f>+'Inversión 1 financiada'!L212</f>
        <v>0</v>
      </c>
      <c r="AB212" s="136">
        <f>+'Inversión 1 financiada'!M212</f>
        <v>0</v>
      </c>
      <c r="AC212" s="136">
        <f>+'Inversión 1 financiada'!N212</f>
        <v>0</v>
      </c>
      <c r="AD212" s="136">
        <f>+'Inversión 1 financiada'!O212</f>
        <v>0</v>
      </c>
      <c r="AE212" s="136">
        <f>+'Inversión 1 financiada'!P212</f>
        <v>0</v>
      </c>
      <c r="AF212" s="136">
        <f>+'Inversión 1 financiada'!Q212</f>
        <v>0</v>
      </c>
      <c r="AG212" s="136">
        <f>+'Inversión 1 financiada'!R212</f>
        <v>0</v>
      </c>
      <c r="AH212" s="136">
        <f>+'Inversión 1 financiada'!S212</f>
        <v>0</v>
      </c>
      <c r="AI212" s="136">
        <f>+'Inversión 1 financiada'!T212</f>
        <v>0</v>
      </c>
      <c r="AJ212" s="136">
        <f>+'Inversión 1 financiada'!U212</f>
        <v>0</v>
      </c>
      <c r="AK212" s="136">
        <f>+'Inversión 1 financiada'!V212</f>
        <v>0</v>
      </c>
    </row>
    <row r="213" spans="2:37" x14ac:dyDescent="0.25">
      <c r="B213" s="59" t="s">
        <v>631</v>
      </c>
      <c r="C213" s="62" t="str">
        <f>+VLOOKUP(B213,'resumen UCAP'!$A$5:$O$329,2,0)</f>
        <v>UCAP Luminaria LED 30W 60 D</v>
      </c>
      <c r="D213" s="63">
        <f>+'Desmonte Infr. financiada'!D213</f>
        <v>30</v>
      </c>
      <c r="E213" s="63" t="str">
        <f>+VLOOKUP(B213,'resumen UCAP'!$A$5:$O$329,3,0)</f>
        <v>Un</v>
      </c>
      <c r="F213" s="64">
        <f>+VLOOKUP(B213,'resumen UCAP'!$A$5:$O$329,15,0)</f>
        <v>957358.0919916</v>
      </c>
      <c r="G213" s="61"/>
      <c r="H213" s="125"/>
      <c r="I213" s="59"/>
      <c r="J213" s="59"/>
      <c r="K213" s="59"/>
      <c r="L213" s="59"/>
      <c r="M213" s="59"/>
      <c r="N213" s="59"/>
      <c r="O213" s="59"/>
      <c r="P213" s="59"/>
      <c r="Q213" s="59"/>
      <c r="R213" s="59"/>
      <c r="S213" s="59"/>
      <c r="T213" s="59"/>
      <c r="U213" s="59"/>
      <c r="V213" s="59"/>
      <c r="W213" s="136">
        <f>+'Inversión 1 financiada'!H213</f>
        <v>1</v>
      </c>
      <c r="X213" s="136">
        <f>+'Inversión 1 financiada'!I213</f>
        <v>0</v>
      </c>
      <c r="Y213" s="136">
        <f>+'Inversión 1 financiada'!J213</f>
        <v>0</v>
      </c>
      <c r="Z213" s="136">
        <f>+'Inversión 1 financiada'!K213</f>
        <v>0</v>
      </c>
      <c r="AA213" s="136">
        <f>+'Inversión 1 financiada'!L213</f>
        <v>0</v>
      </c>
      <c r="AB213" s="136">
        <f>+'Inversión 1 financiada'!M213</f>
        <v>0</v>
      </c>
      <c r="AC213" s="136">
        <f>+'Inversión 1 financiada'!N213</f>
        <v>0</v>
      </c>
      <c r="AD213" s="136">
        <f>+'Inversión 1 financiada'!O213</f>
        <v>0</v>
      </c>
      <c r="AE213" s="136">
        <f>+'Inversión 1 financiada'!P213</f>
        <v>0</v>
      </c>
      <c r="AF213" s="136">
        <f>+'Inversión 1 financiada'!Q213</f>
        <v>0</v>
      </c>
      <c r="AG213" s="136">
        <f>+'Inversión 1 financiada'!R213</f>
        <v>0</v>
      </c>
      <c r="AH213" s="136">
        <f>+'Inversión 1 financiada'!S213</f>
        <v>0</v>
      </c>
      <c r="AI213" s="136">
        <f>+'Inversión 1 financiada'!T213</f>
        <v>0</v>
      </c>
      <c r="AJ213" s="136">
        <f>+'Inversión 1 financiada'!U213</f>
        <v>0</v>
      </c>
      <c r="AK213" s="136">
        <f>+'Inversión 1 financiada'!V213</f>
        <v>0</v>
      </c>
    </row>
    <row r="214" spans="2:37" x14ac:dyDescent="0.25">
      <c r="B214" s="59" t="s">
        <v>632</v>
      </c>
      <c r="C214" s="62" t="str">
        <f>+VLOOKUP(B214,'resumen UCAP'!$A$5:$O$329,2,0)</f>
        <v>UCAP Luminaria LED 50W</v>
      </c>
      <c r="D214" s="63">
        <f>+'Desmonte Infr. financiada'!D214</f>
        <v>50</v>
      </c>
      <c r="E214" s="63" t="str">
        <f>+VLOOKUP(B214,'resumen UCAP'!$A$5:$O$329,3,0)</f>
        <v>Un</v>
      </c>
      <c r="F214" s="64">
        <f>+VLOOKUP(B214,'resumen UCAP'!$A$5:$O$329,15,0)</f>
        <v>1027094.8187916002</v>
      </c>
      <c r="G214" s="61"/>
      <c r="H214" s="125"/>
      <c r="I214" s="59"/>
      <c r="J214" s="59"/>
      <c r="K214" s="59"/>
      <c r="L214" s="59"/>
      <c r="M214" s="59"/>
      <c r="N214" s="59"/>
      <c r="O214" s="59"/>
      <c r="P214" s="59"/>
      <c r="Q214" s="59"/>
      <c r="R214" s="59"/>
      <c r="S214" s="59"/>
      <c r="T214" s="59"/>
      <c r="U214" s="59"/>
      <c r="V214" s="59"/>
      <c r="W214" s="136">
        <f>+'Inversión 1 financiada'!H214</f>
        <v>2</v>
      </c>
      <c r="X214" s="136">
        <f>+'Inversión 1 financiada'!I214</f>
        <v>0</v>
      </c>
      <c r="Y214" s="136">
        <f>+'Inversión 1 financiada'!J214</f>
        <v>0</v>
      </c>
      <c r="Z214" s="136">
        <f>+'Inversión 1 financiada'!K214</f>
        <v>0</v>
      </c>
      <c r="AA214" s="136">
        <f>+'Inversión 1 financiada'!L214</f>
        <v>0</v>
      </c>
      <c r="AB214" s="136">
        <f>+'Inversión 1 financiada'!M214</f>
        <v>0</v>
      </c>
      <c r="AC214" s="136">
        <f>+'Inversión 1 financiada'!N214</f>
        <v>0</v>
      </c>
      <c r="AD214" s="136">
        <f>+'Inversión 1 financiada'!O214</f>
        <v>0</v>
      </c>
      <c r="AE214" s="136">
        <f>+'Inversión 1 financiada'!P214</f>
        <v>0</v>
      </c>
      <c r="AF214" s="136">
        <f>+'Inversión 1 financiada'!Q214</f>
        <v>0</v>
      </c>
      <c r="AG214" s="136">
        <f>+'Inversión 1 financiada'!R214</f>
        <v>0</v>
      </c>
      <c r="AH214" s="136">
        <f>+'Inversión 1 financiada'!S214</f>
        <v>0</v>
      </c>
      <c r="AI214" s="136">
        <f>+'Inversión 1 financiada'!T214</f>
        <v>0</v>
      </c>
      <c r="AJ214" s="136">
        <f>+'Inversión 1 financiada'!U214</f>
        <v>0</v>
      </c>
      <c r="AK214" s="136">
        <f>+'Inversión 1 financiada'!V214</f>
        <v>0</v>
      </c>
    </row>
    <row r="215" spans="2:37" x14ac:dyDescent="0.25">
      <c r="B215" s="59"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1"/>
      <c r="H215" s="125"/>
      <c r="I215" s="59"/>
      <c r="J215" s="59"/>
      <c r="K215" s="59"/>
      <c r="L215" s="59"/>
      <c r="M215" s="59"/>
      <c r="N215" s="59"/>
      <c r="O215" s="59"/>
      <c r="P215" s="59"/>
      <c r="Q215" s="59"/>
      <c r="R215" s="59"/>
      <c r="S215" s="59"/>
      <c r="T215" s="59"/>
      <c r="U215" s="59"/>
      <c r="V215" s="59"/>
      <c r="W215" s="136">
        <f>+'Inversión 1 financiada'!H215</f>
        <v>40</v>
      </c>
      <c r="X215" s="136">
        <f>+'Inversión 1 financiada'!I215</f>
        <v>0</v>
      </c>
      <c r="Y215" s="136">
        <f>+'Inversión 1 financiada'!J215</f>
        <v>0</v>
      </c>
      <c r="Z215" s="136">
        <f>+'Inversión 1 financiada'!K215</f>
        <v>0</v>
      </c>
      <c r="AA215" s="136">
        <f>+'Inversión 1 financiada'!L215</f>
        <v>0</v>
      </c>
      <c r="AB215" s="136">
        <f>+'Inversión 1 financiada'!M215</f>
        <v>0</v>
      </c>
      <c r="AC215" s="136">
        <f>+'Inversión 1 financiada'!N215</f>
        <v>0</v>
      </c>
      <c r="AD215" s="136">
        <f>+'Inversión 1 financiada'!O215</f>
        <v>0</v>
      </c>
      <c r="AE215" s="136">
        <f>+'Inversión 1 financiada'!P215</f>
        <v>0</v>
      </c>
      <c r="AF215" s="136">
        <f>+'Inversión 1 financiada'!Q215</f>
        <v>0</v>
      </c>
      <c r="AG215" s="136">
        <f>+'Inversión 1 financiada'!R215</f>
        <v>0</v>
      </c>
      <c r="AH215" s="136">
        <f>+'Inversión 1 financiada'!S215</f>
        <v>0</v>
      </c>
      <c r="AI215" s="136">
        <f>+'Inversión 1 financiada'!T215</f>
        <v>0</v>
      </c>
      <c r="AJ215" s="136">
        <f>+'Inversión 1 financiada'!U215</f>
        <v>0</v>
      </c>
      <c r="AK215" s="136">
        <f>+'Inversión 1 financiada'!V215</f>
        <v>0</v>
      </c>
    </row>
    <row r="216" spans="2:37" x14ac:dyDescent="0.25">
      <c r="B216" s="59"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1"/>
      <c r="H216" s="125"/>
      <c r="I216" s="59"/>
      <c r="J216" s="59"/>
      <c r="K216" s="59"/>
      <c r="L216" s="59"/>
      <c r="M216" s="59"/>
      <c r="N216" s="59"/>
      <c r="O216" s="59"/>
      <c r="P216" s="59"/>
      <c r="Q216" s="59"/>
      <c r="R216" s="59"/>
      <c r="S216" s="59"/>
      <c r="T216" s="59"/>
      <c r="U216" s="59"/>
      <c r="V216" s="59"/>
      <c r="W216" s="136">
        <f>+'Inversión 1 financiada'!H216</f>
        <v>15</v>
      </c>
      <c r="X216" s="136">
        <f>+'Inversión 1 financiada'!I216</f>
        <v>0</v>
      </c>
      <c r="Y216" s="136">
        <f>+'Inversión 1 financiada'!J216</f>
        <v>0</v>
      </c>
      <c r="Z216" s="136">
        <f>+'Inversión 1 financiada'!K216</f>
        <v>0</v>
      </c>
      <c r="AA216" s="136">
        <f>+'Inversión 1 financiada'!L216</f>
        <v>0</v>
      </c>
      <c r="AB216" s="136">
        <f>+'Inversión 1 financiada'!M216</f>
        <v>0</v>
      </c>
      <c r="AC216" s="136">
        <f>+'Inversión 1 financiada'!N216</f>
        <v>0</v>
      </c>
      <c r="AD216" s="136">
        <f>+'Inversión 1 financiada'!O216</f>
        <v>0</v>
      </c>
      <c r="AE216" s="136">
        <f>+'Inversión 1 financiada'!P216</f>
        <v>0</v>
      </c>
      <c r="AF216" s="136">
        <f>+'Inversión 1 financiada'!Q216</f>
        <v>0</v>
      </c>
      <c r="AG216" s="136">
        <f>+'Inversión 1 financiada'!R216</f>
        <v>0</v>
      </c>
      <c r="AH216" s="136">
        <f>+'Inversión 1 financiada'!S216</f>
        <v>0</v>
      </c>
      <c r="AI216" s="136">
        <f>+'Inversión 1 financiada'!T216</f>
        <v>0</v>
      </c>
      <c r="AJ216" s="136">
        <f>+'Inversión 1 financiada'!U216</f>
        <v>0</v>
      </c>
      <c r="AK216" s="136">
        <f>+'Inversión 1 financiada'!V216</f>
        <v>0</v>
      </c>
    </row>
    <row r="217" spans="2:37" x14ac:dyDescent="0.25">
      <c r="B217" s="59"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1"/>
      <c r="H217" s="125"/>
      <c r="I217" s="59"/>
      <c r="J217" s="59"/>
      <c r="K217" s="59"/>
      <c r="L217" s="59"/>
      <c r="M217" s="59"/>
      <c r="N217" s="59"/>
      <c r="O217" s="59"/>
      <c r="P217" s="59"/>
      <c r="Q217" s="59"/>
      <c r="R217" s="59"/>
      <c r="S217" s="59"/>
      <c r="T217" s="59"/>
      <c r="U217" s="59"/>
      <c r="V217" s="59"/>
      <c r="W217" s="136">
        <f>+'Inversión 1 financiada'!H217</f>
        <v>1</v>
      </c>
      <c r="X217" s="136">
        <f>+'Inversión 1 financiada'!I217</f>
        <v>0</v>
      </c>
      <c r="Y217" s="136">
        <f>+'Inversión 1 financiada'!J217</f>
        <v>0</v>
      </c>
      <c r="Z217" s="136">
        <f>+'Inversión 1 financiada'!K217</f>
        <v>0</v>
      </c>
      <c r="AA217" s="136">
        <f>+'Inversión 1 financiada'!L217</f>
        <v>0</v>
      </c>
      <c r="AB217" s="136">
        <f>+'Inversión 1 financiada'!M217</f>
        <v>0</v>
      </c>
      <c r="AC217" s="136">
        <f>+'Inversión 1 financiada'!N217</f>
        <v>0</v>
      </c>
      <c r="AD217" s="136">
        <f>+'Inversión 1 financiada'!O217</f>
        <v>0</v>
      </c>
      <c r="AE217" s="136">
        <f>+'Inversión 1 financiada'!P217</f>
        <v>0</v>
      </c>
      <c r="AF217" s="136">
        <f>+'Inversión 1 financiada'!Q217</f>
        <v>0</v>
      </c>
      <c r="AG217" s="136">
        <f>+'Inversión 1 financiada'!R217</f>
        <v>0</v>
      </c>
      <c r="AH217" s="136">
        <f>+'Inversión 1 financiada'!S217</f>
        <v>0</v>
      </c>
      <c r="AI217" s="136">
        <f>+'Inversión 1 financiada'!T217</f>
        <v>0</v>
      </c>
      <c r="AJ217" s="136">
        <f>+'Inversión 1 financiada'!U217</f>
        <v>0</v>
      </c>
      <c r="AK217" s="136">
        <f>+'Inversión 1 financiada'!V217</f>
        <v>0</v>
      </c>
    </row>
    <row r="218" spans="2:37" x14ac:dyDescent="0.25">
      <c r="B218" s="59"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1"/>
      <c r="H218" s="125"/>
      <c r="I218" s="59"/>
      <c r="J218" s="59"/>
      <c r="K218" s="59"/>
      <c r="L218" s="59"/>
      <c r="M218" s="59"/>
      <c r="N218" s="59"/>
      <c r="O218" s="59"/>
      <c r="P218" s="59"/>
      <c r="Q218" s="59"/>
      <c r="R218" s="59"/>
      <c r="S218" s="59"/>
      <c r="T218" s="59"/>
      <c r="U218" s="59"/>
      <c r="V218" s="59"/>
      <c r="W218" s="136">
        <f>+'Inversión 1 financiada'!H218</f>
        <v>5</v>
      </c>
      <c r="X218" s="136">
        <f>+'Inversión 1 financiada'!I218</f>
        <v>0</v>
      </c>
      <c r="Y218" s="136">
        <f>+'Inversión 1 financiada'!J218</f>
        <v>0</v>
      </c>
      <c r="Z218" s="136">
        <f>+'Inversión 1 financiada'!K218</f>
        <v>0</v>
      </c>
      <c r="AA218" s="136">
        <f>+'Inversión 1 financiada'!L218</f>
        <v>0</v>
      </c>
      <c r="AB218" s="136">
        <f>+'Inversión 1 financiada'!M218</f>
        <v>0</v>
      </c>
      <c r="AC218" s="136">
        <f>+'Inversión 1 financiada'!N218</f>
        <v>0</v>
      </c>
      <c r="AD218" s="136">
        <f>+'Inversión 1 financiada'!O218</f>
        <v>0</v>
      </c>
      <c r="AE218" s="136">
        <f>+'Inversión 1 financiada'!P218</f>
        <v>0</v>
      </c>
      <c r="AF218" s="136">
        <f>+'Inversión 1 financiada'!Q218</f>
        <v>0</v>
      </c>
      <c r="AG218" s="136">
        <f>+'Inversión 1 financiada'!R218</f>
        <v>0</v>
      </c>
      <c r="AH218" s="136">
        <f>+'Inversión 1 financiada'!S218</f>
        <v>0</v>
      </c>
      <c r="AI218" s="136">
        <f>+'Inversión 1 financiada'!T218</f>
        <v>0</v>
      </c>
      <c r="AJ218" s="136">
        <f>+'Inversión 1 financiada'!U218</f>
        <v>0</v>
      </c>
      <c r="AK218" s="136">
        <f>+'Inversión 1 financiada'!V218</f>
        <v>0</v>
      </c>
    </row>
    <row r="219" spans="2:37" x14ac:dyDescent="0.25">
      <c r="B219" s="59" t="s">
        <v>637</v>
      </c>
      <c r="C219" s="62" t="str">
        <f>+VLOOKUP(B219,'resumen UCAP'!$A$5:$O$329,2,0)</f>
        <v>UCAP Luminaria LED 167 W</v>
      </c>
      <c r="D219" s="63">
        <f>+'Desmonte Infr. financiada'!D219</f>
        <v>35</v>
      </c>
      <c r="E219" s="63" t="str">
        <f>+VLOOKUP(B219,'resumen UCAP'!$A$5:$O$329,3,0)</f>
        <v>Un</v>
      </c>
      <c r="F219" s="64">
        <f>+VLOOKUP(B219,'resumen UCAP'!$A$5:$O$329,15,0)</f>
        <v>1673686.9127471999</v>
      </c>
      <c r="G219" s="61"/>
      <c r="H219" s="125"/>
      <c r="I219" s="59"/>
      <c r="J219" s="59"/>
      <c r="K219" s="59"/>
      <c r="L219" s="59"/>
      <c r="M219" s="59"/>
      <c r="N219" s="59"/>
      <c r="O219" s="59"/>
      <c r="P219" s="59"/>
      <c r="Q219" s="59"/>
      <c r="R219" s="59"/>
      <c r="S219" s="59"/>
      <c r="T219" s="59"/>
      <c r="U219" s="59"/>
      <c r="V219" s="59"/>
      <c r="W219" s="136">
        <f>+'Inversión 1 financiada'!H219</f>
        <v>0</v>
      </c>
      <c r="X219" s="136">
        <f>+'Inversión 1 financiada'!I219</f>
        <v>0</v>
      </c>
      <c r="Y219" s="136">
        <f>+'Inversión 1 financiada'!J219</f>
        <v>0</v>
      </c>
      <c r="Z219" s="136">
        <f>+'Inversión 1 financiada'!K219</f>
        <v>0</v>
      </c>
      <c r="AA219" s="136">
        <f>+'Inversión 1 financiada'!L219</f>
        <v>0</v>
      </c>
      <c r="AB219" s="136">
        <f>+'Inversión 1 financiada'!M219</f>
        <v>0</v>
      </c>
      <c r="AC219" s="136">
        <f>+'Inversión 1 financiada'!N219</f>
        <v>0</v>
      </c>
      <c r="AD219" s="136">
        <f>+'Inversión 1 financiada'!O219</f>
        <v>0</v>
      </c>
      <c r="AE219" s="136">
        <f>+'Inversión 1 financiada'!P219</f>
        <v>0</v>
      </c>
      <c r="AF219" s="136">
        <f>+'Inversión 1 financiada'!Q219</f>
        <v>0</v>
      </c>
      <c r="AG219" s="136">
        <f>+'Inversión 1 financiada'!R219</f>
        <v>0</v>
      </c>
      <c r="AH219" s="136">
        <f>+'Inversión 1 financiada'!S219</f>
        <v>0</v>
      </c>
      <c r="AI219" s="136">
        <f>+'Inversión 1 financiada'!T219</f>
        <v>0</v>
      </c>
      <c r="AJ219" s="136">
        <f>+'Inversión 1 financiada'!U219</f>
        <v>0</v>
      </c>
      <c r="AK219" s="136">
        <f>+'Inversión 1 financiada'!V219</f>
        <v>0</v>
      </c>
    </row>
    <row r="220" spans="2:37" x14ac:dyDescent="0.25">
      <c r="B220" s="59" t="s">
        <v>638</v>
      </c>
      <c r="C220" s="62" t="str">
        <f>+VLOOKUP(B220,'resumen UCAP'!$A$5:$O$329,2,0)</f>
        <v>UCAP Luminaria LED 227 W</v>
      </c>
      <c r="D220" s="63">
        <f>+'Desmonte Infr. financiada'!D220</f>
        <v>227</v>
      </c>
      <c r="E220" s="63" t="str">
        <f>+VLOOKUP(B220,'resumen UCAP'!$A$5:$O$329,3,0)</f>
        <v>Un</v>
      </c>
      <c r="F220" s="64">
        <f>+VLOOKUP(B220,'resumen UCAP'!$A$5:$O$329,15,0)</f>
        <v>2422467.9244272001</v>
      </c>
      <c r="G220" s="61"/>
      <c r="H220" s="125"/>
      <c r="I220" s="59"/>
      <c r="J220" s="59"/>
      <c r="K220" s="59"/>
      <c r="L220" s="59"/>
      <c r="M220" s="59"/>
      <c r="N220" s="59"/>
      <c r="O220" s="59"/>
      <c r="P220" s="59"/>
      <c r="Q220" s="59"/>
      <c r="R220" s="59"/>
      <c r="S220" s="59"/>
      <c r="T220" s="59"/>
      <c r="U220" s="59"/>
      <c r="V220" s="59"/>
      <c r="W220" s="136">
        <f>+'Inversión 1 financiada'!H220</f>
        <v>0</v>
      </c>
      <c r="X220" s="136">
        <f>+'Inversión 1 financiada'!I220</f>
        <v>0</v>
      </c>
      <c r="Y220" s="136">
        <f>+'Inversión 1 financiada'!J220</f>
        <v>0</v>
      </c>
      <c r="Z220" s="136">
        <f>+'Inversión 1 financiada'!K220</f>
        <v>0</v>
      </c>
      <c r="AA220" s="136">
        <f>+'Inversión 1 financiada'!L220</f>
        <v>0</v>
      </c>
      <c r="AB220" s="136">
        <f>+'Inversión 1 financiada'!M220</f>
        <v>0</v>
      </c>
      <c r="AC220" s="136">
        <f>+'Inversión 1 financiada'!N220</f>
        <v>0</v>
      </c>
      <c r="AD220" s="136">
        <f>+'Inversión 1 financiada'!O220</f>
        <v>0</v>
      </c>
      <c r="AE220" s="136">
        <f>+'Inversión 1 financiada'!P220</f>
        <v>0</v>
      </c>
      <c r="AF220" s="136">
        <f>+'Inversión 1 financiada'!Q220</f>
        <v>0</v>
      </c>
      <c r="AG220" s="136">
        <f>+'Inversión 1 financiada'!R220</f>
        <v>0</v>
      </c>
      <c r="AH220" s="136">
        <f>+'Inversión 1 financiada'!S220</f>
        <v>0</v>
      </c>
      <c r="AI220" s="136">
        <f>+'Inversión 1 financiada'!T220</f>
        <v>0</v>
      </c>
      <c r="AJ220" s="136">
        <f>+'Inversión 1 financiada'!U220</f>
        <v>0</v>
      </c>
      <c r="AK220" s="136">
        <f>+'Inversión 1 financiada'!V220</f>
        <v>0</v>
      </c>
    </row>
    <row r="221" spans="2:37" x14ac:dyDescent="0.25">
      <c r="B221" s="59" t="s">
        <v>639</v>
      </c>
      <c r="C221" s="62" t="str">
        <f>+VLOOKUP(B221,'resumen UCAP'!$A$5:$O$329,2,0)</f>
        <v>UCAP Luminaria LED 192 W</v>
      </c>
      <c r="D221" s="63">
        <f>+'Desmonte Infr. financiada'!D221</f>
        <v>192.4</v>
      </c>
      <c r="E221" s="63" t="str">
        <f>+VLOOKUP(B221,'resumen UCAP'!$A$5:$O$329,3,0)</f>
        <v>Un</v>
      </c>
      <c r="F221" s="64">
        <f>+VLOOKUP(B221,'resumen UCAP'!$A$5:$O$329,15,0)</f>
        <v>1991373.255378</v>
      </c>
      <c r="G221" s="61"/>
      <c r="H221" s="125"/>
      <c r="I221" s="59"/>
      <c r="J221" s="59"/>
      <c r="K221" s="59"/>
      <c r="L221" s="59"/>
      <c r="M221" s="59"/>
      <c r="N221" s="59"/>
      <c r="O221" s="59"/>
      <c r="P221" s="59"/>
      <c r="Q221" s="59"/>
      <c r="R221" s="59"/>
      <c r="S221" s="59"/>
      <c r="T221" s="59"/>
      <c r="U221" s="59"/>
      <c r="V221" s="59"/>
      <c r="W221" s="136">
        <f>+'Inversión 1 financiada'!H221</f>
        <v>0</v>
      </c>
      <c r="X221" s="136">
        <f>+'Inversión 1 financiada'!I221</f>
        <v>0</v>
      </c>
      <c r="Y221" s="136">
        <f>+'Inversión 1 financiada'!J221</f>
        <v>0</v>
      </c>
      <c r="Z221" s="136">
        <f>+'Inversión 1 financiada'!K221</f>
        <v>0</v>
      </c>
      <c r="AA221" s="136">
        <f>+'Inversión 1 financiada'!L221</f>
        <v>0</v>
      </c>
      <c r="AB221" s="136">
        <f>+'Inversión 1 financiada'!M221</f>
        <v>0</v>
      </c>
      <c r="AC221" s="136">
        <f>+'Inversión 1 financiada'!N221</f>
        <v>0</v>
      </c>
      <c r="AD221" s="136">
        <f>+'Inversión 1 financiada'!O221</f>
        <v>0</v>
      </c>
      <c r="AE221" s="136">
        <f>+'Inversión 1 financiada'!P221</f>
        <v>0</v>
      </c>
      <c r="AF221" s="136">
        <f>+'Inversión 1 financiada'!Q221</f>
        <v>0</v>
      </c>
      <c r="AG221" s="136">
        <f>+'Inversión 1 financiada'!R221</f>
        <v>0</v>
      </c>
      <c r="AH221" s="136">
        <f>+'Inversión 1 financiada'!S221</f>
        <v>0</v>
      </c>
      <c r="AI221" s="136">
        <f>+'Inversión 1 financiada'!T221</f>
        <v>0</v>
      </c>
      <c r="AJ221" s="136">
        <f>+'Inversión 1 financiada'!U221</f>
        <v>0</v>
      </c>
      <c r="AK221" s="136">
        <f>+'Inversión 1 financiada'!V221</f>
        <v>0</v>
      </c>
    </row>
    <row r="222" spans="2:37" x14ac:dyDescent="0.25">
      <c r="B222" s="59"/>
      <c r="C222" s="59"/>
      <c r="D222" s="60"/>
      <c r="E222" s="59"/>
      <c r="F222" s="125"/>
      <c r="G222" s="61"/>
      <c r="H222" s="125"/>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row>
    <row r="223" spans="2:37" x14ac:dyDescent="0.25">
      <c r="B223" s="59"/>
      <c r="C223" s="59"/>
      <c r="D223" s="60"/>
      <c r="E223" s="59"/>
      <c r="F223" s="125"/>
      <c r="G223" s="61"/>
      <c r="H223" s="125"/>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row>
    <row r="224" spans="2:37" x14ac:dyDescent="0.25">
      <c r="B224" s="126"/>
      <c r="C224" s="127" t="s">
        <v>289</v>
      </c>
      <c r="D224" s="128"/>
      <c r="E224" s="126"/>
      <c r="F224" s="129"/>
      <c r="G224" s="129">
        <f>+SUM(G5:G223)</f>
        <v>32760</v>
      </c>
      <c r="H224" s="129">
        <f t="shared" ref="H224:AK224" si="0">+SUM(H5:H223)</f>
        <v>0</v>
      </c>
      <c r="I224" s="129">
        <f t="shared" si="0"/>
        <v>0</v>
      </c>
      <c r="J224" s="129">
        <f t="shared" si="0"/>
        <v>0</v>
      </c>
      <c r="K224" s="129">
        <f t="shared" si="0"/>
        <v>0</v>
      </c>
      <c r="L224" s="129">
        <f t="shared" si="0"/>
        <v>0</v>
      </c>
      <c r="M224" s="129">
        <f t="shared" si="0"/>
        <v>0</v>
      </c>
      <c r="N224" s="129">
        <f t="shared" si="0"/>
        <v>0</v>
      </c>
      <c r="O224" s="129">
        <f t="shared" si="0"/>
        <v>0</v>
      </c>
      <c r="P224" s="129">
        <f t="shared" si="0"/>
        <v>0</v>
      </c>
      <c r="Q224" s="129">
        <f t="shared" si="0"/>
        <v>0</v>
      </c>
      <c r="R224" s="129">
        <f t="shared" si="0"/>
        <v>0</v>
      </c>
      <c r="S224" s="129">
        <f t="shared" si="0"/>
        <v>0</v>
      </c>
      <c r="T224" s="129">
        <f t="shared" si="0"/>
        <v>0</v>
      </c>
      <c r="U224" s="129">
        <f t="shared" si="0"/>
        <v>0</v>
      </c>
      <c r="V224" s="129">
        <f t="shared" si="0"/>
        <v>0</v>
      </c>
      <c r="W224" s="129">
        <f t="shared" si="0"/>
        <v>19238</v>
      </c>
      <c r="X224" s="129">
        <f t="shared" si="0"/>
        <v>0</v>
      </c>
      <c r="Y224" s="129">
        <f t="shared" si="0"/>
        <v>0</v>
      </c>
      <c r="Z224" s="129">
        <f t="shared" si="0"/>
        <v>0</v>
      </c>
      <c r="AA224" s="129">
        <f t="shared" si="0"/>
        <v>0</v>
      </c>
      <c r="AB224" s="129">
        <f t="shared" si="0"/>
        <v>0</v>
      </c>
      <c r="AC224" s="129">
        <f t="shared" si="0"/>
        <v>0</v>
      </c>
      <c r="AD224" s="129">
        <f t="shared" si="0"/>
        <v>0</v>
      </c>
      <c r="AE224" s="129">
        <f t="shared" si="0"/>
        <v>0</v>
      </c>
      <c r="AF224" s="129">
        <f t="shared" si="0"/>
        <v>0</v>
      </c>
      <c r="AG224" s="129">
        <f t="shared" si="0"/>
        <v>0</v>
      </c>
      <c r="AH224" s="129">
        <f t="shared" si="0"/>
        <v>0</v>
      </c>
      <c r="AI224" s="129">
        <f t="shared" si="0"/>
        <v>0</v>
      </c>
      <c r="AJ224" s="129">
        <f t="shared" si="0"/>
        <v>0</v>
      </c>
      <c r="AK224" s="129">
        <f t="shared" si="0"/>
        <v>0</v>
      </c>
    </row>
    <row r="225" spans="2:37" x14ac:dyDescent="0.25">
      <c r="B225" s="59"/>
      <c r="C225" s="126" t="s">
        <v>441</v>
      </c>
      <c r="D225" s="60"/>
      <c r="E225" s="59"/>
      <c r="F225" s="61"/>
      <c r="G225" s="129">
        <f>+SUMPRODUCT($F$5:$F$223,G5:G223)</f>
        <v>11895402911</v>
      </c>
      <c r="H225" s="129">
        <f t="shared" ref="H225:AK225" si="1">+SUMPRODUCT($F$5:$F$223,H5:H223)</f>
        <v>0</v>
      </c>
      <c r="I225" s="129">
        <f t="shared" si="1"/>
        <v>0</v>
      </c>
      <c r="J225" s="129">
        <f t="shared" si="1"/>
        <v>0</v>
      </c>
      <c r="K225" s="129">
        <f t="shared" si="1"/>
        <v>0</v>
      </c>
      <c r="L225" s="129">
        <f t="shared" si="1"/>
        <v>0</v>
      </c>
      <c r="M225" s="129">
        <f t="shared" si="1"/>
        <v>0</v>
      </c>
      <c r="N225" s="129">
        <f t="shared" si="1"/>
        <v>0</v>
      </c>
      <c r="O225" s="129">
        <f t="shared" si="1"/>
        <v>0</v>
      </c>
      <c r="P225" s="129">
        <f t="shared" si="1"/>
        <v>0</v>
      </c>
      <c r="Q225" s="129">
        <f t="shared" si="1"/>
        <v>0</v>
      </c>
      <c r="R225" s="129">
        <f t="shared" si="1"/>
        <v>0</v>
      </c>
      <c r="S225" s="129">
        <f t="shared" si="1"/>
        <v>0</v>
      </c>
      <c r="T225" s="129">
        <f t="shared" si="1"/>
        <v>0</v>
      </c>
      <c r="U225" s="129">
        <f t="shared" si="1"/>
        <v>0</v>
      </c>
      <c r="V225" s="129">
        <f t="shared" si="1"/>
        <v>0</v>
      </c>
      <c r="W225" s="129">
        <f t="shared" si="1"/>
        <v>28521730995.870495</v>
      </c>
      <c r="X225" s="129">
        <f t="shared" si="1"/>
        <v>0</v>
      </c>
      <c r="Y225" s="129">
        <f t="shared" si="1"/>
        <v>0</v>
      </c>
      <c r="Z225" s="129">
        <f t="shared" si="1"/>
        <v>0</v>
      </c>
      <c r="AA225" s="129">
        <f t="shared" si="1"/>
        <v>0</v>
      </c>
      <c r="AB225" s="129">
        <f t="shared" si="1"/>
        <v>0</v>
      </c>
      <c r="AC225" s="129">
        <f t="shared" si="1"/>
        <v>0</v>
      </c>
      <c r="AD225" s="129">
        <f t="shared" si="1"/>
        <v>0</v>
      </c>
      <c r="AE225" s="129">
        <f t="shared" si="1"/>
        <v>0</v>
      </c>
      <c r="AF225" s="129">
        <f t="shared" si="1"/>
        <v>0</v>
      </c>
      <c r="AG225" s="129">
        <f t="shared" si="1"/>
        <v>0</v>
      </c>
      <c r="AH225" s="129">
        <f t="shared" si="1"/>
        <v>0</v>
      </c>
      <c r="AI225" s="129">
        <f t="shared" si="1"/>
        <v>0</v>
      </c>
      <c r="AJ225" s="129">
        <f t="shared" si="1"/>
        <v>0</v>
      </c>
      <c r="AK225" s="129">
        <f t="shared" si="1"/>
        <v>0</v>
      </c>
    </row>
    <row r="226" spans="2:37" x14ac:dyDescent="0.25">
      <c r="B226" s="59"/>
      <c r="C226" s="59"/>
      <c r="D226" s="60"/>
      <c r="E226" s="59"/>
      <c r="F226" s="61"/>
      <c r="G226" s="61"/>
      <c r="H226" s="61"/>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row>
    <row r="227" spans="2:37" x14ac:dyDescent="0.25">
      <c r="B227" s="59"/>
      <c r="C227" s="59"/>
      <c r="D227" s="60"/>
      <c r="E227" s="59"/>
      <c r="F227" s="61"/>
      <c r="G227" s="61"/>
      <c r="H227" s="61"/>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row>
    <row r="228" spans="2:37" x14ac:dyDescent="0.25">
      <c r="B228" s="59"/>
      <c r="C228" s="59"/>
      <c r="D228" s="60"/>
      <c r="E228" s="59"/>
      <c r="F228" s="61"/>
      <c r="G228" s="61"/>
      <c r="H228" s="61"/>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row>
    <row r="229" spans="2:37" x14ac:dyDescent="0.25">
      <c r="B229" s="59"/>
      <c r="C229" s="59"/>
      <c r="D229" s="60"/>
      <c r="E229" s="59"/>
      <c r="F229" s="61"/>
      <c r="G229" s="61"/>
      <c r="H229" s="61"/>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row>
    <row r="230" spans="2:37" x14ac:dyDescent="0.25">
      <c r="B230" s="58"/>
      <c r="C230" s="130" t="str">
        <f>+Inventario!C230</f>
        <v xml:space="preserve">OTROS ELEMENTOS PARA ILUMINACIÓN </v>
      </c>
      <c r="D230" s="131"/>
      <c r="E230" s="58"/>
      <c r="F230" s="132"/>
      <c r="G230" s="132"/>
      <c r="H230" s="132"/>
      <c r="I230" s="58"/>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row>
    <row r="231" spans="2:37"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61"/>
      <c r="I231" s="136"/>
      <c r="J231" s="136"/>
      <c r="K231" s="59"/>
      <c r="L231" s="59"/>
      <c r="M231" s="59"/>
      <c r="N231" s="59"/>
      <c r="O231" s="59"/>
      <c r="P231" s="59"/>
      <c r="Q231" s="59"/>
      <c r="R231" s="59"/>
      <c r="S231" s="59"/>
      <c r="T231" s="59"/>
      <c r="U231" s="59"/>
      <c r="V231" s="59"/>
      <c r="W231" s="136"/>
      <c r="X231" s="136"/>
      <c r="Y231" s="136"/>
      <c r="Z231" s="136"/>
      <c r="AA231" s="136"/>
      <c r="AB231" s="136"/>
      <c r="AC231" s="136"/>
      <c r="AD231" s="136"/>
      <c r="AE231" s="136"/>
      <c r="AF231" s="136"/>
      <c r="AG231" s="136"/>
      <c r="AH231" s="136"/>
      <c r="AI231" s="136"/>
      <c r="AJ231" s="136"/>
      <c r="AK231" s="136"/>
    </row>
    <row r="232" spans="2:37"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61"/>
      <c r="I232" s="136"/>
      <c r="J232" s="136"/>
      <c r="K232" s="59"/>
      <c r="L232" s="59"/>
      <c r="M232" s="59"/>
      <c r="N232" s="59"/>
      <c r="O232" s="59"/>
      <c r="P232" s="59"/>
      <c r="Q232" s="59"/>
      <c r="R232" s="59"/>
      <c r="S232" s="59"/>
      <c r="T232" s="59"/>
      <c r="U232" s="59"/>
      <c r="V232" s="59"/>
      <c r="W232" s="136"/>
      <c r="X232" s="136"/>
      <c r="Y232" s="136"/>
      <c r="Z232" s="136"/>
      <c r="AA232" s="136"/>
      <c r="AB232" s="136"/>
      <c r="AC232" s="136"/>
      <c r="AD232" s="136"/>
      <c r="AE232" s="136"/>
      <c r="AF232" s="136"/>
      <c r="AG232" s="136"/>
      <c r="AH232" s="136"/>
      <c r="AI232" s="136"/>
      <c r="AJ232" s="136"/>
      <c r="AK232" s="136"/>
    </row>
    <row r="233" spans="2:37"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61"/>
      <c r="I233" s="136"/>
      <c r="J233" s="136"/>
      <c r="K233" s="59"/>
      <c r="L233" s="59"/>
      <c r="M233" s="59"/>
      <c r="N233" s="59"/>
      <c r="O233" s="59"/>
      <c r="P233" s="59"/>
      <c r="Q233" s="59"/>
      <c r="R233" s="59"/>
      <c r="S233" s="59"/>
      <c r="T233" s="59"/>
      <c r="U233" s="59"/>
      <c r="V233" s="59"/>
      <c r="W233" s="136"/>
      <c r="X233" s="136"/>
      <c r="Y233" s="136"/>
      <c r="Z233" s="136"/>
      <c r="AA233" s="136"/>
      <c r="AB233" s="136"/>
      <c r="AC233" s="136"/>
      <c r="AD233" s="136"/>
      <c r="AE233" s="136"/>
      <c r="AF233" s="136"/>
      <c r="AG233" s="136"/>
      <c r="AH233" s="136"/>
      <c r="AI233" s="136"/>
      <c r="AJ233" s="136"/>
      <c r="AK233" s="136"/>
    </row>
    <row r="234" spans="2:37"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61"/>
      <c r="I234" s="136"/>
      <c r="J234" s="136"/>
      <c r="K234" s="59"/>
      <c r="L234" s="59"/>
      <c r="M234" s="59"/>
      <c r="N234" s="59"/>
      <c r="O234" s="59"/>
      <c r="P234" s="59"/>
      <c r="Q234" s="59"/>
      <c r="R234" s="59"/>
      <c r="S234" s="59"/>
      <c r="T234" s="59"/>
      <c r="U234" s="59"/>
      <c r="V234" s="59"/>
      <c r="W234" s="136"/>
      <c r="X234" s="136"/>
      <c r="Y234" s="136"/>
      <c r="Z234" s="136"/>
      <c r="AA234" s="136"/>
      <c r="AB234" s="136"/>
      <c r="AC234" s="136"/>
      <c r="AD234" s="136"/>
      <c r="AE234" s="136"/>
      <c r="AF234" s="136"/>
      <c r="AG234" s="136"/>
      <c r="AH234" s="136"/>
      <c r="AI234" s="136"/>
      <c r="AJ234" s="136"/>
      <c r="AK234" s="136"/>
    </row>
    <row r="235" spans="2:37" x14ac:dyDescent="0.25">
      <c r="B235" s="59" t="s">
        <v>547</v>
      </c>
      <c r="C235" s="62" t="str">
        <f>+VLOOKUP(B235,'resumen UCAP'!$A$5:$O$329,2,0)</f>
        <v>Contactor fotocelda 60Amp</v>
      </c>
      <c r="D235" s="63"/>
      <c r="E235" s="63" t="str">
        <f>+VLOOKUP(B235,'resumen UCAP'!$A$5:$O$329,3,0)</f>
        <v>Un</v>
      </c>
      <c r="F235" s="64">
        <f>+VLOOKUP(B235,'resumen UCAP'!$A$5:$O$329,15,0)</f>
        <v>98891</v>
      </c>
      <c r="G235" s="61">
        <v>25</v>
      </c>
      <c r="H235" s="61"/>
      <c r="I235" s="136"/>
      <c r="J235" s="136"/>
      <c r="K235" s="59"/>
      <c r="L235" s="59"/>
      <c r="M235" s="59"/>
      <c r="N235" s="59"/>
      <c r="O235" s="59"/>
      <c r="P235" s="59"/>
      <c r="Q235" s="59"/>
      <c r="R235" s="59"/>
      <c r="S235" s="59"/>
      <c r="T235" s="59"/>
      <c r="U235" s="59"/>
      <c r="V235" s="59"/>
      <c r="W235" s="136"/>
      <c r="X235" s="136"/>
      <c r="Y235" s="136"/>
      <c r="Z235" s="136"/>
      <c r="AA235" s="136"/>
      <c r="AB235" s="136"/>
      <c r="AC235" s="136"/>
      <c r="AD235" s="136"/>
      <c r="AE235" s="136"/>
      <c r="AF235" s="136"/>
      <c r="AG235" s="136"/>
      <c r="AH235" s="136"/>
      <c r="AI235" s="136"/>
      <c r="AJ235" s="136"/>
      <c r="AK235" s="136"/>
    </row>
    <row r="236" spans="2:37" x14ac:dyDescent="0.25">
      <c r="B236" s="59" t="s">
        <v>548</v>
      </c>
      <c r="C236" s="62" t="str">
        <f>+VLOOKUP(B236,'resumen UCAP'!$A$5:$O$329,2,0)</f>
        <v>BREAKER</v>
      </c>
      <c r="D236" s="63"/>
      <c r="E236" s="63">
        <f>+VLOOKUP(B236,'resumen UCAP'!$A$5:$O$329,3,0)</f>
        <v>0</v>
      </c>
      <c r="F236" s="64">
        <f>+VLOOKUP(B236,'resumen UCAP'!$A$5:$O$329,15,0)</f>
        <v>140937.5</v>
      </c>
      <c r="G236" s="61">
        <v>32</v>
      </c>
      <c r="H236" s="61"/>
      <c r="I236" s="136"/>
      <c r="J236" s="136"/>
      <c r="K236" s="59"/>
      <c r="L236" s="59"/>
      <c r="M236" s="59"/>
      <c r="N236" s="59"/>
      <c r="O236" s="59"/>
      <c r="P236" s="59"/>
      <c r="Q236" s="59"/>
      <c r="R236" s="59"/>
      <c r="S236" s="59"/>
      <c r="T236" s="59"/>
      <c r="U236" s="59"/>
      <c r="V236" s="59"/>
      <c r="W236" s="136"/>
      <c r="X236" s="136"/>
      <c r="Y236" s="136"/>
      <c r="Z236" s="136"/>
      <c r="AA236" s="136"/>
      <c r="AB236" s="136"/>
      <c r="AC236" s="136"/>
      <c r="AD236" s="136"/>
      <c r="AE236" s="136"/>
      <c r="AF236" s="136"/>
      <c r="AG236" s="136"/>
      <c r="AH236" s="136"/>
      <c r="AI236" s="136"/>
      <c r="AJ236" s="136"/>
      <c r="AK236" s="136"/>
    </row>
    <row r="237" spans="2:37" x14ac:dyDescent="0.25">
      <c r="B237" s="59"/>
      <c r="C237" s="127" t="s">
        <v>289</v>
      </c>
      <c r="D237" s="60"/>
      <c r="E237" s="59"/>
      <c r="F237" s="61"/>
      <c r="G237" s="129">
        <f>+SUM(G231:G236)</f>
        <v>853</v>
      </c>
      <c r="H237" s="129">
        <f t="shared" ref="H237:AK237" si="2">+SUM(H231:H236)</f>
        <v>0</v>
      </c>
      <c r="I237" s="129">
        <f t="shared" si="2"/>
        <v>0</v>
      </c>
      <c r="J237" s="129">
        <f t="shared" si="2"/>
        <v>0</v>
      </c>
      <c r="K237" s="129">
        <f t="shared" si="2"/>
        <v>0</v>
      </c>
      <c r="L237" s="129">
        <f t="shared" si="2"/>
        <v>0</v>
      </c>
      <c r="M237" s="129">
        <f t="shared" si="2"/>
        <v>0</v>
      </c>
      <c r="N237" s="129">
        <f t="shared" si="2"/>
        <v>0</v>
      </c>
      <c r="O237" s="129">
        <f t="shared" si="2"/>
        <v>0</v>
      </c>
      <c r="P237" s="129">
        <f t="shared" si="2"/>
        <v>0</v>
      </c>
      <c r="Q237" s="129">
        <f t="shared" si="2"/>
        <v>0</v>
      </c>
      <c r="R237" s="129">
        <f t="shared" si="2"/>
        <v>0</v>
      </c>
      <c r="S237" s="129">
        <f t="shared" si="2"/>
        <v>0</v>
      </c>
      <c r="T237" s="129">
        <f t="shared" si="2"/>
        <v>0</v>
      </c>
      <c r="U237" s="129">
        <f t="shared" si="2"/>
        <v>0</v>
      </c>
      <c r="V237" s="129">
        <f t="shared" si="2"/>
        <v>0</v>
      </c>
      <c r="W237" s="129">
        <f t="shared" si="2"/>
        <v>0</v>
      </c>
      <c r="X237" s="129">
        <f t="shared" si="2"/>
        <v>0</v>
      </c>
      <c r="Y237" s="129">
        <f t="shared" si="2"/>
        <v>0</v>
      </c>
      <c r="Z237" s="129">
        <f t="shared" si="2"/>
        <v>0</v>
      </c>
      <c r="AA237" s="129">
        <f t="shared" si="2"/>
        <v>0</v>
      </c>
      <c r="AB237" s="129">
        <f t="shared" si="2"/>
        <v>0</v>
      </c>
      <c r="AC237" s="129">
        <f t="shared" si="2"/>
        <v>0</v>
      </c>
      <c r="AD237" s="129">
        <f t="shared" si="2"/>
        <v>0</v>
      </c>
      <c r="AE237" s="129">
        <f t="shared" si="2"/>
        <v>0</v>
      </c>
      <c r="AF237" s="129">
        <f t="shared" si="2"/>
        <v>0</v>
      </c>
      <c r="AG237" s="129">
        <f t="shared" si="2"/>
        <v>0</v>
      </c>
      <c r="AH237" s="129">
        <f t="shared" si="2"/>
        <v>0</v>
      </c>
      <c r="AI237" s="129">
        <f t="shared" si="2"/>
        <v>0</v>
      </c>
      <c r="AJ237" s="129">
        <f t="shared" si="2"/>
        <v>0</v>
      </c>
      <c r="AK237" s="129">
        <f t="shared" si="2"/>
        <v>0</v>
      </c>
    </row>
    <row r="238" spans="2:37" x14ac:dyDescent="0.25">
      <c r="B238" s="59"/>
      <c r="C238" s="126" t="s">
        <v>441</v>
      </c>
      <c r="D238" s="60"/>
      <c r="E238" s="59"/>
      <c r="F238" s="61"/>
      <c r="G238" s="129">
        <f>+SUMPRODUCT($F$231:$F$236,G231:G236)</f>
        <v>79356918.871450007</v>
      </c>
      <c r="H238" s="129">
        <f t="shared" ref="H238:AK238" si="3">+SUMPRODUCT($F$231:$F$236,H231:H236)</f>
        <v>0</v>
      </c>
      <c r="I238" s="129">
        <f t="shared" si="3"/>
        <v>0</v>
      </c>
      <c r="J238" s="129">
        <f t="shared" si="3"/>
        <v>0</v>
      </c>
      <c r="K238" s="129">
        <f t="shared" si="3"/>
        <v>0</v>
      </c>
      <c r="L238" s="129">
        <f t="shared" si="3"/>
        <v>0</v>
      </c>
      <c r="M238" s="129">
        <f t="shared" si="3"/>
        <v>0</v>
      </c>
      <c r="N238" s="129">
        <f t="shared" si="3"/>
        <v>0</v>
      </c>
      <c r="O238" s="129">
        <f t="shared" si="3"/>
        <v>0</v>
      </c>
      <c r="P238" s="129">
        <f t="shared" si="3"/>
        <v>0</v>
      </c>
      <c r="Q238" s="129">
        <f t="shared" si="3"/>
        <v>0</v>
      </c>
      <c r="R238" s="129">
        <f t="shared" si="3"/>
        <v>0</v>
      </c>
      <c r="S238" s="129">
        <f t="shared" si="3"/>
        <v>0</v>
      </c>
      <c r="T238" s="129">
        <f t="shared" si="3"/>
        <v>0</v>
      </c>
      <c r="U238" s="129">
        <f t="shared" si="3"/>
        <v>0</v>
      </c>
      <c r="V238" s="129">
        <f t="shared" si="3"/>
        <v>0</v>
      </c>
      <c r="W238" s="129">
        <f t="shared" si="3"/>
        <v>0</v>
      </c>
      <c r="X238" s="129">
        <f t="shared" si="3"/>
        <v>0</v>
      </c>
      <c r="Y238" s="129">
        <f t="shared" si="3"/>
        <v>0</v>
      </c>
      <c r="Z238" s="129">
        <f t="shared" si="3"/>
        <v>0</v>
      </c>
      <c r="AA238" s="129">
        <f t="shared" si="3"/>
        <v>0</v>
      </c>
      <c r="AB238" s="129">
        <f t="shared" si="3"/>
        <v>0</v>
      </c>
      <c r="AC238" s="129">
        <f t="shared" si="3"/>
        <v>0</v>
      </c>
      <c r="AD238" s="129">
        <f t="shared" si="3"/>
        <v>0</v>
      </c>
      <c r="AE238" s="129">
        <f t="shared" si="3"/>
        <v>0</v>
      </c>
      <c r="AF238" s="129">
        <f t="shared" si="3"/>
        <v>0</v>
      </c>
      <c r="AG238" s="129">
        <f t="shared" si="3"/>
        <v>0</v>
      </c>
      <c r="AH238" s="129">
        <f t="shared" si="3"/>
        <v>0</v>
      </c>
      <c r="AI238" s="129">
        <f t="shared" si="3"/>
        <v>0</v>
      </c>
      <c r="AJ238" s="129">
        <f t="shared" si="3"/>
        <v>0</v>
      </c>
      <c r="AK238" s="129">
        <f t="shared" si="3"/>
        <v>0</v>
      </c>
    </row>
    <row r="239" spans="2:37" x14ac:dyDescent="0.25">
      <c r="B239" s="59"/>
      <c r="C239" s="59"/>
      <c r="D239" s="60"/>
      <c r="E239" s="59"/>
      <c r="F239" s="61"/>
      <c r="G239" s="61"/>
      <c r="H239" s="61"/>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x14ac:dyDescent="0.25">
      <c r="B240" s="59"/>
      <c r="C240" s="59"/>
      <c r="D240" s="60"/>
      <c r="E240" s="59"/>
      <c r="F240" s="61"/>
      <c r="G240" s="61"/>
      <c r="H240" s="61"/>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2:37" x14ac:dyDescent="0.25">
      <c r="B241" s="59"/>
      <c r="C241" s="59"/>
      <c r="D241" s="60"/>
      <c r="E241" s="59"/>
      <c r="F241" s="61"/>
      <c r="G241" s="61"/>
      <c r="H241" s="61"/>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2:37" x14ac:dyDescent="0.25">
      <c r="B242" s="59"/>
      <c r="C242" s="59"/>
      <c r="D242" s="60"/>
      <c r="E242" s="59"/>
      <c r="F242" s="61"/>
      <c r="G242" s="61"/>
      <c r="H242" s="61"/>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2:37" x14ac:dyDescent="0.25">
      <c r="B243" s="58"/>
      <c r="C243" s="130" t="str">
        <f>+Inventario!C243</f>
        <v>POSTES</v>
      </c>
      <c r="D243" s="131"/>
      <c r="E243" s="58"/>
      <c r="F243" s="132"/>
      <c r="G243" s="132"/>
      <c r="H243" s="132"/>
      <c r="I243" s="58"/>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row>
    <row r="244" spans="2:37" x14ac:dyDescent="0.25">
      <c r="B244" s="59" t="s">
        <v>640</v>
      </c>
      <c r="C244" s="62" t="str">
        <f>+VLOOKUP(B244,'resumen UCAP'!$A$5:$O$329,2,0)</f>
        <v>Mástil 14 mts</v>
      </c>
      <c r="D244" s="63"/>
      <c r="E244" s="63" t="str">
        <f>+VLOOKUP(B244,'resumen UCAP'!$A$5:$O$329,3,0)</f>
        <v>Un</v>
      </c>
      <c r="F244" s="64">
        <f>+VLOOKUP(B244,'resumen UCAP'!$A$5:$O$329,15,0)</f>
        <v>6721802.1826086845</v>
      </c>
      <c r="G244" s="61">
        <v>92</v>
      </c>
      <c r="H244" s="61"/>
      <c r="I244" s="136"/>
      <c r="J244" s="136"/>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row>
    <row r="245" spans="2:37"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61"/>
      <c r="I245" s="136"/>
      <c r="J245" s="136"/>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row>
    <row r="246" spans="2:37"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61"/>
      <c r="I246" s="136"/>
      <c r="J246" s="136"/>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row>
    <row r="247" spans="2:37"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61"/>
      <c r="I247" s="136"/>
      <c r="J247" s="136"/>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row>
    <row r="248" spans="2:37" x14ac:dyDescent="0.25">
      <c r="B248" s="59" t="s">
        <v>644</v>
      </c>
      <c r="C248" s="62" t="str">
        <f>+VLOOKUP(B248,'resumen UCAP'!$A$5:$O$329,2,0)</f>
        <v>Poste concreto 14 m</v>
      </c>
      <c r="D248" s="63"/>
      <c r="E248" s="63" t="str">
        <f>+VLOOKUP(B248,'resumen UCAP'!$A$5:$O$329,3,0)</f>
        <v>Un</v>
      </c>
      <c r="F248" s="64">
        <f>+VLOOKUP(B248,'resumen UCAP'!$A$5:$O$329,15,0)</f>
        <v>1450000</v>
      </c>
      <c r="G248" s="61">
        <v>5</v>
      </c>
      <c r="H248" s="61"/>
      <c r="I248" s="136"/>
      <c r="J248" s="136"/>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row>
    <row r="249" spans="2:37"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61"/>
      <c r="I249" s="136"/>
      <c r="J249" s="136"/>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row>
    <row r="250" spans="2:37"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61"/>
      <c r="I250" s="136"/>
      <c r="J250" s="136"/>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row>
    <row r="251" spans="2:37"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61"/>
      <c r="I251" s="136"/>
      <c r="J251" s="136"/>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row>
    <row r="252" spans="2:37"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61"/>
      <c r="I252" s="136"/>
      <c r="J252" s="136"/>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row>
    <row r="253" spans="2:37"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61"/>
      <c r="I253" s="136"/>
      <c r="J253" s="136"/>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row>
    <row r="254" spans="2:37"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61"/>
      <c r="I254" s="136"/>
      <c r="J254" s="136"/>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row>
    <row r="255" spans="2:37"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61"/>
      <c r="I255" s="136"/>
      <c r="J255" s="136"/>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row>
    <row r="256" spans="2:37"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61"/>
      <c r="I256" s="136"/>
      <c r="J256" s="136"/>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row>
    <row r="257" spans="2:37" x14ac:dyDescent="0.25">
      <c r="B257" s="59" t="s">
        <v>653</v>
      </c>
      <c r="C257" s="62" t="str">
        <f>+VLOOKUP(B257,'resumen UCAP'!$A$5:$O$329,2,0)</f>
        <v>Poste tipo aleta 6m</v>
      </c>
      <c r="D257" s="63"/>
      <c r="E257" s="63" t="str">
        <f>+VLOOKUP(B257,'resumen UCAP'!$A$5:$O$329,3,0)</f>
        <v>Un</v>
      </c>
      <c r="F257" s="64">
        <f>+VLOOKUP(B257,'resumen UCAP'!$A$5:$O$329,15,0)</f>
        <v>1300000</v>
      </c>
      <c r="G257" s="61">
        <v>98</v>
      </c>
      <c r="H257" s="61"/>
      <c r="I257" s="136"/>
      <c r="J257" s="136"/>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row>
    <row r="258" spans="2:37"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61"/>
      <c r="I258" s="136"/>
      <c r="J258" s="136"/>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row>
    <row r="259" spans="2:37" x14ac:dyDescent="0.25">
      <c r="B259" s="59" t="s">
        <v>655</v>
      </c>
      <c r="C259" s="62" t="str">
        <f>+VLOOKUP(B259,'resumen UCAP'!$A$5:$O$329,2,0)</f>
        <v>Torrecilla metalica riel</v>
      </c>
      <c r="D259" s="63"/>
      <c r="E259" s="63" t="str">
        <f>+VLOOKUP(B259,'resumen UCAP'!$A$5:$O$329,3,0)</f>
        <v>Un</v>
      </c>
      <c r="F259" s="64">
        <f>+VLOOKUP(B259,'resumen UCAP'!$A$5:$O$329,15,0)</f>
        <v>570000</v>
      </c>
      <c r="G259" s="61">
        <v>243</v>
      </c>
      <c r="H259" s="61"/>
      <c r="I259" s="136"/>
      <c r="J259" s="136"/>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row>
    <row r="260" spans="2:37"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61"/>
      <c r="I260" s="136"/>
      <c r="J260" s="136"/>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row>
    <row r="261" spans="2:37" x14ac:dyDescent="0.25">
      <c r="B261" s="59" t="s">
        <v>657</v>
      </c>
      <c r="C261" s="62" t="str">
        <f>+VLOOKUP(B261,'resumen UCAP'!$A$5:$O$329,2,0)</f>
        <v>Poste metalico 12 m</v>
      </c>
      <c r="D261" s="63"/>
      <c r="E261" s="63" t="str">
        <f>+VLOOKUP(B261,'resumen UCAP'!$A$5:$O$329,3,0)</f>
        <v>Un</v>
      </c>
      <c r="F261" s="64">
        <f>+VLOOKUP(B261,'resumen UCAP'!$A$5:$O$329,15,0)</f>
        <v>2043603.7</v>
      </c>
      <c r="G261" s="61">
        <v>1</v>
      </c>
      <c r="H261" s="61"/>
      <c r="I261" s="136"/>
      <c r="J261" s="136"/>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row>
    <row r="262" spans="2:37"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61"/>
      <c r="I262" s="136"/>
      <c r="J262" s="136"/>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row>
    <row r="263" spans="2:37"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61"/>
      <c r="I263" s="136"/>
      <c r="J263" s="136"/>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row>
    <row r="264" spans="2:37" x14ac:dyDescent="0.25">
      <c r="B264" s="59" t="s">
        <v>660</v>
      </c>
      <c r="C264" s="62" t="str">
        <f>+VLOOKUP(B264,'resumen UCAP'!$A$5:$O$329,2,0)</f>
        <v>Poste metalico 10 m</v>
      </c>
      <c r="D264" s="63"/>
      <c r="E264" s="63" t="str">
        <f>+VLOOKUP(B264,'resumen UCAP'!$A$5:$O$329,3,0)</f>
        <v>Un</v>
      </c>
      <c r="F264" s="64">
        <f>+VLOOKUP(B264,'resumen UCAP'!$A$5:$O$329,15,0)</f>
        <v>1702264</v>
      </c>
      <c r="G264" s="61">
        <v>4</v>
      </c>
      <c r="H264" s="61"/>
      <c r="I264" s="136"/>
      <c r="J264" s="136"/>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row>
    <row r="265" spans="2:37" x14ac:dyDescent="0.25">
      <c r="B265" s="59" t="s">
        <v>661</v>
      </c>
      <c r="C265" s="62" t="str">
        <f>+VLOOKUP(B265,'resumen UCAP'!$A$5:$O$329,2,0)</f>
        <v>Poste indemetal  10.8</v>
      </c>
      <c r="D265" s="63"/>
      <c r="E265" s="63" t="str">
        <f>+VLOOKUP(B265,'resumen UCAP'!$A$5:$O$329,3,0)</f>
        <v>Un</v>
      </c>
      <c r="F265" s="64">
        <f>+VLOOKUP(B265,'resumen UCAP'!$A$5:$O$329,15,0)</f>
        <v>1702264</v>
      </c>
      <c r="G265" s="61">
        <v>20</v>
      </c>
      <c r="H265" s="61"/>
      <c r="I265" s="136"/>
      <c r="J265" s="136"/>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row>
    <row r="266" spans="2:37" x14ac:dyDescent="0.25">
      <c r="B266" s="59" t="s">
        <v>662</v>
      </c>
      <c r="C266" s="62" t="str">
        <f>+VLOOKUP(B266,'resumen UCAP'!$A$5:$O$329,2,0)</f>
        <v>Poste indemetal  12</v>
      </c>
      <c r="D266" s="63"/>
      <c r="E266" s="63" t="str">
        <f>+VLOOKUP(B266,'resumen UCAP'!$A$5:$O$329,3,0)</f>
        <v>Un</v>
      </c>
      <c r="F266" s="64">
        <f>+VLOOKUP(B266,'resumen UCAP'!$A$5:$O$329,15,0)</f>
        <v>1702264</v>
      </c>
      <c r="G266" s="61">
        <v>3</v>
      </c>
      <c r="H266" s="61"/>
      <c r="I266" s="136"/>
      <c r="J266" s="136"/>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row>
    <row r="267" spans="2:37" x14ac:dyDescent="0.25">
      <c r="B267" s="59" t="s">
        <v>663</v>
      </c>
      <c r="C267" s="62" t="str">
        <f>+VLOOKUP(B267,'resumen UCAP'!$A$5:$O$329,2,0)</f>
        <v>Poste ingemetal 8 m</v>
      </c>
      <c r="D267" s="63"/>
      <c r="E267" s="63" t="str">
        <f>+VLOOKUP(B267,'resumen UCAP'!$A$5:$O$329,3,0)</f>
        <v>Un</v>
      </c>
      <c r="F267" s="64">
        <f>+VLOOKUP(B267,'resumen UCAP'!$A$5:$O$329,15,0)</f>
        <v>1229507</v>
      </c>
      <c r="G267" s="61">
        <v>33</v>
      </c>
      <c r="H267" s="61"/>
      <c r="I267" s="136"/>
      <c r="J267" s="136"/>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row>
    <row r="268" spans="2:37" x14ac:dyDescent="0.25">
      <c r="B268" s="59" t="s">
        <v>664</v>
      </c>
      <c r="C268" s="62" t="str">
        <f>+VLOOKUP(B268,'resumen UCAP'!$A$5:$O$329,2,0)</f>
        <v>Poste ingemetal 10 m 2B</v>
      </c>
      <c r="D268" s="63"/>
      <c r="E268" s="63" t="str">
        <f>+VLOOKUP(B268,'resumen UCAP'!$A$5:$O$329,3,0)</f>
        <v>Un</v>
      </c>
      <c r="F268" s="64">
        <f>+VLOOKUP(B268,'resumen UCAP'!$A$5:$O$329,15,0)</f>
        <v>1852264</v>
      </c>
      <c r="G268" s="61">
        <v>19</v>
      </c>
      <c r="H268" s="61"/>
      <c r="I268" s="136"/>
      <c r="J268" s="136"/>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row>
    <row r="269" spans="2:37" x14ac:dyDescent="0.25">
      <c r="B269" s="59" t="s">
        <v>665</v>
      </c>
      <c r="C269" s="62" t="str">
        <f>+VLOOKUP(B269,'resumen UCAP'!$A$5:$O$329,2,0)</f>
        <v>Poste rectangular 3 m</v>
      </c>
      <c r="D269" s="63"/>
      <c r="E269" s="63" t="str">
        <f>+VLOOKUP(B269,'resumen UCAP'!$A$5:$O$329,3,0)</f>
        <v>Un</v>
      </c>
      <c r="F269" s="64">
        <f>+VLOOKUP(B269,'resumen UCAP'!$A$5:$O$329,15,0)</f>
        <v>1229507</v>
      </c>
      <c r="G269" s="61">
        <v>8</v>
      </c>
      <c r="H269" s="61"/>
      <c r="I269" s="136"/>
      <c r="J269" s="13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row>
    <row r="270" spans="2:37" x14ac:dyDescent="0.25">
      <c r="B270" s="59" t="s">
        <v>666</v>
      </c>
      <c r="C270" s="62" t="str">
        <f>+VLOOKUP(B270,'resumen UCAP'!$A$5:$O$329,2,0)</f>
        <v>Poste rectangular 8 m</v>
      </c>
      <c r="D270" s="63"/>
      <c r="E270" s="63" t="str">
        <f>+VLOOKUP(B270,'resumen UCAP'!$A$5:$O$329,3,0)</f>
        <v>Un</v>
      </c>
      <c r="F270" s="64">
        <f>+VLOOKUP(B270,'resumen UCAP'!$A$5:$O$329,15,0)</f>
        <v>1852264</v>
      </c>
      <c r="G270" s="61">
        <v>4</v>
      </c>
      <c r="H270" s="61"/>
      <c r="I270" s="136"/>
      <c r="J270" s="136"/>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row>
    <row r="271" spans="2:37" x14ac:dyDescent="0.25">
      <c r="B271" s="59" t="s">
        <v>667</v>
      </c>
      <c r="C271" s="62" t="str">
        <f>+VLOOKUP(B271,'resumen UCAP'!$A$5:$O$329,2,0)</f>
        <v>Poste ingemetal 10 m 1B</v>
      </c>
      <c r="D271" s="63"/>
      <c r="E271" s="63" t="str">
        <f>+VLOOKUP(B271,'resumen UCAP'!$A$5:$O$329,3,0)</f>
        <v>Un</v>
      </c>
      <c r="F271" s="64">
        <f>+VLOOKUP(B271,'resumen UCAP'!$A$5:$O$329,15,0)</f>
        <v>1852264</v>
      </c>
      <c r="G271" s="61">
        <v>9</v>
      </c>
      <c r="H271" s="61"/>
      <c r="I271" s="136"/>
      <c r="J271" s="136"/>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row>
    <row r="272" spans="2:37" x14ac:dyDescent="0.25">
      <c r="B272" s="59" t="s">
        <v>668</v>
      </c>
      <c r="C272" s="62" t="str">
        <f>+VLOOKUP(B272,'resumen UCAP'!$A$5:$O$329,2,0)</f>
        <v>Poste IGO INGAL 10.5 m</v>
      </c>
      <c r="D272" s="63"/>
      <c r="E272" s="63" t="str">
        <f>+VLOOKUP(B272,'resumen UCAP'!$A$5:$O$329,3,0)</f>
        <v>Un</v>
      </c>
      <c r="F272" s="64">
        <f>+VLOOKUP(B272,'resumen UCAP'!$A$5:$O$329,15,0)</f>
        <v>1702264</v>
      </c>
      <c r="G272" s="61">
        <v>16</v>
      </c>
      <c r="H272" s="61"/>
      <c r="I272" s="136"/>
      <c r="J272" s="136"/>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row>
    <row r="273" spans="2:37" x14ac:dyDescent="0.25">
      <c r="B273" s="59" t="s">
        <v>669</v>
      </c>
      <c r="C273" s="62" t="str">
        <f>+VLOOKUP(B273,'resumen UCAP'!$A$5:$O$329,2,0)</f>
        <v>Mastil 14 mts</v>
      </c>
      <c r="D273" s="63"/>
      <c r="E273" s="63" t="str">
        <f>+VLOOKUP(B273,'resumen UCAP'!$A$5:$O$329,3,0)</f>
        <v>Un</v>
      </c>
      <c r="F273" s="64">
        <f>+VLOOKUP(B273,'resumen UCAP'!$A$5:$O$329,15,0)</f>
        <v>6741367.4000000004</v>
      </c>
      <c r="G273" s="61">
        <v>10</v>
      </c>
      <c r="H273" s="61"/>
      <c r="I273" s="136"/>
      <c r="J273" s="136"/>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row>
    <row r="274" spans="2:37"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61"/>
      <c r="I274" s="136"/>
      <c r="J274" s="136"/>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row>
    <row r="275" spans="2:37"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61"/>
      <c r="I275" s="136"/>
      <c r="J275" s="136"/>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row>
    <row r="276" spans="2:37"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61"/>
      <c r="I276" s="136"/>
      <c r="J276" s="136"/>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row>
    <row r="277" spans="2:37"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61"/>
      <c r="I277" s="136"/>
      <c r="J277" s="136"/>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row>
    <row r="278" spans="2:37"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61"/>
      <c r="I278" s="136"/>
      <c r="J278" s="136"/>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row>
    <row r="279" spans="2:37" x14ac:dyDescent="0.25">
      <c r="B279" s="59" t="s">
        <v>675</v>
      </c>
      <c r="C279" s="62" t="str">
        <f>+VLOOKUP(B279,'resumen UCAP'!$A$5:$O$329,2,0)</f>
        <v>Poste Republicano</v>
      </c>
      <c r="D279" s="63"/>
      <c r="E279" s="63" t="str">
        <f>+VLOOKUP(B279,'resumen UCAP'!$A$5:$O$329,3,0)</f>
        <v>Un</v>
      </c>
      <c r="F279" s="64">
        <f>+VLOOKUP(B279,'resumen UCAP'!$A$5:$O$329,15,0)</f>
        <v>3500000</v>
      </c>
      <c r="G279" s="61">
        <v>10</v>
      </c>
      <c r="H279" s="61"/>
      <c r="I279" s="136"/>
      <c r="J279" s="136"/>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row>
    <row r="280" spans="2:37" x14ac:dyDescent="0.25">
      <c r="B280" s="59" t="s">
        <v>676</v>
      </c>
      <c r="C280" s="62" t="str">
        <f>+VLOOKUP(B280,'resumen UCAP'!$A$5:$O$329,2,0)</f>
        <v>Poste tipo aleta 6m</v>
      </c>
      <c r="D280" s="63"/>
      <c r="E280" s="63" t="str">
        <f>+VLOOKUP(B280,'resumen UCAP'!$A$5:$O$329,3,0)</f>
        <v>Un</v>
      </c>
      <c r="F280" s="64">
        <f>+VLOOKUP(B280,'resumen UCAP'!$A$5:$O$329,15,0)</f>
        <v>1300000</v>
      </c>
      <c r="G280" s="61">
        <v>1</v>
      </c>
      <c r="H280" s="61"/>
      <c r="I280" s="136"/>
      <c r="J280" s="136"/>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row>
    <row r="281" spans="2:37" x14ac:dyDescent="0.25">
      <c r="B281" s="59"/>
      <c r="C281" s="127" t="s">
        <v>289</v>
      </c>
      <c r="D281" s="60"/>
      <c r="E281" s="59"/>
      <c r="F281" s="61"/>
      <c r="G281" s="129">
        <f>+SUM(G244:G280)</f>
        <v>8305</v>
      </c>
      <c r="H281" s="129">
        <f t="shared" ref="H281:AK281" si="4">+SUM(H244:H280)</f>
        <v>0</v>
      </c>
      <c r="I281" s="129">
        <f t="shared" si="4"/>
        <v>0</v>
      </c>
      <c r="J281" s="129">
        <f t="shared" si="4"/>
        <v>0</v>
      </c>
      <c r="K281" s="129">
        <f t="shared" si="4"/>
        <v>0</v>
      </c>
      <c r="L281" s="129">
        <f t="shared" si="4"/>
        <v>0</v>
      </c>
      <c r="M281" s="129">
        <f t="shared" si="4"/>
        <v>0</v>
      </c>
      <c r="N281" s="129">
        <f t="shared" si="4"/>
        <v>0</v>
      </c>
      <c r="O281" s="129">
        <f t="shared" si="4"/>
        <v>0</v>
      </c>
      <c r="P281" s="129">
        <f t="shared" si="4"/>
        <v>0</v>
      </c>
      <c r="Q281" s="129">
        <f t="shared" si="4"/>
        <v>0</v>
      </c>
      <c r="R281" s="129">
        <f t="shared" si="4"/>
        <v>0</v>
      </c>
      <c r="S281" s="129">
        <f t="shared" si="4"/>
        <v>0</v>
      </c>
      <c r="T281" s="129">
        <f t="shared" si="4"/>
        <v>0</v>
      </c>
      <c r="U281" s="129">
        <f t="shared" si="4"/>
        <v>0</v>
      </c>
      <c r="V281" s="129">
        <f t="shared" si="4"/>
        <v>0</v>
      </c>
      <c r="W281" s="129">
        <f t="shared" si="4"/>
        <v>0</v>
      </c>
      <c r="X281" s="129">
        <f t="shared" si="4"/>
        <v>0</v>
      </c>
      <c r="Y281" s="129">
        <f t="shared" si="4"/>
        <v>0</v>
      </c>
      <c r="Z281" s="129">
        <f t="shared" si="4"/>
        <v>0</v>
      </c>
      <c r="AA281" s="129">
        <f t="shared" si="4"/>
        <v>0</v>
      </c>
      <c r="AB281" s="129">
        <f t="shared" si="4"/>
        <v>0</v>
      </c>
      <c r="AC281" s="129">
        <f t="shared" si="4"/>
        <v>0</v>
      </c>
      <c r="AD281" s="129">
        <f t="shared" si="4"/>
        <v>0</v>
      </c>
      <c r="AE281" s="129">
        <f t="shared" si="4"/>
        <v>0</v>
      </c>
      <c r="AF281" s="129">
        <f t="shared" si="4"/>
        <v>0</v>
      </c>
      <c r="AG281" s="129">
        <f t="shared" si="4"/>
        <v>0</v>
      </c>
      <c r="AH281" s="129">
        <f t="shared" si="4"/>
        <v>0</v>
      </c>
      <c r="AI281" s="129">
        <f t="shared" si="4"/>
        <v>0</v>
      </c>
      <c r="AJ281" s="129">
        <f t="shared" si="4"/>
        <v>0</v>
      </c>
      <c r="AK281" s="129">
        <f t="shared" si="4"/>
        <v>0</v>
      </c>
    </row>
    <row r="282" spans="2:37" x14ac:dyDescent="0.25">
      <c r="B282" s="59"/>
      <c r="C282" s="126" t="s">
        <v>441</v>
      </c>
      <c r="D282" s="60"/>
      <c r="E282" s="59"/>
      <c r="F282" s="61"/>
      <c r="G282" s="129">
        <f>+SUMPRODUCT($F$244:$F$280,G244:G280)</f>
        <v>11484769552.199991</v>
      </c>
      <c r="H282" s="129">
        <f t="shared" ref="H282:AK282" si="5">+SUMPRODUCT($F$244:$F$280,H244:H280)</f>
        <v>0</v>
      </c>
      <c r="I282" s="129">
        <f t="shared" si="5"/>
        <v>0</v>
      </c>
      <c r="J282" s="129">
        <f t="shared" si="5"/>
        <v>0</v>
      </c>
      <c r="K282" s="129">
        <f t="shared" si="5"/>
        <v>0</v>
      </c>
      <c r="L282" s="129">
        <f t="shared" si="5"/>
        <v>0</v>
      </c>
      <c r="M282" s="129">
        <f t="shared" si="5"/>
        <v>0</v>
      </c>
      <c r="N282" s="129">
        <f t="shared" si="5"/>
        <v>0</v>
      </c>
      <c r="O282" s="129">
        <f t="shared" si="5"/>
        <v>0</v>
      </c>
      <c r="P282" s="129">
        <f t="shared" si="5"/>
        <v>0</v>
      </c>
      <c r="Q282" s="129">
        <f t="shared" si="5"/>
        <v>0</v>
      </c>
      <c r="R282" s="129">
        <f t="shared" si="5"/>
        <v>0</v>
      </c>
      <c r="S282" s="129">
        <f t="shared" si="5"/>
        <v>0</v>
      </c>
      <c r="T282" s="129">
        <f t="shared" si="5"/>
        <v>0</v>
      </c>
      <c r="U282" s="129">
        <f t="shared" si="5"/>
        <v>0</v>
      </c>
      <c r="V282" s="129">
        <f t="shared" si="5"/>
        <v>0</v>
      </c>
      <c r="W282" s="129">
        <f t="shared" si="5"/>
        <v>0</v>
      </c>
      <c r="X282" s="129">
        <f t="shared" si="5"/>
        <v>0</v>
      </c>
      <c r="Y282" s="129">
        <f t="shared" si="5"/>
        <v>0</v>
      </c>
      <c r="Z282" s="129">
        <f t="shared" si="5"/>
        <v>0</v>
      </c>
      <c r="AA282" s="129">
        <f t="shared" si="5"/>
        <v>0</v>
      </c>
      <c r="AB282" s="129">
        <f t="shared" si="5"/>
        <v>0</v>
      </c>
      <c r="AC282" s="129">
        <f t="shared" si="5"/>
        <v>0</v>
      </c>
      <c r="AD282" s="129">
        <f t="shared" si="5"/>
        <v>0</v>
      </c>
      <c r="AE282" s="129">
        <f t="shared" si="5"/>
        <v>0</v>
      </c>
      <c r="AF282" s="129">
        <f t="shared" si="5"/>
        <v>0</v>
      </c>
      <c r="AG282" s="129">
        <f t="shared" si="5"/>
        <v>0</v>
      </c>
      <c r="AH282" s="129">
        <f t="shared" si="5"/>
        <v>0</v>
      </c>
      <c r="AI282" s="129">
        <f t="shared" si="5"/>
        <v>0</v>
      </c>
      <c r="AJ282" s="129">
        <f t="shared" si="5"/>
        <v>0</v>
      </c>
      <c r="AK282" s="129">
        <f t="shared" si="5"/>
        <v>0</v>
      </c>
    </row>
    <row r="283" spans="2:37" x14ac:dyDescent="0.25">
      <c r="B283" s="59"/>
      <c r="C283" s="126"/>
      <c r="D283" s="60"/>
      <c r="E283" s="59"/>
      <c r="F283" s="61"/>
      <c r="G283" s="129"/>
      <c r="H283" s="61"/>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row>
    <row r="284" spans="2:37" x14ac:dyDescent="0.25">
      <c r="B284" s="59"/>
      <c r="C284" s="59"/>
      <c r="D284" s="60"/>
      <c r="E284" s="59"/>
      <c r="F284" s="61"/>
      <c r="G284" s="61"/>
      <c r="H284" s="6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row>
    <row r="285" spans="2:37" x14ac:dyDescent="0.25">
      <c r="B285" s="59"/>
      <c r="C285" s="59"/>
      <c r="D285" s="60"/>
      <c r="E285" s="59"/>
      <c r="F285" s="61"/>
      <c r="G285" s="61"/>
      <c r="H285" s="61"/>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row>
    <row r="286" spans="2:37" x14ac:dyDescent="0.25">
      <c r="B286" s="59"/>
      <c r="C286" s="59"/>
      <c r="D286" s="60"/>
      <c r="E286" s="59"/>
      <c r="F286" s="61"/>
      <c r="G286" s="61"/>
      <c r="H286" s="61"/>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row>
    <row r="287" spans="2:37" x14ac:dyDescent="0.25">
      <c r="B287" s="58"/>
      <c r="C287" s="130" t="str">
        <f>+Inventario!C287</f>
        <v>REDES</v>
      </c>
      <c r="D287" s="131"/>
      <c r="E287" s="58"/>
      <c r="F287" s="132"/>
      <c r="G287" s="132"/>
      <c r="H287" s="132"/>
      <c r="I287" s="58"/>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row>
    <row r="288" spans="2:37"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61"/>
      <c r="I288" s="136"/>
      <c r="J288" s="136"/>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row>
    <row r="289" spans="2:37"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61"/>
      <c r="I289" s="136"/>
      <c r="J289" s="136"/>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row>
    <row r="290" spans="2:37"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61"/>
      <c r="I290" s="136"/>
      <c r="J290" s="136"/>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row>
    <row r="291" spans="2:37"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61"/>
      <c r="I291" s="136"/>
      <c r="J291" s="136"/>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row>
    <row r="292" spans="2:37"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61"/>
      <c r="I292" s="136"/>
      <c r="J292" s="136"/>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row>
    <row r="293" spans="2:37"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61"/>
      <c r="I293" s="136"/>
      <c r="J293" s="136"/>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row>
    <row r="294" spans="2:37"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61"/>
      <c r="I294" s="136"/>
      <c r="J294" s="136"/>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row>
    <row r="295" spans="2:37"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61"/>
      <c r="I295" s="136"/>
      <c r="J295" s="136"/>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row>
    <row r="296" spans="2:37"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61"/>
      <c r="I296" s="136"/>
      <c r="J296" s="136"/>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row>
    <row r="297" spans="2:37" x14ac:dyDescent="0.25">
      <c r="B297" s="59"/>
      <c r="C297" s="127" t="s">
        <v>289</v>
      </c>
      <c r="D297" s="60"/>
      <c r="E297" s="59"/>
      <c r="F297" s="61"/>
      <c r="G297" s="129">
        <f>+SUM(G288:G296)</f>
        <v>1807012</v>
      </c>
      <c r="H297" s="129">
        <f t="shared" ref="H297:AK297" si="6">+SUM(H288:H296)</f>
        <v>0</v>
      </c>
      <c r="I297" s="129">
        <f t="shared" si="6"/>
        <v>0</v>
      </c>
      <c r="J297" s="129">
        <f t="shared" si="6"/>
        <v>0</v>
      </c>
      <c r="K297" s="129">
        <f t="shared" si="6"/>
        <v>0</v>
      </c>
      <c r="L297" s="129">
        <f t="shared" si="6"/>
        <v>0</v>
      </c>
      <c r="M297" s="129">
        <f t="shared" si="6"/>
        <v>0</v>
      </c>
      <c r="N297" s="129">
        <f t="shared" si="6"/>
        <v>0</v>
      </c>
      <c r="O297" s="129">
        <f t="shared" si="6"/>
        <v>0</v>
      </c>
      <c r="P297" s="129">
        <f t="shared" si="6"/>
        <v>0</v>
      </c>
      <c r="Q297" s="129">
        <f t="shared" si="6"/>
        <v>0</v>
      </c>
      <c r="R297" s="129">
        <f t="shared" si="6"/>
        <v>0</v>
      </c>
      <c r="S297" s="129">
        <f t="shared" si="6"/>
        <v>0</v>
      </c>
      <c r="T297" s="129">
        <f t="shared" si="6"/>
        <v>0</v>
      </c>
      <c r="U297" s="129">
        <f t="shared" si="6"/>
        <v>0</v>
      </c>
      <c r="V297" s="129">
        <f t="shared" si="6"/>
        <v>0</v>
      </c>
      <c r="W297" s="129">
        <f t="shared" si="6"/>
        <v>0</v>
      </c>
      <c r="X297" s="129">
        <f t="shared" si="6"/>
        <v>0</v>
      </c>
      <c r="Y297" s="129">
        <f t="shared" si="6"/>
        <v>0</v>
      </c>
      <c r="Z297" s="129">
        <f t="shared" si="6"/>
        <v>0</v>
      </c>
      <c r="AA297" s="129">
        <f t="shared" si="6"/>
        <v>0</v>
      </c>
      <c r="AB297" s="129">
        <f t="shared" si="6"/>
        <v>0</v>
      </c>
      <c r="AC297" s="129">
        <f t="shared" si="6"/>
        <v>0</v>
      </c>
      <c r="AD297" s="129">
        <f t="shared" si="6"/>
        <v>0</v>
      </c>
      <c r="AE297" s="129">
        <f t="shared" si="6"/>
        <v>0</v>
      </c>
      <c r="AF297" s="129">
        <f t="shared" si="6"/>
        <v>0</v>
      </c>
      <c r="AG297" s="129">
        <f t="shared" si="6"/>
        <v>0</v>
      </c>
      <c r="AH297" s="129">
        <f t="shared" si="6"/>
        <v>0</v>
      </c>
      <c r="AI297" s="129">
        <f t="shared" si="6"/>
        <v>0</v>
      </c>
      <c r="AJ297" s="129">
        <f t="shared" si="6"/>
        <v>0</v>
      </c>
      <c r="AK297" s="129">
        <f t="shared" si="6"/>
        <v>0</v>
      </c>
    </row>
    <row r="298" spans="2:37" x14ac:dyDescent="0.25">
      <c r="B298" s="59"/>
      <c r="C298" s="126" t="s">
        <v>441</v>
      </c>
      <c r="D298" s="60"/>
      <c r="E298" s="59"/>
      <c r="F298" s="61"/>
      <c r="G298" s="129">
        <f>+SUMPRODUCT($F$288:$F$296,G288:G296)</f>
        <v>4760293899.9256382</v>
      </c>
      <c r="H298" s="129">
        <f t="shared" ref="H298:AK298" si="7">+SUMPRODUCT($F$288:$F$296,H288:H296)</f>
        <v>0</v>
      </c>
      <c r="I298" s="129">
        <f t="shared" si="7"/>
        <v>0</v>
      </c>
      <c r="J298" s="129">
        <f t="shared" si="7"/>
        <v>0</v>
      </c>
      <c r="K298" s="129">
        <f t="shared" si="7"/>
        <v>0</v>
      </c>
      <c r="L298" s="129">
        <f t="shared" si="7"/>
        <v>0</v>
      </c>
      <c r="M298" s="129">
        <f t="shared" si="7"/>
        <v>0</v>
      </c>
      <c r="N298" s="129">
        <f t="shared" si="7"/>
        <v>0</v>
      </c>
      <c r="O298" s="129">
        <f t="shared" si="7"/>
        <v>0</v>
      </c>
      <c r="P298" s="129">
        <f t="shared" si="7"/>
        <v>0</v>
      </c>
      <c r="Q298" s="129">
        <f t="shared" si="7"/>
        <v>0</v>
      </c>
      <c r="R298" s="129">
        <f t="shared" si="7"/>
        <v>0</v>
      </c>
      <c r="S298" s="129">
        <f t="shared" si="7"/>
        <v>0</v>
      </c>
      <c r="T298" s="129">
        <f t="shared" si="7"/>
        <v>0</v>
      </c>
      <c r="U298" s="129">
        <f t="shared" si="7"/>
        <v>0</v>
      </c>
      <c r="V298" s="129">
        <f t="shared" si="7"/>
        <v>0</v>
      </c>
      <c r="W298" s="129">
        <f t="shared" si="7"/>
        <v>0</v>
      </c>
      <c r="X298" s="129">
        <f t="shared" si="7"/>
        <v>0</v>
      </c>
      <c r="Y298" s="129">
        <f t="shared" si="7"/>
        <v>0</v>
      </c>
      <c r="Z298" s="129">
        <f t="shared" si="7"/>
        <v>0</v>
      </c>
      <c r="AA298" s="129">
        <f t="shared" si="7"/>
        <v>0</v>
      </c>
      <c r="AB298" s="129">
        <f t="shared" si="7"/>
        <v>0</v>
      </c>
      <c r="AC298" s="129">
        <f t="shared" si="7"/>
        <v>0</v>
      </c>
      <c r="AD298" s="129">
        <f t="shared" si="7"/>
        <v>0</v>
      </c>
      <c r="AE298" s="129">
        <f t="shared" si="7"/>
        <v>0</v>
      </c>
      <c r="AF298" s="129">
        <f t="shared" si="7"/>
        <v>0</v>
      </c>
      <c r="AG298" s="129">
        <f t="shared" si="7"/>
        <v>0</v>
      </c>
      <c r="AH298" s="129">
        <f t="shared" si="7"/>
        <v>0</v>
      </c>
      <c r="AI298" s="129">
        <f t="shared" si="7"/>
        <v>0</v>
      </c>
      <c r="AJ298" s="129">
        <f t="shared" si="7"/>
        <v>0</v>
      </c>
      <c r="AK298" s="129">
        <f t="shared" si="7"/>
        <v>0</v>
      </c>
    </row>
    <row r="299" spans="2:37" x14ac:dyDescent="0.25">
      <c r="B299" s="59"/>
      <c r="C299" s="126"/>
      <c r="D299" s="60"/>
      <c r="E299" s="59"/>
      <c r="F299" s="61"/>
      <c r="G299" s="129"/>
      <c r="H299" s="61"/>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row>
    <row r="300" spans="2:37" x14ac:dyDescent="0.25">
      <c r="B300" s="59"/>
      <c r="C300" s="59"/>
      <c r="D300" s="60"/>
      <c r="E300" s="59"/>
      <c r="F300" s="61"/>
      <c r="G300" s="61"/>
      <c r="H300" s="61"/>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row>
    <row r="301" spans="2:37" x14ac:dyDescent="0.25">
      <c r="B301" s="59"/>
      <c r="C301" s="59"/>
      <c r="D301" s="60"/>
      <c r="E301" s="59"/>
      <c r="F301" s="61"/>
      <c r="G301" s="61"/>
      <c r="H301" s="61"/>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row>
    <row r="302" spans="2:37" x14ac:dyDescent="0.25">
      <c r="B302" s="59"/>
      <c r="C302" s="59"/>
      <c r="D302" s="60"/>
      <c r="E302" s="59"/>
      <c r="F302" s="61"/>
      <c r="G302" s="61"/>
      <c r="H302" s="61"/>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row>
    <row r="303" spans="2:37" x14ac:dyDescent="0.25">
      <c r="B303" s="58"/>
      <c r="C303" s="130" t="str">
        <f>+Inventario!C303</f>
        <v>CAMARAS, CANALIZACIONES, DUCTOS</v>
      </c>
      <c r="D303" s="131"/>
      <c r="E303" s="58"/>
      <c r="F303" s="132"/>
      <c r="G303" s="132"/>
      <c r="H303" s="132"/>
      <c r="I303" s="58"/>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row>
    <row r="304" spans="2:37"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61"/>
      <c r="I304" s="136"/>
      <c r="J304" s="136"/>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row>
    <row r="305" spans="2:37"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61"/>
      <c r="I305" s="136"/>
      <c r="J305" s="136"/>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row>
    <row r="306" spans="2:37"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61"/>
      <c r="I306" s="136"/>
      <c r="J306" s="136"/>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row>
    <row r="307" spans="2:37" x14ac:dyDescent="0.25">
      <c r="B307" s="59"/>
      <c r="C307" s="127" t="s">
        <v>289</v>
      </c>
      <c r="D307" s="60"/>
      <c r="E307" s="59"/>
      <c r="F307" s="61"/>
      <c r="G307" s="129">
        <f>+SUM(G304:G306)</f>
        <v>70020</v>
      </c>
      <c r="H307" s="129">
        <f t="shared" ref="H307:AK307" si="8">+SUM(H304:H306)</f>
        <v>0</v>
      </c>
      <c r="I307" s="129">
        <f t="shared" si="8"/>
        <v>0</v>
      </c>
      <c r="J307" s="129">
        <f t="shared" si="8"/>
        <v>0</v>
      </c>
      <c r="K307" s="129">
        <f t="shared" si="8"/>
        <v>0</v>
      </c>
      <c r="L307" s="129">
        <f t="shared" si="8"/>
        <v>0</v>
      </c>
      <c r="M307" s="129">
        <f t="shared" si="8"/>
        <v>0</v>
      </c>
      <c r="N307" s="129">
        <f t="shared" si="8"/>
        <v>0</v>
      </c>
      <c r="O307" s="129">
        <f t="shared" si="8"/>
        <v>0</v>
      </c>
      <c r="P307" s="129">
        <f t="shared" si="8"/>
        <v>0</v>
      </c>
      <c r="Q307" s="129">
        <f t="shared" si="8"/>
        <v>0</v>
      </c>
      <c r="R307" s="129">
        <f t="shared" si="8"/>
        <v>0</v>
      </c>
      <c r="S307" s="129">
        <f t="shared" si="8"/>
        <v>0</v>
      </c>
      <c r="T307" s="129">
        <f t="shared" si="8"/>
        <v>0</v>
      </c>
      <c r="U307" s="129">
        <f t="shared" si="8"/>
        <v>0</v>
      </c>
      <c r="V307" s="129">
        <f t="shared" si="8"/>
        <v>0</v>
      </c>
      <c r="W307" s="129">
        <f t="shared" si="8"/>
        <v>0</v>
      </c>
      <c r="X307" s="129">
        <f t="shared" si="8"/>
        <v>0</v>
      </c>
      <c r="Y307" s="129">
        <f t="shared" si="8"/>
        <v>0</v>
      </c>
      <c r="Z307" s="129">
        <f t="shared" si="8"/>
        <v>0</v>
      </c>
      <c r="AA307" s="129">
        <f t="shared" si="8"/>
        <v>0</v>
      </c>
      <c r="AB307" s="129">
        <f t="shared" si="8"/>
        <v>0</v>
      </c>
      <c r="AC307" s="129">
        <f t="shared" si="8"/>
        <v>0</v>
      </c>
      <c r="AD307" s="129">
        <f t="shared" si="8"/>
        <v>0</v>
      </c>
      <c r="AE307" s="129">
        <f t="shared" si="8"/>
        <v>0</v>
      </c>
      <c r="AF307" s="129">
        <f t="shared" si="8"/>
        <v>0</v>
      </c>
      <c r="AG307" s="129">
        <f t="shared" si="8"/>
        <v>0</v>
      </c>
      <c r="AH307" s="129">
        <f t="shared" si="8"/>
        <v>0</v>
      </c>
      <c r="AI307" s="129">
        <f t="shared" si="8"/>
        <v>0</v>
      </c>
      <c r="AJ307" s="129">
        <f t="shared" si="8"/>
        <v>0</v>
      </c>
      <c r="AK307" s="129">
        <f t="shared" si="8"/>
        <v>0</v>
      </c>
    </row>
    <row r="308" spans="2:37" x14ac:dyDescent="0.25">
      <c r="B308" s="59"/>
      <c r="C308" s="126" t="s">
        <v>441</v>
      </c>
      <c r="D308" s="60"/>
      <c r="E308" s="59"/>
      <c r="F308" s="61"/>
      <c r="G308" s="129">
        <f>+SUMPRODUCT($F$304:$F$306,G304:G306)</f>
        <v>1668817116</v>
      </c>
      <c r="H308" s="129">
        <f t="shared" ref="H308:AK308" si="9">+SUMPRODUCT($F$304:$F$306,H304:H306)</f>
        <v>0</v>
      </c>
      <c r="I308" s="129">
        <f t="shared" si="9"/>
        <v>0</v>
      </c>
      <c r="J308" s="129">
        <f t="shared" si="9"/>
        <v>0</v>
      </c>
      <c r="K308" s="129">
        <f t="shared" si="9"/>
        <v>0</v>
      </c>
      <c r="L308" s="129">
        <f t="shared" si="9"/>
        <v>0</v>
      </c>
      <c r="M308" s="129">
        <f t="shared" si="9"/>
        <v>0</v>
      </c>
      <c r="N308" s="129">
        <f t="shared" si="9"/>
        <v>0</v>
      </c>
      <c r="O308" s="129">
        <f t="shared" si="9"/>
        <v>0</v>
      </c>
      <c r="P308" s="129">
        <f t="shared" si="9"/>
        <v>0</v>
      </c>
      <c r="Q308" s="129">
        <f t="shared" si="9"/>
        <v>0</v>
      </c>
      <c r="R308" s="129">
        <f t="shared" si="9"/>
        <v>0</v>
      </c>
      <c r="S308" s="129">
        <f t="shared" si="9"/>
        <v>0</v>
      </c>
      <c r="T308" s="129">
        <f t="shared" si="9"/>
        <v>0</v>
      </c>
      <c r="U308" s="129">
        <f t="shared" si="9"/>
        <v>0</v>
      </c>
      <c r="V308" s="129">
        <f t="shared" si="9"/>
        <v>0</v>
      </c>
      <c r="W308" s="129">
        <f t="shared" si="9"/>
        <v>0</v>
      </c>
      <c r="X308" s="129">
        <f t="shared" si="9"/>
        <v>0</v>
      </c>
      <c r="Y308" s="129">
        <f t="shared" si="9"/>
        <v>0</v>
      </c>
      <c r="Z308" s="129">
        <f t="shared" si="9"/>
        <v>0</v>
      </c>
      <c r="AA308" s="129">
        <f t="shared" si="9"/>
        <v>0</v>
      </c>
      <c r="AB308" s="129">
        <f t="shared" si="9"/>
        <v>0</v>
      </c>
      <c r="AC308" s="129">
        <f t="shared" si="9"/>
        <v>0</v>
      </c>
      <c r="AD308" s="129">
        <f t="shared" si="9"/>
        <v>0</v>
      </c>
      <c r="AE308" s="129">
        <f t="shared" si="9"/>
        <v>0</v>
      </c>
      <c r="AF308" s="129">
        <f t="shared" si="9"/>
        <v>0</v>
      </c>
      <c r="AG308" s="129">
        <f t="shared" si="9"/>
        <v>0</v>
      </c>
      <c r="AH308" s="129">
        <f t="shared" si="9"/>
        <v>0</v>
      </c>
      <c r="AI308" s="129">
        <f t="shared" si="9"/>
        <v>0</v>
      </c>
      <c r="AJ308" s="129">
        <f t="shared" si="9"/>
        <v>0</v>
      </c>
      <c r="AK308" s="129">
        <f t="shared" si="9"/>
        <v>0</v>
      </c>
    </row>
    <row r="309" spans="2:37" x14ac:dyDescent="0.25">
      <c r="B309" s="59"/>
      <c r="C309" s="126"/>
      <c r="D309" s="60"/>
      <c r="E309" s="59"/>
      <c r="F309" s="61"/>
      <c r="G309" s="129"/>
      <c r="H309" s="61"/>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row>
    <row r="310" spans="2:37" x14ac:dyDescent="0.25">
      <c r="B310" s="59"/>
      <c r="C310" s="59"/>
      <c r="D310" s="60"/>
      <c r="E310" s="59"/>
      <c r="F310" s="61"/>
      <c r="G310" s="61"/>
      <c r="H310" s="61"/>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row>
    <row r="311" spans="2:37" x14ac:dyDescent="0.25">
      <c r="B311" s="59"/>
      <c r="C311" s="59"/>
      <c r="D311" s="60"/>
      <c r="E311" s="59"/>
      <c r="F311" s="61"/>
      <c r="G311" s="61"/>
      <c r="H311" s="61"/>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row>
    <row r="312" spans="2:37" x14ac:dyDescent="0.25">
      <c r="B312" s="59"/>
      <c r="C312" s="59"/>
      <c r="D312" s="60"/>
      <c r="E312" s="59"/>
      <c r="F312" s="61"/>
      <c r="G312" s="61"/>
      <c r="H312" s="61"/>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row>
    <row r="313" spans="2:37" x14ac:dyDescent="0.25">
      <c r="B313" s="58"/>
      <c r="C313" s="130" t="str">
        <f>+Inventario!C313</f>
        <v>TRANSFORMADORES, ELEMENTOS SUBESTACIONES</v>
      </c>
      <c r="D313" s="131"/>
      <c r="E313" s="58"/>
      <c r="F313" s="132"/>
      <c r="G313" s="132"/>
      <c r="H313" s="132"/>
      <c r="I313" s="58"/>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row>
    <row r="314" spans="2:37"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61"/>
      <c r="I314" s="136"/>
      <c r="J314" s="136"/>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row>
    <row r="315" spans="2:37"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61"/>
      <c r="I315" s="136"/>
      <c r="J315" s="136"/>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row>
    <row r="316" spans="2:37"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61"/>
      <c r="I316" s="136"/>
      <c r="J316" s="136"/>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row>
    <row r="317" spans="2:37" x14ac:dyDescent="0.25">
      <c r="B317" s="59" t="s">
        <v>692</v>
      </c>
      <c r="C317" s="62" t="str">
        <f>+VLOOKUP(B317,'resumen UCAP'!$A$5:$O$329,2,0)</f>
        <v>Pararrayos DPS</v>
      </c>
      <c r="D317" s="63"/>
      <c r="E317" s="63" t="str">
        <f>+VLOOKUP(B317,'resumen UCAP'!$A$5:$O$329,3,0)</f>
        <v>Un</v>
      </c>
      <c r="F317" s="64">
        <f>+VLOOKUP(B317,'resumen UCAP'!$A$5:$O$329,15,0)</f>
        <v>200000</v>
      </c>
      <c r="G317" s="61">
        <v>395</v>
      </c>
      <c r="H317" s="61"/>
      <c r="I317" s="136"/>
      <c r="J317" s="136"/>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row>
    <row r="318" spans="2:37" x14ac:dyDescent="0.25">
      <c r="B318" s="59" t="s">
        <v>693</v>
      </c>
      <c r="C318" s="62" t="str">
        <f>+VLOOKUP(B318,'resumen UCAP'!$A$5:$O$329,2,0)</f>
        <v>Corta circuito</v>
      </c>
      <c r="D318" s="63"/>
      <c r="E318" s="63" t="str">
        <f>+VLOOKUP(B318,'resumen UCAP'!$A$5:$O$329,3,0)</f>
        <v>Un</v>
      </c>
      <c r="F318" s="64">
        <f>+VLOOKUP(B318,'resumen UCAP'!$A$5:$O$329,15,0)</f>
        <v>150000</v>
      </c>
      <c r="G318" s="61">
        <v>389</v>
      </c>
      <c r="H318" s="61"/>
      <c r="I318" s="136"/>
      <c r="J318" s="136"/>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row>
    <row r="319" spans="2:37" x14ac:dyDescent="0.25">
      <c r="B319" s="59" t="s">
        <v>694</v>
      </c>
      <c r="C319" s="62" t="str">
        <f>+VLOOKUP(B319,'resumen UCAP'!$A$5:$O$329,2,0)</f>
        <v>Cruceta</v>
      </c>
      <c r="D319" s="63"/>
      <c r="E319" s="63" t="str">
        <f>+VLOOKUP(B319,'resumen UCAP'!$A$5:$O$329,3,0)</f>
        <v>Un</v>
      </c>
      <c r="F319" s="64">
        <f>+VLOOKUP(B319,'resumen UCAP'!$A$5:$O$329,15,0)</f>
        <v>120000</v>
      </c>
      <c r="G319" s="61">
        <v>1164</v>
      </c>
      <c r="H319" s="61"/>
      <c r="I319" s="136"/>
      <c r="J319" s="136"/>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row>
    <row r="320" spans="2:37" x14ac:dyDescent="0.25">
      <c r="B320" s="59"/>
      <c r="C320" s="127" t="s">
        <v>289</v>
      </c>
      <c r="D320" s="60"/>
      <c r="E320" s="59"/>
      <c r="F320" s="61"/>
      <c r="G320" s="129">
        <f>+SUM(G314:G319)</f>
        <v>2154</v>
      </c>
      <c r="H320" s="129">
        <f t="shared" ref="H320:AK320" si="10">+SUM(H314:H319)</f>
        <v>0</v>
      </c>
      <c r="I320" s="129">
        <f t="shared" si="10"/>
        <v>0</v>
      </c>
      <c r="J320" s="129">
        <f t="shared" si="10"/>
        <v>0</v>
      </c>
      <c r="K320" s="129">
        <f t="shared" si="10"/>
        <v>0</v>
      </c>
      <c r="L320" s="129">
        <f t="shared" si="10"/>
        <v>0</v>
      </c>
      <c r="M320" s="129">
        <f t="shared" si="10"/>
        <v>0</v>
      </c>
      <c r="N320" s="129">
        <f t="shared" si="10"/>
        <v>0</v>
      </c>
      <c r="O320" s="129">
        <f t="shared" si="10"/>
        <v>0</v>
      </c>
      <c r="P320" s="129">
        <f t="shared" si="10"/>
        <v>0</v>
      </c>
      <c r="Q320" s="129">
        <f t="shared" si="10"/>
        <v>0</v>
      </c>
      <c r="R320" s="129">
        <f t="shared" si="10"/>
        <v>0</v>
      </c>
      <c r="S320" s="129">
        <f t="shared" si="10"/>
        <v>0</v>
      </c>
      <c r="T320" s="129">
        <f t="shared" si="10"/>
        <v>0</v>
      </c>
      <c r="U320" s="129">
        <f t="shared" si="10"/>
        <v>0</v>
      </c>
      <c r="V320" s="129">
        <f t="shared" si="10"/>
        <v>0</v>
      </c>
      <c r="W320" s="129">
        <f t="shared" si="10"/>
        <v>0</v>
      </c>
      <c r="X320" s="129">
        <f t="shared" si="10"/>
        <v>0</v>
      </c>
      <c r="Y320" s="129">
        <f t="shared" si="10"/>
        <v>0</v>
      </c>
      <c r="Z320" s="129">
        <f t="shared" si="10"/>
        <v>0</v>
      </c>
      <c r="AA320" s="129">
        <f t="shared" si="10"/>
        <v>0</v>
      </c>
      <c r="AB320" s="129">
        <f t="shared" si="10"/>
        <v>0</v>
      </c>
      <c r="AC320" s="129">
        <f t="shared" si="10"/>
        <v>0</v>
      </c>
      <c r="AD320" s="129">
        <f t="shared" si="10"/>
        <v>0</v>
      </c>
      <c r="AE320" s="129">
        <f t="shared" si="10"/>
        <v>0</v>
      </c>
      <c r="AF320" s="129">
        <f t="shared" si="10"/>
        <v>0</v>
      </c>
      <c r="AG320" s="129">
        <f t="shared" si="10"/>
        <v>0</v>
      </c>
      <c r="AH320" s="129">
        <f t="shared" si="10"/>
        <v>0</v>
      </c>
      <c r="AI320" s="129">
        <f t="shared" si="10"/>
        <v>0</v>
      </c>
      <c r="AJ320" s="129">
        <f t="shared" si="10"/>
        <v>0</v>
      </c>
      <c r="AK320" s="129">
        <f t="shared" si="10"/>
        <v>0</v>
      </c>
    </row>
    <row r="321" spans="2:37" x14ac:dyDescent="0.25">
      <c r="B321" s="59"/>
      <c r="C321" s="126" t="s">
        <v>441</v>
      </c>
      <c r="D321" s="60"/>
      <c r="E321" s="59"/>
      <c r="F321" s="61"/>
      <c r="G321" s="129">
        <f>+SUMPRODUCT($F$314:$F$319,G314:G319)</f>
        <v>1133426580.25</v>
      </c>
      <c r="H321" s="129">
        <f t="shared" ref="H321:AK321" si="11">+SUMPRODUCT($F$314:$F$319,H314:H319)</f>
        <v>0</v>
      </c>
      <c r="I321" s="129">
        <f t="shared" si="11"/>
        <v>0</v>
      </c>
      <c r="J321" s="129">
        <f t="shared" si="11"/>
        <v>0</v>
      </c>
      <c r="K321" s="129">
        <f t="shared" si="11"/>
        <v>0</v>
      </c>
      <c r="L321" s="129">
        <f t="shared" si="11"/>
        <v>0</v>
      </c>
      <c r="M321" s="129">
        <f t="shared" si="11"/>
        <v>0</v>
      </c>
      <c r="N321" s="129">
        <f t="shared" si="11"/>
        <v>0</v>
      </c>
      <c r="O321" s="129">
        <f t="shared" si="11"/>
        <v>0</v>
      </c>
      <c r="P321" s="129">
        <f t="shared" si="11"/>
        <v>0</v>
      </c>
      <c r="Q321" s="129">
        <f t="shared" si="11"/>
        <v>0</v>
      </c>
      <c r="R321" s="129">
        <f t="shared" si="11"/>
        <v>0</v>
      </c>
      <c r="S321" s="129">
        <f t="shared" si="11"/>
        <v>0</v>
      </c>
      <c r="T321" s="129">
        <f t="shared" si="11"/>
        <v>0</v>
      </c>
      <c r="U321" s="129">
        <f t="shared" si="11"/>
        <v>0</v>
      </c>
      <c r="V321" s="129">
        <f t="shared" si="11"/>
        <v>0</v>
      </c>
      <c r="W321" s="129">
        <f t="shared" si="11"/>
        <v>0</v>
      </c>
      <c r="X321" s="129">
        <f t="shared" si="11"/>
        <v>0</v>
      </c>
      <c r="Y321" s="129">
        <f t="shared" si="11"/>
        <v>0</v>
      </c>
      <c r="Z321" s="129">
        <f t="shared" si="11"/>
        <v>0</v>
      </c>
      <c r="AA321" s="129">
        <f t="shared" si="11"/>
        <v>0</v>
      </c>
      <c r="AB321" s="129">
        <f t="shared" si="11"/>
        <v>0</v>
      </c>
      <c r="AC321" s="129">
        <f t="shared" si="11"/>
        <v>0</v>
      </c>
      <c r="AD321" s="129">
        <f t="shared" si="11"/>
        <v>0</v>
      </c>
      <c r="AE321" s="129">
        <f t="shared" si="11"/>
        <v>0</v>
      </c>
      <c r="AF321" s="129">
        <f t="shared" si="11"/>
        <v>0</v>
      </c>
      <c r="AG321" s="129">
        <f t="shared" si="11"/>
        <v>0</v>
      </c>
      <c r="AH321" s="129">
        <f t="shared" si="11"/>
        <v>0</v>
      </c>
      <c r="AI321" s="129">
        <f t="shared" si="11"/>
        <v>0</v>
      </c>
      <c r="AJ321" s="129">
        <f t="shared" si="11"/>
        <v>0</v>
      </c>
      <c r="AK321" s="129">
        <f t="shared" si="11"/>
        <v>0</v>
      </c>
    </row>
    <row r="322" spans="2:37" x14ac:dyDescent="0.25">
      <c r="B322" s="59"/>
      <c r="C322" s="126"/>
      <c r="D322" s="60"/>
      <c r="E322" s="59"/>
      <c r="F322" s="61"/>
      <c r="G322" s="129"/>
      <c r="H322" s="61"/>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row>
    <row r="323" spans="2:37" x14ac:dyDescent="0.25">
      <c r="B323" s="59"/>
      <c r="C323" s="59"/>
      <c r="D323" s="60"/>
      <c r="E323" s="59"/>
      <c r="F323" s="61"/>
      <c r="G323" s="61"/>
      <c r="H323" s="61"/>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row>
    <row r="324" spans="2:37" x14ac:dyDescent="0.25">
      <c r="B324" s="59"/>
      <c r="C324" s="59"/>
      <c r="D324" s="60"/>
      <c r="E324" s="59"/>
      <c r="F324" s="61"/>
      <c r="G324" s="61"/>
      <c r="H324" s="61"/>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row>
    <row r="325" spans="2:37" x14ac:dyDescent="0.25">
      <c r="B325" s="59"/>
      <c r="C325" s="59"/>
      <c r="D325" s="60"/>
      <c r="E325" s="59"/>
      <c r="F325" s="61"/>
      <c r="G325" s="61"/>
      <c r="H325" s="61"/>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row>
    <row r="326" spans="2:37" x14ac:dyDescent="0.25">
      <c r="B326" s="58"/>
      <c r="C326" s="130" t="str">
        <f>+Inventario!C326</f>
        <v>MEDIDORES</v>
      </c>
      <c r="D326" s="131"/>
      <c r="E326" s="58"/>
      <c r="F326" s="132"/>
      <c r="G326" s="132"/>
      <c r="H326" s="132"/>
      <c r="I326" s="58"/>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row>
    <row r="327" spans="2:37" x14ac:dyDescent="0.25">
      <c r="B327" s="59" t="s">
        <v>695</v>
      </c>
      <c r="C327" s="62" t="str">
        <f>+VLOOKUP(B327,'resumen UCAP'!$A$5:$O$329,2,0)</f>
        <v>Medidor digital</v>
      </c>
      <c r="D327" s="63"/>
      <c r="E327" s="63" t="str">
        <f>+VLOOKUP(B327,'resumen UCAP'!$A$5:$O$329,3,0)</f>
        <v>Un</v>
      </c>
      <c r="F327" s="64">
        <f>+VLOOKUP(B327,'resumen UCAP'!$A$5:$O$329,15,0)</f>
        <v>379591.8367346939</v>
      </c>
      <c r="G327" s="61">
        <v>49</v>
      </c>
      <c r="H327" s="61"/>
      <c r="I327" s="136"/>
      <c r="J327" s="136"/>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row>
    <row r="328" spans="2:37" x14ac:dyDescent="0.25">
      <c r="B328" s="59" t="s">
        <v>696</v>
      </c>
      <c r="C328" s="62" t="str">
        <f>+VLOOKUP(B328,'resumen UCAP'!$A$5:$O$329,2,0)</f>
        <v>Medidor telegestion</v>
      </c>
      <c r="D328" s="63"/>
      <c r="E328" s="63" t="str">
        <f>+VLOOKUP(B328,'resumen UCAP'!$A$5:$O$329,3,0)</f>
        <v>Un</v>
      </c>
      <c r="F328" s="64">
        <f>+VLOOKUP(B328,'resumen UCAP'!$A$5:$O$329,15,0)</f>
        <v>3260000</v>
      </c>
      <c r="G328" s="61">
        <v>2</v>
      </c>
      <c r="H328" s="61"/>
      <c r="I328" s="136"/>
      <c r="J328" s="136"/>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row>
    <row r="329" spans="2:37" x14ac:dyDescent="0.25">
      <c r="B329" s="59"/>
      <c r="C329" s="127" t="s">
        <v>289</v>
      </c>
      <c r="D329" s="60"/>
      <c r="E329" s="59"/>
      <c r="F329" s="61"/>
      <c r="G329" s="129">
        <f>+SUM(G327:G328)</f>
        <v>51</v>
      </c>
      <c r="H329" s="129">
        <f t="shared" ref="H329:AK329" si="12">+SUM(H327:H328)</f>
        <v>0</v>
      </c>
      <c r="I329" s="129">
        <f t="shared" si="12"/>
        <v>0</v>
      </c>
      <c r="J329" s="129">
        <f t="shared" si="12"/>
        <v>0</v>
      </c>
      <c r="K329" s="129">
        <f t="shared" si="12"/>
        <v>0</v>
      </c>
      <c r="L329" s="129">
        <f t="shared" si="12"/>
        <v>0</v>
      </c>
      <c r="M329" s="129">
        <f t="shared" si="12"/>
        <v>0</v>
      </c>
      <c r="N329" s="129">
        <f t="shared" si="12"/>
        <v>0</v>
      </c>
      <c r="O329" s="129">
        <f t="shared" si="12"/>
        <v>0</v>
      </c>
      <c r="P329" s="129">
        <f t="shared" si="12"/>
        <v>0</v>
      </c>
      <c r="Q329" s="129">
        <f t="shared" si="12"/>
        <v>0</v>
      </c>
      <c r="R329" s="129">
        <f t="shared" si="12"/>
        <v>0</v>
      </c>
      <c r="S329" s="129">
        <f t="shared" si="12"/>
        <v>0</v>
      </c>
      <c r="T329" s="129">
        <f t="shared" si="12"/>
        <v>0</v>
      </c>
      <c r="U329" s="129">
        <f t="shared" si="12"/>
        <v>0</v>
      </c>
      <c r="V329" s="129">
        <f t="shared" si="12"/>
        <v>0</v>
      </c>
      <c r="W329" s="129">
        <f t="shared" si="12"/>
        <v>0</v>
      </c>
      <c r="X329" s="129">
        <f t="shared" si="12"/>
        <v>0</v>
      </c>
      <c r="Y329" s="129">
        <f t="shared" si="12"/>
        <v>0</v>
      </c>
      <c r="Z329" s="129">
        <f t="shared" si="12"/>
        <v>0</v>
      </c>
      <c r="AA329" s="129">
        <f t="shared" si="12"/>
        <v>0</v>
      </c>
      <c r="AB329" s="129">
        <f t="shared" si="12"/>
        <v>0</v>
      </c>
      <c r="AC329" s="129">
        <f t="shared" si="12"/>
        <v>0</v>
      </c>
      <c r="AD329" s="129">
        <f t="shared" si="12"/>
        <v>0</v>
      </c>
      <c r="AE329" s="129">
        <f t="shared" si="12"/>
        <v>0</v>
      </c>
      <c r="AF329" s="129">
        <f t="shared" si="12"/>
        <v>0</v>
      </c>
      <c r="AG329" s="129">
        <f t="shared" si="12"/>
        <v>0</v>
      </c>
      <c r="AH329" s="129">
        <f t="shared" si="12"/>
        <v>0</v>
      </c>
      <c r="AI329" s="129">
        <f t="shared" si="12"/>
        <v>0</v>
      </c>
      <c r="AJ329" s="129">
        <f t="shared" si="12"/>
        <v>0</v>
      </c>
      <c r="AK329" s="129">
        <f t="shared" si="12"/>
        <v>0</v>
      </c>
    </row>
    <row r="330" spans="2:37" x14ac:dyDescent="0.25">
      <c r="B330" s="59"/>
      <c r="C330" s="126" t="s">
        <v>441</v>
      </c>
      <c r="D330" s="60"/>
      <c r="E330" s="59"/>
      <c r="F330" s="61"/>
      <c r="G330" s="129">
        <f>+SUMPRODUCT($F$327:$F$328,G327:G328)</f>
        <v>25120000</v>
      </c>
      <c r="H330" s="129">
        <f t="shared" ref="H330:AK330" si="13">+SUMPRODUCT($F$327:$F$328,H327:H328)</f>
        <v>0</v>
      </c>
      <c r="I330" s="129">
        <f t="shared" si="13"/>
        <v>0</v>
      </c>
      <c r="J330" s="129">
        <f t="shared" si="13"/>
        <v>0</v>
      </c>
      <c r="K330" s="129">
        <f t="shared" si="13"/>
        <v>0</v>
      </c>
      <c r="L330" s="129">
        <f t="shared" si="13"/>
        <v>0</v>
      </c>
      <c r="M330" s="129">
        <f t="shared" si="13"/>
        <v>0</v>
      </c>
      <c r="N330" s="129">
        <f t="shared" si="13"/>
        <v>0</v>
      </c>
      <c r="O330" s="129">
        <f t="shared" si="13"/>
        <v>0</v>
      </c>
      <c r="P330" s="129">
        <f t="shared" si="13"/>
        <v>0</v>
      </c>
      <c r="Q330" s="129">
        <f t="shared" si="13"/>
        <v>0</v>
      </c>
      <c r="R330" s="129">
        <f t="shared" si="13"/>
        <v>0</v>
      </c>
      <c r="S330" s="129">
        <f t="shared" si="13"/>
        <v>0</v>
      </c>
      <c r="T330" s="129">
        <f t="shared" si="13"/>
        <v>0</v>
      </c>
      <c r="U330" s="129">
        <f t="shared" si="13"/>
        <v>0</v>
      </c>
      <c r="V330" s="129">
        <f t="shared" si="13"/>
        <v>0</v>
      </c>
      <c r="W330" s="129">
        <f t="shared" si="13"/>
        <v>0</v>
      </c>
      <c r="X330" s="129">
        <f t="shared" si="13"/>
        <v>0</v>
      </c>
      <c r="Y330" s="129">
        <f t="shared" si="13"/>
        <v>0</v>
      </c>
      <c r="Z330" s="129">
        <f t="shared" si="13"/>
        <v>0</v>
      </c>
      <c r="AA330" s="129">
        <f t="shared" si="13"/>
        <v>0</v>
      </c>
      <c r="AB330" s="129">
        <f t="shared" si="13"/>
        <v>0</v>
      </c>
      <c r="AC330" s="129">
        <f t="shared" si="13"/>
        <v>0</v>
      </c>
      <c r="AD330" s="129">
        <f t="shared" si="13"/>
        <v>0</v>
      </c>
      <c r="AE330" s="129">
        <f t="shared" si="13"/>
        <v>0</v>
      </c>
      <c r="AF330" s="129">
        <f t="shared" si="13"/>
        <v>0</v>
      </c>
      <c r="AG330" s="129">
        <f t="shared" si="13"/>
        <v>0</v>
      </c>
      <c r="AH330" s="129">
        <f t="shared" si="13"/>
        <v>0</v>
      </c>
      <c r="AI330" s="129">
        <f t="shared" si="13"/>
        <v>0</v>
      </c>
      <c r="AJ330" s="129">
        <f t="shared" si="13"/>
        <v>0</v>
      </c>
      <c r="AK330" s="129">
        <f t="shared" si="13"/>
        <v>0</v>
      </c>
    </row>
    <row r="331" spans="2:37" x14ac:dyDescent="0.25">
      <c r="B331" s="59"/>
      <c r="C331" s="126"/>
      <c r="D331" s="60"/>
      <c r="E331" s="59"/>
      <c r="F331" s="61"/>
      <c r="G331" s="129"/>
      <c r="H331" s="61"/>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x14ac:dyDescent="0.25">
      <c r="B332" s="59"/>
      <c r="C332" s="59"/>
      <c r="D332" s="60"/>
      <c r="E332" s="59"/>
      <c r="F332" s="61"/>
      <c r="G332" s="61"/>
      <c r="H332" s="61"/>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x14ac:dyDescent="0.25">
      <c r="B333" s="59"/>
      <c r="C333" s="59"/>
      <c r="D333" s="60"/>
      <c r="E333" s="59"/>
      <c r="F333" s="61"/>
      <c r="G333" s="61"/>
      <c r="H333" s="61"/>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x14ac:dyDescent="0.25">
      <c r="B334" s="59"/>
      <c r="C334" s="59"/>
      <c r="D334" s="60"/>
      <c r="E334" s="59"/>
      <c r="F334" s="61"/>
      <c r="G334" s="61"/>
      <c r="H334" s="61"/>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x14ac:dyDescent="0.25">
      <c r="B335" s="58"/>
      <c r="C335" s="130" t="str">
        <f>+Inventario!C335</f>
        <v xml:space="preserve">SISTEMA DE TELEGESTIÓN </v>
      </c>
      <c r="D335" s="131"/>
      <c r="E335" s="58"/>
      <c r="F335" s="132"/>
      <c r="G335" s="132"/>
      <c r="H335" s="132"/>
      <c r="I335" s="58"/>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row>
    <row r="336" spans="2:37"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61"/>
      <c r="I336" s="59"/>
      <c r="J336" s="59"/>
      <c r="K336" s="59"/>
      <c r="L336" s="59"/>
      <c r="M336" s="59"/>
      <c r="N336" s="59"/>
      <c r="O336" s="59"/>
      <c r="P336" s="59"/>
      <c r="Q336" s="59"/>
      <c r="R336" s="59"/>
      <c r="S336" s="59"/>
      <c r="T336" s="59"/>
      <c r="U336" s="59"/>
      <c r="V336" s="59"/>
      <c r="W336" s="136">
        <f>+'Inversión 1 financiada'!H336</f>
        <v>0</v>
      </c>
      <c r="X336" s="136">
        <f>+'Inversión 1 financiada'!I336</f>
        <v>0</v>
      </c>
      <c r="Y336" s="136">
        <f>+'Inversión 1 financiada'!J336</f>
        <v>0</v>
      </c>
      <c r="Z336" s="136">
        <f>+'Inversión 1 financiada'!K336</f>
        <v>0</v>
      </c>
      <c r="AA336" s="136">
        <f>+'Inversión 1 financiada'!L336</f>
        <v>0</v>
      </c>
      <c r="AB336" s="136">
        <f>+'Inversión 1 financiada'!M336</f>
        <v>0</v>
      </c>
      <c r="AC336" s="136">
        <f>+'Inversión 1 financiada'!N336</f>
        <v>0</v>
      </c>
      <c r="AD336" s="136">
        <f>+'Inversión 1 financiada'!O336</f>
        <v>0</v>
      </c>
      <c r="AE336" s="136">
        <f>+'Inversión 1 financiada'!P336</f>
        <v>0</v>
      </c>
      <c r="AF336" s="136">
        <f>+'Inversión 1 financiada'!Q336</f>
        <v>0</v>
      </c>
      <c r="AG336" s="136">
        <f>+'Inversión 1 financiada'!R336</f>
        <v>0</v>
      </c>
      <c r="AH336" s="136">
        <f>+'Inversión 1 financiada'!S336</f>
        <v>0</v>
      </c>
      <c r="AI336" s="136">
        <f>+'Inversión 1 financiada'!T336</f>
        <v>0</v>
      </c>
      <c r="AJ336" s="136">
        <f>+'Inversión 1 financiada'!U336</f>
        <v>0</v>
      </c>
      <c r="AK336" s="136">
        <f>+'Inversión 1 financiada'!V336</f>
        <v>0</v>
      </c>
    </row>
    <row r="337" spans="1:37" x14ac:dyDescent="0.25">
      <c r="B337" s="59"/>
      <c r="C337" s="59"/>
      <c r="D337" s="60"/>
      <c r="E337" s="59"/>
      <c r="F337" s="61"/>
      <c r="G337" s="61"/>
      <c r="H337" s="61"/>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1:37" s="121" customFormat="1" x14ac:dyDescent="0.25">
      <c r="A338" s="57"/>
      <c r="B338" s="59"/>
      <c r="C338" s="127" t="s">
        <v>289</v>
      </c>
      <c r="D338" s="60"/>
      <c r="E338" s="59"/>
      <c r="F338" s="61"/>
      <c r="G338" s="129">
        <f>+SUM(G336:G337)</f>
        <v>0</v>
      </c>
      <c r="H338" s="129">
        <f t="shared" ref="H338:AK338" si="14">+SUM(H336:H337)</f>
        <v>0</v>
      </c>
      <c r="I338" s="129">
        <f t="shared" si="14"/>
        <v>0</v>
      </c>
      <c r="J338" s="129">
        <f t="shared" si="14"/>
        <v>0</v>
      </c>
      <c r="K338" s="129">
        <f t="shared" si="14"/>
        <v>0</v>
      </c>
      <c r="L338" s="129">
        <f t="shared" si="14"/>
        <v>0</v>
      </c>
      <c r="M338" s="129">
        <f t="shared" si="14"/>
        <v>0</v>
      </c>
      <c r="N338" s="129">
        <f t="shared" si="14"/>
        <v>0</v>
      </c>
      <c r="O338" s="129">
        <f t="shared" si="14"/>
        <v>0</v>
      </c>
      <c r="P338" s="129">
        <f t="shared" si="14"/>
        <v>0</v>
      </c>
      <c r="Q338" s="129">
        <f t="shared" si="14"/>
        <v>0</v>
      </c>
      <c r="R338" s="129">
        <f t="shared" si="14"/>
        <v>0</v>
      </c>
      <c r="S338" s="129">
        <f t="shared" si="14"/>
        <v>0</v>
      </c>
      <c r="T338" s="129">
        <f t="shared" si="14"/>
        <v>0</v>
      </c>
      <c r="U338" s="129">
        <f t="shared" si="14"/>
        <v>0</v>
      </c>
      <c r="V338" s="129">
        <f t="shared" si="14"/>
        <v>0</v>
      </c>
      <c r="W338" s="129">
        <f t="shared" si="14"/>
        <v>0</v>
      </c>
      <c r="X338" s="129">
        <f t="shared" si="14"/>
        <v>0</v>
      </c>
      <c r="Y338" s="129">
        <f t="shared" si="14"/>
        <v>0</v>
      </c>
      <c r="Z338" s="129">
        <f t="shared" si="14"/>
        <v>0</v>
      </c>
      <c r="AA338" s="129">
        <f t="shared" si="14"/>
        <v>0</v>
      </c>
      <c r="AB338" s="129">
        <f t="shared" si="14"/>
        <v>0</v>
      </c>
      <c r="AC338" s="129">
        <f t="shared" si="14"/>
        <v>0</v>
      </c>
      <c r="AD338" s="129">
        <f t="shared" si="14"/>
        <v>0</v>
      </c>
      <c r="AE338" s="129">
        <f t="shared" si="14"/>
        <v>0</v>
      </c>
      <c r="AF338" s="129">
        <f t="shared" si="14"/>
        <v>0</v>
      </c>
      <c r="AG338" s="129">
        <f t="shared" si="14"/>
        <v>0</v>
      </c>
      <c r="AH338" s="129">
        <f t="shared" si="14"/>
        <v>0</v>
      </c>
      <c r="AI338" s="129">
        <f t="shared" si="14"/>
        <v>0</v>
      </c>
      <c r="AJ338" s="129">
        <f t="shared" si="14"/>
        <v>0</v>
      </c>
      <c r="AK338" s="129">
        <f t="shared" si="14"/>
        <v>0</v>
      </c>
    </row>
    <row r="339" spans="1:37" s="121" customFormat="1" x14ac:dyDescent="0.25">
      <c r="A339" s="57"/>
      <c r="B339" s="59"/>
      <c r="C339" s="126" t="s">
        <v>441</v>
      </c>
      <c r="D339" s="60"/>
      <c r="E339" s="59"/>
      <c r="F339" s="61"/>
      <c r="G339" s="129">
        <f>+SUMPRODUCT($F$336:$F$337,G336:G337)</f>
        <v>0</v>
      </c>
      <c r="H339" s="129">
        <f t="shared" ref="H339:AK339" si="15">+SUMPRODUCT($F$336:$F$337,H336:H337)</f>
        <v>0</v>
      </c>
      <c r="I339" s="129">
        <f t="shared" si="15"/>
        <v>0</v>
      </c>
      <c r="J339" s="129">
        <f t="shared" si="15"/>
        <v>0</v>
      </c>
      <c r="K339" s="129">
        <f t="shared" si="15"/>
        <v>0</v>
      </c>
      <c r="L339" s="129">
        <f t="shared" si="15"/>
        <v>0</v>
      </c>
      <c r="M339" s="129">
        <f t="shared" si="15"/>
        <v>0</v>
      </c>
      <c r="N339" s="129">
        <f t="shared" si="15"/>
        <v>0</v>
      </c>
      <c r="O339" s="129">
        <f t="shared" si="15"/>
        <v>0</v>
      </c>
      <c r="P339" s="129">
        <f t="shared" si="15"/>
        <v>0</v>
      </c>
      <c r="Q339" s="129">
        <f t="shared" si="15"/>
        <v>0</v>
      </c>
      <c r="R339" s="129">
        <f t="shared" si="15"/>
        <v>0</v>
      </c>
      <c r="S339" s="129">
        <f t="shared" si="15"/>
        <v>0</v>
      </c>
      <c r="T339" s="129">
        <f t="shared" si="15"/>
        <v>0</v>
      </c>
      <c r="U339" s="129">
        <f t="shared" si="15"/>
        <v>0</v>
      </c>
      <c r="V339" s="129">
        <f t="shared" si="15"/>
        <v>0</v>
      </c>
      <c r="W339" s="129">
        <f t="shared" si="15"/>
        <v>0</v>
      </c>
      <c r="X339" s="129">
        <f t="shared" si="15"/>
        <v>0</v>
      </c>
      <c r="Y339" s="129">
        <f t="shared" si="15"/>
        <v>0</v>
      </c>
      <c r="Z339" s="129">
        <f t="shared" si="15"/>
        <v>0</v>
      </c>
      <c r="AA339" s="129">
        <f t="shared" si="15"/>
        <v>0</v>
      </c>
      <c r="AB339" s="129">
        <f t="shared" si="15"/>
        <v>0</v>
      </c>
      <c r="AC339" s="129">
        <f t="shared" si="15"/>
        <v>0</v>
      </c>
      <c r="AD339" s="129">
        <f t="shared" si="15"/>
        <v>0</v>
      </c>
      <c r="AE339" s="129">
        <f t="shared" si="15"/>
        <v>0</v>
      </c>
      <c r="AF339" s="129">
        <f t="shared" si="15"/>
        <v>0</v>
      </c>
      <c r="AG339" s="129">
        <f t="shared" si="15"/>
        <v>0</v>
      </c>
      <c r="AH339" s="129">
        <f t="shared" si="15"/>
        <v>0</v>
      </c>
      <c r="AI339" s="129">
        <f t="shared" si="15"/>
        <v>0</v>
      </c>
      <c r="AJ339" s="129">
        <f t="shared" si="15"/>
        <v>0</v>
      </c>
      <c r="AK339" s="129">
        <f t="shared" si="15"/>
        <v>0</v>
      </c>
    </row>
    <row r="340" spans="1:37" s="121" customFormat="1" x14ac:dyDescent="0.25">
      <c r="A340" s="57"/>
      <c r="B340" s="59"/>
      <c r="C340" s="59"/>
      <c r="D340" s="60"/>
      <c r="E340" s="59"/>
      <c r="F340" s="61"/>
      <c r="G340" s="61"/>
      <c r="H340" s="61"/>
      <c r="I340" s="59"/>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row>
    <row r="341" spans="1:37" s="121" customFormat="1" x14ac:dyDescent="0.25">
      <c r="A341" s="57"/>
      <c r="B341" s="59"/>
      <c r="C341" s="59"/>
      <c r="D341" s="60"/>
      <c r="E341" s="59"/>
      <c r="F341" s="61"/>
      <c r="G341" s="61"/>
      <c r="H341" s="61"/>
      <c r="I341" s="59"/>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row>
    <row r="342" spans="1:37" s="121" customFormat="1" x14ac:dyDescent="0.25">
      <c r="A342" s="57"/>
      <c r="B342" s="59"/>
      <c r="C342" s="59"/>
      <c r="D342" s="60"/>
      <c r="E342" s="59"/>
      <c r="F342" s="61"/>
      <c r="G342" s="61"/>
      <c r="H342" s="61"/>
      <c r="I342" s="59"/>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row>
    <row r="343" spans="1:37" s="121" customFormat="1" x14ac:dyDescent="0.25">
      <c r="A343" s="57"/>
      <c r="B343" s="59"/>
      <c r="C343" s="59"/>
      <c r="D343" s="60"/>
      <c r="E343" s="59"/>
      <c r="F343" s="61"/>
      <c r="G343" s="61"/>
      <c r="H343" s="61"/>
      <c r="I343" s="59"/>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row>
    <row r="344" spans="1:37" s="121" customFormat="1" x14ac:dyDescent="0.25">
      <c r="A344" s="57"/>
      <c r="B344" s="57"/>
      <c r="C344" s="68" t="s">
        <v>439</v>
      </c>
      <c r="D344" s="120"/>
      <c r="E344" s="57"/>
      <c r="G344" s="134">
        <f>G339+G330+G321+G308+G298+G282+G238+G225</f>
        <v>31047186978.247078</v>
      </c>
      <c r="H344" s="134">
        <f>H339+H330+H321+H308+H298+H282+H238+H225</f>
        <v>0</v>
      </c>
      <c r="I344" s="134">
        <f t="shared" ref="I344:AK344" si="16">I339+I330+I321+I308+I298+I282+I238+I225</f>
        <v>0</v>
      </c>
      <c r="J344" s="134">
        <f t="shared" si="16"/>
        <v>0</v>
      </c>
      <c r="K344" s="134">
        <f t="shared" si="16"/>
        <v>0</v>
      </c>
      <c r="L344" s="134">
        <f t="shared" si="16"/>
        <v>0</v>
      </c>
      <c r="M344" s="134">
        <f t="shared" si="16"/>
        <v>0</v>
      </c>
      <c r="N344" s="134">
        <f t="shared" si="16"/>
        <v>0</v>
      </c>
      <c r="O344" s="134">
        <f t="shared" si="16"/>
        <v>0</v>
      </c>
      <c r="P344" s="134">
        <f t="shared" si="16"/>
        <v>0</v>
      </c>
      <c r="Q344" s="134">
        <f t="shared" si="16"/>
        <v>0</v>
      </c>
      <c r="R344" s="134">
        <f t="shared" si="16"/>
        <v>0</v>
      </c>
      <c r="S344" s="134">
        <f t="shared" si="16"/>
        <v>0</v>
      </c>
      <c r="T344" s="134">
        <f t="shared" si="16"/>
        <v>0</v>
      </c>
      <c r="U344" s="134">
        <f t="shared" si="16"/>
        <v>0</v>
      </c>
      <c r="V344" s="134">
        <f t="shared" si="16"/>
        <v>0</v>
      </c>
      <c r="W344" s="134">
        <f t="shared" si="16"/>
        <v>28521730995.870495</v>
      </c>
      <c r="X344" s="134">
        <f t="shared" si="16"/>
        <v>0</v>
      </c>
      <c r="Y344" s="134">
        <f t="shared" si="16"/>
        <v>0</v>
      </c>
      <c r="Z344" s="134">
        <f t="shared" si="16"/>
        <v>0</v>
      </c>
      <c r="AA344" s="134">
        <f t="shared" si="16"/>
        <v>0</v>
      </c>
      <c r="AB344" s="134">
        <f t="shared" si="16"/>
        <v>0</v>
      </c>
      <c r="AC344" s="134">
        <f t="shared" si="16"/>
        <v>0</v>
      </c>
      <c r="AD344" s="134">
        <f t="shared" si="16"/>
        <v>0</v>
      </c>
      <c r="AE344" s="134">
        <f t="shared" si="16"/>
        <v>0</v>
      </c>
      <c r="AF344" s="134">
        <f t="shared" si="16"/>
        <v>0</v>
      </c>
      <c r="AG344" s="134">
        <f t="shared" si="16"/>
        <v>0</v>
      </c>
      <c r="AH344" s="134">
        <f t="shared" si="16"/>
        <v>0</v>
      </c>
      <c r="AI344" s="134">
        <f t="shared" si="16"/>
        <v>0</v>
      </c>
      <c r="AJ344" s="134">
        <f t="shared" si="16"/>
        <v>0</v>
      </c>
      <c r="AK344" s="134">
        <f t="shared" si="16"/>
        <v>0</v>
      </c>
    </row>
    <row r="351" spans="1:37" x14ac:dyDescent="0.25">
      <c r="C351" s="137" t="s">
        <v>14</v>
      </c>
      <c r="D351" s="137" t="s">
        <v>31</v>
      </c>
      <c r="E351" s="137" t="s">
        <v>710</v>
      </c>
    </row>
    <row r="352" spans="1:37" x14ac:dyDescent="0.25">
      <c r="C352" s="138" t="str">
        <f>+C4</f>
        <v>LUMINARIAS</v>
      </c>
      <c r="D352" s="139">
        <f>+SUM(H224:AK224)</f>
        <v>19238</v>
      </c>
      <c r="E352" s="136">
        <f>+SUM(H225:AK225)</f>
        <v>28521730995.870495</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s="121" customFormat="1" x14ac:dyDescent="0.25">
      <c r="C355" s="59" t="str">
        <f>+C287</f>
        <v>REDES</v>
      </c>
      <c r="D355" s="139">
        <f>+SUM(H297:AK297)</f>
        <v>0</v>
      </c>
      <c r="E355" s="136">
        <f>+SUM(H298:AK298)</f>
        <v>0</v>
      </c>
    </row>
    <row r="356" spans="3:5" s="121" customFormat="1" x14ac:dyDescent="0.25">
      <c r="C356" s="59" t="str">
        <f>+C303</f>
        <v>CAMARAS, CANALIZACIONES, DUCTOS</v>
      </c>
      <c r="D356" s="139">
        <f>+SUM(H307:AK307)</f>
        <v>0</v>
      </c>
      <c r="E356" s="136">
        <f>+SUM(H308:AK308)</f>
        <v>0</v>
      </c>
    </row>
    <row r="357" spans="3:5" s="121" customFormat="1" x14ac:dyDescent="0.25">
      <c r="C357" s="59" t="str">
        <f>+C313</f>
        <v>TRANSFORMADORES, ELEMENTOS SUBESTACIONES</v>
      </c>
      <c r="D357" s="139">
        <f>+SUM(H320:AK320)</f>
        <v>0</v>
      </c>
      <c r="E357" s="136">
        <f>+SUM(H321:AK321)</f>
        <v>0</v>
      </c>
    </row>
    <row r="358" spans="3:5" s="121" customFormat="1" x14ac:dyDescent="0.25">
      <c r="C358" s="59" t="str">
        <f>+C326</f>
        <v>MEDIDORES</v>
      </c>
      <c r="D358" s="139">
        <f>+SUM(H329:AK329)</f>
        <v>0</v>
      </c>
      <c r="E358" s="136">
        <f>+SUM(H330:AK330)</f>
        <v>0</v>
      </c>
    </row>
    <row r="359" spans="3:5" s="121" customFormat="1" x14ac:dyDescent="0.25">
      <c r="C359" s="59" t="str">
        <f>+C335</f>
        <v xml:space="preserve">SISTEMA DE TELEGESTIÓN </v>
      </c>
      <c r="D359" s="139">
        <f>+SUM(H338:AK338)</f>
        <v>0</v>
      </c>
      <c r="E359" s="136">
        <f>+SUM(H339:AK339)</f>
        <v>0</v>
      </c>
    </row>
    <row r="360" spans="3:5" s="121" customFormat="1" x14ac:dyDescent="0.25">
      <c r="C360" s="68" t="s">
        <v>439</v>
      </c>
      <c r="D360" s="120"/>
      <c r="E360" s="140">
        <f>+SUM(E352:E359)</f>
        <v>28521730995.870495</v>
      </c>
    </row>
  </sheetData>
  <mergeCells count="6">
    <mergeCell ref="G2:G3"/>
    <mergeCell ref="B2:B3"/>
    <mergeCell ref="C2:C3"/>
    <mergeCell ref="D2:D3"/>
    <mergeCell ref="E2:E3"/>
    <mergeCell ref="F2:F3"/>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0" tint="-0.14999847407452621"/>
  </sheetPr>
  <dimension ref="A1:C28"/>
  <sheetViews>
    <sheetView workbookViewId="0"/>
  </sheetViews>
  <sheetFormatPr baseColWidth="10" defaultColWidth="11.42578125" defaultRowHeight="14.25" x14ac:dyDescent="0.25"/>
  <cols>
    <col min="1" max="1" width="49" style="43" customWidth="1"/>
    <col min="2" max="2" width="22.85546875" style="246" bestFit="1" customWidth="1"/>
    <col min="3" max="3" width="68.7109375" style="43" bestFit="1" customWidth="1"/>
    <col min="4" max="4" width="20.7109375" style="43" customWidth="1"/>
    <col min="5" max="16384" width="11.42578125" style="43"/>
  </cols>
  <sheetData>
    <row r="1" spans="1:3" x14ac:dyDescent="0.25">
      <c r="A1" s="42"/>
      <c r="B1" s="244"/>
    </row>
    <row r="2" spans="1:3" x14ac:dyDescent="0.25">
      <c r="A2" s="518" t="s">
        <v>0</v>
      </c>
      <c r="B2" s="518"/>
      <c r="C2" s="44" t="s">
        <v>1</v>
      </c>
    </row>
    <row r="4" spans="1:3" ht="28.5" x14ac:dyDescent="0.25">
      <c r="A4" s="45" t="s">
        <v>2</v>
      </c>
      <c r="B4" s="51">
        <v>4.1000000000000002E-2</v>
      </c>
      <c r="C4" s="47" t="s">
        <v>3</v>
      </c>
    </row>
    <row r="5" spans="1:3" s="49" customFormat="1" ht="13.5" x14ac:dyDescent="0.25">
      <c r="A5" s="48" t="s">
        <v>4</v>
      </c>
      <c r="B5" s="48" t="s">
        <v>5</v>
      </c>
      <c r="C5" s="48" t="s">
        <v>6</v>
      </c>
    </row>
    <row r="6" spans="1:3" x14ac:dyDescent="0.25">
      <c r="A6" s="50" t="s">
        <v>7</v>
      </c>
      <c r="B6" s="51">
        <v>3.5</v>
      </c>
      <c r="C6" s="48">
        <f t="shared" ref="C6:C11" si="0">+$B$12/( 1-( 1+$B$12)^(-B6))</f>
        <v>0.3629872178569421</v>
      </c>
    </row>
    <row r="7" spans="1:3" x14ac:dyDescent="0.25">
      <c r="A7" s="50" t="s">
        <v>8</v>
      </c>
      <c r="B7" s="51">
        <v>7.5</v>
      </c>
      <c r="C7" s="48">
        <f t="shared" si="0"/>
        <v>0.20609928926825286</v>
      </c>
    </row>
    <row r="8" spans="1:3" x14ac:dyDescent="0.25">
      <c r="A8" s="50" t="s">
        <v>9</v>
      </c>
      <c r="B8" s="51">
        <v>15</v>
      </c>
      <c r="C8" s="48">
        <f t="shared" si="0"/>
        <v>0.14292436136824055</v>
      </c>
    </row>
    <row r="9" spans="1:3" x14ac:dyDescent="0.25">
      <c r="A9" s="50" t="s">
        <v>10</v>
      </c>
      <c r="B9" s="51">
        <v>20</v>
      </c>
      <c r="C9" s="48">
        <f t="shared" si="0"/>
        <v>0.12970478390883663</v>
      </c>
    </row>
    <row r="10" spans="1:3" ht="28.5" x14ac:dyDescent="0.25">
      <c r="A10" s="50" t="s">
        <v>715</v>
      </c>
      <c r="B10" s="51">
        <v>30</v>
      </c>
      <c r="C10" s="48">
        <f t="shared" si="0"/>
        <v>0.11956409591675328</v>
      </c>
    </row>
    <row r="11" spans="1:3" x14ac:dyDescent="0.25">
      <c r="A11" s="50" t="s">
        <v>11</v>
      </c>
      <c r="B11" s="51">
        <v>10</v>
      </c>
      <c r="C11" s="48">
        <f t="shared" si="0"/>
        <v>0.17337721021333447</v>
      </c>
    </row>
    <row r="12" spans="1:3" x14ac:dyDescent="0.25">
      <c r="A12" s="52" t="s">
        <v>12</v>
      </c>
      <c r="B12" s="53">
        <v>0.115</v>
      </c>
      <c r="C12" s="31" t="s">
        <v>83</v>
      </c>
    </row>
    <row r="13" spans="1:3" x14ac:dyDescent="0.25">
      <c r="A13" s="52" t="s">
        <v>13</v>
      </c>
      <c r="B13" s="54"/>
      <c r="C13" s="55"/>
    </row>
    <row r="14" spans="1:3" x14ac:dyDescent="0.25">
      <c r="A14" s="50" t="s">
        <v>9</v>
      </c>
      <c r="B14" s="51">
        <v>10</v>
      </c>
      <c r="C14" s="48">
        <f>+$B$12/( 1-( 1+$B$12)^(-B14))</f>
        <v>0.17337721021333447</v>
      </c>
    </row>
    <row r="15" spans="1:3" x14ac:dyDescent="0.25">
      <c r="A15" s="50" t="s">
        <v>9</v>
      </c>
      <c r="B15" s="51">
        <v>5</v>
      </c>
      <c r="C15" s="48">
        <f>+$B$12/( 1-( 1+$B$12)^(-B15))</f>
        <v>0.27398177197285556</v>
      </c>
    </row>
    <row r="16" spans="1:3" x14ac:dyDescent="0.25">
      <c r="A16" s="46"/>
      <c r="B16" s="245"/>
      <c r="C16" s="243"/>
    </row>
    <row r="17" spans="1:3" x14ac:dyDescent="0.25">
      <c r="A17" s="190" t="s">
        <v>776</v>
      </c>
      <c r="B17" s="245"/>
      <c r="C17" s="243"/>
    </row>
    <row r="18" spans="1:3" x14ac:dyDescent="0.25">
      <c r="A18" s="230" t="s">
        <v>764</v>
      </c>
      <c r="B18" s="51">
        <v>4.0000000000000001E-3</v>
      </c>
      <c r="C18" s="243"/>
    </row>
    <row r="20" spans="1:3" x14ac:dyDescent="0.25">
      <c r="A20" s="264" t="s">
        <v>807</v>
      </c>
    </row>
    <row r="21" spans="1:3" x14ac:dyDescent="0.25">
      <c r="A21" s="250" t="s">
        <v>777</v>
      </c>
      <c r="B21" s="307"/>
    </row>
    <row r="22" spans="1:3" x14ac:dyDescent="0.25">
      <c r="A22" s="46" t="s">
        <v>778</v>
      </c>
      <c r="B22" s="308"/>
    </row>
    <row r="23" spans="1:3" x14ac:dyDescent="0.25">
      <c r="A23" s="46" t="s">
        <v>779</v>
      </c>
      <c r="B23" s="308"/>
    </row>
    <row r="26" spans="1:3" x14ac:dyDescent="0.25">
      <c r="A26" s="250" t="s">
        <v>809</v>
      </c>
    </row>
    <row r="27" spans="1:3" x14ac:dyDescent="0.25">
      <c r="A27" s="306">
        <v>1</v>
      </c>
    </row>
    <row r="28" spans="1:3" x14ac:dyDescent="0.25">
      <c r="A28" s="306">
        <v>2</v>
      </c>
    </row>
  </sheetData>
  <mergeCells count="1">
    <mergeCell ref="A2:B2"/>
  </mergeCells>
  <pageMargins left="0.7" right="0.7" top="0.75" bottom="0.75" header="0.3" footer="0.3"/>
  <pageSetup orientation="portrait" horizontalDpi="4294967293"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361"/>
  <sheetViews>
    <sheetView topLeftCell="A337" workbookViewId="0"/>
  </sheetViews>
  <sheetFormatPr baseColWidth="10" defaultColWidth="0" defaultRowHeight="14.25" x14ac:dyDescent="0.25"/>
  <cols>
    <col min="1" max="2" width="10.85546875" style="57" customWidth="1"/>
    <col min="3" max="3" width="49.7109375" style="57" bestFit="1" customWidth="1"/>
    <col min="4" max="4" width="17.140625" style="120" bestFit="1" customWidth="1"/>
    <col min="5" max="5" width="13.7109375" style="57" bestFit="1" customWidth="1"/>
    <col min="6" max="6" width="9.5703125" style="121" bestFit="1" customWidth="1"/>
    <col min="7" max="7" width="14.7109375" style="121" bestFit="1" customWidth="1"/>
    <col min="8" max="8" width="12.5703125" style="121" bestFit="1" customWidth="1"/>
    <col min="9" max="22" width="10.85546875" style="57" customWidth="1"/>
    <col min="23" max="23" width="21.140625" style="57" customWidth="1"/>
    <col min="24" max="38" width="10.85546875" style="57" customWidth="1"/>
    <col min="39" max="16384" width="10.85546875" style="57" hidden="1"/>
  </cols>
  <sheetData>
    <row r="1" spans="1:37" x14ac:dyDescent="0.25">
      <c r="A1" s="56"/>
    </row>
    <row r="2" spans="1:37" s="135" customFormat="1" ht="9" x14ac:dyDescent="0.25">
      <c r="B2" s="533" t="s">
        <v>4</v>
      </c>
      <c r="C2" s="533" t="s">
        <v>47</v>
      </c>
      <c r="D2" s="533" t="s">
        <v>98</v>
      </c>
      <c r="E2" s="533" t="s">
        <v>16</v>
      </c>
      <c r="F2" s="532" t="s">
        <v>99</v>
      </c>
      <c r="G2" s="532" t="s">
        <v>100</v>
      </c>
      <c r="H2" s="118">
        <f>+'Desmonte Infr. financiada'!H2</f>
        <v>1</v>
      </c>
      <c r="I2" s="118">
        <f>+'Desmonte Infr. financiada'!I2</f>
        <v>2</v>
      </c>
      <c r="J2" s="118">
        <f>+'Desmonte Infr. financiada'!J2</f>
        <v>3</v>
      </c>
      <c r="K2" s="118">
        <f>+'Desmonte Infr. financiada'!K2</f>
        <v>4</v>
      </c>
      <c r="L2" s="118">
        <f>+'Desmonte Infr. financiada'!L2</f>
        <v>5</v>
      </c>
      <c r="M2" s="118">
        <f>+'Desmonte Infr. financiada'!M2</f>
        <v>6</v>
      </c>
      <c r="N2" s="118">
        <f>+'Desmonte Infr. financiada'!N2</f>
        <v>7</v>
      </c>
      <c r="O2" s="118">
        <f>+'Desmonte Infr. financiada'!O2</f>
        <v>8</v>
      </c>
      <c r="P2" s="118">
        <f>+'Desmonte Infr. financiada'!P2</f>
        <v>9</v>
      </c>
      <c r="Q2" s="118">
        <f>+'Desmonte Infr. financiada'!Q2</f>
        <v>10</v>
      </c>
      <c r="R2" s="118">
        <f>+'Desmonte Infr. financiada'!R2</f>
        <v>11</v>
      </c>
      <c r="S2" s="118">
        <f>+'Desmonte Infr. financiada'!S2</f>
        <v>12</v>
      </c>
      <c r="T2" s="118">
        <f>+'Desmonte Infr. financiada'!T2</f>
        <v>13</v>
      </c>
      <c r="U2" s="118">
        <f>+'Desmonte Infr. financiada'!U2</f>
        <v>14</v>
      </c>
      <c r="V2" s="118">
        <f>+'Desmonte Infr. financiada'!V2</f>
        <v>15</v>
      </c>
      <c r="W2" s="118">
        <f>+'Desmonte Infr. financiada'!W2</f>
        <v>16</v>
      </c>
      <c r="X2" s="118">
        <f>+'Desmonte Infr. financiada'!X2</f>
        <v>17</v>
      </c>
      <c r="Y2" s="118">
        <f>+'Desmonte Infr. financiada'!Y2</f>
        <v>18</v>
      </c>
      <c r="Z2" s="118">
        <f>+'Desmonte Infr. financiada'!Z2</f>
        <v>19</v>
      </c>
      <c r="AA2" s="118">
        <f>+'Desmonte Infr. financiada'!AA2</f>
        <v>20</v>
      </c>
      <c r="AB2" s="118">
        <f>+'Desmonte Infr. financiada'!AB2</f>
        <v>21</v>
      </c>
      <c r="AC2" s="118">
        <f>+'Desmonte Infr. financiada'!AC2</f>
        <v>22</v>
      </c>
      <c r="AD2" s="118">
        <f>+'Desmonte Infr. financiada'!AD2</f>
        <v>23</v>
      </c>
      <c r="AE2" s="118">
        <f>+'Desmonte Infr. financiada'!AE2</f>
        <v>24</v>
      </c>
      <c r="AF2" s="118">
        <f>+'Desmonte Infr. financiada'!AF2</f>
        <v>25</v>
      </c>
      <c r="AG2" s="118">
        <f>+'Desmonte Infr. financiada'!AG2</f>
        <v>26</v>
      </c>
      <c r="AH2" s="118">
        <f>+'Desmonte Infr. financiada'!AH2</f>
        <v>27</v>
      </c>
      <c r="AI2" s="118">
        <f>+'Desmonte Infr. financiada'!AI2</f>
        <v>28</v>
      </c>
      <c r="AJ2" s="118">
        <f>+'Desmonte Infr. financiada'!AJ2</f>
        <v>29</v>
      </c>
      <c r="AK2" s="118">
        <f>+'Desmonte Infr. financiada'!AK2</f>
        <v>30</v>
      </c>
    </row>
    <row r="3" spans="1:37" s="135" customFormat="1" ht="9" x14ac:dyDescent="0.25">
      <c r="B3" s="534"/>
      <c r="C3" s="534"/>
      <c r="D3" s="534"/>
      <c r="E3" s="534"/>
      <c r="F3" s="532"/>
      <c r="G3" s="532"/>
      <c r="H3" s="157">
        <f>+'Desmonte Infr. financiada'!H3</f>
        <v>2022</v>
      </c>
      <c r="I3" s="157">
        <f>+'Desmonte Infr. financiada'!I3</f>
        <v>2023</v>
      </c>
      <c r="J3" s="157">
        <f>+'Desmonte Infr. financiada'!J3</f>
        <v>2024</v>
      </c>
      <c r="K3" s="157">
        <f>+'Desmonte Infr. financiada'!K3</f>
        <v>2025</v>
      </c>
      <c r="L3" s="157">
        <f>+'Desmonte Infr. financiada'!L3</f>
        <v>2026</v>
      </c>
      <c r="M3" s="157">
        <f>+'Desmonte Infr. financiada'!M3</f>
        <v>2027</v>
      </c>
      <c r="N3" s="157">
        <f>+'Desmonte Infr. financiada'!N3</f>
        <v>2028</v>
      </c>
      <c r="O3" s="157">
        <f>+'Desmonte Infr. financiada'!O3</f>
        <v>2029</v>
      </c>
      <c r="P3" s="157">
        <f>+'Desmonte Infr. financiada'!P3</f>
        <v>2030</v>
      </c>
      <c r="Q3" s="157">
        <f>+'Desmonte Infr. financiada'!Q3</f>
        <v>2031</v>
      </c>
      <c r="R3" s="157">
        <f>+'Desmonte Infr. financiada'!R3</f>
        <v>2032</v>
      </c>
      <c r="S3" s="157">
        <f>+'Desmonte Infr. financiada'!S3</f>
        <v>2033</v>
      </c>
      <c r="T3" s="157">
        <f>+'Desmonte Infr. financiada'!T3</f>
        <v>2034</v>
      </c>
      <c r="U3" s="157">
        <f>+'Desmonte Infr. financiada'!U3</f>
        <v>2035</v>
      </c>
      <c r="V3" s="157">
        <f>+'Desmonte Infr. financiada'!V3</f>
        <v>2036</v>
      </c>
      <c r="W3" s="157">
        <f>+'Desmonte Infr. financiada'!W3</f>
        <v>2037</v>
      </c>
      <c r="X3" s="157">
        <f>+'Desmonte Infr. financiada'!X3</f>
        <v>2038</v>
      </c>
      <c r="Y3" s="157">
        <f>+'Desmonte Infr. financiada'!Y3</f>
        <v>2039</v>
      </c>
      <c r="Z3" s="157">
        <f>+'Desmonte Infr. financiada'!Z3</f>
        <v>2040</v>
      </c>
      <c r="AA3" s="157">
        <f>+'Desmonte Infr. financiada'!AA3</f>
        <v>2041</v>
      </c>
      <c r="AB3" s="157">
        <f>+'Desmonte Infr. financiada'!AB3</f>
        <v>2042</v>
      </c>
      <c r="AC3" s="157">
        <f>+'Desmonte Infr. financiada'!AC3</f>
        <v>2043</v>
      </c>
      <c r="AD3" s="157">
        <f>+'Desmonte Infr. financiada'!AD3</f>
        <v>2044</v>
      </c>
      <c r="AE3" s="157">
        <f>+'Desmonte Infr. financiada'!AE3</f>
        <v>2045</v>
      </c>
      <c r="AF3" s="157">
        <f>+'Desmonte Infr. financiada'!AF3</f>
        <v>2046</v>
      </c>
      <c r="AG3" s="157">
        <f>+'Desmonte Infr. financiada'!AG3</f>
        <v>2047</v>
      </c>
      <c r="AH3" s="157">
        <f>+'Desmonte Infr. financiada'!AH3</f>
        <v>2048</v>
      </c>
      <c r="AI3" s="157">
        <f>+'Desmonte Infr. financiada'!AI3</f>
        <v>2049</v>
      </c>
      <c r="AJ3" s="157">
        <f>+'Desmonte Infr. financiada'!AJ3</f>
        <v>2050</v>
      </c>
      <c r="AK3" s="157">
        <f>+'Desmonte Infr. financiada'!AK3</f>
        <v>2051</v>
      </c>
    </row>
    <row r="4" spans="1:37" x14ac:dyDescent="0.25">
      <c r="B4" s="29"/>
      <c r="C4" s="29" t="str">
        <f>+Inventario!C4</f>
        <v>LUMINARIAS</v>
      </c>
      <c r="D4" s="29"/>
      <c r="E4" s="29"/>
      <c r="F4" s="30"/>
      <c r="G4" s="30"/>
      <c r="H4" s="132"/>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row>
    <row r="5" spans="1:37" x14ac:dyDescent="0.25">
      <c r="B5" s="59" t="s">
        <v>18</v>
      </c>
      <c r="C5" s="62" t="str">
        <f>+VLOOKUP(B5,'resumen UCAP'!$A$5:$O$329,2,0)</f>
        <v>Aplique piso 150w</v>
      </c>
      <c r="D5" s="63">
        <f>+'Desmonte Infr. financiada'!D5</f>
        <v>150</v>
      </c>
      <c r="E5" s="63" t="str">
        <f>+VLOOKUP(B5,'resumen UCAP'!$A$5:$O$329,3,0)</f>
        <v>Un</v>
      </c>
      <c r="F5" s="64">
        <f>+VLOOKUP(B5,'resumen UCAP'!$A$5:$O$329,15,0)</f>
        <v>1060000</v>
      </c>
      <c r="G5" s="64">
        <v>13</v>
      </c>
      <c r="H5" s="125"/>
      <c r="I5" s="59"/>
      <c r="J5" s="59"/>
      <c r="K5" s="59"/>
      <c r="L5" s="59"/>
      <c r="M5" s="59"/>
      <c r="N5" s="59"/>
      <c r="O5" s="59"/>
      <c r="P5" s="59"/>
      <c r="Q5" s="59"/>
      <c r="R5" s="59"/>
      <c r="S5" s="59"/>
      <c r="T5" s="59"/>
      <c r="U5" s="59"/>
      <c r="V5" s="59"/>
      <c r="W5" s="136"/>
      <c r="X5" s="59"/>
      <c r="Y5" s="59"/>
      <c r="Z5" s="59"/>
      <c r="AA5" s="59"/>
      <c r="AB5" s="59"/>
      <c r="AC5" s="59"/>
      <c r="AD5" s="59"/>
      <c r="AE5" s="59"/>
      <c r="AF5" s="59"/>
      <c r="AG5" s="59"/>
      <c r="AH5" s="59"/>
      <c r="AI5" s="59"/>
      <c r="AJ5" s="59"/>
      <c r="AK5" s="59"/>
    </row>
    <row r="6" spans="1:37" x14ac:dyDescent="0.25">
      <c r="B6" s="59" t="s">
        <v>70</v>
      </c>
      <c r="C6" s="62" t="str">
        <f>+VLOOKUP(B6,'resumen UCAP'!$A$5:$O$329,2,0)</f>
        <v>Luminaria Baronesa LED 125w</v>
      </c>
      <c r="D6" s="63">
        <f>+'Desmonte Infr. financiada'!D6</f>
        <v>125</v>
      </c>
      <c r="E6" s="63" t="str">
        <f>+VLOOKUP(B6,'resumen UCAP'!$A$5:$O$329,3,0)</f>
        <v>Un</v>
      </c>
      <c r="F6" s="64">
        <f>+VLOOKUP(B6,'resumen UCAP'!$A$5:$O$329,15,0)</f>
        <v>1260000</v>
      </c>
      <c r="G6" s="61">
        <v>7</v>
      </c>
      <c r="H6" s="125"/>
      <c r="I6" s="59"/>
      <c r="J6" s="59"/>
      <c r="K6" s="59"/>
      <c r="L6" s="59"/>
      <c r="M6" s="59"/>
      <c r="N6" s="59"/>
      <c r="O6" s="59"/>
      <c r="P6" s="59"/>
      <c r="Q6" s="59"/>
      <c r="R6" s="59"/>
      <c r="S6" s="59"/>
      <c r="T6" s="59"/>
      <c r="U6" s="59"/>
      <c r="V6" s="59"/>
      <c r="W6" s="136"/>
      <c r="X6" s="59"/>
      <c r="Y6" s="59"/>
      <c r="Z6" s="59"/>
      <c r="AA6" s="59"/>
      <c r="AB6" s="59"/>
      <c r="AC6" s="59"/>
      <c r="AD6" s="59"/>
      <c r="AE6" s="59"/>
      <c r="AF6" s="59"/>
      <c r="AG6" s="59"/>
      <c r="AH6" s="59"/>
      <c r="AI6" s="59"/>
      <c r="AJ6" s="59"/>
      <c r="AK6" s="59"/>
    </row>
    <row r="7" spans="1:37" x14ac:dyDescent="0.25">
      <c r="B7" s="59" t="s">
        <v>20</v>
      </c>
      <c r="C7" s="62" t="str">
        <f>+VLOOKUP(B7,'resumen UCAP'!$A$5:$O$329,2,0)</f>
        <v>Luminaria epsilon 70w</v>
      </c>
      <c r="D7" s="63">
        <f>+'Desmonte Infr. financiada'!D7</f>
        <v>70</v>
      </c>
      <c r="E7" s="63" t="str">
        <f>+VLOOKUP(B7,'resumen UCAP'!$A$5:$O$329,3,0)</f>
        <v>Un</v>
      </c>
      <c r="F7" s="64">
        <f>+VLOOKUP(B7,'resumen UCAP'!$A$5:$O$329,15,0)</f>
        <v>1260000</v>
      </c>
      <c r="G7" s="61">
        <v>1</v>
      </c>
      <c r="H7" s="125"/>
      <c r="I7" s="59"/>
      <c r="J7" s="59"/>
      <c r="K7" s="59"/>
      <c r="L7" s="59"/>
      <c r="M7" s="59"/>
      <c r="N7" s="59"/>
      <c r="O7" s="59"/>
      <c r="P7" s="59"/>
      <c r="Q7" s="59"/>
      <c r="R7" s="59"/>
      <c r="S7" s="59"/>
      <c r="T7" s="59"/>
      <c r="U7" s="59"/>
      <c r="V7" s="59"/>
      <c r="W7" s="136"/>
      <c r="X7" s="59"/>
      <c r="Y7" s="59"/>
      <c r="Z7" s="59"/>
      <c r="AA7" s="59"/>
      <c r="AB7" s="59"/>
      <c r="AC7" s="59"/>
      <c r="AD7" s="59"/>
      <c r="AE7" s="59"/>
      <c r="AF7" s="59"/>
      <c r="AG7" s="59"/>
      <c r="AH7" s="59"/>
      <c r="AI7" s="59"/>
      <c r="AJ7" s="59"/>
      <c r="AK7" s="59"/>
    </row>
    <row r="8" spans="1:37" x14ac:dyDescent="0.25">
      <c r="B8" s="59" t="s">
        <v>21</v>
      </c>
      <c r="C8" s="62" t="str">
        <f>+VLOOKUP(B8,'resumen UCAP'!$A$5:$O$329,2,0)</f>
        <v>Luminaria Farol NA 150w</v>
      </c>
      <c r="D8" s="63">
        <f>+'Desmonte Infr. financiada'!D8</f>
        <v>169</v>
      </c>
      <c r="E8" s="63" t="str">
        <f>+VLOOKUP(B8,'resumen UCAP'!$A$5:$O$329,3,0)</f>
        <v>Un</v>
      </c>
      <c r="F8" s="64">
        <f>+VLOOKUP(B8,'resumen UCAP'!$A$5:$O$329,15,0)</f>
        <v>340000</v>
      </c>
      <c r="G8" s="123">
        <v>58</v>
      </c>
      <c r="H8" s="125"/>
      <c r="I8" s="59"/>
      <c r="J8" s="59"/>
      <c r="K8" s="59"/>
      <c r="L8" s="59"/>
      <c r="M8" s="59"/>
      <c r="N8" s="59"/>
      <c r="O8" s="59"/>
      <c r="P8" s="59"/>
      <c r="Q8" s="59"/>
      <c r="R8" s="59"/>
      <c r="S8" s="59"/>
      <c r="T8" s="59"/>
      <c r="U8" s="59"/>
      <c r="V8" s="59"/>
      <c r="W8" s="136"/>
      <c r="X8" s="59"/>
      <c r="Y8" s="59"/>
      <c r="Z8" s="59"/>
      <c r="AA8" s="59"/>
      <c r="AB8" s="59"/>
      <c r="AC8" s="59"/>
      <c r="AD8" s="59"/>
      <c r="AE8" s="59"/>
      <c r="AF8" s="59"/>
      <c r="AG8" s="59"/>
      <c r="AH8" s="59"/>
      <c r="AI8" s="59"/>
      <c r="AJ8" s="59"/>
      <c r="AK8" s="59"/>
    </row>
    <row r="9" spans="1:37" x14ac:dyDescent="0.25">
      <c r="B9" s="59" t="s">
        <v>67</v>
      </c>
      <c r="C9" s="62" t="str">
        <f>+VLOOKUP(B9,'resumen UCAP'!$A$5:$O$329,2,0)</f>
        <v>Luminaria Farol NA 70w</v>
      </c>
      <c r="D9" s="63">
        <f>+'Desmonte Infr. financiada'!D9</f>
        <v>81</v>
      </c>
      <c r="E9" s="63" t="str">
        <f>+VLOOKUP(B9,'resumen UCAP'!$A$5:$O$329,3,0)</f>
        <v>Un</v>
      </c>
      <c r="F9" s="64">
        <f>+VLOOKUP(B9,'resumen UCAP'!$A$5:$O$329,15,0)</f>
        <v>298677</v>
      </c>
      <c r="G9" s="123">
        <v>553</v>
      </c>
      <c r="H9" s="125"/>
      <c r="I9" s="59"/>
      <c r="J9" s="59"/>
      <c r="K9" s="59"/>
      <c r="L9" s="59"/>
      <c r="M9" s="59"/>
      <c r="N9" s="59"/>
      <c r="O9" s="59"/>
      <c r="P9" s="59"/>
      <c r="Q9" s="59"/>
      <c r="R9" s="59"/>
      <c r="S9" s="59"/>
      <c r="T9" s="59"/>
      <c r="U9" s="59"/>
      <c r="V9" s="59"/>
      <c r="W9" s="136"/>
      <c r="X9" s="59"/>
      <c r="Y9" s="59"/>
      <c r="Z9" s="59"/>
      <c r="AA9" s="59"/>
      <c r="AB9" s="59"/>
      <c r="AC9" s="59"/>
      <c r="AD9" s="59"/>
      <c r="AE9" s="59"/>
      <c r="AF9" s="59"/>
      <c r="AG9" s="59"/>
      <c r="AH9" s="59"/>
      <c r="AI9" s="59"/>
      <c r="AJ9" s="59"/>
      <c r="AK9" s="59"/>
    </row>
    <row r="10" spans="1:37" x14ac:dyDescent="0.25">
      <c r="B10" s="59" t="s">
        <v>68</v>
      </c>
      <c r="C10" s="62" t="str">
        <f>+VLOOKUP(B10,'resumen UCAP'!$A$5:$O$329,2,0)</f>
        <v>Luminaria led 100-120w</v>
      </c>
      <c r="D10" s="63">
        <f>+'Desmonte Infr. financiada'!D10</f>
        <v>120</v>
      </c>
      <c r="E10" s="63" t="str">
        <f>+VLOOKUP(B10,'resumen UCAP'!$A$5:$O$329,3,0)</f>
        <v>Un</v>
      </c>
      <c r="F10" s="64">
        <f>+VLOOKUP(B10,'resumen UCAP'!$A$5:$O$329,15,0)</f>
        <v>1620599</v>
      </c>
      <c r="G10" s="61">
        <v>446</v>
      </c>
      <c r="H10" s="125"/>
      <c r="I10" s="59"/>
      <c r="J10" s="59"/>
      <c r="K10" s="59"/>
      <c r="L10" s="59"/>
      <c r="M10" s="59"/>
      <c r="N10" s="59"/>
      <c r="O10" s="59"/>
      <c r="P10" s="59"/>
      <c r="Q10" s="59"/>
      <c r="R10" s="59"/>
      <c r="S10" s="59"/>
      <c r="T10" s="59"/>
      <c r="U10" s="59"/>
      <c r="V10" s="59"/>
      <c r="W10" s="136"/>
      <c r="X10" s="59"/>
      <c r="Y10" s="59"/>
      <c r="Z10" s="59"/>
      <c r="AA10" s="59"/>
      <c r="AB10" s="59"/>
      <c r="AC10" s="59"/>
      <c r="AD10" s="59"/>
      <c r="AE10" s="59"/>
      <c r="AF10" s="59"/>
      <c r="AG10" s="59"/>
      <c r="AH10" s="59"/>
      <c r="AI10" s="59"/>
      <c r="AJ10" s="59"/>
      <c r="AK10" s="59"/>
    </row>
    <row r="11" spans="1:37" x14ac:dyDescent="0.25">
      <c r="B11" s="59" t="s">
        <v>71</v>
      </c>
      <c r="C11" s="62" t="str">
        <f>+VLOOKUP(B11,'resumen UCAP'!$A$5:$O$329,2,0)</f>
        <v>Luminaria led 30-40w</v>
      </c>
      <c r="D11" s="63">
        <f>+'Desmonte Infr. financiada'!D11</f>
        <v>40</v>
      </c>
      <c r="E11" s="63" t="str">
        <f>+VLOOKUP(B11,'resumen UCAP'!$A$5:$O$329,3,0)</f>
        <v>Un</v>
      </c>
      <c r="F11" s="64">
        <f>+VLOOKUP(B11,'resumen UCAP'!$A$5:$O$329,15,0)</f>
        <v>894909</v>
      </c>
      <c r="G11" s="61">
        <v>205</v>
      </c>
      <c r="H11" s="125"/>
      <c r="I11" s="59"/>
      <c r="J11" s="59"/>
      <c r="K11" s="59"/>
      <c r="L11" s="59"/>
      <c r="M11" s="59"/>
      <c r="N11" s="59"/>
      <c r="O11" s="59"/>
      <c r="P11" s="59"/>
      <c r="Q11" s="59"/>
      <c r="R11" s="59"/>
      <c r="S11" s="59"/>
      <c r="T11" s="59"/>
      <c r="U11" s="59"/>
      <c r="V11" s="59"/>
      <c r="W11" s="136"/>
      <c r="X11" s="59"/>
      <c r="Y11" s="59"/>
      <c r="Z11" s="59"/>
      <c r="AA11" s="59"/>
      <c r="AB11" s="59"/>
      <c r="AC11" s="59"/>
      <c r="AD11" s="59"/>
      <c r="AE11" s="59"/>
      <c r="AF11" s="59"/>
      <c r="AG11" s="59"/>
      <c r="AH11" s="59"/>
      <c r="AI11" s="59"/>
      <c r="AJ11" s="59"/>
      <c r="AK11" s="59"/>
    </row>
    <row r="12" spans="1:37" x14ac:dyDescent="0.25">
      <c r="B12" s="59" t="s">
        <v>290</v>
      </c>
      <c r="C12" s="62" t="str">
        <f>+VLOOKUP(B12,'resumen UCAP'!$A$5:$O$329,2,0)</f>
        <v>Luminaria led 50-60w</v>
      </c>
      <c r="D12" s="63">
        <f>+'Desmonte Infr. financiada'!D12</f>
        <v>60</v>
      </c>
      <c r="E12" s="63" t="str">
        <f>+VLOOKUP(B12,'resumen UCAP'!$A$5:$O$329,3,0)</f>
        <v>Un</v>
      </c>
      <c r="F12" s="64">
        <f>+VLOOKUP(B12,'resumen UCAP'!$A$5:$O$329,15,0)</f>
        <v>978630</v>
      </c>
      <c r="G12" s="61">
        <v>367</v>
      </c>
      <c r="H12" s="125"/>
      <c r="I12" s="59"/>
      <c r="J12" s="59"/>
      <c r="K12" s="59"/>
      <c r="L12" s="59"/>
      <c r="M12" s="59"/>
      <c r="N12" s="59"/>
      <c r="O12" s="59"/>
      <c r="P12" s="59"/>
      <c r="Q12" s="59"/>
      <c r="R12" s="59"/>
      <c r="S12" s="59"/>
      <c r="T12" s="59"/>
      <c r="U12" s="59"/>
      <c r="V12" s="59"/>
      <c r="W12" s="136"/>
      <c r="X12" s="59"/>
      <c r="Y12" s="59"/>
      <c r="Z12" s="59"/>
      <c r="AA12" s="59"/>
      <c r="AB12" s="59"/>
      <c r="AC12" s="59"/>
      <c r="AD12" s="59"/>
      <c r="AE12" s="59"/>
      <c r="AF12" s="59"/>
      <c r="AG12" s="59"/>
      <c r="AH12" s="59"/>
      <c r="AI12" s="59"/>
      <c r="AJ12" s="59"/>
      <c r="AK12" s="59"/>
    </row>
    <row r="13" spans="1:37" x14ac:dyDescent="0.25">
      <c r="B13" s="59" t="s">
        <v>291</v>
      </c>
      <c r="C13" s="62" t="str">
        <f>+VLOOKUP(B13,'resumen UCAP'!$A$5:$O$329,2,0)</f>
        <v>Luminaria led 80-90w</v>
      </c>
      <c r="D13" s="63">
        <f>+'Desmonte Infr. financiada'!D13</f>
        <v>90</v>
      </c>
      <c r="E13" s="63" t="str">
        <f>+VLOOKUP(B13,'resumen UCAP'!$A$5:$O$329,3,0)</f>
        <v>Un</v>
      </c>
      <c r="F13" s="64">
        <f>+VLOOKUP(B13,'resumen UCAP'!$A$5:$O$329,15,0)</f>
        <v>1547358</v>
      </c>
      <c r="G13" s="61">
        <v>61</v>
      </c>
      <c r="H13" s="125"/>
      <c r="I13" s="59"/>
      <c r="J13" s="59"/>
      <c r="K13" s="59"/>
      <c r="L13" s="59"/>
      <c r="M13" s="59"/>
      <c r="N13" s="59"/>
      <c r="O13" s="59"/>
      <c r="P13" s="59"/>
      <c r="Q13" s="59"/>
      <c r="R13" s="59"/>
      <c r="S13" s="59"/>
      <c r="T13" s="59"/>
      <c r="U13" s="59"/>
      <c r="V13" s="59"/>
      <c r="W13" s="136"/>
      <c r="X13" s="59"/>
      <c r="Y13" s="59"/>
      <c r="Z13" s="59"/>
      <c r="AA13" s="59"/>
      <c r="AB13" s="59"/>
      <c r="AC13" s="59"/>
      <c r="AD13" s="59"/>
      <c r="AE13" s="59"/>
      <c r="AF13" s="59"/>
      <c r="AG13" s="59"/>
      <c r="AH13" s="59"/>
      <c r="AI13" s="59"/>
      <c r="AJ13" s="59"/>
      <c r="AK13" s="59"/>
    </row>
    <row r="14" spans="1:37" x14ac:dyDescent="0.25">
      <c r="B14" s="59" t="s">
        <v>292</v>
      </c>
      <c r="C14" s="62" t="str">
        <f>+VLOOKUP(B14,'resumen UCAP'!$A$5:$O$329,2,0)</f>
        <v>Luminaria Luxcandel 250w</v>
      </c>
      <c r="D14" s="63">
        <f>+'Desmonte Infr. financiada'!D14</f>
        <v>279</v>
      </c>
      <c r="E14" s="63" t="str">
        <f>+VLOOKUP(B14,'resumen UCAP'!$A$5:$O$329,3,0)</f>
        <v>Un</v>
      </c>
      <c r="F14" s="64">
        <f>+VLOOKUP(B14,'resumen UCAP'!$A$5:$O$329,15,0)</f>
        <v>680659</v>
      </c>
      <c r="G14" s="61">
        <v>85</v>
      </c>
      <c r="H14" s="125"/>
      <c r="I14" s="59"/>
      <c r="J14" s="59"/>
      <c r="K14" s="59"/>
      <c r="L14" s="59"/>
      <c r="M14" s="59"/>
      <c r="N14" s="59"/>
      <c r="O14" s="59"/>
      <c r="P14" s="59"/>
      <c r="Q14" s="59"/>
      <c r="R14" s="59"/>
      <c r="S14" s="59"/>
      <c r="T14" s="59"/>
      <c r="U14" s="59"/>
      <c r="V14" s="59"/>
      <c r="W14" s="136"/>
      <c r="X14" s="59"/>
      <c r="Y14" s="59"/>
      <c r="Z14" s="59"/>
      <c r="AA14" s="59"/>
      <c r="AB14" s="59"/>
      <c r="AC14" s="59"/>
      <c r="AD14" s="59"/>
      <c r="AE14" s="59"/>
      <c r="AF14" s="59"/>
      <c r="AG14" s="59"/>
      <c r="AH14" s="59"/>
      <c r="AI14" s="59"/>
      <c r="AJ14" s="59"/>
      <c r="AK14" s="59"/>
    </row>
    <row r="15" spans="1:37" x14ac:dyDescent="0.25">
      <c r="B15" s="59" t="s">
        <v>293</v>
      </c>
      <c r="C15" s="62" t="str">
        <f>+VLOOKUP(B15,'resumen UCAP'!$A$5:$O$329,2,0)</f>
        <v>Luminaria Na 100w</v>
      </c>
      <c r="D15" s="63">
        <f>+'Desmonte Infr. financiada'!D15</f>
        <v>115</v>
      </c>
      <c r="E15" s="63" t="str">
        <f>+VLOOKUP(B15,'resumen UCAP'!$A$5:$O$329,3,0)</f>
        <v>Un</v>
      </c>
      <c r="F15" s="64">
        <f>+VLOOKUP(B15,'resumen UCAP'!$A$5:$O$329,15,0)</f>
        <v>272297</v>
      </c>
      <c r="G15" s="123">
        <v>730</v>
      </c>
      <c r="H15" s="125"/>
      <c r="I15" s="59"/>
      <c r="J15" s="59"/>
      <c r="K15" s="59"/>
      <c r="L15" s="59"/>
      <c r="M15" s="59"/>
      <c r="N15" s="59"/>
      <c r="O15" s="59"/>
      <c r="P15" s="59"/>
      <c r="Q15" s="59"/>
      <c r="R15" s="59"/>
      <c r="S15" s="59"/>
      <c r="T15" s="59"/>
      <c r="U15" s="59"/>
      <c r="V15" s="59"/>
      <c r="W15" s="136"/>
      <c r="X15" s="59"/>
      <c r="Y15" s="59"/>
      <c r="Z15" s="59"/>
      <c r="AA15" s="59"/>
      <c r="AB15" s="59"/>
      <c r="AC15" s="59"/>
      <c r="AD15" s="59"/>
      <c r="AE15" s="59"/>
      <c r="AF15" s="59"/>
      <c r="AG15" s="59"/>
      <c r="AH15" s="59"/>
      <c r="AI15" s="59"/>
      <c r="AJ15" s="59"/>
      <c r="AK15" s="59"/>
    </row>
    <row r="16" spans="1:37" x14ac:dyDescent="0.25">
      <c r="B16" s="59" t="s">
        <v>294</v>
      </c>
      <c r="C16" s="62" t="str">
        <f>+VLOOKUP(B16,'resumen UCAP'!$A$5:$O$329,2,0)</f>
        <v>Luminaria Na 150w</v>
      </c>
      <c r="D16" s="63">
        <f>+'Desmonte Infr. financiada'!D16</f>
        <v>169</v>
      </c>
      <c r="E16" s="63" t="str">
        <f>+VLOOKUP(B16,'resumen UCAP'!$A$5:$O$329,3,0)</f>
        <v>Un</v>
      </c>
      <c r="F16" s="64">
        <f>+VLOOKUP(B16,'resumen UCAP'!$A$5:$O$329,15,0)</f>
        <v>333681</v>
      </c>
      <c r="G16" s="123">
        <v>6350</v>
      </c>
      <c r="H16" s="125"/>
      <c r="I16" s="59"/>
      <c r="J16" s="59"/>
      <c r="K16" s="59"/>
      <c r="L16" s="59"/>
      <c r="M16" s="59"/>
      <c r="N16" s="59"/>
      <c r="O16" s="59"/>
      <c r="P16" s="59"/>
      <c r="Q16" s="59"/>
      <c r="R16" s="59"/>
      <c r="S16" s="59"/>
      <c r="T16" s="59"/>
      <c r="U16" s="59"/>
      <c r="V16" s="59"/>
      <c r="W16" s="136"/>
      <c r="X16" s="59"/>
      <c r="Y16" s="59"/>
      <c r="Z16" s="59"/>
      <c r="AA16" s="59"/>
      <c r="AB16" s="59"/>
      <c r="AC16" s="59"/>
      <c r="AD16" s="59"/>
      <c r="AE16" s="59"/>
      <c r="AF16" s="59"/>
      <c r="AG16" s="59"/>
      <c r="AH16" s="59"/>
      <c r="AI16" s="59"/>
      <c r="AJ16" s="59"/>
      <c r="AK16" s="59"/>
    </row>
    <row r="17" spans="2:37" x14ac:dyDescent="0.25">
      <c r="B17" s="59" t="s">
        <v>295</v>
      </c>
      <c r="C17" s="62" t="str">
        <f>+VLOOKUP(B17,'resumen UCAP'!$A$5:$O$329,2,0)</f>
        <v>Luminaria Na 250w</v>
      </c>
      <c r="D17" s="63">
        <f>+'Desmonte Infr. financiada'!D17</f>
        <v>279</v>
      </c>
      <c r="E17" s="63" t="str">
        <f>+VLOOKUP(B17,'resumen UCAP'!$A$5:$O$329,3,0)</f>
        <v>Un</v>
      </c>
      <c r="F17" s="64">
        <f>+VLOOKUP(B17,'resumen UCAP'!$A$5:$O$329,15,0)</f>
        <v>433630</v>
      </c>
      <c r="G17" s="123">
        <v>2457</v>
      </c>
      <c r="H17" s="125"/>
      <c r="I17" s="59"/>
      <c r="J17" s="59"/>
      <c r="K17" s="59"/>
      <c r="L17" s="59"/>
      <c r="M17" s="59"/>
      <c r="N17" s="59"/>
      <c r="O17" s="59"/>
      <c r="P17" s="59"/>
      <c r="Q17" s="59"/>
      <c r="R17" s="59"/>
      <c r="S17" s="59"/>
      <c r="T17" s="59"/>
      <c r="U17" s="59"/>
      <c r="V17" s="59"/>
      <c r="W17" s="136"/>
      <c r="X17" s="59"/>
      <c r="Y17" s="59"/>
      <c r="Z17" s="59"/>
      <c r="AA17" s="59"/>
      <c r="AB17" s="59"/>
      <c r="AC17" s="59"/>
      <c r="AD17" s="59"/>
      <c r="AE17" s="59"/>
      <c r="AF17" s="59"/>
      <c r="AG17" s="59"/>
      <c r="AH17" s="59"/>
      <c r="AI17" s="59"/>
      <c r="AJ17" s="59"/>
      <c r="AK17" s="59"/>
    </row>
    <row r="18" spans="2:37" x14ac:dyDescent="0.25">
      <c r="B18" s="59" t="s">
        <v>296</v>
      </c>
      <c r="C18" s="62" t="str">
        <f>+VLOOKUP(B18,'resumen UCAP'!$A$5:$O$329,2,0)</f>
        <v>Luminaria Na 400w</v>
      </c>
      <c r="D18" s="63">
        <f>+'Desmonte Infr. financiada'!D18</f>
        <v>440</v>
      </c>
      <c r="E18" s="63" t="str">
        <f>+VLOOKUP(B18,'resumen UCAP'!$A$5:$O$329,3,0)</f>
        <v>Un</v>
      </c>
      <c r="F18" s="64">
        <f>+VLOOKUP(B18,'resumen UCAP'!$A$5:$O$329,15,0)</f>
        <v>509142</v>
      </c>
      <c r="G18" s="123">
        <v>670</v>
      </c>
      <c r="H18" s="125"/>
      <c r="I18" s="59"/>
      <c r="J18" s="59"/>
      <c r="K18" s="59"/>
      <c r="L18" s="59"/>
      <c r="M18" s="59"/>
      <c r="N18" s="59"/>
      <c r="O18" s="59"/>
      <c r="P18" s="59"/>
      <c r="Q18" s="59"/>
      <c r="R18" s="59"/>
      <c r="S18" s="59"/>
      <c r="T18" s="59"/>
      <c r="U18" s="59"/>
      <c r="V18" s="59"/>
      <c r="W18" s="136"/>
      <c r="X18" s="59"/>
      <c r="Y18" s="59"/>
      <c r="Z18" s="59"/>
      <c r="AA18" s="59"/>
      <c r="AB18" s="59"/>
      <c r="AC18" s="59"/>
      <c r="AD18" s="59"/>
      <c r="AE18" s="59"/>
      <c r="AF18" s="59"/>
      <c r="AG18" s="59"/>
      <c r="AH18" s="59"/>
      <c r="AI18" s="59"/>
      <c r="AJ18" s="59"/>
      <c r="AK18" s="59"/>
    </row>
    <row r="19" spans="2:37" x14ac:dyDescent="0.25">
      <c r="B19" s="59" t="s">
        <v>72</v>
      </c>
      <c r="C19" s="62" t="str">
        <f>+VLOOKUP(B19,'resumen UCAP'!$A$5:$O$329,2,0)</f>
        <v>Luminaria picadelly 150w</v>
      </c>
      <c r="D19" s="63">
        <f>+'Desmonte Infr. financiada'!D19</f>
        <v>169</v>
      </c>
      <c r="E19" s="63" t="str">
        <f>+VLOOKUP(B19,'resumen UCAP'!$A$5:$O$329,3,0)</f>
        <v>Un</v>
      </c>
      <c r="F19" s="64">
        <f>+VLOOKUP(B19,'resumen UCAP'!$A$5:$O$329,15,0)</f>
        <v>660000</v>
      </c>
      <c r="G19" s="61">
        <v>72</v>
      </c>
      <c r="H19" s="125"/>
      <c r="I19" s="59"/>
      <c r="J19" s="59"/>
      <c r="K19" s="59"/>
      <c r="L19" s="59"/>
      <c r="M19" s="59"/>
      <c r="N19" s="59"/>
      <c r="O19" s="59"/>
      <c r="P19" s="59"/>
      <c r="Q19" s="59"/>
      <c r="R19" s="59"/>
      <c r="S19" s="59"/>
      <c r="T19" s="59"/>
      <c r="U19" s="59"/>
      <c r="V19" s="59"/>
      <c r="W19" s="136"/>
      <c r="X19" s="59"/>
      <c r="Y19" s="59"/>
      <c r="Z19" s="59"/>
      <c r="AA19" s="59"/>
      <c r="AB19" s="59"/>
      <c r="AC19" s="59"/>
      <c r="AD19" s="59"/>
      <c r="AE19" s="59"/>
      <c r="AF19" s="59"/>
      <c r="AG19" s="59"/>
      <c r="AH19" s="59"/>
      <c r="AI19" s="59"/>
      <c r="AJ19" s="59"/>
      <c r="AK19" s="59"/>
    </row>
    <row r="20" spans="2:37" x14ac:dyDescent="0.25">
      <c r="B20" s="59" t="s">
        <v>297</v>
      </c>
      <c r="C20" s="62" t="str">
        <f>+VLOOKUP(B20,'resumen UCAP'!$A$5:$O$329,2,0)</f>
        <v>Luminaria SH Na 400w</v>
      </c>
      <c r="D20" s="63">
        <f>+'Desmonte Infr. financiada'!D20</f>
        <v>440</v>
      </c>
      <c r="E20" s="63" t="str">
        <f>+VLOOKUP(B20,'resumen UCAP'!$A$5:$O$329,3,0)</f>
        <v>Un</v>
      </c>
      <c r="F20" s="64">
        <f>+VLOOKUP(B20,'resumen UCAP'!$A$5:$O$329,15,0)</f>
        <v>690000</v>
      </c>
      <c r="G20" s="123">
        <v>12</v>
      </c>
      <c r="H20" s="125"/>
      <c r="I20" s="59"/>
      <c r="J20" s="59"/>
      <c r="K20" s="59"/>
      <c r="L20" s="59"/>
      <c r="M20" s="59"/>
      <c r="N20" s="59"/>
      <c r="O20" s="59"/>
      <c r="P20" s="59"/>
      <c r="Q20" s="59"/>
      <c r="R20" s="59"/>
      <c r="S20" s="59"/>
      <c r="T20" s="59"/>
      <c r="U20" s="59"/>
      <c r="V20" s="59"/>
      <c r="W20" s="136"/>
      <c r="X20" s="59"/>
      <c r="Y20" s="59"/>
      <c r="Z20" s="59"/>
      <c r="AA20" s="59"/>
      <c r="AB20" s="59"/>
      <c r="AC20" s="59"/>
      <c r="AD20" s="59"/>
      <c r="AE20" s="59"/>
      <c r="AF20" s="59"/>
      <c r="AG20" s="59"/>
      <c r="AH20" s="59"/>
      <c r="AI20" s="59"/>
      <c r="AJ20" s="59"/>
      <c r="AK20" s="59"/>
    </row>
    <row r="21" spans="2:37" x14ac:dyDescent="0.25">
      <c r="B21" s="59" t="s">
        <v>73</v>
      </c>
      <c r="C21" s="62" t="str">
        <f>+VLOOKUP(B21,'resumen UCAP'!$A$5:$O$329,2,0)</f>
        <v>Luminaria sodio 70w</v>
      </c>
      <c r="D21" s="63">
        <f>+'Desmonte Infr. financiada'!D21</f>
        <v>81</v>
      </c>
      <c r="E21" s="63" t="str">
        <f>+VLOOKUP(B21,'resumen UCAP'!$A$5:$O$329,3,0)</f>
        <v>Un</v>
      </c>
      <c r="F21" s="64">
        <f>+VLOOKUP(B21,'resumen UCAP'!$A$5:$O$329,15,0)</f>
        <v>201765</v>
      </c>
      <c r="G21" s="123">
        <v>14987</v>
      </c>
      <c r="H21" s="125"/>
      <c r="I21" s="59"/>
      <c r="J21" s="59"/>
      <c r="K21" s="59"/>
      <c r="L21" s="59"/>
      <c r="M21" s="59"/>
      <c r="N21" s="59"/>
      <c r="O21" s="59"/>
      <c r="P21" s="59"/>
      <c r="Q21" s="59"/>
      <c r="R21" s="59"/>
      <c r="S21" s="59"/>
      <c r="T21" s="59"/>
      <c r="U21" s="59"/>
      <c r="V21" s="59"/>
      <c r="W21" s="136"/>
      <c r="X21" s="59"/>
      <c r="Y21" s="59"/>
      <c r="Z21" s="59"/>
      <c r="AA21" s="59"/>
      <c r="AB21" s="59"/>
      <c r="AC21" s="59"/>
      <c r="AD21" s="59"/>
      <c r="AE21" s="59"/>
      <c r="AF21" s="59"/>
      <c r="AG21" s="59"/>
      <c r="AH21" s="59"/>
      <c r="AI21" s="59"/>
      <c r="AJ21" s="59"/>
      <c r="AK21" s="59"/>
    </row>
    <row r="22" spans="2:37" x14ac:dyDescent="0.25">
      <c r="B22" s="59"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125"/>
      <c r="I22" s="59"/>
      <c r="J22" s="59"/>
      <c r="K22" s="59"/>
      <c r="L22" s="59"/>
      <c r="M22" s="59"/>
      <c r="N22" s="59"/>
      <c r="O22" s="59"/>
      <c r="P22" s="59"/>
      <c r="Q22" s="59"/>
      <c r="R22" s="59"/>
      <c r="S22" s="59"/>
      <c r="T22" s="59"/>
      <c r="U22" s="59"/>
      <c r="V22" s="59"/>
      <c r="W22" s="136"/>
      <c r="X22" s="59"/>
      <c r="Y22" s="59"/>
      <c r="Z22" s="59"/>
      <c r="AA22" s="59"/>
      <c r="AB22" s="59"/>
      <c r="AC22" s="59"/>
      <c r="AD22" s="59"/>
      <c r="AE22" s="59"/>
      <c r="AF22" s="59"/>
      <c r="AG22" s="59"/>
      <c r="AH22" s="59"/>
      <c r="AI22" s="59"/>
      <c r="AJ22" s="59"/>
      <c r="AK22" s="59"/>
    </row>
    <row r="23" spans="2:37" x14ac:dyDescent="0.25">
      <c r="B23" s="59" t="s">
        <v>299</v>
      </c>
      <c r="C23" s="62" t="str">
        <f>+VLOOKUP(B23,'resumen UCAP'!$A$5:$O$329,2,0)</f>
        <v>Luminarias Balas 5w</v>
      </c>
      <c r="D23" s="63">
        <f>+'Desmonte Infr. financiada'!D23</f>
        <v>5</v>
      </c>
      <c r="E23" s="63" t="str">
        <f>+VLOOKUP(B23,'resumen UCAP'!$A$5:$O$329,3,0)</f>
        <v>Un</v>
      </c>
      <c r="F23" s="64">
        <f>+VLOOKUP(B23,'resumen UCAP'!$A$5:$O$329,15,0)</f>
        <v>82091</v>
      </c>
      <c r="G23" s="123">
        <v>44</v>
      </c>
      <c r="H23" s="125"/>
      <c r="I23" s="59"/>
      <c r="J23" s="59"/>
      <c r="K23" s="59"/>
      <c r="L23" s="59"/>
      <c r="M23" s="59"/>
      <c r="N23" s="59"/>
      <c r="O23" s="59"/>
      <c r="P23" s="59"/>
      <c r="Q23" s="59"/>
      <c r="R23" s="59"/>
      <c r="S23" s="59"/>
      <c r="T23" s="59"/>
      <c r="U23" s="59"/>
      <c r="V23" s="59"/>
      <c r="W23" s="136"/>
      <c r="X23" s="59"/>
      <c r="Y23" s="59"/>
      <c r="Z23" s="59"/>
      <c r="AA23" s="59"/>
      <c r="AB23" s="59"/>
      <c r="AC23" s="59"/>
      <c r="AD23" s="59"/>
      <c r="AE23" s="59"/>
      <c r="AF23" s="59"/>
      <c r="AG23" s="59"/>
      <c r="AH23" s="59"/>
      <c r="AI23" s="59"/>
      <c r="AJ23" s="59"/>
      <c r="AK23" s="59"/>
    </row>
    <row r="24" spans="2:37" x14ac:dyDescent="0.25">
      <c r="B24" s="59" t="s">
        <v>74</v>
      </c>
      <c r="C24" s="62" t="str">
        <f>+VLOOKUP(B24,'resumen UCAP'!$A$5:$O$329,2,0)</f>
        <v>Luninaria Onix 150w</v>
      </c>
      <c r="D24" s="63">
        <f>+'Desmonte Infr. financiada'!D24</f>
        <v>169</v>
      </c>
      <c r="E24" s="63" t="str">
        <f>+VLOOKUP(B24,'resumen UCAP'!$A$5:$O$329,3,0)</f>
        <v>Un</v>
      </c>
      <c r="F24" s="64">
        <f>+VLOOKUP(B24,'resumen UCAP'!$A$5:$O$329,15,0)</f>
        <v>710000</v>
      </c>
      <c r="G24" s="123">
        <v>32</v>
      </c>
      <c r="H24" s="125"/>
      <c r="I24" s="59"/>
      <c r="J24" s="59"/>
      <c r="K24" s="59"/>
      <c r="L24" s="59"/>
      <c r="M24" s="59"/>
      <c r="N24" s="59"/>
      <c r="O24" s="59"/>
      <c r="P24" s="59"/>
      <c r="Q24" s="59"/>
      <c r="R24" s="59"/>
      <c r="S24" s="59"/>
      <c r="T24" s="59"/>
      <c r="U24" s="59"/>
      <c r="V24" s="59"/>
      <c r="W24" s="136"/>
      <c r="X24" s="59"/>
      <c r="Y24" s="59"/>
      <c r="Z24" s="59"/>
      <c r="AA24" s="59"/>
      <c r="AB24" s="59"/>
      <c r="AC24" s="59"/>
      <c r="AD24" s="59"/>
      <c r="AE24" s="59"/>
      <c r="AF24" s="59"/>
      <c r="AG24" s="59"/>
      <c r="AH24" s="59"/>
      <c r="AI24" s="59"/>
      <c r="AJ24" s="59"/>
      <c r="AK24" s="59"/>
    </row>
    <row r="25" spans="2:37" x14ac:dyDescent="0.25">
      <c r="B25" s="59" t="s">
        <v>300</v>
      </c>
      <c r="C25" s="62" t="str">
        <f>+VLOOKUP(B25,'resumen UCAP'!$A$5:$O$329,2,0)</f>
        <v>Proyector MH 150w</v>
      </c>
      <c r="D25" s="63">
        <f>+'Desmonte Infr. financiada'!D25</f>
        <v>169</v>
      </c>
      <c r="E25" s="63" t="str">
        <f>+VLOOKUP(B25,'resumen UCAP'!$A$5:$O$329,3,0)</f>
        <v>Un</v>
      </c>
      <c r="F25" s="64">
        <f>+VLOOKUP(B25,'resumen UCAP'!$A$5:$O$329,15,0)</f>
        <v>371625</v>
      </c>
      <c r="G25" s="124">
        <v>29</v>
      </c>
      <c r="H25" s="125"/>
      <c r="I25" s="59"/>
      <c r="J25" s="59"/>
      <c r="K25" s="59"/>
      <c r="L25" s="59"/>
      <c r="M25" s="59"/>
      <c r="N25" s="59"/>
      <c r="O25" s="59"/>
      <c r="P25" s="59"/>
      <c r="Q25" s="59"/>
      <c r="R25" s="59"/>
      <c r="S25" s="59"/>
      <c r="T25" s="59"/>
      <c r="U25" s="59"/>
      <c r="V25" s="59"/>
      <c r="W25" s="136"/>
      <c r="X25" s="59"/>
      <c r="Y25" s="59"/>
      <c r="Z25" s="59"/>
      <c r="AA25" s="59"/>
      <c r="AB25" s="59"/>
      <c r="AC25" s="59"/>
      <c r="AD25" s="59"/>
      <c r="AE25" s="59"/>
      <c r="AF25" s="59"/>
      <c r="AG25" s="59"/>
      <c r="AH25" s="59"/>
      <c r="AI25" s="59"/>
      <c r="AJ25" s="59"/>
      <c r="AK25" s="59"/>
    </row>
    <row r="26" spans="2:37" x14ac:dyDescent="0.25">
      <c r="B26" s="59" t="s">
        <v>75</v>
      </c>
      <c r="C26" s="62" t="str">
        <f>+VLOOKUP(B26,'resumen UCAP'!$A$5:$O$329,2,0)</f>
        <v>Proyector MH 250w</v>
      </c>
      <c r="D26" s="63">
        <f>+'Desmonte Infr. financiada'!D26</f>
        <v>279</v>
      </c>
      <c r="E26" s="63" t="str">
        <f>+VLOOKUP(B26,'resumen UCAP'!$A$5:$O$329,3,0)</f>
        <v>Un</v>
      </c>
      <c r="F26" s="64">
        <f>+VLOOKUP(B26,'resumen UCAP'!$A$5:$O$329,15,0)</f>
        <v>413027</v>
      </c>
      <c r="G26" s="124">
        <v>400</v>
      </c>
      <c r="H26" s="125"/>
      <c r="I26" s="59"/>
      <c r="J26" s="59"/>
      <c r="K26" s="59"/>
      <c r="L26" s="59"/>
      <c r="M26" s="59"/>
      <c r="N26" s="59"/>
      <c r="O26" s="59"/>
      <c r="P26" s="59"/>
      <c r="Q26" s="59"/>
      <c r="R26" s="59"/>
      <c r="S26" s="59"/>
      <c r="T26" s="59"/>
      <c r="U26" s="59"/>
      <c r="V26" s="59"/>
      <c r="W26" s="136"/>
      <c r="X26" s="59"/>
      <c r="Y26" s="59"/>
      <c r="Z26" s="59"/>
      <c r="AA26" s="59"/>
      <c r="AB26" s="59"/>
      <c r="AC26" s="59"/>
      <c r="AD26" s="59"/>
      <c r="AE26" s="59"/>
      <c r="AF26" s="59"/>
      <c r="AG26" s="59"/>
      <c r="AH26" s="59"/>
      <c r="AI26" s="59"/>
      <c r="AJ26" s="59"/>
      <c r="AK26" s="59"/>
    </row>
    <row r="27" spans="2:37" x14ac:dyDescent="0.25">
      <c r="B27" s="59" t="s">
        <v>301</v>
      </c>
      <c r="C27" s="62" t="str">
        <f>+VLOOKUP(B27,'resumen UCAP'!$A$5:$O$329,2,0)</f>
        <v>Proyector MH 400w</v>
      </c>
      <c r="D27" s="63">
        <f>+'Desmonte Infr. financiada'!D27</f>
        <v>440</v>
      </c>
      <c r="E27" s="63" t="str">
        <f>+VLOOKUP(B27,'resumen UCAP'!$A$5:$O$329,3,0)</f>
        <v>Un</v>
      </c>
      <c r="F27" s="64">
        <f>+VLOOKUP(B27,'resumen UCAP'!$A$5:$O$329,15,0)</f>
        <v>511021</v>
      </c>
      <c r="G27" s="124">
        <v>1753</v>
      </c>
      <c r="H27" s="125"/>
      <c r="I27" s="59"/>
      <c r="J27" s="59"/>
      <c r="K27" s="59"/>
      <c r="L27" s="59"/>
      <c r="M27" s="59"/>
      <c r="N27" s="59"/>
      <c r="O27" s="59"/>
      <c r="P27" s="59"/>
      <c r="Q27" s="59"/>
      <c r="R27" s="59"/>
      <c r="S27" s="59"/>
      <c r="T27" s="59"/>
      <c r="U27" s="59"/>
      <c r="V27" s="59"/>
      <c r="W27" s="136"/>
      <c r="X27" s="59"/>
      <c r="Y27" s="59"/>
      <c r="Z27" s="59"/>
      <c r="AA27" s="59"/>
      <c r="AB27" s="59"/>
      <c r="AC27" s="59"/>
      <c r="AD27" s="59"/>
      <c r="AE27" s="59"/>
      <c r="AF27" s="59"/>
      <c r="AG27" s="59"/>
      <c r="AH27" s="59"/>
      <c r="AI27" s="59"/>
      <c r="AJ27" s="59"/>
      <c r="AK27" s="59"/>
    </row>
    <row r="28" spans="2:37" x14ac:dyDescent="0.25">
      <c r="B28" s="59" t="s">
        <v>22</v>
      </c>
      <c r="C28" s="62" t="str">
        <f>+VLOOKUP(B28,'resumen UCAP'!$A$5:$O$329,2,0)</f>
        <v>Proyector MH 50-70w Tipo aplique</v>
      </c>
      <c r="D28" s="63">
        <f>+'Desmonte Infr. financiada'!D28</f>
        <v>81</v>
      </c>
      <c r="E28" s="63" t="str">
        <f>+VLOOKUP(B28,'resumen UCAP'!$A$5:$O$329,3,0)</f>
        <v>Un</v>
      </c>
      <c r="F28" s="64">
        <f>+VLOOKUP(B28,'resumen UCAP'!$A$5:$O$329,15,0)</f>
        <v>260000</v>
      </c>
      <c r="G28" s="124">
        <v>21</v>
      </c>
      <c r="H28" s="125"/>
      <c r="I28" s="59"/>
      <c r="J28" s="59"/>
      <c r="K28" s="59"/>
      <c r="L28" s="59"/>
      <c r="M28" s="59"/>
      <c r="N28" s="59"/>
      <c r="O28" s="59"/>
      <c r="P28" s="59"/>
      <c r="Q28" s="59"/>
      <c r="R28" s="59"/>
      <c r="S28" s="59"/>
      <c r="T28" s="59"/>
      <c r="U28" s="59"/>
      <c r="V28" s="59"/>
      <c r="W28" s="136"/>
      <c r="X28" s="59"/>
      <c r="Y28" s="59"/>
      <c r="Z28" s="59"/>
      <c r="AA28" s="59"/>
      <c r="AB28" s="59"/>
      <c r="AC28" s="59"/>
      <c r="AD28" s="59"/>
      <c r="AE28" s="59"/>
      <c r="AF28" s="59"/>
      <c r="AG28" s="59"/>
      <c r="AH28" s="59"/>
      <c r="AI28" s="59"/>
      <c r="AJ28" s="59"/>
      <c r="AK28" s="59"/>
    </row>
    <row r="29" spans="2:37" x14ac:dyDescent="0.25">
      <c r="B29" s="59" t="s">
        <v>302</v>
      </c>
      <c r="C29" s="62" t="str">
        <f>+VLOOKUP(B29,'resumen UCAP'!$A$5:$O$329,2,0)</f>
        <v>Proyector NA 1000w</v>
      </c>
      <c r="D29" s="63">
        <f>+'Desmonte Infr. financiada'!D29</f>
        <v>1100</v>
      </c>
      <c r="E29" s="63" t="str">
        <f>+VLOOKUP(B29,'resumen UCAP'!$A$5:$O$329,3,0)</f>
        <v>Un</v>
      </c>
      <c r="F29" s="64">
        <f>+VLOOKUP(B29,'resumen UCAP'!$A$5:$O$329,15,0)</f>
        <v>540000</v>
      </c>
      <c r="G29" s="123">
        <v>244</v>
      </c>
      <c r="H29" s="125"/>
      <c r="I29" s="59"/>
      <c r="J29" s="59"/>
      <c r="K29" s="59"/>
      <c r="L29" s="59"/>
      <c r="M29" s="59"/>
      <c r="N29" s="59"/>
      <c r="O29" s="59"/>
      <c r="P29" s="59"/>
      <c r="Q29" s="59"/>
      <c r="R29" s="59"/>
      <c r="S29" s="59"/>
      <c r="T29" s="59"/>
      <c r="U29" s="59"/>
      <c r="V29" s="59"/>
      <c r="W29" s="136"/>
      <c r="X29" s="59"/>
      <c r="Y29" s="59"/>
      <c r="Z29" s="59"/>
      <c r="AA29" s="59"/>
      <c r="AB29" s="59"/>
      <c r="AC29" s="59"/>
      <c r="AD29" s="59"/>
      <c r="AE29" s="59"/>
      <c r="AF29" s="59"/>
      <c r="AG29" s="59"/>
      <c r="AH29" s="59"/>
      <c r="AI29" s="59"/>
      <c r="AJ29" s="59"/>
      <c r="AK29" s="59"/>
    </row>
    <row r="30" spans="2:37" x14ac:dyDescent="0.25">
      <c r="B30" s="59" t="s">
        <v>23</v>
      </c>
      <c r="C30" s="62" t="str">
        <f>+VLOOKUP(B30,'resumen UCAP'!$A$5:$O$329,2,0)</f>
        <v>Luminarias Ba├â┬▒adores - LED</v>
      </c>
      <c r="D30" s="63">
        <f>+'Desmonte Infr. financiada'!D30</f>
        <v>30</v>
      </c>
      <c r="E30" s="63" t="str">
        <f>+VLOOKUP(B30,'resumen UCAP'!$A$5:$O$329,3,0)</f>
        <v>Un</v>
      </c>
      <c r="F30" s="64">
        <f>+VLOOKUP(B30,'resumen UCAP'!$A$5:$O$329,15,0)</f>
        <v>361000</v>
      </c>
      <c r="G30" s="64">
        <v>18</v>
      </c>
      <c r="H30" s="125"/>
      <c r="I30" s="59"/>
      <c r="J30" s="59"/>
      <c r="K30" s="59"/>
      <c r="L30" s="59"/>
      <c r="M30" s="59"/>
      <c r="N30" s="59"/>
      <c r="O30" s="59"/>
      <c r="P30" s="59"/>
      <c r="Q30" s="59"/>
      <c r="R30" s="59"/>
      <c r="S30" s="59"/>
      <c r="T30" s="59"/>
      <c r="U30" s="59"/>
      <c r="V30" s="59"/>
      <c r="W30" s="136"/>
      <c r="X30" s="59"/>
      <c r="Y30" s="59"/>
      <c r="Z30" s="59"/>
      <c r="AA30" s="59"/>
      <c r="AB30" s="59"/>
      <c r="AC30" s="59"/>
      <c r="AD30" s="59"/>
      <c r="AE30" s="59"/>
      <c r="AF30" s="59"/>
      <c r="AG30" s="59"/>
      <c r="AH30" s="59"/>
      <c r="AI30" s="59"/>
      <c r="AJ30" s="59"/>
      <c r="AK30" s="59"/>
    </row>
    <row r="31" spans="2:37" x14ac:dyDescent="0.25">
      <c r="B31" s="59" t="s">
        <v>303</v>
      </c>
      <c r="C31" s="62" t="str">
        <f>+VLOOKUP(B31,'resumen UCAP'!$A$5:$O$329,2,0)</f>
        <v>Proyector led 100w</v>
      </c>
      <c r="D31" s="63">
        <f>+'Desmonte Infr. financiada'!D31</f>
        <v>100</v>
      </c>
      <c r="E31" s="63" t="str">
        <f>+VLOOKUP(B31,'resumen UCAP'!$A$5:$O$329,3,0)</f>
        <v>Un</v>
      </c>
      <c r="F31" s="64">
        <f>+VLOOKUP(B31,'resumen UCAP'!$A$5:$O$329,15,0)</f>
        <v>258000</v>
      </c>
      <c r="G31" s="61">
        <v>8</v>
      </c>
      <c r="H31" s="125"/>
      <c r="I31" s="59"/>
      <c r="J31" s="59"/>
      <c r="K31" s="59"/>
      <c r="L31" s="59"/>
      <c r="M31" s="59"/>
      <c r="N31" s="59"/>
      <c r="O31" s="59"/>
      <c r="P31" s="59"/>
      <c r="Q31" s="59"/>
      <c r="R31" s="59"/>
      <c r="S31" s="59"/>
      <c r="T31" s="59"/>
      <c r="U31" s="59"/>
      <c r="V31" s="59"/>
      <c r="W31" s="136"/>
      <c r="X31" s="59"/>
      <c r="Y31" s="59"/>
      <c r="Z31" s="59"/>
      <c r="AA31" s="59"/>
      <c r="AB31" s="59"/>
      <c r="AC31" s="59"/>
      <c r="AD31" s="59"/>
      <c r="AE31" s="59"/>
      <c r="AF31" s="59"/>
      <c r="AG31" s="59"/>
      <c r="AH31" s="59"/>
      <c r="AI31" s="59"/>
      <c r="AJ31" s="59"/>
      <c r="AK31" s="59"/>
    </row>
    <row r="32" spans="2:37" x14ac:dyDescent="0.25">
      <c r="B32" s="59" t="s">
        <v>24</v>
      </c>
      <c r="C32" s="62" t="str">
        <f>+VLOOKUP(B32,'resumen UCAP'!$A$5:$O$329,2,0)</f>
        <v>Luminaria led 28-30w</v>
      </c>
      <c r="D32" s="63">
        <f>+'Desmonte Infr. financiada'!D32</f>
        <v>30</v>
      </c>
      <c r="E32" s="63" t="str">
        <f>+VLOOKUP(B32,'resumen UCAP'!$A$5:$O$329,3,0)</f>
        <v>Un</v>
      </c>
      <c r="F32" s="64">
        <f>+VLOOKUP(B32,'resumen UCAP'!$A$5:$O$329,15,0)</f>
        <v>803602</v>
      </c>
      <c r="G32" s="61">
        <v>7</v>
      </c>
      <c r="H32" s="125"/>
      <c r="I32" s="59"/>
      <c r="J32" s="59"/>
      <c r="K32" s="59"/>
      <c r="L32" s="59"/>
      <c r="M32" s="59"/>
      <c r="N32" s="59"/>
      <c r="O32" s="59"/>
      <c r="P32" s="59"/>
      <c r="Q32" s="59"/>
      <c r="R32" s="59"/>
      <c r="S32" s="59"/>
      <c r="T32" s="59"/>
      <c r="U32" s="59"/>
      <c r="V32" s="59"/>
      <c r="W32" s="136"/>
      <c r="X32" s="59"/>
      <c r="Y32" s="59"/>
      <c r="Z32" s="59"/>
      <c r="AA32" s="59"/>
      <c r="AB32" s="59"/>
      <c r="AC32" s="59"/>
      <c r="AD32" s="59"/>
      <c r="AE32" s="59"/>
      <c r="AF32" s="59"/>
      <c r="AG32" s="59"/>
      <c r="AH32" s="59"/>
      <c r="AI32" s="59"/>
      <c r="AJ32" s="59"/>
      <c r="AK32" s="59"/>
    </row>
    <row r="33" spans="2:37" x14ac:dyDescent="0.25">
      <c r="B33" s="59" t="s">
        <v>304</v>
      </c>
      <c r="C33" s="62" t="str">
        <f>+VLOOKUP(B33,'resumen UCAP'!$A$5:$O$329,2,0)</f>
        <v>Proyector Led 300w</v>
      </c>
      <c r="D33" s="63">
        <f>+'Desmonte Infr. financiada'!D33</f>
        <v>30</v>
      </c>
      <c r="E33" s="63" t="str">
        <f>+VLOOKUP(B33,'resumen UCAP'!$A$5:$O$329,3,0)</f>
        <v>Un</v>
      </c>
      <c r="F33" s="64">
        <f>+VLOOKUP(B33,'resumen UCAP'!$A$5:$O$329,15,0)</f>
        <v>160000</v>
      </c>
      <c r="G33" s="61">
        <v>21</v>
      </c>
      <c r="H33" s="125"/>
      <c r="I33" s="59"/>
      <c r="J33" s="59"/>
      <c r="K33" s="59"/>
      <c r="L33" s="59"/>
      <c r="M33" s="59"/>
      <c r="N33" s="59"/>
      <c r="O33" s="59"/>
      <c r="P33" s="59"/>
      <c r="Q33" s="59"/>
      <c r="R33" s="59"/>
      <c r="S33" s="59"/>
      <c r="T33" s="59"/>
      <c r="U33" s="59"/>
      <c r="V33" s="59"/>
      <c r="W33" s="136"/>
      <c r="X33" s="59"/>
      <c r="Y33" s="59"/>
      <c r="Z33" s="59"/>
      <c r="AA33" s="59"/>
      <c r="AB33" s="59"/>
      <c r="AC33" s="59"/>
      <c r="AD33" s="59"/>
      <c r="AE33" s="59"/>
      <c r="AF33" s="59"/>
      <c r="AG33" s="59"/>
      <c r="AH33" s="59"/>
      <c r="AI33" s="59"/>
      <c r="AJ33" s="59"/>
      <c r="AK33" s="59"/>
    </row>
    <row r="34" spans="2:37" x14ac:dyDescent="0.25">
      <c r="B34" s="59" t="s">
        <v>305</v>
      </c>
      <c r="C34" s="62" t="str">
        <f>+VLOOKUP(B34,'resumen UCAP'!$A$5:$O$329,2,0)</f>
        <v>Luminaria Led 26w</v>
      </c>
      <c r="D34" s="63">
        <f>+'Desmonte Infr. financiada'!D34</f>
        <v>26</v>
      </c>
      <c r="E34" s="63" t="str">
        <f>+VLOOKUP(B34,'resumen UCAP'!$A$5:$O$329,3,0)</f>
        <v>Un</v>
      </c>
      <c r="F34" s="64">
        <f>+VLOOKUP(B34,'resumen UCAP'!$A$5:$O$329,15,0)</f>
        <v>2009070</v>
      </c>
      <c r="G34" s="61">
        <v>7</v>
      </c>
      <c r="H34" s="125"/>
      <c r="I34" s="59"/>
      <c r="J34" s="59"/>
      <c r="K34" s="59"/>
      <c r="L34" s="59"/>
      <c r="M34" s="59"/>
      <c r="N34" s="59"/>
      <c r="O34" s="59"/>
      <c r="P34" s="59"/>
      <c r="Q34" s="59"/>
      <c r="R34" s="59"/>
      <c r="S34" s="59"/>
      <c r="T34" s="59"/>
      <c r="U34" s="59"/>
      <c r="V34" s="59"/>
      <c r="W34" s="136"/>
      <c r="X34" s="59"/>
      <c r="Y34" s="59"/>
      <c r="Z34" s="59"/>
      <c r="AA34" s="59"/>
      <c r="AB34" s="59"/>
      <c r="AC34" s="59"/>
      <c r="AD34" s="59"/>
      <c r="AE34" s="59"/>
      <c r="AF34" s="59"/>
      <c r="AG34" s="59"/>
      <c r="AH34" s="59"/>
      <c r="AI34" s="59"/>
      <c r="AJ34" s="59"/>
      <c r="AK34" s="59"/>
    </row>
    <row r="35" spans="2:37" x14ac:dyDescent="0.25">
      <c r="B35" s="59" t="s">
        <v>306</v>
      </c>
      <c r="C35" s="62" t="str">
        <f>+VLOOKUP(B35,'resumen UCAP'!$A$5:$O$329,2,0)</f>
        <v>Luminaria Led 19w</v>
      </c>
      <c r="D35" s="63">
        <f>+'Desmonte Infr. financiada'!D35</f>
        <v>19</v>
      </c>
      <c r="E35" s="63" t="str">
        <f>+VLOOKUP(B35,'resumen UCAP'!$A$5:$O$329,3,0)</f>
        <v>Un</v>
      </c>
      <c r="F35" s="64">
        <f>+VLOOKUP(B35,'resumen UCAP'!$A$5:$O$329,15,0)</f>
        <v>2009070</v>
      </c>
      <c r="G35" s="61">
        <v>13</v>
      </c>
      <c r="H35" s="125"/>
      <c r="I35" s="59"/>
      <c r="J35" s="59"/>
      <c r="K35" s="59"/>
      <c r="L35" s="59"/>
      <c r="M35" s="59"/>
      <c r="N35" s="59"/>
      <c r="O35" s="59"/>
      <c r="P35" s="59"/>
      <c r="Q35" s="59"/>
      <c r="R35" s="59"/>
      <c r="S35" s="59"/>
      <c r="T35" s="59"/>
      <c r="U35" s="59"/>
      <c r="V35" s="59"/>
      <c r="W35" s="136"/>
      <c r="X35" s="59"/>
      <c r="Y35" s="59"/>
      <c r="Z35" s="59"/>
      <c r="AA35" s="59"/>
      <c r="AB35" s="59"/>
      <c r="AC35" s="59"/>
      <c r="AD35" s="59"/>
      <c r="AE35" s="59"/>
      <c r="AF35" s="59"/>
      <c r="AG35" s="59"/>
      <c r="AH35" s="59"/>
      <c r="AI35" s="59"/>
      <c r="AJ35" s="59"/>
      <c r="AK35" s="59"/>
    </row>
    <row r="36" spans="2:37" x14ac:dyDescent="0.25">
      <c r="B36" s="59" t="s">
        <v>25</v>
      </c>
      <c r="C36" s="62" t="str">
        <f>+VLOOKUP(B36,'resumen UCAP'!$A$5:$O$329,2,0)</f>
        <v>Proyector Led RGB 200w</v>
      </c>
      <c r="D36" s="63">
        <f>+'Desmonte Infr. financiada'!D36</f>
        <v>200</v>
      </c>
      <c r="E36" s="63" t="str">
        <f>+VLOOKUP(B36,'resumen UCAP'!$A$5:$O$329,3,0)</f>
        <v>Un</v>
      </c>
      <c r="F36" s="64">
        <f>+VLOOKUP(B36,'resumen UCAP'!$A$5:$O$329,15,0)</f>
        <v>330000</v>
      </c>
      <c r="G36" s="61">
        <v>6</v>
      </c>
      <c r="H36" s="125"/>
      <c r="I36" s="59"/>
      <c r="J36" s="59"/>
      <c r="K36" s="59"/>
      <c r="L36" s="59"/>
      <c r="M36" s="59"/>
      <c r="N36" s="59"/>
      <c r="O36" s="59"/>
      <c r="P36" s="59"/>
      <c r="Q36" s="59"/>
      <c r="R36" s="59"/>
      <c r="S36" s="59"/>
      <c r="T36" s="59"/>
      <c r="U36" s="59"/>
      <c r="V36" s="59"/>
      <c r="W36" s="136"/>
      <c r="X36" s="59"/>
      <c r="Y36" s="59"/>
      <c r="Z36" s="59"/>
      <c r="AA36" s="59"/>
      <c r="AB36" s="59"/>
      <c r="AC36" s="59"/>
      <c r="AD36" s="59"/>
      <c r="AE36" s="59"/>
      <c r="AF36" s="59"/>
      <c r="AG36" s="59"/>
      <c r="AH36" s="59"/>
      <c r="AI36" s="59"/>
      <c r="AJ36" s="59"/>
      <c r="AK36" s="59"/>
    </row>
    <row r="37" spans="2:37" x14ac:dyDescent="0.25">
      <c r="B37" s="59" t="s">
        <v>307</v>
      </c>
      <c r="C37" s="62" t="str">
        <f>+VLOOKUP(B37,'resumen UCAP'!$A$5:$O$329,2,0)</f>
        <v>Proyector led 400w</v>
      </c>
      <c r="D37" s="63">
        <f>+'Desmonte Infr. financiada'!D37</f>
        <v>400</v>
      </c>
      <c r="E37" s="63" t="str">
        <f>+VLOOKUP(B37,'resumen UCAP'!$A$5:$O$329,3,0)</f>
        <v>Un</v>
      </c>
      <c r="F37" s="64">
        <f>+VLOOKUP(B37,'resumen UCAP'!$A$5:$O$329,15,0)</f>
        <v>2253025</v>
      </c>
      <c r="G37" s="61">
        <v>153</v>
      </c>
      <c r="H37" s="125"/>
      <c r="I37" s="59"/>
      <c r="J37" s="59"/>
      <c r="K37" s="59"/>
      <c r="L37" s="59"/>
      <c r="M37" s="59"/>
      <c r="N37" s="59"/>
      <c r="O37" s="59"/>
      <c r="P37" s="59"/>
      <c r="Q37" s="59"/>
      <c r="R37" s="59"/>
      <c r="S37" s="59"/>
      <c r="T37" s="59"/>
      <c r="U37" s="59"/>
      <c r="V37" s="59"/>
      <c r="W37" s="136"/>
      <c r="X37" s="59"/>
      <c r="Y37" s="59"/>
      <c r="Z37" s="59"/>
      <c r="AA37" s="59"/>
      <c r="AB37" s="59"/>
      <c r="AC37" s="59"/>
      <c r="AD37" s="59"/>
      <c r="AE37" s="59"/>
      <c r="AF37" s="59"/>
      <c r="AG37" s="59"/>
      <c r="AH37" s="59"/>
      <c r="AI37" s="59"/>
      <c r="AJ37" s="59"/>
      <c r="AK37" s="59"/>
    </row>
    <row r="38" spans="2:37" x14ac:dyDescent="0.25">
      <c r="B38" s="59" t="s">
        <v>308</v>
      </c>
      <c r="C38" s="62" t="str">
        <f>+VLOOKUP(B38,'resumen UCAP'!$A$5:$O$329,2,0)</f>
        <v>Bolardo Led 10w</v>
      </c>
      <c r="D38" s="63">
        <f>+'Desmonte Infr. financiada'!D38</f>
        <v>10</v>
      </c>
      <c r="E38" s="63" t="str">
        <f>+VLOOKUP(B38,'resumen UCAP'!$A$5:$O$329,3,0)</f>
        <v>Un</v>
      </c>
      <c r="F38" s="64">
        <f>+VLOOKUP(B38,'resumen UCAP'!$A$5:$O$329,15,0)</f>
        <v>179900</v>
      </c>
      <c r="G38" s="61">
        <v>114</v>
      </c>
      <c r="H38" s="125"/>
      <c r="I38" s="59"/>
      <c r="J38" s="59"/>
      <c r="K38" s="59"/>
      <c r="L38" s="59"/>
      <c r="M38" s="59"/>
      <c r="N38" s="59"/>
      <c r="O38" s="59"/>
      <c r="P38" s="59"/>
      <c r="Q38" s="59"/>
      <c r="R38" s="59"/>
      <c r="S38" s="59"/>
      <c r="T38" s="59"/>
      <c r="U38" s="59"/>
      <c r="V38" s="59"/>
      <c r="W38" s="136"/>
      <c r="X38" s="59"/>
      <c r="Y38" s="59"/>
      <c r="Z38" s="59"/>
      <c r="AA38" s="59"/>
      <c r="AB38" s="59"/>
      <c r="AC38" s="59"/>
      <c r="AD38" s="59"/>
      <c r="AE38" s="59"/>
      <c r="AF38" s="59"/>
      <c r="AG38" s="59"/>
      <c r="AH38" s="59"/>
      <c r="AI38" s="59"/>
      <c r="AJ38" s="59"/>
      <c r="AK38" s="59"/>
    </row>
    <row r="39" spans="2:37" x14ac:dyDescent="0.25">
      <c r="B39" s="59" t="s">
        <v>309</v>
      </c>
      <c r="C39" s="62" t="str">
        <f>+VLOOKUP(B39,'resumen UCAP'!$A$5:$O$329,2,0)</f>
        <v>Ba├▒ador 24w</v>
      </c>
      <c r="D39" s="63">
        <f>+'Desmonte Infr. financiada'!D39</f>
        <v>24</v>
      </c>
      <c r="E39" s="63" t="str">
        <f>+VLOOKUP(B39,'resumen UCAP'!$A$5:$O$329,3,0)</f>
        <v>Un</v>
      </c>
      <c r="F39" s="64">
        <f>+VLOOKUP(B39,'resumen UCAP'!$A$5:$O$329,15,0)</f>
        <v>620000</v>
      </c>
      <c r="G39" s="64">
        <v>12</v>
      </c>
      <c r="H39" s="125"/>
      <c r="I39" s="59"/>
      <c r="J39" s="59"/>
      <c r="K39" s="59"/>
      <c r="L39" s="59"/>
      <c r="M39" s="59"/>
      <c r="N39" s="59"/>
      <c r="O39" s="59"/>
      <c r="P39" s="59"/>
      <c r="Q39" s="59"/>
      <c r="R39" s="59"/>
      <c r="S39" s="59"/>
      <c r="T39" s="59"/>
      <c r="U39" s="59"/>
      <c r="V39" s="59"/>
      <c r="W39" s="136"/>
      <c r="X39" s="59"/>
      <c r="Y39" s="59"/>
      <c r="Z39" s="59"/>
      <c r="AA39" s="59"/>
      <c r="AB39" s="59"/>
      <c r="AC39" s="59"/>
      <c r="AD39" s="59"/>
      <c r="AE39" s="59"/>
      <c r="AF39" s="59"/>
      <c r="AG39" s="59"/>
      <c r="AH39" s="59"/>
      <c r="AI39" s="59"/>
      <c r="AJ39" s="59"/>
      <c r="AK39" s="59"/>
    </row>
    <row r="40" spans="2:37" x14ac:dyDescent="0.25">
      <c r="B40" s="59" t="s">
        <v>310</v>
      </c>
      <c r="C40" s="62" t="str">
        <f>+VLOOKUP(B40,'resumen UCAP'!$A$5:$O$329,2,0)</f>
        <v>Ba├▒ador 36w</v>
      </c>
      <c r="D40" s="63">
        <f>+'Desmonte Infr. financiada'!D40</f>
        <v>36</v>
      </c>
      <c r="E40" s="63" t="str">
        <f>+VLOOKUP(B40,'resumen UCAP'!$A$5:$O$329,3,0)</f>
        <v>Un</v>
      </c>
      <c r="F40" s="64">
        <f>+VLOOKUP(B40,'resumen UCAP'!$A$5:$O$329,15,0)</f>
        <v>720000</v>
      </c>
      <c r="G40" s="64">
        <v>81</v>
      </c>
      <c r="H40" s="125"/>
      <c r="I40" s="59"/>
      <c r="J40" s="59"/>
      <c r="K40" s="59"/>
      <c r="L40" s="59"/>
      <c r="M40" s="59"/>
      <c r="N40" s="59"/>
      <c r="O40" s="59"/>
      <c r="P40" s="59"/>
      <c r="Q40" s="59"/>
      <c r="R40" s="59"/>
      <c r="S40" s="59"/>
      <c r="T40" s="59"/>
      <c r="U40" s="59"/>
      <c r="V40" s="59"/>
      <c r="W40" s="136"/>
      <c r="X40" s="59"/>
      <c r="Y40" s="59"/>
      <c r="Z40" s="59"/>
      <c r="AA40" s="59"/>
      <c r="AB40" s="59"/>
      <c r="AC40" s="59"/>
      <c r="AD40" s="59"/>
      <c r="AE40" s="59"/>
      <c r="AF40" s="59"/>
      <c r="AG40" s="59"/>
      <c r="AH40" s="59"/>
      <c r="AI40" s="59"/>
      <c r="AJ40" s="59"/>
      <c r="AK40" s="59"/>
    </row>
    <row r="41" spans="2:37" x14ac:dyDescent="0.25">
      <c r="B41" s="59" t="s">
        <v>311</v>
      </c>
      <c r="C41" s="62" t="str">
        <f>+VLOOKUP(B41,'resumen UCAP'!$A$5:$O$329,2,0)</f>
        <v>Luminaria led 80w</v>
      </c>
      <c r="D41" s="63">
        <f>+'Desmonte Infr. financiada'!D41</f>
        <v>80</v>
      </c>
      <c r="E41" s="63" t="str">
        <f>+VLOOKUP(B41,'resumen UCAP'!$A$5:$O$329,3,0)</f>
        <v>Un</v>
      </c>
      <c r="F41" s="64">
        <f>+VLOOKUP(B41,'resumen UCAP'!$A$5:$O$329,15,0)</f>
        <v>572938</v>
      </c>
      <c r="G41" s="61">
        <v>54</v>
      </c>
      <c r="H41" s="125"/>
      <c r="I41" s="59"/>
      <c r="J41" s="59"/>
      <c r="K41" s="59"/>
      <c r="L41" s="59"/>
      <c r="M41" s="59"/>
      <c r="N41" s="59"/>
      <c r="O41" s="59"/>
      <c r="P41" s="59"/>
      <c r="Q41" s="59"/>
      <c r="R41" s="59"/>
      <c r="S41" s="59"/>
      <c r="T41" s="59"/>
      <c r="U41" s="59"/>
      <c r="V41" s="59"/>
      <c r="W41" s="136"/>
      <c r="X41" s="59"/>
      <c r="Y41" s="59"/>
      <c r="Z41" s="59"/>
      <c r="AA41" s="59"/>
      <c r="AB41" s="59"/>
      <c r="AC41" s="59"/>
      <c r="AD41" s="59"/>
      <c r="AE41" s="59"/>
      <c r="AF41" s="59"/>
      <c r="AG41" s="59"/>
      <c r="AH41" s="59"/>
      <c r="AI41" s="59"/>
      <c r="AJ41" s="59"/>
      <c r="AK41" s="59"/>
    </row>
    <row r="42" spans="2:37" x14ac:dyDescent="0.25">
      <c r="B42" s="59" t="s">
        <v>312</v>
      </c>
      <c r="C42" s="62" t="str">
        <f>+VLOOKUP(B42,'resumen UCAP'!$A$5:$O$329,2,0)</f>
        <v>Proyector Led 30w</v>
      </c>
      <c r="D42" s="63">
        <f>+'Desmonte Infr. financiada'!D42</f>
        <v>30</v>
      </c>
      <c r="E42" s="63" t="str">
        <f>+VLOOKUP(B42,'resumen UCAP'!$A$5:$O$329,3,0)</f>
        <v>Un</v>
      </c>
      <c r="F42" s="64">
        <f>+VLOOKUP(B42,'resumen UCAP'!$A$5:$O$329,15,0)</f>
        <v>154677</v>
      </c>
      <c r="G42" s="61">
        <v>1</v>
      </c>
      <c r="H42" s="125"/>
      <c r="I42" s="59"/>
      <c r="J42" s="59"/>
      <c r="K42" s="59"/>
      <c r="L42" s="59"/>
      <c r="M42" s="59"/>
      <c r="N42" s="59"/>
      <c r="O42" s="59"/>
      <c r="P42" s="59"/>
      <c r="Q42" s="59"/>
      <c r="R42" s="59"/>
      <c r="S42" s="59"/>
      <c r="T42" s="59"/>
      <c r="U42" s="59"/>
      <c r="V42" s="59"/>
      <c r="W42" s="136"/>
      <c r="X42" s="59"/>
      <c r="Y42" s="59"/>
      <c r="Z42" s="59"/>
      <c r="AA42" s="59"/>
      <c r="AB42" s="59"/>
      <c r="AC42" s="59"/>
      <c r="AD42" s="59"/>
      <c r="AE42" s="59"/>
      <c r="AF42" s="59"/>
      <c r="AG42" s="59"/>
      <c r="AH42" s="59"/>
      <c r="AI42" s="59"/>
      <c r="AJ42" s="59"/>
      <c r="AK42" s="59"/>
    </row>
    <row r="43" spans="2:37" x14ac:dyDescent="0.25">
      <c r="B43" s="59" t="s">
        <v>313</v>
      </c>
      <c r="C43" s="62" t="str">
        <f>+VLOOKUP(B43,'resumen UCAP'!$A$5:$O$329,2,0)</f>
        <v>Proyector Led 20w</v>
      </c>
      <c r="D43" s="63">
        <f>+'Desmonte Infr. financiada'!D43</f>
        <v>20</v>
      </c>
      <c r="E43" s="63" t="str">
        <f>+VLOOKUP(B43,'resumen UCAP'!$A$5:$O$329,3,0)</f>
        <v>Un</v>
      </c>
      <c r="F43" s="64">
        <f>+VLOOKUP(B43,'resumen UCAP'!$A$5:$O$329,15,0)</f>
        <v>154677</v>
      </c>
      <c r="G43" s="61">
        <v>9</v>
      </c>
      <c r="H43" s="125"/>
      <c r="I43" s="59"/>
      <c r="J43" s="59"/>
      <c r="K43" s="59"/>
      <c r="L43" s="59"/>
      <c r="M43" s="59"/>
      <c r="N43" s="59"/>
      <c r="O43" s="59"/>
      <c r="P43" s="59"/>
      <c r="Q43" s="59"/>
      <c r="R43" s="59"/>
      <c r="S43" s="59"/>
      <c r="T43" s="59"/>
      <c r="U43" s="59"/>
      <c r="V43" s="59"/>
      <c r="W43" s="136"/>
      <c r="X43" s="59"/>
      <c r="Y43" s="59"/>
      <c r="Z43" s="59"/>
      <c r="AA43" s="59"/>
      <c r="AB43" s="59"/>
      <c r="AC43" s="59"/>
      <c r="AD43" s="59"/>
      <c r="AE43" s="59"/>
      <c r="AF43" s="59"/>
      <c r="AG43" s="59"/>
      <c r="AH43" s="59"/>
      <c r="AI43" s="59"/>
      <c r="AJ43" s="59"/>
      <c r="AK43" s="59"/>
    </row>
    <row r="44" spans="2:37" x14ac:dyDescent="0.25">
      <c r="B44" s="59" t="s">
        <v>314</v>
      </c>
      <c r="C44" s="62" t="str">
        <f>+VLOOKUP(B44,'resumen UCAP'!$A$5:$O$329,2,0)</f>
        <v>LUMINARIA NA 250W NUEVA</v>
      </c>
      <c r="D44" s="63">
        <f>+'Desmonte Infr. financiada'!D44</f>
        <v>279</v>
      </c>
      <c r="E44" s="63" t="str">
        <f>+VLOOKUP(B44,'resumen UCAP'!$A$5:$O$329,3,0)</f>
        <v>Un</v>
      </c>
      <c r="F44" s="64">
        <f>+VLOOKUP(B44,'resumen UCAP'!$A$5:$O$329,15,0)</f>
        <v>390288</v>
      </c>
      <c r="G44" s="123">
        <v>137</v>
      </c>
      <c r="H44" s="125"/>
      <c r="I44" s="59"/>
      <c r="J44" s="59"/>
      <c r="K44" s="59"/>
      <c r="L44" s="59"/>
      <c r="M44" s="59"/>
      <c r="N44" s="59"/>
      <c r="O44" s="59"/>
      <c r="P44" s="59"/>
      <c r="Q44" s="59"/>
      <c r="R44" s="59"/>
      <c r="S44" s="59"/>
      <c r="T44" s="59"/>
      <c r="U44" s="59"/>
      <c r="V44" s="59"/>
      <c r="W44" s="136"/>
      <c r="X44" s="59"/>
      <c r="Y44" s="59"/>
      <c r="Z44" s="59"/>
      <c r="AA44" s="59"/>
      <c r="AB44" s="59"/>
      <c r="AC44" s="59"/>
      <c r="AD44" s="59"/>
      <c r="AE44" s="59"/>
      <c r="AF44" s="59"/>
      <c r="AG44" s="59"/>
      <c r="AH44" s="59"/>
      <c r="AI44" s="59"/>
      <c r="AJ44" s="59"/>
      <c r="AK44" s="59"/>
    </row>
    <row r="45" spans="2:37" x14ac:dyDescent="0.25">
      <c r="B45" s="59" t="s">
        <v>315</v>
      </c>
      <c r="C45" s="62" t="str">
        <f>+VLOOKUP(B45,'resumen UCAP'!$A$5:$O$329,2,0)</f>
        <v>LUMINARIA NA 400W SEGUNDA</v>
      </c>
      <c r="D45" s="63">
        <f>+'Desmonte Infr. financiada'!D45</f>
        <v>440</v>
      </c>
      <c r="E45" s="63" t="str">
        <f>+VLOOKUP(B45,'resumen UCAP'!$A$5:$O$329,3,0)</f>
        <v>Un</v>
      </c>
      <c r="F45" s="64">
        <f>+VLOOKUP(B45,'resumen UCAP'!$A$5:$O$329,15,0)</f>
        <v>509142</v>
      </c>
      <c r="G45" s="123">
        <v>2</v>
      </c>
      <c r="H45" s="125"/>
      <c r="I45" s="59"/>
      <c r="J45" s="59"/>
      <c r="K45" s="59"/>
      <c r="L45" s="59"/>
      <c r="M45" s="59"/>
      <c r="N45" s="59"/>
      <c r="O45" s="59"/>
      <c r="P45" s="59"/>
      <c r="Q45" s="59"/>
      <c r="R45" s="59"/>
      <c r="S45" s="59"/>
      <c r="T45" s="59"/>
      <c r="U45" s="59"/>
      <c r="V45" s="59"/>
      <c r="W45" s="136"/>
      <c r="X45" s="59"/>
      <c r="Y45" s="59"/>
      <c r="Z45" s="59"/>
      <c r="AA45" s="59"/>
      <c r="AB45" s="59"/>
      <c r="AC45" s="59"/>
      <c r="AD45" s="59"/>
      <c r="AE45" s="59"/>
      <c r="AF45" s="59"/>
      <c r="AG45" s="59"/>
      <c r="AH45" s="59"/>
      <c r="AI45" s="59"/>
      <c r="AJ45" s="59"/>
      <c r="AK45" s="59"/>
    </row>
    <row r="46" spans="2:37" x14ac:dyDescent="0.25">
      <c r="B46" s="59" t="s">
        <v>316</v>
      </c>
      <c r="C46" s="62" t="str">
        <f>+VLOOKUP(B46,'resumen UCAP'!$A$5:$O$329,2,0)</f>
        <v>PROYECTOR MH DE 400W SEGUNDA</v>
      </c>
      <c r="D46" s="63">
        <f>+'Desmonte Infr. financiada'!D46</f>
        <v>440</v>
      </c>
      <c r="E46" s="63" t="str">
        <f>+VLOOKUP(B46,'resumen UCAP'!$A$5:$O$329,3,0)</f>
        <v>Un</v>
      </c>
      <c r="F46" s="64">
        <f>+VLOOKUP(B46,'resumen UCAP'!$A$5:$O$329,15,0)</f>
        <v>509142</v>
      </c>
      <c r="G46" s="124">
        <v>1</v>
      </c>
      <c r="H46" s="125"/>
      <c r="I46" s="59"/>
      <c r="J46" s="59"/>
      <c r="K46" s="59"/>
      <c r="L46" s="59"/>
      <c r="M46" s="59"/>
      <c r="N46" s="59"/>
      <c r="O46" s="59"/>
      <c r="P46" s="59"/>
      <c r="Q46" s="59"/>
      <c r="R46" s="59"/>
      <c r="S46" s="59"/>
      <c r="T46" s="59"/>
      <c r="U46" s="59"/>
      <c r="V46" s="59"/>
      <c r="W46" s="136"/>
      <c r="X46" s="59"/>
      <c r="Y46" s="59"/>
      <c r="Z46" s="59"/>
      <c r="AA46" s="59"/>
      <c r="AB46" s="59"/>
      <c r="AC46" s="59"/>
      <c r="AD46" s="59"/>
      <c r="AE46" s="59"/>
      <c r="AF46" s="59"/>
      <c r="AG46" s="59"/>
      <c r="AH46" s="59"/>
      <c r="AI46" s="59"/>
      <c r="AJ46" s="59"/>
      <c r="AK46" s="59"/>
    </row>
    <row r="47" spans="2:37" x14ac:dyDescent="0.25">
      <c r="B47" s="59"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124">
        <v>1</v>
      </c>
      <c r="H47" s="125"/>
      <c r="I47" s="59"/>
      <c r="J47" s="59"/>
      <c r="K47" s="59"/>
      <c r="L47" s="59"/>
      <c r="M47" s="59"/>
      <c r="N47" s="59"/>
      <c r="O47" s="59"/>
      <c r="P47" s="59"/>
      <c r="Q47" s="59"/>
      <c r="R47" s="59"/>
      <c r="S47" s="59"/>
      <c r="T47" s="59"/>
      <c r="U47" s="59"/>
      <c r="V47" s="59"/>
      <c r="W47" s="136"/>
      <c r="X47" s="59"/>
      <c r="Y47" s="59"/>
      <c r="Z47" s="59"/>
      <c r="AA47" s="59"/>
      <c r="AB47" s="59"/>
      <c r="AC47" s="59"/>
      <c r="AD47" s="59"/>
      <c r="AE47" s="59"/>
      <c r="AF47" s="59"/>
      <c r="AG47" s="59"/>
      <c r="AH47" s="59"/>
      <c r="AI47" s="59"/>
      <c r="AJ47" s="59"/>
      <c r="AK47" s="59"/>
    </row>
    <row r="48" spans="2:37" x14ac:dyDescent="0.25">
      <c r="B48" s="59" t="s">
        <v>76</v>
      </c>
      <c r="C48" s="62" t="str">
        <f>+VLOOKUP(B48,'resumen UCAP'!$A$5:$O$329,2,0)</f>
        <v>LUMINARIA NA 100 NUEVA</v>
      </c>
      <c r="D48" s="63">
        <f>+'Desmonte Infr. financiada'!D48</f>
        <v>115</v>
      </c>
      <c r="E48" s="63" t="str">
        <f>+VLOOKUP(B48,'resumen UCAP'!$A$5:$O$329,3,0)</f>
        <v>Un</v>
      </c>
      <c r="F48" s="64">
        <f>+VLOOKUP(B48,'resumen UCAP'!$A$5:$O$329,15,0)</f>
        <v>211467</v>
      </c>
      <c r="G48" s="123">
        <v>16</v>
      </c>
      <c r="H48" s="125"/>
      <c r="I48" s="59"/>
      <c r="J48" s="59"/>
      <c r="K48" s="59"/>
      <c r="L48" s="59"/>
      <c r="M48" s="59"/>
      <c r="N48" s="59"/>
      <c r="O48" s="59"/>
      <c r="P48" s="59"/>
      <c r="Q48" s="59"/>
      <c r="R48" s="59"/>
      <c r="S48" s="59"/>
      <c r="T48" s="59"/>
      <c r="U48" s="59"/>
      <c r="V48" s="59"/>
      <c r="W48" s="136"/>
      <c r="X48" s="59"/>
      <c r="Y48" s="59"/>
      <c r="Z48" s="59"/>
      <c r="AA48" s="59"/>
      <c r="AB48" s="59"/>
      <c r="AC48" s="59"/>
      <c r="AD48" s="59"/>
      <c r="AE48" s="59"/>
      <c r="AF48" s="59"/>
      <c r="AG48" s="59"/>
      <c r="AH48" s="59"/>
      <c r="AI48" s="59"/>
      <c r="AJ48" s="59"/>
      <c r="AK48" s="59"/>
    </row>
    <row r="49" spans="2:37" x14ac:dyDescent="0.25">
      <c r="B49" s="59" t="s">
        <v>318</v>
      </c>
      <c r="C49" s="62" t="str">
        <f>+VLOOKUP(B49,'resumen UCAP'!$A$5:$O$329,2,0)</f>
        <v>LUMINARIA NA 70W NUEVA</v>
      </c>
      <c r="D49" s="63">
        <f>+'Desmonte Infr. financiada'!D49</f>
        <v>81</v>
      </c>
      <c r="E49" s="63" t="str">
        <f>+VLOOKUP(B49,'resumen UCAP'!$A$5:$O$329,3,0)</f>
        <v>Un</v>
      </c>
      <c r="F49" s="64">
        <f>+VLOOKUP(B49,'resumen UCAP'!$A$5:$O$329,15,0)</f>
        <v>213666</v>
      </c>
      <c r="G49" s="123">
        <v>157</v>
      </c>
      <c r="H49" s="125"/>
      <c r="I49" s="59"/>
      <c r="J49" s="59"/>
      <c r="K49" s="59"/>
      <c r="L49" s="59"/>
      <c r="M49" s="59"/>
      <c r="N49" s="59"/>
      <c r="O49" s="59"/>
      <c r="P49" s="59"/>
      <c r="Q49" s="59"/>
      <c r="R49" s="59"/>
      <c r="S49" s="59"/>
      <c r="T49" s="59"/>
      <c r="U49" s="59"/>
      <c r="V49" s="59"/>
      <c r="W49" s="136"/>
      <c r="X49" s="59"/>
      <c r="Y49" s="59"/>
      <c r="Z49" s="59"/>
      <c r="AA49" s="59"/>
      <c r="AB49" s="59"/>
      <c r="AC49" s="59"/>
      <c r="AD49" s="59"/>
      <c r="AE49" s="59"/>
      <c r="AF49" s="59"/>
      <c r="AG49" s="59"/>
      <c r="AH49" s="59"/>
      <c r="AI49" s="59"/>
      <c r="AJ49" s="59"/>
      <c r="AK49" s="59"/>
    </row>
    <row r="50" spans="2:37" x14ac:dyDescent="0.25">
      <c r="B50" s="59" t="s">
        <v>319</v>
      </c>
      <c r="C50" s="62" t="str">
        <f>+VLOOKUP(B50,'resumen UCAP'!$A$5:$O$329,2,0)</f>
        <v>LUMINARIA NA 150W NUEVA</v>
      </c>
      <c r="D50" s="63">
        <f>+'Desmonte Infr. financiada'!D50</f>
        <v>169</v>
      </c>
      <c r="E50" s="63" t="str">
        <f>+VLOOKUP(B50,'resumen UCAP'!$A$5:$O$329,3,0)</f>
        <v>Un</v>
      </c>
      <c r="F50" s="64">
        <f>+VLOOKUP(B50,'resumen UCAP'!$A$5:$O$329,15,0)</f>
        <v>329001</v>
      </c>
      <c r="G50" s="123">
        <v>122</v>
      </c>
      <c r="H50" s="125"/>
      <c r="I50" s="59"/>
      <c r="J50" s="59"/>
      <c r="K50" s="59"/>
      <c r="L50" s="59"/>
      <c r="M50" s="59"/>
      <c r="N50" s="59"/>
      <c r="O50" s="59"/>
      <c r="P50" s="59"/>
      <c r="Q50" s="59"/>
      <c r="R50" s="59"/>
      <c r="S50" s="59"/>
      <c r="T50" s="59"/>
      <c r="U50" s="59"/>
      <c r="V50" s="59"/>
      <c r="W50" s="136"/>
      <c r="X50" s="59"/>
      <c r="Y50" s="59"/>
      <c r="Z50" s="59"/>
      <c r="AA50" s="59"/>
      <c r="AB50" s="59"/>
      <c r="AC50" s="59"/>
      <c r="AD50" s="59"/>
      <c r="AE50" s="59"/>
      <c r="AF50" s="59"/>
      <c r="AG50" s="59"/>
      <c r="AH50" s="59"/>
      <c r="AI50" s="59"/>
      <c r="AJ50" s="59"/>
      <c r="AK50" s="59"/>
    </row>
    <row r="51" spans="2:37" x14ac:dyDescent="0.25">
      <c r="B51" s="59" t="s">
        <v>320</v>
      </c>
      <c r="C51" s="62" t="str">
        <f>+VLOOKUP(B51,'resumen UCAP'!$A$5:$O$329,2,0)</f>
        <v>PROYECTOR RGB 200</v>
      </c>
      <c r="D51" s="63">
        <f>+'Desmonte Infr. financiada'!D51</f>
        <v>220</v>
      </c>
      <c r="E51" s="63" t="str">
        <f>+VLOOKUP(B51,'resumen UCAP'!$A$5:$O$329,3,0)</f>
        <v>Un</v>
      </c>
      <c r="F51" s="64">
        <f>+VLOOKUP(B51,'resumen UCAP'!$A$5:$O$329,15,0)</f>
        <v>330000</v>
      </c>
      <c r="G51" s="61">
        <v>18</v>
      </c>
      <c r="H51" s="125"/>
      <c r="I51" s="59"/>
      <c r="J51" s="59"/>
      <c r="K51" s="59"/>
      <c r="L51" s="59"/>
      <c r="M51" s="59"/>
      <c r="N51" s="59"/>
      <c r="O51" s="59"/>
      <c r="P51" s="59"/>
      <c r="Q51" s="59"/>
      <c r="R51" s="59"/>
      <c r="S51" s="59"/>
      <c r="T51" s="59"/>
      <c r="U51" s="59"/>
      <c r="V51" s="59"/>
      <c r="W51" s="136"/>
      <c r="X51" s="59"/>
      <c r="Y51" s="59"/>
      <c r="Z51" s="59"/>
      <c r="AA51" s="59"/>
      <c r="AB51" s="59"/>
      <c r="AC51" s="59"/>
      <c r="AD51" s="59"/>
      <c r="AE51" s="59"/>
      <c r="AF51" s="59"/>
      <c r="AG51" s="59"/>
      <c r="AH51" s="59"/>
      <c r="AI51" s="59"/>
      <c r="AJ51" s="59"/>
      <c r="AK51" s="59"/>
    </row>
    <row r="52" spans="2:37" x14ac:dyDescent="0.25">
      <c r="B52" s="59" t="s">
        <v>321</v>
      </c>
      <c r="C52" s="62" t="str">
        <f>+VLOOKUP(B52,'resumen UCAP'!$A$5:$O$329,2,0)</f>
        <v>BA├æADOR LED RGB 24-34W NUEVO</v>
      </c>
      <c r="D52" s="63">
        <f>+'Desmonte Infr. financiada'!D52</f>
        <v>34</v>
      </c>
      <c r="E52" s="63" t="str">
        <f>+VLOOKUP(B52,'resumen UCAP'!$A$5:$O$329,3,0)</f>
        <v>Un</v>
      </c>
      <c r="F52" s="64">
        <f>+VLOOKUP(B52,'resumen UCAP'!$A$5:$O$329,15,0)</f>
        <v>620000</v>
      </c>
      <c r="G52" s="61">
        <v>12</v>
      </c>
      <c r="H52" s="125"/>
      <c r="I52" s="59"/>
      <c r="J52" s="59"/>
      <c r="K52" s="59"/>
      <c r="L52" s="59"/>
      <c r="M52" s="59"/>
      <c r="N52" s="59"/>
      <c r="O52" s="59"/>
      <c r="P52" s="59"/>
      <c r="Q52" s="59"/>
      <c r="R52" s="59"/>
      <c r="S52" s="59"/>
      <c r="T52" s="59"/>
      <c r="U52" s="59"/>
      <c r="V52" s="59"/>
      <c r="W52" s="136"/>
      <c r="X52" s="59"/>
      <c r="Y52" s="59"/>
      <c r="Z52" s="59"/>
      <c r="AA52" s="59"/>
      <c r="AB52" s="59"/>
      <c r="AC52" s="59"/>
      <c r="AD52" s="59"/>
      <c r="AE52" s="59"/>
      <c r="AF52" s="59"/>
      <c r="AG52" s="59"/>
      <c r="AH52" s="59"/>
      <c r="AI52" s="59"/>
      <c r="AJ52" s="59"/>
      <c r="AK52" s="59"/>
    </row>
    <row r="53" spans="2:37" x14ac:dyDescent="0.25">
      <c r="B53" s="59" t="s">
        <v>322</v>
      </c>
      <c r="C53" s="62" t="str">
        <f>+VLOOKUP(B53,'resumen UCAP'!$A$5:$O$329,2,0)</f>
        <v>BALA LED DE 6W</v>
      </c>
      <c r="D53" s="63">
        <f>+'Desmonte Infr. financiada'!D53</f>
        <v>6</v>
      </c>
      <c r="E53" s="63" t="str">
        <f>+VLOOKUP(B53,'resumen UCAP'!$A$5:$O$329,3,0)</f>
        <v>Un</v>
      </c>
      <c r="F53" s="64">
        <f>+VLOOKUP(B53,'resumen UCAP'!$A$5:$O$329,15,0)</f>
        <v>53000</v>
      </c>
      <c r="G53" s="61">
        <v>15</v>
      </c>
      <c r="H53" s="125"/>
      <c r="I53" s="59"/>
      <c r="J53" s="59"/>
      <c r="K53" s="59"/>
      <c r="L53" s="59"/>
      <c r="M53" s="59"/>
      <c r="N53" s="59"/>
      <c r="O53" s="59"/>
      <c r="P53" s="59"/>
      <c r="Q53" s="59"/>
      <c r="R53" s="59"/>
      <c r="S53" s="59"/>
      <c r="T53" s="59"/>
      <c r="U53" s="59"/>
      <c r="V53" s="59"/>
      <c r="W53" s="136"/>
      <c r="X53" s="59"/>
      <c r="Y53" s="59"/>
      <c r="Z53" s="59"/>
      <c r="AA53" s="59"/>
      <c r="AB53" s="59"/>
      <c r="AC53" s="59"/>
      <c r="AD53" s="59"/>
      <c r="AE53" s="59"/>
      <c r="AF53" s="59"/>
      <c r="AG53" s="59"/>
      <c r="AH53" s="59"/>
      <c r="AI53" s="59"/>
      <c r="AJ53" s="59"/>
      <c r="AK53" s="59"/>
    </row>
    <row r="54" spans="2:37" x14ac:dyDescent="0.25">
      <c r="B54" s="59" t="s">
        <v>323</v>
      </c>
      <c r="C54" s="62" t="str">
        <f>+VLOOKUP(B54,'resumen UCAP'!$A$5:$O$329,2,0)</f>
        <v>BALA LED 5W</v>
      </c>
      <c r="D54" s="63">
        <f>+'Desmonte Infr. financiada'!D54</f>
        <v>5</v>
      </c>
      <c r="E54" s="63" t="str">
        <f>+VLOOKUP(B54,'resumen UCAP'!$A$5:$O$329,3,0)</f>
        <v>Un</v>
      </c>
      <c r="F54" s="64">
        <f>+VLOOKUP(B54,'resumen UCAP'!$A$5:$O$329,15,0)</f>
        <v>83950</v>
      </c>
      <c r="G54" s="61">
        <v>46</v>
      </c>
      <c r="H54" s="125"/>
      <c r="I54" s="59"/>
      <c r="J54" s="59"/>
      <c r="K54" s="59"/>
      <c r="L54" s="59"/>
      <c r="M54" s="59"/>
      <c r="N54" s="59"/>
      <c r="O54" s="59"/>
      <c r="P54" s="59"/>
      <c r="Q54" s="59"/>
      <c r="R54" s="59"/>
      <c r="S54" s="59"/>
      <c r="T54" s="59"/>
      <c r="U54" s="59"/>
      <c r="V54" s="59"/>
      <c r="W54" s="136"/>
      <c r="X54" s="59"/>
      <c r="Y54" s="59"/>
      <c r="Z54" s="59"/>
      <c r="AA54" s="59"/>
      <c r="AB54" s="59"/>
      <c r="AC54" s="59"/>
      <c r="AD54" s="59"/>
      <c r="AE54" s="59"/>
      <c r="AF54" s="59"/>
      <c r="AG54" s="59"/>
      <c r="AH54" s="59"/>
      <c r="AI54" s="59"/>
      <c r="AJ54" s="59"/>
      <c r="AK54" s="59"/>
    </row>
    <row r="55" spans="2:37" x14ac:dyDescent="0.25">
      <c r="B55" s="59" t="s">
        <v>324</v>
      </c>
      <c r="C55" s="62" t="str">
        <f>+VLOOKUP(B55,'resumen UCAP'!$A$5:$O$329,2,0)</f>
        <v>BALA LED 4W</v>
      </c>
      <c r="D55" s="63">
        <f>+'Desmonte Infr. financiada'!D55</f>
        <v>4</v>
      </c>
      <c r="E55" s="63" t="str">
        <f>+VLOOKUP(B55,'resumen UCAP'!$A$5:$O$329,3,0)</f>
        <v>Un</v>
      </c>
      <c r="F55" s="64">
        <f>+VLOOKUP(B55,'resumen UCAP'!$A$5:$O$329,15,0)</f>
        <v>114900</v>
      </c>
      <c r="G55" s="61">
        <v>143</v>
      </c>
      <c r="H55" s="125"/>
      <c r="I55" s="59"/>
      <c r="J55" s="59"/>
      <c r="K55" s="59"/>
      <c r="L55" s="59"/>
      <c r="M55" s="59"/>
      <c r="N55" s="59"/>
      <c r="O55" s="59"/>
      <c r="P55" s="59"/>
      <c r="Q55" s="59"/>
      <c r="R55" s="59"/>
      <c r="S55" s="59"/>
      <c r="T55" s="59"/>
      <c r="U55" s="59"/>
      <c r="V55" s="59"/>
      <c r="W55" s="136"/>
      <c r="X55" s="59"/>
      <c r="Y55" s="59"/>
      <c r="Z55" s="59"/>
      <c r="AA55" s="59"/>
      <c r="AB55" s="59"/>
      <c r="AC55" s="59"/>
      <c r="AD55" s="59"/>
      <c r="AE55" s="59"/>
      <c r="AF55" s="59"/>
      <c r="AG55" s="59"/>
      <c r="AH55" s="59"/>
      <c r="AI55" s="59"/>
      <c r="AJ55" s="59"/>
      <c r="AK55" s="59"/>
    </row>
    <row r="56" spans="2:37" x14ac:dyDescent="0.25">
      <c r="B56" s="59" t="s">
        <v>84</v>
      </c>
      <c r="C56" s="62" t="str">
        <f>+VLOOKUP(B56,'resumen UCAP'!$A$5:$O$329,2,0)</f>
        <v>LUMINARIA NA 70W SEGUNDA</v>
      </c>
      <c r="D56" s="63">
        <f>+'Desmonte Infr. financiada'!D56</f>
        <v>81</v>
      </c>
      <c r="E56" s="63" t="str">
        <f>+VLOOKUP(B56,'resumen UCAP'!$A$5:$O$329,3,0)</f>
        <v>Un</v>
      </c>
      <c r="F56" s="64">
        <f>+VLOOKUP(B56,'resumen UCAP'!$A$5:$O$329,15,0)</f>
        <v>201799</v>
      </c>
      <c r="G56" s="123">
        <v>18</v>
      </c>
      <c r="H56" s="125"/>
      <c r="I56" s="59"/>
      <c r="J56" s="59"/>
      <c r="K56" s="59"/>
      <c r="L56" s="59"/>
      <c r="M56" s="59"/>
      <c r="N56" s="59"/>
      <c r="O56" s="59"/>
      <c r="P56" s="59"/>
      <c r="Q56" s="59"/>
      <c r="R56" s="59"/>
      <c r="S56" s="59"/>
      <c r="T56" s="59"/>
      <c r="U56" s="59"/>
      <c r="V56" s="59"/>
      <c r="W56" s="136"/>
      <c r="X56" s="59"/>
      <c r="Y56" s="59"/>
      <c r="Z56" s="59"/>
      <c r="AA56" s="59"/>
      <c r="AB56" s="59"/>
      <c r="AC56" s="59"/>
      <c r="AD56" s="59"/>
      <c r="AE56" s="59"/>
      <c r="AF56" s="59"/>
      <c r="AG56" s="59"/>
      <c r="AH56" s="59"/>
      <c r="AI56" s="59"/>
      <c r="AJ56" s="59"/>
      <c r="AK56" s="59"/>
    </row>
    <row r="57" spans="2:37" x14ac:dyDescent="0.25">
      <c r="B57" s="59" t="s">
        <v>85</v>
      </c>
      <c r="C57" s="62" t="str">
        <f>+VLOOKUP(B57,'resumen UCAP'!$A$5:$O$329,2,0)</f>
        <v>PROYECTOR MH 400W SEGUNDA</v>
      </c>
      <c r="D57" s="63">
        <f>+'Desmonte Infr. financiada'!D57</f>
        <v>440</v>
      </c>
      <c r="E57" s="63" t="str">
        <f>+VLOOKUP(B57,'resumen UCAP'!$A$5:$O$329,3,0)</f>
        <v>Un</v>
      </c>
      <c r="F57" s="64">
        <f>+VLOOKUP(B57,'resumen UCAP'!$A$5:$O$329,15,0)</f>
        <v>465408</v>
      </c>
      <c r="G57" s="124">
        <v>15</v>
      </c>
      <c r="H57" s="125"/>
      <c r="I57" s="59"/>
      <c r="J57" s="59"/>
      <c r="K57" s="59"/>
      <c r="L57" s="59"/>
      <c r="M57" s="59"/>
      <c r="N57" s="59"/>
      <c r="O57" s="59"/>
      <c r="P57" s="59"/>
      <c r="Q57" s="59"/>
      <c r="R57" s="59"/>
      <c r="S57" s="59"/>
      <c r="T57" s="59"/>
      <c r="U57" s="59"/>
      <c r="V57" s="59"/>
      <c r="W57" s="136"/>
      <c r="X57" s="59"/>
      <c r="Y57" s="59"/>
      <c r="Z57" s="59"/>
      <c r="AA57" s="59"/>
      <c r="AB57" s="59"/>
      <c r="AC57" s="59"/>
      <c r="AD57" s="59"/>
      <c r="AE57" s="59"/>
      <c r="AF57" s="59"/>
      <c r="AG57" s="59"/>
      <c r="AH57" s="59"/>
      <c r="AI57" s="59"/>
      <c r="AJ57" s="59"/>
      <c r="AK57" s="59"/>
    </row>
    <row r="58" spans="2:37" x14ac:dyDescent="0.25">
      <c r="B58" s="59" t="s">
        <v>325</v>
      </c>
      <c r="C58" s="62" t="str">
        <f>+VLOOKUP(B58,'resumen UCAP'!$A$5:$O$329,2,0)</f>
        <v>PROYECTOR MH 400W NUEVO</v>
      </c>
      <c r="D58" s="63">
        <f>+'Desmonte Infr. financiada'!D58</f>
        <v>440</v>
      </c>
      <c r="E58" s="63" t="str">
        <f>+VLOOKUP(B58,'resumen UCAP'!$A$5:$O$329,3,0)</f>
        <v>Un</v>
      </c>
      <c r="F58" s="64">
        <f>+VLOOKUP(B58,'resumen UCAP'!$A$5:$O$329,15,0)</f>
        <v>447504</v>
      </c>
      <c r="G58" s="124">
        <v>26</v>
      </c>
      <c r="H58" s="125"/>
      <c r="I58" s="59"/>
      <c r="J58" s="59"/>
      <c r="K58" s="59"/>
      <c r="L58" s="59"/>
      <c r="M58" s="59"/>
      <c r="N58" s="59"/>
      <c r="O58" s="59"/>
      <c r="P58" s="59"/>
      <c r="Q58" s="59"/>
      <c r="R58" s="59"/>
      <c r="S58" s="59"/>
      <c r="T58" s="59"/>
      <c r="U58" s="59"/>
      <c r="V58" s="59"/>
      <c r="W58" s="136"/>
      <c r="X58" s="59"/>
      <c r="Y58" s="59"/>
      <c r="Z58" s="59"/>
      <c r="AA58" s="59"/>
      <c r="AB58" s="59"/>
      <c r="AC58" s="59"/>
      <c r="AD58" s="59"/>
      <c r="AE58" s="59"/>
      <c r="AF58" s="59"/>
      <c r="AG58" s="59"/>
      <c r="AH58" s="59"/>
      <c r="AI58" s="59"/>
      <c r="AJ58" s="59"/>
      <c r="AK58" s="59"/>
    </row>
    <row r="59" spans="2:37" x14ac:dyDescent="0.25">
      <c r="B59" s="59" t="s">
        <v>326</v>
      </c>
      <c r="C59" s="62" t="str">
        <f>+VLOOKUP(B59,'resumen UCAP'!$A$5:$O$329,2,0)</f>
        <v>LUMINARIA NA 100W NUEVA</v>
      </c>
      <c r="D59" s="63">
        <f>+'Desmonte Infr. financiada'!D59</f>
        <v>115</v>
      </c>
      <c r="E59" s="63" t="str">
        <f>+VLOOKUP(B59,'resumen UCAP'!$A$5:$O$329,3,0)</f>
        <v>Un</v>
      </c>
      <c r="F59" s="64">
        <f>+VLOOKUP(B59,'resumen UCAP'!$A$5:$O$329,15,0)</f>
        <v>221308</v>
      </c>
      <c r="G59" s="123">
        <v>173</v>
      </c>
      <c r="H59" s="125"/>
      <c r="I59" s="59"/>
      <c r="J59" s="59"/>
      <c r="K59" s="59"/>
      <c r="L59" s="59"/>
      <c r="M59" s="59"/>
      <c r="N59" s="59"/>
      <c r="O59" s="59"/>
      <c r="P59" s="59"/>
      <c r="Q59" s="59"/>
      <c r="R59" s="59"/>
      <c r="S59" s="59"/>
      <c r="T59" s="59"/>
      <c r="U59" s="59"/>
      <c r="V59" s="59"/>
      <c r="W59" s="136"/>
      <c r="X59" s="59"/>
      <c r="Y59" s="59"/>
      <c r="Z59" s="59"/>
      <c r="AA59" s="59"/>
      <c r="AB59" s="59"/>
      <c r="AC59" s="59"/>
      <c r="AD59" s="59"/>
      <c r="AE59" s="59"/>
      <c r="AF59" s="59"/>
      <c r="AG59" s="59"/>
      <c r="AH59" s="59"/>
      <c r="AI59" s="59"/>
      <c r="AJ59" s="59"/>
      <c r="AK59" s="59"/>
    </row>
    <row r="60" spans="2:37" x14ac:dyDescent="0.25">
      <c r="B60" s="59" t="s">
        <v>327</v>
      </c>
      <c r="C60" s="62" t="str">
        <f>+VLOOKUP(B60,'resumen UCAP'!$A$5:$O$329,2,0)</f>
        <v>LUMINARIA TIPO LYRA NA 40W NUEVA</v>
      </c>
      <c r="D60" s="63">
        <f>+'Desmonte Infr. financiada'!D60</f>
        <v>40</v>
      </c>
      <c r="E60" s="63" t="str">
        <f>+VLOOKUP(B60,'resumen UCAP'!$A$5:$O$329,3,0)</f>
        <v>Un</v>
      </c>
      <c r="F60" s="64">
        <f>+VLOOKUP(B60,'resumen UCAP'!$A$5:$O$329,15,0)</f>
        <v>803602</v>
      </c>
      <c r="G60" s="123">
        <v>1</v>
      </c>
      <c r="H60" s="125"/>
      <c r="I60" s="59"/>
      <c r="J60" s="59"/>
      <c r="K60" s="59"/>
      <c r="L60" s="59"/>
      <c r="M60" s="59"/>
      <c r="N60" s="59"/>
      <c r="O60" s="59"/>
      <c r="P60" s="59"/>
      <c r="Q60" s="59"/>
      <c r="R60" s="59"/>
      <c r="S60" s="59"/>
      <c r="T60" s="59"/>
      <c r="U60" s="59"/>
      <c r="V60" s="59"/>
      <c r="W60" s="136"/>
      <c r="X60" s="59"/>
      <c r="Y60" s="59"/>
      <c r="Z60" s="59"/>
      <c r="AA60" s="59"/>
      <c r="AB60" s="59"/>
      <c r="AC60" s="59"/>
      <c r="AD60" s="59"/>
      <c r="AE60" s="59"/>
      <c r="AF60" s="59"/>
      <c r="AG60" s="59"/>
      <c r="AH60" s="59"/>
      <c r="AI60" s="59"/>
      <c r="AJ60" s="59"/>
      <c r="AK60" s="59"/>
    </row>
    <row r="61" spans="2:37" x14ac:dyDescent="0.25">
      <c r="B61" s="59" t="s">
        <v>328</v>
      </c>
      <c r="C61" s="62" t="str">
        <f>+VLOOKUP(B61,'resumen UCAP'!$A$5:$O$329,2,0)</f>
        <v>LUMINARIA LED 80-90</v>
      </c>
      <c r="D61" s="63">
        <f>+'Desmonte Infr. financiada'!D61</f>
        <v>90</v>
      </c>
      <c r="E61" s="63" t="str">
        <f>+VLOOKUP(B61,'resumen UCAP'!$A$5:$O$329,3,0)</f>
        <v>Un</v>
      </c>
      <c r="F61" s="64">
        <f>+VLOOKUP(B61,'resumen UCAP'!$A$5:$O$329,15,0)</f>
        <v>940000</v>
      </c>
      <c r="G61" s="61">
        <v>1</v>
      </c>
      <c r="H61" s="125"/>
      <c r="I61" s="59"/>
      <c r="J61" s="59"/>
      <c r="K61" s="59"/>
      <c r="L61" s="59"/>
      <c r="M61" s="59"/>
      <c r="N61" s="59"/>
      <c r="O61" s="59"/>
      <c r="P61" s="59"/>
      <c r="Q61" s="59"/>
      <c r="R61" s="59"/>
      <c r="S61" s="59"/>
      <c r="T61" s="59"/>
      <c r="U61" s="59"/>
      <c r="V61" s="59"/>
      <c r="W61" s="136"/>
      <c r="X61" s="59"/>
      <c r="Y61" s="59"/>
      <c r="Z61" s="59"/>
      <c r="AA61" s="59"/>
      <c r="AB61" s="59"/>
      <c r="AC61" s="59"/>
      <c r="AD61" s="59"/>
      <c r="AE61" s="59"/>
      <c r="AF61" s="59"/>
      <c r="AG61" s="59"/>
      <c r="AH61" s="59"/>
      <c r="AI61" s="59"/>
      <c r="AJ61" s="59"/>
      <c r="AK61" s="59"/>
    </row>
    <row r="62" spans="2:37" x14ac:dyDescent="0.25">
      <c r="B62" s="59" t="s">
        <v>329</v>
      </c>
      <c r="C62" s="62" t="str">
        <f>+VLOOKUP(B62,'resumen UCAP'!$A$5:$O$329,2,0)</f>
        <v>PROYECTOR LED 200W RGB</v>
      </c>
      <c r="D62" s="63">
        <f>+'Desmonte Infr. financiada'!D62</f>
        <v>200</v>
      </c>
      <c r="E62" s="63" t="str">
        <f>+VLOOKUP(B62,'resumen UCAP'!$A$5:$O$329,3,0)</f>
        <v>Un</v>
      </c>
      <c r="F62" s="64">
        <f>+VLOOKUP(B62,'resumen UCAP'!$A$5:$O$329,15,0)</f>
        <v>330000</v>
      </c>
      <c r="G62" s="61">
        <v>6</v>
      </c>
      <c r="H62" s="125"/>
      <c r="I62" s="59"/>
      <c r="J62" s="59"/>
      <c r="K62" s="59"/>
      <c r="L62" s="59"/>
      <c r="M62" s="59"/>
      <c r="N62" s="59"/>
      <c r="O62" s="59"/>
      <c r="P62" s="59"/>
      <c r="Q62" s="59"/>
      <c r="R62" s="59"/>
      <c r="S62" s="59"/>
      <c r="T62" s="59"/>
      <c r="U62" s="59"/>
      <c r="V62" s="59"/>
      <c r="W62" s="136"/>
      <c r="X62" s="59"/>
      <c r="Y62" s="59"/>
      <c r="Z62" s="59"/>
      <c r="AA62" s="59"/>
      <c r="AB62" s="59"/>
      <c r="AC62" s="59"/>
      <c r="AD62" s="59"/>
      <c r="AE62" s="59"/>
      <c r="AF62" s="59"/>
      <c r="AG62" s="59"/>
      <c r="AH62" s="59"/>
      <c r="AI62" s="59"/>
      <c r="AJ62" s="59"/>
      <c r="AK62" s="59"/>
    </row>
    <row r="63" spans="2:37" x14ac:dyDescent="0.25">
      <c r="B63" s="59" t="s">
        <v>330</v>
      </c>
      <c r="C63" s="62" t="str">
        <f>+VLOOKUP(B63,'resumen UCAP'!$A$5:$O$329,2,0)</f>
        <v>PROYECTOR LED DE 30W BLANCA</v>
      </c>
      <c r="D63" s="63">
        <f>+'Desmonte Infr. financiada'!D63</f>
        <v>30</v>
      </c>
      <c r="E63" s="63" t="str">
        <f>+VLOOKUP(B63,'resumen UCAP'!$A$5:$O$329,3,0)</f>
        <v>Un</v>
      </c>
      <c r="F63" s="64">
        <f>+VLOOKUP(B63,'resumen UCAP'!$A$5:$O$329,15,0)</f>
        <v>605612</v>
      </c>
      <c r="G63" s="61">
        <v>4</v>
      </c>
      <c r="H63" s="125"/>
      <c r="I63" s="59"/>
      <c r="J63" s="59"/>
      <c r="K63" s="59"/>
      <c r="L63" s="59"/>
      <c r="M63" s="59"/>
      <c r="N63" s="59"/>
      <c r="O63" s="59"/>
      <c r="P63" s="59"/>
      <c r="Q63" s="59"/>
      <c r="R63" s="59"/>
      <c r="S63" s="59"/>
      <c r="T63" s="59"/>
      <c r="U63" s="59"/>
      <c r="V63" s="59"/>
      <c r="W63" s="136"/>
      <c r="X63" s="59"/>
      <c r="Y63" s="59"/>
      <c r="Z63" s="59"/>
      <c r="AA63" s="59"/>
      <c r="AB63" s="59"/>
      <c r="AC63" s="59"/>
      <c r="AD63" s="59"/>
      <c r="AE63" s="59"/>
      <c r="AF63" s="59"/>
      <c r="AG63" s="59"/>
      <c r="AH63" s="59"/>
      <c r="AI63" s="59"/>
      <c r="AJ63" s="59"/>
      <c r="AK63" s="59"/>
    </row>
    <row r="64" spans="2:37" x14ac:dyDescent="0.25">
      <c r="B64" s="59" t="s">
        <v>331</v>
      </c>
      <c r="C64" s="62" t="str">
        <f>+VLOOKUP(B64,'resumen UCAP'!$A$5:$O$329,2,0)</f>
        <v>PROYECTO MH 250W NUEV0</v>
      </c>
      <c r="D64" s="63">
        <f>+'Desmonte Infr. financiada'!D64</f>
        <v>279</v>
      </c>
      <c r="E64" s="63" t="str">
        <f>+VLOOKUP(B64,'resumen UCAP'!$A$5:$O$329,3,0)</f>
        <v>Un</v>
      </c>
      <c r="F64" s="64">
        <f>+VLOOKUP(B64,'resumen UCAP'!$A$5:$O$329,15,0)</f>
        <v>413027</v>
      </c>
      <c r="G64" s="124">
        <v>6</v>
      </c>
      <c r="H64" s="125"/>
      <c r="I64" s="59"/>
      <c r="J64" s="59"/>
      <c r="K64" s="59"/>
      <c r="L64" s="59"/>
      <c r="M64" s="59"/>
      <c r="N64" s="59"/>
      <c r="O64" s="59"/>
      <c r="P64" s="59"/>
      <c r="Q64" s="59"/>
      <c r="R64" s="59"/>
      <c r="S64" s="59"/>
      <c r="T64" s="59"/>
      <c r="U64" s="59"/>
      <c r="V64" s="59"/>
      <c r="W64" s="136"/>
      <c r="X64" s="59"/>
      <c r="Y64" s="59"/>
      <c r="Z64" s="59"/>
      <c r="AA64" s="59"/>
      <c r="AB64" s="59"/>
      <c r="AC64" s="59"/>
      <c r="AD64" s="59"/>
      <c r="AE64" s="59"/>
      <c r="AF64" s="59"/>
      <c r="AG64" s="59"/>
      <c r="AH64" s="59"/>
      <c r="AI64" s="59"/>
      <c r="AJ64" s="59"/>
      <c r="AK64" s="59"/>
    </row>
    <row r="65" spans="2:37" x14ac:dyDescent="0.25">
      <c r="B65" s="59" t="s">
        <v>332</v>
      </c>
      <c r="C65" s="62" t="str">
        <f>+VLOOKUP(B65,'resumen UCAP'!$A$5:$O$329,2,0)</f>
        <v>LUMINARIA NA 100W SEGUNDA</v>
      </c>
      <c r="D65" s="63">
        <f>+'Desmonte Infr. financiada'!D65</f>
        <v>115</v>
      </c>
      <c r="E65" s="63" t="str">
        <f>+VLOOKUP(B65,'resumen UCAP'!$A$5:$O$329,3,0)</f>
        <v>Un</v>
      </c>
      <c r="F65" s="64">
        <f>+VLOOKUP(B65,'resumen UCAP'!$A$5:$O$329,15,0)</f>
        <v>211467</v>
      </c>
      <c r="G65" s="123">
        <v>86</v>
      </c>
      <c r="H65" s="125"/>
      <c r="I65" s="59"/>
      <c r="J65" s="59"/>
      <c r="K65" s="59"/>
      <c r="L65" s="59"/>
      <c r="M65" s="59"/>
      <c r="N65" s="59"/>
      <c r="O65" s="59"/>
      <c r="P65" s="59"/>
      <c r="Q65" s="59"/>
      <c r="R65" s="59"/>
      <c r="S65" s="59"/>
      <c r="T65" s="59"/>
      <c r="U65" s="59"/>
      <c r="V65" s="59"/>
      <c r="W65" s="136"/>
      <c r="X65" s="59"/>
      <c r="Y65" s="59"/>
      <c r="Z65" s="59"/>
      <c r="AA65" s="59"/>
      <c r="AB65" s="59"/>
      <c r="AC65" s="59"/>
      <c r="AD65" s="59"/>
      <c r="AE65" s="59"/>
      <c r="AF65" s="59"/>
      <c r="AG65" s="59"/>
      <c r="AH65" s="59"/>
      <c r="AI65" s="59"/>
      <c r="AJ65" s="59"/>
      <c r="AK65" s="59"/>
    </row>
    <row r="66" spans="2:37" x14ac:dyDescent="0.25">
      <c r="B66" s="59" t="s">
        <v>333</v>
      </c>
      <c r="C66" s="62" t="str">
        <f>+VLOOKUP(B66,'resumen UCAP'!$A$5:$O$329,2,0)</f>
        <v>PROYECTOR MH 250W NUEVO</v>
      </c>
      <c r="D66" s="63">
        <f>+'Desmonte Infr. financiada'!D66</f>
        <v>279</v>
      </c>
      <c r="E66" s="63" t="str">
        <f>+VLOOKUP(B66,'resumen UCAP'!$A$5:$O$329,3,0)</f>
        <v>Un</v>
      </c>
      <c r="F66" s="64">
        <f>+VLOOKUP(B66,'resumen UCAP'!$A$5:$O$329,15,0)</f>
        <v>436806</v>
      </c>
      <c r="G66" s="124">
        <v>29</v>
      </c>
      <c r="H66" s="125"/>
      <c r="I66" s="59"/>
      <c r="J66" s="59"/>
      <c r="K66" s="59"/>
      <c r="L66" s="59"/>
      <c r="M66" s="59"/>
      <c r="N66" s="59"/>
      <c r="O66" s="59"/>
      <c r="P66" s="59"/>
      <c r="Q66" s="59"/>
      <c r="R66" s="59"/>
      <c r="S66" s="59"/>
      <c r="T66" s="59"/>
      <c r="U66" s="59"/>
      <c r="V66" s="59"/>
      <c r="W66" s="136"/>
      <c r="X66" s="59"/>
      <c r="Y66" s="59"/>
      <c r="Z66" s="59"/>
      <c r="AA66" s="59"/>
      <c r="AB66" s="59"/>
      <c r="AC66" s="59"/>
      <c r="AD66" s="59"/>
      <c r="AE66" s="59"/>
      <c r="AF66" s="59"/>
      <c r="AG66" s="59"/>
      <c r="AH66" s="59"/>
      <c r="AI66" s="59"/>
      <c r="AJ66" s="59"/>
      <c r="AK66" s="59"/>
    </row>
    <row r="67" spans="2:37" x14ac:dyDescent="0.25">
      <c r="B67" s="59" t="s">
        <v>334</v>
      </c>
      <c r="C67" s="62" t="str">
        <f>+VLOOKUP(B67,'resumen UCAP'!$A$5:$O$329,2,0)</f>
        <v>LUMINARIA NA 150W SEGUNDA</v>
      </c>
      <c r="D67" s="63">
        <f>+'Desmonte Infr. financiada'!D67</f>
        <v>169</v>
      </c>
      <c r="E67" s="63" t="str">
        <f>+VLOOKUP(B67,'resumen UCAP'!$A$5:$O$329,3,0)</f>
        <v>Un</v>
      </c>
      <c r="F67" s="64">
        <f>+VLOOKUP(B67,'resumen UCAP'!$A$5:$O$329,15,0)</f>
        <v>314653</v>
      </c>
      <c r="G67" s="123">
        <v>38</v>
      </c>
      <c r="H67" s="125"/>
      <c r="I67" s="59"/>
      <c r="J67" s="59"/>
      <c r="K67" s="59"/>
      <c r="L67" s="59"/>
      <c r="M67" s="59"/>
      <c r="N67" s="59"/>
      <c r="O67" s="59"/>
      <c r="P67" s="59"/>
      <c r="Q67" s="59"/>
      <c r="R67" s="59"/>
      <c r="S67" s="59"/>
      <c r="T67" s="59"/>
      <c r="U67" s="59"/>
      <c r="V67" s="59"/>
      <c r="W67" s="136"/>
      <c r="X67" s="59"/>
      <c r="Y67" s="59"/>
      <c r="Z67" s="59"/>
      <c r="AA67" s="59"/>
      <c r="AB67" s="59"/>
      <c r="AC67" s="59"/>
      <c r="AD67" s="59"/>
      <c r="AE67" s="59"/>
      <c r="AF67" s="59"/>
      <c r="AG67" s="59"/>
      <c r="AH67" s="59"/>
      <c r="AI67" s="59"/>
      <c r="AJ67" s="59"/>
      <c r="AK67" s="59"/>
    </row>
    <row r="68" spans="2:37" x14ac:dyDescent="0.25">
      <c r="B68" s="59" t="s">
        <v>335</v>
      </c>
      <c r="C68" s="62" t="str">
        <f>+VLOOKUP(B68,'resumen UCAP'!$A$5:$O$329,2,0)</f>
        <v>LUMINARIA LED 46W NUEVA</v>
      </c>
      <c r="D68" s="63">
        <f>+'Desmonte Infr. financiada'!D68</f>
        <v>46</v>
      </c>
      <c r="E68" s="63" t="str">
        <f>+VLOOKUP(B68,'resumen UCAP'!$A$5:$O$329,3,0)</f>
        <v>Un</v>
      </c>
      <c r="F68" s="64">
        <f>+VLOOKUP(B68,'resumen UCAP'!$A$5:$O$329,15,0)</f>
        <v>2469778</v>
      </c>
      <c r="G68" s="61">
        <v>90</v>
      </c>
      <c r="H68" s="125"/>
      <c r="I68" s="59"/>
      <c r="J68" s="59"/>
      <c r="K68" s="59"/>
      <c r="L68" s="59"/>
      <c r="M68" s="59"/>
      <c r="N68" s="59"/>
      <c r="O68" s="59"/>
      <c r="P68" s="59"/>
      <c r="Q68" s="59"/>
      <c r="R68" s="59"/>
      <c r="S68" s="59"/>
      <c r="T68" s="59"/>
      <c r="U68" s="59"/>
      <c r="V68" s="59"/>
      <c r="W68" s="136"/>
      <c r="X68" s="59"/>
      <c r="Y68" s="59"/>
      <c r="Z68" s="59"/>
      <c r="AA68" s="59"/>
      <c r="AB68" s="59"/>
      <c r="AC68" s="59"/>
      <c r="AD68" s="59"/>
      <c r="AE68" s="59"/>
      <c r="AF68" s="59"/>
      <c r="AG68" s="59"/>
      <c r="AH68" s="59"/>
      <c r="AI68" s="59"/>
      <c r="AJ68" s="59"/>
      <c r="AK68" s="59"/>
    </row>
    <row r="69" spans="2:37" x14ac:dyDescent="0.25">
      <c r="B69" s="59" t="s">
        <v>336</v>
      </c>
      <c r="C69" s="62" t="str">
        <f>+VLOOKUP(B69,'resumen UCAP'!$A$5:$O$329,2,0)</f>
        <v>Luminaria sodio 100w</v>
      </c>
      <c r="D69" s="63">
        <f>+'Desmonte Infr. financiada'!D69</f>
        <v>115</v>
      </c>
      <c r="E69" s="63" t="str">
        <f>+VLOOKUP(B69,'resumen UCAP'!$A$5:$O$329,3,0)</f>
        <v>Un</v>
      </c>
      <c r="F69" s="64">
        <f>+VLOOKUP(B69,'resumen UCAP'!$A$5:$O$329,15,0)</f>
        <v>212389</v>
      </c>
      <c r="G69" s="123">
        <v>33</v>
      </c>
      <c r="H69" s="125"/>
      <c r="I69" s="59"/>
      <c r="J69" s="59"/>
      <c r="K69" s="59"/>
      <c r="L69" s="59"/>
      <c r="M69" s="59"/>
      <c r="N69" s="59"/>
      <c r="O69" s="59"/>
      <c r="P69" s="59"/>
      <c r="Q69" s="59"/>
      <c r="R69" s="59"/>
      <c r="S69" s="59"/>
      <c r="T69" s="59"/>
      <c r="U69" s="59"/>
      <c r="V69" s="59"/>
      <c r="W69" s="136"/>
      <c r="X69" s="59"/>
      <c r="Y69" s="59"/>
      <c r="Z69" s="59"/>
      <c r="AA69" s="59"/>
      <c r="AB69" s="59"/>
      <c r="AC69" s="59"/>
      <c r="AD69" s="59"/>
      <c r="AE69" s="59"/>
      <c r="AF69" s="59"/>
      <c r="AG69" s="59"/>
      <c r="AH69" s="59"/>
      <c r="AI69" s="59"/>
      <c r="AJ69" s="59"/>
      <c r="AK69" s="59"/>
    </row>
    <row r="70" spans="2:37" x14ac:dyDescent="0.25">
      <c r="B70" s="59" t="s">
        <v>337</v>
      </c>
      <c r="C70" s="62" t="str">
        <f>+VLOOKUP(B70,'resumen UCAP'!$A$5:$O$329,2,0)</f>
        <v>PROYECTOR MH 250W NUEVA</v>
      </c>
      <c r="D70" s="63">
        <f>+'Desmonte Infr. financiada'!D70</f>
        <v>279</v>
      </c>
      <c r="E70" s="63" t="str">
        <f>+VLOOKUP(B70,'resumen UCAP'!$A$5:$O$329,3,0)</f>
        <v>Un</v>
      </c>
      <c r="F70" s="64">
        <f>+VLOOKUP(B70,'resumen UCAP'!$A$5:$O$329,15,0)</f>
        <v>351349</v>
      </c>
      <c r="G70" s="124">
        <v>15</v>
      </c>
      <c r="H70" s="125"/>
      <c r="I70" s="59"/>
      <c r="J70" s="59"/>
      <c r="K70" s="59"/>
      <c r="L70" s="59"/>
      <c r="M70" s="59"/>
      <c r="N70" s="59"/>
      <c r="O70" s="59"/>
      <c r="P70" s="59"/>
      <c r="Q70" s="59"/>
      <c r="R70" s="59"/>
      <c r="S70" s="59"/>
      <c r="T70" s="59"/>
      <c r="U70" s="59"/>
      <c r="V70" s="59"/>
      <c r="W70" s="136"/>
      <c r="X70" s="59"/>
      <c r="Y70" s="59"/>
      <c r="Z70" s="59"/>
      <c r="AA70" s="59"/>
      <c r="AB70" s="59"/>
      <c r="AC70" s="59"/>
      <c r="AD70" s="59"/>
      <c r="AE70" s="59"/>
      <c r="AF70" s="59"/>
      <c r="AG70" s="59"/>
      <c r="AH70" s="59"/>
      <c r="AI70" s="59"/>
      <c r="AJ70" s="59"/>
      <c r="AK70" s="59"/>
    </row>
    <row r="71" spans="2:37" x14ac:dyDescent="0.25">
      <c r="B71" s="59" t="s">
        <v>338</v>
      </c>
      <c r="C71" s="62" t="str">
        <f>+VLOOKUP(B71,'resumen UCAP'!$A$5:$O$329,2,0)</f>
        <v>LUMINARIA NA 250W SEGUNDA</v>
      </c>
      <c r="D71" s="63">
        <f>+'Desmonte Infr. financiada'!D71</f>
        <v>279</v>
      </c>
      <c r="E71" s="63" t="str">
        <f>+VLOOKUP(B71,'resumen UCAP'!$A$5:$O$329,3,0)</f>
        <v>Un</v>
      </c>
      <c r="F71" s="64">
        <f>+VLOOKUP(B71,'resumen UCAP'!$A$5:$O$329,15,0)</f>
        <v>435463</v>
      </c>
      <c r="G71" s="123">
        <v>49</v>
      </c>
      <c r="H71" s="125"/>
      <c r="I71" s="59"/>
      <c r="J71" s="59"/>
      <c r="K71" s="59"/>
      <c r="L71" s="59"/>
      <c r="M71" s="59"/>
      <c r="N71" s="59"/>
      <c r="O71" s="59"/>
      <c r="P71" s="59"/>
      <c r="Q71" s="59"/>
      <c r="R71" s="59"/>
      <c r="S71" s="59"/>
      <c r="T71" s="59"/>
      <c r="U71" s="59"/>
      <c r="V71" s="59"/>
      <c r="W71" s="136"/>
      <c r="X71" s="59"/>
      <c r="Y71" s="59"/>
      <c r="Z71" s="59"/>
      <c r="AA71" s="59"/>
      <c r="AB71" s="59"/>
      <c r="AC71" s="59"/>
      <c r="AD71" s="59"/>
      <c r="AE71" s="59"/>
      <c r="AF71" s="59"/>
      <c r="AG71" s="59"/>
      <c r="AH71" s="59"/>
      <c r="AI71" s="59"/>
      <c r="AJ71" s="59"/>
      <c r="AK71" s="59"/>
    </row>
    <row r="72" spans="2:37" x14ac:dyDescent="0.25">
      <c r="B72" s="59" t="s">
        <v>339</v>
      </c>
      <c r="C72" s="62" t="str">
        <f>+VLOOKUP(B72,'resumen UCAP'!$A$5:$O$329,2,0)</f>
        <v>PROYECTOR MH 250W SEGUNDA</v>
      </c>
      <c r="D72" s="63">
        <f>+'Desmonte Infr. financiada'!D72</f>
        <v>279</v>
      </c>
      <c r="E72" s="63" t="str">
        <f>+VLOOKUP(B72,'resumen UCAP'!$A$5:$O$329,3,0)</f>
        <v>Un</v>
      </c>
      <c r="F72" s="64">
        <f>+VLOOKUP(B72,'resumen UCAP'!$A$5:$O$329,15,0)</f>
        <v>413027</v>
      </c>
      <c r="G72" s="124">
        <v>36</v>
      </c>
      <c r="H72" s="125"/>
      <c r="I72" s="59"/>
      <c r="J72" s="59"/>
      <c r="K72" s="59"/>
      <c r="L72" s="59"/>
      <c r="M72" s="59"/>
      <c r="N72" s="59"/>
      <c r="O72" s="59"/>
      <c r="P72" s="59"/>
      <c r="Q72" s="59"/>
      <c r="R72" s="59"/>
      <c r="S72" s="59"/>
      <c r="T72" s="59"/>
      <c r="U72" s="59"/>
      <c r="V72" s="59"/>
      <c r="W72" s="136"/>
      <c r="X72" s="59"/>
      <c r="Y72" s="59"/>
      <c r="Z72" s="59"/>
      <c r="AA72" s="59"/>
      <c r="AB72" s="59"/>
      <c r="AC72" s="59"/>
      <c r="AD72" s="59"/>
      <c r="AE72" s="59"/>
      <c r="AF72" s="59"/>
      <c r="AG72" s="59"/>
      <c r="AH72" s="59"/>
      <c r="AI72" s="59"/>
      <c r="AJ72" s="59"/>
      <c r="AK72" s="59"/>
    </row>
    <row r="73" spans="2:37" x14ac:dyDescent="0.25">
      <c r="B73" s="59" t="s">
        <v>340</v>
      </c>
      <c r="C73" s="62" t="str">
        <f>+VLOOKUP(B73,'resumen UCAP'!$A$5:$O$329,2,0)</f>
        <v>LUMINARIA LED DE 80W NUEVA</v>
      </c>
      <c r="D73" s="63">
        <f>+'Desmonte Infr. financiada'!D73</f>
        <v>80</v>
      </c>
      <c r="E73" s="63" t="str">
        <f>+VLOOKUP(B73,'resumen UCAP'!$A$5:$O$329,3,0)</f>
        <v>Un</v>
      </c>
      <c r="F73" s="64">
        <f>+VLOOKUP(B73,'resumen UCAP'!$A$5:$O$329,15,0)</f>
        <v>1547358</v>
      </c>
      <c r="G73" s="61">
        <v>1</v>
      </c>
      <c r="H73" s="125"/>
      <c r="I73" s="59"/>
      <c r="J73" s="59"/>
      <c r="K73" s="59"/>
      <c r="L73" s="59"/>
      <c r="M73" s="59"/>
      <c r="N73" s="59"/>
      <c r="O73" s="59"/>
      <c r="P73" s="59"/>
      <c r="Q73" s="59"/>
      <c r="R73" s="59"/>
      <c r="S73" s="59"/>
      <c r="T73" s="59"/>
      <c r="U73" s="59"/>
      <c r="V73" s="59"/>
      <c r="W73" s="136"/>
      <c r="X73" s="59"/>
      <c r="Y73" s="59"/>
      <c r="Z73" s="59"/>
      <c r="AA73" s="59"/>
      <c r="AB73" s="59"/>
      <c r="AC73" s="59"/>
      <c r="AD73" s="59"/>
      <c r="AE73" s="59"/>
      <c r="AF73" s="59"/>
      <c r="AG73" s="59"/>
      <c r="AH73" s="59"/>
      <c r="AI73" s="59"/>
      <c r="AJ73" s="59"/>
      <c r="AK73" s="59"/>
    </row>
    <row r="74" spans="2:37" x14ac:dyDescent="0.25">
      <c r="B74" s="59" t="s">
        <v>341</v>
      </c>
      <c r="C74" s="62" t="str">
        <f>+VLOOKUP(B74,'resumen UCAP'!$A$5:$O$329,2,0)</f>
        <v>PROYECTOR MH 1000W SEGUNDA</v>
      </c>
      <c r="D74" s="63">
        <f>+'Desmonte Infr. financiada'!D74</f>
        <v>1100</v>
      </c>
      <c r="E74" s="63" t="str">
        <f>+VLOOKUP(B74,'resumen UCAP'!$A$5:$O$329,3,0)</f>
        <v>Un</v>
      </c>
      <c r="F74" s="64">
        <f>+VLOOKUP(B74,'resumen UCAP'!$A$5:$O$329,15,0)</f>
        <v>540000</v>
      </c>
      <c r="G74" s="124">
        <v>16</v>
      </c>
      <c r="H74" s="125"/>
      <c r="I74" s="59"/>
      <c r="J74" s="59"/>
      <c r="K74" s="59"/>
      <c r="L74" s="59"/>
      <c r="M74" s="59"/>
      <c r="N74" s="59"/>
      <c r="O74" s="59"/>
      <c r="P74" s="59"/>
      <c r="Q74" s="59"/>
      <c r="R74" s="59"/>
      <c r="S74" s="59"/>
      <c r="T74" s="59"/>
      <c r="U74" s="59"/>
      <c r="V74" s="59"/>
      <c r="W74" s="136"/>
      <c r="X74" s="59"/>
      <c r="Y74" s="59"/>
      <c r="Z74" s="59"/>
      <c r="AA74" s="59"/>
      <c r="AB74" s="59"/>
      <c r="AC74" s="59"/>
      <c r="AD74" s="59"/>
      <c r="AE74" s="59"/>
      <c r="AF74" s="59"/>
      <c r="AG74" s="59"/>
      <c r="AH74" s="59"/>
      <c r="AI74" s="59"/>
      <c r="AJ74" s="59"/>
      <c r="AK74" s="59"/>
    </row>
    <row r="75" spans="2:37" x14ac:dyDescent="0.25">
      <c r="B75" s="59" t="s">
        <v>342</v>
      </c>
      <c r="C75" s="62" t="str">
        <f>+VLOOKUP(B75,'resumen UCAP'!$A$5:$O$329,2,0)</f>
        <v>LUMINARIA LED 70W NUEVA</v>
      </c>
      <c r="D75" s="63">
        <f>+'Desmonte Infr. financiada'!D75</f>
        <v>70</v>
      </c>
      <c r="E75" s="63" t="str">
        <f>+VLOOKUP(B75,'resumen UCAP'!$A$5:$O$329,3,0)</f>
        <v>Un</v>
      </c>
      <c r="F75" s="64">
        <f>+VLOOKUP(B75,'resumen UCAP'!$A$5:$O$329,15,0)</f>
        <v>1106457</v>
      </c>
      <c r="G75" s="61">
        <v>1</v>
      </c>
      <c r="H75" s="125"/>
      <c r="I75" s="59"/>
      <c r="J75" s="59"/>
      <c r="K75" s="59"/>
      <c r="L75" s="59"/>
      <c r="M75" s="59"/>
      <c r="N75" s="59"/>
      <c r="O75" s="59"/>
      <c r="P75" s="59"/>
      <c r="Q75" s="59"/>
      <c r="R75" s="59"/>
      <c r="S75" s="59"/>
      <c r="T75" s="59"/>
      <c r="U75" s="59"/>
      <c r="V75" s="59"/>
      <c r="W75" s="136"/>
      <c r="X75" s="59"/>
      <c r="Y75" s="59"/>
      <c r="Z75" s="59"/>
      <c r="AA75" s="59"/>
      <c r="AB75" s="59"/>
      <c r="AC75" s="59"/>
      <c r="AD75" s="59"/>
      <c r="AE75" s="59"/>
      <c r="AF75" s="59"/>
      <c r="AG75" s="59"/>
      <c r="AH75" s="59"/>
      <c r="AI75" s="59"/>
      <c r="AJ75" s="59"/>
      <c r="AK75" s="59"/>
    </row>
    <row r="76" spans="2:37" x14ac:dyDescent="0.25">
      <c r="B76" s="59" t="s">
        <v>343</v>
      </c>
      <c r="C76" s="62" t="str">
        <f>+VLOOKUP(B76,'resumen UCAP'!$A$5:$O$329,2,0)</f>
        <v>PROYECTOR LED 100W. AUTONOMA</v>
      </c>
      <c r="D76" s="63">
        <f>+'Desmonte Infr. financiada'!D76</f>
        <v>100</v>
      </c>
      <c r="E76" s="63" t="str">
        <f>+VLOOKUP(B76,'resumen UCAP'!$A$5:$O$329,3,0)</f>
        <v>Un</v>
      </c>
      <c r="F76" s="64">
        <f>+VLOOKUP(B76,'resumen UCAP'!$A$5:$O$329,15,0)</f>
        <v>1298300</v>
      </c>
      <c r="G76" s="61">
        <v>7</v>
      </c>
      <c r="H76" s="125"/>
      <c r="I76" s="59"/>
      <c r="J76" s="59"/>
      <c r="K76" s="59"/>
      <c r="L76" s="59"/>
      <c r="M76" s="59"/>
      <c r="N76" s="59"/>
      <c r="O76" s="59"/>
      <c r="P76" s="59"/>
      <c r="Q76" s="59"/>
      <c r="R76" s="59"/>
      <c r="S76" s="59"/>
      <c r="T76" s="59"/>
      <c r="U76" s="59"/>
      <c r="V76" s="59"/>
      <c r="W76" s="136"/>
      <c r="X76" s="59"/>
      <c r="Y76" s="59"/>
      <c r="Z76" s="59"/>
      <c r="AA76" s="59"/>
      <c r="AB76" s="59"/>
      <c r="AC76" s="59"/>
      <c r="AD76" s="59"/>
      <c r="AE76" s="59"/>
      <c r="AF76" s="59"/>
      <c r="AG76" s="59"/>
      <c r="AH76" s="59"/>
      <c r="AI76" s="59"/>
      <c r="AJ76" s="59"/>
      <c r="AK76" s="59"/>
    </row>
    <row r="77" spans="2:37" x14ac:dyDescent="0.25">
      <c r="B77" s="59" t="s">
        <v>344</v>
      </c>
      <c r="C77" s="62" t="str">
        <f>+VLOOKUP(B77,'resumen UCAP'!$A$5:$O$329,2,0)</f>
        <v>BA├æADOR LED 20W. AUTONOMA</v>
      </c>
      <c r="D77" s="63">
        <f>+'Desmonte Infr. financiada'!D77</f>
        <v>20</v>
      </c>
      <c r="E77" s="63" t="str">
        <f>+VLOOKUP(B77,'resumen UCAP'!$A$5:$O$329,3,0)</f>
        <v>Un</v>
      </c>
      <c r="F77" s="64">
        <f>+VLOOKUP(B77,'resumen UCAP'!$A$5:$O$329,15,0)</f>
        <v>860000</v>
      </c>
      <c r="G77" s="61">
        <v>24</v>
      </c>
      <c r="H77" s="125"/>
      <c r="I77" s="59"/>
      <c r="J77" s="59"/>
      <c r="K77" s="59"/>
      <c r="L77" s="59"/>
      <c r="M77" s="59"/>
      <c r="N77" s="59"/>
      <c r="O77" s="59"/>
      <c r="P77" s="59"/>
      <c r="Q77" s="59"/>
      <c r="R77" s="59"/>
      <c r="S77" s="59"/>
      <c r="T77" s="59"/>
      <c r="U77" s="59"/>
      <c r="V77" s="59"/>
      <c r="W77" s="136"/>
      <c r="X77" s="59"/>
      <c r="Y77" s="59"/>
      <c r="Z77" s="59"/>
      <c r="AA77" s="59"/>
      <c r="AB77" s="59"/>
      <c r="AC77" s="59"/>
      <c r="AD77" s="59"/>
      <c r="AE77" s="59"/>
      <c r="AF77" s="59"/>
      <c r="AG77" s="59"/>
      <c r="AH77" s="59"/>
      <c r="AI77" s="59"/>
      <c r="AJ77" s="59"/>
      <c r="AK77" s="59"/>
    </row>
    <row r="78" spans="2:37" x14ac:dyDescent="0.25">
      <c r="B78" s="59" t="s">
        <v>345</v>
      </c>
      <c r="C78" s="62" t="str">
        <f>+VLOOKUP(B78,'resumen UCAP'!$A$5:$O$329,2,0)</f>
        <v>BA├æADOR LED 36W. AUTONOMA</v>
      </c>
      <c r="D78" s="63">
        <f>+'Desmonte Infr. financiada'!D78</f>
        <v>36</v>
      </c>
      <c r="E78" s="63" t="str">
        <f>+VLOOKUP(B78,'resumen UCAP'!$A$5:$O$329,3,0)</f>
        <v>Un</v>
      </c>
      <c r="F78" s="64">
        <f>+VLOOKUP(B78,'resumen UCAP'!$A$5:$O$329,15,0)</f>
        <v>1060000</v>
      </c>
      <c r="G78" s="61">
        <v>14</v>
      </c>
      <c r="H78" s="125"/>
      <c r="I78" s="59"/>
      <c r="J78" s="59"/>
      <c r="K78" s="59"/>
      <c r="L78" s="59"/>
      <c r="M78" s="59"/>
      <c r="N78" s="59"/>
      <c r="O78" s="59"/>
      <c r="P78" s="59"/>
      <c r="Q78" s="59"/>
      <c r="R78" s="59"/>
      <c r="S78" s="59"/>
      <c r="T78" s="59"/>
      <c r="U78" s="59"/>
      <c r="V78" s="59"/>
      <c r="W78" s="136"/>
      <c r="X78" s="59"/>
      <c r="Y78" s="59"/>
      <c r="Z78" s="59"/>
      <c r="AA78" s="59"/>
      <c r="AB78" s="59"/>
      <c r="AC78" s="59"/>
      <c r="AD78" s="59"/>
      <c r="AE78" s="59"/>
      <c r="AF78" s="59"/>
      <c r="AG78" s="59"/>
      <c r="AH78" s="59"/>
      <c r="AI78" s="59"/>
      <c r="AJ78" s="59"/>
      <c r="AK78" s="59"/>
    </row>
    <row r="79" spans="2:37" x14ac:dyDescent="0.25">
      <c r="B79" s="59" t="s">
        <v>346</v>
      </c>
      <c r="C79" s="62" t="str">
        <f>+VLOOKUP(B79,'resumen UCAP'!$A$5:$O$329,2,0)</f>
        <v>LUMINARIA LED 150W. AUTONOMA</v>
      </c>
      <c r="D79" s="63">
        <f>+'Desmonte Infr. financiada'!D79</f>
        <v>150</v>
      </c>
      <c r="E79" s="63" t="str">
        <f>+VLOOKUP(B79,'resumen UCAP'!$A$5:$O$329,3,0)</f>
        <v>Un</v>
      </c>
      <c r="F79" s="64">
        <f>+VLOOKUP(B79,'resumen UCAP'!$A$5:$O$329,15,0)</f>
        <v>120000</v>
      </c>
      <c r="G79" s="61">
        <v>43</v>
      </c>
      <c r="H79" s="125"/>
      <c r="I79" s="59"/>
      <c r="J79" s="59"/>
      <c r="K79" s="59"/>
      <c r="L79" s="59"/>
      <c r="M79" s="59"/>
      <c r="N79" s="59"/>
      <c r="O79" s="59"/>
      <c r="P79" s="59"/>
      <c r="Q79" s="59"/>
      <c r="R79" s="59"/>
      <c r="S79" s="59"/>
      <c r="T79" s="59"/>
      <c r="U79" s="59"/>
      <c r="V79" s="59"/>
      <c r="W79" s="136"/>
      <c r="X79" s="59"/>
      <c r="Y79" s="59"/>
      <c r="Z79" s="59"/>
      <c r="AA79" s="59"/>
      <c r="AB79" s="59"/>
      <c r="AC79" s="59"/>
      <c r="AD79" s="59"/>
      <c r="AE79" s="59"/>
      <c r="AF79" s="59"/>
      <c r="AG79" s="59"/>
      <c r="AH79" s="59"/>
      <c r="AI79" s="59"/>
      <c r="AJ79" s="59"/>
      <c r="AK79" s="59"/>
    </row>
    <row r="80" spans="2:37" x14ac:dyDescent="0.25">
      <c r="B80" s="59" t="s">
        <v>347</v>
      </c>
      <c r="C80" s="62" t="str">
        <f>+VLOOKUP(B80,'resumen UCAP'!$A$5:$O$329,2,0)</f>
        <v>LUMINARIA LED 60W. AUTONOMA</v>
      </c>
      <c r="D80" s="63">
        <f>+'Desmonte Infr. financiada'!D80</f>
        <v>60</v>
      </c>
      <c r="E80" s="63" t="str">
        <f>+VLOOKUP(B80,'resumen UCAP'!$A$5:$O$329,3,0)</f>
        <v>Un</v>
      </c>
      <c r="F80" s="64">
        <f>+VLOOKUP(B80,'resumen UCAP'!$A$5:$O$329,15,0)</f>
        <v>860000</v>
      </c>
      <c r="G80" s="61">
        <v>10</v>
      </c>
      <c r="H80" s="125"/>
      <c r="I80" s="59"/>
      <c r="J80" s="59"/>
      <c r="K80" s="59"/>
      <c r="L80" s="59"/>
      <c r="M80" s="59"/>
      <c r="N80" s="59"/>
      <c r="O80" s="59"/>
      <c r="P80" s="59"/>
      <c r="Q80" s="59"/>
      <c r="R80" s="59"/>
      <c r="S80" s="59"/>
      <c r="T80" s="59"/>
      <c r="U80" s="59"/>
      <c r="V80" s="59"/>
      <c r="W80" s="136"/>
      <c r="X80" s="59"/>
      <c r="Y80" s="59"/>
      <c r="Z80" s="59"/>
      <c r="AA80" s="59"/>
      <c r="AB80" s="59"/>
      <c r="AC80" s="59"/>
      <c r="AD80" s="59"/>
      <c r="AE80" s="59"/>
      <c r="AF80" s="59"/>
      <c r="AG80" s="59"/>
      <c r="AH80" s="59"/>
      <c r="AI80" s="59"/>
      <c r="AJ80" s="59"/>
      <c r="AK80" s="59"/>
    </row>
    <row r="81" spans="2:37" x14ac:dyDescent="0.25">
      <c r="B81" s="59" t="s">
        <v>348</v>
      </c>
      <c r="C81" s="62" t="str">
        <f>+VLOOKUP(B81,'resumen UCAP'!$A$5:$O$329,2,0)</f>
        <v>PROYECTOR LED RGB 200W NUEVA</v>
      </c>
      <c r="D81" s="63">
        <f>+'Desmonte Infr. financiada'!D81</f>
        <v>200</v>
      </c>
      <c r="E81" s="63" t="str">
        <f>+VLOOKUP(B81,'resumen UCAP'!$A$5:$O$329,3,0)</f>
        <v>Un</v>
      </c>
      <c r="F81" s="64">
        <f>+VLOOKUP(B81,'resumen UCAP'!$A$5:$O$329,15,0)</f>
        <v>1079900</v>
      </c>
      <c r="G81" s="61">
        <v>9</v>
      </c>
      <c r="H81" s="125"/>
      <c r="I81" s="59"/>
      <c r="J81" s="59"/>
      <c r="K81" s="59"/>
      <c r="L81" s="59"/>
      <c r="M81" s="59"/>
      <c r="N81" s="59"/>
      <c r="O81" s="59"/>
      <c r="P81" s="59"/>
      <c r="Q81" s="59"/>
      <c r="R81" s="59"/>
      <c r="S81" s="59"/>
      <c r="T81" s="59"/>
      <c r="U81" s="59"/>
      <c r="V81" s="59"/>
      <c r="W81" s="136"/>
      <c r="X81" s="59"/>
      <c r="Y81" s="59"/>
      <c r="Z81" s="59"/>
      <c r="AA81" s="59"/>
      <c r="AB81" s="59"/>
      <c r="AC81" s="59"/>
      <c r="AD81" s="59"/>
      <c r="AE81" s="59"/>
      <c r="AF81" s="59"/>
      <c r="AG81" s="59"/>
      <c r="AH81" s="59"/>
      <c r="AI81" s="59"/>
      <c r="AJ81" s="59"/>
      <c r="AK81" s="59"/>
    </row>
    <row r="82" spans="2:37" x14ac:dyDescent="0.25">
      <c r="B82" s="59" t="s">
        <v>349</v>
      </c>
      <c r="C82" s="62" t="str">
        <f>+VLOOKUP(B82,'resumen UCAP'!$A$5:$O$329,2,0)</f>
        <v>PROYECTOR LED LED 50W NUEVA</v>
      </c>
      <c r="D82" s="63">
        <f>+'Desmonte Infr. financiada'!D82</f>
        <v>50</v>
      </c>
      <c r="E82" s="63" t="str">
        <f>+VLOOKUP(B82,'resumen UCAP'!$A$5:$O$329,3,0)</f>
        <v>Un</v>
      </c>
      <c r="F82" s="64">
        <f>+VLOOKUP(B82,'resumen UCAP'!$A$5:$O$329,15,0)</f>
        <v>598300</v>
      </c>
      <c r="G82" s="61">
        <v>2</v>
      </c>
      <c r="H82" s="125"/>
      <c r="I82" s="59"/>
      <c r="J82" s="59"/>
      <c r="K82" s="59"/>
      <c r="L82" s="59"/>
      <c r="M82" s="59"/>
      <c r="N82" s="59"/>
      <c r="O82" s="59"/>
      <c r="P82" s="59"/>
      <c r="Q82" s="59"/>
      <c r="R82" s="59"/>
      <c r="S82" s="59"/>
      <c r="T82" s="59"/>
      <c r="U82" s="59"/>
      <c r="V82" s="59"/>
      <c r="W82" s="136"/>
      <c r="X82" s="59"/>
      <c r="Y82" s="59"/>
      <c r="Z82" s="59"/>
      <c r="AA82" s="59"/>
      <c r="AB82" s="59"/>
      <c r="AC82" s="59"/>
      <c r="AD82" s="59"/>
      <c r="AE82" s="59"/>
      <c r="AF82" s="59"/>
      <c r="AG82" s="59"/>
      <c r="AH82" s="59"/>
      <c r="AI82" s="59"/>
      <c r="AJ82" s="59"/>
      <c r="AK82" s="59"/>
    </row>
    <row r="83" spans="2:37" x14ac:dyDescent="0.25">
      <c r="B83" s="59" t="s">
        <v>509</v>
      </c>
      <c r="C83" s="62" t="str">
        <f>+VLOOKUP(B83,'resumen UCAP'!$A$5:$O$329,2,0)</f>
        <v>ETIQUETA LUMINARIA 250W</v>
      </c>
      <c r="D83" s="63">
        <f>+'Desmonte Infr. financiada'!D83</f>
        <v>279</v>
      </c>
      <c r="E83" s="63" t="str">
        <f>+VLOOKUP(B83,'resumen UCAP'!$A$5:$O$329,3,0)</f>
        <v>Un</v>
      </c>
      <c r="F83" s="64">
        <f>+VLOOKUP(B83,'resumen UCAP'!$A$5:$O$329,15,0)</f>
        <v>509142</v>
      </c>
      <c r="G83" s="61">
        <v>10</v>
      </c>
      <c r="H83" s="125"/>
      <c r="I83" s="59"/>
      <c r="J83" s="59"/>
      <c r="K83" s="59"/>
      <c r="L83" s="59"/>
      <c r="M83" s="59"/>
      <c r="N83" s="59"/>
      <c r="O83" s="59"/>
      <c r="P83" s="59"/>
      <c r="Q83" s="59"/>
      <c r="R83" s="59"/>
      <c r="S83" s="59"/>
      <c r="T83" s="59"/>
      <c r="U83" s="59"/>
      <c r="V83" s="59"/>
      <c r="W83" s="136"/>
      <c r="X83" s="59"/>
      <c r="Y83" s="59"/>
      <c r="Z83" s="59"/>
      <c r="AA83" s="59"/>
      <c r="AB83" s="59"/>
      <c r="AC83" s="59"/>
      <c r="AD83" s="59"/>
      <c r="AE83" s="59"/>
      <c r="AF83" s="59"/>
      <c r="AG83" s="59"/>
      <c r="AH83" s="59"/>
      <c r="AI83" s="59"/>
      <c r="AJ83" s="59"/>
      <c r="AK83" s="59"/>
    </row>
    <row r="84" spans="2:37" x14ac:dyDescent="0.25">
      <c r="B84" s="59" t="s">
        <v>510</v>
      </c>
      <c r="C84" s="62" t="str">
        <f>+VLOOKUP(B84,'resumen UCAP'!$A$5:$O$329,2,0)</f>
        <v>PROYECTOR LED 50W NUEVO</v>
      </c>
      <c r="D84" s="63">
        <f>+'Desmonte Infr. financiada'!D84</f>
        <v>50</v>
      </c>
      <c r="E84" s="63" t="str">
        <f>+VLOOKUP(B84,'resumen UCAP'!$A$5:$O$329,3,0)</f>
        <v>Un</v>
      </c>
      <c r="F84" s="64">
        <f>+VLOOKUP(B84,'resumen UCAP'!$A$5:$O$329,15,0)</f>
        <v>134677</v>
      </c>
      <c r="G84" s="61">
        <v>3</v>
      </c>
      <c r="H84" s="125"/>
      <c r="I84" s="59"/>
      <c r="J84" s="59"/>
      <c r="K84" s="59"/>
      <c r="L84" s="59"/>
      <c r="M84" s="59"/>
      <c r="N84" s="59"/>
      <c r="O84" s="59"/>
      <c r="P84" s="59"/>
      <c r="Q84" s="59"/>
      <c r="R84" s="59"/>
      <c r="S84" s="59"/>
      <c r="T84" s="59"/>
      <c r="U84" s="59"/>
      <c r="V84" s="59"/>
      <c r="W84" s="136"/>
      <c r="X84" s="59"/>
      <c r="Y84" s="59"/>
      <c r="Z84" s="59"/>
      <c r="AA84" s="59"/>
      <c r="AB84" s="59"/>
      <c r="AC84" s="59"/>
      <c r="AD84" s="59"/>
      <c r="AE84" s="59"/>
      <c r="AF84" s="59"/>
      <c r="AG84" s="59"/>
      <c r="AH84" s="59"/>
      <c r="AI84" s="59"/>
      <c r="AJ84" s="59"/>
      <c r="AK84" s="59"/>
    </row>
    <row r="85" spans="2:37" x14ac:dyDescent="0.25">
      <c r="B85" s="59" t="s">
        <v>511</v>
      </c>
      <c r="C85" s="62" t="str">
        <f>+VLOOKUP(B85,'resumen UCAP'!$A$5:$O$329,2,0)</f>
        <v>PROYECTOR MH 150W NUEVO</v>
      </c>
      <c r="D85" s="63">
        <f>+'Desmonte Infr. financiada'!D85</f>
        <v>169</v>
      </c>
      <c r="E85" s="63" t="str">
        <f>+VLOOKUP(B85,'resumen UCAP'!$A$5:$O$329,3,0)</f>
        <v>Un</v>
      </c>
      <c r="F85" s="64">
        <f>+VLOOKUP(B85,'resumen UCAP'!$A$5:$O$329,15,0)</f>
        <v>352663</v>
      </c>
      <c r="G85" s="124">
        <v>4</v>
      </c>
      <c r="H85" s="125"/>
      <c r="I85" s="59"/>
      <c r="J85" s="59"/>
      <c r="K85" s="59"/>
      <c r="L85" s="59"/>
      <c r="M85" s="59"/>
      <c r="N85" s="59"/>
      <c r="O85" s="59"/>
      <c r="P85" s="59"/>
      <c r="Q85" s="59"/>
      <c r="R85" s="59"/>
      <c r="S85" s="59"/>
      <c r="T85" s="59"/>
      <c r="U85" s="59"/>
      <c r="V85" s="59"/>
      <c r="W85" s="136"/>
      <c r="X85" s="59"/>
      <c r="Y85" s="59"/>
      <c r="Z85" s="59"/>
      <c r="AA85" s="59"/>
      <c r="AB85" s="59"/>
      <c r="AC85" s="59"/>
      <c r="AD85" s="59"/>
      <c r="AE85" s="59"/>
      <c r="AF85" s="59"/>
      <c r="AG85" s="59"/>
      <c r="AH85" s="59"/>
      <c r="AI85" s="59"/>
      <c r="AJ85" s="59"/>
      <c r="AK85" s="59"/>
    </row>
    <row r="86" spans="2:37" x14ac:dyDescent="0.25">
      <c r="B86" s="59" t="s">
        <v>512</v>
      </c>
      <c r="C86" s="62" t="str">
        <f>+VLOOKUP(B86,'resumen UCAP'!$A$5:$O$329,2,0)</f>
        <v>PROYECTOR MH 400W NUEVA</v>
      </c>
      <c r="D86" s="63">
        <f>+'Desmonte Infr. financiada'!D86</f>
        <v>440</v>
      </c>
      <c r="E86" s="63" t="str">
        <f>+VLOOKUP(B86,'resumen UCAP'!$A$5:$O$329,3,0)</f>
        <v>Un</v>
      </c>
      <c r="F86" s="64">
        <f>+VLOOKUP(B86,'resumen UCAP'!$A$5:$O$329,15,0)</f>
        <v>509142</v>
      </c>
      <c r="G86" s="124">
        <v>5</v>
      </c>
      <c r="H86" s="125"/>
      <c r="I86" s="59"/>
      <c r="J86" s="59"/>
      <c r="K86" s="59"/>
      <c r="L86" s="59"/>
      <c r="M86" s="59"/>
      <c r="N86" s="59"/>
      <c r="O86" s="59"/>
      <c r="P86" s="59"/>
      <c r="Q86" s="59"/>
      <c r="R86" s="59"/>
      <c r="S86" s="59"/>
      <c r="T86" s="59"/>
      <c r="U86" s="59"/>
      <c r="V86" s="59"/>
      <c r="W86" s="136"/>
      <c r="X86" s="59"/>
      <c r="Y86" s="59"/>
      <c r="Z86" s="59"/>
      <c r="AA86" s="59"/>
      <c r="AB86" s="59"/>
      <c r="AC86" s="59"/>
      <c r="AD86" s="59"/>
      <c r="AE86" s="59"/>
      <c r="AF86" s="59"/>
      <c r="AG86" s="59"/>
      <c r="AH86" s="59"/>
      <c r="AI86" s="59"/>
      <c r="AJ86" s="59"/>
      <c r="AK86" s="59"/>
    </row>
    <row r="87" spans="2:37" x14ac:dyDescent="0.25">
      <c r="B87" s="59" t="s">
        <v>513</v>
      </c>
      <c r="C87" s="62" t="str">
        <f>+VLOOKUP(B87,'resumen UCAP'!$A$5:$O$329,2,0)</f>
        <v>PROYECTOR LED 400W NUEVO</v>
      </c>
      <c r="D87" s="63">
        <f>+'Desmonte Infr. financiada'!D87</f>
        <v>400</v>
      </c>
      <c r="E87" s="63" t="str">
        <f>+VLOOKUP(B87,'resumen UCAP'!$A$5:$O$329,3,0)</f>
        <v>Un</v>
      </c>
      <c r="F87" s="64">
        <f>+VLOOKUP(B87,'resumen UCAP'!$A$5:$O$329,15,0)</f>
        <v>2843260</v>
      </c>
      <c r="G87" s="61">
        <v>6</v>
      </c>
      <c r="H87" s="125"/>
      <c r="I87" s="59"/>
      <c r="J87" s="59"/>
      <c r="K87" s="59"/>
      <c r="L87" s="59"/>
      <c r="M87" s="59"/>
      <c r="N87" s="59"/>
      <c r="O87" s="59"/>
      <c r="P87" s="59"/>
      <c r="Q87" s="59"/>
      <c r="R87" s="59"/>
      <c r="S87" s="59"/>
      <c r="T87" s="59"/>
      <c r="U87" s="59"/>
      <c r="V87" s="59"/>
      <c r="W87" s="136"/>
      <c r="X87" s="59"/>
      <c r="Y87" s="59"/>
      <c r="Z87" s="59"/>
      <c r="AA87" s="59"/>
      <c r="AB87" s="59"/>
      <c r="AC87" s="59"/>
      <c r="AD87" s="59"/>
      <c r="AE87" s="59"/>
      <c r="AF87" s="59"/>
      <c r="AG87" s="59"/>
      <c r="AH87" s="59"/>
      <c r="AI87" s="59"/>
      <c r="AJ87" s="59"/>
      <c r="AK87" s="59"/>
    </row>
    <row r="88" spans="2:37" x14ac:dyDescent="0.25">
      <c r="B88" s="59" t="s">
        <v>514</v>
      </c>
      <c r="C88" s="62" t="str">
        <f>+VLOOKUP(B88,'resumen UCAP'!$A$5:$O$329,2,0)</f>
        <v>PROYECTOR MH 400W LED</v>
      </c>
      <c r="D88" s="63">
        <f>+'Desmonte Infr. financiada'!D88</f>
        <v>400</v>
      </c>
      <c r="E88" s="63" t="str">
        <f>+VLOOKUP(B88,'resumen UCAP'!$A$5:$O$329,3,0)</f>
        <v>Un</v>
      </c>
      <c r="F88" s="64">
        <f>+VLOOKUP(B88,'resumen UCAP'!$A$5:$O$329,15,0)</f>
        <v>2156000</v>
      </c>
      <c r="G88" s="64">
        <v>38</v>
      </c>
      <c r="H88" s="125"/>
      <c r="I88" s="59"/>
      <c r="J88" s="59"/>
      <c r="K88" s="59"/>
      <c r="L88" s="59"/>
      <c r="M88" s="59"/>
      <c r="N88" s="59"/>
      <c r="O88" s="59"/>
      <c r="P88" s="59"/>
      <c r="Q88" s="59"/>
      <c r="R88" s="59"/>
      <c r="S88" s="59"/>
      <c r="T88" s="59"/>
      <c r="U88" s="59"/>
      <c r="V88" s="59"/>
      <c r="W88" s="136"/>
      <c r="X88" s="59"/>
      <c r="Y88" s="59"/>
      <c r="Z88" s="59"/>
      <c r="AA88" s="59"/>
      <c r="AB88" s="59"/>
      <c r="AC88" s="59"/>
      <c r="AD88" s="59"/>
      <c r="AE88" s="59"/>
      <c r="AF88" s="59"/>
      <c r="AG88" s="59"/>
      <c r="AH88" s="59"/>
      <c r="AI88" s="59"/>
      <c r="AJ88" s="59"/>
      <c r="AK88" s="59"/>
    </row>
    <row r="89" spans="2:37" x14ac:dyDescent="0.25">
      <c r="B89" s="59" t="s">
        <v>515</v>
      </c>
      <c r="C89" s="62" t="str">
        <f>+VLOOKUP(B89,'resumen UCAP'!$A$5:$O$329,2,0)</f>
        <v>PROYECTOR IMPOLED 400W LED</v>
      </c>
      <c r="D89" s="63">
        <f>+'Desmonte Infr. financiada'!D89</f>
        <v>400</v>
      </c>
      <c r="E89" s="63" t="str">
        <f>+VLOOKUP(B89,'resumen UCAP'!$A$5:$O$329,3,0)</f>
        <v>Un</v>
      </c>
      <c r="F89" s="64">
        <f>+VLOOKUP(B89,'resumen UCAP'!$A$5:$O$329,15,0)</f>
        <v>509142</v>
      </c>
      <c r="G89" s="61">
        <v>5</v>
      </c>
      <c r="H89" s="125"/>
      <c r="I89" s="59"/>
      <c r="J89" s="59"/>
      <c r="K89" s="59"/>
      <c r="L89" s="59"/>
      <c r="M89" s="59"/>
      <c r="N89" s="59"/>
      <c r="O89" s="59"/>
      <c r="P89" s="59"/>
      <c r="Q89" s="59"/>
      <c r="R89" s="59"/>
      <c r="S89" s="59"/>
      <c r="T89" s="59"/>
      <c r="U89" s="59"/>
      <c r="V89" s="59"/>
      <c r="W89" s="136"/>
      <c r="X89" s="59"/>
      <c r="Y89" s="59"/>
      <c r="Z89" s="59"/>
      <c r="AA89" s="59"/>
      <c r="AB89" s="59"/>
      <c r="AC89" s="59"/>
      <c r="AD89" s="59"/>
      <c r="AE89" s="59"/>
      <c r="AF89" s="59"/>
      <c r="AG89" s="59"/>
      <c r="AH89" s="59"/>
      <c r="AI89" s="59"/>
      <c r="AJ89" s="59"/>
      <c r="AK89" s="59"/>
    </row>
    <row r="90" spans="2:37" x14ac:dyDescent="0.25">
      <c r="B90" s="59" t="s">
        <v>516</v>
      </c>
      <c r="C90" s="62" t="str">
        <f>+VLOOKUP(B90,'resumen UCAP'!$A$5:$O$329,2,0)</f>
        <v>LUMINARIA MH 400W SEGUNDA</v>
      </c>
      <c r="D90" s="63">
        <f>+'Desmonte Infr. financiada'!D90</f>
        <v>440</v>
      </c>
      <c r="E90" s="63" t="str">
        <f>+VLOOKUP(B90,'resumen UCAP'!$A$5:$O$329,3,0)</f>
        <v>Un</v>
      </c>
      <c r="F90" s="64">
        <f>+VLOOKUP(B90,'resumen UCAP'!$A$5:$O$329,15,0)</f>
        <v>509142</v>
      </c>
      <c r="G90" s="124">
        <v>1</v>
      </c>
      <c r="H90" s="125"/>
      <c r="I90" s="59"/>
      <c r="J90" s="59"/>
      <c r="K90" s="59"/>
      <c r="L90" s="59"/>
      <c r="M90" s="59"/>
      <c r="N90" s="59"/>
      <c r="O90" s="59"/>
      <c r="P90" s="59"/>
      <c r="Q90" s="59"/>
      <c r="R90" s="59"/>
      <c r="S90" s="59"/>
      <c r="T90" s="59"/>
      <c r="U90" s="59"/>
      <c r="V90" s="59"/>
      <c r="W90" s="136"/>
      <c r="X90" s="59"/>
      <c r="Y90" s="59"/>
      <c r="Z90" s="59"/>
      <c r="AA90" s="59"/>
      <c r="AB90" s="59"/>
      <c r="AC90" s="59"/>
      <c r="AD90" s="59"/>
      <c r="AE90" s="59"/>
      <c r="AF90" s="59"/>
      <c r="AG90" s="59"/>
      <c r="AH90" s="59"/>
      <c r="AI90" s="59"/>
      <c r="AJ90" s="59"/>
      <c r="AK90" s="59"/>
    </row>
    <row r="91" spans="2:37" x14ac:dyDescent="0.25">
      <c r="B91" s="59" t="s">
        <v>517</v>
      </c>
      <c r="C91" s="62" t="str">
        <f>+VLOOKUP(B91,'resumen UCAP'!$A$5:$O$329,2,0)</f>
        <v>LUMINARIA LED 38W</v>
      </c>
      <c r="D91" s="63">
        <f>+'Desmonte Infr. financiada'!D91</f>
        <v>38</v>
      </c>
      <c r="E91" s="63" t="str">
        <f>+VLOOKUP(B91,'resumen UCAP'!$A$5:$O$329,3,0)</f>
        <v>Un</v>
      </c>
      <c r="F91" s="64">
        <f>+VLOOKUP(B91,'resumen UCAP'!$A$5:$O$329,15,0)</f>
        <v>1056546</v>
      </c>
      <c r="G91" s="61">
        <v>3</v>
      </c>
      <c r="H91" s="125"/>
      <c r="I91" s="59"/>
      <c r="J91" s="59"/>
      <c r="K91" s="59"/>
      <c r="L91" s="59"/>
      <c r="M91" s="59"/>
      <c r="N91" s="59"/>
      <c r="O91" s="59"/>
      <c r="P91" s="59"/>
      <c r="Q91" s="59"/>
      <c r="R91" s="59"/>
      <c r="S91" s="59"/>
      <c r="T91" s="59"/>
      <c r="U91" s="59"/>
      <c r="V91" s="59"/>
      <c r="W91" s="136"/>
      <c r="X91" s="59"/>
      <c r="Y91" s="59"/>
      <c r="Z91" s="59"/>
      <c r="AA91" s="59"/>
      <c r="AB91" s="59"/>
      <c r="AC91" s="59"/>
      <c r="AD91" s="59"/>
      <c r="AE91" s="59"/>
      <c r="AF91" s="59"/>
      <c r="AG91" s="59"/>
      <c r="AH91" s="59"/>
      <c r="AI91" s="59"/>
      <c r="AJ91" s="59"/>
      <c r="AK91" s="59"/>
    </row>
    <row r="92" spans="2:37" x14ac:dyDescent="0.25">
      <c r="B92" s="59" t="s">
        <v>518</v>
      </c>
      <c r="C92" s="62" t="str">
        <f>+VLOOKUP(B92,'resumen UCAP'!$A$5:$O$329,2,0)</f>
        <v>LUMINARIA LED 80-90W NUEVA</v>
      </c>
      <c r="D92" s="63">
        <f>+'Desmonte Infr. financiada'!D92</f>
        <v>90</v>
      </c>
      <c r="E92" s="63" t="str">
        <f>+VLOOKUP(B92,'resumen UCAP'!$A$5:$O$329,3,0)</f>
        <v>Un</v>
      </c>
      <c r="F92" s="64">
        <f>+VLOOKUP(B92,'resumen UCAP'!$A$5:$O$329,15,0)</f>
        <v>1547358</v>
      </c>
      <c r="G92" s="61">
        <v>1</v>
      </c>
      <c r="H92" s="125"/>
      <c r="I92" s="59"/>
      <c r="J92" s="59"/>
      <c r="K92" s="59"/>
      <c r="L92" s="59"/>
      <c r="M92" s="59"/>
      <c r="N92" s="59"/>
      <c r="O92" s="59"/>
      <c r="P92" s="59"/>
      <c r="Q92" s="59"/>
      <c r="R92" s="59"/>
      <c r="S92" s="59"/>
      <c r="T92" s="59"/>
      <c r="U92" s="59"/>
      <c r="V92" s="59"/>
      <c r="W92" s="136"/>
      <c r="X92" s="59"/>
      <c r="Y92" s="59"/>
      <c r="Z92" s="59"/>
      <c r="AA92" s="59"/>
      <c r="AB92" s="59"/>
      <c r="AC92" s="59"/>
      <c r="AD92" s="59"/>
      <c r="AE92" s="59"/>
      <c r="AF92" s="59"/>
      <c r="AG92" s="59"/>
      <c r="AH92" s="59"/>
      <c r="AI92" s="59"/>
      <c r="AJ92" s="59"/>
      <c r="AK92" s="59"/>
    </row>
    <row r="93" spans="2:37" x14ac:dyDescent="0.25">
      <c r="B93" s="59" t="s">
        <v>519</v>
      </c>
      <c r="C93" s="62" t="str">
        <f>+VLOOKUP(B93,'resumen UCAP'!$A$5:$O$329,2,0)</f>
        <v>LUMINARIA 3000 40 NUEVA</v>
      </c>
      <c r="D93" s="63">
        <f>+'Desmonte Infr. financiada'!D93</f>
        <v>40</v>
      </c>
      <c r="E93" s="63" t="str">
        <f>+VLOOKUP(B93,'resumen UCAP'!$A$5:$O$329,3,0)</f>
        <v>Un</v>
      </c>
      <c r="F93" s="64">
        <f>+VLOOKUP(B93,'resumen UCAP'!$A$5:$O$329,15,0)</f>
        <v>757310</v>
      </c>
      <c r="G93" s="64">
        <v>13</v>
      </c>
      <c r="H93" s="125"/>
      <c r="I93" s="59"/>
      <c r="J93" s="59"/>
      <c r="K93" s="59"/>
      <c r="L93" s="59"/>
      <c r="M93" s="59"/>
      <c r="N93" s="59"/>
      <c r="O93" s="59"/>
      <c r="P93" s="59"/>
      <c r="Q93" s="59"/>
      <c r="R93" s="59"/>
      <c r="S93" s="59"/>
      <c r="T93" s="59"/>
      <c r="U93" s="59"/>
      <c r="V93" s="59"/>
      <c r="W93" s="136"/>
      <c r="X93" s="59"/>
      <c r="Y93" s="59"/>
      <c r="Z93" s="59"/>
      <c r="AA93" s="59"/>
      <c r="AB93" s="59"/>
      <c r="AC93" s="59"/>
      <c r="AD93" s="59"/>
      <c r="AE93" s="59"/>
      <c r="AF93" s="59"/>
      <c r="AG93" s="59"/>
      <c r="AH93" s="59"/>
      <c r="AI93" s="59"/>
      <c r="AJ93" s="59"/>
      <c r="AK93" s="59"/>
    </row>
    <row r="94" spans="2:37" x14ac:dyDescent="0.25">
      <c r="B94" s="59" t="s">
        <v>520</v>
      </c>
      <c r="C94" s="62" t="str">
        <f>+VLOOKUP(B94,'resumen UCAP'!$A$5:$O$329,2,0)</f>
        <v>LUMINARIA NA 150W ONIX SEGUNDA</v>
      </c>
      <c r="D94" s="63">
        <f>+'Desmonte Infr. financiada'!D94</f>
        <v>169</v>
      </c>
      <c r="E94" s="63" t="str">
        <f>+VLOOKUP(B94,'resumen UCAP'!$A$5:$O$329,3,0)</f>
        <v>Un</v>
      </c>
      <c r="F94" s="64">
        <f>+VLOOKUP(B94,'resumen UCAP'!$A$5:$O$329,15,0)</f>
        <v>340000</v>
      </c>
      <c r="G94" s="123">
        <v>1</v>
      </c>
      <c r="H94" s="125"/>
      <c r="I94" s="59"/>
      <c r="J94" s="59"/>
      <c r="K94" s="59"/>
      <c r="L94" s="59"/>
      <c r="M94" s="59"/>
      <c r="N94" s="59"/>
      <c r="O94" s="59"/>
      <c r="P94" s="59"/>
      <c r="Q94" s="59"/>
      <c r="R94" s="59"/>
      <c r="S94" s="59"/>
      <c r="T94" s="59"/>
      <c r="U94" s="59"/>
      <c r="V94" s="59"/>
      <c r="W94" s="136"/>
      <c r="X94" s="59"/>
      <c r="Y94" s="59"/>
      <c r="Z94" s="59"/>
      <c r="AA94" s="59"/>
      <c r="AB94" s="59"/>
      <c r="AC94" s="59"/>
      <c r="AD94" s="59"/>
      <c r="AE94" s="59"/>
      <c r="AF94" s="59"/>
      <c r="AG94" s="59"/>
      <c r="AH94" s="59"/>
      <c r="AI94" s="59"/>
      <c r="AJ94" s="59"/>
      <c r="AK94" s="59"/>
    </row>
    <row r="95" spans="2:37" x14ac:dyDescent="0.25">
      <c r="B95" s="59" t="s">
        <v>521</v>
      </c>
      <c r="C95" s="62" t="str">
        <f>+VLOOKUP(B95,'resumen UCAP'!$A$5:$O$329,2,0)</f>
        <v>LUMINARIA NA 70 SEGUNDA</v>
      </c>
      <c r="D95" s="63">
        <f>+'Desmonte Infr. financiada'!D95</f>
        <v>81</v>
      </c>
      <c r="E95" s="63" t="str">
        <f>+VLOOKUP(B95,'resumen UCAP'!$A$5:$O$329,3,0)</f>
        <v>Un</v>
      </c>
      <c r="F95" s="64">
        <f>+VLOOKUP(B95,'resumen UCAP'!$A$5:$O$329,15,0)</f>
        <v>201799</v>
      </c>
      <c r="G95" s="123">
        <v>5</v>
      </c>
      <c r="H95" s="125"/>
      <c r="I95" s="59"/>
      <c r="J95" s="59"/>
      <c r="K95" s="59"/>
      <c r="L95" s="59"/>
      <c r="M95" s="59"/>
      <c r="N95" s="59"/>
      <c r="O95" s="59"/>
      <c r="P95" s="59"/>
      <c r="Q95" s="59"/>
      <c r="R95" s="59"/>
      <c r="S95" s="59"/>
      <c r="T95" s="59"/>
      <c r="U95" s="59"/>
      <c r="V95" s="59"/>
      <c r="W95" s="136"/>
      <c r="X95" s="59"/>
      <c r="Y95" s="59"/>
      <c r="Z95" s="59"/>
      <c r="AA95" s="59"/>
      <c r="AB95" s="59"/>
      <c r="AC95" s="59"/>
      <c r="AD95" s="59"/>
      <c r="AE95" s="59"/>
      <c r="AF95" s="59"/>
      <c r="AG95" s="59"/>
      <c r="AH95" s="59"/>
      <c r="AI95" s="59"/>
      <c r="AJ95" s="59"/>
      <c r="AK95" s="59"/>
    </row>
    <row r="96" spans="2:37" x14ac:dyDescent="0.25">
      <c r="B96" s="59" t="s">
        <v>522</v>
      </c>
      <c r="C96" s="62" t="str">
        <f>+VLOOKUP(B96,'resumen UCAP'!$A$5:$O$329,2,0)</f>
        <v>LUMINARIA NA 150 SEGUNDA</v>
      </c>
      <c r="D96" s="63">
        <f>+'Desmonte Infr. financiada'!D96</f>
        <v>169</v>
      </c>
      <c r="E96" s="63" t="str">
        <f>+VLOOKUP(B96,'resumen UCAP'!$A$5:$O$329,3,0)</f>
        <v>Un</v>
      </c>
      <c r="F96" s="64">
        <f>+VLOOKUP(B96,'resumen UCAP'!$A$5:$O$329,15,0)</f>
        <v>333700</v>
      </c>
      <c r="G96" s="123">
        <v>1</v>
      </c>
      <c r="H96" s="125"/>
      <c r="I96" s="59"/>
      <c r="J96" s="59"/>
      <c r="K96" s="59"/>
      <c r="L96" s="59"/>
      <c r="M96" s="59"/>
      <c r="N96" s="59"/>
      <c r="O96" s="59"/>
      <c r="P96" s="59"/>
      <c r="Q96" s="59"/>
      <c r="R96" s="59"/>
      <c r="S96" s="59"/>
      <c r="T96" s="59"/>
      <c r="U96" s="59"/>
      <c r="V96" s="59"/>
      <c r="W96" s="136"/>
      <c r="X96" s="59"/>
      <c r="Y96" s="59"/>
      <c r="Z96" s="59"/>
      <c r="AA96" s="59"/>
      <c r="AB96" s="59"/>
      <c r="AC96" s="59"/>
      <c r="AD96" s="59"/>
      <c r="AE96" s="59"/>
      <c r="AF96" s="59"/>
      <c r="AG96" s="59"/>
      <c r="AH96" s="59"/>
      <c r="AI96" s="59"/>
      <c r="AJ96" s="59"/>
      <c r="AK96" s="59"/>
    </row>
    <row r="97" spans="2:37" x14ac:dyDescent="0.25">
      <c r="B97" s="59" t="s">
        <v>523</v>
      </c>
      <c r="C97" s="62" t="str">
        <f>+VLOOKUP(B97,'resumen UCAP'!$A$5:$O$329,2,0)</f>
        <v>PROYECTOR 250W NUEVO</v>
      </c>
      <c r="D97" s="63">
        <f>+'Desmonte Infr. financiada'!D97</f>
        <v>279</v>
      </c>
      <c r="E97" s="63" t="str">
        <f>+VLOOKUP(B97,'resumen UCAP'!$A$5:$O$329,3,0)</f>
        <v>Un</v>
      </c>
      <c r="F97" s="64">
        <f>+VLOOKUP(B97,'resumen UCAP'!$A$5:$O$329,15,0)</f>
        <v>413027</v>
      </c>
      <c r="G97" s="123">
        <v>5</v>
      </c>
      <c r="H97" s="125"/>
      <c r="I97" s="59"/>
      <c r="J97" s="59"/>
      <c r="K97" s="59"/>
      <c r="L97" s="59"/>
      <c r="M97" s="59"/>
      <c r="N97" s="59"/>
      <c r="O97" s="59"/>
      <c r="P97" s="59"/>
      <c r="Q97" s="59"/>
      <c r="R97" s="59"/>
      <c r="S97" s="59"/>
      <c r="T97" s="59"/>
      <c r="U97" s="59"/>
      <c r="V97" s="59"/>
      <c r="W97" s="136"/>
      <c r="X97" s="59"/>
      <c r="Y97" s="59"/>
      <c r="Z97" s="59"/>
      <c r="AA97" s="59"/>
      <c r="AB97" s="59"/>
      <c r="AC97" s="59"/>
      <c r="AD97" s="59"/>
      <c r="AE97" s="59"/>
      <c r="AF97" s="59"/>
      <c r="AG97" s="59"/>
      <c r="AH97" s="59"/>
      <c r="AI97" s="59"/>
      <c r="AJ97" s="59"/>
      <c r="AK97" s="59"/>
    </row>
    <row r="98" spans="2:37" x14ac:dyDescent="0.25">
      <c r="B98" s="59" t="s">
        <v>524</v>
      </c>
      <c r="C98" s="62" t="str">
        <f>+VLOOKUP(B98,'resumen UCAP'!$A$5:$O$329,2,0)</f>
        <v>LUMINARIA NA 250W NUEVA ETIQUETA</v>
      </c>
      <c r="D98" s="63">
        <f>+'Desmonte Infr. financiada'!D98</f>
        <v>279</v>
      </c>
      <c r="E98" s="63" t="str">
        <f>+VLOOKUP(B98,'resumen UCAP'!$A$5:$O$329,3,0)</f>
        <v>Un</v>
      </c>
      <c r="F98" s="64">
        <f>+VLOOKUP(B98,'resumen UCAP'!$A$5:$O$329,15,0)</f>
        <v>413027</v>
      </c>
      <c r="G98" s="123">
        <v>1</v>
      </c>
      <c r="H98" s="125"/>
      <c r="I98" s="59"/>
      <c r="J98" s="59"/>
      <c r="K98" s="59"/>
      <c r="L98" s="59"/>
      <c r="M98" s="59"/>
      <c r="N98" s="59"/>
      <c r="O98" s="59"/>
      <c r="P98" s="59"/>
      <c r="Q98" s="59"/>
      <c r="R98" s="59"/>
      <c r="S98" s="59"/>
      <c r="T98" s="59"/>
      <c r="U98" s="59"/>
      <c r="V98" s="59"/>
      <c r="W98" s="136"/>
      <c r="X98" s="59"/>
      <c r="Y98" s="59"/>
      <c r="Z98" s="59"/>
      <c r="AA98" s="59"/>
      <c r="AB98" s="59"/>
      <c r="AC98" s="59"/>
      <c r="AD98" s="59"/>
      <c r="AE98" s="59"/>
      <c r="AF98" s="59"/>
      <c r="AG98" s="59"/>
      <c r="AH98" s="59"/>
      <c r="AI98" s="59"/>
      <c r="AJ98" s="59"/>
      <c r="AK98" s="59"/>
    </row>
    <row r="99" spans="2:37" x14ac:dyDescent="0.25">
      <c r="B99" s="59" t="s">
        <v>525</v>
      </c>
      <c r="C99" s="62" t="str">
        <f>+VLOOKUP(B99,'resumen UCAP'!$A$5:$O$329,2,0)</f>
        <v>ETIQUETA LUMINARIA NA 100W NUEVA</v>
      </c>
      <c r="D99" s="63">
        <f>+'Desmonte Infr. financiada'!D99</f>
        <v>115</v>
      </c>
      <c r="E99" s="63" t="str">
        <f>+VLOOKUP(B99,'resumen UCAP'!$A$5:$O$329,3,0)</f>
        <v>Un</v>
      </c>
      <c r="F99" s="64">
        <f>+VLOOKUP(B99,'resumen UCAP'!$A$5:$O$329,15,0)</f>
        <v>211467</v>
      </c>
      <c r="G99" s="123">
        <v>1</v>
      </c>
      <c r="H99" s="125"/>
      <c r="I99" s="59"/>
      <c r="J99" s="59"/>
      <c r="K99" s="59"/>
      <c r="L99" s="59"/>
      <c r="M99" s="59"/>
      <c r="N99" s="59"/>
      <c r="O99" s="59"/>
      <c r="P99" s="59"/>
      <c r="Q99" s="59"/>
      <c r="R99" s="59"/>
      <c r="S99" s="59"/>
      <c r="T99" s="59"/>
      <c r="U99" s="59"/>
      <c r="V99" s="59"/>
      <c r="W99" s="136"/>
      <c r="X99" s="59"/>
      <c r="Y99" s="59"/>
      <c r="Z99" s="59"/>
      <c r="AA99" s="59"/>
      <c r="AB99" s="59"/>
      <c r="AC99" s="59"/>
      <c r="AD99" s="59"/>
      <c r="AE99" s="59"/>
      <c r="AF99" s="59"/>
      <c r="AG99" s="59"/>
      <c r="AH99" s="59"/>
      <c r="AI99" s="59"/>
      <c r="AJ99" s="59"/>
      <c r="AK99" s="59"/>
    </row>
    <row r="100" spans="2:37" x14ac:dyDescent="0.25">
      <c r="B100" s="59" t="s">
        <v>526</v>
      </c>
      <c r="C100" s="62" t="str">
        <f>+VLOOKUP(B100,'resumen UCAP'!$A$5:$O$329,2,0)</f>
        <v>LUMINARIA 80-90W LED</v>
      </c>
      <c r="D100" s="63">
        <f>+'Desmonte Infr. financiada'!D100</f>
        <v>90</v>
      </c>
      <c r="E100" s="63" t="str">
        <f>+VLOOKUP(B100,'resumen UCAP'!$A$5:$O$329,3,0)</f>
        <v>Un</v>
      </c>
      <c r="F100" s="64">
        <f>+VLOOKUP(B100,'resumen UCAP'!$A$5:$O$329,15,0)</f>
        <v>940000</v>
      </c>
      <c r="G100" s="61">
        <v>8</v>
      </c>
      <c r="H100" s="125"/>
      <c r="I100" s="59"/>
      <c r="J100" s="59"/>
      <c r="K100" s="59"/>
      <c r="L100" s="59"/>
      <c r="M100" s="59"/>
      <c r="N100" s="59"/>
      <c r="O100" s="59"/>
      <c r="P100" s="59"/>
      <c r="Q100" s="59"/>
      <c r="R100" s="59"/>
      <c r="S100" s="59"/>
      <c r="T100" s="59"/>
      <c r="U100" s="59"/>
      <c r="V100" s="59"/>
      <c r="W100" s="136"/>
      <c r="X100" s="59"/>
      <c r="Y100" s="59"/>
      <c r="Z100" s="59"/>
      <c r="AA100" s="59"/>
      <c r="AB100" s="59"/>
      <c r="AC100" s="59"/>
      <c r="AD100" s="59"/>
      <c r="AE100" s="59"/>
      <c r="AF100" s="59"/>
      <c r="AG100" s="59"/>
      <c r="AH100" s="59"/>
      <c r="AI100" s="59"/>
      <c r="AJ100" s="59"/>
      <c r="AK100" s="59"/>
    </row>
    <row r="101" spans="2:37" x14ac:dyDescent="0.25">
      <c r="B101" s="59" t="s">
        <v>527</v>
      </c>
      <c r="C101" s="62" t="str">
        <f>+VLOOKUP(B101,'resumen UCAP'!$A$5:$O$329,2,0)</f>
        <v>LUMINARIA NA 70W  NUEVA</v>
      </c>
      <c r="D101" s="63">
        <f>+'Desmonte Infr. financiada'!D101</f>
        <v>81</v>
      </c>
      <c r="E101" s="63" t="str">
        <f>+VLOOKUP(B101,'resumen UCAP'!$A$5:$O$329,3,0)</f>
        <v>Un</v>
      </c>
      <c r="F101" s="64">
        <f>+VLOOKUP(B101,'resumen UCAP'!$A$5:$O$329,15,0)</f>
        <v>203490</v>
      </c>
      <c r="G101" s="123">
        <v>78</v>
      </c>
      <c r="H101" s="125"/>
      <c r="I101" s="59"/>
      <c r="J101" s="59"/>
      <c r="K101" s="59"/>
      <c r="L101" s="59"/>
      <c r="M101" s="59"/>
      <c r="N101" s="59"/>
      <c r="O101" s="59"/>
      <c r="P101" s="59"/>
      <c r="Q101" s="59"/>
      <c r="R101" s="59"/>
      <c r="S101" s="59"/>
      <c r="T101" s="59"/>
      <c r="U101" s="59"/>
      <c r="V101" s="59"/>
      <c r="W101" s="136"/>
      <c r="X101" s="59"/>
      <c r="Y101" s="59"/>
      <c r="Z101" s="59"/>
      <c r="AA101" s="59"/>
      <c r="AB101" s="59"/>
      <c r="AC101" s="59"/>
      <c r="AD101" s="59"/>
      <c r="AE101" s="59"/>
      <c r="AF101" s="59"/>
      <c r="AG101" s="59"/>
      <c r="AH101" s="59"/>
      <c r="AI101" s="59"/>
      <c r="AJ101" s="59"/>
      <c r="AK101" s="59"/>
    </row>
    <row r="102" spans="2:37" x14ac:dyDescent="0.25">
      <c r="B102" s="59" t="s">
        <v>528</v>
      </c>
      <c r="C102" s="62" t="str">
        <f>+VLOOKUP(B102,'resumen UCAP'!$A$5:$O$329,2,0)</f>
        <v>ETIQUETA NA 70W  NUEVA</v>
      </c>
      <c r="D102" s="63">
        <f>+'Desmonte Infr. financiada'!D102</f>
        <v>81</v>
      </c>
      <c r="E102" s="63" t="str">
        <f>+VLOOKUP(B102,'resumen UCAP'!$A$5:$O$329,3,0)</f>
        <v>Un</v>
      </c>
      <c r="F102" s="64">
        <f>+VLOOKUP(B102,'resumen UCAP'!$A$5:$O$329,15,0)</f>
        <v>201799</v>
      </c>
      <c r="G102" s="123">
        <v>17</v>
      </c>
      <c r="H102" s="125"/>
      <c r="I102" s="59"/>
      <c r="J102" s="59"/>
      <c r="K102" s="59"/>
      <c r="L102" s="59"/>
      <c r="M102" s="59"/>
      <c r="N102" s="59"/>
      <c r="O102" s="59"/>
      <c r="P102" s="59"/>
      <c r="Q102" s="59"/>
      <c r="R102" s="59"/>
      <c r="S102" s="59"/>
      <c r="T102" s="59"/>
      <c r="U102" s="59"/>
      <c r="V102" s="59"/>
      <c r="W102" s="136"/>
      <c r="X102" s="59"/>
      <c r="Y102" s="59"/>
      <c r="Z102" s="59"/>
      <c r="AA102" s="59"/>
      <c r="AB102" s="59"/>
      <c r="AC102" s="59"/>
      <c r="AD102" s="59"/>
      <c r="AE102" s="59"/>
      <c r="AF102" s="59"/>
      <c r="AG102" s="59"/>
      <c r="AH102" s="59"/>
      <c r="AI102" s="59"/>
      <c r="AJ102" s="59"/>
      <c r="AK102" s="59"/>
    </row>
    <row r="103" spans="2:37" x14ac:dyDescent="0.25">
      <c r="B103" s="59" t="s">
        <v>529</v>
      </c>
      <c r="C103" s="62" t="str">
        <f>+VLOOKUP(B103,'resumen UCAP'!$A$5:$O$329,2,0)</f>
        <v>PROYECTOR RGB 200W LED</v>
      </c>
      <c r="D103" s="63">
        <f>+'Desmonte Infr. financiada'!D103</f>
        <v>200</v>
      </c>
      <c r="E103" s="63" t="str">
        <f>+VLOOKUP(B103,'resumen UCAP'!$A$5:$O$329,3,0)</f>
        <v>Un</v>
      </c>
      <c r="F103" s="64">
        <f>+VLOOKUP(B103,'resumen UCAP'!$A$5:$O$329,15,0)</f>
        <v>330000</v>
      </c>
      <c r="G103" s="61">
        <v>2</v>
      </c>
      <c r="H103" s="125"/>
      <c r="I103" s="59"/>
      <c r="J103" s="59"/>
      <c r="K103" s="59"/>
      <c r="L103" s="59"/>
      <c r="M103" s="59"/>
      <c r="N103" s="59"/>
      <c r="O103" s="59"/>
      <c r="P103" s="59"/>
      <c r="Q103" s="59"/>
      <c r="R103" s="59"/>
      <c r="S103" s="59"/>
      <c r="T103" s="59"/>
      <c r="U103" s="59"/>
      <c r="V103" s="59"/>
      <c r="W103" s="136"/>
      <c r="X103" s="59"/>
      <c r="Y103" s="59"/>
      <c r="Z103" s="59"/>
      <c r="AA103" s="59"/>
      <c r="AB103" s="59"/>
      <c r="AC103" s="59"/>
      <c r="AD103" s="59"/>
      <c r="AE103" s="59"/>
      <c r="AF103" s="59"/>
      <c r="AG103" s="59"/>
      <c r="AH103" s="59"/>
      <c r="AI103" s="59"/>
      <c r="AJ103" s="59"/>
      <c r="AK103" s="59"/>
    </row>
    <row r="104" spans="2:37" x14ac:dyDescent="0.25">
      <c r="B104" s="59" t="s">
        <v>530</v>
      </c>
      <c r="C104" s="62" t="str">
        <f>+VLOOKUP(B104,'resumen UCAP'!$A$5:$O$329,2,0)</f>
        <v>LUMINARIA YOA 38W LED</v>
      </c>
      <c r="D104" s="63">
        <f>+'Desmonte Infr. financiada'!D104</f>
        <v>38</v>
      </c>
      <c r="E104" s="63" t="str">
        <f>+VLOOKUP(B104,'resumen UCAP'!$A$5:$O$329,3,0)</f>
        <v>Un</v>
      </c>
      <c r="F104" s="64">
        <f>+VLOOKUP(B104,'resumen UCAP'!$A$5:$O$329,15,0)</f>
        <v>413027</v>
      </c>
      <c r="G104" s="61">
        <v>4</v>
      </c>
      <c r="H104" s="125"/>
      <c r="I104" s="59"/>
      <c r="J104" s="59"/>
      <c r="K104" s="59"/>
      <c r="L104" s="59"/>
      <c r="M104" s="59"/>
      <c r="N104" s="59"/>
      <c r="O104" s="59"/>
      <c r="P104" s="59"/>
      <c r="Q104" s="59"/>
      <c r="R104" s="59"/>
      <c r="S104" s="59"/>
      <c r="T104" s="59"/>
      <c r="U104" s="59"/>
      <c r="V104" s="59"/>
      <c r="W104" s="136"/>
      <c r="X104" s="59"/>
      <c r="Y104" s="59"/>
      <c r="Z104" s="59"/>
      <c r="AA104" s="59"/>
      <c r="AB104" s="59"/>
      <c r="AC104" s="59"/>
      <c r="AD104" s="59"/>
      <c r="AE104" s="59"/>
      <c r="AF104" s="59"/>
      <c r="AG104" s="59"/>
      <c r="AH104" s="59"/>
      <c r="AI104" s="59"/>
      <c r="AJ104" s="59"/>
      <c r="AK104" s="59"/>
    </row>
    <row r="105" spans="2:37" x14ac:dyDescent="0.25">
      <c r="B105" s="59" t="s">
        <v>531</v>
      </c>
      <c r="C105" s="62" t="str">
        <f>+VLOOKUP(B105,'resumen UCAP'!$A$5:$O$329,2,0)</f>
        <v>LUMINARIA NA 70W  SEGUNDA</v>
      </c>
      <c r="D105" s="63">
        <f>+'Desmonte Infr. financiada'!D105</f>
        <v>81</v>
      </c>
      <c r="E105" s="63" t="str">
        <f>+VLOOKUP(B105,'resumen UCAP'!$A$5:$O$329,3,0)</f>
        <v>Un</v>
      </c>
      <c r="F105" s="64">
        <f>+VLOOKUP(B105,'resumen UCAP'!$A$5:$O$329,15,0)</f>
        <v>201799</v>
      </c>
      <c r="G105" s="123">
        <v>2</v>
      </c>
      <c r="H105" s="125"/>
      <c r="I105" s="59"/>
      <c r="J105" s="59"/>
      <c r="K105" s="59"/>
      <c r="L105" s="59"/>
      <c r="M105" s="59"/>
      <c r="N105" s="59"/>
      <c r="O105" s="59"/>
      <c r="P105" s="59"/>
      <c r="Q105" s="59"/>
      <c r="R105" s="59"/>
      <c r="S105" s="59"/>
      <c r="T105" s="59"/>
      <c r="U105" s="59"/>
      <c r="V105" s="59"/>
      <c r="W105" s="136"/>
      <c r="X105" s="59"/>
      <c r="Y105" s="59"/>
      <c r="Z105" s="59"/>
      <c r="AA105" s="59"/>
      <c r="AB105" s="59"/>
      <c r="AC105" s="59"/>
      <c r="AD105" s="59"/>
      <c r="AE105" s="59"/>
      <c r="AF105" s="59"/>
      <c r="AG105" s="59"/>
      <c r="AH105" s="59"/>
      <c r="AI105" s="59"/>
      <c r="AJ105" s="59"/>
      <c r="AK105" s="59"/>
    </row>
    <row r="106" spans="2:37" x14ac:dyDescent="0.25">
      <c r="B106" s="59" t="s">
        <v>77</v>
      </c>
      <c r="C106" s="62" t="str">
        <f>+VLOOKUP(B106,'resumen UCAP'!$A$5:$O$329,2,0)</f>
        <v>PROYECTOR MH 250W REPOTENCIAR</v>
      </c>
      <c r="D106" s="63">
        <f>+'Desmonte Infr. financiada'!D106</f>
        <v>279</v>
      </c>
      <c r="E106" s="63" t="str">
        <f>+VLOOKUP(B106,'resumen UCAP'!$A$5:$O$329,3,0)</f>
        <v>Un</v>
      </c>
      <c r="F106" s="64">
        <f>+VLOOKUP(B106,'resumen UCAP'!$A$5:$O$329,15,0)</f>
        <v>413027</v>
      </c>
      <c r="G106" s="124">
        <v>1</v>
      </c>
      <c r="H106" s="125"/>
      <c r="I106" s="59"/>
      <c r="J106" s="59"/>
      <c r="K106" s="59"/>
      <c r="L106" s="59"/>
      <c r="M106" s="59"/>
      <c r="N106" s="59"/>
      <c r="O106" s="59"/>
      <c r="P106" s="59"/>
      <c r="Q106" s="59"/>
      <c r="R106" s="59"/>
      <c r="S106" s="59"/>
      <c r="T106" s="59"/>
      <c r="U106" s="59"/>
      <c r="V106" s="59"/>
      <c r="W106" s="136"/>
      <c r="X106" s="59"/>
      <c r="Y106" s="59"/>
      <c r="Z106" s="59"/>
      <c r="AA106" s="59"/>
      <c r="AB106" s="59"/>
      <c r="AC106" s="59"/>
      <c r="AD106" s="59"/>
      <c r="AE106" s="59"/>
      <c r="AF106" s="59"/>
      <c r="AG106" s="59"/>
      <c r="AH106" s="59"/>
      <c r="AI106" s="59"/>
      <c r="AJ106" s="59"/>
      <c r="AK106" s="59"/>
    </row>
    <row r="107" spans="2:37" x14ac:dyDescent="0.25">
      <c r="B107" s="59" t="s">
        <v>26</v>
      </c>
      <c r="C107" s="62" t="str">
        <f>+VLOOKUP(B107,'resumen UCAP'!$A$5:$O$329,2,0)</f>
        <v>ETIQUETA 250W NUEVA</v>
      </c>
      <c r="D107" s="63">
        <f>+'Desmonte Infr. financiada'!D107</f>
        <v>279</v>
      </c>
      <c r="E107" s="63" t="str">
        <f>+VLOOKUP(B107,'resumen UCAP'!$A$5:$O$329,3,0)</f>
        <v>Un</v>
      </c>
      <c r="F107" s="64">
        <f>+VLOOKUP(B107,'resumen UCAP'!$A$5:$O$329,15,0)</f>
        <v>431050</v>
      </c>
      <c r="G107" s="123">
        <v>3</v>
      </c>
      <c r="H107" s="125"/>
      <c r="I107" s="59"/>
      <c r="J107" s="59"/>
      <c r="K107" s="59"/>
      <c r="L107" s="59"/>
      <c r="M107" s="59"/>
      <c r="N107" s="59"/>
      <c r="O107" s="59"/>
      <c r="P107" s="59"/>
      <c r="Q107" s="59"/>
      <c r="R107" s="59"/>
      <c r="S107" s="59"/>
      <c r="T107" s="59"/>
      <c r="U107" s="59"/>
      <c r="V107" s="59"/>
      <c r="W107" s="136"/>
      <c r="X107" s="59"/>
      <c r="Y107" s="59"/>
      <c r="Z107" s="59"/>
      <c r="AA107" s="59"/>
      <c r="AB107" s="59"/>
      <c r="AC107" s="59"/>
      <c r="AD107" s="59"/>
      <c r="AE107" s="59"/>
      <c r="AF107" s="59"/>
      <c r="AG107" s="59"/>
      <c r="AH107" s="59"/>
      <c r="AI107" s="59"/>
      <c r="AJ107" s="59"/>
      <c r="AK107" s="59"/>
    </row>
    <row r="108" spans="2:37" x14ac:dyDescent="0.25">
      <c r="B108" s="59" t="s">
        <v>78</v>
      </c>
      <c r="C108" s="62" t="str">
        <f>+VLOOKUP(B108,'resumen UCAP'!$A$5:$O$329,2,0)</f>
        <v>LUMINARIA NA 400 SEGUNDA</v>
      </c>
      <c r="D108" s="63">
        <f>+'Desmonte Infr. financiada'!D108</f>
        <v>440</v>
      </c>
      <c r="E108" s="63" t="str">
        <f>+VLOOKUP(B108,'resumen UCAP'!$A$5:$O$329,3,0)</f>
        <v>Un</v>
      </c>
      <c r="F108" s="64">
        <f>+VLOOKUP(B108,'resumen UCAP'!$A$5:$O$329,15,0)</f>
        <v>431050</v>
      </c>
      <c r="G108" s="123">
        <v>1</v>
      </c>
      <c r="H108" s="125"/>
      <c r="I108" s="59"/>
      <c r="J108" s="59"/>
      <c r="K108" s="59"/>
      <c r="L108" s="59"/>
      <c r="M108" s="59"/>
      <c r="N108" s="59"/>
      <c r="O108" s="59"/>
      <c r="P108" s="59"/>
      <c r="Q108" s="59"/>
      <c r="R108" s="59"/>
      <c r="S108" s="59"/>
      <c r="T108" s="59"/>
      <c r="U108" s="59"/>
      <c r="V108" s="59"/>
      <c r="W108" s="136"/>
      <c r="X108" s="59"/>
      <c r="Y108" s="59"/>
      <c r="Z108" s="59"/>
      <c r="AA108" s="59"/>
      <c r="AB108" s="59"/>
      <c r="AC108" s="59"/>
      <c r="AD108" s="59"/>
      <c r="AE108" s="59"/>
      <c r="AF108" s="59"/>
      <c r="AG108" s="59"/>
      <c r="AH108" s="59"/>
      <c r="AI108" s="59"/>
      <c r="AJ108" s="59"/>
      <c r="AK108" s="59"/>
    </row>
    <row r="109" spans="2:37" x14ac:dyDescent="0.25">
      <c r="B109" s="59" t="s">
        <v>101</v>
      </c>
      <c r="C109" s="62" t="str">
        <f>+VLOOKUP(B109,'resumen UCAP'!$A$5:$O$329,2,0)</f>
        <v>ETIQUETA NA 400W NUEVA</v>
      </c>
      <c r="D109" s="63">
        <f>+'Desmonte Infr. financiada'!D109</f>
        <v>440</v>
      </c>
      <c r="E109" s="63" t="str">
        <f>+VLOOKUP(B109,'resumen UCAP'!$A$5:$O$329,3,0)</f>
        <v>Un</v>
      </c>
      <c r="F109" s="64">
        <f>+VLOOKUP(B109,'resumen UCAP'!$A$5:$O$329,15,0)</f>
        <v>431050</v>
      </c>
      <c r="G109" s="123">
        <v>1</v>
      </c>
      <c r="H109" s="125"/>
      <c r="I109" s="59"/>
      <c r="J109" s="59"/>
      <c r="K109" s="59"/>
      <c r="L109" s="59"/>
      <c r="M109" s="59"/>
      <c r="N109" s="59"/>
      <c r="O109" s="59"/>
      <c r="P109" s="59"/>
      <c r="Q109" s="59"/>
      <c r="R109" s="59"/>
      <c r="S109" s="59"/>
      <c r="T109" s="59"/>
      <c r="U109" s="59"/>
      <c r="V109" s="59"/>
      <c r="W109" s="136"/>
      <c r="X109" s="59"/>
      <c r="Y109" s="59"/>
      <c r="Z109" s="59"/>
      <c r="AA109" s="59"/>
      <c r="AB109" s="59"/>
      <c r="AC109" s="59"/>
      <c r="AD109" s="59"/>
      <c r="AE109" s="59"/>
      <c r="AF109" s="59"/>
      <c r="AG109" s="59"/>
      <c r="AH109" s="59"/>
      <c r="AI109" s="59"/>
      <c r="AJ109" s="59"/>
      <c r="AK109" s="59"/>
    </row>
    <row r="110" spans="2:37" x14ac:dyDescent="0.25">
      <c r="B110" s="59"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1">
        <v>4</v>
      </c>
      <c r="H110" s="125"/>
      <c r="I110" s="59"/>
      <c r="J110" s="59"/>
      <c r="K110" s="59"/>
      <c r="L110" s="59"/>
      <c r="M110" s="59"/>
      <c r="N110" s="59"/>
      <c r="O110" s="59"/>
      <c r="P110" s="59"/>
      <c r="Q110" s="59"/>
      <c r="R110" s="59"/>
      <c r="S110" s="59"/>
      <c r="T110" s="59"/>
      <c r="U110" s="59"/>
      <c r="V110" s="59"/>
      <c r="W110" s="136"/>
      <c r="X110" s="59"/>
      <c r="Y110" s="59"/>
      <c r="Z110" s="59"/>
      <c r="AA110" s="59"/>
      <c r="AB110" s="59"/>
      <c r="AC110" s="59"/>
      <c r="AD110" s="59"/>
      <c r="AE110" s="59"/>
      <c r="AF110" s="59"/>
      <c r="AG110" s="59"/>
      <c r="AH110" s="59"/>
      <c r="AI110" s="59"/>
      <c r="AJ110" s="59"/>
      <c r="AK110" s="59"/>
    </row>
    <row r="111" spans="2:37" x14ac:dyDescent="0.25">
      <c r="B111" s="59" t="s">
        <v>103</v>
      </c>
      <c r="C111" s="62" t="str">
        <f>+VLOOKUP(B111,'resumen UCAP'!$A$5:$O$329,2,0)</f>
        <v>LUMINARIA LED 65W SEGUNDA</v>
      </c>
      <c r="D111" s="63">
        <f>+'Desmonte Infr. financiada'!D111</f>
        <v>65</v>
      </c>
      <c r="E111" s="63" t="str">
        <f>+VLOOKUP(B111,'resumen UCAP'!$A$5:$O$329,3,0)</f>
        <v>Un</v>
      </c>
      <c r="F111" s="64">
        <f>+VLOOKUP(B111,'resumen UCAP'!$A$5:$O$329,15,0)</f>
        <v>736002</v>
      </c>
      <c r="G111" s="61">
        <v>1</v>
      </c>
      <c r="H111" s="125"/>
      <c r="I111" s="59"/>
      <c r="J111" s="59"/>
      <c r="K111" s="59"/>
      <c r="L111" s="59"/>
      <c r="M111" s="59"/>
      <c r="N111" s="59"/>
      <c r="O111" s="59"/>
      <c r="P111" s="59"/>
      <c r="Q111" s="59"/>
      <c r="R111" s="59"/>
      <c r="S111" s="59"/>
      <c r="T111" s="59"/>
      <c r="U111" s="59"/>
      <c r="V111" s="59"/>
      <c r="W111" s="136"/>
      <c r="X111" s="59"/>
      <c r="Y111" s="59"/>
      <c r="Z111" s="59"/>
      <c r="AA111" s="59"/>
      <c r="AB111" s="59"/>
      <c r="AC111" s="59"/>
      <c r="AD111" s="59"/>
      <c r="AE111" s="59"/>
      <c r="AF111" s="59"/>
      <c r="AG111" s="59"/>
      <c r="AH111" s="59"/>
      <c r="AI111" s="59"/>
      <c r="AJ111" s="59"/>
      <c r="AK111" s="59"/>
    </row>
    <row r="112" spans="2:37" x14ac:dyDescent="0.25">
      <c r="B112" s="59"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125"/>
      <c r="I112" s="59"/>
      <c r="J112" s="59"/>
      <c r="K112" s="59"/>
      <c r="L112" s="59"/>
      <c r="M112" s="59"/>
      <c r="N112" s="59"/>
      <c r="O112" s="59"/>
      <c r="P112" s="59"/>
      <c r="Q112" s="59"/>
      <c r="R112" s="59"/>
      <c r="S112" s="59"/>
      <c r="T112" s="59"/>
      <c r="U112" s="59"/>
      <c r="V112" s="59"/>
      <c r="W112" s="136"/>
      <c r="X112" s="59"/>
      <c r="Y112" s="59"/>
      <c r="Z112" s="59"/>
      <c r="AA112" s="59"/>
      <c r="AB112" s="59"/>
      <c r="AC112" s="59"/>
      <c r="AD112" s="59"/>
      <c r="AE112" s="59"/>
      <c r="AF112" s="59"/>
      <c r="AG112" s="59"/>
      <c r="AH112" s="59"/>
      <c r="AI112" s="59"/>
      <c r="AJ112" s="59"/>
      <c r="AK112" s="59"/>
    </row>
    <row r="113" spans="2:37" x14ac:dyDescent="0.25">
      <c r="B113" s="59" t="s">
        <v>105</v>
      </c>
      <c r="C113" s="62" t="str">
        <f>+VLOOKUP(B113,'resumen UCAP'!$A$5:$O$329,2,0)</f>
        <v>PROYECTOR LED 200W NUEVA</v>
      </c>
      <c r="D113" s="63">
        <f>+'Desmonte Infr. financiada'!D113</f>
        <v>200</v>
      </c>
      <c r="E113" s="63" t="str">
        <f>+VLOOKUP(B113,'resumen UCAP'!$A$5:$O$329,3,0)</f>
        <v>Un</v>
      </c>
      <c r="F113" s="64">
        <f>+VLOOKUP(B113,'resumen UCAP'!$A$5:$O$329,15,0)</f>
        <v>698300</v>
      </c>
      <c r="G113" s="61">
        <v>3</v>
      </c>
      <c r="H113" s="125"/>
      <c r="I113" s="59"/>
      <c r="J113" s="59"/>
      <c r="K113" s="59"/>
      <c r="L113" s="59"/>
      <c r="M113" s="59"/>
      <c r="N113" s="59"/>
      <c r="O113" s="59"/>
      <c r="P113" s="59"/>
      <c r="Q113" s="59"/>
      <c r="R113" s="59"/>
      <c r="S113" s="59"/>
      <c r="T113" s="59"/>
      <c r="U113" s="59"/>
      <c r="V113" s="59"/>
      <c r="W113" s="136"/>
      <c r="X113" s="59"/>
      <c r="Y113" s="59"/>
      <c r="Z113" s="59"/>
      <c r="AA113" s="59"/>
      <c r="AB113" s="59"/>
      <c r="AC113" s="59"/>
      <c r="AD113" s="59"/>
      <c r="AE113" s="59"/>
      <c r="AF113" s="59"/>
      <c r="AG113" s="59"/>
      <c r="AH113" s="59"/>
      <c r="AI113" s="59"/>
      <c r="AJ113" s="59"/>
      <c r="AK113" s="59"/>
    </row>
    <row r="114" spans="2:37" x14ac:dyDescent="0.25">
      <c r="B114" s="59" t="s">
        <v>106</v>
      </c>
      <c r="C114" s="62" t="str">
        <f>+VLOOKUP(B114,'resumen UCAP'!$A$5:$O$329,2,0)</f>
        <v>PROYECTOR MH 250 SEGUNDA</v>
      </c>
      <c r="D114" s="63">
        <f>+'Desmonte Infr. financiada'!D114</f>
        <v>279</v>
      </c>
      <c r="E114" s="63" t="str">
        <f>+VLOOKUP(B114,'resumen UCAP'!$A$5:$O$329,3,0)</f>
        <v>Un</v>
      </c>
      <c r="F114" s="64">
        <f>+VLOOKUP(B114,'resumen UCAP'!$A$5:$O$329,15,0)</f>
        <v>509142</v>
      </c>
      <c r="G114" s="124">
        <v>2</v>
      </c>
      <c r="H114" s="125"/>
      <c r="I114" s="59"/>
      <c r="J114" s="59"/>
      <c r="K114" s="59"/>
      <c r="L114" s="59"/>
      <c r="M114" s="59"/>
      <c r="N114" s="59"/>
      <c r="O114" s="59"/>
      <c r="P114" s="59"/>
      <c r="Q114" s="59"/>
      <c r="R114" s="59"/>
      <c r="S114" s="59"/>
      <c r="T114" s="59"/>
      <c r="U114" s="59"/>
      <c r="V114" s="59"/>
      <c r="W114" s="136"/>
      <c r="X114" s="59"/>
      <c r="Y114" s="59"/>
      <c r="Z114" s="59"/>
      <c r="AA114" s="59"/>
      <c r="AB114" s="59"/>
      <c r="AC114" s="59"/>
      <c r="AD114" s="59"/>
      <c r="AE114" s="59"/>
      <c r="AF114" s="59"/>
      <c r="AG114" s="59"/>
      <c r="AH114" s="59"/>
      <c r="AI114" s="59"/>
      <c r="AJ114" s="59"/>
      <c r="AK114" s="59"/>
    </row>
    <row r="115" spans="2:37" x14ac:dyDescent="0.25">
      <c r="B115" s="59" t="s">
        <v>107</v>
      </c>
      <c r="C115" s="62" t="str">
        <f>+VLOOKUP(B115,'resumen UCAP'!$A$5:$O$329,2,0)</f>
        <v>Proyector led 200w</v>
      </c>
      <c r="D115" s="63">
        <f>+'Desmonte Infr. financiada'!D115</f>
        <v>200</v>
      </c>
      <c r="E115" s="63" t="str">
        <f>+VLOOKUP(B115,'resumen UCAP'!$A$5:$O$329,3,0)</f>
        <v>Un</v>
      </c>
      <c r="F115" s="64">
        <f>+VLOOKUP(B115,'resumen UCAP'!$A$5:$O$329,15,0)</f>
        <v>2176396</v>
      </c>
      <c r="G115" s="61">
        <v>9</v>
      </c>
      <c r="H115" s="125"/>
      <c r="I115" s="59"/>
      <c r="J115" s="59"/>
      <c r="K115" s="59"/>
      <c r="L115" s="59"/>
      <c r="M115" s="59"/>
      <c r="N115" s="59"/>
      <c r="O115" s="59"/>
      <c r="P115" s="59"/>
      <c r="Q115" s="59"/>
      <c r="R115" s="59"/>
      <c r="S115" s="59"/>
      <c r="T115" s="59"/>
      <c r="U115" s="59"/>
      <c r="V115" s="59"/>
      <c r="W115" s="136"/>
      <c r="X115" s="59"/>
      <c r="Y115" s="59"/>
      <c r="Z115" s="59"/>
      <c r="AA115" s="59"/>
      <c r="AB115" s="59"/>
      <c r="AC115" s="59"/>
      <c r="AD115" s="59"/>
      <c r="AE115" s="59"/>
      <c r="AF115" s="59"/>
      <c r="AG115" s="59"/>
      <c r="AH115" s="59"/>
      <c r="AI115" s="59"/>
      <c r="AJ115" s="59"/>
      <c r="AK115" s="59"/>
    </row>
    <row r="116" spans="2:37" x14ac:dyDescent="0.25">
      <c r="B116" s="59" t="s">
        <v>108</v>
      </c>
      <c r="C116" s="62" t="str">
        <f>+VLOOKUP(B116,'resumen UCAP'!$A$5:$O$329,2,0)</f>
        <v>Luminaria picadelly 250w</v>
      </c>
      <c r="D116" s="63">
        <f>+'Desmonte Infr. financiada'!D116</f>
        <v>279</v>
      </c>
      <c r="E116" s="63" t="str">
        <f>+VLOOKUP(B116,'resumen UCAP'!$A$5:$O$329,3,0)</f>
        <v>Un</v>
      </c>
      <c r="F116" s="64">
        <f>+VLOOKUP(B116,'resumen UCAP'!$A$5:$O$329,15,0)</f>
        <v>680000</v>
      </c>
      <c r="G116" s="123">
        <v>6</v>
      </c>
      <c r="H116" s="125"/>
      <c r="I116" s="59"/>
      <c r="J116" s="59"/>
      <c r="K116" s="59"/>
      <c r="L116" s="59"/>
      <c r="M116" s="59"/>
      <c r="N116" s="59"/>
      <c r="O116" s="59"/>
      <c r="P116" s="59"/>
      <c r="Q116" s="59"/>
      <c r="R116" s="59"/>
      <c r="S116" s="59"/>
      <c r="T116" s="59"/>
      <c r="U116" s="59"/>
      <c r="V116" s="59"/>
      <c r="W116" s="136"/>
      <c r="X116" s="59"/>
      <c r="Y116" s="59"/>
      <c r="Z116" s="59"/>
      <c r="AA116" s="59"/>
      <c r="AB116" s="59"/>
      <c r="AC116" s="59"/>
      <c r="AD116" s="59"/>
      <c r="AE116" s="59"/>
      <c r="AF116" s="59"/>
      <c r="AG116" s="59"/>
      <c r="AH116" s="59"/>
      <c r="AI116" s="59"/>
      <c r="AJ116" s="59"/>
      <c r="AK116" s="59"/>
    </row>
    <row r="117" spans="2:37" x14ac:dyDescent="0.25">
      <c r="B117" s="59" t="s">
        <v>109</v>
      </c>
      <c r="C117" s="62" t="str">
        <f>+VLOOKUP(B117,'resumen UCAP'!$A$5:$O$329,2,0)</f>
        <v>ETIQUETA LUMINARIA LED 100W NUEVA</v>
      </c>
      <c r="D117" s="63">
        <f>+'Desmonte Infr. financiada'!D117</f>
        <v>100</v>
      </c>
      <c r="E117" s="63" t="str">
        <f>+VLOOKUP(B117,'resumen UCAP'!$A$5:$O$329,3,0)</f>
        <v>Un</v>
      </c>
      <c r="F117" s="64">
        <f>+VLOOKUP(B117,'resumen UCAP'!$A$5:$O$329,15,0)</f>
        <v>2060000</v>
      </c>
      <c r="G117" s="61">
        <v>7</v>
      </c>
      <c r="H117" s="125"/>
      <c r="I117" s="59"/>
      <c r="J117" s="59"/>
      <c r="K117" s="59"/>
      <c r="L117" s="59"/>
      <c r="M117" s="59"/>
      <c r="N117" s="59"/>
      <c r="O117" s="59"/>
      <c r="P117" s="59"/>
      <c r="Q117" s="59"/>
      <c r="R117" s="59"/>
      <c r="S117" s="59"/>
      <c r="T117" s="59"/>
      <c r="U117" s="59"/>
      <c r="V117" s="59"/>
      <c r="W117" s="136"/>
      <c r="X117" s="59"/>
      <c r="Y117" s="59"/>
      <c r="Z117" s="59"/>
      <c r="AA117" s="59"/>
      <c r="AB117" s="59"/>
      <c r="AC117" s="59"/>
      <c r="AD117" s="59"/>
      <c r="AE117" s="59"/>
      <c r="AF117" s="59"/>
      <c r="AG117" s="59"/>
      <c r="AH117" s="59"/>
      <c r="AI117" s="59"/>
      <c r="AJ117" s="59"/>
      <c r="AK117" s="59"/>
    </row>
    <row r="118" spans="2:37" x14ac:dyDescent="0.25">
      <c r="B118" s="59" t="s">
        <v>110</v>
      </c>
      <c r="C118" s="62" t="str">
        <f>+VLOOKUP(B118,'resumen UCAP'!$A$5:$O$329,2,0)</f>
        <v>PROYECTOR LED 400W APOLO</v>
      </c>
      <c r="D118" s="63">
        <f>+'Desmonte Infr. financiada'!D118</f>
        <v>400</v>
      </c>
      <c r="E118" s="63" t="str">
        <f>+VLOOKUP(B118,'resumen UCAP'!$A$5:$O$329,3,0)</f>
        <v>Un</v>
      </c>
      <c r="F118" s="64">
        <f>+VLOOKUP(B118,'resumen UCAP'!$A$5:$O$329,15,0)</f>
        <v>2980712</v>
      </c>
      <c r="G118" s="61">
        <v>13</v>
      </c>
      <c r="H118" s="125"/>
      <c r="I118" s="59"/>
      <c r="J118" s="59"/>
      <c r="K118" s="59"/>
      <c r="L118" s="59"/>
      <c r="M118" s="59"/>
      <c r="N118" s="59"/>
      <c r="O118" s="59"/>
      <c r="P118" s="59"/>
      <c r="Q118" s="59"/>
      <c r="R118" s="59"/>
      <c r="S118" s="59"/>
      <c r="T118" s="59"/>
      <c r="U118" s="59"/>
      <c r="V118" s="59"/>
      <c r="W118" s="136"/>
      <c r="X118" s="59"/>
      <c r="Y118" s="59"/>
      <c r="Z118" s="59"/>
      <c r="AA118" s="59"/>
      <c r="AB118" s="59"/>
      <c r="AC118" s="59"/>
      <c r="AD118" s="59"/>
      <c r="AE118" s="59"/>
      <c r="AF118" s="59"/>
      <c r="AG118" s="59"/>
      <c r="AH118" s="59"/>
      <c r="AI118" s="59"/>
      <c r="AJ118" s="59"/>
      <c r="AK118" s="59"/>
    </row>
    <row r="119" spans="2:37" x14ac:dyDescent="0.25">
      <c r="B119" s="59" t="s">
        <v>111</v>
      </c>
      <c r="C119" s="62" t="str">
        <f>+VLOOKUP(B119,'resumen UCAP'!$A$5:$O$329,2,0)</f>
        <v>ETIQUETA LUMINARIA 70W NA</v>
      </c>
      <c r="D119" s="63">
        <f>+'Desmonte Infr. financiada'!D119</f>
        <v>81</v>
      </c>
      <c r="E119" s="63" t="str">
        <f>+VLOOKUP(B119,'resumen UCAP'!$A$5:$O$329,3,0)</f>
        <v>Un</v>
      </c>
      <c r="F119" s="64">
        <f>+VLOOKUP(B119,'resumen UCAP'!$A$5:$O$329,15,0)</f>
        <v>201799</v>
      </c>
      <c r="G119" s="123">
        <v>3</v>
      </c>
      <c r="H119" s="125"/>
      <c r="I119" s="59"/>
      <c r="J119" s="59"/>
      <c r="K119" s="59"/>
      <c r="L119" s="59"/>
      <c r="M119" s="59"/>
      <c r="N119" s="59"/>
      <c r="O119" s="59"/>
      <c r="P119" s="59"/>
      <c r="Q119" s="59"/>
      <c r="R119" s="59"/>
      <c r="S119" s="59"/>
      <c r="T119" s="59"/>
      <c r="U119" s="59"/>
      <c r="V119" s="59"/>
      <c r="W119" s="136"/>
      <c r="X119" s="59"/>
      <c r="Y119" s="59"/>
      <c r="Z119" s="59"/>
      <c r="AA119" s="59"/>
      <c r="AB119" s="59"/>
      <c r="AC119" s="59"/>
      <c r="AD119" s="59"/>
      <c r="AE119" s="59"/>
      <c r="AF119" s="59"/>
      <c r="AG119" s="59"/>
      <c r="AH119" s="59"/>
      <c r="AI119" s="59"/>
      <c r="AJ119" s="59"/>
      <c r="AK119" s="59"/>
    </row>
    <row r="120" spans="2:37" x14ac:dyDescent="0.25">
      <c r="B120" s="59" t="s">
        <v>532</v>
      </c>
      <c r="C120" s="62" t="str">
        <f>+VLOOKUP(B120,'resumen UCAP'!$A$5:$O$329,2,0)</f>
        <v>PROYECTOR MH 250W SEGUND</v>
      </c>
      <c r="D120" s="63">
        <f>+'Desmonte Infr. financiada'!D120</f>
        <v>279</v>
      </c>
      <c r="E120" s="63" t="str">
        <f>+VLOOKUP(B120,'resumen UCAP'!$A$5:$O$329,3,0)</f>
        <v>Un</v>
      </c>
      <c r="F120" s="64">
        <f>+VLOOKUP(B120,'resumen UCAP'!$A$5:$O$329,15,0)</f>
        <v>413027</v>
      </c>
      <c r="G120" s="124">
        <v>1</v>
      </c>
      <c r="H120" s="125"/>
      <c r="I120" s="59"/>
      <c r="J120" s="59"/>
      <c r="K120" s="59"/>
      <c r="L120" s="59"/>
      <c r="M120" s="59"/>
      <c r="N120" s="59"/>
      <c r="O120" s="59"/>
      <c r="P120" s="59"/>
      <c r="Q120" s="59"/>
      <c r="R120" s="59"/>
      <c r="S120" s="59"/>
      <c r="T120" s="59"/>
      <c r="U120" s="59"/>
      <c r="V120" s="59"/>
      <c r="W120" s="136"/>
      <c r="X120" s="59"/>
      <c r="Y120" s="59"/>
      <c r="Z120" s="59"/>
      <c r="AA120" s="59"/>
      <c r="AB120" s="59"/>
      <c r="AC120" s="59"/>
      <c r="AD120" s="59"/>
      <c r="AE120" s="59"/>
      <c r="AF120" s="59"/>
      <c r="AG120" s="59"/>
      <c r="AH120" s="59"/>
      <c r="AI120" s="59"/>
      <c r="AJ120" s="59"/>
      <c r="AK120" s="59"/>
    </row>
    <row r="121" spans="2:37" x14ac:dyDescent="0.25">
      <c r="B121" s="59" t="s">
        <v>533</v>
      </c>
      <c r="C121" s="62" t="str">
        <f>+VLOOKUP(B121,'resumen UCAP'!$A$5:$O$329,2,0)</f>
        <v>PROYECTOR MH 4000W SEGUND</v>
      </c>
      <c r="D121" s="63">
        <f>+'Desmonte Infr. financiada'!D121</f>
        <v>440</v>
      </c>
      <c r="E121" s="63" t="str">
        <f>+VLOOKUP(B121,'resumen UCAP'!$A$5:$O$329,3,0)</f>
        <v>Un</v>
      </c>
      <c r="F121" s="64">
        <f>+VLOOKUP(B121,'resumen UCAP'!$A$5:$O$329,15,0)</f>
        <v>509142</v>
      </c>
      <c r="G121" s="124">
        <v>1</v>
      </c>
      <c r="H121" s="125"/>
      <c r="I121" s="59"/>
      <c r="J121" s="59"/>
      <c r="K121" s="59"/>
      <c r="L121" s="59"/>
      <c r="M121" s="59"/>
      <c r="N121" s="59"/>
      <c r="O121" s="59"/>
      <c r="P121" s="59"/>
      <c r="Q121" s="59"/>
      <c r="R121" s="59"/>
      <c r="S121" s="59"/>
      <c r="T121" s="59"/>
      <c r="U121" s="59"/>
      <c r="V121" s="59"/>
      <c r="W121" s="136"/>
      <c r="X121" s="59"/>
      <c r="Y121" s="59"/>
      <c r="Z121" s="59"/>
      <c r="AA121" s="59"/>
      <c r="AB121" s="59"/>
      <c r="AC121" s="59"/>
      <c r="AD121" s="59"/>
      <c r="AE121" s="59"/>
      <c r="AF121" s="59"/>
      <c r="AG121" s="59"/>
      <c r="AH121" s="59"/>
      <c r="AI121" s="59"/>
      <c r="AJ121" s="59"/>
      <c r="AK121" s="59"/>
    </row>
    <row r="122" spans="2:37" x14ac:dyDescent="0.25">
      <c r="B122" s="59" t="s">
        <v>534</v>
      </c>
      <c r="C122" s="62" t="str">
        <f>+VLOOKUP(B122,'resumen UCAP'!$A$5:$O$329,2,0)</f>
        <v>LUMINARIA NA 250 NUEVA</v>
      </c>
      <c r="D122" s="63">
        <f>+'Desmonte Infr. financiada'!D122</f>
        <v>279</v>
      </c>
      <c r="E122" s="63" t="str">
        <f>+VLOOKUP(B122,'resumen UCAP'!$A$5:$O$329,3,0)</f>
        <v>Un</v>
      </c>
      <c r="F122" s="64">
        <f>+VLOOKUP(B122,'resumen UCAP'!$A$5:$O$329,15,0)</f>
        <v>378325</v>
      </c>
      <c r="G122" s="123">
        <v>7</v>
      </c>
      <c r="H122" s="125"/>
      <c r="I122" s="59"/>
      <c r="J122" s="59"/>
      <c r="K122" s="59"/>
      <c r="L122" s="59"/>
      <c r="M122" s="59"/>
      <c r="N122" s="59"/>
      <c r="O122" s="59"/>
      <c r="P122" s="59"/>
      <c r="Q122" s="59"/>
      <c r="R122" s="59"/>
      <c r="S122" s="59"/>
      <c r="T122" s="59"/>
      <c r="U122" s="59"/>
      <c r="V122" s="59"/>
      <c r="W122" s="136"/>
      <c r="X122" s="59"/>
      <c r="Y122" s="59"/>
      <c r="Z122" s="59"/>
      <c r="AA122" s="59"/>
      <c r="AB122" s="59"/>
      <c r="AC122" s="59"/>
      <c r="AD122" s="59"/>
      <c r="AE122" s="59"/>
      <c r="AF122" s="59"/>
      <c r="AG122" s="59"/>
      <c r="AH122" s="59"/>
      <c r="AI122" s="59"/>
      <c r="AJ122" s="59"/>
      <c r="AK122" s="59"/>
    </row>
    <row r="123" spans="2:37" x14ac:dyDescent="0.25">
      <c r="B123" s="59" t="s">
        <v>549</v>
      </c>
      <c r="C123" s="62" t="str">
        <f>+VLOOKUP(B123,'resumen UCAP'!$A$5:$O$329,2,0)</f>
        <v>Luminaria Led 150w</v>
      </c>
      <c r="D123" s="63">
        <f>+'Desmonte Infr. financiada'!D123</f>
        <v>150</v>
      </c>
      <c r="E123" s="63" t="str">
        <f>+VLOOKUP(B123,'resumen UCAP'!$A$5:$O$329,3,0)</f>
        <v>Un</v>
      </c>
      <c r="F123" s="64">
        <f>+VLOOKUP(B123,'resumen UCAP'!$A$5:$O$329,15,0)</f>
        <v>845605</v>
      </c>
      <c r="G123" s="61">
        <v>293</v>
      </c>
      <c r="H123" s="125"/>
      <c r="I123" s="59"/>
      <c r="J123" s="59"/>
      <c r="K123" s="59"/>
      <c r="L123" s="59"/>
      <c r="M123" s="59"/>
      <c r="N123" s="59"/>
      <c r="O123" s="59"/>
      <c r="P123" s="59"/>
      <c r="Q123" s="59"/>
      <c r="R123" s="59"/>
      <c r="S123" s="59"/>
      <c r="T123" s="59"/>
      <c r="U123" s="59"/>
      <c r="V123" s="59"/>
      <c r="W123" s="136"/>
      <c r="X123" s="59"/>
      <c r="Y123" s="59"/>
      <c r="Z123" s="59"/>
      <c r="AA123" s="59"/>
      <c r="AB123" s="59"/>
      <c r="AC123" s="59"/>
      <c r="AD123" s="59"/>
      <c r="AE123" s="59"/>
      <c r="AF123" s="59"/>
      <c r="AG123" s="59"/>
      <c r="AH123" s="59"/>
      <c r="AI123" s="59"/>
      <c r="AJ123" s="59"/>
      <c r="AK123" s="59"/>
    </row>
    <row r="124" spans="2:37" x14ac:dyDescent="0.25">
      <c r="B124" s="59" t="s">
        <v>550</v>
      </c>
      <c r="C124" s="62" t="str">
        <f>+VLOOKUP(B124,'resumen UCAP'!$A$5:$O$329,2,0)</f>
        <v>Luminaria Led 40w</v>
      </c>
      <c r="D124" s="63">
        <f>+'Desmonte Infr. financiada'!D124</f>
        <v>40</v>
      </c>
      <c r="E124" s="63" t="str">
        <f>+VLOOKUP(B124,'resumen UCAP'!$A$5:$O$329,3,0)</f>
        <v>Un</v>
      </c>
      <c r="F124" s="64">
        <f>+VLOOKUP(B124,'resumen UCAP'!$A$5:$O$329,15,0)</f>
        <v>321869</v>
      </c>
      <c r="G124" s="61">
        <v>54</v>
      </c>
      <c r="H124" s="125"/>
      <c r="I124" s="59"/>
      <c r="J124" s="59"/>
      <c r="K124" s="59"/>
      <c r="L124" s="59"/>
      <c r="M124" s="59"/>
      <c r="N124" s="59"/>
      <c r="O124" s="59"/>
      <c r="P124" s="59"/>
      <c r="Q124" s="59"/>
      <c r="R124" s="59"/>
      <c r="S124" s="59"/>
      <c r="T124" s="59"/>
      <c r="U124" s="59"/>
      <c r="V124" s="59"/>
      <c r="W124" s="136"/>
      <c r="X124" s="59"/>
      <c r="Y124" s="59"/>
      <c r="Z124" s="59"/>
      <c r="AA124" s="59"/>
      <c r="AB124" s="59"/>
      <c r="AC124" s="59"/>
      <c r="AD124" s="59"/>
      <c r="AE124" s="59"/>
      <c r="AF124" s="59"/>
      <c r="AG124" s="59"/>
      <c r="AH124" s="59"/>
      <c r="AI124" s="59"/>
      <c r="AJ124" s="59"/>
      <c r="AK124" s="59"/>
    </row>
    <row r="125" spans="2:37" x14ac:dyDescent="0.25">
      <c r="B125" s="59" t="s">
        <v>551</v>
      </c>
      <c r="C125" s="62" t="str">
        <f>+VLOOKUP(B125,'resumen UCAP'!$A$5:$O$329,2,0)</f>
        <v>Proyector led 50w</v>
      </c>
      <c r="D125" s="63">
        <f>+'Desmonte Infr. financiada'!D125</f>
        <v>50</v>
      </c>
      <c r="E125" s="63" t="str">
        <f>+VLOOKUP(B125,'resumen UCAP'!$A$5:$O$329,3,0)</f>
        <v>Un</v>
      </c>
      <c r="F125" s="64">
        <f>+VLOOKUP(B125,'resumen UCAP'!$A$5:$O$329,15,0)</f>
        <v>259754</v>
      </c>
      <c r="G125" s="61">
        <v>21</v>
      </c>
      <c r="H125" s="125"/>
      <c r="I125" s="59"/>
      <c r="J125" s="59"/>
      <c r="K125" s="59"/>
      <c r="L125" s="59"/>
      <c r="M125" s="59"/>
      <c r="N125" s="59"/>
      <c r="O125" s="59"/>
      <c r="P125" s="59"/>
      <c r="Q125" s="59"/>
      <c r="R125" s="59"/>
      <c r="S125" s="59"/>
      <c r="T125" s="59"/>
      <c r="U125" s="59"/>
      <c r="V125" s="59"/>
      <c r="W125" s="136"/>
      <c r="X125" s="59"/>
      <c r="Y125" s="59"/>
      <c r="Z125" s="59"/>
      <c r="AA125" s="59"/>
      <c r="AB125" s="59"/>
      <c r="AC125" s="59"/>
      <c r="AD125" s="59"/>
      <c r="AE125" s="59"/>
      <c r="AF125" s="59"/>
      <c r="AG125" s="59"/>
      <c r="AH125" s="59"/>
      <c r="AI125" s="59"/>
      <c r="AJ125" s="59"/>
      <c r="AK125" s="59"/>
    </row>
    <row r="126" spans="2:37" x14ac:dyDescent="0.25">
      <c r="B126" s="59" t="s">
        <v>552</v>
      </c>
      <c r="C126" s="62" t="str">
        <f>+VLOOKUP(B126,'resumen UCAP'!$A$5:$O$329,2,0)</f>
        <v>Luminaria Led 60w</v>
      </c>
      <c r="D126" s="63">
        <f>+'Desmonte Infr. financiada'!D126</f>
        <v>60</v>
      </c>
      <c r="E126" s="63" t="str">
        <f>+VLOOKUP(B126,'resumen UCAP'!$A$5:$O$329,3,0)</f>
        <v>Un</v>
      </c>
      <c r="F126" s="64">
        <f>+VLOOKUP(B126,'resumen UCAP'!$A$5:$O$329,15,0)</f>
        <v>387336</v>
      </c>
      <c r="G126" s="61">
        <v>28</v>
      </c>
      <c r="H126" s="125"/>
      <c r="I126" s="59"/>
      <c r="J126" s="59"/>
      <c r="K126" s="59"/>
      <c r="L126" s="59"/>
      <c r="M126" s="59"/>
      <c r="N126" s="59"/>
      <c r="O126" s="59"/>
      <c r="P126" s="59"/>
      <c r="Q126" s="59"/>
      <c r="R126" s="59"/>
      <c r="S126" s="59"/>
      <c r="T126" s="59"/>
      <c r="U126" s="59"/>
      <c r="V126" s="59"/>
      <c r="W126" s="136"/>
      <c r="X126" s="59"/>
      <c r="Y126" s="59"/>
      <c r="Z126" s="59"/>
      <c r="AA126" s="59"/>
      <c r="AB126" s="59"/>
      <c r="AC126" s="59"/>
      <c r="AD126" s="59"/>
      <c r="AE126" s="59"/>
      <c r="AF126" s="59"/>
      <c r="AG126" s="59"/>
      <c r="AH126" s="59"/>
      <c r="AI126" s="59"/>
      <c r="AJ126" s="59"/>
      <c r="AK126" s="59"/>
    </row>
    <row r="127" spans="2:37" x14ac:dyDescent="0.25">
      <c r="B127" s="59" t="s">
        <v>553</v>
      </c>
      <c r="C127" s="62" t="str">
        <f>+VLOOKUP(B127,'resumen UCAP'!$A$5:$O$329,2,0)</f>
        <v>PROYECTOR MH 250W SEGUNDA TRANSF</v>
      </c>
      <c r="D127" s="63">
        <f>+'Desmonte Infr. financiada'!D127</f>
        <v>279</v>
      </c>
      <c r="E127" s="63" t="str">
        <f>+VLOOKUP(B127,'resumen UCAP'!$A$5:$O$329,3,0)</f>
        <v>Un</v>
      </c>
      <c r="F127" s="64">
        <f>+VLOOKUP(B127,'resumen UCAP'!$A$5:$O$329,15,0)</f>
        <v>413027</v>
      </c>
      <c r="G127" s="124">
        <v>1</v>
      </c>
      <c r="H127" s="125"/>
      <c r="I127" s="59"/>
      <c r="J127" s="59"/>
      <c r="K127" s="59"/>
      <c r="L127" s="59"/>
      <c r="M127" s="59"/>
      <c r="N127" s="59"/>
      <c r="O127" s="59"/>
      <c r="P127" s="59"/>
      <c r="Q127" s="59"/>
      <c r="R127" s="59"/>
      <c r="S127" s="59"/>
      <c r="T127" s="59"/>
      <c r="U127" s="59"/>
      <c r="V127" s="59"/>
      <c r="W127" s="136"/>
      <c r="X127" s="59"/>
      <c r="Y127" s="59"/>
      <c r="Z127" s="59"/>
      <c r="AA127" s="59"/>
      <c r="AB127" s="59"/>
      <c r="AC127" s="59"/>
      <c r="AD127" s="59"/>
      <c r="AE127" s="59"/>
      <c r="AF127" s="59"/>
      <c r="AG127" s="59"/>
      <c r="AH127" s="59"/>
      <c r="AI127" s="59"/>
      <c r="AJ127" s="59"/>
      <c r="AK127" s="59"/>
    </row>
    <row r="128" spans="2:37" x14ac:dyDescent="0.25">
      <c r="B128" s="59" t="s">
        <v>554</v>
      </c>
      <c r="C128" s="62" t="str">
        <f>+VLOOKUP(B128,'resumen UCAP'!$A$5:$O$329,2,0)</f>
        <v>PROYECTOR LED 200W NUEVO</v>
      </c>
      <c r="D128" s="63">
        <f>+'Desmonte Infr. financiada'!D128</f>
        <v>200</v>
      </c>
      <c r="E128" s="63" t="str">
        <f>+VLOOKUP(B128,'resumen UCAP'!$A$5:$O$329,3,0)</f>
        <v>Un</v>
      </c>
      <c r="F128" s="64">
        <f>+VLOOKUP(B128,'resumen UCAP'!$A$5:$O$329,15,0)</f>
        <v>2390712</v>
      </c>
      <c r="G128" s="61">
        <v>20</v>
      </c>
      <c r="H128" s="125"/>
      <c r="I128" s="59"/>
      <c r="J128" s="59"/>
      <c r="K128" s="59"/>
      <c r="L128" s="59"/>
      <c r="M128" s="59"/>
      <c r="N128" s="59"/>
      <c r="O128" s="59"/>
      <c r="P128" s="59"/>
      <c r="Q128" s="59"/>
      <c r="R128" s="59"/>
      <c r="S128" s="59"/>
      <c r="T128" s="59"/>
      <c r="U128" s="59"/>
      <c r="V128" s="59"/>
      <c r="W128" s="136"/>
      <c r="X128" s="59"/>
      <c r="Y128" s="59"/>
      <c r="Z128" s="59"/>
      <c r="AA128" s="59"/>
      <c r="AB128" s="59"/>
      <c r="AC128" s="59"/>
      <c r="AD128" s="59"/>
      <c r="AE128" s="59"/>
      <c r="AF128" s="59"/>
      <c r="AG128" s="59"/>
      <c r="AH128" s="59"/>
      <c r="AI128" s="59"/>
      <c r="AJ128" s="59"/>
      <c r="AK128" s="59"/>
    </row>
    <row r="129" spans="2:37" x14ac:dyDescent="0.25">
      <c r="B129" s="59" t="s">
        <v>555</v>
      </c>
      <c r="C129" s="62" t="str">
        <f>+VLOOKUP(B129,'resumen UCAP'!$A$5:$O$329,2,0)</f>
        <v>LUMINARIA NA 100W TRANSF DESDE 250W</v>
      </c>
      <c r="D129" s="63">
        <f>+'Desmonte Infr. financiada'!D129</f>
        <v>115</v>
      </c>
      <c r="E129" s="63" t="str">
        <f>+VLOOKUP(B129,'resumen UCAP'!$A$5:$O$329,3,0)</f>
        <v>Un</v>
      </c>
      <c r="F129" s="64">
        <f>+VLOOKUP(B129,'resumen UCAP'!$A$5:$O$329,15,0)</f>
        <v>211467</v>
      </c>
      <c r="G129" s="123">
        <v>3</v>
      </c>
      <c r="H129" s="125"/>
      <c r="I129" s="59"/>
      <c r="J129" s="59"/>
      <c r="K129" s="59"/>
      <c r="L129" s="59"/>
      <c r="M129" s="59"/>
      <c r="N129" s="59"/>
      <c r="O129" s="59"/>
      <c r="P129" s="59"/>
      <c r="Q129" s="59"/>
      <c r="R129" s="59"/>
      <c r="S129" s="59"/>
      <c r="T129" s="59"/>
      <c r="U129" s="59"/>
      <c r="V129" s="59"/>
      <c r="W129" s="136"/>
      <c r="X129" s="59"/>
      <c r="Y129" s="59"/>
      <c r="Z129" s="59"/>
      <c r="AA129" s="59"/>
      <c r="AB129" s="59"/>
      <c r="AC129" s="59"/>
      <c r="AD129" s="59"/>
      <c r="AE129" s="59"/>
      <c r="AF129" s="59"/>
      <c r="AG129" s="59"/>
      <c r="AH129" s="59"/>
      <c r="AI129" s="59"/>
      <c r="AJ129" s="59"/>
      <c r="AK129" s="59"/>
    </row>
    <row r="130" spans="2:37" x14ac:dyDescent="0.25">
      <c r="B130" s="59" t="s">
        <v>556</v>
      </c>
      <c r="C130" s="62" t="str">
        <f>+VLOOKUP(B130,'resumen UCAP'!$A$5:$O$329,2,0)</f>
        <v>LUMINARIA MILENIUM LED 60W NUEVA</v>
      </c>
      <c r="D130" s="63">
        <f>+'Desmonte Infr. financiada'!D130</f>
        <v>60</v>
      </c>
      <c r="E130" s="63" t="str">
        <f>+VLOOKUP(B130,'resumen UCAP'!$A$5:$O$329,3,0)</f>
        <v>Un</v>
      </c>
      <c r="F130" s="64">
        <f>+VLOOKUP(B130,'resumen UCAP'!$A$5:$O$329,15,0)</f>
        <v>387336</v>
      </c>
      <c r="G130" s="61">
        <v>2</v>
      </c>
      <c r="H130" s="125"/>
      <c r="I130" s="59"/>
      <c r="J130" s="59"/>
      <c r="K130" s="59"/>
      <c r="L130" s="59"/>
      <c r="M130" s="59"/>
      <c r="N130" s="59"/>
      <c r="O130" s="59"/>
      <c r="P130" s="59"/>
      <c r="Q130" s="59"/>
      <c r="R130" s="59"/>
      <c r="S130" s="59"/>
      <c r="T130" s="59"/>
      <c r="U130" s="59"/>
      <c r="V130" s="59"/>
      <c r="W130" s="136"/>
      <c r="X130" s="59"/>
      <c r="Y130" s="59"/>
      <c r="Z130" s="59"/>
      <c r="AA130" s="59"/>
      <c r="AB130" s="59"/>
      <c r="AC130" s="59"/>
      <c r="AD130" s="59"/>
      <c r="AE130" s="59"/>
      <c r="AF130" s="59"/>
      <c r="AG130" s="59"/>
      <c r="AH130" s="59"/>
      <c r="AI130" s="59"/>
      <c r="AJ130" s="59"/>
      <c r="AK130" s="59"/>
    </row>
    <row r="131" spans="2:37" x14ac:dyDescent="0.25">
      <c r="B131" s="59"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1">
        <v>1</v>
      </c>
      <c r="H131" s="125"/>
      <c r="I131" s="59"/>
      <c r="J131" s="59"/>
      <c r="K131" s="59"/>
      <c r="L131" s="59"/>
      <c r="M131" s="59"/>
      <c r="N131" s="59"/>
      <c r="O131" s="59"/>
      <c r="P131" s="59"/>
      <c r="Q131" s="59"/>
      <c r="R131" s="59"/>
      <c r="S131" s="59"/>
      <c r="T131" s="59"/>
      <c r="U131" s="59"/>
      <c r="V131" s="59"/>
      <c r="W131" s="136"/>
      <c r="X131" s="59"/>
      <c r="Y131" s="59"/>
      <c r="Z131" s="59"/>
      <c r="AA131" s="59"/>
      <c r="AB131" s="59"/>
      <c r="AC131" s="59"/>
      <c r="AD131" s="59"/>
      <c r="AE131" s="59"/>
      <c r="AF131" s="59"/>
      <c r="AG131" s="59"/>
      <c r="AH131" s="59"/>
      <c r="AI131" s="59"/>
      <c r="AJ131" s="59"/>
      <c r="AK131" s="59"/>
    </row>
    <row r="132" spans="2:37" x14ac:dyDescent="0.25">
      <c r="B132" s="59" t="s">
        <v>558</v>
      </c>
      <c r="C132" s="62" t="str">
        <f>+VLOOKUP(B132,'resumen UCAP'!$A$5:$O$329,2,0)</f>
        <v>LUMINARIA LED 80W NUEVA</v>
      </c>
      <c r="D132" s="63">
        <f>+'Desmonte Infr. financiada'!D132</f>
        <v>80</v>
      </c>
      <c r="E132" s="63" t="str">
        <f>+VLOOKUP(B132,'resumen UCAP'!$A$5:$O$329,3,0)</f>
        <v>Un</v>
      </c>
      <c r="F132" s="64">
        <f>+VLOOKUP(B132,'resumen UCAP'!$A$5:$O$329,15,0)</f>
        <v>518269</v>
      </c>
      <c r="G132" s="61">
        <v>19</v>
      </c>
      <c r="H132" s="125"/>
      <c r="I132" s="59"/>
      <c r="J132" s="59"/>
      <c r="K132" s="59"/>
      <c r="L132" s="59"/>
      <c r="M132" s="59"/>
      <c r="N132" s="59"/>
      <c r="O132" s="59"/>
      <c r="P132" s="59"/>
      <c r="Q132" s="59"/>
      <c r="R132" s="59"/>
      <c r="S132" s="59"/>
      <c r="T132" s="59"/>
      <c r="U132" s="59"/>
      <c r="V132" s="59"/>
      <c r="W132" s="136"/>
      <c r="X132" s="59"/>
      <c r="Y132" s="59"/>
      <c r="Z132" s="59"/>
      <c r="AA132" s="59"/>
      <c r="AB132" s="59"/>
      <c r="AC132" s="59"/>
      <c r="AD132" s="59"/>
      <c r="AE132" s="59"/>
      <c r="AF132" s="59"/>
      <c r="AG132" s="59"/>
      <c r="AH132" s="59"/>
      <c r="AI132" s="59"/>
      <c r="AJ132" s="59"/>
      <c r="AK132" s="59"/>
    </row>
    <row r="133" spans="2:37" x14ac:dyDescent="0.25">
      <c r="B133" s="59" t="s">
        <v>559</v>
      </c>
      <c r="C133" s="62" t="str">
        <f>+VLOOKUP(B133,'resumen UCAP'!$A$5:$O$329,2,0)</f>
        <v>LUMINARIA MILENIUM 150W NUEVA</v>
      </c>
      <c r="D133" s="63">
        <f>+'Desmonte Infr. financiada'!D133</f>
        <v>150</v>
      </c>
      <c r="E133" s="63" t="str">
        <f>+VLOOKUP(B133,'resumen UCAP'!$A$5:$O$329,3,0)</f>
        <v>Un</v>
      </c>
      <c r="F133" s="64">
        <f>+VLOOKUP(B133,'resumen UCAP'!$A$5:$O$329,15,0)</f>
        <v>845605</v>
      </c>
      <c r="G133" s="123">
        <v>7</v>
      </c>
      <c r="H133" s="125"/>
      <c r="I133" s="59"/>
      <c r="J133" s="59"/>
      <c r="K133" s="59"/>
      <c r="L133" s="59"/>
      <c r="M133" s="59"/>
      <c r="N133" s="59"/>
      <c r="O133" s="59"/>
      <c r="P133" s="59"/>
      <c r="Q133" s="59"/>
      <c r="R133" s="59"/>
      <c r="S133" s="59"/>
      <c r="T133" s="59"/>
      <c r="U133" s="59"/>
      <c r="V133" s="59"/>
      <c r="W133" s="136"/>
      <c r="X133" s="59"/>
      <c r="Y133" s="59"/>
      <c r="Z133" s="59"/>
      <c r="AA133" s="59"/>
      <c r="AB133" s="59"/>
      <c r="AC133" s="59"/>
      <c r="AD133" s="59"/>
      <c r="AE133" s="59"/>
      <c r="AF133" s="59"/>
      <c r="AG133" s="59"/>
      <c r="AH133" s="59"/>
      <c r="AI133" s="59"/>
      <c r="AJ133" s="59"/>
      <c r="AK133" s="59"/>
    </row>
    <row r="134" spans="2:37" x14ac:dyDescent="0.25">
      <c r="B134" s="59"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1">
        <v>9</v>
      </c>
      <c r="H134" s="125"/>
      <c r="I134" s="59"/>
      <c r="J134" s="59"/>
      <c r="K134" s="59"/>
      <c r="L134" s="59"/>
      <c r="M134" s="59"/>
      <c r="N134" s="59"/>
      <c r="O134" s="59"/>
      <c r="P134" s="59"/>
      <c r="Q134" s="59"/>
      <c r="R134" s="59"/>
      <c r="S134" s="59"/>
      <c r="T134" s="59"/>
      <c r="U134" s="59"/>
      <c r="V134" s="59"/>
      <c r="W134" s="136"/>
      <c r="X134" s="59"/>
      <c r="Y134" s="59"/>
      <c r="Z134" s="59"/>
      <c r="AA134" s="59"/>
      <c r="AB134" s="59"/>
      <c r="AC134" s="59"/>
      <c r="AD134" s="59"/>
      <c r="AE134" s="59"/>
      <c r="AF134" s="59"/>
      <c r="AG134" s="59"/>
      <c r="AH134" s="59"/>
      <c r="AI134" s="59"/>
      <c r="AJ134" s="59"/>
      <c r="AK134" s="59"/>
    </row>
    <row r="135" spans="2:37" x14ac:dyDescent="0.25">
      <c r="B135" s="59" t="s">
        <v>561</v>
      </c>
      <c r="C135" s="62" t="str">
        <f>+VLOOKUP(B135,'resumen UCAP'!$A$5:$O$329,2,0)</f>
        <v>Luminaria Led 65w</v>
      </c>
      <c r="D135" s="63">
        <f>+'Desmonte Infr. financiada'!D135</f>
        <v>65</v>
      </c>
      <c r="E135" s="63" t="str">
        <f>+VLOOKUP(B135,'resumen UCAP'!$A$5:$O$329,3,0)</f>
        <v>Un</v>
      </c>
      <c r="F135" s="64">
        <f>+VLOOKUP(B135,'resumen UCAP'!$A$5:$O$329,15,0)</f>
        <v>1989070</v>
      </c>
      <c r="G135" s="61">
        <v>3</v>
      </c>
      <c r="H135" s="125"/>
      <c r="I135" s="59"/>
      <c r="J135" s="59"/>
      <c r="K135" s="59"/>
      <c r="L135" s="59"/>
      <c r="M135" s="59"/>
      <c r="N135" s="59"/>
      <c r="O135" s="59"/>
      <c r="P135" s="59"/>
      <c r="Q135" s="59"/>
      <c r="R135" s="59"/>
      <c r="S135" s="59"/>
      <c r="T135" s="59"/>
      <c r="U135" s="59"/>
      <c r="V135" s="59"/>
      <c r="W135" s="136"/>
      <c r="X135" s="59"/>
      <c r="Y135" s="59"/>
      <c r="Z135" s="59"/>
      <c r="AA135" s="59"/>
      <c r="AB135" s="59"/>
      <c r="AC135" s="59"/>
      <c r="AD135" s="59"/>
      <c r="AE135" s="59"/>
      <c r="AF135" s="59"/>
      <c r="AG135" s="59"/>
      <c r="AH135" s="59"/>
      <c r="AI135" s="59"/>
      <c r="AJ135" s="59"/>
      <c r="AK135" s="59"/>
    </row>
    <row r="136" spans="2:37" x14ac:dyDescent="0.25">
      <c r="B136" s="59" t="s">
        <v>562</v>
      </c>
      <c r="C136" s="62" t="str">
        <f>+VLOOKUP(B136,'resumen UCAP'!$A$5:$O$329,2,0)</f>
        <v>PROYECTOR LED 400W APOLO NUEVO</v>
      </c>
      <c r="D136" s="63">
        <f>+'Desmonte Infr. financiada'!D136</f>
        <v>400</v>
      </c>
      <c r="E136" s="63" t="str">
        <f>+VLOOKUP(B136,'resumen UCAP'!$A$5:$O$329,3,0)</f>
        <v>Un</v>
      </c>
      <c r="F136" s="64">
        <f>+VLOOKUP(B136,'resumen UCAP'!$A$5:$O$329,15,0)</f>
        <v>2980712</v>
      </c>
      <c r="G136" s="61">
        <v>3</v>
      </c>
      <c r="H136" s="125"/>
      <c r="I136" s="59"/>
      <c r="J136" s="59"/>
      <c r="K136" s="59"/>
      <c r="L136" s="59"/>
      <c r="M136" s="59"/>
      <c r="N136" s="59"/>
      <c r="O136" s="59"/>
      <c r="P136" s="59"/>
      <c r="Q136" s="59"/>
      <c r="R136" s="59"/>
      <c r="S136" s="59"/>
      <c r="T136" s="59"/>
      <c r="U136" s="59"/>
      <c r="V136" s="59"/>
      <c r="W136" s="136"/>
      <c r="X136" s="59"/>
      <c r="Y136" s="59"/>
      <c r="Z136" s="59"/>
      <c r="AA136" s="59"/>
      <c r="AB136" s="59"/>
      <c r="AC136" s="59"/>
      <c r="AD136" s="59"/>
      <c r="AE136" s="59"/>
      <c r="AF136" s="59"/>
      <c r="AG136" s="59"/>
      <c r="AH136" s="59"/>
      <c r="AI136" s="59"/>
      <c r="AJ136" s="59"/>
      <c r="AK136" s="59"/>
    </row>
    <row r="137" spans="2:37" x14ac:dyDescent="0.25">
      <c r="B137" s="59" t="s">
        <v>563</v>
      </c>
      <c r="C137" s="62" t="str">
        <f>+VLOOKUP(B137,'resumen UCAP'!$A$5:$O$329,2,0)</f>
        <v>ETIQUETA PROYECTOR MH 1000 SEGUNDA</v>
      </c>
      <c r="D137" s="63">
        <f>+'Desmonte Infr. financiada'!D137</f>
        <v>115</v>
      </c>
      <c r="E137" s="63" t="str">
        <f>+VLOOKUP(B137,'resumen UCAP'!$A$5:$O$329,3,0)</f>
        <v>Un</v>
      </c>
      <c r="F137" s="64">
        <f>+VLOOKUP(B137,'resumen UCAP'!$A$5:$O$329,15,0)</f>
        <v>540000</v>
      </c>
      <c r="G137" s="124">
        <v>5</v>
      </c>
      <c r="H137" s="125"/>
      <c r="I137" s="59"/>
      <c r="J137" s="59"/>
      <c r="K137" s="59"/>
      <c r="L137" s="59"/>
      <c r="M137" s="59"/>
      <c r="N137" s="59"/>
      <c r="O137" s="59"/>
      <c r="P137" s="59"/>
      <c r="Q137" s="59"/>
      <c r="R137" s="59"/>
      <c r="S137" s="59"/>
      <c r="T137" s="59"/>
      <c r="U137" s="59"/>
      <c r="V137" s="59"/>
      <c r="W137" s="136"/>
      <c r="X137" s="59"/>
      <c r="Y137" s="59"/>
      <c r="Z137" s="59"/>
      <c r="AA137" s="59"/>
      <c r="AB137" s="59"/>
      <c r="AC137" s="59"/>
      <c r="AD137" s="59"/>
      <c r="AE137" s="59"/>
      <c r="AF137" s="59"/>
      <c r="AG137" s="59"/>
      <c r="AH137" s="59"/>
      <c r="AI137" s="59"/>
      <c r="AJ137" s="59"/>
      <c r="AK137" s="59"/>
    </row>
    <row r="138" spans="2:37" x14ac:dyDescent="0.25">
      <c r="B138" s="59"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123">
        <v>6</v>
      </c>
      <c r="H138" s="125"/>
      <c r="I138" s="59"/>
      <c r="J138" s="59"/>
      <c r="K138" s="59"/>
      <c r="L138" s="59"/>
      <c r="M138" s="59"/>
      <c r="N138" s="59"/>
      <c r="O138" s="59"/>
      <c r="P138" s="59"/>
      <c r="Q138" s="59"/>
      <c r="R138" s="59"/>
      <c r="S138" s="59"/>
      <c r="T138" s="59"/>
      <c r="U138" s="59"/>
      <c r="V138" s="59"/>
      <c r="W138" s="136"/>
      <c r="X138" s="59"/>
      <c r="Y138" s="59"/>
      <c r="Z138" s="59"/>
      <c r="AA138" s="59"/>
      <c r="AB138" s="59"/>
      <c r="AC138" s="59"/>
      <c r="AD138" s="59"/>
      <c r="AE138" s="59"/>
      <c r="AF138" s="59"/>
      <c r="AG138" s="59"/>
      <c r="AH138" s="59"/>
      <c r="AI138" s="59"/>
      <c r="AJ138" s="59"/>
      <c r="AK138" s="59"/>
    </row>
    <row r="139" spans="2:37" x14ac:dyDescent="0.25">
      <c r="B139" s="59" t="s">
        <v>565</v>
      </c>
      <c r="C139" s="62" t="str">
        <f>+VLOOKUP(B139,'resumen UCAP'!$A$5:$O$329,2,0)</f>
        <v>LUMINARIA LED DE 40W NUEVA</v>
      </c>
      <c r="D139" s="63">
        <f>+'Desmonte Infr. financiada'!D139</f>
        <v>40</v>
      </c>
      <c r="E139" s="63" t="str">
        <f>+VLOOKUP(B139,'resumen UCAP'!$A$5:$O$329,3,0)</f>
        <v>Un</v>
      </c>
      <c r="F139" s="64">
        <f>+VLOOKUP(B139,'resumen UCAP'!$A$5:$O$329,15,0)</f>
        <v>321869</v>
      </c>
      <c r="G139" s="61">
        <v>3</v>
      </c>
      <c r="H139" s="125"/>
      <c r="I139" s="59"/>
      <c r="J139" s="59"/>
      <c r="K139" s="59"/>
      <c r="L139" s="59"/>
      <c r="M139" s="59"/>
      <c r="N139" s="59"/>
      <c r="O139" s="59"/>
      <c r="P139" s="59"/>
      <c r="Q139" s="59"/>
      <c r="R139" s="59"/>
      <c r="S139" s="59"/>
      <c r="T139" s="59"/>
      <c r="U139" s="59"/>
      <c r="V139" s="59"/>
      <c r="W139" s="136"/>
      <c r="X139" s="59"/>
      <c r="Y139" s="59"/>
      <c r="Z139" s="59"/>
      <c r="AA139" s="59"/>
      <c r="AB139" s="59"/>
      <c r="AC139" s="59"/>
      <c r="AD139" s="59"/>
      <c r="AE139" s="59"/>
      <c r="AF139" s="59"/>
      <c r="AG139" s="59"/>
      <c r="AH139" s="59"/>
      <c r="AI139" s="59"/>
      <c r="AJ139" s="59"/>
      <c r="AK139" s="59"/>
    </row>
    <row r="140" spans="2:37" x14ac:dyDescent="0.25">
      <c r="B140" s="59" t="s">
        <v>566</v>
      </c>
      <c r="C140" s="62" t="str">
        <f>+VLOOKUP(B140,'resumen UCAP'!$A$5:$O$329,2,0)</f>
        <v>LUMINARIA LED 65W NUEVA MILLENIUM</v>
      </c>
      <c r="D140" s="63">
        <f>+'Desmonte Infr. financiada'!D140</f>
        <v>65</v>
      </c>
      <c r="E140" s="63" t="str">
        <f>+VLOOKUP(B140,'resumen UCAP'!$A$5:$O$329,3,0)</f>
        <v>Un</v>
      </c>
      <c r="F140" s="64">
        <f>+VLOOKUP(B140,'resumen UCAP'!$A$5:$O$329,15,0)</f>
        <v>387336</v>
      </c>
      <c r="G140" s="61">
        <v>12</v>
      </c>
      <c r="H140" s="125"/>
      <c r="I140" s="59"/>
      <c r="J140" s="59"/>
      <c r="K140" s="59"/>
      <c r="L140" s="59"/>
      <c r="M140" s="59"/>
      <c r="N140" s="59"/>
      <c r="O140" s="59"/>
      <c r="P140" s="59"/>
      <c r="Q140" s="59"/>
      <c r="R140" s="59"/>
      <c r="S140" s="59"/>
      <c r="T140" s="59"/>
      <c r="U140" s="59"/>
      <c r="V140" s="59"/>
      <c r="W140" s="136"/>
      <c r="X140" s="59"/>
      <c r="Y140" s="59"/>
      <c r="Z140" s="59"/>
      <c r="AA140" s="59"/>
      <c r="AB140" s="59"/>
      <c r="AC140" s="59"/>
      <c r="AD140" s="59"/>
      <c r="AE140" s="59"/>
      <c r="AF140" s="59"/>
      <c r="AG140" s="59"/>
      <c r="AH140" s="59"/>
      <c r="AI140" s="59"/>
      <c r="AJ140" s="59"/>
      <c r="AK140" s="59"/>
    </row>
    <row r="141" spans="2:37" x14ac:dyDescent="0.25">
      <c r="B141" s="59" t="s">
        <v>567</v>
      </c>
      <c r="C141" s="62" t="str">
        <f>+VLOOKUP(B141,'resumen UCAP'!$A$5:$O$329,2,0)</f>
        <v>LUMINARIA LED 40W NUEVA YOA</v>
      </c>
      <c r="D141" s="63">
        <f>+'Desmonte Infr. financiada'!D141</f>
        <v>40</v>
      </c>
      <c r="E141" s="63" t="str">
        <f>+VLOOKUP(B141,'resumen UCAP'!$A$5:$O$329,3,0)</f>
        <v>Un</v>
      </c>
      <c r="F141" s="64">
        <f>+VLOOKUP(B141,'resumen UCAP'!$A$5:$O$329,15,0)</f>
        <v>1989070</v>
      </c>
      <c r="G141" s="61">
        <v>21</v>
      </c>
      <c r="H141" s="125"/>
      <c r="I141" s="59"/>
      <c r="J141" s="59"/>
      <c r="K141" s="59"/>
      <c r="L141" s="59"/>
      <c r="M141" s="59"/>
      <c r="N141" s="59"/>
      <c r="O141" s="59"/>
      <c r="P141" s="59"/>
      <c r="Q141" s="59"/>
      <c r="R141" s="59"/>
      <c r="S141" s="59"/>
      <c r="T141" s="59"/>
      <c r="U141" s="59"/>
      <c r="V141" s="59"/>
      <c r="W141" s="136"/>
      <c r="X141" s="59"/>
      <c r="Y141" s="59"/>
      <c r="Z141" s="59"/>
      <c r="AA141" s="59"/>
      <c r="AB141" s="59"/>
      <c r="AC141" s="59"/>
      <c r="AD141" s="59"/>
      <c r="AE141" s="59"/>
      <c r="AF141" s="59"/>
      <c r="AG141" s="59"/>
      <c r="AH141" s="59"/>
      <c r="AI141" s="59"/>
      <c r="AJ141" s="59"/>
      <c r="AK141" s="59"/>
    </row>
    <row r="142" spans="2:37" x14ac:dyDescent="0.25">
      <c r="B142" s="59" t="s">
        <v>568</v>
      </c>
      <c r="C142" s="62" t="str">
        <f>+VLOOKUP(B142,'resumen UCAP'!$A$5:$O$329,2,0)</f>
        <v>LUMINARIA LED 80W NUEVA MILLENIUM</v>
      </c>
      <c r="D142" s="63">
        <f>+'Desmonte Infr. financiada'!D142</f>
        <v>80</v>
      </c>
      <c r="E142" s="63" t="str">
        <f>+VLOOKUP(B142,'resumen UCAP'!$A$5:$O$329,3,0)</f>
        <v>Un</v>
      </c>
      <c r="F142" s="64">
        <f>+VLOOKUP(B142,'resumen UCAP'!$A$5:$O$329,15,0)</f>
        <v>518269</v>
      </c>
      <c r="G142" s="61">
        <v>3</v>
      </c>
      <c r="H142" s="125"/>
      <c r="I142" s="59"/>
      <c r="J142" s="59"/>
      <c r="K142" s="59"/>
      <c r="L142" s="59"/>
      <c r="M142" s="59"/>
      <c r="N142" s="59"/>
      <c r="O142" s="59"/>
      <c r="P142" s="59"/>
      <c r="Q142" s="59"/>
      <c r="R142" s="59"/>
      <c r="S142" s="59"/>
      <c r="T142" s="59"/>
      <c r="U142" s="59"/>
      <c r="V142" s="59"/>
      <c r="W142" s="136"/>
      <c r="X142" s="59"/>
      <c r="Y142" s="59"/>
      <c r="Z142" s="59"/>
      <c r="AA142" s="59"/>
      <c r="AB142" s="59"/>
      <c r="AC142" s="59"/>
      <c r="AD142" s="59"/>
      <c r="AE142" s="59"/>
      <c r="AF142" s="59"/>
      <c r="AG142" s="59"/>
      <c r="AH142" s="59"/>
      <c r="AI142" s="59"/>
      <c r="AJ142" s="59"/>
      <c r="AK142" s="59"/>
    </row>
    <row r="143" spans="2:37" x14ac:dyDescent="0.25">
      <c r="B143" s="59" t="s">
        <v>569</v>
      </c>
      <c r="C143" s="62" t="str">
        <f>+VLOOKUP(B143,'resumen UCAP'!$A$5:$O$329,2,0)</f>
        <v>LUMINARIA LED 150W NUEVA MILLENIUM</v>
      </c>
      <c r="D143" s="63">
        <f>+'Desmonte Infr. financiada'!D143</f>
        <v>150</v>
      </c>
      <c r="E143" s="63" t="str">
        <f>+VLOOKUP(B143,'resumen UCAP'!$A$5:$O$329,3,0)</f>
        <v>Un</v>
      </c>
      <c r="F143" s="64">
        <f>+VLOOKUP(B143,'resumen UCAP'!$A$5:$O$329,15,0)</f>
        <v>845605</v>
      </c>
      <c r="G143" s="61">
        <v>41</v>
      </c>
      <c r="H143" s="125"/>
      <c r="I143" s="59"/>
      <c r="J143" s="59"/>
      <c r="K143" s="59"/>
      <c r="L143" s="59"/>
      <c r="M143" s="59"/>
      <c r="N143" s="59"/>
      <c r="O143" s="59"/>
      <c r="P143" s="59"/>
      <c r="Q143" s="59"/>
      <c r="R143" s="59"/>
      <c r="S143" s="59"/>
      <c r="T143" s="59"/>
      <c r="U143" s="59"/>
      <c r="V143" s="59"/>
      <c r="W143" s="136"/>
      <c r="X143" s="59"/>
      <c r="Y143" s="59"/>
      <c r="Z143" s="59"/>
      <c r="AA143" s="59"/>
      <c r="AB143" s="59"/>
      <c r="AC143" s="59"/>
      <c r="AD143" s="59"/>
      <c r="AE143" s="59"/>
      <c r="AF143" s="59"/>
      <c r="AG143" s="59"/>
      <c r="AH143" s="59"/>
      <c r="AI143" s="59"/>
      <c r="AJ143" s="59"/>
      <c r="AK143" s="59"/>
    </row>
    <row r="144" spans="2:37" x14ac:dyDescent="0.25">
      <c r="B144" s="59" t="s">
        <v>570</v>
      </c>
      <c r="C144" s="62" t="str">
        <f>+VLOOKUP(B144,'resumen UCAP'!$A$5:$O$329,2,0)</f>
        <v>ETIQUETA 250W</v>
      </c>
      <c r="D144" s="63">
        <f>+'Desmonte Infr. financiada'!D144</f>
        <v>279</v>
      </c>
      <c r="E144" s="63" t="str">
        <f>+VLOOKUP(B144,'resumen UCAP'!$A$5:$O$329,3,0)</f>
        <v>Un</v>
      </c>
      <c r="F144" s="64">
        <f>+VLOOKUP(B144,'resumen UCAP'!$A$5:$O$329,15,0)</f>
        <v>413027</v>
      </c>
      <c r="G144" s="123">
        <v>1</v>
      </c>
      <c r="H144" s="125"/>
      <c r="I144" s="59"/>
      <c r="J144" s="59"/>
      <c r="K144" s="59"/>
      <c r="L144" s="59"/>
      <c r="M144" s="59"/>
      <c r="N144" s="59"/>
      <c r="O144" s="59"/>
      <c r="P144" s="59"/>
      <c r="Q144" s="59"/>
      <c r="R144" s="59"/>
      <c r="S144" s="59"/>
      <c r="T144" s="59"/>
      <c r="U144" s="59"/>
      <c r="V144" s="59"/>
      <c r="W144" s="136"/>
      <c r="X144" s="59"/>
      <c r="Y144" s="59"/>
      <c r="Z144" s="59"/>
      <c r="AA144" s="59"/>
      <c r="AB144" s="59"/>
      <c r="AC144" s="59"/>
      <c r="AD144" s="59"/>
      <c r="AE144" s="59"/>
      <c r="AF144" s="59"/>
      <c r="AG144" s="59"/>
      <c r="AH144" s="59"/>
      <c r="AI144" s="59"/>
      <c r="AJ144" s="59"/>
      <c r="AK144" s="59"/>
    </row>
    <row r="145" spans="2:37" x14ac:dyDescent="0.25">
      <c r="B145" s="59" t="s">
        <v>571</v>
      </c>
      <c r="C145" s="62" t="str">
        <f>+VLOOKUP(B145,'resumen UCAP'!$A$5:$O$329,2,0)</f>
        <v>LUMINARIA LED 65W NUEVA 4000X65</v>
      </c>
      <c r="D145" s="63">
        <f>+'Desmonte Infr. financiada'!D145</f>
        <v>65</v>
      </c>
      <c r="E145" s="63" t="str">
        <f>+VLOOKUP(B145,'resumen UCAP'!$A$5:$O$329,3,0)</f>
        <v>Un</v>
      </c>
      <c r="F145" s="64">
        <f>+VLOOKUP(B145,'resumen UCAP'!$A$5:$O$329,15,0)</f>
        <v>736002</v>
      </c>
      <c r="G145" s="61">
        <v>4</v>
      </c>
      <c r="H145" s="125"/>
      <c r="I145" s="59"/>
      <c r="J145" s="59"/>
      <c r="K145" s="59"/>
      <c r="L145" s="59"/>
      <c r="M145" s="59"/>
      <c r="N145" s="59"/>
      <c r="O145" s="59"/>
      <c r="P145" s="59"/>
      <c r="Q145" s="59"/>
      <c r="R145" s="59"/>
      <c r="S145" s="59"/>
      <c r="T145" s="59"/>
      <c r="U145" s="59"/>
      <c r="V145" s="59"/>
      <c r="W145" s="136"/>
      <c r="X145" s="59"/>
      <c r="Y145" s="59"/>
      <c r="Z145" s="59"/>
      <c r="AA145" s="59"/>
      <c r="AB145" s="59"/>
      <c r="AC145" s="59"/>
      <c r="AD145" s="59"/>
      <c r="AE145" s="59"/>
      <c r="AF145" s="59"/>
      <c r="AG145" s="59"/>
      <c r="AH145" s="59"/>
      <c r="AI145" s="59"/>
      <c r="AJ145" s="59"/>
      <c r="AK145" s="59"/>
    </row>
    <row r="146" spans="2:37" x14ac:dyDescent="0.25">
      <c r="B146" s="59" t="s">
        <v>572</v>
      </c>
      <c r="C146" s="62" t="str">
        <f>+VLOOKUP(B146,'resumen UCAP'!$A$5:$O$329,2,0)</f>
        <v>LUMINARIA LED 38W NUEVA YOA</v>
      </c>
      <c r="D146" s="63">
        <f>+'Desmonte Infr. financiada'!D146</f>
        <v>38</v>
      </c>
      <c r="E146" s="63" t="str">
        <f>+VLOOKUP(B146,'resumen UCAP'!$A$5:$O$329,3,0)</f>
        <v>Un</v>
      </c>
      <c r="F146" s="64">
        <f>+VLOOKUP(B146,'resumen UCAP'!$A$5:$O$329,15,0)</f>
        <v>1989070</v>
      </c>
      <c r="G146" s="61">
        <v>8</v>
      </c>
      <c r="H146" s="125"/>
      <c r="I146" s="59"/>
      <c r="J146" s="59"/>
      <c r="K146" s="59"/>
      <c r="L146" s="59"/>
      <c r="M146" s="59"/>
      <c r="N146" s="59"/>
      <c r="O146" s="59"/>
      <c r="P146" s="59"/>
      <c r="Q146" s="59"/>
      <c r="R146" s="59"/>
      <c r="S146" s="59"/>
      <c r="T146" s="59"/>
      <c r="U146" s="59"/>
      <c r="V146" s="59"/>
      <c r="W146" s="136"/>
      <c r="X146" s="59"/>
      <c r="Y146" s="59"/>
      <c r="Z146" s="59"/>
      <c r="AA146" s="59"/>
      <c r="AB146" s="59"/>
      <c r="AC146" s="59"/>
      <c r="AD146" s="59"/>
      <c r="AE146" s="59"/>
      <c r="AF146" s="59"/>
      <c r="AG146" s="59"/>
      <c r="AH146" s="59"/>
      <c r="AI146" s="59"/>
      <c r="AJ146" s="59"/>
      <c r="AK146" s="59"/>
    </row>
    <row r="147" spans="2:37" x14ac:dyDescent="0.25">
      <c r="B147" s="59" t="s">
        <v>573</v>
      </c>
      <c r="C147" s="62" t="str">
        <f>+VLOOKUP(B147,'resumen UCAP'!$A$5:$O$329,2,0)</f>
        <v>LUMINARIA LED 150W MILLENIUM</v>
      </c>
      <c r="D147" s="63">
        <f>+'Desmonte Infr. financiada'!D147</f>
        <v>150</v>
      </c>
      <c r="E147" s="63" t="str">
        <f>+VLOOKUP(B147,'resumen UCAP'!$A$5:$O$329,3,0)</f>
        <v>Un</v>
      </c>
      <c r="F147" s="64">
        <f>+VLOOKUP(B147,'resumen UCAP'!$A$5:$O$329,15,0)</f>
        <v>845605</v>
      </c>
      <c r="G147" s="61">
        <v>29</v>
      </c>
      <c r="H147" s="125"/>
      <c r="I147" s="59"/>
      <c r="J147" s="59"/>
      <c r="K147" s="59"/>
      <c r="L147" s="59"/>
      <c r="M147" s="59"/>
      <c r="N147" s="59"/>
      <c r="O147" s="59"/>
      <c r="P147" s="59"/>
      <c r="Q147" s="59"/>
      <c r="R147" s="59"/>
      <c r="S147" s="59"/>
      <c r="T147" s="59"/>
      <c r="U147" s="59"/>
      <c r="V147" s="59"/>
      <c r="W147" s="136"/>
      <c r="X147" s="59"/>
      <c r="Y147" s="59"/>
      <c r="Z147" s="59"/>
      <c r="AA147" s="59"/>
      <c r="AB147" s="59"/>
      <c r="AC147" s="59"/>
      <c r="AD147" s="59"/>
      <c r="AE147" s="59"/>
      <c r="AF147" s="59"/>
      <c r="AG147" s="59"/>
      <c r="AH147" s="59"/>
      <c r="AI147" s="59"/>
      <c r="AJ147" s="59"/>
      <c r="AK147" s="59"/>
    </row>
    <row r="148" spans="2:37" x14ac:dyDescent="0.25">
      <c r="B148" s="59" t="s">
        <v>574</v>
      </c>
      <c r="C148" s="62" t="str">
        <f>+VLOOKUP(B148,'resumen UCAP'!$A$5:$O$329,2,0)</f>
        <v>LUMINARIA LED 150W NUEVA</v>
      </c>
      <c r="D148" s="63">
        <f>+'Desmonte Infr. financiada'!D148</f>
        <v>150</v>
      </c>
      <c r="E148" s="63" t="str">
        <f>+VLOOKUP(B148,'resumen UCAP'!$A$5:$O$329,3,0)</f>
        <v>Un</v>
      </c>
      <c r="F148" s="64">
        <f>+VLOOKUP(B148,'resumen UCAP'!$A$5:$O$329,15,0)</f>
        <v>845605</v>
      </c>
      <c r="G148" s="61">
        <v>10</v>
      </c>
      <c r="H148" s="125"/>
      <c r="I148" s="59"/>
      <c r="J148" s="59"/>
      <c r="K148" s="59"/>
      <c r="L148" s="59"/>
      <c r="M148" s="59"/>
      <c r="N148" s="59"/>
      <c r="O148" s="59"/>
      <c r="P148" s="59"/>
      <c r="Q148" s="59"/>
      <c r="R148" s="59"/>
      <c r="S148" s="59"/>
      <c r="T148" s="59"/>
      <c r="U148" s="59"/>
      <c r="V148" s="59"/>
      <c r="W148" s="136"/>
      <c r="X148" s="59"/>
      <c r="Y148" s="59"/>
      <c r="Z148" s="59"/>
      <c r="AA148" s="59"/>
      <c r="AB148" s="59"/>
      <c r="AC148" s="59"/>
      <c r="AD148" s="59"/>
      <c r="AE148" s="59"/>
      <c r="AF148" s="59"/>
      <c r="AG148" s="59"/>
      <c r="AH148" s="59"/>
      <c r="AI148" s="59"/>
      <c r="AJ148" s="59"/>
      <c r="AK148" s="59"/>
    </row>
    <row r="149" spans="2:37" x14ac:dyDescent="0.25">
      <c r="B149" s="59" t="s">
        <v>575</v>
      </c>
      <c r="C149" s="62" t="str">
        <f>+VLOOKUP(B149,'resumen UCAP'!$A$5:$O$329,2,0)</f>
        <v>ETIQUETA LUMINARIA NA 250W</v>
      </c>
      <c r="D149" s="63">
        <f>+'Desmonte Infr. financiada'!D149</f>
        <v>279</v>
      </c>
      <c r="E149" s="63" t="str">
        <f>+VLOOKUP(B149,'resumen UCAP'!$A$5:$O$329,3,0)</f>
        <v>Un</v>
      </c>
      <c r="F149" s="64">
        <f>+VLOOKUP(B149,'resumen UCAP'!$A$5:$O$329,15,0)</f>
        <v>431050</v>
      </c>
      <c r="G149" s="123">
        <v>1</v>
      </c>
      <c r="H149" s="125"/>
      <c r="I149" s="59"/>
      <c r="J149" s="59"/>
      <c r="K149" s="59"/>
      <c r="L149" s="59"/>
      <c r="M149" s="59"/>
      <c r="N149" s="59"/>
      <c r="O149" s="59"/>
      <c r="P149" s="59"/>
      <c r="Q149" s="59"/>
      <c r="R149" s="59"/>
      <c r="S149" s="59"/>
      <c r="T149" s="59"/>
      <c r="U149" s="59"/>
      <c r="V149" s="59"/>
      <c r="W149" s="136"/>
      <c r="X149" s="59"/>
      <c r="Y149" s="59"/>
      <c r="Z149" s="59"/>
      <c r="AA149" s="59"/>
      <c r="AB149" s="59"/>
      <c r="AC149" s="59"/>
      <c r="AD149" s="59"/>
      <c r="AE149" s="59"/>
      <c r="AF149" s="59"/>
      <c r="AG149" s="59"/>
      <c r="AH149" s="59"/>
      <c r="AI149" s="59"/>
      <c r="AJ149" s="59"/>
      <c r="AK149" s="59"/>
    </row>
    <row r="150" spans="2:37" x14ac:dyDescent="0.25">
      <c r="B150" s="59" t="s">
        <v>576</v>
      </c>
      <c r="C150" s="62" t="str">
        <f>+VLOOKUP(B150,'resumen UCAP'!$A$5:$O$329,2,0)</f>
        <v>LUMINARIA LED 40W  MILLENIUM NUEVA</v>
      </c>
      <c r="D150" s="63">
        <f>+'Desmonte Infr. financiada'!D150</f>
        <v>40</v>
      </c>
      <c r="E150" s="63" t="str">
        <f>+VLOOKUP(B150,'resumen UCAP'!$A$5:$O$329,3,0)</f>
        <v>Un</v>
      </c>
      <c r="F150" s="64">
        <f>+VLOOKUP(B150,'resumen UCAP'!$A$5:$O$329,15,0)</f>
        <v>321869</v>
      </c>
      <c r="G150" s="61">
        <v>17</v>
      </c>
      <c r="H150" s="125"/>
      <c r="I150" s="59"/>
      <c r="J150" s="59"/>
      <c r="K150" s="59"/>
      <c r="L150" s="59"/>
      <c r="M150" s="59"/>
      <c r="N150" s="59"/>
      <c r="O150" s="59"/>
      <c r="P150" s="59"/>
      <c r="Q150" s="59"/>
      <c r="R150" s="59"/>
      <c r="S150" s="59"/>
      <c r="T150" s="59"/>
      <c r="U150" s="59"/>
      <c r="V150" s="59"/>
      <c r="W150" s="136"/>
      <c r="X150" s="59"/>
      <c r="Y150" s="59"/>
      <c r="Z150" s="59"/>
      <c r="AA150" s="59"/>
      <c r="AB150" s="59"/>
      <c r="AC150" s="59"/>
      <c r="AD150" s="59"/>
      <c r="AE150" s="59"/>
      <c r="AF150" s="59"/>
      <c r="AG150" s="59"/>
      <c r="AH150" s="59"/>
      <c r="AI150" s="59"/>
      <c r="AJ150" s="59"/>
      <c r="AK150" s="59"/>
    </row>
    <row r="151" spans="2:37" x14ac:dyDescent="0.25">
      <c r="B151" s="59" t="s">
        <v>577</v>
      </c>
      <c r="C151" s="62" t="str">
        <f>+VLOOKUP(B151,'resumen UCAP'!$A$5:$O$329,2,0)</f>
        <v>LUMINARIA LED 40W NUEVA MILLENIUM</v>
      </c>
      <c r="D151" s="63">
        <f>+'Desmonte Infr. financiada'!D151</f>
        <v>40</v>
      </c>
      <c r="E151" s="63" t="str">
        <f>+VLOOKUP(B151,'resumen UCAP'!$A$5:$O$329,3,0)</f>
        <v>Un</v>
      </c>
      <c r="F151" s="64">
        <f>+VLOOKUP(B151,'resumen UCAP'!$A$5:$O$329,15,0)</f>
        <v>321869</v>
      </c>
      <c r="G151" s="61">
        <v>1</v>
      </c>
      <c r="H151" s="125"/>
      <c r="I151" s="59"/>
      <c r="J151" s="59"/>
      <c r="K151" s="59"/>
      <c r="L151" s="59"/>
      <c r="M151" s="59"/>
      <c r="N151" s="59"/>
      <c r="O151" s="59"/>
      <c r="P151" s="59"/>
      <c r="Q151" s="59"/>
      <c r="R151" s="59"/>
      <c r="S151" s="59"/>
      <c r="T151" s="59"/>
      <c r="U151" s="59"/>
      <c r="V151" s="59"/>
      <c r="W151" s="136"/>
      <c r="X151" s="59"/>
      <c r="Y151" s="59"/>
      <c r="Z151" s="59"/>
      <c r="AA151" s="59"/>
      <c r="AB151" s="59"/>
      <c r="AC151" s="59"/>
      <c r="AD151" s="59"/>
      <c r="AE151" s="59"/>
      <c r="AF151" s="59"/>
      <c r="AG151" s="59"/>
      <c r="AH151" s="59"/>
      <c r="AI151" s="59"/>
      <c r="AJ151" s="59"/>
      <c r="AK151" s="59"/>
    </row>
    <row r="152" spans="2:37" x14ac:dyDescent="0.25">
      <c r="B152" s="59" t="s">
        <v>578</v>
      </c>
      <c r="C152" s="62" t="str">
        <f>+VLOOKUP(B152,'resumen UCAP'!$A$5:$O$329,2,0)</f>
        <v>LUMINARIA LED 60W MILLENIUM NUEVA</v>
      </c>
      <c r="D152" s="63">
        <f>+'Desmonte Infr. financiada'!D152</f>
        <v>60</v>
      </c>
      <c r="E152" s="63" t="str">
        <f>+VLOOKUP(B152,'resumen UCAP'!$A$5:$O$329,3,0)</f>
        <v>Un</v>
      </c>
      <c r="F152" s="64">
        <f>+VLOOKUP(B152,'resumen UCAP'!$A$5:$O$329,15,0)</f>
        <v>387336</v>
      </c>
      <c r="G152" s="61">
        <v>1</v>
      </c>
      <c r="H152" s="125"/>
      <c r="I152" s="59"/>
      <c r="J152" s="59"/>
      <c r="K152" s="59"/>
      <c r="L152" s="59"/>
      <c r="M152" s="59"/>
      <c r="N152" s="59"/>
      <c r="O152" s="59"/>
      <c r="P152" s="59"/>
      <c r="Q152" s="59"/>
      <c r="R152" s="59"/>
      <c r="S152" s="59"/>
      <c r="T152" s="59"/>
      <c r="U152" s="59"/>
      <c r="V152" s="59"/>
      <c r="W152" s="136"/>
      <c r="X152" s="59"/>
      <c r="Y152" s="59"/>
      <c r="Z152" s="59"/>
      <c r="AA152" s="59"/>
      <c r="AB152" s="59"/>
      <c r="AC152" s="59"/>
      <c r="AD152" s="59"/>
      <c r="AE152" s="59"/>
      <c r="AF152" s="59"/>
      <c r="AG152" s="59"/>
      <c r="AH152" s="59"/>
      <c r="AI152" s="59"/>
      <c r="AJ152" s="59"/>
      <c r="AK152" s="59"/>
    </row>
    <row r="153" spans="2:37" x14ac:dyDescent="0.25">
      <c r="B153" s="59" t="s">
        <v>579</v>
      </c>
      <c r="C153" s="62" t="str">
        <f>+VLOOKUP(B153,'resumen UCAP'!$A$5:$O$329,2,0)</f>
        <v>LUMINARIA LED 38W NUEVA</v>
      </c>
      <c r="D153" s="63">
        <f>+'Desmonte Infr. financiada'!D153</f>
        <v>38</v>
      </c>
      <c r="E153" s="63" t="str">
        <f>+VLOOKUP(B153,'resumen UCAP'!$A$5:$O$329,3,0)</f>
        <v>Un</v>
      </c>
      <c r="F153" s="64">
        <f>+VLOOKUP(B153,'resumen UCAP'!$A$5:$O$329,15,0)</f>
        <v>1989070</v>
      </c>
      <c r="G153" s="61">
        <v>11</v>
      </c>
      <c r="H153" s="125"/>
      <c r="I153" s="59"/>
      <c r="J153" s="59"/>
      <c r="K153" s="59"/>
      <c r="L153" s="59"/>
      <c r="M153" s="59"/>
      <c r="N153" s="59"/>
      <c r="O153" s="59"/>
      <c r="P153" s="59"/>
      <c r="Q153" s="59"/>
      <c r="R153" s="59"/>
      <c r="S153" s="59"/>
      <c r="T153" s="59"/>
      <c r="U153" s="59"/>
      <c r="V153" s="59"/>
      <c r="W153" s="136"/>
      <c r="X153" s="59"/>
      <c r="Y153" s="59"/>
      <c r="Z153" s="59"/>
      <c r="AA153" s="59"/>
      <c r="AB153" s="59"/>
      <c r="AC153" s="59"/>
      <c r="AD153" s="59"/>
      <c r="AE153" s="59"/>
      <c r="AF153" s="59"/>
      <c r="AG153" s="59"/>
      <c r="AH153" s="59"/>
      <c r="AI153" s="59"/>
      <c r="AJ153" s="59"/>
      <c r="AK153" s="59"/>
    </row>
    <row r="154" spans="2:37" x14ac:dyDescent="0.25">
      <c r="B154" s="59" t="s">
        <v>580</v>
      </c>
      <c r="C154" s="62" t="str">
        <f>+VLOOKUP(B154,'resumen UCAP'!$A$5:$O$329,2,0)</f>
        <v>PROYECOTOR MH SEGUNDA</v>
      </c>
      <c r="D154" s="63">
        <f>+'Desmonte Infr. financiada'!D154</f>
        <v>169</v>
      </c>
      <c r="E154" s="63" t="str">
        <f>+VLOOKUP(B154,'resumen UCAP'!$A$5:$O$329,3,0)</f>
        <v>Un</v>
      </c>
      <c r="F154" s="64">
        <f>+VLOOKUP(B154,'resumen UCAP'!$A$5:$O$329,15,0)</f>
        <v>413027</v>
      </c>
      <c r="G154" s="124">
        <v>1</v>
      </c>
      <c r="H154" s="125"/>
      <c r="I154" s="59"/>
      <c r="J154" s="59"/>
      <c r="K154" s="59"/>
      <c r="L154" s="59"/>
      <c r="M154" s="59"/>
      <c r="N154" s="59"/>
      <c r="O154" s="59"/>
      <c r="P154" s="59"/>
      <c r="Q154" s="59"/>
      <c r="R154" s="59"/>
      <c r="S154" s="59"/>
      <c r="T154" s="59"/>
      <c r="U154" s="59"/>
      <c r="V154" s="59"/>
      <c r="W154" s="136"/>
      <c r="X154" s="59"/>
      <c r="Y154" s="59"/>
      <c r="Z154" s="59"/>
      <c r="AA154" s="59"/>
      <c r="AB154" s="59"/>
      <c r="AC154" s="59"/>
      <c r="AD154" s="59"/>
      <c r="AE154" s="59"/>
      <c r="AF154" s="59"/>
      <c r="AG154" s="59"/>
      <c r="AH154" s="59"/>
      <c r="AI154" s="59"/>
      <c r="AJ154" s="59"/>
      <c r="AK154" s="59"/>
    </row>
    <row r="155" spans="2:37" x14ac:dyDescent="0.25">
      <c r="B155" s="59" t="s">
        <v>581</v>
      </c>
      <c r="C155" s="62" t="str">
        <f>+VLOOKUP(B155,'resumen UCAP'!$A$5:$O$329,2,0)</f>
        <v>LUMIANRIA NA 100W SEGUNDA</v>
      </c>
      <c r="D155" s="63">
        <f>+'Desmonte Infr. financiada'!D155</f>
        <v>115</v>
      </c>
      <c r="E155" s="63" t="str">
        <f>+VLOOKUP(B155,'resumen UCAP'!$A$5:$O$329,3,0)</f>
        <v>Un</v>
      </c>
      <c r="F155" s="64">
        <f>+VLOOKUP(B155,'resumen UCAP'!$A$5:$O$329,15,0)</f>
        <v>211467</v>
      </c>
      <c r="G155" s="123">
        <v>2</v>
      </c>
      <c r="H155" s="125"/>
      <c r="I155" s="59"/>
      <c r="J155" s="59"/>
      <c r="K155" s="59"/>
      <c r="L155" s="59"/>
      <c r="M155" s="59"/>
      <c r="N155" s="59"/>
      <c r="O155" s="59"/>
      <c r="P155" s="59"/>
      <c r="Q155" s="59"/>
      <c r="R155" s="59"/>
      <c r="S155" s="59"/>
      <c r="T155" s="59"/>
      <c r="U155" s="59"/>
      <c r="V155" s="59"/>
      <c r="W155" s="136"/>
      <c r="X155" s="59"/>
      <c r="Y155" s="59"/>
      <c r="Z155" s="59"/>
      <c r="AA155" s="59"/>
      <c r="AB155" s="59"/>
      <c r="AC155" s="59"/>
      <c r="AD155" s="59"/>
      <c r="AE155" s="59"/>
      <c r="AF155" s="59"/>
      <c r="AG155" s="59"/>
      <c r="AH155" s="59"/>
      <c r="AI155" s="59"/>
      <c r="AJ155" s="59"/>
      <c r="AK155" s="59"/>
    </row>
    <row r="156" spans="2:37" x14ac:dyDescent="0.25">
      <c r="B156" s="59" t="s">
        <v>582</v>
      </c>
      <c r="C156" s="62" t="str">
        <f>+VLOOKUP(B156,'resumen UCAP'!$A$5:$O$329,2,0)</f>
        <v>ETIQUETA LUMINARIA LED 38W</v>
      </c>
      <c r="D156" s="63">
        <f>+'Desmonte Infr. financiada'!D156</f>
        <v>38</v>
      </c>
      <c r="E156" s="63" t="str">
        <f>+VLOOKUP(B156,'resumen UCAP'!$A$5:$O$329,3,0)</f>
        <v>Un</v>
      </c>
      <c r="F156" s="64">
        <f>+VLOOKUP(B156,'resumen UCAP'!$A$5:$O$329,15,0)</f>
        <v>1989070</v>
      </c>
      <c r="G156" s="61">
        <v>2</v>
      </c>
      <c r="H156" s="125"/>
      <c r="I156" s="59"/>
      <c r="J156" s="59"/>
      <c r="K156" s="59"/>
      <c r="L156" s="59"/>
      <c r="M156" s="59"/>
      <c r="N156" s="59"/>
      <c r="O156" s="59"/>
      <c r="P156" s="59"/>
      <c r="Q156" s="59"/>
      <c r="R156" s="59"/>
      <c r="S156" s="59"/>
      <c r="T156" s="59"/>
      <c r="U156" s="59"/>
      <c r="V156" s="59"/>
      <c r="W156" s="136"/>
      <c r="X156" s="59"/>
      <c r="Y156" s="59"/>
      <c r="Z156" s="59"/>
      <c r="AA156" s="59"/>
      <c r="AB156" s="59"/>
      <c r="AC156" s="59"/>
      <c r="AD156" s="59"/>
      <c r="AE156" s="59"/>
      <c r="AF156" s="59"/>
      <c r="AG156" s="59"/>
      <c r="AH156" s="59"/>
      <c r="AI156" s="59"/>
      <c r="AJ156" s="59"/>
      <c r="AK156" s="59"/>
    </row>
    <row r="157" spans="2:37" x14ac:dyDescent="0.25">
      <c r="B157" s="59" t="s">
        <v>583</v>
      </c>
      <c r="C157" s="62" t="str">
        <f>+VLOOKUP(B157,'resumen UCAP'!$A$5:$O$329,2,0)</f>
        <v>LUMINARIA LED 38W SEGUNDA</v>
      </c>
      <c r="D157" s="63">
        <f>+'Desmonte Infr. financiada'!D157</f>
        <v>38</v>
      </c>
      <c r="E157" s="63" t="str">
        <f>+VLOOKUP(B157,'resumen UCAP'!$A$5:$O$329,3,0)</f>
        <v>Un</v>
      </c>
      <c r="F157" s="64">
        <f>+VLOOKUP(B157,'resumen UCAP'!$A$5:$O$329,15,0)</f>
        <v>1989070</v>
      </c>
      <c r="G157" s="61">
        <v>1</v>
      </c>
      <c r="H157" s="125"/>
      <c r="I157" s="59"/>
      <c r="J157" s="59"/>
      <c r="K157" s="59"/>
      <c r="L157" s="59"/>
      <c r="M157" s="59"/>
      <c r="N157" s="59"/>
      <c r="O157" s="59"/>
      <c r="P157" s="59"/>
      <c r="Q157" s="59"/>
      <c r="R157" s="59"/>
      <c r="S157" s="59"/>
      <c r="T157" s="59"/>
      <c r="U157" s="59"/>
      <c r="V157" s="59"/>
      <c r="W157" s="136"/>
      <c r="X157" s="59"/>
      <c r="Y157" s="59"/>
      <c r="Z157" s="59"/>
      <c r="AA157" s="59"/>
      <c r="AB157" s="59"/>
      <c r="AC157" s="59"/>
      <c r="AD157" s="59"/>
      <c r="AE157" s="59"/>
      <c r="AF157" s="59"/>
      <c r="AG157" s="59"/>
      <c r="AH157" s="59"/>
      <c r="AI157" s="59"/>
      <c r="AJ157" s="59"/>
      <c r="AK157" s="59"/>
    </row>
    <row r="158" spans="2:37" x14ac:dyDescent="0.25">
      <c r="B158" s="59" t="s">
        <v>584</v>
      </c>
      <c r="C158" s="62" t="str">
        <f>+VLOOKUP(B158,'resumen UCAP'!$A$5:$O$329,2,0)</f>
        <v>LUMINARIA LED 38W YOA</v>
      </c>
      <c r="D158" s="63">
        <f>+'Desmonte Infr. financiada'!D158</f>
        <v>38</v>
      </c>
      <c r="E158" s="63" t="str">
        <f>+VLOOKUP(B158,'resumen UCAP'!$A$5:$O$329,3,0)</f>
        <v>Un</v>
      </c>
      <c r="F158" s="64">
        <f>+VLOOKUP(B158,'resumen UCAP'!$A$5:$O$329,15,0)</f>
        <v>1989070</v>
      </c>
      <c r="G158" s="61">
        <v>4</v>
      </c>
      <c r="H158" s="125"/>
      <c r="I158" s="59"/>
      <c r="J158" s="59"/>
      <c r="K158" s="59"/>
      <c r="L158" s="59"/>
      <c r="M158" s="59"/>
      <c r="N158" s="59"/>
      <c r="O158" s="59"/>
      <c r="P158" s="59"/>
      <c r="Q158" s="59"/>
      <c r="R158" s="59"/>
      <c r="S158" s="59"/>
      <c r="T158" s="59"/>
      <c r="U158" s="59"/>
      <c r="V158" s="59"/>
      <c r="W158" s="136"/>
      <c r="X158" s="59"/>
      <c r="Y158" s="59"/>
      <c r="Z158" s="59"/>
      <c r="AA158" s="59"/>
      <c r="AB158" s="59"/>
      <c r="AC158" s="59"/>
      <c r="AD158" s="59"/>
      <c r="AE158" s="59"/>
      <c r="AF158" s="59"/>
      <c r="AG158" s="59"/>
      <c r="AH158" s="59"/>
      <c r="AI158" s="59"/>
      <c r="AJ158" s="59"/>
      <c r="AK158" s="59"/>
    </row>
    <row r="159" spans="2:37" x14ac:dyDescent="0.25">
      <c r="B159" s="59" t="s">
        <v>585</v>
      </c>
      <c r="C159" s="62" t="str">
        <f>+VLOOKUP(B159,'resumen UCAP'!$A$5:$O$329,2,0)</f>
        <v>LUMINARIA LED 39W SEGUNDA</v>
      </c>
      <c r="D159" s="63">
        <f>+'Desmonte Infr. financiada'!D159</f>
        <v>39</v>
      </c>
      <c r="E159" s="63" t="str">
        <f>+VLOOKUP(B159,'resumen UCAP'!$A$5:$O$329,3,0)</f>
        <v>Un</v>
      </c>
      <c r="F159" s="64">
        <f>+VLOOKUP(B159,'resumen UCAP'!$A$5:$O$329,15,0)</f>
        <v>803602</v>
      </c>
      <c r="G159" s="61">
        <v>1</v>
      </c>
      <c r="H159" s="125"/>
      <c r="I159" s="59"/>
      <c r="J159" s="59"/>
      <c r="K159" s="59"/>
      <c r="L159" s="59"/>
      <c r="M159" s="59"/>
      <c r="N159" s="59"/>
      <c r="O159" s="59"/>
      <c r="P159" s="59"/>
      <c r="Q159" s="59"/>
      <c r="R159" s="59"/>
      <c r="S159" s="59"/>
      <c r="T159" s="59"/>
      <c r="U159" s="59"/>
      <c r="V159" s="59"/>
      <c r="W159" s="136"/>
      <c r="X159" s="59"/>
      <c r="Y159" s="59"/>
      <c r="Z159" s="59"/>
      <c r="AA159" s="59"/>
      <c r="AB159" s="59"/>
      <c r="AC159" s="59"/>
      <c r="AD159" s="59"/>
      <c r="AE159" s="59"/>
      <c r="AF159" s="59"/>
      <c r="AG159" s="59"/>
      <c r="AH159" s="59"/>
      <c r="AI159" s="59"/>
      <c r="AJ159" s="59"/>
      <c r="AK159" s="59"/>
    </row>
    <row r="160" spans="2:37" x14ac:dyDescent="0.25">
      <c r="B160" s="59" t="s">
        <v>586</v>
      </c>
      <c r="C160" s="62" t="str">
        <f>+VLOOKUP(B160,'resumen UCAP'!$A$5:$O$329,2,0)</f>
        <v>LUMINARIA LED 40W MILLENIUM</v>
      </c>
      <c r="D160" s="63">
        <f>+'Desmonte Infr. financiada'!D160</f>
        <v>40</v>
      </c>
      <c r="E160" s="63" t="str">
        <f>+VLOOKUP(B160,'resumen UCAP'!$A$5:$O$329,3,0)</f>
        <v>Un</v>
      </c>
      <c r="F160" s="64">
        <f>+VLOOKUP(B160,'resumen UCAP'!$A$5:$O$329,15,0)</f>
        <v>321869</v>
      </c>
      <c r="G160" s="61">
        <v>4</v>
      </c>
      <c r="H160" s="125"/>
      <c r="I160" s="59"/>
      <c r="J160" s="59"/>
      <c r="K160" s="59"/>
      <c r="L160" s="59"/>
      <c r="M160" s="59"/>
      <c r="N160" s="59"/>
      <c r="O160" s="59"/>
      <c r="P160" s="59"/>
      <c r="Q160" s="59"/>
      <c r="R160" s="59"/>
      <c r="S160" s="59"/>
      <c r="T160" s="59"/>
      <c r="U160" s="59"/>
      <c r="V160" s="59"/>
      <c r="W160" s="136"/>
      <c r="X160" s="59"/>
      <c r="Y160" s="59"/>
      <c r="Z160" s="59"/>
      <c r="AA160" s="59"/>
      <c r="AB160" s="59"/>
      <c r="AC160" s="59"/>
      <c r="AD160" s="59"/>
      <c r="AE160" s="59"/>
      <c r="AF160" s="59"/>
      <c r="AG160" s="59"/>
      <c r="AH160" s="59"/>
      <c r="AI160" s="59"/>
      <c r="AJ160" s="59"/>
      <c r="AK160" s="59"/>
    </row>
    <row r="161" spans="2:37" x14ac:dyDescent="0.25">
      <c r="B161" s="59" t="s">
        <v>587</v>
      </c>
      <c r="C161" s="62" t="str">
        <f>+VLOOKUP(B161,'resumen UCAP'!$A$5:$O$329,2,0)</f>
        <v>LUMINARIA LED 56W VOLTANA</v>
      </c>
      <c r="D161" s="63">
        <f>+'Desmonte Infr. financiada'!D161</f>
        <v>56</v>
      </c>
      <c r="E161" s="63" t="str">
        <f>+VLOOKUP(B161,'resumen UCAP'!$A$5:$O$329,3,0)</f>
        <v>Un</v>
      </c>
      <c r="F161" s="64">
        <f>+VLOOKUP(B161,'resumen UCAP'!$A$5:$O$329,15,0)</f>
        <v>1033000</v>
      </c>
      <c r="G161" s="61">
        <v>4</v>
      </c>
      <c r="H161" s="125"/>
      <c r="I161" s="59"/>
      <c r="J161" s="59"/>
      <c r="K161" s="59"/>
      <c r="L161" s="59"/>
      <c r="M161" s="59"/>
      <c r="N161" s="59"/>
      <c r="O161" s="59"/>
      <c r="P161" s="59"/>
      <c r="Q161" s="59"/>
      <c r="R161" s="59"/>
      <c r="S161" s="59"/>
      <c r="T161" s="59"/>
      <c r="U161" s="59"/>
      <c r="V161" s="59"/>
      <c r="W161" s="136"/>
      <c r="X161" s="59"/>
      <c r="Y161" s="59"/>
      <c r="Z161" s="59"/>
      <c r="AA161" s="59"/>
      <c r="AB161" s="59"/>
      <c r="AC161" s="59"/>
      <c r="AD161" s="59"/>
      <c r="AE161" s="59"/>
      <c r="AF161" s="59"/>
      <c r="AG161" s="59"/>
      <c r="AH161" s="59"/>
      <c r="AI161" s="59"/>
      <c r="AJ161" s="59"/>
      <c r="AK161" s="59"/>
    </row>
    <row r="162" spans="2:37" x14ac:dyDescent="0.25">
      <c r="B162" s="59" t="s">
        <v>588</v>
      </c>
      <c r="C162" s="62" t="str">
        <f>+VLOOKUP(B162,'resumen UCAP'!$A$5:$O$329,2,0)</f>
        <v>LUMINARIA LED 80W MILLENIUM</v>
      </c>
      <c r="D162" s="63">
        <f>+'Desmonte Infr. financiada'!D162</f>
        <v>80</v>
      </c>
      <c r="E162" s="63" t="str">
        <f>+VLOOKUP(B162,'resumen UCAP'!$A$5:$O$329,3,0)</f>
        <v>Un</v>
      </c>
      <c r="F162" s="64">
        <f>+VLOOKUP(B162,'resumen UCAP'!$A$5:$O$329,15,0)</f>
        <v>518269</v>
      </c>
      <c r="G162" s="61">
        <v>5</v>
      </c>
      <c r="H162" s="125"/>
      <c r="I162" s="59"/>
      <c r="J162" s="59"/>
      <c r="K162" s="59"/>
      <c r="L162" s="59"/>
      <c r="M162" s="59"/>
      <c r="N162" s="59"/>
      <c r="O162" s="59"/>
      <c r="P162" s="59"/>
      <c r="Q162" s="59"/>
      <c r="R162" s="59"/>
      <c r="S162" s="59"/>
      <c r="T162" s="59"/>
      <c r="U162" s="59"/>
      <c r="V162" s="59"/>
      <c r="W162" s="136"/>
      <c r="X162" s="59"/>
      <c r="Y162" s="59"/>
      <c r="Z162" s="59"/>
      <c r="AA162" s="59"/>
      <c r="AB162" s="59"/>
      <c r="AC162" s="59"/>
      <c r="AD162" s="59"/>
      <c r="AE162" s="59"/>
      <c r="AF162" s="59"/>
      <c r="AG162" s="59"/>
      <c r="AH162" s="59"/>
      <c r="AI162" s="59"/>
      <c r="AJ162" s="59"/>
      <c r="AK162" s="59"/>
    </row>
    <row r="163" spans="2:37" x14ac:dyDescent="0.25">
      <c r="B163" s="59" t="s">
        <v>589</v>
      </c>
      <c r="C163" s="62" t="str">
        <f>+VLOOKUP(B163,'resumen UCAP'!$A$5:$O$329,2,0)</f>
        <v>LUMINARIA VIENTO NA 250W SEGUNDA</v>
      </c>
      <c r="D163" s="63">
        <f>+'Desmonte Infr. financiada'!D163</f>
        <v>279</v>
      </c>
      <c r="E163" s="63" t="str">
        <f>+VLOOKUP(B163,'resumen UCAP'!$A$5:$O$329,3,0)</f>
        <v>Un</v>
      </c>
      <c r="F163" s="64">
        <f>+VLOOKUP(B163,'resumen UCAP'!$A$5:$O$329,15,0)</f>
        <v>509142</v>
      </c>
      <c r="G163" s="123">
        <v>3</v>
      </c>
      <c r="H163" s="125"/>
      <c r="I163" s="59"/>
      <c r="J163" s="59"/>
      <c r="K163" s="59"/>
      <c r="L163" s="59"/>
      <c r="M163" s="59"/>
      <c r="N163" s="59"/>
      <c r="O163" s="59"/>
      <c r="P163" s="59"/>
      <c r="Q163" s="59"/>
      <c r="R163" s="59"/>
      <c r="S163" s="59"/>
      <c r="T163" s="59"/>
      <c r="U163" s="59"/>
      <c r="V163" s="59"/>
      <c r="W163" s="136"/>
      <c r="X163" s="59"/>
      <c r="Y163" s="59"/>
      <c r="Z163" s="59"/>
      <c r="AA163" s="59"/>
      <c r="AB163" s="59"/>
      <c r="AC163" s="59"/>
      <c r="AD163" s="59"/>
      <c r="AE163" s="59"/>
      <c r="AF163" s="59"/>
      <c r="AG163" s="59"/>
      <c r="AH163" s="59"/>
      <c r="AI163" s="59"/>
      <c r="AJ163" s="59"/>
      <c r="AK163" s="59"/>
    </row>
    <row r="164" spans="2:37" x14ac:dyDescent="0.25">
      <c r="B164" s="59" t="s">
        <v>590</v>
      </c>
      <c r="C164" s="62" t="str">
        <f>+VLOOKUP(B164,'resumen UCAP'!$A$5:$O$329,2,0)</f>
        <v>LUMINARIA LED 60W MILLENIUM</v>
      </c>
      <c r="D164" s="63">
        <f>+'Desmonte Infr. financiada'!D164</f>
        <v>60</v>
      </c>
      <c r="E164" s="63" t="str">
        <f>+VLOOKUP(B164,'resumen UCAP'!$A$5:$O$329,3,0)</f>
        <v>Un</v>
      </c>
      <c r="F164" s="64">
        <f>+VLOOKUP(B164,'resumen UCAP'!$A$5:$O$329,15,0)</f>
        <v>387336</v>
      </c>
      <c r="G164" s="61">
        <v>1</v>
      </c>
      <c r="H164" s="125"/>
      <c r="I164" s="59"/>
      <c r="J164" s="59"/>
      <c r="K164" s="59"/>
      <c r="L164" s="59"/>
      <c r="M164" s="59"/>
      <c r="N164" s="59"/>
      <c r="O164" s="59"/>
      <c r="P164" s="59"/>
      <c r="Q164" s="59"/>
      <c r="R164" s="59"/>
      <c r="S164" s="59"/>
      <c r="T164" s="59"/>
      <c r="U164" s="59"/>
      <c r="V164" s="59"/>
      <c r="W164" s="136"/>
      <c r="X164" s="59"/>
      <c r="Y164" s="59"/>
      <c r="Z164" s="59"/>
      <c r="AA164" s="59"/>
      <c r="AB164" s="59"/>
      <c r="AC164" s="59"/>
      <c r="AD164" s="59"/>
      <c r="AE164" s="59"/>
      <c r="AF164" s="59"/>
      <c r="AG164" s="59"/>
      <c r="AH164" s="59"/>
      <c r="AI164" s="59"/>
      <c r="AJ164" s="59"/>
      <c r="AK164" s="59"/>
    </row>
    <row r="165" spans="2:37" x14ac:dyDescent="0.25">
      <c r="B165" s="59" t="s">
        <v>591</v>
      </c>
      <c r="C165" s="62" t="str">
        <f>+VLOOKUP(B165,'resumen UCAP'!$A$5:$O$329,2,0)</f>
        <v>ETIQUETA LUMINARIA 150W</v>
      </c>
      <c r="D165" s="63">
        <f>+'Desmonte Infr. financiada'!D165</f>
        <v>169</v>
      </c>
      <c r="E165" s="63" t="str">
        <f>+VLOOKUP(B165,'resumen UCAP'!$A$5:$O$329,3,0)</f>
        <v>Un</v>
      </c>
      <c r="F165" s="64">
        <f>+VLOOKUP(B165,'resumen UCAP'!$A$5:$O$329,15,0)</f>
        <v>333700</v>
      </c>
      <c r="G165" s="123">
        <v>1</v>
      </c>
      <c r="H165" s="125"/>
      <c r="I165" s="59"/>
      <c r="J165" s="59"/>
      <c r="K165" s="59"/>
      <c r="L165" s="59"/>
      <c r="M165" s="59"/>
      <c r="N165" s="59"/>
      <c r="O165" s="59"/>
      <c r="P165" s="59"/>
      <c r="Q165" s="59"/>
      <c r="R165" s="59"/>
      <c r="S165" s="59"/>
      <c r="T165" s="59"/>
      <c r="U165" s="59"/>
      <c r="V165" s="59"/>
      <c r="W165" s="136"/>
      <c r="X165" s="59"/>
      <c r="Y165" s="59"/>
      <c r="Z165" s="59"/>
      <c r="AA165" s="59"/>
      <c r="AB165" s="59"/>
      <c r="AC165" s="59"/>
      <c r="AD165" s="59"/>
      <c r="AE165" s="59"/>
      <c r="AF165" s="59"/>
      <c r="AG165" s="59"/>
      <c r="AH165" s="59"/>
      <c r="AI165" s="59"/>
      <c r="AJ165" s="59"/>
      <c r="AK165" s="59"/>
    </row>
    <row r="166" spans="2:37" x14ac:dyDescent="0.25">
      <c r="B166" s="59" t="s">
        <v>592</v>
      </c>
      <c r="C166" s="62" t="str">
        <f>+VLOOKUP(B166,'resumen UCAP'!$A$5:$O$329,2,0)</f>
        <v>PROYECTOR NA 250W SEGUNDA</v>
      </c>
      <c r="D166" s="63">
        <f>+'Desmonte Infr. financiada'!D166</f>
        <v>279</v>
      </c>
      <c r="E166" s="63" t="str">
        <f>+VLOOKUP(B166,'resumen UCAP'!$A$5:$O$329,3,0)</f>
        <v>Un</v>
      </c>
      <c r="F166" s="64">
        <f>+VLOOKUP(B166,'resumen UCAP'!$A$5:$O$329,15,0)</f>
        <v>413027</v>
      </c>
      <c r="G166" s="123">
        <v>1</v>
      </c>
      <c r="H166" s="125"/>
      <c r="I166" s="59"/>
      <c r="J166" s="59"/>
      <c r="K166" s="59"/>
      <c r="L166" s="59"/>
      <c r="M166" s="59"/>
      <c r="N166" s="59"/>
      <c r="O166" s="59"/>
      <c r="P166" s="59"/>
      <c r="Q166" s="59"/>
      <c r="R166" s="59"/>
      <c r="S166" s="59"/>
      <c r="T166" s="59"/>
      <c r="U166" s="59"/>
      <c r="V166" s="59"/>
      <c r="W166" s="136"/>
      <c r="X166" s="59"/>
      <c r="Y166" s="59"/>
      <c r="Z166" s="59"/>
      <c r="AA166" s="59"/>
      <c r="AB166" s="59"/>
      <c r="AC166" s="59"/>
      <c r="AD166" s="59"/>
      <c r="AE166" s="59"/>
      <c r="AF166" s="59"/>
      <c r="AG166" s="59"/>
      <c r="AH166" s="59"/>
      <c r="AI166" s="59"/>
      <c r="AJ166" s="59"/>
      <c r="AK166" s="59"/>
    </row>
    <row r="167" spans="2:37" x14ac:dyDescent="0.25">
      <c r="B167" s="59"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125"/>
      <c r="I167" s="59"/>
      <c r="J167" s="59"/>
      <c r="K167" s="59"/>
      <c r="L167" s="59"/>
      <c r="M167" s="59"/>
      <c r="N167" s="59"/>
      <c r="O167" s="59"/>
      <c r="P167" s="59"/>
      <c r="Q167" s="59"/>
      <c r="R167" s="59"/>
      <c r="S167" s="59"/>
      <c r="T167" s="59"/>
      <c r="U167" s="59"/>
      <c r="V167" s="59"/>
      <c r="W167" s="136"/>
      <c r="X167" s="59"/>
      <c r="Y167" s="59"/>
      <c r="Z167" s="59"/>
      <c r="AA167" s="59"/>
      <c r="AB167" s="59"/>
      <c r="AC167" s="59"/>
      <c r="AD167" s="59"/>
      <c r="AE167" s="59"/>
      <c r="AF167" s="59"/>
      <c r="AG167" s="59"/>
      <c r="AH167" s="59"/>
      <c r="AI167" s="59"/>
      <c r="AJ167" s="59"/>
      <c r="AK167" s="59"/>
    </row>
    <row r="168" spans="2:37" x14ac:dyDescent="0.25">
      <c r="B168" s="59"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125"/>
      <c r="I168" s="59"/>
      <c r="J168" s="59"/>
      <c r="K168" s="59"/>
      <c r="L168" s="59"/>
      <c r="M168" s="59"/>
      <c r="N168" s="59"/>
      <c r="O168" s="59"/>
      <c r="P168" s="59"/>
      <c r="Q168" s="59"/>
      <c r="R168" s="59"/>
      <c r="S168" s="59"/>
      <c r="T168" s="59"/>
      <c r="U168" s="59"/>
      <c r="V168" s="59"/>
      <c r="W168" s="136"/>
      <c r="X168" s="59"/>
      <c r="Y168" s="59"/>
      <c r="Z168" s="59"/>
      <c r="AA168" s="59"/>
      <c r="AB168" s="59"/>
      <c r="AC168" s="59"/>
      <c r="AD168" s="59"/>
      <c r="AE168" s="59"/>
      <c r="AF168" s="59"/>
      <c r="AG168" s="59"/>
      <c r="AH168" s="59"/>
      <c r="AI168" s="59"/>
      <c r="AJ168" s="59"/>
      <c r="AK168" s="59"/>
    </row>
    <row r="169" spans="2:37" x14ac:dyDescent="0.25">
      <c r="B169" s="59" t="s">
        <v>595</v>
      </c>
      <c r="C169" s="62" t="str">
        <f>+VLOOKUP(B169,'resumen UCAP'!$A$5:$O$329,2,0)</f>
        <v>PROYECTOR NA 400W SEGUNDA</v>
      </c>
      <c r="D169" s="63">
        <f>+'Desmonte Infr. financiada'!D169</f>
        <v>440</v>
      </c>
      <c r="E169" s="63" t="str">
        <f>+VLOOKUP(B169,'resumen UCAP'!$A$5:$O$329,3,0)</f>
        <v>Un</v>
      </c>
      <c r="F169" s="64">
        <f>+VLOOKUP(B169,'resumen UCAP'!$A$5:$O$329,15,0)</f>
        <v>413027</v>
      </c>
      <c r="G169" s="123">
        <v>1</v>
      </c>
      <c r="H169" s="125"/>
      <c r="I169" s="59"/>
      <c r="J169" s="59"/>
      <c r="K169" s="59"/>
      <c r="L169" s="59"/>
      <c r="M169" s="59"/>
      <c r="N169" s="59"/>
      <c r="O169" s="59"/>
      <c r="P169" s="59"/>
      <c r="Q169" s="59"/>
      <c r="R169" s="59"/>
      <c r="S169" s="59"/>
      <c r="T169" s="59"/>
      <c r="U169" s="59"/>
      <c r="V169" s="59"/>
      <c r="W169" s="136"/>
      <c r="X169" s="59"/>
      <c r="Y169" s="59"/>
      <c r="Z169" s="59"/>
      <c r="AA169" s="59"/>
      <c r="AB169" s="59"/>
      <c r="AC169" s="59"/>
      <c r="AD169" s="59"/>
      <c r="AE169" s="59"/>
      <c r="AF169" s="59"/>
      <c r="AG169" s="59"/>
      <c r="AH169" s="59"/>
      <c r="AI169" s="59"/>
      <c r="AJ169" s="59"/>
      <c r="AK169" s="59"/>
    </row>
    <row r="170" spans="2:37" x14ac:dyDescent="0.25">
      <c r="B170" s="59" t="s">
        <v>596</v>
      </c>
      <c r="C170" s="62" t="str">
        <f>+VLOOKUP(B170,'resumen UCAP'!$A$5:$O$329,2,0)</f>
        <v>LUMINARIA NA 100W (D3248)</v>
      </c>
      <c r="D170" s="63">
        <f>+'Desmonte Infr. financiada'!D170</f>
        <v>115</v>
      </c>
      <c r="E170" s="63" t="str">
        <f>+VLOOKUP(B170,'resumen UCAP'!$A$5:$O$329,3,0)</f>
        <v>Un</v>
      </c>
      <c r="F170" s="64">
        <f>+VLOOKUP(B170,'resumen UCAP'!$A$5:$O$329,15,0)</f>
        <v>211467</v>
      </c>
      <c r="G170" s="123">
        <v>1</v>
      </c>
      <c r="H170" s="125"/>
      <c r="I170" s="59"/>
      <c r="J170" s="59"/>
      <c r="K170" s="59"/>
      <c r="L170" s="59"/>
      <c r="M170" s="59"/>
      <c r="N170" s="59"/>
      <c r="O170" s="59"/>
      <c r="P170" s="59"/>
      <c r="Q170" s="59"/>
      <c r="R170" s="59"/>
      <c r="S170" s="59"/>
      <c r="T170" s="59"/>
      <c r="U170" s="59"/>
      <c r="V170" s="59"/>
      <c r="W170" s="136"/>
      <c r="X170" s="59"/>
      <c r="Y170" s="59"/>
      <c r="Z170" s="59"/>
      <c r="AA170" s="59"/>
      <c r="AB170" s="59"/>
      <c r="AC170" s="59"/>
      <c r="AD170" s="59"/>
      <c r="AE170" s="59"/>
      <c r="AF170" s="59"/>
      <c r="AG170" s="59"/>
      <c r="AH170" s="59"/>
      <c r="AI170" s="59"/>
      <c r="AJ170" s="59"/>
      <c r="AK170" s="59"/>
    </row>
    <row r="171" spans="2:37" x14ac:dyDescent="0.25">
      <c r="B171" s="59" t="s">
        <v>597</v>
      </c>
      <c r="C171" s="62" t="str">
        <f>+VLOOKUP(B171,'resumen UCAP'!$A$5:$O$329,2,0)</f>
        <v>LUMINARIA IMPOLED 150W NUEVA</v>
      </c>
      <c r="D171" s="63">
        <f>+'Desmonte Infr. financiada'!D171</f>
        <v>150</v>
      </c>
      <c r="E171" s="63" t="str">
        <f>+VLOOKUP(B171,'resumen UCAP'!$A$5:$O$329,3,0)</f>
        <v>Un</v>
      </c>
      <c r="F171" s="64">
        <f>+VLOOKUP(B171,'resumen UCAP'!$A$5:$O$329,15,0)</f>
        <v>845605</v>
      </c>
      <c r="G171" s="61">
        <v>1</v>
      </c>
      <c r="H171" s="125"/>
      <c r="I171" s="59"/>
      <c r="J171" s="59"/>
      <c r="K171" s="59"/>
      <c r="L171" s="59"/>
      <c r="M171" s="59"/>
      <c r="N171" s="59"/>
      <c r="O171" s="59"/>
      <c r="P171" s="59"/>
      <c r="Q171" s="59"/>
      <c r="R171" s="59"/>
      <c r="S171" s="59"/>
      <c r="T171" s="59"/>
      <c r="U171" s="59"/>
      <c r="V171" s="59"/>
      <c r="W171" s="136"/>
      <c r="X171" s="59"/>
      <c r="Y171" s="59"/>
      <c r="Z171" s="59"/>
      <c r="AA171" s="59"/>
      <c r="AB171" s="59"/>
      <c r="AC171" s="59"/>
      <c r="AD171" s="59"/>
      <c r="AE171" s="59"/>
      <c r="AF171" s="59"/>
      <c r="AG171" s="59"/>
      <c r="AH171" s="59"/>
      <c r="AI171" s="59"/>
      <c r="AJ171" s="59"/>
      <c r="AK171" s="59"/>
    </row>
    <row r="172" spans="2:37" x14ac:dyDescent="0.25">
      <c r="B172" s="59" t="s">
        <v>598</v>
      </c>
      <c r="C172" s="62" t="str">
        <f>+VLOOKUP(B172,'resumen UCAP'!$A$5:$O$329,2,0)</f>
        <v>LUMINARIA NA 250W VIENTO SEGUNDA</v>
      </c>
      <c r="D172" s="63">
        <f>+'Desmonte Infr. financiada'!D172</f>
        <v>279</v>
      </c>
      <c r="E172" s="63" t="str">
        <f>+VLOOKUP(B172,'resumen UCAP'!$A$5:$O$329,3,0)</f>
        <v>Un</v>
      </c>
      <c r="F172" s="64">
        <f>+VLOOKUP(B172,'resumen UCAP'!$A$5:$O$329,15,0)</f>
        <v>509142</v>
      </c>
      <c r="G172" s="123">
        <v>2</v>
      </c>
      <c r="H172" s="125"/>
      <c r="I172" s="59"/>
      <c r="J172" s="59"/>
      <c r="K172" s="59"/>
      <c r="L172" s="59"/>
      <c r="M172" s="59"/>
      <c r="N172" s="59"/>
      <c r="O172" s="59"/>
      <c r="P172" s="59"/>
      <c r="Q172" s="59"/>
      <c r="R172" s="59"/>
      <c r="S172" s="59"/>
      <c r="T172" s="59"/>
      <c r="U172" s="59"/>
      <c r="V172" s="59"/>
      <c r="W172" s="136"/>
      <c r="X172" s="59"/>
      <c r="Y172" s="59"/>
      <c r="Z172" s="59"/>
      <c r="AA172" s="59"/>
      <c r="AB172" s="59"/>
      <c r="AC172" s="59"/>
      <c r="AD172" s="59"/>
      <c r="AE172" s="59"/>
      <c r="AF172" s="59"/>
      <c r="AG172" s="59"/>
      <c r="AH172" s="59"/>
      <c r="AI172" s="59"/>
      <c r="AJ172" s="59"/>
      <c r="AK172" s="59"/>
    </row>
    <row r="173" spans="2:37" x14ac:dyDescent="0.25">
      <c r="B173" s="59" t="s">
        <v>599</v>
      </c>
      <c r="C173" s="62" t="str">
        <f>+VLOOKUP(B173,'resumen UCAP'!$A$5:$O$329,2,0)</f>
        <v>LUMINARIA NA 250W SEGUNDA VIENTO</v>
      </c>
      <c r="D173" s="63">
        <f>+'Desmonte Infr. financiada'!D173</f>
        <v>279</v>
      </c>
      <c r="E173" s="63" t="str">
        <f>+VLOOKUP(B173,'resumen UCAP'!$A$5:$O$329,3,0)</f>
        <v>Un</v>
      </c>
      <c r="F173" s="64">
        <f>+VLOOKUP(B173,'resumen UCAP'!$A$5:$O$329,15,0)</f>
        <v>509142</v>
      </c>
      <c r="G173" s="123">
        <v>2</v>
      </c>
      <c r="H173" s="125"/>
      <c r="I173" s="59"/>
      <c r="J173" s="59"/>
      <c r="K173" s="59"/>
      <c r="L173" s="59"/>
      <c r="M173" s="59"/>
      <c r="N173" s="59"/>
      <c r="O173" s="59"/>
      <c r="P173" s="59"/>
      <c r="Q173" s="59"/>
      <c r="R173" s="59"/>
      <c r="S173" s="59"/>
      <c r="T173" s="59"/>
      <c r="U173" s="59"/>
      <c r="V173" s="59"/>
      <c r="W173" s="136"/>
      <c r="X173" s="59"/>
      <c r="Y173" s="59"/>
      <c r="Z173" s="59"/>
      <c r="AA173" s="59"/>
      <c r="AB173" s="59"/>
      <c r="AC173" s="59"/>
      <c r="AD173" s="59"/>
      <c r="AE173" s="59"/>
      <c r="AF173" s="59"/>
      <c r="AG173" s="59"/>
      <c r="AH173" s="59"/>
      <c r="AI173" s="59"/>
      <c r="AJ173" s="59"/>
      <c r="AK173" s="59"/>
    </row>
    <row r="174" spans="2:37" x14ac:dyDescent="0.25">
      <c r="B174" s="59" t="s">
        <v>600</v>
      </c>
      <c r="C174" s="62" t="str">
        <f>+VLOOKUP(B174,'resumen UCAP'!$A$5:$O$329,2,0)</f>
        <v>PROYECTOR MH 400 W CORNETA SEGUNDA</v>
      </c>
      <c r="D174" s="63">
        <f>+'Desmonte Infr. financiada'!D174</f>
        <v>440</v>
      </c>
      <c r="E174" s="63" t="str">
        <f>+VLOOKUP(B174,'resumen UCAP'!$A$5:$O$329,3,0)</f>
        <v>Un</v>
      </c>
      <c r="F174" s="64">
        <f>+VLOOKUP(B174,'resumen UCAP'!$A$5:$O$329,15,0)</f>
        <v>509142</v>
      </c>
      <c r="G174" s="124">
        <v>2</v>
      </c>
      <c r="H174" s="125"/>
      <c r="I174" s="59"/>
      <c r="J174" s="59"/>
      <c r="K174" s="59"/>
      <c r="L174" s="59"/>
      <c r="M174" s="59"/>
      <c r="N174" s="59"/>
      <c r="O174" s="59"/>
      <c r="P174" s="59"/>
      <c r="Q174" s="59"/>
      <c r="R174" s="59"/>
      <c r="S174" s="59"/>
      <c r="T174" s="59"/>
      <c r="U174" s="59"/>
      <c r="V174" s="59"/>
      <c r="W174" s="136"/>
      <c r="X174" s="59"/>
      <c r="Y174" s="59"/>
      <c r="Z174" s="59"/>
      <c r="AA174" s="59"/>
      <c r="AB174" s="59"/>
      <c r="AC174" s="59"/>
      <c r="AD174" s="59"/>
      <c r="AE174" s="59"/>
      <c r="AF174" s="59"/>
      <c r="AG174" s="59"/>
      <c r="AH174" s="59"/>
      <c r="AI174" s="59"/>
      <c r="AJ174" s="59"/>
      <c r="AK174" s="59"/>
    </row>
    <row r="175" spans="2:37" x14ac:dyDescent="0.25">
      <c r="B175" s="5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125"/>
      <c r="I175" s="59"/>
      <c r="J175" s="59"/>
      <c r="K175" s="59"/>
      <c r="L175" s="59"/>
      <c r="M175" s="59"/>
      <c r="N175" s="59"/>
      <c r="O175" s="59"/>
      <c r="P175" s="59"/>
      <c r="Q175" s="59"/>
      <c r="R175" s="59"/>
      <c r="S175" s="59"/>
      <c r="T175" s="59"/>
      <c r="U175" s="59"/>
      <c r="V175" s="59"/>
      <c r="W175" s="136"/>
      <c r="X175" s="59"/>
      <c r="Y175" s="59"/>
      <c r="Z175" s="59"/>
      <c r="AA175" s="59"/>
      <c r="AB175" s="59"/>
      <c r="AC175" s="59"/>
      <c r="AD175" s="59"/>
      <c r="AE175" s="59"/>
      <c r="AF175" s="59"/>
      <c r="AG175" s="59"/>
      <c r="AH175" s="59"/>
      <c r="AI175" s="59"/>
      <c r="AJ175" s="59"/>
      <c r="AK175" s="59"/>
    </row>
    <row r="176" spans="2:37" x14ac:dyDescent="0.25">
      <c r="B176" s="5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125"/>
      <c r="I176" s="59"/>
      <c r="J176" s="59"/>
      <c r="K176" s="59"/>
      <c r="L176" s="59"/>
      <c r="M176" s="59"/>
      <c r="N176" s="59"/>
      <c r="O176" s="59"/>
      <c r="P176" s="59"/>
      <c r="Q176" s="59"/>
      <c r="R176" s="59"/>
      <c r="S176" s="59"/>
      <c r="T176" s="59"/>
      <c r="U176" s="59"/>
      <c r="V176" s="59"/>
      <c r="W176" s="136"/>
      <c r="X176" s="59"/>
      <c r="Y176" s="59"/>
      <c r="Z176" s="59"/>
      <c r="AA176" s="59"/>
      <c r="AB176" s="59"/>
      <c r="AC176" s="59"/>
      <c r="AD176" s="59"/>
      <c r="AE176" s="59"/>
      <c r="AF176" s="59"/>
      <c r="AG176" s="59"/>
      <c r="AH176" s="59"/>
      <c r="AI176" s="59"/>
      <c r="AJ176" s="59"/>
      <c r="AK176" s="59"/>
    </row>
    <row r="177" spans="2:37" x14ac:dyDescent="0.25">
      <c r="B177" s="5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125"/>
      <c r="I177" s="59"/>
      <c r="J177" s="59"/>
      <c r="K177" s="59"/>
      <c r="L177" s="59"/>
      <c r="M177" s="59"/>
      <c r="N177" s="59"/>
      <c r="O177" s="59"/>
      <c r="P177" s="59"/>
      <c r="Q177" s="59"/>
      <c r="R177" s="59"/>
      <c r="S177" s="59"/>
      <c r="T177" s="59"/>
      <c r="U177" s="59"/>
      <c r="V177" s="59"/>
      <c r="W177" s="136"/>
      <c r="X177" s="59"/>
      <c r="Y177" s="59"/>
      <c r="Z177" s="59"/>
      <c r="AA177" s="59"/>
      <c r="AB177" s="59"/>
      <c r="AC177" s="59"/>
      <c r="AD177" s="59"/>
      <c r="AE177" s="59"/>
      <c r="AF177" s="59"/>
      <c r="AG177" s="59"/>
      <c r="AH177" s="59"/>
      <c r="AI177" s="59"/>
      <c r="AJ177" s="59"/>
      <c r="AK177" s="59"/>
    </row>
    <row r="178" spans="2:37" x14ac:dyDescent="0.25">
      <c r="B178" s="59" t="s">
        <v>604</v>
      </c>
      <c r="C178" s="62" t="str">
        <f>+VLOOKUP(B178,'resumen UCAP'!$A$5:$O$329,2,0)</f>
        <v>Proyector led 10w</v>
      </c>
      <c r="D178" s="63">
        <f>+'Desmonte Infr. financiada'!D178</f>
        <v>10</v>
      </c>
      <c r="E178" s="63" t="str">
        <f>+VLOOKUP(B178,'resumen UCAP'!$A$5:$O$329,3,0)</f>
        <v>Un</v>
      </c>
      <c r="F178" s="64">
        <f>+VLOOKUP(B178,'resumen UCAP'!$A$5:$O$329,15,0)</f>
        <v>134677</v>
      </c>
      <c r="G178" s="61">
        <v>8</v>
      </c>
      <c r="H178" s="125"/>
      <c r="I178" s="59"/>
      <c r="J178" s="59"/>
      <c r="K178" s="59"/>
      <c r="L178" s="59"/>
      <c r="M178" s="59"/>
      <c r="N178" s="59"/>
      <c r="O178" s="59"/>
      <c r="P178" s="59"/>
      <c r="Q178" s="59"/>
      <c r="R178" s="59"/>
      <c r="S178" s="59"/>
      <c r="T178" s="59"/>
      <c r="U178" s="59"/>
      <c r="V178" s="59"/>
      <c r="W178" s="136"/>
      <c r="X178" s="59"/>
      <c r="Y178" s="59"/>
      <c r="Z178" s="59"/>
      <c r="AA178" s="59"/>
      <c r="AB178" s="59"/>
      <c r="AC178" s="59"/>
      <c r="AD178" s="59"/>
      <c r="AE178" s="59"/>
      <c r="AF178" s="59"/>
      <c r="AG178" s="59"/>
      <c r="AH178" s="59"/>
      <c r="AI178" s="59"/>
      <c r="AJ178" s="59"/>
      <c r="AK178" s="59"/>
    </row>
    <row r="179" spans="2:37" x14ac:dyDescent="0.25">
      <c r="B179" s="59" t="s">
        <v>605</v>
      </c>
      <c r="C179" s="62" t="str">
        <f>+VLOOKUP(B179,'resumen UCAP'!$A$5:$O$329,2,0)</f>
        <v>Luminaria led 80</v>
      </c>
      <c r="D179" s="63">
        <f>+'Desmonte Infr. financiada'!D179</f>
        <v>80</v>
      </c>
      <c r="E179" s="63" t="str">
        <f>+VLOOKUP(B179,'resumen UCAP'!$A$5:$O$329,3,0)</f>
        <v>Un</v>
      </c>
      <c r="F179" s="64">
        <f>+VLOOKUP(B179,'resumen UCAP'!$A$5:$O$329,15,0)</f>
        <v>736002</v>
      </c>
      <c r="G179" s="61">
        <v>8</v>
      </c>
      <c r="H179" s="125"/>
      <c r="I179" s="59"/>
      <c r="J179" s="59"/>
      <c r="K179" s="59"/>
      <c r="L179" s="59"/>
      <c r="M179" s="59"/>
      <c r="N179" s="59"/>
      <c r="O179" s="59"/>
      <c r="P179" s="59"/>
      <c r="Q179" s="59"/>
      <c r="R179" s="59"/>
      <c r="S179" s="59"/>
      <c r="T179" s="59"/>
      <c r="U179" s="59"/>
      <c r="V179" s="59"/>
      <c r="W179" s="136"/>
      <c r="X179" s="59"/>
      <c r="Y179" s="59"/>
      <c r="Z179" s="59"/>
      <c r="AA179" s="59"/>
      <c r="AB179" s="59"/>
      <c r="AC179" s="59"/>
      <c r="AD179" s="59"/>
      <c r="AE179" s="59"/>
      <c r="AF179" s="59"/>
      <c r="AG179" s="59"/>
      <c r="AH179" s="59"/>
      <c r="AI179" s="59"/>
      <c r="AJ179" s="59"/>
      <c r="AK179" s="59"/>
    </row>
    <row r="180" spans="2:37" x14ac:dyDescent="0.25">
      <c r="B180" s="59" t="s">
        <v>606</v>
      </c>
      <c r="C180" s="62" t="str">
        <f>+VLOOKUP(B180,'resumen UCAP'!$A$5:$O$329,2,0)</f>
        <v>Luminaria led 60</v>
      </c>
      <c r="D180" s="63">
        <f>+'Desmonte Infr. financiada'!D180</f>
        <v>60</v>
      </c>
      <c r="E180" s="63" t="str">
        <f>+VLOOKUP(B180,'resumen UCAP'!$A$5:$O$329,3,0)</f>
        <v>Un</v>
      </c>
      <c r="F180" s="64">
        <f>+VLOOKUP(B180,'resumen UCAP'!$A$5:$O$329,15,0)</f>
        <v>736002</v>
      </c>
      <c r="G180" s="61">
        <v>8</v>
      </c>
      <c r="H180" s="125"/>
      <c r="I180" s="59"/>
      <c r="J180" s="59"/>
      <c r="K180" s="59"/>
      <c r="L180" s="59"/>
      <c r="M180" s="59"/>
      <c r="N180" s="59"/>
      <c r="O180" s="59"/>
      <c r="P180" s="59"/>
      <c r="Q180" s="59"/>
      <c r="R180" s="59"/>
      <c r="S180" s="59"/>
      <c r="T180" s="59"/>
      <c r="U180" s="59"/>
      <c r="V180" s="59"/>
      <c r="W180" s="136"/>
      <c r="X180" s="59"/>
      <c r="Y180" s="59"/>
      <c r="Z180" s="59"/>
      <c r="AA180" s="59"/>
      <c r="AB180" s="59"/>
      <c r="AC180" s="59"/>
      <c r="AD180" s="59"/>
      <c r="AE180" s="59"/>
      <c r="AF180" s="59"/>
      <c r="AG180" s="59"/>
      <c r="AH180" s="59"/>
      <c r="AI180" s="59"/>
      <c r="AJ180" s="59"/>
      <c r="AK180" s="59"/>
    </row>
    <row r="181" spans="2:37" x14ac:dyDescent="0.25">
      <c r="B181" s="5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125"/>
      <c r="I181" s="59"/>
      <c r="J181" s="59"/>
      <c r="K181" s="59"/>
      <c r="L181" s="59"/>
      <c r="M181" s="59"/>
      <c r="N181" s="59"/>
      <c r="O181" s="59"/>
      <c r="P181" s="59"/>
      <c r="Q181" s="59"/>
      <c r="R181" s="59"/>
      <c r="S181" s="59"/>
      <c r="T181" s="59"/>
      <c r="U181" s="59"/>
      <c r="V181" s="59"/>
      <c r="W181" s="136"/>
      <c r="X181" s="59"/>
      <c r="Y181" s="59"/>
      <c r="Z181" s="59"/>
      <c r="AA181" s="59"/>
      <c r="AB181" s="59"/>
      <c r="AC181" s="59"/>
      <c r="AD181" s="59"/>
      <c r="AE181" s="59"/>
      <c r="AF181" s="59"/>
      <c r="AG181" s="59"/>
      <c r="AH181" s="59"/>
      <c r="AI181" s="59"/>
      <c r="AJ181" s="59"/>
      <c r="AK181" s="59"/>
    </row>
    <row r="182" spans="2:37" x14ac:dyDescent="0.25">
      <c r="B182" s="5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125"/>
      <c r="I182" s="59"/>
      <c r="J182" s="59"/>
      <c r="K182" s="59"/>
      <c r="L182" s="59"/>
      <c r="M182" s="59"/>
      <c r="N182" s="59"/>
      <c r="O182" s="59"/>
      <c r="P182" s="59"/>
      <c r="Q182" s="59"/>
      <c r="R182" s="59"/>
      <c r="S182" s="59"/>
      <c r="T182" s="59"/>
      <c r="U182" s="59"/>
      <c r="V182" s="59"/>
      <c r="W182" s="136"/>
      <c r="X182" s="59"/>
      <c r="Y182" s="59"/>
      <c r="Z182" s="59"/>
      <c r="AA182" s="59"/>
      <c r="AB182" s="59"/>
      <c r="AC182" s="59"/>
      <c r="AD182" s="59"/>
      <c r="AE182" s="59"/>
      <c r="AF182" s="59"/>
      <c r="AG182" s="59"/>
      <c r="AH182" s="59"/>
      <c r="AI182" s="59"/>
      <c r="AJ182" s="59"/>
      <c r="AK182" s="59"/>
    </row>
    <row r="183" spans="2:37" x14ac:dyDescent="0.25">
      <c r="B183" s="5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125"/>
      <c r="I183" s="59"/>
      <c r="J183" s="59"/>
      <c r="K183" s="59"/>
      <c r="L183" s="59"/>
      <c r="M183" s="59"/>
      <c r="N183" s="59"/>
      <c r="O183" s="59"/>
      <c r="P183" s="59"/>
      <c r="Q183" s="59"/>
      <c r="R183" s="59"/>
      <c r="S183" s="59"/>
      <c r="T183" s="59"/>
      <c r="U183" s="59"/>
      <c r="V183" s="59"/>
      <c r="W183" s="136"/>
      <c r="X183" s="59"/>
      <c r="Y183" s="59"/>
      <c r="Z183" s="59"/>
      <c r="AA183" s="59"/>
      <c r="AB183" s="59"/>
      <c r="AC183" s="59"/>
      <c r="AD183" s="59"/>
      <c r="AE183" s="59"/>
      <c r="AF183" s="59"/>
      <c r="AG183" s="59"/>
      <c r="AH183" s="59"/>
      <c r="AI183" s="59"/>
      <c r="AJ183" s="59"/>
      <c r="AK183" s="59"/>
    </row>
    <row r="184" spans="2:37" x14ac:dyDescent="0.25">
      <c r="B184" s="5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125"/>
      <c r="I184" s="59"/>
      <c r="J184" s="59"/>
      <c r="K184" s="59"/>
      <c r="L184" s="59"/>
      <c r="M184" s="59"/>
      <c r="N184" s="59"/>
      <c r="O184" s="59"/>
      <c r="P184" s="59"/>
      <c r="Q184" s="59"/>
      <c r="R184" s="59"/>
      <c r="S184" s="59"/>
      <c r="T184" s="59"/>
      <c r="U184" s="59"/>
      <c r="V184" s="59"/>
      <c r="W184" s="136"/>
      <c r="X184" s="59"/>
      <c r="Y184" s="59"/>
      <c r="Z184" s="59"/>
      <c r="AA184" s="59"/>
      <c r="AB184" s="59"/>
      <c r="AC184" s="59"/>
      <c r="AD184" s="59"/>
      <c r="AE184" s="59"/>
      <c r="AF184" s="59"/>
      <c r="AG184" s="59"/>
      <c r="AH184" s="59"/>
      <c r="AI184" s="59"/>
      <c r="AJ184" s="59"/>
      <c r="AK184" s="59"/>
    </row>
    <row r="185" spans="2:37" x14ac:dyDescent="0.25">
      <c r="B185" s="5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125"/>
      <c r="I185" s="59"/>
      <c r="J185" s="59"/>
      <c r="K185" s="59"/>
      <c r="L185" s="59"/>
      <c r="M185" s="59"/>
      <c r="N185" s="59"/>
      <c r="O185" s="59"/>
      <c r="P185" s="59"/>
      <c r="Q185" s="59"/>
      <c r="R185" s="59"/>
      <c r="S185" s="59"/>
      <c r="T185" s="59"/>
      <c r="U185" s="59"/>
      <c r="V185" s="59"/>
      <c r="W185" s="136"/>
      <c r="X185" s="59"/>
      <c r="Y185" s="59"/>
      <c r="Z185" s="59"/>
      <c r="AA185" s="59"/>
      <c r="AB185" s="59"/>
      <c r="AC185" s="59"/>
      <c r="AD185" s="59"/>
      <c r="AE185" s="59"/>
      <c r="AF185" s="59"/>
      <c r="AG185" s="59"/>
      <c r="AH185" s="59"/>
      <c r="AI185" s="59"/>
      <c r="AJ185" s="59"/>
      <c r="AK185" s="59"/>
    </row>
    <row r="186" spans="2:37" x14ac:dyDescent="0.25">
      <c r="B186" s="5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125"/>
      <c r="I186" s="59"/>
      <c r="J186" s="59"/>
      <c r="K186" s="59"/>
      <c r="L186" s="59"/>
      <c r="M186" s="59"/>
      <c r="N186" s="59"/>
      <c r="O186" s="59"/>
      <c r="P186" s="59"/>
      <c r="Q186" s="59"/>
      <c r="R186" s="59"/>
      <c r="S186" s="59"/>
      <c r="T186" s="59"/>
      <c r="U186" s="59"/>
      <c r="V186" s="59"/>
      <c r="W186" s="136"/>
      <c r="X186" s="59"/>
      <c r="Y186" s="59"/>
      <c r="Z186" s="59"/>
      <c r="AA186" s="59"/>
      <c r="AB186" s="59"/>
      <c r="AC186" s="59"/>
      <c r="AD186" s="59"/>
      <c r="AE186" s="59"/>
      <c r="AF186" s="59"/>
      <c r="AG186" s="59"/>
      <c r="AH186" s="59"/>
      <c r="AI186" s="59"/>
      <c r="AJ186" s="59"/>
      <c r="AK186" s="59"/>
    </row>
    <row r="187" spans="2:37" x14ac:dyDescent="0.25">
      <c r="B187" s="5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125"/>
      <c r="I187" s="59"/>
      <c r="J187" s="59"/>
      <c r="K187" s="59"/>
      <c r="L187" s="59"/>
      <c r="M187" s="59"/>
      <c r="N187" s="59"/>
      <c r="O187" s="59"/>
      <c r="P187" s="59"/>
      <c r="Q187" s="59"/>
      <c r="R187" s="59"/>
      <c r="S187" s="59"/>
      <c r="T187" s="59"/>
      <c r="U187" s="59"/>
      <c r="V187" s="59"/>
      <c r="W187" s="136"/>
      <c r="X187" s="59"/>
      <c r="Y187" s="59"/>
      <c r="Z187" s="59"/>
      <c r="AA187" s="59"/>
      <c r="AB187" s="59"/>
      <c r="AC187" s="59"/>
      <c r="AD187" s="59"/>
      <c r="AE187" s="59"/>
      <c r="AF187" s="59"/>
      <c r="AG187" s="59"/>
      <c r="AH187" s="59"/>
      <c r="AI187" s="59"/>
      <c r="AJ187" s="59"/>
      <c r="AK187" s="59"/>
    </row>
    <row r="188" spans="2:37" x14ac:dyDescent="0.25">
      <c r="B188" s="5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125"/>
      <c r="I188" s="59"/>
      <c r="J188" s="59"/>
      <c r="K188" s="59"/>
      <c r="L188" s="59"/>
      <c r="M188" s="59"/>
      <c r="N188" s="59"/>
      <c r="O188" s="59"/>
      <c r="P188" s="59"/>
      <c r="Q188" s="59"/>
      <c r="R188" s="59"/>
      <c r="S188" s="59"/>
      <c r="T188" s="59"/>
      <c r="U188" s="59"/>
      <c r="V188" s="59"/>
      <c r="W188" s="136"/>
      <c r="X188" s="59"/>
      <c r="Y188" s="59"/>
      <c r="Z188" s="59"/>
      <c r="AA188" s="59"/>
      <c r="AB188" s="59"/>
      <c r="AC188" s="59"/>
      <c r="AD188" s="59"/>
      <c r="AE188" s="59"/>
      <c r="AF188" s="59"/>
      <c r="AG188" s="59"/>
      <c r="AH188" s="59"/>
      <c r="AI188" s="59"/>
      <c r="AJ188" s="59"/>
      <c r="AK188" s="59"/>
    </row>
    <row r="189" spans="2:37" x14ac:dyDescent="0.25">
      <c r="B189" s="5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125"/>
      <c r="I189" s="59"/>
      <c r="J189" s="59"/>
      <c r="K189" s="59"/>
      <c r="L189" s="59"/>
      <c r="M189" s="59"/>
      <c r="N189" s="59"/>
      <c r="O189" s="59"/>
      <c r="P189" s="59"/>
      <c r="Q189" s="59"/>
      <c r="R189" s="59"/>
      <c r="S189" s="59"/>
      <c r="T189" s="59"/>
      <c r="U189" s="59"/>
      <c r="V189" s="59"/>
      <c r="W189" s="136"/>
      <c r="X189" s="59"/>
      <c r="Y189" s="59"/>
      <c r="Z189" s="59"/>
      <c r="AA189" s="59"/>
      <c r="AB189" s="59"/>
      <c r="AC189" s="59"/>
      <c r="AD189" s="59"/>
      <c r="AE189" s="59"/>
      <c r="AF189" s="59"/>
      <c r="AG189" s="59"/>
      <c r="AH189" s="59"/>
      <c r="AI189" s="59"/>
      <c r="AJ189" s="59"/>
      <c r="AK189" s="59"/>
    </row>
    <row r="190" spans="2:37" x14ac:dyDescent="0.25">
      <c r="B190" s="5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125"/>
      <c r="I190" s="59"/>
      <c r="J190" s="59"/>
      <c r="K190" s="59"/>
      <c r="L190" s="59"/>
      <c r="M190" s="59"/>
      <c r="N190" s="59"/>
      <c r="O190" s="59"/>
      <c r="P190" s="59"/>
      <c r="Q190" s="59"/>
      <c r="R190" s="59"/>
      <c r="S190" s="59"/>
      <c r="T190" s="59"/>
      <c r="U190" s="59"/>
      <c r="V190" s="59"/>
      <c r="W190" s="136"/>
      <c r="X190" s="59"/>
      <c r="Y190" s="59"/>
      <c r="Z190" s="59"/>
      <c r="AA190" s="59"/>
      <c r="AB190" s="59"/>
      <c r="AC190" s="59"/>
      <c r="AD190" s="59"/>
      <c r="AE190" s="59"/>
      <c r="AF190" s="59"/>
      <c r="AG190" s="59"/>
      <c r="AH190" s="59"/>
      <c r="AI190" s="59"/>
      <c r="AJ190" s="59"/>
      <c r="AK190" s="59"/>
    </row>
    <row r="191" spans="2:37" x14ac:dyDescent="0.25">
      <c r="B191" s="5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125"/>
      <c r="I191" s="59"/>
      <c r="J191" s="59"/>
      <c r="K191" s="59"/>
      <c r="L191" s="59"/>
      <c r="M191" s="59"/>
      <c r="N191" s="59"/>
      <c r="O191" s="59"/>
      <c r="P191" s="59"/>
      <c r="Q191" s="59"/>
      <c r="R191" s="59"/>
      <c r="S191" s="59"/>
      <c r="T191" s="59"/>
      <c r="U191" s="59"/>
      <c r="V191" s="59"/>
      <c r="W191" s="136"/>
      <c r="X191" s="59"/>
      <c r="Y191" s="59"/>
      <c r="Z191" s="59"/>
      <c r="AA191" s="59"/>
      <c r="AB191" s="59"/>
      <c r="AC191" s="59"/>
      <c r="AD191" s="59"/>
      <c r="AE191" s="59"/>
      <c r="AF191" s="59"/>
      <c r="AG191" s="59"/>
      <c r="AH191" s="59"/>
      <c r="AI191" s="59"/>
      <c r="AJ191" s="59"/>
      <c r="AK191" s="59"/>
    </row>
    <row r="192" spans="2:37" x14ac:dyDescent="0.25">
      <c r="B192" s="5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125"/>
      <c r="I192" s="59"/>
      <c r="J192" s="59"/>
      <c r="K192" s="59"/>
      <c r="L192" s="59"/>
      <c r="M192" s="59"/>
      <c r="N192" s="59"/>
      <c r="O192" s="59"/>
      <c r="P192" s="59"/>
      <c r="Q192" s="59"/>
      <c r="R192" s="59"/>
      <c r="S192" s="59"/>
      <c r="T192" s="59"/>
      <c r="U192" s="59"/>
      <c r="V192" s="59"/>
      <c r="W192" s="136"/>
      <c r="X192" s="59"/>
      <c r="Y192" s="59"/>
      <c r="Z192" s="59"/>
      <c r="AA192" s="59"/>
      <c r="AB192" s="59"/>
      <c r="AC192" s="59"/>
      <c r="AD192" s="59"/>
      <c r="AE192" s="59"/>
      <c r="AF192" s="59"/>
      <c r="AG192" s="59"/>
      <c r="AH192" s="59"/>
      <c r="AI192" s="59"/>
      <c r="AJ192" s="59"/>
      <c r="AK192" s="59"/>
    </row>
    <row r="193" spans="2:37" x14ac:dyDescent="0.25">
      <c r="B193" s="5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125"/>
      <c r="I193" s="59"/>
      <c r="J193" s="59"/>
      <c r="K193" s="59"/>
      <c r="L193" s="59"/>
      <c r="M193" s="59"/>
      <c r="N193" s="59"/>
      <c r="O193" s="59"/>
      <c r="P193" s="59"/>
      <c r="Q193" s="59"/>
      <c r="R193" s="59"/>
      <c r="S193" s="59"/>
      <c r="T193" s="59"/>
      <c r="U193" s="59"/>
      <c r="V193" s="59"/>
      <c r="W193" s="136"/>
      <c r="X193" s="59"/>
      <c r="Y193" s="59"/>
      <c r="Z193" s="59"/>
      <c r="AA193" s="59"/>
      <c r="AB193" s="59"/>
      <c r="AC193" s="59"/>
      <c r="AD193" s="59"/>
      <c r="AE193" s="59"/>
      <c r="AF193" s="59"/>
      <c r="AG193" s="59"/>
      <c r="AH193" s="59"/>
      <c r="AI193" s="59"/>
      <c r="AJ193" s="59"/>
      <c r="AK193" s="59"/>
    </row>
    <row r="194" spans="2:37" x14ac:dyDescent="0.25">
      <c r="B194" s="5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125"/>
      <c r="I194" s="59"/>
      <c r="J194" s="59"/>
      <c r="K194" s="59"/>
      <c r="L194" s="59"/>
      <c r="M194" s="59"/>
      <c r="N194" s="59"/>
      <c r="O194" s="59"/>
      <c r="P194" s="59"/>
      <c r="Q194" s="59"/>
      <c r="R194" s="59"/>
      <c r="S194" s="59"/>
      <c r="T194" s="59"/>
      <c r="U194" s="59"/>
      <c r="V194" s="59"/>
      <c r="W194" s="136"/>
      <c r="X194" s="59"/>
      <c r="Y194" s="59"/>
      <c r="Z194" s="59"/>
      <c r="AA194" s="59"/>
      <c r="AB194" s="59"/>
      <c r="AC194" s="59"/>
      <c r="AD194" s="59"/>
      <c r="AE194" s="59"/>
      <c r="AF194" s="59"/>
      <c r="AG194" s="59"/>
      <c r="AH194" s="59"/>
      <c r="AI194" s="59"/>
      <c r="AJ194" s="59"/>
      <c r="AK194" s="59"/>
    </row>
    <row r="195" spans="2:37" x14ac:dyDescent="0.25">
      <c r="B195" s="5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125"/>
      <c r="I195" s="59"/>
      <c r="J195" s="59"/>
      <c r="K195" s="59"/>
      <c r="L195" s="59"/>
      <c r="M195" s="59"/>
      <c r="N195" s="59"/>
      <c r="O195" s="59"/>
      <c r="P195" s="59"/>
      <c r="Q195" s="59"/>
      <c r="R195" s="59"/>
      <c r="S195" s="59"/>
      <c r="T195" s="59"/>
      <c r="U195" s="59"/>
      <c r="V195" s="59"/>
      <c r="W195" s="136"/>
      <c r="X195" s="59"/>
      <c r="Y195" s="59"/>
      <c r="Z195" s="59"/>
      <c r="AA195" s="59"/>
      <c r="AB195" s="59"/>
      <c r="AC195" s="59"/>
      <c r="AD195" s="59"/>
      <c r="AE195" s="59"/>
      <c r="AF195" s="59"/>
      <c r="AG195" s="59"/>
      <c r="AH195" s="59"/>
      <c r="AI195" s="59"/>
      <c r="AJ195" s="59"/>
      <c r="AK195" s="59"/>
    </row>
    <row r="196" spans="2:37" x14ac:dyDescent="0.25">
      <c r="B196" s="59" t="s">
        <v>622</v>
      </c>
      <c r="C196" s="62" t="str">
        <f>+VLOOKUP(B196,'resumen UCAP'!$A$5:$O$329,2,0)</f>
        <v>UCAP Luminaria LED 84,4 W</v>
      </c>
      <c r="D196" s="63">
        <f>+'Desmonte Infr. financiada'!D196</f>
        <v>84.4</v>
      </c>
      <c r="E196" s="63" t="str">
        <f>+VLOOKUP(B196,'resumen UCAP'!$A$5:$O$329,3,0)</f>
        <v>Un</v>
      </c>
      <c r="F196" s="64">
        <f>+VLOOKUP(B196,'resumen UCAP'!$A$5:$O$329,15,0)</f>
        <v>1521833.1390600002</v>
      </c>
      <c r="G196" s="61"/>
      <c r="H196" s="125"/>
      <c r="I196" s="59"/>
      <c r="J196" s="59"/>
      <c r="K196" s="59"/>
      <c r="L196" s="59"/>
      <c r="M196" s="59"/>
      <c r="N196" s="59"/>
      <c r="O196" s="59"/>
      <c r="P196" s="59"/>
      <c r="Q196" s="59"/>
      <c r="R196" s="59"/>
      <c r="S196" s="59"/>
      <c r="T196" s="59"/>
      <c r="U196" s="59"/>
      <c r="V196" s="59"/>
      <c r="W196" s="136"/>
      <c r="X196" s="59"/>
      <c r="Y196" s="59"/>
      <c r="Z196" s="59"/>
      <c r="AA196" s="59"/>
      <c r="AB196" s="59"/>
      <c r="AC196" s="59"/>
      <c r="AD196" s="59"/>
      <c r="AE196" s="59"/>
      <c r="AF196" s="59"/>
      <c r="AG196" s="59"/>
      <c r="AH196" s="59"/>
      <c r="AI196" s="59"/>
      <c r="AJ196" s="59"/>
      <c r="AK196" s="59"/>
    </row>
    <row r="197" spans="2:37" x14ac:dyDescent="0.25">
      <c r="B197" s="59" t="s">
        <v>623</v>
      </c>
      <c r="C197" s="62" t="str">
        <f>+VLOOKUP(B197,'resumen UCAP'!$A$5:$O$329,2,0)</f>
        <v>UCAP Luminaria LED 32,1 W</v>
      </c>
      <c r="D197" s="63">
        <f>+'Desmonte Infr. financiada'!D197</f>
        <v>32.1</v>
      </c>
      <c r="E197" s="63" t="str">
        <f>+VLOOKUP(B197,'resumen UCAP'!$A$5:$O$329,3,0)</f>
        <v>Un</v>
      </c>
      <c r="F197" s="64">
        <f>+VLOOKUP(B197,'resumen UCAP'!$A$5:$O$329,15,0)</f>
        <v>1111719.65307</v>
      </c>
      <c r="G197" s="61"/>
      <c r="H197" s="125"/>
      <c r="I197" s="59"/>
      <c r="J197" s="59"/>
      <c r="K197" s="59"/>
      <c r="L197" s="59"/>
      <c r="M197" s="59"/>
      <c r="N197" s="59"/>
      <c r="O197" s="59"/>
      <c r="P197" s="59"/>
      <c r="Q197" s="59"/>
      <c r="R197" s="59"/>
      <c r="S197" s="59"/>
      <c r="T197" s="59"/>
      <c r="U197" s="59"/>
      <c r="V197" s="59"/>
      <c r="W197" s="136"/>
      <c r="X197" s="59"/>
      <c r="Y197" s="59"/>
      <c r="Z197" s="59"/>
      <c r="AA197" s="59"/>
      <c r="AB197" s="59"/>
      <c r="AC197" s="59"/>
      <c r="AD197" s="59"/>
      <c r="AE197" s="59"/>
      <c r="AF197" s="59"/>
      <c r="AG197" s="59"/>
      <c r="AH197" s="59"/>
      <c r="AI197" s="59"/>
      <c r="AJ197" s="59"/>
      <c r="AK197" s="59"/>
    </row>
    <row r="198" spans="2:37" x14ac:dyDescent="0.25">
      <c r="B198" s="59" t="s">
        <v>624</v>
      </c>
      <c r="C198" s="62" t="str">
        <f>+VLOOKUP(B198,'resumen UCAP'!$A$5:$O$329,2,0)</f>
        <v>UCAP Luminaria LED 100 W</v>
      </c>
      <c r="D198" s="63">
        <f>+'Desmonte Infr. financiada'!D198</f>
        <v>100</v>
      </c>
      <c r="E198" s="63" t="str">
        <f>+VLOOKUP(B198,'resumen UCAP'!$A$5:$O$329,3,0)</f>
        <v>Un</v>
      </c>
      <c r="F198" s="64">
        <f>+VLOOKUP(B198,'resumen UCAP'!$A$5:$O$329,15,0)</f>
        <v>1745611.4584271999</v>
      </c>
      <c r="G198" s="61"/>
      <c r="H198" s="125"/>
      <c r="I198" s="59"/>
      <c r="J198" s="59"/>
      <c r="K198" s="59"/>
      <c r="L198" s="59"/>
      <c r="M198" s="59"/>
      <c r="N198" s="59"/>
      <c r="O198" s="59"/>
      <c r="P198" s="59"/>
      <c r="Q198" s="59"/>
      <c r="R198" s="59"/>
      <c r="S198" s="59"/>
      <c r="T198" s="59"/>
      <c r="U198" s="59"/>
      <c r="V198" s="59"/>
      <c r="W198" s="136"/>
      <c r="X198" s="59"/>
      <c r="Y198" s="59"/>
      <c r="Z198" s="59"/>
      <c r="AA198" s="59"/>
      <c r="AB198" s="59"/>
      <c r="AC198" s="59"/>
      <c r="AD198" s="59"/>
      <c r="AE198" s="59"/>
      <c r="AF198" s="59"/>
      <c r="AG198" s="59"/>
      <c r="AH198" s="59"/>
      <c r="AI198" s="59"/>
      <c r="AJ198" s="59"/>
      <c r="AK198" s="59"/>
    </row>
    <row r="199" spans="2:37" ht="15" x14ac:dyDescent="0.25">
      <c r="B199" s="59" t="s">
        <v>625</v>
      </c>
      <c r="C199" s="62" t="str">
        <f>+VLOOKUP(B199,'resumen UCAP'!$A$5:$O$329,2,0)</f>
        <v>UCAP Luminaria LED IV 100 W</v>
      </c>
      <c r="D199" s="63">
        <f>+'Desmonte Infr. financiada'!D199</f>
        <v>100</v>
      </c>
      <c r="E199" s="63" t="str">
        <f>+VLOOKUP(B199,'resumen UCAP'!$A$5:$O$329,3,0)</f>
        <v>Un</v>
      </c>
      <c r="F199" s="64">
        <f>+VLOOKUP(B199,'resumen UCAP'!$A$5:$O$329,15,0)</f>
        <v>1786633.0624272001</v>
      </c>
      <c r="G199" s="61"/>
      <c r="H199" s="125"/>
      <c r="I199" s="59"/>
      <c r="J199" s="59"/>
      <c r="K199" s="59"/>
      <c r="L199" s="59"/>
      <c r="M199" s="59"/>
      <c r="N199" s="59"/>
      <c r="O199" s="59"/>
      <c r="P199" s="59"/>
      <c r="Q199" s="59"/>
      <c r="R199" s="59"/>
      <c r="S199" s="59"/>
      <c r="T199" s="59"/>
      <c r="U199" s="59"/>
      <c r="V199" s="59"/>
      <c r="W199" s="274">
        <f>-'Desmonte Infr. IAP'!W224</f>
        <v>3300</v>
      </c>
      <c r="X199" s="59"/>
      <c r="Y199" s="59"/>
      <c r="Z199" s="59"/>
      <c r="AA199" s="59"/>
      <c r="AB199" s="59"/>
      <c r="AC199" s="59"/>
      <c r="AD199" s="59"/>
      <c r="AE199" s="59"/>
      <c r="AF199" s="59"/>
      <c r="AG199" s="59"/>
      <c r="AH199" s="59"/>
      <c r="AI199" s="59"/>
      <c r="AJ199" s="59"/>
      <c r="AK199" s="59"/>
    </row>
    <row r="200" spans="2:37" x14ac:dyDescent="0.25">
      <c r="B200" s="59"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1"/>
      <c r="H200" s="125"/>
      <c r="I200" s="59"/>
      <c r="J200" s="59"/>
      <c r="K200" s="59"/>
      <c r="L200" s="59"/>
      <c r="M200" s="59"/>
      <c r="N200" s="59"/>
      <c r="O200" s="59"/>
      <c r="P200" s="59"/>
      <c r="Q200" s="59"/>
      <c r="R200" s="59"/>
      <c r="S200" s="59"/>
      <c r="T200" s="59"/>
      <c r="U200" s="59"/>
      <c r="V200" s="59"/>
      <c r="W200" s="136"/>
      <c r="X200" s="59"/>
      <c r="Y200" s="59"/>
      <c r="Z200" s="59"/>
      <c r="AA200" s="59"/>
      <c r="AB200" s="59"/>
      <c r="AC200" s="59"/>
      <c r="AD200" s="59"/>
      <c r="AE200" s="59"/>
      <c r="AF200" s="59"/>
      <c r="AG200" s="59"/>
      <c r="AH200" s="59"/>
      <c r="AI200" s="59"/>
      <c r="AJ200" s="59"/>
      <c r="AK200" s="59"/>
    </row>
    <row r="201" spans="2:37" x14ac:dyDescent="0.25">
      <c r="B201" s="59"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1"/>
      <c r="H201" s="125"/>
      <c r="I201" s="59"/>
      <c r="J201" s="59"/>
      <c r="K201" s="59"/>
      <c r="L201" s="59"/>
      <c r="M201" s="59"/>
      <c r="N201" s="59"/>
      <c r="O201" s="59"/>
      <c r="P201" s="59"/>
      <c r="Q201" s="59"/>
      <c r="R201" s="59"/>
      <c r="S201" s="59"/>
      <c r="T201" s="59"/>
      <c r="U201" s="59"/>
      <c r="V201" s="59"/>
      <c r="W201" s="136"/>
      <c r="X201" s="59"/>
      <c r="Y201" s="59"/>
      <c r="Z201" s="59"/>
      <c r="AA201" s="59"/>
      <c r="AB201" s="59"/>
      <c r="AC201" s="59"/>
      <c r="AD201" s="59"/>
      <c r="AE201" s="59"/>
      <c r="AF201" s="59"/>
      <c r="AG201" s="59"/>
      <c r="AH201" s="59"/>
      <c r="AI201" s="59"/>
      <c r="AJ201" s="59"/>
      <c r="AK201" s="59"/>
    </row>
    <row r="202" spans="2:37" x14ac:dyDescent="0.25">
      <c r="B202" s="59"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1"/>
      <c r="H202" s="125"/>
      <c r="I202" s="59"/>
      <c r="J202" s="59"/>
      <c r="K202" s="59"/>
      <c r="L202" s="59"/>
      <c r="M202" s="59"/>
      <c r="N202" s="59"/>
      <c r="O202" s="59"/>
      <c r="P202" s="59"/>
      <c r="Q202" s="59"/>
      <c r="R202" s="59"/>
      <c r="S202" s="59"/>
      <c r="T202" s="59"/>
      <c r="U202" s="59"/>
      <c r="V202" s="59"/>
      <c r="W202" s="136"/>
      <c r="X202" s="59"/>
      <c r="Y202" s="59"/>
      <c r="Z202" s="59"/>
      <c r="AA202" s="59"/>
      <c r="AB202" s="59"/>
      <c r="AC202" s="59"/>
      <c r="AD202" s="59"/>
      <c r="AE202" s="59"/>
      <c r="AF202" s="59"/>
      <c r="AG202" s="59"/>
      <c r="AH202" s="59"/>
      <c r="AI202" s="59"/>
      <c r="AJ202" s="59"/>
      <c r="AK202" s="59"/>
    </row>
    <row r="203" spans="2:37" x14ac:dyDescent="0.25">
      <c r="B203" s="59" t="s">
        <v>629</v>
      </c>
      <c r="C203" s="62" t="str">
        <f>+VLOOKUP(B203,'resumen UCAP'!$A$5:$O$329,2,0)</f>
        <v>UCAP Luminaria LED 30W</v>
      </c>
      <c r="D203" s="63">
        <f>+'Desmonte Infr. financiada'!D203</f>
        <v>30</v>
      </c>
      <c r="E203" s="63" t="str">
        <f>+VLOOKUP(B203,'resumen UCAP'!$A$5:$O$329,3,0)</f>
        <v>Un</v>
      </c>
      <c r="F203" s="64">
        <f>+VLOOKUP(B203,'resumen UCAP'!$A$5:$O$329,15,0)</f>
        <v>1084525.0643916</v>
      </c>
      <c r="G203" s="61"/>
      <c r="H203" s="125"/>
      <c r="I203" s="59"/>
      <c r="J203" s="59"/>
      <c r="K203" s="59"/>
      <c r="L203" s="59"/>
      <c r="M203" s="59"/>
      <c r="N203" s="59"/>
      <c r="O203" s="59"/>
      <c r="P203" s="59"/>
      <c r="Q203" s="59"/>
      <c r="R203" s="59"/>
      <c r="S203" s="59"/>
      <c r="T203" s="59"/>
      <c r="U203" s="59"/>
      <c r="V203" s="59"/>
      <c r="W203" s="136"/>
      <c r="X203" s="59"/>
      <c r="Y203" s="59"/>
      <c r="Z203" s="59"/>
      <c r="AA203" s="59"/>
      <c r="AB203" s="59"/>
      <c r="AC203" s="59"/>
      <c r="AD203" s="59"/>
      <c r="AE203" s="59"/>
      <c r="AF203" s="59"/>
      <c r="AG203" s="59"/>
      <c r="AH203" s="59"/>
      <c r="AI203" s="59"/>
      <c r="AJ203" s="59"/>
      <c r="AK203" s="59"/>
    </row>
    <row r="204" spans="2:37" x14ac:dyDescent="0.25">
      <c r="B204" s="59" t="s">
        <v>630</v>
      </c>
      <c r="C204" s="62" t="str">
        <f>+VLOOKUP(B204,'resumen UCAP'!$A$5:$O$329,2,0)</f>
        <v>UCAP Luminaria LED 60W</v>
      </c>
      <c r="D204" s="63">
        <f>+'Desmonte Infr. financiada'!D204</f>
        <v>60</v>
      </c>
      <c r="E204" s="63" t="str">
        <f>+VLOOKUP(B204,'resumen UCAP'!$A$5:$O$329,3,0)</f>
        <v>Un</v>
      </c>
      <c r="F204" s="64">
        <f>+VLOOKUP(B204,'resumen UCAP'!$A$5:$O$329,15,0)</f>
        <v>1467393.3683915995</v>
      </c>
      <c r="G204" s="61"/>
      <c r="H204" s="125"/>
      <c r="I204" s="59"/>
      <c r="J204" s="59"/>
      <c r="K204" s="59"/>
      <c r="L204" s="59"/>
      <c r="M204" s="59"/>
      <c r="N204" s="59"/>
      <c r="O204" s="59"/>
      <c r="P204" s="59"/>
      <c r="Q204" s="59"/>
      <c r="R204" s="59"/>
      <c r="S204" s="59"/>
      <c r="T204" s="59"/>
      <c r="U204" s="59"/>
      <c r="V204" s="59"/>
      <c r="W204" s="136"/>
      <c r="X204" s="59"/>
      <c r="Y204" s="59"/>
      <c r="Z204" s="59"/>
      <c r="AA204" s="59"/>
      <c r="AB204" s="59"/>
      <c r="AC204" s="59"/>
      <c r="AD204" s="59"/>
      <c r="AE204" s="59"/>
      <c r="AF204" s="59"/>
      <c r="AG204" s="59"/>
      <c r="AH204" s="59"/>
      <c r="AI204" s="59"/>
      <c r="AJ204" s="59"/>
      <c r="AK204" s="59"/>
    </row>
    <row r="205" spans="2:37" x14ac:dyDescent="0.25">
      <c r="B205" s="59" t="s">
        <v>535</v>
      </c>
      <c r="C205" s="62" t="str">
        <f>+VLOOKUP(B205,'resumen UCAP'!$A$5:$O$329,2,0)</f>
        <v>UCAP Luminaria LED 90W</v>
      </c>
      <c r="D205" s="63">
        <f>+'Desmonte Infr. financiada'!D205</f>
        <v>80</v>
      </c>
      <c r="E205" s="63" t="str">
        <f>+VLOOKUP(B205,'resumen UCAP'!$A$5:$O$329,3,0)</f>
        <v>Un</v>
      </c>
      <c r="F205" s="64">
        <f>+VLOOKUP(B205,'resumen UCAP'!$A$5:$O$329,15,0)</f>
        <v>1582253.8595916</v>
      </c>
      <c r="G205" s="61"/>
      <c r="H205" s="125"/>
      <c r="I205" s="59"/>
      <c r="J205" s="59"/>
      <c r="K205" s="59"/>
      <c r="L205" s="59"/>
      <c r="M205" s="59"/>
      <c r="N205" s="59"/>
      <c r="O205" s="59"/>
      <c r="P205" s="59"/>
      <c r="Q205" s="59"/>
      <c r="R205" s="59"/>
      <c r="S205" s="59"/>
      <c r="T205" s="59"/>
      <c r="U205" s="59"/>
      <c r="V205" s="59"/>
      <c r="W205" s="136"/>
      <c r="X205" s="59"/>
      <c r="Y205" s="59"/>
      <c r="Z205" s="59"/>
      <c r="AA205" s="59"/>
      <c r="AB205" s="59"/>
      <c r="AC205" s="59"/>
      <c r="AD205" s="59"/>
      <c r="AE205" s="59"/>
      <c r="AF205" s="59"/>
      <c r="AG205" s="59"/>
      <c r="AH205" s="59"/>
      <c r="AI205" s="59"/>
      <c r="AJ205" s="59"/>
      <c r="AK205" s="59"/>
    </row>
    <row r="206" spans="2:37" x14ac:dyDescent="0.25">
      <c r="B206" s="59"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1"/>
      <c r="H206" s="125"/>
      <c r="I206" s="59"/>
      <c r="J206" s="59"/>
      <c r="K206" s="59"/>
      <c r="L206" s="59"/>
      <c r="M206" s="59"/>
      <c r="N206" s="59"/>
      <c r="O206" s="59"/>
      <c r="P206" s="59"/>
      <c r="Q206" s="59"/>
      <c r="R206" s="59"/>
      <c r="S206" s="59"/>
      <c r="T206" s="59"/>
      <c r="U206" s="59"/>
      <c r="V206" s="59"/>
      <c r="W206" s="136"/>
      <c r="X206" s="59"/>
      <c r="Y206" s="59"/>
      <c r="Z206" s="59"/>
      <c r="AA206" s="59"/>
      <c r="AB206" s="59"/>
      <c r="AC206" s="59"/>
      <c r="AD206" s="59"/>
      <c r="AE206" s="59"/>
      <c r="AF206" s="59"/>
      <c r="AG206" s="59"/>
      <c r="AH206" s="59"/>
      <c r="AI206" s="59"/>
      <c r="AJ206" s="59"/>
      <c r="AK206" s="59"/>
    </row>
    <row r="207" spans="2:37" x14ac:dyDescent="0.25">
      <c r="B207" s="59"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1"/>
      <c r="H207" s="125"/>
      <c r="I207" s="59"/>
      <c r="J207" s="59"/>
      <c r="K207" s="59"/>
      <c r="L207" s="59"/>
      <c r="M207" s="59"/>
      <c r="N207" s="59"/>
      <c r="O207" s="59"/>
      <c r="P207" s="59"/>
      <c r="Q207" s="59"/>
      <c r="R207" s="59"/>
      <c r="S207" s="59"/>
      <c r="T207" s="59"/>
      <c r="U207" s="59"/>
      <c r="V207" s="59"/>
      <c r="W207" s="136"/>
      <c r="X207" s="59"/>
      <c r="Y207" s="59"/>
      <c r="Z207" s="59"/>
      <c r="AA207" s="59"/>
      <c r="AB207" s="59"/>
      <c r="AC207" s="59"/>
      <c r="AD207" s="59"/>
      <c r="AE207" s="59"/>
      <c r="AF207" s="59"/>
      <c r="AG207" s="59"/>
      <c r="AH207" s="59"/>
      <c r="AI207" s="59"/>
      <c r="AJ207" s="59"/>
      <c r="AK207" s="59"/>
    </row>
    <row r="208" spans="2:37" x14ac:dyDescent="0.25">
      <c r="B208" s="59"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1"/>
      <c r="H208" s="125"/>
      <c r="I208" s="59"/>
      <c r="J208" s="59"/>
      <c r="K208" s="59"/>
      <c r="L208" s="59"/>
      <c r="M208" s="59"/>
      <c r="N208" s="59"/>
      <c r="O208" s="59"/>
      <c r="P208" s="59"/>
      <c r="Q208" s="59"/>
      <c r="R208" s="59"/>
      <c r="S208" s="59"/>
      <c r="T208" s="59"/>
      <c r="U208" s="59"/>
      <c r="V208" s="59"/>
      <c r="W208" s="136"/>
      <c r="X208" s="59"/>
      <c r="Y208" s="59"/>
      <c r="Z208" s="59"/>
      <c r="AA208" s="59"/>
      <c r="AB208" s="59"/>
      <c r="AC208" s="59"/>
      <c r="AD208" s="59"/>
      <c r="AE208" s="59"/>
      <c r="AF208" s="59"/>
      <c r="AG208" s="59"/>
      <c r="AH208" s="59"/>
      <c r="AI208" s="59"/>
      <c r="AJ208" s="59"/>
      <c r="AK208" s="59"/>
    </row>
    <row r="209" spans="2:37" x14ac:dyDescent="0.25">
      <c r="B209" s="59"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1"/>
      <c r="H209" s="125"/>
      <c r="I209" s="59"/>
      <c r="J209" s="59"/>
      <c r="K209" s="59"/>
      <c r="L209" s="59"/>
      <c r="M209" s="59"/>
      <c r="N209" s="59"/>
      <c r="O209" s="59"/>
      <c r="P209" s="59"/>
      <c r="Q209" s="59"/>
      <c r="R209" s="59"/>
      <c r="S209" s="59"/>
      <c r="T209" s="59"/>
      <c r="U209" s="59"/>
      <c r="V209" s="59"/>
      <c r="W209" s="136"/>
      <c r="X209" s="59"/>
      <c r="Y209" s="59"/>
      <c r="Z209" s="59"/>
      <c r="AA209" s="59"/>
      <c r="AB209" s="59"/>
      <c r="AC209" s="59"/>
      <c r="AD209" s="59"/>
      <c r="AE209" s="59"/>
      <c r="AF209" s="59"/>
      <c r="AG209" s="59"/>
      <c r="AH209" s="59"/>
      <c r="AI209" s="59"/>
      <c r="AJ209" s="59"/>
      <c r="AK209" s="59"/>
    </row>
    <row r="210" spans="2:37" x14ac:dyDescent="0.25">
      <c r="B210" s="59"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1"/>
      <c r="H210" s="125"/>
      <c r="I210" s="59"/>
      <c r="J210" s="59"/>
      <c r="K210" s="59"/>
      <c r="L210" s="59"/>
      <c r="M210" s="59"/>
      <c r="N210" s="59"/>
      <c r="O210" s="59"/>
      <c r="P210" s="59"/>
      <c r="Q210" s="59"/>
      <c r="R210" s="59"/>
      <c r="S210" s="59"/>
      <c r="T210" s="59"/>
      <c r="U210" s="59"/>
      <c r="V210" s="59"/>
      <c r="W210" s="136"/>
      <c r="X210" s="59"/>
      <c r="Y210" s="59"/>
      <c r="Z210" s="59"/>
      <c r="AA210" s="59"/>
      <c r="AB210" s="59"/>
      <c r="AC210" s="59"/>
      <c r="AD210" s="59"/>
      <c r="AE210" s="59"/>
      <c r="AF210" s="59"/>
      <c r="AG210" s="59"/>
      <c r="AH210" s="59"/>
      <c r="AI210" s="59"/>
      <c r="AJ210" s="59"/>
      <c r="AK210" s="59"/>
    </row>
    <row r="211" spans="2:37" x14ac:dyDescent="0.25">
      <c r="B211" s="59"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1"/>
      <c r="H211" s="125"/>
      <c r="I211" s="59"/>
      <c r="J211" s="59"/>
      <c r="K211" s="59"/>
      <c r="L211" s="59"/>
      <c r="M211" s="59"/>
      <c r="N211" s="59"/>
      <c r="O211" s="59"/>
      <c r="P211" s="59"/>
      <c r="Q211" s="59"/>
      <c r="R211" s="59"/>
      <c r="S211" s="59"/>
      <c r="T211" s="59"/>
      <c r="U211" s="59"/>
      <c r="V211" s="59"/>
      <c r="W211" s="136"/>
      <c r="X211" s="59"/>
      <c r="Y211" s="59"/>
      <c r="Z211" s="59"/>
      <c r="AA211" s="59"/>
      <c r="AB211" s="59"/>
      <c r="AC211" s="59"/>
      <c r="AD211" s="59"/>
      <c r="AE211" s="59"/>
      <c r="AF211" s="59"/>
      <c r="AG211" s="59"/>
      <c r="AH211" s="59"/>
      <c r="AI211" s="59"/>
      <c r="AJ211" s="59"/>
      <c r="AK211" s="59"/>
    </row>
    <row r="212" spans="2:37" x14ac:dyDescent="0.25">
      <c r="B212" s="59"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1"/>
      <c r="H212" s="125"/>
      <c r="I212" s="59"/>
      <c r="J212" s="59"/>
      <c r="K212" s="59"/>
      <c r="L212" s="59"/>
      <c r="M212" s="59"/>
      <c r="N212" s="59"/>
      <c r="O212" s="59"/>
      <c r="P212" s="59"/>
      <c r="Q212" s="59"/>
      <c r="R212" s="59"/>
      <c r="S212" s="59"/>
      <c r="T212" s="59"/>
      <c r="U212" s="59"/>
      <c r="V212" s="59"/>
      <c r="W212" s="136"/>
      <c r="X212" s="59"/>
      <c r="Y212" s="59"/>
      <c r="Z212" s="59"/>
      <c r="AA212" s="59"/>
      <c r="AB212" s="59"/>
      <c r="AC212" s="59"/>
      <c r="AD212" s="59"/>
      <c r="AE212" s="59"/>
      <c r="AF212" s="59"/>
      <c r="AG212" s="59"/>
      <c r="AH212" s="59"/>
      <c r="AI212" s="59"/>
      <c r="AJ212" s="59"/>
      <c r="AK212" s="59"/>
    </row>
    <row r="213" spans="2:37" x14ac:dyDescent="0.25">
      <c r="B213" s="59" t="s">
        <v>631</v>
      </c>
      <c r="C213" s="62" t="str">
        <f>+VLOOKUP(B213,'resumen UCAP'!$A$5:$O$329,2,0)</f>
        <v>UCAP Luminaria LED 30W 60 D</v>
      </c>
      <c r="D213" s="63">
        <f>+'Desmonte Infr. financiada'!D213</f>
        <v>30</v>
      </c>
      <c r="E213" s="63" t="str">
        <f>+VLOOKUP(B213,'resumen UCAP'!$A$5:$O$329,3,0)</f>
        <v>Un</v>
      </c>
      <c r="F213" s="64">
        <f>+VLOOKUP(B213,'resumen UCAP'!$A$5:$O$329,15,0)</f>
        <v>957358.0919916</v>
      </c>
      <c r="G213" s="61"/>
      <c r="H213" s="125"/>
      <c r="I213" s="59"/>
      <c r="J213" s="59"/>
      <c r="K213" s="59"/>
      <c r="L213" s="59"/>
      <c r="M213" s="59"/>
      <c r="N213" s="59"/>
      <c r="O213" s="59"/>
      <c r="P213" s="59"/>
      <c r="Q213" s="59"/>
      <c r="R213" s="59"/>
      <c r="S213" s="59"/>
      <c r="T213" s="59"/>
      <c r="U213" s="59"/>
      <c r="V213" s="59"/>
      <c r="W213" s="136"/>
      <c r="X213" s="59"/>
      <c r="Y213" s="59"/>
      <c r="Z213" s="59"/>
      <c r="AA213" s="59"/>
      <c r="AB213" s="59"/>
      <c r="AC213" s="59"/>
      <c r="AD213" s="59"/>
      <c r="AE213" s="59"/>
      <c r="AF213" s="59"/>
      <c r="AG213" s="59"/>
      <c r="AH213" s="59"/>
      <c r="AI213" s="59"/>
      <c r="AJ213" s="59"/>
      <c r="AK213" s="59"/>
    </row>
    <row r="214" spans="2:37" x14ac:dyDescent="0.25">
      <c r="B214" s="59" t="s">
        <v>632</v>
      </c>
      <c r="C214" s="62" t="str">
        <f>+VLOOKUP(B214,'resumen UCAP'!$A$5:$O$329,2,0)</f>
        <v>UCAP Luminaria LED 50W</v>
      </c>
      <c r="D214" s="63">
        <f>+'Desmonte Infr. financiada'!D214</f>
        <v>50</v>
      </c>
      <c r="E214" s="63" t="str">
        <f>+VLOOKUP(B214,'resumen UCAP'!$A$5:$O$329,3,0)</f>
        <v>Un</v>
      </c>
      <c r="F214" s="64">
        <f>+VLOOKUP(B214,'resumen UCAP'!$A$5:$O$329,15,0)</f>
        <v>1027094.8187916002</v>
      </c>
      <c r="G214" s="61"/>
      <c r="H214" s="125"/>
      <c r="I214" s="59"/>
      <c r="J214" s="59"/>
      <c r="K214" s="59"/>
      <c r="L214" s="59"/>
      <c r="M214" s="59"/>
      <c r="N214" s="59"/>
      <c r="O214" s="59"/>
      <c r="P214" s="59"/>
      <c r="Q214" s="59"/>
      <c r="R214" s="59"/>
      <c r="S214" s="59"/>
      <c r="T214" s="59"/>
      <c r="U214" s="59"/>
      <c r="V214" s="59"/>
      <c r="W214" s="136"/>
      <c r="X214" s="59"/>
      <c r="Y214" s="59"/>
      <c r="Z214" s="59"/>
      <c r="AA214" s="59"/>
      <c r="AB214" s="59"/>
      <c r="AC214" s="59"/>
      <c r="AD214" s="59"/>
      <c r="AE214" s="59"/>
      <c r="AF214" s="59"/>
      <c r="AG214" s="59"/>
      <c r="AH214" s="59"/>
      <c r="AI214" s="59"/>
      <c r="AJ214" s="59"/>
      <c r="AK214" s="59"/>
    </row>
    <row r="215" spans="2:37" x14ac:dyDescent="0.25">
      <c r="B215" s="59"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1"/>
      <c r="H215" s="125"/>
      <c r="I215" s="59"/>
      <c r="J215" s="59"/>
      <c r="K215" s="59"/>
      <c r="L215" s="59"/>
      <c r="M215" s="59"/>
      <c r="N215" s="59"/>
      <c r="O215" s="59"/>
      <c r="P215" s="59"/>
      <c r="Q215" s="59"/>
      <c r="R215" s="59"/>
      <c r="S215" s="59"/>
      <c r="T215" s="59"/>
      <c r="U215" s="59"/>
      <c r="V215" s="59"/>
      <c r="W215" s="136"/>
      <c r="X215" s="59"/>
      <c r="Y215" s="59"/>
      <c r="Z215" s="59"/>
      <c r="AA215" s="59"/>
      <c r="AB215" s="59"/>
      <c r="AC215" s="59"/>
      <c r="AD215" s="59"/>
      <c r="AE215" s="59"/>
      <c r="AF215" s="59"/>
      <c r="AG215" s="59"/>
      <c r="AH215" s="59"/>
      <c r="AI215" s="59"/>
      <c r="AJ215" s="59"/>
      <c r="AK215" s="59"/>
    </row>
    <row r="216" spans="2:37" x14ac:dyDescent="0.25">
      <c r="B216" s="59"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1"/>
      <c r="H216" s="125"/>
      <c r="I216" s="59"/>
      <c r="J216" s="59"/>
      <c r="K216" s="59"/>
      <c r="L216" s="59"/>
      <c r="M216" s="59"/>
      <c r="N216" s="59"/>
      <c r="O216" s="59"/>
      <c r="P216" s="59"/>
      <c r="Q216" s="59"/>
      <c r="R216" s="59"/>
      <c r="S216" s="59"/>
      <c r="T216" s="59"/>
      <c r="U216" s="59"/>
      <c r="V216" s="59"/>
      <c r="W216" s="136"/>
      <c r="X216" s="59"/>
      <c r="Y216" s="59"/>
      <c r="Z216" s="59"/>
      <c r="AA216" s="59"/>
      <c r="AB216" s="59"/>
      <c r="AC216" s="59"/>
      <c r="AD216" s="59"/>
      <c r="AE216" s="59"/>
      <c r="AF216" s="59"/>
      <c r="AG216" s="59"/>
      <c r="AH216" s="59"/>
      <c r="AI216" s="59"/>
      <c r="AJ216" s="59"/>
      <c r="AK216" s="59"/>
    </row>
    <row r="217" spans="2:37" x14ac:dyDescent="0.25">
      <c r="B217" s="59"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1"/>
      <c r="H217" s="125"/>
      <c r="I217" s="59"/>
      <c r="J217" s="59"/>
      <c r="K217" s="59"/>
      <c r="L217" s="59"/>
      <c r="M217" s="59"/>
      <c r="N217" s="59"/>
      <c r="O217" s="59"/>
      <c r="P217" s="59"/>
      <c r="Q217" s="59"/>
      <c r="R217" s="59"/>
      <c r="S217" s="59"/>
      <c r="T217" s="59"/>
      <c r="U217" s="59"/>
      <c r="V217" s="59"/>
      <c r="W217" s="136"/>
      <c r="X217" s="59"/>
      <c r="Y217" s="59"/>
      <c r="Z217" s="59"/>
      <c r="AA217" s="59"/>
      <c r="AB217" s="59"/>
      <c r="AC217" s="59"/>
      <c r="AD217" s="59"/>
      <c r="AE217" s="59"/>
      <c r="AF217" s="59"/>
      <c r="AG217" s="59"/>
      <c r="AH217" s="59"/>
      <c r="AI217" s="59"/>
      <c r="AJ217" s="59"/>
      <c r="AK217" s="59"/>
    </row>
    <row r="218" spans="2:37" x14ac:dyDescent="0.25">
      <c r="B218" s="59"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1"/>
      <c r="H218" s="125"/>
      <c r="I218" s="59"/>
      <c r="J218" s="59"/>
      <c r="K218" s="59"/>
      <c r="L218" s="59"/>
      <c r="M218" s="59"/>
      <c r="N218" s="59"/>
      <c r="O218" s="59"/>
      <c r="P218" s="59"/>
      <c r="Q218" s="59"/>
      <c r="R218" s="59"/>
      <c r="S218" s="59"/>
      <c r="T218" s="59"/>
      <c r="U218" s="59"/>
      <c r="V218" s="59"/>
      <c r="W218" s="136"/>
      <c r="X218" s="59"/>
      <c r="Y218" s="59"/>
      <c r="Z218" s="59"/>
      <c r="AA218" s="59"/>
      <c r="AB218" s="59"/>
      <c r="AC218" s="59"/>
      <c r="AD218" s="59"/>
      <c r="AE218" s="59"/>
      <c r="AF218" s="59"/>
      <c r="AG218" s="59"/>
      <c r="AH218" s="59"/>
      <c r="AI218" s="59"/>
      <c r="AJ218" s="59"/>
      <c r="AK218" s="59"/>
    </row>
    <row r="219" spans="2:37" x14ac:dyDescent="0.25">
      <c r="B219" s="59" t="s">
        <v>637</v>
      </c>
      <c r="C219" s="62" t="str">
        <f>+VLOOKUP(B219,'resumen UCAP'!$A$5:$O$329,2,0)</f>
        <v>UCAP Luminaria LED 167 W</v>
      </c>
      <c r="D219" s="63">
        <f>+'Desmonte Infr. financiada'!D219</f>
        <v>35</v>
      </c>
      <c r="E219" s="63" t="str">
        <f>+VLOOKUP(B219,'resumen UCAP'!$A$5:$O$329,3,0)</f>
        <v>Un</v>
      </c>
      <c r="F219" s="64">
        <f>+VLOOKUP(B219,'resumen UCAP'!$A$5:$O$329,15,0)</f>
        <v>1673686.9127471999</v>
      </c>
      <c r="G219" s="61"/>
      <c r="H219" s="125"/>
      <c r="I219" s="59"/>
      <c r="J219" s="59"/>
      <c r="K219" s="59"/>
      <c r="L219" s="59"/>
      <c r="M219" s="59"/>
      <c r="N219" s="59"/>
      <c r="O219" s="59"/>
      <c r="P219" s="59"/>
      <c r="Q219" s="59"/>
      <c r="R219" s="59"/>
      <c r="S219" s="59"/>
      <c r="T219" s="59"/>
      <c r="U219" s="59"/>
      <c r="V219" s="59"/>
      <c r="W219" s="136"/>
      <c r="X219" s="59"/>
      <c r="Y219" s="59"/>
      <c r="Z219" s="59"/>
      <c r="AA219" s="59"/>
      <c r="AB219" s="59"/>
      <c r="AC219" s="59"/>
      <c r="AD219" s="59"/>
      <c r="AE219" s="59"/>
      <c r="AF219" s="59"/>
      <c r="AG219" s="59"/>
      <c r="AH219" s="59"/>
      <c r="AI219" s="59"/>
      <c r="AJ219" s="59"/>
      <c r="AK219" s="59"/>
    </row>
    <row r="220" spans="2:37" x14ac:dyDescent="0.25">
      <c r="B220" s="59" t="s">
        <v>638</v>
      </c>
      <c r="C220" s="62" t="str">
        <f>+VLOOKUP(B220,'resumen UCAP'!$A$5:$O$329,2,0)</f>
        <v>UCAP Luminaria LED 227 W</v>
      </c>
      <c r="D220" s="63">
        <f>+'Desmonte Infr. financiada'!D220</f>
        <v>227</v>
      </c>
      <c r="E220" s="63" t="str">
        <f>+VLOOKUP(B220,'resumen UCAP'!$A$5:$O$329,3,0)</f>
        <v>Un</v>
      </c>
      <c r="F220" s="64">
        <f>+VLOOKUP(B220,'resumen UCAP'!$A$5:$O$329,15,0)</f>
        <v>2422467.9244272001</v>
      </c>
      <c r="G220" s="61"/>
      <c r="H220" s="125"/>
      <c r="I220" s="59"/>
      <c r="J220" s="59"/>
      <c r="K220" s="59"/>
      <c r="L220" s="59"/>
      <c r="M220" s="59"/>
      <c r="N220" s="59"/>
      <c r="O220" s="59"/>
      <c r="P220" s="59"/>
      <c r="Q220" s="59"/>
      <c r="R220" s="59"/>
      <c r="S220" s="59"/>
      <c r="T220" s="59"/>
      <c r="U220" s="59"/>
      <c r="V220" s="59"/>
      <c r="W220" s="136"/>
      <c r="X220" s="59"/>
      <c r="Y220" s="59"/>
      <c r="Z220" s="59"/>
      <c r="AA220" s="59"/>
      <c r="AB220" s="59"/>
      <c r="AC220" s="59"/>
      <c r="AD220" s="59"/>
      <c r="AE220" s="59"/>
      <c r="AF220" s="59"/>
      <c r="AG220" s="59"/>
      <c r="AH220" s="59"/>
      <c r="AI220" s="59"/>
      <c r="AJ220" s="59"/>
      <c r="AK220" s="59"/>
    </row>
    <row r="221" spans="2:37" x14ac:dyDescent="0.25">
      <c r="B221" s="59" t="s">
        <v>639</v>
      </c>
      <c r="C221" s="62" t="str">
        <f>+VLOOKUP(B221,'resumen UCAP'!$A$5:$O$329,2,0)</f>
        <v>UCAP Luminaria LED 192 W</v>
      </c>
      <c r="D221" s="63">
        <f>+'Desmonte Infr. financiada'!D221</f>
        <v>192.4</v>
      </c>
      <c r="E221" s="63" t="str">
        <f>+VLOOKUP(B221,'resumen UCAP'!$A$5:$O$329,3,0)</f>
        <v>Un</v>
      </c>
      <c r="F221" s="64">
        <f>+VLOOKUP(B221,'resumen UCAP'!$A$5:$O$329,15,0)</f>
        <v>1991373.255378</v>
      </c>
      <c r="G221" s="61"/>
      <c r="H221" s="125"/>
      <c r="I221" s="59"/>
      <c r="J221" s="59"/>
      <c r="K221" s="59"/>
      <c r="L221" s="59"/>
      <c r="M221" s="59"/>
      <c r="N221" s="59"/>
      <c r="O221" s="59"/>
      <c r="P221" s="59"/>
      <c r="Q221" s="59"/>
      <c r="R221" s="59"/>
      <c r="S221" s="59"/>
      <c r="T221" s="59"/>
      <c r="U221" s="59"/>
      <c r="V221" s="59"/>
      <c r="W221" s="136"/>
      <c r="X221" s="59"/>
      <c r="Y221" s="59"/>
      <c r="Z221" s="59"/>
      <c r="AA221" s="59"/>
      <c r="AB221" s="59"/>
      <c r="AC221" s="59"/>
      <c r="AD221" s="59"/>
      <c r="AE221" s="59"/>
      <c r="AF221" s="59"/>
      <c r="AG221" s="59"/>
      <c r="AH221" s="59"/>
      <c r="AI221" s="59"/>
      <c r="AJ221" s="59"/>
      <c r="AK221" s="59"/>
    </row>
    <row r="222" spans="2:37" x14ac:dyDescent="0.25">
      <c r="B222" s="59"/>
      <c r="C222" s="59"/>
      <c r="D222" s="60"/>
      <c r="E222" s="59"/>
      <c r="F222" s="125"/>
      <c r="G222" s="61"/>
      <c r="H222" s="125"/>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row>
    <row r="223" spans="2:37" x14ac:dyDescent="0.25">
      <c r="B223" s="59"/>
      <c r="C223" s="59"/>
      <c r="D223" s="60"/>
      <c r="E223" s="59"/>
      <c r="F223" s="125"/>
      <c r="G223" s="61"/>
      <c r="H223" s="125"/>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row>
    <row r="224" spans="2:37" x14ac:dyDescent="0.25">
      <c r="B224" s="126"/>
      <c r="C224" s="127" t="s">
        <v>289</v>
      </c>
      <c r="D224" s="128"/>
      <c r="E224" s="126"/>
      <c r="F224" s="129"/>
      <c r="G224" s="129">
        <f>+SUM(G5:G223)</f>
        <v>32760</v>
      </c>
      <c r="H224" s="129">
        <f t="shared" ref="H224:AK224" si="0">+SUM(H5:H223)</f>
        <v>0</v>
      </c>
      <c r="I224" s="129">
        <f t="shared" si="0"/>
        <v>0</v>
      </c>
      <c r="J224" s="129">
        <f t="shared" si="0"/>
        <v>0</v>
      </c>
      <c r="K224" s="129">
        <f t="shared" si="0"/>
        <v>0</v>
      </c>
      <c r="L224" s="129">
        <f t="shared" si="0"/>
        <v>0</v>
      </c>
      <c r="M224" s="129">
        <f t="shared" si="0"/>
        <v>0</v>
      </c>
      <c r="N224" s="129">
        <f t="shared" si="0"/>
        <v>0</v>
      </c>
      <c r="O224" s="129">
        <f t="shared" si="0"/>
        <v>0</v>
      </c>
      <c r="P224" s="129">
        <f t="shared" si="0"/>
        <v>0</v>
      </c>
      <c r="Q224" s="129">
        <f t="shared" si="0"/>
        <v>0</v>
      </c>
      <c r="R224" s="129">
        <f t="shared" si="0"/>
        <v>0</v>
      </c>
      <c r="S224" s="129">
        <f t="shared" si="0"/>
        <v>0</v>
      </c>
      <c r="T224" s="129">
        <f t="shared" si="0"/>
        <v>0</v>
      </c>
      <c r="U224" s="129">
        <f t="shared" si="0"/>
        <v>0</v>
      </c>
      <c r="V224" s="129">
        <f t="shared" si="0"/>
        <v>0</v>
      </c>
      <c r="W224" s="129">
        <f t="shared" si="0"/>
        <v>3300</v>
      </c>
      <c r="X224" s="129">
        <f t="shared" si="0"/>
        <v>0</v>
      </c>
      <c r="Y224" s="129">
        <f t="shared" si="0"/>
        <v>0</v>
      </c>
      <c r="Z224" s="129">
        <f t="shared" si="0"/>
        <v>0</v>
      </c>
      <c r="AA224" s="129">
        <f t="shared" si="0"/>
        <v>0</v>
      </c>
      <c r="AB224" s="129">
        <f t="shared" si="0"/>
        <v>0</v>
      </c>
      <c r="AC224" s="129">
        <f t="shared" si="0"/>
        <v>0</v>
      </c>
      <c r="AD224" s="129">
        <f t="shared" si="0"/>
        <v>0</v>
      </c>
      <c r="AE224" s="129">
        <f t="shared" si="0"/>
        <v>0</v>
      </c>
      <c r="AF224" s="129">
        <f t="shared" si="0"/>
        <v>0</v>
      </c>
      <c r="AG224" s="129">
        <f t="shared" si="0"/>
        <v>0</v>
      </c>
      <c r="AH224" s="129">
        <f t="shared" si="0"/>
        <v>0</v>
      </c>
      <c r="AI224" s="129">
        <f t="shared" si="0"/>
        <v>0</v>
      </c>
      <c r="AJ224" s="129">
        <f t="shared" si="0"/>
        <v>0</v>
      </c>
      <c r="AK224" s="129">
        <f t="shared" si="0"/>
        <v>0</v>
      </c>
    </row>
    <row r="225" spans="2:37" x14ac:dyDescent="0.25">
      <c r="B225" s="59"/>
      <c r="C225" s="126" t="s">
        <v>441</v>
      </c>
      <c r="D225" s="60"/>
      <c r="E225" s="59"/>
      <c r="F225" s="61"/>
      <c r="G225" s="129">
        <f>+SUMPRODUCT($F$5:$F$223,G5:G223)</f>
        <v>11895402911</v>
      </c>
      <c r="H225" s="129">
        <f t="shared" ref="H225:AK225" si="1">+SUMPRODUCT($F$5:$F$223,H5:H223)</f>
        <v>0</v>
      </c>
      <c r="I225" s="129">
        <f t="shared" si="1"/>
        <v>0</v>
      </c>
      <c r="J225" s="129">
        <f t="shared" si="1"/>
        <v>0</v>
      </c>
      <c r="K225" s="129">
        <f t="shared" si="1"/>
        <v>0</v>
      </c>
      <c r="L225" s="129">
        <f t="shared" si="1"/>
        <v>0</v>
      </c>
      <c r="M225" s="129">
        <f t="shared" si="1"/>
        <v>0</v>
      </c>
      <c r="N225" s="129">
        <f t="shared" si="1"/>
        <v>0</v>
      </c>
      <c r="O225" s="129">
        <f t="shared" si="1"/>
        <v>0</v>
      </c>
      <c r="P225" s="129">
        <f t="shared" si="1"/>
        <v>0</v>
      </c>
      <c r="Q225" s="129">
        <f t="shared" si="1"/>
        <v>0</v>
      </c>
      <c r="R225" s="129">
        <f t="shared" si="1"/>
        <v>0</v>
      </c>
      <c r="S225" s="129">
        <f t="shared" si="1"/>
        <v>0</v>
      </c>
      <c r="T225" s="129">
        <f t="shared" si="1"/>
        <v>0</v>
      </c>
      <c r="U225" s="129">
        <f t="shared" si="1"/>
        <v>0</v>
      </c>
      <c r="V225" s="129">
        <f t="shared" si="1"/>
        <v>0</v>
      </c>
      <c r="W225" s="129">
        <f t="shared" si="1"/>
        <v>5895889106.0097609</v>
      </c>
      <c r="X225" s="129">
        <f t="shared" si="1"/>
        <v>0</v>
      </c>
      <c r="Y225" s="129">
        <f t="shared" si="1"/>
        <v>0</v>
      </c>
      <c r="Z225" s="129">
        <f t="shared" si="1"/>
        <v>0</v>
      </c>
      <c r="AA225" s="129">
        <f t="shared" si="1"/>
        <v>0</v>
      </c>
      <c r="AB225" s="129">
        <f t="shared" si="1"/>
        <v>0</v>
      </c>
      <c r="AC225" s="129">
        <f t="shared" si="1"/>
        <v>0</v>
      </c>
      <c r="AD225" s="129">
        <f t="shared" si="1"/>
        <v>0</v>
      </c>
      <c r="AE225" s="129">
        <f t="shared" si="1"/>
        <v>0</v>
      </c>
      <c r="AF225" s="129">
        <f t="shared" si="1"/>
        <v>0</v>
      </c>
      <c r="AG225" s="129">
        <f t="shared" si="1"/>
        <v>0</v>
      </c>
      <c r="AH225" s="129">
        <f t="shared" si="1"/>
        <v>0</v>
      </c>
      <c r="AI225" s="129">
        <f t="shared" si="1"/>
        <v>0</v>
      </c>
      <c r="AJ225" s="129">
        <f t="shared" si="1"/>
        <v>0</v>
      </c>
      <c r="AK225" s="129">
        <f t="shared" si="1"/>
        <v>0</v>
      </c>
    </row>
    <row r="226" spans="2:37" x14ac:dyDescent="0.25">
      <c r="B226" s="59"/>
      <c r="C226" s="59"/>
      <c r="D226" s="60"/>
      <c r="E226" s="59"/>
      <c r="F226" s="61"/>
      <c r="G226" s="61"/>
      <c r="H226" s="61"/>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row>
    <row r="227" spans="2:37" x14ac:dyDescent="0.25">
      <c r="B227" s="59"/>
      <c r="C227" s="59"/>
      <c r="D227" s="60"/>
      <c r="E227" s="59"/>
      <c r="F227" s="61"/>
      <c r="G227" s="61"/>
      <c r="H227" s="61"/>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row>
    <row r="228" spans="2:37" x14ac:dyDescent="0.25">
      <c r="B228" s="59"/>
      <c r="C228" s="59"/>
      <c r="D228" s="60"/>
      <c r="E228" s="59"/>
      <c r="F228" s="61"/>
      <c r="G228" s="61"/>
      <c r="H228" s="61"/>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row>
    <row r="229" spans="2:37" x14ac:dyDescent="0.25">
      <c r="B229" s="59"/>
      <c r="C229" s="59"/>
      <c r="D229" s="60"/>
      <c r="E229" s="59"/>
      <c r="F229" s="61"/>
      <c r="G229" s="61"/>
      <c r="H229" s="61"/>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row>
    <row r="230" spans="2:37" x14ac:dyDescent="0.25">
      <c r="B230" s="58"/>
      <c r="C230" s="130" t="str">
        <f>+Inventario!C230</f>
        <v xml:space="preserve">OTROS ELEMENTOS PARA ILUMINACIÓN </v>
      </c>
      <c r="D230" s="131"/>
      <c r="E230" s="58"/>
      <c r="F230" s="132"/>
      <c r="G230" s="132"/>
      <c r="H230" s="132"/>
      <c r="I230" s="58"/>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row>
    <row r="231" spans="2:37"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61"/>
      <c r="I231" s="136"/>
      <c r="J231" s="136"/>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row>
    <row r="232" spans="2:37"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61"/>
      <c r="I232" s="136"/>
      <c r="J232" s="136"/>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row>
    <row r="233" spans="2:37"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61"/>
      <c r="I233" s="136"/>
      <c r="J233" s="136"/>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row>
    <row r="234" spans="2:37"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61"/>
      <c r="I234" s="136"/>
      <c r="J234" s="136"/>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row>
    <row r="235" spans="2:37" x14ac:dyDescent="0.25">
      <c r="B235" s="59" t="s">
        <v>547</v>
      </c>
      <c r="C235" s="62" t="str">
        <f>+VLOOKUP(B235,'resumen UCAP'!$A$5:$O$329,2,0)</f>
        <v>Contactor fotocelda 60Amp</v>
      </c>
      <c r="D235" s="63"/>
      <c r="E235" s="63" t="str">
        <f>+VLOOKUP(B235,'resumen UCAP'!$A$5:$O$329,3,0)</f>
        <v>Un</v>
      </c>
      <c r="F235" s="64">
        <f>+VLOOKUP(B235,'resumen UCAP'!$A$5:$O$329,15,0)</f>
        <v>98891</v>
      </c>
      <c r="G235" s="61">
        <v>25</v>
      </c>
      <c r="H235" s="61"/>
      <c r="I235" s="136"/>
      <c r="J235" s="136"/>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row>
    <row r="236" spans="2:37" x14ac:dyDescent="0.25">
      <c r="B236" s="59" t="s">
        <v>548</v>
      </c>
      <c r="C236" s="62" t="str">
        <f>+VLOOKUP(B236,'resumen UCAP'!$A$5:$O$329,2,0)</f>
        <v>BREAKER</v>
      </c>
      <c r="D236" s="63"/>
      <c r="E236" s="63">
        <f>+VLOOKUP(B236,'resumen UCAP'!$A$5:$O$329,3,0)</f>
        <v>0</v>
      </c>
      <c r="F236" s="64">
        <f>+VLOOKUP(B236,'resumen UCAP'!$A$5:$O$329,15,0)</f>
        <v>140937.5</v>
      </c>
      <c r="G236" s="61">
        <v>32</v>
      </c>
      <c r="H236" s="61"/>
      <c r="I236" s="136"/>
      <c r="J236" s="136"/>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row>
    <row r="237" spans="2:37" x14ac:dyDescent="0.25">
      <c r="B237" s="59"/>
      <c r="C237" s="127" t="s">
        <v>289</v>
      </c>
      <c r="D237" s="60"/>
      <c r="E237" s="59"/>
      <c r="F237" s="61"/>
      <c r="G237" s="129">
        <f>+SUM(G231:G236)</f>
        <v>853</v>
      </c>
      <c r="H237" s="129">
        <f t="shared" ref="H237:AK237" si="2">+SUM(H231:H236)</f>
        <v>0</v>
      </c>
      <c r="I237" s="129">
        <f t="shared" si="2"/>
        <v>0</v>
      </c>
      <c r="J237" s="129">
        <f t="shared" si="2"/>
        <v>0</v>
      </c>
      <c r="K237" s="129">
        <f t="shared" si="2"/>
        <v>0</v>
      </c>
      <c r="L237" s="129">
        <f t="shared" si="2"/>
        <v>0</v>
      </c>
      <c r="M237" s="129">
        <f t="shared" si="2"/>
        <v>0</v>
      </c>
      <c r="N237" s="129">
        <f t="shared" si="2"/>
        <v>0</v>
      </c>
      <c r="O237" s="129">
        <f t="shared" si="2"/>
        <v>0</v>
      </c>
      <c r="P237" s="129">
        <f t="shared" si="2"/>
        <v>0</v>
      </c>
      <c r="Q237" s="129">
        <f t="shared" si="2"/>
        <v>0</v>
      </c>
      <c r="R237" s="129">
        <f t="shared" si="2"/>
        <v>0</v>
      </c>
      <c r="S237" s="129">
        <f t="shared" si="2"/>
        <v>0</v>
      </c>
      <c r="T237" s="129">
        <f t="shared" si="2"/>
        <v>0</v>
      </c>
      <c r="U237" s="129">
        <f t="shared" si="2"/>
        <v>0</v>
      </c>
      <c r="V237" s="129">
        <f t="shared" si="2"/>
        <v>0</v>
      </c>
      <c r="W237" s="129">
        <f t="shared" si="2"/>
        <v>0</v>
      </c>
      <c r="X237" s="129">
        <f t="shared" si="2"/>
        <v>0</v>
      </c>
      <c r="Y237" s="129">
        <f t="shared" si="2"/>
        <v>0</v>
      </c>
      <c r="Z237" s="129">
        <f t="shared" si="2"/>
        <v>0</v>
      </c>
      <c r="AA237" s="129">
        <f t="shared" si="2"/>
        <v>0</v>
      </c>
      <c r="AB237" s="129">
        <f t="shared" si="2"/>
        <v>0</v>
      </c>
      <c r="AC237" s="129">
        <f t="shared" si="2"/>
        <v>0</v>
      </c>
      <c r="AD237" s="129">
        <f t="shared" si="2"/>
        <v>0</v>
      </c>
      <c r="AE237" s="129">
        <f t="shared" si="2"/>
        <v>0</v>
      </c>
      <c r="AF237" s="129">
        <f t="shared" si="2"/>
        <v>0</v>
      </c>
      <c r="AG237" s="129">
        <f t="shared" si="2"/>
        <v>0</v>
      </c>
      <c r="AH237" s="129">
        <f t="shared" si="2"/>
        <v>0</v>
      </c>
      <c r="AI237" s="129">
        <f t="shared" si="2"/>
        <v>0</v>
      </c>
      <c r="AJ237" s="129">
        <f t="shared" si="2"/>
        <v>0</v>
      </c>
      <c r="AK237" s="129">
        <f t="shared" si="2"/>
        <v>0</v>
      </c>
    </row>
    <row r="238" spans="2:37" x14ac:dyDescent="0.25">
      <c r="B238" s="59"/>
      <c r="C238" s="126" t="s">
        <v>441</v>
      </c>
      <c r="D238" s="60"/>
      <c r="E238" s="59"/>
      <c r="F238" s="61"/>
      <c r="G238" s="129">
        <f>+SUMPRODUCT($F$231:$F$236,G231:G236)</f>
        <v>79356918.871450007</v>
      </c>
      <c r="H238" s="129">
        <f t="shared" ref="H238:AK238" si="3">+SUMPRODUCT($F$231:$F$236,H231:H236)</f>
        <v>0</v>
      </c>
      <c r="I238" s="129">
        <f t="shared" si="3"/>
        <v>0</v>
      </c>
      <c r="J238" s="129">
        <f t="shared" si="3"/>
        <v>0</v>
      </c>
      <c r="K238" s="129">
        <f t="shared" si="3"/>
        <v>0</v>
      </c>
      <c r="L238" s="129">
        <f t="shared" si="3"/>
        <v>0</v>
      </c>
      <c r="M238" s="129">
        <f t="shared" si="3"/>
        <v>0</v>
      </c>
      <c r="N238" s="129">
        <f t="shared" si="3"/>
        <v>0</v>
      </c>
      <c r="O238" s="129">
        <f t="shared" si="3"/>
        <v>0</v>
      </c>
      <c r="P238" s="129">
        <f t="shared" si="3"/>
        <v>0</v>
      </c>
      <c r="Q238" s="129">
        <f t="shared" si="3"/>
        <v>0</v>
      </c>
      <c r="R238" s="129">
        <f t="shared" si="3"/>
        <v>0</v>
      </c>
      <c r="S238" s="129">
        <f t="shared" si="3"/>
        <v>0</v>
      </c>
      <c r="T238" s="129">
        <f t="shared" si="3"/>
        <v>0</v>
      </c>
      <c r="U238" s="129">
        <f t="shared" si="3"/>
        <v>0</v>
      </c>
      <c r="V238" s="129">
        <f t="shared" si="3"/>
        <v>0</v>
      </c>
      <c r="W238" s="129">
        <f t="shared" si="3"/>
        <v>0</v>
      </c>
      <c r="X238" s="129">
        <f t="shared" si="3"/>
        <v>0</v>
      </c>
      <c r="Y238" s="129">
        <f t="shared" si="3"/>
        <v>0</v>
      </c>
      <c r="Z238" s="129">
        <f t="shared" si="3"/>
        <v>0</v>
      </c>
      <c r="AA238" s="129">
        <f t="shared" si="3"/>
        <v>0</v>
      </c>
      <c r="AB238" s="129">
        <f t="shared" si="3"/>
        <v>0</v>
      </c>
      <c r="AC238" s="129">
        <f t="shared" si="3"/>
        <v>0</v>
      </c>
      <c r="AD238" s="129">
        <f t="shared" si="3"/>
        <v>0</v>
      </c>
      <c r="AE238" s="129">
        <f t="shared" si="3"/>
        <v>0</v>
      </c>
      <c r="AF238" s="129">
        <f t="shared" si="3"/>
        <v>0</v>
      </c>
      <c r="AG238" s="129">
        <f t="shared" si="3"/>
        <v>0</v>
      </c>
      <c r="AH238" s="129">
        <f t="shared" si="3"/>
        <v>0</v>
      </c>
      <c r="AI238" s="129">
        <f t="shared" si="3"/>
        <v>0</v>
      </c>
      <c r="AJ238" s="129">
        <f t="shared" si="3"/>
        <v>0</v>
      </c>
      <c r="AK238" s="129">
        <f t="shared" si="3"/>
        <v>0</v>
      </c>
    </row>
    <row r="239" spans="2:37" x14ac:dyDescent="0.25">
      <c r="B239" s="59"/>
      <c r="C239" s="59"/>
      <c r="D239" s="60"/>
      <c r="E239" s="59"/>
      <c r="F239" s="61"/>
      <c r="G239" s="61"/>
      <c r="H239" s="61"/>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x14ac:dyDescent="0.25">
      <c r="B240" s="59"/>
      <c r="C240" s="59"/>
      <c r="D240" s="60"/>
      <c r="E240" s="59"/>
      <c r="F240" s="61"/>
      <c r="G240" s="61"/>
      <c r="H240" s="61"/>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2:37" x14ac:dyDescent="0.25">
      <c r="B241" s="59"/>
      <c r="C241" s="59"/>
      <c r="D241" s="60"/>
      <c r="E241" s="59"/>
      <c r="F241" s="61"/>
      <c r="G241" s="61"/>
      <c r="H241" s="61"/>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2:37" x14ac:dyDescent="0.25">
      <c r="B242" s="59"/>
      <c r="C242" s="59"/>
      <c r="D242" s="60"/>
      <c r="E242" s="59"/>
      <c r="F242" s="61"/>
      <c r="G242" s="61"/>
      <c r="H242" s="61"/>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2:37" x14ac:dyDescent="0.25">
      <c r="B243" s="58"/>
      <c r="C243" s="130" t="str">
        <f>+Inventario!C243</f>
        <v>POSTES</v>
      </c>
      <c r="D243" s="131"/>
      <c r="E243" s="58"/>
      <c r="F243" s="132"/>
      <c r="G243" s="132"/>
      <c r="H243" s="132"/>
      <c r="I243" s="58"/>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row>
    <row r="244" spans="2:37" x14ac:dyDescent="0.25">
      <c r="B244" s="59" t="s">
        <v>640</v>
      </c>
      <c r="C244" s="62" t="str">
        <f>+VLOOKUP(B244,'resumen UCAP'!$A$5:$O$329,2,0)</f>
        <v>Mástil 14 mts</v>
      </c>
      <c r="D244" s="63"/>
      <c r="E244" s="63" t="str">
        <f>+VLOOKUP(B244,'resumen UCAP'!$A$5:$O$329,3,0)</f>
        <v>Un</v>
      </c>
      <c r="F244" s="64">
        <f>+VLOOKUP(B244,'resumen UCAP'!$A$5:$O$329,15,0)</f>
        <v>6721802.1826086845</v>
      </c>
      <c r="G244" s="61">
        <v>92</v>
      </c>
      <c r="H244" s="61"/>
      <c r="I244" s="136"/>
      <c r="J244" s="136"/>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row>
    <row r="245" spans="2:37"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61"/>
      <c r="I245" s="136"/>
      <c r="J245" s="136"/>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row>
    <row r="246" spans="2:37"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61"/>
      <c r="I246" s="136"/>
      <c r="J246" s="136"/>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row>
    <row r="247" spans="2:37"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61"/>
      <c r="I247" s="136"/>
      <c r="J247" s="136"/>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row>
    <row r="248" spans="2:37" x14ac:dyDescent="0.25">
      <c r="B248" s="59" t="s">
        <v>644</v>
      </c>
      <c r="C248" s="62" t="str">
        <f>+VLOOKUP(B248,'resumen UCAP'!$A$5:$O$329,2,0)</f>
        <v>Poste concreto 14 m</v>
      </c>
      <c r="D248" s="63"/>
      <c r="E248" s="63" t="str">
        <f>+VLOOKUP(B248,'resumen UCAP'!$A$5:$O$329,3,0)</f>
        <v>Un</v>
      </c>
      <c r="F248" s="64">
        <f>+VLOOKUP(B248,'resumen UCAP'!$A$5:$O$329,15,0)</f>
        <v>1450000</v>
      </c>
      <c r="G248" s="61">
        <v>5</v>
      </c>
      <c r="H248" s="61"/>
      <c r="I248" s="136"/>
      <c r="J248" s="136"/>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row>
    <row r="249" spans="2:37"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61"/>
      <c r="I249" s="136"/>
      <c r="J249" s="136"/>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row>
    <row r="250" spans="2:37"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61"/>
      <c r="I250" s="136"/>
      <c r="J250" s="136"/>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row>
    <row r="251" spans="2:37"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61"/>
      <c r="I251" s="136"/>
      <c r="J251" s="136"/>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row>
    <row r="252" spans="2:37"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61"/>
      <c r="I252" s="136"/>
      <c r="J252" s="136"/>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row>
    <row r="253" spans="2:37"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61"/>
      <c r="I253" s="136"/>
      <c r="J253" s="136"/>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row>
    <row r="254" spans="2:37"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61"/>
      <c r="I254" s="136"/>
      <c r="J254" s="136"/>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row>
    <row r="255" spans="2:37"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61"/>
      <c r="I255" s="136"/>
      <c r="J255" s="136"/>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row>
    <row r="256" spans="2:37"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61"/>
      <c r="I256" s="136"/>
      <c r="J256" s="136"/>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row>
    <row r="257" spans="2:37" x14ac:dyDescent="0.25">
      <c r="B257" s="59" t="s">
        <v>653</v>
      </c>
      <c r="C257" s="62" t="str">
        <f>+VLOOKUP(B257,'resumen UCAP'!$A$5:$O$329,2,0)</f>
        <v>Poste tipo aleta 6m</v>
      </c>
      <c r="D257" s="63"/>
      <c r="E257" s="63" t="str">
        <f>+VLOOKUP(B257,'resumen UCAP'!$A$5:$O$329,3,0)</f>
        <v>Un</v>
      </c>
      <c r="F257" s="64">
        <f>+VLOOKUP(B257,'resumen UCAP'!$A$5:$O$329,15,0)</f>
        <v>1300000</v>
      </c>
      <c r="G257" s="61">
        <v>98</v>
      </c>
      <c r="H257" s="61"/>
      <c r="I257" s="136"/>
      <c r="J257" s="136"/>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row>
    <row r="258" spans="2:37"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61"/>
      <c r="I258" s="136"/>
      <c r="J258" s="136"/>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row>
    <row r="259" spans="2:37" x14ac:dyDescent="0.25">
      <c r="B259" s="59" t="s">
        <v>655</v>
      </c>
      <c r="C259" s="62" t="str">
        <f>+VLOOKUP(B259,'resumen UCAP'!$A$5:$O$329,2,0)</f>
        <v>Torrecilla metalica riel</v>
      </c>
      <c r="D259" s="63"/>
      <c r="E259" s="63" t="str">
        <f>+VLOOKUP(B259,'resumen UCAP'!$A$5:$O$329,3,0)</f>
        <v>Un</v>
      </c>
      <c r="F259" s="64">
        <f>+VLOOKUP(B259,'resumen UCAP'!$A$5:$O$329,15,0)</f>
        <v>570000</v>
      </c>
      <c r="G259" s="61">
        <v>243</v>
      </c>
      <c r="H259" s="61"/>
      <c r="I259" s="136"/>
      <c r="J259" s="136"/>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row>
    <row r="260" spans="2:37"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61"/>
      <c r="I260" s="136"/>
      <c r="J260" s="136"/>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row>
    <row r="261" spans="2:37" x14ac:dyDescent="0.25">
      <c r="B261" s="59" t="s">
        <v>657</v>
      </c>
      <c r="C261" s="62" t="str">
        <f>+VLOOKUP(B261,'resumen UCAP'!$A$5:$O$329,2,0)</f>
        <v>Poste metalico 12 m</v>
      </c>
      <c r="D261" s="63"/>
      <c r="E261" s="63" t="str">
        <f>+VLOOKUP(B261,'resumen UCAP'!$A$5:$O$329,3,0)</f>
        <v>Un</v>
      </c>
      <c r="F261" s="64">
        <f>+VLOOKUP(B261,'resumen UCAP'!$A$5:$O$329,15,0)</f>
        <v>2043603.7</v>
      </c>
      <c r="G261" s="61">
        <v>1</v>
      </c>
      <c r="H261" s="61"/>
      <c r="I261" s="136"/>
      <c r="J261" s="136"/>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row>
    <row r="262" spans="2:37"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61"/>
      <c r="I262" s="136"/>
      <c r="J262" s="136"/>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row>
    <row r="263" spans="2:37"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61"/>
      <c r="I263" s="136"/>
      <c r="J263" s="136"/>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row>
    <row r="264" spans="2:37" x14ac:dyDescent="0.25">
      <c r="B264" s="59" t="s">
        <v>660</v>
      </c>
      <c r="C264" s="62" t="str">
        <f>+VLOOKUP(B264,'resumen UCAP'!$A$5:$O$329,2,0)</f>
        <v>Poste metalico 10 m</v>
      </c>
      <c r="D264" s="63"/>
      <c r="E264" s="63" t="str">
        <f>+VLOOKUP(B264,'resumen UCAP'!$A$5:$O$329,3,0)</f>
        <v>Un</v>
      </c>
      <c r="F264" s="64">
        <f>+VLOOKUP(B264,'resumen UCAP'!$A$5:$O$329,15,0)</f>
        <v>1702264</v>
      </c>
      <c r="G264" s="61">
        <v>4</v>
      </c>
      <c r="H264" s="61"/>
      <c r="I264" s="136"/>
      <c r="J264" s="136"/>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row>
    <row r="265" spans="2:37" x14ac:dyDescent="0.25">
      <c r="B265" s="59" t="s">
        <v>661</v>
      </c>
      <c r="C265" s="62" t="str">
        <f>+VLOOKUP(B265,'resumen UCAP'!$A$5:$O$329,2,0)</f>
        <v>Poste indemetal  10.8</v>
      </c>
      <c r="D265" s="63"/>
      <c r="E265" s="63" t="str">
        <f>+VLOOKUP(B265,'resumen UCAP'!$A$5:$O$329,3,0)</f>
        <v>Un</v>
      </c>
      <c r="F265" s="64">
        <f>+VLOOKUP(B265,'resumen UCAP'!$A$5:$O$329,15,0)</f>
        <v>1702264</v>
      </c>
      <c r="G265" s="61">
        <v>20</v>
      </c>
      <c r="H265" s="61"/>
      <c r="I265" s="136"/>
      <c r="J265" s="136"/>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row>
    <row r="266" spans="2:37" x14ac:dyDescent="0.25">
      <c r="B266" s="59" t="s">
        <v>662</v>
      </c>
      <c r="C266" s="62" t="str">
        <f>+VLOOKUP(B266,'resumen UCAP'!$A$5:$O$329,2,0)</f>
        <v>Poste indemetal  12</v>
      </c>
      <c r="D266" s="63"/>
      <c r="E266" s="63" t="str">
        <f>+VLOOKUP(B266,'resumen UCAP'!$A$5:$O$329,3,0)</f>
        <v>Un</v>
      </c>
      <c r="F266" s="64">
        <f>+VLOOKUP(B266,'resumen UCAP'!$A$5:$O$329,15,0)</f>
        <v>1702264</v>
      </c>
      <c r="G266" s="61">
        <v>3</v>
      </c>
      <c r="H266" s="61"/>
      <c r="I266" s="136"/>
      <c r="J266" s="136"/>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row>
    <row r="267" spans="2:37" x14ac:dyDescent="0.25">
      <c r="B267" s="59" t="s">
        <v>663</v>
      </c>
      <c r="C267" s="62" t="str">
        <f>+VLOOKUP(B267,'resumen UCAP'!$A$5:$O$329,2,0)</f>
        <v>Poste ingemetal 8 m</v>
      </c>
      <c r="D267" s="63"/>
      <c r="E267" s="63" t="str">
        <f>+VLOOKUP(B267,'resumen UCAP'!$A$5:$O$329,3,0)</f>
        <v>Un</v>
      </c>
      <c r="F267" s="64">
        <f>+VLOOKUP(B267,'resumen UCAP'!$A$5:$O$329,15,0)</f>
        <v>1229507</v>
      </c>
      <c r="G267" s="61">
        <v>33</v>
      </c>
      <c r="H267" s="61"/>
      <c r="I267" s="136"/>
      <c r="J267" s="136"/>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row>
    <row r="268" spans="2:37" x14ac:dyDescent="0.25">
      <c r="B268" s="59" t="s">
        <v>664</v>
      </c>
      <c r="C268" s="62" t="str">
        <f>+VLOOKUP(B268,'resumen UCAP'!$A$5:$O$329,2,0)</f>
        <v>Poste ingemetal 10 m 2B</v>
      </c>
      <c r="D268" s="63"/>
      <c r="E268" s="63" t="str">
        <f>+VLOOKUP(B268,'resumen UCAP'!$A$5:$O$329,3,0)</f>
        <v>Un</v>
      </c>
      <c r="F268" s="64">
        <f>+VLOOKUP(B268,'resumen UCAP'!$A$5:$O$329,15,0)</f>
        <v>1852264</v>
      </c>
      <c r="G268" s="61">
        <v>19</v>
      </c>
      <c r="H268" s="61"/>
      <c r="I268" s="136"/>
      <c r="J268" s="136"/>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row>
    <row r="269" spans="2:37" x14ac:dyDescent="0.25">
      <c r="B269" s="59" t="s">
        <v>665</v>
      </c>
      <c r="C269" s="62" t="str">
        <f>+VLOOKUP(B269,'resumen UCAP'!$A$5:$O$329,2,0)</f>
        <v>Poste rectangular 3 m</v>
      </c>
      <c r="D269" s="63"/>
      <c r="E269" s="63" t="str">
        <f>+VLOOKUP(B269,'resumen UCAP'!$A$5:$O$329,3,0)</f>
        <v>Un</v>
      </c>
      <c r="F269" s="64">
        <f>+VLOOKUP(B269,'resumen UCAP'!$A$5:$O$329,15,0)</f>
        <v>1229507</v>
      </c>
      <c r="G269" s="61">
        <v>8</v>
      </c>
      <c r="H269" s="61"/>
      <c r="I269" s="136"/>
      <c r="J269" s="13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row>
    <row r="270" spans="2:37" x14ac:dyDescent="0.25">
      <c r="B270" s="59" t="s">
        <v>666</v>
      </c>
      <c r="C270" s="62" t="str">
        <f>+VLOOKUP(B270,'resumen UCAP'!$A$5:$O$329,2,0)</f>
        <v>Poste rectangular 8 m</v>
      </c>
      <c r="D270" s="63"/>
      <c r="E270" s="63" t="str">
        <f>+VLOOKUP(B270,'resumen UCAP'!$A$5:$O$329,3,0)</f>
        <v>Un</v>
      </c>
      <c r="F270" s="64">
        <f>+VLOOKUP(B270,'resumen UCAP'!$A$5:$O$329,15,0)</f>
        <v>1852264</v>
      </c>
      <c r="G270" s="61">
        <v>4</v>
      </c>
      <c r="H270" s="61"/>
      <c r="I270" s="136"/>
      <c r="J270" s="136"/>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row>
    <row r="271" spans="2:37" x14ac:dyDescent="0.25">
      <c r="B271" s="59" t="s">
        <v>667</v>
      </c>
      <c r="C271" s="62" t="str">
        <f>+VLOOKUP(B271,'resumen UCAP'!$A$5:$O$329,2,0)</f>
        <v>Poste ingemetal 10 m 1B</v>
      </c>
      <c r="D271" s="63"/>
      <c r="E271" s="63" t="str">
        <f>+VLOOKUP(B271,'resumen UCAP'!$A$5:$O$329,3,0)</f>
        <v>Un</v>
      </c>
      <c r="F271" s="64">
        <f>+VLOOKUP(B271,'resumen UCAP'!$A$5:$O$329,15,0)</f>
        <v>1852264</v>
      </c>
      <c r="G271" s="61">
        <v>9</v>
      </c>
      <c r="H271" s="61"/>
      <c r="I271" s="136"/>
      <c r="J271" s="136"/>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row>
    <row r="272" spans="2:37" x14ac:dyDescent="0.25">
      <c r="B272" s="59" t="s">
        <v>668</v>
      </c>
      <c r="C272" s="62" t="str">
        <f>+VLOOKUP(B272,'resumen UCAP'!$A$5:$O$329,2,0)</f>
        <v>Poste IGO INGAL 10.5 m</v>
      </c>
      <c r="D272" s="63"/>
      <c r="E272" s="63" t="str">
        <f>+VLOOKUP(B272,'resumen UCAP'!$A$5:$O$329,3,0)</f>
        <v>Un</v>
      </c>
      <c r="F272" s="64">
        <f>+VLOOKUP(B272,'resumen UCAP'!$A$5:$O$329,15,0)</f>
        <v>1702264</v>
      </c>
      <c r="G272" s="61">
        <v>16</v>
      </c>
      <c r="H272" s="61"/>
      <c r="I272" s="136"/>
      <c r="J272" s="136"/>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row>
    <row r="273" spans="2:37" x14ac:dyDescent="0.25">
      <c r="B273" s="59" t="s">
        <v>669</v>
      </c>
      <c r="C273" s="62" t="str">
        <f>+VLOOKUP(B273,'resumen UCAP'!$A$5:$O$329,2,0)</f>
        <v>Mastil 14 mts</v>
      </c>
      <c r="D273" s="63"/>
      <c r="E273" s="63" t="str">
        <f>+VLOOKUP(B273,'resumen UCAP'!$A$5:$O$329,3,0)</f>
        <v>Un</v>
      </c>
      <c r="F273" s="64">
        <f>+VLOOKUP(B273,'resumen UCAP'!$A$5:$O$329,15,0)</f>
        <v>6741367.4000000004</v>
      </c>
      <c r="G273" s="61">
        <v>10</v>
      </c>
      <c r="H273" s="61"/>
      <c r="I273" s="136"/>
      <c r="J273" s="136"/>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row>
    <row r="274" spans="2:37"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61"/>
      <c r="I274" s="136"/>
      <c r="J274" s="136"/>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row>
    <row r="275" spans="2:37"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61"/>
      <c r="I275" s="136"/>
      <c r="J275" s="136"/>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row>
    <row r="276" spans="2:37"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61"/>
      <c r="I276" s="136"/>
      <c r="J276" s="136"/>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row>
    <row r="277" spans="2:37"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61"/>
      <c r="I277" s="136"/>
      <c r="J277" s="136"/>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row>
    <row r="278" spans="2:37"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61"/>
      <c r="I278" s="136"/>
      <c r="J278" s="136"/>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row>
    <row r="279" spans="2:37" x14ac:dyDescent="0.25">
      <c r="B279" s="59" t="s">
        <v>675</v>
      </c>
      <c r="C279" s="62" t="str">
        <f>+VLOOKUP(B279,'resumen UCAP'!$A$5:$O$329,2,0)</f>
        <v>Poste Republicano</v>
      </c>
      <c r="D279" s="63"/>
      <c r="E279" s="63" t="str">
        <f>+VLOOKUP(B279,'resumen UCAP'!$A$5:$O$329,3,0)</f>
        <v>Un</v>
      </c>
      <c r="F279" s="64">
        <f>+VLOOKUP(B279,'resumen UCAP'!$A$5:$O$329,15,0)</f>
        <v>3500000</v>
      </c>
      <c r="G279" s="61">
        <v>10</v>
      </c>
      <c r="H279" s="61"/>
      <c r="I279" s="136"/>
      <c r="J279" s="136"/>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row>
    <row r="280" spans="2:37" x14ac:dyDescent="0.25">
      <c r="B280" s="59" t="s">
        <v>676</v>
      </c>
      <c r="C280" s="62" t="str">
        <f>+VLOOKUP(B280,'resumen UCAP'!$A$5:$O$329,2,0)</f>
        <v>Poste tipo aleta 6m</v>
      </c>
      <c r="D280" s="63"/>
      <c r="E280" s="63" t="str">
        <f>+VLOOKUP(B280,'resumen UCAP'!$A$5:$O$329,3,0)</f>
        <v>Un</v>
      </c>
      <c r="F280" s="64">
        <f>+VLOOKUP(B280,'resumen UCAP'!$A$5:$O$329,15,0)</f>
        <v>1300000</v>
      </c>
      <c r="G280" s="61">
        <v>1</v>
      </c>
      <c r="H280" s="61"/>
      <c r="I280" s="136"/>
      <c r="J280" s="136"/>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row>
    <row r="281" spans="2:37" x14ac:dyDescent="0.25">
      <c r="B281" s="59"/>
      <c r="C281" s="127" t="s">
        <v>289</v>
      </c>
      <c r="D281" s="60"/>
      <c r="E281" s="59"/>
      <c r="F281" s="61"/>
      <c r="G281" s="129">
        <f>+SUM(G244:G280)</f>
        <v>8305</v>
      </c>
      <c r="H281" s="129">
        <f t="shared" ref="H281:AK281" si="4">+SUM(H244:H280)</f>
        <v>0</v>
      </c>
      <c r="I281" s="129">
        <f t="shared" si="4"/>
        <v>0</v>
      </c>
      <c r="J281" s="129">
        <f t="shared" si="4"/>
        <v>0</v>
      </c>
      <c r="K281" s="129">
        <f t="shared" si="4"/>
        <v>0</v>
      </c>
      <c r="L281" s="129">
        <f t="shared" si="4"/>
        <v>0</v>
      </c>
      <c r="M281" s="129">
        <f t="shared" si="4"/>
        <v>0</v>
      </c>
      <c r="N281" s="129">
        <f t="shared" si="4"/>
        <v>0</v>
      </c>
      <c r="O281" s="129">
        <f t="shared" si="4"/>
        <v>0</v>
      </c>
      <c r="P281" s="129">
        <f t="shared" si="4"/>
        <v>0</v>
      </c>
      <c r="Q281" s="129">
        <f t="shared" si="4"/>
        <v>0</v>
      </c>
      <c r="R281" s="129">
        <f t="shared" si="4"/>
        <v>0</v>
      </c>
      <c r="S281" s="129">
        <f t="shared" si="4"/>
        <v>0</v>
      </c>
      <c r="T281" s="129">
        <f t="shared" si="4"/>
        <v>0</v>
      </c>
      <c r="U281" s="129">
        <f t="shared" si="4"/>
        <v>0</v>
      </c>
      <c r="V281" s="129">
        <f t="shared" si="4"/>
        <v>0</v>
      </c>
      <c r="W281" s="129">
        <f t="shared" si="4"/>
        <v>0</v>
      </c>
      <c r="X281" s="129">
        <f t="shared" si="4"/>
        <v>0</v>
      </c>
      <c r="Y281" s="129">
        <f t="shared" si="4"/>
        <v>0</v>
      </c>
      <c r="Z281" s="129">
        <f t="shared" si="4"/>
        <v>0</v>
      </c>
      <c r="AA281" s="129">
        <f t="shared" si="4"/>
        <v>0</v>
      </c>
      <c r="AB281" s="129">
        <f t="shared" si="4"/>
        <v>0</v>
      </c>
      <c r="AC281" s="129">
        <f t="shared" si="4"/>
        <v>0</v>
      </c>
      <c r="AD281" s="129">
        <f t="shared" si="4"/>
        <v>0</v>
      </c>
      <c r="AE281" s="129">
        <f t="shared" si="4"/>
        <v>0</v>
      </c>
      <c r="AF281" s="129">
        <f t="shared" si="4"/>
        <v>0</v>
      </c>
      <c r="AG281" s="129">
        <f t="shared" si="4"/>
        <v>0</v>
      </c>
      <c r="AH281" s="129">
        <f t="shared" si="4"/>
        <v>0</v>
      </c>
      <c r="AI281" s="129">
        <f t="shared" si="4"/>
        <v>0</v>
      </c>
      <c r="AJ281" s="129">
        <f t="shared" si="4"/>
        <v>0</v>
      </c>
      <c r="AK281" s="129">
        <f t="shared" si="4"/>
        <v>0</v>
      </c>
    </row>
    <row r="282" spans="2:37" x14ac:dyDescent="0.25">
      <c r="B282" s="59"/>
      <c r="C282" s="126" t="s">
        <v>441</v>
      </c>
      <c r="D282" s="60"/>
      <c r="E282" s="59"/>
      <c r="F282" s="61"/>
      <c r="G282" s="129">
        <f>+SUMPRODUCT($F$244:$F$280,G244:G280)</f>
        <v>11484769552.199991</v>
      </c>
      <c r="H282" s="129">
        <f t="shared" ref="H282:AK282" si="5">+SUMPRODUCT($F$244:$F$280,H244:H280)</f>
        <v>0</v>
      </c>
      <c r="I282" s="129">
        <f t="shared" si="5"/>
        <v>0</v>
      </c>
      <c r="J282" s="129">
        <f t="shared" si="5"/>
        <v>0</v>
      </c>
      <c r="K282" s="129">
        <f t="shared" si="5"/>
        <v>0</v>
      </c>
      <c r="L282" s="129">
        <f t="shared" si="5"/>
        <v>0</v>
      </c>
      <c r="M282" s="129">
        <f t="shared" si="5"/>
        <v>0</v>
      </c>
      <c r="N282" s="129">
        <f t="shared" si="5"/>
        <v>0</v>
      </c>
      <c r="O282" s="129">
        <f t="shared" si="5"/>
        <v>0</v>
      </c>
      <c r="P282" s="129">
        <f t="shared" si="5"/>
        <v>0</v>
      </c>
      <c r="Q282" s="129">
        <f t="shared" si="5"/>
        <v>0</v>
      </c>
      <c r="R282" s="129">
        <f t="shared" si="5"/>
        <v>0</v>
      </c>
      <c r="S282" s="129">
        <f t="shared" si="5"/>
        <v>0</v>
      </c>
      <c r="T282" s="129">
        <f t="shared" si="5"/>
        <v>0</v>
      </c>
      <c r="U282" s="129">
        <f t="shared" si="5"/>
        <v>0</v>
      </c>
      <c r="V282" s="129">
        <f t="shared" si="5"/>
        <v>0</v>
      </c>
      <c r="W282" s="129">
        <f t="shared" si="5"/>
        <v>0</v>
      </c>
      <c r="X282" s="129">
        <f t="shared" si="5"/>
        <v>0</v>
      </c>
      <c r="Y282" s="129">
        <f t="shared" si="5"/>
        <v>0</v>
      </c>
      <c r="Z282" s="129">
        <f t="shared" si="5"/>
        <v>0</v>
      </c>
      <c r="AA282" s="129">
        <f t="shared" si="5"/>
        <v>0</v>
      </c>
      <c r="AB282" s="129">
        <f t="shared" si="5"/>
        <v>0</v>
      </c>
      <c r="AC282" s="129">
        <f t="shared" si="5"/>
        <v>0</v>
      </c>
      <c r="AD282" s="129">
        <f t="shared" si="5"/>
        <v>0</v>
      </c>
      <c r="AE282" s="129">
        <f t="shared" si="5"/>
        <v>0</v>
      </c>
      <c r="AF282" s="129">
        <f t="shared" si="5"/>
        <v>0</v>
      </c>
      <c r="AG282" s="129">
        <f t="shared" si="5"/>
        <v>0</v>
      </c>
      <c r="AH282" s="129">
        <f t="shared" si="5"/>
        <v>0</v>
      </c>
      <c r="AI282" s="129">
        <f t="shared" si="5"/>
        <v>0</v>
      </c>
      <c r="AJ282" s="129">
        <f t="shared" si="5"/>
        <v>0</v>
      </c>
      <c r="AK282" s="129">
        <f t="shared" si="5"/>
        <v>0</v>
      </c>
    </row>
    <row r="283" spans="2:37" x14ac:dyDescent="0.25">
      <c r="B283" s="59"/>
      <c r="C283" s="126"/>
      <c r="D283" s="60"/>
      <c r="E283" s="59"/>
      <c r="F283" s="61"/>
      <c r="G283" s="129"/>
      <c r="H283" s="61"/>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row>
    <row r="284" spans="2:37" x14ac:dyDescent="0.25">
      <c r="B284" s="59"/>
      <c r="C284" s="59"/>
      <c r="D284" s="60"/>
      <c r="E284" s="59"/>
      <c r="F284" s="61"/>
      <c r="G284" s="61"/>
      <c r="H284" s="6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row>
    <row r="285" spans="2:37" x14ac:dyDescent="0.25">
      <c r="B285" s="59"/>
      <c r="C285" s="59"/>
      <c r="D285" s="60"/>
      <c r="E285" s="59"/>
      <c r="F285" s="61"/>
      <c r="G285" s="61"/>
      <c r="H285" s="61"/>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row>
    <row r="286" spans="2:37" x14ac:dyDescent="0.25">
      <c r="B286" s="59"/>
      <c r="C286" s="59"/>
      <c r="D286" s="60"/>
      <c r="E286" s="59"/>
      <c r="F286" s="61"/>
      <c r="G286" s="61"/>
      <c r="H286" s="61"/>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row>
    <row r="287" spans="2:37" x14ac:dyDescent="0.25">
      <c r="B287" s="58"/>
      <c r="C287" s="130" t="str">
        <f>+Inventario!C287</f>
        <v>REDES</v>
      </c>
      <c r="D287" s="131"/>
      <c r="E287" s="58"/>
      <c r="F287" s="132"/>
      <c r="G287" s="132"/>
      <c r="H287" s="132"/>
      <c r="I287" s="58"/>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row>
    <row r="288" spans="2:37"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61"/>
      <c r="I288" s="136"/>
      <c r="J288" s="136"/>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row>
    <row r="289" spans="2:37"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61"/>
      <c r="I289" s="136"/>
      <c r="J289" s="136"/>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row>
    <row r="290" spans="2:37"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61"/>
      <c r="I290" s="136"/>
      <c r="J290" s="136"/>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row>
    <row r="291" spans="2:37"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61"/>
      <c r="I291" s="136"/>
      <c r="J291" s="136"/>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row>
    <row r="292" spans="2:37"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61"/>
      <c r="I292" s="136"/>
      <c r="J292" s="136"/>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row>
    <row r="293" spans="2:37"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61"/>
      <c r="I293" s="136"/>
      <c r="J293" s="136"/>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row>
    <row r="294" spans="2:37"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61"/>
      <c r="I294" s="136"/>
      <c r="J294" s="136"/>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row>
    <row r="295" spans="2:37"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61"/>
      <c r="I295" s="136"/>
      <c r="J295" s="136"/>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row>
    <row r="296" spans="2:37"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61"/>
      <c r="I296" s="136"/>
      <c r="J296" s="136"/>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row>
    <row r="297" spans="2:37" x14ac:dyDescent="0.25">
      <c r="B297" s="59"/>
      <c r="C297" s="127" t="s">
        <v>289</v>
      </c>
      <c r="D297" s="60"/>
      <c r="E297" s="59"/>
      <c r="F297" s="61"/>
      <c r="G297" s="129">
        <f>+SUM(G288:G296)</f>
        <v>1807012</v>
      </c>
      <c r="H297" s="129">
        <f t="shared" ref="H297:AK297" si="6">+SUM(H288:H296)</f>
        <v>0</v>
      </c>
      <c r="I297" s="129">
        <f t="shared" si="6"/>
        <v>0</v>
      </c>
      <c r="J297" s="129">
        <f t="shared" si="6"/>
        <v>0</v>
      </c>
      <c r="K297" s="129">
        <f t="shared" si="6"/>
        <v>0</v>
      </c>
      <c r="L297" s="129">
        <f t="shared" si="6"/>
        <v>0</v>
      </c>
      <c r="M297" s="129">
        <f t="shared" si="6"/>
        <v>0</v>
      </c>
      <c r="N297" s="129">
        <f t="shared" si="6"/>
        <v>0</v>
      </c>
      <c r="O297" s="129">
        <f t="shared" si="6"/>
        <v>0</v>
      </c>
      <c r="P297" s="129">
        <f t="shared" si="6"/>
        <v>0</v>
      </c>
      <c r="Q297" s="129">
        <f t="shared" si="6"/>
        <v>0</v>
      </c>
      <c r="R297" s="129">
        <f t="shared" si="6"/>
        <v>0</v>
      </c>
      <c r="S297" s="129">
        <f t="shared" si="6"/>
        <v>0</v>
      </c>
      <c r="T297" s="129">
        <f t="shared" si="6"/>
        <v>0</v>
      </c>
      <c r="U297" s="129">
        <f t="shared" si="6"/>
        <v>0</v>
      </c>
      <c r="V297" s="129">
        <f t="shared" si="6"/>
        <v>0</v>
      </c>
      <c r="W297" s="129">
        <f t="shared" si="6"/>
        <v>0</v>
      </c>
      <c r="X297" s="129">
        <f t="shared" si="6"/>
        <v>0</v>
      </c>
      <c r="Y297" s="129">
        <f t="shared" si="6"/>
        <v>0</v>
      </c>
      <c r="Z297" s="129">
        <f t="shared" si="6"/>
        <v>0</v>
      </c>
      <c r="AA297" s="129">
        <f t="shared" si="6"/>
        <v>0</v>
      </c>
      <c r="AB297" s="129">
        <f t="shared" si="6"/>
        <v>0</v>
      </c>
      <c r="AC297" s="129">
        <f t="shared" si="6"/>
        <v>0</v>
      </c>
      <c r="AD297" s="129">
        <f t="shared" si="6"/>
        <v>0</v>
      </c>
      <c r="AE297" s="129">
        <f t="shared" si="6"/>
        <v>0</v>
      </c>
      <c r="AF297" s="129">
        <f t="shared" si="6"/>
        <v>0</v>
      </c>
      <c r="AG297" s="129">
        <f t="shared" si="6"/>
        <v>0</v>
      </c>
      <c r="AH297" s="129">
        <f t="shared" si="6"/>
        <v>0</v>
      </c>
      <c r="AI297" s="129">
        <f t="shared" si="6"/>
        <v>0</v>
      </c>
      <c r="AJ297" s="129">
        <f t="shared" si="6"/>
        <v>0</v>
      </c>
      <c r="AK297" s="129">
        <f t="shared" si="6"/>
        <v>0</v>
      </c>
    </row>
    <row r="298" spans="2:37" x14ac:dyDescent="0.25">
      <c r="B298" s="59"/>
      <c r="C298" s="126" t="s">
        <v>441</v>
      </c>
      <c r="D298" s="60"/>
      <c r="E298" s="59"/>
      <c r="F298" s="61"/>
      <c r="G298" s="129">
        <f>+SUMPRODUCT($F$288:$F$296,G288:G296)</f>
        <v>4760293899.9256382</v>
      </c>
      <c r="H298" s="129">
        <f t="shared" ref="H298:AK298" si="7">+SUMPRODUCT($F$288:$F$296,H288:H296)</f>
        <v>0</v>
      </c>
      <c r="I298" s="129">
        <f t="shared" si="7"/>
        <v>0</v>
      </c>
      <c r="J298" s="129">
        <f t="shared" si="7"/>
        <v>0</v>
      </c>
      <c r="K298" s="129">
        <f t="shared" si="7"/>
        <v>0</v>
      </c>
      <c r="L298" s="129">
        <f t="shared" si="7"/>
        <v>0</v>
      </c>
      <c r="M298" s="129">
        <f t="shared" si="7"/>
        <v>0</v>
      </c>
      <c r="N298" s="129">
        <f t="shared" si="7"/>
        <v>0</v>
      </c>
      <c r="O298" s="129">
        <f t="shared" si="7"/>
        <v>0</v>
      </c>
      <c r="P298" s="129">
        <f t="shared" si="7"/>
        <v>0</v>
      </c>
      <c r="Q298" s="129">
        <f t="shared" si="7"/>
        <v>0</v>
      </c>
      <c r="R298" s="129">
        <f t="shared" si="7"/>
        <v>0</v>
      </c>
      <c r="S298" s="129">
        <f t="shared" si="7"/>
        <v>0</v>
      </c>
      <c r="T298" s="129">
        <f t="shared" si="7"/>
        <v>0</v>
      </c>
      <c r="U298" s="129">
        <f t="shared" si="7"/>
        <v>0</v>
      </c>
      <c r="V298" s="129">
        <f t="shared" si="7"/>
        <v>0</v>
      </c>
      <c r="W298" s="129">
        <f t="shared" si="7"/>
        <v>0</v>
      </c>
      <c r="X298" s="129">
        <f t="shared" si="7"/>
        <v>0</v>
      </c>
      <c r="Y298" s="129">
        <f t="shared" si="7"/>
        <v>0</v>
      </c>
      <c r="Z298" s="129">
        <f t="shared" si="7"/>
        <v>0</v>
      </c>
      <c r="AA298" s="129">
        <f t="shared" si="7"/>
        <v>0</v>
      </c>
      <c r="AB298" s="129">
        <f t="shared" si="7"/>
        <v>0</v>
      </c>
      <c r="AC298" s="129">
        <f t="shared" si="7"/>
        <v>0</v>
      </c>
      <c r="AD298" s="129">
        <f t="shared" si="7"/>
        <v>0</v>
      </c>
      <c r="AE298" s="129">
        <f t="shared" si="7"/>
        <v>0</v>
      </c>
      <c r="AF298" s="129">
        <f t="shared" si="7"/>
        <v>0</v>
      </c>
      <c r="AG298" s="129">
        <f t="shared" si="7"/>
        <v>0</v>
      </c>
      <c r="AH298" s="129">
        <f t="shared" si="7"/>
        <v>0</v>
      </c>
      <c r="AI298" s="129">
        <f t="shared" si="7"/>
        <v>0</v>
      </c>
      <c r="AJ298" s="129">
        <f t="shared" si="7"/>
        <v>0</v>
      </c>
      <c r="AK298" s="129">
        <f t="shared" si="7"/>
        <v>0</v>
      </c>
    </row>
    <row r="299" spans="2:37" x14ac:dyDescent="0.25">
      <c r="B299" s="59"/>
      <c r="C299" s="126"/>
      <c r="D299" s="60"/>
      <c r="E299" s="59"/>
      <c r="F299" s="61"/>
      <c r="G299" s="129"/>
      <c r="H299" s="61"/>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row>
    <row r="300" spans="2:37" x14ac:dyDescent="0.25">
      <c r="B300" s="59"/>
      <c r="C300" s="59"/>
      <c r="D300" s="60"/>
      <c r="E300" s="59"/>
      <c r="F300" s="61"/>
      <c r="G300" s="61"/>
      <c r="H300" s="61"/>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row>
    <row r="301" spans="2:37" x14ac:dyDescent="0.25">
      <c r="B301" s="59"/>
      <c r="C301" s="59"/>
      <c r="D301" s="60"/>
      <c r="E301" s="59"/>
      <c r="F301" s="61"/>
      <c r="G301" s="61"/>
      <c r="H301" s="61"/>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row>
    <row r="302" spans="2:37" x14ac:dyDescent="0.25">
      <c r="B302" s="59"/>
      <c r="C302" s="59"/>
      <c r="D302" s="60"/>
      <c r="E302" s="59"/>
      <c r="F302" s="61"/>
      <c r="G302" s="61"/>
      <c r="H302" s="61"/>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row>
    <row r="303" spans="2:37" x14ac:dyDescent="0.25">
      <c r="B303" s="58"/>
      <c r="C303" s="130" t="str">
        <f>+Inventario!C303</f>
        <v>CAMARAS, CANALIZACIONES, DUCTOS</v>
      </c>
      <c r="D303" s="131"/>
      <c r="E303" s="58"/>
      <c r="F303" s="132"/>
      <c r="G303" s="132"/>
      <c r="H303" s="132"/>
      <c r="I303" s="58"/>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row>
    <row r="304" spans="2:37"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61"/>
      <c r="I304" s="136"/>
      <c r="J304" s="136"/>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row>
    <row r="305" spans="2:37"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61"/>
      <c r="I305" s="136"/>
      <c r="J305" s="136"/>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row>
    <row r="306" spans="2:37"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61"/>
      <c r="I306" s="136"/>
      <c r="J306" s="136"/>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row>
    <row r="307" spans="2:37" x14ac:dyDescent="0.25">
      <c r="B307" s="59"/>
      <c r="C307" s="127" t="s">
        <v>289</v>
      </c>
      <c r="D307" s="60"/>
      <c r="E307" s="59"/>
      <c r="F307" s="61"/>
      <c r="G307" s="129">
        <f>+SUM(G304:G306)</f>
        <v>70020</v>
      </c>
      <c r="H307" s="129">
        <f t="shared" ref="H307:AK307" si="8">+SUM(H304:H306)</f>
        <v>0</v>
      </c>
      <c r="I307" s="129">
        <f t="shared" si="8"/>
        <v>0</v>
      </c>
      <c r="J307" s="129">
        <f t="shared" si="8"/>
        <v>0</v>
      </c>
      <c r="K307" s="129">
        <f t="shared" si="8"/>
        <v>0</v>
      </c>
      <c r="L307" s="129">
        <f t="shared" si="8"/>
        <v>0</v>
      </c>
      <c r="M307" s="129">
        <f t="shared" si="8"/>
        <v>0</v>
      </c>
      <c r="N307" s="129">
        <f t="shared" si="8"/>
        <v>0</v>
      </c>
      <c r="O307" s="129">
        <f t="shared" si="8"/>
        <v>0</v>
      </c>
      <c r="P307" s="129">
        <f t="shared" si="8"/>
        <v>0</v>
      </c>
      <c r="Q307" s="129">
        <f t="shared" si="8"/>
        <v>0</v>
      </c>
      <c r="R307" s="129">
        <f t="shared" si="8"/>
        <v>0</v>
      </c>
      <c r="S307" s="129">
        <f t="shared" si="8"/>
        <v>0</v>
      </c>
      <c r="T307" s="129">
        <f t="shared" si="8"/>
        <v>0</v>
      </c>
      <c r="U307" s="129">
        <f t="shared" si="8"/>
        <v>0</v>
      </c>
      <c r="V307" s="129">
        <f t="shared" si="8"/>
        <v>0</v>
      </c>
      <c r="W307" s="129">
        <f t="shared" si="8"/>
        <v>0</v>
      </c>
      <c r="X307" s="129">
        <f t="shared" si="8"/>
        <v>0</v>
      </c>
      <c r="Y307" s="129">
        <f t="shared" si="8"/>
        <v>0</v>
      </c>
      <c r="Z307" s="129">
        <f t="shared" si="8"/>
        <v>0</v>
      </c>
      <c r="AA307" s="129">
        <f t="shared" si="8"/>
        <v>0</v>
      </c>
      <c r="AB307" s="129">
        <f t="shared" si="8"/>
        <v>0</v>
      </c>
      <c r="AC307" s="129">
        <f t="shared" si="8"/>
        <v>0</v>
      </c>
      <c r="AD307" s="129">
        <f t="shared" si="8"/>
        <v>0</v>
      </c>
      <c r="AE307" s="129">
        <f t="shared" si="8"/>
        <v>0</v>
      </c>
      <c r="AF307" s="129">
        <f t="shared" si="8"/>
        <v>0</v>
      </c>
      <c r="AG307" s="129">
        <f t="shared" si="8"/>
        <v>0</v>
      </c>
      <c r="AH307" s="129">
        <f t="shared" si="8"/>
        <v>0</v>
      </c>
      <c r="AI307" s="129">
        <f t="shared" si="8"/>
        <v>0</v>
      </c>
      <c r="AJ307" s="129">
        <f t="shared" si="8"/>
        <v>0</v>
      </c>
      <c r="AK307" s="129">
        <f t="shared" si="8"/>
        <v>0</v>
      </c>
    </row>
    <row r="308" spans="2:37" x14ac:dyDescent="0.25">
      <c r="B308" s="59"/>
      <c r="C308" s="126" t="s">
        <v>441</v>
      </c>
      <c r="D308" s="60"/>
      <c r="E308" s="59"/>
      <c r="F308" s="61"/>
      <c r="G308" s="129">
        <f>+SUMPRODUCT($F$304:$F$306,G304:G306)</f>
        <v>1668817116</v>
      </c>
      <c r="H308" s="129">
        <f t="shared" ref="H308:AK308" si="9">+SUMPRODUCT($F$304:$F$306,H304:H306)</f>
        <v>0</v>
      </c>
      <c r="I308" s="129">
        <f t="shared" si="9"/>
        <v>0</v>
      </c>
      <c r="J308" s="129">
        <f t="shared" si="9"/>
        <v>0</v>
      </c>
      <c r="K308" s="129">
        <f t="shared" si="9"/>
        <v>0</v>
      </c>
      <c r="L308" s="129">
        <f t="shared" si="9"/>
        <v>0</v>
      </c>
      <c r="M308" s="129">
        <f t="shared" si="9"/>
        <v>0</v>
      </c>
      <c r="N308" s="129">
        <f t="shared" si="9"/>
        <v>0</v>
      </c>
      <c r="O308" s="129">
        <f t="shared" si="9"/>
        <v>0</v>
      </c>
      <c r="P308" s="129">
        <f t="shared" si="9"/>
        <v>0</v>
      </c>
      <c r="Q308" s="129">
        <f t="shared" si="9"/>
        <v>0</v>
      </c>
      <c r="R308" s="129">
        <f t="shared" si="9"/>
        <v>0</v>
      </c>
      <c r="S308" s="129">
        <f t="shared" si="9"/>
        <v>0</v>
      </c>
      <c r="T308" s="129">
        <f t="shared" si="9"/>
        <v>0</v>
      </c>
      <c r="U308" s="129">
        <f t="shared" si="9"/>
        <v>0</v>
      </c>
      <c r="V308" s="129">
        <f t="shared" si="9"/>
        <v>0</v>
      </c>
      <c r="W308" s="129">
        <f t="shared" si="9"/>
        <v>0</v>
      </c>
      <c r="X308" s="129">
        <f t="shared" si="9"/>
        <v>0</v>
      </c>
      <c r="Y308" s="129">
        <f t="shared" si="9"/>
        <v>0</v>
      </c>
      <c r="Z308" s="129">
        <f t="shared" si="9"/>
        <v>0</v>
      </c>
      <c r="AA308" s="129">
        <f t="shared" si="9"/>
        <v>0</v>
      </c>
      <c r="AB308" s="129">
        <f t="shared" si="9"/>
        <v>0</v>
      </c>
      <c r="AC308" s="129">
        <f t="shared" si="9"/>
        <v>0</v>
      </c>
      <c r="AD308" s="129">
        <f t="shared" si="9"/>
        <v>0</v>
      </c>
      <c r="AE308" s="129">
        <f t="shared" si="9"/>
        <v>0</v>
      </c>
      <c r="AF308" s="129">
        <f t="shared" si="9"/>
        <v>0</v>
      </c>
      <c r="AG308" s="129">
        <f t="shared" si="9"/>
        <v>0</v>
      </c>
      <c r="AH308" s="129">
        <f t="shared" si="9"/>
        <v>0</v>
      </c>
      <c r="AI308" s="129">
        <f t="shared" si="9"/>
        <v>0</v>
      </c>
      <c r="AJ308" s="129">
        <f t="shared" si="9"/>
        <v>0</v>
      </c>
      <c r="AK308" s="129">
        <f t="shared" si="9"/>
        <v>0</v>
      </c>
    </row>
    <row r="309" spans="2:37" x14ac:dyDescent="0.25">
      <c r="B309" s="59"/>
      <c r="C309" s="126"/>
      <c r="D309" s="60"/>
      <c r="E309" s="59"/>
      <c r="F309" s="61"/>
      <c r="G309" s="129"/>
      <c r="H309" s="61"/>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row>
    <row r="310" spans="2:37" x14ac:dyDescent="0.25">
      <c r="B310" s="59"/>
      <c r="C310" s="59"/>
      <c r="D310" s="60"/>
      <c r="E310" s="59"/>
      <c r="F310" s="61"/>
      <c r="G310" s="61"/>
      <c r="H310" s="61"/>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row>
    <row r="311" spans="2:37" x14ac:dyDescent="0.25">
      <c r="B311" s="59"/>
      <c r="C311" s="59"/>
      <c r="D311" s="60"/>
      <c r="E311" s="59"/>
      <c r="F311" s="61"/>
      <c r="G311" s="61"/>
      <c r="H311" s="61"/>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row>
    <row r="312" spans="2:37" x14ac:dyDescent="0.25">
      <c r="B312" s="59"/>
      <c r="C312" s="59"/>
      <c r="D312" s="60"/>
      <c r="E312" s="59"/>
      <c r="F312" s="61"/>
      <c r="G312" s="61"/>
      <c r="H312" s="61"/>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row>
    <row r="313" spans="2:37" x14ac:dyDescent="0.25">
      <c r="B313" s="58"/>
      <c r="C313" s="130" t="str">
        <f>+Inventario!C313</f>
        <v>TRANSFORMADORES, ELEMENTOS SUBESTACIONES</v>
      </c>
      <c r="D313" s="131"/>
      <c r="E313" s="58"/>
      <c r="F313" s="132"/>
      <c r="G313" s="132"/>
      <c r="H313" s="132"/>
      <c r="I313" s="58"/>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row>
    <row r="314" spans="2:37"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61"/>
      <c r="I314" s="136"/>
      <c r="J314" s="136"/>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row>
    <row r="315" spans="2:37"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61"/>
      <c r="I315" s="136"/>
      <c r="J315" s="136"/>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row>
    <row r="316" spans="2:37"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61"/>
      <c r="I316" s="136"/>
      <c r="J316" s="136"/>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row>
    <row r="317" spans="2:37" x14ac:dyDescent="0.25">
      <c r="B317" s="59" t="s">
        <v>692</v>
      </c>
      <c r="C317" s="62" t="str">
        <f>+VLOOKUP(B317,'resumen UCAP'!$A$5:$O$329,2,0)</f>
        <v>Pararrayos DPS</v>
      </c>
      <c r="D317" s="63"/>
      <c r="E317" s="63" t="str">
        <f>+VLOOKUP(B317,'resumen UCAP'!$A$5:$O$329,3,0)</f>
        <v>Un</v>
      </c>
      <c r="F317" s="64">
        <f>+VLOOKUP(B317,'resumen UCAP'!$A$5:$O$329,15,0)</f>
        <v>200000</v>
      </c>
      <c r="G317" s="61">
        <v>395</v>
      </c>
      <c r="H317" s="61"/>
      <c r="I317" s="136"/>
      <c r="J317" s="136"/>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row>
    <row r="318" spans="2:37" x14ac:dyDescent="0.25">
      <c r="B318" s="59" t="s">
        <v>693</v>
      </c>
      <c r="C318" s="62" t="str">
        <f>+VLOOKUP(B318,'resumen UCAP'!$A$5:$O$329,2,0)</f>
        <v>Corta circuito</v>
      </c>
      <c r="D318" s="63"/>
      <c r="E318" s="63" t="str">
        <f>+VLOOKUP(B318,'resumen UCAP'!$A$5:$O$329,3,0)</f>
        <v>Un</v>
      </c>
      <c r="F318" s="64">
        <f>+VLOOKUP(B318,'resumen UCAP'!$A$5:$O$329,15,0)</f>
        <v>150000</v>
      </c>
      <c r="G318" s="61">
        <v>389</v>
      </c>
      <c r="H318" s="61"/>
      <c r="I318" s="136"/>
      <c r="J318" s="136"/>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row>
    <row r="319" spans="2:37" x14ac:dyDescent="0.25">
      <c r="B319" s="59" t="s">
        <v>694</v>
      </c>
      <c r="C319" s="62" t="str">
        <f>+VLOOKUP(B319,'resumen UCAP'!$A$5:$O$329,2,0)</f>
        <v>Cruceta</v>
      </c>
      <c r="D319" s="63"/>
      <c r="E319" s="63" t="str">
        <f>+VLOOKUP(B319,'resumen UCAP'!$A$5:$O$329,3,0)</f>
        <v>Un</v>
      </c>
      <c r="F319" s="64">
        <f>+VLOOKUP(B319,'resumen UCAP'!$A$5:$O$329,15,0)</f>
        <v>120000</v>
      </c>
      <c r="G319" s="61">
        <v>1164</v>
      </c>
      <c r="H319" s="61"/>
      <c r="I319" s="136"/>
      <c r="J319" s="136"/>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row>
    <row r="320" spans="2:37" x14ac:dyDescent="0.25">
      <c r="B320" s="59"/>
      <c r="C320" s="127" t="s">
        <v>289</v>
      </c>
      <c r="D320" s="60"/>
      <c r="E320" s="59"/>
      <c r="F320" s="61"/>
      <c r="G320" s="129">
        <f>+SUM(G314:G319)</f>
        <v>2154</v>
      </c>
      <c r="H320" s="129">
        <f t="shared" ref="H320:AK320" si="10">+SUM(H314:H319)</f>
        <v>0</v>
      </c>
      <c r="I320" s="129">
        <f t="shared" si="10"/>
        <v>0</v>
      </c>
      <c r="J320" s="129">
        <f t="shared" si="10"/>
        <v>0</v>
      </c>
      <c r="K320" s="129">
        <f t="shared" si="10"/>
        <v>0</v>
      </c>
      <c r="L320" s="129">
        <f t="shared" si="10"/>
        <v>0</v>
      </c>
      <c r="M320" s="129">
        <f t="shared" si="10"/>
        <v>0</v>
      </c>
      <c r="N320" s="129">
        <f t="shared" si="10"/>
        <v>0</v>
      </c>
      <c r="O320" s="129">
        <f t="shared" si="10"/>
        <v>0</v>
      </c>
      <c r="P320" s="129">
        <f t="shared" si="10"/>
        <v>0</v>
      </c>
      <c r="Q320" s="129">
        <f t="shared" si="10"/>
        <v>0</v>
      </c>
      <c r="R320" s="129">
        <f t="shared" si="10"/>
        <v>0</v>
      </c>
      <c r="S320" s="129">
        <f t="shared" si="10"/>
        <v>0</v>
      </c>
      <c r="T320" s="129">
        <f t="shared" si="10"/>
        <v>0</v>
      </c>
      <c r="U320" s="129">
        <f t="shared" si="10"/>
        <v>0</v>
      </c>
      <c r="V320" s="129">
        <f t="shared" si="10"/>
        <v>0</v>
      </c>
      <c r="W320" s="129">
        <f t="shared" si="10"/>
        <v>0</v>
      </c>
      <c r="X320" s="129">
        <f t="shared" si="10"/>
        <v>0</v>
      </c>
      <c r="Y320" s="129">
        <f t="shared" si="10"/>
        <v>0</v>
      </c>
      <c r="Z320" s="129">
        <f t="shared" si="10"/>
        <v>0</v>
      </c>
      <c r="AA320" s="129">
        <f t="shared" si="10"/>
        <v>0</v>
      </c>
      <c r="AB320" s="129">
        <f t="shared" si="10"/>
        <v>0</v>
      </c>
      <c r="AC320" s="129">
        <f t="shared" si="10"/>
        <v>0</v>
      </c>
      <c r="AD320" s="129">
        <f t="shared" si="10"/>
        <v>0</v>
      </c>
      <c r="AE320" s="129">
        <f t="shared" si="10"/>
        <v>0</v>
      </c>
      <c r="AF320" s="129">
        <f t="shared" si="10"/>
        <v>0</v>
      </c>
      <c r="AG320" s="129">
        <f t="shared" si="10"/>
        <v>0</v>
      </c>
      <c r="AH320" s="129">
        <f t="shared" si="10"/>
        <v>0</v>
      </c>
      <c r="AI320" s="129">
        <f t="shared" si="10"/>
        <v>0</v>
      </c>
      <c r="AJ320" s="129">
        <f t="shared" si="10"/>
        <v>0</v>
      </c>
      <c r="AK320" s="129">
        <f t="shared" si="10"/>
        <v>0</v>
      </c>
    </row>
    <row r="321" spans="2:37" x14ac:dyDescent="0.25">
      <c r="B321" s="59"/>
      <c r="C321" s="126" t="s">
        <v>441</v>
      </c>
      <c r="D321" s="60"/>
      <c r="E321" s="59"/>
      <c r="F321" s="61"/>
      <c r="G321" s="129">
        <f>+SUMPRODUCT($F$314:$F$319,G314:G319)</f>
        <v>1133426580.25</v>
      </c>
      <c r="H321" s="129">
        <f t="shared" ref="H321:AK321" si="11">+SUMPRODUCT($F$314:$F$319,H314:H319)</f>
        <v>0</v>
      </c>
      <c r="I321" s="129">
        <f t="shared" si="11"/>
        <v>0</v>
      </c>
      <c r="J321" s="129">
        <f t="shared" si="11"/>
        <v>0</v>
      </c>
      <c r="K321" s="129">
        <f t="shared" si="11"/>
        <v>0</v>
      </c>
      <c r="L321" s="129">
        <f t="shared" si="11"/>
        <v>0</v>
      </c>
      <c r="M321" s="129">
        <f t="shared" si="11"/>
        <v>0</v>
      </c>
      <c r="N321" s="129">
        <f t="shared" si="11"/>
        <v>0</v>
      </c>
      <c r="O321" s="129">
        <f t="shared" si="11"/>
        <v>0</v>
      </c>
      <c r="P321" s="129">
        <f t="shared" si="11"/>
        <v>0</v>
      </c>
      <c r="Q321" s="129">
        <f t="shared" si="11"/>
        <v>0</v>
      </c>
      <c r="R321" s="129">
        <f t="shared" si="11"/>
        <v>0</v>
      </c>
      <c r="S321" s="129">
        <f t="shared" si="11"/>
        <v>0</v>
      </c>
      <c r="T321" s="129">
        <f t="shared" si="11"/>
        <v>0</v>
      </c>
      <c r="U321" s="129">
        <f t="shared" si="11"/>
        <v>0</v>
      </c>
      <c r="V321" s="129">
        <f t="shared" si="11"/>
        <v>0</v>
      </c>
      <c r="W321" s="129">
        <f t="shared" si="11"/>
        <v>0</v>
      </c>
      <c r="X321" s="129">
        <f t="shared" si="11"/>
        <v>0</v>
      </c>
      <c r="Y321" s="129">
        <f t="shared" si="11"/>
        <v>0</v>
      </c>
      <c r="Z321" s="129">
        <f t="shared" si="11"/>
        <v>0</v>
      </c>
      <c r="AA321" s="129">
        <f t="shared" si="11"/>
        <v>0</v>
      </c>
      <c r="AB321" s="129">
        <f t="shared" si="11"/>
        <v>0</v>
      </c>
      <c r="AC321" s="129">
        <f t="shared" si="11"/>
        <v>0</v>
      </c>
      <c r="AD321" s="129">
        <f t="shared" si="11"/>
        <v>0</v>
      </c>
      <c r="AE321" s="129">
        <f t="shared" si="11"/>
        <v>0</v>
      </c>
      <c r="AF321" s="129">
        <f t="shared" si="11"/>
        <v>0</v>
      </c>
      <c r="AG321" s="129">
        <f t="shared" si="11"/>
        <v>0</v>
      </c>
      <c r="AH321" s="129">
        <f t="shared" si="11"/>
        <v>0</v>
      </c>
      <c r="AI321" s="129">
        <f t="shared" si="11"/>
        <v>0</v>
      </c>
      <c r="AJ321" s="129">
        <f t="shared" si="11"/>
        <v>0</v>
      </c>
      <c r="AK321" s="129">
        <f t="shared" si="11"/>
        <v>0</v>
      </c>
    </row>
    <row r="322" spans="2:37" x14ac:dyDescent="0.25">
      <c r="B322" s="59"/>
      <c r="C322" s="126"/>
      <c r="D322" s="60"/>
      <c r="E322" s="59"/>
      <c r="F322" s="61"/>
      <c r="G322" s="129"/>
      <c r="H322" s="61"/>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row>
    <row r="323" spans="2:37" x14ac:dyDescent="0.25">
      <c r="B323" s="59"/>
      <c r="C323" s="59"/>
      <c r="D323" s="60"/>
      <c r="E323" s="59"/>
      <c r="F323" s="61"/>
      <c r="G323" s="61"/>
      <c r="H323" s="61"/>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row>
    <row r="324" spans="2:37" x14ac:dyDescent="0.25">
      <c r="B324" s="59"/>
      <c r="C324" s="59"/>
      <c r="D324" s="60"/>
      <c r="E324" s="59"/>
      <c r="F324" s="61"/>
      <c r="G324" s="61"/>
      <c r="H324" s="61"/>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row>
    <row r="325" spans="2:37" x14ac:dyDescent="0.25">
      <c r="B325" s="59"/>
      <c r="C325" s="59"/>
      <c r="D325" s="60"/>
      <c r="E325" s="59"/>
      <c r="F325" s="61"/>
      <c r="G325" s="61"/>
      <c r="H325" s="61"/>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row>
    <row r="326" spans="2:37" x14ac:dyDescent="0.25">
      <c r="B326" s="58"/>
      <c r="C326" s="130" t="str">
        <f>+Inventario!C326</f>
        <v>MEDIDORES</v>
      </c>
      <c r="D326" s="131"/>
      <c r="E326" s="58"/>
      <c r="F326" s="132"/>
      <c r="G326" s="132"/>
      <c r="H326" s="132"/>
      <c r="I326" s="58"/>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row>
    <row r="327" spans="2:37" x14ac:dyDescent="0.25">
      <c r="B327" s="59" t="s">
        <v>695</v>
      </c>
      <c r="C327" s="62" t="str">
        <f>+VLOOKUP(B327,'resumen UCAP'!$A$5:$O$329,2,0)</f>
        <v>Medidor digital</v>
      </c>
      <c r="D327" s="63"/>
      <c r="E327" s="63" t="str">
        <f>+VLOOKUP(B327,'resumen UCAP'!$A$5:$O$329,3,0)</f>
        <v>Un</v>
      </c>
      <c r="F327" s="64">
        <f>+VLOOKUP(B327,'resumen UCAP'!$A$5:$O$329,15,0)</f>
        <v>379591.8367346939</v>
      </c>
      <c r="G327" s="61">
        <v>49</v>
      </c>
      <c r="H327" s="61"/>
      <c r="I327" s="136"/>
      <c r="J327" s="136"/>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row>
    <row r="328" spans="2:37" x14ac:dyDescent="0.25">
      <c r="B328" s="59" t="s">
        <v>696</v>
      </c>
      <c r="C328" s="62" t="str">
        <f>+VLOOKUP(B328,'resumen UCAP'!$A$5:$O$329,2,0)</f>
        <v>Medidor telegestion</v>
      </c>
      <c r="D328" s="63"/>
      <c r="E328" s="63" t="str">
        <f>+VLOOKUP(B328,'resumen UCAP'!$A$5:$O$329,3,0)</f>
        <v>Un</v>
      </c>
      <c r="F328" s="64">
        <f>+VLOOKUP(B328,'resumen UCAP'!$A$5:$O$329,15,0)</f>
        <v>3260000</v>
      </c>
      <c r="G328" s="61">
        <v>2</v>
      </c>
      <c r="H328" s="61"/>
      <c r="I328" s="136"/>
      <c r="J328" s="136"/>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row>
    <row r="329" spans="2:37" x14ac:dyDescent="0.25">
      <c r="B329" s="59"/>
      <c r="C329" s="127" t="s">
        <v>289</v>
      </c>
      <c r="D329" s="60"/>
      <c r="E329" s="59"/>
      <c r="F329" s="61"/>
      <c r="G329" s="129">
        <f>+SUM(G327:G328)</f>
        <v>51</v>
      </c>
      <c r="H329" s="129">
        <f t="shared" ref="H329:AK329" si="12">+SUM(H327:H328)</f>
        <v>0</v>
      </c>
      <c r="I329" s="129">
        <f t="shared" si="12"/>
        <v>0</v>
      </c>
      <c r="J329" s="129">
        <f t="shared" si="12"/>
        <v>0</v>
      </c>
      <c r="K329" s="129">
        <f t="shared" si="12"/>
        <v>0</v>
      </c>
      <c r="L329" s="129">
        <f t="shared" si="12"/>
        <v>0</v>
      </c>
      <c r="M329" s="129">
        <f t="shared" si="12"/>
        <v>0</v>
      </c>
      <c r="N329" s="129">
        <f t="shared" si="12"/>
        <v>0</v>
      </c>
      <c r="O329" s="129">
        <f t="shared" si="12"/>
        <v>0</v>
      </c>
      <c r="P329" s="129">
        <f t="shared" si="12"/>
        <v>0</v>
      </c>
      <c r="Q329" s="129">
        <f t="shared" si="12"/>
        <v>0</v>
      </c>
      <c r="R329" s="129">
        <f t="shared" si="12"/>
        <v>0</v>
      </c>
      <c r="S329" s="129">
        <f t="shared" si="12"/>
        <v>0</v>
      </c>
      <c r="T329" s="129">
        <f t="shared" si="12"/>
        <v>0</v>
      </c>
      <c r="U329" s="129">
        <f t="shared" si="12"/>
        <v>0</v>
      </c>
      <c r="V329" s="129">
        <f t="shared" si="12"/>
        <v>0</v>
      </c>
      <c r="W329" s="129">
        <f t="shared" si="12"/>
        <v>0</v>
      </c>
      <c r="X329" s="129">
        <f t="shared" si="12"/>
        <v>0</v>
      </c>
      <c r="Y329" s="129">
        <f t="shared" si="12"/>
        <v>0</v>
      </c>
      <c r="Z329" s="129">
        <f t="shared" si="12"/>
        <v>0</v>
      </c>
      <c r="AA329" s="129">
        <f t="shared" si="12"/>
        <v>0</v>
      </c>
      <c r="AB329" s="129">
        <f t="shared" si="12"/>
        <v>0</v>
      </c>
      <c r="AC329" s="129">
        <f t="shared" si="12"/>
        <v>0</v>
      </c>
      <c r="AD329" s="129">
        <f t="shared" si="12"/>
        <v>0</v>
      </c>
      <c r="AE329" s="129">
        <f t="shared" si="12"/>
        <v>0</v>
      </c>
      <c r="AF329" s="129">
        <f t="shared" si="12"/>
        <v>0</v>
      </c>
      <c r="AG329" s="129">
        <f t="shared" si="12"/>
        <v>0</v>
      </c>
      <c r="AH329" s="129">
        <f t="shared" si="12"/>
        <v>0</v>
      </c>
      <c r="AI329" s="129">
        <f t="shared" si="12"/>
        <v>0</v>
      </c>
      <c r="AJ329" s="129">
        <f t="shared" si="12"/>
        <v>0</v>
      </c>
      <c r="AK329" s="129">
        <f t="shared" si="12"/>
        <v>0</v>
      </c>
    </row>
    <row r="330" spans="2:37" x14ac:dyDescent="0.25">
      <c r="B330" s="59"/>
      <c r="C330" s="126" t="s">
        <v>441</v>
      </c>
      <c r="D330" s="60"/>
      <c r="E330" s="59"/>
      <c r="F330" s="61"/>
      <c r="G330" s="129">
        <f>+SUMPRODUCT($F$327:$F$328,G327:G328)</f>
        <v>25120000</v>
      </c>
      <c r="H330" s="129">
        <f t="shared" ref="H330:AK330" si="13">+SUMPRODUCT($F$327:$F$328,H327:H328)</f>
        <v>0</v>
      </c>
      <c r="I330" s="129">
        <f t="shared" si="13"/>
        <v>0</v>
      </c>
      <c r="J330" s="129">
        <f t="shared" si="13"/>
        <v>0</v>
      </c>
      <c r="K330" s="129">
        <f t="shared" si="13"/>
        <v>0</v>
      </c>
      <c r="L330" s="129">
        <f t="shared" si="13"/>
        <v>0</v>
      </c>
      <c r="M330" s="129">
        <f t="shared" si="13"/>
        <v>0</v>
      </c>
      <c r="N330" s="129">
        <f t="shared" si="13"/>
        <v>0</v>
      </c>
      <c r="O330" s="129">
        <f t="shared" si="13"/>
        <v>0</v>
      </c>
      <c r="P330" s="129">
        <f t="shared" si="13"/>
        <v>0</v>
      </c>
      <c r="Q330" s="129">
        <f t="shared" si="13"/>
        <v>0</v>
      </c>
      <c r="R330" s="129">
        <f t="shared" si="13"/>
        <v>0</v>
      </c>
      <c r="S330" s="129">
        <f t="shared" si="13"/>
        <v>0</v>
      </c>
      <c r="T330" s="129">
        <f t="shared" si="13"/>
        <v>0</v>
      </c>
      <c r="U330" s="129">
        <f t="shared" si="13"/>
        <v>0</v>
      </c>
      <c r="V330" s="129">
        <f t="shared" si="13"/>
        <v>0</v>
      </c>
      <c r="W330" s="129">
        <f t="shared" si="13"/>
        <v>0</v>
      </c>
      <c r="X330" s="129">
        <f t="shared" si="13"/>
        <v>0</v>
      </c>
      <c r="Y330" s="129">
        <f t="shared" si="13"/>
        <v>0</v>
      </c>
      <c r="Z330" s="129">
        <f t="shared" si="13"/>
        <v>0</v>
      </c>
      <c r="AA330" s="129">
        <f t="shared" si="13"/>
        <v>0</v>
      </c>
      <c r="AB330" s="129">
        <f t="shared" si="13"/>
        <v>0</v>
      </c>
      <c r="AC330" s="129">
        <f t="shared" si="13"/>
        <v>0</v>
      </c>
      <c r="AD330" s="129">
        <f t="shared" si="13"/>
        <v>0</v>
      </c>
      <c r="AE330" s="129">
        <f t="shared" si="13"/>
        <v>0</v>
      </c>
      <c r="AF330" s="129">
        <f t="shared" si="13"/>
        <v>0</v>
      </c>
      <c r="AG330" s="129">
        <f t="shared" si="13"/>
        <v>0</v>
      </c>
      <c r="AH330" s="129">
        <f t="shared" si="13"/>
        <v>0</v>
      </c>
      <c r="AI330" s="129">
        <f t="shared" si="13"/>
        <v>0</v>
      </c>
      <c r="AJ330" s="129">
        <f t="shared" si="13"/>
        <v>0</v>
      </c>
      <c r="AK330" s="129">
        <f t="shared" si="13"/>
        <v>0</v>
      </c>
    </row>
    <row r="331" spans="2:37" x14ac:dyDescent="0.25">
      <c r="B331" s="59"/>
      <c r="C331" s="126"/>
      <c r="D331" s="60"/>
      <c r="E331" s="59"/>
      <c r="F331" s="61"/>
      <c r="G331" s="129"/>
      <c r="H331" s="61"/>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x14ac:dyDescent="0.25">
      <c r="B332" s="59"/>
      <c r="C332" s="59"/>
      <c r="D332" s="60"/>
      <c r="E332" s="59"/>
      <c r="F332" s="61"/>
      <c r="G332" s="61"/>
      <c r="H332" s="61"/>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x14ac:dyDescent="0.25">
      <c r="B333" s="59"/>
      <c r="C333" s="59"/>
      <c r="D333" s="60"/>
      <c r="E333" s="59"/>
      <c r="F333" s="61"/>
      <c r="G333" s="61"/>
      <c r="H333" s="61"/>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x14ac:dyDescent="0.25">
      <c r="B334" s="59"/>
      <c r="C334" s="59"/>
      <c r="D334" s="60"/>
      <c r="E334" s="59"/>
      <c r="F334" s="61"/>
      <c r="G334" s="61"/>
      <c r="H334" s="61"/>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x14ac:dyDescent="0.25">
      <c r="B335" s="58"/>
      <c r="C335" s="130" t="str">
        <f>+Inventario!C335</f>
        <v xml:space="preserve">SISTEMA DE TELEGESTIÓN </v>
      </c>
      <c r="D335" s="131"/>
      <c r="E335" s="58"/>
      <c r="F335" s="132"/>
      <c r="G335" s="132"/>
      <c r="H335" s="132"/>
      <c r="I335" s="58"/>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row>
    <row r="336" spans="2:37"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61"/>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row>
    <row r="337" spans="1:37" x14ac:dyDescent="0.25">
      <c r="B337" s="59"/>
      <c r="C337" s="59"/>
      <c r="D337" s="60"/>
      <c r="E337" s="59"/>
      <c r="F337" s="61"/>
      <c r="G337" s="61"/>
      <c r="H337" s="61"/>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1:37" s="121" customFormat="1" x14ac:dyDescent="0.25">
      <c r="A338" s="57"/>
      <c r="B338" s="59"/>
      <c r="C338" s="127" t="s">
        <v>289</v>
      </c>
      <c r="D338" s="60"/>
      <c r="E338" s="59"/>
      <c r="F338" s="61"/>
      <c r="G338" s="129">
        <f>+SUM(G336:G337)</f>
        <v>0</v>
      </c>
      <c r="H338" s="129">
        <f t="shared" ref="H338:AK338" si="14">+SUM(H336:H337)</f>
        <v>0</v>
      </c>
      <c r="I338" s="129">
        <f t="shared" si="14"/>
        <v>0</v>
      </c>
      <c r="J338" s="129">
        <f t="shared" si="14"/>
        <v>0</v>
      </c>
      <c r="K338" s="129">
        <f t="shared" si="14"/>
        <v>0</v>
      </c>
      <c r="L338" s="129">
        <f t="shared" si="14"/>
        <v>0</v>
      </c>
      <c r="M338" s="129">
        <f t="shared" si="14"/>
        <v>0</v>
      </c>
      <c r="N338" s="129">
        <f t="shared" si="14"/>
        <v>0</v>
      </c>
      <c r="O338" s="129">
        <f t="shared" si="14"/>
        <v>0</v>
      </c>
      <c r="P338" s="129">
        <f t="shared" si="14"/>
        <v>0</v>
      </c>
      <c r="Q338" s="129">
        <f t="shared" si="14"/>
        <v>0</v>
      </c>
      <c r="R338" s="129">
        <f t="shared" si="14"/>
        <v>0</v>
      </c>
      <c r="S338" s="129">
        <f t="shared" si="14"/>
        <v>0</v>
      </c>
      <c r="T338" s="129">
        <f t="shared" si="14"/>
        <v>0</v>
      </c>
      <c r="U338" s="129">
        <f t="shared" si="14"/>
        <v>0</v>
      </c>
      <c r="V338" s="129">
        <f t="shared" si="14"/>
        <v>0</v>
      </c>
      <c r="W338" s="129">
        <f t="shared" si="14"/>
        <v>0</v>
      </c>
      <c r="X338" s="129">
        <f t="shared" si="14"/>
        <v>0</v>
      </c>
      <c r="Y338" s="129">
        <f t="shared" si="14"/>
        <v>0</v>
      </c>
      <c r="Z338" s="129">
        <f t="shared" si="14"/>
        <v>0</v>
      </c>
      <c r="AA338" s="129">
        <f t="shared" si="14"/>
        <v>0</v>
      </c>
      <c r="AB338" s="129">
        <f t="shared" si="14"/>
        <v>0</v>
      </c>
      <c r="AC338" s="129">
        <f t="shared" si="14"/>
        <v>0</v>
      </c>
      <c r="AD338" s="129">
        <f t="shared" si="14"/>
        <v>0</v>
      </c>
      <c r="AE338" s="129">
        <f t="shared" si="14"/>
        <v>0</v>
      </c>
      <c r="AF338" s="129">
        <f t="shared" si="14"/>
        <v>0</v>
      </c>
      <c r="AG338" s="129">
        <f t="shared" si="14"/>
        <v>0</v>
      </c>
      <c r="AH338" s="129">
        <f t="shared" si="14"/>
        <v>0</v>
      </c>
      <c r="AI338" s="129">
        <f t="shared" si="14"/>
        <v>0</v>
      </c>
      <c r="AJ338" s="129">
        <f t="shared" si="14"/>
        <v>0</v>
      </c>
      <c r="AK338" s="129">
        <f t="shared" si="14"/>
        <v>0</v>
      </c>
    </row>
    <row r="339" spans="1:37" s="121" customFormat="1" x14ac:dyDescent="0.25">
      <c r="A339" s="57"/>
      <c r="B339" s="59"/>
      <c r="C339" s="126" t="s">
        <v>441</v>
      </c>
      <c r="D339" s="60"/>
      <c r="E339" s="59"/>
      <c r="F339" s="61"/>
      <c r="G339" s="129">
        <f>+SUMPRODUCT($F$336:$F$337,G336:G337)</f>
        <v>0</v>
      </c>
      <c r="H339" s="129">
        <f t="shared" ref="H339:AK339" si="15">+SUMPRODUCT($F$336:$F$337,H336:H337)</f>
        <v>0</v>
      </c>
      <c r="I339" s="129">
        <f t="shared" si="15"/>
        <v>0</v>
      </c>
      <c r="J339" s="129">
        <f t="shared" si="15"/>
        <v>0</v>
      </c>
      <c r="K339" s="129">
        <f t="shared" si="15"/>
        <v>0</v>
      </c>
      <c r="L339" s="129">
        <f t="shared" si="15"/>
        <v>0</v>
      </c>
      <c r="M339" s="129">
        <f t="shared" si="15"/>
        <v>0</v>
      </c>
      <c r="N339" s="129">
        <f t="shared" si="15"/>
        <v>0</v>
      </c>
      <c r="O339" s="129">
        <f t="shared" si="15"/>
        <v>0</v>
      </c>
      <c r="P339" s="129">
        <f t="shared" si="15"/>
        <v>0</v>
      </c>
      <c r="Q339" s="129">
        <f t="shared" si="15"/>
        <v>0</v>
      </c>
      <c r="R339" s="129">
        <f t="shared" si="15"/>
        <v>0</v>
      </c>
      <c r="S339" s="129">
        <f t="shared" si="15"/>
        <v>0</v>
      </c>
      <c r="T339" s="129">
        <f t="shared" si="15"/>
        <v>0</v>
      </c>
      <c r="U339" s="129">
        <f t="shared" si="15"/>
        <v>0</v>
      </c>
      <c r="V339" s="129">
        <f t="shared" si="15"/>
        <v>0</v>
      </c>
      <c r="W339" s="129">
        <f t="shared" si="15"/>
        <v>0</v>
      </c>
      <c r="X339" s="129">
        <f t="shared" si="15"/>
        <v>0</v>
      </c>
      <c r="Y339" s="129">
        <f t="shared" si="15"/>
        <v>0</v>
      </c>
      <c r="Z339" s="129">
        <f t="shared" si="15"/>
        <v>0</v>
      </c>
      <c r="AA339" s="129">
        <f t="shared" si="15"/>
        <v>0</v>
      </c>
      <c r="AB339" s="129">
        <f t="shared" si="15"/>
        <v>0</v>
      </c>
      <c r="AC339" s="129">
        <f t="shared" si="15"/>
        <v>0</v>
      </c>
      <c r="AD339" s="129">
        <f t="shared" si="15"/>
        <v>0</v>
      </c>
      <c r="AE339" s="129">
        <f t="shared" si="15"/>
        <v>0</v>
      </c>
      <c r="AF339" s="129">
        <f t="shared" si="15"/>
        <v>0</v>
      </c>
      <c r="AG339" s="129">
        <f t="shared" si="15"/>
        <v>0</v>
      </c>
      <c r="AH339" s="129">
        <f t="shared" si="15"/>
        <v>0</v>
      </c>
      <c r="AI339" s="129">
        <f t="shared" si="15"/>
        <v>0</v>
      </c>
      <c r="AJ339" s="129">
        <f t="shared" si="15"/>
        <v>0</v>
      </c>
      <c r="AK339" s="129">
        <f t="shared" si="15"/>
        <v>0</v>
      </c>
    </row>
    <row r="340" spans="1:37" s="121" customFormat="1" x14ac:dyDescent="0.25">
      <c r="A340" s="57"/>
      <c r="B340" s="59"/>
      <c r="C340" s="59"/>
      <c r="D340" s="60"/>
      <c r="E340" s="59"/>
      <c r="F340" s="61"/>
      <c r="G340" s="61"/>
      <c r="H340" s="61"/>
      <c r="I340" s="59"/>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row>
    <row r="341" spans="1:37" s="121" customFormat="1" x14ac:dyDescent="0.25">
      <c r="A341" s="57"/>
      <c r="B341" s="59"/>
      <c r="C341" s="59"/>
      <c r="D341" s="60"/>
      <c r="E341" s="59"/>
      <c r="F341" s="61"/>
      <c r="G341" s="61"/>
      <c r="H341" s="61"/>
      <c r="I341" s="59"/>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row>
    <row r="342" spans="1:37" s="121" customFormat="1" x14ac:dyDescent="0.25">
      <c r="A342" s="57"/>
      <c r="B342" s="59"/>
      <c r="C342" s="59"/>
      <c r="D342" s="60"/>
      <c r="E342" s="59"/>
      <c r="F342" s="61"/>
      <c r="G342" s="61"/>
      <c r="H342" s="61"/>
      <c r="I342" s="59"/>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row>
    <row r="343" spans="1:37" s="121" customFormat="1" x14ac:dyDescent="0.25">
      <c r="A343" s="57"/>
      <c r="B343" s="59"/>
      <c r="C343" s="59"/>
      <c r="D343" s="60"/>
      <c r="E343" s="59"/>
      <c r="F343" s="61"/>
      <c r="G343" s="61"/>
      <c r="H343" s="61"/>
      <c r="I343" s="59"/>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row>
    <row r="344" spans="1:37" s="121" customFormat="1" x14ac:dyDescent="0.25">
      <c r="A344" s="57"/>
      <c r="B344" s="57"/>
      <c r="C344" s="68" t="s">
        <v>439</v>
      </c>
      <c r="D344" s="120"/>
      <c r="E344" s="57"/>
      <c r="G344" s="134">
        <f>G339+G330+G321+G308+G298+G282+G238+G225</f>
        <v>31047186978.247078</v>
      </c>
      <c r="H344" s="134">
        <f>H339+H330+H321+H308+H298+H282+H238+H225</f>
        <v>0</v>
      </c>
      <c r="I344" s="134">
        <f t="shared" ref="I344:AK344" si="16">I339+I330+I321+I308+I298+I282+I238+I225</f>
        <v>0</v>
      </c>
      <c r="J344" s="134">
        <f t="shared" si="16"/>
        <v>0</v>
      </c>
      <c r="K344" s="134">
        <f t="shared" si="16"/>
        <v>0</v>
      </c>
      <c r="L344" s="134">
        <f t="shared" si="16"/>
        <v>0</v>
      </c>
      <c r="M344" s="134">
        <f t="shared" si="16"/>
        <v>0</v>
      </c>
      <c r="N344" s="134">
        <f t="shared" si="16"/>
        <v>0</v>
      </c>
      <c r="O344" s="134">
        <f t="shared" si="16"/>
        <v>0</v>
      </c>
      <c r="P344" s="134">
        <f t="shared" si="16"/>
        <v>0</v>
      </c>
      <c r="Q344" s="134">
        <f t="shared" si="16"/>
        <v>0</v>
      </c>
      <c r="R344" s="134">
        <f t="shared" si="16"/>
        <v>0</v>
      </c>
      <c r="S344" s="134">
        <f t="shared" si="16"/>
        <v>0</v>
      </c>
      <c r="T344" s="134">
        <f t="shared" si="16"/>
        <v>0</v>
      </c>
      <c r="U344" s="134">
        <f t="shared" si="16"/>
        <v>0</v>
      </c>
      <c r="V344" s="134">
        <f t="shared" si="16"/>
        <v>0</v>
      </c>
      <c r="W344" s="134">
        <f t="shared" si="16"/>
        <v>5895889106.0097609</v>
      </c>
      <c r="X344" s="134">
        <f t="shared" si="16"/>
        <v>0</v>
      </c>
      <c r="Y344" s="134">
        <f t="shared" si="16"/>
        <v>0</v>
      </c>
      <c r="Z344" s="134">
        <f t="shared" si="16"/>
        <v>0</v>
      </c>
      <c r="AA344" s="134">
        <f t="shared" si="16"/>
        <v>0</v>
      </c>
      <c r="AB344" s="134">
        <f t="shared" si="16"/>
        <v>0</v>
      </c>
      <c r="AC344" s="134">
        <f t="shared" si="16"/>
        <v>0</v>
      </c>
      <c r="AD344" s="134">
        <f t="shared" si="16"/>
        <v>0</v>
      </c>
      <c r="AE344" s="134">
        <f t="shared" si="16"/>
        <v>0</v>
      </c>
      <c r="AF344" s="134">
        <f t="shared" si="16"/>
        <v>0</v>
      </c>
      <c r="AG344" s="134">
        <f t="shared" si="16"/>
        <v>0</v>
      </c>
      <c r="AH344" s="134">
        <f t="shared" si="16"/>
        <v>0</v>
      </c>
      <c r="AI344" s="134">
        <f t="shared" si="16"/>
        <v>0</v>
      </c>
      <c r="AJ344" s="134">
        <f t="shared" si="16"/>
        <v>0</v>
      </c>
      <c r="AK344" s="134">
        <f t="shared" si="16"/>
        <v>0</v>
      </c>
    </row>
    <row r="351" spans="1:37" x14ac:dyDescent="0.25">
      <c r="C351" s="137" t="s">
        <v>14</v>
      </c>
      <c r="D351" s="137" t="s">
        <v>31</v>
      </c>
      <c r="E351" s="137" t="s">
        <v>710</v>
      </c>
    </row>
    <row r="352" spans="1:37" x14ac:dyDescent="0.25">
      <c r="C352" s="138" t="str">
        <f>+C4</f>
        <v>LUMINARIAS</v>
      </c>
      <c r="D352" s="139">
        <f>+SUM(H224:AK224)</f>
        <v>3300</v>
      </c>
      <c r="E352" s="136">
        <f>+SUM(H225:AK225)</f>
        <v>5895889106.0097609</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s="121" customFormat="1" x14ac:dyDescent="0.25">
      <c r="C355" s="59" t="str">
        <f>+C287</f>
        <v>REDES</v>
      </c>
      <c r="D355" s="139">
        <f>+SUM(H297:AK297)</f>
        <v>0</v>
      </c>
      <c r="E355" s="136">
        <f>+SUM(H298:AK298)</f>
        <v>0</v>
      </c>
    </row>
    <row r="356" spans="3:5" s="121" customFormat="1" x14ac:dyDescent="0.25">
      <c r="C356" s="59" t="str">
        <f>+C303</f>
        <v>CAMARAS, CANALIZACIONES, DUCTOS</v>
      </c>
      <c r="D356" s="139">
        <f>+SUM(H307:AK307)</f>
        <v>0</v>
      </c>
      <c r="E356" s="136">
        <f>+SUM(H308:AK308)</f>
        <v>0</v>
      </c>
    </row>
    <row r="357" spans="3:5" s="121" customFormat="1" x14ac:dyDescent="0.25">
      <c r="C357" s="59" t="str">
        <f>+C313</f>
        <v>TRANSFORMADORES, ELEMENTOS SUBESTACIONES</v>
      </c>
      <c r="D357" s="139">
        <f>+SUM(H320:AK320)</f>
        <v>0</v>
      </c>
      <c r="E357" s="136">
        <f>+SUM(H321:AK321)</f>
        <v>0</v>
      </c>
    </row>
    <row r="358" spans="3:5" s="121" customFormat="1" x14ac:dyDescent="0.25">
      <c r="C358" s="59" t="str">
        <f>+C326</f>
        <v>MEDIDORES</v>
      </c>
      <c r="D358" s="139">
        <f>+SUM(H329:AK329)</f>
        <v>0</v>
      </c>
      <c r="E358" s="136">
        <f>+SUM(H330:AK330)</f>
        <v>0</v>
      </c>
    </row>
    <row r="359" spans="3:5" s="121" customFormat="1" x14ac:dyDescent="0.25">
      <c r="C359" s="59" t="str">
        <f>+C335</f>
        <v xml:space="preserve">SISTEMA DE TELEGESTIÓN </v>
      </c>
      <c r="D359" s="139">
        <f>+SUM(H338:AK338)</f>
        <v>0</v>
      </c>
      <c r="E359" s="136">
        <f>+SUM(H339:AK339)</f>
        <v>0</v>
      </c>
    </row>
    <row r="360" spans="3:5" s="121" customFormat="1" x14ac:dyDescent="0.25">
      <c r="C360" s="68" t="s">
        <v>439</v>
      </c>
      <c r="D360" s="120"/>
      <c r="E360" s="140">
        <f>+SUM(E352:E359)</f>
        <v>5895889106.0097609</v>
      </c>
    </row>
    <row r="361" spans="3:5" x14ac:dyDescent="0.25">
      <c r="C361" s="57" t="s">
        <v>782</v>
      </c>
      <c r="E361" s="133">
        <f>+E360+'Inversión 2.3 IAP'!E360</f>
        <v>34417620101.880257</v>
      </c>
    </row>
  </sheetData>
  <mergeCells count="6">
    <mergeCell ref="G2:G3"/>
    <mergeCell ref="B2:B3"/>
    <mergeCell ref="C2:C3"/>
    <mergeCell ref="D2:D3"/>
    <mergeCell ref="E2:E3"/>
    <mergeCell ref="F2:F3"/>
  </mergeCells>
  <pageMargins left="0.7" right="0.7" top="0.75" bottom="0.75" header="0.3" footer="0.3"/>
  <pageSetup paperSize="9" orientation="portrait" horizontalDpi="0" verticalDpi="0"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360"/>
  <sheetViews>
    <sheetView topLeftCell="A160" workbookViewId="0">
      <selection activeCell="V224" sqref="J224:V224"/>
    </sheetView>
  </sheetViews>
  <sheetFormatPr baseColWidth="10" defaultColWidth="0" defaultRowHeight="14.25" x14ac:dyDescent="0.25"/>
  <cols>
    <col min="1" max="2" width="10.85546875" style="57" customWidth="1"/>
    <col min="3" max="3" width="51.5703125" style="57" bestFit="1" customWidth="1"/>
    <col min="4" max="4" width="18.5703125" style="120" bestFit="1" customWidth="1"/>
    <col min="5" max="5" width="15.28515625" style="57" bestFit="1" customWidth="1"/>
    <col min="6" max="6" width="12.5703125" style="121" bestFit="1" customWidth="1"/>
    <col min="7" max="7" width="16.5703125" style="121" bestFit="1" customWidth="1"/>
    <col min="8" max="8" width="7.140625" style="121" bestFit="1" customWidth="1"/>
    <col min="9" max="9" width="7.140625" style="57" bestFit="1" customWidth="1"/>
    <col min="10" max="23" width="10.85546875" style="57" customWidth="1"/>
    <col min="24" max="24" width="13.140625" style="57" bestFit="1" customWidth="1"/>
    <col min="25" max="38" width="10.85546875" style="57" customWidth="1"/>
    <col min="39" max="16384" width="10.85546875" style="57" hidden="1"/>
  </cols>
  <sheetData>
    <row r="1" spans="1:37" x14ac:dyDescent="0.25">
      <c r="A1" s="56"/>
    </row>
    <row r="2" spans="1:37" s="135" customFormat="1" ht="24.95" customHeight="1" x14ac:dyDescent="0.25">
      <c r="B2" s="533" t="s">
        <v>4</v>
      </c>
      <c r="C2" s="533" t="s">
        <v>47</v>
      </c>
      <c r="D2" s="533" t="s">
        <v>98</v>
      </c>
      <c r="E2" s="533" t="s">
        <v>16</v>
      </c>
      <c r="F2" s="532" t="s">
        <v>99</v>
      </c>
      <c r="G2" s="532" t="s">
        <v>100</v>
      </c>
      <c r="H2" s="118">
        <f>+'Desmonte Infr. financiada'!H2</f>
        <v>1</v>
      </c>
      <c r="I2" s="118">
        <f>+'Desmonte Infr. financiada'!I2</f>
        <v>2</v>
      </c>
      <c r="J2" s="118">
        <f>+'Desmonte Infr. financiada'!J2</f>
        <v>3</v>
      </c>
      <c r="K2" s="118">
        <f>+'Desmonte Infr. financiada'!K2</f>
        <v>4</v>
      </c>
      <c r="L2" s="118">
        <f>+'Desmonte Infr. financiada'!L2</f>
        <v>5</v>
      </c>
      <c r="M2" s="118">
        <f>+'Desmonte Infr. financiada'!M2</f>
        <v>6</v>
      </c>
      <c r="N2" s="118">
        <f>+'Desmonte Infr. financiada'!N2</f>
        <v>7</v>
      </c>
      <c r="O2" s="118">
        <f>+'Desmonte Infr. financiada'!O2</f>
        <v>8</v>
      </c>
      <c r="P2" s="118">
        <f>+'Desmonte Infr. financiada'!P2</f>
        <v>9</v>
      </c>
      <c r="Q2" s="118">
        <f>+'Desmonte Infr. financiada'!Q2</f>
        <v>10</v>
      </c>
      <c r="R2" s="118">
        <f>+'Desmonte Infr. financiada'!R2</f>
        <v>11</v>
      </c>
      <c r="S2" s="118">
        <f>+'Desmonte Infr. financiada'!S2</f>
        <v>12</v>
      </c>
      <c r="T2" s="118">
        <f>+'Desmonte Infr. financiada'!T2</f>
        <v>13</v>
      </c>
      <c r="U2" s="118">
        <f>+'Desmonte Infr. financiada'!U2</f>
        <v>14</v>
      </c>
      <c r="V2" s="118">
        <f>+'Desmonte Infr. financiada'!V2</f>
        <v>15</v>
      </c>
      <c r="W2" s="118">
        <f>+'Desmonte Infr. financiada'!W2</f>
        <v>16</v>
      </c>
      <c r="X2" s="118">
        <f>+'Desmonte Infr. financiada'!X2</f>
        <v>17</v>
      </c>
      <c r="Y2" s="118">
        <f>+'Desmonte Infr. financiada'!Y2</f>
        <v>18</v>
      </c>
      <c r="Z2" s="118">
        <f>+'Desmonte Infr. financiada'!Z2</f>
        <v>19</v>
      </c>
      <c r="AA2" s="118">
        <f>+'Desmonte Infr. financiada'!AA2</f>
        <v>20</v>
      </c>
      <c r="AB2" s="118">
        <f>+'Desmonte Infr. financiada'!AB2</f>
        <v>21</v>
      </c>
      <c r="AC2" s="118">
        <f>+'Desmonte Infr. financiada'!AC2</f>
        <v>22</v>
      </c>
      <c r="AD2" s="118">
        <f>+'Desmonte Infr. financiada'!AD2</f>
        <v>23</v>
      </c>
      <c r="AE2" s="118">
        <f>+'Desmonte Infr. financiada'!AE2</f>
        <v>24</v>
      </c>
      <c r="AF2" s="118">
        <f>+'Desmonte Infr. financiada'!AF2</f>
        <v>25</v>
      </c>
      <c r="AG2" s="118">
        <f>+'Desmonte Infr. financiada'!AG2</f>
        <v>26</v>
      </c>
      <c r="AH2" s="118">
        <f>+'Desmonte Infr. financiada'!AH2</f>
        <v>27</v>
      </c>
      <c r="AI2" s="118">
        <f>+'Desmonte Infr. financiada'!AI2</f>
        <v>28</v>
      </c>
      <c r="AJ2" s="118">
        <f>+'Desmonte Infr. financiada'!AJ2</f>
        <v>29</v>
      </c>
      <c r="AK2" s="118">
        <f>+'Desmonte Infr. financiada'!AK2</f>
        <v>30</v>
      </c>
    </row>
    <row r="3" spans="1:37" s="135" customFormat="1" ht="34.9" customHeight="1" x14ac:dyDescent="0.25">
      <c r="B3" s="534"/>
      <c r="C3" s="534"/>
      <c r="D3" s="534"/>
      <c r="E3" s="534"/>
      <c r="F3" s="532"/>
      <c r="G3" s="532"/>
      <c r="H3" s="157">
        <f>+'Desmonte Infr. financiada'!H3</f>
        <v>2022</v>
      </c>
      <c r="I3" s="157">
        <f>+'Desmonte Infr. financiada'!I3</f>
        <v>2023</v>
      </c>
      <c r="J3" s="157">
        <f>+'Desmonte Infr. financiada'!J3</f>
        <v>2024</v>
      </c>
      <c r="K3" s="157">
        <f>+'Desmonte Infr. financiada'!K3</f>
        <v>2025</v>
      </c>
      <c r="L3" s="157">
        <f>+'Desmonte Infr. financiada'!L3</f>
        <v>2026</v>
      </c>
      <c r="M3" s="157">
        <f>+'Desmonte Infr. financiada'!M3</f>
        <v>2027</v>
      </c>
      <c r="N3" s="157">
        <f>+'Desmonte Infr. financiada'!N3</f>
        <v>2028</v>
      </c>
      <c r="O3" s="157">
        <f>+'Desmonte Infr. financiada'!O3</f>
        <v>2029</v>
      </c>
      <c r="P3" s="157">
        <f>+'Desmonte Infr. financiada'!P3</f>
        <v>2030</v>
      </c>
      <c r="Q3" s="157">
        <f>+'Desmonte Infr. financiada'!Q3</f>
        <v>2031</v>
      </c>
      <c r="R3" s="157">
        <f>+'Desmonte Infr. financiada'!R3</f>
        <v>2032</v>
      </c>
      <c r="S3" s="157">
        <f>+'Desmonte Infr. financiada'!S3</f>
        <v>2033</v>
      </c>
      <c r="T3" s="157">
        <f>+'Desmonte Infr. financiada'!T3</f>
        <v>2034</v>
      </c>
      <c r="U3" s="157">
        <f>+'Desmonte Infr. financiada'!U3</f>
        <v>2035</v>
      </c>
      <c r="V3" s="157">
        <f>+'Desmonte Infr. financiada'!V3</f>
        <v>2036</v>
      </c>
      <c r="W3" s="157">
        <f>+'Desmonte Infr. financiada'!W3</f>
        <v>2037</v>
      </c>
      <c r="X3" s="157">
        <f>+'Desmonte Infr. financiada'!X3</f>
        <v>2038</v>
      </c>
      <c r="Y3" s="157">
        <f>+'Desmonte Infr. financiada'!Y3</f>
        <v>2039</v>
      </c>
      <c r="Z3" s="157">
        <f>+'Desmonte Infr. financiada'!Z3</f>
        <v>2040</v>
      </c>
      <c r="AA3" s="157">
        <f>+'Desmonte Infr. financiada'!AA3</f>
        <v>2041</v>
      </c>
      <c r="AB3" s="157">
        <f>+'Desmonte Infr. financiada'!AB3</f>
        <v>2042</v>
      </c>
      <c r="AC3" s="157">
        <f>+'Desmonte Infr. financiada'!AC3</f>
        <v>2043</v>
      </c>
      <c r="AD3" s="157">
        <f>+'Desmonte Infr. financiada'!AD3</f>
        <v>2044</v>
      </c>
      <c r="AE3" s="157">
        <f>+'Desmonte Infr. financiada'!AE3</f>
        <v>2045</v>
      </c>
      <c r="AF3" s="157">
        <f>+'Desmonte Infr. financiada'!AF3</f>
        <v>2046</v>
      </c>
      <c r="AG3" s="157">
        <f>+'Desmonte Infr. financiada'!AG3</f>
        <v>2047</v>
      </c>
      <c r="AH3" s="157">
        <f>+'Desmonte Infr. financiada'!AH3</f>
        <v>2048</v>
      </c>
      <c r="AI3" s="157">
        <f>+'Desmonte Infr. financiada'!AI3</f>
        <v>2049</v>
      </c>
      <c r="AJ3" s="157">
        <f>+'Desmonte Infr. financiada'!AJ3</f>
        <v>2050</v>
      </c>
      <c r="AK3" s="157">
        <f>+'Desmonte Infr. financiada'!AK3</f>
        <v>2051</v>
      </c>
    </row>
    <row r="4" spans="1:37" x14ac:dyDescent="0.25">
      <c r="B4" s="29"/>
      <c r="C4" s="29" t="str">
        <f>+Inventario!C4</f>
        <v>LUMINARIAS</v>
      </c>
      <c r="D4" s="29"/>
      <c r="E4" s="29"/>
      <c r="F4" s="30"/>
      <c r="G4" s="30"/>
      <c r="H4" s="132"/>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row>
    <row r="5" spans="1:37" x14ac:dyDescent="0.25">
      <c r="B5" s="59" t="s">
        <v>18</v>
      </c>
      <c r="C5" s="62" t="str">
        <f>+VLOOKUP(B5,'resumen UCAP'!$A$5:$O$329,2,0)</f>
        <v>Aplique piso 150w</v>
      </c>
      <c r="D5" s="63">
        <f>+'Desmonte Infr. financiada'!D5</f>
        <v>150</v>
      </c>
      <c r="E5" s="63" t="str">
        <f>+VLOOKUP(B5,'resumen UCAP'!$A$5:$O$329,3,0)</f>
        <v>Un</v>
      </c>
      <c r="F5" s="64">
        <f>+VLOOKUP(B5,'resumen UCAP'!$A$5:$O$329,15,0)</f>
        <v>1060000</v>
      </c>
      <c r="G5" s="64">
        <v>13</v>
      </c>
      <c r="H5" s="125"/>
      <c r="I5" s="59"/>
      <c r="J5" s="59"/>
      <c r="K5" s="59"/>
      <c r="L5" s="59"/>
      <c r="M5" s="59"/>
      <c r="N5" s="59"/>
      <c r="O5" s="59"/>
      <c r="P5" s="59"/>
      <c r="Q5" s="59"/>
      <c r="R5" s="59"/>
      <c r="S5" s="59"/>
      <c r="T5" s="59"/>
      <c r="U5" s="59"/>
      <c r="V5" s="59"/>
      <c r="W5" s="136"/>
      <c r="X5" s="59"/>
      <c r="Y5" s="59"/>
      <c r="Z5" s="59"/>
      <c r="AA5" s="59"/>
      <c r="AB5" s="59"/>
      <c r="AC5" s="59"/>
      <c r="AD5" s="59"/>
      <c r="AE5" s="59"/>
      <c r="AF5" s="59"/>
      <c r="AG5" s="59"/>
      <c r="AH5" s="59"/>
      <c r="AI5" s="59"/>
      <c r="AJ5" s="59"/>
      <c r="AK5" s="59"/>
    </row>
    <row r="6" spans="1:37" x14ac:dyDescent="0.25">
      <c r="B6" s="59" t="s">
        <v>70</v>
      </c>
      <c r="C6" s="62" t="str">
        <f>+VLOOKUP(B6,'resumen UCAP'!$A$5:$O$329,2,0)</f>
        <v>Luminaria Baronesa LED 125w</v>
      </c>
      <c r="D6" s="63">
        <f>+'Desmonte Infr. financiada'!D6</f>
        <v>125</v>
      </c>
      <c r="E6" s="63" t="str">
        <f>+VLOOKUP(B6,'resumen UCAP'!$A$5:$O$329,3,0)</f>
        <v>Un</v>
      </c>
      <c r="F6" s="64">
        <f>+VLOOKUP(B6,'resumen UCAP'!$A$5:$O$329,15,0)</f>
        <v>1260000</v>
      </c>
      <c r="G6" s="61">
        <v>7</v>
      </c>
      <c r="H6" s="125"/>
      <c r="I6" s="59"/>
      <c r="J6" s="59"/>
      <c r="K6" s="59"/>
      <c r="L6" s="59"/>
      <c r="M6" s="59"/>
      <c r="N6" s="59"/>
      <c r="O6" s="59"/>
      <c r="P6" s="59"/>
      <c r="Q6" s="59"/>
      <c r="R6" s="59"/>
      <c r="S6" s="59"/>
      <c r="T6" s="59"/>
      <c r="U6" s="59"/>
      <c r="V6" s="59"/>
      <c r="W6" s="136"/>
      <c r="X6" s="59"/>
      <c r="Y6" s="59"/>
      <c r="Z6" s="59"/>
      <c r="AA6" s="59"/>
      <c r="AB6" s="59"/>
      <c r="AC6" s="59"/>
      <c r="AD6" s="59"/>
      <c r="AE6" s="59"/>
      <c r="AF6" s="59"/>
      <c r="AG6" s="59"/>
      <c r="AH6" s="59"/>
      <c r="AI6" s="59"/>
      <c r="AJ6" s="59"/>
      <c r="AK6" s="59"/>
    </row>
    <row r="7" spans="1:37" x14ac:dyDescent="0.25">
      <c r="B7" s="59" t="s">
        <v>20</v>
      </c>
      <c r="C7" s="62" t="str">
        <f>+VLOOKUP(B7,'resumen UCAP'!$A$5:$O$329,2,0)</f>
        <v>Luminaria epsilon 70w</v>
      </c>
      <c r="D7" s="63">
        <f>+'Desmonte Infr. financiada'!D7</f>
        <v>70</v>
      </c>
      <c r="E7" s="63" t="str">
        <f>+VLOOKUP(B7,'resumen UCAP'!$A$5:$O$329,3,0)</f>
        <v>Un</v>
      </c>
      <c r="F7" s="64">
        <f>+VLOOKUP(B7,'resumen UCAP'!$A$5:$O$329,15,0)</f>
        <v>1260000</v>
      </c>
      <c r="G7" s="61">
        <v>1</v>
      </c>
      <c r="H7" s="125"/>
      <c r="I7" s="59"/>
      <c r="J7" s="59"/>
      <c r="K7" s="59"/>
      <c r="L7" s="59"/>
      <c r="M7" s="59"/>
      <c r="N7" s="59"/>
      <c r="O7" s="59"/>
      <c r="P7" s="59"/>
      <c r="Q7" s="59"/>
      <c r="R7" s="59"/>
      <c r="S7" s="59"/>
      <c r="T7" s="59"/>
      <c r="U7" s="59"/>
      <c r="V7" s="59"/>
      <c r="W7" s="136"/>
      <c r="X7" s="59"/>
      <c r="Y7" s="59"/>
      <c r="Z7" s="59"/>
      <c r="AA7" s="59"/>
      <c r="AB7" s="59"/>
      <c r="AC7" s="59"/>
      <c r="AD7" s="59"/>
      <c r="AE7" s="59"/>
      <c r="AF7" s="59"/>
      <c r="AG7" s="59"/>
      <c r="AH7" s="59"/>
      <c r="AI7" s="59"/>
      <c r="AJ7" s="59"/>
      <c r="AK7" s="59"/>
    </row>
    <row r="8" spans="1:37" x14ac:dyDescent="0.25">
      <c r="B8" s="59" t="s">
        <v>21</v>
      </c>
      <c r="C8" s="62" t="str">
        <f>+VLOOKUP(B8,'resumen UCAP'!$A$5:$O$329,2,0)</f>
        <v>Luminaria Farol NA 150w</v>
      </c>
      <c r="D8" s="63">
        <f>+'Desmonte Infr. financiada'!D8</f>
        <v>169</v>
      </c>
      <c r="E8" s="63" t="str">
        <f>+VLOOKUP(B8,'resumen UCAP'!$A$5:$O$329,3,0)</f>
        <v>Un</v>
      </c>
      <c r="F8" s="64">
        <f>+VLOOKUP(B8,'resumen UCAP'!$A$5:$O$329,15,0)</f>
        <v>340000</v>
      </c>
      <c r="G8" s="123">
        <v>58</v>
      </c>
      <c r="H8" s="125"/>
      <c r="I8" s="59"/>
      <c r="J8" s="59"/>
      <c r="K8" s="59"/>
      <c r="L8" s="59"/>
      <c r="M8" s="59"/>
      <c r="N8" s="59"/>
      <c r="O8" s="59"/>
      <c r="P8" s="59"/>
      <c r="Q8" s="59"/>
      <c r="R8" s="59"/>
      <c r="S8" s="59"/>
      <c r="T8" s="59"/>
      <c r="U8" s="59"/>
      <c r="V8" s="59"/>
      <c r="W8" s="136"/>
      <c r="X8" s="59"/>
      <c r="Y8" s="59"/>
      <c r="Z8" s="59"/>
      <c r="AA8" s="59"/>
      <c r="AB8" s="59"/>
      <c r="AC8" s="59"/>
      <c r="AD8" s="59"/>
      <c r="AE8" s="59"/>
      <c r="AF8" s="59"/>
      <c r="AG8" s="59"/>
      <c r="AH8" s="59"/>
      <c r="AI8" s="59"/>
      <c r="AJ8" s="59"/>
      <c r="AK8" s="59"/>
    </row>
    <row r="9" spans="1:37" x14ac:dyDescent="0.25">
      <c r="B9" s="59" t="s">
        <v>67</v>
      </c>
      <c r="C9" s="62" t="str">
        <f>+VLOOKUP(B9,'resumen UCAP'!$A$5:$O$329,2,0)</f>
        <v>Luminaria Farol NA 70w</v>
      </c>
      <c r="D9" s="63">
        <f>+'Desmonte Infr. financiada'!D9</f>
        <v>81</v>
      </c>
      <c r="E9" s="63" t="str">
        <f>+VLOOKUP(B9,'resumen UCAP'!$A$5:$O$329,3,0)</f>
        <v>Un</v>
      </c>
      <c r="F9" s="64">
        <f>+VLOOKUP(B9,'resumen UCAP'!$A$5:$O$329,15,0)</f>
        <v>298677</v>
      </c>
      <c r="G9" s="123">
        <v>553</v>
      </c>
      <c r="H9" s="125"/>
      <c r="I9" s="59"/>
      <c r="J9" s="59"/>
      <c r="K9" s="59"/>
      <c r="L9" s="59"/>
      <c r="M9" s="59"/>
      <c r="N9" s="59"/>
      <c r="O9" s="59"/>
      <c r="P9" s="59"/>
      <c r="Q9" s="59"/>
      <c r="R9" s="59"/>
      <c r="S9" s="59"/>
      <c r="T9" s="59"/>
      <c r="U9" s="59"/>
      <c r="V9" s="59"/>
      <c r="W9" s="136"/>
      <c r="X9" s="59"/>
      <c r="Y9" s="59"/>
      <c r="Z9" s="59"/>
      <c r="AA9" s="59"/>
      <c r="AB9" s="59"/>
      <c r="AC9" s="59"/>
      <c r="AD9" s="59"/>
      <c r="AE9" s="59"/>
      <c r="AF9" s="59"/>
      <c r="AG9" s="59"/>
      <c r="AH9" s="59"/>
      <c r="AI9" s="59"/>
      <c r="AJ9" s="59"/>
      <c r="AK9" s="59"/>
    </row>
    <row r="10" spans="1:37" x14ac:dyDescent="0.25">
      <c r="B10" s="59" t="s">
        <v>68</v>
      </c>
      <c r="C10" s="62" t="str">
        <f>+VLOOKUP(B10,'resumen UCAP'!$A$5:$O$329,2,0)</f>
        <v>Luminaria led 100-120w</v>
      </c>
      <c r="D10" s="63">
        <f>+'Desmonte Infr. financiada'!D10</f>
        <v>120</v>
      </c>
      <c r="E10" s="63" t="str">
        <f>+VLOOKUP(B10,'resumen UCAP'!$A$5:$O$329,3,0)</f>
        <v>Un</v>
      </c>
      <c r="F10" s="64">
        <f>+VLOOKUP(B10,'resumen UCAP'!$A$5:$O$329,15,0)</f>
        <v>1620599</v>
      </c>
      <c r="G10" s="61">
        <v>446</v>
      </c>
      <c r="H10" s="125"/>
      <c r="I10" s="59"/>
      <c r="J10" s="59"/>
      <c r="K10" s="59"/>
      <c r="L10" s="59"/>
      <c r="M10" s="59"/>
      <c r="N10" s="59"/>
      <c r="O10" s="59"/>
      <c r="P10" s="59"/>
      <c r="Q10" s="59"/>
      <c r="R10" s="59"/>
      <c r="S10" s="59"/>
      <c r="T10" s="59"/>
      <c r="U10" s="59"/>
      <c r="V10" s="59"/>
      <c r="W10" s="136"/>
      <c r="X10" s="59"/>
      <c r="Y10" s="59"/>
      <c r="Z10" s="59"/>
      <c r="AA10" s="59"/>
      <c r="AB10" s="59"/>
      <c r="AC10" s="59"/>
      <c r="AD10" s="59"/>
      <c r="AE10" s="59"/>
      <c r="AF10" s="59"/>
      <c r="AG10" s="59"/>
      <c r="AH10" s="59"/>
      <c r="AI10" s="59"/>
      <c r="AJ10" s="59"/>
      <c r="AK10" s="59"/>
    </row>
    <row r="11" spans="1:37" x14ac:dyDescent="0.25">
      <c r="B11" s="59" t="s">
        <v>71</v>
      </c>
      <c r="C11" s="62" t="str">
        <f>+VLOOKUP(B11,'resumen UCAP'!$A$5:$O$329,2,0)</f>
        <v>Luminaria led 30-40w</v>
      </c>
      <c r="D11" s="63">
        <f>+'Desmonte Infr. financiada'!D11</f>
        <v>40</v>
      </c>
      <c r="E11" s="63" t="str">
        <f>+VLOOKUP(B11,'resumen UCAP'!$A$5:$O$329,3,0)</f>
        <v>Un</v>
      </c>
      <c r="F11" s="64">
        <f>+VLOOKUP(B11,'resumen UCAP'!$A$5:$O$329,15,0)</f>
        <v>894909</v>
      </c>
      <c r="G11" s="61">
        <v>205</v>
      </c>
      <c r="H11" s="125"/>
      <c r="I11" s="59"/>
      <c r="J11" s="59"/>
      <c r="K11" s="59"/>
      <c r="L11" s="59"/>
      <c r="M11" s="59"/>
      <c r="N11" s="59"/>
      <c r="O11" s="59"/>
      <c r="P11" s="59"/>
      <c r="Q11" s="59"/>
      <c r="R11" s="59"/>
      <c r="S11" s="59"/>
      <c r="T11" s="59"/>
      <c r="U11" s="59"/>
      <c r="V11" s="59"/>
      <c r="W11" s="136"/>
      <c r="X11" s="59"/>
      <c r="Y11" s="59"/>
      <c r="Z11" s="59"/>
      <c r="AA11" s="59"/>
      <c r="AB11" s="59"/>
      <c r="AC11" s="59"/>
      <c r="AD11" s="59"/>
      <c r="AE11" s="59"/>
      <c r="AF11" s="59"/>
      <c r="AG11" s="59"/>
      <c r="AH11" s="59"/>
      <c r="AI11" s="59"/>
      <c r="AJ11" s="59"/>
      <c r="AK11" s="59"/>
    </row>
    <row r="12" spans="1:37" x14ac:dyDescent="0.25">
      <c r="B12" s="59" t="s">
        <v>290</v>
      </c>
      <c r="C12" s="62" t="str">
        <f>+VLOOKUP(B12,'resumen UCAP'!$A$5:$O$329,2,0)</f>
        <v>Luminaria led 50-60w</v>
      </c>
      <c r="D12" s="63">
        <f>+'Desmonte Infr. financiada'!D12</f>
        <v>60</v>
      </c>
      <c r="E12" s="63" t="str">
        <f>+VLOOKUP(B12,'resumen UCAP'!$A$5:$O$329,3,0)</f>
        <v>Un</v>
      </c>
      <c r="F12" s="64">
        <f>+VLOOKUP(B12,'resumen UCAP'!$A$5:$O$329,15,0)</f>
        <v>978630</v>
      </c>
      <c r="G12" s="61">
        <v>367</v>
      </c>
      <c r="H12" s="125"/>
      <c r="I12" s="59"/>
      <c r="J12" s="59"/>
      <c r="K12" s="59"/>
      <c r="L12" s="59"/>
      <c r="M12" s="59"/>
      <c r="N12" s="59"/>
      <c r="O12" s="59"/>
      <c r="P12" s="59"/>
      <c r="Q12" s="59"/>
      <c r="R12" s="59"/>
      <c r="S12" s="59"/>
      <c r="T12" s="59"/>
      <c r="U12" s="59"/>
      <c r="V12" s="59"/>
      <c r="W12" s="136"/>
      <c r="X12" s="59"/>
      <c r="Y12" s="59"/>
      <c r="Z12" s="59"/>
      <c r="AA12" s="59"/>
      <c r="AB12" s="59"/>
      <c r="AC12" s="59"/>
      <c r="AD12" s="59"/>
      <c r="AE12" s="59"/>
      <c r="AF12" s="59"/>
      <c r="AG12" s="59"/>
      <c r="AH12" s="59"/>
      <c r="AI12" s="59"/>
      <c r="AJ12" s="59"/>
      <c r="AK12" s="59"/>
    </row>
    <row r="13" spans="1:37" x14ac:dyDescent="0.25">
      <c r="B13" s="59" t="s">
        <v>291</v>
      </c>
      <c r="C13" s="62" t="str">
        <f>+VLOOKUP(B13,'resumen UCAP'!$A$5:$O$329,2,0)</f>
        <v>Luminaria led 80-90w</v>
      </c>
      <c r="D13" s="63">
        <f>+'Desmonte Infr. financiada'!D13</f>
        <v>90</v>
      </c>
      <c r="E13" s="63" t="str">
        <f>+VLOOKUP(B13,'resumen UCAP'!$A$5:$O$329,3,0)</f>
        <v>Un</v>
      </c>
      <c r="F13" s="64">
        <f>+VLOOKUP(B13,'resumen UCAP'!$A$5:$O$329,15,0)</f>
        <v>1547358</v>
      </c>
      <c r="G13" s="61">
        <v>61</v>
      </c>
      <c r="H13" s="125"/>
      <c r="I13" s="59"/>
      <c r="J13" s="59"/>
      <c r="K13" s="59"/>
      <c r="L13" s="59"/>
      <c r="M13" s="59"/>
      <c r="N13" s="59"/>
      <c r="O13" s="59"/>
      <c r="P13" s="59"/>
      <c r="Q13" s="59"/>
      <c r="R13" s="59"/>
      <c r="S13" s="59"/>
      <c r="T13" s="59"/>
      <c r="U13" s="59"/>
      <c r="V13" s="59"/>
      <c r="W13" s="136"/>
      <c r="X13" s="59"/>
      <c r="Y13" s="59"/>
      <c r="Z13" s="59"/>
      <c r="AA13" s="59"/>
      <c r="AB13" s="59"/>
      <c r="AC13" s="59"/>
      <c r="AD13" s="59"/>
      <c r="AE13" s="59"/>
      <c r="AF13" s="59"/>
      <c r="AG13" s="59"/>
      <c r="AH13" s="59"/>
      <c r="AI13" s="59"/>
      <c r="AJ13" s="59"/>
      <c r="AK13" s="59"/>
    </row>
    <row r="14" spans="1:37" x14ac:dyDescent="0.25">
      <c r="B14" s="59" t="s">
        <v>292</v>
      </c>
      <c r="C14" s="62" t="str">
        <f>+VLOOKUP(B14,'resumen UCAP'!$A$5:$O$329,2,0)</f>
        <v>Luminaria Luxcandel 250w</v>
      </c>
      <c r="D14" s="63">
        <f>+'Desmonte Infr. financiada'!D14</f>
        <v>279</v>
      </c>
      <c r="E14" s="63" t="str">
        <f>+VLOOKUP(B14,'resumen UCAP'!$A$5:$O$329,3,0)</f>
        <v>Un</v>
      </c>
      <c r="F14" s="64">
        <f>+VLOOKUP(B14,'resumen UCAP'!$A$5:$O$329,15,0)</f>
        <v>680659</v>
      </c>
      <c r="G14" s="61">
        <v>85</v>
      </c>
      <c r="H14" s="125"/>
      <c r="I14" s="59"/>
      <c r="J14" s="59"/>
      <c r="K14" s="59"/>
      <c r="L14" s="59"/>
      <c r="M14" s="59"/>
      <c r="N14" s="59"/>
      <c r="O14" s="59"/>
      <c r="P14" s="59"/>
      <c r="Q14" s="59"/>
      <c r="R14" s="59"/>
      <c r="S14" s="59"/>
      <c r="T14" s="59"/>
      <c r="U14" s="59"/>
      <c r="V14" s="59"/>
      <c r="W14" s="136"/>
      <c r="X14" s="59"/>
      <c r="Y14" s="59"/>
      <c r="Z14" s="59"/>
      <c r="AA14" s="59"/>
      <c r="AB14" s="59"/>
      <c r="AC14" s="59"/>
      <c r="AD14" s="59"/>
      <c r="AE14" s="59"/>
      <c r="AF14" s="59"/>
      <c r="AG14" s="59"/>
      <c r="AH14" s="59"/>
      <c r="AI14" s="59"/>
      <c r="AJ14" s="59"/>
      <c r="AK14" s="59"/>
    </row>
    <row r="15" spans="1:37" x14ac:dyDescent="0.25">
      <c r="B15" s="59" t="s">
        <v>293</v>
      </c>
      <c r="C15" s="62" t="str">
        <f>+VLOOKUP(B15,'resumen UCAP'!$A$5:$O$329,2,0)</f>
        <v>Luminaria Na 100w</v>
      </c>
      <c r="D15" s="63">
        <f>+'Desmonte Infr. financiada'!D15</f>
        <v>115</v>
      </c>
      <c r="E15" s="63" t="str">
        <f>+VLOOKUP(B15,'resumen UCAP'!$A$5:$O$329,3,0)</f>
        <v>Un</v>
      </c>
      <c r="F15" s="64">
        <f>+VLOOKUP(B15,'resumen UCAP'!$A$5:$O$329,15,0)</f>
        <v>272297</v>
      </c>
      <c r="G15" s="123">
        <v>730</v>
      </c>
      <c r="H15" s="125"/>
      <c r="I15" s="59"/>
      <c r="J15" s="59"/>
      <c r="K15" s="59"/>
      <c r="L15" s="59"/>
      <c r="M15" s="59"/>
      <c r="N15" s="59"/>
      <c r="O15" s="59"/>
      <c r="P15" s="59"/>
      <c r="Q15" s="59"/>
      <c r="R15" s="59"/>
      <c r="S15" s="59"/>
      <c r="T15" s="59"/>
      <c r="U15" s="59"/>
      <c r="V15" s="59"/>
      <c r="W15" s="136"/>
      <c r="X15" s="59"/>
      <c r="Y15" s="59"/>
      <c r="Z15" s="59"/>
      <c r="AA15" s="59"/>
      <c r="AB15" s="59"/>
      <c r="AC15" s="59"/>
      <c r="AD15" s="59"/>
      <c r="AE15" s="59"/>
      <c r="AF15" s="59"/>
      <c r="AG15" s="59"/>
      <c r="AH15" s="59"/>
      <c r="AI15" s="59"/>
      <c r="AJ15" s="59"/>
      <c r="AK15" s="59"/>
    </row>
    <row r="16" spans="1:37" x14ac:dyDescent="0.25">
      <c r="B16" s="59" t="s">
        <v>294</v>
      </c>
      <c r="C16" s="62" t="str">
        <f>+VLOOKUP(B16,'resumen UCAP'!$A$5:$O$329,2,0)</f>
        <v>Luminaria Na 150w</v>
      </c>
      <c r="D16" s="63">
        <f>+'Desmonte Infr. financiada'!D16</f>
        <v>169</v>
      </c>
      <c r="E16" s="63" t="str">
        <f>+VLOOKUP(B16,'resumen UCAP'!$A$5:$O$329,3,0)</f>
        <v>Un</v>
      </c>
      <c r="F16" s="64">
        <f>+VLOOKUP(B16,'resumen UCAP'!$A$5:$O$329,15,0)</f>
        <v>333681</v>
      </c>
      <c r="G16" s="123">
        <v>6350</v>
      </c>
      <c r="H16" s="125"/>
      <c r="I16" s="59"/>
      <c r="J16" s="59"/>
      <c r="K16" s="59"/>
      <c r="L16" s="59"/>
      <c r="M16" s="59"/>
      <c r="N16" s="59"/>
      <c r="O16" s="59"/>
      <c r="P16" s="59"/>
      <c r="Q16" s="59"/>
      <c r="R16" s="59"/>
      <c r="S16" s="59"/>
      <c r="T16" s="59"/>
      <c r="U16" s="59"/>
      <c r="V16" s="59"/>
      <c r="W16" s="136"/>
      <c r="X16" s="59"/>
      <c r="Y16" s="59"/>
      <c r="Z16" s="59"/>
      <c r="AA16" s="59"/>
      <c r="AB16" s="59"/>
      <c r="AC16" s="59"/>
      <c r="AD16" s="59"/>
      <c r="AE16" s="59"/>
      <c r="AF16" s="59"/>
      <c r="AG16" s="59"/>
      <c r="AH16" s="59"/>
      <c r="AI16" s="59"/>
      <c r="AJ16" s="59"/>
      <c r="AK16" s="59"/>
    </row>
    <row r="17" spans="2:37" x14ac:dyDescent="0.25">
      <c r="B17" s="59" t="s">
        <v>295</v>
      </c>
      <c r="C17" s="62" t="str">
        <f>+VLOOKUP(B17,'resumen UCAP'!$A$5:$O$329,2,0)</f>
        <v>Luminaria Na 250w</v>
      </c>
      <c r="D17" s="63">
        <f>+'Desmonte Infr. financiada'!D17</f>
        <v>279</v>
      </c>
      <c r="E17" s="63" t="str">
        <f>+VLOOKUP(B17,'resumen UCAP'!$A$5:$O$329,3,0)</f>
        <v>Un</v>
      </c>
      <c r="F17" s="64">
        <f>+VLOOKUP(B17,'resumen UCAP'!$A$5:$O$329,15,0)</f>
        <v>433630</v>
      </c>
      <c r="G17" s="123">
        <v>2457</v>
      </c>
      <c r="H17" s="125"/>
      <c r="I17" s="59"/>
      <c r="J17" s="59"/>
      <c r="K17" s="59"/>
      <c r="L17" s="59"/>
      <c r="M17" s="59"/>
      <c r="N17" s="59"/>
      <c r="O17" s="59"/>
      <c r="P17" s="59"/>
      <c r="Q17" s="59"/>
      <c r="R17" s="59"/>
      <c r="S17" s="59"/>
      <c r="T17" s="59"/>
      <c r="U17" s="59"/>
      <c r="V17" s="59"/>
      <c r="W17" s="136"/>
      <c r="X17" s="59"/>
      <c r="Y17" s="59"/>
      <c r="Z17" s="59"/>
      <c r="AA17" s="59"/>
      <c r="AB17" s="59"/>
      <c r="AC17" s="59"/>
      <c r="AD17" s="59"/>
      <c r="AE17" s="59"/>
      <c r="AF17" s="59"/>
      <c r="AG17" s="59"/>
      <c r="AH17" s="59"/>
      <c r="AI17" s="59"/>
      <c r="AJ17" s="59"/>
      <c r="AK17" s="59"/>
    </row>
    <row r="18" spans="2:37" x14ac:dyDescent="0.25">
      <c r="B18" s="59" t="s">
        <v>296</v>
      </c>
      <c r="C18" s="62" t="str">
        <f>+VLOOKUP(B18,'resumen UCAP'!$A$5:$O$329,2,0)</f>
        <v>Luminaria Na 400w</v>
      </c>
      <c r="D18" s="63">
        <f>+'Desmonte Infr. financiada'!D18</f>
        <v>440</v>
      </c>
      <c r="E18" s="63" t="str">
        <f>+VLOOKUP(B18,'resumen UCAP'!$A$5:$O$329,3,0)</f>
        <v>Un</v>
      </c>
      <c r="F18" s="64">
        <f>+VLOOKUP(B18,'resumen UCAP'!$A$5:$O$329,15,0)</f>
        <v>509142</v>
      </c>
      <c r="G18" s="123">
        <v>670</v>
      </c>
      <c r="H18" s="125"/>
      <c r="I18" s="59"/>
      <c r="J18" s="59"/>
      <c r="K18" s="59"/>
      <c r="L18" s="59"/>
      <c r="M18" s="59"/>
      <c r="N18" s="59"/>
      <c r="O18" s="59"/>
      <c r="P18" s="59"/>
      <c r="Q18" s="59"/>
      <c r="R18" s="59"/>
      <c r="S18" s="59"/>
      <c r="T18" s="59"/>
      <c r="U18" s="59"/>
      <c r="V18" s="59"/>
      <c r="W18" s="136"/>
      <c r="X18" s="59"/>
      <c r="Y18" s="59"/>
      <c r="Z18" s="59"/>
      <c r="AA18" s="59"/>
      <c r="AB18" s="59"/>
      <c r="AC18" s="59"/>
      <c r="AD18" s="59"/>
      <c r="AE18" s="59"/>
      <c r="AF18" s="59"/>
      <c r="AG18" s="59"/>
      <c r="AH18" s="59"/>
      <c r="AI18" s="59"/>
      <c r="AJ18" s="59"/>
      <c r="AK18" s="59"/>
    </row>
    <row r="19" spans="2:37" x14ac:dyDescent="0.25">
      <c r="B19" s="59" t="s">
        <v>72</v>
      </c>
      <c r="C19" s="62" t="str">
        <f>+VLOOKUP(B19,'resumen UCAP'!$A$5:$O$329,2,0)</f>
        <v>Luminaria picadelly 150w</v>
      </c>
      <c r="D19" s="63">
        <f>+'Desmonte Infr. financiada'!D19</f>
        <v>169</v>
      </c>
      <c r="E19" s="63" t="str">
        <f>+VLOOKUP(B19,'resumen UCAP'!$A$5:$O$329,3,0)</f>
        <v>Un</v>
      </c>
      <c r="F19" s="64">
        <f>+VLOOKUP(B19,'resumen UCAP'!$A$5:$O$329,15,0)</f>
        <v>660000</v>
      </c>
      <c r="G19" s="61">
        <v>72</v>
      </c>
      <c r="H19" s="125"/>
      <c r="I19" s="59"/>
      <c r="J19" s="59"/>
      <c r="K19" s="59"/>
      <c r="L19" s="59"/>
      <c r="M19" s="59"/>
      <c r="N19" s="59"/>
      <c r="O19" s="59"/>
      <c r="P19" s="59"/>
      <c r="Q19" s="59"/>
      <c r="R19" s="59"/>
      <c r="S19" s="59"/>
      <c r="T19" s="59"/>
      <c r="U19" s="59"/>
      <c r="V19" s="59"/>
      <c r="W19" s="136"/>
      <c r="X19" s="59"/>
      <c r="Y19" s="59"/>
      <c r="Z19" s="59"/>
      <c r="AA19" s="59"/>
      <c r="AB19" s="59"/>
      <c r="AC19" s="59"/>
      <c r="AD19" s="59"/>
      <c r="AE19" s="59"/>
      <c r="AF19" s="59"/>
      <c r="AG19" s="59"/>
      <c r="AH19" s="59"/>
      <c r="AI19" s="59"/>
      <c r="AJ19" s="59"/>
      <c r="AK19" s="59"/>
    </row>
    <row r="20" spans="2:37" x14ac:dyDescent="0.25">
      <c r="B20" s="59" t="s">
        <v>297</v>
      </c>
      <c r="C20" s="62" t="str">
        <f>+VLOOKUP(B20,'resumen UCAP'!$A$5:$O$329,2,0)</f>
        <v>Luminaria SH Na 400w</v>
      </c>
      <c r="D20" s="63">
        <f>+'Desmonte Infr. financiada'!D20</f>
        <v>440</v>
      </c>
      <c r="E20" s="63" t="str">
        <f>+VLOOKUP(B20,'resumen UCAP'!$A$5:$O$329,3,0)</f>
        <v>Un</v>
      </c>
      <c r="F20" s="64">
        <f>+VLOOKUP(B20,'resumen UCAP'!$A$5:$O$329,15,0)</f>
        <v>690000</v>
      </c>
      <c r="G20" s="123">
        <v>12</v>
      </c>
      <c r="H20" s="125"/>
      <c r="I20" s="59"/>
      <c r="J20" s="59"/>
      <c r="K20" s="59"/>
      <c r="L20" s="59"/>
      <c r="M20" s="59"/>
      <c r="N20" s="59"/>
      <c r="O20" s="59"/>
      <c r="P20" s="59"/>
      <c r="Q20" s="59"/>
      <c r="R20" s="59"/>
      <c r="S20" s="59"/>
      <c r="T20" s="59"/>
      <c r="U20" s="59"/>
      <c r="V20" s="59"/>
      <c r="W20" s="136"/>
      <c r="X20" s="59"/>
      <c r="Y20" s="59"/>
      <c r="Z20" s="59"/>
      <c r="AA20" s="59"/>
      <c r="AB20" s="59"/>
      <c r="AC20" s="59"/>
      <c r="AD20" s="59"/>
      <c r="AE20" s="59"/>
      <c r="AF20" s="59"/>
      <c r="AG20" s="59"/>
      <c r="AH20" s="59"/>
      <c r="AI20" s="59"/>
      <c r="AJ20" s="59"/>
      <c r="AK20" s="59"/>
    </row>
    <row r="21" spans="2:37" x14ac:dyDescent="0.25">
      <c r="B21" s="59" t="s">
        <v>73</v>
      </c>
      <c r="C21" s="62" t="str">
        <f>+VLOOKUP(B21,'resumen UCAP'!$A$5:$O$329,2,0)</f>
        <v>Luminaria sodio 70w</v>
      </c>
      <c r="D21" s="63">
        <f>+'Desmonte Infr. financiada'!D21</f>
        <v>81</v>
      </c>
      <c r="E21" s="63" t="str">
        <f>+VLOOKUP(B21,'resumen UCAP'!$A$5:$O$329,3,0)</f>
        <v>Un</v>
      </c>
      <c r="F21" s="64">
        <f>+VLOOKUP(B21,'resumen UCAP'!$A$5:$O$329,15,0)</f>
        <v>201765</v>
      </c>
      <c r="G21" s="123">
        <v>14987</v>
      </c>
      <c r="H21" s="125"/>
      <c r="I21" s="59"/>
      <c r="J21" s="59"/>
      <c r="K21" s="59"/>
      <c r="L21" s="59"/>
      <c r="M21" s="59"/>
      <c r="N21" s="59"/>
      <c r="O21" s="59"/>
      <c r="P21" s="59"/>
      <c r="Q21" s="59"/>
      <c r="R21" s="59"/>
      <c r="S21" s="59"/>
      <c r="T21" s="59"/>
      <c r="U21" s="59"/>
      <c r="V21" s="59"/>
      <c r="W21" s="136"/>
      <c r="X21" s="59"/>
      <c r="Y21" s="59"/>
      <c r="Z21" s="59"/>
      <c r="AA21" s="59"/>
      <c r="AB21" s="59"/>
      <c r="AC21" s="59"/>
      <c r="AD21" s="59"/>
      <c r="AE21" s="59"/>
      <c r="AF21" s="59"/>
      <c r="AG21" s="59"/>
      <c r="AH21" s="59"/>
      <c r="AI21" s="59"/>
      <c r="AJ21" s="59"/>
      <c r="AK21" s="59"/>
    </row>
    <row r="22" spans="2:37" x14ac:dyDescent="0.25">
      <c r="B22" s="59"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125"/>
      <c r="I22" s="59"/>
      <c r="J22" s="59"/>
      <c r="K22" s="59"/>
      <c r="L22" s="59"/>
      <c r="M22" s="59"/>
      <c r="N22" s="59"/>
      <c r="O22" s="59"/>
      <c r="P22" s="59"/>
      <c r="Q22" s="59"/>
      <c r="R22" s="59"/>
      <c r="S22" s="59"/>
      <c r="T22" s="59"/>
      <c r="U22" s="59"/>
      <c r="V22" s="59"/>
      <c r="W22" s="136"/>
      <c r="X22" s="59"/>
      <c r="Y22" s="59"/>
      <c r="Z22" s="59"/>
      <c r="AA22" s="59"/>
      <c r="AB22" s="59"/>
      <c r="AC22" s="59"/>
      <c r="AD22" s="59"/>
      <c r="AE22" s="59"/>
      <c r="AF22" s="59"/>
      <c r="AG22" s="59"/>
      <c r="AH22" s="59"/>
      <c r="AI22" s="59"/>
      <c r="AJ22" s="59"/>
      <c r="AK22" s="59"/>
    </row>
    <row r="23" spans="2:37" x14ac:dyDescent="0.25">
      <c r="B23" s="59" t="s">
        <v>299</v>
      </c>
      <c r="C23" s="62" t="str">
        <f>+VLOOKUP(B23,'resumen UCAP'!$A$5:$O$329,2,0)</f>
        <v>Luminarias Balas 5w</v>
      </c>
      <c r="D23" s="63">
        <f>+'Desmonte Infr. financiada'!D23</f>
        <v>5</v>
      </c>
      <c r="E23" s="63" t="str">
        <f>+VLOOKUP(B23,'resumen UCAP'!$A$5:$O$329,3,0)</f>
        <v>Un</v>
      </c>
      <c r="F23" s="64">
        <f>+VLOOKUP(B23,'resumen UCAP'!$A$5:$O$329,15,0)</f>
        <v>82091</v>
      </c>
      <c r="G23" s="123">
        <v>44</v>
      </c>
      <c r="H23" s="125"/>
      <c r="I23" s="59"/>
      <c r="J23" s="59"/>
      <c r="K23" s="59"/>
      <c r="L23" s="59"/>
      <c r="M23" s="59"/>
      <c r="N23" s="59"/>
      <c r="O23" s="59"/>
      <c r="P23" s="59"/>
      <c r="Q23" s="59"/>
      <c r="R23" s="59"/>
      <c r="S23" s="59"/>
      <c r="T23" s="59"/>
      <c r="U23" s="59"/>
      <c r="V23" s="59"/>
      <c r="W23" s="136"/>
      <c r="X23" s="59"/>
      <c r="Y23" s="59"/>
      <c r="Z23" s="59"/>
      <c r="AA23" s="59"/>
      <c r="AB23" s="59"/>
      <c r="AC23" s="59"/>
      <c r="AD23" s="59"/>
      <c r="AE23" s="59"/>
      <c r="AF23" s="59"/>
      <c r="AG23" s="59"/>
      <c r="AH23" s="59"/>
      <c r="AI23" s="59"/>
      <c r="AJ23" s="59"/>
      <c r="AK23" s="59"/>
    </row>
    <row r="24" spans="2:37" x14ac:dyDescent="0.25">
      <c r="B24" s="59" t="s">
        <v>74</v>
      </c>
      <c r="C24" s="62" t="str">
        <f>+VLOOKUP(B24,'resumen UCAP'!$A$5:$O$329,2,0)</f>
        <v>Luninaria Onix 150w</v>
      </c>
      <c r="D24" s="63">
        <f>+'Desmonte Infr. financiada'!D24</f>
        <v>169</v>
      </c>
      <c r="E24" s="63" t="str">
        <f>+VLOOKUP(B24,'resumen UCAP'!$A$5:$O$329,3,0)</f>
        <v>Un</v>
      </c>
      <c r="F24" s="64">
        <f>+VLOOKUP(B24,'resumen UCAP'!$A$5:$O$329,15,0)</f>
        <v>710000</v>
      </c>
      <c r="G24" s="123">
        <v>32</v>
      </c>
      <c r="H24" s="125"/>
      <c r="I24" s="59"/>
      <c r="J24" s="59"/>
      <c r="K24" s="59"/>
      <c r="L24" s="59"/>
      <c r="M24" s="59"/>
      <c r="N24" s="59"/>
      <c r="O24" s="59"/>
      <c r="P24" s="59"/>
      <c r="Q24" s="59"/>
      <c r="R24" s="59"/>
      <c r="S24" s="59"/>
      <c r="T24" s="59"/>
      <c r="U24" s="59"/>
      <c r="V24" s="59"/>
      <c r="W24" s="136"/>
      <c r="X24" s="59"/>
      <c r="Y24" s="59"/>
      <c r="Z24" s="59"/>
      <c r="AA24" s="59"/>
      <c r="AB24" s="59"/>
      <c r="AC24" s="59"/>
      <c r="AD24" s="59"/>
      <c r="AE24" s="59"/>
      <c r="AF24" s="59"/>
      <c r="AG24" s="59"/>
      <c r="AH24" s="59"/>
      <c r="AI24" s="59"/>
      <c r="AJ24" s="59"/>
      <c r="AK24" s="59"/>
    </row>
    <row r="25" spans="2:37" x14ac:dyDescent="0.25">
      <c r="B25" s="59" t="s">
        <v>300</v>
      </c>
      <c r="C25" s="62" t="str">
        <f>+VLOOKUP(B25,'resumen UCAP'!$A$5:$O$329,2,0)</f>
        <v>Proyector MH 150w</v>
      </c>
      <c r="D25" s="63">
        <f>+'Desmonte Infr. financiada'!D25</f>
        <v>169</v>
      </c>
      <c r="E25" s="63" t="str">
        <f>+VLOOKUP(B25,'resumen UCAP'!$A$5:$O$329,3,0)</f>
        <v>Un</v>
      </c>
      <c r="F25" s="64">
        <f>+VLOOKUP(B25,'resumen UCAP'!$A$5:$O$329,15,0)</f>
        <v>371625</v>
      </c>
      <c r="G25" s="124">
        <v>29</v>
      </c>
      <c r="H25" s="125"/>
      <c r="I25" s="59"/>
      <c r="J25" s="59"/>
      <c r="K25" s="59"/>
      <c r="L25" s="59"/>
      <c r="M25" s="59"/>
      <c r="N25" s="59"/>
      <c r="O25" s="59"/>
      <c r="P25" s="59"/>
      <c r="Q25" s="59"/>
      <c r="R25" s="59"/>
      <c r="S25" s="59"/>
      <c r="T25" s="59"/>
      <c r="U25" s="59"/>
      <c r="V25" s="59"/>
      <c r="W25" s="136"/>
      <c r="X25" s="59"/>
      <c r="Y25" s="59"/>
      <c r="Z25" s="59"/>
      <c r="AA25" s="59"/>
      <c r="AB25" s="59"/>
      <c r="AC25" s="59"/>
      <c r="AD25" s="59"/>
      <c r="AE25" s="59"/>
      <c r="AF25" s="59"/>
      <c r="AG25" s="59"/>
      <c r="AH25" s="59"/>
      <c r="AI25" s="59"/>
      <c r="AJ25" s="59"/>
      <c r="AK25" s="59"/>
    </row>
    <row r="26" spans="2:37" x14ac:dyDescent="0.25">
      <c r="B26" s="59" t="s">
        <v>75</v>
      </c>
      <c r="C26" s="62" t="str">
        <f>+VLOOKUP(B26,'resumen UCAP'!$A$5:$O$329,2,0)</f>
        <v>Proyector MH 250w</v>
      </c>
      <c r="D26" s="63">
        <f>+'Desmonte Infr. financiada'!D26</f>
        <v>279</v>
      </c>
      <c r="E26" s="63" t="str">
        <f>+VLOOKUP(B26,'resumen UCAP'!$A$5:$O$329,3,0)</f>
        <v>Un</v>
      </c>
      <c r="F26" s="64">
        <f>+VLOOKUP(B26,'resumen UCAP'!$A$5:$O$329,15,0)</f>
        <v>413027</v>
      </c>
      <c r="G26" s="124">
        <v>400</v>
      </c>
      <c r="H26" s="125"/>
      <c r="I26" s="59"/>
      <c r="J26" s="59"/>
      <c r="K26" s="59"/>
      <c r="L26" s="59"/>
      <c r="M26" s="59"/>
      <c r="N26" s="59"/>
      <c r="O26" s="59"/>
      <c r="P26" s="59"/>
      <c r="Q26" s="59"/>
      <c r="R26" s="59"/>
      <c r="S26" s="59"/>
      <c r="T26" s="59"/>
      <c r="U26" s="59"/>
      <c r="V26" s="59"/>
      <c r="W26" s="136"/>
      <c r="X26" s="59"/>
      <c r="Y26" s="59"/>
      <c r="Z26" s="59"/>
      <c r="AA26" s="59"/>
      <c r="AB26" s="59"/>
      <c r="AC26" s="59"/>
      <c r="AD26" s="59"/>
      <c r="AE26" s="59"/>
      <c r="AF26" s="59"/>
      <c r="AG26" s="59"/>
      <c r="AH26" s="59"/>
      <c r="AI26" s="59"/>
      <c r="AJ26" s="59"/>
      <c r="AK26" s="59"/>
    </row>
    <row r="27" spans="2:37" x14ac:dyDescent="0.25">
      <c r="B27" s="59" t="s">
        <v>301</v>
      </c>
      <c r="C27" s="62" t="str">
        <f>+VLOOKUP(B27,'resumen UCAP'!$A$5:$O$329,2,0)</f>
        <v>Proyector MH 400w</v>
      </c>
      <c r="D27" s="63">
        <f>+'Desmonte Infr. financiada'!D27</f>
        <v>440</v>
      </c>
      <c r="E27" s="63" t="str">
        <f>+VLOOKUP(B27,'resumen UCAP'!$A$5:$O$329,3,0)</f>
        <v>Un</v>
      </c>
      <c r="F27" s="64">
        <f>+VLOOKUP(B27,'resumen UCAP'!$A$5:$O$329,15,0)</f>
        <v>511021</v>
      </c>
      <c r="G27" s="124">
        <v>1753</v>
      </c>
      <c r="H27" s="125"/>
      <c r="I27" s="59"/>
      <c r="J27" s="59"/>
      <c r="K27" s="59"/>
      <c r="L27" s="59"/>
      <c r="M27" s="59"/>
      <c r="N27" s="59"/>
      <c r="O27" s="59"/>
      <c r="P27" s="59"/>
      <c r="Q27" s="59"/>
      <c r="R27" s="59"/>
      <c r="S27" s="59"/>
      <c r="T27" s="59"/>
      <c r="U27" s="59"/>
      <c r="V27" s="59"/>
      <c r="W27" s="136"/>
      <c r="X27" s="59"/>
      <c r="Y27" s="59"/>
      <c r="Z27" s="59"/>
      <c r="AA27" s="59"/>
      <c r="AB27" s="59"/>
      <c r="AC27" s="59"/>
      <c r="AD27" s="59"/>
      <c r="AE27" s="59"/>
      <c r="AF27" s="59"/>
      <c r="AG27" s="59"/>
      <c r="AH27" s="59"/>
      <c r="AI27" s="59"/>
      <c r="AJ27" s="59"/>
      <c r="AK27" s="59"/>
    </row>
    <row r="28" spans="2:37" x14ac:dyDescent="0.25">
      <c r="B28" s="59" t="s">
        <v>22</v>
      </c>
      <c r="C28" s="62" t="str">
        <f>+VLOOKUP(B28,'resumen UCAP'!$A$5:$O$329,2,0)</f>
        <v>Proyector MH 50-70w Tipo aplique</v>
      </c>
      <c r="D28" s="63">
        <f>+'Desmonte Infr. financiada'!D28</f>
        <v>81</v>
      </c>
      <c r="E28" s="63" t="str">
        <f>+VLOOKUP(B28,'resumen UCAP'!$A$5:$O$329,3,0)</f>
        <v>Un</v>
      </c>
      <c r="F28" s="64">
        <f>+VLOOKUP(B28,'resumen UCAP'!$A$5:$O$329,15,0)</f>
        <v>260000</v>
      </c>
      <c r="G28" s="124">
        <v>21</v>
      </c>
      <c r="H28" s="125"/>
      <c r="I28" s="59"/>
      <c r="J28" s="59"/>
      <c r="K28" s="59"/>
      <c r="L28" s="59"/>
      <c r="M28" s="59"/>
      <c r="N28" s="59"/>
      <c r="O28" s="59"/>
      <c r="P28" s="59"/>
      <c r="Q28" s="59"/>
      <c r="R28" s="59"/>
      <c r="S28" s="59"/>
      <c r="T28" s="59"/>
      <c r="U28" s="59"/>
      <c r="V28" s="59"/>
      <c r="W28" s="136"/>
      <c r="X28" s="59"/>
      <c r="Y28" s="59"/>
      <c r="Z28" s="59"/>
      <c r="AA28" s="59"/>
      <c r="AB28" s="59"/>
      <c r="AC28" s="59"/>
      <c r="AD28" s="59"/>
      <c r="AE28" s="59"/>
      <c r="AF28" s="59"/>
      <c r="AG28" s="59"/>
      <c r="AH28" s="59"/>
      <c r="AI28" s="59"/>
      <c r="AJ28" s="59"/>
      <c r="AK28" s="59"/>
    </row>
    <row r="29" spans="2:37" x14ac:dyDescent="0.25">
      <c r="B29" s="59" t="s">
        <v>302</v>
      </c>
      <c r="C29" s="62" t="str">
        <f>+VLOOKUP(B29,'resumen UCAP'!$A$5:$O$329,2,0)</f>
        <v>Proyector NA 1000w</v>
      </c>
      <c r="D29" s="63">
        <f>+'Desmonte Infr. financiada'!D29</f>
        <v>1100</v>
      </c>
      <c r="E29" s="63" t="str">
        <f>+VLOOKUP(B29,'resumen UCAP'!$A$5:$O$329,3,0)</f>
        <v>Un</v>
      </c>
      <c r="F29" s="64">
        <f>+VLOOKUP(B29,'resumen UCAP'!$A$5:$O$329,15,0)</f>
        <v>540000</v>
      </c>
      <c r="G29" s="123">
        <v>244</v>
      </c>
      <c r="H29" s="125"/>
      <c r="I29" s="59"/>
      <c r="J29" s="59"/>
      <c r="K29" s="59"/>
      <c r="L29" s="59"/>
      <c r="M29" s="59"/>
      <c r="N29" s="59"/>
      <c r="O29" s="59"/>
      <c r="P29" s="59"/>
      <c r="Q29" s="59"/>
      <c r="R29" s="59"/>
      <c r="S29" s="59"/>
      <c r="T29" s="59"/>
      <c r="U29" s="59"/>
      <c r="V29" s="59"/>
      <c r="W29" s="136"/>
      <c r="X29" s="59"/>
      <c r="Y29" s="59"/>
      <c r="Z29" s="59"/>
      <c r="AA29" s="59"/>
      <c r="AB29" s="59"/>
      <c r="AC29" s="59"/>
      <c r="AD29" s="59"/>
      <c r="AE29" s="59"/>
      <c r="AF29" s="59"/>
      <c r="AG29" s="59"/>
      <c r="AH29" s="59"/>
      <c r="AI29" s="59"/>
      <c r="AJ29" s="59"/>
      <c r="AK29" s="59"/>
    </row>
    <row r="30" spans="2:37" x14ac:dyDescent="0.25">
      <c r="B30" s="59" t="s">
        <v>23</v>
      </c>
      <c r="C30" s="62" t="str">
        <f>+VLOOKUP(B30,'resumen UCAP'!$A$5:$O$329,2,0)</f>
        <v>Luminarias Ba├â┬▒adores - LED</v>
      </c>
      <c r="D30" s="63">
        <f>+'Desmonte Infr. financiada'!D30</f>
        <v>30</v>
      </c>
      <c r="E30" s="63" t="str">
        <f>+VLOOKUP(B30,'resumen UCAP'!$A$5:$O$329,3,0)</f>
        <v>Un</v>
      </c>
      <c r="F30" s="64">
        <f>+VLOOKUP(B30,'resumen UCAP'!$A$5:$O$329,15,0)</f>
        <v>361000</v>
      </c>
      <c r="G30" s="64">
        <v>18</v>
      </c>
      <c r="H30" s="125"/>
      <c r="I30" s="59"/>
      <c r="J30" s="59"/>
      <c r="K30" s="59"/>
      <c r="L30" s="59"/>
      <c r="M30" s="59"/>
      <c r="N30" s="59"/>
      <c r="O30" s="59"/>
      <c r="P30" s="59"/>
      <c r="Q30" s="59"/>
      <c r="R30" s="59"/>
      <c r="S30" s="59"/>
      <c r="T30" s="59"/>
      <c r="U30" s="59"/>
      <c r="V30" s="59"/>
      <c r="W30" s="136"/>
      <c r="X30" s="59"/>
      <c r="Y30" s="59"/>
      <c r="Z30" s="59"/>
      <c r="AA30" s="59"/>
      <c r="AB30" s="59"/>
      <c r="AC30" s="59"/>
      <c r="AD30" s="59"/>
      <c r="AE30" s="59"/>
      <c r="AF30" s="59"/>
      <c r="AG30" s="59"/>
      <c r="AH30" s="59"/>
      <c r="AI30" s="59"/>
      <c r="AJ30" s="59"/>
      <c r="AK30" s="59"/>
    </row>
    <row r="31" spans="2:37" x14ac:dyDescent="0.25">
      <c r="B31" s="59" t="s">
        <v>303</v>
      </c>
      <c r="C31" s="62" t="str">
        <f>+VLOOKUP(B31,'resumen UCAP'!$A$5:$O$329,2,0)</f>
        <v>Proyector led 100w</v>
      </c>
      <c r="D31" s="63">
        <f>+'Desmonte Infr. financiada'!D31</f>
        <v>100</v>
      </c>
      <c r="E31" s="63" t="str">
        <f>+VLOOKUP(B31,'resumen UCAP'!$A$5:$O$329,3,0)</f>
        <v>Un</v>
      </c>
      <c r="F31" s="64">
        <f>+VLOOKUP(B31,'resumen UCAP'!$A$5:$O$329,15,0)</f>
        <v>258000</v>
      </c>
      <c r="G31" s="61">
        <v>8</v>
      </c>
      <c r="H31" s="125"/>
      <c r="I31" s="59"/>
      <c r="J31" s="59"/>
      <c r="K31" s="59"/>
      <c r="L31" s="59"/>
      <c r="M31" s="59"/>
      <c r="N31" s="59"/>
      <c r="O31" s="59"/>
      <c r="P31" s="59"/>
      <c r="Q31" s="59"/>
      <c r="R31" s="59"/>
      <c r="S31" s="59"/>
      <c r="T31" s="59"/>
      <c r="U31" s="59"/>
      <c r="V31" s="59"/>
      <c r="W31" s="136"/>
      <c r="X31" s="59"/>
      <c r="Y31" s="59"/>
      <c r="Z31" s="59"/>
      <c r="AA31" s="59"/>
      <c r="AB31" s="59"/>
      <c r="AC31" s="59"/>
      <c r="AD31" s="59"/>
      <c r="AE31" s="59"/>
      <c r="AF31" s="59"/>
      <c r="AG31" s="59"/>
      <c r="AH31" s="59"/>
      <c r="AI31" s="59"/>
      <c r="AJ31" s="59"/>
      <c r="AK31" s="59"/>
    </row>
    <row r="32" spans="2:37" x14ac:dyDescent="0.25">
      <c r="B32" s="59" t="s">
        <v>24</v>
      </c>
      <c r="C32" s="62" t="str">
        <f>+VLOOKUP(B32,'resumen UCAP'!$A$5:$O$329,2,0)</f>
        <v>Luminaria led 28-30w</v>
      </c>
      <c r="D32" s="63">
        <f>+'Desmonte Infr. financiada'!D32</f>
        <v>30</v>
      </c>
      <c r="E32" s="63" t="str">
        <f>+VLOOKUP(B32,'resumen UCAP'!$A$5:$O$329,3,0)</f>
        <v>Un</v>
      </c>
      <c r="F32" s="64">
        <f>+VLOOKUP(B32,'resumen UCAP'!$A$5:$O$329,15,0)</f>
        <v>803602</v>
      </c>
      <c r="G32" s="61">
        <v>7</v>
      </c>
      <c r="H32" s="125"/>
      <c r="I32" s="59"/>
      <c r="J32" s="59"/>
      <c r="K32" s="59"/>
      <c r="L32" s="59"/>
      <c r="M32" s="59"/>
      <c r="N32" s="59"/>
      <c r="O32" s="59"/>
      <c r="P32" s="59"/>
      <c r="Q32" s="59"/>
      <c r="R32" s="59"/>
      <c r="S32" s="59"/>
      <c r="T32" s="59"/>
      <c r="U32" s="59"/>
      <c r="V32" s="59"/>
      <c r="W32" s="136"/>
      <c r="X32" s="59"/>
      <c r="Y32" s="59"/>
      <c r="Z32" s="59"/>
      <c r="AA32" s="59"/>
      <c r="AB32" s="59"/>
      <c r="AC32" s="59"/>
      <c r="AD32" s="59"/>
      <c r="AE32" s="59"/>
      <c r="AF32" s="59"/>
      <c r="AG32" s="59"/>
      <c r="AH32" s="59"/>
      <c r="AI32" s="59"/>
      <c r="AJ32" s="59"/>
      <c r="AK32" s="59"/>
    </row>
    <row r="33" spans="2:37" x14ac:dyDescent="0.25">
      <c r="B33" s="59" t="s">
        <v>304</v>
      </c>
      <c r="C33" s="62" t="str">
        <f>+VLOOKUP(B33,'resumen UCAP'!$A$5:$O$329,2,0)</f>
        <v>Proyector Led 300w</v>
      </c>
      <c r="D33" s="63">
        <f>+'Desmonte Infr. financiada'!D33</f>
        <v>30</v>
      </c>
      <c r="E33" s="63" t="str">
        <f>+VLOOKUP(B33,'resumen UCAP'!$A$5:$O$329,3,0)</f>
        <v>Un</v>
      </c>
      <c r="F33" s="64">
        <f>+VLOOKUP(B33,'resumen UCAP'!$A$5:$O$329,15,0)</f>
        <v>160000</v>
      </c>
      <c r="G33" s="61">
        <v>21</v>
      </c>
      <c r="H33" s="125"/>
      <c r="I33" s="59"/>
      <c r="J33" s="59"/>
      <c r="K33" s="59"/>
      <c r="L33" s="59"/>
      <c r="M33" s="59"/>
      <c r="N33" s="59"/>
      <c r="O33" s="59"/>
      <c r="P33" s="59"/>
      <c r="Q33" s="59"/>
      <c r="R33" s="59"/>
      <c r="S33" s="59"/>
      <c r="T33" s="59"/>
      <c r="U33" s="59"/>
      <c r="V33" s="59"/>
      <c r="W33" s="136"/>
      <c r="X33" s="59"/>
      <c r="Y33" s="59"/>
      <c r="Z33" s="59"/>
      <c r="AA33" s="59"/>
      <c r="AB33" s="59"/>
      <c r="AC33" s="59"/>
      <c r="AD33" s="59"/>
      <c r="AE33" s="59"/>
      <c r="AF33" s="59"/>
      <c r="AG33" s="59"/>
      <c r="AH33" s="59"/>
      <c r="AI33" s="59"/>
      <c r="AJ33" s="59"/>
      <c r="AK33" s="59"/>
    </row>
    <row r="34" spans="2:37" x14ac:dyDescent="0.25">
      <c r="B34" s="59" t="s">
        <v>305</v>
      </c>
      <c r="C34" s="62" t="str">
        <f>+VLOOKUP(B34,'resumen UCAP'!$A$5:$O$329,2,0)</f>
        <v>Luminaria Led 26w</v>
      </c>
      <c r="D34" s="63">
        <f>+'Desmonte Infr. financiada'!D34</f>
        <v>26</v>
      </c>
      <c r="E34" s="63" t="str">
        <f>+VLOOKUP(B34,'resumen UCAP'!$A$5:$O$329,3,0)</f>
        <v>Un</v>
      </c>
      <c r="F34" s="64">
        <f>+VLOOKUP(B34,'resumen UCAP'!$A$5:$O$329,15,0)</f>
        <v>2009070</v>
      </c>
      <c r="G34" s="61">
        <v>7</v>
      </c>
      <c r="H34" s="125"/>
      <c r="I34" s="59"/>
      <c r="J34" s="59"/>
      <c r="K34" s="59"/>
      <c r="L34" s="59"/>
      <c r="M34" s="59"/>
      <c r="N34" s="59"/>
      <c r="O34" s="59"/>
      <c r="P34" s="59"/>
      <c r="Q34" s="59"/>
      <c r="R34" s="59"/>
      <c r="S34" s="59"/>
      <c r="T34" s="59"/>
      <c r="U34" s="59"/>
      <c r="V34" s="59"/>
      <c r="W34" s="136"/>
      <c r="X34" s="59"/>
      <c r="Y34" s="59"/>
      <c r="Z34" s="59"/>
      <c r="AA34" s="59"/>
      <c r="AB34" s="59"/>
      <c r="AC34" s="59"/>
      <c r="AD34" s="59"/>
      <c r="AE34" s="59"/>
      <c r="AF34" s="59"/>
      <c r="AG34" s="59"/>
      <c r="AH34" s="59"/>
      <c r="AI34" s="59"/>
      <c r="AJ34" s="59"/>
      <c r="AK34" s="59"/>
    </row>
    <row r="35" spans="2:37" x14ac:dyDescent="0.25">
      <c r="B35" s="59" t="s">
        <v>306</v>
      </c>
      <c r="C35" s="62" t="str">
        <f>+VLOOKUP(B35,'resumen UCAP'!$A$5:$O$329,2,0)</f>
        <v>Luminaria Led 19w</v>
      </c>
      <c r="D35" s="63">
        <f>+'Desmonte Infr. financiada'!D35</f>
        <v>19</v>
      </c>
      <c r="E35" s="63" t="str">
        <f>+VLOOKUP(B35,'resumen UCAP'!$A$5:$O$329,3,0)</f>
        <v>Un</v>
      </c>
      <c r="F35" s="64">
        <f>+VLOOKUP(B35,'resumen UCAP'!$A$5:$O$329,15,0)</f>
        <v>2009070</v>
      </c>
      <c r="G35" s="61">
        <v>13</v>
      </c>
      <c r="H35" s="125"/>
      <c r="I35" s="59"/>
      <c r="J35" s="59"/>
      <c r="K35" s="59"/>
      <c r="L35" s="59"/>
      <c r="M35" s="59"/>
      <c r="N35" s="59"/>
      <c r="O35" s="59"/>
      <c r="P35" s="59"/>
      <c r="Q35" s="59"/>
      <c r="R35" s="59"/>
      <c r="S35" s="59"/>
      <c r="T35" s="59"/>
      <c r="U35" s="59"/>
      <c r="V35" s="59"/>
      <c r="W35" s="136"/>
      <c r="X35" s="59"/>
      <c r="Y35" s="59"/>
      <c r="Z35" s="59"/>
      <c r="AA35" s="59"/>
      <c r="AB35" s="59"/>
      <c r="AC35" s="59"/>
      <c r="AD35" s="59"/>
      <c r="AE35" s="59"/>
      <c r="AF35" s="59"/>
      <c r="AG35" s="59"/>
      <c r="AH35" s="59"/>
      <c r="AI35" s="59"/>
      <c r="AJ35" s="59"/>
      <c r="AK35" s="59"/>
    </row>
    <row r="36" spans="2:37" x14ac:dyDescent="0.25">
      <c r="B36" s="59" t="s">
        <v>25</v>
      </c>
      <c r="C36" s="62" t="str">
        <f>+VLOOKUP(B36,'resumen UCAP'!$A$5:$O$329,2,0)</f>
        <v>Proyector Led RGB 200w</v>
      </c>
      <c r="D36" s="63">
        <f>+'Desmonte Infr. financiada'!D36</f>
        <v>200</v>
      </c>
      <c r="E36" s="63" t="str">
        <f>+VLOOKUP(B36,'resumen UCAP'!$A$5:$O$329,3,0)</f>
        <v>Un</v>
      </c>
      <c r="F36" s="64">
        <f>+VLOOKUP(B36,'resumen UCAP'!$A$5:$O$329,15,0)</f>
        <v>330000</v>
      </c>
      <c r="G36" s="61">
        <v>6</v>
      </c>
      <c r="H36" s="125"/>
      <c r="I36" s="59"/>
      <c r="J36" s="59"/>
      <c r="K36" s="59"/>
      <c r="L36" s="59"/>
      <c r="M36" s="59"/>
      <c r="N36" s="59"/>
      <c r="O36" s="59"/>
      <c r="P36" s="59"/>
      <c r="Q36" s="59"/>
      <c r="R36" s="59"/>
      <c r="S36" s="59"/>
      <c r="T36" s="59"/>
      <c r="U36" s="59"/>
      <c r="V36" s="59"/>
      <c r="W36" s="136"/>
      <c r="X36" s="59"/>
      <c r="Y36" s="59"/>
      <c r="Z36" s="59"/>
      <c r="AA36" s="59"/>
      <c r="AB36" s="59"/>
      <c r="AC36" s="59"/>
      <c r="AD36" s="59"/>
      <c r="AE36" s="59"/>
      <c r="AF36" s="59"/>
      <c r="AG36" s="59"/>
      <c r="AH36" s="59"/>
      <c r="AI36" s="59"/>
      <c r="AJ36" s="59"/>
      <c r="AK36" s="59"/>
    </row>
    <row r="37" spans="2:37" x14ac:dyDescent="0.25">
      <c r="B37" s="59" t="s">
        <v>307</v>
      </c>
      <c r="C37" s="62" t="str">
        <f>+VLOOKUP(B37,'resumen UCAP'!$A$5:$O$329,2,0)</f>
        <v>Proyector led 400w</v>
      </c>
      <c r="D37" s="63">
        <f>+'Desmonte Infr. financiada'!D37</f>
        <v>400</v>
      </c>
      <c r="E37" s="63" t="str">
        <f>+VLOOKUP(B37,'resumen UCAP'!$A$5:$O$329,3,0)</f>
        <v>Un</v>
      </c>
      <c r="F37" s="64">
        <f>+VLOOKUP(B37,'resumen UCAP'!$A$5:$O$329,15,0)</f>
        <v>2253025</v>
      </c>
      <c r="G37" s="61">
        <v>153</v>
      </c>
      <c r="H37" s="125"/>
      <c r="I37" s="59"/>
      <c r="J37" s="59"/>
      <c r="K37" s="59"/>
      <c r="L37" s="59"/>
      <c r="M37" s="59"/>
      <c r="N37" s="59"/>
      <c r="O37" s="59"/>
      <c r="P37" s="59"/>
      <c r="Q37" s="59"/>
      <c r="R37" s="59"/>
      <c r="S37" s="59"/>
      <c r="T37" s="59"/>
      <c r="U37" s="59"/>
      <c r="V37" s="59"/>
      <c r="W37" s="136"/>
      <c r="X37" s="59"/>
      <c r="Y37" s="59"/>
      <c r="Z37" s="59"/>
      <c r="AA37" s="59"/>
      <c r="AB37" s="59"/>
      <c r="AC37" s="59"/>
      <c r="AD37" s="59"/>
      <c r="AE37" s="59"/>
      <c r="AF37" s="59"/>
      <c r="AG37" s="59"/>
      <c r="AH37" s="59"/>
      <c r="AI37" s="59"/>
      <c r="AJ37" s="59"/>
      <c r="AK37" s="59"/>
    </row>
    <row r="38" spans="2:37" x14ac:dyDescent="0.25">
      <c r="B38" s="59" t="s">
        <v>308</v>
      </c>
      <c r="C38" s="62" t="str">
        <f>+VLOOKUP(B38,'resumen UCAP'!$A$5:$O$329,2,0)</f>
        <v>Bolardo Led 10w</v>
      </c>
      <c r="D38" s="63">
        <f>+'Desmonte Infr. financiada'!D38</f>
        <v>10</v>
      </c>
      <c r="E38" s="63" t="str">
        <f>+VLOOKUP(B38,'resumen UCAP'!$A$5:$O$329,3,0)</f>
        <v>Un</v>
      </c>
      <c r="F38" s="64">
        <f>+VLOOKUP(B38,'resumen UCAP'!$A$5:$O$329,15,0)</f>
        <v>179900</v>
      </c>
      <c r="G38" s="61">
        <v>114</v>
      </c>
      <c r="H38" s="125"/>
      <c r="I38" s="59"/>
      <c r="J38" s="59"/>
      <c r="K38" s="59"/>
      <c r="L38" s="59"/>
      <c r="M38" s="59"/>
      <c r="N38" s="59"/>
      <c r="O38" s="59"/>
      <c r="P38" s="59"/>
      <c r="Q38" s="59"/>
      <c r="R38" s="59"/>
      <c r="S38" s="59"/>
      <c r="T38" s="59"/>
      <c r="U38" s="59"/>
      <c r="V38" s="59"/>
      <c r="W38" s="136"/>
      <c r="X38" s="59"/>
      <c r="Y38" s="59"/>
      <c r="Z38" s="59"/>
      <c r="AA38" s="59"/>
      <c r="AB38" s="59"/>
      <c r="AC38" s="59"/>
      <c r="AD38" s="59"/>
      <c r="AE38" s="59"/>
      <c r="AF38" s="59"/>
      <c r="AG38" s="59"/>
      <c r="AH38" s="59"/>
      <c r="AI38" s="59"/>
      <c r="AJ38" s="59"/>
      <c r="AK38" s="59"/>
    </row>
    <row r="39" spans="2:37" x14ac:dyDescent="0.25">
      <c r="B39" s="59" t="s">
        <v>309</v>
      </c>
      <c r="C39" s="62" t="str">
        <f>+VLOOKUP(B39,'resumen UCAP'!$A$5:$O$329,2,0)</f>
        <v>Ba├▒ador 24w</v>
      </c>
      <c r="D39" s="63">
        <f>+'Desmonte Infr. financiada'!D39</f>
        <v>24</v>
      </c>
      <c r="E39" s="63" t="str">
        <f>+VLOOKUP(B39,'resumen UCAP'!$A$5:$O$329,3,0)</f>
        <v>Un</v>
      </c>
      <c r="F39" s="64">
        <f>+VLOOKUP(B39,'resumen UCAP'!$A$5:$O$329,15,0)</f>
        <v>620000</v>
      </c>
      <c r="G39" s="64">
        <v>12</v>
      </c>
      <c r="H39" s="125"/>
      <c r="I39" s="59"/>
      <c r="J39" s="59"/>
      <c r="K39" s="59"/>
      <c r="L39" s="59"/>
      <c r="M39" s="59"/>
      <c r="N39" s="59"/>
      <c r="O39" s="59"/>
      <c r="P39" s="59"/>
      <c r="Q39" s="59"/>
      <c r="R39" s="59"/>
      <c r="S39" s="59"/>
      <c r="T39" s="59"/>
      <c r="U39" s="59"/>
      <c r="V39" s="59"/>
      <c r="W39" s="136"/>
      <c r="X39" s="59"/>
      <c r="Y39" s="59"/>
      <c r="Z39" s="59"/>
      <c r="AA39" s="59"/>
      <c r="AB39" s="59"/>
      <c r="AC39" s="59"/>
      <c r="AD39" s="59"/>
      <c r="AE39" s="59"/>
      <c r="AF39" s="59"/>
      <c r="AG39" s="59"/>
      <c r="AH39" s="59"/>
      <c r="AI39" s="59"/>
      <c r="AJ39" s="59"/>
      <c r="AK39" s="59"/>
    </row>
    <row r="40" spans="2:37" x14ac:dyDescent="0.25">
      <c r="B40" s="59" t="s">
        <v>310</v>
      </c>
      <c r="C40" s="62" t="str">
        <f>+VLOOKUP(B40,'resumen UCAP'!$A$5:$O$329,2,0)</f>
        <v>Ba├▒ador 36w</v>
      </c>
      <c r="D40" s="63">
        <f>+'Desmonte Infr. financiada'!D40</f>
        <v>36</v>
      </c>
      <c r="E40" s="63" t="str">
        <f>+VLOOKUP(B40,'resumen UCAP'!$A$5:$O$329,3,0)</f>
        <v>Un</v>
      </c>
      <c r="F40" s="64">
        <f>+VLOOKUP(B40,'resumen UCAP'!$A$5:$O$329,15,0)</f>
        <v>720000</v>
      </c>
      <c r="G40" s="64">
        <v>81</v>
      </c>
      <c r="H40" s="125"/>
      <c r="I40" s="59"/>
      <c r="J40" s="59"/>
      <c r="K40" s="59"/>
      <c r="L40" s="59"/>
      <c r="M40" s="59"/>
      <c r="N40" s="59"/>
      <c r="O40" s="59"/>
      <c r="P40" s="59"/>
      <c r="Q40" s="59"/>
      <c r="R40" s="59"/>
      <c r="S40" s="59"/>
      <c r="T40" s="59"/>
      <c r="U40" s="59"/>
      <c r="V40" s="59"/>
      <c r="W40" s="136"/>
      <c r="X40" s="59"/>
      <c r="Y40" s="59"/>
      <c r="Z40" s="59"/>
      <c r="AA40" s="59"/>
      <c r="AB40" s="59"/>
      <c r="AC40" s="59"/>
      <c r="AD40" s="59"/>
      <c r="AE40" s="59"/>
      <c r="AF40" s="59"/>
      <c r="AG40" s="59"/>
      <c r="AH40" s="59"/>
      <c r="AI40" s="59"/>
      <c r="AJ40" s="59"/>
      <c r="AK40" s="59"/>
    </row>
    <row r="41" spans="2:37" x14ac:dyDescent="0.25">
      <c r="B41" s="59" t="s">
        <v>311</v>
      </c>
      <c r="C41" s="62" t="str">
        <f>+VLOOKUP(B41,'resumen UCAP'!$A$5:$O$329,2,0)</f>
        <v>Luminaria led 80w</v>
      </c>
      <c r="D41" s="63">
        <f>+'Desmonte Infr. financiada'!D41</f>
        <v>80</v>
      </c>
      <c r="E41" s="63" t="str">
        <f>+VLOOKUP(B41,'resumen UCAP'!$A$5:$O$329,3,0)</f>
        <v>Un</v>
      </c>
      <c r="F41" s="64">
        <f>+VLOOKUP(B41,'resumen UCAP'!$A$5:$O$329,15,0)</f>
        <v>572938</v>
      </c>
      <c r="G41" s="61">
        <v>54</v>
      </c>
      <c r="H41" s="125"/>
      <c r="I41" s="59"/>
      <c r="J41" s="59"/>
      <c r="K41" s="59"/>
      <c r="L41" s="59"/>
      <c r="M41" s="59"/>
      <c r="N41" s="59"/>
      <c r="O41" s="59"/>
      <c r="P41" s="59"/>
      <c r="Q41" s="59"/>
      <c r="R41" s="59"/>
      <c r="S41" s="59"/>
      <c r="T41" s="59"/>
      <c r="U41" s="59"/>
      <c r="V41" s="59"/>
      <c r="W41" s="136"/>
      <c r="X41" s="59"/>
      <c r="Y41" s="59"/>
      <c r="Z41" s="59"/>
      <c r="AA41" s="59"/>
      <c r="AB41" s="59"/>
      <c r="AC41" s="59"/>
      <c r="AD41" s="59"/>
      <c r="AE41" s="59"/>
      <c r="AF41" s="59"/>
      <c r="AG41" s="59"/>
      <c r="AH41" s="59"/>
      <c r="AI41" s="59"/>
      <c r="AJ41" s="59"/>
      <c r="AK41" s="59"/>
    </row>
    <row r="42" spans="2:37" x14ac:dyDescent="0.25">
      <c r="B42" s="59" t="s">
        <v>312</v>
      </c>
      <c r="C42" s="62" t="str">
        <f>+VLOOKUP(B42,'resumen UCAP'!$A$5:$O$329,2,0)</f>
        <v>Proyector Led 30w</v>
      </c>
      <c r="D42" s="63">
        <f>+'Desmonte Infr. financiada'!D42</f>
        <v>30</v>
      </c>
      <c r="E42" s="63" t="str">
        <f>+VLOOKUP(B42,'resumen UCAP'!$A$5:$O$329,3,0)</f>
        <v>Un</v>
      </c>
      <c r="F42" s="64">
        <f>+VLOOKUP(B42,'resumen UCAP'!$A$5:$O$329,15,0)</f>
        <v>154677</v>
      </c>
      <c r="G42" s="61">
        <v>1</v>
      </c>
      <c r="H42" s="125"/>
      <c r="I42" s="59"/>
      <c r="J42" s="59"/>
      <c r="K42" s="59"/>
      <c r="L42" s="59"/>
      <c r="M42" s="59"/>
      <c r="N42" s="59"/>
      <c r="O42" s="59"/>
      <c r="P42" s="59"/>
      <c r="Q42" s="59"/>
      <c r="R42" s="59"/>
      <c r="S42" s="59"/>
      <c r="T42" s="59"/>
      <c r="U42" s="59"/>
      <c r="V42" s="59"/>
      <c r="W42" s="136"/>
      <c r="X42" s="59"/>
      <c r="Y42" s="59"/>
      <c r="Z42" s="59"/>
      <c r="AA42" s="59"/>
      <c r="AB42" s="59"/>
      <c r="AC42" s="59"/>
      <c r="AD42" s="59"/>
      <c r="AE42" s="59"/>
      <c r="AF42" s="59"/>
      <c r="AG42" s="59"/>
      <c r="AH42" s="59"/>
      <c r="AI42" s="59"/>
      <c r="AJ42" s="59"/>
      <c r="AK42" s="59"/>
    </row>
    <row r="43" spans="2:37" x14ac:dyDescent="0.25">
      <c r="B43" s="59" t="s">
        <v>313</v>
      </c>
      <c r="C43" s="62" t="str">
        <f>+VLOOKUP(B43,'resumen UCAP'!$A$5:$O$329,2,0)</f>
        <v>Proyector Led 20w</v>
      </c>
      <c r="D43" s="63">
        <f>+'Desmonte Infr. financiada'!D43</f>
        <v>20</v>
      </c>
      <c r="E43" s="63" t="str">
        <f>+VLOOKUP(B43,'resumen UCAP'!$A$5:$O$329,3,0)</f>
        <v>Un</v>
      </c>
      <c r="F43" s="64">
        <f>+VLOOKUP(B43,'resumen UCAP'!$A$5:$O$329,15,0)</f>
        <v>154677</v>
      </c>
      <c r="G43" s="61">
        <v>9</v>
      </c>
      <c r="H43" s="125"/>
      <c r="I43" s="59"/>
      <c r="J43" s="59"/>
      <c r="K43" s="59"/>
      <c r="L43" s="59"/>
      <c r="M43" s="59"/>
      <c r="N43" s="59"/>
      <c r="O43" s="59"/>
      <c r="P43" s="59"/>
      <c r="Q43" s="59"/>
      <c r="R43" s="59"/>
      <c r="S43" s="59"/>
      <c r="T43" s="59"/>
      <c r="U43" s="59"/>
      <c r="V43" s="59"/>
      <c r="W43" s="136"/>
      <c r="X43" s="59"/>
      <c r="Y43" s="59"/>
      <c r="Z43" s="59"/>
      <c r="AA43" s="59"/>
      <c r="AB43" s="59"/>
      <c r="AC43" s="59"/>
      <c r="AD43" s="59"/>
      <c r="AE43" s="59"/>
      <c r="AF43" s="59"/>
      <c r="AG43" s="59"/>
      <c r="AH43" s="59"/>
      <c r="AI43" s="59"/>
      <c r="AJ43" s="59"/>
      <c r="AK43" s="59"/>
    </row>
    <row r="44" spans="2:37" x14ac:dyDescent="0.25">
      <c r="B44" s="59" t="s">
        <v>314</v>
      </c>
      <c r="C44" s="62" t="str">
        <f>+VLOOKUP(B44,'resumen UCAP'!$A$5:$O$329,2,0)</f>
        <v>LUMINARIA NA 250W NUEVA</v>
      </c>
      <c r="D44" s="63">
        <f>+'Desmonte Infr. financiada'!D44</f>
        <v>279</v>
      </c>
      <c r="E44" s="63" t="str">
        <f>+VLOOKUP(B44,'resumen UCAP'!$A$5:$O$329,3,0)</f>
        <v>Un</v>
      </c>
      <c r="F44" s="64">
        <f>+VLOOKUP(B44,'resumen UCAP'!$A$5:$O$329,15,0)</f>
        <v>390288</v>
      </c>
      <c r="G44" s="123">
        <v>137</v>
      </c>
      <c r="H44" s="125"/>
      <c r="I44" s="59"/>
      <c r="J44" s="59"/>
      <c r="K44" s="59"/>
      <c r="L44" s="59"/>
      <c r="M44" s="59"/>
      <c r="N44" s="59"/>
      <c r="O44" s="59"/>
      <c r="P44" s="59"/>
      <c r="Q44" s="59"/>
      <c r="R44" s="59"/>
      <c r="S44" s="59"/>
      <c r="T44" s="59"/>
      <c r="U44" s="59"/>
      <c r="V44" s="59"/>
      <c r="W44" s="136"/>
      <c r="X44" s="59"/>
      <c r="Y44" s="59"/>
      <c r="Z44" s="59"/>
      <c r="AA44" s="59"/>
      <c r="AB44" s="59"/>
      <c r="AC44" s="59"/>
      <c r="AD44" s="59"/>
      <c r="AE44" s="59"/>
      <c r="AF44" s="59"/>
      <c r="AG44" s="59"/>
      <c r="AH44" s="59"/>
      <c r="AI44" s="59"/>
      <c r="AJ44" s="59"/>
      <c r="AK44" s="59"/>
    </row>
    <row r="45" spans="2:37" x14ac:dyDescent="0.25">
      <c r="B45" s="59" t="s">
        <v>315</v>
      </c>
      <c r="C45" s="62" t="str">
        <f>+VLOOKUP(B45,'resumen UCAP'!$A$5:$O$329,2,0)</f>
        <v>LUMINARIA NA 400W SEGUNDA</v>
      </c>
      <c r="D45" s="63">
        <f>+'Desmonte Infr. financiada'!D45</f>
        <v>440</v>
      </c>
      <c r="E45" s="63" t="str">
        <f>+VLOOKUP(B45,'resumen UCAP'!$A$5:$O$329,3,0)</f>
        <v>Un</v>
      </c>
      <c r="F45" s="64">
        <f>+VLOOKUP(B45,'resumen UCAP'!$A$5:$O$329,15,0)</f>
        <v>509142</v>
      </c>
      <c r="G45" s="123">
        <v>2</v>
      </c>
      <c r="H45" s="125"/>
      <c r="I45" s="59"/>
      <c r="J45" s="59"/>
      <c r="K45" s="59"/>
      <c r="L45" s="59"/>
      <c r="M45" s="59"/>
      <c r="N45" s="59"/>
      <c r="O45" s="59"/>
      <c r="P45" s="59"/>
      <c r="Q45" s="59"/>
      <c r="R45" s="59"/>
      <c r="S45" s="59"/>
      <c r="T45" s="59"/>
      <c r="U45" s="59"/>
      <c r="V45" s="59"/>
      <c r="W45" s="136"/>
      <c r="X45" s="59"/>
      <c r="Y45" s="59"/>
      <c r="Z45" s="59"/>
      <c r="AA45" s="59"/>
      <c r="AB45" s="59"/>
      <c r="AC45" s="59"/>
      <c r="AD45" s="59"/>
      <c r="AE45" s="59"/>
      <c r="AF45" s="59"/>
      <c r="AG45" s="59"/>
      <c r="AH45" s="59"/>
      <c r="AI45" s="59"/>
      <c r="AJ45" s="59"/>
      <c r="AK45" s="59"/>
    </row>
    <row r="46" spans="2:37" x14ac:dyDescent="0.25">
      <c r="B46" s="59" t="s">
        <v>316</v>
      </c>
      <c r="C46" s="62" t="str">
        <f>+VLOOKUP(B46,'resumen UCAP'!$A$5:$O$329,2,0)</f>
        <v>PROYECTOR MH DE 400W SEGUNDA</v>
      </c>
      <c r="D46" s="63">
        <f>+'Desmonte Infr. financiada'!D46</f>
        <v>440</v>
      </c>
      <c r="E46" s="63" t="str">
        <f>+VLOOKUP(B46,'resumen UCAP'!$A$5:$O$329,3,0)</f>
        <v>Un</v>
      </c>
      <c r="F46" s="64">
        <f>+VLOOKUP(B46,'resumen UCAP'!$A$5:$O$329,15,0)</f>
        <v>509142</v>
      </c>
      <c r="G46" s="124">
        <v>1</v>
      </c>
      <c r="H46" s="125"/>
      <c r="I46" s="59"/>
      <c r="J46" s="59"/>
      <c r="K46" s="59"/>
      <c r="L46" s="59"/>
      <c r="M46" s="59"/>
      <c r="N46" s="59"/>
      <c r="O46" s="59"/>
      <c r="P46" s="59"/>
      <c r="Q46" s="59"/>
      <c r="R46" s="59"/>
      <c r="S46" s="59"/>
      <c r="T46" s="59"/>
      <c r="U46" s="59"/>
      <c r="V46" s="59"/>
      <c r="W46" s="136"/>
      <c r="X46" s="59"/>
      <c r="Y46" s="59"/>
      <c r="Z46" s="59"/>
      <c r="AA46" s="59"/>
      <c r="AB46" s="59"/>
      <c r="AC46" s="59"/>
      <c r="AD46" s="59"/>
      <c r="AE46" s="59"/>
      <c r="AF46" s="59"/>
      <c r="AG46" s="59"/>
      <c r="AH46" s="59"/>
      <c r="AI46" s="59"/>
      <c r="AJ46" s="59"/>
      <c r="AK46" s="59"/>
    </row>
    <row r="47" spans="2:37" x14ac:dyDescent="0.25">
      <c r="B47" s="59"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124">
        <v>1</v>
      </c>
      <c r="H47" s="125"/>
      <c r="I47" s="59"/>
      <c r="J47" s="59"/>
      <c r="K47" s="59"/>
      <c r="L47" s="59"/>
      <c r="M47" s="59"/>
      <c r="N47" s="59"/>
      <c r="O47" s="59"/>
      <c r="P47" s="59"/>
      <c r="Q47" s="59"/>
      <c r="R47" s="59"/>
      <c r="S47" s="59"/>
      <c r="T47" s="59"/>
      <c r="U47" s="59"/>
      <c r="V47" s="59"/>
      <c r="W47" s="136"/>
      <c r="X47" s="59"/>
      <c r="Y47" s="59"/>
      <c r="Z47" s="59"/>
      <c r="AA47" s="59"/>
      <c r="AB47" s="59"/>
      <c r="AC47" s="59"/>
      <c r="AD47" s="59"/>
      <c r="AE47" s="59"/>
      <c r="AF47" s="59"/>
      <c r="AG47" s="59"/>
      <c r="AH47" s="59"/>
      <c r="AI47" s="59"/>
      <c r="AJ47" s="59"/>
      <c r="AK47" s="59"/>
    </row>
    <row r="48" spans="2:37" x14ac:dyDescent="0.25">
      <c r="B48" s="59" t="s">
        <v>76</v>
      </c>
      <c r="C48" s="62" t="str">
        <f>+VLOOKUP(B48,'resumen UCAP'!$A$5:$O$329,2,0)</f>
        <v>LUMINARIA NA 100 NUEVA</v>
      </c>
      <c r="D48" s="63">
        <f>+'Desmonte Infr. financiada'!D48</f>
        <v>115</v>
      </c>
      <c r="E48" s="63" t="str">
        <f>+VLOOKUP(B48,'resumen UCAP'!$A$5:$O$329,3,0)</f>
        <v>Un</v>
      </c>
      <c r="F48" s="64">
        <f>+VLOOKUP(B48,'resumen UCAP'!$A$5:$O$329,15,0)</f>
        <v>211467</v>
      </c>
      <c r="G48" s="123">
        <v>16</v>
      </c>
      <c r="H48" s="125"/>
      <c r="I48" s="59"/>
      <c r="J48" s="59"/>
      <c r="K48" s="59"/>
      <c r="L48" s="59"/>
      <c r="M48" s="59"/>
      <c r="N48" s="59"/>
      <c r="O48" s="59"/>
      <c r="P48" s="59"/>
      <c r="Q48" s="59"/>
      <c r="R48" s="59"/>
      <c r="S48" s="59"/>
      <c r="T48" s="59"/>
      <c r="U48" s="59"/>
      <c r="V48" s="59"/>
      <c r="W48" s="136"/>
      <c r="X48" s="59"/>
      <c r="Y48" s="59"/>
      <c r="Z48" s="59"/>
      <c r="AA48" s="59"/>
      <c r="AB48" s="59"/>
      <c r="AC48" s="59"/>
      <c r="AD48" s="59"/>
      <c r="AE48" s="59"/>
      <c r="AF48" s="59"/>
      <c r="AG48" s="59"/>
      <c r="AH48" s="59"/>
      <c r="AI48" s="59"/>
      <c r="AJ48" s="59"/>
      <c r="AK48" s="59"/>
    </row>
    <row r="49" spans="2:37" x14ac:dyDescent="0.25">
      <c r="B49" s="59" t="s">
        <v>318</v>
      </c>
      <c r="C49" s="62" t="str">
        <f>+VLOOKUP(B49,'resumen UCAP'!$A$5:$O$329,2,0)</f>
        <v>LUMINARIA NA 70W NUEVA</v>
      </c>
      <c r="D49" s="63">
        <f>+'Desmonte Infr. financiada'!D49</f>
        <v>81</v>
      </c>
      <c r="E49" s="63" t="str">
        <f>+VLOOKUP(B49,'resumen UCAP'!$A$5:$O$329,3,0)</f>
        <v>Un</v>
      </c>
      <c r="F49" s="64">
        <f>+VLOOKUP(B49,'resumen UCAP'!$A$5:$O$329,15,0)</f>
        <v>213666</v>
      </c>
      <c r="G49" s="123">
        <v>157</v>
      </c>
      <c r="H49" s="125"/>
      <c r="I49" s="59"/>
      <c r="J49" s="59"/>
      <c r="K49" s="59"/>
      <c r="L49" s="59"/>
      <c r="M49" s="59"/>
      <c r="N49" s="59"/>
      <c r="O49" s="59"/>
      <c r="P49" s="59"/>
      <c r="Q49" s="59"/>
      <c r="R49" s="59"/>
      <c r="S49" s="59"/>
      <c r="T49" s="59"/>
      <c r="U49" s="59"/>
      <c r="V49" s="59"/>
      <c r="W49" s="136"/>
      <c r="X49" s="59"/>
      <c r="Y49" s="59"/>
      <c r="Z49" s="59"/>
      <c r="AA49" s="59"/>
      <c r="AB49" s="59"/>
      <c r="AC49" s="59"/>
      <c r="AD49" s="59"/>
      <c r="AE49" s="59"/>
      <c r="AF49" s="59"/>
      <c r="AG49" s="59"/>
      <c r="AH49" s="59"/>
      <c r="AI49" s="59"/>
      <c r="AJ49" s="59"/>
      <c r="AK49" s="59"/>
    </row>
    <row r="50" spans="2:37" x14ac:dyDescent="0.25">
      <c r="B50" s="59" t="s">
        <v>319</v>
      </c>
      <c r="C50" s="62" t="str">
        <f>+VLOOKUP(B50,'resumen UCAP'!$A$5:$O$329,2,0)</f>
        <v>LUMINARIA NA 150W NUEVA</v>
      </c>
      <c r="D50" s="63">
        <f>+'Desmonte Infr. financiada'!D50</f>
        <v>169</v>
      </c>
      <c r="E50" s="63" t="str">
        <f>+VLOOKUP(B50,'resumen UCAP'!$A$5:$O$329,3,0)</f>
        <v>Un</v>
      </c>
      <c r="F50" s="64">
        <f>+VLOOKUP(B50,'resumen UCAP'!$A$5:$O$329,15,0)</f>
        <v>329001</v>
      </c>
      <c r="G50" s="123">
        <v>122</v>
      </c>
      <c r="H50" s="125"/>
      <c r="I50" s="59"/>
      <c r="J50" s="59"/>
      <c r="K50" s="59"/>
      <c r="L50" s="59"/>
      <c r="M50" s="59"/>
      <c r="N50" s="59"/>
      <c r="O50" s="59"/>
      <c r="P50" s="59"/>
      <c r="Q50" s="59"/>
      <c r="R50" s="59"/>
      <c r="S50" s="59"/>
      <c r="T50" s="59"/>
      <c r="U50" s="59"/>
      <c r="V50" s="59"/>
      <c r="W50" s="136"/>
      <c r="X50" s="59"/>
      <c r="Y50" s="59"/>
      <c r="Z50" s="59"/>
      <c r="AA50" s="59"/>
      <c r="AB50" s="59"/>
      <c r="AC50" s="59"/>
      <c r="AD50" s="59"/>
      <c r="AE50" s="59"/>
      <c r="AF50" s="59"/>
      <c r="AG50" s="59"/>
      <c r="AH50" s="59"/>
      <c r="AI50" s="59"/>
      <c r="AJ50" s="59"/>
      <c r="AK50" s="59"/>
    </row>
    <row r="51" spans="2:37" x14ac:dyDescent="0.25">
      <c r="B51" s="59" t="s">
        <v>320</v>
      </c>
      <c r="C51" s="62" t="str">
        <f>+VLOOKUP(B51,'resumen UCAP'!$A$5:$O$329,2,0)</f>
        <v>PROYECTOR RGB 200</v>
      </c>
      <c r="D51" s="63">
        <f>+'Desmonte Infr. financiada'!D51</f>
        <v>220</v>
      </c>
      <c r="E51" s="63" t="str">
        <f>+VLOOKUP(B51,'resumen UCAP'!$A$5:$O$329,3,0)</f>
        <v>Un</v>
      </c>
      <c r="F51" s="64">
        <f>+VLOOKUP(B51,'resumen UCAP'!$A$5:$O$329,15,0)</f>
        <v>330000</v>
      </c>
      <c r="G51" s="61">
        <v>18</v>
      </c>
      <c r="H51" s="125"/>
      <c r="I51" s="59"/>
      <c r="J51" s="59"/>
      <c r="K51" s="59"/>
      <c r="L51" s="59"/>
      <c r="M51" s="59"/>
      <c r="N51" s="59"/>
      <c r="O51" s="59"/>
      <c r="P51" s="59"/>
      <c r="Q51" s="59"/>
      <c r="R51" s="59"/>
      <c r="S51" s="59"/>
      <c r="T51" s="59"/>
      <c r="U51" s="59"/>
      <c r="V51" s="59"/>
      <c r="W51" s="136"/>
      <c r="X51" s="59"/>
      <c r="Y51" s="59"/>
      <c r="Z51" s="59"/>
      <c r="AA51" s="59"/>
      <c r="AB51" s="59"/>
      <c r="AC51" s="59"/>
      <c r="AD51" s="59"/>
      <c r="AE51" s="59"/>
      <c r="AF51" s="59"/>
      <c r="AG51" s="59"/>
      <c r="AH51" s="59"/>
      <c r="AI51" s="59"/>
      <c r="AJ51" s="59"/>
      <c r="AK51" s="59"/>
    </row>
    <row r="52" spans="2:37" x14ac:dyDescent="0.25">
      <c r="B52" s="59" t="s">
        <v>321</v>
      </c>
      <c r="C52" s="62" t="str">
        <f>+VLOOKUP(B52,'resumen UCAP'!$A$5:$O$329,2,0)</f>
        <v>BA├æADOR LED RGB 24-34W NUEVO</v>
      </c>
      <c r="D52" s="63">
        <f>+'Desmonte Infr. financiada'!D52</f>
        <v>34</v>
      </c>
      <c r="E52" s="63" t="str">
        <f>+VLOOKUP(B52,'resumen UCAP'!$A$5:$O$329,3,0)</f>
        <v>Un</v>
      </c>
      <c r="F52" s="64">
        <f>+VLOOKUP(B52,'resumen UCAP'!$A$5:$O$329,15,0)</f>
        <v>620000</v>
      </c>
      <c r="G52" s="61">
        <v>12</v>
      </c>
      <c r="H52" s="125"/>
      <c r="I52" s="59"/>
      <c r="J52" s="59"/>
      <c r="K52" s="59"/>
      <c r="L52" s="59"/>
      <c r="M52" s="59"/>
      <c r="N52" s="59"/>
      <c r="O52" s="59"/>
      <c r="P52" s="59"/>
      <c r="Q52" s="59"/>
      <c r="R52" s="59"/>
      <c r="S52" s="59"/>
      <c r="T52" s="59"/>
      <c r="U52" s="59"/>
      <c r="V52" s="59"/>
      <c r="W52" s="136"/>
      <c r="X52" s="59"/>
      <c r="Y52" s="59"/>
      <c r="Z52" s="59"/>
      <c r="AA52" s="59"/>
      <c r="AB52" s="59"/>
      <c r="AC52" s="59"/>
      <c r="AD52" s="59"/>
      <c r="AE52" s="59"/>
      <c r="AF52" s="59"/>
      <c r="AG52" s="59"/>
      <c r="AH52" s="59"/>
      <c r="AI52" s="59"/>
      <c r="AJ52" s="59"/>
      <c r="AK52" s="59"/>
    </row>
    <row r="53" spans="2:37" x14ac:dyDescent="0.25">
      <c r="B53" s="59" t="s">
        <v>322</v>
      </c>
      <c r="C53" s="62" t="str">
        <f>+VLOOKUP(B53,'resumen UCAP'!$A$5:$O$329,2,0)</f>
        <v>BALA LED DE 6W</v>
      </c>
      <c r="D53" s="63">
        <f>+'Desmonte Infr. financiada'!D53</f>
        <v>6</v>
      </c>
      <c r="E53" s="63" t="str">
        <f>+VLOOKUP(B53,'resumen UCAP'!$A$5:$O$329,3,0)</f>
        <v>Un</v>
      </c>
      <c r="F53" s="64">
        <f>+VLOOKUP(B53,'resumen UCAP'!$A$5:$O$329,15,0)</f>
        <v>53000</v>
      </c>
      <c r="G53" s="61">
        <v>15</v>
      </c>
      <c r="H53" s="125"/>
      <c r="I53" s="59"/>
      <c r="J53" s="59"/>
      <c r="K53" s="59"/>
      <c r="L53" s="59"/>
      <c r="M53" s="59"/>
      <c r="N53" s="59"/>
      <c r="O53" s="59"/>
      <c r="P53" s="59"/>
      <c r="Q53" s="59"/>
      <c r="R53" s="59"/>
      <c r="S53" s="59"/>
      <c r="T53" s="59"/>
      <c r="U53" s="59"/>
      <c r="V53" s="59"/>
      <c r="W53" s="136"/>
      <c r="X53" s="59"/>
      <c r="Y53" s="59"/>
      <c r="Z53" s="59"/>
      <c r="AA53" s="59"/>
      <c r="AB53" s="59"/>
      <c r="AC53" s="59"/>
      <c r="AD53" s="59"/>
      <c r="AE53" s="59"/>
      <c r="AF53" s="59"/>
      <c r="AG53" s="59"/>
      <c r="AH53" s="59"/>
      <c r="AI53" s="59"/>
      <c r="AJ53" s="59"/>
      <c r="AK53" s="59"/>
    </row>
    <row r="54" spans="2:37" x14ac:dyDescent="0.25">
      <c r="B54" s="59" t="s">
        <v>323</v>
      </c>
      <c r="C54" s="62" t="str">
        <f>+VLOOKUP(B54,'resumen UCAP'!$A$5:$O$329,2,0)</f>
        <v>BALA LED 5W</v>
      </c>
      <c r="D54" s="63">
        <f>+'Desmonte Infr. financiada'!D54</f>
        <v>5</v>
      </c>
      <c r="E54" s="63" t="str">
        <f>+VLOOKUP(B54,'resumen UCAP'!$A$5:$O$329,3,0)</f>
        <v>Un</v>
      </c>
      <c r="F54" s="64">
        <f>+VLOOKUP(B54,'resumen UCAP'!$A$5:$O$329,15,0)</f>
        <v>83950</v>
      </c>
      <c r="G54" s="61">
        <v>46</v>
      </c>
      <c r="H54" s="125"/>
      <c r="I54" s="59"/>
      <c r="J54" s="59"/>
      <c r="K54" s="59"/>
      <c r="L54" s="59"/>
      <c r="M54" s="59"/>
      <c r="N54" s="59"/>
      <c r="O54" s="59"/>
      <c r="P54" s="59"/>
      <c r="Q54" s="59"/>
      <c r="R54" s="59"/>
      <c r="S54" s="59"/>
      <c r="T54" s="59"/>
      <c r="U54" s="59"/>
      <c r="V54" s="59"/>
      <c r="W54" s="136"/>
      <c r="X54" s="59"/>
      <c r="Y54" s="59"/>
      <c r="Z54" s="59"/>
      <c r="AA54" s="59"/>
      <c r="AB54" s="59"/>
      <c r="AC54" s="59"/>
      <c r="AD54" s="59"/>
      <c r="AE54" s="59"/>
      <c r="AF54" s="59"/>
      <c r="AG54" s="59"/>
      <c r="AH54" s="59"/>
      <c r="AI54" s="59"/>
      <c r="AJ54" s="59"/>
      <c r="AK54" s="59"/>
    </row>
    <row r="55" spans="2:37" x14ac:dyDescent="0.25">
      <c r="B55" s="59" t="s">
        <v>324</v>
      </c>
      <c r="C55" s="62" t="str">
        <f>+VLOOKUP(B55,'resumen UCAP'!$A$5:$O$329,2,0)</f>
        <v>BALA LED 4W</v>
      </c>
      <c r="D55" s="63">
        <f>+'Desmonte Infr. financiada'!D55</f>
        <v>4</v>
      </c>
      <c r="E55" s="63" t="str">
        <f>+VLOOKUP(B55,'resumen UCAP'!$A$5:$O$329,3,0)</f>
        <v>Un</v>
      </c>
      <c r="F55" s="64">
        <f>+VLOOKUP(B55,'resumen UCAP'!$A$5:$O$329,15,0)</f>
        <v>114900</v>
      </c>
      <c r="G55" s="61">
        <v>143</v>
      </c>
      <c r="H55" s="125"/>
      <c r="I55" s="59"/>
      <c r="J55" s="59"/>
      <c r="K55" s="59"/>
      <c r="L55" s="59"/>
      <c r="M55" s="59"/>
      <c r="N55" s="59"/>
      <c r="O55" s="59"/>
      <c r="P55" s="59"/>
      <c r="Q55" s="59"/>
      <c r="R55" s="59"/>
      <c r="S55" s="59"/>
      <c r="T55" s="59"/>
      <c r="U55" s="59"/>
      <c r="V55" s="59"/>
      <c r="W55" s="136"/>
      <c r="X55" s="59"/>
      <c r="Y55" s="59"/>
      <c r="Z55" s="59"/>
      <c r="AA55" s="59"/>
      <c r="AB55" s="59"/>
      <c r="AC55" s="59"/>
      <c r="AD55" s="59"/>
      <c r="AE55" s="59"/>
      <c r="AF55" s="59"/>
      <c r="AG55" s="59"/>
      <c r="AH55" s="59"/>
      <c r="AI55" s="59"/>
      <c r="AJ55" s="59"/>
      <c r="AK55" s="59"/>
    </row>
    <row r="56" spans="2:37" x14ac:dyDescent="0.25">
      <c r="B56" s="59" t="s">
        <v>84</v>
      </c>
      <c r="C56" s="62" t="str">
        <f>+VLOOKUP(B56,'resumen UCAP'!$A$5:$O$329,2,0)</f>
        <v>LUMINARIA NA 70W SEGUNDA</v>
      </c>
      <c r="D56" s="63">
        <f>+'Desmonte Infr. financiada'!D56</f>
        <v>81</v>
      </c>
      <c r="E56" s="63" t="str">
        <f>+VLOOKUP(B56,'resumen UCAP'!$A$5:$O$329,3,0)</f>
        <v>Un</v>
      </c>
      <c r="F56" s="64">
        <f>+VLOOKUP(B56,'resumen UCAP'!$A$5:$O$329,15,0)</f>
        <v>201799</v>
      </c>
      <c r="G56" s="123">
        <v>18</v>
      </c>
      <c r="H56" s="125"/>
      <c r="I56" s="59"/>
      <c r="J56" s="59"/>
      <c r="K56" s="59"/>
      <c r="L56" s="59"/>
      <c r="M56" s="59"/>
      <c r="N56" s="59"/>
      <c r="O56" s="59"/>
      <c r="P56" s="59"/>
      <c r="Q56" s="59"/>
      <c r="R56" s="59"/>
      <c r="S56" s="59"/>
      <c r="T56" s="59"/>
      <c r="U56" s="59"/>
      <c r="V56" s="59"/>
      <c r="W56" s="136"/>
      <c r="X56" s="59"/>
      <c r="Y56" s="59"/>
      <c r="Z56" s="59"/>
      <c r="AA56" s="59"/>
      <c r="AB56" s="59"/>
      <c r="AC56" s="59"/>
      <c r="AD56" s="59"/>
      <c r="AE56" s="59"/>
      <c r="AF56" s="59"/>
      <c r="AG56" s="59"/>
      <c r="AH56" s="59"/>
      <c r="AI56" s="59"/>
      <c r="AJ56" s="59"/>
      <c r="AK56" s="59"/>
    </row>
    <row r="57" spans="2:37" x14ac:dyDescent="0.25">
      <c r="B57" s="59" t="s">
        <v>85</v>
      </c>
      <c r="C57" s="62" t="str">
        <f>+VLOOKUP(B57,'resumen UCAP'!$A$5:$O$329,2,0)</f>
        <v>PROYECTOR MH 400W SEGUNDA</v>
      </c>
      <c r="D57" s="63">
        <f>+'Desmonte Infr. financiada'!D57</f>
        <v>440</v>
      </c>
      <c r="E57" s="63" t="str">
        <f>+VLOOKUP(B57,'resumen UCAP'!$A$5:$O$329,3,0)</f>
        <v>Un</v>
      </c>
      <c r="F57" s="64">
        <f>+VLOOKUP(B57,'resumen UCAP'!$A$5:$O$329,15,0)</f>
        <v>465408</v>
      </c>
      <c r="G57" s="124">
        <v>15</v>
      </c>
      <c r="H57" s="125"/>
      <c r="I57" s="59"/>
      <c r="J57" s="59"/>
      <c r="K57" s="59"/>
      <c r="L57" s="59"/>
      <c r="M57" s="59"/>
      <c r="N57" s="59"/>
      <c r="O57" s="59"/>
      <c r="P57" s="59"/>
      <c r="Q57" s="59"/>
      <c r="R57" s="59"/>
      <c r="S57" s="59"/>
      <c r="T57" s="59"/>
      <c r="U57" s="59"/>
      <c r="V57" s="59"/>
      <c r="W57" s="136"/>
      <c r="X57" s="59"/>
      <c r="Y57" s="59"/>
      <c r="Z57" s="59"/>
      <c r="AA57" s="59"/>
      <c r="AB57" s="59"/>
      <c r="AC57" s="59"/>
      <c r="AD57" s="59"/>
      <c r="AE57" s="59"/>
      <c r="AF57" s="59"/>
      <c r="AG57" s="59"/>
      <c r="AH57" s="59"/>
      <c r="AI57" s="59"/>
      <c r="AJ57" s="59"/>
      <c r="AK57" s="59"/>
    </row>
    <row r="58" spans="2:37" x14ac:dyDescent="0.25">
      <c r="B58" s="59" t="s">
        <v>325</v>
      </c>
      <c r="C58" s="62" t="str">
        <f>+VLOOKUP(B58,'resumen UCAP'!$A$5:$O$329,2,0)</f>
        <v>PROYECTOR MH 400W NUEVO</v>
      </c>
      <c r="D58" s="63">
        <f>+'Desmonte Infr. financiada'!D58</f>
        <v>440</v>
      </c>
      <c r="E58" s="63" t="str">
        <f>+VLOOKUP(B58,'resumen UCAP'!$A$5:$O$329,3,0)</f>
        <v>Un</v>
      </c>
      <c r="F58" s="64">
        <f>+VLOOKUP(B58,'resumen UCAP'!$A$5:$O$329,15,0)</f>
        <v>447504</v>
      </c>
      <c r="G58" s="124">
        <v>26</v>
      </c>
      <c r="H58" s="125"/>
      <c r="I58" s="59"/>
      <c r="J58" s="59"/>
      <c r="K58" s="59"/>
      <c r="L58" s="59"/>
      <c r="M58" s="59"/>
      <c r="N58" s="59"/>
      <c r="O58" s="59"/>
      <c r="P58" s="59"/>
      <c r="Q58" s="59"/>
      <c r="R58" s="59"/>
      <c r="S58" s="59"/>
      <c r="T58" s="59"/>
      <c r="U58" s="59"/>
      <c r="V58" s="59"/>
      <c r="W58" s="136"/>
      <c r="X58" s="59"/>
      <c r="Y58" s="59"/>
      <c r="Z58" s="59"/>
      <c r="AA58" s="59"/>
      <c r="AB58" s="59"/>
      <c r="AC58" s="59"/>
      <c r="AD58" s="59"/>
      <c r="AE58" s="59"/>
      <c r="AF58" s="59"/>
      <c r="AG58" s="59"/>
      <c r="AH58" s="59"/>
      <c r="AI58" s="59"/>
      <c r="AJ58" s="59"/>
      <c r="AK58" s="59"/>
    </row>
    <row r="59" spans="2:37" x14ac:dyDescent="0.25">
      <c r="B59" s="59" t="s">
        <v>326</v>
      </c>
      <c r="C59" s="62" t="str">
        <f>+VLOOKUP(B59,'resumen UCAP'!$A$5:$O$329,2,0)</f>
        <v>LUMINARIA NA 100W NUEVA</v>
      </c>
      <c r="D59" s="63">
        <f>+'Desmonte Infr. financiada'!D59</f>
        <v>115</v>
      </c>
      <c r="E59" s="63" t="str">
        <f>+VLOOKUP(B59,'resumen UCAP'!$A$5:$O$329,3,0)</f>
        <v>Un</v>
      </c>
      <c r="F59" s="64">
        <f>+VLOOKUP(B59,'resumen UCAP'!$A$5:$O$329,15,0)</f>
        <v>221308</v>
      </c>
      <c r="G59" s="123">
        <v>173</v>
      </c>
      <c r="H59" s="125"/>
      <c r="I59" s="59"/>
      <c r="J59" s="59"/>
      <c r="K59" s="59"/>
      <c r="L59" s="59"/>
      <c r="M59" s="59"/>
      <c r="N59" s="59"/>
      <c r="O59" s="59"/>
      <c r="P59" s="59"/>
      <c r="Q59" s="59"/>
      <c r="R59" s="59"/>
      <c r="S59" s="59"/>
      <c r="T59" s="59"/>
      <c r="U59" s="59"/>
      <c r="V59" s="59"/>
      <c r="W59" s="136"/>
      <c r="X59" s="59"/>
      <c r="Y59" s="59"/>
      <c r="Z59" s="59"/>
      <c r="AA59" s="59"/>
      <c r="AB59" s="59"/>
      <c r="AC59" s="59"/>
      <c r="AD59" s="59"/>
      <c r="AE59" s="59"/>
      <c r="AF59" s="59"/>
      <c r="AG59" s="59"/>
      <c r="AH59" s="59"/>
      <c r="AI59" s="59"/>
      <c r="AJ59" s="59"/>
      <c r="AK59" s="59"/>
    </row>
    <row r="60" spans="2:37" x14ac:dyDescent="0.25">
      <c r="B60" s="59" t="s">
        <v>327</v>
      </c>
      <c r="C60" s="62" t="str">
        <f>+VLOOKUP(B60,'resumen UCAP'!$A$5:$O$329,2,0)</f>
        <v>LUMINARIA TIPO LYRA NA 40W NUEVA</v>
      </c>
      <c r="D60" s="63">
        <f>+'Desmonte Infr. financiada'!D60</f>
        <v>40</v>
      </c>
      <c r="E60" s="63" t="str">
        <f>+VLOOKUP(B60,'resumen UCAP'!$A$5:$O$329,3,0)</f>
        <v>Un</v>
      </c>
      <c r="F60" s="64">
        <f>+VLOOKUP(B60,'resumen UCAP'!$A$5:$O$329,15,0)</f>
        <v>803602</v>
      </c>
      <c r="G60" s="123">
        <v>1</v>
      </c>
      <c r="H60" s="125"/>
      <c r="I60" s="59"/>
      <c r="J60" s="59"/>
      <c r="K60" s="59"/>
      <c r="L60" s="59"/>
      <c r="M60" s="59"/>
      <c r="N60" s="59"/>
      <c r="O60" s="59"/>
      <c r="P60" s="59"/>
      <c r="Q60" s="59"/>
      <c r="R60" s="59"/>
      <c r="S60" s="59"/>
      <c r="T60" s="59"/>
      <c r="U60" s="59"/>
      <c r="V60" s="59"/>
      <c r="W60" s="136"/>
      <c r="X60" s="59"/>
      <c r="Y60" s="59"/>
      <c r="Z60" s="59"/>
      <c r="AA60" s="59"/>
      <c r="AB60" s="59"/>
      <c r="AC60" s="59"/>
      <c r="AD60" s="59"/>
      <c r="AE60" s="59"/>
      <c r="AF60" s="59"/>
      <c r="AG60" s="59"/>
      <c r="AH60" s="59"/>
      <c r="AI60" s="59"/>
      <c r="AJ60" s="59"/>
      <c r="AK60" s="59"/>
    </row>
    <row r="61" spans="2:37" x14ac:dyDescent="0.25">
      <c r="B61" s="59" t="s">
        <v>328</v>
      </c>
      <c r="C61" s="62" t="str">
        <f>+VLOOKUP(B61,'resumen UCAP'!$A$5:$O$329,2,0)</f>
        <v>LUMINARIA LED 80-90</v>
      </c>
      <c r="D61" s="63">
        <f>+'Desmonte Infr. financiada'!D61</f>
        <v>90</v>
      </c>
      <c r="E61" s="63" t="str">
        <f>+VLOOKUP(B61,'resumen UCAP'!$A$5:$O$329,3,0)</f>
        <v>Un</v>
      </c>
      <c r="F61" s="64">
        <f>+VLOOKUP(B61,'resumen UCAP'!$A$5:$O$329,15,0)</f>
        <v>940000</v>
      </c>
      <c r="G61" s="61">
        <v>1</v>
      </c>
      <c r="H61" s="125"/>
      <c r="I61" s="59"/>
      <c r="J61" s="59"/>
      <c r="K61" s="59"/>
      <c r="L61" s="59"/>
      <c r="M61" s="59"/>
      <c r="N61" s="59"/>
      <c r="O61" s="59"/>
      <c r="P61" s="59"/>
      <c r="Q61" s="59"/>
      <c r="R61" s="59"/>
      <c r="S61" s="59"/>
      <c r="T61" s="59"/>
      <c r="U61" s="59"/>
      <c r="V61" s="59"/>
      <c r="W61" s="136"/>
      <c r="X61" s="59"/>
      <c r="Y61" s="59"/>
      <c r="Z61" s="59"/>
      <c r="AA61" s="59"/>
      <c r="AB61" s="59"/>
      <c r="AC61" s="59"/>
      <c r="AD61" s="59"/>
      <c r="AE61" s="59"/>
      <c r="AF61" s="59"/>
      <c r="AG61" s="59"/>
      <c r="AH61" s="59"/>
      <c r="AI61" s="59"/>
      <c r="AJ61" s="59"/>
      <c r="AK61" s="59"/>
    </row>
    <row r="62" spans="2:37" x14ac:dyDescent="0.25">
      <c r="B62" s="59" t="s">
        <v>329</v>
      </c>
      <c r="C62" s="62" t="str">
        <f>+VLOOKUP(B62,'resumen UCAP'!$A$5:$O$329,2,0)</f>
        <v>PROYECTOR LED 200W RGB</v>
      </c>
      <c r="D62" s="63">
        <f>+'Desmonte Infr. financiada'!D62</f>
        <v>200</v>
      </c>
      <c r="E62" s="63" t="str">
        <f>+VLOOKUP(B62,'resumen UCAP'!$A$5:$O$329,3,0)</f>
        <v>Un</v>
      </c>
      <c r="F62" s="64">
        <f>+VLOOKUP(B62,'resumen UCAP'!$A$5:$O$329,15,0)</f>
        <v>330000</v>
      </c>
      <c r="G62" s="61">
        <v>6</v>
      </c>
      <c r="H62" s="125"/>
      <c r="I62" s="59"/>
      <c r="J62" s="59"/>
      <c r="K62" s="59"/>
      <c r="L62" s="59"/>
      <c r="M62" s="59"/>
      <c r="N62" s="59"/>
      <c r="O62" s="59"/>
      <c r="P62" s="59"/>
      <c r="Q62" s="59"/>
      <c r="R62" s="59"/>
      <c r="S62" s="59"/>
      <c r="T62" s="59"/>
      <c r="U62" s="59"/>
      <c r="V62" s="59"/>
      <c r="W62" s="136"/>
      <c r="X62" s="59"/>
      <c r="Y62" s="59"/>
      <c r="Z62" s="59"/>
      <c r="AA62" s="59"/>
      <c r="AB62" s="59"/>
      <c r="AC62" s="59"/>
      <c r="AD62" s="59"/>
      <c r="AE62" s="59"/>
      <c r="AF62" s="59"/>
      <c r="AG62" s="59"/>
      <c r="AH62" s="59"/>
      <c r="AI62" s="59"/>
      <c r="AJ62" s="59"/>
      <c r="AK62" s="59"/>
    </row>
    <row r="63" spans="2:37" x14ac:dyDescent="0.25">
      <c r="B63" s="59" t="s">
        <v>330</v>
      </c>
      <c r="C63" s="62" t="str">
        <f>+VLOOKUP(B63,'resumen UCAP'!$A$5:$O$329,2,0)</f>
        <v>PROYECTOR LED DE 30W BLANCA</v>
      </c>
      <c r="D63" s="63">
        <f>+'Desmonte Infr. financiada'!D63</f>
        <v>30</v>
      </c>
      <c r="E63" s="63" t="str">
        <f>+VLOOKUP(B63,'resumen UCAP'!$A$5:$O$329,3,0)</f>
        <v>Un</v>
      </c>
      <c r="F63" s="64">
        <f>+VLOOKUP(B63,'resumen UCAP'!$A$5:$O$329,15,0)</f>
        <v>605612</v>
      </c>
      <c r="G63" s="61">
        <v>4</v>
      </c>
      <c r="H63" s="125"/>
      <c r="I63" s="59"/>
      <c r="J63" s="59"/>
      <c r="K63" s="59"/>
      <c r="L63" s="59"/>
      <c r="M63" s="59"/>
      <c r="N63" s="59"/>
      <c r="O63" s="59"/>
      <c r="P63" s="59"/>
      <c r="Q63" s="59"/>
      <c r="R63" s="59"/>
      <c r="S63" s="59"/>
      <c r="T63" s="59"/>
      <c r="U63" s="59"/>
      <c r="V63" s="59"/>
      <c r="W63" s="136"/>
      <c r="X63" s="59"/>
      <c r="Y63" s="59"/>
      <c r="Z63" s="59"/>
      <c r="AA63" s="59"/>
      <c r="AB63" s="59"/>
      <c r="AC63" s="59"/>
      <c r="AD63" s="59"/>
      <c r="AE63" s="59"/>
      <c r="AF63" s="59"/>
      <c r="AG63" s="59"/>
      <c r="AH63" s="59"/>
      <c r="AI63" s="59"/>
      <c r="AJ63" s="59"/>
      <c r="AK63" s="59"/>
    </row>
    <row r="64" spans="2:37" x14ac:dyDescent="0.25">
      <c r="B64" s="59" t="s">
        <v>331</v>
      </c>
      <c r="C64" s="62" t="str">
        <f>+VLOOKUP(B64,'resumen UCAP'!$A$5:$O$329,2,0)</f>
        <v>PROYECTO MH 250W NUEV0</v>
      </c>
      <c r="D64" s="63">
        <f>+'Desmonte Infr. financiada'!D64</f>
        <v>279</v>
      </c>
      <c r="E64" s="63" t="str">
        <f>+VLOOKUP(B64,'resumen UCAP'!$A$5:$O$329,3,0)</f>
        <v>Un</v>
      </c>
      <c r="F64" s="64">
        <f>+VLOOKUP(B64,'resumen UCAP'!$A$5:$O$329,15,0)</f>
        <v>413027</v>
      </c>
      <c r="G64" s="124">
        <v>6</v>
      </c>
      <c r="H64" s="125"/>
      <c r="I64" s="59"/>
      <c r="J64" s="59"/>
      <c r="K64" s="59"/>
      <c r="L64" s="59"/>
      <c r="M64" s="59"/>
      <c r="N64" s="59"/>
      <c r="O64" s="59"/>
      <c r="P64" s="59"/>
      <c r="Q64" s="59"/>
      <c r="R64" s="59"/>
      <c r="S64" s="59"/>
      <c r="T64" s="59"/>
      <c r="U64" s="59"/>
      <c r="V64" s="59"/>
      <c r="W64" s="136"/>
      <c r="X64" s="59"/>
      <c r="Y64" s="59"/>
      <c r="Z64" s="59"/>
      <c r="AA64" s="59"/>
      <c r="AB64" s="59"/>
      <c r="AC64" s="59"/>
      <c r="AD64" s="59"/>
      <c r="AE64" s="59"/>
      <c r="AF64" s="59"/>
      <c r="AG64" s="59"/>
      <c r="AH64" s="59"/>
      <c r="AI64" s="59"/>
      <c r="AJ64" s="59"/>
      <c r="AK64" s="59"/>
    </row>
    <row r="65" spans="2:37" x14ac:dyDescent="0.25">
      <c r="B65" s="59" t="s">
        <v>332</v>
      </c>
      <c r="C65" s="62" t="str">
        <f>+VLOOKUP(B65,'resumen UCAP'!$A$5:$O$329,2,0)</f>
        <v>LUMINARIA NA 100W SEGUNDA</v>
      </c>
      <c r="D65" s="63">
        <f>+'Desmonte Infr. financiada'!D65</f>
        <v>115</v>
      </c>
      <c r="E65" s="63" t="str">
        <f>+VLOOKUP(B65,'resumen UCAP'!$A$5:$O$329,3,0)</f>
        <v>Un</v>
      </c>
      <c r="F65" s="64">
        <f>+VLOOKUP(B65,'resumen UCAP'!$A$5:$O$329,15,0)</f>
        <v>211467</v>
      </c>
      <c r="G65" s="123">
        <v>86</v>
      </c>
      <c r="H65" s="125"/>
      <c r="I65" s="59"/>
      <c r="J65" s="59"/>
      <c r="K65" s="59"/>
      <c r="L65" s="59"/>
      <c r="M65" s="59"/>
      <c r="N65" s="59"/>
      <c r="O65" s="59"/>
      <c r="P65" s="59"/>
      <c r="Q65" s="59"/>
      <c r="R65" s="59"/>
      <c r="S65" s="59"/>
      <c r="T65" s="59"/>
      <c r="U65" s="59"/>
      <c r="V65" s="59"/>
      <c r="W65" s="136"/>
      <c r="X65" s="59"/>
      <c r="Y65" s="59"/>
      <c r="Z65" s="59"/>
      <c r="AA65" s="59"/>
      <c r="AB65" s="59"/>
      <c r="AC65" s="59"/>
      <c r="AD65" s="59"/>
      <c r="AE65" s="59"/>
      <c r="AF65" s="59"/>
      <c r="AG65" s="59"/>
      <c r="AH65" s="59"/>
      <c r="AI65" s="59"/>
      <c r="AJ65" s="59"/>
      <c r="AK65" s="59"/>
    </row>
    <row r="66" spans="2:37" x14ac:dyDescent="0.25">
      <c r="B66" s="59" t="s">
        <v>333</v>
      </c>
      <c r="C66" s="62" t="str">
        <f>+VLOOKUP(B66,'resumen UCAP'!$A$5:$O$329,2,0)</f>
        <v>PROYECTOR MH 250W NUEVO</v>
      </c>
      <c r="D66" s="63">
        <f>+'Desmonte Infr. financiada'!D66</f>
        <v>279</v>
      </c>
      <c r="E66" s="63" t="str">
        <f>+VLOOKUP(B66,'resumen UCAP'!$A$5:$O$329,3,0)</f>
        <v>Un</v>
      </c>
      <c r="F66" s="64">
        <f>+VLOOKUP(B66,'resumen UCAP'!$A$5:$O$329,15,0)</f>
        <v>436806</v>
      </c>
      <c r="G66" s="124">
        <v>29</v>
      </c>
      <c r="H66" s="125"/>
      <c r="I66" s="59"/>
      <c r="J66" s="59"/>
      <c r="K66" s="59"/>
      <c r="L66" s="59"/>
      <c r="M66" s="59"/>
      <c r="N66" s="59"/>
      <c r="O66" s="59"/>
      <c r="P66" s="59"/>
      <c r="Q66" s="59"/>
      <c r="R66" s="59"/>
      <c r="S66" s="59"/>
      <c r="T66" s="59"/>
      <c r="U66" s="59"/>
      <c r="V66" s="59"/>
      <c r="W66" s="136"/>
      <c r="X66" s="59"/>
      <c r="Y66" s="59"/>
      <c r="Z66" s="59"/>
      <c r="AA66" s="59"/>
      <c r="AB66" s="59"/>
      <c r="AC66" s="59"/>
      <c r="AD66" s="59"/>
      <c r="AE66" s="59"/>
      <c r="AF66" s="59"/>
      <c r="AG66" s="59"/>
      <c r="AH66" s="59"/>
      <c r="AI66" s="59"/>
      <c r="AJ66" s="59"/>
      <c r="AK66" s="59"/>
    </row>
    <row r="67" spans="2:37" x14ac:dyDescent="0.25">
      <c r="B67" s="59" t="s">
        <v>334</v>
      </c>
      <c r="C67" s="62" t="str">
        <f>+VLOOKUP(B67,'resumen UCAP'!$A$5:$O$329,2,0)</f>
        <v>LUMINARIA NA 150W SEGUNDA</v>
      </c>
      <c r="D67" s="63">
        <f>+'Desmonte Infr. financiada'!D67</f>
        <v>169</v>
      </c>
      <c r="E67" s="63" t="str">
        <f>+VLOOKUP(B67,'resumen UCAP'!$A$5:$O$329,3,0)</f>
        <v>Un</v>
      </c>
      <c r="F67" s="64">
        <f>+VLOOKUP(B67,'resumen UCAP'!$A$5:$O$329,15,0)</f>
        <v>314653</v>
      </c>
      <c r="G67" s="123">
        <v>38</v>
      </c>
      <c r="H67" s="125"/>
      <c r="I67" s="59"/>
      <c r="J67" s="59"/>
      <c r="K67" s="59"/>
      <c r="L67" s="59"/>
      <c r="M67" s="59"/>
      <c r="N67" s="59"/>
      <c r="O67" s="59"/>
      <c r="P67" s="59"/>
      <c r="Q67" s="59"/>
      <c r="R67" s="59"/>
      <c r="S67" s="59"/>
      <c r="T67" s="59"/>
      <c r="U67" s="59"/>
      <c r="V67" s="59"/>
      <c r="W67" s="136"/>
      <c r="X67" s="59"/>
      <c r="Y67" s="59"/>
      <c r="Z67" s="59"/>
      <c r="AA67" s="59"/>
      <c r="AB67" s="59"/>
      <c r="AC67" s="59"/>
      <c r="AD67" s="59"/>
      <c r="AE67" s="59"/>
      <c r="AF67" s="59"/>
      <c r="AG67" s="59"/>
      <c r="AH67" s="59"/>
      <c r="AI67" s="59"/>
      <c r="AJ67" s="59"/>
      <c r="AK67" s="59"/>
    </row>
    <row r="68" spans="2:37" x14ac:dyDescent="0.25">
      <c r="B68" s="59" t="s">
        <v>335</v>
      </c>
      <c r="C68" s="62" t="str">
        <f>+VLOOKUP(B68,'resumen UCAP'!$A$5:$O$329,2,0)</f>
        <v>LUMINARIA LED 46W NUEVA</v>
      </c>
      <c r="D68" s="63">
        <f>+'Desmonte Infr. financiada'!D68</f>
        <v>46</v>
      </c>
      <c r="E68" s="63" t="str">
        <f>+VLOOKUP(B68,'resumen UCAP'!$A$5:$O$329,3,0)</f>
        <v>Un</v>
      </c>
      <c r="F68" s="64">
        <f>+VLOOKUP(B68,'resumen UCAP'!$A$5:$O$329,15,0)</f>
        <v>2469778</v>
      </c>
      <c r="G68" s="61">
        <v>90</v>
      </c>
      <c r="H68" s="125"/>
      <c r="I68" s="59"/>
      <c r="J68" s="59"/>
      <c r="K68" s="59"/>
      <c r="L68" s="59"/>
      <c r="M68" s="59"/>
      <c r="N68" s="59"/>
      <c r="O68" s="59"/>
      <c r="P68" s="59"/>
      <c r="Q68" s="59"/>
      <c r="R68" s="59"/>
      <c r="S68" s="59"/>
      <c r="T68" s="59"/>
      <c r="U68" s="59"/>
      <c r="V68" s="59"/>
      <c r="W68" s="136"/>
      <c r="X68" s="59"/>
      <c r="Y68" s="59"/>
      <c r="Z68" s="59"/>
      <c r="AA68" s="59"/>
      <c r="AB68" s="59"/>
      <c r="AC68" s="59"/>
      <c r="AD68" s="59"/>
      <c r="AE68" s="59"/>
      <c r="AF68" s="59"/>
      <c r="AG68" s="59"/>
      <c r="AH68" s="59"/>
      <c r="AI68" s="59"/>
      <c r="AJ68" s="59"/>
      <c r="AK68" s="59"/>
    </row>
    <row r="69" spans="2:37" x14ac:dyDescent="0.25">
      <c r="B69" s="59" t="s">
        <v>336</v>
      </c>
      <c r="C69" s="62" t="str">
        <f>+VLOOKUP(B69,'resumen UCAP'!$A$5:$O$329,2,0)</f>
        <v>Luminaria sodio 100w</v>
      </c>
      <c r="D69" s="63">
        <f>+'Desmonte Infr. financiada'!D69</f>
        <v>115</v>
      </c>
      <c r="E69" s="63" t="str">
        <f>+VLOOKUP(B69,'resumen UCAP'!$A$5:$O$329,3,0)</f>
        <v>Un</v>
      </c>
      <c r="F69" s="64">
        <f>+VLOOKUP(B69,'resumen UCAP'!$A$5:$O$329,15,0)</f>
        <v>212389</v>
      </c>
      <c r="G69" s="123">
        <v>33</v>
      </c>
      <c r="H69" s="125"/>
      <c r="I69" s="59"/>
      <c r="J69" s="59"/>
      <c r="K69" s="59"/>
      <c r="L69" s="59"/>
      <c r="M69" s="59"/>
      <c r="N69" s="59"/>
      <c r="O69" s="59"/>
      <c r="P69" s="59"/>
      <c r="Q69" s="59"/>
      <c r="R69" s="59"/>
      <c r="S69" s="59"/>
      <c r="T69" s="59"/>
      <c r="U69" s="59"/>
      <c r="V69" s="59"/>
      <c r="W69" s="136"/>
      <c r="X69" s="59"/>
      <c r="Y69" s="59"/>
      <c r="Z69" s="59"/>
      <c r="AA69" s="59"/>
      <c r="AB69" s="59"/>
      <c r="AC69" s="59"/>
      <c r="AD69" s="59"/>
      <c r="AE69" s="59"/>
      <c r="AF69" s="59"/>
      <c r="AG69" s="59"/>
      <c r="AH69" s="59"/>
      <c r="AI69" s="59"/>
      <c r="AJ69" s="59"/>
      <c r="AK69" s="59"/>
    </row>
    <row r="70" spans="2:37" x14ac:dyDescent="0.25">
      <c r="B70" s="59" t="s">
        <v>337</v>
      </c>
      <c r="C70" s="62" t="str">
        <f>+VLOOKUP(B70,'resumen UCAP'!$A$5:$O$329,2,0)</f>
        <v>PROYECTOR MH 250W NUEVA</v>
      </c>
      <c r="D70" s="63">
        <f>+'Desmonte Infr. financiada'!D70</f>
        <v>279</v>
      </c>
      <c r="E70" s="63" t="str">
        <f>+VLOOKUP(B70,'resumen UCAP'!$A$5:$O$329,3,0)</f>
        <v>Un</v>
      </c>
      <c r="F70" s="64">
        <f>+VLOOKUP(B70,'resumen UCAP'!$A$5:$O$329,15,0)</f>
        <v>351349</v>
      </c>
      <c r="G70" s="124">
        <v>15</v>
      </c>
      <c r="H70" s="125"/>
      <c r="I70" s="59"/>
      <c r="J70" s="59"/>
      <c r="K70" s="59"/>
      <c r="L70" s="59"/>
      <c r="M70" s="59"/>
      <c r="N70" s="59"/>
      <c r="O70" s="59"/>
      <c r="P70" s="59"/>
      <c r="Q70" s="59"/>
      <c r="R70" s="59"/>
      <c r="S70" s="59"/>
      <c r="T70" s="59"/>
      <c r="U70" s="59"/>
      <c r="V70" s="59"/>
      <c r="W70" s="136"/>
      <c r="X70" s="59"/>
      <c r="Y70" s="59"/>
      <c r="Z70" s="59"/>
      <c r="AA70" s="59"/>
      <c r="AB70" s="59"/>
      <c r="AC70" s="59"/>
      <c r="AD70" s="59"/>
      <c r="AE70" s="59"/>
      <c r="AF70" s="59"/>
      <c r="AG70" s="59"/>
      <c r="AH70" s="59"/>
      <c r="AI70" s="59"/>
      <c r="AJ70" s="59"/>
      <c r="AK70" s="59"/>
    </row>
    <row r="71" spans="2:37" x14ac:dyDescent="0.25">
      <c r="B71" s="59" t="s">
        <v>338</v>
      </c>
      <c r="C71" s="62" t="str">
        <f>+VLOOKUP(B71,'resumen UCAP'!$A$5:$O$329,2,0)</f>
        <v>LUMINARIA NA 250W SEGUNDA</v>
      </c>
      <c r="D71" s="63">
        <f>+'Desmonte Infr. financiada'!D71</f>
        <v>279</v>
      </c>
      <c r="E71" s="63" t="str">
        <f>+VLOOKUP(B71,'resumen UCAP'!$A$5:$O$329,3,0)</f>
        <v>Un</v>
      </c>
      <c r="F71" s="64">
        <f>+VLOOKUP(B71,'resumen UCAP'!$A$5:$O$329,15,0)</f>
        <v>435463</v>
      </c>
      <c r="G71" s="123">
        <v>49</v>
      </c>
      <c r="H71" s="125"/>
      <c r="I71" s="59"/>
      <c r="J71" s="59"/>
      <c r="K71" s="59"/>
      <c r="L71" s="59"/>
      <c r="M71" s="59"/>
      <c r="N71" s="59"/>
      <c r="O71" s="59"/>
      <c r="P71" s="59"/>
      <c r="Q71" s="59"/>
      <c r="R71" s="59"/>
      <c r="S71" s="59"/>
      <c r="T71" s="59"/>
      <c r="U71" s="59"/>
      <c r="V71" s="59"/>
      <c r="W71" s="136"/>
      <c r="X71" s="59"/>
      <c r="Y71" s="59"/>
      <c r="Z71" s="59"/>
      <c r="AA71" s="59"/>
      <c r="AB71" s="59"/>
      <c r="AC71" s="59"/>
      <c r="AD71" s="59"/>
      <c r="AE71" s="59"/>
      <c r="AF71" s="59"/>
      <c r="AG71" s="59"/>
      <c r="AH71" s="59"/>
      <c r="AI71" s="59"/>
      <c r="AJ71" s="59"/>
      <c r="AK71" s="59"/>
    </row>
    <row r="72" spans="2:37" x14ac:dyDescent="0.25">
      <c r="B72" s="59" t="s">
        <v>339</v>
      </c>
      <c r="C72" s="62" t="str">
        <f>+VLOOKUP(B72,'resumen UCAP'!$A$5:$O$329,2,0)</f>
        <v>PROYECTOR MH 250W SEGUNDA</v>
      </c>
      <c r="D72" s="63">
        <f>+'Desmonte Infr. financiada'!D72</f>
        <v>279</v>
      </c>
      <c r="E72" s="63" t="str">
        <f>+VLOOKUP(B72,'resumen UCAP'!$A$5:$O$329,3,0)</f>
        <v>Un</v>
      </c>
      <c r="F72" s="64">
        <f>+VLOOKUP(B72,'resumen UCAP'!$A$5:$O$329,15,0)</f>
        <v>413027</v>
      </c>
      <c r="G72" s="124">
        <v>36</v>
      </c>
      <c r="H72" s="125"/>
      <c r="I72" s="59"/>
      <c r="J72" s="59"/>
      <c r="K72" s="59"/>
      <c r="L72" s="59"/>
      <c r="M72" s="59"/>
      <c r="N72" s="59"/>
      <c r="O72" s="59"/>
      <c r="P72" s="59"/>
      <c r="Q72" s="59"/>
      <c r="R72" s="59"/>
      <c r="S72" s="59"/>
      <c r="T72" s="59"/>
      <c r="U72" s="59"/>
      <c r="V72" s="59"/>
      <c r="W72" s="136"/>
      <c r="X72" s="59"/>
      <c r="Y72" s="59"/>
      <c r="Z72" s="59"/>
      <c r="AA72" s="59"/>
      <c r="AB72" s="59"/>
      <c r="AC72" s="59"/>
      <c r="AD72" s="59"/>
      <c r="AE72" s="59"/>
      <c r="AF72" s="59"/>
      <c r="AG72" s="59"/>
      <c r="AH72" s="59"/>
      <c r="AI72" s="59"/>
      <c r="AJ72" s="59"/>
      <c r="AK72" s="59"/>
    </row>
    <row r="73" spans="2:37" x14ac:dyDescent="0.25">
      <c r="B73" s="59" t="s">
        <v>340</v>
      </c>
      <c r="C73" s="62" t="str">
        <f>+VLOOKUP(B73,'resumen UCAP'!$A$5:$O$329,2,0)</f>
        <v>LUMINARIA LED DE 80W NUEVA</v>
      </c>
      <c r="D73" s="63">
        <f>+'Desmonte Infr. financiada'!D73</f>
        <v>80</v>
      </c>
      <c r="E73" s="63" t="str">
        <f>+VLOOKUP(B73,'resumen UCAP'!$A$5:$O$329,3,0)</f>
        <v>Un</v>
      </c>
      <c r="F73" s="64">
        <f>+VLOOKUP(B73,'resumen UCAP'!$A$5:$O$329,15,0)</f>
        <v>1547358</v>
      </c>
      <c r="G73" s="61">
        <v>1</v>
      </c>
      <c r="H73" s="125"/>
      <c r="I73" s="59"/>
      <c r="J73" s="59"/>
      <c r="K73" s="59"/>
      <c r="L73" s="59"/>
      <c r="M73" s="59"/>
      <c r="N73" s="59"/>
      <c r="O73" s="59"/>
      <c r="P73" s="59"/>
      <c r="Q73" s="59"/>
      <c r="R73" s="59"/>
      <c r="S73" s="59"/>
      <c r="T73" s="59"/>
      <c r="U73" s="59"/>
      <c r="V73" s="59"/>
      <c r="W73" s="136"/>
      <c r="X73" s="59"/>
      <c r="Y73" s="59"/>
      <c r="Z73" s="59"/>
      <c r="AA73" s="59"/>
      <c r="AB73" s="59"/>
      <c r="AC73" s="59"/>
      <c r="AD73" s="59"/>
      <c r="AE73" s="59"/>
      <c r="AF73" s="59"/>
      <c r="AG73" s="59"/>
      <c r="AH73" s="59"/>
      <c r="AI73" s="59"/>
      <c r="AJ73" s="59"/>
      <c r="AK73" s="59"/>
    </row>
    <row r="74" spans="2:37" x14ac:dyDescent="0.25">
      <c r="B74" s="59" t="s">
        <v>341</v>
      </c>
      <c r="C74" s="62" t="str">
        <f>+VLOOKUP(B74,'resumen UCAP'!$A$5:$O$329,2,0)</f>
        <v>PROYECTOR MH 1000W SEGUNDA</v>
      </c>
      <c r="D74" s="63">
        <f>+'Desmonte Infr. financiada'!D74</f>
        <v>1100</v>
      </c>
      <c r="E74" s="63" t="str">
        <f>+VLOOKUP(B74,'resumen UCAP'!$A$5:$O$329,3,0)</f>
        <v>Un</v>
      </c>
      <c r="F74" s="64">
        <f>+VLOOKUP(B74,'resumen UCAP'!$A$5:$O$329,15,0)</f>
        <v>540000</v>
      </c>
      <c r="G74" s="124">
        <v>16</v>
      </c>
      <c r="H74" s="125"/>
      <c r="I74" s="59"/>
      <c r="J74" s="59"/>
      <c r="K74" s="59"/>
      <c r="L74" s="59"/>
      <c r="M74" s="59"/>
      <c r="N74" s="59"/>
      <c r="O74" s="59"/>
      <c r="P74" s="59"/>
      <c r="Q74" s="59"/>
      <c r="R74" s="59"/>
      <c r="S74" s="59"/>
      <c r="T74" s="59"/>
      <c r="U74" s="59"/>
      <c r="V74" s="59"/>
      <c r="W74" s="136"/>
      <c r="X74" s="59"/>
      <c r="Y74" s="59"/>
      <c r="Z74" s="59"/>
      <c r="AA74" s="59"/>
      <c r="AB74" s="59"/>
      <c r="AC74" s="59"/>
      <c r="AD74" s="59"/>
      <c r="AE74" s="59"/>
      <c r="AF74" s="59"/>
      <c r="AG74" s="59"/>
      <c r="AH74" s="59"/>
      <c r="AI74" s="59"/>
      <c r="AJ74" s="59"/>
      <c r="AK74" s="59"/>
    </row>
    <row r="75" spans="2:37" x14ac:dyDescent="0.25">
      <c r="B75" s="59" t="s">
        <v>342</v>
      </c>
      <c r="C75" s="62" t="str">
        <f>+VLOOKUP(B75,'resumen UCAP'!$A$5:$O$329,2,0)</f>
        <v>LUMINARIA LED 70W NUEVA</v>
      </c>
      <c r="D75" s="63">
        <f>+'Desmonte Infr. financiada'!D75</f>
        <v>70</v>
      </c>
      <c r="E75" s="63" t="str">
        <f>+VLOOKUP(B75,'resumen UCAP'!$A$5:$O$329,3,0)</f>
        <v>Un</v>
      </c>
      <c r="F75" s="64">
        <f>+VLOOKUP(B75,'resumen UCAP'!$A$5:$O$329,15,0)</f>
        <v>1106457</v>
      </c>
      <c r="G75" s="61">
        <v>1</v>
      </c>
      <c r="H75" s="125"/>
      <c r="I75" s="59"/>
      <c r="J75" s="59"/>
      <c r="K75" s="59"/>
      <c r="L75" s="59"/>
      <c r="M75" s="59"/>
      <c r="N75" s="59"/>
      <c r="O75" s="59"/>
      <c r="P75" s="59"/>
      <c r="Q75" s="59"/>
      <c r="R75" s="59"/>
      <c r="S75" s="59"/>
      <c r="T75" s="59"/>
      <c r="U75" s="59"/>
      <c r="V75" s="59"/>
      <c r="W75" s="136"/>
      <c r="X75" s="59"/>
      <c r="Y75" s="59"/>
      <c r="Z75" s="59"/>
      <c r="AA75" s="59"/>
      <c r="AB75" s="59"/>
      <c r="AC75" s="59"/>
      <c r="AD75" s="59"/>
      <c r="AE75" s="59"/>
      <c r="AF75" s="59"/>
      <c r="AG75" s="59"/>
      <c r="AH75" s="59"/>
      <c r="AI75" s="59"/>
      <c r="AJ75" s="59"/>
      <c r="AK75" s="59"/>
    </row>
    <row r="76" spans="2:37" x14ac:dyDescent="0.25">
      <c r="B76" s="59" t="s">
        <v>343</v>
      </c>
      <c r="C76" s="62" t="str">
        <f>+VLOOKUP(B76,'resumen UCAP'!$A$5:$O$329,2,0)</f>
        <v>PROYECTOR LED 100W. AUTONOMA</v>
      </c>
      <c r="D76" s="63">
        <f>+'Desmonte Infr. financiada'!D76</f>
        <v>100</v>
      </c>
      <c r="E76" s="63" t="str">
        <f>+VLOOKUP(B76,'resumen UCAP'!$A$5:$O$329,3,0)</f>
        <v>Un</v>
      </c>
      <c r="F76" s="64">
        <f>+VLOOKUP(B76,'resumen UCAP'!$A$5:$O$329,15,0)</f>
        <v>1298300</v>
      </c>
      <c r="G76" s="61">
        <v>7</v>
      </c>
      <c r="H76" s="125"/>
      <c r="I76" s="59"/>
      <c r="J76" s="59"/>
      <c r="K76" s="59"/>
      <c r="L76" s="59"/>
      <c r="M76" s="59"/>
      <c r="N76" s="59"/>
      <c r="O76" s="59"/>
      <c r="P76" s="59"/>
      <c r="Q76" s="59"/>
      <c r="R76" s="59"/>
      <c r="S76" s="59"/>
      <c r="T76" s="59"/>
      <c r="U76" s="59"/>
      <c r="V76" s="59"/>
      <c r="W76" s="136"/>
      <c r="X76" s="59"/>
      <c r="Y76" s="59"/>
      <c r="Z76" s="59"/>
      <c r="AA76" s="59"/>
      <c r="AB76" s="59"/>
      <c r="AC76" s="59"/>
      <c r="AD76" s="59"/>
      <c r="AE76" s="59"/>
      <c r="AF76" s="59"/>
      <c r="AG76" s="59"/>
      <c r="AH76" s="59"/>
      <c r="AI76" s="59"/>
      <c r="AJ76" s="59"/>
      <c r="AK76" s="59"/>
    </row>
    <row r="77" spans="2:37" x14ac:dyDescent="0.25">
      <c r="B77" s="59" t="s">
        <v>344</v>
      </c>
      <c r="C77" s="62" t="str">
        <f>+VLOOKUP(B77,'resumen UCAP'!$A$5:$O$329,2,0)</f>
        <v>BA├æADOR LED 20W. AUTONOMA</v>
      </c>
      <c r="D77" s="63">
        <f>+'Desmonte Infr. financiada'!D77</f>
        <v>20</v>
      </c>
      <c r="E77" s="63" t="str">
        <f>+VLOOKUP(B77,'resumen UCAP'!$A$5:$O$329,3,0)</f>
        <v>Un</v>
      </c>
      <c r="F77" s="64">
        <f>+VLOOKUP(B77,'resumen UCAP'!$A$5:$O$329,15,0)</f>
        <v>860000</v>
      </c>
      <c r="G77" s="61">
        <v>24</v>
      </c>
      <c r="H77" s="125"/>
      <c r="I77" s="59"/>
      <c r="J77" s="59"/>
      <c r="K77" s="59"/>
      <c r="L77" s="59"/>
      <c r="M77" s="59"/>
      <c r="N77" s="59"/>
      <c r="O77" s="59"/>
      <c r="P77" s="59"/>
      <c r="Q77" s="59"/>
      <c r="R77" s="59"/>
      <c r="S77" s="59"/>
      <c r="T77" s="59"/>
      <c r="U77" s="59"/>
      <c r="V77" s="59"/>
      <c r="W77" s="136"/>
      <c r="X77" s="59"/>
      <c r="Y77" s="59"/>
      <c r="Z77" s="59"/>
      <c r="AA77" s="59"/>
      <c r="AB77" s="59"/>
      <c r="AC77" s="59"/>
      <c r="AD77" s="59"/>
      <c r="AE77" s="59"/>
      <c r="AF77" s="59"/>
      <c r="AG77" s="59"/>
      <c r="AH77" s="59"/>
      <c r="AI77" s="59"/>
      <c r="AJ77" s="59"/>
      <c r="AK77" s="59"/>
    </row>
    <row r="78" spans="2:37" x14ac:dyDescent="0.25">
      <c r="B78" s="59" t="s">
        <v>345</v>
      </c>
      <c r="C78" s="62" t="str">
        <f>+VLOOKUP(B78,'resumen UCAP'!$A$5:$O$329,2,0)</f>
        <v>BA├æADOR LED 36W. AUTONOMA</v>
      </c>
      <c r="D78" s="63">
        <f>+'Desmonte Infr. financiada'!D78</f>
        <v>36</v>
      </c>
      <c r="E78" s="63" t="str">
        <f>+VLOOKUP(B78,'resumen UCAP'!$A$5:$O$329,3,0)</f>
        <v>Un</v>
      </c>
      <c r="F78" s="64">
        <f>+VLOOKUP(B78,'resumen UCAP'!$A$5:$O$329,15,0)</f>
        <v>1060000</v>
      </c>
      <c r="G78" s="61">
        <v>14</v>
      </c>
      <c r="H78" s="125"/>
      <c r="I78" s="59"/>
      <c r="J78" s="59"/>
      <c r="K78" s="59"/>
      <c r="L78" s="59"/>
      <c r="M78" s="59"/>
      <c r="N78" s="59"/>
      <c r="O78" s="59"/>
      <c r="P78" s="59"/>
      <c r="Q78" s="59"/>
      <c r="R78" s="59"/>
      <c r="S78" s="59"/>
      <c r="T78" s="59"/>
      <c r="U78" s="59"/>
      <c r="V78" s="59"/>
      <c r="W78" s="136"/>
      <c r="X78" s="59"/>
      <c r="Y78" s="59"/>
      <c r="Z78" s="59"/>
      <c r="AA78" s="59"/>
      <c r="AB78" s="59"/>
      <c r="AC78" s="59"/>
      <c r="AD78" s="59"/>
      <c r="AE78" s="59"/>
      <c r="AF78" s="59"/>
      <c r="AG78" s="59"/>
      <c r="AH78" s="59"/>
      <c r="AI78" s="59"/>
      <c r="AJ78" s="59"/>
      <c r="AK78" s="59"/>
    </row>
    <row r="79" spans="2:37" x14ac:dyDescent="0.25">
      <c r="B79" s="59" t="s">
        <v>346</v>
      </c>
      <c r="C79" s="62" t="str">
        <f>+VLOOKUP(B79,'resumen UCAP'!$A$5:$O$329,2,0)</f>
        <v>LUMINARIA LED 150W. AUTONOMA</v>
      </c>
      <c r="D79" s="63">
        <f>+'Desmonte Infr. financiada'!D79</f>
        <v>150</v>
      </c>
      <c r="E79" s="63" t="str">
        <f>+VLOOKUP(B79,'resumen UCAP'!$A$5:$O$329,3,0)</f>
        <v>Un</v>
      </c>
      <c r="F79" s="64">
        <f>+VLOOKUP(B79,'resumen UCAP'!$A$5:$O$329,15,0)</f>
        <v>120000</v>
      </c>
      <c r="G79" s="61">
        <v>43</v>
      </c>
      <c r="H79" s="125"/>
      <c r="I79" s="59"/>
      <c r="J79" s="59"/>
      <c r="K79" s="59"/>
      <c r="L79" s="59"/>
      <c r="M79" s="59"/>
      <c r="N79" s="59"/>
      <c r="O79" s="59"/>
      <c r="P79" s="59"/>
      <c r="Q79" s="59"/>
      <c r="R79" s="59"/>
      <c r="S79" s="59"/>
      <c r="T79" s="59"/>
      <c r="U79" s="59"/>
      <c r="V79" s="59"/>
      <c r="W79" s="136"/>
      <c r="X79" s="59"/>
      <c r="Y79" s="59"/>
      <c r="Z79" s="59"/>
      <c r="AA79" s="59"/>
      <c r="AB79" s="59"/>
      <c r="AC79" s="59"/>
      <c r="AD79" s="59"/>
      <c r="AE79" s="59"/>
      <c r="AF79" s="59"/>
      <c r="AG79" s="59"/>
      <c r="AH79" s="59"/>
      <c r="AI79" s="59"/>
      <c r="AJ79" s="59"/>
      <c r="AK79" s="59"/>
    </row>
    <row r="80" spans="2:37" x14ac:dyDescent="0.25">
      <c r="B80" s="59" t="s">
        <v>347</v>
      </c>
      <c r="C80" s="62" t="str">
        <f>+VLOOKUP(B80,'resumen UCAP'!$A$5:$O$329,2,0)</f>
        <v>LUMINARIA LED 60W. AUTONOMA</v>
      </c>
      <c r="D80" s="63">
        <f>+'Desmonte Infr. financiada'!D80</f>
        <v>60</v>
      </c>
      <c r="E80" s="63" t="str">
        <f>+VLOOKUP(B80,'resumen UCAP'!$A$5:$O$329,3,0)</f>
        <v>Un</v>
      </c>
      <c r="F80" s="64">
        <f>+VLOOKUP(B80,'resumen UCAP'!$A$5:$O$329,15,0)</f>
        <v>860000</v>
      </c>
      <c r="G80" s="61">
        <v>10</v>
      </c>
      <c r="H80" s="125"/>
      <c r="I80" s="59"/>
      <c r="J80" s="59"/>
      <c r="K80" s="59"/>
      <c r="L80" s="59"/>
      <c r="M80" s="59"/>
      <c r="N80" s="59"/>
      <c r="O80" s="59"/>
      <c r="P80" s="59"/>
      <c r="Q80" s="59"/>
      <c r="R80" s="59"/>
      <c r="S80" s="59"/>
      <c r="T80" s="59"/>
      <c r="U80" s="59"/>
      <c r="V80" s="59"/>
      <c r="W80" s="136"/>
      <c r="X80" s="59"/>
      <c r="Y80" s="59"/>
      <c r="Z80" s="59"/>
      <c r="AA80" s="59"/>
      <c r="AB80" s="59"/>
      <c r="AC80" s="59"/>
      <c r="AD80" s="59"/>
      <c r="AE80" s="59"/>
      <c r="AF80" s="59"/>
      <c r="AG80" s="59"/>
      <c r="AH80" s="59"/>
      <c r="AI80" s="59"/>
      <c r="AJ80" s="59"/>
      <c r="AK80" s="59"/>
    </row>
    <row r="81" spans="2:37" x14ac:dyDescent="0.25">
      <c r="B81" s="59" t="s">
        <v>348</v>
      </c>
      <c r="C81" s="62" t="str">
        <f>+VLOOKUP(B81,'resumen UCAP'!$A$5:$O$329,2,0)</f>
        <v>PROYECTOR LED RGB 200W NUEVA</v>
      </c>
      <c r="D81" s="63">
        <f>+'Desmonte Infr. financiada'!D81</f>
        <v>200</v>
      </c>
      <c r="E81" s="63" t="str">
        <f>+VLOOKUP(B81,'resumen UCAP'!$A$5:$O$329,3,0)</f>
        <v>Un</v>
      </c>
      <c r="F81" s="64">
        <f>+VLOOKUP(B81,'resumen UCAP'!$A$5:$O$329,15,0)</f>
        <v>1079900</v>
      </c>
      <c r="G81" s="61">
        <v>9</v>
      </c>
      <c r="H81" s="125"/>
      <c r="I81" s="59"/>
      <c r="J81" s="59"/>
      <c r="K81" s="59"/>
      <c r="L81" s="59"/>
      <c r="M81" s="59"/>
      <c r="N81" s="59"/>
      <c r="O81" s="59"/>
      <c r="P81" s="59"/>
      <c r="Q81" s="59"/>
      <c r="R81" s="59"/>
      <c r="S81" s="59"/>
      <c r="T81" s="59"/>
      <c r="U81" s="59"/>
      <c r="V81" s="59"/>
      <c r="W81" s="136"/>
      <c r="X81" s="59"/>
      <c r="Y81" s="59"/>
      <c r="Z81" s="59"/>
      <c r="AA81" s="59"/>
      <c r="AB81" s="59"/>
      <c r="AC81" s="59"/>
      <c r="AD81" s="59"/>
      <c r="AE81" s="59"/>
      <c r="AF81" s="59"/>
      <c r="AG81" s="59"/>
      <c r="AH81" s="59"/>
      <c r="AI81" s="59"/>
      <c r="AJ81" s="59"/>
      <c r="AK81" s="59"/>
    </row>
    <row r="82" spans="2:37" x14ac:dyDescent="0.25">
      <c r="B82" s="59" t="s">
        <v>349</v>
      </c>
      <c r="C82" s="62" t="str">
        <f>+VLOOKUP(B82,'resumen UCAP'!$A$5:$O$329,2,0)</f>
        <v>PROYECTOR LED LED 50W NUEVA</v>
      </c>
      <c r="D82" s="63">
        <f>+'Desmonte Infr. financiada'!D82</f>
        <v>50</v>
      </c>
      <c r="E82" s="63" t="str">
        <f>+VLOOKUP(B82,'resumen UCAP'!$A$5:$O$329,3,0)</f>
        <v>Un</v>
      </c>
      <c r="F82" s="64">
        <f>+VLOOKUP(B82,'resumen UCAP'!$A$5:$O$329,15,0)</f>
        <v>598300</v>
      </c>
      <c r="G82" s="61">
        <v>2</v>
      </c>
      <c r="H82" s="125"/>
      <c r="I82" s="59"/>
      <c r="J82" s="59"/>
      <c r="K82" s="59"/>
      <c r="L82" s="59"/>
      <c r="M82" s="59"/>
      <c r="N82" s="59"/>
      <c r="O82" s="59"/>
      <c r="P82" s="59"/>
      <c r="Q82" s="59"/>
      <c r="R82" s="59"/>
      <c r="S82" s="59"/>
      <c r="T82" s="59"/>
      <c r="U82" s="59"/>
      <c r="V82" s="59"/>
      <c r="W82" s="136"/>
      <c r="X82" s="59"/>
      <c r="Y82" s="59"/>
      <c r="Z82" s="59"/>
      <c r="AA82" s="59"/>
      <c r="AB82" s="59"/>
      <c r="AC82" s="59"/>
      <c r="AD82" s="59"/>
      <c r="AE82" s="59"/>
      <c r="AF82" s="59"/>
      <c r="AG82" s="59"/>
      <c r="AH82" s="59"/>
      <c r="AI82" s="59"/>
      <c r="AJ82" s="59"/>
      <c r="AK82" s="59"/>
    </row>
    <row r="83" spans="2:37" x14ac:dyDescent="0.25">
      <c r="B83" s="59" t="s">
        <v>509</v>
      </c>
      <c r="C83" s="62" t="str">
        <f>+VLOOKUP(B83,'resumen UCAP'!$A$5:$O$329,2,0)</f>
        <v>ETIQUETA LUMINARIA 250W</v>
      </c>
      <c r="D83" s="63">
        <f>+'Desmonte Infr. financiada'!D83</f>
        <v>279</v>
      </c>
      <c r="E83" s="63" t="str">
        <f>+VLOOKUP(B83,'resumen UCAP'!$A$5:$O$329,3,0)</f>
        <v>Un</v>
      </c>
      <c r="F83" s="64">
        <f>+VLOOKUP(B83,'resumen UCAP'!$A$5:$O$329,15,0)</f>
        <v>509142</v>
      </c>
      <c r="G83" s="61">
        <v>10</v>
      </c>
      <c r="H83" s="125"/>
      <c r="I83" s="59"/>
      <c r="J83" s="59"/>
      <c r="K83" s="59"/>
      <c r="L83" s="59"/>
      <c r="M83" s="59"/>
      <c r="N83" s="59"/>
      <c r="O83" s="59"/>
      <c r="P83" s="59"/>
      <c r="Q83" s="59"/>
      <c r="R83" s="59"/>
      <c r="S83" s="59"/>
      <c r="T83" s="59"/>
      <c r="U83" s="59"/>
      <c r="V83" s="59"/>
      <c r="W83" s="136"/>
      <c r="X83" s="59"/>
      <c r="Y83" s="59"/>
      <c r="Z83" s="59"/>
      <c r="AA83" s="59"/>
      <c r="AB83" s="59"/>
      <c r="AC83" s="59"/>
      <c r="AD83" s="59"/>
      <c r="AE83" s="59"/>
      <c r="AF83" s="59"/>
      <c r="AG83" s="59"/>
      <c r="AH83" s="59"/>
      <c r="AI83" s="59"/>
      <c r="AJ83" s="59"/>
      <c r="AK83" s="59"/>
    </row>
    <row r="84" spans="2:37" x14ac:dyDescent="0.25">
      <c r="B84" s="59" t="s">
        <v>510</v>
      </c>
      <c r="C84" s="62" t="str">
        <f>+VLOOKUP(B84,'resumen UCAP'!$A$5:$O$329,2,0)</f>
        <v>PROYECTOR LED 50W NUEVO</v>
      </c>
      <c r="D84" s="63">
        <f>+'Desmonte Infr. financiada'!D84</f>
        <v>50</v>
      </c>
      <c r="E84" s="63" t="str">
        <f>+VLOOKUP(B84,'resumen UCAP'!$A$5:$O$329,3,0)</f>
        <v>Un</v>
      </c>
      <c r="F84" s="64">
        <f>+VLOOKUP(B84,'resumen UCAP'!$A$5:$O$329,15,0)</f>
        <v>134677</v>
      </c>
      <c r="G84" s="61">
        <v>3</v>
      </c>
      <c r="H84" s="125"/>
      <c r="I84" s="59"/>
      <c r="J84" s="59"/>
      <c r="K84" s="59"/>
      <c r="L84" s="59"/>
      <c r="M84" s="59"/>
      <c r="N84" s="59"/>
      <c r="O84" s="59"/>
      <c r="P84" s="59"/>
      <c r="Q84" s="59"/>
      <c r="R84" s="59"/>
      <c r="S84" s="59"/>
      <c r="T84" s="59"/>
      <c r="U84" s="59"/>
      <c r="V84" s="59"/>
      <c r="W84" s="136"/>
      <c r="X84" s="59"/>
      <c r="Y84" s="59"/>
      <c r="Z84" s="59"/>
      <c r="AA84" s="59"/>
      <c r="AB84" s="59"/>
      <c r="AC84" s="59"/>
      <c r="AD84" s="59"/>
      <c r="AE84" s="59"/>
      <c r="AF84" s="59"/>
      <c r="AG84" s="59"/>
      <c r="AH84" s="59"/>
      <c r="AI84" s="59"/>
      <c r="AJ84" s="59"/>
      <c r="AK84" s="59"/>
    </row>
    <row r="85" spans="2:37" x14ac:dyDescent="0.25">
      <c r="B85" s="59" t="s">
        <v>511</v>
      </c>
      <c r="C85" s="62" t="str">
        <f>+VLOOKUP(B85,'resumen UCAP'!$A$5:$O$329,2,0)</f>
        <v>PROYECTOR MH 150W NUEVO</v>
      </c>
      <c r="D85" s="63">
        <f>+'Desmonte Infr. financiada'!D85</f>
        <v>169</v>
      </c>
      <c r="E85" s="63" t="str">
        <f>+VLOOKUP(B85,'resumen UCAP'!$A$5:$O$329,3,0)</f>
        <v>Un</v>
      </c>
      <c r="F85" s="64">
        <f>+VLOOKUP(B85,'resumen UCAP'!$A$5:$O$329,15,0)</f>
        <v>352663</v>
      </c>
      <c r="G85" s="124">
        <v>4</v>
      </c>
      <c r="H85" s="125"/>
      <c r="I85" s="59"/>
      <c r="J85" s="59"/>
      <c r="K85" s="59"/>
      <c r="L85" s="59"/>
      <c r="M85" s="59"/>
      <c r="N85" s="59"/>
      <c r="O85" s="59"/>
      <c r="P85" s="59"/>
      <c r="Q85" s="59"/>
      <c r="R85" s="59"/>
      <c r="S85" s="59"/>
      <c r="T85" s="59"/>
      <c r="U85" s="59"/>
      <c r="V85" s="59"/>
      <c r="W85" s="136"/>
      <c r="X85" s="59"/>
      <c r="Y85" s="59"/>
      <c r="Z85" s="59"/>
      <c r="AA85" s="59"/>
      <c r="AB85" s="59"/>
      <c r="AC85" s="59"/>
      <c r="AD85" s="59"/>
      <c r="AE85" s="59"/>
      <c r="AF85" s="59"/>
      <c r="AG85" s="59"/>
      <c r="AH85" s="59"/>
      <c r="AI85" s="59"/>
      <c r="AJ85" s="59"/>
      <c r="AK85" s="59"/>
    </row>
    <row r="86" spans="2:37" x14ac:dyDescent="0.25">
      <c r="B86" s="59" t="s">
        <v>512</v>
      </c>
      <c r="C86" s="62" t="str">
        <f>+VLOOKUP(B86,'resumen UCAP'!$A$5:$O$329,2,0)</f>
        <v>PROYECTOR MH 400W NUEVA</v>
      </c>
      <c r="D86" s="63">
        <f>+'Desmonte Infr. financiada'!D86</f>
        <v>440</v>
      </c>
      <c r="E86" s="63" t="str">
        <f>+VLOOKUP(B86,'resumen UCAP'!$A$5:$O$329,3,0)</f>
        <v>Un</v>
      </c>
      <c r="F86" s="64">
        <f>+VLOOKUP(B86,'resumen UCAP'!$A$5:$O$329,15,0)</f>
        <v>509142</v>
      </c>
      <c r="G86" s="124">
        <v>5</v>
      </c>
      <c r="H86" s="125"/>
      <c r="I86" s="59"/>
      <c r="J86" s="59"/>
      <c r="K86" s="59"/>
      <c r="L86" s="59"/>
      <c r="M86" s="59"/>
      <c r="N86" s="59"/>
      <c r="O86" s="59"/>
      <c r="P86" s="59"/>
      <c r="Q86" s="59"/>
      <c r="R86" s="59"/>
      <c r="S86" s="59"/>
      <c r="T86" s="59"/>
      <c r="U86" s="59"/>
      <c r="V86" s="59"/>
      <c r="W86" s="136"/>
      <c r="X86" s="59"/>
      <c r="Y86" s="59"/>
      <c r="Z86" s="59"/>
      <c r="AA86" s="59"/>
      <c r="AB86" s="59"/>
      <c r="AC86" s="59"/>
      <c r="AD86" s="59"/>
      <c r="AE86" s="59"/>
      <c r="AF86" s="59"/>
      <c r="AG86" s="59"/>
      <c r="AH86" s="59"/>
      <c r="AI86" s="59"/>
      <c r="AJ86" s="59"/>
      <c r="AK86" s="59"/>
    </row>
    <row r="87" spans="2:37" x14ac:dyDescent="0.25">
      <c r="B87" s="59" t="s">
        <v>513</v>
      </c>
      <c r="C87" s="62" t="str">
        <f>+VLOOKUP(B87,'resumen UCAP'!$A$5:$O$329,2,0)</f>
        <v>PROYECTOR LED 400W NUEVO</v>
      </c>
      <c r="D87" s="63">
        <f>+'Desmonte Infr. financiada'!D87</f>
        <v>400</v>
      </c>
      <c r="E87" s="63" t="str">
        <f>+VLOOKUP(B87,'resumen UCAP'!$A$5:$O$329,3,0)</f>
        <v>Un</v>
      </c>
      <c r="F87" s="64">
        <f>+VLOOKUP(B87,'resumen UCAP'!$A$5:$O$329,15,0)</f>
        <v>2843260</v>
      </c>
      <c r="G87" s="61">
        <v>6</v>
      </c>
      <c r="H87" s="125"/>
      <c r="I87" s="59"/>
      <c r="J87" s="59"/>
      <c r="K87" s="59"/>
      <c r="L87" s="59"/>
      <c r="M87" s="59"/>
      <c r="N87" s="59"/>
      <c r="O87" s="59"/>
      <c r="P87" s="59"/>
      <c r="Q87" s="59"/>
      <c r="R87" s="59"/>
      <c r="S87" s="59"/>
      <c r="T87" s="59"/>
      <c r="U87" s="59"/>
      <c r="V87" s="59"/>
      <c r="W87" s="136"/>
      <c r="X87" s="59"/>
      <c r="Y87" s="59"/>
      <c r="Z87" s="59"/>
      <c r="AA87" s="59"/>
      <c r="AB87" s="59"/>
      <c r="AC87" s="59"/>
      <c r="AD87" s="59"/>
      <c r="AE87" s="59"/>
      <c r="AF87" s="59"/>
      <c r="AG87" s="59"/>
      <c r="AH87" s="59"/>
      <c r="AI87" s="59"/>
      <c r="AJ87" s="59"/>
      <c r="AK87" s="59"/>
    </row>
    <row r="88" spans="2:37" x14ac:dyDescent="0.25">
      <c r="B88" s="59" t="s">
        <v>514</v>
      </c>
      <c r="C88" s="62" t="str">
        <f>+VLOOKUP(B88,'resumen UCAP'!$A$5:$O$329,2,0)</f>
        <v>PROYECTOR MH 400W LED</v>
      </c>
      <c r="D88" s="63">
        <f>+'Desmonte Infr. financiada'!D88</f>
        <v>400</v>
      </c>
      <c r="E88" s="63" t="str">
        <f>+VLOOKUP(B88,'resumen UCAP'!$A$5:$O$329,3,0)</f>
        <v>Un</v>
      </c>
      <c r="F88" s="64">
        <f>+VLOOKUP(B88,'resumen UCAP'!$A$5:$O$329,15,0)</f>
        <v>2156000</v>
      </c>
      <c r="G88" s="64">
        <v>38</v>
      </c>
      <c r="H88" s="125"/>
      <c r="I88" s="59"/>
      <c r="J88" s="59"/>
      <c r="K88" s="59"/>
      <c r="L88" s="59"/>
      <c r="M88" s="59"/>
      <c r="N88" s="59"/>
      <c r="O88" s="59"/>
      <c r="P88" s="59"/>
      <c r="Q88" s="59"/>
      <c r="R88" s="59"/>
      <c r="S88" s="59"/>
      <c r="T88" s="59"/>
      <c r="U88" s="59"/>
      <c r="V88" s="59"/>
      <c r="W88" s="136"/>
      <c r="X88" s="59"/>
      <c r="Y88" s="59"/>
      <c r="Z88" s="59"/>
      <c r="AA88" s="59"/>
      <c r="AB88" s="59"/>
      <c r="AC88" s="59"/>
      <c r="AD88" s="59"/>
      <c r="AE88" s="59"/>
      <c r="AF88" s="59"/>
      <c r="AG88" s="59"/>
      <c r="AH88" s="59"/>
      <c r="AI88" s="59"/>
      <c r="AJ88" s="59"/>
      <c r="AK88" s="59"/>
    </row>
    <row r="89" spans="2:37" x14ac:dyDescent="0.25">
      <c r="B89" s="59" t="s">
        <v>515</v>
      </c>
      <c r="C89" s="62" t="str">
        <f>+VLOOKUP(B89,'resumen UCAP'!$A$5:$O$329,2,0)</f>
        <v>PROYECTOR IMPOLED 400W LED</v>
      </c>
      <c r="D89" s="63">
        <f>+'Desmonte Infr. financiada'!D89</f>
        <v>400</v>
      </c>
      <c r="E89" s="63" t="str">
        <f>+VLOOKUP(B89,'resumen UCAP'!$A$5:$O$329,3,0)</f>
        <v>Un</v>
      </c>
      <c r="F89" s="64">
        <f>+VLOOKUP(B89,'resumen UCAP'!$A$5:$O$329,15,0)</f>
        <v>509142</v>
      </c>
      <c r="G89" s="61">
        <v>5</v>
      </c>
      <c r="H89" s="125"/>
      <c r="I89" s="59"/>
      <c r="J89" s="59"/>
      <c r="K89" s="59"/>
      <c r="L89" s="59"/>
      <c r="M89" s="59"/>
      <c r="N89" s="59"/>
      <c r="O89" s="59"/>
      <c r="P89" s="59"/>
      <c r="Q89" s="59"/>
      <c r="R89" s="59"/>
      <c r="S89" s="59"/>
      <c r="T89" s="59"/>
      <c r="U89" s="59"/>
      <c r="V89" s="59"/>
      <c r="W89" s="136"/>
      <c r="X89" s="59"/>
      <c r="Y89" s="59"/>
      <c r="Z89" s="59"/>
      <c r="AA89" s="59"/>
      <c r="AB89" s="59"/>
      <c r="AC89" s="59"/>
      <c r="AD89" s="59"/>
      <c r="AE89" s="59"/>
      <c r="AF89" s="59"/>
      <c r="AG89" s="59"/>
      <c r="AH89" s="59"/>
      <c r="AI89" s="59"/>
      <c r="AJ89" s="59"/>
      <c r="AK89" s="59"/>
    </row>
    <row r="90" spans="2:37" x14ac:dyDescent="0.25">
      <c r="B90" s="59" t="s">
        <v>516</v>
      </c>
      <c r="C90" s="62" t="str">
        <f>+VLOOKUP(B90,'resumen UCAP'!$A$5:$O$329,2,0)</f>
        <v>LUMINARIA MH 400W SEGUNDA</v>
      </c>
      <c r="D90" s="63">
        <f>+'Desmonte Infr. financiada'!D90</f>
        <v>440</v>
      </c>
      <c r="E90" s="63" t="str">
        <f>+VLOOKUP(B90,'resumen UCAP'!$A$5:$O$329,3,0)</f>
        <v>Un</v>
      </c>
      <c r="F90" s="64">
        <f>+VLOOKUP(B90,'resumen UCAP'!$A$5:$O$329,15,0)</f>
        <v>509142</v>
      </c>
      <c r="G90" s="124">
        <v>1</v>
      </c>
      <c r="H90" s="125"/>
      <c r="I90" s="59"/>
      <c r="J90" s="59"/>
      <c r="K90" s="59"/>
      <c r="L90" s="59"/>
      <c r="M90" s="59"/>
      <c r="N90" s="59"/>
      <c r="O90" s="59"/>
      <c r="P90" s="59"/>
      <c r="Q90" s="59"/>
      <c r="R90" s="59"/>
      <c r="S90" s="59"/>
      <c r="T90" s="59"/>
      <c r="U90" s="59"/>
      <c r="V90" s="59"/>
      <c r="W90" s="136"/>
      <c r="X90" s="59"/>
      <c r="Y90" s="59"/>
      <c r="Z90" s="59"/>
      <c r="AA90" s="59"/>
      <c r="AB90" s="59"/>
      <c r="AC90" s="59"/>
      <c r="AD90" s="59"/>
      <c r="AE90" s="59"/>
      <c r="AF90" s="59"/>
      <c r="AG90" s="59"/>
      <c r="AH90" s="59"/>
      <c r="AI90" s="59"/>
      <c r="AJ90" s="59"/>
      <c r="AK90" s="59"/>
    </row>
    <row r="91" spans="2:37" x14ac:dyDescent="0.25">
      <c r="B91" s="59" t="s">
        <v>517</v>
      </c>
      <c r="C91" s="62" t="str">
        <f>+VLOOKUP(B91,'resumen UCAP'!$A$5:$O$329,2,0)</f>
        <v>LUMINARIA LED 38W</v>
      </c>
      <c r="D91" s="63">
        <f>+'Desmonte Infr. financiada'!D91</f>
        <v>38</v>
      </c>
      <c r="E91" s="63" t="str">
        <f>+VLOOKUP(B91,'resumen UCAP'!$A$5:$O$329,3,0)</f>
        <v>Un</v>
      </c>
      <c r="F91" s="64">
        <f>+VLOOKUP(B91,'resumen UCAP'!$A$5:$O$329,15,0)</f>
        <v>1056546</v>
      </c>
      <c r="G91" s="61">
        <v>3</v>
      </c>
      <c r="H91" s="125"/>
      <c r="I91" s="59"/>
      <c r="J91" s="59"/>
      <c r="K91" s="59"/>
      <c r="L91" s="59"/>
      <c r="M91" s="59"/>
      <c r="N91" s="59"/>
      <c r="O91" s="59"/>
      <c r="P91" s="59"/>
      <c r="Q91" s="59"/>
      <c r="R91" s="59"/>
      <c r="S91" s="59"/>
      <c r="T91" s="59"/>
      <c r="U91" s="59"/>
      <c r="V91" s="59"/>
      <c r="W91" s="136"/>
      <c r="X91" s="59"/>
      <c r="Y91" s="59"/>
      <c r="Z91" s="59"/>
      <c r="AA91" s="59"/>
      <c r="AB91" s="59"/>
      <c r="AC91" s="59"/>
      <c r="AD91" s="59"/>
      <c r="AE91" s="59"/>
      <c r="AF91" s="59"/>
      <c r="AG91" s="59"/>
      <c r="AH91" s="59"/>
      <c r="AI91" s="59"/>
      <c r="AJ91" s="59"/>
      <c r="AK91" s="59"/>
    </row>
    <row r="92" spans="2:37" x14ac:dyDescent="0.25">
      <c r="B92" s="59" t="s">
        <v>518</v>
      </c>
      <c r="C92" s="62" t="str">
        <f>+VLOOKUP(B92,'resumen UCAP'!$A$5:$O$329,2,0)</f>
        <v>LUMINARIA LED 80-90W NUEVA</v>
      </c>
      <c r="D92" s="63">
        <f>+'Desmonte Infr. financiada'!D92</f>
        <v>90</v>
      </c>
      <c r="E92" s="63" t="str">
        <f>+VLOOKUP(B92,'resumen UCAP'!$A$5:$O$329,3,0)</f>
        <v>Un</v>
      </c>
      <c r="F92" s="64">
        <f>+VLOOKUP(B92,'resumen UCAP'!$A$5:$O$329,15,0)</f>
        <v>1547358</v>
      </c>
      <c r="G92" s="61">
        <v>1</v>
      </c>
      <c r="H92" s="125"/>
      <c r="I92" s="59"/>
      <c r="J92" s="59"/>
      <c r="K92" s="59"/>
      <c r="L92" s="59"/>
      <c r="M92" s="59"/>
      <c r="N92" s="59"/>
      <c r="O92" s="59"/>
      <c r="P92" s="59"/>
      <c r="Q92" s="59"/>
      <c r="R92" s="59"/>
      <c r="S92" s="59"/>
      <c r="T92" s="59"/>
      <c r="U92" s="59"/>
      <c r="V92" s="59"/>
      <c r="W92" s="136"/>
      <c r="X92" s="59"/>
      <c r="Y92" s="59"/>
      <c r="Z92" s="59"/>
      <c r="AA92" s="59"/>
      <c r="AB92" s="59"/>
      <c r="AC92" s="59"/>
      <c r="AD92" s="59"/>
      <c r="AE92" s="59"/>
      <c r="AF92" s="59"/>
      <c r="AG92" s="59"/>
      <c r="AH92" s="59"/>
      <c r="AI92" s="59"/>
      <c r="AJ92" s="59"/>
      <c r="AK92" s="59"/>
    </row>
    <row r="93" spans="2:37" x14ac:dyDescent="0.25">
      <c r="B93" s="59" t="s">
        <v>519</v>
      </c>
      <c r="C93" s="62" t="str">
        <f>+VLOOKUP(B93,'resumen UCAP'!$A$5:$O$329,2,0)</f>
        <v>LUMINARIA 3000 40 NUEVA</v>
      </c>
      <c r="D93" s="63">
        <f>+'Desmonte Infr. financiada'!D93</f>
        <v>40</v>
      </c>
      <c r="E93" s="63" t="str">
        <f>+VLOOKUP(B93,'resumen UCAP'!$A$5:$O$329,3,0)</f>
        <v>Un</v>
      </c>
      <c r="F93" s="64">
        <f>+VLOOKUP(B93,'resumen UCAP'!$A$5:$O$329,15,0)</f>
        <v>757310</v>
      </c>
      <c r="G93" s="64">
        <v>13</v>
      </c>
      <c r="H93" s="125"/>
      <c r="I93" s="59"/>
      <c r="J93" s="59"/>
      <c r="K93" s="59"/>
      <c r="L93" s="59"/>
      <c r="M93" s="59"/>
      <c r="N93" s="59"/>
      <c r="O93" s="59"/>
      <c r="P93" s="59"/>
      <c r="Q93" s="59"/>
      <c r="R93" s="59"/>
      <c r="S93" s="59"/>
      <c r="T93" s="59"/>
      <c r="U93" s="59"/>
      <c r="V93" s="59"/>
      <c r="W93" s="136"/>
      <c r="X93" s="59"/>
      <c r="Y93" s="59"/>
      <c r="Z93" s="59"/>
      <c r="AA93" s="59"/>
      <c r="AB93" s="59"/>
      <c r="AC93" s="59"/>
      <c r="AD93" s="59"/>
      <c r="AE93" s="59"/>
      <c r="AF93" s="59"/>
      <c r="AG93" s="59"/>
      <c r="AH93" s="59"/>
      <c r="AI93" s="59"/>
      <c r="AJ93" s="59"/>
      <c r="AK93" s="59"/>
    </row>
    <row r="94" spans="2:37" x14ac:dyDescent="0.25">
      <c r="B94" s="59" t="s">
        <v>520</v>
      </c>
      <c r="C94" s="62" t="str">
        <f>+VLOOKUP(B94,'resumen UCAP'!$A$5:$O$329,2,0)</f>
        <v>LUMINARIA NA 150W ONIX SEGUNDA</v>
      </c>
      <c r="D94" s="63">
        <f>+'Desmonte Infr. financiada'!D94</f>
        <v>169</v>
      </c>
      <c r="E94" s="63" t="str">
        <f>+VLOOKUP(B94,'resumen UCAP'!$A$5:$O$329,3,0)</f>
        <v>Un</v>
      </c>
      <c r="F94" s="64">
        <f>+VLOOKUP(B94,'resumen UCAP'!$A$5:$O$329,15,0)</f>
        <v>340000</v>
      </c>
      <c r="G94" s="123">
        <v>1</v>
      </c>
      <c r="H94" s="125"/>
      <c r="I94" s="59"/>
      <c r="J94" s="59"/>
      <c r="K94" s="59"/>
      <c r="L94" s="59"/>
      <c r="M94" s="59"/>
      <c r="N94" s="59"/>
      <c r="O94" s="59"/>
      <c r="P94" s="59"/>
      <c r="Q94" s="59"/>
      <c r="R94" s="59"/>
      <c r="S94" s="59"/>
      <c r="T94" s="59"/>
      <c r="U94" s="59"/>
      <c r="V94" s="59"/>
      <c r="W94" s="136"/>
      <c r="X94" s="59"/>
      <c r="Y94" s="59"/>
      <c r="Z94" s="59"/>
      <c r="AA94" s="59"/>
      <c r="AB94" s="59"/>
      <c r="AC94" s="59"/>
      <c r="AD94" s="59"/>
      <c r="AE94" s="59"/>
      <c r="AF94" s="59"/>
      <c r="AG94" s="59"/>
      <c r="AH94" s="59"/>
      <c r="AI94" s="59"/>
      <c r="AJ94" s="59"/>
      <c r="AK94" s="59"/>
    </row>
    <row r="95" spans="2:37" x14ac:dyDescent="0.25">
      <c r="B95" s="59" t="s">
        <v>521</v>
      </c>
      <c r="C95" s="62" t="str">
        <f>+VLOOKUP(B95,'resumen UCAP'!$A$5:$O$329,2,0)</f>
        <v>LUMINARIA NA 70 SEGUNDA</v>
      </c>
      <c r="D95" s="63">
        <f>+'Desmonte Infr. financiada'!D95</f>
        <v>81</v>
      </c>
      <c r="E95" s="63" t="str">
        <f>+VLOOKUP(B95,'resumen UCAP'!$A$5:$O$329,3,0)</f>
        <v>Un</v>
      </c>
      <c r="F95" s="64">
        <f>+VLOOKUP(B95,'resumen UCAP'!$A$5:$O$329,15,0)</f>
        <v>201799</v>
      </c>
      <c r="G95" s="123">
        <v>5</v>
      </c>
      <c r="H95" s="125"/>
      <c r="I95" s="59"/>
      <c r="J95" s="59"/>
      <c r="K95" s="59"/>
      <c r="L95" s="59"/>
      <c r="M95" s="59"/>
      <c r="N95" s="59"/>
      <c r="O95" s="59"/>
      <c r="P95" s="59"/>
      <c r="Q95" s="59"/>
      <c r="R95" s="59"/>
      <c r="S95" s="59"/>
      <c r="T95" s="59"/>
      <c r="U95" s="59"/>
      <c r="V95" s="59"/>
      <c r="W95" s="136"/>
      <c r="X95" s="59"/>
      <c r="Y95" s="59"/>
      <c r="Z95" s="59"/>
      <c r="AA95" s="59"/>
      <c r="AB95" s="59"/>
      <c r="AC95" s="59"/>
      <c r="AD95" s="59"/>
      <c r="AE95" s="59"/>
      <c r="AF95" s="59"/>
      <c r="AG95" s="59"/>
      <c r="AH95" s="59"/>
      <c r="AI95" s="59"/>
      <c r="AJ95" s="59"/>
      <c r="AK95" s="59"/>
    </row>
    <row r="96" spans="2:37" x14ac:dyDescent="0.25">
      <c r="B96" s="59" t="s">
        <v>522</v>
      </c>
      <c r="C96" s="62" t="str">
        <f>+VLOOKUP(B96,'resumen UCAP'!$A$5:$O$329,2,0)</f>
        <v>LUMINARIA NA 150 SEGUNDA</v>
      </c>
      <c r="D96" s="63">
        <f>+'Desmonte Infr. financiada'!D96</f>
        <v>169</v>
      </c>
      <c r="E96" s="63" t="str">
        <f>+VLOOKUP(B96,'resumen UCAP'!$A$5:$O$329,3,0)</f>
        <v>Un</v>
      </c>
      <c r="F96" s="64">
        <f>+VLOOKUP(B96,'resumen UCAP'!$A$5:$O$329,15,0)</f>
        <v>333700</v>
      </c>
      <c r="G96" s="123">
        <v>1</v>
      </c>
      <c r="H96" s="125"/>
      <c r="I96" s="59"/>
      <c r="J96" s="59"/>
      <c r="K96" s="59"/>
      <c r="L96" s="59"/>
      <c r="M96" s="59"/>
      <c r="N96" s="59"/>
      <c r="O96" s="59"/>
      <c r="P96" s="59"/>
      <c r="Q96" s="59"/>
      <c r="R96" s="59"/>
      <c r="S96" s="59"/>
      <c r="T96" s="59"/>
      <c r="U96" s="59"/>
      <c r="V96" s="59"/>
      <c r="W96" s="136"/>
      <c r="X96" s="59"/>
      <c r="Y96" s="59"/>
      <c r="Z96" s="59"/>
      <c r="AA96" s="59"/>
      <c r="AB96" s="59"/>
      <c r="AC96" s="59"/>
      <c r="AD96" s="59"/>
      <c r="AE96" s="59"/>
      <c r="AF96" s="59"/>
      <c r="AG96" s="59"/>
      <c r="AH96" s="59"/>
      <c r="AI96" s="59"/>
      <c r="AJ96" s="59"/>
      <c r="AK96" s="59"/>
    </row>
    <row r="97" spans="2:37" x14ac:dyDescent="0.25">
      <c r="B97" s="59" t="s">
        <v>523</v>
      </c>
      <c r="C97" s="62" t="str">
        <f>+VLOOKUP(B97,'resumen UCAP'!$A$5:$O$329,2,0)</f>
        <v>PROYECTOR 250W NUEVO</v>
      </c>
      <c r="D97" s="63">
        <f>+'Desmonte Infr. financiada'!D97</f>
        <v>279</v>
      </c>
      <c r="E97" s="63" t="str">
        <f>+VLOOKUP(B97,'resumen UCAP'!$A$5:$O$329,3,0)</f>
        <v>Un</v>
      </c>
      <c r="F97" s="64">
        <f>+VLOOKUP(B97,'resumen UCAP'!$A$5:$O$329,15,0)</f>
        <v>413027</v>
      </c>
      <c r="G97" s="123">
        <v>5</v>
      </c>
      <c r="H97" s="125"/>
      <c r="I97" s="59"/>
      <c r="J97" s="59"/>
      <c r="K97" s="59"/>
      <c r="L97" s="59"/>
      <c r="M97" s="59"/>
      <c r="N97" s="59"/>
      <c r="O97" s="59"/>
      <c r="P97" s="59"/>
      <c r="Q97" s="59"/>
      <c r="R97" s="59"/>
      <c r="S97" s="59"/>
      <c r="T97" s="59"/>
      <c r="U97" s="59"/>
      <c r="V97" s="59"/>
      <c r="W97" s="136"/>
      <c r="X97" s="59"/>
      <c r="Y97" s="59"/>
      <c r="Z97" s="59"/>
      <c r="AA97" s="59"/>
      <c r="AB97" s="59"/>
      <c r="AC97" s="59"/>
      <c r="AD97" s="59"/>
      <c r="AE97" s="59"/>
      <c r="AF97" s="59"/>
      <c r="AG97" s="59"/>
      <c r="AH97" s="59"/>
      <c r="AI97" s="59"/>
      <c r="AJ97" s="59"/>
      <c r="AK97" s="59"/>
    </row>
    <row r="98" spans="2:37" x14ac:dyDescent="0.25">
      <c r="B98" s="59" t="s">
        <v>524</v>
      </c>
      <c r="C98" s="62" t="str">
        <f>+VLOOKUP(B98,'resumen UCAP'!$A$5:$O$329,2,0)</f>
        <v>LUMINARIA NA 250W NUEVA ETIQUETA</v>
      </c>
      <c r="D98" s="63">
        <f>+'Desmonte Infr. financiada'!D98</f>
        <v>279</v>
      </c>
      <c r="E98" s="63" t="str">
        <f>+VLOOKUP(B98,'resumen UCAP'!$A$5:$O$329,3,0)</f>
        <v>Un</v>
      </c>
      <c r="F98" s="64">
        <f>+VLOOKUP(B98,'resumen UCAP'!$A$5:$O$329,15,0)</f>
        <v>413027</v>
      </c>
      <c r="G98" s="123">
        <v>1</v>
      </c>
      <c r="H98" s="125"/>
      <c r="I98" s="59"/>
      <c r="J98" s="59"/>
      <c r="K98" s="59"/>
      <c r="L98" s="59"/>
      <c r="M98" s="59"/>
      <c r="N98" s="59"/>
      <c r="O98" s="59"/>
      <c r="P98" s="59"/>
      <c r="Q98" s="59"/>
      <c r="R98" s="59"/>
      <c r="S98" s="59"/>
      <c r="T98" s="59"/>
      <c r="U98" s="59"/>
      <c r="V98" s="59"/>
      <c r="W98" s="136"/>
      <c r="X98" s="59"/>
      <c r="Y98" s="59"/>
      <c r="Z98" s="59"/>
      <c r="AA98" s="59"/>
      <c r="AB98" s="59"/>
      <c r="AC98" s="59"/>
      <c r="AD98" s="59"/>
      <c r="AE98" s="59"/>
      <c r="AF98" s="59"/>
      <c r="AG98" s="59"/>
      <c r="AH98" s="59"/>
      <c r="AI98" s="59"/>
      <c r="AJ98" s="59"/>
      <c r="AK98" s="59"/>
    </row>
    <row r="99" spans="2:37" x14ac:dyDescent="0.25">
      <c r="B99" s="59" t="s">
        <v>525</v>
      </c>
      <c r="C99" s="62" t="str">
        <f>+VLOOKUP(B99,'resumen UCAP'!$A$5:$O$329,2,0)</f>
        <v>ETIQUETA LUMINARIA NA 100W NUEVA</v>
      </c>
      <c r="D99" s="63">
        <f>+'Desmonte Infr. financiada'!D99</f>
        <v>115</v>
      </c>
      <c r="E99" s="63" t="str">
        <f>+VLOOKUP(B99,'resumen UCAP'!$A$5:$O$329,3,0)</f>
        <v>Un</v>
      </c>
      <c r="F99" s="64">
        <f>+VLOOKUP(B99,'resumen UCAP'!$A$5:$O$329,15,0)</f>
        <v>211467</v>
      </c>
      <c r="G99" s="123">
        <v>1</v>
      </c>
      <c r="H99" s="125"/>
      <c r="I99" s="59"/>
      <c r="J99" s="59"/>
      <c r="K99" s="59"/>
      <c r="L99" s="59"/>
      <c r="M99" s="59"/>
      <c r="N99" s="59"/>
      <c r="O99" s="59"/>
      <c r="P99" s="59"/>
      <c r="Q99" s="59"/>
      <c r="R99" s="59"/>
      <c r="S99" s="59"/>
      <c r="T99" s="59"/>
      <c r="U99" s="59"/>
      <c r="V99" s="59"/>
      <c r="W99" s="136"/>
      <c r="X99" s="59"/>
      <c r="Y99" s="59"/>
      <c r="Z99" s="59"/>
      <c r="AA99" s="59"/>
      <c r="AB99" s="59"/>
      <c r="AC99" s="59"/>
      <c r="AD99" s="59"/>
      <c r="AE99" s="59"/>
      <c r="AF99" s="59"/>
      <c r="AG99" s="59"/>
      <c r="AH99" s="59"/>
      <c r="AI99" s="59"/>
      <c r="AJ99" s="59"/>
      <c r="AK99" s="59"/>
    </row>
    <row r="100" spans="2:37" x14ac:dyDescent="0.25">
      <c r="B100" s="59" t="s">
        <v>526</v>
      </c>
      <c r="C100" s="62" t="str">
        <f>+VLOOKUP(B100,'resumen UCAP'!$A$5:$O$329,2,0)</f>
        <v>LUMINARIA 80-90W LED</v>
      </c>
      <c r="D100" s="63">
        <f>+'Desmonte Infr. financiada'!D100</f>
        <v>90</v>
      </c>
      <c r="E100" s="63" t="str">
        <f>+VLOOKUP(B100,'resumen UCAP'!$A$5:$O$329,3,0)</f>
        <v>Un</v>
      </c>
      <c r="F100" s="64">
        <f>+VLOOKUP(B100,'resumen UCAP'!$A$5:$O$329,15,0)</f>
        <v>940000</v>
      </c>
      <c r="G100" s="61">
        <v>8</v>
      </c>
      <c r="H100" s="125"/>
      <c r="I100" s="59"/>
      <c r="J100" s="59"/>
      <c r="K100" s="59"/>
      <c r="L100" s="59"/>
      <c r="M100" s="59"/>
      <c r="N100" s="59"/>
      <c r="O100" s="59"/>
      <c r="P100" s="59"/>
      <c r="Q100" s="59"/>
      <c r="R100" s="59"/>
      <c r="S100" s="59"/>
      <c r="T100" s="59"/>
      <c r="U100" s="59"/>
      <c r="V100" s="59"/>
      <c r="W100" s="136"/>
      <c r="X100" s="59"/>
      <c r="Y100" s="59"/>
      <c r="Z100" s="59"/>
      <c r="AA100" s="59"/>
      <c r="AB100" s="59"/>
      <c r="AC100" s="59"/>
      <c r="AD100" s="59"/>
      <c r="AE100" s="59"/>
      <c r="AF100" s="59"/>
      <c r="AG100" s="59"/>
      <c r="AH100" s="59"/>
      <c r="AI100" s="59"/>
      <c r="AJ100" s="59"/>
      <c r="AK100" s="59"/>
    </row>
    <row r="101" spans="2:37" x14ac:dyDescent="0.25">
      <c r="B101" s="59" t="s">
        <v>527</v>
      </c>
      <c r="C101" s="62" t="str">
        <f>+VLOOKUP(B101,'resumen UCAP'!$A$5:$O$329,2,0)</f>
        <v>LUMINARIA NA 70W  NUEVA</v>
      </c>
      <c r="D101" s="63">
        <f>+'Desmonte Infr. financiada'!D101</f>
        <v>81</v>
      </c>
      <c r="E101" s="63" t="str">
        <f>+VLOOKUP(B101,'resumen UCAP'!$A$5:$O$329,3,0)</f>
        <v>Un</v>
      </c>
      <c r="F101" s="64">
        <f>+VLOOKUP(B101,'resumen UCAP'!$A$5:$O$329,15,0)</f>
        <v>203490</v>
      </c>
      <c r="G101" s="123">
        <v>78</v>
      </c>
      <c r="H101" s="125"/>
      <c r="I101" s="59"/>
      <c r="J101" s="59"/>
      <c r="K101" s="59"/>
      <c r="L101" s="59"/>
      <c r="M101" s="59"/>
      <c r="N101" s="59"/>
      <c r="O101" s="59"/>
      <c r="P101" s="59"/>
      <c r="Q101" s="59"/>
      <c r="R101" s="59"/>
      <c r="S101" s="59"/>
      <c r="T101" s="59"/>
      <c r="U101" s="59"/>
      <c r="V101" s="59"/>
      <c r="W101" s="136"/>
      <c r="X101" s="59"/>
      <c r="Y101" s="59"/>
      <c r="Z101" s="59"/>
      <c r="AA101" s="59"/>
      <c r="AB101" s="59"/>
      <c r="AC101" s="59"/>
      <c r="AD101" s="59"/>
      <c r="AE101" s="59"/>
      <c r="AF101" s="59"/>
      <c r="AG101" s="59"/>
      <c r="AH101" s="59"/>
      <c r="AI101" s="59"/>
      <c r="AJ101" s="59"/>
      <c r="AK101" s="59"/>
    </row>
    <row r="102" spans="2:37" x14ac:dyDescent="0.25">
      <c r="B102" s="59" t="s">
        <v>528</v>
      </c>
      <c r="C102" s="62" t="str">
        <f>+VLOOKUP(B102,'resumen UCAP'!$A$5:$O$329,2,0)</f>
        <v>ETIQUETA NA 70W  NUEVA</v>
      </c>
      <c r="D102" s="63">
        <f>+'Desmonte Infr. financiada'!D102</f>
        <v>81</v>
      </c>
      <c r="E102" s="63" t="str">
        <f>+VLOOKUP(B102,'resumen UCAP'!$A$5:$O$329,3,0)</f>
        <v>Un</v>
      </c>
      <c r="F102" s="64">
        <f>+VLOOKUP(B102,'resumen UCAP'!$A$5:$O$329,15,0)</f>
        <v>201799</v>
      </c>
      <c r="G102" s="123">
        <v>17</v>
      </c>
      <c r="H102" s="125"/>
      <c r="I102" s="59"/>
      <c r="J102" s="59"/>
      <c r="K102" s="59"/>
      <c r="L102" s="59"/>
      <c r="M102" s="59"/>
      <c r="N102" s="59"/>
      <c r="O102" s="59"/>
      <c r="P102" s="59"/>
      <c r="Q102" s="59"/>
      <c r="R102" s="59"/>
      <c r="S102" s="59"/>
      <c r="T102" s="59"/>
      <c r="U102" s="59"/>
      <c r="V102" s="59"/>
      <c r="W102" s="136"/>
      <c r="X102" s="59"/>
      <c r="Y102" s="59"/>
      <c r="Z102" s="59"/>
      <c r="AA102" s="59"/>
      <c r="AB102" s="59"/>
      <c r="AC102" s="59"/>
      <c r="AD102" s="59"/>
      <c r="AE102" s="59"/>
      <c r="AF102" s="59"/>
      <c r="AG102" s="59"/>
      <c r="AH102" s="59"/>
      <c r="AI102" s="59"/>
      <c r="AJ102" s="59"/>
      <c r="AK102" s="59"/>
    </row>
    <row r="103" spans="2:37" x14ac:dyDescent="0.25">
      <c r="B103" s="59" t="s">
        <v>529</v>
      </c>
      <c r="C103" s="62" t="str">
        <f>+VLOOKUP(B103,'resumen UCAP'!$A$5:$O$329,2,0)</f>
        <v>PROYECTOR RGB 200W LED</v>
      </c>
      <c r="D103" s="63">
        <f>+'Desmonte Infr. financiada'!D103</f>
        <v>200</v>
      </c>
      <c r="E103" s="63" t="str">
        <f>+VLOOKUP(B103,'resumen UCAP'!$A$5:$O$329,3,0)</f>
        <v>Un</v>
      </c>
      <c r="F103" s="64">
        <f>+VLOOKUP(B103,'resumen UCAP'!$A$5:$O$329,15,0)</f>
        <v>330000</v>
      </c>
      <c r="G103" s="61">
        <v>2</v>
      </c>
      <c r="H103" s="125"/>
      <c r="I103" s="59"/>
      <c r="J103" s="59"/>
      <c r="K103" s="59"/>
      <c r="L103" s="59"/>
      <c r="M103" s="59"/>
      <c r="N103" s="59"/>
      <c r="O103" s="59"/>
      <c r="P103" s="59"/>
      <c r="Q103" s="59"/>
      <c r="R103" s="59"/>
      <c r="S103" s="59"/>
      <c r="T103" s="59"/>
      <c r="U103" s="59"/>
      <c r="V103" s="59"/>
      <c r="W103" s="136"/>
      <c r="X103" s="59"/>
      <c r="Y103" s="59"/>
      <c r="Z103" s="59"/>
      <c r="AA103" s="59"/>
      <c r="AB103" s="59"/>
      <c r="AC103" s="59"/>
      <c r="AD103" s="59"/>
      <c r="AE103" s="59"/>
      <c r="AF103" s="59"/>
      <c r="AG103" s="59"/>
      <c r="AH103" s="59"/>
      <c r="AI103" s="59"/>
      <c r="AJ103" s="59"/>
      <c r="AK103" s="59"/>
    </row>
    <row r="104" spans="2:37" x14ac:dyDescent="0.25">
      <c r="B104" s="59" t="s">
        <v>530</v>
      </c>
      <c r="C104" s="62" t="str">
        <f>+VLOOKUP(B104,'resumen UCAP'!$A$5:$O$329,2,0)</f>
        <v>LUMINARIA YOA 38W LED</v>
      </c>
      <c r="D104" s="63">
        <f>+'Desmonte Infr. financiada'!D104</f>
        <v>38</v>
      </c>
      <c r="E104" s="63" t="str">
        <f>+VLOOKUP(B104,'resumen UCAP'!$A$5:$O$329,3,0)</f>
        <v>Un</v>
      </c>
      <c r="F104" s="64">
        <f>+VLOOKUP(B104,'resumen UCAP'!$A$5:$O$329,15,0)</f>
        <v>413027</v>
      </c>
      <c r="G104" s="61">
        <v>4</v>
      </c>
      <c r="H104" s="125"/>
      <c r="I104" s="59"/>
      <c r="J104" s="59"/>
      <c r="K104" s="59"/>
      <c r="L104" s="59"/>
      <c r="M104" s="59"/>
      <c r="N104" s="59"/>
      <c r="O104" s="59"/>
      <c r="P104" s="59"/>
      <c r="Q104" s="59"/>
      <c r="R104" s="59"/>
      <c r="S104" s="59"/>
      <c r="T104" s="59"/>
      <c r="U104" s="59"/>
      <c r="V104" s="59"/>
      <c r="W104" s="136"/>
      <c r="X104" s="59"/>
      <c r="Y104" s="59"/>
      <c r="Z104" s="59"/>
      <c r="AA104" s="59"/>
      <c r="AB104" s="59"/>
      <c r="AC104" s="59"/>
      <c r="AD104" s="59"/>
      <c r="AE104" s="59"/>
      <c r="AF104" s="59"/>
      <c r="AG104" s="59"/>
      <c r="AH104" s="59"/>
      <c r="AI104" s="59"/>
      <c r="AJ104" s="59"/>
      <c r="AK104" s="59"/>
    </row>
    <row r="105" spans="2:37" x14ac:dyDescent="0.25">
      <c r="B105" s="59" t="s">
        <v>531</v>
      </c>
      <c r="C105" s="62" t="str">
        <f>+VLOOKUP(B105,'resumen UCAP'!$A$5:$O$329,2,0)</f>
        <v>LUMINARIA NA 70W  SEGUNDA</v>
      </c>
      <c r="D105" s="63">
        <f>+'Desmonte Infr. financiada'!D105</f>
        <v>81</v>
      </c>
      <c r="E105" s="63" t="str">
        <f>+VLOOKUP(B105,'resumen UCAP'!$A$5:$O$329,3,0)</f>
        <v>Un</v>
      </c>
      <c r="F105" s="64">
        <f>+VLOOKUP(B105,'resumen UCAP'!$A$5:$O$329,15,0)</f>
        <v>201799</v>
      </c>
      <c r="G105" s="123">
        <v>2</v>
      </c>
      <c r="H105" s="125"/>
      <c r="I105" s="59"/>
      <c r="J105" s="59"/>
      <c r="K105" s="59"/>
      <c r="L105" s="59"/>
      <c r="M105" s="59"/>
      <c r="N105" s="59"/>
      <c r="O105" s="59"/>
      <c r="P105" s="59"/>
      <c r="Q105" s="59"/>
      <c r="R105" s="59"/>
      <c r="S105" s="59"/>
      <c r="T105" s="59"/>
      <c r="U105" s="59"/>
      <c r="V105" s="59"/>
      <c r="W105" s="136"/>
      <c r="X105" s="59"/>
      <c r="Y105" s="59"/>
      <c r="Z105" s="59"/>
      <c r="AA105" s="59"/>
      <c r="AB105" s="59"/>
      <c r="AC105" s="59"/>
      <c r="AD105" s="59"/>
      <c r="AE105" s="59"/>
      <c r="AF105" s="59"/>
      <c r="AG105" s="59"/>
      <c r="AH105" s="59"/>
      <c r="AI105" s="59"/>
      <c r="AJ105" s="59"/>
      <c r="AK105" s="59"/>
    </row>
    <row r="106" spans="2:37" x14ac:dyDescent="0.25">
      <c r="B106" s="59" t="s">
        <v>77</v>
      </c>
      <c r="C106" s="62" t="str">
        <f>+VLOOKUP(B106,'resumen UCAP'!$A$5:$O$329,2,0)</f>
        <v>PROYECTOR MH 250W REPOTENCIAR</v>
      </c>
      <c r="D106" s="63">
        <f>+'Desmonte Infr. financiada'!D106</f>
        <v>279</v>
      </c>
      <c r="E106" s="63" t="str">
        <f>+VLOOKUP(B106,'resumen UCAP'!$A$5:$O$329,3,0)</f>
        <v>Un</v>
      </c>
      <c r="F106" s="64">
        <f>+VLOOKUP(B106,'resumen UCAP'!$A$5:$O$329,15,0)</f>
        <v>413027</v>
      </c>
      <c r="G106" s="124">
        <v>1</v>
      </c>
      <c r="H106" s="125"/>
      <c r="I106" s="59"/>
      <c r="J106" s="59"/>
      <c r="K106" s="59"/>
      <c r="L106" s="59"/>
      <c r="M106" s="59"/>
      <c r="N106" s="59"/>
      <c r="O106" s="59"/>
      <c r="P106" s="59"/>
      <c r="Q106" s="59"/>
      <c r="R106" s="59"/>
      <c r="S106" s="59"/>
      <c r="T106" s="59"/>
      <c r="U106" s="59"/>
      <c r="V106" s="59"/>
      <c r="W106" s="136"/>
      <c r="X106" s="59"/>
      <c r="Y106" s="59"/>
      <c r="Z106" s="59"/>
      <c r="AA106" s="59"/>
      <c r="AB106" s="59"/>
      <c r="AC106" s="59"/>
      <c r="AD106" s="59"/>
      <c r="AE106" s="59"/>
      <c r="AF106" s="59"/>
      <c r="AG106" s="59"/>
      <c r="AH106" s="59"/>
      <c r="AI106" s="59"/>
      <c r="AJ106" s="59"/>
      <c r="AK106" s="59"/>
    </row>
    <row r="107" spans="2:37" x14ac:dyDescent="0.25">
      <c r="B107" s="59" t="s">
        <v>26</v>
      </c>
      <c r="C107" s="62" t="str">
        <f>+VLOOKUP(B107,'resumen UCAP'!$A$5:$O$329,2,0)</f>
        <v>ETIQUETA 250W NUEVA</v>
      </c>
      <c r="D107" s="63">
        <f>+'Desmonte Infr. financiada'!D107</f>
        <v>279</v>
      </c>
      <c r="E107" s="63" t="str">
        <f>+VLOOKUP(B107,'resumen UCAP'!$A$5:$O$329,3,0)</f>
        <v>Un</v>
      </c>
      <c r="F107" s="64">
        <f>+VLOOKUP(B107,'resumen UCAP'!$A$5:$O$329,15,0)</f>
        <v>431050</v>
      </c>
      <c r="G107" s="123">
        <v>3</v>
      </c>
      <c r="H107" s="125"/>
      <c r="I107" s="59"/>
      <c r="J107" s="59"/>
      <c r="K107" s="59"/>
      <c r="L107" s="59"/>
      <c r="M107" s="59"/>
      <c r="N107" s="59"/>
      <c r="O107" s="59"/>
      <c r="P107" s="59"/>
      <c r="Q107" s="59"/>
      <c r="R107" s="59"/>
      <c r="S107" s="59"/>
      <c r="T107" s="59"/>
      <c r="U107" s="59"/>
      <c r="V107" s="59"/>
      <c r="W107" s="136"/>
      <c r="X107" s="59"/>
      <c r="Y107" s="59"/>
      <c r="Z107" s="59"/>
      <c r="AA107" s="59"/>
      <c r="AB107" s="59"/>
      <c r="AC107" s="59"/>
      <c r="AD107" s="59"/>
      <c r="AE107" s="59"/>
      <c r="AF107" s="59"/>
      <c r="AG107" s="59"/>
      <c r="AH107" s="59"/>
      <c r="AI107" s="59"/>
      <c r="AJ107" s="59"/>
      <c r="AK107" s="59"/>
    </row>
    <row r="108" spans="2:37" x14ac:dyDescent="0.25">
      <c r="B108" s="59" t="s">
        <v>78</v>
      </c>
      <c r="C108" s="62" t="str">
        <f>+VLOOKUP(B108,'resumen UCAP'!$A$5:$O$329,2,0)</f>
        <v>LUMINARIA NA 400 SEGUNDA</v>
      </c>
      <c r="D108" s="63">
        <f>+'Desmonte Infr. financiada'!D108</f>
        <v>440</v>
      </c>
      <c r="E108" s="63" t="str">
        <f>+VLOOKUP(B108,'resumen UCAP'!$A$5:$O$329,3,0)</f>
        <v>Un</v>
      </c>
      <c r="F108" s="64">
        <f>+VLOOKUP(B108,'resumen UCAP'!$A$5:$O$329,15,0)</f>
        <v>431050</v>
      </c>
      <c r="G108" s="123">
        <v>1</v>
      </c>
      <c r="H108" s="125"/>
      <c r="I108" s="59"/>
      <c r="J108" s="59"/>
      <c r="K108" s="59"/>
      <c r="L108" s="59"/>
      <c r="M108" s="59"/>
      <c r="N108" s="59"/>
      <c r="O108" s="59"/>
      <c r="P108" s="59"/>
      <c r="Q108" s="59"/>
      <c r="R108" s="59"/>
      <c r="S108" s="59"/>
      <c r="T108" s="59"/>
      <c r="U108" s="59"/>
      <c r="V108" s="59"/>
      <c r="W108" s="136"/>
      <c r="X108" s="59"/>
      <c r="Y108" s="59"/>
      <c r="Z108" s="59"/>
      <c r="AA108" s="59"/>
      <c r="AB108" s="59"/>
      <c r="AC108" s="59"/>
      <c r="AD108" s="59"/>
      <c r="AE108" s="59"/>
      <c r="AF108" s="59"/>
      <c r="AG108" s="59"/>
      <c r="AH108" s="59"/>
      <c r="AI108" s="59"/>
      <c r="AJ108" s="59"/>
      <c r="AK108" s="59"/>
    </row>
    <row r="109" spans="2:37" x14ac:dyDescent="0.25">
      <c r="B109" s="59" t="s">
        <v>101</v>
      </c>
      <c r="C109" s="62" t="str">
        <f>+VLOOKUP(B109,'resumen UCAP'!$A$5:$O$329,2,0)</f>
        <v>ETIQUETA NA 400W NUEVA</v>
      </c>
      <c r="D109" s="63">
        <f>+'Desmonte Infr. financiada'!D109</f>
        <v>440</v>
      </c>
      <c r="E109" s="63" t="str">
        <f>+VLOOKUP(B109,'resumen UCAP'!$A$5:$O$329,3,0)</f>
        <v>Un</v>
      </c>
      <c r="F109" s="64">
        <f>+VLOOKUP(B109,'resumen UCAP'!$A$5:$O$329,15,0)</f>
        <v>431050</v>
      </c>
      <c r="G109" s="123">
        <v>1</v>
      </c>
      <c r="H109" s="125"/>
      <c r="I109" s="59"/>
      <c r="J109" s="59"/>
      <c r="K109" s="59"/>
      <c r="L109" s="59"/>
      <c r="M109" s="59"/>
      <c r="N109" s="59"/>
      <c r="O109" s="59"/>
      <c r="P109" s="59"/>
      <c r="Q109" s="59"/>
      <c r="R109" s="59"/>
      <c r="S109" s="59"/>
      <c r="T109" s="59"/>
      <c r="U109" s="59"/>
      <c r="V109" s="59"/>
      <c r="W109" s="136"/>
      <c r="X109" s="59"/>
      <c r="Y109" s="59"/>
      <c r="Z109" s="59"/>
      <c r="AA109" s="59"/>
      <c r="AB109" s="59"/>
      <c r="AC109" s="59"/>
      <c r="AD109" s="59"/>
      <c r="AE109" s="59"/>
      <c r="AF109" s="59"/>
      <c r="AG109" s="59"/>
      <c r="AH109" s="59"/>
      <c r="AI109" s="59"/>
      <c r="AJ109" s="59"/>
      <c r="AK109" s="59"/>
    </row>
    <row r="110" spans="2:37" x14ac:dyDescent="0.25">
      <c r="B110" s="59"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1">
        <v>4</v>
      </c>
      <c r="H110" s="125"/>
      <c r="I110" s="59"/>
      <c r="J110" s="59"/>
      <c r="K110" s="59"/>
      <c r="L110" s="59"/>
      <c r="M110" s="59"/>
      <c r="N110" s="59"/>
      <c r="O110" s="59"/>
      <c r="P110" s="59"/>
      <c r="Q110" s="59"/>
      <c r="R110" s="59"/>
      <c r="S110" s="59"/>
      <c r="T110" s="59"/>
      <c r="U110" s="59"/>
      <c r="V110" s="59"/>
      <c r="W110" s="136"/>
      <c r="X110" s="59"/>
      <c r="Y110" s="59"/>
      <c r="Z110" s="59"/>
      <c r="AA110" s="59"/>
      <c r="AB110" s="59"/>
      <c r="AC110" s="59"/>
      <c r="AD110" s="59"/>
      <c r="AE110" s="59"/>
      <c r="AF110" s="59"/>
      <c r="AG110" s="59"/>
      <c r="AH110" s="59"/>
      <c r="AI110" s="59"/>
      <c r="AJ110" s="59"/>
      <c r="AK110" s="59"/>
    </row>
    <row r="111" spans="2:37" x14ac:dyDescent="0.25">
      <c r="B111" s="59" t="s">
        <v>103</v>
      </c>
      <c r="C111" s="62" t="str">
        <f>+VLOOKUP(B111,'resumen UCAP'!$A$5:$O$329,2,0)</f>
        <v>LUMINARIA LED 65W SEGUNDA</v>
      </c>
      <c r="D111" s="63">
        <f>+'Desmonte Infr. financiada'!D111</f>
        <v>65</v>
      </c>
      <c r="E111" s="63" t="str">
        <f>+VLOOKUP(B111,'resumen UCAP'!$A$5:$O$329,3,0)</f>
        <v>Un</v>
      </c>
      <c r="F111" s="64">
        <f>+VLOOKUP(B111,'resumen UCAP'!$A$5:$O$329,15,0)</f>
        <v>736002</v>
      </c>
      <c r="G111" s="61">
        <v>1</v>
      </c>
      <c r="H111" s="125"/>
      <c r="I111" s="59"/>
      <c r="J111" s="59"/>
      <c r="K111" s="59"/>
      <c r="L111" s="59"/>
      <c r="M111" s="59"/>
      <c r="N111" s="59"/>
      <c r="O111" s="59"/>
      <c r="P111" s="59"/>
      <c r="Q111" s="59"/>
      <c r="R111" s="59"/>
      <c r="S111" s="59"/>
      <c r="T111" s="59"/>
      <c r="U111" s="59"/>
      <c r="V111" s="59"/>
      <c r="W111" s="136"/>
      <c r="X111" s="59"/>
      <c r="Y111" s="59"/>
      <c r="Z111" s="59"/>
      <c r="AA111" s="59"/>
      <c r="AB111" s="59"/>
      <c r="AC111" s="59"/>
      <c r="AD111" s="59"/>
      <c r="AE111" s="59"/>
      <c r="AF111" s="59"/>
      <c r="AG111" s="59"/>
      <c r="AH111" s="59"/>
      <c r="AI111" s="59"/>
      <c r="AJ111" s="59"/>
      <c r="AK111" s="59"/>
    </row>
    <row r="112" spans="2:37" x14ac:dyDescent="0.25">
      <c r="B112" s="59"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125"/>
      <c r="I112" s="59"/>
      <c r="J112" s="59"/>
      <c r="K112" s="59"/>
      <c r="L112" s="59"/>
      <c r="M112" s="59"/>
      <c r="N112" s="59"/>
      <c r="O112" s="59"/>
      <c r="P112" s="59"/>
      <c r="Q112" s="59"/>
      <c r="R112" s="59"/>
      <c r="S112" s="59"/>
      <c r="T112" s="59"/>
      <c r="U112" s="59"/>
      <c r="V112" s="59"/>
      <c r="W112" s="136"/>
      <c r="X112" s="59"/>
      <c r="Y112" s="59"/>
      <c r="Z112" s="59"/>
      <c r="AA112" s="59"/>
      <c r="AB112" s="59"/>
      <c r="AC112" s="59"/>
      <c r="AD112" s="59"/>
      <c r="AE112" s="59"/>
      <c r="AF112" s="59"/>
      <c r="AG112" s="59"/>
      <c r="AH112" s="59"/>
      <c r="AI112" s="59"/>
      <c r="AJ112" s="59"/>
      <c r="AK112" s="59"/>
    </row>
    <row r="113" spans="2:37" x14ac:dyDescent="0.25">
      <c r="B113" s="59" t="s">
        <v>105</v>
      </c>
      <c r="C113" s="62" t="str">
        <f>+VLOOKUP(B113,'resumen UCAP'!$A$5:$O$329,2,0)</f>
        <v>PROYECTOR LED 200W NUEVA</v>
      </c>
      <c r="D113" s="63">
        <f>+'Desmonte Infr. financiada'!D113</f>
        <v>200</v>
      </c>
      <c r="E113" s="63" t="str">
        <f>+VLOOKUP(B113,'resumen UCAP'!$A$5:$O$329,3,0)</f>
        <v>Un</v>
      </c>
      <c r="F113" s="64">
        <f>+VLOOKUP(B113,'resumen UCAP'!$A$5:$O$329,15,0)</f>
        <v>698300</v>
      </c>
      <c r="G113" s="61">
        <v>3</v>
      </c>
      <c r="H113" s="125"/>
      <c r="I113" s="59"/>
      <c r="J113" s="59"/>
      <c r="K113" s="59"/>
      <c r="L113" s="59"/>
      <c r="M113" s="59"/>
      <c r="N113" s="59"/>
      <c r="O113" s="59"/>
      <c r="P113" s="59"/>
      <c r="Q113" s="59"/>
      <c r="R113" s="59"/>
      <c r="S113" s="59"/>
      <c r="T113" s="59"/>
      <c r="U113" s="59"/>
      <c r="V113" s="59"/>
      <c r="W113" s="136"/>
      <c r="X113" s="59"/>
      <c r="Y113" s="59"/>
      <c r="Z113" s="59"/>
      <c r="AA113" s="59"/>
      <c r="AB113" s="59"/>
      <c r="AC113" s="59"/>
      <c r="AD113" s="59"/>
      <c r="AE113" s="59"/>
      <c r="AF113" s="59"/>
      <c r="AG113" s="59"/>
      <c r="AH113" s="59"/>
      <c r="AI113" s="59"/>
      <c r="AJ113" s="59"/>
      <c r="AK113" s="59"/>
    </row>
    <row r="114" spans="2:37" x14ac:dyDescent="0.25">
      <c r="B114" s="59" t="s">
        <v>106</v>
      </c>
      <c r="C114" s="62" t="str">
        <f>+VLOOKUP(B114,'resumen UCAP'!$A$5:$O$329,2,0)</f>
        <v>PROYECTOR MH 250 SEGUNDA</v>
      </c>
      <c r="D114" s="63">
        <f>+'Desmonte Infr. financiada'!D114</f>
        <v>279</v>
      </c>
      <c r="E114" s="63" t="str">
        <f>+VLOOKUP(B114,'resumen UCAP'!$A$5:$O$329,3,0)</f>
        <v>Un</v>
      </c>
      <c r="F114" s="64">
        <f>+VLOOKUP(B114,'resumen UCAP'!$A$5:$O$329,15,0)</f>
        <v>509142</v>
      </c>
      <c r="G114" s="124">
        <v>2</v>
      </c>
      <c r="H114" s="125"/>
      <c r="I114" s="59"/>
      <c r="J114" s="59"/>
      <c r="K114" s="59"/>
      <c r="L114" s="59"/>
      <c r="M114" s="59"/>
      <c r="N114" s="59"/>
      <c r="O114" s="59"/>
      <c r="P114" s="59"/>
      <c r="Q114" s="59"/>
      <c r="R114" s="59"/>
      <c r="S114" s="59"/>
      <c r="T114" s="59"/>
      <c r="U114" s="59"/>
      <c r="V114" s="59"/>
      <c r="W114" s="136"/>
      <c r="X114" s="59"/>
      <c r="Y114" s="59"/>
      <c r="Z114" s="59"/>
      <c r="AA114" s="59"/>
      <c r="AB114" s="59"/>
      <c r="AC114" s="59"/>
      <c r="AD114" s="59"/>
      <c r="AE114" s="59"/>
      <c r="AF114" s="59"/>
      <c r="AG114" s="59"/>
      <c r="AH114" s="59"/>
      <c r="AI114" s="59"/>
      <c r="AJ114" s="59"/>
      <c r="AK114" s="59"/>
    </row>
    <row r="115" spans="2:37" x14ac:dyDescent="0.25">
      <c r="B115" s="59" t="s">
        <v>107</v>
      </c>
      <c r="C115" s="62" t="str">
        <f>+VLOOKUP(B115,'resumen UCAP'!$A$5:$O$329,2,0)</f>
        <v>Proyector led 200w</v>
      </c>
      <c r="D115" s="63">
        <f>+'Desmonte Infr. financiada'!D115</f>
        <v>200</v>
      </c>
      <c r="E115" s="63" t="str">
        <f>+VLOOKUP(B115,'resumen UCAP'!$A$5:$O$329,3,0)</f>
        <v>Un</v>
      </c>
      <c r="F115" s="64">
        <f>+VLOOKUP(B115,'resumen UCAP'!$A$5:$O$329,15,0)</f>
        <v>2176396</v>
      </c>
      <c r="G115" s="61">
        <v>9</v>
      </c>
      <c r="H115" s="125"/>
      <c r="I115" s="59"/>
      <c r="J115" s="59"/>
      <c r="K115" s="59"/>
      <c r="L115" s="59"/>
      <c r="M115" s="59"/>
      <c r="N115" s="59"/>
      <c r="O115" s="59"/>
      <c r="P115" s="59"/>
      <c r="Q115" s="59"/>
      <c r="R115" s="59"/>
      <c r="S115" s="59"/>
      <c r="T115" s="59"/>
      <c r="U115" s="59"/>
      <c r="V115" s="59"/>
      <c r="W115" s="136"/>
      <c r="X115" s="59"/>
      <c r="Y115" s="59"/>
      <c r="Z115" s="59"/>
      <c r="AA115" s="59"/>
      <c r="AB115" s="59"/>
      <c r="AC115" s="59"/>
      <c r="AD115" s="59"/>
      <c r="AE115" s="59"/>
      <c r="AF115" s="59"/>
      <c r="AG115" s="59"/>
      <c r="AH115" s="59"/>
      <c r="AI115" s="59"/>
      <c r="AJ115" s="59"/>
      <c r="AK115" s="59"/>
    </row>
    <row r="116" spans="2:37" x14ac:dyDescent="0.25">
      <c r="B116" s="59" t="s">
        <v>108</v>
      </c>
      <c r="C116" s="62" t="str">
        <f>+VLOOKUP(B116,'resumen UCAP'!$A$5:$O$329,2,0)</f>
        <v>Luminaria picadelly 250w</v>
      </c>
      <c r="D116" s="63">
        <f>+'Desmonte Infr. financiada'!D116</f>
        <v>279</v>
      </c>
      <c r="E116" s="63" t="str">
        <f>+VLOOKUP(B116,'resumen UCAP'!$A$5:$O$329,3,0)</f>
        <v>Un</v>
      </c>
      <c r="F116" s="64">
        <f>+VLOOKUP(B116,'resumen UCAP'!$A$5:$O$329,15,0)</f>
        <v>680000</v>
      </c>
      <c r="G116" s="123">
        <v>6</v>
      </c>
      <c r="H116" s="125"/>
      <c r="I116" s="59"/>
      <c r="J116" s="59"/>
      <c r="K116" s="59"/>
      <c r="L116" s="59"/>
      <c r="M116" s="59"/>
      <c r="N116" s="59"/>
      <c r="O116" s="59"/>
      <c r="P116" s="59"/>
      <c r="Q116" s="59"/>
      <c r="R116" s="59"/>
      <c r="S116" s="59"/>
      <c r="T116" s="59"/>
      <c r="U116" s="59"/>
      <c r="V116" s="59"/>
      <c r="W116" s="136"/>
      <c r="X116" s="59"/>
      <c r="Y116" s="59"/>
      <c r="Z116" s="59"/>
      <c r="AA116" s="59"/>
      <c r="AB116" s="59"/>
      <c r="AC116" s="59"/>
      <c r="AD116" s="59"/>
      <c r="AE116" s="59"/>
      <c r="AF116" s="59"/>
      <c r="AG116" s="59"/>
      <c r="AH116" s="59"/>
      <c r="AI116" s="59"/>
      <c r="AJ116" s="59"/>
      <c r="AK116" s="59"/>
    </row>
    <row r="117" spans="2:37" x14ac:dyDescent="0.25">
      <c r="B117" s="59" t="s">
        <v>109</v>
      </c>
      <c r="C117" s="62" t="str">
        <f>+VLOOKUP(B117,'resumen UCAP'!$A$5:$O$329,2,0)</f>
        <v>ETIQUETA LUMINARIA LED 100W NUEVA</v>
      </c>
      <c r="D117" s="63">
        <f>+'Desmonte Infr. financiada'!D117</f>
        <v>100</v>
      </c>
      <c r="E117" s="63" t="str">
        <f>+VLOOKUP(B117,'resumen UCAP'!$A$5:$O$329,3,0)</f>
        <v>Un</v>
      </c>
      <c r="F117" s="64">
        <f>+VLOOKUP(B117,'resumen UCAP'!$A$5:$O$329,15,0)</f>
        <v>2060000</v>
      </c>
      <c r="G117" s="61">
        <v>7</v>
      </c>
      <c r="H117" s="125"/>
      <c r="I117" s="59"/>
      <c r="J117" s="59"/>
      <c r="K117" s="59"/>
      <c r="L117" s="59"/>
      <c r="M117" s="59"/>
      <c r="N117" s="59"/>
      <c r="O117" s="59"/>
      <c r="P117" s="59"/>
      <c r="Q117" s="59"/>
      <c r="R117" s="59"/>
      <c r="S117" s="59"/>
      <c r="T117" s="59"/>
      <c r="U117" s="59"/>
      <c r="V117" s="59"/>
      <c r="W117" s="136"/>
      <c r="X117" s="59"/>
      <c r="Y117" s="59"/>
      <c r="Z117" s="59"/>
      <c r="AA117" s="59"/>
      <c r="AB117" s="59"/>
      <c r="AC117" s="59"/>
      <c r="AD117" s="59"/>
      <c r="AE117" s="59"/>
      <c r="AF117" s="59"/>
      <c r="AG117" s="59"/>
      <c r="AH117" s="59"/>
      <c r="AI117" s="59"/>
      <c r="AJ117" s="59"/>
      <c r="AK117" s="59"/>
    </row>
    <row r="118" spans="2:37" x14ac:dyDescent="0.25">
      <c r="B118" s="59" t="s">
        <v>110</v>
      </c>
      <c r="C118" s="62" t="str">
        <f>+VLOOKUP(B118,'resumen UCAP'!$A$5:$O$329,2,0)</f>
        <v>PROYECTOR LED 400W APOLO</v>
      </c>
      <c r="D118" s="63">
        <f>+'Desmonte Infr. financiada'!D118</f>
        <v>400</v>
      </c>
      <c r="E118" s="63" t="str">
        <f>+VLOOKUP(B118,'resumen UCAP'!$A$5:$O$329,3,0)</f>
        <v>Un</v>
      </c>
      <c r="F118" s="64">
        <f>+VLOOKUP(B118,'resumen UCAP'!$A$5:$O$329,15,0)</f>
        <v>2980712</v>
      </c>
      <c r="G118" s="61">
        <v>13</v>
      </c>
      <c r="H118" s="125"/>
      <c r="I118" s="59"/>
      <c r="J118" s="59"/>
      <c r="K118" s="59"/>
      <c r="L118" s="59"/>
      <c r="M118" s="59"/>
      <c r="N118" s="59"/>
      <c r="O118" s="59"/>
      <c r="P118" s="59"/>
      <c r="Q118" s="59"/>
      <c r="R118" s="59"/>
      <c r="S118" s="59"/>
      <c r="T118" s="59"/>
      <c r="U118" s="59"/>
      <c r="V118" s="59"/>
      <c r="W118" s="136"/>
      <c r="X118" s="59"/>
      <c r="Y118" s="59"/>
      <c r="Z118" s="59"/>
      <c r="AA118" s="59"/>
      <c r="AB118" s="59"/>
      <c r="AC118" s="59"/>
      <c r="AD118" s="59"/>
      <c r="AE118" s="59"/>
      <c r="AF118" s="59"/>
      <c r="AG118" s="59"/>
      <c r="AH118" s="59"/>
      <c r="AI118" s="59"/>
      <c r="AJ118" s="59"/>
      <c r="AK118" s="59"/>
    </row>
    <row r="119" spans="2:37" x14ac:dyDescent="0.25">
      <c r="B119" s="59" t="s">
        <v>111</v>
      </c>
      <c r="C119" s="62" t="str">
        <f>+VLOOKUP(B119,'resumen UCAP'!$A$5:$O$329,2,0)</f>
        <v>ETIQUETA LUMINARIA 70W NA</v>
      </c>
      <c r="D119" s="63">
        <f>+'Desmonte Infr. financiada'!D119</f>
        <v>81</v>
      </c>
      <c r="E119" s="63" t="str">
        <f>+VLOOKUP(B119,'resumen UCAP'!$A$5:$O$329,3,0)</f>
        <v>Un</v>
      </c>
      <c r="F119" s="64">
        <f>+VLOOKUP(B119,'resumen UCAP'!$A$5:$O$329,15,0)</f>
        <v>201799</v>
      </c>
      <c r="G119" s="123">
        <v>3</v>
      </c>
      <c r="H119" s="125"/>
      <c r="I119" s="59"/>
      <c r="J119" s="59"/>
      <c r="K119" s="59"/>
      <c r="L119" s="59"/>
      <c r="M119" s="59"/>
      <c r="N119" s="59"/>
      <c r="O119" s="59"/>
      <c r="P119" s="59"/>
      <c r="Q119" s="59"/>
      <c r="R119" s="59"/>
      <c r="S119" s="59"/>
      <c r="T119" s="59"/>
      <c r="U119" s="59"/>
      <c r="V119" s="59"/>
      <c r="W119" s="136"/>
      <c r="X119" s="59"/>
      <c r="Y119" s="59"/>
      <c r="Z119" s="59"/>
      <c r="AA119" s="59"/>
      <c r="AB119" s="59"/>
      <c r="AC119" s="59"/>
      <c r="AD119" s="59"/>
      <c r="AE119" s="59"/>
      <c r="AF119" s="59"/>
      <c r="AG119" s="59"/>
      <c r="AH119" s="59"/>
      <c r="AI119" s="59"/>
      <c r="AJ119" s="59"/>
      <c r="AK119" s="59"/>
    </row>
    <row r="120" spans="2:37" x14ac:dyDescent="0.25">
      <c r="B120" s="59" t="s">
        <v>532</v>
      </c>
      <c r="C120" s="62" t="str">
        <f>+VLOOKUP(B120,'resumen UCAP'!$A$5:$O$329,2,0)</f>
        <v>PROYECTOR MH 250W SEGUND</v>
      </c>
      <c r="D120" s="63">
        <f>+'Desmonte Infr. financiada'!D120</f>
        <v>279</v>
      </c>
      <c r="E120" s="63" t="str">
        <f>+VLOOKUP(B120,'resumen UCAP'!$A$5:$O$329,3,0)</f>
        <v>Un</v>
      </c>
      <c r="F120" s="64">
        <f>+VLOOKUP(B120,'resumen UCAP'!$A$5:$O$329,15,0)</f>
        <v>413027</v>
      </c>
      <c r="G120" s="124">
        <v>1</v>
      </c>
      <c r="H120" s="125"/>
      <c r="I120" s="59"/>
      <c r="J120" s="59"/>
      <c r="K120" s="59"/>
      <c r="L120" s="59"/>
      <c r="M120" s="59"/>
      <c r="N120" s="59"/>
      <c r="O120" s="59"/>
      <c r="P120" s="59"/>
      <c r="Q120" s="59"/>
      <c r="R120" s="59"/>
      <c r="S120" s="59"/>
      <c r="T120" s="59"/>
      <c r="U120" s="59"/>
      <c r="V120" s="59"/>
      <c r="W120" s="136"/>
      <c r="X120" s="59"/>
      <c r="Y120" s="59"/>
      <c r="Z120" s="59"/>
      <c r="AA120" s="59"/>
      <c r="AB120" s="59"/>
      <c r="AC120" s="59"/>
      <c r="AD120" s="59"/>
      <c r="AE120" s="59"/>
      <c r="AF120" s="59"/>
      <c r="AG120" s="59"/>
      <c r="AH120" s="59"/>
      <c r="AI120" s="59"/>
      <c r="AJ120" s="59"/>
      <c r="AK120" s="59"/>
    </row>
    <row r="121" spans="2:37" x14ac:dyDescent="0.25">
      <c r="B121" s="59" t="s">
        <v>533</v>
      </c>
      <c r="C121" s="62" t="str">
        <f>+VLOOKUP(B121,'resumen UCAP'!$A$5:$O$329,2,0)</f>
        <v>PROYECTOR MH 4000W SEGUND</v>
      </c>
      <c r="D121" s="63">
        <f>+'Desmonte Infr. financiada'!D121</f>
        <v>440</v>
      </c>
      <c r="E121" s="63" t="str">
        <f>+VLOOKUP(B121,'resumen UCAP'!$A$5:$O$329,3,0)</f>
        <v>Un</v>
      </c>
      <c r="F121" s="64">
        <f>+VLOOKUP(B121,'resumen UCAP'!$A$5:$O$329,15,0)</f>
        <v>509142</v>
      </c>
      <c r="G121" s="124">
        <v>1</v>
      </c>
      <c r="H121" s="125"/>
      <c r="I121" s="59"/>
      <c r="J121" s="59"/>
      <c r="K121" s="59"/>
      <c r="L121" s="59"/>
      <c r="M121" s="59"/>
      <c r="N121" s="59"/>
      <c r="O121" s="59"/>
      <c r="P121" s="59"/>
      <c r="Q121" s="59"/>
      <c r="R121" s="59"/>
      <c r="S121" s="59"/>
      <c r="T121" s="59"/>
      <c r="U121" s="59"/>
      <c r="V121" s="59"/>
      <c r="W121" s="136"/>
      <c r="X121" s="59"/>
      <c r="Y121" s="59"/>
      <c r="Z121" s="59"/>
      <c r="AA121" s="59"/>
      <c r="AB121" s="59"/>
      <c r="AC121" s="59"/>
      <c r="AD121" s="59"/>
      <c r="AE121" s="59"/>
      <c r="AF121" s="59"/>
      <c r="AG121" s="59"/>
      <c r="AH121" s="59"/>
      <c r="AI121" s="59"/>
      <c r="AJ121" s="59"/>
      <c r="AK121" s="59"/>
    </row>
    <row r="122" spans="2:37" x14ac:dyDescent="0.25">
      <c r="B122" s="59" t="s">
        <v>534</v>
      </c>
      <c r="C122" s="62" t="str">
        <f>+VLOOKUP(B122,'resumen UCAP'!$A$5:$O$329,2,0)</f>
        <v>LUMINARIA NA 250 NUEVA</v>
      </c>
      <c r="D122" s="63">
        <f>+'Desmonte Infr. financiada'!D122</f>
        <v>279</v>
      </c>
      <c r="E122" s="63" t="str">
        <f>+VLOOKUP(B122,'resumen UCAP'!$A$5:$O$329,3,0)</f>
        <v>Un</v>
      </c>
      <c r="F122" s="64">
        <f>+VLOOKUP(B122,'resumen UCAP'!$A$5:$O$329,15,0)</f>
        <v>378325</v>
      </c>
      <c r="G122" s="123">
        <v>7</v>
      </c>
      <c r="H122" s="125"/>
      <c r="I122" s="59"/>
      <c r="J122" s="59"/>
      <c r="K122" s="59"/>
      <c r="L122" s="59"/>
      <c r="M122" s="59"/>
      <c r="N122" s="59"/>
      <c r="O122" s="59"/>
      <c r="P122" s="59"/>
      <c r="Q122" s="59"/>
      <c r="R122" s="59"/>
      <c r="S122" s="59"/>
      <c r="T122" s="59"/>
      <c r="U122" s="59"/>
      <c r="V122" s="59"/>
      <c r="W122" s="136"/>
      <c r="X122" s="59"/>
      <c r="Y122" s="59"/>
      <c r="Z122" s="59"/>
      <c r="AA122" s="59"/>
      <c r="AB122" s="59"/>
      <c r="AC122" s="59"/>
      <c r="AD122" s="59"/>
      <c r="AE122" s="59"/>
      <c r="AF122" s="59"/>
      <c r="AG122" s="59"/>
      <c r="AH122" s="59"/>
      <c r="AI122" s="59"/>
      <c r="AJ122" s="59"/>
      <c r="AK122" s="59"/>
    </row>
    <row r="123" spans="2:37" x14ac:dyDescent="0.25">
      <c r="B123" s="59" t="s">
        <v>549</v>
      </c>
      <c r="C123" s="62" t="str">
        <f>+VLOOKUP(B123,'resumen UCAP'!$A$5:$O$329,2,0)</f>
        <v>Luminaria Led 150w</v>
      </c>
      <c r="D123" s="63">
        <f>+'Desmonte Infr. financiada'!D123</f>
        <v>150</v>
      </c>
      <c r="E123" s="63" t="str">
        <f>+VLOOKUP(B123,'resumen UCAP'!$A$5:$O$329,3,0)</f>
        <v>Un</v>
      </c>
      <c r="F123" s="64">
        <f>+VLOOKUP(B123,'resumen UCAP'!$A$5:$O$329,15,0)</f>
        <v>845605</v>
      </c>
      <c r="G123" s="61">
        <v>293</v>
      </c>
      <c r="H123" s="125"/>
      <c r="I123" s="59"/>
      <c r="J123" s="59"/>
      <c r="K123" s="59"/>
      <c r="L123" s="59"/>
      <c r="M123" s="59"/>
      <c r="N123" s="59"/>
      <c r="O123" s="59"/>
      <c r="P123" s="59"/>
      <c r="Q123" s="59"/>
      <c r="R123" s="59"/>
      <c r="S123" s="59"/>
      <c r="T123" s="59"/>
      <c r="U123" s="59"/>
      <c r="V123" s="59"/>
      <c r="W123" s="136"/>
      <c r="X123" s="59"/>
      <c r="Y123" s="59"/>
      <c r="Z123" s="59"/>
      <c r="AA123" s="59"/>
      <c r="AB123" s="59"/>
      <c r="AC123" s="59"/>
      <c r="AD123" s="59"/>
      <c r="AE123" s="59"/>
      <c r="AF123" s="59"/>
      <c r="AG123" s="59"/>
      <c r="AH123" s="59"/>
      <c r="AI123" s="59"/>
      <c r="AJ123" s="59"/>
      <c r="AK123" s="59"/>
    </row>
    <row r="124" spans="2:37" x14ac:dyDescent="0.25">
      <c r="B124" s="59" t="s">
        <v>550</v>
      </c>
      <c r="C124" s="62" t="str">
        <f>+VLOOKUP(B124,'resumen UCAP'!$A$5:$O$329,2,0)</f>
        <v>Luminaria Led 40w</v>
      </c>
      <c r="D124" s="63">
        <f>+'Desmonte Infr. financiada'!D124</f>
        <v>40</v>
      </c>
      <c r="E124" s="63" t="str">
        <f>+VLOOKUP(B124,'resumen UCAP'!$A$5:$O$329,3,0)</f>
        <v>Un</v>
      </c>
      <c r="F124" s="64">
        <f>+VLOOKUP(B124,'resumen UCAP'!$A$5:$O$329,15,0)</f>
        <v>321869</v>
      </c>
      <c r="G124" s="61">
        <v>54</v>
      </c>
      <c r="H124" s="125"/>
      <c r="I124" s="59"/>
      <c r="J124" s="59"/>
      <c r="K124" s="59"/>
      <c r="L124" s="59"/>
      <c r="M124" s="59"/>
      <c r="N124" s="59"/>
      <c r="O124" s="59"/>
      <c r="P124" s="59"/>
      <c r="Q124" s="59"/>
      <c r="R124" s="59"/>
      <c r="S124" s="59"/>
      <c r="T124" s="59"/>
      <c r="U124" s="59"/>
      <c r="V124" s="59"/>
      <c r="W124" s="136"/>
      <c r="X124" s="59"/>
      <c r="Y124" s="59"/>
      <c r="Z124" s="59"/>
      <c r="AA124" s="59"/>
      <c r="AB124" s="59"/>
      <c r="AC124" s="59"/>
      <c r="AD124" s="59"/>
      <c r="AE124" s="59"/>
      <c r="AF124" s="59"/>
      <c r="AG124" s="59"/>
      <c r="AH124" s="59"/>
      <c r="AI124" s="59"/>
      <c r="AJ124" s="59"/>
      <c r="AK124" s="59"/>
    </row>
    <row r="125" spans="2:37" x14ac:dyDescent="0.25">
      <c r="B125" s="59" t="s">
        <v>551</v>
      </c>
      <c r="C125" s="62" t="str">
        <f>+VLOOKUP(B125,'resumen UCAP'!$A$5:$O$329,2,0)</f>
        <v>Proyector led 50w</v>
      </c>
      <c r="D125" s="63">
        <f>+'Desmonte Infr. financiada'!D125</f>
        <v>50</v>
      </c>
      <c r="E125" s="63" t="str">
        <f>+VLOOKUP(B125,'resumen UCAP'!$A$5:$O$329,3,0)</f>
        <v>Un</v>
      </c>
      <c r="F125" s="64">
        <f>+VLOOKUP(B125,'resumen UCAP'!$A$5:$O$329,15,0)</f>
        <v>259754</v>
      </c>
      <c r="G125" s="61">
        <v>21</v>
      </c>
      <c r="H125" s="125"/>
      <c r="I125" s="59"/>
      <c r="J125" s="59"/>
      <c r="K125" s="59"/>
      <c r="L125" s="59"/>
      <c r="M125" s="59"/>
      <c r="N125" s="59"/>
      <c r="O125" s="59"/>
      <c r="P125" s="59"/>
      <c r="Q125" s="59"/>
      <c r="R125" s="59"/>
      <c r="S125" s="59"/>
      <c r="T125" s="59"/>
      <c r="U125" s="59"/>
      <c r="V125" s="59"/>
      <c r="W125" s="136"/>
      <c r="X125" s="59"/>
      <c r="Y125" s="59"/>
      <c r="Z125" s="59"/>
      <c r="AA125" s="59"/>
      <c r="AB125" s="59"/>
      <c r="AC125" s="59"/>
      <c r="AD125" s="59"/>
      <c r="AE125" s="59"/>
      <c r="AF125" s="59"/>
      <c r="AG125" s="59"/>
      <c r="AH125" s="59"/>
      <c r="AI125" s="59"/>
      <c r="AJ125" s="59"/>
      <c r="AK125" s="59"/>
    </row>
    <row r="126" spans="2:37" x14ac:dyDescent="0.25">
      <c r="B126" s="59" t="s">
        <v>552</v>
      </c>
      <c r="C126" s="62" t="str">
        <f>+VLOOKUP(B126,'resumen UCAP'!$A$5:$O$329,2,0)</f>
        <v>Luminaria Led 60w</v>
      </c>
      <c r="D126" s="63">
        <f>+'Desmonte Infr. financiada'!D126</f>
        <v>60</v>
      </c>
      <c r="E126" s="63" t="str">
        <f>+VLOOKUP(B126,'resumen UCAP'!$A$5:$O$329,3,0)</f>
        <v>Un</v>
      </c>
      <c r="F126" s="64">
        <f>+VLOOKUP(B126,'resumen UCAP'!$A$5:$O$329,15,0)</f>
        <v>387336</v>
      </c>
      <c r="G126" s="61">
        <v>28</v>
      </c>
      <c r="H126" s="125"/>
      <c r="I126" s="59"/>
      <c r="J126" s="59"/>
      <c r="K126" s="59"/>
      <c r="L126" s="59"/>
      <c r="M126" s="59"/>
      <c r="N126" s="59"/>
      <c r="O126" s="59"/>
      <c r="P126" s="59"/>
      <c r="Q126" s="59"/>
      <c r="R126" s="59"/>
      <c r="S126" s="59"/>
      <c r="T126" s="59"/>
      <c r="U126" s="59"/>
      <c r="V126" s="59"/>
      <c r="W126" s="136"/>
      <c r="X126" s="59"/>
      <c r="Y126" s="59"/>
      <c r="Z126" s="59"/>
      <c r="AA126" s="59"/>
      <c r="AB126" s="59"/>
      <c r="AC126" s="59"/>
      <c r="AD126" s="59"/>
      <c r="AE126" s="59"/>
      <c r="AF126" s="59"/>
      <c r="AG126" s="59"/>
      <c r="AH126" s="59"/>
      <c r="AI126" s="59"/>
      <c r="AJ126" s="59"/>
      <c r="AK126" s="59"/>
    </row>
    <row r="127" spans="2:37" x14ac:dyDescent="0.25">
      <c r="B127" s="59" t="s">
        <v>553</v>
      </c>
      <c r="C127" s="62" t="str">
        <f>+VLOOKUP(B127,'resumen UCAP'!$A$5:$O$329,2,0)</f>
        <v>PROYECTOR MH 250W SEGUNDA TRANSF</v>
      </c>
      <c r="D127" s="63">
        <f>+'Desmonte Infr. financiada'!D127</f>
        <v>279</v>
      </c>
      <c r="E127" s="63" t="str">
        <f>+VLOOKUP(B127,'resumen UCAP'!$A$5:$O$329,3,0)</f>
        <v>Un</v>
      </c>
      <c r="F127" s="64">
        <f>+VLOOKUP(B127,'resumen UCAP'!$A$5:$O$329,15,0)</f>
        <v>413027</v>
      </c>
      <c r="G127" s="124">
        <v>1</v>
      </c>
      <c r="H127" s="125"/>
      <c r="I127" s="59"/>
      <c r="J127" s="59"/>
      <c r="K127" s="59"/>
      <c r="L127" s="59"/>
      <c r="M127" s="59"/>
      <c r="N127" s="59"/>
      <c r="O127" s="59"/>
      <c r="P127" s="59"/>
      <c r="Q127" s="59"/>
      <c r="R127" s="59"/>
      <c r="S127" s="59"/>
      <c r="T127" s="59"/>
      <c r="U127" s="59"/>
      <c r="V127" s="59"/>
      <c r="W127" s="136"/>
      <c r="X127" s="59"/>
      <c r="Y127" s="59"/>
      <c r="Z127" s="59"/>
      <c r="AA127" s="59"/>
      <c r="AB127" s="59"/>
      <c r="AC127" s="59"/>
      <c r="AD127" s="59"/>
      <c r="AE127" s="59"/>
      <c r="AF127" s="59"/>
      <c r="AG127" s="59"/>
      <c r="AH127" s="59"/>
      <c r="AI127" s="59"/>
      <c r="AJ127" s="59"/>
      <c r="AK127" s="59"/>
    </row>
    <row r="128" spans="2:37" x14ac:dyDescent="0.25">
      <c r="B128" s="59" t="s">
        <v>554</v>
      </c>
      <c r="C128" s="62" t="str">
        <f>+VLOOKUP(B128,'resumen UCAP'!$A$5:$O$329,2,0)</f>
        <v>PROYECTOR LED 200W NUEVO</v>
      </c>
      <c r="D128" s="63">
        <f>+'Desmonte Infr. financiada'!D128</f>
        <v>200</v>
      </c>
      <c r="E128" s="63" t="str">
        <f>+VLOOKUP(B128,'resumen UCAP'!$A$5:$O$329,3,0)</f>
        <v>Un</v>
      </c>
      <c r="F128" s="64">
        <f>+VLOOKUP(B128,'resumen UCAP'!$A$5:$O$329,15,0)</f>
        <v>2390712</v>
      </c>
      <c r="G128" s="61">
        <v>20</v>
      </c>
      <c r="H128" s="125"/>
      <c r="I128" s="59"/>
      <c r="J128" s="59"/>
      <c r="K128" s="59"/>
      <c r="L128" s="59"/>
      <c r="M128" s="59"/>
      <c r="N128" s="59"/>
      <c r="O128" s="59"/>
      <c r="P128" s="59"/>
      <c r="Q128" s="59"/>
      <c r="R128" s="59"/>
      <c r="S128" s="59"/>
      <c r="T128" s="59"/>
      <c r="U128" s="59"/>
      <c r="V128" s="59"/>
      <c r="W128" s="136"/>
      <c r="X128" s="59"/>
      <c r="Y128" s="59"/>
      <c r="Z128" s="59"/>
      <c r="AA128" s="59"/>
      <c r="AB128" s="59"/>
      <c r="AC128" s="59"/>
      <c r="AD128" s="59"/>
      <c r="AE128" s="59"/>
      <c r="AF128" s="59"/>
      <c r="AG128" s="59"/>
      <c r="AH128" s="59"/>
      <c r="AI128" s="59"/>
      <c r="AJ128" s="59"/>
      <c r="AK128" s="59"/>
    </row>
    <row r="129" spans="2:37" x14ac:dyDescent="0.25">
      <c r="B129" s="59" t="s">
        <v>555</v>
      </c>
      <c r="C129" s="62" t="str">
        <f>+VLOOKUP(B129,'resumen UCAP'!$A$5:$O$329,2,0)</f>
        <v>LUMINARIA NA 100W TRANSF DESDE 250W</v>
      </c>
      <c r="D129" s="63">
        <f>+'Desmonte Infr. financiada'!D129</f>
        <v>115</v>
      </c>
      <c r="E129" s="63" t="str">
        <f>+VLOOKUP(B129,'resumen UCAP'!$A$5:$O$329,3,0)</f>
        <v>Un</v>
      </c>
      <c r="F129" s="64">
        <f>+VLOOKUP(B129,'resumen UCAP'!$A$5:$O$329,15,0)</f>
        <v>211467</v>
      </c>
      <c r="G129" s="123">
        <v>3</v>
      </c>
      <c r="H129" s="125"/>
      <c r="I129" s="59"/>
      <c r="J129" s="59"/>
      <c r="K129" s="59"/>
      <c r="L129" s="59"/>
      <c r="M129" s="59"/>
      <c r="N129" s="59"/>
      <c r="O129" s="59"/>
      <c r="P129" s="59"/>
      <c r="Q129" s="59"/>
      <c r="R129" s="59"/>
      <c r="S129" s="59"/>
      <c r="T129" s="59"/>
      <c r="U129" s="59"/>
      <c r="V129" s="59"/>
      <c r="W129" s="136"/>
      <c r="X129" s="59"/>
      <c r="Y129" s="59"/>
      <c r="Z129" s="59"/>
      <c r="AA129" s="59"/>
      <c r="AB129" s="59"/>
      <c r="AC129" s="59"/>
      <c r="AD129" s="59"/>
      <c r="AE129" s="59"/>
      <c r="AF129" s="59"/>
      <c r="AG129" s="59"/>
      <c r="AH129" s="59"/>
      <c r="AI129" s="59"/>
      <c r="AJ129" s="59"/>
      <c r="AK129" s="59"/>
    </row>
    <row r="130" spans="2:37" x14ac:dyDescent="0.25">
      <c r="B130" s="59" t="s">
        <v>556</v>
      </c>
      <c r="C130" s="62" t="str">
        <f>+VLOOKUP(B130,'resumen UCAP'!$A$5:$O$329,2,0)</f>
        <v>LUMINARIA MILENIUM LED 60W NUEVA</v>
      </c>
      <c r="D130" s="63">
        <f>+'Desmonte Infr. financiada'!D130</f>
        <v>60</v>
      </c>
      <c r="E130" s="63" t="str">
        <f>+VLOOKUP(B130,'resumen UCAP'!$A$5:$O$329,3,0)</f>
        <v>Un</v>
      </c>
      <c r="F130" s="64">
        <f>+VLOOKUP(B130,'resumen UCAP'!$A$5:$O$329,15,0)</f>
        <v>387336</v>
      </c>
      <c r="G130" s="61">
        <v>2</v>
      </c>
      <c r="H130" s="125"/>
      <c r="I130" s="59"/>
      <c r="J130" s="59"/>
      <c r="K130" s="59"/>
      <c r="L130" s="59"/>
      <c r="M130" s="59"/>
      <c r="N130" s="59"/>
      <c r="O130" s="59"/>
      <c r="P130" s="59"/>
      <c r="Q130" s="59"/>
      <c r="R130" s="59"/>
      <c r="S130" s="59"/>
      <c r="T130" s="59"/>
      <c r="U130" s="59"/>
      <c r="V130" s="59"/>
      <c r="W130" s="136"/>
      <c r="X130" s="59"/>
      <c r="Y130" s="59"/>
      <c r="Z130" s="59"/>
      <c r="AA130" s="59"/>
      <c r="AB130" s="59"/>
      <c r="AC130" s="59"/>
      <c r="AD130" s="59"/>
      <c r="AE130" s="59"/>
      <c r="AF130" s="59"/>
      <c r="AG130" s="59"/>
      <c r="AH130" s="59"/>
      <c r="AI130" s="59"/>
      <c r="AJ130" s="59"/>
      <c r="AK130" s="59"/>
    </row>
    <row r="131" spans="2:37" x14ac:dyDescent="0.25">
      <c r="B131" s="59"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1">
        <v>1</v>
      </c>
      <c r="H131" s="125"/>
      <c r="I131" s="59"/>
      <c r="J131" s="59"/>
      <c r="K131" s="59"/>
      <c r="L131" s="59"/>
      <c r="M131" s="59"/>
      <c r="N131" s="59"/>
      <c r="O131" s="59"/>
      <c r="P131" s="59"/>
      <c r="Q131" s="59"/>
      <c r="R131" s="59"/>
      <c r="S131" s="59"/>
      <c r="T131" s="59"/>
      <c r="U131" s="59"/>
      <c r="V131" s="59"/>
      <c r="W131" s="136"/>
      <c r="X131" s="59"/>
      <c r="Y131" s="59"/>
      <c r="Z131" s="59"/>
      <c r="AA131" s="59"/>
      <c r="AB131" s="59"/>
      <c r="AC131" s="59"/>
      <c r="AD131" s="59"/>
      <c r="AE131" s="59"/>
      <c r="AF131" s="59"/>
      <c r="AG131" s="59"/>
      <c r="AH131" s="59"/>
      <c r="AI131" s="59"/>
      <c r="AJ131" s="59"/>
      <c r="AK131" s="59"/>
    </row>
    <row r="132" spans="2:37" x14ac:dyDescent="0.25">
      <c r="B132" s="59" t="s">
        <v>558</v>
      </c>
      <c r="C132" s="62" t="str">
        <f>+VLOOKUP(B132,'resumen UCAP'!$A$5:$O$329,2,0)</f>
        <v>LUMINARIA LED 80W NUEVA</v>
      </c>
      <c r="D132" s="63">
        <f>+'Desmonte Infr. financiada'!D132</f>
        <v>80</v>
      </c>
      <c r="E132" s="63" t="str">
        <f>+VLOOKUP(B132,'resumen UCAP'!$A$5:$O$329,3,0)</f>
        <v>Un</v>
      </c>
      <c r="F132" s="64">
        <f>+VLOOKUP(B132,'resumen UCAP'!$A$5:$O$329,15,0)</f>
        <v>518269</v>
      </c>
      <c r="G132" s="61">
        <v>19</v>
      </c>
      <c r="H132" s="125"/>
      <c r="I132" s="59"/>
      <c r="J132" s="59"/>
      <c r="K132" s="59"/>
      <c r="L132" s="59"/>
      <c r="M132" s="59"/>
      <c r="N132" s="59"/>
      <c r="O132" s="59"/>
      <c r="P132" s="59"/>
      <c r="Q132" s="59"/>
      <c r="R132" s="59"/>
      <c r="S132" s="59"/>
      <c r="T132" s="59"/>
      <c r="U132" s="59"/>
      <c r="V132" s="59"/>
      <c r="W132" s="136"/>
      <c r="X132" s="59"/>
      <c r="Y132" s="59"/>
      <c r="Z132" s="59"/>
      <c r="AA132" s="59"/>
      <c r="AB132" s="59"/>
      <c r="AC132" s="59"/>
      <c r="AD132" s="59"/>
      <c r="AE132" s="59"/>
      <c r="AF132" s="59"/>
      <c r="AG132" s="59"/>
      <c r="AH132" s="59"/>
      <c r="AI132" s="59"/>
      <c r="AJ132" s="59"/>
      <c r="AK132" s="59"/>
    </row>
    <row r="133" spans="2:37" x14ac:dyDescent="0.25">
      <c r="B133" s="59" t="s">
        <v>559</v>
      </c>
      <c r="C133" s="62" t="str">
        <f>+VLOOKUP(B133,'resumen UCAP'!$A$5:$O$329,2,0)</f>
        <v>LUMINARIA MILENIUM 150W NUEVA</v>
      </c>
      <c r="D133" s="63">
        <f>+'Desmonte Infr. financiada'!D133</f>
        <v>150</v>
      </c>
      <c r="E133" s="63" t="str">
        <f>+VLOOKUP(B133,'resumen UCAP'!$A$5:$O$329,3,0)</f>
        <v>Un</v>
      </c>
      <c r="F133" s="64">
        <f>+VLOOKUP(B133,'resumen UCAP'!$A$5:$O$329,15,0)</f>
        <v>845605</v>
      </c>
      <c r="G133" s="123">
        <v>7</v>
      </c>
      <c r="H133" s="125"/>
      <c r="I133" s="59"/>
      <c r="J133" s="59"/>
      <c r="K133" s="59"/>
      <c r="L133" s="59"/>
      <c r="M133" s="59"/>
      <c r="N133" s="59"/>
      <c r="O133" s="59"/>
      <c r="P133" s="59"/>
      <c r="Q133" s="59"/>
      <c r="R133" s="59"/>
      <c r="S133" s="59"/>
      <c r="T133" s="59"/>
      <c r="U133" s="59"/>
      <c r="V133" s="59"/>
      <c r="W133" s="136"/>
      <c r="X133" s="59"/>
      <c r="Y133" s="59"/>
      <c r="Z133" s="59"/>
      <c r="AA133" s="59"/>
      <c r="AB133" s="59"/>
      <c r="AC133" s="59"/>
      <c r="AD133" s="59"/>
      <c r="AE133" s="59"/>
      <c r="AF133" s="59"/>
      <c r="AG133" s="59"/>
      <c r="AH133" s="59"/>
      <c r="AI133" s="59"/>
      <c r="AJ133" s="59"/>
      <c r="AK133" s="59"/>
    </row>
    <row r="134" spans="2:37" x14ac:dyDescent="0.25">
      <c r="B134" s="59"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1">
        <v>9</v>
      </c>
      <c r="H134" s="125"/>
      <c r="I134" s="59"/>
      <c r="J134" s="59"/>
      <c r="K134" s="59"/>
      <c r="L134" s="59"/>
      <c r="M134" s="59"/>
      <c r="N134" s="59"/>
      <c r="O134" s="59"/>
      <c r="P134" s="59"/>
      <c r="Q134" s="59"/>
      <c r="R134" s="59"/>
      <c r="S134" s="59"/>
      <c r="T134" s="59"/>
      <c r="U134" s="59"/>
      <c r="V134" s="59"/>
      <c r="W134" s="136"/>
      <c r="X134" s="59"/>
      <c r="Y134" s="59"/>
      <c r="Z134" s="59"/>
      <c r="AA134" s="59"/>
      <c r="AB134" s="59"/>
      <c r="AC134" s="59"/>
      <c r="AD134" s="59"/>
      <c r="AE134" s="59"/>
      <c r="AF134" s="59"/>
      <c r="AG134" s="59"/>
      <c r="AH134" s="59"/>
      <c r="AI134" s="59"/>
      <c r="AJ134" s="59"/>
      <c r="AK134" s="59"/>
    </row>
    <row r="135" spans="2:37" x14ac:dyDescent="0.25">
      <c r="B135" s="59" t="s">
        <v>561</v>
      </c>
      <c r="C135" s="62" t="str">
        <f>+VLOOKUP(B135,'resumen UCAP'!$A$5:$O$329,2,0)</f>
        <v>Luminaria Led 65w</v>
      </c>
      <c r="D135" s="63">
        <f>+'Desmonte Infr. financiada'!D135</f>
        <v>65</v>
      </c>
      <c r="E135" s="63" t="str">
        <f>+VLOOKUP(B135,'resumen UCAP'!$A$5:$O$329,3,0)</f>
        <v>Un</v>
      </c>
      <c r="F135" s="64">
        <f>+VLOOKUP(B135,'resumen UCAP'!$A$5:$O$329,15,0)</f>
        <v>1989070</v>
      </c>
      <c r="G135" s="61">
        <v>3</v>
      </c>
      <c r="H135" s="125"/>
      <c r="I135" s="59"/>
      <c r="J135" s="59"/>
      <c r="K135" s="59"/>
      <c r="L135" s="59"/>
      <c r="M135" s="59"/>
      <c r="N135" s="59"/>
      <c r="O135" s="59"/>
      <c r="P135" s="59"/>
      <c r="Q135" s="59"/>
      <c r="R135" s="59"/>
      <c r="S135" s="59"/>
      <c r="T135" s="59"/>
      <c r="U135" s="59"/>
      <c r="V135" s="59"/>
      <c r="W135" s="136"/>
      <c r="X135" s="59"/>
      <c r="Y135" s="59"/>
      <c r="Z135" s="59"/>
      <c r="AA135" s="59"/>
      <c r="AB135" s="59"/>
      <c r="AC135" s="59"/>
      <c r="AD135" s="59"/>
      <c r="AE135" s="59"/>
      <c r="AF135" s="59"/>
      <c r="AG135" s="59"/>
      <c r="AH135" s="59"/>
      <c r="AI135" s="59"/>
      <c r="AJ135" s="59"/>
      <c r="AK135" s="59"/>
    </row>
    <row r="136" spans="2:37" x14ac:dyDescent="0.25">
      <c r="B136" s="59" t="s">
        <v>562</v>
      </c>
      <c r="C136" s="62" t="str">
        <f>+VLOOKUP(B136,'resumen UCAP'!$A$5:$O$329,2,0)</f>
        <v>PROYECTOR LED 400W APOLO NUEVO</v>
      </c>
      <c r="D136" s="63">
        <f>+'Desmonte Infr. financiada'!D136</f>
        <v>400</v>
      </c>
      <c r="E136" s="63" t="str">
        <f>+VLOOKUP(B136,'resumen UCAP'!$A$5:$O$329,3,0)</f>
        <v>Un</v>
      </c>
      <c r="F136" s="64">
        <f>+VLOOKUP(B136,'resumen UCAP'!$A$5:$O$329,15,0)</f>
        <v>2980712</v>
      </c>
      <c r="G136" s="61">
        <v>3</v>
      </c>
      <c r="H136" s="125"/>
      <c r="I136" s="59"/>
      <c r="J136" s="59"/>
      <c r="K136" s="59"/>
      <c r="L136" s="59"/>
      <c r="M136" s="59"/>
      <c r="N136" s="59"/>
      <c r="O136" s="59"/>
      <c r="P136" s="59"/>
      <c r="Q136" s="59"/>
      <c r="R136" s="59"/>
      <c r="S136" s="59"/>
      <c r="T136" s="59"/>
      <c r="U136" s="59"/>
      <c r="V136" s="59"/>
      <c r="W136" s="136"/>
      <c r="X136" s="59"/>
      <c r="Y136" s="59"/>
      <c r="Z136" s="59"/>
      <c r="AA136" s="59"/>
      <c r="AB136" s="59"/>
      <c r="AC136" s="59"/>
      <c r="AD136" s="59"/>
      <c r="AE136" s="59"/>
      <c r="AF136" s="59"/>
      <c r="AG136" s="59"/>
      <c r="AH136" s="59"/>
      <c r="AI136" s="59"/>
      <c r="AJ136" s="59"/>
      <c r="AK136" s="59"/>
    </row>
    <row r="137" spans="2:37" x14ac:dyDescent="0.25">
      <c r="B137" s="59" t="s">
        <v>563</v>
      </c>
      <c r="C137" s="62" t="str">
        <f>+VLOOKUP(B137,'resumen UCAP'!$A$5:$O$329,2,0)</f>
        <v>ETIQUETA PROYECTOR MH 1000 SEGUNDA</v>
      </c>
      <c r="D137" s="63">
        <f>+'Desmonte Infr. financiada'!D137</f>
        <v>115</v>
      </c>
      <c r="E137" s="63" t="str">
        <f>+VLOOKUP(B137,'resumen UCAP'!$A$5:$O$329,3,0)</f>
        <v>Un</v>
      </c>
      <c r="F137" s="64">
        <f>+VLOOKUP(B137,'resumen UCAP'!$A$5:$O$329,15,0)</f>
        <v>540000</v>
      </c>
      <c r="G137" s="124">
        <v>5</v>
      </c>
      <c r="H137" s="125"/>
      <c r="I137" s="59"/>
      <c r="J137" s="59"/>
      <c r="K137" s="59"/>
      <c r="L137" s="59"/>
      <c r="M137" s="59"/>
      <c r="N137" s="59"/>
      <c r="O137" s="59"/>
      <c r="P137" s="59"/>
      <c r="Q137" s="59"/>
      <c r="R137" s="59"/>
      <c r="S137" s="59"/>
      <c r="T137" s="59"/>
      <c r="U137" s="59"/>
      <c r="V137" s="59"/>
      <c r="W137" s="136"/>
      <c r="X137" s="59"/>
      <c r="Y137" s="59"/>
      <c r="Z137" s="59"/>
      <c r="AA137" s="59"/>
      <c r="AB137" s="59"/>
      <c r="AC137" s="59"/>
      <c r="AD137" s="59"/>
      <c r="AE137" s="59"/>
      <c r="AF137" s="59"/>
      <c r="AG137" s="59"/>
      <c r="AH137" s="59"/>
      <c r="AI137" s="59"/>
      <c r="AJ137" s="59"/>
      <c r="AK137" s="59"/>
    </row>
    <row r="138" spans="2:37" x14ac:dyDescent="0.25">
      <c r="B138" s="59"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123">
        <v>6</v>
      </c>
      <c r="H138" s="125"/>
      <c r="I138" s="59"/>
      <c r="J138" s="59"/>
      <c r="K138" s="59"/>
      <c r="L138" s="59"/>
      <c r="M138" s="59"/>
      <c r="N138" s="59"/>
      <c r="O138" s="59"/>
      <c r="P138" s="59"/>
      <c r="Q138" s="59"/>
      <c r="R138" s="59"/>
      <c r="S138" s="59"/>
      <c r="T138" s="59"/>
      <c r="U138" s="59"/>
      <c r="V138" s="59"/>
      <c r="W138" s="136"/>
      <c r="X138" s="59"/>
      <c r="Y138" s="59"/>
      <c r="Z138" s="59"/>
      <c r="AA138" s="59"/>
      <c r="AB138" s="59"/>
      <c r="AC138" s="59"/>
      <c r="AD138" s="59"/>
      <c r="AE138" s="59"/>
      <c r="AF138" s="59"/>
      <c r="AG138" s="59"/>
      <c r="AH138" s="59"/>
      <c r="AI138" s="59"/>
      <c r="AJ138" s="59"/>
      <c r="AK138" s="59"/>
    </row>
    <row r="139" spans="2:37" x14ac:dyDescent="0.25">
      <c r="B139" s="59" t="s">
        <v>565</v>
      </c>
      <c r="C139" s="62" t="str">
        <f>+VLOOKUP(B139,'resumen UCAP'!$A$5:$O$329,2,0)</f>
        <v>LUMINARIA LED DE 40W NUEVA</v>
      </c>
      <c r="D139" s="63">
        <f>+'Desmonte Infr. financiada'!D139</f>
        <v>40</v>
      </c>
      <c r="E139" s="63" t="str">
        <f>+VLOOKUP(B139,'resumen UCAP'!$A$5:$O$329,3,0)</f>
        <v>Un</v>
      </c>
      <c r="F139" s="64">
        <f>+VLOOKUP(B139,'resumen UCAP'!$A$5:$O$329,15,0)</f>
        <v>321869</v>
      </c>
      <c r="G139" s="61">
        <v>3</v>
      </c>
      <c r="H139" s="125"/>
      <c r="I139" s="59"/>
      <c r="J139" s="59"/>
      <c r="K139" s="59"/>
      <c r="L139" s="59"/>
      <c r="M139" s="59"/>
      <c r="N139" s="59"/>
      <c r="O139" s="59"/>
      <c r="P139" s="59"/>
      <c r="Q139" s="59"/>
      <c r="R139" s="59"/>
      <c r="S139" s="59"/>
      <c r="T139" s="59"/>
      <c r="U139" s="59"/>
      <c r="V139" s="59"/>
      <c r="W139" s="136"/>
      <c r="X139" s="59"/>
      <c r="Y139" s="59"/>
      <c r="Z139" s="59"/>
      <c r="AA139" s="59"/>
      <c r="AB139" s="59"/>
      <c r="AC139" s="59"/>
      <c r="AD139" s="59"/>
      <c r="AE139" s="59"/>
      <c r="AF139" s="59"/>
      <c r="AG139" s="59"/>
      <c r="AH139" s="59"/>
      <c r="AI139" s="59"/>
      <c r="AJ139" s="59"/>
      <c r="AK139" s="59"/>
    </row>
    <row r="140" spans="2:37" x14ac:dyDescent="0.25">
      <c r="B140" s="59" t="s">
        <v>566</v>
      </c>
      <c r="C140" s="62" t="str">
        <f>+VLOOKUP(B140,'resumen UCAP'!$A$5:$O$329,2,0)</f>
        <v>LUMINARIA LED 65W NUEVA MILLENIUM</v>
      </c>
      <c r="D140" s="63">
        <f>+'Desmonte Infr. financiada'!D140</f>
        <v>65</v>
      </c>
      <c r="E140" s="63" t="str">
        <f>+VLOOKUP(B140,'resumen UCAP'!$A$5:$O$329,3,0)</f>
        <v>Un</v>
      </c>
      <c r="F140" s="64">
        <f>+VLOOKUP(B140,'resumen UCAP'!$A$5:$O$329,15,0)</f>
        <v>387336</v>
      </c>
      <c r="G140" s="61">
        <v>12</v>
      </c>
      <c r="H140" s="125"/>
      <c r="I140" s="59"/>
      <c r="J140" s="59"/>
      <c r="K140" s="59"/>
      <c r="L140" s="59"/>
      <c r="M140" s="59"/>
      <c r="N140" s="59"/>
      <c r="O140" s="59"/>
      <c r="P140" s="59"/>
      <c r="Q140" s="59"/>
      <c r="R140" s="59"/>
      <c r="S140" s="59"/>
      <c r="T140" s="59"/>
      <c r="U140" s="59"/>
      <c r="V140" s="59"/>
      <c r="W140" s="136"/>
      <c r="X140" s="59"/>
      <c r="Y140" s="59"/>
      <c r="Z140" s="59"/>
      <c r="AA140" s="59"/>
      <c r="AB140" s="59"/>
      <c r="AC140" s="59"/>
      <c r="AD140" s="59"/>
      <c r="AE140" s="59"/>
      <c r="AF140" s="59"/>
      <c r="AG140" s="59"/>
      <c r="AH140" s="59"/>
      <c r="AI140" s="59"/>
      <c r="AJ140" s="59"/>
      <c r="AK140" s="59"/>
    </row>
    <row r="141" spans="2:37" x14ac:dyDescent="0.25">
      <c r="B141" s="59" t="s">
        <v>567</v>
      </c>
      <c r="C141" s="62" t="str">
        <f>+VLOOKUP(B141,'resumen UCAP'!$A$5:$O$329,2,0)</f>
        <v>LUMINARIA LED 40W NUEVA YOA</v>
      </c>
      <c r="D141" s="63">
        <f>+'Desmonte Infr. financiada'!D141</f>
        <v>40</v>
      </c>
      <c r="E141" s="63" t="str">
        <f>+VLOOKUP(B141,'resumen UCAP'!$A$5:$O$329,3,0)</f>
        <v>Un</v>
      </c>
      <c r="F141" s="64">
        <f>+VLOOKUP(B141,'resumen UCAP'!$A$5:$O$329,15,0)</f>
        <v>1989070</v>
      </c>
      <c r="G141" s="61">
        <v>21</v>
      </c>
      <c r="H141" s="125"/>
      <c r="I141" s="59"/>
      <c r="J141" s="59"/>
      <c r="K141" s="59"/>
      <c r="L141" s="59"/>
      <c r="M141" s="59"/>
      <c r="N141" s="59"/>
      <c r="O141" s="59"/>
      <c r="P141" s="59"/>
      <c r="Q141" s="59"/>
      <c r="R141" s="59"/>
      <c r="S141" s="59"/>
      <c r="T141" s="59"/>
      <c r="U141" s="59"/>
      <c r="V141" s="59"/>
      <c r="W141" s="136"/>
      <c r="X141" s="59"/>
      <c r="Y141" s="59"/>
      <c r="Z141" s="59"/>
      <c r="AA141" s="59"/>
      <c r="AB141" s="59"/>
      <c r="AC141" s="59"/>
      <c r="AD141" s="59"/>
      <c r="AE141" s="59"/>
      <c r="AF141" s="59"/>
      <c r="AG141" s="59"/>
      <c r="AH141" s="59"/>
      <c r="AI141" s="59"/>
      <c r="AJ141" s="59"/>
      <c r="AK141" s="59"/>
    </row>
    <row r="142" spans="2:37" x14ac:dyDescent="0.25">
      <c r="B142" s="59" t="s">
        <v>568</v>
      </c>
      <c r="C142" s="62" t="str">
        <f>+VLOOKUP(B142,'resumen UCAP'!$A$5:$O$329,2,0)</f>
        <v>LUMINARIA LED 80W NUEVA MILLENIUM</v>
      </c>
      <c r="D142" s="63">
        <f>+'Desmonte Infr. financiada'!D142</f>
        <v>80</v>
      </c>
      <c r="E142" s="63" t="str">
        <f>+VLOOKUP(B142,'resumen UCAP'!$A$5:$O$329,3,0)</f>
        <v>Un</v>
      </c>
      <c r="F142" s="64">
        <f>+VLOOKUP(B142,'resumen UCAP'!$A$5:$O$329,15,0)</f>
        <v>518269</v>
      </c>
      <c r="G142" s="61">
        <v>3</v>
      </c>
      <c r="H142" s="125"/>
      <c r="I142" s="59"/>
      <c r="J142" s="59"/>
      <c r="K142" s="59"/>
      <c r="L142" s="59"/>
      <c r="M142" s="59"/>
      <c r="N142" s="59"/>
      <c r="O142" s="59"/>
      <c r="P142" s="59"/>
      <c r="Q142" s="59"/>
      <c r="R142" s="59"/>
      <c r="S142" s="59"/>
      <c r="T142" s="59"/>
      <c r="U142" s="59"/>
      <c r="V142" s="59"/>
      <c r="W142" s="136"/>
      <c r="X142" s="59"/>
      <c r="Y142" s="59"/>
      <c r="Z142" s="59"/>
      <c r="AA142" s="59"/>
      <c r="AB142" s="59"/>
      <c r="AC142" s="59"/>
      <c r="AD142" s="59"/>
      <c r="AE142" s="59"/>
      <c r="AF142" s="59"/>
      <c r="AG142" s="59"/>
      <c r="AH142" s="59"/>
      <c r="AI142" s="59"/>
      <c r="AJ142" s="59"/>
      <c r="AK142" s="59"/>
    </row>
    <row r="143" spans="2:37" x14ac:dyDescent="0.25">
      <c r="B143" s="59" t="s">
        <v>569</v>
      </c>
      <c r="C143" s="62" t="str">
        <f>+VLOOKUP(B143,'resumen UCAP'!$A$5:$O$329,2,0)</f>
        <v>LUMINARIA LED 150W NUEVA MILLENIUM</v>
      </c>
      <c r="D143" s="63">
        <f>+'Desmonte Infr. financiada'!D143</f>
        <v>150</v>
      </c>
      <c r="E143" s="63" t="str">
        <f>+VLOOKUP(B143,'resumen UCAP'!$A$5:$O$329,3,0)</f>
        <v>Un</v>
      </c>
      <c r="F143" s="64">
        <f>+VLOOKUP(B143,'resumen UCAP'!$A$5:$O$329,15,0)</f>
        <v>845605</v>
      </c>
      <c r="G143" s="61">
        <v>41</v>
      </c>
      <c r="H143" s="125"/>
      <c r="I143" s="59"/>
      <c r="J143" s="59"/>
      <c r="K143" s="59"/>
      <c r="L143" s="59"/>
      <c r="M143" s="59"/>
      <c r="N143" s="59"/>
      <c r="O143" s="59"/>
      <c r="P143" s="59"/>
      <c r="Q143" s="59"/>
      <c r="R143" s="59"/>
      <c r="S143" s="59"/>
      <c r="T143" s="59"/>
      <c r="U143" s="59"/>
      <c r="V143" s="59"/>
      <c r="W143" s="136"/>
      <c r="X143" s="59"/>
      <c r="Y143" s="59"/>
      <c r="Z143" s="59"/>
      <c r="AA143" s="59"/>
      <c r="AB143" s="59"/>
      <c r="AC143" s="59"/>
      <c r="AD143" s="59"/>
      <c r="AE143" s="59"/>
      <c r="AF143" s="59"/>
      <c r="AG143" s="59"/>
      <c r="AH143" s="59"/>
      <c r="AI143" s="59"/>
      <c r="AJ143" s="59"/>
      <c r="AK143" s="59"/>
    </row>
    <row r="144" spans="2:37" x14ac:dyDescent="0.25">
      <c r="B144" s="59" t="s">
        <v>570</v>
      </c>
      <c r="C144" s="62" t="str">
        <f>+VLOOKUP(B144,'resumen UCAP'!$A$5:$O$329,2,0)</f>
        <v>ETIQUETA 250W</v>
      </c>
      <c r="D144" s="63">
        <f>+'Desmonte Infr. financiada'!D144</f>
        <v>279</v>
      </c>
      <c r="E144" s="63" t="str">
        <f>+VLOOKUP(B144,'resumen UCAP'!$A$5:$O$329,3,0)</f>
        <v>Un</v>
      </c>
      <c r="F144" s="64">
        <f>+VLOOKUP(B144,'resumen UCAP'!$A$5:$O$329,15,0)</f>
        <v>413027</v>
      </c>
      <c r="G144" s="123">
        <v>1</v>
      </c>
      <c r="H144" s="125"/>
      <c r="I144" s="59"/>
      <c r="J144" s="59"/>
      <c r="K144" s="59"/>
      <c r="L144" s="59"/>
      <c r="M144" s="59"/>
      <c r="N144" s="59"/>
      <c r="O144" s="59"/>
      <c r="P144" s="59"/>
      <c r="Q144" s="59"/>
      <c r="R144" s="59"/>
      <c r="S144" s="59"/>
      <c r="T144" s="59"/>
      <c r="U144" s="59"/>
      <c r="V144" s="59"/>
      <c r="W144" s="136"/>
      <c r="X144" s="59"/>
      <c r="Y144" s="59"/>
      <c r="Z144" s="59"/>
      <c r="AA144" s="59"/>
      <c r="AB144" s="59"/>
      <c r="AC144" s="59"/>
      <c r="AD144" s="59"/>
      <c r="AE144" s="59"/>
      <c r="AF144" s="59"/>
      <c r="AG144" s="59"/>
      <c r="AH144" s="59"/>
      <c r="AI144" s="59"/>
      <c r="AJ144" s="59"/>
      <c r="AK144" s="59"/>
    </row>
    <row r="145" spans="2:37" x14ac:dyDescent="0.25">
      <c r="B145" s="59" t="s">
        <v>571</v>
      </c>
      <c r="C145" s="62" t="str">
        <f>+VLOOKUP(B145,'resumen UCAP'!$A$5:$O$329,2,0)</f>
        <v>LUMINARIA LED 65W NUEVA 4000X65</v>
      </c>
      <c r="D145" s="63">
        <f>+'Desmonte Infr. financiada'!D145</f>
        <v>65</v>
      </c>
      <c r="E145" s="63" t="str">
        <f>+VLOOKUP(B145,'resumen UCAP'!$A$5:$O$329,3,0)</f>
        <v>Un</v>
      </c>
      <c r="F145" s="64">
        <f>+VLOOKUP(B145,'resumen UCAP'!$A$5:$O$329,15,0)</f>
        <v>736002</v>
      </c>
      <c r="G145" s="61">
        <v>4</v>
      </c>
      <c r="H145" s="125"/>
      <c r="I145" s="59"/>
      <c r="J145" s="59"/>
      <c r="K145" s="59"/>
      <c r="L145" s="59"/>
      <c r="M145" s="59"/>
      <c r="N145" s="59"/>
      <c r="O145" s="59"/>
      <c r="P145" s="59"/>
      <c r="Q145" s="59"/>
      <c r="R145" s="59"/>
      <c r="S145" s="59"/>
      <c r="T145" s="59"/>
      <c r="U145" s="59"/>
      <c r="V145" s="59"/>
      <c r="W145" s="136"/>
      <c r="X145" s="59"/>
      <c r="Y145" s="59"/>
      <c r="Z145" s="59"/>
      <c r="AA145" s="59"/>
      <c r="AB145" s="59"/>
      <c r="AC145" s="59"/>
      <c r="AD145" s="59"/>
      <c r="AE145" s="59"/>
      <c r="AF145" s="59"/>
      <c r="AG145" s="59"/>
      <c r="AH145" s="59"/>
      <c r="AI145" s="59"/>
      <c r="AJ145" s="59"/>
      <c r="AK145" s="59"/>
    </row>
    <row r="146" spans="2:37" x14ac:dyDescent="0.25">
      <c r="B146" s="59" t="s">
        <v>572</v>
      </c>
      <c r="C146" s="62" t="str">
        <f>+VLOOKUP(B146,'resumen UCAP'!$A$5:$O$329,2,0)</f>
        <v>LUMINARIA LED 38W NUEVA YOA</v>
      </c>
      <c r="D146" s="63">
        <f>+'Desmonte Infr. financiada'!D146</f>
        <v>38</v>
      </c>
      <c r="E146" s="63" t="str">
        <f>+VLOOKUP(B146,'resumen UCAP'!$A$5:$O$329,3,0)</f>
        <v>Un</v>
      </c>
      <c r="F146" s="64">
        <f>+VLOOKUP(B146,'resumen UCAP'!$A$5:$O$329,15,0)</f>
        <v>1989070</v>
      </c>
      <c r="G146" s="61">
        <v>8</v>
      </c>
      <c r="H146" s="125"/>
      <c r="I146" s="59"/>
      <c r="J146" s="59"/>
      <c r="K146" s="59"/>
      <c r="L146" s="59"/>
      <c r="M146" s="59"/>
      <c r="N146" s="59"/>
      <c r="O146" s="59"/>
      <c r="P146" s="59"/>
      <c r="Q146" s="59"/>
      <c r="R146" s="59"/>
      <c r="S146" s="59"/>
      <c r="T146" s="59"/>
      <c r="U146" s="59"/>
      <c r="V146" s="59"/>
      <c r="W146" s="136"/>
      <c r="X146" s="59"/>
      <c r="Y146" s="59"/>
      <c r="Z146" s="59"/>
      <c r="AA146" s="59"/>
      <c r="AB146" s="59"/>
      <c r="AC146" s="59"/>
      <c r="AD146" s="59"/>
      <c r="AE146" s="59"/>
      <c r="AF146" s="59"/>
      <c r="AG146" s="59"/>
      <c r="AH146" s="59"/>
      <c r="AI146" s="59"/>
      <c r="AJ146" s="59"/>
      <c r="AK146" s="59"/>
    </row>
    <row r="147" spans="2:37" x14ac:dyDescent="0.25">
      <c r="B147" s="59" t="s">
        <v>573</v>
      </c>
      <c r="C147" s="62" t="str">
        <f>+VLOOKUP(B147,'resumen UCAP'!$A$5:$O$329,2,0)</f>
        <v>LUMINARIA LED 150W MILLENIUM</v>
      </c>
      <c r="D147" s="63">
        <f>+'Desmonte Infr. financiada'!D147</f>
        <v>150</v>
      </c>
      <c r="E147" s="63" t="str">
        <f>+VLOOKUP(B147,'resumen UCAP'!$A$5:$O$329,3,0)</f>
        <v>Un</v>
      </c>
      <c r="F147" s="64">
        <f>+VLOOKUP(B147,'resumen UCAP'!$A$5:$O$329,15,0)</f>
        <v>845605</v>
      </c>
      <c r="G147" s="61">
        <v>29</v>
      </c>
      <c r="H147" s="125"/>
      <c r="I147" s="59"/>
      <c r="J147" s="59"/>
      <c r="K147" s="59"/>
      <c r="L147" s="59"/>
      <c r="M147" s="59"/>
      <c r="N147" s="59"/>
      <c r="O147" s="59"/>
      <c r="P147" s="59"/>
      <c r="Q147" s="59"/>
      <c r="R147" s="59"/>
      <c r="S147" s="59"/>
      <c r="T147" s="59"/>
      <c r="U147" s="59"/>
      <c r="V147" s="59"/>
      <c r="W147" s="136"/>
      <c r="X147" s="59"/>
      <c r="Y147" s="59"/>
      <c r="Z147" s="59"/>
      <c r="AA147" s="59"/>
      <c r="AB147" s="59"/>
      <c r="AC147" s="59"/>
      <c r="AD147" s="59"/>
      <c r="AE147" s="59"/>
      <c r="AF147" s="59"/>
      <c r="AG147" s="59"/>
      <c r="AH147" s="59"/>
      <c r="AI147" s="59"/>
      <c r="AJ147" s="59"/>
      <c r="AK147" s="59"/>
    </row>
    <row r="148" spans="2:37" x14ac:dyDescent="0.25">
      <c r="B148" s="59" t="s">
        <v>574</v>
      </c>
      <c r="C148" s="62" t="str">
        <f>+VLOOKUP(B148,'resumen UCAP'!$A$5:$O$329,2,0)</f>
        <v>LUMINARIA LED 150W NUEVA</v>
      </c>
      <c r="D148" s="63">
        <f>+'Desmonte Infr. financiada'!D148</f>
        <v>150</v>
      </c>
      <c r="E148" s="63" t="str">
        <f>+VLOOKUP(B148,'resumen UCAP'!$A$5:$O$329,3,0)</f>
        <v>Un</v>
      </c>
      <c r="F148" s="64">
        <f>+VLOOKUP(B148,'resumen UCAP'!$A$5:$O$329,15,0)</f>
        <v>845605</v>
      </c>
      <c r="G148" s="61">
        <v>10</v>
      </c>
      <c r="H148" s="125"/>
      <c r="I148" s="59"/>
      <c r="J148" s="59"/>
      <c r="K148" s="59"/>
      <c r="L148" s="59"/>
      <c r="M148" s="59"/>
      <c r="N148" s="59"/>
      <c r="O148" s="59"/>
      <c r="P148" s="59"/>
      <c r="Q148" s="59"/>
      <c r="R148" s="59"/>
      <c r="S148" s="59"/>
      <c r="T148" s="59"/>
      <c r="U148" s="59"/>
      <c r="V148" s="59"/>
      <c r="W148" s="136"/>
      <c r="X148" s="59"/>
      <c r="Y148" s="59"/>
      <c r="Z148" s="59"/>
      <c r="AA148" s="59"/>
      <c r="AB148" s="59"/>
      <c r="AC148" s="59"/>
      <c r="AD148" s="59"/>
      <c r="AE148" s="59"/>
      <c r="AF148" s="59"/>
      <c r="AG148" s="59"/>
      <c r="AH148" s="59"/>
      <c r="AI148" s="59"/>
      <c r="AJ148" s="59"/>
      <c r="AK148" s="59"/>
    </row>
    <row r="149" spans="2:37" x14ac:dyDescent="0.25">
      <c r="B149" s="59" t="s">
        <v>575</v>
      </c>
      <c r="C149" s="62" t="str">
        <f>+VLOOKUP(B149,'resumen UCAP'!$A$5:$O$329,2,0)</f>
        <v>ETIQUETA LUMINARIA NA 250W</v>
      </c>
      <c r="D149" s="63">
        <f>+'Desmonte Infr. financiada'!D149</f>
        <v>279</v>
      </c>
      <c r="E149" s="63" t="str">
        <f>+VLOOKUP(B149,'resumen UCAP'!$A$5:$O$329,3,0)</f>
        <v>Un</v>
      </c>
      <c r="F149" s="64">
        <f>+VLOOKUP(B149,'resumen UCAP'!$A$5:$O$329,15,0)</f>
        <v>431050</v>
      </c>
      <c r="G149" s="123">
        <v>1</v>
      </c>
      <c r="H149" s="125"/>
      <c r="I149" s="59"/>
      <c r="J149" s="59"/>
      <c r="K149" s="59"/>
      <c r="L149" s="59"/>
      <c r="M149" s="59"/>
      <c r="N149" s="59"/>
      <c r="O149" s="59"/>
      <c r="P149" s="59"/>
      <c r="Q149" s="59"/>
      <c r="R149" s="59"/>
      <c r="S149" s="59"/>
      <c r="T149" s="59"/>
      <c r="U149" s="59"/>
      <c r="V149" s="59"/>
      <c r="W149" s="136"/>
      <c r="X149" s="59"/>
      <c r="Y149" s="59"/>
      <c r="Z149" s="59"/>
      <c r="AA149" s="59"/>
      <c r="AB149" s="59"/>
      <c r="AC149" s="59"/>
      <c r="AD149" s="59"/>
      <c r="AE149" s="59"/>
      <c r="AF149" s="59"/>
      <c r="AG149" s="59"/>
      <c r="AH149" s="59"/>
      <c r="AI149" s="59"/>
      <c r="AJ149" s="59"/>
      <c r="AK149" s="59"/>
    </row>
    <row r="150" spans="2:37" x14ac:dyDescent="0.25">
      <c r="B150" s="59" t="s">
        <v>576</v>
      </c>
      <c r="C150" s="62" t="str">
        <f>+VLOOKUP(B150,'resumen UCAP'!$A$5:$O$329,2,0)</f>
        <v>LUMINARIA LED 40W  MILLENIUM NUEVA</v>
      </c>
      <c r="D150" s="63">
        <f>+'Desmonte Infr. financiada'!D150</f>
        <v>40</v>
      </c>
      <c r="E150" s="63" t="str">
        <f>+VLOOKUP(B150,'resumen UCAP'!$A$5:$O$329,3,0)</f>
        <v>Un</v>
      </c>
      <c r="F150" s="64">
        <f>+VLOOKUP(B150,'resumen UCAP'!$A$5:$O$329,15,0)</f>
        <v>321869</v>
      </c>
      <c r="G150" s="61">
        <v>17</v>
      </c>
      <c r="H150" s="125"/>
      <c r="I150" s="59"/>
      <c r="J150" s="59"/>
      <c r="K150" s="59"/>
      <c r="L150" s="59"/>
      <c r="M150" s="59"/>
      <c r="N150" s="59"/>
      <c r="O150" s="59"/>
      <c r="P150" s="59"/>
      <c r="Q150" s="59"/>
      <c r="R150" s="59"/>
      <c r="S150" s="59"/>
      <c r="T150" s="59"/>
      <c r="U150" s="59"/>
      <c r="V150" s="59"/>
      <c r="W150" s="136"/>
      <c r="X150" s="59"/>
      <c r="Y150" s="59"/>
      <c r="Z150" s="59"/>
      <c r="AA150" s="59"/>
      <c r="AB150" s="59"/>
      <c r="AC150" s="59"/>
      <c r="AD150" s="59"/>
      <c r="AE150" s="59"/>
      <c r="AF150" s="59"/>
      <c r="AG150" s="59"/>
      <c r="AH150" s="59"/>
      <c r="AI150" s="59"/>
      <c r="AJ150" s="59"/>
      <c r="AK150" s="59"/>
    </row>
    <row r="151" spans="2:37" x14ac:dyDescent="0.25">
      <c r="B151" s="59" t="s">
        <v>577</v>
      </c>
      <c r="C151" s="62" t="str">
        <f>+VLOOKUP(B151,'resumen UCAP'!$A$5:$O$329,2,0)</f>
        <v>LUMINARIA LED 40W NUEVA MILLENIUM</v>
      </c>
      <c r="D151" s="63">
        <f>+'Desmonte Infr. financiada'!D151</f>
        <v>40</v>
      </c>
      <c r="E151" s="63" t="str">
        <f>+VLOOKUP(B151,'resumen UCAP'!$A$5:$O$329,3,0)</f>
        <v>Un</v>
      </c>
      <c r="F151" s="64">
        <f>+VLOOKUP(B151,'resumen UCAP'!$A$5:$O$329,15,0)</f>
        <v>321869</v>
      </c>
      <c r="G151" s="61">
        <v>1</v>
      </c>
      <c r="H151" s="125"/>
      <c r="I151" s="59"/>
      <c r="J151" s="59"/>
      <c r="K151" s="59"/>
      <c r="L151" s="59"/>
      <c r="M151" s="59"/>
      <c r="N151" s="59"/>
      <c r="O151" s="59"/>
      <c r="P151" s="59"/>
      <c r="Q151" s="59"/>
      <c r="R151" s="59"/>
      <c r="S151" s="59"/>
      <c r="T151" s="59"/>
      <c r="U151" s="59"/>
      <c r="V151" s="59"/>
      <c r="W151" s="136"/>
      <c r="X151" s="59"/>
      <c r="Y151" s="59"/>
      <c r="Z151" s="59"/>
      <c r="AA151" s="59"/>
      <c r="AB151" s="59"/>
      <c r="AC151" s="59"/>
      <c r="AD151" s="59"/>
      <c r="AE151" s="59"/>
      <c r="AF151" s="59"/>
      <c r="AG151" s="59"/>
      <c r="AH151" s="59"/>
      <c r="AI151" s="59"/>
      <c r="AJ151" s="59"/>
      <c r="AK151" s="59"/>
    </row>
    <row r="152" spans="2:37" x14ac:dyDescent="0.25">
      <c r="B152" s="59" t="s">
        <v>578</v>
      </c>
      <c r="C152" s="62" t="str">
        <f>+VLOOKUP(B152,'resumen UCAP'!$A$5:$O$329,2,0)</f>
        <v>LUMINARIA LED 60W MILLENIUM NUEVA</v>
      </c>
      <c r="D152" s="63">
        <f>+'Desmonte Infr. financiada'!D152</f>
        <v>60</v>
      </c>
      <c r="E152" s="63" t="str">
        <f>+VLOOKUP(B152,'resumen UCAP'!$A$5:$O$329,3,0)</f>
        <v>Un</v>
      </c>
      <c r="F152" s="64">
        <f>+VLOOKUP(B152,'resumen UCAP'!$A$5:$O$329,15,0)</f>
        <v>387336</v>
      </c>
      <c r="G152" s="61">
        <v>1</v>
      </c>
      <c r="H152" s="125"/>
      <c r="I152" s="59"/>
      <c r="J152" s="59"/>
      <c r="K152" s="59"/>
      <c r="L152" s="59"/>
      <c r="M152" s="59"/>
      <c r="N152" s="59"/>
      <c r="O152" s="59"/>
      <c r="P152" s="59"/>
      <c r="Q152" s="59"/>
      <c r="R152" s="59"/>
      <c r="S152" s="59"/>
      <c r="T152" s="59"/>
      <c r="U152" s="59"/>
      <c r="V152" s="59"/>
      <c r="W152" s="136"/>
      <c r="X152" s="59"/>
      <c r="Y152" s="59"/>
      <c r="Z152" s="59"/>
      <c r="AA152" s="59"/>
      <c r="AB152" s="59"/>
      <c r="AC152" s="59"/>
      <c r="AD152" s="59"/>
      <c r="AE152" s="59"/>
      <c r="AF152" s="59"/>
      <c r="AG152" s="59"/>
      <c r="AH152" s="59"/>
      <c r="AI152" s="59"/>
      <c r="AJ152" s="59"/>
      <c r="AK152" s="59"/>
    </row>
    <row r="153" spans="2:37" x14ac:dyDescent="0.25">
      <c r="B153" s="59" t="s">
        <v>579</v>
      </c>
      <c r="C153" s="62" t="str">
        <f>+VLOOKUP(B153,'resumen UCAP'!$A$5:$O$329,2,0)</f>
        <v>LUMINARIA LED 38W NUEVA</v>
      </c>
      <c r="D153" s="63">
        <f>+'Desmonte Infr. financiada'!D153</f>
        <v>38</v>
      </c>
      <c r="E153" s="63" t="str">
        <f>+VLOOKUP(B153,'resumen UCAP'!$A$5:$O$329,3,0)</f>
        <v>Un</v>
      </c>
      <c r="F153" s="64">
        <f>+VLOOKUP(B153,'resumen UCAP'!$A$5:$O$329,15,0)</f>
        <v>1989070</v>
      </c>
      <c r="G153" s="61">
        <v>11</v>
      </c>
      <c r="H153" s="125"/>
      <c r="I153" s="59"/>
      <c r="J153" s="59"/>
      <c r="K153" s="59"/>
      <c r="L153" s="59"/>
      <c r="M153" s="59"/>
      <c r="N153" s="59"/>
      <c r="O153" s="59"/>
      <c r="P153" s="59"/>
      <c r="Q153" s="59"/>
      <c r="R153" s="59"/>
      <c r="S153" s="59"/>
      <c r="T153" s="59"/>
      <c r="U153" s="59"/>
      <c r="V153" s="59"/>
      <c r="W153" s="136"/>
      <c r="X153" s="59"/>
      <c r="Y153" s="59"/>
      <c r="Z153" s="59"/>
      <c r="AA153" s="59"/>
      <c r="AB153" s="59"/>
      <c r="AC153" s="59"/>
      <c r="AD153" s="59"/>
      <c r="AE153" s="59"/>
      <c r="AF153" s="59"/>
      <c r="AG153" s="59"/>
      <c r="AH153" s="59"/>
      <c r="AI153" s="59"/>
      <c r="AJ153" s="59"/>
      <c r="AK153" s="59"/>
    </row>
    <row r="154" spans="2:37" x14ac:dyDescent="0.25">
      <c r="B154" s="59" t="s">
        <v>580</v>
      </c>
      <c r="C154" s="62" t="str">
        <f>+VLOOKUP(B154,'resumen UCAP'!$A$5:$O$329,2,0)</f>
        <v>PROYECOTOR MH SEGUNDA</v>
      </c>
      <c r="D154" s="63">
        <f>+'Desmonte Infr. financiada'!D154</f>
        <v>169</v>
      </c>
      <c r="E154" s="63" t="str">
        <f>+VLOOKUP(B154,'resumen UCAP'!$A$5:$O$329,3,0)</f>
        <v>Un</v>
      </c>
      <c r="F154" s="64">
        <f>+VLOOKUP(B154,'resumen UCAP'!$A$5:$O$329,15,0)</f>
        <v>413027</v>
      </c>
      <c r="G154" s="124">
        <v>1</v>
      </c>
      <c r="H154" s="125"/>
      <c r="I154" s="59"/>
      <c r="J154" s="59"/>
      <c r="K154" s="59"/>
      <c r="L154" s="59"/>
      <c r="M154" s="59"/>
      <c r="N154" s="59"/>
      <c r="O154" s="59"/>
      <c r="P154" s="59"/>
      <c r="Q154" s="59"/>
      <c r="R154" s="59"/>
      <c r="S154" s="59"/>
      <c r="T154" s="59"/>
      <c r="U154" s="59"/>
      <c r="V154" s="59"/>
      <c r="W154" s="136"/>
      <c r="X154" s="59"/>
      <c r="Y154" s="59"/>
      <c r="Z154" s="59"/>
      <c r="AA154" s="59"/>
      <c r="AB154" s="59"/>
      <c r="AC154" s="59"/>
      <c r="AD154" s="59"/>
      <c r="AE154" s="59"/>
      <c r="AF154" s="59"/>
      <c r="AG154" s="59"/>
      <c r="AH154" s="59"/>
      <c r="AI154" s="59"/>
      <c r="AJ154" s="59"/>
      <c r="AK154" s="59"/>
    </row>
    <row r="155" spans="2:37" x14ac:dyDescent="0.25">
      <c r="B155" s="59" t="s">
        <v>581</v>
      </c>
      <c r="C155" s="62" t="str">
        <f>+VLOOKUP(B155,'resumen UCAP'!$A$5:$O$329,2,0)</f>
        <v>LUMIANRIA NA 100W SEGUNDA</v>
      </c>
      <c r="D155" s="63">
        <f>+'Desmonte Infr. financiada'!D155</f>
        <v>115</v>
      </c>
      <c r="E155" s="63" t="str">
        <f>+VLOOKUP(B155,'resumen UCAP'!$A$5:$O$329,3,0)</f>
        <v>Un</v>
      </c>
      <c r="F155" s="64">
        <f>+VLOOKUP(B155,'resumen UCAP'!$A$5:$O$329,15,0)</f>
        <v>211467</v>
      </c>
      <c r="G155" s="123">
        <v>2</v>
      </c>
      <c r="H155" s="125"/>
      <c r="I155" s="59"/>
      <c r="J155" s="59"/>
      <c r="K155" s="59"/>
      <c r="L155" s="59"/>
      <c r="M155" s="59"/>
      <c r="N155" s="59"/>
      <c r="O155" s="59"/>
      <c r="P155" s="59"/>
      <c r="Q155" s="59"/>
      <c r="R155" s="59"/>
      <c r="S155" s="59"/>
      <c r="T155" s="59"/>
      <c r="U155" s="59"/>
      <c r="V155" s="59"/>
      <c r="W155" s="136"/>
      <c r="X155" s="59"/>
      <c r="Y155" s="59"/>
      <c r="Z155" s="59"/>
      <c r="AA155" s="59"/>
      <c r="AB155" s="59"/>
      <c r="AC155" s="59"/>
      <c r="AD155" s="59"/>
      <c r="AE155" s="59"/>
      <c r="AF155" s="59"/>
      <c r="AG155" s="59"/>
      <c r="AH155" s="59"/>
      <c r="AI155" s="59"/>
      <c r="AJ155" s="59"/>
      <c r="AK155" s="59"/>
    </row>
    <row r="156" spans="2:37" x14ac:dyDescent="0.25">
      <c r="B156" s="59" t="s">
        <v>582</v>
      </c>
      <c r="C156" s="62" t="str">
        <f>+VLOOKUP(B156,'resumen UCAP'!$A$5:$O$329,2,0)</f>
        <v>ETIQUETA LUMINARIA LED 38W</v>
      </c>
      <c r="D156" s="63">
        <f>+'Desmonte Infr. financiada'!D156</f>
        <v>38</v>
      </c>
      <c r="E156" s="63" t="str">
        <f>+VLOOKUP(B156,'resumen UCAP'!$A$5:$O$329,3,0)</f>
        <v>Un</v>
      </c>
      <c r="F156" s="64">
        <f>+VLOOKUP(B156,'resumen UCAP'!$A$5:$O$329,15,0)</f>
        <v>1989070</v>
      </c>
      <c r="G156" s="61">
        <v>2</v>
      </c>
      <c r="H156" s="125"/>
      <c r="I156" s="59"/>
      <c r="J156" s="59"/>
      <c r="K156" s="59"/>
      <c r="L156" s="59"/>
      <c r="M156" s="59"/>
      <c r="N156" s="59"/>
      <c r="O156" s="59"/>
      <c r="P156" s="59"/>
      <c r="Q156" s="59"/>
      <c r="R156" s="59"/>
      <c r="S156" s="59"/>
      <c r="T156" s="59"/>
      <c r="U156" s="59"/>
      <c r="V156" s="59"/>
      <c r="W156" s="136"/>
      <c r="X156" s="59"/>
      <c r="Y156" s="59"/>
      <c r="Z156" s="59"/>
      <c r="AA156" s="59"/>
      <c r="AB156" s="59"/>
      <c r="AC156" s="59"/>
      <c r="AD156" s="59"/>
      <c r="AE156" s="59"/>
      <c r="AF156" s="59"/>
      <c r="AG156" s="59"/>
      <c r="AH156" s="59"/>
      <c r="AI156" s="59"/>
      <c r="AJ156" s="59"/>
      <c r="AK156" s="59"/>
    </row>
    <row r="157" spans="2:37" x14ac:dyDescent="0.25">
      <c r="B157" s="59" t="s">
        <v>583</v>
      </c>
      <c r="C157" s="62" t="str">
        <f>+VLOOKUP(B157,'resumen UCAP'!$A$5:$O$329,2,0)</f>
        <v>LUMINARIA LED 38W SEGUNDA</v>
      </c>
      <c r="D157" s="63">
        <f>+'Desmonte Infr. financiada'!D157</f>
        <v>38</v>
      </c>
      <c r="E157" s="63" t="str">
        <f>+VLOOKUP(B157,'resumen UCAP'!$A$5:$O$329,3,0)</f>
        <v>Un</v>
      </c>
      <c r="F157" s="64">
        <f>+VLOOKUP(B157,'resumen UCAP'!$A$5:$O$329,15,0)</f>
        <v>1989070</v>
      </c>
      <c r="G157" s="61">
        <v>1</v>
      </c>
      <c r="H157" s="125"/>
      <c r="I157" s="59"/>
      <c r="J157" s="59"/>
      <c r="K157" s="59"/>
      <c r="L157" s="59"/>
      <c r="M157" s="59"/>
      <c r="N157" s="59"/>
      <c r="O157" s="59"/>
      <c r="P157" s="59"/>
      <c r="Q157" s="59"/>
      <c r="R157" s="59"/>
      <c r="S157" s="59"/>
      <c r="T157" s="59"/>
      <c r="U157" s="59"/>
      <c r="V157" s="59"/>
      <c r="W157" s="136"/>
      <c r="X157" s="59"/>
      <c r="Y157" s="59"/>
      <c r="Z157" s="59"/>
      <c r="AA157" s="59"/>
      <c r="AB157" s="59"/>
      <c r="AC157" s="59"/>
      <c r="AD157" s="59"/>
      <c r="AE157" s="59"/>
      <c r="AF157" s="59"/>
      <c r="AG157" s="59"/>
      <c r="AH157" s="59"/>
      <c r="AI157" s="59"/>
      <c r="AJ157" s="59"/>
      <c r="AK157" s="59"/>
    </row>
    <row r="158" spans="2:37" x14ac:dyDescent="0.25">
      <c r="B158" s="59" t="s">
        <v>584</v>
      </c>
      <c r="C158" s="62" t="str">
        <f>+VLOOKUP(B158,'resumen UCAP'!$A$5:$O$329,2,0)</f>
        <v>LUMINARIA LED 38W YOA</v>
      </c>
      <c r="D158" s="63">
        <f>+'Desmonte Infr. financiada'!D158</f>
        <v>38</v>
      </c>
      <c r="E158" s="63" t="str">
        <f>+VLOOKUP(B158,'resumen UCAP'!$A$5:$O$329,3,0)</f>
        <v>Un</v>
      </c>
      <c r="F158" s="64">
        <f>+VLOOKUP(B158,'resumen UCAP'!$A$5:$O$329,15,0)</f>
        <v>1989070</v>
      </c>
      <c r="G158" s="61">
        <v>4</v>
      </c>
      <c r="H158" s="125"/>
      <c r="I158" s="59"/>
      <c r="J158" s="59"/>
      <c r="K158" s="59"/>
      <c r="L158" s="59"/>
      <c r="M158" s="59"/>
      <c r="N158" s="59"/>
      <c r="O158" s="59"/>
      <c r="P158" s="59"/>
      <c r="Q158" s="59"/>
      <c r="R158" s="59"/>
      <c r="S158" s="59"/>
      <c r="T158" s="59"/>
      <c r="U158" s="59"/>
      <c r="V158" s="59"/>
      <c r="W158" s="136"/>
      <c r="X158" s="59"/>
      <c r="Y158" s="59"/>
      <c r="Z158" s="59"/>
      <c r="AA158" s="59"/>
      <c r="AB158" s="59"/>
      <c r="AC158" s="59"/>
      <c r="AD158" s="59"/>
      <c r="AE158" s="59"/>
      <c r="AF158" s="59"/>
      <c r="AG158" s="59"/>
      <c r="AH158" s="59"/>
      <c r="AI158" s="59"/>
      <c r="AJ158" s="59"/>
      <c r="AK158" s="59"/>
    </row>
    <row r="159" spans="2:37" x14ac:dyDescent="0.25">
      <c r="B159" s="59" t="s">
        <v>585</v>
      </c>
      <c r="C159" s="62" t="str">
        <f>+VLOOKUP(B159,'resumen UCAP'!$A$5:$O$329,2,0)</f>
        <v>LUMINARIA LED 39W SEGUNDA</v>
      </c>
      <c r="D159" s="63">
        <f>+'Desmonte Infr. financiada'!D159</f>
        <v>39</v>
      </c>
      <c r="E159" s="63" t="str">
        <f>+VLOOKUP(B159,'resumen UCAP'!$A$5:$O$329,3,0)</f>
        <v>Un</v>
      </c>
      <c r="F159" s="64">
        <f>+VLOOKUP(B159,'resumen UCAP'!$A$5:$O$329,15,0)</f>
        <v>803602</v>
      </c>
      <c r="G159" s="61">
        <v>1</v>
      </c>
      <c r="H159" s="125"/>
      <c r="I159" s="59"/>
      <c r="J159" s="59"/>
      <c r="K159" s="59"/>
      <c r="L159" s="59"/>
      <c r="M159" s="59"/>
      <c r="N159" s="59"/>
      <c r="O159" s="59"/>
      <c r="P159" s="59"/>
      <c r="Q159" s="59"/>
      <c r="R159" s="59"/>
      <c r="S159" s="59"/>
      <c r="T159" s="59"/>
      <c r="U159" s="59"/>
      <c r="V159" s="59"/>
      <c r="W159" s="136"/>
      <c r="X159" s="59"/>
      <c r="Y159" s="59"/>
      <c r="Z159" s="59"/>
      <c r="AA159" s="59"/>
      <c r="AB159" s="59"/>
      <c r="AC159" s="59"/>
      <c r="AD159" s="59"/>
      <c r="AE159" s="59"/>
      <c r="AF159" s="59"/>
      <c r="AG159" s="59"/>
      <c r="AH159" s="59"/>
      <c r="AI159" s="59"/>
      <c r="AJ159" s="59"/>
      <c r="AK159" s="59"/>
    </row>
    <row r="160" spans="2:37" x14ac:dyDescent="0.25">
      <c r="B160" s="59" t="s">
        <v>586</v>
      </c>
      <c r="C160" s="62" t="str">
        <f>+VLOOKUP(B160,'resumen UCAP'!$A$5:$O$329,2,0)</f>
        <v>LUMINARIA LED 40W MILLENIUM</v>
      </c>
      <c r="D160" s="63">
        <f>+'Desmonte Infr. financiada'!D160</f>
        <v>40</v>
      </c>
      <c r="E160" s="63" t="str">
        <f>+VLOOKUP(B160,'resumen UCAP'!$A$5:$O$329,3,0)</f>
        <v>Un</v>
      </c>
      <c r="F160" s="64">
        <f>+VLOOKUP(B160,'resumen UCAP'!$A$5:$O$329,15,0)</f>
        <v>321869</v>
      </c>
      <c r="G160" s="61">
        <v>4</v>
      </c>
      <c r="H160" s="125"/>
      <c r="I160" s="59"/>
      <c r="J160" s="59"/>
      <c r="K160" s="59"/>
      <c r="L160" s="59"/>
      <c r="M160" s="59"/>
      <c r="N160" s="59"/>
      <c r="O160" s="59"/>
      <c r="P160" s="59"/>
      <c r="Q160" s="59"/>
      <c r="R160" s="59"/>
      <c r="S160" s="59"/>
      <c r="T160" s="59"/>
      <c r="U160" s="59"/>
      <c r="V160" s="59"/>
      <c r="W160" s="136"/>
      <c r="X160" s="59"/>
      <c r="Y160" s="59"/>
      <c r="Z160" s="59"/>
      <c r="AA160" s="59"/>
      <c r="AB160" s="59"/>
      <c r="AC160" s="59"/>
      <c r="AD160" s="59"/>
      <c r="AE160" s="59"/>
      <c r="AF160" s="59"/>
      <c r="AG160" s="59"/>
      <c r="AH160" s="59"/>
      <c r="AI160" s="59"/>
      <c r="AJ160" s="59"/>
      <c r="AK160" s="59"/>
    </row>
    <row r="161" spans="2:37" x14ac:dyDescent="0.25">
      <c r="B161" s="59" t="s">
        <v>587</v>
      </c>
      <c r="C161" s="62" t="str">
        <f>+VLOOKUP(B161,'resumen UCAP'!$A$5:$O$329,2,0)</f>
        <v>LUMINARIA LED 56W VOLTANA</v>
      </c>
      <c r="D161" s="63">
        <f>+'Desmonte Infr. financiada'!D161</f>
        <v>56</v>
      </c>
      <c r="E161" s="63" t="str">
        <f>+VLOOKUP(B161,'resumen UCAP'!$A$5:$O$329,3,0)</f>
        <v>Un</v>
      </c>
      <c r="F161" s="64">
        <f>+VLOOKUP(B161,'resumen UCAP'!$A$5:$O$329,15,0)</f>
        <v>1033000</v>
      </c>
      <c r="G161" s="61">
        <v>4</v>
      </c>
      <c r="H161" s="125"/>
      <c r="I161" s="59"/>
      <c r="J161" s="59"/>
      <c r="K161" s="59"/>
      <c r="L161" s="59"/>
      <c r="M161" s="59"/>
      <c r="N161" s="59"/>
      <c r="O161" s="59"/>
      <c r="P161" s="59"/>
      <c r="Q161" s="59"/>
      <c r="R161" s="59"/>
      <c r="S161" s="59"/>
      <c r="T161" s="59"/>
      <c r="U161" s="59"/>
      <c r="V161" s="59"/>
      <c r="W161" s="136"/>
      <c r="X161" s="59"/>
      <c r="Y161" s="59"/>
      <c r="Z161" s="59"/>
      <c r="AA161" s="59"/>
      <c r="AB161" s="59"/>
      <c r="AC161" s="59"/>
      <c r="AD161" s="59"/>
      <c r="AE161" s="59"/>
      <c r="AF161" s="59"/>
      <c r="AG161" s="59"/>
      <c r="AH161" s="59"/>
      <c r="AI161" s="59"/>
      <c r="AJ161" s="59"/>
      <c r="AK161" s="59"/>
    </row>
    <row r="162" spans="2:37" x14ac:dyDescent="0.25">
      <c r="B162" s="59" t="s">
        <v>588</v>
      </c>
      <c r="C162" s="62" t="str">
        <f>+VLOOKUP(B162,'resumen UCAP'!$A$5:$O$329,2,0)</f>
        <v>LUMINARIA LED 80W MILLENIUM</v>
      </c>
      <c r="D162" s="63">
        <f>+'Desmonte Infr. financiada'!D162</f>
        <v>80</v>
      </c>
      <c r="E162" s="63" t="str">
        <f>+VLOOKUP(B162,'resumen UCAP'!$A$5:$O$329,3,0)</f>
        <v>Un</v>
      </c>
      <c r="F162" s="64">
        <f>+VLOOKUP(B162,'resumen UCAP'!$A$5:$O$329,15,0)</f>
        <v>518269</v>
      </c>
      <c r="G162" s="61">
        <v>5</v>
      </c>
      <c r="H162" s="125"/>
      <c r="I162" s="59"/>
      <c r="J162" s="59"/>
      <c r="K162" s="59"/>
      <c r="L162" s="59"/>
      <c r="M162" s="59"/>
      <c r="N162" s="59"/>
      <c r="O162" s="59"/>
      <c r="P162" s="59"/>
      <c r="Q162" s="59"/>
      <c r="R162" s="59"/>
      <c r="S162" s="59"/>
      <c r="T162" s="59"/>
      <c r="U162" s="59"/>
      <c r="V162" s="59"/>
      <c r="W162" s="136"/>
      <c r="X162" s="59"/>
      <c r="Y162" s="59"/>
      <c r="Z162" s="59"/>
      <c r="AA162" s="59"/>
      <c r="AB162" s="59"/>
      <c r="AC162" s="59"/>
      <c r="AD162" s="59"/>
      <c r="AE162" s="59"/>
      <c r="AF162" s="59"/>
      <c r="AG162" s="59"/>
      <c r="AH162" s="59"/>
      <c r="AI162" s="59"/>
      <c r="AJ162" s="59"/>
      <c r="AK162" s="59"/>
    </row>
    <row r="163" spans="2:37" x14ac:dyDescent="0.25">
      <c r="B163" s="59" t="s">
        <v>589</v>
      </c>
      <c r="C163" s="62" t="str">
        <f>+VLOOKUP(B163,'resumen UCAP'!$A$5:$O$329,2,0)</f>
        <v>LUMINARIA VIENTO NA 250W SEGUNDA</v>
      </c>
      <c r="D163" s="63">
        <f>+'Desmonte Infr. financiada'!D163</f>
        <v>279</v>
      </c>
      <c r="E163" s="63" t="str">
        <f>+VLOOKUP(B163,'resumen UCAP'!$A$5:$O$329,3,0)</f>
        <v>Un</v>
      </c>
      <c r="F163" s="64">
        <f>+VLOOKUP(B163,'resumen UCAP'!$A$5:$O$329,15,0)</f>
        <v>509142</v>
      </c>
      <c r="G163" s="123">
        <v>3</v>
      </c>
      <c r="H163" s="125"/>
      <c r="I163" s="59"/>
      <c r="J163" s="59"/>
      <c r="K163" s="59"/>
      <c r="L163" s="59"/>
      <c r="M163" s="59"/>
      <c r="N163" s="59"/>
      <c r="O163" s="59"/>
      <c r="P163" s="59"/>
      <c r="Q163" s="59"/>
      <c r="R163" s="59"/>
      <c r="S163" s="59"/>
      <c r="T163" s="59"/>
      <c r="U163" s="59"/>
      <c r="V163" s="59"/>
      <c r="W163" s="136"/>
      <c r="X163" s="59"/>
      <c r="Y163" s="59"/>
      <c r="Z163" s="59"/>
      <c r="AA163" s="59"/>
      <c r="AB163" s="59"/>
      <c r="AC163" s="59"/>
      <c r="AD163" s="59"/>
      <c r="AE163" s="59"/>
      <c r="AF163" s="59"/>
      <c r="AG163" s="59"/>
      <c r="AH163" s="59"/>
      <c r="AI163" s="59"/>
      <c r="AJ163" s="59"/>
      <c r="AK163" s="59"/>
    </row>
    <row r="164" spans="2:37" x14ac:dyDescent="0.25">
      <c r="B164" s="59" t="s">
        <v>590</v>
      </c>
      <c r="C164" s="62" t="str">
        <f>+VLOOKUP(B164,'resumen UCAP'!$A$5:$O$329,2,0)</f>
        <v>LUMINARIA LED 60W MILLENIUM</v>
      </c>
      <c r="D164" s="63">
        <f>+'Desmonte Infr. financiada'!D164</f>
        <v>60</v>
      </c>
      <c r="E164" s="63" t="str">
        <f>+VLOOKUP(B164,'resumen UCAP'!$A$5:$O$329,3,0)</f>
        <v>Un</v>
      </c>
      <c r="F164" s="64">
        <f>+VLOOKUP(B164,'resumen UCAP'!$A$5:$O$329,15,0)</f>
        <v>387336</v>
      </c>
      <c r="G164" s="61">
        <v>1</v>
      </c>
      <c r="H164" s="125"/>
      <c r="I164" s="59"/>
      <c r="J164" s="59"/>
      <c r="K164" s="59"/>
      <c r="L164" s="59"/>
      <c r="M164" s="59"/>
      <c r="N164" s="59"/>
      <c r="O164" s="59"/>
      <c r="P164" s="59"/>
      <c r="Q164" s="59"/>
      <c r="R164" s="59"/>
      <c r="S164" s="59"/>
      <c r="T164" s="59"/>
      <c r="U164" s="59"/>
      <c r="V164" s="59"/>
      <c r="W164" s="136"/>
      <c r="X164" s="59"/>
      <c r="Y164" s="59"/>
      <c r="Z164" s="59"/>
      <c r="AA164" s="59"/>
      <c r="AB164" s="59"/>
      <c r="AC164" s="59"/>
      <c r="AD164" s="59"/>
      <c r="AE164" s="59"/>
      <c r="AF164" s="59"/>
      <c r="AG164" s="59"/>
      <c r="AH164" s="59"/>
      <c r="AI164" s="59"/>
      <c r="AJ164" s="59"/>
      <c r="AK164" s="59"/>
    </row>
    <row r="165" spans="2:37" x14ac:dyDescent="0.25">
      <c r="B165" s="59" t="s">
        <v>591</v>
      </c>
      <c r="C165" s="62" t="str">
        <f>+VLOOKUP(B165,'resumen UCAP'!$A$5:$O$329,2,0)</f>
        <v>ETIQUETA LUMINARIA 150W</v>
      </c>
      <c r="D165" s="63">
        <f>+'Desmonte Infr. financiada'!D165</f>
        <v>169</v>
      </c>
      <c r="E165" s="63" t="str">
        <f>+VLOOKUP(B165,'resumen UCAP'!$A$5:$O$329,3,0)</f>
        <v>Un</v>
      </c>
      <c r="F165" s="64">
        <f>+VLOOKUP(B165,'resumen UCAP'!$A$5:$O$329,15,0)</f>
        <v>333700</v>
      </c>
      <c r="G165" s="123">
        <v>1</v>
      </c>
      <c r="H165" s="125"/>
      <c r="I165" s="59"/>
      <c r="J165" s="59"/>
      <c r="K165" s="59"/>
      <c r="L165" s="59"/>
      <c r="M165" s="59"/>
      <c r="N165" s="59"/>
      <c r="O165" s="59"/>
      <c r="P165" s="59"/>
      <c r="Q165" s="59"/>
      <c r="R165" s="59"/>
      <c r="S165" s="59"/>
      <c r="T165" s="59"/>
      <c r="U165" s="59"/>
      <c r="V165" s="59"/>
      <c r="W165" s="136"/>
      <c r="X165" s="59"/>
      <c r="Y165" s="59"/>
      <c r="Z165" s="59"/>
      <c r="AA165" s="59"/>
      <c r="AB165" s="59"/>
      <c r="AC165" s="59"/>
      <c r="AD165" s="59"/>
      <c r="AE165" s="59"/>
      <c r="AF165" s="59"/>
      <c r="AG165" s="59"/>
      <c r="AH165" s="59"/>
      <c r="AI165" s="59"/>
      <c r="AJ165" s="59"/>
      <c r="AK165" s="59"/>
    </row>
    <row r="166" spans="2:37" x14ac:dyDescent="0.25">
      <c r="B166" s="59" t="s">
        <v>592</v>
      </c>
      <c r="C166" s="62" t="str">
        <f>+VLOOKUP(B166,'resumen UCAP'!$A$5:$O$329,2,0)</f>
        <v>PROYECTOR NA 250W SEGUNDA</v>
      </c>
      <c r="D166" s="63">
        <f>+'Desmonte Infr. financiada'!D166</f>
        <v>279</v>
      </c>
      <c r="E166" s="63" t="str">
        <f>+VLOOKUP(B166,'resumen UCAP'!$A$5:$O$329,3,0)</f>
        <v>Un</v>
      </c>
      <c r="F166" s="64">
        <f>+VLOOKUP(B166,'resumen UCAP'!$A$5:$O$329,15,0)</f>
        <v>413027</v>
      </c>
      <c r="G166" s="123">
        <v>1</v>
      </c>
      <c r="H166" s="125"/>
      <c r="I166" s="59"/>
      <c r="J166" s="59"/>
      <c r="K166" s="59"/>
      <c r="L166" s="59"/>
      <c r="M166" s="59"/>
      <c r="N166" s="59"/>
      <c r="O166" s="59"/>
      <c r="P166" s="59"/>
      <c r="Q166" s="59"/>
      <c r="R166" s="59"/>
      <c r="S166" s="59"/>
      <c r="T166" s="59"/>
      <c r="U166" s="59"/>
      <c r="V166" s="59"/>
      <c r="W166" s="136"/>
      <c r="X166" s="59"/>
      <c r="Y166" s="59"/>
      <c r="Z166" s="59"/>
      <c r="AA166" s="59"/>
      <c r="AB166" s="59"/>
      <c r="AC166" s="59"/>
      <c r="AD166" s="59"/>
      <c r="AE166" s="59"/>
      <c r="AF166" s="59"/>
      <c r="AG166" s="59"/>
      <c r="AH166" s="59"/>
      <c r="AI166" s="59"/>
      <c r="AJ166" s="59"/>
      <c r="AK166" s="59"/>
    </row>
    <row r="167" spans="2:37" x14ac:dyDescent="0.25">
      <c r="B167" s="59"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125"/>
      <c r="I167" s="59"/>
      <c r="J167" s="59"/>
      <c r="K167" s="59"/>
      <c r="L167" s="59"/>
      <c r="M167" s="59"/>
      <c r="N167" s="59"/>
      <c r="O167" s="59"/>
      <c r="P167" s="59"/>
      <c r="Q167" s="59"/>
      <c r="R167" s="59"/>
      <c r="S167" s="59"/>
      <c r="T167" s="59"/>
      <c r="U167" s="59"/>
      <c r="V167" s="59"/>
      <c r="W167" s="136"/>
      <c r="X167" s="59"/>
      <c r="Y167" s="59"/>
      <c r="Z167" s="59"/>
      <c r="AA167" s="59"/>
      <c r="AB167" s="59"/>
      <c r="AC167" s="59"/>
      <c r="AD167" s="59"/>
      <c r="AE167" s="59"/>
      <c r="AF167" s="59"/>
      <c r="AG167" s="59"/>
      <c r="AH167" s="59"/>
      <c r="AI167" s="59"/>
      <c r="AJ167" s="59"/>
      <c r="AK167" s="59"/>
    </row>
    <row r="168" spans="2:37" x14ac:dyDescent="0.25">
      <c r="B168" s="59"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125"/>
      <c r="I168" s="59"/>
      <c r="J168" s="59"/>
      <c r="K168" s="59"/>
      <c r="L168" s="59"/>
      <c r="M168" s="59"/>
      <c r="N168" s="59"/>
      <c r="O168" s="59"/>
      <c r="P168" s="59"/>
      <c r="Q168" s="59"/>
      <c r="R168" s="59"/>
      <c r="S168" s="59"/>
      <c r="T168" s="59"/>
      <c r="U168" s="59"/>
      <c r="V168" s="59"/>
      <c r="W168" s="136"/>
      <c r="X168" s="59"/>
      <c r="Y168" s="59"/>
      <c r="Z168" s="59"/>
      <c r="AA168" s="59"/>
      <c r="AB168" s="59"/>
      <c r="AC168" s="59"/>
      <c r="AD168" s="59"/>
      <c r="AE168" s="59"/>
      <c r="AF168" s="59"/>
      <c r="AG168" s="59"/>
      <c r="AH168" s="59"/>
      <c r="AI168" s="59"/>
      <c r="AJ168" s="59"/>
      <c r="AK168" s="59"/>
    </row>
    <row r="169" spans="2:37" x14ac:dyDescent="0.25">
      <c r="B169" s="59" t="s">
        <v>595</v>
      </c>
      <c r="C169" s="62" t="str">
        <f>+VLOOKUP(B169,'resumen UCAP'!$A$5:$O$329,2,0)</f>
        <v>PROYECTOR NA 400W SEGUNDA</v>
      </c>
      <c r="D169" s="63">
        <f>+'Desmonte Infr. financiada'!D169</f>
        <v>440</v>
      </c>
      <c r="E169" s="63" t="str">
        <f>+VLOOKUP(B169,'resumen UCAP'!$A$5:$O$329,3,0)</f>
        <v>Un</v>
      </c>
      <c r="F169" s="64">
        <f>+VLOOKUP(B169,'resumen UCAP'!$A$5:$O$329,15,0)</f>
        <v>413027</v>
      </c>
      <c r="G169" s="123">
        <v>1</v>
      </c>
      <c r="H169" s="125"/>
      <c r="I169" s="59"/>
      <c r="J169" s="59"/>
      <c r="K169" s="59"/>
      <c r="L169" s="59"/>
      <c r="M169" s="59"/>
      <c r="N169" s="59"/>
      <c r="O169" s="59"/>
      <c r="P169" s="59"/>
      <c r="Q169" s="59"/>
      <c r="R169" s="59"/>
      <c r="S169" s="59"/>
      <c r="T169" s="59"/>
      <c r="U169" s="59"/>
      <c r="V169" s="59"/>
      <c r="W169" s="136"/>
      <c r="X169" s="59"/>
      <c r="Y169" s="59"/>
      <c r="Z169" s="59"/>
      <c r="AA169" s="59"/>
      <c r="AB169" s="59"/>
      <c r="AC169" s="59"/>
      <c r="AD169" s="59"/>
      <c r="AE169" s="59"/>
      <c r="AF169" s="59"/>
      <c r="AG169" s="59"/>
      <c r="AH169" s="59"/>
      <c r="AI169" s="59"/>
      <c r="AJ169" s="59"/>
      <c r="AK169" s="59"/>
    </row>
    <row r="170" spans="2:37" x14ac:dyDescent="0.25">
      <c r="B170" s="59" t="s">
        <v>596</v>
      </c>
      <c r="C170" s="62" t="str">
        <f>+VLOOKUP(B170,'resumen UCAP'!$A$5:$O$329,2,0)</f>
        <v>LUMINARIA NA 100W (D3248)</v>
      </c>
      <c r="D170" s="63">
        <f>+'Desmonte Infr. financiada'!D170</f>
        <v>115</v>
      </c>
      <c r="E170" s="63" t="str">
        <f>+VLOOKUP(B170,'resumen UCAP'!$A$5:$O$329,3,0)</f>
        <v>Un</v>
      </c>
      <c r="F170" s="64">
        <f>+VLOOKUP(B170,'resumen UCAP'!$A$5:$O$329,15,0)</f>
        <v>211467</v>
      </c>
      <c r="G170" s="123">
        <v>1</v>
      </c>
      <c r="H170" s="125"/>
      <c r="I170" s="59"/>
      <c r="J170" s="59"/>
      <c r="K170" s="59"/>
      <c r="L170" s="59"/>
      <c r="M170" s="59"/>
      <c r="N170" s="59"/>
      <c r="O170" s="59"/>
      <c r="P170" s="59"/>
      <c r="Q170" s="59"/>
      <c r="R170" s="59"/>
      <c r="S170" s="59"/>
      <c r="T170" s="59"/>
      <c r="U170" s="59"/>
      <c r="V170" s="59"/>
      <c r="W170" s="136"/>
      <c r="X170" s="59"/>
      <c r="Y170" s="59"/>
      <c r="Z170" s="59"/>
      <c r="AA170" s="59"/>
      <c r="AB170" s="59"/>
      <c r="AC170" s="59"/>
      <c r="AD170" s="59"/>
      <c r="AE170" s="59"/>
      <c r="AF170" s="59"/>
      <c r="AG170" s="59"/>
      <c r="AH170" s="59"/>
      <c r="AI170" s="59"/>
      <c r="AJ170" s="59"/>
      <c r="AK170" s="59"/>
    </row>
    <row r="171" spans="2:37" x14ac:dyDescent="0.25">
      <c r="B171" s="59" t="s">
        <v>597</v>
      </c>
      <c r="C171" s="62" t="str">
        <f>+VLOOKUP(B171,'resumen UCAP'!$A$5:$O$329,2,0)</f>
        <v>LUMINARIA IMPOLED 150W NUEVA</v>
      </c>
      <c r="D171" s="63">
        <f>+'Desmonte Infr. financiada'!D171</f>
        <v>150</v>
      </c>
      <c r="E171" s="63" t="str">
        <f>+VLOOKUP(B171,'resumen UCAP'!$A$5:$O$329,3,0)</f>
        <v>Un</v>
      </c>
      <c r="F171" s="64">
        <f>+VLOOKUP(B171,'resumen UCAP'!$A$5:$O$329,15,0)</f>
        <v>845605</v>
      </c>
      <c r="G171" s="61">
        <v>1</v>
      </c>
      <c r="H171" s="125"/>
      <c r="I171" s="59"/>
      <c r="J171" s="59"/>
      <c r="K171" s="59"/>
      <c r="L171" s="59"/>
      <c r="M171" s="59"/>
      <c r="N171" s="59"/>
      <c r="O171" s="59"/>
      <c r="P171" s="59"/>
      <c r="Q171" s="59"/>
      <c r="R171" s="59"/>
      <c r="S171" s="59"/>
      <c r="T171" s="59"/>
      <c r="U171" s="59"/>
      <c r="V171" s="59"/>
      <c r="W171" s="136"/>
      <c r="X171" s="59"/>
      <c r="Y171" s="59"/>
      <c r="Z171" s="59"/>
      <c r="AA171" s="59"/>
      <c r="AB171" s="59"/>
      <c r="AC171" s="59"/>
      <c r="AD171" s="59"/>
      <c r="AE171" s="59"/>
      <c r="AF171" s="59"/>
      <c r="AG171" s="59"/>
      <c r="AH171" s="59"/>
      <c r="AI171" s="59"/>
      <c r="AJ171" s="59"/>
      <c r="AK171" s="59"/>
    </row>
    <row r="172" spans="2:37" x14ac:dyDescent="0.25">
      <c r="B172" s="59" t="s">
        <v>598</v>
      </c>
      <c r="C172" s="62" t="str">
        <f>+VLOOKUP(B172,'resumen UCAP'!$A$5:$O$329,2,0)</f>
        <v>LUMINARIA NA 250W VIENTO SEGUNDA</v>
      </c>
      <c r="D172" s="63">
        <f>+'Desmonte Infr. financiada'!D172</f>
        <v>279</v>
      </c>
      <c r="E172" s="63" t="str">
        <f>+VLOOKUP(B172,'resumen UCAP'!$A$5:$O$329,3,0)</f>
        <v>Un</v>
      </c>
      <c r="F172" s="64">
        <f>+VLOOKUP(B172,'resumen UCAP'!$A$5:$O$329,15,0)</f>
        <v>509142</v>
      </c>
      <c r="G172" s="123">
        <v>2</v>
      </c>
      <c r="H172" s="125"/>
      <c r="I172" s="59"/>
      <c r="J172" s="59"/>
      <c r="K172" s="59"/>
      <c r="L172" s="59"/>
      <c r="M172" s="59"/>
      <c r="N172" s="59"/>
      <c r="O172" s="59"/>
      <c r="P172" s="59"/>
      <c r="Q172" s="59"/>
      <c r="R172" s="59"/>
      <c r="S172" s="59"/>
      <c r="T172" s="59"/>
      <c r="U172" s="59"/>
      <c r="V172" s="59"/>
      <c r="W172" s="136"/>
      <c r="X172" s="59"/>
      <c r="Y172" s="59"/>
      <c r="Z172" s="59"/>
      <c r="AA172" s="59"/>
      <c r="AB172" s="59"/>
      <c r="AC172" s="59"/>
      <c r="AD172" s="59"/>
      <c r="AE172" s="59"/>
      <c r="AF172" s="59"/>
      <c r="AG172" s="59"/>
      <c r="AH172" s="59"/>
      <c r="AI172" s="59"/>
      <c r="AJ172" s="59"/>
      <c r="AK172" s="59"/>
    </row>
    <row r="173" spans="2:37" x14ac:dyDescent="0.25">
      <c r="B173" s="59" t="s">
        <v>599</v>
      </c>
      <c r="C173" s="62" t="str">
        <f>+VLOOKUP(B173,'resumen UCAP'!$A$5:$O$329,2,0)</f>
        <v>LUMINARIA NA 250W SEGUNDA VIENTO</v>
      </c>
      <c r="D173" s="63">
        <f>+'Desmonte Infr. financiada'!D173</f>
        <v>279</v>
      </c>
      <c r="E173" s="63" t="str">
        <f>+VLOOKUP(B173,'resumen UCAP'!$A$5:$O$329,3,0)</f>
        <v>Un</v>
      </c>
      <c r="F173" s="64">
        <f>+VLOOKUP(B173,'resumen UCAP'!$A$5:$O$329,15,0)</f>
        <v>509142</v>
      </c>
      <c r="G173" s="123">
        <v>2</v>
      </c>
      <c r="H173" s="125"/>
      <c r="I173" s="59"/>
      <c r="J173" s="59"/>
      <c r="K173" s="59"/>
      <c r="L173" s="59"/>
      <c r="M173" s="59"/>
      <c r="N173" s="59"/>
      <c r="O173" s="59"/>
      <c r="P173" s="59"/>
      <c r="Q173" s="59"/>
      <c r="R173" s="59"/>
      <c r="S173" s="59"/>
      <c r="T173" s="59"/>
      <c r="U173" s="59"/>
      <c r="V173" s="59"/>
      <c r="W173" s="136"/>
      <c r="X173" s="59"/>
      <c r="Y173" s="59"/>
      <c r="Z173" s="59"/>
      <c r="AA173" s="59"/>
      <c r="AB173" s="59"/>
      <c r="AC173" s="59"/>
      <c r="AD173" s="59"/>
      <c r="AE173" s="59"/>
      <c r="AF173" s="59"/>
      <c r="AG173" s="59"/>
      <c r="AH173" s="59"/>
      <c r="AI173" s="59"/>
      <c r="AJ173" s="59"/>
      <c r="AK173" s="59"/>
    </row>
    <row r="174" spans="2:37" x14ac:dyDescent="0.25">
      <c r="B174" s="59" t="s">
        <v>600</v>
      </c>
      <c r="C174" s="62" t="str">
        <f>+VLOOKUP(B174,'resumen UCAP'!$A$5:$O$329,2,0)</f>
        <v>PROYECTOR MH 400 W CORNETA SEGUNDA</v>
      </c>
      <c r="D174" s="63">
        <f>+'Desmonte Infr. financiada'!D174</f>
        <v>440</v>
      </c>
      <c r="E174" s="63" t="str">
        <f>+VLOOKUP(B174,'resumen UCAP'!$A$5:$O$329,3,0)</f>
        <v>Un</v>
      </c>
      <c r="F174" s="64">
        <f>+VLOOKUP(B174,'resumen UCAP'!$A$5:$O$329,15,0)</f>
        <v>509142</v>
      </c>
      <c r="G174" s="124">
        <v>2</v>
      </c>
      <c r="H174" s="125"/>
      <c r="I174" s="59"/>
      <c r="J174" s="59"/>
      <c r="K174" s="59"/>
      <c r="L174" s="59"/>
      <c r="M174" s="59"/>
      <c r="N174" s="59"/>
      <c r="O174" s="59"/>
      <c r="P174" s="59"/>
      <c r="Q174" s="59"/>
      <c r="R174" s="59"/>
      <c r="S174" s="59"/>
      <c r="T174" s="59"/>
      <c r="U174" s="59"/>
      <c r="V174" s="59"/>
      <c r="W174" s="136"/>
      <c r="X174" s="59"/>
      <c r="Y174" s="59"/>
      <c r="Z174" s="59"/>
      <c r="AA174" s="59"/>
      <c r="AB174" s="59"/>
      <c r="AC174" s="59"/>
      <c r="AD174" s="59"/>
      <c r="AE174" s="59"/>
      <c r="AF174" s="59"/>
      <c r="AG174" s="59"/>
      <c r="AH174" s="59"/>
      <c r="AI174" s="59"/>
      <c r="AJ174" s="59"/>
      <c r="AK174" s="59"/>
    </row>
    <row r="175" spans="2:37" x14ac:dyDescent="0.25">
      <c r="B175" s="5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125"/>
      <c r="I175" s="59"/>
      <c r="J175" s="59"/>
      <c r="K175" s="59"/>
      <c r="L175" s="59"/>
      <c r="M175" s="59"/>
      <c r="N175" s="59"/>
      <c r="O175" s="59"/>
      <c r="P175" s="59"/>
      <c r="Q175" s="59"/>
      <c r="R175" s="59"/>
      <c r="S175" s="59"/>
      <c r="T175" s="59"/>
      <c r="U175" s="59"/>
      <c r="V175" s="59"/>
      <c r="W175" s="136"/>
      <c r="X175" s="59"/>
      <c r="Y175" s="59"/>
      <c r="Z175" s="59"/>
      <c r="AA175" s="59"/>
      <c r="AB175" s="59"/>
      <c r="AC175" s="59"/>
      <c r="AD175" s="59"/>
      <c r="AE175" s="59"/>
      <c r="AF175" s="59"/>
      <c r="AG175" s="59"/>
      <c r="AH175" s="59"/>
      <c r="AI175" s="59"/>
      <c r="AJ175" s="59"/>
      <c r="AK175" s="59"/>
    </row>
    <row r="176" spans="2:37" x14ac:dyDescent="0.25">
      <c r="B176" s="5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125"/>
      <c r="I176" s="59"/>
      <c r="J176" s="59"/>
      <c r="K176" s="59"/>
      <c r="L176" s="59"/>
      <c r="M176" s="59"/>
      <c r="N176" s="59"/>
      <c r="O176" s="59"/>
      <c r="P176" s="59"/>
      <c r="Q176" s="59"/>
      <c r="R176" s="59"/>
      <c r="S176" s="59"/>
      <c r="T176" s="59"/>
      <c r="U176" s="59"/>
      <c r="V176" s="59"/>
      <c r="W176" s="136"/>
      <c r="X176" s="59"/>
      <c r="Y176" s="59"/>
      <c r="Z176" s="59"/>
      <c r="AA176" s="59"/>
      <c r="AB176" s="59"/>
      <c r="AC176" s="59"/>
      <c r="AD176" s="59"/>
      <c r="AE176" s="59"/>
      <c r="AF176" s="59"/>
      <c r="AG176" s="59"/>
      <c r="AH176" s="59"/>
      <c r="AI176" s="59"/>
      <c r="AJ176" s="59"/>
      <c r="AK176" s="59"/>
    </row>
    <row r="177" spans="2:37" x14ac:dyDescent="0.25">
      <c r="B177" s="5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125"/>
      <c r="I177" s="59"/>
      <c r="J177" s="59"/>
      <c r="K177" s="59"/>
      <c r="L177" s="59"/>
      <c r="M177" s="59"/>
      <c r="N177" s="59"/>
      <c r="O177" s="59"/>
      <c r="P177" s="59"/>
      <c r="Q177" s="59"/>
      <c r="R177" s="59"/>
      <c r="S177" s="59"/>
      <c r="T177" s="59"/>
      <c r="U177" s="59"/>
      <c r="V177" s="59"/>
      <c r="W177" s="136"/>
      <c r="X177" s="59"/>
      <c r="Y177" s="59"/>
      <c r="Z177" s="59"/>
      <c r="AA177" s="59"/>
      <c r="AB177" s="59"/>
      <c r="AC177" s="59"/>
      <c r="AD177" s="59"/>
      <c r="AE177" s="59"/>
      <c r="AF177" s="59"/>
      <c r="AG177" s="59"/>
      <c r="AH177" s="59"/>
      <c r="AI177" s="59"/>
      <c r="AJ177" s="59"/>
      <c r="AK177" s="59"/>
    </row>
    <row r="178" spans="2:37" x14ac:dyDescent="0.25">
      <c r="B178" s="59" t="s">
        <v>604</v>
      </c>
      <c r="C178" s="62" t="str">
        <f>+VLOOKUP(B178,'resumen UCAP'!$A$5:$O$329,2,0)</f>
        <v>Proyector led 10w</v>
      </c>
      <c r="D178" s="63">
        <f>+'Desmonte Infr. financiada'!D178</f>
        <v>10</v>
      </c>
      <c r="E178" s="63" t="str">
        <f>+VLOOKUP(B178,'resumen UCAP'!$A$5:$O$329,3,0)</f>
        <v>Un</v>
      </c>
      <c r="F178" s="64">
        <f>+VLOOKUP(B178,'resumen UCAP'!$A$5:$O$329,15,0)</f>
        <v>134677</v>
      </c>
      <c r="G178" s="61">
        <v>8</v>
      </c>
      <c r="H178" s="125"/>
      <c r="I178" s="59"/>
      <c r="J178" s="59"/>
      <c r="K178" s="59"/>
      <c r="L178" s="59"/>
      <c r="M178" s="59"/>
      <c r="N178" s="59"/>
      <c r="O178" s="59"/>
      <c r="P178" s="59"/>
      <c r="Q178" s="59"/>
      <c r="R178" s="59"/>
      <c r="S178" s="59"/>
      <c r="T178" s="59"/>
      <c r="U178" s="59"/>
      <c r="V178" s="59"/>
      <c r="W178" s="136"/>
      <c r="X178" s="59"/>
      <c r="Y178" s="59"/>
      <c r="Z178" s="59"/>
      <c r="AA178" s="59"/>
      <c r="AB178" s="59"/>
      <c r="AC178" s="59"/>
      <c r="AD178" s="59"/>
      <c r="AE178" s="59"/>
      <c r="AF178" s="59"/>
      <c r="AG178" s="59"/>
      <c r="AH178" s="59"/>
      <c r="AI178" s="59"/>
      <c r="AJ178" s="59"/>
      <c r="AK178" s="59"/>
    </row>
    <row r="179" spans="2:37" x14ac:dyDescent="0.25">
      <c r="B179" s="59" t="s">
        <v>605</v>
      </c>
      <c r="C179" s="62" t="str">
        <f>+VLOOKUP(B179,'resumen UCAP'!$A$5:$O$329,2,0)</f>
        <v>Luminaria led 80</v>
      </c>
      <c r="D179" s="63">
        <f>+'Desmonte Infr. financiada'!D179</f>
        <v>80</v>
      </c>
      <c r="E179" s="63" t="str">
        <f>+VLOOKUP(B179,'resumen UCAP'!$A$5:$O$329,3,0)</f>
        <v>Un</v>
      </c>
      <c r="F179" s="64">
        <f>+VLOOKUP(B179,'resumen UCAP'!$A$5:$O$329,15,0)</f>
        <v>736002</v>
      </c>
      <c r="G179" s="61">
        <v>8</v>
      </c>
      <c r="H179" s="125"/>
      <c r="I179" s="59"/>
      <c r="J179" s="59"/>
      <c r="K179" s="59"/>
      <c r="L179" s="59"/>
      <c r="M179" s="59"/>
      <c r="N179" s="59"/>
      <c r="O179" s="59"/>
      <c r="P179" s="59"/>
      <c r="Q179" s="59"/>
      <c r="R179" s="59"/>
      <c r="S179" s="59"/>
      <c r="T179" s="59"/>
      <c r="U179" s="59"/>
      <c r="V179" s="59"/>
      <c r="W179" s="136"/>
      <c r="X179" s="59"/>
      <c r="Y179" s="59"/>
      <c r="Z179" s="59"/>
      <c r="AA179" s="59"/>
      <c r="AB179" s="59"/>
      <c r="AC179" s="59"/>
      <c r="AD179" s="59"/>
      <c r="AE179" s="59"/>
      <c r="AF179" s="59"/>
      <c r="AG179" s="59"/>
      <c r="AH179" s="59"/>
      <c r="AI179" s="59"/>
      <c r="AJ179" s="59"/>
      <c r="AK179" s="59"/>
    </row>
    <row r="180" spans="2:37" x14ac:dyDescent="0.25">
      <c r="B180" s="59" t="s">
        <v>606</v>
      </c>
      <c r="C180" s="62" t="str">
        <f>+VLOOKUP(B180,'resumen UCAP'!$A$5:$O$329,2,0)</f>
        <v>Luminaria led 60</v>
      </c>
      <c r="D180" s="63">
        <f>+'Desmonte Infr. financiada'!D180</f>
        <v>60</v>
      </c>
      <c r="E180" s="63" t="str">
        <f>+VLOOKUP(B180,'resumen UCAP'!$A$5:$O$329,3,0)</f>
        <v>Un</v>
      </c>
      <c r="F180" s="64">
        <f>+VLOOKUP(B180,'resumen UCAP'!$A$5:$O$329,15,0)</f>
        <v>736002</v>
      </c>
      <c r="G180" s="61">
        <v>8</v>
      </c>
      <c r="H180" s="125"/>
      <c r="I180" s="59"/>
      <c r="J180" s="59"/>
      <c r="K180" s="59"/>
      <c r="L180" s="59"/>
      <c r="M180" s="59"/>
      <c r="N180" s="59"/>
      <c r="O180" s="59"/>
      <c r="P180" s="59"/>
      <c r="Q180" s="59"/>
      <c r="R180" s="59"/>
      <c r="S180" s="59"/>
      <c r="T180" s="59"/>
      <c r="U180" s="59"/>
      <c r="V180" s="59"/>
      <c r="W180" s="136"/>
      <c r="X180" s="59"/>
      <c r="Y180" s="59"/>
      <c r="Z180" s="59"/>
      <c r="AA180" s="59"/>
      <c r="AB180" s="59"/>
      <c r="AC180" s="59"/>
      <c r="AD180" s="59"/>
      <c r="AE180" s="59"/>
      <c r="AF180" s="59"/>
      <c r="AG180" s="59"/>
      <c r="AH180" s="59"/>
      <c r="AI180" s="59"/>
      <c r="AJ180" s="59"/>
      <c r="AK180" s="59"/>
    </row>
    <row r="181" spans="2:37" x14ac:dyDescent="0.25">
      <c r="B181" s="5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125"/>
      <c r="I181" s="59"/>
      <c r="J181" s="59"/>
      <c r="K181" s="59"/>
      <c r="L181" s="59"/>
      <c r="M181" s="59"/>
      <c r="N181" s="59"/>
      <c r="O181" s="59"/>
      <c r="P181" s="59"/>
      <c r="Q181" s="59"/>
      <c r="R181" s="59"/>
      <c r="S181" s="59"/>
      <c r="T181" s="59"/>
      <c r="U181" s="59"/>
      <c r="V181" s="59"/>
      <c r="W181" s="136"/>
      <c r="X181" s="59"/>
      <c r="Y181" s="59"/>
      <c r="Z181" s="59"/>
      <c r="AA181" s="59"/>
      <c r="AB181" s="59"/>
      <c r="AC181" s="59"/>
      <c r="AD181" s="59"/>
      <c r="AE181" s="59"/>
      <c r="AF181" s="59"/>
      <c r="AG181" s="59"/>
      <c r="AH181" s="59"/>
      <c r="AI181" s="59"/>
      <c r="AJ181" s="59"/>
      <c r="AK181" s="59"/>
    </row>
    <row r="182" spans="2:37" x14ac:dyDescent="0.25">
      <c r="B182" s="5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125"/>
      <c r="I182" s="59"/>
      <c r="J182" s="59"/>
      <c r="K182" s="59"/>
      <c r="L182" s="59"/>
      <c r="M182" s="59"/>
      <c r="N182" s="59"/>
      <c r="O182" s="59"/>
      <c r="P182" s="59"/>
      <c r="Q182" s="59"/>
      <c r="R182" s="59"/>
      <c r="S182" s="59"/>
      <c r="T182" s="59"/>
      <c r="U182" s="59"/>
      <c r="V182" s="59"/>
      <c r="W182" s="136"/>
      <c r="X182" s="59"/>
      <c r="Y182" s="59"/>
      <c r="Z182" s="59"/>
      <c r="AA182" s="59"/>
      <c r="AB182" s="59"/>
      <c r="AC182" s="59"/>
      <c r="AD182" s="59"/>
      <c r="AE182" s="59"/>
      <c r="AF182" s="59"/>
      <c r="AG182" s="59"/>
      <c r="AH182" s="59"/>
      <c r="AI182" s="59"/>
      <c r="AJ182" s="59"/>
      <c r="AK182" s="59"/>
    </row>
    <row r="183" spans="2:37" x14ac:dyDescent="0.25">
      <c r="B183" s="5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125"/>
      <c r="I183" s="59"/>
      <c r="J183" s="59"/>
      <c r="K183" s="59"/>
      <c r="L183" s="59"/>
      <c r="M183" s="59"/>
      <c r="N183" s="59"/>
      <c r="O183" s="59"/>
      <c r="P183" s="59"/>
      <c r="Q183" s="59"/>
      <c r="R183" s="59"/>
      <c r="S183" s="59"/>
      <c r="T183" s="59"/>
      <c r="U183" s="59"/>
      <c r="V183" s="59"/>
      <c r="W183" s="136"/>
      <c r="X183" s="59"/>
      <c r="Y183" s="59"/>
      <c r="Z183" s="59"/>
      <c r="AA183" s="59"/>
      <c r="AB183" s="59"/>
      <c r="AC183" s="59"/>
      <c r="AD183" s="59"/>
      <c r="AE183" s="59"/>
      <c r="AF183" s="59"/>
      <c r="AG183" s="59"/>
      <c r="AH183" s="59"/>
      <c r="AI183" s="59"/>
      <c r="AJ183" s="59"/>
      <c r="AK183" s="59"/>
    </row>
    <row r="184" spans="2:37" x14ac:dyDescent="0.25">
      <c r="B184" s="5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125"/>
      <c r="I184" s="59"/>
      <c r="J184" s="59"/>
      <c r="K184" s="59"/>
      <c r="L184" s="59"/>
      <c r="M184" s="59"/>
      <c r="N184" s="59"/>
      <c r="O184" s="59"/>
      <c r="P184" s="59"/>
      <c r="Q184" s="59"/>
      <c r="R184" s="59"/>
      <c r="S184" s="59"/>
      <c r="T184" s="59"/>
      <c r="U184" s="59"/>
      <c r="V184" s="59"/>
      <c r="W184" s="136"/>
      <c r="X184" s="59"/>
      <c r="Y184" s="59"/>
      <c r="Z184" s="59"/>
      <c r="AA184" s="59"/>
      <c r="AB184" s="59"/>
      <c r="AC184" s="59"/>
      <c r="AD184" s="59"/>
      <c r="AE184" s="59"/>
      <c r="AF184" s="59"/>
      <c r="AG184" s="59"/>
      <c r="AH184" s="59"/>
      <c r="AI184" s="59"/>
      <c r="AJ184" s="59"/>
      <c r="AK184" s="59"/>
    </row>
    <row r="185" spans="2:37" x14ac:dyDescent="0.25">
      <c r="B185" s="5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125"/>
      <c r="I185" s="59"/>
      <c r="J185" s="59"/>
      <c r="K185" s="59"/>
      <c r="L185" s="59"/>
      <c r="M185" s="59"/>
      <c r="N185" s="59"/>
      <c r="O185" s="59"/>
      <c r="P185" s="59"/>
      <c r="Q185" s="59"/>
      <c r="R185" s="59"/>
      <c r="S185" s="59"/>
      <c r="T185" s="59"/>
      <c r="U185" s="59"/>
      <c r="V185" s="59"/>
      <c r="W185" s="136"/>
      <c r="X185" s="59"/>
      <c r="Y185" s="59"/>
      <c r="Z185" s="59"/>
      <c r="AA185" s="59"/>
      <c r="AB185" s="59"/>
      <c r="AC185" s="59"/>
      <c r="AD185" s="59"/>
      <c r="AE185" s="59"/>
      <c r="AF185" s="59"/>
      <c r="AG185" s="59"/>
      <c r="AH185" s="59"/>
      <c r="AI185" s="59"/>
      <c r="AJ185" s="59"/>
      <c r="AK185" s="59"/>
    </row>
    <row r="186" spans="2:37" x14ac:dyDescent="0.25">
      <c r="B186" s="5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125"/>
      <c r="I186" s="59"/>
      <c r="J186" s="59"/>
      <c r="K186" s="59"/>
      <c r="L186" s="59"/>
      <c r="M186" s="59"/>
      <c r="N186" s="59"/>
      <c r="O186" s="59"/>
      <c r="P186" s="59"/>
      <c r="Q186" s="59"/>
      <c r="R186" s="59"/>
      <c r="S186" s="59"/>
      <c r="T186" s="59"/>
      <c r="U186" s="59"/>
      <c r="V186" s="59"/>
      <c r="W186" s="136"/>
      <c r="X186" s="59"/>
      <c r="Y186" s="59"/>
      <c r="Z186" s="59"/>
      <c r="AA186" s="59"/>
      <c r="AB186" s="59"/>
      <c r="AC186" s="59"/>
      <c r="AD186" s="59"/>
      <c r="AE186" s="59"/>
      <c r="AF186" s="59"/>
      <c r="AG186" s="59"/>
      <c r="AH186" s="59"/>
      <c r="AI186" s="59"/>
      <c r="AJ186" s="59"/>
      <c r="AK186" s="59"/>
    </row>
    <row r="187" spans="2:37" x14ac:dyDescent="0.25">
      <c r="B187" s="5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125"/>
      <c r="I187" s="59"/>
      <c r="J187" s="59"/>
      <c r="K187" s="59"/>
      <c r="L187" s="59"/>
      <c r="M187" s="59"/>
      <c r="N187" s="59"/>
      <c r="O187" s="59"/>
      <c r="P187" s="59"/>
      <c r="Q187" s="59"/>
      <c r="R187" s="59"/>
      <c r="S187" s="59"/>
      <c r="T187" s="59"/>
      <c r="U187" s="59"/>
      <c r="V187" s="59"/>
      <c r="W187" s="136"/>
      <c r="X187" s="59"/>
      <c r="Y187" s="59"/>
      <c r="Z187" s="59"/>
      <c r="AA187" s="59"/>
      <c r="AB187" s="59"/>
      <c r="AC187" s="59"/>
      <c r="AD187" s="59"/>
      <c r="AE187" s="59"/>
      <c r="AF187" s="59"/>
      <c r="AG187" s="59"/>
      <c r="AH187" s="59"/>
      <c r="AI187" s="59"/>
      <c r="AJ187" s="59"/>
      <c r="AK187" s="59"/>
    </row>
    <row r="188" spans="2:37" x14ac:dyDescent="0.25">
      <c r="B188" s="5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125"/>
      <c r="I188" s="59"/>
      <c r="J188" s="59"/>
      <c r="K188" s="59"/>
      <c r="L188" s="59"/>
      <c r="M188" s="59"/>
      <c r="N188" s="59"/>
      <c r="O188" s="59"/>
      <c r="P188" s="59"/>
      <c r="Q188" s="59"/>
      <c r="R188" s="59"/>
      <c r="S188" s="59"/>
      <c r="T188" s="59"/>
      <c r="U188" s="59"/>
      <c r="V188" s="59"/>
      <c r="W188" s="136"/>
      <c r="X188" s="59"/>
      <c r="Y188" s="59"/>
      <c r="Z188" s="59"/>
      <c r="AA188" s="59"/>
      <c r="AB188" s="59"/>
      <c r="AC188" s="59"/>
      <c r="AD188" s="59"/>
      <c r="AE188" s="59"/>
      <c r="AF188" s="59"/>
      <c r="AG188" s="59"/>
      <c r="AH188" s="59"/>
      <c r="AI188" s="59"/>
      <c r="AJ188" s="59"/>
      <c r="AK188" s="59"/>
    </row>
    <row r="189" spans="2:37" x14ac:dyDescent="0.25">
      <c r="B189" s="5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125"/>
      <c r="I189" s="59"/>
      <c r="J189" s="59"/>
      <c r="K189" s="59"/>
      <c r="L189" s="59"/>
      <c r="M189" s="59"/>
      <c r="N189" s="59"/>
      <c r="O189" s="59"/>
      <c r="P189" s="59"/>
      <c r="Q189" s="59"/>
      <c r="R189" s="59"/>
      <c r="S189" s="59"/>
      <c r="T189" s="59"/>
      <c r="U189" s="59"/>
      <c r="V189" s="59"/>
      <c r="W189" s="136"/>
      <c r="X189" s="59"/>
      <c r="Y189" s="59"/>
      <c r="Z189" s="59"/>
      <c r="AA189" s="59"/>
      <c r="AB189" s="59"/>
      <c r="AC189" s="59"/>
      <c r="AD189" s="59"/>
      <c r="AE189" s="59"/>
      <c r="AF189" s="59"/>
      <c r="AG189" s="59"/>
      <c r="AH189" s="59"/>
      <c r="AI189" s="59"/>
      <c r="AJ189" s="59"/>
      <c r="AK189" s="59"/>
    </row>
    <row r="190" spans="2:37" x14ac:dyDescent="0.25">
      <c r="B190" s="5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125"/>
      <c r="I190" s="59"/>
      <c r="J190" s="59"/>
      <c r="K190" s="59"/>
      <c r="L190" s="59"/>
      <c r="M190" s="59"/>
      <c r="N190" s="59"/>
      <c r="O190" s="59"/>
      <c r="P190" s="59"/>
      <c r="Q190" s="59"/>
      <c r="R190" s="59"/>
      <c r="S190" s="59"/>
      <c r="T190" s="59"/>
      <c r="U190" s="59"/>
      <c r="V190" s="59"/>
      <c r="W190" s="136"/>
      <c r="X190" s="59"/>
      <c r="Y190" s="59"/>
      <c r="Z190" s="59"/>
      <c r="AA190" s="59"/>
      <c r="AB190" s="59"/>
      <c r="AC190" s="59"/>
      <c r="AD190" s="59"/>
      <c r="AE190" s="59"/>
      <c r="AF190" s="59"/>
      <c r="AG190" s="59"/>
      <c r="AH190" s="59"/>
      <c r="AI190" s="59"/>
      <c r="AJ190" s="59"/>
      <c r="AK190" s="59"/>
    </row>
    <row r="191" spans="2:37" x14ac:dyDescent="0.25">
      <c r="B191" s="5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125"/>
      <c r="I191" s="59"/>
      <c r="J191" s="59"/>
      <c r="K191" s="59"/>
      <c r="L191" s="59"/>
      <c r="M191" s="59"/>
      <c r="N191" s="59"/>
      <c r="O191" s="59"/>
      <c r="P191" s="59"/>
      <c r="Q191" s="59"/>
      <c r="R191" s="59"/>
      <c r="S191" s="59"/>
      <c r="T191" s="59"/>
      <c r="U191" s="59"/>
      <c r="V191" s="59"/>
      <c r="W191" s="136"/>
      <c r="X191" s="59"/>
      <c r="Y191" s="59"/>
      <c r="Z191" s="59"/>
      <c r="AA191" s="59"/>
      <c r="AB191" s="59"/>
      <c r="AC191" s="59"/>
      <c r="AD191" s="59"/>
      <c r="AE191" s="59"/>
      <c r="AF191" s="59"/>
      <c r="AG191" s="59"/>
      <c r="AH191" s="59"/>
      <c r="AI191" s="59"/>
      <c r="AJ191" s="59"/>
      <c r="AK191" s="59"/>
    </row>
    <row r="192" spans="2:37" x14ac:dyDescent="0.25">
      <c r="B192" s="5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125"/>
      <c r="I192" s="59"/>
      <c r="J192" s="59"/>
      <c r="K192" s="59"/>
      <c r="L192" s="59"/>
      <c r="M192" s="59"/>
      <c r="N192" s="59"/>
      <c r="O192" s="59"/>
      <c r="P192" s="59"/>
      <c r="Q192" s="59"/>
      <c r="R192" s="59"/>
      <c r="S192" s="59"/>
      <c r="T192" s="59"/>
      <c r="U192" s="59"/>
      <c r="V192" s="59"/>
      <c r="W192" s="136"/>
      <c r="X192" s="59"/>
      <c r="Y192" s="59"/>
      <c r="Z192" s="59"/>
      <c r="AA192" s="59"/>
      <c r="AB192" s="59"/>
      <c r="AC192" s="59"/>
      <c r="AD192" s="59"/>
      <c r="AE192" s="59"/>
      <c r="AF192" s="59"/>
      <c r="AG192" s="59"/>
      <c r="AH192" s="59"/>
      <c r="AI192" s="59"/>
      <c r="AJ192" s="59"/>
      <c r="AK192" s="59"/>
    </row>
    <row r="193" spans="1:37" x14ac:dyDescent="0.25">
      <c r="B193" s="5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125"/>
      <c r="I193" s="59"/>
      <c r="J193" s="59"/>
      <c r="K193" s="59"/>
      <c r="L193" s="59"/>
      <c r="M193" s="59"/>
      <c r="N193" s="59"/>
      <c r="O193" s="59"/>
      <c r="P193" s="59"/>
      <c r="Q193" s="59"/>
      <c r="R193" s="59"/>
      <c r="S193" s="59"/>
      <c r="T193" s="59"/>
      <c r="U193" s="59"/>
      <c r="V193" s="59"/>
      <c r="W193" s="136"/>
      <c r="X193" s="59"/>
      <c r="Y193" s="59"/>
      <c r="Z193" s="59"/>
      <c r="AA193" s="59"/>
      <c r="AB193" s="59"/>
      <c r="AC193" s="59"/>
      <c r="AD193" s="59"/>
      <c r="AE193" s="59"/>
      <c r="AF193" s="59"/>
      <c r="AG193" s="59"/>
      <c r="AH193" s="59"/>
      <c r="AI193" s="59"/>
      <c r="AJ193" s="59"/>
      <c r="AK193" s="59"/>
    </row>
    <row r="194" spans="1:37" x14ac:dyDescent="0.25">
      <c r="B194" s="5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125"/>
      <c r="I194" s="59"/>
      <c r="J194" s="59"/>
      <c r="K194" s="59"/>
      <c r="L194" s="59"/>
      <c r="M194" s="59"/>
      <c r="N194" s="59"/>
      <c r="O194" s="59"/>
      <c r="P194" s="59"/>
      <c r="Q194" s="59"/>
      <c r="R194" s="59"/>
      <c r="S194" s="59"/>
      <c r="T194" s="59"/>
      <c r="U194" s="59"/>
      <c r="V194" s="59"/>
      <c r="W194" s="136"/>
      <c r="X194" s="59"/>
      <c r="Y194" s="59"/>
      <c r="Z194" s="59"/>
      <c r="AA194" s="59"/>
      <c r="AB194" s="59"/>
      <c r="AC194" s="59"/>
      <c r="AD194" s="59"/>
      <c r="AE194" s="59"/>
      <c r="AF194" s="59"/>
      <c r="AG194" s="59"/>
      <c r="AH194" s="59"/>
      <c r="AI194" s="59"/>
      <c r="AJ194" s="59"/>
      <c r="AK194" s="59"/>
    </row>
    <row r="195" spans="1:37" x14ac:dyDescent="0.25">
      <c r="B195" s="5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125"/>
      <c r="I195" s="59"/>
      <c r="J195" s="59"/>
      <c r="K195" s="59"/>
      <c r="L195" s="59"/>
      <c r="M195" s="59"/>
      <c r="N195" s="59"/>
      <c r="O195" s="59"/>
      <c r="P195" s="59"/>
      <c r="Q195" s="59"/>
      <c r="R195" s="59"/>
      <c r="S195" s="59"/>
      <c r="T195" s="59"/>
      <c r="U195" s="59"/>
      <c r="V195" s="59"/>
      <c r="W195" s="136"/>
      <c r="X195" s="59"/>
      <c r="Y195" s="59"/>
      <c r="Z195" s="59"/>
      <c r="AA195" s="59"/>
      <c r="AB195" s="59"/>
      <c r="AC195" s="59"/>
      <c r="AD195" s="59"/>
      <c r="AE195" s="59"/>
      <c r="AF195" s="59"/>
      <c r="AG195" s="59"/>
      <c r="AH195" s="59"/>
      <c r="AI195" s="59"/>
      <c r="AJ195" s="59"/>
      <c r="AK195" s="59"/>
    </row>
    <row r="196" spans="1:37" x14ac:dyDescent="0.25">
      <c r="B196" s="59" t="s">
        <v>622</v>
      </c>
      <c r="C196" s="62" t="str">
        <f>+VLOOKUP(B196,'resumen UCAP'!$A$5:$O$329,2,0)</f>
        <v>UCAP Luminaria LED 84,4 W</v>
      </c>
      <c r="D196" s="63">
        <f>+'Desmonte Infr. financiada'!D196</f>
        <v>84.4</v>
      </c>
      <c r="E196" s="63" t="str">
        <f>+VLOOKUP(B196,'resumen UCAP'!$A$5:$O$329,3,0)</f>
        <v>Un</v>
      </c>
      <c r="F196" s="64">
        <f>+VLOOKUP(B196,'resumen UCAP'!$A$5:$O$329,15,0)</f>
        <v>1521833.1390600002</v>
      </c>
      <c r="G196" s="61"/>
      <c r="H196" s="125"/>
      <c r="I196" s="59"/>
      <c r="J196" s="59"/>
      <c r="K196" s="59"/>
      <c r="L196" s="59"/>
      <c r="M196" s="59"/>
      <c r="N196" s="59"/>
      <c r="O196" s="59"/>
      <c r="P196" s="59"/>
      <c r="Q196" s="59"/>
      <c r="R196" s="59"/>
      <c r="S196" s="59"/>
      <c r="T196" s="59"/>
      <c r="U196" s="59"/>
      <c r="V196" s="59"/>
      <c r="W196" s="136"/>
      <c r="X196" s="59"/>
      <c r="Y196" s="59"/>
      <c r="Z196" s="59"/>
      <c r="AA196" s="59"/>
      <c r="AB196" s="59"/>
      <c r="AC196" s="59"/>
      <c r="AD196" s="59"/>
      <c r="AE196" s="59"/>
      <c r="AF196" s="59"/>
      <c r="AG196" s="59"/>
      <c r="AH196" s="59"/>
      <c r="AI196" s="59"/>
      <c r="AJ196" s="59"/>
      <c r="AK196" s="59"/>
    </row>
    <row r="197" spans="1:37" x14ac:dyDescent="0.25">
      <c r="A197" s="73"/>
      <c r="B197" s="62" t="s">
        <v>623</v>
      </c>
      <c r="C197" s="62" t="str">
        <f>+VLOOKUP(B197,'resumen UCAP'!$A$5:$O$329,2,0)</f>
        <v>UCAP Luminaria LED 32,1 W</v>
      </c>
      <c r="D197" s="63">
        <f>+'Desmonte Infr. financiada'!D197</f>
        <v>32.1</v>
      </c>
      <c r="E197" s="63" t="str">
        <f>+VLOOKUP(B197,'resumen UCAP'!$A$5:$O$329,3,0)</f>
        <v>Un</v>
      </c>
      <c r="F197" s="64">
        <f>+VLOOKUP(B197,'resumen UCAP'!$A$5:$O$329,15,0)</f>
        <v>1111719.65307</v>
      </c>
      <c r="G197" s="64"/>
      <c r="H197" s="312"/>
      <c r="I197" s="62"/>
      <c r="J197" s="148">
        <f>+DRIVERS!$C$29</f>
        <v>115</v>
      </c>
      <c r="K197" s="59">
        <f>+DRIVERS!$C$29</f>
        <v>115</v>
      </c>
      <c r="L197" s="59">
        <f>+DRIVERS!$C$29</f>
        <v>115</v>
      </c>
      <c r="M197" s="59">
        <f>+DRIVERS!$C$29</f>
        <v>115</v>
      </c>
      <c r="N197" s="148">
        <f>+DRIVERS!$C$30</f>
        <v>220</v>
      </c>
      <c r="O197" s="59">
        <f>+DRIVERS!$C$30</f>
        <v>220</v>
      </c>
      <c r="P197" s="59">
        <f>+DRIVERS!$C$30</f>
        <v>220</v>
      </c>
      <c r="Q197" s="59">
        <f>+DRIVERS!$C$30</f>
        <v>220</v>
      </c>
      <c r="R197" s="59">
        <f>+DRIVERS!$C$30</f>
        <v>220</v>
      </c>
      <c r="S197" s="59">
        <f>+DRIVERS!$C$30</f>
        <v>220</v>
      </c>
      <c r="T197" s="59">
        <f>+DRIVERS!$C$30</f>
        <v>220</v>
      </c>
      <c r="U197" s="59">
        <f>+DRIVERS!$C$30</f>
        <v>220</v>
      </c>
      <c r="V197" s="59">
        <f>+DRIVERS!$C$30</f>
        <v>220</v>
      </c>
      <c r="W197" s="59">
        <f>+DRIVERS!$C$30</f>
        <v>220</v>
      </c>
      <c r="X197" s="148">
        <f>+DRIVERS!$C$31</f>
        <v>500</v>
      </c>
      <c r="Y197" s="59">
        <f>+DRIVERS!$C$31</f>
        <v>500</v>
      </c>
      <c r="Z197" s="59">
        <f>+DRIVERS!$C$31</f>
        <v>500</v>
      </c>
      <c r="AA197" s="59">
        <f>+DRIVERS!$C$31</f>
        <v>500</v>
      </c>
      <c r="AB197" s="59">
        <f>+DRIVERS!$C$31</f>
        <v>500</v>
      </c>
      <c r="AC197" s="59">
        <f>+DRIVERS!$C$31</f>
        <v>500</v>
      </c>
      <c r="AD197" s="59">
        <f>+DRIVERS!$C$31</f>
        <v>500</v>
      </c>
      <c r="AE197" s="59">
        <f>+DRIVERS!$C$31</f>
        <v>500</v>
      </c>
      <c r="AF197" s="59">
        <f>+DRIVERS!$C$31</f>
        <v>500</v>
      </c>
      <c r="AG197" s="59">
        <f>+DRIVERS!$C$31</f>
        <v>500</v>
      </c>
      <c r="AH197" s="59">
        <f>+DRIVERS!$C$31</f>
        <v>500</v>
      </c>
      <c r="AI197" s="59">
        <f>+DRIVERS!$C$31</f>
        <v>500</v>
      </c>
      <c r="AJ197" s="59">
        <f>+DRIVERS!$C$31</f>
        <v>500</v>
      </c>
      <c r="AK197" s="59">
        <f>+DRIVERS!$C$31</f>
        <v>500</v>
      </c>
    </row>
    <row r="198" spans="1:37" x14ac:dyDescent="0.25">
      <c r="A198" s="73"/>
      <c r="B198" s="62" t="s">
        <v>624</v>
      </c>
      <c r="C198" s="62" t="str">
        <f>+VLOOKUP(B198,'resumen UCAP'!$A$5:$O$329,2,0)</f>
        <v>UCAP Luminaria LED 100 W</v>
      </c>
      <c r="D198" s="63">
        <f>+'Desmonte Infr. financiada'!D198</f>
        <v>100</v>
      </c>
      <c r="E198" s="63" t="str">
        <f>+VLOOKUP(B198,'resumen UCAP'!$A$5:$O$329,3,0)</f>
        <v>Un</v>
      </c>
      <c r="F198" s="64">
        <f>+VLOOKUP(B198,'resumen UCAP'!$A$5:$O$329,15,0)</f>
        <v>1745611.4584271999</v>
      </c>
      <c r="G198" s="64"/>
      <c r="H198" s="312"/>
      <c r="I198" s="62"/>
      <c r="J198" s="59"/>
      <c r="K198" s="59"/>
      <c r="L198" s="59"/>
      <c r="M198" s="59"/>
      <c r="N198" s="59"/>
      <c r="O198" s="59"/>
      <c r="P198" s="59"/>
      <c r="Q198" s="59"/>
      <c r="R198" s="59"/>
      <c r="S198" s="59"/>
      <c r="T198" s="59"/>
      <c r="U198" s="59"/>
      <c r="V198" s="59"/>
      <c r="W198" s="136"/>
      <c r="X198" s="59"/>
      <c r="Y198" s="59"/>
      <c r="Z198" s="59"/>
      <c r="AA198" s="59"/>
      <c r="AB198" s="59"/>
      <c r="AC198" s="59"/>
      <c r="AD198" s="59"/>
      <c r="AE198" s="59"/>
      <c r="AF198" s="59"/>
      <c r="AG198" s="59"/>
      <c r="AH198" s="59"/>
      <c r="AI198" s="59"/>
      <c r="AJ198" s="59"/>
      <c r="AK198" s="59"/>
    </row>
    <row r="199" spans="1:37" x14ac:dyDescent="0.25">
      <c r="A199" s="73"/>
      <c r="B199" s="62" t="s">
        <v>625</v>
      </c>
      <c r="C199" s="62" t="str">
        <f>+VLOOKUP(B199,'resumen UCAP'!$A$5:$O$329,2,0)</f>
        <v>UCAP Luminaria LED IV 100 W</v>
      </c>
      <c r="D199" s="63">
        <f>+'Desmonte Infr. financiada'!D199</f>
        <v>100</v>
      </c>
      <c r="E199" s="63" t="str">
        <f>+VLOOKUP(B199,'resumen UCAP'!$A$5:$O$329,3,0)</f>
        <v>Un</v>
      </c>
      <c r="F199" s="64">
        <f>+VLOOKUP(B199,'resumen UCAP'!$A$5:$O$329,15,0)</f>
        <v>1786633.0624272001</v>
      </c>
      <c r="G199" s="64"/>
      <c r="H199" s="312"/>
      <c r="I199" s="62"/>
      <c r="J199" s="59"/>
      <c r="K199" s="59"/>
      <c r="L199" s="59"/>
      <c r="M199" s="59"/>
      <c r="N199" s="59"/>
      <c r="O199" s="59"/>
      <c r="P199" s="59"/>
      <c r="Q199" s="59"/>
      <c r="R199" s="59"/>
      <c r="S199" s="59"/>
      <c r="T199" s="59"/>
      <c r="U199" s="59"/>
      <c r="V199" s="59"/>
      <c r="W199" s="136"/>
      <c r="X199" s="59"/>
      <c r="Y199" s="59"/>
      <c r="Z199" s="59"/>
      <c r="AA199" s="59"/>
      <c r="AB199" s="59"/>
      <c r="AC199" s="59"/>
      <c r="AD199" s="59"/>
      <c r="AE199" s="59"/>
      <c r="AF199" s="59"/>
      <c r="AG199" s="59"/>
      <c r="AH199" s="59"/>
      <c r="AI199" s="59"/>
      <c r="AJ199" s="59"/>
      <c r="AK199" s="59"/>
    </row>
    <row r="200" spans="1:37" x14ac:dyDescent="0.25">
      <c r="A200" s="73"/>
      <c r="B200" s="62"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4"/>
      <c r="H200" s="312"/>
      <c r="I200" s="62"/>
      <c r="J200" s="59"/>
      <c r="K200" s="59"/>
      <c r="L200" s="59"/>
      <c r="M200" s="59"/>
      <c r="N200" s="59"/>
      <c r="O200" s="59"/>
      <c r="P200" s="59"/>
      <c r="Q200" s="59"/>
      <c r="R200" s="59"/>
      <c r="S200" s="59"/>
      <c r="T200" s="59"/>
      <c r="U200" s="59"/>
      <c r="V200" s="59"/>
      <c r="W200" s="136"/>
      <c r="X200" s="59"/>
      <c r="Y200" s="59"/>
      <c r="Z200" s="59"/>
      <c r="AA200" s="59"/>
      <c r="AB200" s="59"/>
      <c r="AC200" s="59"/>
      <c r="AD200" s="59"/>
      <c r="AE200" s="59"/>
      <c r="AF200" s="59"/>
      <c r="AG200" s="59"/>
      <c r="AH200" s="59"/>
      <c r="AI200" s="59"/>
      <c r="AJ200" s="59"/>
      <c r="AK200" s="59"/>
    </row>
    <row r="201" spans="1:37" x14ac:dyDescent="0.25">
      <c r="A201" s="73"/>
      <c r="B201" s="62"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4"/>
      <c r="H201" s="312"/>
      <c r="I201" s="62"/>
      <c r="J201" s="59"/>
      <c r="K201" s="59"/>
      <c r="L201" s="59"/>
      <c r="M201" s="59"/>
      <c r="N201" s="59"/>
      <c r="O201" s="59"/>
      <c r="P201" s="59"/>
      <c r="Q201" s="59"/>
      <c r="R201" s="59"/>
      <c r="S201" s="59"/>
      <c r="T201" s="59"/>
      <c r="U201" s="59"/>
      <c r="V201" s="59"/>
      <c r="W201" s="136"/>
      <c r="X201" s="59"/>
      <c r="Y201" s="59"/>
      <c r="Z201" s="59"/>
      <c r="AA201" s="59"/>
      <c r="AB201" s="59"/>
      <c r="AC201" s="59"/>
      <c r="AD201" s="59"/>
      <c r="AE201" s="59"/>
      <c r="AF201" s="59"/>
      <c r="AG201" s="59"/>
      <c r="AH201" s="59"/>
      <c r="AI201" s="59"/>
      <c r="AJ201" s="59"/>
      <c r="AK201" s="59"/>
    </row>
    <row r="202" spans="1:37" x14ac:dyDescent="0.25">
      <c r="A202" s="73"/>
      <c r="B202" s="62"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4"/>
      <c r="H202" s="312"/>
      <c r="I202" s="62"/>
      <c r="J202" s="59"/>
      <c r="K202" s="59"/>
      <c r="L202" s="59"/>
      <c r="M202" s="59"/>
      <c r="N202" s="59"/>
      <c r="O202" s="59"/>
      <c r="P202" s="59"/>
      <c r="Q202" s="59"/>
      <c r="R202" s="59"/>
      <c r="S202" s="59"/>
      <c r="T202" s="59"/>
      <c r="U202" s="59"/>
      <c r="V202" s="59"/>
      <c r="W202" s="136"/>
      <c r="X202" s="59"/>
      <c r="Y202" s="59"/>
      <c r="Z202" s="59"/>
      <c r="AA202" s="59"/>
      <c r="AB202" s="59"/>
      <c r="AC202" s="59"/>
      <c r="AD202" s="59"/>
      <c r="AE202" s="59"/>
      <c r="AF202" s="59"/>
      <c r="AG202" s="59"/>
      <c r="AH202" s="59"/>
      <c r="AI202" s="59"/>
      <c r="AJ202" s="59"/>
      <c r="AK202" s="59"/>
    </row>
    <row r="203" spans="1:37" x14ac:dyDescent="0.25">
      <c r="A203" s="73"/>
      <c r="B203" s="62" t="s">
        <v>629</v>
      </c>
      <c r="C203" s="62" t="str">
        <f>+VLOOKUP(B203,'resumen UCAP'!$A$5:$O$329,2,0)</f>
        <v>UCAP Luminaria LED 30W</v>
      </c>
      <c r="D203" s="63">
        <f>+'Desmonte Infr. financiada'!D203</f>
        <v>30</v>
      </c>
      <c r="E203" s="63" t="str">
        <f>+VLOOKUP(B203,'resumen UCAP'!$A$5:$O$329,3,0)</f>
        <v>Un</v>
      </c>
      <c r="F203" s="64">
        <f>+VLOOKUP(B203,'resumen UCAP'!$A$5:$O$329,15,0)</f>
        <v>1084525.0643916</v>
      </c>
      <c r="G203" s="64"/>
      <c r="H203" s="312"/>
      <c r="I203" s="62"/>
      <c r="J203" s="59"/>
      <c r="K203" s="59"/>
      <c r="L203" s="59"/>
      <c r="M203" s="59"/>
      <c r="N203" s="59"/>
      <c r="O203" s="59"/>
      <c r="P203" s="59"/>
      <c r="Q203" s="59"/>
      <c r="R203" s="59"/>
      <c r="S203" s="59"/>
      <c r="T203" s="59"/>
      <c r="U203" s="59"/>
      <c r="V203" s="59"/>
      <c r="W203" s="136"/>
      <c r="X203" s="59"/>
      <c r="Y203" s="59"/>
      <c r="Z203" s="59"/>
      <c r="AA203" s="59"/>
      <c r="AB203" s="59"/>
      <c r="AC203" s="59"/>
      <c r="AD203" s="59"/>
      <c r="AE203" s="59"/>
      <c r="AF203" s="59"/>
      <c r="AG203" s="59"/>
      <c r="AH203" s="59"/>
      <c r="AI203" s="59"/>
      <c r="AJ203" s="59"/>
      <c r="AK203" s="59"/>
    </row>
    <row r="204" spans="1:37" x14ac:dyDescent="0.25">
      <c r="A204" s="73"/>
      <c r="B204" s="62" t="s">
        <v>630</v>
      </c>
      <c r="C204" s="62" t="str">
        <f>+VLOOKUP(B204,'resumen UCAP'!$A$5:$O$329,2,0)</f>
        <v>UCAP Luminaria LED 60W</v>
      </c>
      <c r="D204" s="63">
        <f>+'Desmonte Infr. financiada'!D204</f>
        <v>60</v>
      </c>
      <c r="E204" s="63" t="str">
        <f>+VLOOKUP(B204,'resumen UCAP'!$A$5:$O$329,3,0)</f>
        <v>Un</v>
      </c>
      <c r="F204" s="64">
        <f>+VLOOKUP(B204,'resumen UCAP'!$A$5:$O$329,15,0)</f>
        <v>1467393.3683915995</v>
      </c>
      <c r="G204" s="64"/>
      <c r="H204" s="312"/>
      <c r="I204" s="62"/>
      <c r="J204" s="59"/>
      <c r="K204" s="59"/>
      <c r="L204" s="59"/>
      <c r="M204" s="59"/>
      <c r="N204" s="59"/>
      <c r="O204" s="59"/>
      <c r="P204" s="59"/>
      <c r="Q204" s="59"/>
      <c r="R204" s="59"/>
      <c r="S204" s="59"/>
      <c r="T204" s="59"/>
      <c r="U204" s="59"/>
      <c r="V204" s="59"/>
      <c r="W204" s="136"/>
      <c r="X204" s="59"/>
      <c r="Y204" s="59"/>
      <c r="Z204" s="59"/>
      <c r="AA204" s="59"/>
      <c r="AB204" s="59"/>
      <c r="AC204" s="59"/>
      <c r="AD204" s="59"/>
      <c r="AE204" s="59"/>
      <c r="AF204" s="59"/>
      <c r="AG204" s="59"/>
      <c r="AH204" s="59"/>
      <c r="AI204" s="59"/>
      <c r="AJ204" s="59"/>
      <c r="AK204" s="59"/>
    </row>
    <row r="205" spans="1:37" x14ac:dyDescent="0.25">
      <c r="A205" s="73"/>
      <c r="B205" s="62" t="s">
        <v>535</v>
      </c>
      <c r="C205" s="62" t="str">
        <f>+VLOOKUP(B205,'resumen UCAP'!$A$5:$O$329,2,0)</f>
        <v>UCAP Luminaria LED 90W</v>
      </c>
      <c r="D205" s="63">
        <f>+'Desmonte Infr. financiada'!D205</f>
        <v>80</v>
      </c>
      <c r="E205" s="63" t="str">
        <f>+VLOOKUP(B205,'resumen UCAP'!$A$5:$O$329,3,0)</f>
        <v>Un</v>
      </c>
      <c r="F205" s="64">
        <f>+VLOOKUP(B205,'resumen UCAP'!$A$5:$O$329,15,0)</f>
        <v>1582253.8595916</v>
      </c>
      <c r="G205" s="64"/>
      <c r="H205" s="312"/>
      <c r="I205" s="62"/>
      <c r="J205" s="59"/>
      <c r="K205" s="59"/>
      <c r="L205" s="59"/>
      <c r="M205" s="59"/>
      <c r="N205" s="59"/>
      <c r="O205" s="59"/>
      <c r="P205" s="59"/>
      <c r="Q205" s="59"/>
      <c r="R205" s="59"/>
      <c r="S205" s="59"/>
      <c r="T205" s="59"/>
      <c r="U205" s="59"/>
      <c r="V205" s="59"/>
      <c r="W205" s="136"/>
      <c r="X205" s="59"/>
      <c r="Y205" s="59"/>
      <c r="Z205" s="59"/>
      <c r="AA205" s="59"/>
      <c r="AB205" s="59"/>
      <c r="AC205" s="59"/>
      <c r="AD205" s="59"/>
      <c r="AE205" s="59"/>
      <c r="AF205" s="59"/>
      <c r="AG205" s="59"/>
      <c r="AH205" s="59"/>
      <c r="AI205" s="59"/>
      <c r="AJ205" s="59"/>
      <c r="AK205" s="59"/>
    </row>
    <row r="206" spans="1:37" x14ac:dyDescent="0.25">
      <c r="A206" s="73"/>
      <c r="B206" s="62"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4"/>
      <c r="H206" s="312"/>
      <c r="I206" s="62"/>
      <c r="J206" s="59"/>
      <c r="K206" s="59"/>
      <c r="L206" s="59"/>
      <c r="M206" s="59"/>
      <c r="N206" s="59"/>
      <c r="O206" s="59"/>
      <c r="P206" s="59"/>
      <c r="Q206" s="59"/>
      <c r="R206" s="59"/>
      <c r="S206" s="59"/>
      <c r="T206" s="59"/>
      <c r="U206" s="59"/>
      <c r="V206" s="59"/>
      <c r="W206" s="136"/>
      <c r="X206" s="59"/>
      <c r="Y206" s="59"/>
      <c r="Z206" s="59"/>
      <c r="AA206" s="59"/>
      <c r="AB206" s="59"/>
      <c r="AC206" s="59"/>
      <c r="AD206" s="59"/>
      <c r="AE206" s="59"/>
      <c r="AF206" s="59"/>
      <c r="AG206" s="59"/>
      <c r="AH206" s="59"/>
      <c r="AI206" s="59"/>
      <c r="AJ206" s="59"/>
      <c r="AK206" s="59"/>
    </row>
    <row r="207" spans="1:37" x14ac:dyDescent="0.25">
      <c r="A207" s="73"/>
      <c r="B207" s="62"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4"/>
      <c r="H207" s="312"/>
      <c r="I207" s="62"/>
      <c r="J207" s="59"/>
      <c r="K207" s="59"/>
      <c r="L207" s="59"/>
      <c r="M207" s="59"/>
      <c r="N207" s="59"/>
      <c r="O207" s="59"/>
      <c r="P207" s="59"/>
      <c r="Q207" s="59"/>
      <c r="R207" s="59"/>
      <c r="S207" s="59"/>
      <c r="T207" s="59"/>
      <c r="U207" s="59"/>
      <c r="V207" s="59"/>
      <c r="W207" s="136"/>
      <c r="X207" s="59"/>
      <c r="Y207" s="59"/>
      <c r="Z207" s="59"/>
      <c r="AA207" s="59"/>
      <c r="AB207" s="59"/>
      <c r="AC207" s="59"/>
      <c r="AD207" s="59"/>
      <c r="AE207" s="59"/>
      <c r="AF207" s="59"/>
      <c r="AG207" s="59"/>
      <c r="AH207" s="59"/>
      <c r="AI207" s="59"/>
      <c r="AJ207" s="59"/>
      <c r="AK207" s="59"/>
    </row>
    <row r="208" spans="1:37" x14ac:dyDescent="0.25">
      <c r="A208" s="73"/>
      <c r="B208" s="62"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4"/>
      <c r="H208" s="312"/>
      <c r="I208" s="62"/>
      <c r="J208" s="59"/>
      <c r="K208" s="59"/>
      <c r="L208" s="59"/>
      <c r="M208" s="59"/>
      <c r="N208" s="59"/>
      <c r="O208" s="59"/>
      <c r="P208" s="59"/>
      <c r="Q208" s="59"/>
      <c r="R208" s="59"/>
      <c r="S208" s="59"/>
      <c r="T208" s="59"/>
      <c r="U208" s="59"/>
      <c r="V208" s="59"/>
      <c r="W208" s="136"/>
      <c r="X208" s="59"/>
      <c r="Y208" s="59"/>
      <c r="Z208" s="59"/>
      <c r="AA208" s="59"/>
      <c r="AB208" s="59"/>
      <c r="AC208" s="59"/>
      <c r="AD208" s="59"/>
      <c r="AE208" s="59"/>
      <c r="AF208" s="59"/>
      <c r="AG208" s="59"/>
      <c r="AH208" s="59"/>
      <c r="AI208" s="59"/>
      <c r="AJ208" s="59"/>
      <c r="AK208" s="59"/>
    </row>
    <row r="209" spans="1:37" x14ac:dyDescent="0.25">
      <c r="A209" s="73"/>
      <c r="B209" s="62"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4"/>
      <c r="H209" s="312"/>
      <c r="I209" s="62"/>
      <c r="J209" s="59"/>
      <c r="K209" s="59"/>
      <c r="L209" s="59"/>
      <c r="M209" s="59"/>
      <c r="N209" s="59"/>
      <c r="O209" s="59"/>
      <c r="P209" s="59"/>
      <c r="Q209" s="59"/>
      <c r="R209" s="59"/>
      <c r="S209" s="59"/>
      <c r="T209" s="59"/>
      <c r="U209" s="59"/>
      <c r="V209" s="59"/>
      <c r="W209" s="136"/>
      <c r="X209" s="59"/>
      <c r="Y209" s="59"/>
      <c r="Z209" s="59"/>
      <c r="AA209" s="59"/>
      <c r="AB209" s="59"/>
      <c r="AC209" s="59"/>
      <c r="AD209" s="59"/>
      <c r="AE209" s="59"/>
      <c r="AF209" s="59"/>
      <c r="AG209" s="59"/>
      <c r="AH209" s="59"/>
      <c r="AI209" s="59"/>
      <c r="AJ209" s="59"/>
      <c r="AK209" s="59"/>
    </row>
    <row r="210" spans="1:37" x14ac:dyDescent="0.25">
      <c r="A210" s="73"/>
      <c r="B210" s="62"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4"/>
      <c r="H210" s="312"/>
      <c r="I210" s="62"/>
      <c r="J210" s="59"/>
      <c r="K210" s="59"/>
      <c r="L210" s="59"/>
      <c r="M210" s="59"/>
      <c r="N210" s="59"/>
      <c r="O210" s="59"/>
      <c r="P210" s="59"/>
      <c r="Q210" s="59"/>
      <c r="R210" s="59"/>
      <c r="S210" s="59"/>
      <c r="T210" s="59"/>
      <c r="U210" s="59"/>
      <c r="V210" s="59"/>
      <c r="W210" s="136"/>
      <c r="X210" s="59"/>
      <c r="Y210" s="59"/>
      <c r="Z210" s="59"/>
      <c r="AA210" s="59"/>
      <c r="AB210" s="59"/>
      <c r="AC210" s="59"/>
      <c r="AD210" s="59"/>
      <c r="AE210" s="59"/>
      <c r="AF210" s="59"/>
      <c r="AG210" s="59"/>
      <c r="AH210" s="59"/>
      <c r="AI210" s="59"/>
      <c r="AJ210" s="59"/>
      <c r="AK210" s="59"/>
    </row>
    <row r="211" spans="1:37" x14ac:dyDescent="0.25">
      <c r="A211" s="73"/>
      <c r="B211" s="62"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4"/>
      <c r="H211" s="312"/>
      <c r="I211" s="62"/>
      <c r="J211" s="59"/>
      <c r="K211" s="59"/>
      <c r="L211" s="59"/>
      <c r="M211" s="59"/>
      <c r="N211" s="59"/>
      <c r="O211" s="59"/>
      <c r="P211" s="59"/>
      <c r="Q211" s="59"/>
      <c r="R211" s="59"/>
      <c r="S211" s="59"/>
      <c r="T211" s="59"/>
      <c r="U211" s="59"/>
      <c r="V211" s="59"/>
      <c r="W211" s="136"/>
      <c r="X211" s="59"/>
      <c r="Y211" s="59"/>
      <c r="Z211" s="59"/>
      <c r="AA211" s="59"/>
      <c r="AB211" s="59"/>
      <c r="AC211" s="59"/>
      <c r="AD211" s="59"/>
      <c r="AE211" s="59"/>
      <c r="AF211" s="59"/>
      <c r="AG211" s="59"/>
      <c r="AH211" s="59"/>
      <c r="AI211" s="59"/>
      <c r="AJ211" s="59"/>
      <c r="AK211" s="59"/>
    </row>
    <row r="212" spans="1:37" x14ac:dyDescent="0.25">
      <c r="A212" s="73"/>
      <c r="B212" s="62"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4"/>
      <c r="H212" s="312"/>
      <c r="I212" s="62"/>
      <c r="J212" s="59"/>
      <c r="K212" s="59"/>
      <c r="L212" s="59"/>
      <c r="M212" s="59"/>
      <c r="N212" s="59"/>
      <c r="O212" s="59"/>
      <c r="P212" s="59"/>
      <c r="Q212" s="59"/>
      <c r="R212" s="59"/>
      <c r="S212" s="59"/>
      <c r="T212" s="59"/>
      <c r="U212" s="59"/>
      <c r="V212" s="59"/>
      <c r="W212" s="136"/>
      <c r="X212" s="59"/>
      <c r="Y212" s="59"/>
      <c r="Z212" s="59"/>
      <c r="AA212" s="59"/>
      <c r="AB212" s="59"/>
      <c r="AC212" s="59"/>
      <c r="AD212" s="59"/>
      <c r="AE212" s="59"/>
      <c r="AF212" s="59"/>
      <c r="AG212" s="59"/>
      <c r="AH212" s="59"/>
      <c r="AI212" s="59"/>
      <c r="AJ212" s="59"/>
      <c r="AK212" s="59"/>
    </row>
    <row r="213" spans="1:37" x14ac:dyDescent="0.25">
      <c r="A213" s="73"/>
      <c r="B213" s="62" t="s">
        <v>631</v>
      </c>
      <c r="C213" s="62" t="str">
        <f>+VLOOKUP(B213,'resumen UCAP'!$A$5:$O$329,2,0)</f>
        <v>UCAP Luminaria LED 30W 60 D</v>
      </c>
      <c r="D213" s="63">
        <f>+'Desmonte Infr. financiada'!D213</f>
        <v>30</v>
      </c>
      <c r="E213" s="63" t="str">
        <f>+VLOOKUP(B213,'resumen UCAP'!$A$5:$O$329,3,0)</f>
        <v>Un</v>
      </c>
      <c r="F213" s="64">
        <f>+VLOOKUP(B213,'resumen UCAP'!$A$5:$O$329,15,0)</f>
        <v>957358.0919916</v>
      </c>
      <c r="G213" s="64"/>
      <c r="H213" s="312"/>
      <c r="I213" s="62"/>
      <c r="J213" s="59"/>
      <c r="K213" s="59"/>
      <c r="L213" s="59"/>
      <c r="M213" s="59"/>
      <c r="N213" s="59"/>
      <c r="O213" s="59"/>
      <c r="P213" s="59"/>
      <c r="Q213" s="59"/>
      <c r="R213" s="59"/>
      <c r="S213" s="59"/>
      <c r="T213" s="59"/>
      <c r="U213" s="59"/>
      <c r="V213" s="59"/>
      <c r="W213" s="136"/>
      <c r="X213" s="59"/>
      <c r="Y213" s="59"/>
      <c r="Z213" s="59"/>
      <c r="AA213" s="59"/>
      <c r="AB213" s="59"/>
      <c r="AC213" s="59"/>
      <c r="AD213" s="59"/>
      <c r="AE213" s="59"/>
      <c r="AF213" s="59"/>
      <c r="AG213" s="59"/>
      <c r="AH213" s="59"/>
      <c r="AI213" s="59"/>
      <c r="AJ213" s="59"/>
      <c r="AK213" s="59"/>
    </row>
    <row r="214" spans="1:37" x14ac:dyDescent="0.25">
      <c r="A214" s="73"/>
      <c r="B214" s="62" t="s">
        <v>632</v>
      </c>
      <c r="C214" s="62" t="str">
        <f>+VLOOKUP(B214,'resumen UCAP'!$A$5:$O$329,2,0)</f>
        <v>UCAP Luminaria LED 50W</v>
      </c>
      <c r="D214" s="63">
        <f>+'Desmonte Infr. financiada'!D214</f>
        <v>50</v>
      </c>
      <c r="E214" s="63" t="str">
        <f>+VLOOKUP(B214,'resumen UCAP'!$A$5:$O$329,3,0)</f>
        <v>Un</v>
      </c>
      <c r="F214" s="64">
        <f>+VLOOKUP(B214,'resumen UCAP'!$A$5:$O$329,15,0)</f>
        <v>1027094.8187916002</v>
      </c>
      <c r="G214" s="64"/>
      <c r="H214" s="312"/>
      <c r="I214" s="62"/>
      <c r="J214" s="59"/>
      <c r="K214" s="59"/>
      <c r="L214" s="59"/>
      <c r="M214" s="59"/>
      <c r="N214" s="59"/>
      <c r="O214" s="59"/>
      <c r="P214" s="59"/>
      <c r="Q214" s="59"/>
      <c r="R214" s="59"/>
      <c r="S214" s="59"/>
      <c r="T214" s="59"/>
      <c r="U214" s="59"/>
      <c r="V214" s="59"/>
      <c r="W214" s="136"/>
      <c r="X214" s="59"/>
      <c r="Y214" s="59"/>
      <c r="Z214" s="59"/>
      <c r="AA214" s="59"/>
      <c r="AB214" s="59"/>
      <c r="AC214" s="59"/>
      <c r="AD214" s="59"/>
      <c r="AE214" s="59"/>
      <c r="AF214" s="59"/>
      <c r="AG214" s="59"/>
      <c r="AH214" s="59"/>
      <c r="AI214" s="59"/>
      <c r="AJ214" s="59"/>
      <c r="AK214" s="59"/>
    </row>
    <row r="215" spans="1:37" x14ac:dyDescent="0.25">
      <c r="A215" s="73"/>
      <c r="B215" s="62"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4"/>
      <c r="H215" s="312"/>
      <c r="I215" s="62"/>
      <c r="J215" s="59"/>
      <c r="K215" s="59"/>
      <c r="L215" s="59"/>
      <c r="M215" s="59"/>
      <c r="N215" s="59"/>
      <c r="O215" s="59"/>
      <c r="P215" s="59"/>
      <c r="Q215" s="59"/>
      <c r="R215" s="59"/>
      <c r="S215" s="59"/>
      <c r="T215" s="59"/>
      <c r="U215" s="59"/>
      <c r="V215" s="59"/>
      <c r="W215" s="136"/>
      <c r="X215" s="59"/>
      <c r="Y215" s="59"/>
      <c r="Z215" s="59"/>
      <c r="AA215" s="59"/>
      <c r="AB215" s="59"/>
      <c r="AC215" s="59"/>
      <c r="AD215" s="59"/>
      <c r="AE215" s="59"/>
      <c r="AF215" s="59"/>
      <c r="AG215" s="59"/>
      <c r="AH215" s="59"/>
      <c r="AI215" s="59"/>
      <c r="AJ215" s="59"/>
      <c r="AK215" s="59"/>
    </row>
    <row r="216" spans="1:37" x14ac:dyDescent="0.25">
      <c r="A216" s="73"/>
      <c r="B216" s="62"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4"/>
      <c r="H216" s="312"/>
      <c r="I216" s="62"/>
      <c r="J216" s="59"/>
      <c r="K216" s="59"/>
      <c r="L216" s="59"/>
      <c r="M216" s="59"/>
      <c r="N216" s="59"/>
      <c r="O216" s="59"/>
      <c r="P216" s="59"/>
      <c r="Q216" s="59"/>
      <c r="R216" s="59"/>
      <c r="S216" s="59"/>
      <c r="T216" s="59"/>
      <c r="U216" s="59"/>
      <c r="V216" s="59"/>
      <c r="W216" s="136"/>
      <c r="X216" s="59"/>
      <c r="Y216" s="59"/>
      <c r="Z216" s="59"/>
      <c r="AA216" s="59"/>
      <c r="AB216" s="59"/>
      <c r="AC216" s="59"/>
      <c r="AD216" s="59"/>
      <c r="AE216" s="59"/>
      <c r="AF216" s="59"/>
      <c r="AG216" s="59"/>
      <c r="AH216" s="59"/>
      <c r="AI216" s="59"/>
      <c r="AJ216" s="59"/>
      <c r="AK216" s="59"/>
    </row>
    <row r="217" spans="1:37" x14ac:dyDescent="0.25">
      <c r="A217" s="73"/>
      <c r="B217" s="62"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4"/>
      <c r="H217" s="312"/>
      <c r="I217" s="62"/>
      <c r="J217" s="59"/>
      <c r="K217" s="59"/>
      <c r="L217" s="59"/>
      <c r="M217" s="59"/>
      <c r="N217" s="59"/>
      <c r="O217" s="59"/>
      <c r="P217" s="59"/>
      <c r="Q217" s="59"/>
      <c r="R217" s="59"/>
      <c r="S217" s="59"/>
      <c r="T217" s="59"/>
      <c r="U217" s="59"/>
      <c r="V217" s="59"/>
      <c r="W217" s="136"/>
      <c r="X217" s="59"/>
      <c r="Y217" s="59"/>
      <c r="Z217" s="59"/>
      <c r="AA217" s="59"/>
      <c r="AB217" s="59"/>
      <c r="AC217" s="59"/>
      <c r="AD217" s="59"/>
      <c r="AE217" s="59"/>
      <c r="AF217" s="59"/>
      <c r="AG217" s="59"/>
      <c r="AH217" s="59"/>
      <c r="AI217" s="59"/>
      <c r="AJ217" s="59"/>
      <c r="AK217" s="59"/>
    </row>
    <row r="218" spans="1:37" x14ac:dyDescent="0.25">
      <c r="A218" s="73"/>
      <c r="B218" s="62"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4"/>
      <c r="H218" s="312"/>
      <c r="I218" s="62"/>
      <c r="J218" s="59"/>
      <c r="K218" s="59"/>
      <c r="L218" s="59"/>
      <c r="M218" s="59"/>
      <c r="N218" s="59"/>
      <c r="O218" s="59"/>
      <c r="P218" s="59"/>
      <c r="Q218" s="59"/>
      <c r="R218" s="59"/>
      <c r="S218" s="59"/>
      <c r="T218" s="59"/>
      <c r="U218" s="59"/>
      <c r="V218" s="59"/>
      <c r="W218" s="136"/>
      <c r="X218" s="59"/>
      <c r="Y218" s="59"/>
      <c r="Z218" s="59"/>
      <c r="AA218" s="59"/>
      <c r="AB218" s="59"/>
      <c r="AC218" s="59"/>
      <c r="AD218" s="59"/>
      <c r="AE218" s="59"/>
      <c r="AF218" s="59"/>
      <c r="AG218" s="59"/>
      <c r="AH218" s="59"/>
      <c r="AI218" s="59"/>
      <c r="AJ218" s="59"/>
      <c r="AK218" s="59"/>
    </row>
    <row r="219" spans="1:37" x14ac:dyDescent="0.25">
      <c r="A219" s="73"/>
      <c r="B219" s="62" t="s">
        <v>637</v>
      </c>
      <c r="C219" s="62" t="str">
        <f>+VLOOKUP(B219,'resumen UCAP'!$A$5:$O$329,2,0)</f>
        <v>UCAP Luminaria LED 167 W</v>
      </c>
      <c r="D219" s="63">
        <f>+'Desmonte Infr. financiada'!D219</f>
        <v>35</v>
      </c>
      <c r="E219" s="63" t="str">
        <f>+VLOOKUP(B219,'resumen UCAP'!$A$5:$O$329,3,0)</f>
        <v>Un</v>
      </c>
      <c r="F219" s="64">
        <f>+VLOOKUP(B219,'resumen UCAP'!$A$5:$O$329,15,0)</f>
        <v>1673686.9127471999</v>
      </c>
      <c r="G219" s="64"/>
      <c r="H219" s="312"/>
      <c r="I219" s="62"/>
      <c r="J219" s="59"/>
      <c r="K219" s="59"/>
      <c r="L219" s="59"/>
      <c r="M219" s="59"/>
      <c r="N219" s="59"/>
      <c r="O219" s="59"/>
      <c r="P219" s="59"/>
      <c r="Q219" s="59"/>
      <c r="R219" s="59"/>
      <c r="S219" s="59"/>
      <c r="T219" s="59"/>
      <c r="U219" s="59"/>
      <c r="V219" s="59"/>
      <c r="W219" s="136"/>
      <c r="X219" s="59"/>
      <c r="Y219" s="59"/>
      <c r="Z219" s="59"/>
      <c r="AA219" s="59"/>
      <c r="AB219" s="59"/>
      <c r="AC219" s="59"/>
      <c r="AD219" s="59"/>
      <c r="AE219" s="59"/>
      <c r="AF219" s="59"/>
      <c r="AG219" s="59"/>
      <c r="AH219" s="59"/>
      <c r="AI219" s="59"/>
      <c r="AJ219" s="59"/>
      <c r="AK219" s="59"/>
    </row>
    <row r="220" spans="1:37" x14ac:dyDescent="0.25">
      <c r="A220" s="73"/>
      <c r="B220" s="62" t="s">
        <v>638</v>
      </c>
      <c r="C220" s="62" t="str">
        <f>+VLOOKUP(B220,'resumen UCAP'!$A$5:$O$329,2,0)</f>
        <v>UCAP Luminaria LED 227 W</v>
      </c>
      <c r="D220" s="63">
        <f>+'Desmonte Infr. financiada'!D220</f>
        <v>227</v>
      </c>
      <c r="E220" s="63" t="str">
        <f>+VLOOKUP(B220,'resumen UCAP'!$A$5:$O$329,3,0)</f>
        <v>Un</v>
      </c>
      <c r="F220" s="64">
        <f>+VLOOKUP(B220,'resumen UCAP'!$A$5:$O$329,15,0)</f>
        <v>2422467.9244272001</v>
      </c>
      <c r="G220" s="64"/>
      <c r="H220" s="312"/>
      <c r="I220" s="62"/>
      <c r="J220" s="59"/>
      <c r="K220" s="59"/>
      <c r="L220" s="59"/>
      <c r="M220" s="59"/>
      <c r="N220" s="59"/>
      <c r="O220" s="59"/>
      <c r="P220" s="59"/>
      <c r="Q220" s="59"/>
      <c r="R220" s="59"/>
      <c r="S220" s="59"/>
      <c r="T220" s="59"/>
      <c r="U220" s="59"/>
      <c r="V220" s="59"/>
      <c r="W220" s="136"/>
      <c r="X220" s="59"/>
      <c r="Y220" s="59"/>
      <c r="Z220" s="59"/>
      <c r="AA220" s="59"/>
      <c r="AB220" s="59"/>
      <c r="AC220" s="59"/>
      <c r="AD220" s="59"/>
      <c r="AE220" s="59"/>
      <c r="AF220" s="59"/>
      <c r="AG220" s="59"/>
      <c r="AH220" s="59"/>
      <c r="AI220" s="59"/>
      <c r="AJ220" s="59"/>
      <c r="AK220" s="59"/>
    </row>
    <row r="221" spans="1:37" x14ac:dyDescent="0.25">
      <c r="A221" s="73"/>
      <c r="B221" s="62" t="s">
        <v>639</v>
      </c>
      <c r="C221" s="62" t="str">
        <f>+VLOOKUP(B221,'resumen UCAP'!$A$5:$O$329,2,0)</f>
        <v>UCAP Luminaria LED 192 W</v>
      </c>
      <c r="D221" s="63">
        <f>+'Desmonte Infr. financiada'!D221</f>
        <v>192.4</v>
      </c>
      <c r="E221" s="63" t="str">
        <f>+VLOOKUP(B221,'resumen UCAP'!$A$5:$O$329,3,0)</f>
        <v>Un</v>
      </c>
      <c r="F221" s="64">
        <f>+VLOOKUP(B221,'resumen UCAP'!$A$5:$O$329,15,0)</f>
        <v>1991373.255378</v>
      </c>
      <c r="G221" s="64"/>
      <c r="H221" s="312"/>
      <c r="I221" s="62"/>
      <c r="J221" s="59"/>
      <c r="K221" s="59"/>
      <c r="L221" s="59"/>
      <c r="M221" s="59"/>
      <c r="N221" s="59"/>
      <c r="O221" s="59"/>
      <c r="P221" s="59"/>
      <c r="Q221" s="59"/>
      <c r="R221" s="59"/>
      <c r="S221" s="59"/>
      <c r="T221" s="59"/>
      <c r="U221" s="59"/>
      <c r="V221" s="59"/>
      <c r="W221" s="136"/>
      <c r="X221" s="59"/>
      <c r="Y221" s="59"/>
      <c r="Z221" s="59"/>
      <c r="AA221" s="59"/>
      <c r="AB221" s="59"/>
      <c r="AC221" s="59"/>
      <c r="AD221" s="59"/>
      <c r="AE221" s="59"/>
      <c r="AF221" s="59"/>
      <c r="AG221" s="59"/>
      <c r="AH221" s="59"/>
      <c r="AI221" s="59"/>
      <c r="AJ221" s="59"/>
      <c r="AK221" s="59"/>
    </row>
    <row r="222" spans="1:37" x14ac:dyDescent="0.25">
      <c r="B222" s="59"/>
      <c r="C222" s="59"/>
      <c r="D222" s="60"/>
      <c r="E222" s="59"/>
      <c r="F222" s="125"/>
      <c r="G222" s="61"/>
      <c r="H222" s="125"/>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row>
    <row r="223" spans="1:37" x14ac:dyDescent="0.25">
      <c r="B223" s="59"/>
      <c r="C223" s="59"/>
      <c r="D223" s="60"/>
      <c r="E223" s="59"/>
      <c r="F223" s="125"/>
      <c r="G223" s="61"/>
      <c r="H223" s="125"/>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row>
    <row r="224" spans="1:37" x14ac:dyDescent="0.25">
      <c r="B224" s="126"/>
      <c r="C224" s="127" t="s">
        <v>289</v>
      </c>
      <c r="D224" s="128"/>
      <c r="E224" s="126"/>
      <c r="F224" s="129"/>
      <c r="G224" s="129">
        <f>+SUM(G5:G223)</f>
        <v>32760</v>
      </c>
      <c r="H224" s="129">
        <f t="shared" ref="H224:AK224" si="0">+SUM(H5:H223)</f>
        <v>0</v>
      </c>
      <c r="I224" s="129">
        <f t="shared" si="0"/>
        <v>0</v>
      </c>
      <c r="J224" s="129">
        <f t="shared" si="0"/>
        <v>115</v>
      </c>
      <c r="K224" s="129">
        <f t="shared" si="0"/>
        <v>115</v>
      </c>
      <c r="L224" s="129">
        <f t="shared" si="0"/>
        <v>115</v>
      </c>
      <c r="M224" s="129">
        <f t="shared" si="0"/>
        <v>115</v>
      </c>
      <c r="N224" s="129">
        <f t="shared" si="0"/>
        <v>220</v>
      </c>
      <c r="O224" s="129">
        <f t="shared" si="0"/>
        <v>220</v>
      </c>
      <c r="P224" s="129">
        <f t="shared" si="0"/>
        <v>220</v>
      </c>
      <c r="Q224" s="129">
        <f t="shared" si="0"/>
        <v>220</v>
      </c>
      <c r="R224" s="129">
        <f t="shared" si="0"/>
        <v>220</v>
      </c>
      <c r="S224" s="129">
        <f t="shared" si="0"/>
        <v>220</v>
      </c>
      <c r="T224" s="129">
        <f t="shared" si="0"/>
        <v>220</v>
      </c>
      <c r="U224" s="129">
        <f t="shared" si="0"/>
        <v>220</v>
      </c>
      <c r="V224" s="129">
        <f t="shared" si="0"/>
        <v>220</v>
      </c>
      <c r="W224" s="129">
        <f t="shared" si="0"/>
        <v>220</v>
      </c>
      <c r="X224" s="129">
        <f t="shared" si="0"/>
        <v>500</v>
      </c>
      <c r="Y224" s="129">
        <f t="shared" si="0"/>
        <v>500</v>
      </c>
      <c r="Z224" s="129">
        <f t="shared" si="0"/>
        <v>500</v>
      </c>
      <c r="AA224" s="129">
        <f t="shared" si="0"/>
        <v>500</v>
      </c>
      <c r="AB224" s="129">
        <f t="shared" si="0"/>
        <v>500</v>
      </c>
      <c r="AC224" s="129">
        <f t="shared" si="0"/>
        <v>500</v>
      </c>
      <c r="AD224" s="129">
        <f t="shared" si="0"/>
        <v>500</v>
      </c>
      <c r="AE224" s="129">
        <f t="shared" si="0"/>
        <v>500</v>
      </c>
      <c r="AF224" s="129">
        <f t="shared" si="0"/>
        <v>500</v>
      </c>
      <c r="AG224" s="129">
        <f t="shared" si="0"/>
        <v>500</v>
      </c>
      <c r="AH224" s="129">
        <f t="shared" si="0"/>
        <v>500</v>
      </c>
      <c r="AI224" s="129">
        <f t="shared" si="0"/>
        <v>500</v>
      </c>
      <c r="AJ224" s="129">
        <f t="shared" si="0"/>
        <v>500</v>
      </c>
      <c r="AK224" s="129">
        <f t="shared" si="0"/>
        <v>500</v>
      </c>
    </row>
    <row r="225" spans="2:37" x14ac:dyDescent="0.25">
      <c r="B225" s="59"/>
      <c r="C225" s="126" t="s">
        <v>441</v>
      </c>
      <c r="D225" s="60"/>
      <c r="E225" s="59"/>
      <c r="F225" s="61"/>
      <c r="G225" s="129">
        <f>+SUMPRODUCT($F$5:$F$223,G5:G223)</f>
        <v>11895402911</v>
      </c>
      <c r="H225" s="129">
        <f t="shared" ref="H225:AK225" si="1">+SUMPRODUCT($F$5:$F$223,H5:H223)</f>
        <v>0</v>
      </c>
      <c r="I225" s="129">
        <f t="shared" si="1"/>
        <v>0</v>
      </c>
      <c r="J225" s="129">
        <f t="shared" si="1"/>
        <v>127847760.10304999</v>
      </c>
      <c r="K225" s="129">
        <f t="shared" si="1"/>
        <v>127847760.10304999</v>
      </c>
      <c r="L225" s="129">
        <f t="shared" si="1"/>
        <v>127847760.10304999</v>
      </c>
      <c r="M225" s="129">
        <f t="shared" si="1"/>
        <v>127847760.10304999</v>
      </c>
      <c r="N225" s="129">
        <f t="shared" si="1"/>
        <v>244578323.67539999</v>
      </c>
      <c r="O225" s="129">
        <f t="shared" si="1"/>
        <v>244578323.67539999</v>
      </c>
      <c r="P225" s="129">
        <f t="shared" si="1"/>
        <v>244578323.67539999</v>
      </c>
      <c r="Q225" s="129">
        <f t="shared" si="1"/>
        <v>244578323.67539999</v>
      </c>
      <c r="R225" s="129">
        <f t="shared" si="1"/>
        <v>244578323.67539999</v>
      </c>
      <c r="S225" s="129">
        <f t="shared" si="1"/>
        <v>244578323.67539999</v>
      </c>
      <c r="T225" s="129">
        <f t="shared" si="1"/>
        <v>244578323.67539999</v>
      </c>
      <c r="U225" s="129">
        <f t="shared" si="1"/>
        <v>244578323.67539999</v>
      </c>
      <c r="V225" s="129">
        <f t="shared" si="1"/>
        <v>244578323.67539999</v>
      </c>
      <c r="W225" s="129">
        <f t="shared" si="1"/>
        <v>244578323.67539999</v>
      </c>
      <c r="X225" s="129">
        <f t="shared" si="1"/>
        <v>555859826.53499997</v>
      </c>
      <c r="Y225" s="129">
        <f t="shared" si="1"/>
        <v>555859826.53499997</v>
      </c>
      <c r="Z225" s="129">
        <f t="shared" si="1"/>
        <v>555859826.53499997</v>
      </c>
      <c r="AA225" s="129">
        <f t="shared" si="1"/>
        <v>555859826.53499997</v>
      </c>
      <c r="AB225" s="129">
        <f t="shared" si="1"/>
        <v>555859826.53499997</v>
      </c>
      <c r="AC225" s="129">
        <f t="shared" si="1"/>
        <v>555859826.53499997</v>
      </c>
      <c r="AD225" s="129">
        <f t="shared" si="1"/>
        <v>555859826.53499997</v>
      </c>
      <c r="AE225" s="129">
        <f t="shared" si="1"/>
        <v>555859826.53499997</v>
      </c>
      <c r="AF225" s="129">
        <f t="shared" si="1"/>
        <v>555859826.53499997</v>
      </c>
      <c r="AG225" s="129">
        <f t="shared" si="1"/>
        <v>555859826.53499997</v>
      </c>
      <c r="AH225" s="129">
        <f t="shared" si="1"/>
        <v>555859826.53499997</v>
      </c>
      <c r="AI225" s="129">
        <f t="shared" si="1"/>
        <v>555859826.53499997</v>
      </c>
      <c r="AJ225" s="129">
        <f t="shared" si="1"/>
        <v>555859826.53499997</v>
      </c>
      <c r="AK225" s="129">
        <f t="shared" si="1"/>
        <v>555859826.53499997</v>
      </c>
    </row>
    <row r="226" spans="2:37" x14ac:dyDescent="0.25">
      <c r="B226" s="59"/>
      <c r="C226" s="59"/>
      <c r="D226" s="60"/>
      <c r="E226" s="59"/>
      <c r="F226" s="61"/>
      <c r="G226" s="61"/>
      <c r="H226" s="61"/>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row>
    <row r="227" spans="2:37" x14ac:dyDescent="0.25">
      <c r="B227" s="59"/>
      <c r="C227" s="59"/>
      <c r="D227" s="60"/>
      <c r="E227" s="59"/>
      <c r="F227" s="61"/>
      <c r="G227" s="61"/>
      <c r="H227" s="61"/>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row>
    <row r="228" spans="2:37" x14ac:dyDescent="0.25">
      <c r="B228" s="59"/>
      <c r="C228" s="59"/>
      <c r="D228" s="60"/>
      <c r="E228" s="59"/>
      <c r="F228" s="61"/>
      <c r="G228" s="61"/>
      <c r="H228" s="61"/>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row>
    <row r="229" spans="2:37" x14ac:dyDescent="0.25">
      <c r="B229" s="59"/>
      <c r="C229" s="59"/>
      <c r="D229" s="60"/>
      <c r="E229" s="59"/>
      <c r="F229" s="61"/>
      <c r="G229" s="61"/>
      <c r="H229" s="61"/>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row>
    <row r="230" spans="2:37" x14ac:dyDescent="0.25">
      <c r="B230" s="58"/>
      <c r="C230" s="130" t="str">
        <f>+Inventario!C230</f>
        <v xml:space="preserve">OTROS ELEMENTOS PARA ILUMINACIÓN </v>
      </c>
      <c r="D230" s="131"/>
      <c r="E230" s="58"/>
      <c r="F230" s="132"/>
      <c r="G230" s="132"/>
      <c r="H230" s="132"/>
      <c r="I230" s="58"/>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row>
    <row r="231" spans="2:37"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61"/>
      <c r="I231" s="136"/>
      <c r="J231" s="136"/>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row>
    <row r="232" spans="2:37"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61"/>
      <c r="I232" s="136"/>
      <c r="J232" s="136"/>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row>
    <row r="233" spans="2:37"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61"/>
      <c r="I233" s="136"/>
      <c r="J233" s="136"/>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row>
    <row r="234" spans="2:37"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61"/>
      <c r="I234" s="136"/>
      <c r="J234" s="136"/>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row>
    <row r="235" spans="2:37" x14ac:dyDescent="0.25">
      <c r="B235" s="59" t="s">
        <v>547</v>
      </c>
      <c r="C235" s="62" t="str">
        <f>+VLOOKUP(B235,'resumen UCAP'!$A$5:$O$329,2,0)</f>
        <v>Contactor fotocelda 60Amp</v>
      </c>
      <c r="D235" s="63"/>
      <c r="E235" s="63" t="str">
        <f>+VLOOKUP(B235,'resumen UCAP'!$A$5:$O$329,3,0)</f>
        <v>Un</v>
      </c>
      <c r="F235" s="64">
        <f>+VLOOKUP(B235,'resumen UCAP'!$A$5:$O$329,15,0)</f>
        <v>98891</v>
      </c>
      <c r="G235" s="61">
        <v>25</v>
      </c>
      <c r="H235" s="61"/>
      <c r="I235" s="136"/>
      <c r="J235" s="136"/>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row>
    <row r="236" spans="2:37" x14ac:dyDescent="0.25">
      <c r="B236" s="59" t="s">
        <v>548</v>
      </c>
      <c r="C236" s="62" t="str">
        <f>+VLOOKUP(B236,'resumen UCAP'!$A$5:$O$329,2,0)</f>
        <v>BREAKER</v>
      </c>
      <c r="D236" s="63"/>
      <c r="E236" s="63">
        <f>+VLOOKUP(B236,'resumen UCAP'!$A$5:$O$329,3,0)</f>
        <v>0</v>
      </c>
      <c r="F236" s="64">
        <f>+VLOOKUP(B236,'resumen UCAP'!$A$5:$O$329,15,0)</f>
        <v>140937.5</v>
      </c>
      <c r="G236" s="61">
        <v>32</v>
      </c>
      <c r="H236" s="61"/>
      <c r="I236" s="136"/>
      <c r="J236" s="136"/>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row>
    <row r="237" spans="2:37" x14ac:dyDescent="0.25">
      <c r="B237" s="59"/>
      <c r="C237" s="127" t="s">
        <v>289</v>
      </c>
      <c r="D237" s="60"/>
      <c r="E237" s="59"/>
      <c r="F237" s="61"/>
      <c r="G237" s="129">
        <f>+SUM(G231:G236)</f>
        <v>853</v>
      </c>
      <c r="H237" s="129">
        <f t="shared" ref="H237:AK237" si="2">+SUM(H231:H236)</f>
        <v>0</v>
      </c>
      <c r="I237" s="129">
        <f t="shared" si="2"/>
        <v>0</v>
      </c>
      <c r="J237" s="129">
        <f t="shared" si="2"/>
        <v>0</v>
      </c>
      <c r="K237" s="129">
        <f t="shared" si="2"/>
        <v>0</v>
      </c>
      <c r="L237" s="129">
        <f t="shared" si="2"/>
        <v>0</v>
      </c>
      <c r="M237" s="129">
        <f t="shared" si="2"/>
        <v>0</v>
      </c>
      <c r="N237" s="129">
        <f t="shared" si="2"/>
        <v>0</v>
      </c>
      <c r="O237" s="129">
        <f t="shared" si="2"/>
        <v>0</v>
      </c>
      <c r="P237" s="129">
        <f t="shared" si="2"/>
        <v>0</v>
      </c>
      <c r="Q237" s="129">
        <f t="shared" si="2"/>
        <v>0</v>
      </c>
      <c r="R237" s="129">
        <f t="shared" si="2"/>
        <v>0</v>
      </c>
      <c r="S237" s="129">
        <f t="shared" si="2"/>
        <v>0</v>
      </c>
      <c r="T237" s="129">
        <f t="shared" si="2"/>
        <v>0</v>
      </c>
      <c r="U237" s="129">
        <f t="shared" si="2"/>
        <v>0</v>
      </c>
      <c r="V237" s="129">
        <f t="shared" si="2"/>
        <v>0</v>
      </c>
      <c r="W237" s="129">
        <f t="shared" si="2"/>
        <v>0</v>
      </c>
      <c r="X237" s="129">
        <f t="shared" si="2"/>
        <v>0</v>
      </c>
      <c r="Y237" s="129">
        <f t="shared" si="2"/>
        <v>0</v>
      </c>
      <c r="Z237" s="129">
        <f t="shared" si="2"/>
        <v>0</v>
      </c>
      <c r="AA237" s="129">
        <f t="shared" si="2"/>
        <v>0</v>
      </c>
      <c r="AB237" s="129">
        <f t="shared" si="2"/>
        <v>0</v>
      </c>
      <c r="AC237" s="129">
        <f t="shared" si="2"/>
        <v>0</v>
      </c>
      <c r="AD237" s="129">
        <f t="shared" si="2"/>
        <v>0</v>
      </c>
      <c r="AE237" s="129">
        <f t="shared" si="2"/>
        <v>0</v>
      </c>
      <c r="AF237" s="129">
        <f t="shared" si="2"/>
        <v>0</v>
      </c>
      <c r="AG237" s="129">
        <f t="shared" si="2"/>
        <v>0</v>
      </c>
      <c r="AH237" s="129">
        <f t="shared" si="2"/>
        <v>0</v>
      </c>
      <c r="AI237" s="129">
        <f t="shared" si="2"/>
        <v>0</v>
      </c>
      <c r="AJ237" s="129">
        <f t="shared" si="2"/>
        <v>0</v>
      </c>
      <c r="AK237" s="129">
        <f t="shared" si="2"/>
        <v>0</v>
      </c>
    </row>
    <row r="238" spans="2:37" x14ac:dyDescent="0.25">
      <c r="B238" s="59"/>
      <c r="C238" s="126" t="s">
        <v>441</v>
      </c>
      <c r="D238" s="60"/>
      <c r="E238" s="59"/>
      <c r="F238" s="61"/>
      <c r="G238" s="129">
        <f>+SUMPRODUCT($F$231:$F$236,G231:G236)</f>
        <v>79356918.871450007</v>
      </c>
      <c r="H238" s="129">
        <f t="shared" ref="H238:AK238" si="3">+SUMPRODUCT($F$231:$F$236,H231:H236)</f>
        <v>0</v>
      </c>
      <c r="I238" s="129">
        <f t="shared" si="3"/>
        <v>0</v>
      </c>
      <c r="J238" s="129">
        <f t="shared" si="3"/>
        <v>0</v>
      </c>
      <c r="K238" s="129">
        <f t="shared" si="3"/>
        <v>0</v>
      </c>
      <c r="L238" s="129">
        <f t="shared" si="3"/>
        <v>0</v>
      </c>
      <c r="M238" s="129">
        <f t="shared" si="3"/>
        <v>0</v>
      </c>
      <c r="N238" s="129">
        <f t="shared" si="3"/>
        <v>0</v>
      </c>
      <c r="O238" s="129">
        <f t="shared" si="3"/>
        <v>0</v>
      </c>
      <c r="P238" s="129">
        <f t="shared" si="3"/>
        <v>0</v>
      </c>
      <c r="Q238" s="129">
        <f t="shared" si="3"/>
        <v>0</v>
      </c>
      <c r="R238" s="129">
        <f t="shared" si="3"/>
        <v>0</v>
      </c>
      <c r="S238" s="129">
        <f t="shared" si="3"/>
        <v>0</v>
      </c>
      <c r="T238" s="129">
        <f t="shared" si="3"/>
        <v>0</v>
      </c>
      <c r="U238" s="129">
        <f t="shared" si="3"/>
        <v>0</v>
      </c>
      <c r="V238" s="129">
        <f t="shared" si="3"/>
        <v>0</v>
      </c>
      <c r="W238" s="129">
        <f t="shared" si="3"/>
        <v>0</v>
      </c>
      <c r="X238" s="129">
        <f t="shared" si="3"/>
        <v>0</v>
      </c>
      <c r="Y238" s="129">
        <f t="shared" si="3"/>
        <v>0</v>
      </c>
      <c r="Z238" s="129">
        <f t="shared" si="3"/>
        <v>0</v>
      </c>
      <c r="AA238" s="129">
        <f t="shared" si="3"/>
        <v>0</v>
      </c>
      <c r="AB238" s="129">
        <f t="shared" si="3"/>
        <v>0</v>
      </c>
      <c r="AC238" s="129">
        <f t="shared" si="3"/>
        <v>0</v>
      </c>
      <c r="AD238" s="129">
        <f t="shared" si="3"/>
        <v>0</v>
      </c>
      <c r="AE238" s="129">
        <f t="shared" si="3"/>
        <v>0</v>
      </c>
      <c r="AF238" s="129">
        <f t="shared" si="3"/>
        <v>0</v>
      </c>
      <c r="AG238" s="129">
        <f t="shared" si="3"/>
        <v>0</v>
      </c>
      <c r="AH238" s="129">
        <f t="shared" si="3"/>
        <v>0</v>
      </c>
      <c r="AI238" s="129">
        <f t="shared" si="3"/>
        <v>0</v>
      </c>
      <c r="AJ238" s="129">
        <f t="shared" si="3"/>
        <v>0</v>
      </c>
      <c r="AK238" s="129">
        <f t="shared" si="3"/>
        <v>0</v>
      </c>
    </row>
    <row r="239" spans="2:37" x14ac:dyDescent="0.25">
      <c r="B239" s="59"/>
      <c r="C239" s="59"/>
      <c r="D239" s="60"/>
      <c r="E239" s="59"/>
      <c r="F239" s="61"/>
      <c r="G239" s="61"/>
      <c r="H239" s="61"/>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x14ac:dyDescent="0.25">
      <c r="B240" s="59"/>
      <c r="C240" s="59"/>
      <c r="D240" s="60"/>
      <c r="E240" s="59"/>
      <c r="F240" s="61"/>
      <c r="G240" s="61"/>
      <c r="H240" s="61"/>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2:37" x14ac:dyDescent="0.25">
      <c r="B241" s="59"/>
      <c r="C241" s="59"/>
      <c r="D241" s="60"/>
      <c r="E241" s="59"/>
      <c r="F241" s="61"/>
      <c r="G241" s="61"/>
      <c r="H241" s="61"/>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2:37" x14ac:dyDescent="0.25">
      <c r="B242" s="59"/>
      <c r="C242" s="59"/>
      <c r="D242" s="60"/>
      <c r="E242" s="59"/>
      <c r="F242" s="61"/>
      <c r="G242" s="61"/>
      <c r="H242" s="61"/>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2:37" x14ac:dyDescent="0.25">
      <c r="B243" s="58"/>
      <c r="C243" s="130" t="str">
        <f>+Inventario!C243</f>
        <v>POSTES</v>
      </c>
      <c r="D243" s="131"/>
      <c r="E243" s="58"/>
      <c r="F243" s="132"/>
      <c r="G243" s="132"/>
      <c r="H243" s="132"/>
      <c r="I243" s="58"/>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row>
    <row r="244" spans="2:37" x14ac:dyDescent="0.25">
      <c r="B244" s="59" t="s">
        <v>640</v>
      </c>
      <c r="C244" s="62" t="str">
        <f>+VLOOKUP(B244,'resumen UCAP'!$A$5:$O$329,2,0)</f>
        <v>Mástil 14 mts</v>
      </c>
      <c r="D244" s="63"/>
      <c r="E244" s="63" t="str">
        <f>+VLOOKUP(B244,'resumen UCAP'!$A$5:$O$329,3,0)</f>
        <v>Un</v>
      </c>
      <c r="F244" s="64">
        <f>+VLOOKUP(B244,'resumen UCAP'!$A$5:$O$329,15,0)</f>
        <v>6721802.1826086845</v>
      </c>
      <c r="G244" s="61">
        <v>92</v>
      </c>
      <c r="H244" s="61"/>
      <c r="I244" s="136"/>
      <c r="J244" s="136"/>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row>
    <row r="245" spans="2:37"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61"/>
      <c r="I245" s="136"/>
      <c r="J245" s="136"/>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row>
    <row r="246" spans="2:37"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61"/>
      <c r="I246" s="136"/>
      <c r="J246" s="136"/>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row>
    <row r="247" spans="2:37"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61"/>
      <c r="I247" s="136"/>
      <c r="J247" s="136"/>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row>
    <row r="248" spans="2:37" x14ac:dyDescent="0.25">
      <c r="B248" s="59" t="s">
        <v>644</v>
      </c>
      <c r="C248" s="62" t="str">
        <f>+VLOOKUP(B248,'resumen UCAP'!$A$5:$O$329,2,0)</f>
        <v>Poste concreto 14 m</v>
      </c>
      <c r="D248" s="63"/>
      <c r="E248" s="63" t="str">
        <f>+VLOOKUP(B248,'resumen UCAP'!$A$5:$O$329,3,0)</f>
        <v>Un</v>
      </c>
      <c r="F248" s="64">
        <f>+VLOOKUP(B248,'resumen UCAP'!$A$5:$O$329,15,0)</f>
        <v>1450000</v>
      </c>
      <c r="G248" s="61">
        <v>5</v>
      </c>
      <c r="H248" s="61"/>
      <c r="I248" s="136"/>
      <c r="J248" s="136"/>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row>
    <row r="249" spans="2:37"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61"/>
      <c r="I249" s="136"/>
      <c r="J249" s="136"/>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row>
    <row r="250" spans="2:37"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61"/>
      <c r="I250" s="136"/>
      <c r="J250" s="136"/>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row>
    <row r="251" spans="2:37"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61"/>
      <c r="I251" s="136"/>
      <c r="J251" s="136"/>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row>
    <row r="252" spans="2:37"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61"/>
      <c r="I252" s="136"/>
      <c r="J252" s="136"/>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row>
    <row r="253" spans="2:37"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61"/>
      <c r="I253" s="136"/>
      <c r="J253" s="136"/>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row>
    <row r="254" spans="2:37"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61"/>
      <c r="I254" s="136"/>
      <c r="J254" s="136"/>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row>
    <row r="255" spans="2:37"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61"/>
      <c r="I255" s="136"/>
      <c r="J255" s="136"/>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row>
    <row r="256" spans="2:37"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61"/>
      <c r="I256" s="136"/>
      <c r="J256" s="136"/>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row>
    <row r="257" spans="2:37" x14ac:dyDescent="0.25">
      <c r="B257" s="59" t="s">
        <v>653</v>
      </c>
      <c r="C257" s="62" t="str">
        <f>+VLOOKUP(B257,'resumen UCAP'!$A$5:$O$329,2,0)</f>
        <v>Poste tipo aleta 6m</v>
      </c>
      <c r="D257" s="63"/>
      <c r="E257" s="63" t="str">
        <f>+VLOOKUP(B257,'resumen UCAP'!$A$5:$O$329,3,0)</f>
        <v>Un</v>
      </c>
      <c r="F257" s="64">
        <f>+VLOOKUP(B257,'resumen UCAP'!$A$5:$O$329,15,0)</f>
        <v>1300000</v>
      </c>
      <c r="G257" s="61">
        <v>98</v>
      </c>
      <c r="H257" s="61"/>
      <c r="I257" s="136"/>
      <c r="J257" s="136"/>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row>
    <row r="258" spans="2:37"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61"/>
      <c r="I258" s="136"/>
      <c r="J258" s="136"/>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row>
    <row r="259" spans="2:37" x14ac:dyDescent="0.25">
      <c r="B259" s="59" t="s">
        <v>655</v>
      </c>
      <c r="C259" s="62" t="str">
        <f>+VLOOKUP(B259,'resumen UCAP'!$A$5:$O$329,2,0)</f>
        <v>Torrecilla metalica riel</v>
      </c>
      <c r="D259" s="63"/>
      <c r="E259" s="63" t="str">
        <f>+VLOOKUP(B259,'resumen UCAP'!$A$5:$O$329,3,0)</f>
        <v>Un</v>
      </c>
      <c r="F259" s="64">
        <f>+VLOOKUP(B259,'resumen UCAP'!$A$5:$O$329,15,0)</f>
        <v>570000</v>
      </c>
      <c r="G259" s="61">
        <v>243</v>
      </c>
      <c r="H259" s="61"/>
      <c r="I259" s="136"/>
      <c r="J259" s="136"/>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row>
    <row r="260" spans="2:37"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61"/>
      <c r="I260" s="136"/>
      <c r="J260" s="136"/>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row>
    <row r="261" spans="2:37" x14ac:dyDescent="0.25">
      <c r="B261" s="59" t="s">
        <v>657</v>
      </c>
      <c r="C261" s="62" t="str">
        <f>+VLOOKUP(B261,'resumen UCAP'!$A$5:$O$329,2,0)</f>
        <v>Poste metalico 12 m</v>
      </c>
      <c r="D261" s="63"/>
      <c r="E261" s="63" t="str">
        <f>+VLOOKUP(B261,'resumen UCAP'!$A$5:$O$329,3,0)</f>
        <v>Un</v>
      </c>
      <c r="F261" s="64">
        <f>+VLOOKUP(B261,'resumen UCAP'!$A$5:$O$329,15,0)</f>
        <v>2043603.7</v>
      </c>
      <c r="G261" s="61">
        <v>1</v>
      </c>
      <c r="H261" s="61"/>
      <c r="I261" s="136"/>
      <c r="J261" s="136"/>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row>
    <row r="262" spans="2:37"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61"/>
      <c r="I262" s="136"/>
      <c r="J262" s="136"/>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row>
    <row r="263" spans="2:37"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61"/>
      <c r="I263" s="136"/>
      <c r="J263" s="136"/>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row>
    <row r="264" spans="2:37" x14ac:dyDescent="0.25">
      <c r="B264" s="59" t="s">
        <v>660</v>
      </c>
      <c r="C264" s="62" t="str">
        <f>+VLOOKUP(B264,'resumen UCAP'!$A$5:$O$329,2,0)</f>
        <v>Poste metalico 10 m</v>
      </c>
      <c r="D264" s="63"/>
      <c r="E264" s="63" t="str">
        <f>+VLOOKUP(B264,'resumen UCAP'!$A$5:$O$329,3,0)</f>
        <v>Un</v>
      </c>
      <c r="F264" s="64">
        <f>+VLOOKUP(B264,'resumen UCAP'!$A$5:$O$329,15,0)</f>
        <v>1702264</v>
      </c>
      <c r="G264" s="61">
        <v>4</v>
      </c>
      <c r="H264" s="61"/>
      <c r="I264" s="136"/>
      <c r="J264" s="136"/>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row>
    <row r="265" spans="2:37" x14ac:dyDescent="0.25">
      <c r="B265" s="59" t="s">
        <v>661</v>
      </c>
      <c r="C265" s="62" t="str">
        <f>+VLOOKUP(B265,'resumen UCAP'!$A$5:$O$329,2,0)</f>
        <v>Poste indemetal  10.8</v>
      </c>
      <c r="D265" s="63"/>
      <c r="E265" s="63" t="str">
        <f>+VLOOKUP(B265,'resumen UCAP'!$A$5:$O$329,3,0)</f>
        <v>Un</v>
      </c>
      <c r="F265" s="64">
        <f>+VLOOKUP(B265,'resumen UCAP'!$A$5:$O$329,15,0)</f>
        <v>1702264</v>
      </c>
      <c r="G265" s="61">
        <v>20</v>
      </c>
      <c r="H265" s="61"/>
      <c r="I265" s="136"/>
      <c r="J265" s="136"/>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row>
    <row r="266" spans="2:37" x14ac:dyDescent="0.25">
      <c r="B266" s="59" t="s">
        <v>662</v>
      </c>
      <c r="C266" s="62" t="str">
        <f>+VLOOKUP(B266,'resumen UCAP'!$A$5:$O$329,2,0)</f>
        <v>Poste indemetal  12</v>
      </c>
      <c r="D266" s="63"/>
      <c r="E266" s="63" t="str">
        <f>+VLOOKUP(B266,'resumen UCAP'!$A$5:$O$329,3,0)</f>
        <v>Un</v>
      </c>
      <c r="F266" s="64">
        <f>+VLOOKUP(B266,'resumen UCAP'!$A$5:$O$329,15,0)</f>
        <v>1702264</v>
      </c>
      <c r="G266" s="61">
        <v>3</v>
      </c>
      <c r="H266" s="61"/>
      <c r="I266" s="136"/>
      <c r="J266" s="136"/>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row>
    <row r="267" spans="2:37" x14ac:dyDescent="0.25">
      <c r="B267" s="59" t="s">
        <v>663</v>
      </c>
      <c r="C267" s="62" t="str">
        <f>+VLOOKUP(B267,'resumen UCAP'!$A$5:$O$329,2,0)</f>
        <v>Poste ingemetal 8 m</v>
      </c>
      <c r="D267" s="63"/>
      <c r="E267" s="63" t="str">
        <f>+VLOOKUP(B267,'resumen UCAP'!$A$5:$O$329,3,0)</f>
        <v>Un</v>
      </c>
      <c r="F267" s="64">
        <f>+VLOOKUP(B267,'resumen UCAP'!$A$5:$O$329,15,0)</f>
        <v>1229507</v>
      </c>
      <c r="G267" s="61">
        <v>33</v>
      </c>
      <c r="H267" s="61"/>
      <c r="I267" s="136"/>
      <c r="J267" s="136"/>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row>
    <row r="268" spans="2:37" x14ac:dyDescent="0.25">
      <c r="B268" s="59" t="s">
        <v>664</v>
      </c>
      <c r="C268" s="62" t="str">
        <f>+VLOOKUP(B268,'resumen UCAP'!$A$5:$O$329,2,0)</f>
        <v>Poste ingemetal 10 m 2B</v>
      </c>
      <c r="D268" s="63"/>
      <c r="E268" s="63" t="str">
        <f>+VLOOKUP(B268,'resumen UCAP'!$A$5:$O$329,3,0)</f>
        <v>Un</v>
      </c>
      <c r="F268" s="64">
        <f>+VLOOKUP(B268,'resumen UCAP'!$A$5:$O$329,15,0)</f>
        <v>1852264</v>
      </c>
      <c r="G268" s="61">
        <v>19</v>
      </c>
      <c r="H268" s="61"/>
      <c r="I268" s="136"/>
      <c r="J268" s="136"/>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row>
    <row r="269" spans="2:37" x14ac:dyDescent="0.25">
      <c r="B269" s="59" t="s">
        <v>665</v>
      </c>
      <c r="C269" s="62" t="str">
        <f>+VLOOKUP(B269,'resumen UCAP'!$A$5:$O$329,2,0)</f>
        <v>Poste rectangular 3 m</v>
      </c>
      <c r="D269" s="63"/>
      <c r="E269" s="63" t="str">
        <f>+VLOOKUP(B269,'resumen UCAP'!$A$5:$O$329,3,0)</f>
        <v>Un</v>
      </c>
      <c r="F269" s="64">
        <f>+VLOOKUP(B269,'resumen UCAP'!$A$5:$O$329,15,0)</f>
        <v>1229507</v>
      </c>
      <c r="G269" s="61">
        <v>8</v>
      </c>
      <c r="H269" s="61"/>
      <c r="I269" s="136"/>
      <c r="J269" s="13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row>
    <row r="270" spans="2:37" x14ac:dyDescent="0.25">
      <c r="B270" s="59" t="s">
        <v>666</v>
      </c>
      <c r="C270" s="62" t="str">
        <f>+VLOOKUP(B270,'resumen UCAP'!$A$5:$O$329,2,0)</f>
        <v>Poste rectangular 8 m</v>
      </c>
      <c r="D270" s="63"/>
      <c r="E270" s="63" t="str">
        <f>+VLOOKUP(B270,'resumen UCAP'!$A$5:$O$329,3,0)</f>
        <v>Un</v>
      </c>
      <c r="F270" s="64">
        <f>+VLOOKUP(B270,'resumen UCAP'!$A$5:$O$329,15,0)</f>
        <v>1852264</v>
      </c>
      <c r="G270" s="61">
        <v>4</v>
      </c>
      <c r="H270" s="61"/>
      <c r="I270" s="136"/>
      <c r="J270" s="136"/>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row>
    <row r="271" spans="2:37" x14ac:dyDescent="0.25">
      <c r="B271" s="59" t="s">
        <v>667</v>
      </c>
      <c r="C271" s="62" t="str">
        <f>+VLOOKUP(B271,'resumen UCAP'!$A$5:$O$329,2,0)</f>
        <v>Poste ingemetal 10 m 1B</v>
      </c>
      <c r="D271" s="63"/>
      <c r="E271" s="63" t="str">
        <f>+VLOOKUP(B271,'resumen UCAP'!$A$5:$O$329,3,0)</f>
        <v>Un</v>
      </c>
      <c r="F271" s="64">
        <f>+VLOOKUP(B271,'resumen UCAP'!$A$5:$O$329,15,0)</f>
        <v>1852264</v>
      </c>
      <c r="G271" s="61">
        <v>9</v>
      </c>
      <c r="H271" s="61"/>
      <c r="I271" s="136"/>
      <c r="J271" s="136"/>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row>
    <row r="272" spans="2:37" x14ac:dyDescent="0.25">
      <c r="B272" s="59" t="s">
        <v>668</v>
      </c>
      <c r="C272" s="62" t="str">
        <f>+VLOOKUP(B272,'resumen UCAP'!$A$5:$O$329,2,0)</f>
        <v>Poste IGO INGAL 10.5 m</v>
      </c>
      <c r="D272" s="63"/>
      <c r="E272" s="63" t="str">
        <f>+VLOOKUP(B272,'resumen UCAP'!$A$5:$O$329,3,0)</f>
        <v>Un</v>
      </c>
      <c r="F272" s="64">
        <f>+VLOOKUP(B272,'resumen UCAP'!$A$5:$O$329,15,0)</f>
        <v>1702264</v>
      </c>
      <c r="G272" s="61">
        <v>16</v>
      </c>
      <c r="H272" s="61"/>
      <c r="I272" s="136"/>
      <c r="J272" s="136"/>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row>
    <row r="273" spans="2:37" x14ac:dyDescent="0.25">
      <c r="B273" s="59" t="s">
        <v>669</v>
      </c>
      <c r="C273" s="62" t="str">
        <f>+VLOOKUP(B273,'resumen UCAP'!$A$5:$O$329,2,0)</f>
        <v>Mastil 14 mts</v>
      </c>
      <c r="D273" s="63"/>
      <c r="E273" s="63" t="str">
        <f>+VLOOKUP(B273,'resumen UCAP'!$A$5:$O$329,3,0)</f>
        <v>Un</v>
      </c>
      <c r="F273" s="64">
        <f>+VLOOKUP(B273,'resumen UCAP'!$A$5:$O$329,15,0)</f>
        <v>6741367.4000000004</v>
      </c>
      <c r="G273" s="61">
        <v>10</v>
      </c>
      <c r="H273" s="61"/>
      <c r="I273" s="136"/>
      <c r="J273" s="136"/>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row>
    <row r="274" spans="2:37"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61"/>
      <c r="I274" s="136"/>
      <c r="J274" s="136"/>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row>
    <row r="275" spans="2:37"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61"/>
      <c r="I275" s="136"/>
      <c r="J275" s="136"/>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row>
    <row r="276" spans="2:37"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61"/>
      <c r="I276" s="136"/>
      <c r="J276" s="136"/>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row>
    <row r="277" spans="2:37"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61"/>
      <c r="I277" s="136"/>
      <c r="J277" s="136"/>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row>
    <row r="278" spans="2:37"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61"/>
      <c r="I278" s="136"/>
      <c r="J278" s="136"/>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row>
    <row r="279" spans="2:37" x14ac:dyDescent="0.25">
      <c r="B279" s="59" t="s">
        <v>675</v>
      </c>
      <c r="C279" s="62" t="str">
        <f>+VLOOKUP(B279,'resumen UCAP'!$A$5:$O$329,2,0)</f>
        <v>Poste Republicano</v>
      </c>
      <c r="D279" s="63"/>
      <c r="E279" s="63" t="str">
        <f>+VLOOKUP(B279,'resumen UCAP'!$A$5:$O$329,3,0)</f>
        <v>Un</v>
      </c>
      <c r="F279" s="64">
        <f>+VLOOKUP(B279,'resumen UCAP'!$A$5:$O$329,15,0)</f>
        <v>3500000</v>
      </c>
      <c r="G279" s="61">
        <v>10</v>
      </c>
      <c r="H279" s="61"/>
      <c r="I279" s="136"/>
      <c r="J279" s="136"/>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row>
    <row r="280" spans="2:37" x14ac:dyDescent="0.25">
      <c r="B280" s="59" t="s">
        <v>676</v>
      </c>
      <c r="C280" s="62" t="str">
        <f>+VLOOKUP(B280,'resumen UCAP'!$A$5:$O$329,2,0)</f>
        <v>Poste tipo aleta 6m</v>
      </c>
      <c r="D280" s="63"/>
      <c r="E280" s="63" t="str">
        <f>+VLOOKUP(B280,'resumen UCAP'!$A$5:$O$329,3,0)</f>
        <v>Un</v>
      </c>
      <c r="F280" s="64">
        <f>+VLOOKUP(B280,'resumen UCAP'!$A$5:$O$329,15,0)</f>
        <v>1300000</v>
      </c>
      <c r="G280" s="61">
        <v>1</v>
      </c>
      <c r="H280" s="61"/>
      <c r="I280" s="136"/>
      <c r="J280" s="136"/>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row>
    <row r="281" spans="2:37" x14ac:dyDescent="0.25">
      <c r="B281" s="59"/>
      <c r="C281" s="127" t="s">
        <v>289</v>
      </c>
      <c r="D281" s="60"/>
      <c r="E281" s="59"/>
      <c r="F281" s="61"/>
      <c r="G281" s="129">
        <f>+SUM(G244:G280)</f>
        <v>8305</v>
      </c>
      <c r="H281" s="129">
        <f t="shared" ref="H281:AK281" si="4">+SUM(H244:H280)</f>
        <v>0</v>
      </c>
      <c r="I281" s="129">
        <f t="shared" si="4"/>
        <v>0</v>
      </c>
      <c r="J281" s="129">
        <f t="shared" si="4"/>
        <v>0</v>
      </c>
      <c r="K281" s="129">
        <f t="shared" si="4"/>
        <v>0</v>
      </c>
      <c r="L281" s="129">
        <f t="shared" si="4"/>
        <v>0</v>
      </c>
      <c r="M281" s="129">
        <f t="shared" si="4"/>
        <v>0</v>
      </c>
      <c r="N281" s="129">
        <f t="shared" si="4"/>
        <v>0</v>
      </c>
      <c r="O281" s="129">
        <f t="shared" si="4"/>
        <v>0</v>
      </c>
      <c r="P281" s="129">
        <f t="shared" si="4"/>
        <v>0</v>
      </c>
      <c r="Q281" s="129">
        <f t="shared" si="4"/>
        <v>0</v>
      </c>
      <c r="R281" s="129">
        <f t="shared" si="4"/>
        <v>0</v>
      </c>
      <c r="S281" s="129">
        <f t="shared" si="4"/>
        <v>0</v>
      </c>
      <c r="T281" s="129">
        <f t="shared" si="4"/>
        <v>0</v>
      </c>
      <c r="U281" s="129">
        <f t="shared" si="4"/>
        <v>0</v>
      </c>
      <c r="V281" s="129">
        <f t="shared" si="4"/>
        <v>0</v>
      </c>
      <c r="W281" s="129">
        <f t="shared" si="4"/>
        <v>0</v>
      </c>
      <c r="X281" s="129">
        <f t="shared" si="4"/>
        <v>0</v>
      </c>
      <c r="Y281" s="129">
        <f t="shared" si="4"/>
        <v>0</v>
      </c>
      <c r="Z281" s="129">
        <f t="shared" si="4"/>
        <v>0</v>
      </c>
      <c r="AA281" s="129">
        <f t="shared" si="4"/>
        <v>0</v>
      </c>
      <c r="AB281" s="129">
        <f t="shared" si="4"/>
        <v>0</v>
      </c>
      <c r="AC281" s="129">
        <f t="shared" si="4"/>
        <v>0</v>
      </c>
      <c r="AD281" s="129">
        <f t="shared" si="4"/>
        <v>0</v>
      </c>
      <c r="AE281" s="129">
        <f t="shared" si="4"/>
        <v>0</v>
      </c>
      <c r="AF281" s="129">
        <f t="shared" si="4"/>
        <v>0</v>
      </c>
      <c r="AG281" s="129">
        <f t="shared" si="4"/>
        <v>0</v>
      </c>
      <c r="AH281" s="129">
        <f t="shared" si="4"/>
        <v>0</v>
      </c>
      <c r="AI281" s="129">
        <f t="shared" si="4"/>
        <v>0</v>
      </c>
      <c r="AJ281" s="129">
        <f t="shared" si="4"/>
        <v>0</v>
      </c>
      <c r="AK281" s="129">
        <f t="shared" si="4"/>
        <v>0</v>
      </c>
    </row>
    <row r="282" spans="2:37" x14ac:dyDescent="0.25">
      <c r="B282" s="59"/>
      <c r="C282" s="126" t="s">
        <v>441</v>
      </c>
      <c r="D282" s="60"/>
      <c r="E282" s="59"/>
      <c r="F282" s="61"/>
      <c r="G282" s="129">
        <f>+SUMPRODUCT($F$244:$F$280,G244:G280)</f>
        <v>11484769552.199991</v>
      </c>
      <c r="H282" s="129">
        <f t="shared" ref="H282:AK282" si="5">+SUMPRODUCT($F$244:$F$280,H244:H280)</f>
        <v>0</v>
      </c>
      <c r="I282" s="129">
        <f t="shared" si="5"/>
        <v>0</v>
      </c>
      <c r="J282" s="129">
        <f t="shared" si="5"/>
        <v>0</v>
      </c>
      <c r="K282" s="129">
        <f t="shared" si="5"/>
        <v>0</v>
      </c>
      <c r="L282" s="129">
        <f t="shared" si="5"/>
        <v>0</v>
      </c>
      <c r="M282" s="129">
        <f t="shared" si="5"/>
        <v>0</v>
      </c>
      <c r="N282" s="129">
        <f t="shared" si="5"/>
        <v>0</v>
      </c>
      <c r="O282" s="129">
        <f t="shared" si="5"/>
        <v>0</v>
      </c>
      <c r="P282" s="129">
        <f t="shared" si="5"/>
        <v>0</v>
      </c>
      <c r="Q282" s="129">
        <f t="shared" si="5"/>
        <v>0</v>
      </c>
      <c r="R282" s="129">
        <f t="shared" si="5"/>
        <v>0</v>
      </c>
      <c r="S282" s="129">
        <f t="shared" si="5"/>
        <v>0</v>
      </c>
      <c r="T282" s="129">
        <f t="shared" si="5"/>
        <v>0</v>
      </c>
      <c r="U282" s="129">
        <f t="shared" si="5"/>
        <v>0</v>
      </c>
      <c r="V282" s="129">
        <f t="shared" si="5"/>
        <v>0</v>
      </c>
      <c r="W282" s="129">
        <f t="shared" si="5"/>
        <v>0</v>
      </c>
      <c r="X282" s="129">
        <f t="shared" si="5"/>
        <v>0</v>
      </c>
      <c r="Y282" s="129">
        <f t="shared" si="5"/>
        <v>0</v>
      </c>
      <c r="Z282" s="129">
        <f t="shared" si="5"/>
        <v>0</v>
      </c>
      <c r="AA282" s="129">
        <f t="shared" si="5"/>
        <v>0</v>
      </c>
      <c r="AB282" s="129">
        <f t="shared" si="5"/>
        <v>0</v>
      </c>
      <c r="AC282" s="129">
        <f t="shared" si="5"/>
        <v>0</v>
      </c>
      <c r="AD282" s="129">
        <f t="shared" si="5"/>
        <v>0</v>
      </c>
      <c r="AE282" s="129">
        <f t="shared" si="5"/>
        <v>0</v>
      </c>
      <c r="AF282" s="129">
        <f t="shared" si="5"/>
        <v>0</v>
      </c>
      <c r="AG282" s="129">
        <f t="shared" si="5"/>
        <v>0</v>
      </c>
      <c r="AH282" s="129">
        <f t="shared" si="5"/>
        <v>0</v>
      </c>
      <c r="AI282" s="129">
        <f t="shared" si="5"/>
        <v>0</v>
      </c>
      <c r="AJ282" s="129">
        <f t="shared" si="5"/>
        <v>0</v>
      </c>
      <c r="AK282" s="129">
        <f t="shared" si="5"/>
        <v>0</v>
      </c>
    </row>
    <row r="283" spans="2:37" x14ac:dyDescent="0.25">
      <c r="B283" s="59"/>
      <c r="C283" s="126"/>
      <c r="D283" s="60"/>
      <c r="E283" s="59"/>
      <c r="F283" s="61"/>
      <c r="G283" s="129"/>
      <c r="H283" s="61"/>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row>
    <row r="284" spans="2:37" x14ac:dyDescent="0.25">
      <c r="B284" s="59"/>
      <c r="C284" s="59"/>
      <c r="D284" s="60"/>
      <c r="E284" s="59"/>
      <c r="F284" s="61"/>
      <c r="G284" s="61"/>
      <c r="H284" s="6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row>
    <row r="285" spans="2:37" x14ac:dyDescent="0.25">
      <c r="B285" s="59"/>
      <c r="C285" s="59"/>
      <c r="D285" s="60"/>
      <c r="E285" s="59"/>
      <c r="F285" s="61"/>
      <c r="G285" s="61"/>
      <c r="H285" s="61"/>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row>
    <row r="286" spans="2:37" x14ac:dyDescent="0.25">
      <c r="B286" s="59"/>
      <c r="C286" s="59"/>
      <c r="D286" s="60"/>
      <c r="E286" s="59"/>
      <c r="F286" s="61"/>
      <c r="G286" s="61"/>
      <c r="H286" s="61"/>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row>
    <row r="287" spans="2:37" x14ac:dyDescent="0.25">
      <c r="B287" s="58"/>
      <c r="C287" s="130" t="str">
        <f>+Inventario!C287</f>
        <v>REDES</v>
      </c>
      <c r="D287" s="131"/>
      <c r="E287" s="58"/>
      <c r="F287" s="132"/>
      <c r="G287" s="132"/>
      <c r="H287" s="132"/>
      <c r="I287" s="58"/>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row>
    <row r="288" spans="2:37"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61"/>
      <c r="I288" s="136"/>
      <c r="J288" s="136"/>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row>
    <row r="289" spans="2:37"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61"/>
      <c r="I289" s="136"/>
      <c r="J289" s="136"/>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row>
    <row r="290" spans="2:37"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61"/>
      <c r="I290" s="136"/>
      <c r="J290" s="136"/>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row>
    <row r="291" spans="2:37"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61"/>
      <c r="I291" s="136"/>
      <c r="J291" s="136"/>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row>
    <row r="292" spans="2:37"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61"/>
      <c r="I292" s="136"/>
      <c r="J292" s="136"/>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row>
    <row r="293" spans="2:37"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61"/>
      <c r="I293" s="136"/>
      <c r="J293" s="136"/>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row>
    <row r="294" spans="2:37"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61"/>
      <c r="I294" s="136"/>
      <c r="J294" s="136"/>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row>
    <row r="295" spans="2:37"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61"/>
      <c r="I295" s="136"/>
      <c r="J295" s="136"/>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row>
    <row r="296" spans="2:37"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61"/>
      <c r="I296" s="136"/>
      <c r="J296" s="136"/>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row>
    <row r="297" spans="2:37" x14ac:dyDescent="0.25">
      <c r="B297" s="59"/>
      <c r="C297" s="127" t="s">
        <v>289</v>
      </c>
      <c r="D297" s="60"/>
      <c r="E297" s="59"/>
      <c r="F297" s="61"/>
      <c r="G297" s="129">
        <f>+SUM(G288:G296)</f>
        <v>1807012</v>
      </c>
      <c r="H297" s="129">
        <f t="shared" ref="H297:AK297" si="6">+SUM(H288:H296)</f>
        <v>0</v>
      </c>
      <c r="I297" s="129">
        <f t="shared" si="6"/>
        <v>0</v>
      </c>
      <c r="J297" s="129">
        <f t="shared" si="6"/>
        <v>0</v>
      </c>
      <c r="K297" s="129">
        <f t="shared" si="6"/>
        <v>0</v>
      </c>
      <c r="L297" s="129">
        <f t="shared" si="6"/>
        <v>0</v>
      </c>
      <c r="M297" s="129">
        <f t="shared" si="6"/>
        <v>0</v>
      </c>
      <c r="N297" s="129">
        <f t="shared" si="6"/>
        <v>0</v>
      </c>
      <c r="O297" s="129">
        <f t="shared" si="6"/>
        <v>0</v>
      </c>
      <c r="P297" s="129">
        <f t="shared" si="6"/>
        <v>0</v>
      </c>
      <c r="Q297" s="129">
        <f t="shared" si="6"/>
        <v>0</v>
      </c>
      <c r="R297" s="129">
        <f t="shared" si="6"/>
        <v>0</v>
      </c>
      <c r="S297" s="129">
        <f t="shared" si="6"/>
        <v>0</v>
      </c>
      <c r="T297" s="129">
        <f t="shared" si="6"/>
        <v>0</v>
      </c>
      <c r="U297" s="129">
        <f t="shared" si="6"/>
        <v>0</v>
      </c>
      <c r="V297" s="129">
        <f t="shared" si="6"/>
        <v>0</v>
      </c>
      <c r="W297" s="129">
        <f t="shared" si="6"/>
        <v>0</v>
      </c>
      <c r="X297" s="129">
        <f t="shared" si="6"/>
        <v>0</v>
      </c>
      <c r="Y297" s="129">
        <f t="shared" si="6"/>
        <v>0</v>
      </c>
      <c r="Z297" s="129">
        <f t="shared" si="6"/>
        <v>0</v>
      </c>
      <c r="AA297" s="129">
        <f t="shared" si="6"/>
        <v>0</v>
      </c>
      <c r="AB297" s="129">
        <f t="shared" si="6"/>
        <v>0</v>
      </c>
      <c r="AC297" s="129">
        <f t="shared" si="6"/>
        <v>0</v>
      </c>
      <c r="AD297" s="129">
        <f t="shared" si="6"/>
        <v>0</v>
      </c>
      <c r="AE297" s="129">
        <f t="shared" si="6"/>
        <v>0</v>
      </c>
      <c r="AF297" s="129">
        <f t="shared" si="6"/>
        <v>0</v>
      </c>
      <c r="AG297" s="129">
        <f t="shared" si="6"/>
        <v>0</v>
      </c>
      <c r="AH297" s="129">
        <f t="shared" si="6"/>
        <v>0</v>
      </c>
      <c r="AI297" s="129">
        <f t="shared" si="6"/>
        <v>0</v>
      </c>
      <c r="AJ297" s="129">
        <f t="shared" si="6"/>
        <v>0</v>
      </c>
      <c r="AK297" s="129">
        <f t="shared" si="6"/>
        <v>0</v>
      </c>
    </row>
    <row r="298" spans="2:37" x14ac:dyDescent="0.25">
      <c r="B298" s="59"/>
      <c r="C298" s="126" t="s">
        <v>441</v>
      </c>
      <c r="D298" s="60"/>
      <c r="E298" s="59"/>
      <c r="F298" s="61"/>
      <c r="G298" s="129">
        <f>+SUMPRODUCT($F$288:$F$296,G288:G296)</f>
        <v>4760293899.9256382</v>
      </c>
      <c r="H298" s="129">
        <f t="shared" ref="H298:AK298" si="7">+SUMPRODUCT($F$288:$F$296,H288:H296)</f>
        <v>0</v>
      </c>
      <c r="I298" s="129">
        <f t="shared" si="7"/>
        <v>0</v>
      </c>
      <c r="J298" s="129">
        <f t="shared" si="7"/>
        <v>0</v>
      </c>
      <c r="K298" s="129">
        <f t="shared" si="7"/>
        <v>0</v>
      </c>
      <c r="L298" s="129">
        <f t="shared" si="7"/>
        <v>0</v>
      </c>
      <c r="M298" s="129">
        <f t="shared" si="7"/>
        <v>0</v>
      </c>
      <c r="N298" s="129">
        <f t="shared" si="7"/>
        <v>0</v>
      </c>
      <c r="O298" s="129">
        <f t="shared" si="7"/>
        <v>0</v>
      </c>
      <c r="P298" s="129">
        <f t="shared" si="7"/>
        <v>0</v>
      </c>
      <c r="Q298" s="129">
        <f t="shared" si="7"/>
        <v>0</v>
      </c>
      <c r="R298" s="129">
        <f t="shared" si="7"/>
        <v>0</v>
      </c>
      <c r="S298" s="129">
        <f t="shared" si="7"/>
        <v>0</v>
      </c>
      <c r="T298" s="129">
        <f t="shared" si="7"/>
        <v>0</v>
      </c>
      <c r="U298" s="129">
        <f t="shared" si="7"/>
        <v>0</v>
      </c>
      <c r="V298" s="129">
        <f t="shared" si="7"/>
        <v>0</v>
      </c>
      <c r="W298" s="129">
        <f t="shared" si="7"/>
        <v>0</v>
      </c>
      <c r="X298" s="129">
        <f t="shared" si="7"/>
        <v>0</v>
      </c>
      <c r="Y298" s="129">
        <f t="shared" si="7"/>
        <v>0</v>
      </c>
      <c r="Z298" s="129">
        <f t="shared" si="7"/>
        <v>0</v>
      </c>
      <c r="AA298" s="129">
        <f t="shared" si="7"/>
        <v>0</v>
      </c>
      <c r="AB298" s="129">
        <f t="shared" si="7"/>
        <v>0</v>
      </c>
      <c r="AC298" s="129">
        <f t="shared" si="7"/>
        <v>0</v>
      </c>
      <c r="AD298" s="129">
        <f t="shared" si="7"/>
        <v>0</v>
      </c>
      <c r="AE298" s="129">
        <f t="shared" si="7"/>
        <v>0</v>
      </c>
      <c r="AF298" s="129">
        <f t="shared" si="7"/>
        <v>0</v>
      </c>
      <c r="AG298" s="129">
        <f t="shared" si="7"/>
        <v>0</v>
      </c>
      <c r="AH298" s="129">
        <f t="shared" si="7"/>
        <v>0</v>
      </c>
      <c r="AI298" s="129">
        <f t="shared" si="7"/>
        <v>0</v>
      </c>
      <c r="AJ298" s="129">
        <f t="shared" si="7"/>
        <v>0</v>
      </c>
      <c r="AK298" s="129">
        <f t="shared" si="7"/>
        <v>0</v>
      </c>
    </row>
    <row r="299" spans="2:37" x14ac:dyDescent="0.25">
      <c r="B299" s="59"/>
      <c r="C299" s="126"/>
      <c r="D299" s="60"/>
      <c r="E299" s="59"/>
      <c r="F299" s="61"/>
      <c r="G299" s="129"/>
      <c r="H299" s="61"/>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row>
    <row r="300" spans="2:37" x14ac:dyDescent="0.25">
      <c r="B300" s="59"/>
      <c r="C300" s="59"/>
      <c r="D300" s="60"/>
      <c r="E300" s="59"/>
      <c r="F300" s="61"/>
      <c r="G300" s="61"/>
      <c r="H300" s="61"/>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row>
    <row r="301" spans="2:37" x14ac:dyDescent="0.25">
      <c r="B301" s="59"/>
      <c r="C301" s="59"/>
      <c r="D301" s="60"/>
      <c r="E301" s="59"/>
      <c r="F301" s="61"/>
      <c r="G301" s="61"/>
      <c r="H301" s="61"/>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row>
    <row r="302" spans="2:37" x14ac:dyDescent="0.25">
      <c r="B302" s="59"/>
      <c r="C302" s="59"/>
      <c r="D302" s="60"/>
      <c r="E302" s="59"/>
      <c r="F302" s="61"/>
      <c r="G302" s="61"/>
      <c r="H302" s="61"/>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row>
    <row r="303" spans="2:37" x14ac:dyDescent="0.25">
      <c r="B303" s="58"/>
      <c r="C303" s="130" t="str">
        <f>+Inventario!C303</f>
        <v>CAMARAS, CANALIZACIONES, DUCTOS</v>
      </c>
      <c r="D303" s="131"/>
      <c r="E303" s="58"/>
      <c r="F303" s="132"/>
      <c r="G303" s="132"/>
      <c r="H303" s="132"/>
      <c r="I303" s="58"/>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row>
    <row r="304" spans="2:37"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61"/>
      <c r="I304" s="136"/>
      <c r="J304" s="136"/>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row>
    <row r="305" spans="2:37"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61"/>
      <c r="I305" s="136"/>
      <c r="J305" s="136"/>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row>
    <row r="306" spans="2:37"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61"/>
      <c r="I306" s="136"/>
      <c r="J306" s="136"/>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row>
    <row r="307" spans="2:37" x14ac:dyDescent="0.25">
      <c r="B307" s="59"/>
      <c r="C307" s="127" t="s">
        <v>289</v>
      </c>
      <c r="D307" s="60"/>
      <c r="E307" s="59"/>
      <c r="F307" s="61"/>
      <c r="G307" s="129">
        <f>+SUM(G304:G306)</f>
        <v>70020</v>
      </c>
      <c r="H307" s="129">
        <f t="shared" ref="H307:AK307" si="8">+SUM(H304:H306)</f>
        <v>0</v>
      </c>
      <c r="I307" s="129">
        <f t="shared" si="8"/>
        <v>0</v>
      </c>
      <c r="J307" s="129">
        <f t="shared" si="8"/>
        <v>0</v>
      </c>
      <c r="K307" s="129">
        <f t="shared" si="8"/>
        <v>0</v>
      </c>
      <c r="L307" s="129">
        <f t="shared" si="8"/>
        <v>0</v>
      </c>
      <c r="M307" s="129">
        <f t="shared" si="8"/>
        <v>0</v>
      </c>
      <c r="N307" s="129">
        <f t="shared" si="8"/>
        <v>0</v>
      </c>
      <c r="O307" s="129">
        <f t="shared" si="8"/>
        <v>0</v>
      </c>
      <c r="P307" s="129">
        <f t="shared" si="8"/>
        <v>0</v>
      </c>
      <c r="Q307" s="129">
        <f t="shared" si="8"/>
        <v>0</v>
      </c>
      <c r="R307" s="129">
        <f t="shared" si="8"/>
        <v>0</v>
      </c>
      <c r="S307" s="129">
        <f t="shared" si="8"/>
        <v>0</v>
      </c>
      <c r="T307" s="129">
        <f t="shared" si="8"/>
        <v>0</v>
      </c>
      <c r="U307" s="129">
        <f t="shared" si="8"/>
        <v>0</v>
      </c>
      <c r="V307" s="129">
        <f t="shared" si="8"/>
        <v>0</v>
      </c>
      <c r="W307" s="129">
        <f t="shared" si="8"/>
        <v>0</v>
      </c>
      <c r="X307" s="129">
        <f t="shared" si="8"/>
        <v>0</v>
      </c>
      <c r="Y307" s="129">
        <f t="shared" si="8"/>
        <v>0</v>
      </c>
      <c r="Z307" s="129">
        <f t="shared" si="8"/>
        <v>0</v>
      </c>
      <c r="AA307" s="129">
        <f t="shared" si="8"/>
        <v>0</v>
      </c>
      <c r="AB307" s="129">
        <f t="shared" si="8"/>
        <v>0</v>
      </c>
      <c r="AC307" s="129">
        <f t="shared" si="8"/>
        <v>0</v>
      </c>
      <c r="AD307" s="129">
        <f t="shared" si="8"/>
        <v>0</v>
      </c>
      <c r="AE307" s="129">
        <f t="shared" si="8"/>
        <v>0</v>
      </c>
      <c r="AF307" s="129">
        <f t="shared" si="8"/>
        <v>0</v>
      </c>
      <c r="AG307" s="129">
        <f t="shared" si="8"/>
        <v>0</v>
      </c>
      <c r="AH307" s="129">
        <f t="shared" si="8"/>
        <v>0</v>
      </c>
      <c r="AI307" s="129">
        <f t="shared" si="8"/>
        <v>0</v>
      </c>
      <c r="AJ307" s="129">
        <f t="shared" si="8"/>
        <v>0</v>
      </c>
      <c r="AK307" s="129">
        <f t="shared" si="8"/>
        <v>0</v>
      </c>
    </row>
    <row r="308" spans="2:37" x14ac:dyDescent="0.25">
      <c r="B308" s="59"/>
      <c r="C308" s="126" t="s">
        <v>441</v>
      </c>
      <c r="D308" s="60"/>
      <c r="E308" s="59"/>
      <c r="F308" s="61"/>
      <c r="G308" s="129">
        <f>+SUMPRODUCT($F$304:$F$306,G304:G306)</f>
        <v>1668817116</v>
      </c>
      <c r="H308" s="129">
        <f t="shared" ref="H308:AK308" si="9">+SUMPRODUCT($F$304:$F$306,H304:H306)</f>
        <v>0</v>
      </c>
      <c r="I308" s="129">
        <f t="shared" si="9"/>
        <v>0</v>
      </c>
      <c r="J308" s="129">
        <f t="shared" si="9"/>
        <v>0</v>
      </c>
      <c r="K308" s="129">
        <f t="shared" si="9"/>
        <v>0</v>
      </c>
      <c r="L308" s="129">
        <f t="shared" si="9"/>
        <v>0</v>
      </c>
      <c r="M308" s="129">
        <f t="shared" si="9"/>
        <v>0</v>
      </c>
      <c r="N308" s="129">
        <f t="shared" si="9"/>
        <v>0</v>
      </c>
      <c r="O308" s="129">
        <f t="shared" si="9"/>
        <v>0</v>
      </c>
      <c r="P308" s="129">
        <f t="shared" si="9"/>
        <v>0</v>
      </c>
      <c r="Q308" s="129">
        <f t="shared" si="9"/>
        <v>0</v>
      </c>
      <c r="R308" s="129">
        <f t="shared" si="9"/>
        <v>0</v>
      </c>
      <c r="S308" s="129">
        <f t="shared" si="9"/>
        <v>0</v>
      </c>
      <c r="T308" s="129">
        <f t="shared" si="9"/>
        <v>0</v>
      </c>
      <c r="U308" s="129">
        <f t="shared" si="9"/>
        <v>0</v>
      </c>
      <c r="V308" s="129">
        <f t="shared" si="9"/>
        <v>0</v>
      </c>
      <c r="W308" s="129">
        <f t="shared" si="9"/>
        <v>0</v>
      </c>
      <c r="X308" s="129">
        <f t="shared" si="9"/>
        <v>0</v>
      </c>
      <c r="Y308" s="129">
        <f t="shared" si="9"/>
        <v>0</v>
      </c>
      <c r="Z308" s="129">
        <f t="shared" si="9"/>
        <v>0</v>
      </c>
      <c r="AA308" s="129">
        <f t="shared" si="9"/>
        <v>0</v>
      </c>
      <c r="AB308" s="129">
        <f t="shared" si="9"/>
        <v>0</v>
      </c>
      <c r="AC308" s="129">
        <f t="shared" si="9"/>
        <v>0</v>
      </c>
      <c r="AD308" s="129">
        <f t="shared" si="9"/>
        <v>0</v>
      </c>
      <c r="AE308" s="129">
        <f t="shared" si="9"/>
        <v>0</v>
      </c>
      <c r="AF308" s="129">
        <f t="shared" si="9"/>
        <v>0</v>
      </c>
      <c r="AG308" s="129">
        <f t="shared" si="9"/>
        <v>0</v>
      </c>
      <c r="AH308" s="129">
        <f t="shared" si="9"/>
        <v>0</v>
      </c>
      <c r="AI308" s="129">
        <f t="shared" si="9"/>
        <v>0</v>
      </c>
      <c r="AJ308" s="129">
        <f t="shared" si="9"/>
        <v>0</v>
      </c>
      <c r="AK308" s="129">
        <f t="shared" si="9"/>
        <v>0</v>
      </c>
    </row>
    <row r="309" spans="2:37" x14ac:dyDescent="0.25">
      <c r="B309" s="59"/>
      <c r="C309" s="126"/>
      <c r="D309" s="60"/>
      <c r="E309" s="59"/>
      <c r="F309" s="61"/>
      <c r="G309" s="129"/>
      <c r="H309" s="61"/>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row>
    <row r="310" spans="2:37" x14ac:dyDescent="0.25">
      <c r="B310" s="59"/>
      <c r="C310" s="59"/>
      <c r="D310" s="60"/>
      <c r="E310" s="59"/>
      <c r="F310" s="61"/>
      <c r="G310" s="61"/>
      <c r="H310" s="61"/>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row>
    <row r="311" spans="2:37" x14ac:dyDescent="0.25">
      <c r="B311" s="59"/>
      <c r="C311" s="59"/>
      <c r="D311" s="60"/>
      <c r="E311" s="59"/>
      <c r="F311" s="61"/>
      <c r="G311" s="61"/>
      <c r="H311" s="61"/>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row>
    <row r="312" spans="2:37" x14ac:dyDescent="0.25">
      <c r="B312" s="59"/>
      <c r="C312" s="59"/>
      <c r="D312" s="60"/>
      <c r="E312" s="59"/>
      <c r="F312" s="61"/>
      <c r="G312" s="61"/>
      <c r="H312" s="61"/>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row>
    <row r="313" spans="2:37" x14ac:dyDescent="0.25">
      <c r="B313" s="58"/>
      <c r="C313" s="130" t="str">
        <f>+Inventario!C313</f>
        <v>TRANSFORMADORES, ELEMENTOS SUBESTACIONES</v>
      </c>
      <c r="D313" s="131"/>
      <c r="E313" s="58"/>
      <c r="F313" s="132"/>
      <c r="G313" s="132"/>
      <c r="H313" s="132"/>
      <c r="I313" s="58"/>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row>
    <row r="314" spans="2:37"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61"/>
      <c r="I314" s="136"/>
      <c r="J314" s="136"/>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row>
    <row r="315" spans="2:37"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61"/>
      <c r="I315" s="136"/>
      <c r="J315" s="136"/>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row>
    <row r="316" spans="2:37"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61"/>
      <c r="I316" s="136"/>
      <c r="J316" s="136"/>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row>
    <row r="317" spans="2:37" x14ac:dyDescent="0.25">
      <c r="B317" s="59" t="s">
        <v>692</v>
      </c>
      <c r="C317" s="62" t="str">
        <f>+VLOOKUP(B317,'resumen UCAP'!$A$5:$O$329,2,0)</f>
        <v>Pararrayos DPS</v>
      </c>
      <c r="D317" s="63"/>
      <c r="E317" s="63" t="str">
        <f>+VLOOKUP(B317,'resumen UCAP'!$A$5:$O$329,3,0)</f>
        <v>Un</v>
      </c>
      <c r="F317" s="64">
        <f>+VLOOKUP(B317,'resumen UCAP'!$A$5:$O$329,15,0)</f>
        <v>200000</v>
      </c>
      <c r="G317" s="61">
        <v>395</v>
      </c>
      <c r="H317" s="61"/>
      <c r="I317" s="136"/>
      <c r="J317" s="136"/>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row>
    <row r="318" spans="2:37" x14ac:dyDescent="0.25">
      <c r="B318" s="59" t="s">
        <v>693</v>
      </c>
      <c r="C318" s="62" t="str">
        <f>+VLOOKUP(B318,'resumen UCAP'!$A$5:$O$329,2,0)</f>
        <v>Corta circuito</v>
      </c>
      <c r="D318" s="63"/>
      <c r="E318" s="63" t="str">
        <f>+VLOOKUP(B318,'resumen UCAP'!$A$5:$O$329,3,0)</f>
        <v>Un</v>
      </c>
      <c r="F318" s="64">
        <f>+VLOOKUP(B318,'resumen UCAP'!$A$5:$O$329,15,0)</f>
        <v>150000</v>
      </c>
      <c r="G318" s="61">
        <v>389</v>
      </c>
      <c r="H318" s="61"/>
      <c r="I318" s="136"/>
      <c r="J318" s="136"/>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row>
    <row r="319" spans="2:37" x14ac:dyDescent="0.25">
      <c r="B319" s="59" t="s">
        <v>694</v>
      </c>
      <c r="C319" s="62" t="str">
        <f>+VLOOKUP(B319,'resumen UCAP'!$A$5:$O$329,2,0)</f>
        <v>Cruceta</v>
      </c>
      <c r="D319" s="63"/>
      <c r="E319" s="63" t="str">
        <f>+VLOOKUP(B319,'resumen UCAP'!$A$5:$O$329,3,0)</f>
        <v>Un</v>
      </c>
      <c r="F319" s="64">
        <f>+VLOOKUP(B319,'resumen UCAP'!$A$5:$O$329,15,0)</f>
        <v>120000</v>
      </c>
      <c r="G319" s="61">
        <v>1164</v>
      </c>
      <c r="H319" s="61"/>
      <c r="I319" s="136"/>
      <c r="J319" s="136"/>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row>
    <row r="320" spans="2:37" x14ac:dyDescent="0.25">
      <c r="B320" s="59"/>
      <c r="C320" s="127" t="s">
        <v>289</v>
      </c>
      <c r="D320" s="60"/>
      <c r="E320" s="59"/>
      <c r="F320" s="61"/>
      <c r="G320" s="129">
        <f>+SUM(G314:G319)</f>
        <v>2154</v>
      </c>
      <c r="H320" s="129">
        <f t="shared" ref="H320:AK320" si="10">+SUM(H314:H319)</f>
        <v>0</v>
      </c>
      <c r="I320" s="129">
        <f t="shared" si="10"/>
        <v>0</v>
      </c>
      <c r="J320" s="129">
        <f t="shared" si="10"/>
        <v>0</v>
      </c>
      <c r="K320" s="129">
        <f t="shared" si="10"/>
        <v>0</v>
      </c>
      <c r="L320" s="129">
        <f t="shared" si="10"/>
        <v>0</v>
      </c>
      <c r="M320" s="129">
        <f t="shared" si="10"/>
        <v>0</v>
      </c>
      <c r="N320" s="129">
        <f t="shared" si="10"/>
        <v>0</v>
      </c>
      <c r="O320" s="129">
        <f t="shared" si="10"/>
        <v>0</v>
      </c>
      <c r="P320" s="129">
        <f t="shared" si="10"/>
        <v>0</v>
      </c>
      <c r="Q320" s="129">
        <f t="shared" si="10"/>
        <v>0</v>
      </c>
      <c r="R320" s="129">
        <f t="shared" si="10"/>
        <v>0</v>
      </c>
      <c r="S320" s="129">
        <f t="shared" si="10"/>
        <v>0</v>
      </c>
      <c r="T320" s="129">
        <f t="shared" si="10"/>
        <v>0</v>
      </c>
      <c r="U320" s="129">
        <f t="shared" si="10"/>
        <v>0</v>
      </c>
      <c r="V320" s="129">
        <f t="shared" si="10"/>
        <v>0</v>
      </c>
      <c r="W320" s="129">
        <f t="shared" si="10"/>
        <v>0</v>
      </c>
      <c r="X320" s="129">
        <f t="shared" si="10"/>
        <v>0</v>
      </c>
      <c r="Y320" s="129">
        <f t="shared" si="10"/>
        <v>0</v>
      </c>
      <c r="Z320" s="129">
        <f t="shared" si="10"/>
        <v>0</v>
      </c>
      <c r="AA320" s="129">
        <f t="shared" si="10"/>
        <v>0</v>
      </c>
      <c r="AB320" s="129">
        <f t="shared" si="10"/>
        <v>0</v>
      </c>
      <c r="AC320" s="129">
        <f t="shared" si="10"/>
        <v>0</v>
      </c>
      <c r="AD320" s="129">
        <f t="shared" si="10"/>
        <v>0</v>
      </c>
      <c r="AE320" s="129">
        <f t="shared" si="10"/>
        <v>0</v>
      </c>
      <c r="AF320" s="129">
        <f t="shared" si="10"/>
        <v>0</v>
      </c>
      <c r="AG320" s="129">
        <f t="shared" si="10"/>
        <v>0</v>
      </c>
      <c r="AH320" s="129">
        <f t="shared" si="10"/>
        <v>0</v>
      </c>
      <c r="AI320" s="129">
        <f t="shared" si="10"/>
        <v>0</v>
      </c>
      <c r="AJ320" s="129">
        <f t="shared" si="10"/>
        <v>0</v>
      </c>
      <c r="AK320" s="129">
        <f t="shared" si="10"/>
        <v>0</v>
      </c>
    </row>
    <row r="321" spans="2:37" x14ac:dyDescent="0.25">
      <c r="B321" s="59"/>
      <c r="C321" s="126" t="s">
        <v>441</v>
      </c>
      <c r="D321" s="60"/>
      <c r="E321" s="59"/>
      <c r="F321" s="61"/>
      <c r="G321" s="129">
        <f>+SUMPRODUCT($F$314:$F$319,G314:G319)</f>
        <v>1133426580.25</v>
      </c>
      <c r="H321" s="129">
        <f t="shared" ref="H321:AK321" si="11">+SUMPRODUCT($F$314:$F$319,H314:H319)</f>
        <v>0</v>
      </c>
      <c r="I321" s="129">
        <f t="shared" si="11"/>
        <v>0</v>
      </c>
      <c r="J321" s="129">
        <f t="shared" si="11"/>
        <v>0</v>
      </c>
      <c r="K321" s="129">
        <f t="shared" si="11"/>
        <v>0</v>
      </c>
      <c r="L321" s="129">
        <f t="shared" si="11"/>
        <v>0</v>
      </c>
      <c r="M321" s="129">
        <f t="shared" si="11"/>
        <v>0</v>
      </c>
      <c r="N321" s="129">
        <f t="shared" si="11"/>
        <v>0</v>
      </c>
      <c r="O321" s="129">
        <f t="shared" si="11"/>
        <v>0</v>
      </c>
      <c r="P321" s="129">
        <f t="shared" si="11"/>
        <v>0</v>
      </c>
      <c r="Q321" s="129">
        <f t="shared" si="11"/>
        <v>0</v>
      </c>
      <c r="R321" s="129">
        <f t="shared" si="11"/>
        <v>0</v>
      </c>
      <c r="S321" s="129">
        <f t="shared" si="11"/>
        <v>0</v>
      </c>
      <c r="T321" s="129">
        <f t="shared" si="11"/>
        <v>0</v>
      </c>
      <c r="U321" s="129">
        <f t="shared" si="11"/>
        <v>0</v>
      </c>
      <c r="V321" s="129">
        <f t="shared" si="11"/>
        <v>0</v>
      </c>
      <c r="W321" s="129">
        <f t="shared" si="11"/>
        <v>0</v>
      </c>
      <c r="X321" s="129">
        <f t="shared" si="11"/>
        <v>0</v>
      </c>
      <c r="Y321" s="129">
        <f t="shared" si="11"/>
        <v>0</v>
      </c>
      <c r="Z321" s="129">
        <f t="shared" si="11"/>
        <v>0</v>
      </c>
      <c r="AA321" s="129">
        <f t="shared" si="11"/>
        <v>0</v>
      </c>
      <c r="AB321" s="129">
        <f t="shared" si="11"/>
        <v>0</v>
      </c>
      <c r="AC321" s="129">
        <f t="shared" si="11"/>
        <v>0</v>
      </c>
      <c r="AD321" s="129">
        <f t="shared" si="11"/>
        <v>0</v>
      </c>
      <c r="AE321" s="129">
        <f t="shared" si="11"/>
        <v>0</v>
      </c>
      <c r="AF321" s="129">
        <f t="shared" si="11"/>
        <v>0</v>
      </c>
      <c r="AG321" s="129">
        <f t="shared" si="11"/>
        <v>0</v>
      </c>
      <c r="AH321" s="129">
        <f t="shared" si="11"/>
        <v>0</v>
      </c>
      <c r="AI321" s="129">
        <f t="shared" si="11"/>
        <v>0</v>
      </c>
      <c r="AJ321" s="129">
        <f t="shared" si="11"/>
        <v>0</v>
      </c>
      <c r="AK321" s="129">
        <f t="shared" si="11"/>
        <v>0</v>
      </c>
    </row>
    <row r="322" spans="2:37" x14ac:dyDescent="0.25">
      <c r="B322" s="59"/>
      <c r="C322" s="126"/>
      <c r="D322" s="60"/>
      <c r="E322" s="59"/>
      <c r="F322" s="61"/>
      <c r="G322" s="129"/>
      <c r="H322" s="61"/>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row>
    <row r="323" spans="2:37" x14ac:dyDescent="0.25">
      <c r="B323" s="59"/>
      <c r="C323" s="59"/>
      <c r="D323" s="60"/>
      <c r="E323" s="59"/>
      <c r="F323" s="61"/>
      <c r="G323" s="61"/>
      <c r="H323" s="61"/>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row>
    <row r="324" spans="2:37" x14ac:dyDescent="0.25">
      <c r="B324" s="59"/>
      <c r="C324" s="59"/>
      <c r="D324" s="60"/>
      <c r="E324" s="59"/>
      <c r="F324" s="61"/>
      <c r="G324" s="61"/>
      <c r="H324" s="61"/>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row>
    <row r="325" spans="2:37" x14ac:dyDescent="0.25">
      <c r="B325" s="59"/>
      <c r="C325" s="59"/>
      <c r="D325" s="60"/>
      <c r="E325" s="59"/>
      <c r="F325" s="61"/>
      <c r="G325" s="61"/>
      <c r="H325" s="61"/>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row>
    <row r="326" spans="2:37" x14ac:dyDescent="0.25">
      <c r="B326" s="58"/>
      <c r="C326" s="130" t="str">
        <f>+Inventario!C326</f>
        <v>MEDIDORES</v>
      </c>
      <c r="D326" s="131"/>
      <c r="E326" s="58"/>
      <c r="F326" s="132"/>
      <c r="G326" s="132"/>
      <c r="H326" s="132"/>
      <c r="I326" s="58"/>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row>
    <row r="327" spans="2:37" x14ac:dyDescent="0.25">
      <c r="B327" s="59" t="s">
        <v>695</v>
      </c>
      <c r="C327" s="62" t="str">
        <f>+VLOOKUP(B327,'resumen UCAP'!$A$5:$O$329,2,0)</f>
        <v>Medidor digital</v>
      </c>
      <c r="D327" s="63"/>
      <c r="E327" s="63" t="str">
        <f>+VLOOKUP(B327,'resumen UCAP'!$A$5:$O$329,3,0)</f>
        <v>Un</v>
      </c>
      <c r="F327" s="64">
        <f>+VLOOKUP(B327,'resumen UCAP'!$A$5:$O$329,15,0)</f>
        <v>379591.8367346939</v>
      </c>
      <c r="G327" s="61">
        <v>49</v>
      </c>
      <c r="H327" s="61"/>
      <c r="I327" s="136"/>
      <c r="J327" s="136"/>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row>
    <row r="328" spans="2:37" x14ac:dyDescent="0.25">
      <c r="B328" s="59" t="s">
        <v>696</v>
      </c>
      <c r="C328" s="62" t="str">
        <f>+VLOOKUP(B328,'resumen UCAP'!$A$5:$O$329,2,0)</f>
        <v>Medidor telegestion</v>
      </c>
      <c r="D328" s="63"/>
      <c r="E328" s="63" t="str">
        <f>+VLOOKUP(B328,'resumen UCAP'!$A$5:$O$329,3,0)</f>
        <v>Un</v>
      </c>
      <c r="F328" s="64">
        <f>+VLOOKUP(B328,'resumen UCAP'!$A$5:$O$329,15,0)</f>
        <v>3260000</v>
      </c>
      <c r="G328" s="61">
        <v>2</v>
      </c>
      <c r="H328" s="61"/>
      <c r="I328" s="136"/>
      <c r="J328" s="136"/>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row>
    <row r="329" spans="2:37" x14ac:dyDescent="0.25">
      <c r="B329" s="59"/>
      <c r="C329" s="127" t="s">
        <v>289</v>
      </c>
      <c r="D329" s="60"/>
      <c r="E329" s="59"/>
      <c r="F329" s="61"/>
      <c r="G329" s="129">
        <f>+SUM(G327:G328)</f>
        <v>51</v>
      </c>
      <c r="H329" s="129">
        <f t="shared" ref="H329:AK329" si="12">+SUM(H327:H328)</f>
        <v>0</v>
      </c>
      <c r="I329" s="129">
        <f t="shared" si="12"/>
        <v>0</v>
      </c>
      <c r="J329" s="129">
        <f t="shared" si="12"/>
        <v>0</v>
      </c>
      <c r="K329" s="129">
        <f t="shared" si="12"/>
        <v>0</v>
      </c>
      <c r="L329" s="129">
        <f t="shared" si="12"/>
        <v>0</v>
      </c>
      <c r="M329" s="129">
        <f t="shared" si="12"/>
        <v>0</v>
      </c>
      <c r="N329" s="129">
        <f t="shared" si="12"/>
        <v>0</v>
      </c>
      <c r="O329" s="129">
        <f t="shared" si="12"/>
        <v>0</v>
      </c>
      <c r="P329" s="129">
        <f t="shared" si="12"/>
        <v>0</v>
      </c>
      <c r="Q329" s="129">
        <f t="shared" si="12"/>
        <v>0</v>
      </c>
      <c r="R329" s="129">
        <f t="shared" si="12"/>
        <v>0</v>
      </c>
      <c r="S329" s="129">
        <f t="shared" si="12"/>
        <v>0</v>
      </c>
      <c r="T329" s="129">
        <f t="shared" si="12"/>
        <v>0</v>
      </c>
      <c r="U329" s="129">
        <f t="shared" si="12"/>
        <v>0</v>
      </c>
      <c r="V329" s="129">
        <f t="shared" si="12"/>
        <v>0</v>
      </c>
      <c r="W329" s="129">
        <f t="shared" si="12"/>
        <v>0</v>
      </c>
      <c r="X329" s="129">
        <f t="shared" si="12"/>
        <v>0</v>
      </c>
      <c r="Y329" s="129">
        <f t="shared" si="12"/>
        <v>0</v>
      </c>
      <c r="Z329" s="129">
        <f t="shared" si="12"/>
        <v>0</v>
      </c>
      <c r="AA329" s="129">
        <f t="shared" si="12"/>
        <v>0</v>
      </c>
      <c r="AB329" s="129">
        <f t="shared" si="12"/>
        <v>0</v>
      </c>
      <c r="AC329" s="129">
        <f t="shared" si="12"/>
        <v>0</v>
      </c>
      <c r="AD329" s="129">
        <f t="shared" si="12"/>
        <v>0</v>
      </c>
      <c r="AE329" s="129">
        <f t="shared" si="12"/>
        <v>0</v>
      </c>
      <c r="AF329" s="129">
        <f t="shared" si="12"/>
        <v>0</v>
      </c>
      <c r="AG329" s="129">
        <f t="shared" si="12"/>
        <v>0</v>
      </c>
      <c r="AH329" s="129">
        <f t="shared" si="12"/>
        <v>0</v>
      </c>
      <c r="AI329" s="129">
        <f t="shared" si="12"/>
        <v>0</v>
      </c>
      <c r="AJ329" s="129">
        <f t="shared" si="12"/>
        <v>0</v>
      </c>
      <c r="AK329" s="129">
        <f t="shared" si="12"/>
        <v>0</v>
      </c>
    </row>
    <row r="330" spans="2:37" x14ac:dyDescent="0.25">
      <c r="B330" s="59"/>
      <c r="C330" s="126" t="s">
        <v>441</v>
      </c>
      <c r="D330" s="60"/>
      <c r="E330" s="59"/>
      <c r="F330" s="61"/>
      <c r="G330" s="129">
        <f>+SUMPRODUCT($F$327:$F$328,G327:G328)</f>
        <v>25120000</v>
      </c>
      <c r="H330" s="129">
        <f t="shared" ref="H330:AK330" si="13">+SUMPRODUCT($F$327:$F$328,H327:H328)</f>
        <v>0</v>
      </c>
      <c r="I330" s="129">
        <f t="shared" si="13"/>
        <v>0</v>
      </c>
      <c r="J330" s="129">
        <f t="shared" si="13"/>
        <v>0</v>
      </c>
      <c r="K330" s="129">
        <f t="shared" si="13"/>
        <v>0</v>
      </c>
      <c r="L330" s="129">
        <f t="shared" si="13"/>
        <v>0</v>
      </c>
      <c r="M330" s="129">
        <f t="shared" si="13"/>
        <v>0</v>
      </c>
      <c r="N330" s="129">
        <f t="shared" si="13"/>
        <v>0</v>
      </c>
      <c r="O330" s="129">
        <f t="shared" si="13"/>
        <v>0</v>
      </c>
      <c r="P330" s="129">
        <f t="shared" si="13"/>
        <v>0</v>
      </c>
      <c r="Q330" s="129">
        <f t="shared" si="13"/>
        <v>0</v>
      </c>
      <c r="R330" s="129">
        <f t="shared" si="13"/>
        <v>0</v>
      </c>
      <c r="S330" s="129">
        <f t="shared" si="13"/>
        <v>0</v>
      </c>
      <c r="T330" s="129">
        <f t="shared" si="13"/>
        <v>0</v>
      </c>
      <c r="U330" s="129">
        <f t="shared" si="13"/>
        <v>0</v>
      </c>
      <c r="V330" s="129">
        <f t="shared" si="13"/>
        <v>0</v>
      </c>
      <c r="W330" s="129">
        <f t="shared" si="13"/>
        <v>0</v>
      </c>
      <c r="X330" s="129">
        <f t="shared" si="13"/>
        <v>0</v>
      </c>
      <c r="Y330" s="129">
        <f t="shared" si="13"/>
        <v>0</v>
      </c>
      <c r="Z330" s="129">
        <f t="shared" si="13"/>
        <v>0</v>
      </c>
      <c r="AA330" s="129">
        <f t="shared" si="13"/>
        <v>0</v>
      </c>
      <c r="AB330" s="129">
        <f t="shared" si="13"/>
        <v>0</v>
      </c>
      <c r="AC330" s="129">
        <f t="shared" si="13"/>
        <v>0</v>
      </c>
      <c r="AD330" s="129">
        <f t="shared" si="13"/>
        <v>0</v>
      </c>
      <c r="AE330" s="129">
        <f t="shared" si="13"/>
        <v>0</v>
      </c>
      <c r="AF330" s="129">
        <f t="shared" si="13"/>
        <v>0</v>
      </c>
      <c r="AG330" s="129">
        <f t="shared" si="13"/>
        <v>0</v>
      </c>
      <c r="AH330" s="129">
        <f t="shared" si="13"/>
        <v>0</v>
      </c>
      <c r="AI330" s="129">
        <f t="shared" si="13"/>
        <v>0</v>
      </c>
      <c r="AJ330" s="129">
        <f t="shared" si="13"/>
        <v>0</v>
      </c>
      <c r="AK330" s="129">
        <f t="shared" si="13"/>
        <v>0</v>
      </c>
    </row>
    <row r="331" spans="2:37" x14ac:dyDescent="0.25">
      <c r="B331" s="59"/>
      <c r="C331" s="126"/>
      <c r="D331" s="60"/>
      <c r="E331" s="59"/>
      <c r="F331" s="61"/>
      <c r="G331" s="129"/>
      <c r="H331" s="61"/>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x14ac:dyDescent="0.25">
      <c r="B332" s="59"/>
      <c r="C332" s="59"/>
      <c r="D332" s="60"/>
      <c r="E332" s="59"/>
      <c r="F332" s="61"/>
      <c r="G332" s="61"/>
      <c r="H332" s="61"/>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x14ac:dyDescent="0.25">
      <c r="B333" s="59"/>
      <c r="C333" s="59"/>
      <c r="D333" s="60"/>
      <c r="E333" s="59"/>
      <c r="F333" s="61"/>
      <c r="G333" s="61"/>
      <c r="H333" s="61"/>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x14ac:dyDescent="0.25">
      <c r="B334" s="59"/>
      <c r="C334" s="59"/>
      <c r="D334" s="60"/>
      <c r="E334" s="59"/>
      <c r="F334" s="61"/>
      <c r="G334" s="61"/>
      <c r="H334" s="61"/>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x14ac:dyDescent="0.25">
      <c r="B335" s="58"/>
      <c r="C335" s="130" t="str">
        <f>+Inventario!C335</f>
        <v xml:space="preserve">SISTEMA DE TELEGESTIÓN </v>
      </c>
      <c r="D335" s="131"/>
      <c r="E335" s="58"/>
      <c r="F335" s="132"/>
      <c r="G335" s="132"/>
      <c r="H335" s="132"/>
      <c r="I335" s="58"/>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row>
    <row r="336" spans="2:37"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61"/>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row>
    <row r="337" spans="1:37" x14ac:dyDescent="0.25">
      <c r="B337" s="59"/>
      <c r="C337" s="59"/>
      <c r="D337" s="60"/>
      <c r="E337" s="59"/>
      <c r="F337" s="61"/>
      <c r="G337" s="61"/>
      <c r="H337" s="61"/>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1:37" s="121" customFormat="1" x14ac:dyDescent="0.25">
      <c r="A338" s="57"/>
      <c r="B338" s="59"/>
      <c r="C338" s="127" t="s">
        <v>289</v>
      </c>
      <c r="D338" s="60"/>
      <c r="E338" s="59"/>
      <c r="F338" s="61"/>
      <c r="G338" s="129">
        <f>+SUM(G336:G337)</f>
        <v>0</v>
      </c>
      <c r="H338" s="129">
        <f t="shared" ref="H338:AK338" si="14">+SUM(H336:H337)</f>
        <v>0</v>
      </c>
      <c r="I338" s="129">
        <f t="shared" si="14"/>
        <v>0</v>
      </c>
      <c r="J338" s="129">
        <f t="shared" si="14"/>
        <v>0</v>
      </c>
      <c r="K338" s="129">
        <f t="shared" si="14"/>
        <v>0</v>
      </c>
      <c r="L338" s="129">
        <f t="shared" si="14"/>
        <v>0</v>
      </c>
      <c r="M338" s="129">
        <f t="shared" si="14"/>
        <v>0</v>
      </c>
      <c r="N338" s="129">
        <f t="shared" si="14"/>
        <v>0</v>
      </c>
      <c r="O338" s="129">
        <f t="shared" si="14"/>
        <v>0</v>
      </c>
      <c r="P338" s="129">
        <f t="shared" si="14"/>
        <v>0</v>
      </c>
      <c r="Q338" s="129">
        <f t="shared" si="14"/>
        <v>0</v>
      </c>
      <c r="R338" s="129">
        <f t="shared" si="14"/>
        <v>0</v>
      </c>
      <c r="S338" s="129">
        <f t="shared" si="14"/>
        <v>0</v>
      </c>
      <c r="T338" s="129">
        <f t="shared" si="14"/>
        <v>0</v>
      </c>
      <c r="U338" s="129">
        <f t="shared" si="14"/>
        <v>0</v>
      </c>
      <c r="V338" s="129">
        <f t="shared" si="14"/>
        <v>0</v>
      </c>
      <c r="W338" s="129">
        <f t="shared" si="14"/>
        <v>0</v>
      </c>
      <c r="X338" s="129">
        <f t="shared" si="14"/>
        <v>0</v>
      </c>
      <c r="Y338" s="129">
        <f t="shared" si="14"/>
        <v>0</v>
      </c>
      <c r="Z338" s="129">
        <f t="shared" si="14"/>
        <v>0</v>
      </c>
      <c r="AA338" s="129">
        <f t="shared" si="14"/>
        <v>0</v>
      </c>
      <c r="AB338" s="129">
        <f t="shared" si="14"/>
        <v>0</v>
      </c>
      <c r="AC338" s="129">
        <f t="shared" si="14"/>
        <v>0</v>
      </c>
      <c r="AD338" s="129">
        <f t="shared" si="14"/>
        <v>0</v>
      </c>
      <c r="AE338" s="129">
        <f t="shared" si="14"/>
        <v>0</v>
      </c>
      <c r="AF338" s="129">
        <f t="shared" si="14"/>
        <v>0</v>
      </c>
      <c r="AG338" s="129">
        <f t="shared" si="14"/>
        <v>0</v>
      </c>
      <c r="AH338" s="129">
        <f t="shared" si="14"/>
        <v>0</v>
      </c>
      <c r="AI338" s="129">
        <f t="shared" si="14"/>
        <v>0</v>
      </c>
      <c r="AJ338" s="129">
        <f t="shared" si="14"/>
        <v>0</v>
      </c>
      <c r="AK338" s="129">
        <f t="shared" si="14"/>
        <v>0</v>
      </c>
    </row>
    <row r="339" spans="1:37" s="121" customFormat="1" x14ac:dyDescent="0.25">
      <c r="A339" s="57"/>
      <c r="B339" s="59"/>
      <c r="C339" s="126" t="s">
        <v>441</v>
      </c>
      <c r="D339" s="60"/>
      <c r="E339" s="59"/>
      <c r="F339" s="61"/>
      <c r="G339" s="129">
        <f>+SUMPRODUCT($F$336:$F$337,G336:G337)</f>
        <v>0</v>
      </c>
      <c r="H339" s="129">
        <f t="shared" ref="H339:AK339" si="15">+SUMPRODUCT($F$336:$F$337,H336:H337)</f>
        <v>0</v>
      </c>
      <c r="I339" s="129">
        <f t="shared" si="15"/>
        <v>0</v>
      </c>
      <c r="J339" s="129">
        <f t="shared" si="15"/>
        <v>0</v>
      </c>
      <c r="K339" s="129">
        <f t="shared" si="15"/>
        <v>0</v>
      </c>
      <c r="L339" s="129">
        <f t="shared" si="15"/>
        <v>0</v>
      </c>
      <c r="M339" s="129">
        <f t="shared" si="15"/>
        <v>0</v>
      </c>
      <c r="N339" s="129">
        <f t="shared" si="15"/>
        <v>0</v>
      </c>
      <c r="O339" s="129">
        <f t="shared" si="15"/>
        <v>0</v>
      </c>
      <c r="P339" s="129">
        <f t="shared" si="15"/>
        <v>0</v>
      </c>
      <c r="Q339" s="129">
        <f t="shared" si="15"/>
        <v>0</v>
      </c>
      <c r="R339" s="129">
        <f t="shared" si="15"/>
        <v>0</v>
      </c>
      <c r="S339" s="129">
        <f t="shared" si="15"/>
        <v>0</v>
      </c>
      <c r="T339" s="129">
        <f t="shared" si="15"/>
        <v>0</v>
      </c>
      <c r="U339" s="129">
        <f t="shared" si="15"/>
        <v>0</v>
      </c>
      <c r="V339" s="129">
        <f t="shared" si="15"/>
        <v>0</v>
      </c>
      <c r="W339" s="129">
        <f t="shared" si="15"/>
        <v>0</v>
      </c>
      <c r="X339" s="129">
        <f t="shared" si="15"/>
        <v>0</v>
      </c>
      <c r="Y339" s="129">
        <f t="shared" si="15"/>
        <v>0</v>
      </c>
      <c r="Z339" s="129">
        <f t="shared" si="15"/>
        <v>0</v>
      </c>
      <c r="AA339" s="129">
        <f t="shared" si="15"/>
        <v>0</v>
      </c>
      <c r="AB339" s="129">
        <f t="shared" si="15"/>
        <v>0</v>
      </c>
      <c r="AC339" s="129">
        <f t="shared" si="15"/>
        <v>0</v>
      </c>
      <c r="AD339" s="129">
        <f t="shared" si="15"/>
        <v>0</v>
      </c>
      <c r="AE339" s="129">
        <f t="shared" si="15"/>
        <v>0</v>
      </c>
      <c r="AF339" s="129">
        <f t="shared" si="15"/>
        <v>0</v>
      </c>
      <c r="AG339" s="129">
        <f t="shared" si="15"/>
        <v>0</v>
      </c>
      <c r="AH339" s="129">
        <f t="shared" si="15"/>
        <v>0</v>
      </c>
      <c r="AI339" s="129">
        <f t="shared" si="15"/>
        <v>0</v>
      </c>
      <c r="AJ339" s="129">
        <f t="shared" si="15"/>
        <v>0</v>
      </c>
      <c r="AK339" s="129">
        <f t="shared" si="15"/>
        <v>0</v>
      </c>
    </row>
    <row r="340" spans="1:37" s="121" customFormat="1" x14ac:dyDescent="0.25">
      <c r="A340" s="57"/>
      <c r="B340" s="59"/>
      <c r="C340" s="59"/>
      <c r="D340" s="60"/>
      <c r="E340" s="59"/>
      <c r="F340" s="61"/>
      <c r="G340" s="61"/>
      <c r="H340" s="61"/>
      <c r="I340" s="59"/>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row>
    <row r="341" spans="1:37" s="121" customFormat="1" x14ac:dyDescent="0.25">
      <c r="A341" s="57"/>
      <c r="B341" s="59"/>
      <c r="C341" s="59"/>
      <c r="D341" s="60"/>
      <c r="E341" s="59"/>
      <c r="F341" s="61"/>
      <c r="G341" s="61"/>
      <c r="H341" s="61"/>
      <c r="I341" s="59"/>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row>
    <row r="342" spans="1:37" s="121" customFormat="1" x14ac:dyDescent="0.25">
      <c r="A342" s="57"/>
      <c r="B342" s="59"/>
      <c r="C342" s="59"/>
      <c r="D342" s="60"/>
      <c r="E342" s="59"/>
      <c r="F342" s="61"/>
      <c r="G342" s="61"/>
      <c r="H342" s="61"/>
      <c r="I342" s="59"/>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row>
    <row r="343" spans="1:37" s="121" customFormat="1" x14ac:dyDescent="0.25">
      <c r="A343" s="57"/>
      <c r="B343" s="59"/>
      <c r="C343" s="59"/>
      <c r="D343" s="60"/>
      <c r="E343" s="59"/>
      <c r="F343" s="61"/>
      <c r="G343" s="61"/>
      <c r="H343" s="61"/>
      <c r="I343" s="59"/>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row>
    <row r="344" spans="1:37" s="121" customFormat="1" x14ac:dyDescent="0.25">
      <c r="A344" s="57"/>
      <c r="B344" s="57"/>
      <c r="C344" s="68" t="s">
        <v>439</v>
      </c>
      <c r="D344" s="120"/>
      <c r="E344" s="57"/>
      <c r="G344" s="134">
        <f>G339+G330+G321+G308+G298+G282+G238+G225</f>
        <v>31047186978.247078</v>
      </c>
      <c r="H344" s="134">
        <f>H339+H330+H321+H308+H298+H282+H238+H225</f>
        <v>0</v>
      </c>
      <c r="I344" s="134">
        <f t="shared" ref="I344:AK344" si="16">I339+I330+I321+I308+I298+I282+I238+I225</f>
        <v>0</v>
      </c>
      <c r="J344" s="134">
        <f t="shared" si="16"/>
        <v>127847760.10304999</v>
      </c>
      <c r="K344" s="134">
        <f t="shared" si="16"/>
        <v>127847760.10304999</v>
      </c>
      <c r="L344" s="134">
        <f t="shared" si="16"/>
        <v>127847760.10304999</v>
      </c>
      <c r="M344" s="134">
        <f t="shared" si="16"/>
        <v>127847760.10304999</v>
      </c>
      <c r="N344" s="134">
        <f t="shared" si="16"/>
        <v>244578323.67539999</v>
      </c>
      <c r="O344" s="134">
        <f t="shared" si="16"/>
        <v>244578323.67539999</v>
      </c>
      <c r="P344" s="134">
        <f t="shared" si="16"/>
        <v>244578323.67539999</v>
      </c>
      <c r="Q344" s="134">
        <f t="shared" si="16"/>
        <v>244578323.67539999</v>
      </c>
      <c r="R344" s="134">
        <f t="shared" si="16"/>
        <v>244578323.67539999</v>
      </c>
      <c r="S344" s="134">
        <f t="shared" si="16"/>
        <v>244578323.67539999</v>
      </c>
      <c r="T344" s="134">
        <f t="shared" si="16"/>
        <v>244578323.67539999</v>
      </c>
      <c r="U344" s="134">
        <f t="shared" si="16"/>
        <v>244578323.67539999</v>
      </c>
      <c r="V344" s="134">
        <f t="shared" si="16"/>
        <v>244578323.67539999</v>
      </c>
      <c r="W344" s="134">
        <f t="shared" si="16"/>
        <v>244578323.67539999</v>
      </c>
      <c r="X344" s="134">
        <f t="shared" si="16"/>
        <v>555859826.53499997</v>
      </c>
      <c r="Y344" s="134">
        <f t="shared" si="16"/>
        <v>555859826.53499997</v>
      </c>
      <c r="Z344" s="134">
        <f t="shared" si="16"/>
        <v>555859826.53499997</v>
      </c>
      <c r="AA344" s="134">
        <f t="shared" si="16"/>
        <v>555859826.53499997</v>
      </c>
      <c r="AB344" s="134">
        <f t="shared" si="16"/>
        <v>555859826.53499997</v>
      </c>
      <c r="AC344" s="134">
        <f t="shared" si="16"/>
        <v>555859826.53499997</v>
      </c>
      <c r="AD344" s="134">
        <f t="shared" si="16"/>
        <v>555859826.53499997</v>
      </c>
      <c r="AE344" s="134">
        <f t="shared" si="16"/>
        <v>555859826.53499997</v>
      </c>
      <c r="AF344" s="134">
        <f t="shared" si="16"/>
        <v>555859826.53499997</v>
      </c>
      <c r="AG344" s="134">
        <f t="shared" si="16"/>
        <v>555859826.53499997</v>
      </c>
      <c r="AH344" s="134">
        <f t="shared" si="16"/>
        <v>555859826.53499997</v>
      </c>
      <c r="AI344" s="134">
        <f t="shared" si="16"/>
        <v>555859826.53499997</v>
      </c>
      <c r="AJ344" s="134">
        <f t="shared" si="16"/>
        <v>555859826.53499997</v>
      </c>
      <c r="AK344" s="134">
        <f t="shared" si="16"/>
        <v>555859826.53499997</v>
      </c>
    </row>
    <row r="351" spans="1:37" x14ac:dyDescent="0.25">
      <c r="C351" s="137" t="s">
        <v>14</v>
      </c>
      <c r="D351" s="137" t="s">
        <v>31</v>
      </c>
      <c r="E351" s="137" t="s">
        <v>710</v>
      </c>
    </row>
    <row r="352" spans="1:37" x14ac:dyDescent="0.25">
      <c r="C352" s="138" t="str">
        <f>+C4</f>
        <v>LUMINARIAS</v>
      </c>
      <c r="D352" s="139">
        <f>+SUM(H224:AK224)</f>
        <v>9660</v>
      </c>
      <c r="E352" s="136">
        <f>+SUM(H225:AK225)</f>
        <v>10739211848.656199</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s="121" customFormat="1" x14ac:dyDescent="0.25">
      <c r="C355" s="59" t="str">
        <f>+C287</f>
        <v>REDES</v>
      </c>
      <c r="D355" s="139">
        <f>+SUM(H297:AK297)</f>
        <v>0</v>
      </c>
      <c r="E355" s="136">
        <f>+SUM(H298:AK298)</f>
        <v>0</v>
      </c>
    </row>
    <row r="356" spans="3:5" s="121" customFormat="1" x14ac:dyDescent="0.25">
      <c r="C356" s="59" t="str">
        <f>+C303</f>
        <v>CAMARAS, CANALIZACIONES, DUCTOS</v>
      </c>
      <c r="D356" s="139">
        <f>+SUM(H307:AK307)</f>
        <v>0</v>
      </c>
      <c r="E356" s="136">
        <f>+SUM(H308:AK308)</f>
        <v>0</v>
      </c>
    </row>
    <row r="357" spans="3:5" s="121" customFormat="1" x14ac:dyDescent="0.25">
      <c r="C357" s="59" t="str">
        <f>+C313</f>
        <v>TRANSFORMADORES, ELEMENTOS SUBESTACIONES</v>
      </c>
      <c r="D357" s="139">
        <f>+SUM(H320:AK320)</f>
        <v>0</v>
      </c>
      <c r="E357" s="136">
        <f>+SUM(H321:AK321)</f>
        <v>0</v>
      </c>
    </row>
    <row r="358" spans="3:5" s="121" customFormat="1" x14ac:dyDescent="0.25">
      <c r="C358" s="59" t="str">
        <f>+C326</f>
        <v>MEDIDORES</v>
      </c>
      <c r="D358" s="139">
        <f>+SUM(H329:AK329)</f>
        <v>0</v>
      </c>
      <c r="E358" s="136">
        <f>+SUM(H330:AK330)</f>
        <v>0</v>
      </c>
    </row>
    <row r="359" spans="3:5" s="121" customFormat="1" x14ac:dyDescent="0.25">
      <c r="C359" s="59" t="str">
        <f>+C335</f>
        <v xml:space="preserve">SISTEMA DE TELEGESTIÓN </v>
      </c>
      <c r="D359" s="139">
        <f>+SUM(H338:AK338)</f>
        <v>0</v>
      </c>
      <c r="E359" s="136">
        <f>+SUM(H339:AK339)</f>
        <v>0</v>
      </c>
    </row>
    <row r="360" spans="3:5" s="121" customFormat="1" x14ac:dyDescent="0.25">
      <c r="C360" s="68" t="s">
        <v>439</v>
      </c>
      <c r="D360" s="120"/>
      <c r="E360" s="140">
        <f>+SUM(E352:E359)</f>
        <v>10739211848.656199</v>
      </c>
    </row>
  </sheetData>
  <mergeCells count="6">
    <mergeCell ref="G2:G3"/>
    <mergeCell ref="B2:B3"/>
    <mergeCell ref="C2:C3"/>
    <mergeCell ref="D2:D3"/>
    <mergeCell ref="E2:E3"/>
    <mergeCell ref="F2:F3"/>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360"/>
  <sheetViews>
    <sheetView workbookViewId="0">
      <selection activeCell="C21" sqref="C21"/>
    </sheetView>
  </sheetViews>
  <sheetFormatPr baseColWidth="10" defaultColWidth="0" defaultRowHeight="14.25" x14ac:dyDescent="0.25"/>
  <cols>
    <col min="1" max="2" width="10.85546875" style="57" customWidth="1"/>
    <col min="3" max="3" width="49.7109375" style="57" bestFit="1" customWidth="1"/>
    <col min="4" max="4" width="17.140625" style="120" bestFit="1" customWidth="1"/>
    <col min="5" max="5" width="13.140625" style="57" bestFit="1" customWidth="1"/>
    <col min="6" max="6" width="11.28515625" style="121" bestFit="1" customWidth="1"/>
    <col min="7" max="7" width="14" style="121" bestFit="1" customWidth="1"/>
    <col min="8" max="8" width="6.140625" style="121" bestFit="1" customWidth="1"/>
    <col min="9" max="9" width="6.140625" style="57" bestFit="1" customWidth="1"/>
    <col min="10" max="38" width="10.85546875" style="57" customWidth="1"/>
    <col min="39" max="16384" width="10.85546875" style="57" hidden="1"/>
  </cols>
  <sheetData>
    <row r="1" spans="1:37" x14ac:dyDescent="0.25">
      <c r="A1" s="56"/>
    </row>
    <row r="2" spans="1:37" s="135" customFormat="1" ht="90" customHeight="1" x14ac:dyDescent="0.25">
      <c r="B2" s="533" t="s">
        <v>4</v>
      </c>
      <c r="C2" s="533" t="s">
        <v>47</v>
      </c>
      <c r="D2" s="533" t="s">
        <v>98</v>
      </c>
      <c r="E2" s="533" t="s">
        <v>16</v>
      </c>
      <c r="F2" s="532" t="s">
        <v>99</v>
      </c>
      <c r="G2" s="532" t="s">
        <v>100</v>
      </c>
      <c r="H2" s="118">
        <f>+'Desmonte Infr. financiada'!H2</f>
        <v>1</v>
      </c>
      <c r="I2" s="118">
        <f>+'Desmonte Infr. financiada'!I2</f>
        <v>2</v>
      </c>
      <c r="J2" s="118">
        <f>+'Desmonte Infr. financiada'!J2</f>
        <v>3</v>
      </c>
      <c r="K2" s="118">
        <f>+'Desmonte Infr. financiada'!K2</f>
        <v>4</v>
      </c>
      <c r="L2" s="118">
        <f>+'Desmonte Infr. financiada'!L2</f>
        <v>5</v>
      </c>
      <c r="M2" s="118">
        <f>+'Desmonte Infr. financiada'!M2</f>
        <v>6</v>
      </c>
      <c r="N2" s="118">
        <f>+'Desmonte Infr. financiada'!N2</f>
        <v>7</v>
      </c>
      <c r="O2" s="118">
        <f>+'Desmonte Infr. financiada'!O2</f>
        <v>8</v>
      </c>
      <c r="P2" s="118">
        <f>+'Desmonte Infr. financiada'!P2</f>
        <v>9</v>
      </c>
      <c r="Q2" s="118">
        <f>+'Desmonte Infr. financiada'!Q2</f>
        <v>10</v>
      </c>
      <c r="R2" s="118">
        <f>+'Desmonte Infr. financiada'!R2</f>
        <v>11</v>
      </c>
      <c r="S2" s="118">
        <f>+'Desmonte Infr. financiada'!S2</f>
        <v>12</v>
      </c>
      <c r="T2" s="118">
        <f>+'Desmonte Infr. financiada'!T2</f>
        <v>13</v>
      </c>
      <c r="U2" s="118">
        <f>+'Desmonte Infr. financiada'!U2</f>
        <v>14</v>
      </c>
      <c r="V2" s="118">
        <f>+'Desmonte Infr. financiada'!V2</f>
        <v>15</v>
      </c>
      <c r="W2" s="118">
        <f>+'Desmonte Infr. financiada'!W2</f>
        <v>16</v>
      </c>
      <c r="X2" s="118">
        <f>+'Desmonte Infr. financiada'!X2</f>
        <v>17</v>
      </c>
      <c r="Y2" s="118">
        <f>+'Desmonte Infr. financiada'!Y2</f>
        <v>18</v>
      </c>
      <c r="Z2" s="118">
        <f>+'Desmonte Infr. financiada'!Z2</f>
        <v>19</v>
      </c>
      <c r="AA2" s="118">
        <f>+'Desmonte Infr. financiada'!AA2</f>
        <v>20</v>
      </c>
      <c r="AB2" s="118">
        <f>+'Desmonte Infr. financiada'!AB2</f>
        <v>21</v>
      </c>
      <c r="AC2" s="118">
        <f>+'Desmonte Infr. financiada'!AC2</f>
        <v>22</v>
      </c>
      <c r="AD2" s="118">
        <f>+'Desmonte Infr. financiada'!AD2</f>
        <v>23</v>
      </c>
      <c r="AE2" s="118">
        <f>+'Desmonte Infr. financiada'!AE2</f>
        <v>24</v>
      </c>
      <c r="AF2" s="118">
        <f>+'Desmonte Infr. financiada'!AF2</f>
        <v>25</v>
      </c>
      <c r="AG2" s="118">
        <f>+'Desmonte Infr. financiada'!AG2</f>
        <v>26</v>
      </c>
      <c r="AH2" s="118">
        <f>+'Desmonte Infr. financiada'!AH2</f>
        <v>27</v>
      </c>
      <c r="AI2" s="118">
        <f>+'Desmonte Infr. financiada'!AI2</f>
        <v>28</v>
      </c>
      <c r="AJ2" s="118">
        <f>+'Desmonte Infr. financiada'!AJ2</f>
        <v>29</v>
      </c>
      <c r="AK2" s="118">
        <f>+'Desmonte Infr. financiada'!AK2</f>
        <v>30</v>
      </c>
    </row>
    <row r="3" spans="1:37" s="135" customFormat="1" ht="34.9" customHeight="1" x14ac:dyDescent="0.25">
      <c r="B3" s="534"/>
      <c r="C3" s="534"/>
      <c r="D3" s="534"/>
      <c r="E3" s="534"/>
      <c r="F3" s="532"/>
      <c r="G3" s="532"/>
      <c r="H3" s="157">
        <f>+'Desmonte Infr. financiada'!H3</f>
        <v>2022</v>
      </c>
      <c r="I3" s="157">
        <f>+'Desmonte Infr. financiada'!I3</f>
        <v>2023</v>
      </c>
      <c r="J3" s="157">
        <f>+'Desmonte Infr. financiada'!J3</f>
        <v>2024</v>
      </c>
      <c r="K3" s="157">
        <f>+'Desmonte Infr. financiada'!K3</f>
        <v>2025</v>
      </c>
      <c r="L3" s="157">
        <f>+'Desmonte Infr. financiada'!L3</f>
        <v>2026</v>
      </c>
      <c r="M3" s="157">
        <f>+'Desmonte Infr. financiada'!M3</f>
        <v>2027</v>
      </c>
      <c r="N3" s="157">
        <f>+'Desmonte Infr. financiada'!N3</f>
        <v>2028</v>
      </c>
      <c r="O3" s="157">
        <f>+'Desmonte Infr. financiada'!O3</f>
        <v>2029</v>
      </c>
      <c r="P3" s="157">
        <f>+'Desmonte Infr. financiada'!P3</f>
        <v>2030</v>
      </c>
      <c r="Q3" s="157">
        <f>+'Desmonte Infr. financiada'!Q3</f>
        <v>2031</v>
      </c>
      <c r="R3" s="157">
        <f>+'Desmonte Infr. financiada'!R3</f>
        <v>2032</v>
      </c>
      <c r="S3" s="157">
        <f>+'Desmonte Infr. financiada'!S3</f>
        <v>2033</v>
      </c>
      <c r="T3" s="157">
        <f>+'Desmonte Infr. financiada'!T3</f>
        <v>2034</v>
      </c>
      <c r="U3" s="157">
        <f>+'Desmonte Infr. financiada'!U3</f>
        <v>2035</v>
      </c>
      <c r="V3" s="157">
        <f>+'Desmonte Infr. financiada'!V3</f>
        <v>2036</v>
      </c>
      <c r="W3" s="157">
        <f>+'Desmonte Infr. financiada'!W3</f>
        <v>2037</v>
      </c>
      <c r="X3" s="157">
        <f>+'Desmonte Infr. financiada'!X3</f>
        <v>2038</v>
      </c>
      <c r="Y3" s="157">
        <f>+'Desmonte Infr. financiada'!Y3</f>
        <v>2039</v>
      </c>
      <c r="Z3" s="157">
        <f>+'Desmonte Infr. financiada'!Z3</f>
        <v>2040</v>
      </c>
      <c r="AA3" s="157">
        <f>+'Desmonte Infr. financiada'!AA3</f>
        <v>2041</v>
      </c>
      <c r="AB3" s="157">
        <f>+'Desmonte Infr. financiada'!AB3</f>
        <v>2042</v>
      </c>
      <c r="AC3" s="157">
        <f>+'Desmonte Infr. financiada'!AC3</f>
        <v>2043</v>
      </c>
      <c r="AD3" s="157">
        <f>+'Desmonte Infr. financiada'!AD3</f>
        <v>2044</v>
      </c>
      <c r="AE3" s="157">
        <f>+'Desmonte Infr. financiada'!AE3</f>
        <v>2045</v>
      </c>
      <c r="AF3" s="157">
        <f>+'Desmonte Infr. financiada'!AF3</f>
        <v>2046</v>
      </c>
      <c r="AG3" s="157">
        <f>+'Desmonte Infr. financiada'!AG3</f>
        <v>2047</v>
      </c>
      <c r="AH3" s="157">
        <f>+'Desmonte Infr. financiada'!AH3</f>
        <v>2048</v>
      </c>
      <c r="AI3" s="157">
        <f>+'Desmonte Infr. financiada'!AI3</f>
        <v>2049</v>
      </c>
      <c r="AJ3" s="157">
        <f>+'Desmonte Infr. financiada'!AJ3</f>
        <v>2050</v>
      </c>
      <c r="AK3" s="157">
        <f>+'Desmonte Infr. financiada'!AK3</f>
        <v>2051</v>
      </c>
    </row>
    <row r="4" spans="1:37" x14ac:dyDescent="0.25">
      <c r="B4" s="29"/>
      <c r="C4" s="29" t="str">
        <f>+Inventario!C4</f>
        <v>LUMINARIAS</v>
      </c>
      <c r="D4" s="29"/>
      <c r="E4" s="29"/>
      <c r="F4" s="30"/>
      <c r="G4" s="30"/>
      <c r="H4" s="132"/>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row>
    <row r="5" spans="1:37" x14ac:dyDescent="0.25">
      <c r="B5" s="59" t="s">
        <v>18</v>
      </c>
      <c r="C5" s="62" t="str">
        <f>+VLOOKUP(B5,'resumen UCAP'!$A$5:$O$329,2,0)</f>
        <v>Aplique piso 150w</v>
      </c>
      <c r="D5" s="63">
        <f>+'Desmonte Infr. financiada'!D5</f>
        <v>150</v>
      </c>
      <c r="E5" s="63" t="str">
        <f>+VLOOKUP(B5,'resumen UCAP'!$A$5:$O$329,3,0)</f>
        <v>Un</v>
      </c>
      <c r="F5" s="64">
        <f>+VLOOKUP(B5,'resumen UCAP'!$A$5:$O$329,15,0)</f>
        <v>1060000</v>
      </c>
      <c r="G5" s="64">
        <v>13</v>
      </c>
      <c r="H5" s="125"/>
      <c r="I5" s="59"/>
      <c r="J5" s="59"/>
      <c r="K5" s="59"/>
      <c r="L5" s="59"/>
      <c r="M5" s="59"/>
      <c r="N5" s="59"/>
      <c r="O5" s="59"/>
      <c r="P5" s="59"/>
      <c r="Q5" s="59"/>
      <c r="R5" s="59"/>
      <c r="S5" s="59"/>
      <c r="T5" s="59"/>
      <c r="U5" s="59"/>
      <c r="V5" s="59"/>
      <c r="W5" s="136"/>
      <c r="X5" s="59"/>
      <c r="Y5" s="59"/>
      <c r="Z5" s="59"/>
      <c r="AA5" s="59"/>
      <c r="AB5" s="59"/>
      <c r="AC5" s="59"/>
      <c r="AD5" s="59"/>
      <c r="AE5" s="59"/>
      <c r="AF5" s="59"/>
      <c r="AG5" s="59"/>
      <c r="AH5" s="59"/>
      <c r="AI5" s="59"/>
      <c r="AJ5" s="59"/>
      <c r="AK5" s="59"/>
    </row>
    <row r="6" spans="1:37" x14ac:dyDescent="0.25">
      <c r="B6" s="59" t="s">
        <v>70</v>
      </c>
      <c r="C6" s="62" t="str">
        <f>+VLOOKUP(B6,'resumen UCAP'!$A$5:$O$329,2,0)</f>
        <v>Luminaria Baronesa LED 125w</v>
      </c>
      <c r="D6" s="63">
        <f>+'Desmonte Infr. financiada'!D6</f>
        <v>125</v>
      </c>
      <c r="E6" s="63" t="str">
        <f>+VLOOKUP(B6,'resumen UCAP'!$A$5:$O$329,3,0)</f>
        <v>Un</v>
      </c>
      <c r="F6" s="64">
        <f>+VLOOKUP(B6,'resumen UCAP'!$A$5:$O$329,15,0)</f>
        <v>1260000</v>
      </c>
      <c r="G6" s="61">
        <v>7</v>
      </c>
      <c r="H6" s="125"/>
      <c r="I6" s="59"/>
      <c r="J6" s="59"/>
      <c r="K6" s="59"/>
      <c r="L6" s="59"/>
      <c r="M6" s="59"/>
      <c r="N6" s="59"/>
      <c r="O6" s="59"/>
      <c r="P6" s="59"/>
      <c r="Q6" s="59"/>
      <c r="R6" s="59"/>
      <c r="S6" s="59"/>
      <c r="T6" s="59"/>
      <c r="U6" s="59"/>
      <c r="V6" s="59"/>
      <c r="W6" s="136"/>
      <c r="X6" s="59"/>
      <c r="Y6" s="59"/>
      <c r="Z6" s="59"/>
      <c r="AA6" s="59"/>
      <c r="AB6" s="59"/>
      <c r="AC6" s="59"/>
      <c r="AD6" s="59"/>
      <c r="AE6" s="59"/>
      <c r="AF6" s="59"/>
      <c r="AG6" s="59"/>
      <c r="AH6" s="59"/>
      <c r="AI6" s="59"/>
      <c r="AJ6" s="59"/>
      <c r="AK6" s="59"/>
    </row>
    <row r="7" spans="1:37" x14ac:dyDescent="0.25">
      <c r="B7" s="59" t="s">
        <v>20</v>
      </c>
      <c r="C7" s="62" t="str">
        <f>+VLOOKUP(B7,'resumen UCAP'!$A$5:$O$329,2,0)</f>
        <v>Luminaria epsilon 70w</v>
      </c>
      <c r="D7" s="63">
        <f>+'Desmonte Infr. financiada'!D7</f>
        <v>70</v>
      </c>
      <c r="E7" s="63" t="str">
        <f>+VLOOKUP(B7,'resumen UCAP'!$A$5:$O$329,3,0)</f>
        <v>Un</v>
      </c>
      <c r="F7" s="64">
        <f>+VLOOKUP(B7,'resumen UCAP'!$A$5:$O$329,15,0)</f>
        <v>1260000</v>
      </c>
      <c r="G7" s="61">
        <v>1</v>
      </c>
      <c r="H7" s="125"/>
      <c r="I7" s="59"/>
      <c r="J7" s="59"/>
      <c r="K7" s="59"/>
      <c r="L7" s="59"/>
      <c r="M7" s="59"/>
      <c r="N7" s="59"/>
      <c r="O7" s="59"/>
      <c r="P7" s="59"/>
      <c r="Q7" s="59"/>
      <c r="R7" s="59"/>
      <c r="S7" s="59"/>
      <c r="T7" s="59"/>
      <c r="U7" s="59"/>
      <c r="V7" s="59"/>
      <c r="W7" s="136"/>
      <c r="X7" s="59"/>
      <c r="Y7" s="59"/>
      <c r="Z7" s="59"/>
      <c r="AA7" s="59"/>
      <c r="AB7" s="59"/>
      <c r="AC7" s="59"/>
      <c r="AD7" s="59"/>
      <c r="AE7" s="59"/>
      <c r="AF7" s="59"/>
      <c r="AG7" s="59"/>
      <c r="AH7" s="59"/>
      <c r="AI7" s="59"/>
      <c r="AJ7" s="59"/>
      <c r="AK7" s="59"/>
    </row>
    <row r="8" spans="1:37" x14ac:dyDescent="0.25">
      <c r="B8" s="59" t="s">
        <v>21</v>
      </c>
      <c r="C8" s="62" t="str">
        <f>+VLOOKUP(B8,'resumen UCAP'!$A$5:$O$329,2,0)</f>
        <v>Luminaria Farol NA 150w</v>
      </c>
      <c r="D8" s="63">
        <f>+'Desmonte Infr. financiada'!D8</f>
        <v>169</v>
      </c>
      <c r="E8" s="63" t="str">
        <f>+VLOOKUP(B8,'resumen UCAP'!$A$5:$O$329,3,0)</f>
        <v>Un</v>
      </c>
      <c r="F8" s="64">
        <f>+VLOOKUP(B8,'resumen UCAP'!$A$5:$O$329,15,0)</f>
        <v>340000</v>
      </c>
      <c r="G8" s="123">
        <v>58</v>
      </c>
      <c r="H8" s="125"/>
      <c r="I8" s="59"/>
      <c r="J8" s="59"/>
      <c r="K8" s="59"/>
      <c r="L8" s="59"/>
      <c r="M8" s="59"/>
      <c r="N8" s="59"/>
      <c r="O8" s="59"/>
      <c r="P8" s="59"/>
      <c r="Q8" s="59"/>
      <c r="R8" s="59"/>
      <c r="S8" s="59"/>
      <c r="T8" s="59"/>
      <c r="U8" s="59"/>
      <c r="V8" s="59"/>
      <c r="W8" s="136"/>
      <c r="X8" s="59"/>
      <c r="Y8" s="59"/>
      <c r="Z8" s="59"/>
      <c r="AA8" s="59"/>
      <c r="AB8" s="59"/>
      <c r="AC8" s="59"/>
      <c r="AD8" s="59"/>
      <c r="AE8" s="59"/>
      <c r="AF8" s="59"/>
      <c r="AG8" s="59"/>
      <c r="AH8" s="59"/>
      <c r="AI8" s="59"/>
      <c r="AJ8" s="59"/>
      <c r="AK8" s="59"/>
    </row>
    <row r="9" spans="1:37" x14ac:dyDescent="0.25">
      <c r="B9" s="59" t="s">
        <v>67</v>
      </c>
      <c r="C9" s="62" t="str">
        <f>+VLOOKUP(B9,'resumen UCAP'!$A$5:$O$329,2,0)</f>
        <v>Luminaria Farol NA 70w</v>
      </c>
      <c r="D9" s="63">
        <f>+'Desmonte Infr. financiada'!D9</f>
        <v>81</v>
      </c>
      <c r="E9" s="63" t="str">
        <f>+VLOOKUP(B9,'resumen UCAP'!$A$5:$O$329,3,0)</f>
        <v>Un</v>
      </c>
      <c r="F9" s="64">
        <f>+VLOOKUP(B9,'resumen UCAP'!$A$5:$O$329,15,0)</f>
        <v>298677</v>
      </c>
      <c r="G9" s="123">
        <v>553</v>
      </c>
      <c r="H9" s="125"/>
      <c r="I9" s="59"/>
      <c r="J9" s="59"/>
      <c r="K9" s="59"/>
      <c r="L9" s="59"/>
      <c r="M9" s="59"/>
      <c r="N9" s="59"/>
      <c r="O9" s="59"/>
      <c r="P9" s="59"/>
      <c r="Q9" s="59"/>
      <c r="R9" s="59"/>
      <c r="S9" s="59"/>
      <c r="T9" s="59"/>
      <c r="U9" s="59"/>
      <c r="V9" s="59"/>
      <c r="W9" s="136"/>
      <c r="X9" s="59"/>
      <c r="Y9" s="59"/>
      <c r="Z9" s="59"/>
      <c r="AA9" s="59"/>
      <c r="AB9" s="59"/>
      <c r="AC9" s="59"/>
      <c r="AD9" s="59"/>
      <c r="AE9" s="59"/>
      <c r="AF9" s="59"/>
      <c r="AG9" s="59"/>
      <c r="AH9" s="59"/>
      <c r="AI9" s="59"/>
      <c r="AJ9" s="59"/>
      <c r="AK9" s="59"/>
    </row>
    <row r="10" spans="1:37" x14ac:dyDescent="0.25">
      <c r="B10" s="59" t="s">
        <v>68</v>
      </c>
      <c r="C10" s="62" t="str">
        <f>+VLOOKUP(B10,'resumen UCAP'!$A$5:$O$329,2,0)</f>
        <v>Luminaria led 100-120w</v>
      </c>
      <c r="D10" s="63">
        <f>+'Desmonte Infr. financiada'!D10</f>
        <v>120</v>
      </c>
      <c r="E10" s="63" t="str">
        <f>+VLOOKUP(B10,'resumen UCAP'!$A$5:$O$329,3,0)</f>
        <v>Un</v>
      </c>
      <c r="F10" s="64">
        <f>+VLOOKUP(B10,'resumen UCAP'!$A$5:$O$329,15,0)</f>
        <v>1620599</v>
      </c>
      <c r="G10" s="61">
        <v>446</v>
      </c>
      <c r="H10" s="125"/>
      <c r="I10" s="59"/>
      <c r="J10" s="59"/>
      <c r="K10" s="59"/>
      <c r="L10" s="59"/>
      <c r="M10" s="59"/>
      <c r="N10" s="59"/>
      <c r="O10" s="59"/>
      <c r="P10" s="59"/>
      <c r="Q10" s="59"/>
      <c r="R10" s="59"/>
      <c r="S10" s="59"/>
      <c r="T10" s="59"/>
      <c r="U10" s="59"/>
      <c r="V10" s="59"/>
      <c r="W10" s="136"/>
      <c r="X10" s="59"/>
      <c r="Y10" s="59"/>
      <c r="Z10" s="59"/>
      <c r="AA10" s="59"/>
      <c r="AB10" s="59"/>
      <c r="AC10" s="59"/>
      <c r="AD10" s="59"/>
      <c r="AE10" s="59"/>
      <c r="AF10" s="59"/>
      <c r="AG10" s="59"/>
      <c r="AH10" s="59"/>
      <c r="AI10" s="59"/>
      <c r="AJ10" s="59"/>
      <c r="AK10" s="59"/>
    </row>
    <row r="11" spans="1:37" x14ac:dyDescent="0.25">
      <c r="B11" s="59" t="s">
        <v>71</v>
      </c>
      <c r="C11" s="62" t="str">
        <f>+VLOOKUP(B11,'resumen UCAP'!$A$5:$O$329,2,0)</f>
        <v>Luminaria led 30-40w</v>
      </c>
      <c r="D11" s="63">
        <f>+'Desmonte Infr. financiada'!D11</f>
        <v>40</v>
      </c>
      <c r="E11" s="63" t="str">
        <f>+VLOOKUP(B11,'resumen UCAP'!$A$5:$O$329,3,0)</f>
        <v>Un</v>
      </c>
      <c r="F11" s="64">
        <f>+VLOOKUP(B11,'resumen UCAP'!$A$5:$O$329,15,0)</f>
        <v>894909</v>
      </c>
      <c r="G11" s="61">
        <v>205</v>
      </c>
      <c r="H11" s="125"/>
      <c r="I11" s="59"/>
      <c r="J11" s="59"/>
      <c r="K11" s="59"/>
      <c r="L11" s="59"/>
      <c r="M11" s="59"/>
      <c r="N11" s="59"/>
      <c r="O11" s="59"/>
      <c r="P11" s="59"/>
      <c r="Q11" s="59"/>
      <c r="R11" s="59"/>
      <c r="S11" s="59"/>
      <c r="T11" s="59"/>
      <c r="U11" s="59"/>
      <c r="V11" s="59"/>
      <c r="W11" s="136"/>
      <c r="X11" s="59"/>
      <c r="Y11" s="59"/>
      <c r="Z11" s="59"/>
      <c r="AA11" s="59"/>
      <c r="AB11" s="59"/>
      <c r="AC11" s="59"/>
      <c r="AD11" s="59"/>
      <c r="AE11" s="59"/>
      <c r="AF11" s="59"/>
      <c r="AG11" s="59"/>
      <c r="AH11" s="59"/>
      <c r="AI11" s="59"/>
      <c r="AJ11" s="59"/>
      <c r="AK11" s="59"/>
    </row>
    <row r="12" spans="1:37" x14ac:dyDescent="0.25">
      <c r="B12" s="59" t="s">
        <v>290</v>
      </c>
      <c r="C12" s="62" t="str">
        <f>+VLOOKUP(B12,'resumen UCAP'!$A$5:$O$329,2,0)</f>
        <v>Luminaria led 50-60w</v>
      </c>
      <c r="D12" s="63">
        <f>+'Desmonte Infr. financiada'!D12</f>
        <v>60</v>
      </c>
      <c r="E12" s="63" t="str">
        <f>+VLOOKUP(B12,'resumen UCAP'!$A$5:$O$329,3,0)</f>
        <v>Un</v>
      </c>
      <c r="F12" s="64">
        <f>+VLOOKUP(B12,'resumen UCAP'!$A$5:$O$329,15,0)</f>
        <v>978630</v>
      </c>
      <c r="G12" s="61">
        <v>367</v>
      </c>
      <c r="H12" s="125"/>
      <c r="I12" s="59"/>
      <c r="J12" s="59"/>
      <c r="K12" s="59"/>
      <c r="L12" s="59"/>
      <c r="M12" s="59"/>
      <c r="N12" s="59"/>
      <c r="O12" s="59"/>
      <c r="P12" s="59"/>
      <c r="Q12" s="59"/>
      <c r="R12" s="59"/>
      <c r="S12" s="59"/>
      <c r="T12" s="59"/>
      <c r="U12" s="59"/>
      <c r="V12" s="59"/>
      <c r="W12" s="136"/>
      <c r="X12" s="59"/>
      <c r="Y12" s="59"/>
      <c r="Z12" s="59"/>
      <c r="AA12" s="59"/>
      <c r="AB12" s="59"/>
      <c r="AC12" s="59"/>
      <c r="AD12" s="59"/>
      <c r="AE12" s="59"/>
      <c r="AF12" s="59"/>
      <c r="AG12" s="59"/>
      <c r="AH12" s="59"/>
      <c r="AI12" s="59"/>
      <c r="AJ12" s="59"/>
      <c r="AK12" s="59"/>
    </row>
    <row r="13" spans="1:37" x14ac:dyDescent="0.25">
      <c r="B13" s="59" t="s">
        <v>291</v>
      </c>
      <c r="C13" s="62" t="str">
        <f>+VLOOKUP(B13,'resumen UCAP'!$A$5:$O$329,2,0)</f>
        <v>Luminaria led 80-90w</v>
      </c>
      <c r="D13" s="63">
        <f>+'Desmonte Infr. financiada'!D13</f>
        <v>90</v>
      </c>
      <c r="E13" s="63" t="str">
        <f>+VLOOKUP(B13,'resumen UCAP'!$A$5:$O$329,3,0)</f>
        <v>Un</v>
      </c>
      <c r="F13" s="64">
        <f>+VLOOKUP(B13,'resumen UCAP'!$A$5:$O$329,15,0)</f>
        <v>1547358</v>
      </c>
      <c r="G13" s="61">
        <v>61</v>
      </c>
      <c r="H13" s="125"/>
      <c r="I13" s="59"/>
      <c r="J13" s="59"/>
      <c r="K13" s="59"/>
      <c r="L13" s="59"/>
      <c r="M13" s="59"/>
      <c r="N13" s="59"/>
      <c r="O13" s="59"/>
      <c r="P13" s="59"/>
      <c r="Q13" s="59"/>
      <c r="R13" s="59"/>
      <c r="S13" s="59"/>
      <c r="T13" s="59"/>
      <c r="U13" s="59"/>
      <c r="V13" s="59"/>
      <c r="W13" s="136"/>
      <c r="X13" s="59"/>
      <c r="Y13" s="59"/>
      <c r="Z13" s="59"/>
      <c r="AA13" s="59"/>
      <c r="AB13" s="59"/>
      <c r="AC13" s="59"/>
      <c r="AD13" s="59"/>
      <c r="AE13" s="59"/>
      <c r="AF13" s="59"/>
      <c r="AG13" s="59"/>
      <c r="AH13" s="59"/>
      <c r="AI13" s="59"/>
      <c r="AJ13" s="59"/>
      <c r="AK13" s="59"/>
    </row>
    <row r="14" spans="1:37" x14ac:dyDescent="0.25">
      <c r="B14" s="59" t="s">
        <v>292</v>
      </c>
      <c r="C14" s="62" t="str">
        <f>+VLOOKUP(B14,'resumen UCAP'!$A$5:$O$329,2,0)</f>
        <v>Luminaria Luxcandel 250w</v>
      </c>
      <c r="D14" s="63">
        <f>+'Desmonte Infr. financiada'!D14</f>
        <v>279</v>
      </c>
      <c r="E14" s="63" t="str">
        <f>+VLOOKUP(B14,'resumen UCAP'!$A$5:$O$329,3,0)</f>
        <v>Un</v>
      </c>
      <c r="F14" s="64">
        <f>+VLOOKUP(B14,'resumen UCAP'!$A$5:$O$329,15,0)</f>
        <v>680659</v>
      </c>
      <c r="G14" s="61">
        <v>85</v>
      </c>
      <c r="H14" s="125"/>
      <c r="I14" s="59"/>
      <c r="J14" s="59"/>
      <c r="K14" s="59"/>
      <c r="L14" s="59"/>
      <c r="M14" s="59"/>
      <c r="N14" s="59"/>
      <c r="O14" s="59"/>
      <c r="P14" s="59"/>
      <c r="Q14" s="59"/>
      <c r="R14" s="59"/>
      <c r="S14" s="59"/>
      <c r="T14" s="59"/>
      <c r="U14" s="59"/>
      <c r="V14" s="59"/>
      <c r="W14" s="136"/>
      <c r="X14" s="59"/>
      <c r="Y14" s="59"/>
      <c r="Z14" s="59"/>
      <c r="AA14" s="59"/>
      <c r="AB14" s="59"/>
      <c r="AC14" s="59"/>
      <c r="AD14" s="59"/>
      <c r="AE14" s="59"/>
      <c r="AF14" s="59"/>
      <c r="AG14" s="59"/>
      <c r="AH14" s="59"/>
      <c r="AI14" s="59"/>
      <c r="AJ14" s="59"/>
      <c r="AK14" s="59"/>
    </row>
    <row r="15" spans="1:37" x14ac:dyDescent="0.25">
      <c r="B15" s="59" t="s">
        <v>293</v>
      </c>
      <c r="C15" s="62" t="str">
        <f>+VLOOKUP(B15,'resumen UCAP'!$A$5:$O$329,2,0)</f>
        <v>Luminaria Na 100w</v>
      </c>
      <c r="D15" s="63">
        <f>+'Desmonte Infr. financiada'!D15</f>
        <v>115</v>
      </c>
      <c r="E15" s="63" t="str">
        <f>+VLOOKUP(B15,'resumen UCAP'!$A$5:$O$329,3,0)</f>
        <v>Un</v>
      </c>
      <c r="F15" s="64">
        <f>+VLOOKUP(B15,'resumen UCAP'!$A$5:$O$329,15,0)</f>
        <v>272297</v>
      </c>
      <c r="G15" s="123">
        <v>730</v>
      </c>
      <c r="H15" s="125"/>
      <c r="I15" s="59"/>
      <c r="J15" s="59"/>
      <c r="K15" s="59"/>
      <c r="L15" s="59"/>
      <c r="M15" s="59"/>
      <c r="N15" s="59"/>
      <c r="O15" s="59"/>
      <c r="P15" s="59"/>
      <c r="Q15" s="59"/>
      <c r="R15" s="59"/>
      <c r="S15" s="59"/>
      <c r="T15" s="59"/>
      <c r="U15" s="59"/>
      <c r="V15" s="59"/>
      <c r="W15" s="136"/>
      <c r="X15" s="59"/>
      <c r="Y15" s="59"/>
      <c r="Z15" s="59"/>
      <c r="AA15" s="59"/>
      <c r="AB15" s="59"/>
      <c r="AC15" s="59"/>
      <c r="AD15" s="59"/>
      <c r="AE15" s="59"/>
      <c r="AF15" s="59"/>
      <c r="AG15" s="59"/>
      <c r="AH15" s="59"/>
      <c r="AI15" s="59"/>
      <c r="AJ15" s="59"/>
      <c r="AK15" s="59"/>
    </row>
    <row r="16" spans="1:37" x14ac:dyDescent="0.25">
      <c r="B16" s="59" t="s">
        <v>294</v>
      </c>
      <c r="C16" s="62" t="str">
        <f>+VLOOKUP(B16,'resumen UCAP'!$A$5:$O$329,2,0)</f>
        <v>Luminaria Na 150w</v>
      </c>
      <c r="D16" s="63">
        <f>+'Desmonte Infr. financiada'!D16</f>
        <v>169</v>
      </c>
      <c r="E16" s="63" t="str">
        <f>+VLOOKUP(B16,'resumen UCAP'!$A$5:$O$329,3,0)</f>
        <v>Un</v>
      </c>
      <c r="F16" s="64">
        <f>+VLOOKUP(B16,'resumen UCAP'!$A$5:$O$329,15,0)</f>
        <v>333681</v>
      </c>
      <c r="G16" s="123">
        <v>6350</v>
      </c>
      <c r="H16" s="125"/>
      <c r="I16" s="59"/>
      <c r="J16" s="59"/>
      <c r="K16" s="59"/>
      <c r="L16" s="59"/>
      <c r="M16" s="59"/>
      <c r="N16" s="59"/>
      <c r="O16" s="59"/>
      <c r="P16" s="59"/>
      <c r="Q16" s="59"/>
      <c r="R16" s="59"/>
      <c r="S16" s="59"/>
      <c r="T16" s="59"/>
      <c r="U16" s="59"/>
      <c r="V16" s="59"/>
      <c r="W16" s="136"/>
      <c r="X16" s="59"/>
      <c r="Y16" s="59"/>
      <c r="Z16" s="59"/>
      <c r="AA16" s="59"/>
      <c r="AB16" s="59"/>
      <c r="AC16" s="59"/>
      <c r="AD16" s="59"/>
      <c r="AE16" s="59"/>
      <c r="AF16" s="59"/>
      <c r="AG16" s="59"/>
      <c r="AH16" s="59"/>
      <c r="AI16" s="59"/>
      <c r="AJ16" s="59"/>
      <c r="AK16" s="59"/>
    </row>
    <row r="17" spans="2:37" x14ac:dyDescent="0.25">
      <c r="B17" s="59" t="s">
        <v>295</v>
      </c>
      <c r="C17" s="62" t="str">
        <f>+VLOOKUP(B17,'resumen UCAP'!$A$5:$O$329,2,0)</f>
        <v>Luminaria Na 250w</v>
      </c>
      <c r="D17" s="63">
        <f>+'Desmonte Infr. financiada'!D17</f>
        <v>279</v>
      </c>
      <c r="E17" s="63" t="str">
        <f>+VLOOKUP(B17,'resumen UCAP'!$A$5:$O$329,3,0)</f>
        <v>Un</v>
      </c>
      <c r="F17" s="64">
        <f>+VLOOKUP(B17,'resumen UCAP'!$A$5:$O$329,15,0)</f>
        <v>433630</v>
      </c>
      <c r="G17" s="123">
        <v>2457</v>
      </c>
      <c r="H17" s="125"/>
      <c r="I17" s="59"/>
      <c r="J17" s="59"/>
      <c r="K17" s="59"/>
      <c r="L17" s="59"/>
      <c r="M17" s="59"/>
      <c r="N17" s="59"/>
      <c r="O17" s="59"/>
      <c r="P17" s="59"/>
      <c r="Q17" s="59"/>
      <c r="R17" s="59"/>
      <c r="S17" s="59"/>
      <c r="T17" s="59"/>
      <c r="U17" s="59"/>
      <c r="V17" s="59"/>
      <c r="W17" s="136"/>
      <c r="X17" s="59"/>
      <c r="Y17" s="59"/>
      <c r="Z17" s="59"/>
      <c r="AA17" s="59"/>
      <c r="AB17" s="59"/>
      <c r="AC17" s="59"/>
      <c r="AD17" s="59"/>
      <c r="AE17" s="59"/>
      <c r="AF17" s="59"/>
      <c r="AG17" s="59"/>
      <c r="AH17" s="59"/>
      <c r="AI17" s="59"/>
      <c r="AJ17" s="59"/>
      <c r="AK17" s="59"/>
    </row>
    <row r="18" spans="2:37" x14ac:dyDescent="0.25">
      <c r="B18" s="59" t="s">
        <v>296</v>
      </c>
      <c r="C18" s="62" t="str">
        <f>+VLOOKUP(B18,'resumen UCAP'!$A$5:$O$329,2,0)</f>
        <v>Luminaria Na 400w</v>
      </c>
      <c r="D18" s="63">
        <f>+'Desmonte Infr. financiada'!D18</f>
        <v>440</v>
      </c>
      <c r="E18" s="63" t="str">
        <f>+VLOOKUP(B18,'resumen UCAP'!$A$5:$O$329,3,0)</f>
        <v>Un</v>
      </c>
      <c r="F18" s="64">
        <f>+VLOOKUP(B18,'resumen UCAP'!$A$5:$O$329,15,0)</f>
        <v>509142</v>
      </c>
      <c r="G18" s="123">
        <v>670</v>
      </c>
      <c r="H18" s="125"/>
      <c r="I18" s="59"/>
      <c r="J18" s="59"/>
      <c r="K18" s="59"/>
      <c r="L18" s="59"/>
      <c r="M18" s="59"/>
      <c r="N18" s="59"/>
      <c r="O18" s="59"/>
      <c r="P18" s="59"/>
      <c r="Q18" s="59"/>
      <c r="R18" s="59"/>
      <c r="S18" s="59"/>
      <c r="T18" s="59"/>
      <c r="U18" s="59"/>
      <c r="V18" s="59"/>
      <c r="W18" s="136"/>
      <c r="X18" s="59"/>
      <c r="Y18" s="59"/>
      <c r="Z18" s="59"/>
      <c r="AA18" s="59"/>
      <c r="AB18" s="59"/>
      <c r="AC18" s="59"/>
      <c r="AD18" s="59"/>
      <c r="AE18" s="59"/>
      <c r="AF18" s="59"/>
      <c r="AG18" s="59"/>
      <c r="AH18" s="59"/>
      <c r="AI18" s="59"/>
      <c r="AJ18" s="59"/>
      <c r="AK18" s="59"/>
    </row>
    <row r="19" spans="2:37" x14ac:dyDescent="0.25">
      <c r="B19" s="59" t="s">
        <v>72</v>
      </c>
      <c r="C19" s="62" t="str">
        <f>+VLOOKUP(B19,'resumen UCAP'!$A$5:$O$329,2,0)</f>
        <v>Luminaria picadelly 150w</v>
      </c>
      <c r="D19" s="63">
        <f>+'Desmonte Infr. financiada'!D19</f>
        <v>169</v>
      </c>
      <c r="E19" s="63" t="str">
        <f>+VLOOKUP(B19,'resumen UCAP'!$A$5:$O$329,3,0)</f>
        <v>Un</v>
      </c>
      <c r="F19" s="64">
        <f>+VLOOKUP(B19,'resumen UCAP'!$A$5:$O$329,15,0)</f>
        <v>660000</v>
      </c>
      <c r="G19" s="61">
        <v>72</v>
      </c>
      <c r="H19" s="125"/>
      <c r="I19" s="59"/>
      <c r="J19" s="59"/>
      <c r="K19" s="59"/>
      <c r="L19" s="59"/>
      <c r="M19" s="59"/>
      <c r="N19" s="59"/>
      <c r="O19" s="59"/>
      <c r="P19" s="59"/>
      <c r="Q19" s="59"/>
      <c r="R19" s="59"/>
      <c r="S19" s="59"/>
      <c r="T19" s="59"/>
      <c r="U19" s="59"/>
      <c r="V19" s="59"/>
      <c r="W19" s="136"/>
      <c r="X19" s="59"/>
      <c r="Y19" s="59"/>
      <c r="Z19" s="59"/>
      <c r="AA19" s="59"/>
      <c r="AB19" s="59"/>
      <c r="AC19" s="59"/>
      <c r="AD19" s="59"/>
      <c r="AE19" s="59"/>
      <c r="AF19" s="59"/>
      <c r="AG19" s="59"/>
      <c r="AH19" s="59"/>
      <c r="AI19" s="59"/>
      <c r="AJ19" s="59"/>
      <c r="AK19" s="59"/>
    </row>
    <row r="20" spans="2:37" x14ac:dyDescent="0.25">
      <c r="B20" s="59" t="s">
        <v>297</v>
      </c>
      <c r="C20" s="62" t="str">
        <f>+VLOOKUP(B20,'resumen UCAP'!$A$5:$O$329,2,0)</f>
        <v>Luminaria SH Na 400w</v>
      </c>
      <c r="D20" s="63">
        <f>+'Desmonte Infr. financiada'!D20</f>
        <v>440</v>
      </c>
      <c r="E20" s="63" t="str">
        <f>+VLOOKUP(B20,'resumen UCAP'!$A$5:$O$329,3,0)</f>
        <v>Un</v>
      </c>
      <c r="F20" s="64">
        <f>+VLOOKUP(B20,'resumen UCAP'!$A$5:$O$329,15,0)</f>
        <v>690000</v>
      </c>
      <c r="G20" s="123">
        <v>12</v>
      </c>
      <c r="H20" s="125"/>
      <c r="I20" s="59"/>
      <c r="J20" s="59"/>
      <c r="K20" s="59"/>
      <c r="L20" s="59"/>
      <c r="M20" s="59"/>
      <c r="N20" s="59"/>
      <c r="O20" s="59"/>
      <c r="P20" s="59"/>
      <c r="Q20" s="59"/>
      <c r="R20" s="59"/>
      <c r="S20" s="59"/>
      <c r="T20" s="59"/>
      <c r="U20" s="59"/>
      <c r="V20" s="59"/>
      <c r="W20" s="136"/>
      <c r="X20" s="59"/>
      <c r="Y20" s="59"/>
      <c r="Z20" s="59"/>
      <c r="AA20" s="59"/>
      <c r="AB20" s="59"/>
      <c r="AC20" s="59"/>
      <c r="AD20" s="59"/>
      <c r="AE20" s="59"/>
      <c r="AF20" s="59"/>
      <c r="AG20" s="59"/>
      <c r="AH20" s="59"/>
      <c r="AI20" s="59"/>
      <c r="AJ20" s="59"/>
      <c r="AK20" s="59"/>
    </row>
    <row r="21" spans="2:37" x14ac:dyDescent="0.25">
      <c r="B21" s="59" t="s">
        <v>73</v>
      </c>
      <c r="C21" s="62" t="str">
        <f>+VLOOKUP(B21,'resumen UCAP'!$A$5:$O$329,2,0)</f>
        <v>Luminaria sodio 70w</v>
      </c>
      <c r="D21" s="63">
        <f>+'Desmonte Infr. financiada'!D21</f>
        <v>81</v>
      </c>
      <c r="E21" s="63" t="str">
        <f>+VLOOKUP(B21,'resumen UCAP'!$A$5:$O$329,3,0)</f>
        <v>Un</v>
      </c>
      <c r="F21" s="64">
        <f>+VLOOKUP(B21,'resumen UCAP'!$A$5:$O$329,15,0)</f>
        <v>201765</v>
      </c>
      <c r="G21" s="123">
        <v>14987</v>
      </c>
      <c r="H21" s="125"/>
      <c r="I21" s="59"/>
      <c r="J21" s="59"/>
      <c r="K21" s="59"/>
      <c r="L21" s="59"/>
      <c r="M21" s="59"/>
      <c r="N21" s="59"/>
      <c r="O21" s="59"/>
      <c r="P21" s="59"/>
      <c r="Q21" s="59"/>
      <c r="R21" s="59"/>
      <c r="S21" s="59"/>
      <c r="T21" s="59"/>
      <c r="U21" s="59"/>
      <c r="V21" s="59"/>
      <c r="W21" s="136"/>
      <c r="X21" s="59"/>
      <c r="Y21" s="59"/>
      <c r="Z21" s="59"/>
      <c r="AA21" s="59"/>
      <c r="AB21" s="59"/>
      <c r="AC21" s="59"/>
      <c r="AD21" s="59"/>
      <c r="AE21" s="59"/>
      <c r="AF21" s="59"/>
      <c r="AG21" s="59"/>
      <c r="AH21" s="59"/>
      <c r="AI21" s="59"/>
      <c r="AJ21" s="59"/>
      <c r="AK21" s="59"/>
    </row>
    <row r="22" spans="2:37" x14ac:dyDescent="0.25">
      <c r="B22" s="59"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125"/>
      <c r="I22" s="59"/>
      <c r="J22" s="59"/>
      <c r="K22" s="59"/>
      <c r="L22" s="59"/>
      <c r="M22" s="59"/>
      <c r="N22" s="59"/>
      <c r="O22" s="59"/>
      <c r="P22" s="59"/>
      <c r="Q22" s="59"/>
      <c r="R22" s="59"/>
      <c r="S22" s="59"/>
      <c r="T22" s="59"/>
      <c r="U22" s="59"/>
      <c r="V22" s="59"/>
      <c r="W22" s="136"/>
      <c r="X22" s="59"/>
      <c r="Y22" s="59"/>
      <c r="Z22" s="59"/>
      <c r="AA22" s="59"/>
      <c r="AB22" s="59"/>
      <c r="AC22" s="59"/>
      <c r="AD22" s="59"/>
      <c r="AE22" s="59"/>
      <c r="AF22" s="59"/>
      <c r="AG22" s="59"/>
      <c r="AH22" s="59"/>
      <c r="AI22" s="59"/>
      <c r="AJ22" s="59"/>
      <c r="AK22" s="59"/>
    </row>
    <row r="23" spans="2:37" x14ac:dyDescent="0.25">
      <c r="B23" s="59" t="s">
        <v>299</v>
      </c>
      <c r="C23" s="62" t="str">
        <f>+VLOOKUP(B23,'resumen UCAP'!$A$5:$O$329,2,0)</f>
        <v>Luminarias Balas 5w</v>
      </c>
      <c r="D23" s="63">
        <f>+'Desmonte Infr. financiada'!D23</f>
        <v>5</v>
      </c>
      <c r="E23" s="63" t="str">
        <f>+VLOOKUP(B23,'resumen UCAP'!$A$5:$O$329,3,0)</f>
        <v>Un</v>
      </c>
      <c r="F23" s="64">
        <f>+VLOOKUP(B23,'resumen UCAP'!$A$5:$O$329,15,0)</f>
        <v>82091</v>
      </c>
      <c r="G23" s="123">
        <v>44</v>
      </c>
      <c r="H23" s="125"/>
      <c r="I23" s="59"/>
      <c r="J23" s="59"/>
      <c r="K23" s="59"/>
      <c r="L23" s="59"/>
      <c r="M23" s="59"/>
      <c r="N23" s="59"/>
      <c r="O23" s="59"/>
      <c r="P23" s="59"/>
      <c r="Q23" s="59"/>
      <c r="R23" s="59"/>
      <c r="S23" s="59"/>
      <c r="T23" s="59"/>
      <c r="U23" s="59"/>
      <c r="V23" s="59"/>
      <c r="W23" s="136"/>
      <c r="X23" s="59"/>
      <c r="Y23" s="59"/>
      <c r="Z23" s="59"/>
      <c r="AA23" s="59"/>
      <c r="AB23" s="59"/>
      <c r="AC23" s="59"/>
      <c r="AD23" s="59"/>
      <c r="AE23" s="59"/>
      <c r="AF23" s="59"/>
      <c r="AG23" s="59"/>
      <c r="AH23" s="59"/>
      <c r="AI23" s="59"/>
      <c r="AJ23" s="59"/>
      <c r="AK23" s="59"/>
    </row>
    <row r="24" spans="2:37" x14ac:dyDescent="0.25">
      <c r="B24" s="59" t="s">
        <v>74</v>
      </c>
      <c r="C24" s="62" t="str">
        <f>+VLOOKUP(B24,'resumen UCAP'!$A$5:$O$329,2,0)</f>
        <v>Luninaria Onix 150w</v>
      </c>
      <c r="D24" s="63">
        <f>+'Desmonte Infr. financiada'!D24</f>
        <v>169</v>
      </c>
      <c r="E24" s="63" t="str">
        <f>+VLOOKUP(B24,'resumen UCAP'!$A$5:$O$329,3,0)</f>
        <v>Un</v>
      </c>
      <c r="F24" s="64">
        <f>+VLOOKUP(B24,'resumen UCAP'!$A$5:$O$329,15,0)</f>
        <v>710000</v>
      </c>
      <c r="G24" s="123">
        <v>32</v>
      </c>
      <c r="H24" s="125"/>
      <c r="I24" s="59"/>
      <c r="J24" s="59"/>
      <c r="K24" s="59"/>
      <c r="L24" s="59"/>
      <c r="M24" s="59"/>
      <c r="N24" s="59"/>
      <c r="O24" s="59"/>
      <c r="P24" s="59"/>
      <c r="Q24" s="59"/>
      <c r="R24" s="59"/>
      <c r="S24" s="59"/>
      <c r="T24" s="59"/>
      <c r="U24" s="59"/>
      <c r="V24" s="59"/>
      <c r="W24" s="136"/>
      <c r="X24" s="59"/>
      <c r="Y24" s="59"/>
      <c r="Z24" s="59"/>
      <c r="AA24" s="59"/>
      <c r="AB24" s="59"/>
      <c r="AC24" s="59"/>
      <c r="AD24" s="59"/>
      <c r="AE24" s="59"/>
      <c r="AF24" s="59"/>
      <c r="AG24" s="59"/>
      <c r="AH24" s="59"/>
      <c r="AI24" s="59"/>
      <c r="AJ24" s="59"/>
      <c r="AK24" s="59"/>
    </row>
    <row r="25" spans="2:37" x14ac:dyDescent="0.25">
      <c r="B25" s="59" t="s">
        <v>300</v>
      </c>
      <c r="C25" s="62" t="str">
        <f>+VLOOKUP(B25,'resumen UCAP'!$A$5:$O$329,2,0)</f>
        <v>Proyector MH 150w</v>
      </c>
      <c r="D25" s="63">
        <f>+'Desmonte Infr. financiada'!D25</f>
        <v>169</v>
      </c>
      <c r="E25" s="63" t="str">
        <f>+VLOOKUP(B25,'resumen UCAP'!$A$5:$O$329,3,0)</f>
        <v>Un</v>
      </c>
      <c r="F25" s="64">
        <f>+VLOOKUP(B25,'resumen UCAP'!$A$5:$O$329,15,0)</f>
        <v>371625</v>
      </c>
      <c r="G25" s="124">
        <v>29</v>
      </c>
      <c r="H25" s="125"/>
      <c r="I25" s="59"/>
      <c r="J25" s="59"/>
      <c r="K25" s="59"/>
      <c r="L25" s="59"/>
      <c r="M25" s="59"/>
      <c r="N25" s="59"/>
      <c r="O25" s="59"/>
      <c r="P25" s="59"/>
      <c r="Q25" s="59"/>
      <c r="R25" s="59"/>
      <c r="S25" s="59"/>
      <c r="T25" s="59"/>
      <c r="U25" s="59"/>
      <c r="V25" s="59"/>
      <c r="W25" s="136"/>
      <c r="X25" s="59"/>
      <c r="Y25" s="59"/>
      <c r="Z25" s="59"/>
      <c r="AA25" s="59"/>
      <c r="AB25" s="59"/>
      <c r="AC25" s="59"/>
      <c r="AD25" s="59"/>
      <c r="AE25" s="59"/>
      <c r="AF25" s="59"/>
      <c r="AG25" s="59"/>
      <c r="AH25" s="59"/>
      <c r="AI25" s="59"/>
      <c r="AJ25" s="59"/>
      <c r="AK25" s="59"/>
    </row>
    <row r="26" spans="2:37" x14ac:dyDescent="0.25">
      <c r="B26" s="59" t="s">
        <v>75</v>
      </c>
      <c r="C26" s="62" t="str">
        <f>+VLOOKUP(B26,'resumen UCAP'!$A$5:$O$329,2,0)</f>
        <v>Proyector MH 250w</v>
      </c>
      <c r="D26" s="63">
        <f>+'Desmonte Infr. financiada'!D26</f>
        <v>279</v>
      </c>
      <c r="E26" s="63" t="str">
        <f>+VLOOKUP(B26,'resumen UCAP'!$A$5:$O$329,3,0)</f>
        <v>Un</v>
      </c>
      <c r="F26" s="64">
        <f>+VLOOKUP(B26,'resumen UCAP'!$A$5:$O$329,15,0)</f>
        <v>413027</v>
      </c>
      <c r="G26" s="124">
        <v>400</v>
      </c>
      <c r="H26" s="125"/>
      <c r="I26" s="59"/>
      <c r="J26" s="59"/>
      <c r="K26" s="59"/>
      <c r="L26" s="59"/>
      <c r="M26" s="59"/>
      <c r="N26" s="59"/>
      <c r="O26" s="59"/>
      <c r="P26" s="59"/>
      <c r="Q26" s="59"/>
      <c r="R26" s="59"/>
      <c r="S26" s="59"/>
      <c r="T26" s="59"/>
      <c r="U26" s="59"/>
      <c r="V26" s="59"/>
      <c r="W26" s="136"/>
      <c r="X26" s="59"/>
      <c r="Y26" s="59"/>
      <c r="Z26" s="59"/>
      <c r="AA26" s="59"/>
      <c r="AB26" s="59"/>
      <c r="AC26" s="59"/>
      <c r="AD26" s="59"/>
      <c r="AE26" s="59"/>
      <c r="AF26" s="59"/>
      <c r="AG26" s="59"/>
      <c r="AH26" s="59"/>
      <c r="AI26" s="59"/>
      <c r="AJ26" s="59"/>
      <c r="AK26" s="59"/>
    </row>
    <row r="27" spans="2:37" x14ac:dyDescent="0.25">
      <c r="B27" s="59" t="s">
        <v>301</v>
      </c>
      <c r="C27" s="62" t="str">
        <f>+VLOOKUP(B27,'resumen UCAP'!$A$5:$O$329,2,0)</f>
        <v>Proyector MH 400w</v>
      </c>
      <c r="D27" s="63">
        <f>+'Desmonte Infr. financiada'!D27</f>
        <v>440</v>
      </c>
      <c r="E27" s="63" t="str">
        <f>+VLOOKUP(B27,'resumen UCAP'!$A$5:$O$329,3,0)</f>
        <v>Un</v>
      </c>
      <c r="F27" s="64">
        <f>+VLOOKUP(B27,'resumen UCAP'!$A$5:$O$329,15,0)</f>
        <v>511021</v>
      </c>
      <c r="G27" s="124">
        <v>1753</v>
      </c>
      <c r="H27" s="125"/>
      <c r="I27" s="59"/>
      <c r="J27" s="59"/>
      <c r="K27" s="59"/>
      <c r="L27" s="59"/>
      <c r="M27" s="59"/>
      <c r="N27" s="59"/>
      <c r="O27" s="59"/>
      <c r="P27" s="59"/>
      <c r="Q27" s="59"/>
      <c r="R27" s="59"/>
      <c r="S27" s="59"/>
      <c r="T27" s="59"/>
      <c r="U27" s="59"/>
      <c r="V27" s="59"/>
      <c r="W27" s="136"/>
      <c r="X27" s="59"/>
      <c r="Y27" s="59"/>
      <c r="Z27" s="59"/>
      <c r="AA27" s="59"/>
      <c r="AB27" s="59"/>
      <c r="AC27" s="59"/>
      <c r="AD27" s="59"/>
      <c r="AE27" s="59"/>
      <c r="AF27" s="59"/>
      <c r="AG27" s="59"/>
      <c r="AH27" s="59"/>
      <c r="AI27" s="59"/>
      <c r="AJ27" s="59"/>
      <c r="AK27" s="59"/>
    </row>
    <row r="28" spans="2:37" x14ac:dyDescent="0.25">
      <c r="B28" s="59" t="s">
        <v>22</v>
      </c>
      <c r="C28" s="62" t="str">
        <f>+VLOOKUP(B28,'resumen UCAP'!$A$5:$O$329,2,0)</f>
        <v>Proyector MH 50-70w Tipo aplique</v>
      </c>
      <c r="D28" s="63">
        <f>+'Desmonte Infr. financiada'!D28</f>
        <v>81</v>
      </c>
      <c r="E28" s="63" t="str">
        <f>+VLOOKUP(B28,'resumen UCAP'!$A$5:$O$329,3,0)</f>
        <v>Un</v>
      </c>
      <c r="F28" s="64">
        <f>+VLOOKUP(B28,'resumen UCAP'!$A$5:$O$329,15,0)</f>
        <v>260000</v>
      </c>
      <c r="G28" s="124">
        <v>21</v>
      </c>
      <c r="H28" s="125"/>
      <c r="I28" s="59"/>
      <c r="J28" s="59"/>
      <c r="K28" s="59"/>
      <c r="L28" s="59"/>
      <c r="M28" s="59"/>
      <c r="N28" s="59"/>
      <c r="O28" s="59"/>
      <c r="P28" s="59"/>
      <c r="Q28" s="59"/>
      <c r="R28" s="59"/>
      <c r="S28" s="59"/>
      <c r="T28" s="59"/>
      <c r="U28" s="59"/>
      <c r="V28" s="59"/>
      <c r="W28" s="136"/>
      <c r="X28" s="59"/>
      <c r="Y28" s="59"/>
      <c r="Z28" s="59"/>
      <c r="AA28" s="59"/>
      <c r="AB28" s="59"/>
      <c r="AC28" s="59"/>
      <c r="AD28" s="59"/>
      <c r="AE28" s="59"/>
      <c r="AF28" s="59"/>
      <c r="AG28" s="59"/>
      <c r="AH28" s="59"/>
      <c r="AI28" s="59"/>
      <c r="AJ28" s="59"/>
      <c r="AK28" s="59"/>
    </row>
    <row r="29" spans="2:37" x14ac:dyDescent="0.25">
      <c r="B29" s="59" t="s">
        <v>302</v>
      </c>
      <c r="C29" s="62" t="str">
        <f>+VLOOKUP(B29,'resumen UCAP'!$A$5:$O$329,2,0)</f>
        <v>Proyector NA 1000w</v>
      </c>
      <c r="D29" s="63">
        <f>+'Desmonte Infr. financiada'!D29</f>
        <v>1100</v>
      </c>
      <c r="E29" s="63" t="str">
        <f>+VLOOKUP(B29,'resumen UCAP'!$A$5:$O$329,3,0)</f>
        <v>Un</v>
      </c>
      <c r="F29" s="64">
        <f>+VLOOKUP(B29,'resumen UCAP'!$A$5:$O$329,15,0)</f>
        <v>540000</v>
      </c>
      <c r="G29" s="123">
        <v>244</v>
      </c>
      <c r="H29" s="125"/>
      <c r="I29" s="59"/>
      <c r="J29" s="59"/>
      <c r="K29" s="59"/>
      <c r="L29" s="59"/>
      <c r="M29" s="59"/>
      <c r="N29" s="59"/>
      <c r="O29" s="59"/>
      <c r="P29" s="59"/>
      <c r="Q29" s="59"/>
      <c r="R29" s="59"/>
      <c r="S29" s="59"/>
      <c r="T29" s="59"/>
      <c r="U29" s="59"/>
      <c r="V29" s="59"/>
      <c r="W29" s="136"/>
      <c r="X29" s="59"/>
      <c r="Y29" s="59"/>
      <c r="Z29" s="59"/>
      <c r="AA29" s="59"/>
      <c r="AB29" s="59"/>
      <c r="AC29" s="59"/>
      <c r="AD29" s="59"/>
      <c r="AE29" s="59"/>
      <c r="AF29" s="59"/>
      <c r="AG29" s="59"/>
      <c r="AH29" s="59"/>
      <c r="AI29" s="59"/>
      <c r="AJ29" s="59"/>
      <c r="AK29" s="59"/>
    </row>
    <row r="30" spans="2:37" x14ac:dyDescent="0.25">
      <c r="B30" s="59" t="s">
        <v>23</v>
      </c>
      <c r="C30" s="62" t="str">
        <f>+VLOOKUP(B30,'resumen UCAP'!$A$5:$O$329,2,0)</f>
        <v>Luminarias Ba├â┬▒adores - LED</v>
      </c>
      <c r="D30" s="63">
        <f>+'Desmonte Infr. financiada'!D30</f>
        <v>30</v>
      </c>
      <c r="E30" s="63" t="str">
        <f>+VLOOKUP(B30,'resumen UCAP'!$A$5:$O$329,3,0)</f>
        <v>Un</v>
      </c>
      <c r="F30" s="64">
        <f>+VLOOKUP(B30,'resumen UCAP'!$A$5:$O$329,15,0)</f>
        <v>361000</v>
      </c>
      <c r="G30" s="64">
        <v>18</v>
      </c>
      <c r="H30" s="125"/>
      <c r="I30" s="59"/>
      <c r="J30" s="59"/>
      <c r="K30" s="59"/>
      <c r="L30" s="59"/>
      <c r="M30" s="59"/>
      <c r="N30" s="59"/>
      <c r="O30" s="59"/>
      <c r="P30" s="59"/>
      <c r="Q30" s="59"/>
      <c r="R30" s="59"/>
      <c r="S30" s="59"/>
      <c r="T30" s="59"/>
      <c r="U30" s="59"/>
      <c r="V30" s="59"/>
      <c r="W30" s="136"/>
      <c r="X30" s="59"/>
      <c r="Y30" s="59"/>
      <c r="Z30" s="59"/>
      <c r="AA30" s="59"/>
      <c r="AB30" s="59"/>
      <c r="AC30" s="59"/>
      <c r="AD30" s="59"/>
      <c r="AE30" s="59"/>
      <c r="AF30" s="59"/>
      <c r="AG30" s="59"/>
      <c r="AH30" s="59"/>
      <c r="AI30" s="59"/>
      <c r="AJ30" s="59"/>
      <c r="AK30" s="59"/>
    </row>
    <row r="31" spans="2:37" x14ac:dyDescent="0.25">
      <c r="B31" s="59" t="s">
        <v>303</v>
      </c>
      <c r="C31" s="62" t="str">
        <f>+VLOOKUP(B31,'resumen UCAP'!$A$5:$O$329,2,0)</f>
        <v>Proyector led 100w</v>
      </c>
      <c r="D31" s="63">
        <f>+'Desmonte Infr. financiada'!D31</f>
        <v>100</v>
      </c>
      <c r="E31" s="63" t="str">
        <f>+VLOOKUP(B31,'resumen UCAP'!$A$5:$O$329,3,0)</f>
        <v>Un</v>
      </c>
      <c r="F31" s="64">
        <f>+VLOOKUP(B31,'resumen UCAP'!$A$5:$O$329,15,0)</f>
        <v>258000</v>
      </c>
      <c r="G31" s="61">
        <v>8</v>
      </c>
      <c r="H31" s="125"/>
      <c r="I31" s="59"/>
      <c r="J31" s="59"/>
      <c r="K31" s="59"/>
      <c r="L31" s="59"/>
      <c r="M31" s="59"/>
      <c r="N31" s="59"/>
      <c r="O31" s="59"/>
      <c r="P31" s="59"/>
      <c r="Q31" s="59"/>
      <c r="R31" s="59"/>
      <c r="S31" s="59"/>
      <c r="T31" s="59"/>
      <c r="U31" s="59"/>
      <c r="V31" s="59"/>
      <c r="W31" s="136"/>
      <c r="X31" s="59"/>
      <c r="Y31" s="59"/>
      <c r="Z31" s="59"/>
      <c r="AA31" s="59"/>
      <c r="AB31" s="59"/>
      <c r="AC31" s="59"/>
      <c r="AD31" s="59"/>
      <c r="AE31" s="59"/>
      <c r="AF31" s="59"/>
      <c r="AG31" s="59"/>
      <c r="AH31" s="59"/>
      <c r="AI31" s="59"/>
      <c r="AJ31" s="59"/>
      <c r="AK31" s="59"/>
    </row>
    <row r="32" spans="2:37" x14ac:dyDescent="0.25">
      <c r="B32" s="59" t="s">
        <v>24</v>
      </c>
      <c r="C32" s="62" t="str">
        <f>+VLOOKUP(B32,'resumen UCAP'!$A$5:$O$329,2,0)</f>
        <v>Luminaria led 28-30w</v>
      </c>
      <c r="D32" s="63">
        <f>+'Desmonte Infr. financiada'!D32</f>
        <v>30</v>
      </c>
      <c r="E32" s="63" t="str">
        <f>+VLOOKUP(B32,'resumen UCAP'!$A$5:$O$329,3,0)</f>
        <v>Un</v>
      </c>
      <c r="F32" s="64">
        <f>+VLOOKUP(B32,'resumen UCAP'!$A$5:$O$329,15,0)</f>
        <v>803602</v>
      </c>
      <c r="G32" s="61">
        <v>7</v>
      </c>
      <c r="H32" s="125"/>
      <c r="I32" s="59"/>
      <c r="J32" s="59"/>
      <c r="K32" s="59"/>
      <c r="L32" s="59"/>
      <c r="M32" s="59"/>
      <c r="N32" s="59"/>
      <c r="O32" s="59"/>
      <c r="P32" s="59"/>
      <c r="Q32" s="59"/>
      <c r="R32" s="59"/>
      <c r="S32" s="59"/>
      <c r="T32" s="59"/>
      <c r="U32" s="59"/>
      <c r="V32" s="59"/>
      <c r="W32" s="136"/>
      <c r="X32" s="59"/>
      <c r="Y32" s="59"/>
      <c r="Z32" s="59"/>
      <c r="AA32" s="59"/>
      <c r="AB32" s="59"/>
      <c r="AC32" s="59"/>
      <c r="AD32" s="59"/>
      <c r="AE32" s="59"/>
      <c r="AF32" s="59"/>
      <c r="AG32" s="59"/>
      <c r="AH32" s="59"/>
      <c r="AI32" s="59"/>
      <c r="AJ32" s="59"/>
      <c r="AK32" s="59"/>
    </row>
    <row r="33" spans="2:37" x14ac:dyDescent="0.25">
      <c r="B33" s="59" t="s">
        <v>304</v>
      </c>
      <c r="C33" s="62" t="str">
        <f>+VLOOKUP(B33,'resumen UCAP'!$A$5:$O$329,2,0)</f>
        <v>Proyector Led 300w</v>
      </c>
      <c r="D33" s="63">
        <f>+'Desmonte Infr. financiada'!D33</f>
        <v>30</v>
      </c>
      <c r="E33" s="63" t="str">
        <f>+VLOOKUP(B33,'resumen UCAP'!$A$5:$O$329,3,0)</f>
        <v>Un</v>
      </c>
      <c r="F33" s="64">
        <f>+VLOOKUP(B33,'resumen UCAP'!$A$5:$O$329,15,0)</f>
        <v>160000</v>
      </c>
      <c r="G33" s="61">
        <v>21</v>
      </c>
      <c r="H33" s="125"/>
      <c r="I33" s="59"/>
      <c r="J33" s="59"/>
      <c r="K33" s="59"/>
      <c r="L33" s="59"/>
      <c r="M33" s="59"/>
      <c r="N33" s="59"/>
      <c r="O33" s="59"/>
      <c r="P33" s="59"/>
      <c r="Q33" s="59"/>
      <c r="R33" s="59"/>
      <c r="S33" s="59"/>
      <c r="T33" s="59"/>
      <c r="U33" s="59"/>
      <c r="V33" s="59"/>
      <c r="W33" s="136"/>
      <c r="X33" s="59"/>
      <c r="Y33" s="59"/>
      <c r="Z33" s="59"/>
      <c r="AA33" s="59"/>
      <c r="AB33" s="59"/>
      <c r="AC33" s="59"/>
      <c r="AD33" s="59"/>
      <c r="AE33" s="59"/>
      <c r="AF33" s="59"/>
      <c r="AG33" s="59"/>
      <c r="AH33" s="59"/>
      <c r="AI33" s="59"/>
      <c r="AJ33" s="59"/>
      <c r="AK33" s="59"/>
    </row>
    <row r="34" spans="2:37" x14ac:dyDescent="0.25">
      <c r="B34" s="59" t="s">
        <v>305</v>
      </c>
      <c r="C34" s="62" t="str">
        <f>+VLOOKUP(B34,'resumen UCAP'!$A$5:$O$329,2,0)</f>
        <v>Luminaria Led 26w</v>
      </c>
      <c r="D34" s="63">
        <f>+'Desmonte Infr. financiada'!D34</f>
        <v>26</v>
      </c>
      <c r="E34" s="63" t="str">
        <f>+VLOOKUP(B34,'resumen UCAP'!$A$5:$O$329,3,0)</f>
        <v>Un</v>
      </c>
      <c r="F34" s="64">
        <f>+VLOOKUP(B34,'resumen UCAP'!$A$5:$O$329,15,0)</f>
        <v>2009070</v>
      </c>
      <c r="G34" s="61">
        <v>7</v>
      </c>
      <c r="H34" s="125"/>
      <c r="I34" s="59"/>
      <c r="J34" s="59"/>
      <c r="K34" s="59"/>
      <c r="L34" s="59"/>
      <c r="M34" s="59"/>
      <c r="N34" s="59"/>
      <c r="O34" s="59"/>
      <c r="P34" s="59"/>
      <c r="Q34" s="59"/>
      <c r="R34" s="59"/>
      <c r="S34" s="59"/>
      <c r="T34" s="59"/>
      <c r="U34" s="59"/>
      <c r="V34" s="59"/>
      <c r="W34" s="136"/>
      <c r="X34" s="59"/>
      <c r="Y34" s="59"/>
      <c r="Z34" s="59"/>
      <c r="AA34" s="59"/>
      <c r="AB34" s="59"/>
      <c r="AC34" s="59"/>
      <c r="AD34" s="59"/>
      <c r="AE34" s="59"/>
      <c r="AF34" s="59"/>
      <c r="AG34" s="59"/>
      <c r="AH34" s="59"/>
      <c r="AI34" s="59"/>
      <c r="AJ34" s="59"/>
      <c r="AK34" s="59"/>
    </row>
    <row r="35" spans="2:37" x14ac:dyDescent="0.25">
      <c r="B35" s="59" t="s">
        <v>306</v>
      </c>
      <c r="C35" s="62" t="str">
        <f>+VLOOKUP(B35,'resumen UCAP'!$A$5:$O$329,2,0)</f>
        <v>Luminaria Led 19w</v>
      </c>
      <c r="D35" s="63">
        <f>+'Desmonte Infr. financiada'!D35</f>
        <v>19</v>
      </c>
      <c r="E35" s="63" t="str">
        <f>+VLOOKUP(B35,'resumen UCAP'!$A$5:$O$329,3,0)</f>
        <v>Un</v>
      </c>
      <c r="F35" s="64">
        <f>+VLOOKUP(B35,'resumen UCAP'!$A$5:$O$329,15,0)</f>
        <v>2009070</v>
      </c>
      <c r="G35" s="61">
        <v>13</v>
      </c>
      <c r="H35" s="125"/>
      <c r="I35" s="59"/>
      <c r="J35" s="59"/>
      <c r="K35" s="59"/>
      <c r="L35" s="59"/>
      <c r="M35" s="59"/>
      <c r="N35" s="59"/>
      <c r="O35" s="59"/>
      <c r="P35" s="59"/>
      <c r="Q35" s="59"/>
      <c r="R35" s="59"/>
      <c r="S35" s="59"/>
      <c r="T35" s="59"/>
      <c r="U35" s="59"/>
      <c r="V35" s="59"/>
      <c r="W35" s="136"/>
      <c r="X35" s="59"/>
      <c r="Y35" s="59"/>
      <c r="Z35" s="59"/>
      <c r="AA35" s="59"/>
      <c r="AB35" s="59"/>
      <c r="AC35" s="59"/>
      <c r="AD35" s="59"/>
      <c r="AE35" s="59"/>
      <c r="AF35" s="59"/>
      <c r="AG35" s="59"/>
      <c r="AH35" s="59"/>
      <c r="AI35" s="59"/>
      <c r="AJ35" s="59"/>
      <c r="AK35" s="59"/>
    </row>
    <row r="36" spans="2:37" x14ac:dyDescent="0.25">
      <c r="B36" s="59" t="s">
        <v>25</v>
      </c>
      <c r="C36" s="62" t="str">
        <f>+VLOOKUP(B36,'resumen UCAP'!$A$5:$O$329,2,0)</f>
        <v>Proyector Led RGB 200w</v>
      </c>
      <c r="D36" s="63">
        <f>+'Desmonte Infr. financiada'!D36</f>
        <v>200</v>
      </c>
      <c r="E36" s="63" t="str">
        <f>+VLOOKUP(B36,'resumen UCAP'!$A$5:$O$329,3,0)</f>
        <v>Un</v>
      </c>
      <c r="F36" s="64">
        <f>+VLOOKUP(B36,'resumen UCAP'!$A$5:$O$329,15,0)</f>
        <v>330000</v>
      </c>
      <c r="G36" s="61">
        <v>6</v>
      </c>
      <c r="H36" s="125"/>
      <c r="I36" s="59"/>
      <c r="J36" s="59"/>
      <c r="K36" s="59"/>
      <c r="L36" s="59"/>
      <c r="M36" s="59"/>
      <c r="N36" s="59"/>
      <c r="O36" s="59"/>
      <c r="P36" s="59"/>
      <c r="Q36" s="59"/>
      <c r="R36" s="59"/>
      <c r="S36" s="59"/>
      <c r="T36" s="59"/>
      <c r="U36" s="59"/>
      <c r="V36" s="59"/>
      <c r="W36" s="136"/>
      <c r="X36" s="59"/>
      <c r="Y36" s="59"/>
      <c r="Z36" s="59"/>
      <c r="AA36" s="59"/>
      <c r="AB36" s="59"/>
      <c r="AC36" s="59"/>
      <c r="AD36" s="59"/>
      <c r="AE36" s="59"/>
      <c r="AF36" s="59"/>
      <c r="AG36" s="59"/>
      <c r="AH36" s="59"/>
      <c r="AI36" s="59"/>
      <c r="AJ36" s="59"/>
      <c r="AK36" s="59"/>
    </row>
    <row r="37" spans="2:37" x14ac:dyDescent="0.25">
      <c r="B37" s="59" t="s">
        <v>307</v>
      </c>
      <c r="C37" s="62" t="str">
        <f>+VLOOKUP(B37,'resumen UCAP'!$A$5:$O$329,2,0)</f>
        <v>Proyector led 400w</v>
      </c>
      <c r="D37" s="63">
        <f>+'Desmonte Infr. financiada'!D37</f>
        <v>400</v>
      </c>
      <c r="E37" s="63" t="str">
        <f>+VLOOKUP(B37,'resumen UCAP'!$A$5:$O$329,3,0)</f>
        <v>Un</v>
      </c>
      <c r="F37" s="64">
        <f>+VLOOKUP(B37,'resumen UCAP'!$A$5:$O$329,15,0)</f>
        <v>2253025</v>
      </c>
      <c r="G37" s="61">
        <v>153</v>
      </c>
      <c r="H37" s="125"/>
      <c r="I37" s="59"/>
      <c r="J37" s="59"/>
      <c r="K37" s="59"/>
      <c r="L37" s="59"/>
      <c r="M37" s="59"/>
      <c r="N37" s="59"/>
      <c r="O37" s="59"/>
      <c r="P37" s="59"/>
      <c r="Q37" s="59"/>
      <c r="R37" s="59"/>
      <c r="S37" s="59"/>
      <c r="T37" s="59"/>
      <c r="U37" s="59"/>
      <c r="V37" s="59"/>
      <c r="W37" s="136"/>
      <c r="X37" s="59"/>
      <c r="Y37" s="59"/>
      <c r="Z37" s="59"/>
      <c r="AA37" s="59"/>
      <c r="AB37" s="59"/>
      <c r="AC37" s="59"/>
      <c r="AD37" s="59"/>
      <c r="AE37" s="59"/>
      <c r="AF37" s="59"/>
      <c r="AG37" s="59"/>
      <c r="AH37" s="59"/>
      <c r="AI37" s="59"/>
      <c r="AJ37" s="59"/>
      <c r="AK37" s="59"/>
    </row>
    <row r="38" spans="2:37" x14ac:dyDescent="0.25">
      <c r="B38" s="59" t="s">
        <v>308</v>
      </c>
      <c r="C38" s="62" t="str">
        <f>+VLOOKUP(B38,'resumen UCAP'!$A$5:$O$329,2,0)</f>
        <v>Bolardo Led 10w</v>
      </c>
      <c r="D38" s="63">
        <f>+'Desmonte Infr. financiada'!D38</f>
        <v>10</v>
      </c>
      <c r="E38" s="63" t="str">
        <f>+VLOOKUP(B38,'resumen UCAP'!$A$5:$O$329,3,0)</f>
        <v>Un</v>
      </c>
      <c r="F38" s="64">
        <f>+VLOOKUP(B38,'resumen UCAP'!$A$5:$O$329,15,0)</f>
        <v>179900</v>
      </c>
      <c r="G38" s="61">
        <v>114</v>
      </c>
      <c r="H38" s="125"/>
      <c r="I38" s="59"/>
      <c r="J38" s="59"/>
      <c r="K38" s="59"/>
      <c r="L38" s="59"/>
      <c r="M38" s="59"/>
      <c r="N38" s="59"/>
      <c r="O38" s="59"/>
      <c r="P38" s="59"/>
      <c r="Q38" s="59"/>
      <c r="R38" s="59"/>
      <c r="S38" s="59"/>
      <c r="T38" s="59"/>
      <c r="U38" s="59"/>
      <c r="V38" s="59"/>
      <c r="W38" s="136"/>
      <c r="X38" s="59"/>
      <c r="Y38" s="59"/>
      <c r="Z38" s="59"/>
      <c r="AA38" s="59"/>
      <c r="AB38" s="59"/>
      <c r="AC38" s="59"/>
      <c r="AD38" s="59"/>
      <c r="AE38" s="59"/>
      <c r="AF38" s="59"/>
      <c r="AG38" s="59"/>
      <c r="AH38" s="59"/>
      <c r="AI38" s="59"/>
      <c r="AJ38" s="59"/>
      <c r="AK38" s="59"/>
    </row>
    <row r="39" spans="2:37" x14ac:dyDescent="0.25">
      <c r="B39" s="59" t="s">
        <v>309</v>
      </c>
      <c r="C39" s="62" t="str">
        <f>+VLOOKUP(B39,'resumen UCAP'!$A$5:$O$329,2,0)</f>
        <v>Ba├▒ador 24w</v>
      </c>
      <c r="D39" s="63">
        <f>+'Desmonte Infr. financiada'!D39</f>
        <v>24</v>
      </c>
      <c r="E39" s="63" t="str">
        <f>+VLOOKUP(B39,'resumen UCAP'!$A$5:$O$329,3,0)</f>
        <v>Un</v>
      </c>
      <c r="F39" s="64">
        <f>+VLOOKUP(B39,'resumen UCAP'!$A$5:$O$329,15,0)</f>
        <v>620000</v>
      </c>
      <c r="G39" s="64">
        <v>12</v>
      </c>
      <c r="H39" s="125"/>
      <c r="I39" s="59"/>
      <c r="J39" s="59"/>
      <c r="K39" s="59"/>
      <c r="L39" s="59"/>
      <c r="M39" s="59"/>
      <c r="N39" s="59"/>
      <c r="O39" s="59"/>
      <c r="P39" s="59"/>
      <c r="Q39" s="59"/>
      <c r="R39" s="59"/>
      <c r="S39" s="59"/>
      <c r="T39" s="59"/>
      <c r="U39" s="59"/>
      <c r="V39" s="59"/>
      <c r="W39" s="136"/>
      <c r="X39" s="59"/>
      <c r="Y39" s="59"/>
      <c r="Z39" s="59"/>
      <c r="AA39" s="59"/>
      <c r="AB39" s="59"/>
      <c r="AC39" s="59"/>
      <c r="AD39" s="59"/>
      <c r="AE39" s="59"/>
      <c r="AF39" s="59"/>
      <c r="AG39" s="59"/>
      <c r="AH39" s="59"/>
      <c r="AI39" s="59"/>
      <c r="AJ39" s="59"/>
      <c r="AK39" s="59"/>
    </row>
    <row r="40" spans="2:37" x14ac:dyDescent="0.25">
      <c r="B40" s="59" t="s">
        <v>310</v>
      </c>
      <c r="C40" s="62" t="str">
        <f>+VLOOKUP(B40,'resumen UCAP'!$A$5:$O$329,2,0)</f>
        <v>Ba├▒ador 36w</v>
      </c>
      <c r="D40" s="63">
        <f>+'Desmonte Infr. financiada'!D40</f>
        <v>36</v>
      </c>
      <c r="E40" s="63" t="str">
        <f>+VLOOKUP(B40,'resumen UCAP'!$A$5:$O$329,3,0)</f>
        <v>Un</v>
      </c>
      <c r="F40" s="64">
        <f>+VLOOKUP(B40,'resumen UCAP'!$A$5:$O$329,15,0)</f>
        <v>720000</v>
      </c>
      <c r="G40" s="64">
        <v>81</v>
      </c>
      <c r="H40" s="125"/>
      <c r="I40" s="59"/>
      <c r="J40" s="59"/>
      <c r="K40" s="59"/>
      <c r="L40" s="59"/>
      <c r="M40" s="59"/>
      <c r="N40" s="59"/>
      <c r="O40" s="59"/>
      <c r="P40" s="59"/>
      <c r="Q40" s="59"/>
      <c r="R40" s="59"/>
      <c r="S40" s="59"/>
      <c r="T40" s="59"/>
      <c r="U40" s="59"/>
      <c r="V40" s="59"/>
      <c r="W40" s="136"/>
      <c r="X40" s="59"/>
      <c r="Y40" s="59"/>
      <c r="Z40" s="59"/>
      <c r="AA40" s="59"/>
      <c r="AB40" s="59"/>
      <c r="AC40" s="59"/>
      <c r="AD40" s="59"/>
      <c r="AE40" s="59"/>
      <c r="AF40" s="59"/>
      <c r="AG40" s="59"/>
      <c r="AH40" s="59"/>
      <c r="AI40" s="59"/>
      <c r="AJ40" s="59"/>
      <c r="AK40" s="59"/>
    </row>
    <row r="41" spans="2:37" x14ac:dyDescent="0.25">
      <c r="B41" s="59" t="s">
        <v>311</v>
      </c>
      <c r="C41" s="62" t="str">
        <f>+VLOOKUP(B41,'resumen UCAP'!$A$5:$O$329,2,0)</f>
        <v>Luminaria led 80w</v>
      </c>
      <c r="D41" s="63">
        <f>+'Desmonte Infr. financiada'!D41</f>
        <v>80</v>
      </c>
      <c r="E41" s="63" t="str">
        <f>+VLOOKUP(B41,'resumen UCAP'!$A$5:$O$329,3,0)</f>
        <v>Un</v>
      </c>
      <c r="F41" s="64">
        <f>+VLOOKUP(B41,'resumen UCAP'!$A$5:$O$329,15,0)</f>
        <v>572938</v>
      </c>
      <c r="G41" s="61">
        <v>54</v>
      </c>
      <c r="H41" s="125"/>
      <c r="I41" s="59"/>
      <c r="J41" s="59"/>
      <c r="K41" s="59"/>
      <c r="L41" s="59"/>
      <c r="M41" s="59"/>
      <c r="N41" s="59"/>
      <c r="O41" s="59"/>
      <c r="P41" s="59"/>
      <c r="Q41" s="59"/>
      <c r="R41" s="59"/>
      <c r="S41" s="59"/>
      <c r="T41" s="59"/>
      <c r="U41" s="59"/>
      <c r="V41" s="59"/>
      <c r="W41" s="136"/>
      <c r="X41" s="59"/>
      <c r="Y41" s="59"/>
      <c r="Z41" s="59"/>
      <c r="AA41" s="59"/>
      <c r="AB41" s="59"/>
      <c r="AC41" s="59"/>
      <c r="AD41" s="59"/>
      <c r="AE41" s="59"/>
      <c r="AF41" s="59"/>
      <c r="AG41" s="59"/>
      <c r="AH41" s="59"/>
      <c r="AI41" s="59"/>
      <c r="AJ41" s="59"/>
      <c r="AK41" s="59"/>
    </row>
    <row r="42" spans="2:37" x14ac:dyDescent="0.25">
      <c r="B42" s="59" t="s">
        <v>312</v>
      </c>
      <c r="C42" s="62" t="str">
        <f>+VLOOKUP(B42,'resumen UCAP'!$A$5:$O$329,2,0)</f>
        <v>Proyector Led 30w</v>
      </c>
      <c r="D42" s="63">
        <f>+'Desmonte Infr. financiada'!D42</f>
        <v>30</v>
      </c>
      <c r="E42" s="63" t="str">
        <f>+VLOOKUP(B42,'resumen UCAP'!$A$5:$O$329,3,0)</f>
        <v>Un</v>
      </c>
      <c r="F42" s="64">
        <f>+VLOOKUP(B42,'resumen UCAP'!$A$5:$O$329,15,0)</f>
        <v>154677</v>
      </c>
      <c r="G42" s="61">
        <v>1</v>
      </c>
      <c r="H42" s="125"/>
      <c r="I42" s="59"/>
      <c r="J42" s="59"/>
      <c r="K42" s="59"/>
      <c r="L42" s="59"/>
      <c r="M42" s="59"/>
      <c r="N42" s="59"/>
      <c r="O42" s="59"/>
      <c r="P42" s="59"/>
      <c r="Q42" s="59"/>
      <c r="R42" s="59"/>
      <c r="S42" s="59"/>
      <c r="T42" s="59"/>
      <c r="U42" s="59"/>
      <c r="V42" s="59"/>
      <c r="W42" s="136"/>
      <c r="X42" s="59"/>
      <c r="Y42" s="59"/>
      <c r="Z42" s="59"/>
      <c r="AA42" s="59"/>
      <c r="AB42" s="59"/>
      <c r="AC42" s="59"/>
      <c r="AD42" s="59"/>
      <c r="AE42" s="59"/>
      <c r="AF42" s="59"/>
      <c r="AG42" s="59"/>
      <c r="AH42" s="59"/>
      <c r="AI42" s="59"/>
      <c r="AJ42" s="59"/>
      <c r="AK42" s="59"/>
    </row>
    <row r="43" spans="2:37" x14ac:dyDescent="0.25">
      <c r="B43" s="59" t="s">
        <v>313</v>
      </c>
      <c r="C43" s="62" t="str">
        <f>+VLOOKUP(B43,'resumen UCAP'!$A$5:$O$329,2,0)</f>
        <v>Proyector Led 20w</v>
      </c>
      <c r="D43" s="63">
        <f>+'Desmonte Infr. financiada'!D43</f>
        <v>20</v>
      </c>
      <c r="E43" s="63" t="str">
        <f>+VLOOKUP(B43,'resumen UCAP'!$A$5:$O$329,3,0)</f>
        <v>Un</v>
      </c>
      <c r="F43" s="64">
        <f>+VLOOKUP(B43,'resumen UCAP'!$A$5:$O$329,15,0)</f>
        <v>154677</v>
      </c>
      <c r="G43" s="61">
        <v>9</v>
      </c>
      <c r="H43" s="125"/>
      <c r="I43" s="59"/>
      <c r="J43" s="59"/>
      <c r="K43" s="59"/>
      <c r="L43" s="59"/>
      <c r="M43" s="59"/>
      <c r="N43" s="59"/>
      <c r="O43" s="59"/>
      <c r="P43" s="59"/>
      <c r="Q43" s="59"/>
      <c r="R43" s="59"/>
      <c r="S43" s="59"/>
      <c r="T43" s="59"/>
      <c r="U43" s="59"/>
      <c r="V43" s="59"/>
      <c r="W43" s="136"/>
      <c r="X43" s="59"/>
      <c r="Y43" s="59"/>
      <c r="Z43" s="59"/>
      <c r="AA43" s="59"/>
      <c r="AB43" s="59"/>
      <c r="AC43" s="59"/>
      <c r="AD43" s="59"/>
      <c r="AE43" s="59"/>
      <c r="AF43" s="59"/>
      <c r="AG43" s="59"/>
      <c r="AH43" s="59"/>
      <c r="AI43" s="59"/>
      <c r="AJ43" s="59"/>
      <c r="AK43" s="59"/>
    </row>
    <row r="44" spans="2:37" x14ac:dyDescent="0.25">
      <c r="B44" s="59" t="s">
        <v>314</v>
      </c>
      <c r="C44" s="62" t="str">
        <f>+VLOOKUP(B44,'resumen UCAP'!$A$5:$O$329,2,0)</f>
        <v>LUMINARIA NA 250W NUEVA</v>
      </c>
      <c r="D44" s="63">
        <f>+'Desmonte Infr. financiada'!D44</f>
        <v>279</v>
      </c>
      <c r="E44" s="63" t="str">
        <f>+VLOOKUP(B44,'resumen UCAP'!$A$5:$O$329,3,0)</f>
        <v>Un</v>
      </c>
      <c r="F44" s="64">
        <f>+VLOOKUP(B44,'resumen UCAP'!$A$5:$O$329,15,0)</f>
        <v>390288</v>
      </c>
      <c r="G44" s="123">
        <v>137</v>
      </c>
      <c r="H44" s="125"/>
      <c r="I44" s="59"/>
      <c r="J44" s="59"/>
      <c r="K44" s="59"/>
      <c r="L44" s="59"/>
      <c r="M44" s="59"/>
      <c r="N44" s="59"/>
      <c r="O44" s="59"/>
      <c r="P44" s="59"/>
      <c r="Q44" s="59"/>
      <c r="R44" s="59"/>
      <c r="S44" s="59"/>
      <c r="T44" s="59"/>
      <c r="U44" s="59"/>
      <c r="V44" s="59"/>
      <c r="W44" s="136"/>
      <c r="X44" s="59"/>
      <c r="Y44" s="59"/>
      <c r="Z44" s="59"/>
      <c r="AA44" s="59"/>
      <c r="AB44" s="59"/>
      <c r="AC44" s="59"/>
      <c r="AD44" s="59"/>
      <c r="AE44" s="59"/>
      <c r="AF44" s="59"/>
      <c r="AG44" s="59"/>
      <c r="AH44" s="59"/>
      <c r="AI44" s="59"/>
      <c r="AJ44" s="59"/>
      <c r="AK44" s="59"/>
    </row>
    <row r="45" spans="2:37" x14ac:dyDescent="0.25">
      <c r="B45" s="59" t="s">
        <v>315</v>
      </c>
      <c r="C45" s="62" t="str">
        <f>+VLOOKUP(B45,'resumen UCAP'!$A$5:$O$329,2,0)</f>
        <v>LUMINARIA NA 400W SEGUNDA</v>
      </c>
      <c r="D45" s="63">
        <f>+'Desmonte Infr. financiada'!D45</f>
        <v>440</v>
      </c>
      <c r="E45" s="63" t="str">
        <f>+VLOOKUP(B45,'resumen UCAP'!$A$5:$O$329,3,0)</f>
        <v>Un</v>
      </c>
      <c r="F45" s="64">
        <f>+VLOOKUP(B45,'resumen UCAP'!$A$5:$O$329,15,0)</f>
        <v>509142</v>
      </c>
      <c r="G45" s="123">
        <v>2</v>
      </c>
      <c r="H45" s="125"/>
      <c r="I45" s="59"/>
      <c r="J45" s="59"/>
      <c r="K45" s="59"/>
      <c r="L45" s="59"/>
      <c r="M45" s="59"/>
      <c r="N45" s="59"/>
      <c r="O45" s="59"/>
      <c r="P45" s="59"/>
      <c r="Q45" s="59"/>
      <c r="R45" s="59"/>
      <c r="S45" s="59"/>
      <c r="T45" s="59"/>
      <c r="U45" s="59"/>
      <c r="V45" s="59"/>
      <c r="W45" s="136"/>
      <c r="X45" s="59"/>
      <c r="Y45" s="59"/>
      <c r="Z45" s="59"/>
      <c r="AA45" s="59"/>
      <c r="AB45" s="59"/>
      <c r="AC45" s="59"/>
      <c r="AD45" s="59"/>
      <c r="AE45" s="59"/>
      <c r="AF45" s="59"/>
      <c r="AG45" s="59"/>
      <c r="AH45" s="59"/>
      <c r="AI45" s="59"/>
      <c r="AJ45" s="59"/>
      <c r="AK45" s="59"/>
    </row>
    <row r="46" spans="2:37" x14ac:dyDescent="0.25">
      <c r="B46" s="59" t="s">
        <v>316</v>
      </c>
      <c r="C46" s="62" t="str">
        <f>+VLOOKUP(B46,'resumen UCAP'!$A$5:$O$329,2,0)</f>
        <v>PROYECTOR MH DE 400W SEGUNDA</v>
      </c>
      <c r="D46" s="63">
        <f>+'Desmonte Infr. financiada'!D46</f>
        <v>440</v>
      </c>
      <c r="E46" s="63" t="str">
        <f>+VLOOKUP(B46,'resumen UCAP'!$A$5:$O$329,3,0)</f>
        <v>Un</v>
      </c>
      <c r="F46" s="64">
        <f>+VLOOKUP(B46,'resumen UCAP'!$A$5:$O$329,15,0)</f>
        <v>509142</v>
      </c>
      <c r="G46" s="124">
        <v>1</v>
      </c>
      <c r="H46" s="125"/>
      <c r="I46" s="59"/>
      <c r="J46" s="59"/>
      <c r="K46" s="59"/>
      <c r="L46" s="59"/>
      <c r="M46" s="59"/>
      <c r="N46" s="59"/>
      <c r="O46" s="59"/>
      <c r="P46" s="59"/>
      <c r="Q46" s="59"/>
      <c r="R46" s="59"/>
      <c r="S46" s="59"/>
      <c r="T46" s="59"/>
      <c r="U46" s="59"/>
      <c r="V46" s="59"/>
      <c r="W46" s="136"/>
      <c r="X46" s="59"/>
      <c r="Y46" s="59"/>
      <c r="Z46" s="59"/>
      <c r="AA46" s="59"/>
      <c r="AB46" s="59"/>
      <c r="AC46" s="59"/>
      <c r="AD46" s="59"/>
      <c r="AE46" s="59"/>
      <c r="AF46" s="59"/>
      <c r="AG46" s="59"/>
      <c r="AH46" s="59"/>
      <c r="AI46" s="59"/>
      <c r="AJ46" s="59"/>
      <c r="AK46" s="59"/>
    </row>
    <row r="47" spans="2:37" x14ac:dyDescent="0.25">
      <c r="B47" s="59"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124">
        <v>1</v>
      </c>
      <c r="H47" s="125"/>
      <c r="I47" s="59"/>
      <c r="J47" s="59"/>
      <c r="K47" s="59"/>
      <c r="L47" s="59"/>
      <c r="M47" s="59"/>
      <c r="N47" s="59"/>
      <c r="O47" s="59"/>
      <c r="P47" s="59"/>
      <c r="Q47" s="59"/>
      <c r="R47" s="59"/>
      <c r="S47" s="59"/>
      <c r="T47" s="59"/>
      <c r="U47" s="59"/>
      <c r="V47" s="59"/>
      <c r="W47" s="136"/>
      <c r="X47" s="59"/>
      <c r="Y47" s="59"/>
      <c r="Z47" s="59"/>
      <c r="AA47" s="59"/>
      <c r="AB47" s="59"/>
      <c r="AC47" s="59"/>
      <c r="AD47" s="59"/>
      <c r="AE47" s="59"/>
      <c r="AF47" s="59"/>
      <c r="AG47" s="59"/>
      <c r="AH47" s="59"/>
      <c r="AI47" s="59"/>
      <c r="AJ47" s="59"/>
      <c r="AK47" s="59"/>
    </row>
    <row r="48" spans="2:37" x14ac:dyDescent="0.25">
      <c r="B48" s="59" t="s">
        <v>76</v>
      </c>
      <c r="C48" s="62" t="str">
        <f>+VLOOKUP(B48,'resumen UCAP'!$A$5:$O$329,2,0)</f>
        <v>LUMINARIA NA 100 NUEVA</v>
      </c>
      <c r="D48" s="63">
        <f>+'Desmonte Infr. financiada'!D48</f>
        <v>115</v>
      </c>
      <c r="E48" s="63" t="str">
        <f>+VLOOKUP(B48,'resumen UCAP'!$A$5:$O$329,3,0)</f>
        <v>Un</v>
      </c>
      <c r="F48" s="64">
        <f>+VLOOKUP(B48,'resumen UCAP'!$A$5:$O$329,15,0)</f>
        <v>211467</v>
      </c>
      <c r="G48" s="123">
        <v>16</v>
      </c>
      <c r="H48" s="125"/>
      <c r="I48" s="59"/>
      <c r="J48" s="59"/>
      <c r="K48" s="59"/>
      <c r="L48" s="59"/>
      <c r="M48" s="59"/>
      <c r="N48" s="59"/>
      <c r="O48" s="59"/>
      <c r="P48" s="59"/>
      <c r="Q48" s="59"/>
      <c r="R48" s="59"/>
      <c r="S48" s="59"/>
      <c r="T48" s="59"/>
      <c r="U48" s="59"/>
      <c r="V48" s="59"/>
      <c r="W48" s="136"/>
      <c r="X48" s="59"/>
      <c r="Y48" s="59"/>
      <c r="Z48" s="59"/>
      <c r="AA48" s="59"/>
      <c r="AB48" s="59"/>
      <c r="AC48" s="59"/>
      <c r="AD48" s="59"/>
      <c r="AE48" s="59"/>
      <c r="AF48" s="59"/>
      <c r="AG48" s="59"/>
      <c r="AH48" s="59"/>
      <c r="AI48" s="59"/>
      <c r="AJ48" s="59"/>
      <c r="AK48" s="59"/>
    </row>
    <row r="49" spans="2:37" x14ac:dyDescent="0.25">
      <c r="B49" s="59" t="s">
        <v>318</v>
      </c>
      <c r="C49" s="62" t="str">
        <f>+VLOOKUP(B49,'resumen UCAP'!$A$5:$O$329,2,0)</f>
        <v>LUMINARIA NA 70W NUEVA</v>
      </c>
      <c r="D49" s="63">
        <f>+'Desmonte Infr. financiada'!D49</f>
        <v>81</v>
      </c>
      <c r="E49" s="63" t="str">
        <f>+VLOOKUP(B49,'resumen UCAP'!$A$5:$O$329,3,0)</f>
        <v>Un</v>
      </c>
      <c r="F49" s="64">
        <f>+VLOOKUP(B49,'resumen UCAP'!$A$5:$O$329,15,0)</f>
        <v>213666</v>
      </c>
      <c r="G49" s="123">
        <v>157</v>
      </c>
      <c r="H49" s="125"/>
      <c r="I49" s="59"/>
      <c r="J49" s="59"/>
      <c r="K49" s="59"/>
      <c r="L49" s="59"/>
      <c r="M49" s="59"/>
      <c r="N49" s="59"/>
      <c r="O49" s="59"/>
      <c r="P49" s="59"/>
      <c r="Q49" s="59"/>
      <c r="R49" s="59"/>
      <c r="S49" s="59"/>
      <c r="T49" s="59"/>
      <c r="U49" s="59"/>
      <c r="V49" s="59"/>
      <c r="W49" s="136"/>
      <c r="X49" s="59"/>
      <c r="Y49" s="59"/>
      <c r="Z49" s="59"/>
      <c r="AA49" s="59"/>
      <c r="AB49" s="59"/>
      <c r="AC49" s="59"/>
      <c r="AD49" s="59"/>
      <c r="AE49" s="59"/>
      <c r="AF49" s="59"/>
      <c r="AG49" s="59"/>
      <c r="AH49" s="59"/>
      <c r="AI49" s="59"/>
      <c r="AJ49" s="59"/>
      <c r="AK49" s="59"/>
    </row>
    <row r="50" spans="2:37" x14ac:dyDescent="0.25">
      <c r="B50" s="59" t="s">
        <v>319</v>
      </c>
      <c r="C50" s="62" t="str">
        <f>+VLOOKUP(B50,'resumen UCAP'!$A$5:$O$329,2,0)</f>
        <v>LUMINARIA NA 150W NUEVA</v>
      </c>
      <c r="D50" s="63">
        <f>+'Desmonte Infr. financiada'!D50</f>
        <v>169</v>
      </c>
      <c r="E50" s="63" t="str">
        <f>+VLOOKUP(B50,'resumen UCAP'!$A$5:$O$329,3,0)</f>
        <v>Un</v>
      </c>
      <c r="F50" s="64">
        <f>+VLOOKUP(B50,'resumen UCAP'!$A$5:$O$329,15,0)</f>
        <v>329001</v>
      </c>
      <c r="G50" s="123">
        <v>122</v>
      </c>
      <c r="H50" s="125"/>
      <c r="I50" s="59"/>
      <c r="J50" s="59"/>
      <c r="K50" s="59"/>
      <c r="L50" s="59"/>
      <c r="M50" s="59"/>
      <c r="N50" s="59"/>
      <c r="O50" s="59"/>
      <c r="P50" s="59"/>
      <c r="Q50" s="59"/>
      <c r="R50" s="59"/>
      <c r="S50" s="59"/>
      <c r="T50" s="59"/>
      <c r="U50" s="59"/>
      <c r="V50" s="59"/>
      <c r="W50" s="136"/>
      <c r="X50" s="59"/>
      <c r="Y50" s="59"/>
      <c r="Z50" s="59"/>
      <c r="AA50" s="59"/>
      <c r="AB50" s="59"/>
      <c r="AC50" s="59"/>
      <c r="AD50" s="59"/>
      <c r="AE50" s="59"/>
      <c r="AF50" s="59"/>
      <c r="AG50" s="59"/>
      <c r="AH50" s="59"/>
      <c r="AI50" s="59"/>
      <c r="AJ50" s="59"/>
      <c r="AK50" s="59"/>
    </row>
    <row r="51" spans="2:37" x14ac:dyDescent="0.25">
      <c r="B51" s="59" t="s">
        <v>320</v>
      </c>
      <c r="C51" s="62" t="str">
        <f>+VLOOKUP(B51,'resumen UCAP'!$A$5:$O$329,2,0)</f>
        <v>PROYECTOR RGB 200</v>
      </c>
      <c r="D51" s="63">
        <f>+'Desmonte Infr. financiada'!D51</f>
        <v>220</v>
      </c>
      <c r="E51" s="63" t="str">
        <f>+VLOOKUP(B51,'resumen UCAP'!$A$5:$O$329,3,0)</f>
        <v>Un</v>
      </c>
      <c r="F51" s="64">
        <f>+VLOOKUP(B51,'resumen UCAP'!$A$5:$O$329,15,0)</f>
        <v>330000</v>
      </c>
      <c r="G51" s="61">
        <v>18</v>
      </c>
      <c r="H51" s="125"/>
      <c r="I51" s="59"/>
      <c r="J51" s="59"/>
      <c r="K51" s="59"/>
      <c r="L51" s="59"/>
      <c r="M51" s="59"/>
      <c r="N51" s="59"/>
      <c r="O51" s="59"/>
      <c r="P51" s="59"/>
      <c r="Q51" s="59"/>
      <c r="R51" s="59"/>
      <c r="S51" s="59"/>
      <c r="T51" s="59"/>
      <c r="U51" s="59"/>
      <c r="V51" s="59"/>
      <c r="W51" s="136"/>
      <c r="X51" s="59"/>
      <c r="Y51" s="59"/>
      <c r="Z51" s="59"/>
      <c r="AA51" s="59"/>
      <c r="AB51" s="59"/>
      <c r="AC51" s="59"/>
      <c r="AD51" s="59"/>
      <c r="AE51" s="59"/>
      <c r="AF51" s="59"/>
      <c r="AG51" s="59"/>
      <c r="AH51" s="59"/>
      <c r="AI51" s="59"/>
      <c r="AJ51" s="59"/>
      <c r="AK51" s="59"/>
    </row>
    <row r="52" spans="2:37" x14ac:dyDescent="0.25">
      <c r="B52" s="59" t="s">
        <v>321</v>
      </c>
      <c r="C52" s="62" t="str">
        <f>+VLOOKUP(B52,'resumen UCAP'!$A$5:$O$329,2,0)</f>
        <v>BA├æADOR LED RGB 24-34W NUEVO</v>
      </c>
      <c r="D52" s="63">
        <f>+'Desmonte Infr. financiada'!D52</f>
        <v>34</v>
      </c>
      <c r="E52" s="63" t="str">
        <f>+VLOOKUP(B52,'resumen UCAP'!$A$5:$O$329,3,0)</f>
        <v>Un</v>
      </c>
      <c r="F52" s="64">
        <f>+VLOOKUP(B52,'resumen UCAP'!$A$5:$O$329,15,0)</f>
        <v>620000</v>
      </c>
      <c r="G52" s="61">
        <v>12</v>
      </c>
      <c r="H52" s="125"/>
      <c r="I52" s="59"/>
      <c r="J52" s="59"/>
      <c r="K52" s="59"/>
      <c r="L52" s="59"/>
      <c r="M52" s="59"/>
      <c r="N52" s="59"/>
      <c r="O52" s="59"/>
      <c r="P52" s="59"/>
      <c r="Q52" s="59"/>
      <c r="R52" s="59"/>
      <c r="S52" s="59"/>
      <c r="T52" s="59"/>
      <c r="U52" s="59"/>
      <c r="V52" s="59"/>
      <c r="W52" s="136"/>
      <c r="X52" s="59"/>
      <c r="Y52" s="59"/>
      <c r="Z52" s="59"/>
      <c r="AA52" s="59"/>
      <c r="AB52" s="59"/>
      <c r="AC52" s="59"/>
      <c r="AD52" s="59"/>
      <c r="AE52" s="59"/>
      <c r="AF52" s="59"/>
      <c r="AG52" s="59"/>
      <c r="AH52" s="59"/>
      <c r="AI52" s="59"/>
      <c r="AJ52" s="59"/>
      <c r="AK52" s="59"/>
    </row>
    <row r="53" spans="2:37" x14ac:dyDescent="0.25">
      <c r="B53" s="59" t="s">
        <v>322</v>
      </c>
      <c r="C53" s="62" t="str">
        <f>+VLOOKUP(B53,'resumen UCAP'!$A$5:$O$329,2,0)</f>
        <v>BALA LED DE 6W</v>
      </c>
      <c r="D53" s="63">
        <f>+'Desmonte Infr. financiada'!D53</f>
        <v>6</v>
      </c>
      <c r="E53" s="63" t="str">
        <f>+VLOOKUP(B53,'resumen UCAP'!$A$5:$O$329,3,0)</f>
        <v>Un</v>
      </c>
      <c r="F53" s="64">
        <f>+VLOOKUP(B53,'resumen UCAP'!$A$5:$O$329,15,0)</f>
        <v>53000</v>
      </c>
      <c r="G53" s="61">
        <v>15</v>
      </c>
      <c r="H53" s="125"/>
      <c r="I53" s="59"/>
      <c r="J53" s="59"/>
      <c r="K53" s="59"/>
      <c r="L53" s="59"/>
      <c r="M53" s="59"/>
      <c r="N53" s="59"/>
      <c r="O53" s="59"/>
      <c r="P53" s="59"/>
      <c r="Q53" s="59"/>
      <c r="R53" s="59"/>
      <c r="S53" s="59"/>
      <c r="T53" s="59"/>
      <c r="U53" s="59"/>
      <c r="V53" s="59"/>
      <c r="W53" s="136"/>
      <c r="X53" s="59"/>
      <c r="Y53" s="59"/>
      <c r="Z53" s="59"/>
      <c r="AA53" s="59"/>
      <c r="AB53" s="59"/>
      <c r="AC53" s="59"/>
      <c r="AD53" s="59"/>
      <c r="AE53" s="59"/>
      <c r="AF53" s="59"/>
      <c r="AG53" s="59"/>
      <c r="AH53" s="59"/>
      <c r="AI53" s="59"/>
      <c r="AJ53" s="59"/>
      <c r="AK53" s="59"/>
    </row>
    <row r="54" spans="2:37" x14ac:dyDescent="0.25">
      <c r="B54" s="59" t="s">
        <v>323</v>
      </c>
      <c r="C54" s="62" t="str">
        <f>+VLOOKUP(B54,'resumen UCAP'!$A$5:$O$329,2,0)</f>
        <v>BALA LED 5W</v>
      </c>
      <c r="D54" s="63">
        <f>+'Desmonte Infr. financiada'!D54</f>
        <v>5</v>
      </c>
      <c r="E54" s="63" t="str">
        <f>+VLOOKUP(B54,'resumen UCAP'!$A$5:$O$329,3,0)</f>
        <v>Un</v>
      </c>
      <c r="F54" s="64">
        <f>+VLOOKUP(B54,'resumen UCAP'!$A$5:$O$329,15,0)</f>
        <v>83950</v>
      </c>
      <c r="G54" s="61">
        <v>46</v>
      </c>
      <c r="H54" s="125"/>
      <c r="I54" s="59"/>
      <c r="J54" s="59"/>
      <c r="K54" s="59"/>
      <c r="L54" s="59"/>
      <c r="M54" s="59"/>
      <c r="N54" s="59"/>
      <c r="O54" s="59"/>
      <c r="P54" s="59"/>
      <c r="Q54" s="59"/>
      <c r="R54" s="59"/>
      <c r="S54" s="59"/>
      <c r="T54" s="59"/>
      <c r="U54" s="59"/>
      <c r="V54" s="59"/>
      <c r="W54" s="136"/>
      <c r="X54" s="59"/>
      <c r="Y54" s="59"/>
      <c r="Z54" s="59"/>
      <c r="AA54" s="59"/>
      <c r="AB54" s="59"/>
      <c r="AC54" s="59"/>
      <c r="AD54" s="59"/>
      <c r="AE54" s="59"/>
      <c r="AF54" s="59"/>
      <c r="AG54" s="59"/>
      <c r="AH54" s="59"/>
      <c r="AI54" s="59"/>
      <c r="AJ54" s="59"/>
      <c r="AK54" s="59"/>
    </row>
    <row r="55" spans="2:37" x14ac:dyDescent="0.25">
      <c r="B55" s="59" t="s">
        <v>324</v>
      </c>
      <c r="C55" s="62" t="str">
        <f>+VLOOKUP(B55,'resumen UCAP'!$A$5:$O$329,2,0)</f>
        <v>BALA LED 4W</v>
      </c>
      <c r="D55" s="63">
        <f>+'Desmonte Infr. financiada'!D55</f>
        <v>4</v>
      </c>
      <c r="E55" s="63" t="str">
        <f>+VLOOKUP(B55,'resumen UCAP'!$A$5:$O$329,3,0)</f>
        <v>Un</v>
      </c>
      <c r="F55" s="64">
        <f>+VLOOKUP(B55,'resumen UCAP'!$A$5:$O$329,15,0)</f>
        <v>114900</v>
      </c>
      <c r="G55" s="61">
        <v>143</v>
      </c>
      <c r="H55" s="125"/>
      <c r="I55" s="59"/>
      <c r="J55" s="59"/>
      <c r="K55" s="59"/>
      <c r="L55" s="59"/>
      <c r="M55" s="59"/>
      <c r="N55" s="59"/>
      <c r="O55" s="59"/>
      <c r="P55" s="59"/>
      <c r="Q55" s="59"/>
      <c r="R55" s="59"/>
      <c r="S55" s="59"/>
      <c r="T55" s="59"/>
      <c r="U55" s="59"/>
      <c r="V55" s="59"/>
      <c r="W55" s="136"/>
      <c r="X55" s="59"/>
      <c r="Y55" s="59"/>
      <c r="Z55" s="59"/>
      <c r="AA55" s="59"/>
      <c r="AB55" s="59"/>
      <c r="AC55" s="59"/>
      <c r="AD55" s="59"/>
      <c r="AE55" s="59"/>
      <c r="AF55" s="59"/>
      <c r="AG55" s="59"/>
      <c r="AH55" s="59"/>
      <c r="AI55" s="59"/>
      <c r="AJ55" s="59"/>
      <c r="AK55" s="59"/>
    </row>
    <row r="56" spans="2:37" x14ac:dyDescent="0.25">
      <c r="B56" s="59" t="s">
        <v>84</v>
      </c>
      <c r="C56" s="62" t="str">
        <f>+VLOOKUP(B56,'resumen UCAP'!$A$5:$O$329,2,0)</f>
        <v>LUMINARIA NA 70W SEGUNDA</v>
      </c>
      <c r="D56" s="63">
        <f>+'Desmonte Infr. financiada'!D56</f>
        <v>81</v>
      </c>
      <c r="E56" s="63" t="str">
        <f>+VLOOKUP(B56,'resumen UCAP'!$A$5:$O$329,3,0)</f>
        <v>Un</v>
      </c>
      <c r="F56" s="64">
        <f>+VLOOKUP(B56,'resumen UCAP'!$A$5:$O$329,15,0)</f>
        <v>201799</v>
      </c>
      <c r="G56" s="123">
        <v>18</v>
      </c>
      <c r="H56" s="125"/>
      <c r="I56" s="59"/>
      <c r="J56" s="59"/>
      <c r="K56" s="59"/>
      <c r="L56" s="59"/>
      <c r="M56" s="59"/>
      <c r="N56" s="59"/>
      <c r="O56" s="59"/>
      <c r="P56" s="59"/>
      <c r="Q56" s="59"/>
      <c r="R56" s="59"/>
      <c r="S56" s="59"/>
      <c r="T56" s="59"/>
      <c r="U56" s="59"/>
      <c r="V56" s="59"/>
      <c r="W56" s="136"/>
      <c r="X56" s="59"/>
      <c r="Y56" s="59"/>
      <c r="Z56" s="59"/>
      <c r="AA56" s="59"/>
      <c r="AB56" s="59"/>
      <c r="AC56" s="59"/>
      <c r="AD56" s="59"/>
      <c r="AE56" s="59"/>
      <c r="AF56" s="59"/>
      <c r="AG56" s="59"/>
      <c r="AH56" s="59"/>
      <c r="AI56" s="59"/>
      <c r="AJ56" s="59"/>
      <c r="AK56" s="59"/>
    </row>
    <row r="57" spans="2:37" x14ac:dyDescent="0.25">
      <c r="B57" s="59" t="s">
        <v>85</v>
      </c>
      <c r="C57" s="62" t="str">
        <f>+VLOOKUP(B57,'resumen UCAP'!$A$5:$O$329,2,0)</f>
        <v>PROYECTOR MH 400W SEGUNDA</v>
      </c>
      <c r="D57" s="63">
        <f>+'Desmonte Infr. financiada'!D57</f>
        <v>440</v>
      </c>
      <c r="E57" s="63" t="str">
        <f>+VLOOKUP(B57,'resumen UCAP'!$A$5:$O$329,3,0)</f>
        <v>Un</v>
      </c>
      <c r="F57" s="64">
        <f>+VLOOKUP(B57,'resumen UCAP'!$A$5:$O$329,15,0)</f>
        <v>465408</v>
      </c>
      <c r="G57" s="124">
        <v>15</v>
      </c>
      <c r="H57" s="125"/>
      <c r="I57" s="59"/>
      <c r="J57" s="59"/>
      <c r="K57" s="59"/>
      <c r="L57" s="59"/>
      <c r="M57" s="59"/>
      <c r="N57" s="59"/>
      <c r="O57" s="59"/>
      <c r="P57" s="59"/>
      <c r="Q57" s="59"/>
      <c r="R57" s="59"/>
      <c r="S57" s="59"/>
      <c r="T57" s="59"/>
      <c r="U57" s="59"/>
      <c r="V57" s="59"/>
      <c r="W57" s="136"/>
      <c r="X57" s="59"/>
      <c r="Y57" s="59"/>
      <c r="Z57" s="59"/>
      <c r="AA57" s="59"/>
      <c r="AB57" s="59"/>
      <c r="AC57" s="59"/>
      <c r="AD57" s="59"/>
      <c r="AE57" s="59"/>
      <c r="AF57" s="59"/>
      <c r="AG57" s="59"/>
      <c r="AH57" s="59"/>
      <c r="AI57" s="59"/>
      <c r="AJ57" s="59"/>
      <c r="AK57" s="59"/>
    </row>
    <row r="58" spans="2:37" x14ac:dyDescent="0.25">
      <c r="B58" s="59" t="s">
        <v>325</v>
      </c>
      <c r="C58" s="62" t="str">
        <f>+VLOOKUP(B58,'resumen UCAP'!$A$5:$O$329,2,0)</f>
        <v>PROYECTOR MH 400W NUEVO</v>
      </c>
      <c r="D58" s="63">
        <f>+'Desmonte Infr. financiada'!D58</f>
        <v>440</v>
      </c>
      <c r="E58" s="63" t="str">
        <f>+VLOOKUP(B58,'resumen UCAP'!$A$5:$O$329,3,0)</f>
        <v>Un</v>
      </c>
      <c r="F58" s="64">
        <f>+VLOOKUP(B58,'resumen UCAP'!$A$5:$O$329,15,0)</f>
        <v>447504</v>
      </c>
      <c r="G58" s="124">
        <v>26</v>
      </c>
      <c r="H58" s="125"/>
      <c r="I58" s="59"/>
      <c r="J58" s="59"/>
      <c r="K58" s="59"/>
      <c r="L58" s="59"/>
      <c r="M58" s="59"/>
      <c r="N58" s="59"/>
      <c r="O58" s="59"/>
      <c r="P58" s="59"/>
      <c r="Q58" s="59"/>
      <c r="R58" s="59"/>
      <c r="S58" s="59"/>
      <c r="T58" s="59"/>
      <c r="U58" s="59"/>
      <c r="V58" s="59"/>
      <c r="W58" s="136"/>
      <c r="X58" s="59"/>
      <c r="Y58" s="59"/>
      <c r="Z58" s="59"/>
      <c r="AA58" s="59"/>
      <c r="AB58" s="59"/>
      <c r="AC58" s="59"/>
      <c r="AD58" s="59"/>
      <c r="AE58" s="59"/>
      <c r="AF58" s="59"/>
      <c r="AG58" s="59"/>
      <c r="AH58" s="59"/>
      <c r="AI58" s="59"/>
      <c r="AJ58" s="59"/>
      <c r="AK58" s="59"/>
    </row>
    <row r="59" spans="2:37" x14ac:dyDescent="0.25">
      <c r="B59" s="59" t="s">
        <v>326</v>
      </c>
      <c r="C59" s="62" t="str">
        <f>+VLOOKUP(B59,'resumen UCAP'!$A$5:$O$329,2,0)</f>
        <v>LUMINARIA NA 100W NUEVA</v>
      </c>
      <c r="D59" s="63">
        <f>+'Desmonte Infr. financiada'!D59</f>
        <v>115</v>
      </c>
      <c r="E59" s="63" t="str">
        <f>+VLOOKUP(B59,'resumen UCAP'!$A$5:$O$329,3,0)</f>
        <v>Un</v>
      </c>
      <c r="F59" s="64">
        <f>+VLOOKUP(B59,'resumen UCAP'!$A$5:$O$329,15,0)</f>
        <v>221308</v>
      </c>
      <c r="G59" s="123">
        <v>173</v>
      </c>
      <c r="H59" s="125"/>
      <c r="I59" s="59"/>
      <c r="J59" s="59"/>
      <c r="K59" s="59"/>
      <c r="L59" s="59"/>
      <c r="M59" s="59"/>
      <c r="N59" s="59"/>
      <c r="O59" s="59"/>
      <c r="P59" s="59"/>
      <c r="Q59" s="59"/>
      <c r="R59" s="59"/>
      <c r="S59" s="59"/>
      <c r="T59" s="59"/>
      <c r="U59" s="59"/>
      <c r="V59" s="59"/>
      <c r="W59" s="136"/>
      <c r="X59" s="59"/>
      <c r="Y59" s="59"/>
      <c r="Z59" s="59"/>
      <c r="AA59" s="59"/>
      <c r="AB59" s="59"/>
      <c r="AC59" s="59"/>
      <c r="AD59" s="59"/>
      <c r="AE59" s="59"/>
      <c r="AF59" s="59"/>
      <c r="AG59" s="59"/>
      <c r="AH59" s="59"/>
      <c r="AI59" s="59"/>
      <c r="AJ59" s="59"/>
      <c r="AK59" s="59"/>
    </row>
    <row r="60" spans="2:37" x14ac:dyDescent="0.25">
      <c r="B60" s="59" t="s">
        <v>327</v>
      </c>
      <c r="C60" s="62" t="str">
        <f>+VLOOKUP(B60,'resumen UCAP'!$A$5:$O$329,2,0)</f>
        <v>LUMINARIA TIPO LYRA NA 40W NUEVA</v>
      </c>
      <c r="D60" s="63">
        <f>+'Desmonte Infr. financiada'!D60</f>
        <v>40</v>
      </c>
      <c r="E60" s="63" t="str">
        <f>+VLOOKUP(B60,'resumen UCAP'!$A$5:$O$329,3,0)</f>
        <v>Un</v>
      </c>
      <c r="F60" s="64">
        <f>+VLOOKUP(B60,'resumen UCAP'!$A$5:$O$329,15,0)</f>
        <v>803602</v>
      </c>
      <c r="G60" s="123">
        <v>1</v>
      </c>
      <c r="H60" s="125"/>
      <c r="I60" s="59"/>
      <c r="J60" s="59"/>
      <c r="K60" s="59"/>
      <c r="L60" s="59"/>
      <c r="M60" s="59"/>
      <c r="N60" s="59"/>
      <c r="O60" s="59"/>
      <c r="P60" s="59"/>
      <c r="Q60" s="59"/>
      <c r="R60" s="59"/>
      <c r="S60" s="59"/>
      <c r="T60" s="59"/>
      <c r="U60" s="59"/>
      <c r="V60" s="59"/>
      <c r="W60" s="136"/>
      <c r="X60" s="59"/>
      <c r="Y60" s="59"/>
      <c r="Z60" s="59"/>
      <c r="AA60" s="59"/>
      <c r="AB60" s="59"/>
      <c r="AC60" s="59"/>
      <c r="AD60" s="59"/>
      <c r="AE60" s="59"/>
      <c r="AF60" s="59"/>
      <c r="AG60" s="59"/>
      <c r="AH60" s="59"/>
      <c r="AI60" s="59"/>
      <c r="AJ60" s="59"/>
      <c r="AK60" s="59"/>
    </row>
    <row r="61" spans="2:37" x14ac:dyDescent="0.25">
      <c r="B61" s="59" t="s">
        <v>328</v>
      </c>
      <c r="C61" s="62" t="str">
        <f>+VLOOKUP(B61,'resumen UCAP'!$A$5:$O$329,2,0)</f>
        <v>LUMINARIA LED 80-90</v>
      </c>
      <c r="D61" s="63">
        <f>+'Desmonte Infr. financiada'!D61</f>
        <v>90</v>
      </c>
      <c r="E61" s="63" t="str">
        <f>+VLOOKUP(B61,'resumen UCAP'!$A$5:$O$329,3,0)</f>
        <v>Un</v>
      </c>
      <c r="F61" s="64">
        <f>+VLOOKUP(B61,'resumen UCAP'!$A$5:$O$329,15,0)</f>
        <v>940000</v>
      </c>
      <c r="G61" s="61">
        <v>1</v>
      </c>
      <c r="H61" s="125"/>
      <c r="I61" s="59"/>
      <c r="J61" s="59"/>
      <c r="K61" s="59"/>
      <c r="L61" s="59"/>
      <c r="M61" s="59"/>
      <c r="N61" s="59"/>
      <c r="O61" s="59"/>
      <c r="P61" s="59"/>
      <c r="Q61" s="59"/>
      <c r="R61" s="59"/>
      <c r="S61" s="59"/>
      <c r="T61" s="59"/>
      <c r="U61" s="59"/>
      <c r="V61" s="59"/>
      <c r="W61" s="136"/>
      <c r="X61" s="59"/>
      <c r="Y61" s="59"/>
      <c r="Z61" s="59"/>
      <c r="AA61" s="59"/>
      <c r="AB61" s="59"/>
      <c r="AC61" s="59"/>
      <c r="AD61" s="59"/>
      <c r="AE61" s="59"/>
      <c r="AF61" s="59"/>
      <c r="AG61" s="59"/>
      <c r="AH61" s="59"/>
      <c r="AI61" s="59"/>
      <c r="AJ61" s="59"/>
      <c r="AK61" s="59"/>
    </row>
    <row r="62" spans="2:37" x14ac:dyDescent="0.25">
      <c r="B62" s="59" t="s">
        <v>329</v>
      </c>
      <c r="C62" s="62" t="str">
        <f>+VLOOKUP(B62,'resumen UCAP'!$A$5:$O$329,2,0)</f>
        <v>PROYECTOR LED 200W RGB</v>
      </c>
      <c r="D62" s="63">
        <f>+'Desmonte Infr. financiada'!D62</f>
        <v>200</v>
      </c>
      <c r="E62" s="63" t="str">
        <f>+VLOOKUP(B62,'resumen UCAP'!$A$5:$O$329,3,0)</f>
        <v>Un</v>
      </c>
      <c r="F62" s="64">
        <f>+VLOOKUP(B62,'resumen UCAP'!$A$5:$O$329,15,0)</f>
        <v>330000</v>
      </c>
      <c r="G62" s="61">
        <v>6</v>
      </c>
      <c r="H62" s="125"/>
      <c r="I62" s="59"/>
      <c r="J62" s="59"/>
      <c r="K62" s="59"/>
      <c r="L62" s="59"/>
      <c r="M62" s="59"/>
      <c r="N62" s="59"/>
      <c r="O62" s="59"/>
      <c r="P62" s="59"/>
      <c r="Q62" s="59"/>
      <c r="R62" s="59"/>
      <c r="S62" s="59"/>
      <c r="T62" s="59"/>
      <c r="U62" s="59"/>
      <c r="V62" s="59"/>
      <c r="W62" s="136"/>
      <c r="X62" s="59"/>
      <c r="Y62" s="59"/>
      <c r="Z62" s="59"/>
      <c r="AA62" s="59"/>
      <c r="AB62" s="59"/>
      <c r="AC62" s="59"/>
      <c r="AD62" s="59"/>
      <c r="AE62" s="59"/>
      <c r="AF62" s="59"/>
      <c r="AG62" s="59"/>
      <c r="AH62" s="59"/>
      <c r="AI62" s="59"/>
      <c r="AJ62" s="59"/>
      <c r="AK62" s="59"/>
    </row>
    <row r="63" spans="2:37" x14ac:dyDescent="0.25">
      <c r="B63" s="59" t="s">
        <v>330</v>
      </c>
      <c r="C63" s="62" t="str">
        <f>+VLOOKUP(B63,'resumen UCAP'!$A$5:$O$329,2,0)</f>
        <v>PROYECTOR LED DE 30W BLANCA</v>
      </c>
      <c r="D63" s="63">
        <f>+'Desmonte Infr. financiada'!D63</f>
        <v>30</v>
      </c>
      <c r="E63" s="63" t="str">
        <f>+VLOOKUP(B63,'resumen UCAP'!$A$5:$O$329,3,0)</f>
        <v>Un</v>
      </c>
      <c r="F63" s="64">
        <f>+VLOOKUP(B63,'resumen UCAP'!$A$5:$O$329,15,0)</f>
        <v>605612</v>
      </c>
      <c r="G63" s="61">
        <v>4</v>
      </c>
      <c r="H63" s="125"/>
      <c r="I63" s="59"/>
      <c r="J63" s="59"/>
      <c r="K63" s="59"/>
      <c r="L63" s="59"/>
      <c r="M63" s="59"/>
      <c r="N63" s="59"/>
      <c r="O63" s="59"/>
      <c r="P63" s="59"/>
      <c r="Q63" s="59"/>
      <c r="R63" s="59"/>
      <c r="S63" s="59"/>
      <c r="T63" s="59"/>
      <c r="U63" s="59"/>
      <c r="V63" s="59"/>
      <c r="W63" s="136"/>
      <c r="X63" s="59"/>
      <c r="Y63" s="59"/>
      <c r="Z63" s="59"/>
      <c r="AA63" s="59"/>
      <c r="AB63" s="59"/>
      <c r="AC63" s="59"/>
      <c r="AD63" s="59"/>
      <c r="AE63" s="59"/>
      <c r="AF63" s="59"/>
      <c r="AG63" s="59"/>
      <c r="AH63" s="59"/>
      <c r="AI63" s="59"/>
      <c r="AJ63" s="59"/>
      <c r="AK63" s="59"/>
    </row>
    <row r="64" spans="2:37" x14ac:dyDescent="0.25">
      <c r="B64" s="59" t="s">
        <v>331</v>
      </c>
      <c r="C64" s="62" t="str">
        <f>+VLOOKUP(B64,'resumen UCAP'!$A$5:$O$329,2,0)</f>
        <v>PROYECTO MH 250W NUEV0</v>
      </c>
      <c r="D64" s="63">
        <f>+'Desmonte Infr. financiada'!D64</f>
        <v>279</v>
      </c>
      <c r="E64" s="63" t="str">
        <f>+VLOOKUP(B64,'resumen UCAP'!$A$5:$O$329,3,0)</f>
        <v>Un</v>
      </c>
      <c r="F64" s="64">
        <f>+VLOOKUP(B64,'resumen UCAP'!$A$5:$O$329,15,0)</f>
        <v>413027</v>
      </c>
      <c r="G64" s="124">
        <v>6</v>
      </c>
      <c r="H64" s="125"/>
      <c r="I64" s="59"/>
      <c r="J64" s="59"/>
      <c r="K64" s="59"/>
      <c r="L64" s="59"/>
      <c r="M64" s="59"/>
      <c r="N64" s="59"/>
      <c r="O64" s="59"/>
      <c r="P64" s="59"/>
      <c r="Q64" s="59"/>
      <c r="R64" s="59"/>
      <c r="S64" s="59"/>
      <c r="T64" s="59"/>
      <c r="U64" s="59"/>
      <c r="V64" s="59"/>
      <c r="W64" s="136"/>
      <c r="X64" s="59"/>
      <c r="Y64" s="59"/>
      <c r="Z64" s="59"/>
      <c r="AA64" s="59"/>
      <c r="AB64" s="59"/>
      <c r="AC64" s="59"/>
      <c r="AD64" s="59"/>
      <c r="AE64" s="59"/>
      <c r="AF64" s="59"/>
      <c r="AG64" s="59"/>
      <c r="AH64" s="59"/>
      <c r="AI64" s="59"/>
      <c r="AJ64" s="59"/>
      <c r="AK64" s="59"/>
    </row>
    <row r="65" spans="2:37" x14ac:dyDescent="0.25">
      <c r="B65" s="59" t="s">
        <v>332</v>
      </c>
      <c r="C65" s="62" t="str">
        <f>+VLOOKUP(B65,'resumen UCAP'!$A$5:$O$329,2,0)</f>
        <v>LUMINARIA NA 100W SEGUNDA</v>
      </c>
      <c r="D65" s="63">
        <f>+'Desmonte Infr. financiada'!D65</f>
        <v>115</v>
      </c>
      <c r="E65" s="63" t="str">
        <f>+VLOOKUP(B65,'resumen UCAP'!$A$5:$O$329,3,0)</f>
        <v>Un</v>
      </c>
      <c r="F65" s="64">
        <f>+VLOOKUP(B65,'resumen UCAP'!$A$5:$O$329,15,0)</f>
        <v>211467</v>
      </c>
      <c r="G65" s="123">
        <v>86</v>
      </c>
      <c r="H65" s="125"/>
      <c r="I65" s="59"/>
      <c r="J65" s="59"/>
      <c r="K65" s="59"/>
      <c r="L65" s="59"/>
      <c r="M65" s="59"/>
      <c r="N65" s="59"/>
      <c r="O65" s="59"/>
      <c r="P65" s="59"/>
      <c r="Q65" s="59"/>
      <c r="R65" s="59"/>
      <c r="S65" s="59"/>
      <c r="T65" s="59"/>
      <c r="U65" s="59"/>
      <c r="V65" s="59"/>
      <c r="W65" s="136"/>
      <c r="X65" s="59"/>
      <c r="Y65" s="59"/>
      <c r="Z65" s="59"/>
      <c r="AA65" s="59"/>
      <c r="AB65" s="59"/>
      <c r="AC65" s="59"/>
      <c r="AD65" s="59"/>
      <c r="AE65" s="59"/>
      <c r="AF65" s="59"/>
      <c r="AG65" s="59"/>
      <c r="AH65" s="59"/>
      <c r="AI65" s="59"/>
      <c r="AJ65" s="59"/>
      <c r="AK65" s="59"/>
    </row>
    <row r="66" spans="2:37" x14ac:dyDescent="0.25">
      <c r="B66" s="59" t="s">
        <v>333</v>
      </c>
      <c r="C66" s="62" t="str">
        <f>+VLOOKUP(B66,'resumen UCAP'!$A$5:$O$329,2,0)</f>
        <v>PROYECTOR MH 250W NUEVO</v>
      </c>
      <c r="D66" s="63">
        <f>+'Desmonte Infr. financiada'!D66</f>
        <v>279</v>
      </c>
      <c r="E66" s="63" t="str">
        <f>+VLOOKUP(B66,'resumen UCAP'!$A$5:$O$329,3,0)</f>
        <v>Un</v>
      </c>
      <c r="F66" s="64">
        <f>+VLOOKUP(B66,'resumen UCAP'!$A$5:$O$329,15,0)</f>
        <v>436806</v>
      </c>
      <c r="G66" s="124">
        <v>29</v>
      </c>
      <c r="H66" s="125"/>
      <c r="I66" s="59"/>
      <c r="J66" s="59"/>
      <c r="K66" s="59"/>
      <c r="L66" s="59"/>
      <c r="M66" s="59"/>
      <c r="N66" s="59"/>
      <c r="O66" s="59"/>
      <c r="P66" s="59"/>
      <c r="Q66" s="59"/>
      <c r="R66" s="59"/>
      <c r="S66" s="59"/>
      <c r="T66" s="59"/>
      <c r="U66" s="59"/>
      <c r="V66" s="59"/>
      <c r="W66" s="136"/>
      <c r="X66" s="59"/>
      <c r="Y66" s="59"/>
      <c r="Z66" s="59"/>
      <c r="AA66" s="59"/>
      <c r="AB66" s="59"/>
      <c r="AC66" s="59"/>
      <c r="AD66" s="59"/>
      <c r="AE66" s="59"/>
      <c r="AF66" s="59"/>
      <c r="AG66" s="59"/>
      <c r="AH66" s="59"/>
      <c r="AI66" s="59"/>
      <c r="AJ66" s="59"/>
      <c r="AK66" s="59"/>
    </row>
    <row r="67" spans="2:37" x14ac:dyDescent="0.25">
      <c r="B67" s="59" t="s">
        <v>334</v>
      </c>
      <c r="C67" s="62" t="str">
        <f>+VLOOKUP(B67,'resumen UCAP'!$A$5:$O$329,2,0)</f>
        <v>LUMINARIA NA 150W SEGUNDA</v>
      </c>
      <c r="D67" s="63">
        <f>+'Desmonte Infr. financiada'!D67</f>
        <v>169</v>
      </c>
      <c r="E67" s="63" t="str">
        <f>+VLOOKUP(B67,'resumen UCAP'!$A$5:$O$329,3,0)</f>
        <v>Un</v>
      </c>
      <c r="F67" s="64">
        <f>+VLOOKUP(B67,'resumen UCAP'!$A$5:$O$329,15,0)</f>
        <v>314653</v>
      </c>
      <c r="G67" s="123">
        <v>38</v>
      </c>
      <c r="H67" s="125"/>
      <c r="I67" s="59"/>
      <c r="J67" s="59"/>
      <c r="K67" s="59"/>
      <c r="L67" s="59"/>
      <c r="M67" s="59"/>
      <c r="N67" s="59"/>
      <c r="O67" s="59"/>
      <c r="P67" s="59"/>
      <c r="Q67" s="59"/>
      <c r="R67" s="59"/>
      <c r="S67" s="59"/>
      <c r="T67" s="59"/>
      <c r="U67" s="59"/>
      <c r="V67" s="59"/>
      <c r="W67" s="136"/>
      <c r="X67" s="59"/>
      <c r="Y67" s="59"/>
      <c r="Z67" s="59"/>
      <c r="AA67" s="59"/>
      <c r="AB67" s="59"/>
      <c r="AC67" s="59"/>
      <c r="AD67" s="59"/>
      <c r="AE67" s="59"/>
      <c r="AF67" s="59"/>
      <c r="AG67" s="59"/>
      <c r="AH67" s="59"/>
      <c r="AI67" s="59"/>
      <c r="AJ67" s="59"/>
      <c r="AK67" s="59"/>
    </row>
    <row r="68" spans="2:37" x14ac:dyDescent="0.25">
      <c r="B68" s="59" t="s">
        <v>335</v>
      </c>
      <c r="C68" s="62" t="str">
        <f>+VLOOKUP(B68,'resumen UCAP'!$A$5:$O$329,2,0)</f>
        <v>LUMINARIA LED 46W NUEVA</v>
      </c>
      <c r="D68" s="63">
        <f>+'Desmonte Infr. financiada'!D68</f>
        <v>46</v>
      </c>
      <c r="E68" s="63" t="str">
        <f>+VLOOKUP(B68,'resumen UCAP'!$A$5:$O$329,3,0)</f>
        <v>Un</v>
      </c>
      <c r="F68" s="64">
        <f>+VLOOKUP(B68,'resumen UCAP'!$A$5:$O$329,15,0)</f>
        <v>2469778</v>
      </c>
      <c r="G68" s="61">
        <v>90</v>
      </c>
      <c r="H68" s="125"/>
      <c r="I68" s="59"/>
      <c r="J68" s="59"/>
      <c r="K68" s="59"/>
      <c r="L68" s="59"/>
      <c r="M68" s="59"/>
      <c r="N68" s="59"/>
      <c r="O68" s="59"/>
      <c r="P68" s="59"/>
      <c r="Q68" s="59"/>
      <c r="R68" s="59"/>
      <c r="S68" s="59"/>
      <c r="T68" s="59"/>
      <c r="U68" s="59"/>
      <c r="V68" s="59"/>
      <c r="W68" s="136"/>
      <c r="X68" s="59"/>
      <c r="Y68" s="59"/>
      <c r="Z68" s="59"/>
      <c r="AA68" s="59"/>
      <c r="AB68" s="59"/>
      <c r="AC68" s="59"/>
      <c r="AD68" s="59"/>
      <c r="AE68" s="59"/>
      <c r="AF68" s="59"/>
      <c r="AG68" s="59"/>
      <c r="AH68" s="59"/>
      <c r="AI68" s="59"/>
      <c r="AJ68" s="59"/>
      <c r="AK68" s="59"/>
    </row>
    <row r="69" spans="2:37" x14ac:dyDescent="0.25">
      <c r="B69" s="59" t="s">
        <v>336</v>
      </c>
      <c r="C69" s="62" t="str">
        <f>+VLOOKUP(B69,'resumen UCAP'!$A$5:$O$329,2,0)</f>
        <v>Luminaria sodio 100w</v>
      </c>
      <c r="D69" s="63">
        <f>+'Desmonte Infr. financiada'!D69</f>
        <v>115</v>
      </c>
      <c r="E69" s="63" t="str">
        <f>+VLOOKUP(B69,'resumen UCAP'!$A$5:$O$329,3,0)</f>
        <v>Un</v>
      </c>
      <c r="F69" s="64">
        <f>+VLOOKUP(B69,'resumen UCAP'!$A$5:$O$329,15,0)</f>
        <v>212389</v>
      </c>
      <c r="G69" s="123">
        <v>33</v>
      </c>
      <c r="H69" s="125"/>
      <c r="I69" s="59"/>
      <c r="J69" s="59"/>
      <c r="K69" s="59"/>
      <c r="L69" s="59"/>
      <c r="M69" s="59"/>
      <c r="N69" s="59"/>
      <c r="O69" s="59"/>
      <c r="P69" s="59"/>
      <c r="Q69" s="59"/>
      <c r="R69" s="59"/>
      <c r="S69" s="59"/>
      <c r="T69" s="59"/>
      <c r="U69" s="59"/>
      <c r="V69" s="59"/>
      <c r="W69" s="136"/>
      <c r="X69" s="59"/>
      <c r="Y69" s="59"/>
      <c r="Z69" s="59"/>
      <c r="AA69" s="59"/>
      <c r="AB69" s="59"/>
      <c r="AC69" s="59"/>
      <c r="AD69" s="59"/>
      <c r="AE69" s="59"/>
      <c r="AF69" s="59"/>
      <c r="AG69" s="59"/>
      <c r="AH69" s="59"/>
      <c r="AI69" s="59"/>
      <c r="AJ69" s="59"/>
      <c r="AK69" s="59"/>
    </row>
    <row r="70" spans="2:37" x14ac:dyDescent="0.25">
      <c r="B70" s="59" t="s">
        <v>337</v>
      </c>
      <c r="C70" s="62" t="str">
        <f>+VLOOKUP(B70,'resumen UCAP'!$A$5:$O$329,2,0)</f>
        <v>PROYECTOR MH 250W NUEVA</v>
      </c>
      <c r="D70" s="63">
        <f>+'Desmonte Infr. financiada'!D70</f>
        <v>279</v>
      </c>
      <c r="E70" s="63" t="str">
        <f>+VLOOKUP(B70,'resumen UCAP'!$A$5:$O$329,3,0)</f>
        <v>Un</v>
      </c>
      <c r="F70" s="64">
        <f>+VLOOKUP(B70,'resumen UCAP'!$A$5:$O$329,15,0)</f>
        <v>351349</v>
      </c>
      <c r="G70" s="124">
        <v>15</v>
      </c>
      <c r="H70" s="125"/>
      <c r="I70" s="59"/>
      <c r="J70" s="59"/>
      <c r="K70" s="59"/>
      <c r="L70" s="59"/>
      <c r="M70" s="59"/>
      <c r="N70" s="59"/>
      <c r="O70" s="59"/>
      <c r="P70" s="59"/>
      <c r="Q70" s="59"/>
      <c r="R70" s="59"/>
      <c r="S70" s="59"/>
      <c r="T70" s="59"/>
      <c r="U70" s="59"/>
      <c r="V70" s="59"/>
      <c r="W70" s="136"/>
      <c r="X70" s="59"/>
      <c r="Y70" s="59"/>
      <c r="Z70" s="59"/>
      <c r="AA70" s="59"/>
      <c r="AB70" s="59"/>
      <c r="AC70" s="59"/>
      <c r="AD70" s="59"/>
      <c r="AE70" s="59"/>
      <c r="AF70" s="59"/>
      <c r="AG70" s="59"/>
      <c r="AH70" s="59"/>
      <c r="AI70" s="59"/>
      <c r="AJ70" s="59"/>
      <c r="AK70" s="59"/>
    </row>
    <row r="71" spans="2:37" x14ac:dyDescent="0.25">
      <c r="B71" s="59" t="s">
        <v>338</v>
      </c>
      <c r="C71" s="62" t="str">
        <f>+VLOOKUP(B71,'resumen UCAP'!$A$5:$O$329,2,0)</f>
        <v>LUMINARIA NA 250W SEGUNDA</v>
      </c>
      <c r="D71" s="63">
        <f>+'Desmonte Infr. financiada'!D71</f>
        <v>279</v>
      </c>
      <c r="E71" s="63" t="str">
        <f>+VLOOKUP(B71,'resumen UCAP'!$A$5:$O$329,3,0)</f>
        <v>Un</v>
      </c>
      <c r="F71" s="64">
        <f>+VLOOKUP(B71,'resumen UCAP'!$A$5:$O$329,15,0)</f>
        <v>435463</v>
      </c>
      <c r="G71" s="123">
        <v>49</v>
      </c>
      <c r="H71" s="125"/>
      <c r="I71" s="59"/>
      <c r="J71" s="59"/>
      <c r="K71" s="59"/>
      <c r="L71" s="59"/>
      <c r="M71" s="59"/>
      <c r="N71" s="59"/>
      <c r="O71" s="59"/>
      <c r="P71" s="59"/>
      <c r="Q71" s="59"/>
      <c r="R71" s="59"/>
      <c r="S71" s="59"/>
      <c r="T71" s="59"/>
      <c r="U71" s="59"/>
      <c r="V71" s="59"/>
      <c r="W71" s="136"/>
      <c r="X71" s="59"/>
      <c r="Y71" s="59"/>
      <c r="Z71" s="59"/>
      <c r="AA71" s="59"/>
      <c r="AB71" s="59"/>
      <c r="AC71" s="59"/>
      <c r="AD71" s="59"/>
      <c r="AE71" s="59"/>
      <c r="AF71" s="59"/>
      <c r="AG71" s="59"/>
      <c r="AH71" s="59"/>
      <c r="AI71" s="59"/>
      <c r="AJ71" s="59"/>
      <c r="AK71" s="59"/>
    </row>
    <row r="72" spans="2:37" x14ac:dyDescent="0.25">
      <c r="B72" s="59" t="s">
        <v>339</v>
      </c>
      <c r="C72" s="62" t="str">
        <f>+VLOOKUP(B72,'resumen UCAP'!$A$5:$O$329,2,0)</f>
        <v>PROYECTOR MH 250W SEGUNDA</v>
      </c>
      <c r="D72" s="63">
        <f>+'Desmonte Infr. financiada'!D72</f>
        <v>279</v>
      </c>
      <c r="E72" s="63" t="str">
        <f>+VLOOKUP(B72,'resumen UCAP'!$A$5:$O$329,3,0)</f>
        <v>Un</v>
      </c>
      <c r="F72" s="64">
        <f>+VLOOKUP(B72,'resumen UCAP'!$A$5:$O$329,15,0)</f>
        <v>413027</v>
      </c>
      <c r="G72" s="124">
        <v>36</v>
      </c>
      <c r="H72" s="125"/>
      <c r="I72" s="59"/>
      <c r="J72" s="59"/>
      <c r="K72" s="59"/>
      <c r="L72" s="59"/>
      <c r="M72" s="59"/>
      <c r="N72" s="59"/>
      <c r="O72" s="59"/>
      <c r="P72" s="59"/>
      <c r="Q72" s="59"/>
      <c r="R72" s="59"/>
      <c r="S72" s="59"/>
      <c r="T72" s="59"/>
      <c r="U72" s="59"/>
      <c r="V72" s="59"/>
      <c r="W72" s="136"/>
      <c r="X72" s="59"/>
      <c r="Y72" s="59"/>
      <c r="Z72" s="59"/>
      <c r="AA72" s="59"/>
      <c r="AB72" s="59"/>
      <c r="AC72" s="59"/>
      <c r="AD72" s="59"/>
      <c r="AE72" s="59"/>
      <c r="AF72" s="59"/>
      <c r="AG72" s="59"/>
      <c r="AH72" s="59"/>
      <c r="AI72" s="59"/>
      <c r="AJ72" s="59"/>
      <c r="AK72" s="59"/>
    </row>
    <row r="73" spans="2:37" x14ac:dyDescent="0.25">
      <c r="B73" s="59" t="s">
        <v>340</v>
      </c>
      <c r="C73" s="62" t="str">
        <f>+VLOOKUP(B73,'resumen UCAP'!$A$5:$O$329,2,0)</f>
        <v>LUMINARIA LED DE 80W NUEVA</v>
      </c>
      <c r="D73" s="63">
        <f>+'Desmonte Infr. financiada'!D73</f>
        <v>80</v>
      </c>
      <c r="E73" s="63" t="str">
        <f>+VLOOKUP(B73,'resumen UCAP'!$A$5:$O$329,3,0)</f>
        <v>Un</v>
      </c>
      <c r="F73" s="64">
        <f>+VLOOKUP(B73,'resumen UCAP'!$A$5:$O$329,15,0)</f>
        <v>1547358</v>
      </c>
      <c r="G73" s="61">
        <v>1</v>
      </c>
      <c r="H73" s="125"/>
      <c r="I73" s="59"/>
      <c r="J73" s="59"/>
      <c r="K73" s="59"/>
      <c r="L73" s="59"/>
      <c r="M73" s="59"/>
      <c r="N73" s="59"/>
      <c r="O73" s="59"/>
      <c r="P73" s="59"/>
      <c r="Q73" s="59"/>
      <c r="R73" s="59"/>
      <c r="S73" s="59"/>
      <c r="T73" s="59"/>
      <c r="U73" s="59"/>
      <c r="V73" s="59"/>
      <c r="W73" s="136"/>
      <c r="X73" s="59"/>
      <c r="Y73" s="59"/>
      <c r="Z73" s="59"/>
      <c r="AA73" s="59"/>
      <c r="AB73" s="59"/>
      <c r="AC73" s="59"/>
      <c r="AD73" s="59"/>
      <c r="AE73" s="59"/>
      <c r="AF73" s="59"/>
      <c r="AG73" s="59"/>
      <c r="AH73" s="59"/>
      <c r="AI73" s="59"/>
      <c r="AJ73" s="59"/>
      <c r="AK73" s="59"/>
    </row>
    <row r="74" spans="2:37" x14ac:dyDescent="0.25">
      <c r="B74" s="59" t="s">
        <v>341</v>
      </c>
      <c r="C74" s="62" t="str">
        <f>+VLOOKUP(B74,'resumen UCAP'!$A$5:$O$329,2,0)</f>
        <v>PROYECTOR MH 1000W SEGUNDA</v>
      </c>
      <c r="D74" s="63">
        <f>+'Desmonte Infr. financiada'!D74</f>
        <v>1100</v>
      </c>
      <c r="E74" s="63" t="str">
        <f>+VLOOKUP(B74,'resumen UCAP'!$A$5:$O$329,3,0)</f>
        <v>Un</v>
      </c>
      <c r="F74" s="64">
        <f>+VLOOKUP(B74,'resumen UCAP'!$A$5:$O$329,15,0)</f>
        <v>540000</v>
      </c>
      <c r="G74" s="124">
        <v>16</v>
      </c>
      <c r="H74" s="125"/>
      <c r="I74" s="59"/>
      <c r="J74" s="59"/>
      <c r="K74" s="59"/>
      <c r="L74" s="59"/>
      <c r="M74" s="59"/>
      <c r="N74" s="59"/>
      <c r="O74" s="59"/>
      <c r="P74" s="59"/>
      <c r="Q74" s="59"/>
      <c r="R74" s="59"/>
      <c r="S74" s="59"/>
      <c r="T74" s="59"/>
      <c r="U74" s="59"/>
      <c r="V74" s="59"/>
      <c r="W74" s="136"/>
      <c r="X74" s="59"/>
      <c r="Y74" s="59"/>
      <c r="Z74" s="59"/>
      <c r="AA74" s="59"/>
      <c r="AB74" s="59"/>
      <c r="AC74" s="59"/>
      <c r="AD74" s="59"/>
      <c r="AE74" s="59"/>
      <c r="AF74" s="59"/>
      <c r="AG74" s="59"/>
      <c r="AH74" s="59"/>
      <c r="AI74" s="59"/>
      <c r="AJ74" s="59"/>
      <c r="AK74" s="59"/>
    </row>
    <row r="75" spans="2:37" x14ac:dyDescent="0.25">
      <c r="B75" s="59" t="s">
        <v>342</v>
      </c>
      <c r="C75" s="62" t="str">
        <f>+VLOOKUP(B75,'resumen UCAP'!$A$5:$O$329,2,0)</f>
        <v>LUMINARIA LED 70W NUEVA</v>
      </c>
      <c r="D75" s="63">
        <f>+'Desmonte Infr. financiada'!D75</f>
        <v>70</v>
      </c>
      <c r="E75" s="63" t="str">
        <f>+VLOOKUP(B75,'resumen UCAP'!$A$5:$O$329,3,0)</f>
        <v>Un</v>
      </c>
      <c r="F75" s="64">
        <f>+VLOOKUP(B75,'resumen UCAP'!$A$5:$O$329,15,0)</f>
        <v>1106457</v>
      </c>
      <c r="G75" s="61">
        <v>1</v>
      </c>
      <c r="H75" s="125"/>
      <c r="I75" s="59"/>
      <c r="J75" s="59"/>
      <c r="K75" s="59"/>
      <c r="L75" s="59"/>
      <c r="M75" s="59"/>
      <c r="N75" s="59"/>
      <c r="O75" s="59"/>
      <c r="P75" s="59"/>
      <c r="Q75" s="59"/>
      <c r="R75" s="59"/>
      <c r="S75" s="59"/>
      <c r="T75" s="59"/>
      <c r="U75" s="59"/>
      <c r="V75" s="59"/>
      <c r="W75" s="136"/>
      <c r="X75" s="59"/>
      <c r="Y75" s="59"/>
      <c r="Z75" s="59"/>
      <c r="AA75" s="59"/>
      <c r="AB75" s="59"/>
      <c r="AC75" s="59"/>
      <c r="AD75" s="59"/>
      <c r="AE75" s="59"/>
      <c r="AF75" s="59"/>
      <c r="AG75" s="59"/>
      <c r="AH75" s="59"/>
      <c r="AI75" s="59"/>
      <c r="AJ75" s="59"/>
      <c r="AK75" s="59"/>
    </row>
    <row r="76" spans="2:37" x14ac:dyDescent="0.25">
      <c r="B76" s="59" t="s">
        <v>343</v>
      </c>
      <c r="C76" s="62" t="str">
        <f>+VLOOKUP(B76,'resumen UCAP'!$A$5:$O$329,2,0)</f>
        <v>PROYECTOR LED 100W. AUTONOMA</v>
      </c>
      <c r="D76" s="63">
        <f>+'Desmonte Infr. financiada'!D76</f>
        <v>100</v>
      </c>
      <c r="E76" s="63" t="str">
        <f>+VLOOKUP(B76,'resumen UCAP'!$A$5:$O$329,3,0)</f>
        <v>Un</v>
      </c>
      <c r="F76" s="64">
        <f>+VLOOKUP(B76,'resumen UCAP'!$A$5:$O$329,15,0)</f>
        <v>1298300</v>
      </c>
      <c r="G76" s="61">
        <v>7</v>
      </c>
      <c r="H76" s="125"/>
      <c r="I76" s="59"/>
      <c r="J76" s="59"/>
      <c r="K76" s="59"/>
      <c r="L76" s="59"/>
      <c r="M76" s="59"/>
      <c r="N76" s="59"/>
      <c r="O76" s="59"/>
      <c r="P76" s="59"/>
      <c r="Q76" s="59"/>
      <c r="R76" s="59"/>
      <c r="S76" s="59"/>
      <c r="T76" s="59"/>
      <c r="U76" s="59"/>
      <c r="V76" s="59"/>
      <c r="W76" s="136"/>
      <c r="X76" s="59"/>
      <c r="Y76" s="59"/>
      <c r="Z76" s="59"/>
      <c r="AA76" s="59"/>
      <c r="AB76" s="59"/>
      <c r="AC76" s="59"/>
      <c r="AD76" s="59"/>
      <c r="AE76" s="59"/>
      <c r="AF76" s="59"/>
      <c r="AG76" s="59"/>
      <c r="AH76" s="59"/>
      <c r="AI76" s="59"/>
      <c r="AJ76" s="59"/>
      <c r="AK76" s="59"/>
    </row>
    <row r="77" spans="2:37" x14ac:dyDescent="0.25">
      <c r="B77" s="59" t="s">
        <v>344</v>
      </c>
      <c r="C77" s="62" t="str">
        <f>+VLOOKUP(B77,'resumen UCAP'!$A$5:$O$329,2,0)</f>
        <v>BA├æADOR LED 20W. AUTONOMA</v>
      </c>
      <c r="D77" s="63">
        <f>+'Desmonte Infr. financiada'!D77</f>
        <v>20</v>
      </c>
      <c r="E77" s="63" t="str">
        <f>+VLOOKUP(B77,'resumen UCAP'!$A$5:$O$329,3,0)</f>
        <v>Un</v>
      </c>
      <c r="F77" s="64">
        <f>+VLOOKUP(B77,'resumen UCAP'!$A$5:$O$329,15,0)</f>
        <v>860000</v>
      </c>
      <c r="G77" s="61">
        <v>24</v>
      </c>
      <c r="H77" s="125"/>
      <c r="I77" s="59"/>
      <c r="J77" s="59"/>
      <c r="K77" s="59"/>
      <c r="L77" s="59"/>
      <c r="M77" s="59"/>
      <c r="N77" s="59"/>
      <c r="O77" s="59"/>
      <c r="P77" s="59"/>
      <c r="Q77" s="59"/>
      <c r="R77" s="59"/>
      <c r="S77" s="59"/>
      <c r="T77" s="59"/>
      <c r="U77" s="59"/>
      <c r="V77" s="59"/>
      <c r="W77" s="136"/>
      <c r="X77" s="59"/>
      <c r="Y77" s="59"/>
      <c r="Z77" s="59"/>
      <c r="AA77" s="59"/>
      <c r="AB77" s="59"/>
      <c r="AC77" s="59"/>
      <c r="AD77" s="59"/>
      <c r="AE77" s="59"/>
      <c r="AF77" s="59"/>
      <c r="AG77" s="59"/>
      <c r="AH77" s="59"/>
      <c r="AI77" s="59"/>
      <c r="AJ77" s="59"/>
      <c r="AK77" s="59"/>
    </row>
    <row r="78" spans="2:37" x14ac:dyDescent="0.25">
      <c r="B78" s="59" t="s">
        <v>345</v>
      </c>
      <c r="C78" s="62" t="str">
        <f>+VLOOKUP(B78,'resumen UCAP'!$A$5:$O$329,2,0)</f>
        <v>BA├æADOR LED 36W. AUTONOMA</v>
      </c>
      <c r="D78" s="63">
        <f>+'Desmonte Infr. financiada'!D78</f>
        <v>36</v>
      </c>
      <c r="E78" s="63" t="str">
        <f>+VLOOKUP(B78,'resumen UCAP'!$A$5:$O$329,3,0)</f>
        <v>Un</v>
      </c>
      <c r="F78" s="64">
        <f>+VLOOKUP(B78,'resumen UCAP'!$A$5:$O$329,15,0)</f>
        <v>1060000</v>
      </c>
      <c r="G78" s="61">
        <v>14</v>
      </c>
      <c r="H78" s="125"/>
      <c r="I78" s="59"/>
      <c r="J78" s="59"/>
      <c r="K78" s="59"/>
      <c r="L78" s="59"/>
      <c r="M78" s="59"/>
      <c r="N78" s="59"/>
      <c r="O78" s="59"/>
      <c r="P78" s="59"/>
      <c r="Q78" s="59"/>
      <c r="R78" s="59"/>
      <c r="S78" s="59"/>
      <c r="T78" s="59"/>
      <c r="U78" s="59"/>
      <c r="V78" s="59"/>
      <c r="W78" s="136"/>
      <c r="X78" s="59"/>
      <c r="Y78" s="59"/>
      <c r="Z78" s="59"/>
      <c r="AA78" s="59"/>
      <c r="AB78" s="59"/>
      <c r="AC78" s="59"/>
      <c r="AD78" s="59"/>
      <c r="AE78" s="59"/>
      <c r="AF78" s="59"/>
      <c r="AG78" s="59"/>
      <c r="AH78" s="59"/>
      <c r="AI78" s="59"/>
      <c r="AJ78" s="59"/>
      <c r="AK78" s="59"/>
    </row>
    <row r="79" spans="2:37" x14ac:dyDescent="0.25">
      <c r="B79" s="59" t="s">
        <v>346</v>
      </c>
      <c r="C79" s="62" t="str">
        <f>+VLOOKUP(B79,'resumen UCAP'!$A$5:$O$329,2,0)</f>
        <v>LUMINARIA LED 150W. AUTONOMA</v>
      </c>
      <c r="D79" s="63">
        <f>+'Desmonte Infr. financiada'!D79</f>
        <v>150</v>
      </c>
      <c r="E79" s="63" t="str">
        <f>+VLOOKUP(B79,'resumen UCAP'!$A$5:$O$329,3,0)</f>
        <v>Un</v>
      </c>
      <c r="F79" s="64">
        <f>+VLOOKUP(B79,'resumen UCAP'!$A$5:$O$329,15,0)</f>
        <v>120000</v>
      </c>
      <c r="G79" s="61">
        <v>43</v>
      </c>
      <c r="H79" s="125"/>
      <c r="I79" s="59"/>
      <c r="J79" s="59"/>
      <c r="K79" s="59"/>
      <c r="L79" s="59"/>
      <c r="M79" s="59"/>
      <c r="N79" s="59"/>
      <c r="O79" s="59"/>
      <c r="P79" s="59"/>
      <c r="Q79" s="59"/>
      <c r="R79" s="59"/>
      <c r="S79" s="59"/>
      <c r="T79" s="59"/>
      <c r="U79" s="59"/>
      <c r="V79" s="59"/>
      <c r="W79" s="136"/>
      <c r="X79" s="59"/>
      <c r="Y79" s="59"/>
      <c r="Z79" s="59"/>
      <c r="AA79" s="59"/>
      <c r="AB79" s="59"/>
      <c r="AC79" s="59"/>
      <c r="AD79" s="59"/>
      <c r="AE79" s="59"/>
      <c r="AF79" s="59"/>
      <c r="AG79" s="59"/>
      <c r="AH79" s="59"/>
      <c r="AI79" s="59"/>
      <c r="AJ79" s="59"/>
      <c r="AK79" s="59"/>
    </row>
    <row r="80" spans="2:37" x14ac:dyDescent="0.25">
      <c r="B80" s="59" t="s">
        <v>347</v>
      </c>
      <c r="C80" s="62" t="str">
        <f>+VLOOKUP(B80,'resumen UCAP'!$A$5:$O$329,2,0)</f>
        <v>LUMINARIA LED 60W. AUTONOMA</v>
      </c>
      <c r="D80" s="63">
        <f>+'Desmonte Infr. financiada'!D80</f>
        <v>60</v>
      </c>
      <c r="E80" s="63" t="str">
        <f>+VLOOKUP(B80,'resumen UCAP'!$A$5:$O$329,3,0)</f>
        <v>Un</v>
      </c>
      <c r="F80" s="64">
        <f>+VLOOKUP(B80,'resumen UCAP'!$A$5:$O$329,15,0)</f>
        <v>860000</v>
      </c>
      <c r="G80" s="61">
        <v>10</v>
      </c>
      <c r="H80" s="125"/>
      <c r="I80" s="59"/>
      <c r="J80" s="59"/>
      <c r="K80" s="59"/>
      <c r="L80" s="59"/>
      <c r="M80" s="59"/>
      <c r="N80" s="59"/>
      <c r="O80" s="59"/>
      <c r="P80" s="59"/>
      <c r="Q80" s="59"/>
      <c r="R80" s="59"/>
      <c r="S80" s="59"/>
      <c r="T80" s="59"/>
      <c r="U80" s="59"/>
      <c r="V80" s="59"/>
      <c r="W80" s="136"/>
      <c r="X80" s="59"/>
      <c r="Y80" s="59"/>
      <c r="Z80" s="59"/>
      <c r="AA80" s="59"/>
      <c r="AB80" s="59"/>
      <c r="AC80" s="59"/>
      <c r="AD80" s="59"/>
      <c r="AE80" s="59"/>
      <c r="AF80" s="59"/>
      <c r="AG80" s="59"/>
      <c r="AH80" s="59"/>
      <c r="AI80" s="59"/>
      <c r="AJ80" s="59"/>
      <c r="AK80" s="59"/>
    </row>
    <row r="81" spans="2:37" x14ac:dyDescent="0.25">
      <c r="B81" s="59" t="s">
        <v>348</v>
      </c>
      <c r="C81" s="62" t="str">
        <f>+VLOOKUP(B81,'resumen UCAP'!$A$5:$O$329,2,0)</f>
        <v>PROYECTOR LED RGB 200W NUEVA</v>
      </c>
      <c r="D81" s="63">
        <f>+'Desmonte Infr. financiada'!D81</f>
        <v>200</v>
      </c>
      <c r="E81" s="63" t="str">
        <f>+VLOOKUP(B81,'resumen UCAP'!$A$5:$O$329,3,0)</f>
        <v>Un</v>
      </c>
      <c r="F81" s="64">
        <f>+VLOOKUP(B81,'resumen UCAP'!$A$5:$O$329,15,0)</f>
        <v>1079900</v>
      </c>
      <c r="G81" s="61">
        <v>9</v>
      </c>
      <c r="H81" s="125"/>
      <c r="I81" s="59"/>
      <c r="J81" s="59"/>
      <c r="K81" s="59"/>
      <c r="L81" s="59"/>
      <c r="M81" s="59"/>
      <c r="N81" s="59"/>
      <c r="O81" s="59"/>
      <c r="P81" s="59"/>
      <c r="Q81" s="59"/>
      <c r="R81" s="59"/>
      <c r="S81" s="59"/>
      <c r="T81" s="59"/>
      <c r="U81" s="59"/>
      <c r="V81" s="59"/>
      <c r="W81" s="136"/>
      <c r="X81" s="59"/>
      <c r="Y81" s="59"/>
      <c r="Z81" s="59"/>
      <c r="AA81" s="59"/>
      <c r="AB81" s="59"/>
      <c r="AC81" s="59"/>
      <c r="AD81" s="59"/>
      <c r="AE81" s="59"/>
      <c r="AF81" s="59"/>
      <c r="AG81" s="59"/>
      <c r="AH81" s="59"/>
      <c r="AI81" s="59"/>
      <c r="AJ81" s="59"/>
      <c r="AK81" s="59"/>
    </row>
    <row r="82" spans="2:37" x14ac:dyDescent="0.25">
      <c r="B82" s="59" t="s">
        <v>349</v>
      </c>
      <c r="C82" s="62" t="str">
        <f>+VLOOKUP(B82,'resumen UCAP'!$A$5:$O$329,2,0)</f>
        <v>PROYECTOR LED LED 50W NUEVA</v>
      </c>
      <c r="D82" s="63">
        <f>+'Desmonte Infr. financiada'!D82</f>
        <v>50</v>
      </c>
      <c r="E82" s="63" t="str">
        <f>+VLOOKUP(B82,'resumen UCAP'!$A$5:$O$329,3,0)</f>
        <v>Un</v>
      </c>
      <c r="F82" s="64">
        <f>+VLOOKUP(B82,'resumen UCAP'!$A$5:$O$329,15,0)</f>
        <v>598300</v>
      </c>
      <c r="G82" s="61">
        <v>2</v>
      </c>
      <c r="H82" s="125"/>
      <c r="I82" s="59"/>
      <c r="J82" s="59"/>
      <c r="K82" s="59"/>
      <c r="L82" s="59"/>
      <c r="M82" s="59"/>
      <c r="N82" s="59"/>
      <c r="O82" s="59"/>
      <c r="P82" s="59"/>
      <c r="Q82" s="59"/>
      <c r="R82" s="59"/>
      <c r="S82" s="59"/>
      <c r="T82" s="59"/>
      <c r="U82" s="59"/>
      <c r="V82" s="59"/>
      <c r="W82" s="136"/>
      <c r="X82" s="59"/>
      <c r="Y82" s="59"/>
      <c r="Z82" s="59"/>
      <c r="AA82" s="59"/>
      <c r="AB82" s="59"/>
      <c r="AC82" s="59"/>
      <c r="AD82" s="59"/>
      <c r="AE82" s="59"/>
      <c r="AF82" s="59"/>
      <c r="AG82" s="59"/>
      <c r="AH82" s="59"/>
      <c r="AI82" s="59"/>
      <c r="AJ82" s="59"/>
      <c r="AK82" s="59"/>
    </row>
    <row r="83" spans="2:37" x14ac:dyDescent="0.25">
      <c r="B83" s="59" t="s">
        <v>509</v>
      </c>
      <c r="C83" s="62" t="str">
        <f>+VLOOKUP(B83,'resumen UCAP'!$A$5:$O$329,2,0)</f>
        <v>ETIQUETA LUMINARIA 250W</v>
      </c>
      <c r="D83" s="63">
        <f>+'Desmonte Infr. financiada'!D83</f>
        <v>279</v>
      </c>
      <c r="E83" s="63" t="str">
        <f>+VLOOKUP(B83,'resumen UCAP'!$A$5:$O$329,3,0)</f>
        <v>Un</v>
      </c>
      <c r="F83" s="64">
        <f>+VLOOKUP(B83,'resumen UCAP'!$A$5:$O$329,15,0)</f>
        <v>509142</v>
      </c>
      <c r="G83" s="61">
        <v>10</v>
      </c>
      <c r="H83" s="125"/>
      <c r="I83" s="59"/>
      <c r="J83" s="59"/>
      <c r="K83" s="59"/>
      <c r="L83" s="59"/>
      <c r="M83" s="59"/>
      <c r="N83" s="59"/>
      <c r="O83" s="59"/>
      <c r="P83" s="59"/>
      <c r="Q83" s="59"/>
      <c r="R83" s="59"/>
      <c r="S83" s="59"/>
      <c r="T83" s="59"/>
      <c r="U83" s="59"/>
      <c r="V83" s="59"/>
      <c r="W83" s="136"/>
      <c r="X83" s="59"/>
      <c r="Y83" s="59"/>
      <c r="Z83" s="59"/>
      <c r="AA83" s="59"/>
      <c r="AB83" s="59"/>
      <c r="AC83" s="59"/>
      <c r="AD83" s="59"/>
      <c r="AE83" s="59"/>
      <c r="AF83" s="59"/>
      <c r="AG83" s="59"/>
      <c r="AH83" s="59"/>
      <c r="AI83" s="59"/>
      <c r="AJ83" s="59"/>
      <c r="AK83" s="59"/>
    </row>
    <row r="84" spans="2:37" x14ac:dyDescent="0.25">
      <c r="B84" s="59" t="s">
        <v>510</v>
      </c>
      <c r="C84" s="62" t="str">
        <f>+VLOOKUP(B84,'resumen UCAP'!$A$5:$O$329,2,0)</f>
        <v>PROYECTOR LED 50W NUEVO</v>
      </c>
      <c r="D84" s="63">
        <f>+'Desmonte Infr. financiada'!D84</f>
        <v>50</v>
      </c>
      <c r="E84" s="63" t="str">
        <f>+VLOOKUP(B84,'resumen UCAP'!$A$5:$O$329,3,0)</f>
        <v>Un</v>
      </c>
      <c r="F84" s="64">
        <f>+VLOOKUP(B84,'resumen UCAP'!$A$5:$O$329,15,0)</f>
        <v>134677</v>
      </c>
      <c r="G84" s="61">
        <v>3</v>
      </c>
      <c r="H84" s="125"/>
      <c r="I84" s="59"/>
      <c r="J84" s="59"/>
      <c r="K84" s="59"/>
      <c r="L84" s="59"/>
      <c r="M84" s="59"/>
      <c r="N84" s="59"/>
      <c r="O84" s="59"/>
      <c r="P84" s="59"/>
      <c r="Q84" s="59"/>
      <c r="R84" s="59"/>
      <c r="S84" s="59"/>
      <c r="T84" s="59"/>
      <c r="U84" s="59"/>
      <c r="V84" s="59"/>
      <c r="W84" s="136"/>
      <c r="X84" s="59"/>
      <c r="Y84" s="59"/>
      <c r="Z84" s="59"/>
      <c r="AA84" s="59"/>
      <c r="AB84" s="59"/>
      <c r="AC84" s="59"/>
      <c r="AD84" s="59"/>
      <c r="AE84" s="59"/>
      <c r="AF84" s="59"/>
      <c r="AG84" s="59"/>
      <c r="AH84" s="59"/>
      <c r="AI84" s="59"/>
      <c r="AJ84" s="59"/>
      <c r="AK84" s="59"/>
    </row>
    <row r="85" spans="2:37" x14ac:dyDescent="0.25">
      <c r="B85" s="59" t="s">
        <v>511</v>
      </c>
      <c r="C85" s="62" t="str">
        <f>+VLOOKUP(B85,'resumen UCAP'!$A$5:$O$329,2,0)</f>
        <v>PROYECTOR MH 150W NUEVO</v>
      </c>
      <c r="D85" s="63">
        <f>+'Desmonte Infr. financiada'!D85</f>
        <v>169</v>
      </c>
      <c r="E85" s="63" t="str">
        <f>+VLOOKUP(B85,'resumen UCAP'!$A$5:$O$329,3,0)</f>
        <v>Un</v>
      </c>
      <c r="F85" s="64">
        <f>+VLOOKUP(B85,'resumen UCAP'!$A$5:$O$329,15,0)</f>
        <v>352663</v>
      </c>
      <c r="G85" s="124">
        <v>4</v>
      </c>
      <c r="H85" s="125"/>
      <c r="I85" s="59"/>
      <c r="J85" s="59"/>
      <c r="K85" s="59"/>
      <c r="L85" s="59"/>
      <c r="M85" s="59"/>
      <c r="N85" s="59"/>
      <c r="O85" s="59"/>
      <c r="P85" s="59"/>
      <c r="Q85" s="59"/>
      <c r="R85" s="59"/>
      <c r="S85" s="59"/>
      <c r="T85" s="59"/>
      <c r="U85" s="59"/>
      <c r="V85" s="59"/>
      <c r="W85" s="136"/>
      <c r="X85" s="59"/>
      <c r="Y85" s="59"/>
      <c r="Z85" s="59"/>
      <c r="AA85" s="59"/>
      <c r="AB85" s="59"/>
      <c r="AC85" s="59"/>
      <c r="AD85" s="59"/>
      <c r="AE85" s="59"/>
      <c r="AF85" s="59"/>
      <c r="AG85" s="59"/>
      <c r="AH85" s="59"/>
      <c r="AI85" s="59"/>
      <c r="AJ85" s="59"/>
      <c r="AK85" s="59"/>
    </row>
    <row r="86" spans="2:37" x14ac:dyDescent="0.25">
      <c r="B86" s="59" t="s">
        <v>512</v>
      </c>
      <c r="C86" s="62" t="str">
        <f>+VLOOKUP(B86,'resumen UCAP'!$A$5:$O$329,2,0)</f>
        <v>PROYECTOR MH 400W NUEVA</v>
      </c>
      <c r="D86" s="63">
        <f>+'Desmonte Infr. financiada'!D86</f>
        <v>440</v>
      </c>
      <c r="E86" s="63" t="str">
        <f>+VLOOKUP(B86,'resumen UCAP'!$A$5:$O$329,3,0)</f>
        <v>Un</v>
      </c>
      <c r="F86" s="64">
        <f>+VLOOKUP(B86,'resumen UCAP'!$A$5:$O$329,15,0)</f>
        <v>509142</v>
      </c>
      <c r="G86" s="124">
        <v>5</v>
      </c>
      <c r="H86" s="125"/>
      <c r="I86" s="59"/>
      <c r="J86" s="59"/>
      <c r="K86" s="59"/>
      <c r="L86" s="59"/>
      <c r="M86" s="59"/>
      <c r="N86" s="59"/>
      <c r="O86" s="59"/>
      <c r="P86" s="59"/>
      <c r="Q86" s="59"/>
      <c r="R86" s="59"/>
      <c r="S86" s="59"/>
      <c r="T86" s="59"/>
      <c r="U86" s="59"/>
      <c r="V86" s="59"/>
      <c r="W86" s="136"/>
      <c r="X86" s="59"/>
      <c r="Y86" s="59"/>
      <c r="Z86" s="59"/>
      <c r="AA86" s="59"/>
      <c r="AB86" s="59"/>
      <c r="AC86" s="59"/>
      <c r="AD86" s="59"/>
      <c r="AE86" s="59"/>
      <c r="AF86" s="59"/>
      <c r="AG86" s="59"/>
      <c r="AH86" s="59"/>
      <c r="AI86" s="59"/>
      <c r="AJ86" s="59"/>
      <c r="AK86" s="59"/>
    </row>
    <row r="87" spans="2:37" x14ac:dyDescent="0.25">
      <c r="B87" s="59" t="s">
        <v>513</v>
      </c>
      <c r="C87" s="62" t="str">
        <f>+VLOOKUP(B87,'resumen UCAP'!$A$5:$O$329,2,0)</f>
        <v>PROYECTOR LED 400W NUEVO</v>
      </c>
      <c r="D87" s="63">
        <f>+'Desmonte Infr. financiada'!D87</f>
        <v>400</v>
      </c>
      <c r="E87" s="63" t="str">
        <f>+VLOOKUP(B87,'resumen UCAP'!$A$5:$O$329,3,0)</f>
        <v>Un</v>
      </c>
      <c r="F87" s="64">
        <f>+VLOOKUP(B87,'resumen UCAP'!$A$5:$O$329,15,0)</f>
        <v>2843260</v>
      </c>
      <c r="G87" s="61">
        <v>6</v>
      </c>
      <c r="H87" s="125"/>
      <c r="I87" s="59"/>
      <c r="J87" s="59"/>
      <c r="K87" s="59"/>
      <c r="L87" s="59"/>
      <c r="M87" s="59"/>
      <c r="N87" s="59"/>
      <c r="O87" s="59"/>
      <c r="P87" s="59"/>
      <c r="Q87" s="59"/>
      <c r="R87" s="59"/>
      <c r="S87" s="59"/>
      <c r="T87" s="59"/>
      <c r="U87" s="59"/>
      <c r="V87" s="59"/>
      <c r="W87" s="136"/>
      <c r="X87" s="59"/>
      <c r="Y87" s="59"/>
      <c r="Z87" s="59"/>
      <c r="AA87" s="59"/>
      <c r="AB87" s="59"/>
      <c r="AC87" s="59"/>
      <c r="AD87" s="59"/>
      <c r="AE87" s="59"/>
      <c r="AF87" s="59"/>
      <c r="AG87" s="59"/>
      <c r="AH87" s="59"/>
      <c r="AI87" s="59"/>
      <c r="AJ87" s="59"/>
      <c r="AK87" s="59"/>
    </row>
    <row r="88" spans="2:37" x14ac:dyDescent="0.25">
      <c r="B88" s="59" t="s">
        <v>514</v>
      </c>
      <c r="C88" s="62" t="str">
        <f>+VLOOKUP(B88,'resumen UCAP'!$A$5:$O$329,2,0)</f>
        <v>PROYECTOR MH 400W LED</v>
      </c>
      <c r="D88" s="63">
        <f>+'Desmonte Infr. financiada'!D88</f>
        <v>400</v>
      </c>
      <c r="E88" s="63" t="str">
        <f>+VLOOKUP(B88,'resumen UCAP'!$A$5:$O$329,3,0)</f>
        <v>Un</v>
      </c>
      <c r="F88" s="64">
        <f>+VLOOKUP(B88,'resumen UCAP'!$A$5:$O$329,15,0)</f>
        <v>2156000</v>
      </c>
      <c r="G88" s="64">
        <v>38</v>
      </c>
      <c r="H88" s="125"/>
      <c r="I88" s="59"/>
      <c r="J88" s="59"/>
      <c r="K88" s="59"/>
      <c r="L88" s="59"/>
      <c r="M88" s="59"/>
      <c r="N88" s="59"/>
      <c r="O88" s="59"/>
      <c r="P88" s="59"/>
      <c r="Q88" s="59"/>
      <c r="R88" s="59"/>
      <c r="S88" s="59"/>
      <c r="T88" s="59"/>
      <c r="U88" s="59"/>
      <c r="V88" s="59"/>
      <c r="W88" s="136"/>
      <c r="X88" s="59"/>
      <c r="Y88" s="59"/>
      <c r="Z88" s="59"/>
      <c r="AA88" s="59"/>
      <c r="AB88" s="59"/>
      <c r="AC88" s="59"/>
      <c r="AD88" s="59"/>
      <c r="AE88" s="59"/>
      <c r="AF88" s="59"/>
      <c r="AG88" s="59"/>
      <c r="AH88" s="59"/>
      <c r="AI88" s="59"/>
      <c r="AJ88" s="59"/>
      <c r="AK88" s="59"/>
    </row>
    <row r="89" spans="2:37" x14ac:dyDescent="0.25">
      <c r="B89" s="59" t="s">
        <v>515</v>
      </c>
      <c r="C89" s="62" t="str">
        <f>+VLOOKUP(B89,'resumen UCAP'!$A$5:$O$329,2,0)</f>
        <v>PROYECTOR IMPOLED 400W LED</v>
      </c>
      <c r="D89" s="63">
        <f>+'Desmonte Infr. financiada'!D89</f>
        <v>400</v>
      </c>
      <c r="E89" s="63" t="str">
        <f>+VLOOKUP(B89,'resumen UCAP'!$A$5:$O$329,3,0)</f>
        <v>Un</v>
      </c>
      <c r="F89" s="64">
        <f>+VLOOKUP(B89,'resumen UCAP'!$A$5:$O$329,15,0)</f>
        <v>509142</v>
      </c>
      <c r="G89" s="61">
        <v>5</v>
      </c>
      <c r="H89" s="125"/>
      <c r="I89" s="59"/>
      <c r="J89" s="59"/>
      <c r="K89" s="59"/>
      <c r="L89" s="59"/>
      <c r="M89" s="59"/>
      <c r="N89" s="59"/>
      <c r="O89" s="59"/>
      <c r="P89" s="59"/>
      <c r="Q89" s="59"/>
      <c r="R89" s="59"/>
      <c r="S89" s="59"/>
      <c r="T89" s="59"/>
      <c r="U89" s="59"/>
      <c r="V89" s="59"/>
      <c r="W89" s="136"/>
      <c r="X89" s="59"/>
      <c r="Y89" s="59"/>
      <c r="Z89" s="59"/>
      <c r="AA89" s="59"/>
      <c r="AB89" s="59"/>
      <c r="AC89" s="59"/>
      <c r="AD89" s="59"/>
      <c r="AE89" s="59"/>
      <c r="AF89" s="59"/>
      <c r="AG89" s="59"/>
      <c r="AH89" s="59"/>
      <c r="AI89" s="59"/>
      <c r="AJ89" s="59"/>
      <c r="AK89" s="59"/>
    </row>
    <row r="90" spans="2:37" x14ac:dyDescent="0.25">
      <c r="B90" s="59" t="s">
        <v>516</v>
      </c>
      <c r="C90" s="62" t="str">
        <f>+VLOOKUP(B90,'resumen UCAP'!$A$5:$O$329,2,0)</f>
        <v>LUMINARIA MH 400W SEGUNDA</v>
      </c>
      <c r="D90" s="63">
        <f>+'Desmonte Infr. financiada'!D90</f>
        <v>440</v>
      </c>
      <c r="E90" s="63" t="str">
        <f>+VLOOKUP(B90,'resumen UCAP'!$A$5:$O$329,3,0)</f>
        <v>Un</v>
      </c>
      <c r="F90" s="64">
        <f>+VLOOKUP(B90,'resumen UCAP'!$A$5:$O$329,15,0)</f>
        <v>509142</v>
      </c>
      <c r="G90" s="124">
        <v>1</v>
      </c>
      <c r="H90" s="125"/>
      <c r="I90" s="59"/>
      <c r="J90" s="59"/>
      <c r="K90" s="59"/>
      <c r="L90" s="59"/>
      <c r="M90" s="59"/>
      <c r="N90" s="59"/>
      <c r="O90" s="59"/>
      <c r="P90" s="59"/>
      <c r="Q90" s="59"/>
      <c r="R90" s="59"/>
      <c r="S90" s="59"/>
      <c r="T90" s="59"/>
      <c r="U90" s="59"/>
      <c r="V90" s="59"/>
      <c r="W90" s="136"/>
      <c r="X90" s="59"/>
      <c r="Y90" s="59"/>
      <c r="Z90" s="59"/>
      <c r="AA90" s="59"/>
      <c r="AB90" s="59"/>
      <c r="AC90" s="59"/>
      <c r="AD90" s="59"/>
      <c r="AE90" s="59"/>
      <c r="AF90" s="59"/>
      <c r="AG90" s="59"/>
      <c r="AH90" s="59"/>
      <c r="AI90" s="59"/>
      <c r="AJ90" s="59"/>
      <c r="AK90" s="59"/>
    </row>
    <row r="91" spans="2:37" x14ac:dyDescent="0.25">
      <c r="B91" s="59" t="s">
        <v>517</v>
      </c>
      <c r="C91" s="62" t="str">
        <f>+VLOOKUP(B91,'resumen UCAP'!$A$5:$O$329,2,0)</f>
        <v>LUMINARIA LED 38W</v>
      </c>
      <c r="D91" s="63">
        <f>+'Desmonte Infr. financiada'!D91</f>
        <v>38</v>
      </c>
      <c r="E91" s="63" t="str">
        <f>+VLOOKUP(B91,'resumen UCAP'!$A$5:$O$329,3,0)</f>
        <v>Un</v>
      </c>
      <c r="F91" s="64">
        <f>+VLOOKUP(B91,'resumen UCAP'!$A$5:$O$329,15,0)</f>
        <v>1056546</v>
      </c>
      <c r="G91" s="61">
        <v>3</v>
      </c>
      <c r="H91" s="125"/>
      <c r="I91" s="59"/>
      <c r="J91" s="59"/>
      <c r="K91" s="59"/>
      <c r="L91" s="59"/>
      <c r="M91" s="59"/>
      <c r="N91" s="59"/>
      <c r="O91" s="59"/>
      <c r="P91" s="59"/>
      <c r="Q91" s="59"/>
      <c r="R91" s="59"/>
      <c r="S91" s="59"/>
      <c r="T91" s="59"/>
      <c r="U91" s="59"/>
      <c r="V91" s="59"/>
      <c r="W91" s="136"/>
      <c r="X91" s="59"/>
      <c r="Y91" s="59"/>
      <c r="Z91" s="59"/>
      <c r="AA91" s="59"/>
      <c r="AB91" s="59"/>
      <c r="AC91" s="59"/>
      <c r="AD91" s="59"/>
      <c r="AE91" s="59"/>
      <c r="AF91" s="59"/>
      <c r="AG91" s="59"/>
      <c r="AH91" s="59"/>
      <c r="AI91" s="59"/>
      <c r="AJ91" s="59"/>
      <c r="AK91" s="59"/>
    </row>
    <row r="92" spans="2:37" x14ac:dyDescent="0.25">
      <c r="B92" s="59" t="s">
        <v>518</v>
      </c>
      <c r="C92" s="62" t="str">
        <f>+VLOOKUP(B92,'resumen UCAP'!$A$5:$O$329,2,0)</f>
        <v>LUMINARIA LED 80-90W NUEVA</v>
      </c>
      <c r="D92" s="63">
        <f>+'Desmonte Infr. financiada'!D92</f>
        <v>90</v>
      </c>
      <c r="E92" s="63" t="str">
        <f>+VLOOKUP(B92,'resumen UCAP'!$A$5:$O$329,3,0)</f>
        <v>Un</v>
      </c>
      <c r="F92" s="64">
        <f>+VLOOKUP(B92,'resumen UCAP'!$A$5:$O$329,15,0)</f>
        <v>1547358</v>
      </c>
      <c r="G92" s="61">
        <v>1</v>
      </c>
      <c r="H92" s="125"/>
      <c r="I92" s="59"/>
      <c r="J92" s="59"/>
      <c r="K92" s="59"/>
      <c r="L92" s="59"/>
      <c r="M92" s="59"/>
      <c r="N92" s="59"/>
      <c r="O92" s="59"/>
      <c r="P92" s="59"/>
      <c r="Q92" s="59"/>
      <c r="R92" s="59"/>
      <c r="S92" s="59"/>
      <c r="T92" s="59"/>
      <c r="U92" s="59"/>
      <c r="V92" s="59"/>
      <c r="W92" s="136"/>
      <c r="X92" s="59"/>
      <c r="Y92" s="59"/>
      <c r="Z92" s="59"/>
      <c r="AA92" s="59"/>
      <c r="AB92" s="59"/>
      <c r="AC92" s="59"/>
      <c r="AD92" s="59"/>
      <c r="AE92" s="59"/>
      <c r="AF92" s="59"/>
      <c r="AG92" s="59"/>
      <c r="AH92" s="59"/>
      <c r="AI92" s="59"/>
      <c r="AJ92" s="59"/>
      <c r="AK92" s="59"/>
    </row>
    <row r="93" spans="2:37" x14ac:dyDescent="0.25">
      <c r="B93" s="59" t="s">
        <v>519</v>
      </c>
      <c r="C93" s="62" t="str">
        <f>+VLOOKUP(B93,'resumen UCAP'!$A$5:$O$329,2,0)</f>
        <v>LUMINARIA 3000 40 NUEVA</v>
      </c>
      <c r="D93" s="63">
        <f>+'Desmonte Infr. financiada'!D93</f>
        <v>40</v>
      </c>
      <c r="E93" s="63" t="str">
        <f>+VLOOKUP(B93,'resumen UCAP'!$A$5:$O$329,3,0)</f>
        <v>Un</v>
      </c>
      <c r="F93" s="64">
        <f>+VLOOKUP(B93,'resumen UCAP'!$A$5:$O$329,15,0)</f>
        <v>757310</v>
      </c>
      <c r="G93" s="64">
        <v>13</v>
      </c>
      <c r="H93" s="125"/>
      <c r="I93" s="59"/>
      <c r="J93" s="59"/>
      <c r="K93" s="59"/>
      <c r="L93" s="59"/>
      <c r="M93" s="59"/>
      <c r="N93" s="59"/>
      <c r="O93" s="59"/>
      <c r="P93" s="59"/>
      <c r="Q93" s="59"/>
      <c r="R93" s="59"/>
      <c r="S93" s="59"/>
      <c r="T93" s="59"/>
      <c r="U93" s="59"/>
      <c r="V93" s="59"/>
      <c r="W93" s="136"/>
      <c r="X93" s="59"/>
      <c r="Y93" s="59"/>
      <c r="Z93" s="59"/>
      <c r="AA93" s="59"/>
      <c r="AB93" s="59"/>
      <c r="AC93" s="59"/>
      <c r="AD93" s="59"/>
      <c r="AE93" s="59"/>
      <c r="AF93" s="59"/>
      <c r="AG93" s="59"/>
      <c r="AH93" s="59"/>
      <c r="AI93" s="59"/>
      <c r="AJ93" s="59"/>
      <c r="AK93" s="59"/>
    </row>
    <row r="94" spans="2:37" x14ac:dyDescent="0.25">
      <c r="B94" s="59" t="s">
        <v>520</v>
      </c>
      <c r="C94" s="62" t="str">
        <f>+VLOOKUP(B94,'resumen UCAP'!$A$5:$O$329,2,0)</f>
        <v>LUMINARIA NA 150W ONIX SEGUNDA</v>
      </c>
      <c r="D94" s="63">
        <f>+'Desmonte Infr. financiada'!D94</f>
        <v>169</v>
      </c>
      <c r="E94" s="63" t="str">
        <f>+VLOOKUP(B94,'resumen UCAP'!$A$5:$O$329,3,0)</f>
        <v>Un</v>
      </c>
      <c r="F94" s="64">
        <f>+VLOOKUP(B94,'resumen UCAP'!$A$5:$O$329,15,0)</f>
        <v>340000</v>
      </c>
      <c r="G94" s="123">
        <v>1</v>
      </c>
      <c r="H94" s="125"/>
      <c r="I94" s="59"/>
      <c r="J94" s="59"/>
      <c r="K94" s="59"/>
      <c r="L94" s="59"/>
      <c r="M94" s="59"/>
      <c r="N94" s="59"/>
      <c r="O94" s="59"/>
      <c r="P94" s="59"/>
      <c r="Q94" s="59"/>
      <c r="R94" s="59"/>
      <c r="S94" s="59"/>
      <c r="T94" s="59"/>
      <c r="U94" s="59"/>
      <c r="V94" s="59"/>
      <c r="W94" s="136"/>
      <c r="X94" s="59"/>
      <c r="Y94" s="59"/>
      <c r="Z94" s="59"/>
      <c r="AA94" s="59"/>
      <c r="AB94" s="59"/>
      <c r="AC94" s="59"/>
      <c r="AD94" s="59"/>
      <c r="AE94" s="59"/>
      <c r="AF94" s="59"/>
      <c r="AG94" s="59"/>
      <c r="AH94" s="59"/>
      <c r="AI94" s="59"/>
      <c r="AJ94" s="59"/>
      <c r="AK94" s="59"/>
    </row>
    <row r="95" spans="2:37" x14ac:dyDescent="0.25">
      <c r="B95" s="59" t="s">
        <v>521</v>
      </c>
      <c r="C95" s="62" t="str">
        <f>+VLOOKUP(B95,'resumen UCAP'!$A$5:$O$329,2,0)</f>
        <v>LUMINARIA NA 70 SEGUNDA</v>
      </c>
      <c r="D95" s="63">
        <f>+'Desmonte Infr. financiada'!D95</f>
        <v>81</v>
      </c>
      <c r="E95" s="63" t="str">
        <f>+VLOOKUP(B95,'resumen UCAP'!$A$5:$O$329,3,0)</f>
        <v>Un</v>
      </c>
      <c r="F95" s="64">
        <f>+VLOOKUP(B95,'resumen UCAP'!$A$5:$O$329,15,0)</f>
        <v>201799</v>
      </c>
      <c r="G95" s="123">
        <v>5</v>
      </c>
      <c r="H95" s="125"/>
      <c r="I95" s="59"/>
      <c r="J95" s="59"/>
      <c r="K95" s="59"/>
      <c r="L95" s="59"/>
      <c r="M95" s="59"/>
      <c r="N95" s="59"/>
      <c r="O95" s="59"/>
      <c r="P95" s="59"/>
      <c r="Q95" s="59"/>
      <c r="R95" s="59"/>
      <c r="S95" s="59"/>
      <c r="T95" s="59"/>
      <c r="U95" s="59"/>
      <c r="V95" s="59"/>
      <c r="W95" s="136"/>
      <c r="X95" s="59"/>
      <c r="Y95" s="59"/>
      <c r="Z95" s="59"/>
      <c r="AA95" s="59"/>
      <c r="AB95" s="59"/>
      <c r="AC95" s="59"/>
      <c r="AD95" s="59"/>
      <c r="AE95" s="59"/>
      <c r="AF95" s="59"/>
      <c r="AG95" s="59"/>
      <c r="AH95" s="59"/>
      <c r="AI95" s="59"/>
      <c r="AJ95" s="59"/>
      <c r="AK95" s="59"/>
    </row>
    <row r="96" spans="2:37" x14ac:dyDescent="0.25">
      <c r="B96" s="59" t="s">
        <v>522</v>
      </c>
      <c r="C96" s="62" t="str">
        <f>+VLOOKUP(B96,'resumen UCAP'!$A$5:$O$329,2,0)</f>
        <v>LUMINARIA NA 150 SEGUNDA</v>
      </c>
      <c r="D96" s="63">
        <f>+'Desmonte Infr. financiada'!D96</f>
        <v>169</v>
      </c>
      <c r="E96" s="63" t="str">
        <f>+VLOOKUP(B96,'resumen UCAP'!$A$5:$O$329,3,0)</f>
        <v>Un</v>
      </c>
      <c r="F96" s="64">
        <f>+VLOOKUP(B96,'resumen UCAP'!$A$5:$O$329,15,0)</f>
        <v>333700</v>
      </c>
      <c r="G96" s="123">
        <v>1</v>
      </c>
      <c r="H96" s="125"/>
      <c r="I96" s="59"/>
      <c r="J96" s="59"/>
      <c r="K96" s="59"/>
      <c r="L96" s="59"/>
      <c r="M96" s="59"/>
      <c r="N96" s="59"/>
      <c r="O96" s="59"/>
      <c r="P96" s="59"/>
      <c r="Q96" s="59"/>
      <c r="R96" s="59"/>
      <c r="S96" s="59"/>
      <c r="T96" s="59"/>
      <c r="U96" s="59"/>
      <c r="V96" s="59"/>
      <c r="W96" s="136"/>
      <c r="X96" s="59"/>
      <c r="Y96" s="59"/>
      <c r="Z96" s="59"/>
      <c r="AA96" s="59"/>
      <c r="AB96" s="59"/>
      <c r="AC96" s="59"/>
      <c r="AD96" s="59"/>
      <c r="AE96" s="59"/>
      <c r="AF96" s="59"/>
      <c r="AG96" s="59"/>
      <c r="AH96" s="59"/>
      <c r="AI96" s="59"/>
      <c r="AJ96" s="59"/>
      <c r="AK96" s="59"/>
    </row>
    <row r="97" spans="2:37" x14ac:dyDescent="0.25">
      <c r="B97" s="59" t="s">
        <v>523</v>
      </c>
      <c r="C97" s="62" t="str">
        <f>+VLOOKUP(B97,'resumen UCAP'!$A$5:$O$329,2,0)</f>
        <v>PROYECTOR 250W NUEVO</v>
      </c>
      <c r="D97" s="63">
        <f>+'Desmonte Infr. financiada'!D97</f>
        <v>279</v>
      </c>
      <c r="E97" s="63" t="str">
        <f>+VLOOKUP(B97,'resumen UCAP'!$A$5:$O$329,3,0)</f>
        <v>Un</v>
      </c>
      <c r="F97" s="64">
        <f>+VLOOKUP(B97,'resumen UCAP'!$A$5:$O$329,15,0)</f>
        <v>413027</v>
      </c>
      <c r="G97" s="123">
        <v>5</v>
      </c>
      <c r="H97" s="125"/>
      <c r="I97" s="59"/>
      <c r="J97" s="59"/>
      <c r="K97" s="59"/>
      <c r="L97" s="59"/>
      <c r="M97" s="59"/>
      <c r="N97" s="59"/>
      <c r="O97" s="59"/>
      <c r="P97" s="59"/>
      <c r="Q97" s="59"/>
      <c r="R97" s="59"/>
      <c r="S97" s="59"/>
      <c r="T97" s="59"/>
      <c r="U97" s="59"/>
      <c r="V97" s="59"/>
      <c r="W97" s="136"/>
      <c r="X97" s="59"/>
      <c r="Y97" s="59"/>
      <c r="Z97" s="59"/>
      <c r="AA97" s="59"/>
      <c r="AB97" s="59"/>
      <c r="AC97" s="59"/>
      <c r="AD97" s="59"/>
      <c r="AE97" s="59"/>
      <c r="AF97" s="59"/>
      <c r="AG97" s="59"/>
      <c r="AH97" s="59"/>
      <c r="AI97" s="59"/>
      <c r="AJ97" s="59"/>
      <c r="AK97" s="59"/>
    </row>
    <row r="98" spans="2:37" x14ac:dyDescent="0.25">
      <c r="B98" s="59" t="s">
        <v>524</v>
      </c>
      <c r="C98" s="62" t="str">
        <f>+VLOOKUP(B98,'resumen UCAP'!$A$5:$O$329,2,0)</f>
        <v>LUMINARIA NA 250W NUEVA ETIQUETA</v>
      </c>
      <c r="D98" s="63">
        <f>+'Desmonte Infr. financiada'!D98</f>
        <v>279</v>
      </c>
      <c r="E98" s="63" t="str">
        <f>+VLOOKUP(B98,'resumen UCAP'!$A$5:$O$329,3,0)</f>
        <v>Un</v>
      </c>
      <c r="F98" s="64">
        <f>+VLOOKUP(B98,'resumen UCAP'!$A$5:$O$329,15,0)</f>
        <v>413027</v>
      </c>
      <c r="G98" s="123">
        <v>1</v>
      </c>
      <c r="H98" s="125"/>
      <c r="I98" s="59"/>
      <c r="J98" s="59"/>
      <c r="K98" s="59"/>
      <c r="L98" s="59"/>
      <c r="M98" s="59"/>
      <c r="N98" s="59"/>
      <c r="O98" s="59"/>
      <c r="P98" s="59"/>
      <c r="Q98" s="59"/>
      <c r="R98" s="59"/>
      <c r="S98" s="59"/>
      <c r="T98" s="59"/>
      <c r="U98" s="59"/>
      <c r="V98" s="59"/>
      <c r="W98" s="136"/>
      <c r="X98" s="59"/>
      <c r="Y98" s="59"/>
      <c r="Z98" s="59"/>
      <c r="AA98" s="59"/>
      <c r="AB98" s="59"/>
      <c r="AC98" s="59"/>
      <c r="AD98" s="59"/>
      <c r="AE98" s="59"/>
      <c r="AF98" s="59"/>
      <c r="AG98" s="59"/>
      <c r="AH98" s="59"/>
      <c r="AI98" s="59"/>
      <c r="AJ98" s="59"/>
      <c r="AK98" s="59"/>
    </row>
    <row r="99" spans="2:37" x14ac:dyDescent="0.25">
      <c r="B99" s="59" t="s">
        <v>525</v>
      </c>
      <c r="C99" s="62" t="str">
        <f>+VLOOKUP(B99,'resumen UCAP'!$A$5:$O$329,2,0)</f>
        <v>ETIQUETA LUMINARIA NA 100W NUEVA</v>
      </c>
      <c r="D99" s="63">
        <f>+'Desmonte Infr. financiada'!D99</f>
        <v>115</v>
      </c>
      <c r="E99" s="63" t="str">
        <f>+VLOOKUP(B99,'resumen UCAP'!$A$5:$O$329,3,0)</f>
        <v>Un</v>
      </c>
      <c r="F99" s="64">
        <f>+VLOOKUP(B99,'resumen UCAP'!$A$5:$O$329,15,0)</f>
        <v>211467</v>
      </c>
      <c r="G99" s="123">
        <v>1</v>
      </c>
      <c r="H99" s="125"/>
      <c r="I99" s="59"/>
      <c r="J99" s="59"/>
      <c r="K99" s="59"/>
      <c r="L99" s="59"/>
      <c r="M99" s="59"/>
      <c r="N99" s="59"/>
      <c r="O99" s="59"/>
      <c r="P99" s="59"/>
      <c r="Q99" s="59"/>
      <c r="R99" s="59"/>
      <c r="S99" s="59"/>
      <c r="T99" s="59"/>
      <c r="U99" s="59"/>
      <c r="V99" s="59"/>
      <c r="W99" s="136"/>
      <c r="X99" s="59"/>
      <c r="Y99" s="59"/>
      <c r="Z99" s="59"/>
      <c r="AA99" s="59"/>
      <c r="AB99" s="59"/>
      <c r="AC99" s="59"/>
      <c r="AD99" s="59"/>
      <c r="AE99" s="59"/>
      <c r="AF99" s="59"/>
      <c r="AG99" s="59"/>
      <c r="AH99" s="59"/>
      <c r="AI99" s="59"/>
      <c r="AJ99" s="59"/>
      <c r="AK99" s="59"/>
    </row>
    <row r="100" spans="2:37" x14ac:dyDescent="0.25">
      <c r="B100" s="59" t="s">
        <v>526</v>
      </c>
      <c r="C100" s="62" t="str">
        <f>+VLOOKUP(B100,'resumen UCAP'!$A$5:$O$329,2,0)</f>
        <v>LUMINARIA 80-90W LED</v>
      </c>
      <c r="D100" s="63">
        <f>+'Desmonte Infr. financiada'!D100</f>
        <v>90</v>
      </c>
      <c r="E100" s="63" t="str">
        <f>+VLOOKUP(B100,'resumen UCAP'!$A$5:$O$329,3,0)</f>
        <v>Un</v>
      </c>
      <c r="F100" s="64">
        <f>+VLOOKUP(B100,'resumen UCAP'!$A$5:$O$329,15,0)</f>
        <v>940000</v>
      </c>
      <c r="G100" s="61">
        <v>8</v>
      </c>
      <c r="H100" s="125"/>
      <c r="I100" s="59"/>
      <c r="J100" s="59"/>
      <c r="K100" s="59"/>
      <c r="L100" s="59"/>
      <c r="M100" s="59"/>
      <c r="N100" s="59"/>
      <c r="O100" s="59"/>
      <c r="P100" s="59"/>
      <c r="Q100" s="59"/>
      <c r="R100" s="59"/>
      <c r="S100" s="59"/>
      <c r="T100" s="59"/>
      <c r="U100" s="59"/>
      <c r="V100" s="59"/>
      <c r="W100" s="136"/>
      <c r="X100" s="59"/>
      <c r="Y100" s="59"/>
      <c r="Z100" s="59"/>
      <c r="AA100" s="59"/>
      <c r="AB100" s="59"/>
      <c r="AC100" s="59"/>
      <c r="AD100" s="59"/>
      <c r="AE100" s="59"/>
      <c r="AF100" s="59"/>
      <c r="AG100" s="59"/>
      <c r="AH100" s="59"/>
      <c r="AI100" s="59"/>
      <c r="AJ100" s="59"/>
      <c r="AK100" s="59"/>
    </row>
    <row r="101" spans="2:37" x14ac:dyDescent="0.25">
      <c r="B101" s="59" t="s">
        <v>527</v>
      </c>
      <c r="C101" s="62" t="str">
        <f>+VLOOKUP(B101,'resumen UCAP'!$A$5:$O$329,2,0)</f>
        <v>LUMINARIA NA 70W  NUEVA</v>
      </c>
      <c r="D101" s="63">
        <f>+'Desmonte Infr. financiada'!D101</f>
        <v>81</v>
      </c>
      <c r="E101" s="63" t="str">
        <f>+VLOOKUP(B101,'resumen UCAP'!$A$5:$O$329,3,0)</f>
        <v>Un</v>
      </c>
      <c r="F101" s="64">
        <f>+VLOOKUP(B101,'resumen UCAP'!$A$5:$O$329,15,0)</f>
        <v>203490</v>
      </c>
      <c r="G101" s="123">
        <v>78</v>
      </c>
      <c r="H101" s="125"/>
      <c r="I101" s="59"/>
      <c r="J101" s="59"/>
      <c r="K101" s="59"/>
      <c r="L101" s="59"/>
      <c r="M101" s="59"/>
      <c r="N101" s="59"/>
      <c r="O101" s="59"/>
      <c r="P101" s="59"/>
      <c r="Q101" s="59"/>
      <c r="R101" s="59"/>
      <c r="S101" s="59"/>
      <c r="T101" s="59"/>
      <c r="U101" s="59"/>
      <c r="V101" s="59"/>
      <c r="W101" s="136"/>
      <c r="X101" s="59"/>
      <c r="Y101" s="59"/>
      <c r="Z101" s="59"/>
      <c r="AA101" s="59"/>
      <c r="AB101" s="59"/>
      <c r="AC101" s="59"/>
      <c r="AD101" s="59"/>
      <c r="AE101" s="59"/>
      <c r="AF101" s="59"/>
      <c r="AG101" s="59"/>
      <c r="AH101" s="59"/>
      <c r="AI101" s="59"/>
      <c r="AJ101" s="59"/>
      <c r="AK101" s="59"/>
    </row>
    <row r="102" spans="2:37" x14ac:dyDescent="0.25">
      <c r="B102" s="59" t="s">
        <v>528</v>
      </c>
      <c r="C102" s="62" t="str">
        <f>+VLOOKUP(B102,'resumen UCAP'!$A$5:$O$329,2,0)</f>
        <v>ETIQUETA NA 70W  NUEVA</v>
      </c>
      <c r="D102" s="63">
        <f>+'Desmonte Infr. financiada'!D102</f>
        <v>81</v>
      </c>
      <c r="E102" s="63" t="str">
        <f>+VLOOKUP(B102,'resumen UCAP'!$A$5:$O$329,3,0)</f>
        <v>Un</v>
      </c>
      <c r="F102" s="64">
        <f>+VLOOKUP(B102,'resumen UCAP'!$A$5:$O$329,15,0)</f>
        <v>201799</v>
      </c>
      <c r="G102" s="123">
        <v>17</v>
      </c>
      <c r="H102" s="125"/>
      <c r="I102" s="59"/>
      <c r="J102" s="59"/>
      <c r="K102" s="59"/>
      <c r="L102" s="59"/>
      <c r="M102" s="59"/>
      <c r="N102" s="59"/>
      <c r="O102" s="59"/>
      <c r="P102" s="59"/>
      <c r="Q102" s="59"/>
      <c r="R102" s="59"/>
      <c r="S102" s="59"/>
      <c r="T102" s="59"/>
      <c r="U102" s="59"/>
      <c r="V102" s="59"/>
      <c r="W102" s="136"/>
      <c r="X102" s="59"/>
      <c r="Y102" s="59"/>
      <c r="Z102" s="59"/>
      <c r="AA102" s="59"/>
      <c r="AB102" s="59"/>
      <c r="AC102" s="59"/>
      <c r="AD102" s="59"/>
      <c r="AE102" s="59"/>
      <c r="AF102" s="59"/>
      <c r="AG102" s="59"/>
      <c r="AH102" s="59"/>
      <c r="AI102" s="59"/>
      <c r="AJ102" s="59"/>
      <c r="AK102" s="59"/>
    </row>
    <row r="103" spans="2:37" x14ac:dyDescent="0.25">
      <c r="B103" s="59" t="s">
        <v>529</v>
      </c>
      <c r="C103" s="62" t="str">
        <f>+VLOOKUP(B103,'resumen UCAP'!$A$5:$O$329,2,0)</f>
        <v>PROYECTOR RGB 200W LED</v>
      </c>
      <c r="D103" s="63">
        <f>+'Desmonte Infr. financiada'!D103</f>
        <v>200</v>
      </c>
      <c r="E103" s="63" t="str">
        <f>+VLOOKUP(B103,'resumen UCAP'!$A$5:$O$329,3,0)</f>
        <v>Un</v>
      </c>
      <c r="F103" s="64">
        <f>+VLOOKUP(B103,'resumen UCAP'!$A$5:$O$329,15,0)</f>
        <v>330000</v>
      </c>
      <c r="G103" s="61">
        <v>2</v>
      </c>
      <c r="H103" s="125"/>
      <c r="I103" s="59"/>
      <c r="J103" s="59"/>
      <c r="K103" s="59"/>
      <c r="L103" s="59"/>
      <c r="M103" s="59"/>
      <c r="N103" s="59"/>
      <c r="O103" s="59"/>
      <c r="P103" s="59"/>
      <c r="Q103" s="59"/>
      <c r="R103" s="59"/>
      <c r="S103" s="59"/>
      <c r="T103" s="59"/>
      <c r="U103" s="59"/>
      <c r="V103" s="59"/>
      <c r="W103" s="136"/>
      <c r="X103" s="59"/>
      <c r="Y103" s="59"/>
      <c r="Z103" s="59"/>
      <c r="AA103" s="59"/>
      <c r="AB103" s="59"/>
      <c r="AC103" s="59"/>
      <c r="AD103" s="59"/>
      <c r="AE103" s="59"/>
      <c r="AF103" s="59"/>
      <c r="AG103" s="59"/>
      <c r="AH103" s="59"/>
      <c r="AI103" s="59"/>
      <c r="AJ103" s="59"/>
      <c r="AK103" s="59"/>
    </row>
    <row r="104" spans="2:37" x14ac:dyDescent="0.25">
      <c r="B104" s="59" t="s">
        <v>530</v>
      </c>
      <c r="C104" s="62" t="str">
        <f>+VLOOKUP(B104,'resumen UCAP'!$A$5:$O$329,2,0)</f>
        <v>LUMINARIA YOA 38W LED</v>
      </c>
      <c r="D104" s="63">
        <f>+'Desmonte Infr. financiada'!D104</f>
        <v>38</v>
      </c>
      <c r="E104" s="63" t="str">
        <f>+VLOOKUP(B104,'resumen UCAP'!$A$5:$O$329,3,0)</f>
        <v>Un</v>
      </c>
      <c r="F104" s="64">
        <f>+VLOOKUP(B104,'resumen UCAP'!$A$5:$O$329,15,0)</f>
        <v>413027</v>
      </c>
      <c r="G104" s="61">
        <v>4</v>
      </c>
      <c r="H104" s="125"/>
      <c r="I104" s="59"/>
      <c r="J104" s="59"/>
      <c r="K104" s="59"/>
      <c r="L104" s="59"/>
      <c r="M104" s="59"/>
      <c r="N104" s="59"/>
      <c r="O104" s="59"/>
      <c r="P104" s="59"/>
      <c r="Q104" s="59"/>
      <c r="R104" s="59"/>
      <c r="S104" s="59"/>
      <c r="T104" s="59"/>
      <c r="U104" s="59"/>
      <c r="V104" s="59"/>
      <c r="W104" s="136"/>
      <c r="X104" s="59"/>
      <c r="Y104" s="59"/>
      <c r="Z104" s="59"/>
      <c r="AA104" s="59"/>
      <c r="AB104" s="59"/>
      <c r="AC104" s="59"/>
      <c r="AD104" s="59"/>
      <c r="AE104" s="59"/>
      <c r="AF104" s="59"/>
      <c r="AG104" s="59"/>
      <c r="AH104" s="59"/>
      <c r="AI104" s="59"/>
      <c r="AJ104" s="59"/>
      <c r="AK104" s="59"/>
    </row>
    <row r="105" spans="2:37" x14ac:dyDescent="0.25">
      <c r="B105" s="59" t="s">
        <v>531</v>
      </c>
      <c r="C105" s="62" t="str">
        <f>+VLOOKUP(B105,'resumen UCAP'!$A$5:$O$329,2,0)</f>
        <v>LUMINARIA NA 70W  SEGUNDA</v>
      </c>
      <c r="D105" s="63">
        <f>+'Desmonte Infr. financiada'!D105</f>
        <v>81</v>
      </c>
      <c r="E105" s="63" t="str">
        <f>+VLOOKUP(B105,'resumen UCAP'!$A$5:$O$329,3,0)</f>
        <v>Un</v>
      </c>
      <c r="F105" s="64">
        <f>+VLOOKUP(B105,'resumen UCAP'!$A$5:$O$329,15,0)</f>
        <v>201799</v>
      </c>
      <c r="G105" s="123">
        <v>2</v>
      </c>
      <c r="H105" s="125"/>
      <c r="I105" s="59"/>
      <c r="J105" s="59"/>
      <c r="K105" s="59"/>
      <c r="L105" s="59"/>
      <c r="M105" s="59"/>
      <c r="N105" s="59"/>
      <c r="O105" s="59"/>
      <c r="P105" s="59"/>
      <c r="Q105" s="59"/>
      <c r="R105" s="59"/>
      <c r="S105" s="59"/>
      <c r="T105" s="59"/>
      <c r="U105" s="59"/>
      <c r="V105" s="59"/>
      <c r="W105" s="136"/>
      <c r="X105" s="59"/>
      <c r="Y105" s="59"/>
      <c r="Z105" s="59"/>
      <c r="AA105" s="59"/>
      <c r="AB105" s="59"/>
      <c r="AC105" s="59"/>
      <c r="AD105" s="59"/>
      <c r="AE105" s="59"/>
      <c r="AF105" s="59"/>
      <c r="AG105" s="59"/>
      <c r="AH105" s="59"/>
      <c r="AI105" s="59"/>
      <c r="AJ105" s="59"/>
      <c r="AK105" s="59"/>
    </row>
    <row r="106" spans="2:37" x14ac:dyDescent="0.25">
      <c r="B106" s="59" t="s">
        <v>77</v>
      </c>
      <c r="C106" s="62" t="str">
        <f>+VLOOKUP(B106,'resumen UCAP'!$A$5:$O$329,2,0)</f>
        <v>PROYECTOR MH 250W REPOTENCIAR</v>
      </c>
      <c r="D106" s="63">
        <f>+'Desmonte Infr. financiada'!D106</f>
        <v>279</v>
      </c>
      <c r="E106" s="63" t="str">
        <f>+VLOOKUP(B106,'resumen UCAP'!$A$5:$O$329,3,0)</f>
        <v>Un</v>
      </c>
      <c r="F106" s="64">
        <f>+VLOOKUP(B106,'resumen UCAP'!$A$5:$O$329,15,0)</f>
        <v>413027</v>
      </c>
      <c r="G106" s="124">
        <v>1</v>
      </c>
      <c r="H106" s="125"/>
      <c r="I106" s="59"/>
      <c r="J106" s="59"/>
      <c r="K106" s="59"/>
      <c r="L106" s="59"/>
      <c r="M106" s="59"/>
      <c r="N106" s="59"/>
      <c r="O106" s="59"/>
      <c r="P106" s="59"/>
      <c r="Q106" s="59"/>
      <c r="R106" s="59"/>
      <c r="S106" s="59"/>
      <c r="T106" s="59"/>
      <c r="U106" s="59"/>
      <c r="V106" s="59"/>
      <c r="W106" s="136"/>
      <c r="X106" s="59"/>
      <c r="Y106" s="59"/>
      <c r="Z106" s="59"/>
      <c r="AA106" s="59"/>
      <c r="AB106" s="59"/>
      <c r="AC106" s="59"/>
      <c r="AD106" s="59"/>
      <c r="AE106" s="59"/>
      <c r="AF106" s="59"/>
      <c r="AG106" s="59"/>
      <c r="AH106" s="59"/>
      <c r="AI106" s="59"/>
      <c r="AJ106" s="59"/>
      <c r="AK106" s="59"/>
    </row>
    <row r="107" spans="2:37" x14ac:dyDescent="0.25">
      <c r="B107" s="59" t="s">
        <v>26</v>
      </c>
      <c r="C107" s="62" t="str">
        <f>+VLOOKUP(B107,'resumen UCAP'!$A$5:$O$329,2,0)</f>
        <v>ETIQUETA 250W NUEVA</v>
      </c>
      <c r="D107" s="63">
        <f>+'Desmonte Infr. financiada'!D107</f>
        <v>279</v>
      </c>
      <c r="E107" s="63" t="str">
        <f>+VLOOKUP(B107,'resumen UCAP'!$A$5:$O$329,3,0)</f>
        <v>Un</v>
      </c>
      <c r="F107" s="64">
        <f>+VLOOKUP(B107,'resumen UCAP'!$A$5:$O$329,15,0)</f>
        <v>431050</v>
      </c>
      <c r="G107" s="123">
        <v>3</v>
      </c>
      <c r="H107" s="125"/>
      <c r="I107" s="59"/>
      <c r="J107" s="59"/>
      <c r="K107" s="59"/>
      <c r="L107" s="59"/>
      <c r="M107" s="59"/>
      <c r="N107" s="59"/>
      <c r="O107" s="59"/>
      <c r="P107" s="59"/>
      <c r="Q107" s="59"/>
      <c r="R107" s="59"/>
      <c r="S107" s="59"/>
      <c r="T107" s="59"/>
      <c r="U107" s="59"/>
      <c r="V107" s="59"/>
      <c r="W107" s="136"/>
      <c r="X107" s="59"/>
      <c r="Y107" s="59"/>
      <c r="Z107" s="59"/>
      <c r="AA107" s="59"/>
      <c r="AB107" s="59"/>
      <c r="AC107" s="59"/>
      <c r="AD107" s="59"/>
      <c r="AE107" s="59"/>
      <c r="AF107" s="59"/>
      <c r="AG107" s="59"/>
      <c r="AH107" s="59"/>
      <c r="AI107" s="59"/>
      <c r="AJ107" s="59"/>
      <c r="AK107" s="59"/>
    </row>
    <row r="108" spans="2:37" x14ac:dyDescent="0.25">
      <c r="B108" s="59" t="s">
        <v>78</v>
      </c>
      <c r="C108" s="62" t="str">
        <f>+VLOOKUP(B108,'resumen UCAP'!$A$5:$O$329,2,0)</f>
        <v>LUMINARIA NA 400 SEGUNDA</v>
      </c>
      <c r="D108" s="63">
        <f>+'Desmonte Infr. financiada'!D108</f>
        <v>440</v>
      </c>
      <c r="E108" s="63" t="str">
        <f>+VLOOKUP(B108,'resumen UCAP'!$A$5:$O$329,3,0)</f>
        <v>Un</v>
      </c>
      <c r="F108" s="64">
        <f>+VLOOKUP(B108,'resumen UCAP'!$A$5:$O$329,15,0)</f>
        <v>431050</v>
      </c>
      <c r="G108" s="123">
        <v>1</v>
      </c>
      <c r="H108" s="125"/>
      <c r="I108" s="59"/>
      <c r="J108" s="59"/>
      <c r="K108" s="59"/>
      <c r="L108" s="59"/>
      <c r="M108" s="59"/>
      <c r="N108" s="59"/>
      <c r="O108" s="59"/>
      <c r="P108" s="59"/>
      <c r="Q108" s="59"/>
      <c r="R108" s="59"/>
      <c r="S108" s="59"/>
      <c r="T108" s="59"/>
      <c r="U108" s="59"/>
      <c r="V108" s="59"/>
      <c r="W108" s="136"/>
      <c r="X108" s="59"/>
      <c r="Y108" s="59"/>
      <c r="Z108" s="59"/>
      <c r="AA108" s="59"/>
      <c r="AB108" s="59"/>
      <c r="AC108" s="59"/>
      <c r="AD108" s="59"/>
      <c r="AE108" s="59"/>
      <c r="AF108" s="59"/>
      <c r="AG108" s="59"/>
      <c r="AH108" s="59"/>
      <c r="AI108" s="59"/>
      <c r="AJ108" s="59"/>
      <c r="AK108" s="59"/>
    </row>
    <row r="109" spans="2:37" x14ac:dyDescent="0.25">
      <c r="B109" s="59" t="s">
        <v>101</v>
      </c>
      <c r="C109" s="62" t="str">
        <f>+VLOOKUP(B109,'resumen UCAP'!$A$5:$O$329,2,0)</f>
        <v>ETIQUETA NA 400W NUEVA</v>
      </c>
      <c r="D109" s="63">
        <f>+'Desmonte Infr. financiada'!D109</f>
        <v>440</v>
      </c>
      <c r="E109" s="63" t="str">
        <f>+VLOOKUP(B109,'resumen UCAP'!$A$5:$O$329,3,0)</f>
        <v>Un</v>
      </c>
      <c r="F109" s="64">
        <f>+VLOOKUP(B109,'resumen UCAP'!$A$5:$O$329,15,0)</f>
        <v>431050</v>
      </c>
      <c r="G109" s="123">
        <v>1</v>
      </c>
      <c r="H109" s="125"/>
      <c r="I109" s="59"/>
      <c r="J109" s="59"/>
      <c r="K109" s="59"/>
      <c r="L109" s="59"/>
      <c r="M109" s="59"/>
      <c r="N109" s="59"/>
      <c r="O109" s="59"/>
      <c r="P109" s="59"/>
      <c r="Q109" s="59"/>
      <c r="R109" s="59"/>
      <c r="S109" s="59"/>
      <c r="T109" s="59"/>
      <c r="U109" s="59"/>
      <c r="V109" s="59"/>
      <c r="W109" s="136"/>
      <c r="X109" s="59"/>
      <c r="Y109" s="59"/>
      <c r="Z109" s="59"/>
      <c r="AA109" s="59"/>
      <c r="AB109" s="59"/>
      <c r="AC109" s="59"/>
      <c r="AD109" s="59"/>
      <c r="AE109" s="59"/>
      <c r="AF109" s="59"/>
      <c r="AG109" s="59"/>
      <c r="AH109" s="59"/>
      <c r="AI109" s="59"/>
      <c r="AJ109" s="59"/>
      <c r="AK109" s="59"/>
    </row>
    <row r="110" spans="2:37" x14ac:dyDescent="0.25">
      <c r="B110" s="59"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1">
        <v>4</v>
      </c>
      <c r="H110" s="125"/>
      <c r="I110" s="59"/>
      <c r="J110" s="59"/>
      <c r="K110" s="59"/>
      <c r="L110" s="59"/>
      <c r="M110" s="59"/>
      <c r="N110" s="59"/>
      <c r="O110" s="59"/>
      <c r="P110" s="59"/>
      <c r="Q110" s="59"/>
      <c r="R110" s="59"/>
      <c r="S110" s="59"/>
      <c r="T110" s="59"/>
      <c r="U110" s="59"/>
      <c r="V110" s="59"/>
      <c r="W110" s="136"/>
      <c r="X110" s="59"/>
      <c r="Y110" s="59"/>
      <c r="Z110" s="59"/>
      <c r="AA110" s="59"/>
      <c r="AB110" s="59"/>
      <c r="AC110" s="59"/>
      <c r="AD110" s="59"/>
      <c r="AE110" s="59"/>
      <c r="AF110" s="59"/>
      <c r="AG110" s="59"/>
      <c r="AH110" s="59"/>
      <c r="AI110" s="59"/>
      <c r="AJ110" s="59"/>
      <c r="AK110" s="59"/>
    </row>
    <row r="111" spans="2:37" x14ac:dyDescent="0.25">
      <c r="B111" s="59" t="s">
        <v>103</v>
      </c>
      <c r="C111" s="62" t="str">
        <f>+VLOOKUP(B111,'resumen UCAP'!$A$5:$O$329,2,0)</f>
        <v>LUMINARIA LED 65W SEGUNDA</v>
      </c>
      <c r="D111" s="63">
        <f>+'Desmonte Infr. financiada'!D111</f>
        <v>65</v>
      </c>
      <c r="E111" s="63" t="str">
        <f>+VLOOKUP(B111,'resumen UCAP'!$A$5:$O$329,3,0)</f>
        <v>Un</v>
      </c>
      <c r="F111" s="64">
        <f>+VLOOKUP(B111,'resumen UCAP'!$A$5:$O$329,15,0)</f>
        <v>736002</v>
      </c>
      <c r="G111" s="61">
        <v>1</v>
      </c>
      <c r="H111" s="125"/>
      <c r="I111" s="59"/>
      <c r="J111" s="59"/>
      <c r="K111" s="59"/>
      <c r="L111" s="59"/>
      <c r="M111" s="59"/>
      <c r="N111" s="59"/>
      <c r="O111" s="59"/>
      <c r="P111" s="59"/>
      <c r="Q111" s="59"/>
      <c r="R111" s="59"/>
      <c r="S111" s="59"/>
      <c r="T111" s="59"/>
      <c r="U111" s="59"/>
      <c r="V111" s="59"/>
      <c r="W111" s="136"/>
      <c r="X111" s="59"/>
      <c r="Y111" s="59"/>
      <c r="Z111" s="59"/>
      <c r="AA111" s="59"/>
      <c r="AB111" s="59"/>
      <c r="AC111" s="59"/>
      <c r="AD111" s="59"/>
      <c r="AE111" s="59"/>
      <c r="AF111" s="59"/>
      <c r="AG111" s="59"/>
      <c r="AH111" s="59"/>
      <c r="AI111" s="59"/>
      <c r="AJ111" s="59"/>
      <c r="AK111" s="59"/>
    </row>
    <row r="112" spans="2:37" x14ac:dyDescent="0.25">
      <c r="B112" s="59"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125"/>
      <c r="I112" s="59"/>
      <c r="J112" s="59"/>
      <c r="K112" s="59"/>
      <c r="L112" s="59"/>
      <c r="M112" s="59"/>
      <c r="N112" s="59"/>
      <c r="O112" s="59"/>
      <c r="P112" s="59"/>
      <c r="Q112" s="59"/>
      <c r="R112" s="59"/>
      <c r="S112" s="59"/>
      <c r="T112" s="59"/>
      <c r="U112" s="59"/>
      <c r="V112" s="59"/>
      <c r="W112" s="136"/>
      <c r="X112" s="59"/>
      <c r="Y112" s="59"/>
      <c r="Z112" s="59"/>
      <c r="AA112" s="59"/>
      <c r="AB112" s="59"/>
      <c r="AC112" s="59"/>
      <c r="AD112" s="59"/>
      <c r="AE112" s="59"/>
      <c r="AF112" s="59"/>
      <c r="AG112" s="59"/>
      <c r="AH112" s="59"/>
      <c r="AI112" s="59"/>
      <c r="AJ112" s="59"/>
      <c r="AK112" s="59"/>
    </row>
    <row r="113" spans="2:37" x14ac:dyDescent="0.25">
      <c r="B113" s="59" t="s">
        <v>105</v>
      </c>
      <c r="C113" s="62" t="str">
        <f>+VLOOKUP(B113,'resumen UCAP'!$A$5:$O$329,2,0)</f>
        <v>PROYECTOR LED 200W NUEVA</v>
      </c>
      <c r="D113" s="63">
        <f>+'Desmonte Infr. financiada'!D113</f>
        <v>200</v>
      </c>
      <c r="E113" s="63" t="str">
        <f>+VLOOKUP(B113,'resumen UCAP'!$A$5:$O$329,3,0)</f>
        <v>Un</v>
      </c>
      <c r="F113" s="64">
        <f>+VLOOKUP(B113,'resumen UCAP'!$A$5:$O$329,15,0)</f>
        <v>698300</v>
      </c>
      <c r="G113" s="61">
        <v>3</v>
      </c>
      <c r="H113" s="125"/>
      <c r="I113" s="59"/>
      <c r="J113" s="59"/>
      <c r="K113" s="59"/>
      <c r="L113" s="59"/>
      <c r="M113" s="59"/>
      <c r="N113" s="59"/>
      <c r="O113" s="59"/>
      <c r="P113" s="59"/>
      <c r="Q113" s="59"/>
      <c r="R113" s="59"/>
      <c r="S113" s="59"/>
      <c r="T113" s="59"/>
      <c r="U113" s="59"/>
      <c r="V113" s="59"/>
      <c r="W113" s="136"/>
      <c r="X113" s="59"/>
      <c r="Y113" s="59"/>
      <c r="Z113" s="59"/>
      <c r="AA113" s="59"/>
      <c r="AB113" s="59"/>
      <c r="AC113" s="59"/>
      <c r="AD113" s="59"/>
      <c r="AE113" s="59"/>
      <c r="AF113" s="59"/>
      <c r="AG113" s="59"/>
      <c r="AH113" s="59"/>
      <c r="AI113" s="59"/>
      <c r="AJ113" s="59"/>
      <c r="AK113" s="59"/>
    </row>
    <row r="114" spans="2:37" x14ac:dyDescent="0.25">
      <c r="B114" s="59" t="s">
        <v>106</v>
      </c>
      <c r="C114" s="62" t="str">
        <f>+VLOOKUP(B114,'resumen UCAP'!$A$5:$O$329,2,0)</f>
        <v>PROYECTOR MH 250 SEGUNDA</v>
      </c>
      <c r="D114" s="63">
        <f>+'Desmonte Infr. financiada'!D114</f>
        <v>279</v>
      </c>
      <c r="E114" s="63" t="str">
        <f>+VLOOKUP(B114,'resumen UCAP'!$A$5:$O$329,3,0)</f>
        <v>Un</v>
      </c>
      <c r="F114" s="64">
        <f>+VLOOKUP(B114,'resumen UCAP'!$A$5:$O$329,15,0)</f>
        <v>509142</v>
      </c>
      <c r="G114" s="124">
        <v>2</v>
      </c>
      <c r="H114" s="125"/>
      <c r="I114" s="59"/>
      <c r="J114" s="59"/>
      <c r="K114" s="59"/>
      <c r="L114" s="59"/>
      <c r="M114" s="59"/>
      <c r="N114" s="59"/>
      <c r="O114" s="59"/>
      <c r="P114" s="59"/>
      <c r="Q114" s="59"/>
      <c r="R114" s="59"/>
      <c r="S114" s="59"/>
      <c r="T114" s="59"/>
      <c r="U114" s="59"/>
      <c r="V114" s="59"/>
      <c r="W114" s="136"/>
      <c r="X114" s="59"/>
      <c r="Y114" s="59"/>
      <c r="Z114" s="59"/>
      <c r="AA114" s="59"/>
      <c r="AB114" s="59"/>
      <c r="AC114" s="59"/>
      <c r="AD114" s="59"/>
      <c r="AE114" s="59"/>
      <c r="AF114" s="59"/>
      <c r="AG114" s="59"/>
      <c r="AH114" s="59"/>
      <c r="AI114" s="59"/>
      <c r="AJ114" s="59"/>
      <c r="AK114" s="59"/>
    </row>
    <row r="115" spans="2:37" x14ac:dyDescent="0.25">
      <c r="B115" s="59" t="s">
        <v>107</v>
      </c>
      <c r="C115" s="62" t="str">
        <f>+VLOOKUP(B115,'resumen UCAP'!$A$5:$O$329,2,0)</f>
        <v>Proyector led 200w</v>
      </c>
      <c r="D115" s="63">
        <f>+'Desmonte Infr. financiada'!D115</f>
        <v>200</v>
      </c>
      <c r="E115" s="63" t="str">
        <f>+VLOOKUP(B115,'resumen UCAP'!$A$5:$O$329,3,0)</f>
        <v>Un</v>
      </c>
      <c r="F115" s="64">
        <f>+VLOOKUP(B115,'resumen UCAP'!$A$5:$O$329,15,0)</f>
        <v>2176396</v>
      </c>
      <c r="G115" s="61">
        <v>9</v>
      </c>
      <c r="H115" s="125"/>
      <c r="I115" s="59"/>
      <c r="J115" s="59"/>
      <c r="K115" s="59"/>
      <c r="L115" s="59"/>
      <c r="M115" s="59"/>
      <c r="N115" s="59"/>
      <c r="O115" s="59"/>
      <c r="P115" s="59"/>
      <c r="Q115" s="59"/>
      <c r="R115" s="59"/>
      <c r="S115" s="59"/>
      <c r="T115" s="59"/>
      <c r="U115" s="59"/>
      <c r="V115" s="59"/>
      <c r="W115" s="136"/>
      <c r="X115" s="59"/>
      <c r="Y115" s="59"/>
      <c r="Z115" s="59"/>
      <c r="AA115" s="59"/>
      <c r="AB115" s="59"/>
      <c r="AC115" s="59"/>
      <c r="AD115" s="59"/>
      <c r="AE115" s="59"/>
      <c r="AF115" s="59"/>
      <c r="AG115" s="59"/>
      <c r="AH115" s="59"/>
      <c r="AI115" s="59"/>
      <c r="AJ115" s="59"/>
      <c r="AK115" s="59"/>
    </row>
    <row r="116" spans="2:37" x14ac:dyDescent="0.25">
      <c r="B116" s="59" t="s">
        <v>108</v>
      </c>
      <c r="C116" s="62" t="str">
        <f>+VLOOKUP(B116,'resumen UCAP'!$A$5:$O$329,2,0)</f>
        <v>Luminaria picadelly 250w</v>
      </c>
      <c r="D116" s="63">
        <f>+'Desmonte Infr. financiada'!D116</f>
        <v>279</v>
      </c>
      <c r="E116" s="63" t="str">
        <f>+VLOOKUP(B116,'resumen UCAP'!$A$5:$O$329,3,0)</f>
        <v>Un</v>
      </c>
      <c r="F116" s="64">
        <f>+VLOOKUP(B116,'resumen UCAP'!$A$5:$O$329,15,0)</f>
        <v>680000</v>
      </c>
      <c r="G116" s="123">
        <v>6</v>
      </c>
      <c r="H116" s="125"/>
      <c r="I116" s="59"/>
      <c r="J116" s="59"/>
      <c r="K116" s="59"/>
      <c r="L116" s="59"/>
      <c r="M116" s="59"/>
      <c r="N116" s="59"/>
      <c r="O116" s="59"/>
      <c r="P116" s="59"/>
      <c r="Q116" s="59"/>
      <c r="R116" s="59"/>
      <c r="S116" s="59"/>
      <c r="T116" s="59"/>
      <c r="U116" s="59"/>
      <c r="V116" s="59"/>
      <c r="W116" s="136"/>
      <c r="X116" s="59"/>
      <c r="Y116" s="59"/>
      <c r="Z116" s="59"/>
      <c r="AA116" s="59"/>
      <c r="AB116" s="59"/>
      <c r="AC116" s="59"/>
      <c r="AD116" s="59"/>
      <c r="AE116" s="59"/>
      <c r="AF116" s="59"/>
      <c r="AG116" s="59"/>
      <c r="AH116" s="59"/>
      <c r="AI116" s="59"/>
      <c r="AJ116" s="59"/>
      <c r="AK116" s="59"/>
    </row>
    <row r="117" spans="2:37" x14ac:dyDescent="0.25">
      <c r="B117" s="59" t="s">
        <v>109</v>
      </c>
      <c r="C117" s="62" t="str">
        <f>+VLOOKUP(B117,'resumen UCAP'!$A$5:$O$329,2,0)</f>
        <v>ETIQUETA LUMINARIA LED 100W NUEVA</v>
      </c>
      <c r="D117" s="63">
        <f>+'Desmonte Infr. financiada'!D117</f>
        <v>100</v>
      </c>
      <c r="E117" s="63" t="str">
        <f>+VLOOKUP(B117,'resumen UCAP'!$A$5:$O$329,3,0)</f>
        <v>Un</v>
      </c>
      <c r="F117" s="64">
        <f>+VLOOKUP(B117,'resumen UCAP'!$A$5:$O$329,15,0)</f>
        <v>2060000</v>
      </c>
      <c r="G117" s="61">
        <v>7</v>
      </c>
      <c r="H117" s="125"/>
      <c r="I117" s="59"/>
      <c r="J117" s="59"/>
      <c r="K117" s="59"/>
      <c r="L117" s="59"/>
      <c r="M117" s="59"/>
      <c r="N117" s="59"/>
      <c r="O117" s="59"/>
      <c r="P117" s="59"/>
      <c r="Q117" s="59"/>
      <c r="R117" s="59"/>
      <c r="S117" s="59"/>
      <c r="T117" s="59"/>
      <c r="U117" s="59"/>
      <c r="V117" s="59"/>
      <c r="W117" s="136"/>
      <c r="X117" s="59"/>
      <c r="Y117" s="59"/>
      <c r="Z117" s="59"/>
      <c r="AA117" s="59"/>
      <c r="AB117" s="59"/>
      <c r="AC117" s="59"/>
      <c r="AD117" s="59"/>
      <c r="AE117" s="59"/>
      <c r="AF117" s="59"/>
      <c r="AG117" s="59"/>
      <c r="AH117" s="59"/>
      <c r="AI117" s="59"/>
      <c r="AJ117" s="59"/>
      <c r="AK117" s="59"/>
    </row>
    <row r="118" spans="2:37" x14ac:dyDescent="0.25">
      <c r="B118" s="59" t="s">
        <v>110</v>
      </c>
      <c r="C118" s="62" t="str">
        <f>+VLOOKUP(B118,'resumen UCAP'!$A$5:$O$329,2,0)</f>
        <v>PROYECTOR LED 400W APOLO</v>
      </c>
      <c r="D118" s="63">
        <f>+'Desmonte Infr. financiada'!D118</f>
        <v>400</v>
      </c>
      <c r="E118" s="63" t="str">
        <f>+VLOOKUP(B118,'resumen UCAP'!$A$5:$O$329,3,0)</f>
        <v>Un</v>
      </c>
      <c r="F118" s="64">
        <f>+VLOOKUP(B118,'resumen UCAP'!$A$5:$O$329,15,0)</f>
        <v>2980712</v>
      </c>
      <c r="G118" s="61">
        <v>13</v>
      </c>
      <c r="H118" s="125"/>
      <c r="I118" s="59"/>
      <c r="J118" s="59"/>
      <c r="K118" s="59"/>
      <c r="L118" s="59"/>
      <c r="M118" s="59"/>
      <c r="N118" s="59"/>
      <c r="O118" s="59"/>
      <c r="P118" s="59"/>
      <c r="Q118" s="59"/>
      <c r="R118" s="59"/>
      <c r="S118" s="59"/>
      <c r="T118" s="59"/>
      <c r="U118" s="59"/>
      <c r="V118" s="59"/>
      <c r="W118" s="136"/>
      <c r="X118" s="59"/>
      <c r="Y118" s="59"/>
      <c r="Z118" s="59"/>
      <c r="AA118" s="59"/>
      <c r="AB118" s="59"/>
      <c r="AC118" s="59"/>
      <c r="AD118" s="59"/>
      <c r="AE118" s="59"/>
      <c r="AF118" s="59"/>
      <c r="AG118" s="59"/>
      <c r="AH118" s="59"/>
      <c r="AI118" s="59"/>
      <c r="AJ118" s="59"/>
      <c r="AK118" s="59"/>
    </row>
    <row r="119" spans="2:37" x14ac:dyDescent="0.25">
      <c r="B119" s="59" t="s">
        <v>111</v>
      </c>
      <c r="C119" s="62" t="str">
        <f>+VLOOKUP(B119,'resumen UCAP'!$A$5:$O$329,2,0)</f>
        <v>ETIQUETA LUMINARIA 70W NA</v>
      </c>
      <c r="D119" s="63">
        <f>+'Desmonte Infr. financiada'!D119</f>
        <v>81</v>
      </c>
      <c r="E119" s="63" t="str">
        <f>+VLOOKUP(B119,'resumen UCAP'!$A$5:$O$329,3,0)</f>
        <v>Un</v>
      </c>
      <c r="F119" s="64">
        <f>+VLOOKUP(B119,'resumen UCAP'!$A$5:$O$329,15,0)</f>
        <v>201799</v>
      </c>
      <c r="G119" s="123">
        <v>3</v>
      </c>
      <c r="H119" s="125"/>
      <c r="I119" s="59"/>
      <c r="J119" s="59"/>
      <c r="K119" s="59"/>
      <c r="L119" s="59"/>
      <c r="M119" s="59"/>
      <c r="N119" s="59"/>
      <c r="O119" s="59"/>
      <c r="P119" s="59"/>
      <c r="Q119" s="59"/>
      <c r="R119" s="59"/>
      <c r="S119" s="59"/>
      <c r="T119" s="59"/>
      <c r="U119" s="59"/>
      <c r="V119" s="59"/>
      <c r="W119" s="136"/>
      <c r="X119" s="59"/>
      <c r="Y119" s="59"/>
      <c r="Z119" s="59"/>
      <c r="AA119" s="59"/>
      <c r="AB119" s="59"/>
      <c r="AC119" s="59"/>
      <c r="AD119" s="59"/>
      <c r="AE119" s="59"/>
      <c r="AF119" s="59"/>
      <c r="AG119" s="59"/>
      <c r="AH119" s="59"/>
      <c r="AI119" s="59"/>
      <c r="AJ119" s="59"/>
      <c r="AK119" s="59"/>
    </row>
    <row r="120" spans="2:37" x14ac:dyDescent="0.25">
      <c r="B120" s="59" t="s">
        <v>532</v>
      </c>
      <c r="C120" s="62" t="str">
        <f>+VLOOKUP(B120,'resumen UCAP'!$A$5:$O$329,2,0)</f>
        <v>PROYECTOR MH 250W SEGUND</v>
      </c>
      <c r="D120" s="63">
        <f>+'Desmonte Infr. financiada'!D120</f>
        <v>279</v>
      </c>
      <c r="E120" s="63" t="str">
        <f>+VLOOKUP(B120,'resumen UCAP'!$A$5:$O$329,3,0)</f>
        <v>Un</v>
      </c>
      <c r="F120" s="64">
        <f>+VLOOKUP(B120,'resumen UCAP'!$A$5:$O$329,15,0)</f>
        <v>413027</v>
      </c>
      <c r="G120" s="124">
        <v>1</v>
      </c>
      <c r="H120" s="125"/>
      <c r="I120" s="59"/>
      <c r="J120" s="59"/>
      <c r="K120" s="59"/>
      <c r="L120" s="59"/>
      <c r="M120" s="59"/>
      <c r="N120" s="59"/>
      <c r="O120" s="59"/>
      <c r="P120" s="59"/>
      <c r="Q120" s="59"/>
      <c r="R120" s="59"/>
      <c r="S120" s="59"/>
      <c r="T120" s="59"/>
      <c r="U120" s="59"/>
      <c r="V120" s="59"/>
      <c r="W120" s="136"/>
      <c r="X120" s="59"/>
      <c r="Y120" s="59"/>
      <c r="Z120" s="59"/>
      <c r="AA120" s="59"/>
      <c r="AB120" s="59"/>
      <c r="AC120" s="59"/>
      <c r="AD120" s="59"/>
      <c r="AE120" s="59"/>
      <c r="AF120" s="59"/>
      <c r="AG120" s="59"/>
      <c r="AH120" s="59"/>
      <c r="AI120" s="59"/>
      <c r="AJ120" s="59"/>
      <c r="AK120" s="59"/>
    </row>
    <row r="121" spans="2:37" x14ac:dyDescent="0.25">
      <c r="B121" s="59" t="s">
        <v>533</v>
      </c>
      <c r="C121" s="62" t="str">
        <f>+VLOOKUP(B121,'resumen UCAP'!$A$5:$O$329,2,0)</f>
        <v>PROYECTOR MH 4000W SEGUND</v>
      </c>
      <c r="D121" s="63">
        <f>+'Desmonte Infr. financiada'!D121</f>
        <v>440</v>
      </c>
      <c r="E121" s="63" t="str">
        <f>+VLOOKUP(B121,'resumen UCAP'!$A$5:$O$329,3,0)</f>
        <v>Un</v>
      </c>
      <c r="F121" s="64">
        <f>+VLOOKUP(B121,'resumen UCAP'!$A$5:$O$329,15,0)</f>
        <v>509142</v>
      </c>
      <c r="G121" s="124">
        <v>1</v>
      </c>
      <c r="H121" s="125"/>
      <c r="I121" s="59"/>
      <c r="J121" s="59"/>
      <c r="K121" s="59"/>
      <c r="L121" s="59"/>
      <c r="M121" s="59"/>
      <c r="N121" s="59"/>
      <c r="O121" s="59"/>
      <c r="P121" s="59"/>
      <c r="Q121" s="59"/>
      <c r="R121" s="59"/>
      <c r="S121" s="59"/>
      <c r="T121" s="59"/>
      <c r="U121" s="59"/>
      <c r="V121" s="59"/>
      <c r="W121" s="136"/>
      <c r="X121" s="59"/>
      <c r="Y121" s="59"/>
      <c r="Z121" s="59"/>
      <c r="AA121" s="59"/>
      <c r="AB121" s="59"/>
      <c r="AC121" s="59"/>
      <c r="AD121" s="59"/>
      <c r="AE121" s="59"/>
      <c r="AF121" s="59"/>
      <c r="AG121" s="59"/>
      <c r="AH121" s="59"/>
      <c r="AI121" s="59"/>
      <c r="AJ121" s="59"/>
      <c r="AK121" s="59"/>
    </row>
    <row r="122" spans="2:37" x14ac:dyDescent="0.25">
      <c r="B122" s="59" t="s">
        <v>534</v>
      </c>
      <c r="C122" s="62" t="str">
        <f>+VLOOKUP(B122,'resumen UCAP'!$A$5:$O$329,2,0)</f>
        <v>LUMINARIA NA 250 NUEVA</v>
      </c>
      <c r="D122" s="63">
        <f>+'Desmonte Infr. financiada'!D122</f>
        <v>279</v>
      </c>
      <c r="E122" s="63" t="str">
        <f>+VLOOKUP(B122,'resumen UCAP'!$A$5:$O$329,3,0)</f>
        <v>Un</v>
      </c>
      <c r="F122" s="64">
        <f>+VLOOKUP(B122,'resumen UCAP'!$A$5:$O$329,15,0)</f>
        <v>378325</v>
      </c>
      <c r="G122" s="123">
        <v>7</v>
      </c>
      <c r="H122" s="125"/>
      <c r="I122" s="59"/>
      <c r="J122" s="59"/>
      <c r="K122" s="59"/>
      <c r="L122" s="59"/>
      <c r="M122" s="59"/>
      <c r="N122" s="59"/>
      <c r="O122" s="59"/>
      <c r="P122" s="59"/>
      <c r="Q122" s="59"/>
      <c r="R122" s="59"/>
      <c r="S122" s="59"/>
      <c r="T122" s="59"/>
      <c r="U122" s="59"/>
      <c r="V122" s="59"/>
      <c r="W122" s="136"/>
      <c r="X122" s="59"/>
      <c r="Y122" s="59"/>
      <c r="Z122" s="59"/>
      <c r="AA122" s="59"/>
      <c r="AB122" s="59"/>
      <c r="AC122" s="59"/>
      <c r="AD122" s="59"/>
      <c r="AE122" s="59"/>
      <c r="AF122" s="59"/>
      <c r="AG122" s="59"/>
      <c r="AH122" s="59"/>
      <c r="AI122" s="59"/>
      <c r="AJ122" s="59"/>
      <c r="AK122" s="59"/>
    </row>
    <row r="123" spans="2:37" x14ac:dyDescent="0.25">
      <c r="B123" s="59" t="s">
        <v>549</v>
      </c>
      <c r="C123" s="62" t="str">
        <f>+VLOOKUP(B123,'resumen UCAP'!$A$5:$O$329,2,0)</f>
        <v>Luminaria Led 150w</v>
      </c>
      <c r="D123" s="63">
        <f>+'Desmonte Infr. financiada'!D123</f>
        <v>150</v>
      </c>
      <c r="E123" s="63" t="str">
        <f>+VLOOKUP(B123,'resumen UCAP'!$A$5:$O$329,3,0)</f>
        <v>Un</v>
      </c>
      <c r="F123" s="64">
        <f>+VLOOKUP(B123,'resumen UCAP'!$A$5:$O$329,15,0)</f>
        <v>845605</v>
      </c>
      <c r="G123" s="61">
        <v>293</v>
      </c>
      <c r="H123" s="125"/>
      <c r="I123" s="59"/>
      <c r="J123" s="59"/>
      <c r="K123" s="59"/>
      <c r="L123" s="59"/>
      <c r="M123" s="59"/>
      <c r="N123" s="59"/>
      <c r="O123" s="59"/>
      <c r="P123" s="59"/>
      <c r="Q123" s="59"/>
      <c r="R123" s="59"/>
      <c r="S123" s="59"/>
      <c r="T123" s="59"/>
      <c r="U123" s="59"/>
      <c r="V123" s="59"/>
      <c r="W123" s="136"/>
      <c r="X123" s="59"/>
      <c r="Y123" s="59"/>
      <c r="Z123" s="59"/>
      <c r="AA123" s="59"/>
      <c r="AB123" s="59"/>
      <c r="AC123" s="59"/>
      <c r="AD123" s="59"/>
      <c r="AE123" s="59"/>
      <c r="AF123" s="59"/>
      <c r="AG123" s="59"/>
      <c r="AH123" s="59"/>
      <c r="AI123" s="59"/>
      <c r="AJ123" s="59"/>
      <c r="AK123" s="59"/>
    </row>
    <row r="124" spans="2:37" x14ac:dyDescent="0.25">
      <c r="B124" s="59" t="s">
        <v>550</v>
      </c>
      <c r="C124" s="62" t="str">
        <f>+VLOOKUP(B124,'resumen UCAP'!$A$5:$O$329,2,0)</f>
        <v>Luminaria Led 40w</v>
      </c>
      <c r="D124" s="63">
        <f>+'Desmonte Infr. financiada'!D124</f>
        <v>40</v>
      </c>
      <c r="E124" s="63" t="str">
        <f>+VLOOKUP(B124,'resumen UCAP'!$A$5:$O$329,3,0)</f>
        <v>Un</v>
      </c>
      <c r="F124" s="64">
        <f>+VLOOKUP(B124,'resumen UCAP'!$A$5:$O$329,15,0)</f>
        <v>321869</v>
      </c>
      <c r="G124" s="61">
        <v>54</v>
      </c>
      <c r="H124" s="125"/>
      <c r="I124" s="59"/>
      <c r="J124" s="59"/>
      <c r="K124" s="59"/>
      <c r="L124" s="59"/>
      <c r="M124" s="59"/>
      <c r="N124" s="59"/>
      <c r="O124" s="59"/>
      <c r="P124" s="59"/>
      <c r="Q124" s="59"/>
      <c r="R124" s="59"/>
      <c r="S124" s="59"/>
      <c r="T124" s="59"/>
      <c r="U124" s="59"/>
      <c r="V124" s="59"/>
      <c r="W124" s="136"/>
      <c r="X124" s="59"/>
      <c r="Y124" s="59"/>
      <c r="Z124" s="59"/>
      <c r="AA124" s="59"/>
      <c r="AB124" s="59"/>
      <c r="AC124" s="59"/>
      <c r="AD124" s="59"/>
      <c r="AE124" s="59"/>
      <c r="AF124" s="59"/>
      <c r="AG124" s="59"/>
      <c r="AH124" s="59"/>
      <c r="AI124" s="59"/>
      <c r="AJ124" s="59"/>
      <c r="AK124" s="59"/>
    </row>
    <row r="125" spans="2:37" x14ac:dyDescent="0.25">
      <c r="B125" s="59" t="s">
        <v>551</v>
      </c>
      <c r="C125" s="62" t="str">
        <f>+VLOOKUP(B125,'resumen UCAP'!$A$5:$O$329,2,0)</f>
        <v>Proyector led 50w</v>
      </c>
      <c r="D125" s="63">
        <f>+'Desmonte Infr. financiada'!D125</f>
        <v>50</v>
      </c>
      <c r="E125" s="63" t="str">
        <f>+VLOOKUP(B125,'resumen UCAP'!$A$5:$O$329,3,0)</f>
        <v>Un</v>
      </c>
      <c r="F125" s="64">
        <f>+VLOOKUP(B125,'resumen UCAP'!$A$5:$O$329,15,0)</f>
        <v>259754</v>
      </c>
      <c r="G125" s="61">
        <v>21</v>
      </c>
      <c r="H125" s="125"/>
      <c r="I125" s="59"/>
      <c r="J125" s="59"/>
      <c r="K125" s="59"/>
      <c r="L125" s="59"/>
      <c r="M125" s="59"/>
      <c r="N125" s="59"/>
      <c r="O125" s="59"/>
      <c r="P125" s="59"/>
      <c r="Q125" s="59"/>
      <c r="R125" s="59"/>
      <c r="S125" s="59"/>
      <c r="T125" s="59"/>
      <c r="U125" s="59"/>
      <c r="V125" s="59"/>
      <c r="W125" s="136"/>
      <c r="X125" s="59"/>
      <c r="Y125" s="59"/>
      <c r="Z125" s="59"/>
      <c r="AA125" s="59"/>
      <c r="AB125" s="59"/>
      <c r="AC125" s="59"/>
      <c r="AD125" s="59"/>
      <c r="AE125" s="59"/>
      <c r="AF125" s="59"/>
      <c r="AG125" s="59"/>
      <c r="AH125" s="59"/>
      <c r="AI125" s="59"/>
      <c r="AJ125" s="59"/>
      <c r="AK125" s="59"/>
    </row>
    <row r="126" spans="2:37" x14ac:dyDescent="0.25">
      <c r="B126" s="59" t="s">
        <v>552</v>
      </c>
      <c r="C126" s="62" t="str">
        <f>+VLOOKUP(B126,'resumen UCAP'!$A$5:$O$329,2,0)</f>
        <v>Luminaria Led 60w</v>
      </c>
      <c r="D126" s="63">
        <f>+'Desmonte Infr. financiada'!D126</f>
        <v>60</v>
      </c>
      <c r="E126" s="63" t="str">
        <f>+VLOOKUP(B126,'resumen UCAP'!$A$5:$O$329,3,0)</f>
        <v>Un</v>
      </c>
      <c r="F126" s="64">
        <f>+VLOOKUP(B126,'resumen UCAP'!$A$5:$O$329,15,0)</f>
        <v>387336</v>
      </c>
      <c r="G126" s="61">
        <v>28</v>
      </c>
      <c r="H126" s="125"/>
      <c r="I126" s="59"/>
      <c r="J126" s="59"/>
      <c r="K126" s="59"/>
      <c r="L126" s="59"/>
      <c r="M126" s="59"/>
      <c r="N126" s="59"/>
      <c r="O126" s="59"/>
      <c r="P126" s="59"/>
      <c r="Q126" s="59"/>
      <c r="R126" s="59"/>
      <c r="S126" s="59"/>
      <c r="T126" s="59"/>
      <c r="U126" s="59"/>
      <c r="V126" s="59"/>
      <c r="W126" s="136"/>
      <c r="X126" s="59"/>
      <c r="Y126" s="59"/>
      <c r="Z126" s="59"/>
      <c r="AA126" s="59"/>
      <c r="AB126" s="59"/>
      <c r="AC126" s="59"/>
      <c r="AD126" s="59"/>
      <c r="AE126" s="59"/>
      <c r="AF126" s="59"/>
      <c r="AG126" s="59"/>
      <c r="AH126" s="59"/>
      <c r="AI126" s="59"/>
      <c r="AJ126" s="59"/>
      <c r="AK126" s="59"/>
    </row>
    <row r="127" spans="2:37" x14ac:dyDescent="0.25">
      <c r="B127" s="59" t="s">
        <v>553</v>
      </c>
      <c r="C127" s="62" t="str">
        <f>+VLOOKUP(B127,'resumen UCAP'!$A$5:$O$329,2,0)</f>
        <v>PROYECTOR MH 250W SEGUNDA TRANSF</v>
      </c>
      <c r="D127" s="63">
        <f>+'Desmonte Infr. financiada'!D127</f>
        <v>279</v>
      </c>
      <c r="E127" s="63" t="str">
        <f>+VLOOKUP(B127,'resumen UCAP'!$A$5:$O$329,3,0)</f>
        <v>Un</v>
      </c>
      <c r="F127" s="64">
        <f>+VLOOKUP(B127,'resumen UCAP'!$A$5:$O$329,15,0)</f>
        <v>413027</v>
      </c>
      <c r="G127" s="124">
        <v>1</v>
      </c>
      <c r="H127" s="125"/>
      <c r="I127" s="59"/>
      <c r="J127" s="59"/>
      <c r="K127" s="59"/>
      <c r="L127" s="59"/>
      <c r="M127" s="59"/>
      <c r="N127" s="59"/>
      <c r="O127" s="59"/>
      <c r="P127" s="59"/>
      <c r="Q127" s="59"/>
      <c r="R127" s="59"/>
      <c r="S127" s="59"/>
      <c r="T127" s="59"/>
      <c r="U127" s="59"/>
      <c r="V127" s="59"/>
      <c r="W127" s="136"/>
      <c r="X127" s="59"/>
      <c r="Y127" s="59"/>
      <c r="Z127" s="59"/>
      <c r="AA127" s="59"/>
      <c r="AB127" s="59"/>
      <c r="AC127" s="59"/>
      <c r="AD127" s="59"/>
      <c r="AE127" s="59"/>
      <c r="AF127" s="59"/>
      <c r="AG127" s="59"/>
      <c r="AH127" s="59"/>
      <c r="AI127" s="59"/>
      <c r="AJ127" s="59"/>
      <c r="AK127" s="59"/>
    </row>
    <row r="128" spans="2:37" x14ac:dyDescent="0.25">
      <c r="B128" s="59" t="s">
        <v>554</v>
      </c>
      <c r="C128" s="62" t="str">
        <f>+VLOOKUP(B128,'resumen UCAP'!$A$5:$O$329,2,0)</f>
        <v>PROYECTOR LED 200W NUEVO</v>
      </c>
      <c r="D128" s="63">
        <f>+'Desmonte Infr. financiada'!D128</f>
        <v>200</v>
      </c>
      <c r="E128" s="63" t="str">
        <f>+VLOOKUP(B128,'resumen UCAP'!$A$5:$O$329,3,0)</f>
        <v>Un</v>
      </c>
      <c r="F128" s="64">
        <f>+VLOOKUP(B128,'resumen UCAP'!$A$5:$O$329,15,0)</f>
        <v>2390712</v>
      </c>
      <c r="G128" s="61">
        <v>20</v>
      </c>
      <c r="H128" s="125"/>
      <c r="I128" s="59"/>
      <c r="J128" s="59"/>
      <c r="K128" s="59"/>
      <c r="L128" s="59"/>
      <c r="M128" s="59"/>
      <c r="N128" s="59"/>
      <c r="O128" s="59"/>
      <c r="P128" s="59"/>
      <c r="Q128" s="59"/>
      <c r="R128" s="59"/>
      <c r="S128" s="59"/>
      <c r="T128" s="59"/>
      <c r="U128" s="59"/>
      <c r="V128" s="59"/>
      <c r="W128" s="136"/>
      <c r="X128" s="59"/>
      <c r="Y128" s="59"/>
      <c r="Z128" s="59"/>
      <c r="AA128" s="59"/>
      <c r="AB128" s="59"/>
      <c r="AC128" s="59"/>
      <c r="AD128" s="59"/>
      <c r="AE128" s="59"/>
      <c r="AF128" s="59"/>
      <c r="AG128" s="59"/>
      <c r="AH128" s="59"/>
      <c r="AI128" s="59"/>
      <c r="AJ128" s="59"/>
      <c r="AK128" s="59"/>
    </row>
    <row r="129" spans="2:37" x14ac:dyDescent="0.25">
      <c r="B129" s="59" t="s">
        <v>555</v>
      </c>
      <c r="C129" s="62" t="str">
        <f>+VLOOKUP(B129,'resumen UCAP'!$A$5:$O$329,2,0)</f>
        <v>LUMINARIA NA 100W TRANSF DESDE 250W</v>
      </c>
      <c r="D129" s="63">
        <f>+'Desmonte Infr. financiada'!D129</f>
        <v>115</v>
      </c>
      <c r="E129" s="63" t="str">
        <f>+VLOOKUP(B129,'resumen UCAP'!$A$5:$O$329,3,0)</f>
        <v>Un</v>
      </c>
      <c r="F129" s="64">
        <f>+VLOOKUP(B129,'resumen UCAP'!$A$5:$O$329,15,0)</f>
        <v>211467</v>
      </c>
      <c r="G129" s="123">
        <v>3</v>
      </c>
      <c r="H129" s="125"/>
      <c r="I129" s="59"/>
      <c r="J129" s="59"/>
      <c r="K129" s="59"/>
      <c r="L129" s="59"/>
      <c r="M129" s="59"/>
      <c r="N129" s="59"/>
      <c r="O129" s="59"/>
      <c r="P129" s="59"/>
      <c r="Q129" s="59"/>
      <c r="R129" s="59"/>
      <c r="S129" s="59"/>
      <c r="T129" s="59"/>
      <c r="U129" s="59"/>
      <c r="V129" s="59"/>
      <c r="W129" s="136"/>
      <c r="X129" s="59"/>
      <c r="Y129" s="59"/>
      <c r="Z129" s="59"/>
      <c r="AA129" s="59"/>
      <c r="AB129" s="59"/>
      <c r="AC129" s="59"/>
      <c r="AD129" s="59"/>
      <c r="AE129" s="59"/>
      <c r="AF129" s="59"/>
      <c r="AG129" s="59"/>
      <c r="AH129" s="59"/>
      <c r="AI129" s="59"/>
      <c r="AJ129" s="59"/>
      <c r="AK129" s="59"/>
    </row>
    <row r="130" spans="2:37" x14ac:dyDescent="0.25">
      <c r="B130" s="59" t="s">
        <v>556</v>
      </c>
      <c r="C130" s="62" t="str">
        <f>+VLOOKUP(B130,'resumen UCAP'!$A$5:$O$329,2,0)</f>
        <v>LUMINARIA MILENIUM LED 60W NUEVA</v>
      </c>
      <c r="D130" s="63">
        <f>+'Desmonte Infr. financiada'!D130</f>
        <v>60</v>
      </c>
      <c r="E130" s="63" t="str">
        <f>+VLOOKUP(B130,'resumen UCAP'!$A$5:$O$329,3,0)</f>
        <v>Un</v>
      </c>
      <c r="F130" s="64">
        <f>+VLOOKUP(B130,'resumen UCAP'!$A$5:$O$329,15,0)</f>
        <v>387336</v>
      </c>
      <c r="G130" s="61">
        <v>2</v>
      </c>
      <c r="H130" s="125"/>
      <c r="I130" s="59"/>
      <c r="J130" s="59"/>
      <c r="K130" s="59"/>
      <c r="L130" s="59"/>
      <c r="M130" s="59"/>
      <c r="N130" s="59"/>
      <c r="O130" s="59"/>
      <c r="P130" s="59"/>
      <c r="Q130" s="59"/>
      <c r="R130" s="59"/>
      <c r="S130" s="59"/>
      <c r="T130" s="59"/>
      <c r="U130" s="59"/>
      <c r="V130" s="59"/>
      <c r="W130" s="136"/>
      <c r="X130" s="59"/>
      <c r="Y130" s="59"/>
      <c r="Z130" s="59"/>
      <c r="AA130" s="59"/>
      <c r="AB130" s="59"/>
      <c r="AC130" s="59"/>
      <c r="AD130" s="59"/>
      <c r="AE130" s="59"/>
      <c r="AF130" s="59"/>
      <c r="AG130" s="59"/>
      <c r="AH130" s="59"/>
      <c r="AI130" s="59"/>
      <c r="AJ130" s="59"/>
      <c r="AK130" s="59"/>
    </row>
    <row r="131" spans="2:37" x14ac:dyDescent="0.25">
      <c r="B131" s="59"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1">
        <v>1</v>
      </c>
      <c r="H131" s="125"/>
      <c r="I131" s="59"/>
      <c r="J131" s="59"/>
      <c r="K131" s="59"/>
      <c r="L131" s="59"/>
      <c r="M131" s="59"/>
      <c r="N131" s="59"/>
      <c r="O131" s="59"/>
      <c r="P131" s="59"/>
      <c r="Q131" s="59"/>
      <c r="R131" s="59"/>
      <c r="S131" s="59"/>
      <c r="T131" s="59"/>
      <c r="U131" s="59"/>
      <c r="V131" s="59"/>
      <c r="W131" s="136"/>
      <c r="X131" s="59"/>
      <c r="Y131" s="59"/>
      <c r="Z131" s="59"/>
      <c r="AA131" s="59"/>
      <c r="AB131" s="59"/>
      <c r="AC131" s="59"/>
      <c r="AD131" s="59"/>
      <c r="AE131" s="59"/>
      <c r="AF131" s="59"/>
      <c r="AG131" s="59"/>
      <c r="AH131" s="59"/>
      <c r="AI131" s="59"/>
      <c r="AJ131" s="59"/>
      <c r="AK131" s="59"/>
    </row>
    <row r="132" spans="2:37" x14ac:dyDescent="0.25">
      <c r="B132" s="59" t="s">
        <v>558</v>
      </c>
      <c r="C132" s="62" t="str">
        <f>+VLOOKUP(B132,'resumen UCAP'!$A$5:$O$329,2,0)</f>
        <v>LUMINARIA LED 80W NUEVA</v>
      </c>
      <c r="D132" s="63">
        <f>+'Desmonte Infr. financiada'!D132</f>
        <v>80</v>
      </c>
      <c r="E132" s="63" t="str">
        <f>+VLOOKUP(B132,'resumen UCAP'!$A$5:$O$329,3,0)</f>
        <v>Un</v>
      </c>
      <c r="F132" s="64">
        <f>+VLOOKUP(B132,'resumen UCAP'!$A$5:$O$329,15,0)</f>
        <v>518269</v>
      </c>
      <c r="G132" s="61">
        <v>19</v>
      </c>
      <c r="H132" s="125"/>
      <c r="I132" s="59"/>
      <c r="J132" s="59"/>
      <c r="K132" s="59"/>
      <c r="L132" s="59"/>
      <c r="M132" s="59"/>
      <c r="N132" s="59"/>
      <c r="O132" s="59"/>
      <c r="P132" s="59"/>
      <c r="Q132" s="59"/>
      <c r="R132" s="59"/>
      <c r="S132" s="59"/>
      <c r="T132" s="59"/>
      <c r="U132" s="59"/>
      <c r="V132" s="59"/>
      <c r="W132" s="136"/>
      <c r="X132" s="59"/>
      <c r="Y132" s="59"/>
      <c r="Z132" s="59"/>
      <c r="AA132" s="59"/>
      <c r="AB132" s="59"/>
      <c r="AC132" s="59"/>
      <c r="AD132" s="59"/>
      <c r="AE132" s="59"/>
      <c r="AF132" s="59"/>
      <c r="AG132" s="59"/>
      <c r="AH132" s="59"/>
      <c r="AI132" s="59"/>
      <c r="AJ132" s="59"/>
      <c r="AK132" s="59"/>
    </row>
    <row r="133" spans="2:37" x14ac:dyDescent="0.25">
      <c r="B133" s="59" t="s">
        <v>559</v>
      </c>
      <c r="C133" s="62" t="str">
        <f>+VLOOKUP(B133,'resumen UCAP'!$A$5:$O$329,2,0)</f>
        <v>LUMINARIA MILENIUM 150W NUEVA</v>
      </c>
      <c r="D133" s="63">
        <f>+'Desmonte Infr. financiada'!D133</f>
        <v>150</v>
      </c>
      <c r="E133" s="63" t="str">
        <f>+VLOOKUP(B133,'resumen UCAP'!$A$5:$O$329,3,0)</f>
        <v>Un</v>
      </c>
      <c r="F133" s="64">
        <f>+VLOOKUP(B133,'resumen UCAP'!$A$5:$O$329,15,0)</f>
        <v>845605</v>
      </c>
      <c r="G133" s="123">
        <v>7</v>
      </c>
      <c r="H133" s="125"/>
      <c r="I133" s="59"/>
      <c r="J133" s="59"/>
      <c r="K133" s="59"/>
      <c r="L133" s="59"/>
      <c r="M133" s="59"/>
      <c r="N133" s="59"/>
      <c r="O133" s="59"/>
      <c r="P133" s="59"/>
      <c r="Q133" s="59"/>
      <c r="R133" s="59"/>
      <c r="S133" s="59"/>
      <c r="T133" s="59"/>
      <c r="U133" s="59"/>
      <c r="V133" s="59"/>
      <c r="W133" s="136"/>
      <c r="X133" s="59"/>
      <c r="Y133" s="59"/>
      <c r="Z133" s="59"/>
      <c r="AA133" s="59"/>
      <c r="AB133" s="59"/>
      <c r="AC133" s="59"/>
      <c r="AD133" s="59"/>
      <c r="AE133" s="59"/>
      <c r="AF133" s="59"/>
      <c r="AG133" s="59"/>
      <c r="AH133" s="59"/>
      <c r="AI133" s="59"/>
      <c r="AJ133" s="59"/>
      <c r="AK133" s="59"/>
    </row>
    <row r="134" spans="2:37" x14ac:dyDescent="0.25">
      <c r="B134" s="59"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1">
        <v>9</v>
      </c>
      <c r="H134" s="125"/>
      <c r="I134" s="59"/>
      <c r="J134" s="59"/>
      <c r="K134" s="59"/>
      <c r="L134" s="59"/>
      <c r="M134" s="59"/>
      <c r="N134" s="59"/>
      <c r="O134" s="59"/>
      <c r="P134" s="59"/>
      <c r="Q134" s="59"/>
      <c r="R134" s="59"/>
      <c r="S134" s="59"/>
      <c r="T134" s="59"/>
      <c r="U134" s="59"/>
      <c r="V134" s="59"/>
      <c r="W134" s="136"/>
      <c r="X134" s="59"/>
      <c r="Y134" s="59"/>
      <c r="Z134" s="59"/>
      <c r="AA134" s="59"/>
      <c r="AB134" s="59"/>
      <c r="AC134" s="59"/>
      <c r="AD134" s="59"/>
      <c r="AE134" s="59"/>
      <c r="AF134" s="59"/>
      <c r="AG134" s="59"/>
      <c r="AH134" s="59"/>
      <c r="AI134" s="59"/>
      <c r="AJ134" s="59"/>
      <c r="AK134" s="59"/>
    </row>
    <row r="135" spans="2:37" x14ac:dyDescent="0.25">
      <c r="B135" s="59" t="s">
        <v>561</v>
      </c>
      <c r="C135" s="62" t="str">
        <f>+VLOOKUP(B135,'resumen UCAP'!$A$5:$O$329,2,0)</f>
        <v>Luminaria Led 65w</v>
      </c>
      <c r="D135" s="63">
        <f>+'Desmonte Infr. financiada'!D135</f>
        <v>65</v>
      </c>
      <c r="E135" s="63" t="str">
        <f>+VLOOKUP(B135,'resumen UCAP'!$A$5:$O$329,3,0)</f>
        <v>Un</v>
      </c>
      <c r="F135" s="64">
        <f>+VLOOKUP(B135,'resumen UCAP'!$A$5:$O$329,15,0)</f>
        <v>1989070</v>
      </c>
      <c r="G135" s="61">
        <v>3</v>
      </c>
      <c r="H135" s="125"/>
      <c r="I135" s="59"/>
      <c r="J135" s="59"/>
      <c r="K135" s="59"/>
      <c r="L135" s="59"/>
      <c r="M135" s="59"/>
      <c r="N135" s="59"/>
      <c r="O135" s="59"/>
      <c r="P135" s="59"/>
      <c r="Q135" s="59"/>
      <c r="R135" s="59"/>
      <c r="S135" s="59"/>
      <c r="T135" s="59"/>
      <c r="U135" s="59"/>
      <c r="V135" s="59"/>
      <c r="W135" s="136"/>
      <c r="X135" s="59"/>
      <c r="Y135" s="59"/>
      <c r="Z135" s="59"/>
      <c r="AA135" s="59"/>
      <c r="AB135" s="59"/>
      <c r="AC135" s="59"/>
      <c r="AD135" s="59"/>
      <c r="AE135" s="59"/>
      <c r="AF135" s="59"/>
      <c r="AG135" s="59"/>
      <c r="AH135" s="59"/>
      <c r="AI135" s="59"/>
      <c r="AJ135" s="59"/>
      <c r="AK135" s="59"/>
    </row>
    <row r="136" spans="2:37" x14ac:dyDescent="0.25">
      <c r="B136" s="59" t="s">
        <v>562</v>
      </c>
      <c r="C136" s="62" t="str">
        <f>+VLOOKUP(B136,'resumen UCAP'!$A$5:$O$329,2,0)</f>
        <v>PROYECTOR LED 400W APOLO NUEVO</v>
      </c>
      <c r="D136" s="63">
        <f>+'Desmonte Infr. financiada'!D136</f>
        <v>400</v>
      </c>
      <c r="E136" s="63" t="str">
        <f>+VLOOKUP(B136,'resumen UCAP'!$A$5:$O$329,3,0)</f>
        <v>Un</v>
      </c>
      <c r="F136" s="64">
        <f>+VLOOKUP(B136,'resumen UCAP'!$A$5:$O$329,15,0)</f>
        <v>2980712</v>
      </c>
      <c r="G136" s="61">
        <v>3</v>
      </c>
      <c r="H136" s="125"/>
      <c r="I136" s="59"/>
      <c r="J136" s="59"/>
      <c r="K136" s="59"/>
      <c r="L136" s="59"/>
      <c r="M136" s="59"/>
      <c r="N136" s="59"/>
      <c r="O136" s="59"/>
      <c r="P136" s="59"/>
      <c r="Q136" s="59"/>
      <c r="R136" s="59"/>
      <c r="S136" s="59"/>
      <c r="T136" s="59"/>
      <c r="U136" s="59"/>
      <c r="V136" s="59"/>
      <c r="W136" s="136"/>
      <c r="X136" s="59"/>
      <c r="Y136" s="59"/>
      <c r="Z136" s="59"/>
      <c r="AA136" s="59"/>
      <c r="AB136" s="59"/>
      <c r="AC136" s="59"/>
      <c r="AD136" s="59"/>
      <c r="AE136" s="59"/>
      <c r="AF136" s="59"/>
      <c r="AG136" s="59"/>
      <c r="AH136" s="59"/>
      <c r="AI136" s="59"/>
      <c r="AJ136" s="59"/>
      <c r="AK136" s="59"/>
    </row>
    <row r="137" spans="2:37" x14ac:dyDescent="0.25">
      <c r="B137" s="59" t="s">
        <v>563</v>
      </c>
      <c r="C137" s="62" t="str">
        <f>+VLOOKUP(B137,'resumen UCAP'!$A$5:$O$329,2,0)</f>
        <v>ETIQUETA PROYECTOR MH 1000 SEGUNDA</v>
      </c>
      <c r="D137" s="63">
        <f>+'Desmonte Infr. financiada'!D137</f>
        <v>115</v>
      </c>
      <c r="E137" s="63" t="str">
        <f>+VLOOKUP(B137,'resumen UCAP'!$A$5:$O$329,3,0)</f>
        <v>Un</v>
      </c>
      <c r="F137" s="64">
        <f>+VLOOKUP(B137,'resumen UCAP'!$A$5:$O$329,15,0)</f>
        <v>540000</v>
      </c>
      <c r="G137" s="124">
        <v>5</v>
      </c>
      <c r="H137" s="125"/>
      <c r="I137" s="59"/>
      <c r="J137" s="59"/>
      <c r="K137" s="59"/>
      <c r="L137" s="59"/>
      <c r="M137" s="59"/>
      <c r="N137" s="59"/>
      <c r="O137" s="59"/>
      <c r="P137" s="59"/>
      <c r="Q137" s="59"/>
      <c r="R137" s="59"/>
      <c r="S137" s="59"/>
      <c r="T137" s="59"/>
      <c r="U137" s="59"/>
      <c r="V137" s="59"/>
      <c r="W137" s="136"/>
      <c r="X137" s="59"/>
      <c r="Y137" s="59"/>
      <c r="Z137" s="59"/>
      <c r="AA137" s="59"/>
      <c r="AB137" s="59"/>
      <c r="AC137" s="59"/>
      <c r="AD137" s="59"/>
      <c r="AE137" s="59"/>
      <c r="AF137" s="59"/>
      <c r="AG137" s="59"/>
      <c r="AH137" s="59"/>
      <c r="AI137" s="59"/>
      <c r="AJ137" s="59"/>
      <c r="AK137" s="59"/>
    </row>
    <row r="138" spans="2:37" x14ac:dyDescent="0.25">
      <c r="B138" s="59"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123">
        <v>6</v>
      </c>
      <c r="H138" s="125"/>
      <c r="I138" s="59"/>
      <c r="J138" s="59"/>
      <c r="K138" s="59"/>
      <c r="L138" s="59"/>
      <c r="M138" s="59"/>
      <c r="N138" s="59"/>
      <c r="O138" s="59"/>
      <c r="P138" s="59"/>
      <c r="Q138" s="59"/>
      <c r="R138" s="59"/>
      <c r="S138" s="59"/>
      <c r="T138" s="59"/>
      <c r="U138" s="59"/>
      <c r="V138" s="59"/>
      <c r="W138" s="136"/>
      <c r="X138" s="59"/>
      <c r="Y138" s="59"/>
      <c r="Z138" s="59"/>
      <c r="AA138" s="59"/>
      <c r="AB138" s="59"/>
      <c r="AC138" s="59"/>
      <c r="AD138" s="59"/>
      <c r="AE138" s="59"/>
      <c r="AF138" s="59"/>
      <c r="AG138" s="59"/>
      <c r="AH138" s="59"/>
      <c r="AI138" s="59"/>
      <c r="AJ138" s="59"/>
      <c r="AK138" s="59"/>
    </row>
    <row r="139" spans="2:37" x14ac:dyDescent="0.25">
      <c r="B139" s="59" t="s">
        <v>565</v>
      </c>
      <c r="C139" s="62" t="str">
        <f>+VLOOKUP(B139,'resumen UCAP'!$A$5:$O$329,2,0)</f>
        <v>LUMINARIA LED DE 40W NUEVA</v>
      </c>
      <c r="D139" s="63">
        <f>+'Desmonte Infr. financiada'!D139</f>
        <v>40</v>
      </c>
      <c r="E139" s="63" t="str">
        <f>+VLOOKUP(B139,'resumen UCAP'!$A$5:$O$329,3,0)</f>
        <v>Un</v>
      </c>
      <c r="F139" s="64">
        <f>+VLOOKUP(B139,'resumen UCAP'!$A$5:$O$329,15,0)</f>
        <v>321869</v>
      </c>
      <c r="G139" s="61">
        <v>3</v>
      </c>
      <c r="H139" s="125"/>
      <c r="I139" s="59"/>
      <c r="J139" s="59"/>
      <c r="K139" s="59"/>
      <c r="L139" s="59"/>
      <c r="M139" s="59"/>
      <c r="N139" s="59"/>
      <c r="O139" s="59"/>
      <c r="P139" s="59"/>
      <c r="Q139" s="59"/>
      <c r="R139" s="59"/>
      <c r="S139" s="59"/>
      <c r="T139" s="59"/>
      <c r="U139" s="59"/>
      <c r="V139" s="59"/>
      <c r="W139" s="136"/>
      <c r="X139" s="59"/>
      <c r="Y139" s="59"/>
      <c r="Z139" s="59"/>
      <c r="AA139" s="59"/>
      <c r="AB139" s="59"/>
      <c r="AC139" s="59"/>
      <c r="AD139" s="59"/>
      <c r="AE139" s="59"/>
      <c r="AF139" s="59"/>
      <c r="AG139" s="59"/>
      <c r="AH139" s="59"/>
      <c r="AI139" s="59"/>
      <c r="AJ139" s="59"/>
      <c r="AK139" s="59"/>
    </row>
    <row r="140" spans="2:37" x14ac:dyDescent="0.25">
      <c r="B140" s="59" t="s">
        <v>566</v>
      </c>
      <c r="C140" s="62" t="str">
        <f>+VLOOKUP(B140,'resumen UCAP'!$A$5:$O$329,2,0)</f>
        <v>LUMINARIA LED 65W NUEVA MILLENIUM</v>
      </c>
      <c r="D140" s="63">
        <f>+'Desmonte Infr. financiada'!D140</f>
        <v>65</v>
      </c>
      <c r="E140" s="63" t="str">
        <f>+VLOOKUP(B140,'resumen UCAP'!$A$5:$O$329,3,0)</f>
        <v>Un</v>
      </c>
      <c r="F140" s="64">
        <f>+VLOOKUP(B140,'resumen UCAP'!$A$5:$O$329,15,0)</f>
        <v>387336</v>
      </c>
      <c r="G140" s="61">
        <v>12</v>
      </c>
      <c r="H140" s="125"/>
      <c r="I140" s="59"/>
      <c r="J140" s="59"/>
      <c r="K140" s="59"/>
      <c r="L140" s="59"/>
      <c r="M140" s="59"/>
      <c r="N140" s="59"/>
      <c r="O140" s="59"/>
      <c r="P140" s="59"/>
      <c r="Q140" s="59"/>
      <c r="R140" s="59"/>
      <c r="S140" s="59"/>
      <c r="T140" s="59"/>
      <c r="U140" s="59"/>
      <c r="V140" s="59"/>
      <c r="W140" s="136"/>
      <c r="X140" s="59"/>
      <c r="Y140" s="59"/>
      <c r="Z140" s="59"/>
      <c r="AA140" s="59"/>
      <c r="AB140" s="59"/>
      <c r="AC140" s="59"/>
      <c r="AD140" s="59"/>
      <c r="AE140" s="59"/>
      <c r="AF140" s="59"/>
      <c r="AG140" s="59"/>
      <c r="AH140" s="59"/>
      <c r="AI140" s="59"/>
      <c r="AJ140" s="59"/>
      <c r="AK140" s="59"/>
    </row>
    <row r="141" spans="2:37" x14ac:dyDescent="0.25">
      <c r="B141" s="59" t="s">
        <v>567</v>
      </c>
      <c r="C141" s="62" t="str">
        <f>+VLOOKUP(B141,'resumen UCAP'!$A$5:$O$329,2,0)</f>
        <v>LUMINARIA LED 40W NUEVA YOA</v>
      </c>
      <c r="D141" s="63">
        <f>+'Desmonte Infr. financiada'!D141</f>
        <v>40</v>
      </c>
      <c r="E141" s="63" t="str">
        <f>+VLOOKUP(B141,'resumen UCAP'!$A$5:$O$329,3,0)</f>
        <v>Un</v>
      </c>
      <c r="F141" s="64">
        <f>+VLOOKUP(B141,'resumen UCAP'!$A$5:$O$329,15,0)</f>
        <v>1989070</v>
      </c>
      <c r="G141" s="61">
        <v>21</v>
      </c>
      <c r="H141" s="125"/>
      <c r="I141" s="59"/>
      <c r="J141" s="59"/>
      <c r="K141" s="59"/>
      <c r="L141" s="59"/>
      <c r="M141" s="59"/>
      <c r="N141" s="59"/>
      <c r="O141" s="59"/>
      <c r="P141" s="59"/>
      <c r="Q141" s="59"/>
      <c r="R141" s="59"/>
      <c r="S141" s="59"/>
      <c r="T141" s="59"/>
      <c r="U141" s="59"/>
      <c r="V141" s="59"/>
      <c r="W141" s="136"/>
      <c r="X141" s="59"/>
      <c r="Y141" s="59"/>
      <c r="Z141" s="59"/>
      <c r="AA141" s="59"/>
      <c r="AB141" s="59"/>
      <c r="AC141" s="59"/>
      <c r="AD141" s="59"/>
      <c r="AE141" s="59"/>
      <c r="AF141" s="59"/>
      <c r="AG141" s="59"/>
      <c r="AH141" s="59"/>
      <c r="AI141" s="59"/>
      <c r="AJ141" s="59"/>
      <c r="AK141" s="59"/>
    </row>
    <row r="142" spans="2:37" x14ac:dyDescent="0.25">
      <c r="B142" s="59" t="s">
        <v>568</v>
      </c>
      <c r="C142" s="62" t="str">
        <f>+VLOOKUP(B142,'resumen UCAP'!$A$5:$O$329,2,0)</f>
        <v>LUMINARIA LED 80W NUEVA MILLENIUM</v>
      </c>
      <c r="D142" s="63">
        <f>+'Desmonte Infr. financiada'!D142</f>
        <v>80</v>
      </c>
      <c r="E142" s="63" t="str">
        <f>+VLOOKUP(B142,'resumen UCAP'!$A$5:$O$329,3,0)</f>
        <v>Un</v>
      </c>
      <c r="F142" s="64">
        <f>+VLOOKUP(B142,'resumen UCAP'!$A$5:$O$329,15,0)</f>
        <v>518269</v>
      </c>
      <c r="G142" s="61">
        <v>3</v>
      </c>
      <c r="H142" s="125"/>
      <c r="I142" s="59"/>
      <c r="J142" s="59"/>
      <c r="K142" s="59"/>
      <c r="L142" s="59"/>
      <c r="M142" s="59"/>
      <c r="N142" s="59"/>
      <c r="O142" s="59"/>
      <c r="P142" s="59"/>
      <c r="Q142" s="59"/>
      <c r="R142" s="59"/>
      <c r="S142" s="59"/>
      <c r="T142" s="59"/>
      <c r="U142" s="59"/>
      <c r="V142" s="59"/>
      <c r="W142" s="136"/>
      <c r="X142" s="59"/>
      <c r="Y142" s="59"/>
      <c r="Z142" s="59"/>
      <c r="AA142" s="59"/>
      <c r="AB142" s="59"/>
      <c r="AC142" s="59"/>
      <c r="AD142" s="59"/>
      <c r="AE142" s="59"/>
      <c r="AF142" s="59"/>
      <c r="AG142" s="59"/>
      <c r="AH142" s="59"/>
      <c r="AI142" s="59"/>
      <c r="AJ142" s="59"/>
      <c r="AK142" s="59"/>
    </row>
    <row r="143" spans="2:37" x14ac:dyDescent="0.25">
      <c r="B143" s="59" t="s">
        <v>569</v>
      </c>
      <c r="C143" s="62" t="str">
        <f>+VLOOKUP(B143,'resumen UCAP'!$A$5:$O$329,2,0)</f>
        <v>LUMINARIA LED 150W NUEVA MILLENIUM</v>
      </c>
      <c r="D143" s="63">
        <f>+'Desmonte Infr. financiada'!D143</f>
        <v>150</v>
      </c>
      <c r="E143" s="63" t="str">
        <f>+VLOOKUP(B143,'resumen UCAP'!$A$5:$O$329,3,0)</f>
        <v>Un</v>
      </c>
      <c r="F143" s="64">
        <f>+VLOOKUP(B143,'resumen UCAP'!$A$5:$O$329,15,0)</f>
        <v>845605</v>
      </c>
      <c r="G143" s="61">
        <v>41</v>
      </c>
      <c r="H143" s="125"/>
      <c r="I143" s="59"/>
      <c r="J143" s="59"/>
      <c r="K143" s="59"/>
      <c r="L143" s="59"/>
      <c r="M143" s="59"/>
      <c r="N143" s="59"/>
      <c r="O143" s="59"/>
      <c r="P143" s="59"/>
      <c r="Q143" s="59"/>
      <c r="R143" s="59"/>
      <c r="S143" s="59"/>
      <c r="T143" s="59"/>
      <c r="U143" s="59"/>
      <c r="V143" s="59"/>
      <c r="W143" s="136"/>
      <c r="X143" s="59"/>
      <c r="Y143" s="59"/>
      <c r="Z143" s="59"/>
      <c r="AA143" s="59"/>
      <c r="AB143" s="59"/>
      <c r="AC143" s="59"/>
      <c r="AD143" s="59"/>
      <c r="AE143" s="59"/>
      <c r="AF143" s="59"/>
      <c r="AG143" s="59"/>
      <c r="AH143" s="59"/>
      <c r="AI143" s="59"/>
      <c r="AJ143" s="59"/>
      <c r="AK143" s="59"/>
    </row>
    <row r="144" spans="2:37" x14ac:dyDescent="0.25">
      <c r="B144" s="59" t="s">
        <v>570</v>
      </c>
      <c r="C144" s="62" t="str">
        <f>+VLOOKUP(B144,'resumen UCAP'!$A$5:$O$329,2,0)</f>
        <v>ETIQUETA 250W</v>
      </c>
      <c r="D144" s="63">
        <f>+'Desmonte Infr. financiada'!D144</f>
        <v>279</v>
      </c>
      <c r="E144" s="63" t="str">
        <f>+VLOOKUP(B144,'resumen UCAP'!$A$5:$O$329,3,0)</f>
        <v>Un</v>
      </c>
      <c r="F144" s="64">
        <f>+VLOOKUP(B144,'resumen UCAP'!$A$5:$O$329,15,0)</f>
        <v>413027</v>
      </c>
      <c r="G144" s="123">
        <v>1</v>
      </c>
      <c r="H144" s="125"/>
      <c r="I144" s="59"/>
      <c r="J144" s="59"/>
      <c r="K144" s="59"/>
      <c r="L144" s="59"/>
      <c r="M144" s="59"/>
      <c r="N144" s="59"/>
      <c r="O144" s="59"/>
      <c r="P144" s="59"/>
      <c r="Q144" s="59"/>
      <c r="R144" s="59"/>
      <c r="S144" s="59"/>
      <c r="T144" s="59"/>
      <c r="U144" s="59"/>
      <c r="V144" s="59"/>
      <c r="W144" s="136"/>
      <c r="X144" s="59"/>
      <c r="Y144" s="59"/>
      <c r="Z144" s="59"/>
      <c r="AA144" s="59"/>
      <c r="AB144" s="59"/>
      <c r="AC144" s="59"/>
      <c r="AD144" s="59"/>
      <c r="AE144" s="59"/>
      <c r="AF144" s="59"/>
      <c r="AG144" s="59"/>
      <c r="AH144" s="59"/>
      <c r="AI144" s="59"/>
      <c r="AJ144" s="59"/>
      <c r="AK144" s="59"/>
    </row>
    <row r="145" spans="2:37" x14ac:dyDescent="0.25">
      <c r="B145" s="59" t="s">
        <v>571</v>
      </c>
      <c r="C145" s="62" t="str">
        <f>+VLOOKUP(B145,'resumen UCAP'!$A$5:$O$329,2,0)</f>
        <v>LUMINARIA LED 65W NUEVA 4000X65</v>
      </c>
      <c r="D145" s="63">
        <f>+'Desmonte Infr. financiada'!D145</f>
        <v>65</v>
      </c>
      <c r="E145" s="63" t="str">
        <f>+VLOOKUP(B145,'resumen UCAP'!$A$5:$O$329,3,0)</f>
        <v>Un</v>
      </c>
      <c r="F145" s="64">
        <f>+VLOOKUP(B145,'resumen UCAP'!$A$5:$O$329,15,0)</f>
        <v>736002</v>
      </c>
      <c r="G145" s="61">
        <v>4</v>
      </c>
      <c r="H145" s="125"/>
      <c r="I145" s="59"/>
      <c r="J145" s="59"/>
      <c r="K145" s="59"/>
      <c r="L145" s="59"/>
      <c r="M145" s="59"/>
      <c r="N145" s="59"/>
      <c r="O145" s="59"/>
      <c r="P145" s="59"/>
      <c r="Q145" s="59"/>
      <c r="R145" s="59"/>
      <c r="S145" s="59"/>
      <c r="T145" s="59"/>
      <c r="U145" s="59"/>
      <c r="V145" s="59"/>
      <c r="W145" s="136"/>
      <c r="X145" s="59"/>
      <c r="Y145" s="59"/>
      <c r="Z145" s="59"/>
      <c r="AA145" s="59"/>
      <c r="AB145" s="59"/>
      <c r="AC145" s="59"/>
      <c r="AD145" s="59"/>
      <c r="AE145" s="59"/>
      <c r="AF145" s="59"/>
      <c r="AG145" s="59"/>
      <c r="AH145" s="59"/>
      <c r="AI145" s="59"/>
      <c r="AJ145" s="59"/>
      <c r="AK145" s="59"/>
    </row>
    <row r="146" spans="2:37" x14ac:dyDescent="0.25">
      <c r="B146" s="59" t="s">
        <v>572</v>
      </c>
      <c r="C146" s="62" t="str">
        <f>+VLOOKUP(B146,'resumen UCAP'!$A$5:$O$329,2,0)</f>
        <v>LUMINARIA LED 38W NUEVA YOA</v>
      </c>
      <c r="D146" s="63">
        <f>+'Desmonte Infr. financiada'!D146</f>
        <v>38</v>
      </c>
      <c r="E146" s="63" t="str">
        <f>+VLOOKUP(B146,'resumen UCAP'!$A$5:$O$329,3,0)</f>
        <v>Un</v>
      </c>
      <c r="F146" s="64">
        <f>+VLOOKUP(B146,'resumen UCAP'!$A$5:$O$329,15,0)</f>
        <v>1989070</v>
      </c>
      <c r="G146" s="61">
        <v>8</v>
      </c>
      <c r="H146" s="125"/>
      <c r="I146" s="59"/>
      <c r="J146" s="59"/>
      <c r="K146" s="59"/>
      <c r="L146" s="59"/>
      <c r="M146" s="59"/>
      <c r="N146" s="59"/>
      <c r="O146" s="59"/>
      <c r="P146" s="59"/>
      <c r="Q146" s="59"/>
      <c r="R146" s="59"/>
      <c r="S146" s="59"/>
      <c r="T146" s="59"/>
      <c r="U146" s="59"/>
      <c r="V146" s="59"/>
      <c r="W146" s="136"/>
      <c r="X146" s="59"/>
      <c r="Y146" s="59"/>
      <c r="Z146" s="59"/>
      <c r="AA146" s="59"/>
      <c r="AB146" s="59"/>
      <c r="AC146" s="59"/>
      <c r="AD146" s="59"/>
      <c r="AE146" s="59"/>
      <c r="AF146" s="59"/>
      <c r="AG146" s="59"/>
      <c r="AH146" s="59"/>
      <c r="AI146" s="59"/>
      <c r="AJ146" s="59"/>
      <c r="AK146" s="59"/>
    </row>
    <row r="147" spans="2:37" x14ac:dyDescent="0.25">
      <c r="B147" s="59" t="s">
        <v>573</v>
      </c>
      <c r="C147" s="62" t="str">
        <f>+VLOOKUP(B147,'resumen UCAP'!$A$5:$O$329,2,0)</f>
        <v>LUMINARIA LED 150W MILLENIUM</v>
      </c>
      <c r="D147" s="63">
        <f>+'Desmonte Infr. financiada'!D147</f>
        <v>150</v>
      </c>
      <c r="E147" s="63" t="str">
        <f>+VLOOKUP(B147,'resumen UCAP'!$A$5:$O$329,3,0)</f>
        <v>Un</v>
      </c>
      <c r="F147" s="64">
        <f>+VLOOKUP(B147,'resumen UCAP'!$A$5:$O$329,15,0)</f>
        <v>845605</v>
      </c>
      <c r="G147" s="61">
        <v>29</v>
      </c>
      <c r="H147" s="125"/>
      <c r="I147" s="59"/>
      <c r="J147" s="59"/>
      <c r="K147" s="59"/>
      <c r="L147" s="59"/>
      <c r="M147" s="59"/>
      <c r="N147" s="59"/>
      <c r="O147" s="59"/>
      <c r="P147" s="59"/>
      <c r="Q147" s="59"/>
      <c r="R147" s="59"/>
      <c r="S147" s="59"/>
      <c r="T147" s="59"/>
      <c r="U147" s="59"/>
      <c r="V147" s="59"/>
      <c r="W147" s="136"/>
      <c r="X147" s="59"/>
      <c r="Y147" s="59"/>
      <c r="Z147" s="59"/>
      <c r="AA147" s="59"/>
      <c r="AB147" s="59"/>
      <c r="AC147" s="59"/>
      <c r="AD147" s="59"/>
      <c r="AE147" s="59"/>
      <c r="AF147" s="59"/>
      <c r="AG147" s="59"/>
      <c r="AH147" s="59"/>
      <c r="AI147" s="59"/>
      <c r="AJ147" s="59"/>
      <c r="AK147" s="59"/>
    </row>
    <row r="148" spans="2:37" x14ac:dyDescent="0.25">
      <c r="B148" s="59" t="s">
        <v>574</v>
      </c>
      <c r="C148" s="62" t="str">
        <f>+VLOOKUP(B148,'resumen UCAP'!$A$5:$O$329,2,0)</f>
        <v>LUMINARIA LED 150W NUEVA</v>
      </c>
      <c r="D148" s="63">
        <f>+'Desmonte Infr. financiada'!D148</f>
        <v>150</v>
      </c>
      <c r="E148" s="63" t="str">
        <f>+VLOOKUP(B148,'resumen UCAP'!$A$5:$O$329,3,0)</f>
        <v>Un</v>
      </c>
      <c r="F148" s="64">
        <f>+VLOOKUP(B148,'resumen UCAP'!$A$5:$O$329,15,0)</f>
        <v>845605</v>
      </c>
      <c r="G148" s="61">
        <v>10</v>
      </c>
      <c r="H148" s="125"/>
      <c r="I148" s="59"/>
      <c r="J148" s="59"/>
      <c r="K148" s="59"/>
      <c r="L148" s="59"/>
      <c r="M148" s="59"/>
      <c r="N148" s="59"/>
      <c r="O148" s="59"/>
      <c r="P148" s="59"/>
      <c r="Q148" s="59"/>
      <c r="R148" s="59"/>
      <c r="S148" s="59"/>
      <c r="T148" s="59"/>
      <c r="U148" s="59"/>
      <c r="V148" s="59"/>
      <c r="W148" s="136"/>
      <c r="X148" s="59"/>
      <c r="Y148" s="59"/>
      <c r="Z148" s="59"/>
      <c r="AA148" s="59"/>
      <c r="AB148" s="59"/>
      <c r="AC148" s="59"/>
      <c r="AD148" s="59"/>
      <c r="AE148" s="59"/>
      <c r="AF148" s="59"/>
      <c r="AG148" s="59"/>
      <c r="AH148" s="59"/>
      <c r="AI148" s="59"/>
      <c r="AJ148" s="59"/>
      <c r="AK148" s="59"/>
    </row>
    <row r="149" spans="2:37" x14ac:dyDescent="0.25">
      <c r="B149" s="59" t="s">
        <v>575</v>
      </c>
      <c r="C149" s="62" t="str">
        <f>+VLOOKUP(B149,'resumen UCAP'!$A$5:$O$329,2,0)</f>
        <v>ETIQUETA LUMINARIA NA 250W</v>
      </c>
      <c r="D149" s="63">
        <f>+'Desmonte Infr. financiada'!D149</f>
        <v>279</v>
      </c>
      <c r="E149" s="63" t="str">
        <f>+VLOOKUP(B149,'resumen UCAP'!$A$5:$O$329,3,0)</f>
        <v>Un</v>
      </c>
      <c r="F149" s="64">
        <f>+VLOOKUP(B149,'resumen UCAP'!$A$5:$O$329,15,0)</f>
        <v>431050</v>
      </c>
      <c r="G149" s="123">
        <v>1</v>
      </c>
      <c r="H149" s="125"/>
      <c r="I149" s="59"/>
      <c r="J149" s="59"/>
      <c r="K149" s="59"/>
      <c r="L149" s="59"/>
      <c r="M149" s="59"/>
      <c r="N149" s="59"/>
      <c r="O149" s="59"/>
      <c r="P149" s="59"/>
      <c r="Q149" s="59"/>
      <c r="R149" s="59"/>
      <c r="S149" s="59"/>
      <c r="T149" s="59"/>
      <c r="U149" s="59"/>
      <c r="V149" s="59"/>
      <c r="W149" s="136"/>
      <c r="X149" s="59"/>
      <c r="Y149" s="59"/>
      <c r="Z149" s="59"/>
      <c r="AA149" s="59"/>
      <c r="AB149" s="59"/>
      <c r="AC149" s="59"/>
      <c r="AD149" s="59"/>
      <c r="AE149" s="59"/>
      <c r="AF149" s="59"/>
      <c r="AG149" s="59"/>
      <c r="AH149" s="59"/>
      <c r="AI149" s="59"/>
      <c r="AJ149" s="59"/>
      <c r="AK149" s="59"/>
    </row>
    <row r="150" spans="2:37" x14ac:dyDescent="0.25">
      <c r="B150" s="59" t="s">
        <v>576</v>
      </c>
      <c r="C150" s="62" t="str">
        <f>+VLOOKUP(B150,'resumen UCAP'!$A$5:$O$329,2,0)</f>
        <v>LUMINARIA LED 40W  MILLENIUM NUEVA</v>
      </c>
      <c r="D150" s="63">
        <f>+'Desmonte Infr. financiada'!D150</f>
        <v>40</v>
      </c>
      <c r="E150" s="63" t="str">
        <f>+VLOOKUP(B150,'resumen UCAP'!$A$5:$O$329,3,0)</f>
        <v>Un</v>
      </c>
      <c r="F150" s="64">
        <f>+VLOOKUP(B150,'resumen UCAP'!$A$5:$O$329,15,0)</f>
        <v>321869</v>
      </c>
      <c r="G150" s="61">
        <v>17</v>
      </c>
      <c r="H150" s="125"/>
      <c r="I150" s="59"/>
      <c r="J150" s="59"/>
      <c r="K150" s="59"/>
      <c r="L150" s="59"/>
      <c r="M150" s="59"/>
      <c r="N150" s="59"/>
      <c r="O150" s="59"/>
      <c r="P150" s="59"/>
      <c r="Q150" s="59"/>
      <c r="R150" s="59"/>
      <c r="S150" s="59"/>
      <c r="T150" s="59"/>
      <c r="U150" s="59"/>
      <c r="V150" s="59"/>
      <c r="W150" s="136"/>
      <c r="X150" s="59"/>
      <c r="Y150" s="59"/>
      <c r="Z150" s="59"/>
      <c r="AA150" s="59"/>
      <c r="AB150" s="59"/>
      <c r="AC150" s="59"/>
      <c r="AD150" s="59"/>
      <c r="AE150" s="59"/>
      <c r="AF150" s="59"/>
      <c r="AG150" s="59"/>
      <c r="AH150" s="59"/>
      <c r="AI150" s="59"/>
      <c r="AJ150" s="59"/>
      <c r="AK150" s="59"/>
    </row>
    <row r="151" spans="2:37" x14ac:dyDescent="0.25">
      <c r="B151" s="59" t="s">
        <v>577</v>
      </c>
      <c r="C151" s="62" t="str">
        <f>+VLOOKUP(B151,'resumen UCAP'!$A$5:$O$329,2,0)</f>
        <v>LUMINARIA LED 40W NUEVA MILLENIUM</v>
      </c>
      <c r="D151" s="63">
        <f>+'Desmonte Infr. financiada'!D151</f>
        <v>40</v>
      </c>
      <c r="E151" s="63" t="str">
        <f>+VLOOKUP(B151,'resumen UCAP'!$A$5:$O$329,3,0)</f>
        <v>Un</v>
      </c>
      <c r="F151" s="64">
        <f>+VLOOKUP(B151,'resumen UCAP'!$A$5:$O$329,15,0)</f>
        <v>321869</v>
      </c>
      <c r="G151" s="61">
        <v>1</v>
      </c>
      <c r="H151" s="125"/>
      <c r="I151" s="59"/>
      <c r="J151" s="59"/>
      <c r="K151" s="59"/>
      <c r="L151" s="59"/>
      <c r="M151" s="59"/>
      <c r="N151" s="59"/>
      <c r="O151" s="59"/>
      <c r="P151" s="59"/>
      <c r="Q151" s="59"/>
      <c r="R151" s="59"/>
      <c r="S151" s="59"/>
      <c r="T151" s="59"/>
      <c r="U151" s="59"/>
      <c r="V151" s="59"/>
      <c r="W151" s="136"/>
      <c r="X151" s="59"/>
      <c r="Y151" s="59"/>
      <c r="Z151" s="59"/>
      <c r="AA151" s="59"/>
      <c r="AB151" s="59"/>
      <c r="AC151" s="59"/>
      <c r="AD151" s="59"/>
      <c r="AE151" s="59"/>
      <c r="AF151" s="59"/>
      <c r="AG151" s="59"/>
      <c r="AH151" s="59"/>
      <c r="AI151" s="59"/>
      <c r="AJ151" s="59"/>
      <c r="AK151" s="59"/>
    </row>
    <row r="152" spans="2:37" x14ac:dyDescent="0.25">
      <c r="B152" s="59" t="s">
        <v>578</v>
      </c>
      <c r="C152" s="62" t="str">
        <f>+VLOOKUP(B152,'resumen UCAP'!$A$5:$O$329,2,0)</f>
        <v>LUMINARIA LED 60W MILLENIUM NUEVA</v>
      </c>
      <c r="D152" s="63">
        <f>+'Desmonte Infr. financiada'!D152</f>
        <v>60</v>
      </c>
      <c r="E152" s="63" t="str">
        <f>+VLOOKUP(B152,'resumen UCAP'!$A$5:$O$329,3,0)</f>
        <v>Un</v>
      </c>
      <c r="F152" s="64">
        <f>+VLOOKUP(B152,'resumen UCAP'!$A$5:$O$329,15,0)</f>
        <v>387336</v>
      </c>
      <c r="G152" s="61">
        <v>1</v>
      </c>
      <c r="H152" s="125"/>
      <c r="I152" s="59"/>
      <c r="J152" s="59"/>
      <c r="K152" s="59"/>
      <c r="L152" s="59"/>
      <c r="M152" s="59"/>
      <c r="N152" s="59"/>
      <c r="O152" s="59"/>
      <c r="P152" s="59"/>
      <c r="Q152" s="59"/>
      <c r="R152" s="59"/>
      <c r="S152" s="59"/>
      <c r="T152" s="59"/>
      <c r="U152" s="59"/>
      <c r="V152" s="59"/>
      <c r="W152" s="136"/>
      <c r="X152" s="59"/>
      <c r="Y152" s="59"/>
      <c r="Z152" s="59"/>
      <c r="AA152" s="59"/>
      <c r="AB152" s="59"/>
      <c r="AC152" s="59"/>
      <c r="AD152" s="59"/>
      <c r="AE152" s="59"/>
      <c r="AF152" s="59"/>
      <c r="AG152" s="59"/>
      <c r="AH152" s="59"/>
      <c r="AI152" s="59"/>
      <c r="AJ152" s="59"/>
      <c r="AK152" s="59"/>
    </row>
    <row r="153" spans="2:37" x14ac:dyDescent="0.25">
      <c r="B153" s="59" t="s">
        <v>579</v>
      </c>
      <c r="C153" s="62" t="str">
        <f>+VLOOKUP(B153,'resumen UCAP'!$A$5:$O$329,2,0)</f>
        <v>LUMINARIA LED 38W NUEVA</v>
      </c>
      <c r="D153" s="63">
        <f>+'Desmonte Infr. financiada'!D153</f>
        <v>38</v>
      </c>
      <c r="E153" s="63" t="str">
        <f>+VLOOKUP(B153,'resumen UCAP'!$A$5:$O$329,3,0)</f>
        <v>Un</v>
      </c>
      <c r="F153" s="64">
        <f>+VLOOKUP(B153,'resumen UCAP'!$A$5:$O$329,15,0)</f>
        <v>1989070</v>
      </c>
      <c r="G153" s="61">
        <v>11</v>
      </c>
      <c r="H153" s="125"/>
      <c r="I153" s="59"/>
      <c r="J153" s="59"/>
      <c r="K153" s="59"/>
      <c r="L153" s="59"/>
      <c r="M153" s="59"/>
      <c r="N153" s="59"/>
      <c r="O153" s="59"/>
      <c r="P153" s="59"/>
      <c r="Q153" s="59"/>
      <c r="R153" s="59"/>
      <c r="S153" s="59"/>
      <c r="T153" s="59"/>
      <c r="U153" s="59"/>
      <c r="V153" s="59"/>
      <c r="W153" s="136"/>
      <c r="X153" s="59"/>
      <c r="Y153" s="59"/>
      <c r="Z153" s="59"/>
      <c r="AA153" s="59"/>
      <c r="AB153" s="59"/>
      <c r="AC153" s="59"/>
      <c r="AD153" s="59"/>
      <c r="AE153" s="59"/>
      <c r="AF153" s="59"/>
      <c r="AG153" s="59"/>
      <c r="AH153" s="59"/>
      <c r="AI153" s="59"/>
      <c r="AJ153" s="59"/>
      <c r="AK153" s="59"/>
    </row>
    <row r="154" spans="2:37" x14ac:dyDescent="0.25">
      <c r="B154" s="59" t="s">
        <v>580</v>
      </c>
      <c r="C154" s="62" t="str">
        <f>+VLOOKUP(B154,'resumen UCAP'!$A$5:$O$329,2,0)</f>
        <v>PROYECOTOR MH SEGUNDA</v>
      </c>
      <c r="D154" s="63">
        <f>+'Desmonte Infr. financiada'!D154</f>
        <v>169</v>
      </c>
      <c r="E154" s="63" t="str">
        <f>+VLOOKUP(B154,'resumen UCAP'!$A$5:$O$329,3,0)</f>
        <v>Un</v>
      </c>
      <c r="F154" s="64">
        <f>+VLOOKUP(B154,'resumen UCAP'!$A$5:$O$329,15,0)</f>
        <v>413027</v>
      </c>
      <c r="G154" s="124">
        <v>1</v>
      </c>
      <c r="H154" s="125"/>
      <c r="I154" s="59"/>
      <c r="J154" s="59"/>
      <c r="K154" s="59"/>
      <c r="L154" s="59"/>
      <c r="M154" s="59"/>
      <c r="N154" s="59"/>
      <c r="O154" s="59"/>
      <c r="P154" s="59"/>
      <c r="Q154" s="59"/>
      <c r="R154" s="59"/>
      <c r="S154" s="59"/>
      <c r="T154" s="59"/>
      <c r="U154" s="59"/>
      <c r="V154" s="59"/>
      <c r="W154" s="136"/>
      <c r="X154" s="59"/>
      <c r="Y154" s="59"/>
      <c r="Z154" s="59"/>
      <c r="AA154" s="59"/>
      <c r="AB154" s="59"/>
      <c r="AC154" s="59"/>
      <c r="AD154" s="59"/>
      <c r="AE154" s="59"/>
      <c r="AF154" s="59"/>
      <c r="AG154" s="59"/>
      <c r="AH154" s="59"/>
      <c r="AI154" s="59"/>
      <c r="AJ154" s="59"/>
      <c r="AK154" s="59"/>
    </row>
    <row r="155" spans="2:37" x14ac:dyDescent="0.25">
      <c r="B155" s="59" t="s">
        <v>581</v>
      </c>
      <c r="C155" s="62" t="str">
        <f>+VLOOKUP(B155,'resumen UCAP'!$A$5:$O$329,2,0)</f>
        <v>LUMIANRIA NA 100W SEGUNDA</v>
      </c>
      <c r="D155" s="63">
        <f>+'Desmonte Infr. financiada'!D155</f>
        <v>115</v>
      </c>
      <c r="E155" s="63" t="str">
        <f>+VLOOKUP(B155,'resumen UCAP'!$A$5:$O$329,3,0)</f>
        <v>Un</v>
      </c>
      <c r="F155" s="64">
        <f>+VLOOKUP(B155,'resumen UCAP'!$A$5:$O$329,15,0)</f>
        <v>211467</v>
      </c>
      <c r="G155" s="123">
        <v>2</v>
      </c>
      <c r="H155" s="125"/>
      <c r="I155" s="59"/>
      <c r="J155" s="59"/>
      <c r="K155" s="59"/>
      <c r="L155" s="59"/>
      <c r="M155" s="59"/>
      <c r="N155" s="59"/>
      <c r="O155" s="59"/>
      <c r="P155" s="59"/>
      <c r="Q155" s="59"/>
      <c r="R155" s="59"/>
      <c r="S155" s="59"/>
      <c r="T155" s="59"/>
      <c r="U155" s="59"/>
      <c r="V155" s="59"/>
      <c r="W155" s="136"/>
      <c r="X155" s="59"/>
      <c r="Y155" s="59"/>
      <c r="Z155" s="59"/>
      <c r="AA155" s="59"/>
      <c r="AB155" s="59"/>
      <c r="AC155" s="59"/>
      <c r="AD155" s="59"/>
      <c r="AE155" s="59"/>
      <c r="AF155" s="59"/>
      <c r="AG155" s="59"/>
      <c r="AH155" s="59"/>
      <c r="AI155" s="59"/>
      <c r="AJ155" s="59"/>
      <c r="AK155" s="59"/>
    </row>
    <row r="156" spans="2:37" x14ac:dyDescent="0.25">
      <c r="B156" s="59" t="s">
        <v>582</v>
      </c>
      <c r="C156" s="62" t="str">
        <f>+VLOOKUP(B156,'resumen UCAP'!$A$5:$O$329,2,0)</f>
        <v>ETIQUETA LUMINARIA LED 38W</v>
      </c>
      <c r="D156" s="63">
        <f>+'Desmonte Infr. financiada'!D156</f>
        <v>38</v>
      </c>
      <c r="E156" s="63" t="str">
        <f>+VLOOKUP(B156,'resumen UCAP'!$A$5:$O$329,3,0)</f>
        <v>Un</v>
      </c>
      <c r="F156" s="64">
        <f>+VLOOKUP(B156,'resumen UCAP'!$A$5:$O$329,15,0)</f>
        <v>1989070</v>
      </c>
      <c r="G156" s="61">
        <v>2</v>
      </c>
      <c r="H156" s="125"/>
      <c r="I156" s="59"/>
      <c r="J156" s="59"/>
      <c r="K156" s="59"/>
      <c r="L156" s="59"/>
      <c r="M156" s="59"/>
      <c r="N156" s="59"/>
      <c r="O156" s="59"/>
      <c r="P156" s="59"/>
      <c r="Q156" s="59"/>
      <c r="R156" s="59"/>
      <c r="S156" s="59"/>
      <c r="T156" s="59"/>
      <c r="U156" s="59"/>
      <c r="V156" s="59"/>
      <c r="W156" s="136"/>
      <c r="X156" s="59"/>
      <c r="Y156" s="59"/>
      <c r="Z156" s="59"/>
      <c r="AA156" s="59"/>
      <c r="AB156" s="59"/>
      <c r="AC156" s="59"/>
      <c r="AD156" s="59"/>
      <c r="AE156" s="59"/>
      <c r="AF156" s="59"/>
      <c r="AG156" s="59"/>
      <c r="AH156" s="59"/>
      <c r="AI156" s="59"/>
      <c r="AJ156" s="59"/>
      <c r="AK156" s="59"/>
    </row>
    <row r="157" spans="2:37" x14ac:dyDescent="0.25">
      <c r="B157" s="59" t="s">
        <v>583</v>
      </c>
      <c r="C157" s="62" t="str">
        <f>+VLOOKUP(B157,'resumen UCAP'!$A$5:$O$329,2,0)</f>
        <v>LUMINARIA LED 38W SEGUNDA</v>
      </c>
      <c r="D157" s="63">
        <f>+'Desmonte Infr. financiada'!D157</f>
        <v>38</v>
      </c>
      <c r="E157" s="63" t="str">
        <f>+VLOOKUP(B157,'resumen UCAP'!$A$5:$O$329,3,0)</f>
        <v>Un</v>
      </c>
      <c r="F157" s="64">
        <f>+VLOOKUP(B157,'resumen UCAP'!$A$5:$O$329,15,0)</f>
        <v>1989070</v>
      </c>
      <c r="G157" s="61">
        <v>1</v>
      </c>
      <c r="H157" s="125"/>
      <c r="I157" s="59"/>
      <c r="J157" s="59"/>
      <c r="K157" s="59"/>
      <c r="L157" s="59"/>
      <c r="M157" s="59"/>
      <c r="N157" s="59"/>
      <c r="O157" s="59"/>
      <c r="P157" s="59"/>
      <c r="Q157" s="59"/>
      <c r="R157" s="59"/>
      <c r="S157" s="59"/>
      <c r="T157" s="59"/>
      <c r="U157" s="59"/>
      <c r="V157" s="59"/>
      <c r="W157" s="136"/>
      <c r="X157" s="59"/>
      <c r="Y157" s="59"/>
      <c r="Z157" s="59"/>
      <c r="AA157" s="59"/>
      <c r="AB157" s="59"/>
      <c r="AC157" s="59"/>
      <c r="AD157" s="59"/>
      <c r="AE157" s="59"/>
      <c r="AF157" s="59"/>
      <c r="AG157" s="59"/>
      <c r="AH157" s="59"/>
      <c r="AI157" s="59"/>
      <c r="AJ157" s="59"/>
      <c r="AK157" s="59"/>
    </row>
    <row r="158" spans="2:37" x14ac:dyDescent="0.25">
      <c r="B158" s="59" t="s">
        <v>584</v>
      </c>
      <c r="C158" s="62" t="str">
        <f>+VLOOKUP(B158,'resumen UCAP'!$A$5:$O$329,2,0)</f>
        <v>LUMINARIA LED 38W YOA</v>
      </c>
      <c r="D158" s="63">
        <f>+'Desmonte Infr. financiada'!D158</f>
        <v>38</v>
      </c>
      <c r="E158" s="63" t="str">
        <f>+VLOOKUP(B158,'resumen UCAP'!$A$5:$O$329,3,0)</f>
        <v>Un</v>
      </c>
      <c r="F158" s="64">
        <f>+VLOOKUP(B158,'resumen UCAP'!$A$5:$O$329,15,0)</f>
        <v>1989070</v>
      </c>
      <c r="G158" s="61">
        <v>4</v>
      </c>
      <c r="H158" s="125"/>
      <c r="I158" s="59"/>
      <c r="J158" s="59"/>
      <c r="K158" s="59"/>
      <c r="L158" s="59"/>
      <c r="M158" s="59"/>
      <c r="N158" s="59"/>
      <c r="O158" s="59"/>
      <c r="P158" s="59"/>
      <c r="Q158" s="59"/>
      <c r="R158" s="59"/>
      <c r="S158" s="59"/>
      <c r="T158" s="59"/>
      <c r="U158" s="59"/>
      <c r="V158" s="59"/>
      <c r="W158" s="136"/>
      <c r="X158" s="59"/>
      <c r="Y158" s="59"/>
      <c r="Z158" s="59"/>
      <c r="AA158" s="59"/>
      <c r="AB158" s="59"/>
      <c r="AC158" s="59"/>
      <c r="AD158" s="59"/>
      <c r="AE158" s="59"/>
      <c r="AF158" s="59"/>
      <c r="AG158" s="59"/>
      <c r="AH158" s="59"/>
      <c r="AI158" s="59"/>
      <c r="AJ158" s="59"/>
      <c r="AK158" s="59"/>
    </row>
    <row r="159" spans="2:37" x14ac:dyDescent="0.25">
      <c r="B159" s="59" t="s">
        <v>585</v>
      </c>
      <c r="C159" s="62" t="str">
        <f>+VLOOKUP(B159,'resumen UCAP'!$A$5:$O$329,2,0)</f>
        <v>LUMINARIA LED 39W SEGUNDA</v>
      </c>
      <c r="D159" s="63">
        <f>+'Desmonte Infr. financiada'!D159</f>
        <v>39</v>
      </c>
      <c r="E159" s="63" t="str">
        <f>+VLOOKUP(B159,'resumen UCAP'!$A$5:$O$329,3,0)</f>
        <v>Un</v>
      </c>
      <c r="F159" s="64">
        <f>+VLOOKUP(B159,'resumen UCAP'!$A$5:$O$329,15,0)</f>
        <v>803602</v>
      </c>
      <c r="G159" s="61">
        <v>1</v>
      </c>
      <c r="H159" s="125"/>
      <c r="I159" s="59"/>
      <c r="J159" s="59"/>
      <c r="K159" s="59"/>
      <c r="L159" s="59"/>
      <c r="M159" s="59"/>
      <c r="N159" s="59"/>
      <c r="O159" s="59"/>
      <c r="P159" s="59"/>
      <c r="Q159" s="59"/>
      <c r="R159" s="59"/>
      <c r="S159" s="59"/>
      <c r="T159" s="59"/>
      <c r="U159" s="59"/>
      <c r="V159" s="59"/>
      <c r="W159" s="136"/>
      <c r="X159" s="59"/>
      <c r="Y159" s="59"/>
      <c r="Z159" s="59"/>
      <c r="AA159" s="59"/>
      <c r="AB159" s="59"/>
      <c r="AC159" s="59"/>
      <c r="AD159" s="59"/>
      <c r="AE159" s="59"/>
      <c r="AF159" s="59"/>
      <c r="AG159" s="59"/>
      <c r="AH159" s="59"/>
      <c r="AI159" s="59"/>
      <c r="AJ159" s="59"/>
      <c r="AK159" s="59"/>
    </row>
    <row r="160" spans="2:37" x14ac:dyDescent="0.25">
      <c r="B160" s="59" t="s">
        <v>586</v>
      </c>
      <c r="C160" s="62" t="str">
        <f>+VLOOKUP(B160,'resumen UCAP'!$A$5:$O$329,2,0)</f>
        <v>LUMINARIA LED 40W MILLENIUM</v>
      </c>
      <c r="D160" s="63">
        <f>+'Desmonte Infr. financiada'!D160</f>
        <v>40</v>
      </c>
      <c r="E160" s="63" t="str">
        <f>+VLOOKUP(B160,'resumen UCAP'!$A$5:$O$329,3,0)</f>
        <v>Un</v>
      </c>
      <c r="F160" s="64">
        <f>+VLOOKUP(B160,'resumen UCAP'!$A$5:$O$329,15,0)</f>
        <v>321869</v>
      </c>
      <c r="G160" s="61">
        <v>4</v>
      </c>
      <c r="H160" s="125"/>
      <c r="I160" s="59"/>
      <c r="J160" s="59"/>
      <c r="K160" s="59"/>
      <c r="L160" s="59"/>
      <c r="M160" s="59"/>
      <c r="N160" s="59"/>
      <c r="O160" s="59"/>
      <c r="P160" s="59"/>
      <c r="Q160" s="59"/>
      <c r="R160" s="59"/>
      <c r="S160" s="59"/>
      <c r="T160" s="59"/>
      <c r="U160" s="59"/>
      <c r="V160" s="59"/>
      <c r="W160" s="136"/>
      <c r="X160" s="59"/>
      <c r="Y160" s="59"/>
      <c r="Z160" s="59"/>
      <c r="AA160" s="59"/>
      <c r="AB160" s="59"/>
      <c r="AC160" s="59"/>
      <c r="AD160" s="59"/>
      <c r="AE160" s="59"/>
      <c r="AF160" s="59"/>
      <c r="AG160" s="59"/>
      <c r="AH160" s="59"/>
      <c r="AI160" s="59"/>
      <c r="AJ160" s="59"/>
      <c r="AK160" s="59"/>
    </row>
    <row r="161" spans="2:37" x14ac:dyDescent="0.25">
      <c r="B161" s="59" t="s">
        <v>587</v>
      </c>
      <c r="C161" s="62" t="str">
        <f>+VLOOKUP(B161,'resumen UCAP'!$A$5:$O$329,2,0)</f>
        <v>LUMINARIA LED 56W VOLTANA</v>
      </c>
      <c r="D161" s="63">
        <f>+'Desmonte Infr. financiada'!D161</f>
        <v>56</v>
      </c>
      <c r="E161" s="63" t="str">
        <f>+VLOOKUP(B161,'resumen UCAP'!$A$5:$O$329,3,0)</f>
        <v>Un</v>
      </c>
      <c r="F161" s="64">
        <f>+VLOOKUP(B161,'resumen UCAP'!$A$5:$O$329,15,0)</f>
        <v>1033000</v>
      </c>
      <c r="G161" s="61">
        <v>4</v>
      </c>
      <c r="H161" s="125"/>
      <c r="I161" s="59"/>
      <c r="J161" s="59"/>
      <c r="K161" s="59"/>
      <c r="L161" s="59"/>
      <c r="M161" s="59"/>
      <c r="N161" s="59"/>
      <c r="O161" s="59"/>
      <c r="P161" s="59"/>
      <c r="Q161" s="59"/>
      <c r="R161" s="59"/>
      <c r="S161" s="59"/>
      <c r="T161" s="59"/>
      <c r="U161" s="59"/>
      <c r="V161" s="59"/>
      <c r="W161" s="136"/>
      <c r="X161" s="59"/>
      <c r="Y161" s="59"/>
      <c r="Z161" s="59"/>
      <c r="AA161" s="59"/>
      <c r="AB161" s="59"/>
      <c r="AC161" s="59"/>
      <c r="AD161" s="59"/>
      <c r="AE161" s="59"/>
      <c r="AF161" s="59"/>
      <c r="AG161" s="59"/>
      <c r="AH161" s="59"/>
      <c r="AI161" s="59"/>
      <c r="AJ161" s="59"/>
      <c r="AK161" s="59"/>
    </row>
    <row r="162" spans="2:37" x14ac:dyDescent="0.25">
      <c r="B162" s="59" t="s">
        <v>588</v>
      </c>
      <c r="C162" s="62" t="str">
        <f>+VLOOKUP(B162,'resumen UCAP'!$A$5:$O$329,2,0)</f>
        <v>LUMINARIA LED 80W MILLENIUM</v>
      </c>
      <c r="D162" s="63">
        <f>+'Desmonte Infr. financiada'!D162</f>
        <v>80</v>
      </c>
      <c r="E162" s="63" t="str">
        <f>+VLOOKUP(B162,'resumen UCAP'!$A$5:$O$329,3,0)</f>
        <v>Un</v>
      </c>
      <c r="F162" s="64">
        <f>+VLOOKUP(B162,'resumen UCAP'!$A$5:$O$329,15,0)</f>
        <v>518269</v>
      </c>
      <c r="G162" s="61">
        <v>5</v>
      </c>
      <c r="H162" s="125"/>
      <c r="I162" s="59"/>
      <c r="J162" s="59"/>
      <c r="K162" s="59"/>
      <c r="L162" s="59"/>
      <c r="M162" s="59"/>
      <c r="N162" s="59"/>
      <c r="O162" s="59"/>
      <c r="P162" s="59"/>
      <c r="Q162" s="59"/>
      <c r="R162" s="59"/>
      <c r="S162" s="59"/>
      <c r="T162" s="59"/>
      <c r="U162" s="59"/>
      <c r="V162" s="59"/>
      <c r="W162" s="136"/>
      <c r="X162" s="59"/>
      <c r="Y162" s="59"/>
      <c r="Z162" s="59"/>
      <c r="AA162" s="59"/>
      <c r="AB162" s="59"/>
      <c r="AC162" s="59"/>
      <c r="AD162" s="59"/>
      <c r="AE162" s="59"/>
      <c r="AF162" s="59"/>
      <c r="AG162" s="59"/>
      <c r="AH162" s="59"/>
      <c r="AI162" s="59"/>
      <c r="AJ162" s="59"/>
      <c r="AK162" s="59"/>
    </row>
    <row r="163" spans="2:37" x14ac:dyDescent="0.25">
      <c r="B163" s="59" t="s">
        <v>589</v>
      </c>
      <c r="C163" s="62" t="str">
        <f>+VLOOKUP(B163,'resumen UCAP'!$A$5:$O$329,2,0)</f>
        <v>LUMINARIA VIENTO NA 250W SEGUNDA</v>
      </c>
      <c r="D163" s="63">
        <f>+'Desmonte Infr. financiada'!D163</f>
        <v>279</v>
      </c>
      <c r="E163" s="63" t="str">
        <f>+VLOOKUP(B163,'resumen UCAP'!$A$5:$O$329,3,0)</f>
        <v>Un</v>
      </c>
      <c r="F163" s="64">
        <f>+VLOOKUP(B163,'resumen UCAP'!$A$5:$O$329,15,0)</f>
        <v>509142</v>
      </c>
      <c r="G163" s="123">
        <v>3</v>
      </c>
      <c r="H163" s="125"/>
      <c r="I163" s="59"/>
      <c r="J163" s="59"/>
      <c r="K163" s="59"/>
      <c r="L163" s="59"/>
      <c r="M163" s="59"/>
      <c r="N163" s="59"/>
      <c r="O163" s="59"/>
      <c r="P163" s="59"/>
      <c r="Q163" s="59"/>
      <c r="R163" s="59"/>
      <c r="S163" s="59"/>
      <c r="T163" s="59"/>
      <c r="U163" s="59"/>
      <c r="V163" s="59"/>
      <c r="W163" s="136"/>
      <c r="X163" s="59"/>
      <c r="Y163" s="59"/>
      <c r="Z163" s="59"/>
      <c r="AA163" s="59"/>
      <c r="AB163" s="59"/>
      <c r="AC163" s="59"/>
      <c r="AD163" s="59"/>
      <c r="AE163" s="59"/>
      <c r="AF163" s="59"/>
      <c r="AG163" s="59"/>
      <c r="AH163" s="59"/>
      <c r="AI163" s="59"/>
      <c r="AJ163" s="59"/>
      <c r="AK163" s="59"/>
    </row>
    <row r="164" spans="2:37" x14ac:dyDescent="0.25">
      <c r="B164" s="59" t="s">
        <v>590</v>
      </c>
      <c r="C164" s="62" t="str">
        <f>+VLOOKUP(B164,'resumen UCAP'!$A$5:$O$329,2,0)</f>
        <v>LUMINARIA LED 60W MILLENIUM</v>
      </c>
      <c r="D164" s="63">
        <f>+'Desmonte Infr. financiada'!D164</f>
        <v>60</v>
      </c>
      <c r="E164" s="63" t="str">
        <f>+VLOOKUP(B164,'resumen UCAP'!$A$5:$O$329,3,0)</f>
        <v>Un</v>
      </c>
      <c r="F164" s="64">
        <f>+VLOOKUP(B164,'resumen UCAP'!$A$5:$O$329,15,0)</f>
        <v>387336</v>
      </c>
      <c r="G164" s="61">
        <v>1</v>
      </c>
      <c r="H164" s="125"/>
      <c r="I164" s="59"/>
      <c r="J164" s="59"/>
      <c r="K164" s="59"/>
      <c r="L164" s="59"/>
      <c r="M164" s="59"/>
      <c r="N164" s="59"/>
      <c r="O164" s="59"/>
      <c r="P164" s="59"/>
      <c r="Q164" s="59"/>
      <c r="R164" s="59"/>
      <c r="S164" s="59"/>
      <c r="T164" s="59"/>
      <c r="U164" s="59"/>
      <c r="V164" s="59"/>
      <c r="W164" s="136"/>
      <c r="X164" s="59"/>
      <c r="Y164" s="59"/>
      <c r="Z164" s="59"/>
      <c r="AA164" s="59"/>
      <c r="AB164" s="59"/>
      <c r="AC164" s="59"/>
      <c r="AD164" s="59"/>
      <c r="AE164" s="59"/>
      <c r="AF164" s="59"/>
      <c r="AG164" s="59"/>
      <c r="AH164" s="59"/>
      <c r="AI164" s="59"/>
      <c r="AJ164" s="59"/>
      <c r="AK164" s="59"/>
    </row>
    <row r="165" spans="2:37" x14ac:dyDescent="0.25">
      <c r="B165" s="59" t="s">
        <v>591</v>
      </c>
      <c r="C165" s="62" t="str">
        <f>+VLOOKUP(B165,'resumen UCAP'!$A$5:$O$329,2,0)</f>
        <v>ETIQUETA LUMINARIA 150W</v>
      </c>
      <c r="D165" s="63">
        <f>+'Desmonte Infr. financiada'!D165</f>
        <v>169</v>
      </c>
      <c r="E165" s="63" t="str">
        <f>+VLOOKUP(B165,'resumen UCAP'!$A$5:$O$329,3,0)</f>
        <v>Un</v>
      </c>
      <c r="F165" s="64">
        <f>+VLOOKUP(B165,'resumen UCAP'!$A$5:$O$329,15,0)</f>
        <v>333700</v>
      </c>
      <c r="G165" s="123">
        <v>1</v>
      </c>
      <c r="H165" s="125"/>
      <c r="I165" s="59"/>
      <c r="J165" s="59"/>
      <c r="K165" s="59"/>
      <c r="L165" s="59"/>
      <c r="M165" s="59"/>
      <c r="N165" s="59"/>
      <c r="O165" s="59"/>
      <c r="P165" s="59"/>
      <c r="Q165" s="59"/>
      <c r="R165" s="59"/>
      <c r="S165" s="59"/>
      <c r="T165" s="59"/>
      <c r="U165" s="59"/>
      <c r="V165" s="59"/>
      <c r="W165" s="136"/>
      <c r="X165" s="59"/>
      <c r="Y165" s="59"/>
      <c r="Z165" s="59"/>
      <c r="AA165" s="59"/>
      <c r="AB165" s="59"/>
      <c r="AC165" s="59"/>
      <c r="AD165" s="59"/>
      <c r="AE165" s="59"/>
      <c r="AF165" s="59"/>
      <c r="AG165" s="59"/>
      <c r="AH165" s="59"/>
      <c r="AI165" s="59"/>
      <c r="AJ165" s="59"/>
      <c r="AK165" s="59"/>
    </row>
    <row r="166" spans="2:37" x14ac:dyDescent="0.25">
      <c r="B166" s="59" t="s">
        <v>592</v>
      </c>
      <c r="C166" s="62" t="str">
        <f>+VLOOKUP(B166,'resumen UCAP'!$A$5:$O$329,2,0)</f>
        <v>PROYECTOR NA 250W SEGUNDA</v>
      </c>
      <c r="D166" s="63">
        <f>+'Desmonte Infr. financiada'!D166</f>
        <v>279</v>
      </c>
      <c r="E166" s="63" t="str">
        <f>+VLOOKUP(B166,'resumen UCAP'!$A$5:$O$329,3,0)</f>
        <v>Un</v>
      </c>
      <c r="F166" s="64">
        <f>+VLOOKUP(B166,'resumen UCAP'!$A$5:$O$329,15,0)</f>
        <v>413027</v>
      </c>
      <c r="G166" s="123">
        <v>1</v>
      </c>
      <c r="H166" s="125"/>
      <c r="I166" s="59"/>
      <c r="J166" s="59"/>
      <c r="K166" s="59"/>
      <c r="L166" s="59"/>
      <c r="M166" s="59"/>
      <c r="N166" s="59"/>
      <c r="O166" s="59"/>
      <c r="P166" s="59"/>
      <c r="Q166" s="59"/>
      <c r="R166" s="59"/>
      <c r="S166" s="59"/>
      <c r="T166" s="59"/>
      <c r="U166" s="59"/>
      <c r="V166" s="59"/>
      <c r="W166" s="136"/>
      <c r="X166" s="59"/>
      <c r="Y166" s="59"/>
      <c r="Z166" s="59"/>
      <c r="AA166" s="59"/>
      <c r="AB166" s="59"/>
      <c r="AC166" s="59"/>
      <c r="AD166" s="59"/>
      <c r="AE166" s="59"/>
      <c r="AF166" s="59"/>
      <c r="AG166" s="59"/>
      <c r="AH166" s="59"/>
      <c r="AI166" s="59"/>
      <c r="AJ166" s="59"/>
      <c r="AK166" s="59"/>
    </row>
    <row r="167" spans="2:37" x14ac:dyDescent="0.25">
      <c r="B167" s="59"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125"/>
      <c r="I167" s="59"/>
      <c r="J167" s="59"/>
      <c r="K167" s="59"/>
      <c r="L167" s="59"/>
      <c r="M167" s="59"/>
      <c r="N167" s="59"/>
      <c r="O167" s="59"/>
      <c r="P167" s="59"/>
      <c r="Q167" s="59"/>
      <c r="R167" s="59"/>
      <c r="S167" s="59"/>
      <c r="T167" s="59"/>
      <c r="U167" s="59"/>
      <c r="V167" s="59"/>
      <c r="W167" s="136"/>
      <c r="X167" s="59"/>
      <c r="Y167" s="59"/>
      <c r="Z167" s="59"/>
      <c r="AA167" s="59"/>
      <c r="AB167" s="59"/>
      <c r="AC167" s="59"/>
      <c r="AD167" s="59"/>
      <c r="AE167" s="59"/>
      <c r="AF167" s="59"/>
      <c r="AG167" s="59"/>
      <c r="AH167" s="59"/>
      <c r="AI167" s="59"/>
      <c r="AJ167" s="59"/>
      <c r="AK167" s="59"/>
    </row>
    <row r="168" spans="2:37" x14ac:dyDescent="0.25">
      <c r="B168" s="59"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125"/>
      <c r="I168" s="59"/>
      <c r="J168" s="59"/>
      <c r="K168" s="59"/>
      <c r="L168" s="59"/>
      <c r="M168" s="59"/>
      <c r="N168" s="59"/>
      <c r="O168" s="59"/>
      <c r="P168" s="59"/>
      <c r="Q168" s="59"/>
      <c r="R168" s="59"/>
      <c r="S168" s="59"/>
      <c r="T168" s="59"/>
      <c r="U168" s="59"/>
      <c r="V168" s="59"/>
      <c r="W168" s="136"/>
      <c r="X168" s="59"/>
      <c r="Y168" s="59"/>
      <c r="Z168" s="59"/>
      <c r="AA168" s="59"/>
      <c r="AB168" s="59"/>
      <c r="AC168" s="59"/>
      <c r="AD168" s="59"/>
      <c r="AE168" s="59"/>
      <c r="AF168" s="59"/>
      <c r="AG168" s="59"/>
      <c r="AH168" s="59"/>
      <c r="AI168" s="59"/>
      <c r="AJ168" s="59"/>
      <c r="AK168" s="59"/>
    </row>
    <row r="169" spans="2:37" x14ac:dyDescent="0.25">
      <c r="B169" s="59" t="s">
        <v>595</v>
      </c>
      <c r="C169" s="62" t="str">
        <f>+VLOOKUP(B169,'resumen UCAP'!$A$5:$O$329,2,0)</f>
        <v>PROYECTOR NA 400W SEGUNDA</v>
      </c>
      <c r="D169" s="63">
        <f>+'Desmonte Infr. financiada'!D169</f>
        <v>440</v>
      </c>
      <c r="E169" s="63" t="str">
        <f>+VLOOKUP(B169,'resumen UCAP'!$A$5:$O$329,3,0)</f>
        <v>Un</v>
      </c>
      <c r="F169" s="64">
        <f>+VLOOKUP(B169,'resumen UCAP'!$A$5:$O$329,15,0)</f>
        <v>413027</v>
      </c>
      <c r="G169" s="123">
        <v>1</v>
      </c>
      <c r="H169" s="125"/>
      <c r="I169" s="59"/>
      <c r="J169" s="59"/>
      <c r="K169" s="59"/>
      <c r="L169" s="59"/>
      <c r="M169" s="59"/>
      <c r="N169" s="59"/>
      <c r="O169" s="59"/>
      <c r="P169" s="59"/>
      <c r="Q169" s="59"/>
      <c r="R169" s="59"/>
      <c r="S169" s="59"/>
      <c r="T169" s="59"/>
      <c r="U169" s="59"/>
      <c r="V169" s="59"/>
      <c r="W169" s="136"/>
      <c r="X169" s="59"/>
      <c r="Y169" s="59"/>
      <c r="Z169" s="59"/>
      <c r="AA169" s="59"/>
      <c r="AB169" s="59"/>
      <c r="AC169" s="59"/>
      <c r="AD169" s="59"/>
      <c r="AE169" s="59"/>
      <c r="AF169" s="59"/>
      <c r="AG169" s="59"/>
      <c r="AH169" s="59"/>
      <c r="AI169" s="59"/>
      <c r="AJ169" s="59"/>
      <c r="AK169" s="59"/>
    </row>
    <row r="170" spans="2:37" x14ac:dyDescent="0.25">
      <c r="B170" s="59" t="s">
        <v>596</v>
      </c>
      <c r="C170" s="62" t="str">
        <f>+VLOOKUP(B170,'resumen UCAP'!$A$5:$O$329,2,0)</f>
        <v>LUMINARIA NA 100W (D3248)</v>
      </c>
      <c r="D170" s="63">
        <f>+'Desmonte Infr. financiada'!D170</f>
        <v>115</v>
      </c>
      <c r="E170" s="63" t="str">
        <f>+VLOOKUP(B170,'resumen UCAP'!$A$5:$O$329,3,0)</f>
        <v>Un</v>
      </c>
      <c r="F170" s="64">
        <f>+VLOOKUP(B170,'resumen UCAP'!$A$5:$O$329,15,0)</f>
        <v>211467</v>
      </c>
      <c r="G170" s="123">
        <v>1</v>
      </c>
      <c r="H170" s="125"/>
      <c r="I170" s="59"/>
      <c r="J170" s="59"/>
      <c r="K170" s="59"/>
      <c r="L170" s="59"/>
      <c r="M170" s="59"/>
      <c r="N170" s="59"/>
      <c r="O170" s="59"/>
      <c r="P170" s="59"/>
      <c r="Q170" s="59"/>
      <c r="R170" s="59"/>
      <c r="S170" s="59"/>
      <c r="T170" s="59"/>
      <c r="U170" s="59"/>
      <c r="V170" s="59"/>
      <c r="W170" s="136"/>
      <c r="X170" s="59"/>
      <c r="Y170" s="59"/>
      <c r="Z170" s="59"/>
      <c r="AA170" s="59"/>
      <c r="AB170" s="59"/>
      <c r="AC170" s="59"/>
      <c r="AD170" s="59"/>
      <c r="AE170" s="59"/>
      <c r="AF170" s="59"/>
      <c r="AG170" s="59"/>
      <c r="AH170" s="59"/>
      <c r="AI170" s="59"/>
      <c r="AJ170" s="59"/>
      <c r="AK170" s="59"/>
    </row>
    <row r="171" spans="2:37" x14ac:dyDescent="0.25">
      <c r="B171" s="59" t="s">
        <v>597</v>
      </c>
      <c r="C171" s="62" t="str">
        <f>+VLOOKUP(B171,'resumen UCAP'!$A$5:$O$329,2,0)</f>
        <v>LUMINARIA IMPOLED 150W NUEVA</v>
      </c>
      <c r="D171" s="63">
        <f>+'Desmonte Infr. financiada'!D171</f>
        <v>150</v>
      </c>
      <c r="E171" s="63" t="str">
        <f>+VLOOKUP(B171,'resumen UCAP'!$A$5:$O$329,3,0)</f>
        <v>Un</v>
      </c>
      <c r="F171" s="64">
        <f>+VLOOKUP(B171,'resumen UCAP'!$A$5:$O$329,15,0)</f>
        <v>845605</v>
      </c>
      <c r="G171" s="61">
        <v>1</v>
      </c>
      <c r="H171" s="125"/>
      <c r="I171" s="59"/>
      <c r="J171" s="59"/>
      <c r="K171" s="59"/>
      <c r="L171" s="59"/>
      <c r="M171" s="59"/>
      <c r="N171" s="59"/>
      <c r="O171" s="59"/>
      <c r="P171" s="59"/>
      <c r="Q171" s="59"/>
      <c r="R171" s="59"/>
      <c r="S171" s="59"/>
      <c r="T171" s="59"/>
      <c r="U171" s="59"/>
      <c r="V171" s="59"/>
      <c r="W171" s="136"/>
      <c r="X171" s="59"/>
      <c r="Y171" s="59"/>
      <c r="Z171" s="59"/>
      <c r="AA171" s="59"/>
      <c r="AB171" s="59"/>
      <c r="AC171" s="59"/>
      <c r="AD171" s="59"/>
      <c r="AE171" s="59"/>
      <c r="AF171" s="59"/>
      <c r="AG171" s="59"/>
      <c r="AH171" s="59"/>
      <c r="AI171" s="59"/>
      <c r="AJ171" s="59"/>
      <c r="AK171" s="59"/>
    </row>
    <row r="172" spans="2:37" x14ac:dyDescent="0.25">
      <c r="B172" s="59" t="s">
        <v>598</v>
      </c>
      <c r="C172" s="62" t="str">
        <f>+VLOOKUP(B172,'resumen UCAP'!$A$5:$O$329,2,0)</f>
        <v>LUMINARIA NA 250W VIENTO SEGUNDA</v>
      </c>
      <c r="D172" s="63">
        <f>+'Desmonte Infr. financiada'!D172</f>
        <v>279</v>
      </c>
      <c r="E172" s="63" t="str">
        <f>+VLOOKUP(B172,'resumen UCAP'!$A$5:$O$329,3,0)</f>
        <v>Un</v>
      </c>
      <c r="F172" s="64">
        <f>+VLOOKUP(B172,'resumen UCAP'!$A$5:$O$329,15,0)</f>
        <v>509142</v>
      </c>
      <c r="G172" s="123">
        <v>2</v>
      </c>
      <c r="H172" s="125"/>
      <c r="I172" s="59"/>
      <c r="J172" s="59"/>
      <c r="K172" s="59"/>
      <c r="L172" s="59"/>
      <c r="M172" s="59"/>
      <c r="N172" s="59"/>
      <c r="O172" s="59"/>
      <c r="P172" s="59"/>
      <c r="Q172" s="59"/>
      <c r="R172" s="59"/>
      <c r="S172" s="59"/>
      <c r="T172" s="59"/>
      <c r="U172" s="59"/>
      <c r="V172" s="59"/>
      <c r="W172" s="136"/>
      <c r="X172" s="59"/>
      <c r="Y172" s="59"/>
      <c r="Z172" s="59"/>
      <c r="AA172" s="59"/>
      <c r="AB172" s="59"/>
      <c r="AC172" s="59"/>
      <c r="AD172" s="59"/>
      <c r="AE172" s="59"/>
      <c r="AF172" s="59"/>
      <c r="AG172" s="59"/>
      <c r="AH172" s="59"/>
      <c r="AI172" s="59"/>
      <c r="AJ172" s="59"/>
      <c r="AK172" s="59"/>
    </row>
    <row r="173" spans="2:37" x14ac:dyDescent="0.25">
      <c r="B173" s="59" t="s">
        <v>599</v>
      </c>
      <c r="C173" s="62" t="str">
        <f>+VLOOKUP(B173,'resumen UCAP'!$A$5:$O$329,2,0)</f>
        <v>LUMINARIA NA 250W SEGUNDA VIENTO</v>
      </c>
      <c r="D173" s="63">
        <f>+'Desmonte Infr. financiada'!D173</f>
        <v>279</v>
      </c>
      <c r="E173" s="63" t="str">
        <f>+VLOOKUP(B173,'resumen UCAP'!$A$5:$O$329,3,0)</f>
        <v>Un</v>
      </c>
      <c r="F173" s="64">
        <f>+VLOOKUP(B173,'resumen UCAP'!$A$5:$O$329,15,0)</f>
        <v>509142</v>
      </c>
      <c r="G173" s="123">
        <v>2</v>
      </c>
      <c r="H173" s="125"/>
      <c r="I173" s="59"/>
      <c r="J173" s="59"/>
      <c r="K173" s="59"/>
      <c r="L173" s="59"/>
      <c r="M173" s="59"/>
      <c r="N173" s="59"/>
      <c r="O173" s="59"/>
      <c r="P173" s="59"/>
      <c r="Q173" s="59"/>
      <c r="R173" s="59"/>
      <c r="S173" s="59"/>
      <c r="T173" s="59"/>
      <c r="U173" s="59"/>
      <c r="V173" s="59"/>
      <c r="W173" s="136"/>
      <c r="X173" s="59"/>
      <c r="Y173" s="59"/>
      <c r="Z173" s="59"/>
      <c r="AA173" s="59"/>
      <c r="AB173" s="59"/>
      <c r="AC173" s="59"/>
      <c r="AD173" s="59"/>
      <c r="AE173" s="59"/>
      <c r="AF173" s="59"/>
      <c r="AG173" s="59"/>
      <c r="AH173" s="59"/>
      <c r="AI173" s="59"/>
      <c r="AJ173" s="59"/>
      <c r="AK173" s="59"/>
    </row>
    <row r="174" spans="2:37" x14ac:dyDescent="0.25">
      <c r="B174" s="59" t="s">
        <v>600</v>
      </c>
      <c r="C174" s="62" t="str">
        <f>+VLOOKUP(B174,'resumen UCAP'!$A$5:$O$329,2,0)</f>
        <v>PROYECTOR MH 400 W CORNETA SEGUNDA</v>
      </c>
      <c r="D174" s="63">
        <f>+'Desmonte Infr. financiada'!D174</f>
        <v>440</v>
      </c>
      <c r="E174" s="63" t="str">
        <f>+VLOOKUP(B174,'resumen UCAP'!$A$5:$O$329,3,0)</f>
        <v>Un</v>
      </c>
      <c r="F174" s="64">
        <f>+VLOOKUP(B174,'resumen UCAP'!$A$5:$O$329,15,0)</f>
        <v>509142</v>
      </c>
      <c r="G174" s="124">
        <v>2</v>
      </c>
      <c r="H174" s="125"/>
      <c r="I174" s="59"/>
      <c r="J174" s="59"/>
      <c r="K174" s="59"/>
      <c r="L174" s="59"/>
      <c r="M174" s="59"/>
      <c r="N174" s="59"/>
      <c r="O174" s="59"/>
      <c r="P174" s="59"/>
      <c r="Q174" s="59"/>
      <c r="R174" s="59"/>
      <c r="S174" s="59"/>
      <c r="T174" s="59"/>
      <c r="U174" s="59"/>
      <c r="V174" s="59"/>
      <c r="W174" s="136"/>
      <c r="X174" s="59"/>
      <c r="Y174" s="59"/>
      <c r="Z174" s="59"/>
      <c r="AA174" s="59"/>
      <c r="AB174" s="59"/>
      <c r="AC174" s="59"/>
      <c r="AD174" s="59"/>
      <c r="AE174" s="59"/>
      <c r="AF174" s="59"/>
      <c r="AG174" s="59"/>
      <c r="AH174" s="59"/>
      <c r="AI174" s="59"/>
      <c r="AJ174" s="59"/>
      <c r="AK174" s="59"/>
    </row>
    <row r="175" spans="2:37" x14ac:dyDescent="0.25">
      <c r="B175" s="5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125"/>
      <c r="I175" s="59"/>
      <c r="J175" s="59"/>
      <c r="K175" s="59"/>
      <c r="L175" s="59"/>
      <c r="M175" s="59"/>
      <c r="N175" s="59"/>
      <c r="O175" s="59"/>
      <c r="P175" s="59"/>
      <c r="Q175" s="59"/>
      <c r="R175" s="59"/>
      <c r="S175" s="59"/>
      <c r="T175" s="59"/>
      <c r="U175" s="59"/>
      <c r="V175" s="59"/>
      <c r="W175" s="136"/>
      <c r="X175" s="59"/>
      <c r="Y175" s="59"/>
      <c r="Z175" s="59"/>
      <c r="AA175" s="59"/>
      <c r="AB175" s="59"/>
      <c r="AC175" s="59"/>
      <c r="AD175" s="59"/>
      <c r="AE175" s="59"/>
      <c r="AF175" s="59"/>
      <c r="AG175" s="59"/>
      <c r="AH175" s="59"/>
      <c r="AI175" s="59"/>
      <c r="AJ175" s="59"/>
      <c r="AK175" s="59"/>
    </row>
    <row r="176" spans="2:37" x14ac:dyDescent="0.25">
      <c r="B176" s="5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125"/>
      <c r="I176" s="59"/>
      <c r="J176" s="59"/>
      <c r="K176" s="59"/>
      <c r="L176" s="59"/>
      <c r="M176" s="59"/>
      <c r="N176" s="59"/>
      <c r="O176" s="59"/>
      <c r="P176" s="59"/>
      <c r="Q176" s="59"/>
      <c r="R176" s="59"/>
      <c r="S176" s="59"/>
      <c r="T176" s="59"/>
      <c r="U176" s="59"/>
      <c r="V176" s="59"/>
      <c r="W176" s="136"/>
      <c r="X176" s="59"/>
      <c r="Y176" s="59"/>
      <c r="Z176" s="59"/>
      <c r="AA176" s="59"/>
      <c r="AB176" s="59"/>
      <c r="AC176" s="59"/>
      <c r="AD176" s="59"/>
      <c r="AE176" s="59"/>
      <c r="AF176" s="59"/>
      <c r="AG176" s="59"/>
      <c r="AH176" s="59"/>
      <c r="AI176" s="59"/>
      <c r="AJ176" s="59"/>
      <c r="AK176" s="59"/>
    </row>
    <row r="177" spans="2:37" x14ac:dyDescent="0.25">
      <c r="B177" s="5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125"/>
      <c r="I177" s="59"/>
      <c r="J177" s="59"/>
      <c r="K177" s="59"/>
      <c r="L177" s="59"/>
      <c r="M177" s="59"/>
      <c r="N177" s="59"/>
      <c r="O177" s="59"/>
      <c r="P177" s="59"/>
      <c r="Q177" s="59"/>
      <c r="R177" s="59"/>
      <c r="S177" s="59"/>
      <c r="T177" s="59"/>
      <c r="U177" s="59"/>
      <c r="V177" s="59"/>
      <c r="W177" s="136"/>
      <c r="X177" s="59"/>
      <c r="Y177" s="59"/>
      <c r="Z177" s="59"/>
      <c r="AA177" s="59"/>
      <c r="AB177" s="59"/>
      <c r="AC177" s="59"/>
      <c r="AD177" s="59"/>
      <c r="AE177" s="59"/>
      <c r="AF177" s="59"/>
      <c r="AG177" s="59"/>
      <c r="AH177" s="59"/>
      <c r="AI177" s="59"/>
      <c r="AJ177" s="59"/>
      <c r="AK177" s="59"/>
    </row>
    <row r="178" spans="2:37" x14ac:dyDescent="0.25">
      <c r="B178" s="59" t="s">
        <v>604</v>
      </c>
      <c r="C178" s="62" t="str">
        <f>+VLOOKUP(B178,'resumen UCAP'!$A$5:$O$329,2,0)</f>
        <v>Proyector led 10w</v>
      </c>
      <c r="D178" s="63">
        <f>+'Desmonte Infr. financiada'!D178</f>
        <v>10</v>
      </c>
      <c r="E178" s="63" t="str">
        <f>+VLOOKUP(B178,'resumen UCAP'!$A$5:$O$329,3,0)</f>
        <v>Un</v>
      </c>
      <c r="F178" s="64">
        <f>+VLOOKUP(B178,'resumen UCAP'!$A$5:$O$329,15,0)</f>
        <v>134677</v>
      </c>
      <c r="G178" s="61">
        <v>8</v>
      </c>
      <c r="H178" s="125"/>
      <c r="I178" s="59"/>
      <c r="J178" s="59"/>
      <c r="K178" s="59"/>
      <c r="L178" s="59"/>
      <c r="M178" s="59"/>
      <c r="N178" s="59"/>
      <c r="O178" s="59"/>
      <c r="P178" s="59"/>
      <c r="Q178" s="59"/>
      <c r="R178" s="59"/>
      <c r="S178" s="59"/>
      <c r="T178" s="59"/>
      <c r="U178" s="59"/>
      <c r="V178" s="59"/>
      <c r="W178" s="136"/>
      <c r="X178" s="59"/>
      <c r="Y178" s="59"/>
      <c r="Z178" s="59"/>
      <c r="AA178" s="59"/>
      <c r="AB178" s="59"/>
      <c r="AC178" s="59"/>
      <c r="AD178" s="59"/>
      <c r="AE178" s="59"/>
      <c r="AF178" s="59"/>
      <c r="AG178" s="59"/>
      <c r="AH178" s="59"/>
      <c r="AI178" s="59"/>
      <c r="AJ178" s="59"/>
      <c r="AK178" s="59"/>
    </row>
    <row r="179" spans="2:37" x14ac:dyDescent="0.25">
      <c r="B179" s="59" t="s">
        <v>605</v>
      </c>
      <c r="C179" s="62" t="str">
        <f>+VLOOKUP(B179,'resumen UCAP'!$A$5:$O$329,2,0)</f>
        <v>Luminaria led 80</v>
      </c>
      <c r="D179" s="63">
        <f>+'Desmonte Infr. financiada'!D179</f>
        <v>80</v>
      </c>
      <c r="E179" s="63" t="str">
        <f>+VLOOKUP(B179,'resumen UCAP'!$A$5:$O$329,3,0)</f>
        <v>Un</v>
      </c>
      <c r="F179" s="64">
        <f>+VLOOKUP(B179,'resumen UCAP'!$A$5:$O$329,15,0)</f>
        <v>736002</v>
      </c>
      <c r="G179" s="61">
        <v>8</v>
      </c>
      <c r="H179" s="125"/>
      <c r="I179" s="59"/>
      <c r="J179" s="59"/>
      <c r="K179" s="59"/>
      <c r="L179" s="59"/>
      <c r="M179" s="59"/>
      <c r="N179" s="59"/>
      <c r="O179" s="59"/>
      <c r="P179" s="59"/>
      <c r="Q179" s="59"/>
      <c r="R179" s="59"/>
      <c r="S179" s="59"/>
      <c r="T179" s="59"/>
      <c r="U179" s="59"/>
      <c r="V179" s="59"/>
      <c r="W179" s="136"/>
      <c r="X179" s="59"/>
      <c r="Y179" s="59"/>
      <c r="Z179" s="59"/>
      <c r="AA179" s="59"/>
      <c r="AB179" s="59"/>
      <c r="AC179" s="59"/>
      <c r="AD179" s="59"/>
      <c r="AE179" s="59"/>
      <c r="AF179" s="59"/>
      <c r="AG179" s="59"/>
      <c r="AH179" s="59"/>
      <c r="AI179" s="59"/>
      <c r="AJ179" s="59"/>
      <c r="AK179" s="59"/>
    </row>
    <row r="180" spans="2:37" x14ac:dyDescent="0.25">
      <c r="B180" s="59" t="s">
        <v>606</v>
      </c>
      <c r="C180" s="62" t="str">
        <f>+VLOOKUP(B180,'resumen UCAP'!$A$5:$O$329,2,0)</f>
        <v>Luminaria led 60</v>
      </c>
      <c r="D180" s="63">
        <f>+'Desmonte Infr. financiada'!D180</f>
        <v>60</v>
      </c>
      <c r="E180" s="63" t="str">
        <f>+VLOOKUP(B180,'resumen UCAP'!$A$5:$O$329,3,0)</f>
        <v>Un</v>
      </c>
      <c r="F180" s="64">
        <f>+VLOOKUP(B180,'resumen UCAP'!$A$5:$O$329,15,0)</f>
        <v>736002</v>
      </c>
      <c r="G180" s="61">
        <v>8</v>
      </c>
      <c r="H180" s="125"/>
      <c r="I180" s="59"/>
      <c r="J180" s="59"/>
      <c r="K180" s="59"/>
      <c r="L180" s="59"/>
      <c r="M180" s="59"/>
      <c r="N180" s="59"/>
      <c r="O180" s="59"/>
      <c r="P180" s="59"/>
      <c r="Q180" s="59"/>
      <c r="R180" s="59"/>
      <c r="S180" s="59"/>
      <c r="T180" s="59"/>
      <c r="U180" s="59"/>
      <c r="V180" s="59"/>
      <c r="W180" s="136"/>
      <c r="X180" s="59"/>
      <c r="Y180" s="59"/>
      <c r="Z180" s="59"/>
      <c r="AA180" s="59"/>
      <c r="AB180" s="59"/>
      <c r="AC180" s="59"/>
      <c r="AD180" s="59"/>
      <c r="AE180" s="59"/>
      <c r="AF180" s="59"/>
      <c r="AG180" s="59"/>
      <c r="AH180" s="59"/>
      <c r="AI180" s="59"/>
      <c r="AJ180" s="59"/>
      <c r="AK180" s="59"/>
    </row>
    <row r="181" spans="2:37" x14ac:dyDescent="0.25">
      <c r="B181" s="5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125"/>
      <c r="I181" s="59"/>
      <c r="J181" s="59"/>
      <c r="K181" s="59"/>
      <c r="L181" s="59"/>
      <c r="M181" s="59"/>
      <c r="N181" s="59"/>
      <c r="O181" s="59"/>
      <c r="P181" s="59"/>
      <c r="Q181" s="59"/>
      <c r="R181" s="59"/>
      <c r="S181" s="59"/>
      <c r="T181" s="59"/>
      <c r="U181" s="59"/>
      <c r="V181" s="59"/>
      <c r="W181" s="136"/>
      <c r="X181" s="59"/>
      <c r="Y181" s="59"/>
      <c r="Z181" s="59"/>
      <c r="AA181" s="59"/>
      <c r="AB181" s="59"/>
      <c r="AC181" s="59"/>
      <c r="AD181" s="59"/>
      <c r="AE181" s="59"/>
      <c r="AF181" s="59"/>
      <c r="AG181" s="59"/>
      <c r="AH181" s="59"/>
      <c r="AI181" s="59"/>
      <c r="AJ181" s="59"/>
      <c r="AK181" s="59"/>
    </row>
    <row r="182" spans="2:37" x14ac:dyDescent="0.25">
      <c r="B182" s="5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125"/>
      <c r="I182" s="59"/>
      <c r="J182" s="59"/>
      <c r="K182" s="59"/>
      <c r="L182" s="59"/>
      <c r="M182" s="59"/>
      <c r="N182" s="59"/>
      <c r="O182" s="59"/>
      <c r="P182" s="59"/>
      <c r="Q182" s="59"/>
      <c r="R182" s="59"/>
      <c r="S182" s="59"/>
      <c r="T182" s="59"/>
      <c r="U182" s="59"/>
      <c r="V182" s="59"/>
      <c r="W182" s="136"/>
      <c r="X182" s="59"/>
      <c r="Y182" s="59"/>
      <c r="Z182" s="59"/>
      <c r="AA182" s="59"/>
      <c r="AB182" s="59"/>
      <c r="AC182" s="59"/>
      <c r="AD182" s="59"/>
      <c r="AE182" s="59"/>
      <c r="AF182" s="59"/>
      <c r="AG182" s="59"/>
      <c r="AH182" s="59"/>
      <c r="AI182" s="59"/>
      <c r="AJ182" s="59"/>
      <c r="AK182" s="59"/>
    </row>
    <row r="183" spans="2:37" x14ac:dyDescent="0.25">
      <c r="B183" s="5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125"/>
      <c r="I183" s="59"/>
      <c r="J183" s="59"/>
      <c r="K183" s="59"/>
      <c r="L183" s="59"/>
      <c r="M183" s="59"/>
      <c r="N183" s="59"/>
      <c r="O183" s="59"/>
      <c r="P183" s="59"/>
      <c r="Q183" s="59"/>
      <c r="R183" s="59"/>
      <c r="S183" s="59"/>
      <c r="T183" s="59"/>
      <c r="U183" s="59"/>
      <c r="V183" s="59"/>
      <c r="W183" s="136"/>
      <c r="X183" s="59"/>
      <c r="Y183" s="59"/>
      <c r="Z183" s="59"/>
      <c r="AA183" s="59"/>
      <c r="AB183" s="59"/>
      <c r="AC183" s="59"/>
      <c r="AD183" s="59"/>
      <c r="AE183" s="59"/>
      <c r="AF183" s="59"/>
      <c r="AG183" s="59"/>
      <c r="AH183" s="59"/>
      <c r="AI183" s="59"/>
      <c r="AJ183" s="59"/>
      <c r="AK183" s="59"/>
    </row>
    <row r="184" spans="2:37" x14ac:dyDescent="0.25">
      <c r="B184" s="5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125"/>
      <c r="I184" s="59"/>
      <c r="J184" s="59"/>
      <c r="K184" s="59"/>
      <c r="L184" s="59"/>
      <c r="M184" s="59"/>
      <c r="N184" s="59"/>
      <c r="O184" s="59"/>
      <c r="P184" s="59"/>
      <c r="Q184" s="59"/>
      <c r="R184" s="59"/>
      <c r="S184" s="59"/>
      <c r="T184" s="59"/>
      <c r="U184" s="59"/>
      <c r="V184" s="59"/>
      <c r="W184" s="136"/>
      <c r="X184" s="59"/>
      <c r="Y184" s="59"/>
      <c r="Z184" s="59"/>
      <c r="AA184" s="59"/>
      <c r="AB184" s="59"/>
      <c r="AC184" s="59"/>
      <c r="AD184" s="59"/>
      <c r="AE184" s="59"/>
      <c r="AF184" s="59"/>
      <c r="AG184" s="59"/>
      <c r="AH184" s="59"/>
      <c r="AI184" s="59"/>
      <c r="AJ184" s="59"/>
      <c r="AK184" s="59"/>
    </row>
    <row r="185" spans="2:37" x14ac:dyDescent="0.25">
      <c r="B185" s="5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125"/>
      <c r="I185" s="59"/>
      <c r="J185" s="59"/>
      <c r="K185" s="59"/>
      <c r="L185" s="59"/>
      <c r="M185" s="59"/>
      <c r="N185" s="59"/>
      <c r="O185" s="59"/>
      <c r="P185" s="59"/>
      <c r="Q185" s="59"/>
      <c r="R185" s="59"/>
      <c r="S185" s="59"/>
      <c r="T185" s="59"/>
      <c r="U185" s="59"/>
      <c r="V185" s="59"/>
      <c r="W185" s="136"/>
      <c r="X185" s="59"/>
      <c r="Y185" s="59"/>
      <c r="Z185" s="59"/>
      <c r="AA185" s="59"/>
      <c r="AB185" s="59"/>
      <c r="AC185" s="59"/>
      <c r="AD185" s="59"/>
      <c r="AE185" s="59"/>
      <c r="AF185" s="59"/>
      <c r="AG185" s="59"/>
      <c r="AH185" s="59"/>
      <c r="AI185" s="59"/>
      <c r="AJ185" s="59"/>
      <c r="AK185" s="59"/>
    </row>
    <row r="186" spans="2:37" x14ac:dyDescent="0.25">
      <c r="B186" s="5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125"/>
      <c r="I186" s="59"/>
      <c r="J186" s="59"/>
      <c r="K186" s="59"/>
      <c r="L186" s="59"/>
      <c r="M186" s="59"/>
      <c r="N186" s="59"/>
      <c r="O186" s="59"/>
      <c r="P186" s="59"/>
      <c r="Q186" s="59"/>
      <c r="R186" s="59"/>
      <c r="S186" s="59"/>
      <c r="T186" s="59"/>
      <c r="U186" s="59"/>
      <c r="V186" s="59"/>
      <c r="W186" s="136"/>
      <c r="X186" s="59"/>
      <c r="Y186" s="59"/>
      <c r="Z186" s="59"/>
      <c r="AA186" s="59"/>
      <c r="AB186" s="59"/>
      <c r="AC186" s="59"/>
      <c r="AD186" s="59"/>
      <c r="AE186" s="59"/>
      <c r="AF186" s="59"/>
      <c r="AG186" s="59"/>
      <c r="AH186" s="59"/>
      <c r="AI186" s="59"/>
      <c r="AJ186" s="59"/>
      <c r="AK186" s="59"/>
    </row>
    <row r="187" spans="2:37" x14ac:dyDescent="0.25">
      <c r="B187" s="5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125"/>
      <c r="I187" s="59"/>
      <c r="J187" s="59"/>
      <c r="K187" s="59"/>
      <c r="L187" s="59"/>
      <c r="M187" s="59"/>
      <c r="N187" s="59"/>
      <c r="O187" s="59"/>
      <c r="P187" s="59"/>
      <c r="Q187" s="59"/>
      <c r="R187" s="59"/>
      <c r="S187" s="59"/>
      <c r="T187" s="59"/>
      <c r="U187" s="59"/>
      <c r="V187" s="59"/>
      <c r="W187" s="136"/>
      <c r="X187" s="59"/>
      <c r="Y187" s="59"/>
      <c r="Z187" s="59"/>
      <c r="AA187" s="59"/>
      <c r="AB187" s="59"/>
      <c r="AC187" s="59"/>
      <c r="AD187" s="59"/>
      <c r="AE187" s="59"/>
      <c r="AF187" s="59"/>
      <c r="AG187" s="59"/>
      <c r="AH187" s="59"/>
      <c r="AI187" s="59"/>
      <c r="AJ187" s="59"/>
      <c r="AK187" s="59"/>
    </row>
    <row r="188" spans="2:37" x14ac:dyDescent="0.25">
      <c r="B188" s="5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125"/>
      <c r="I188" s="59"/>
      <c r="J188" s="59"/>
      <c r="K188" s="59"/>
      <c r="L188" s="59"/>
      <c r="M188" s="59"/>
      <c r="N188" s="59"/>
      <c r="O188" s="59"/>
      <c r="P188" s="59"/>
      <c r="Q188" s="59"/>
      <c r="R188" s="59"/>
      <c r="S188" s="59"/>
      <c r="T188" s="59"/>
      <c r="U188" s="59"/>
      <c r="V188" s="59"/>
      <c r="W188" s="136"/>
      <c r="X188" s="59"/>
      <c r="Y188" s="59"/>
      <c r="Z188" s="59"/>
      <c r="AA188" s="59"/>
      <c r="AB188" s="59"/>
      <c r="AC188" s="59"/>
      <c r="AD188" s="59"/>
      <c r="AE188" s="59"/>
      <c r="AF188" s="59"/>
      <c r="AG188" s="59"/>
      <c r="AH188" s="59"/>
      <c r="AI188" s="59"/>
      <c r="AJ188" s="59"/>
      <c r="AK188" s="59"/>
    </row>
    <row r="189" spans="2:37" x14ac:dyDescent="0.25">
      <c r="B189" s="5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125"/>
      <c r="I189" s="59"/>
      <c r="J189" s="59"/>
      <c r="K189" s="59"/>
      <c r="L189" s="59"/>
      <c r="M189" s="59"/>
      <c r="N189" s="59"/>
      <c r="O189" s="59"/>
      <c r="P189" s="59"/>
      <c r="Q189" s="59"/>
      <c r="R189" s="59"/>
      <c r="S189" s="59"/>
      <c r="T189" s="59"/>
      <c r="U189" s="59"/>
      <c r="V189" s="59"/>
      <c r="W189" s="136"/>
      <c r="X189" s="59"/>
      <c r="Y189" s="59"/>
      <c r="Z189" s="59"/>
      <c r="AA189" s="59"/>
      <c r="AB189" s="59"/>
      <c r="AC189" s="59"/>
      <c r="AD189" s="59"/>
      <c r="AE189" s="59"/>
      <c r="AF189" s="59"/>
      <c r="AG189" s="59"/>
      <c r="AH189" s="59"/>
      <c r="AI189" s="59"/>
      <c r="AJ189" s="59"/>
      <c r="AK189" s="59"/>
    </row>
    <row r="190" spans="2:37" x14ac:dyDescent="0.25">
      <c r="B190" s="5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125"/>
      <c r="I190" s="59"/>
      <c r="J190" s="59"/>
      <c r="K190" s="59"/>
      <c r="L190" s="59"/>
      <c r="M190" s="59"/>
      <c r="N190" s="59"/>
      <c r="O190" s="59"/>
      <c r="P190" s="59"/>
      <c r="Q190" s="59"/>
      <c r="R190" s="59"/>
      <c r="S190" s="59"/>
      <c r="T190" s="59"/>
      <c r="U190" s="59"/>
      <c r="V190" s="59"/>
      <c r="W190" s="136"/>
      <c r="X190" s="59"/>
      <c r="Y190" s="59"/>
      <c r="Z190" s="59"/>
      <c r="AA190" s="59"/>
      <c r="AB190" s="59"/>
      <c r="AC190" s="59"/>
      <c r="AD190" s="59"/>
      <c r="AE190" s="59"/>
      <c r="AF190" s="59"/>
      <c r="AG190" s="59"/>
      <c r="AH190" s="59"/>
      <c r="AI190" s="59"/>
      <c r="AJ190" s="59"/>
      <c r="AK190" s="59"/>
    </row>
    <row r="191" spans="2:37" x14ac:dyDescent="0.25">
      <c r="B191" s="5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125"/>
      <c r="I191" s="59"/>
      <c r="J191" s="59"/>
      <c r="K191" s="59"/>
      <c r="L191" s="59"/>
      <c r="M191" s="59"/>
      <c r="N191" s="59"/>
      <c r="O191" s="59"/>
      <c r="P191" s="59"/>
      <c r="Q191" s="59"/>
      <c r="R191" s="59"/>
      <c r="S191" s="59"/>
      <c r="T191" s="59"/>
      <c r="U191" s="59"/>
      <c r="V191" s="59"/>
      <c r="W191" s="136"/>
      <c r="X191" s="59"/>
      <c r="Y191" s="59"/>
      <c r="Z191" s="59"/>
      <c r="AA191" s="59"/>
      <c r="AB191" s="59"/>
      <c r="AC191" s="59"/>
      <c r="AD191" s="59"/>
      <c r="AE191" s="59"/>
      <c r="AF191" s="59"/>
      <c r="AG191" s="59"/>
      <c r="AH191" s="59"/>
      <c r="AI191" s="59"/>
      <c r="AJ191" s="59"/>
      <c r="AK191" s="59"/>
    </row>
    <row r="192" spans="2:37" x14ac:dyDescent="0.25">
      <c r="B192" s="5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125"/>
      <c r="I192" s="59"/>
      <c r="J192" s="59"/>
      <c r="K192" s="59"/>
      <c r="L192" s="59"/>
      <c r="M192" s="59"/>
      <c r="N192" s="59"/>
      <c r="O192" s="59"/>
      <c r="P192" s="59"/>
      <c r="Q192" s="59"/>
      <c r="R192" s="59"/>
      <c r="S192" s="59"/>
      <c r="T192" s="59"/>
      <c r="U192" s="59"/>
      <c r="V192" s="59"/>
      <c r="W192" s="136"/>
      <c r="X192" s="59"/>
      <c r="Y192" s="59"/>
      <c r="Z192" s="59"/>
      <c r="AA192" s="59"/>
      <c r="AB192" s="59"/>
      <c r="AC192" s="59"/>
      <c r="AD192" s="59"/>
      <c r="AE192" s="59"/>
      <c r="AF192" s="59"/>
      <c r="AG192" s="59"/>
      <c r="AH192" s="59"/>
      <c r="AI192" s="59"/>
      <c r="AJ192" s="59"/>
      <c r="AK192" s="59"/>
    </row>
    <row r="193" spans="2:37" x14ac:dyDescent="0.25">
      <c r="B193" s="5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125"/>
      <c r="I193" s="59"/>
      <c r="J193" s="59"/>
      <c r="K193" s="59"/>
      <c r="L193" s="59"/>
      <c r="M193" s="59"/>
      <c r="N193" s="59"/>
      <c r="O193" s="59"/>
      <c r="P193" s="59"/>
      <c r="Q193" s="59"/>
      <c r="R193" s="59"/>
      <c r="S193" s="59"/>
      <c r="T193" s="59"/>
      <c r="U193" s="59"/>
      <c r="V193" s="59"/>
      <c r="W193" s="136"/>
      <c r="X193" s="59"/>
      <c r="Y193" s="59"/>
      <c r="Z193" s="59"/>
      <c r="AA193" s="59"/>
      <c r="AB193" s="59"/>
      <c r="AC193" s="59"/>
      <c r="AD193" s="59"/>
      <c r="AE193" s="59"/>
      <c r="AF193" s="59"/>
      <c r="AG193" s="59"/>
      <c r="AH193" s="59"/>
      <c r="AI193" s="59"/>
      <c r="AJ193" s="59"/>
      <c r="AK193" s="59"/>
    </row>
    <row r="194" spans="2:37" x14ac:dyDescent="0.25">
      <c r="B194" s="5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125"/>
      <c r="I194" s="59"/>
      <c r="J194" s="59"/>
      <c r="K194" s="59"/>
      <c r="L194" s="59"/>
      <c r="M194" s="59"/>
      <c r="N194" s="59"/>
      <c r="O194" s="59"/>
      <c r="P194" s="59"/>
      <c r="Q194" s="59"/>
      <c r="R194" s="59"/>
      <c r="S194" s="59"/>
      <c r="T194" s="59"/>
      <c r="U194" s="59"/>
      <c r="V194" s="59"/>
      <c r="W194" s="136"/>
      <c r="X194" s="59"/>
      <c r="Y194" s="59"/>
      <c r="Z194" s="59"/>
      <c r="AA194" s="59"/>
      <c r="AB194" s="59"/>
      <c r="AC194" s="59"/>
      <c r="AD194" s="59"/>
      <c r="AE194" s="59"/>
      <c r="AF194" s="59"/>
      <c r="AG194" s="59"/>
      <c r="AH194" s="59"/>
      <c r="AI194" s="59"/>
      <c r="AJ194" s="59"/>
      <c r="AK194" s="59"/>
    </row>
    <row r="195" spans="2:37" x14ac:dyDescent="0.25">
      <c r="B195" s="5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125"/>
      <c r="I195" s="59"/>
      <c r="J195" s="59"/>
      <c r="K195" s="59"/>
      <c r="L195" s="59"/>
      <c r="M195" s="59"/>
      <c r="N195" s="59"/>
      <c r="O195" s="59"/>
      <c r="P195" s="59"/>
      <c r="Q195" s="59"/>
      <c r="R195" s="59"/>
      <c r="S195" s="59"/>
      <c r="T195" s="59"/>
      <c r="U195" s="59"/>
      <c r="V195" s="59"/>
      <c r="W195" s="136"/>
      <c r="X195" s="59"/>
      <c r="Y195" s="59"/>
      <c r="Z195" s="59"/>
      <c r="AA195" s="59"/>
      <c r="AB195" s="59"/>
      <c r="AC195" s="59"/>
      <c r="AD195" s="59"/>
      <c r="AE195" s="59"/>
      <c r="AF195" s="59"/>
      <c r="AG195" s="59"/>
      <c r="AH195" s="59"/>
      <c r="AI195" s="59"/>
      <c r="AJ195" s="59"/>
      <c r="AK195" s="59"/>
    </row>
    <row r="196" spans="2:37" x14ac:dyDescent="0.25">
      <c r="B196" s="59" t="s">
        <v>622</v>
      </c>
      <c r="C196" s="62" t="str">
        <f>+VLOOKUP(B196,'resumen UCAP'!$A$5:$O$329,2,0)</f>
        <v>UCAP Luminaria LED 84,4 W</v>
      </c>
      <c r="D196" s="63">
        <f>+'Desmonte Infr. financiada'!D196</f>
        <v>84.4</v>
      </c>
      <c r="E196" s="63" t="str">
        <f>+VLOOKUP(B196,'resumen UCAP'!$A$5:$O$329,3,0)</f>
        <v>Un</v>
      </c>
      <c r="F196" s="64">
        <f>+VLOOKUP(B196,'resumen UCAP'!$A$5:$O$329,15,0)</f>
        <v>1521833.1390600002</v>
      </c>
      <c r="G196" s="61"/>
      <c r="H196" s="125"/>
      <c r="I196" s="59"/>
      <c r="J196" s="59"/>
      <c r="K196" s="59"/>
      <c r="L196" s="59"/>
      <c r="M196" s="59"/>
      <c r="N196" s="59"/>
      <c r="O196" s="59"/>
      <c r="P196" s="59"/>
      <c r="Q196" s="59"/>
      <c r="R196" s="59"/>
      <c r="S196" s="59"/>
      <c r="T196" s="59"/>
      <c r="U196" s="59"/>
      <c r="V196" s="59"/>
      <c r="W196" s="136"/>
      <c r="X196" s="59"/>
      <c r="Y196" s="59"/>
      <c r="Z196" s="59"/>
      <c r="AA196" s="59"/>
      <c r="AB196" s="59"/>
      <c r="AC196" s="59"/>
      <c r="AD196" s="59"/>
      <c r="AE196" s="59"/>
      <c r="AF196" s="59"/>
      <c r="AG196" s="59"/>
      <c r="AH196" s="59"/>
      <c r="AI196" s="59"/>
      <c r="AJ196" s="59"/>
      <c r="AK196" s="59"/>
    </row>
    <row r="197" spans="2:37" x14ac:dyDescent="0.25">
      <c r="B197" s="59" t="s">
        <v>623</v>
      </c>
      <c r="C197" s="62" t="str">
        <f>+VLOOKUP(B197,'resumen UCAP'!$A$5:$O$329,2,0)</f>
        <v>UCAP Luminaria LED 32,1 W</v>
      </c>
      <c r="D197" s="63">
        <f>+'Desmonte Infr. financiada'!D197</f>
        <v>32.1</v>
      </c>
      <c r="E197" s="63" t="str">
        <f>+VLOOKUP(B197,'resumen UCAP'!$A$5:$O$329,3,0)</f>
        <v>Un</v>
      </c>
      <c r="F197" s="64">
        <f>+VLOOKUP(B197,'resumen UCAP'!$A$5:$O$329,15,0)</f>
        <v>1111719.65307</v>
      </c>
      <c r="G197" s="61"/>
      <c r="H197" s="125"/>
      <c r="I197" s="59"/>
      <c r="J197" s="59"/>
      <c r="K197" s="59"/>
      <c r="L197" s="59"/>
      <c r="M197" s="59"/>
      <c r="N197" s="59"/>
      <c r="O197" s="59"/>
      <c r="P197" s="59"/>
      <c r="Q197" s="59"/>
      <c r="R197" s="59"/>
      <c r="S197" s="59"/>
      <c r="T197" s="59"/>
      <c r="U197" s="59"/>
      <c r="V197" s="59"/>
      <c r="W197" s="136">
        <f>+'Exp Veg 1-IAP'!H197</f>
        <v>0</v>
      </c>
      <c r="X197" s="136">
        <f>+'Exp Veg 1-IAP'!I197</f>
        <v>0</v>
      </c>
      <c r="Y197" s="136">
        <f>+'Exp Veg 1-IAP'!J197</f>
        <v>115</v>
      </c>
      <c r="Z197" s="136">
        <f>+'Exp Veg 1-IAP'!K197</f>
        <v>115</v>
      </c>
      <c r="AA197" s="136">
        <f>+'Exp Veg 1-IAP'!L197</f>
        <v>115</v>
      </c>
      <c r="AB197" s="136">
        <f>+'Exp Veg 1-IAP'!M197</f>
        <v>115</v>
      </c>
      <c r="AC197" s="136">
        <f>+'Exp Veg 1-IAP'!N197</f>
        <v>220</v>
      </c>
      <c r="AD197" s="136">
        <f>+'Exp Veg 1-IAP'!O197</f>
        <v>220</v>
      </c>
      <c r="AE197" s="136">
        <f>+'Exp Veg 1-IAP'!P197</f>
        <v>220</v>
      </c>
      <c r="AF197" s="136">
        <f>+'Exp Veg 1-IAP'!Q197</f>
        <v>220</v>
      </c>
      <c r="AG197" s="136">
        <f>+'Exp Veg 1-IAP'!R197</f>
        <v>220</v>
      </c>
      <c r="AH197" s="136">
        <f>+'Exp Veg 1-IAP'!S197</f>
        <v>220</v>
      </c>
      <c r="AI197" s="136">
        <f>+'Exp Veg 1-IAP'!T197</f>
        <v>220</v>
      </c>
      <c r="AJ197" s="136">
        <f>+'Exp Veg 1-IAP'!U197</f>
        <v>220</v>
      </c>
      <c r="AK197" s="136">
        <f>+'Exp Veg 1-IAP'!V197</f>
        <v>220</v>
      </c>
    </row>
    <row r="198" spans="2:37" x14ac:dyDescent="0.25">
      <c r="B198" s="59" t="s">
        <v>624</v>
      </c>
      <c r="C198" s="62" t="str">
        <f>+VLOOKUP(B198,'resumen UCAP'!$A$5:$O$329,2,0)</f>
        <v>UCAP Luminaria LED 100 W</v>
      </c>
      <c r="D198" s="63">
        <f>+'Desmonte Infr. financiada'!D198</f>
        <v>100</v>
      </c>
      <c r="E198" s="63" t="str">
        <f>+VLOOKUP(B198,'resumen UCAP'!$A$5:$O$329,3,0)</f>
        <v>Un</v>
      </c>
      <c r="F198" s="64">
        <f>+VLOOKUP(B198,'resumen UCAP'!$A$5:$O$329,15,0)</f>
        <v>1745611.4584271999</v>
      </c>
      <c r="G198" s="61"/>
      <c r="H198" s="125"/>
      <c r="I198" s="59"/>
      <c r="J198" s="59"/>
      <c r="K198" s="59"/>
      <c r="L198" s="59"/>
      <c r="M198" s="59"/>
      <c r="N198" s="59"/>
      <c r="O198" s="59"/>
      <c r="P198" s="59"/>
      <c r="Q198" s="59"/>
      <c r="R198" s="59"/>
      <c r="S198" s="59"/>
      <c r="T198" s="59"/>
      <c r="U198" s="59"/>
      <c r="V198" s="59"/>
      <c r="W198" s="136"/>
      <c r="X198" s="59"/>
      <c r="Y198" s="59"/>
      <c r="Z198" s="59"/>
      <c r="AA198" s="59"/>
      <c r="AB198" s="59"/>
      <c r="AC198" s="59"/>
      <c r="AD198" s="59"/>
      <c r="AE198" s="59"/>
      <c r="AF198" s="59"/>
      <c r="AG198" s="59"/>
      <c r="AH198" s="59"/>
      <c r="AI198" s="59"/>
      <c r="AJ198" s="59"/>
      <c r="AK198" s="59"/>
    </row>
    <row r="199" spans="2:37" x14ac:dyDescent="0.25">
      <c r="B199" s="59" t="s">
        <v>625</v>
      </c>
      <c r="C199" s="62" t="str">
        <f>+VLOOKUP(B199,'resumen UCAP'!$A$5:$O$329,2,0)</f>
        <v>UCAP Luminaria LED IV 100 W</v>
      </c>
      <c r="D199" s="63">
        <f>+'Desmonte Infr. financiada'!D199</f>
        <v>100</v>
      </c>
      <c r="E199" s="63" t="str">
        <f>+VLOOKUP(B199,'resumen UCAP'!$A$5:$O$329,3,0)</f>
        <v>Un</v>
      </c>
      <c r="F199" s="64">
        <f>+VLOOKUP(B199,'resumen UCAP'!$A$5:$O$329,15,0)</f>
        <v>1786633.0624272001</v>
      </c>
      <c r="G199" s="61"/>
      <c r="H199" s="125"/>
      <c r="I199" s="59"/>
      <c r="J199" s="59"/>
      <c r="K199" s="59"/>
      <c r="L199" s="59"/>
      <c r="M199" s="59"/>
      <c r="N199" s="59"/>
      <c r="O199" s="59"/>
      <c r="P199" s="59"/>
      <c r="Q199" s="59"/>
      <c r="R199" s="59"/>
      <c r="S199" s="59"/>
      <c r="T199" s="59"/>
      <c r="U199" s="59"/>
      <c r="V199" s="59"/>
      <c r="W199" s="136"/>
      <c r="X199" s="59"/>
      <c r="Y199" s="59"/>
      <c r="Z199" s="59"/>
      <c r="AA199" s="59"/>
      <c r="AB199" s="59"/>
      <c r="AC199" s="59"/>
      <c r="AD199" s="59"/>
      <c r="AE199" s="59"/>
      <c r="AF199" s="59"/>
      <c r="AG199" s="59"/>
      <c r="AH199" s="59"/>
      <c r="AI199" s="59"/>
      <c r="AJ199" s="59"/>
      <c r="AK199" s="59"/>
    </row>
    <row r="200" spans="2:37" x14ac:dyDescent="0.25">
      <c r="B200" s="59"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1"/>
      <c r="H200" s="125"/>
      <c r="I200" s="59"/>
      <c r="J200" s="59"/>
      <c r="K200" s="59"/>
      <c r="L200" s="59"/>
      <c r="M200" s="59"/>
      <c r="N200" s="59"/>
      <c r="O200" s="59"/>
      <c r="P200" s="59"/>
      <c r="Q200" s="59"/>
      <c r="R200" s="59"/>
      <c r="S200" s="59"/>
      <c r="T200" s="59"/>
      <c r="U200" s="59"/>
      <c r="V200" s="59"/>
      <c r="W200" s="136"/>
      <c r="X200" s="59"/>
      <c r="Y200" s="59"/>
      <c r="Z200" s="59"/>
      <c r="AA200" s="59"/>
      <c r="AB200" s="59"/>
      <c r="AC200" s="59"/>
      <c r="AD200" s="59"/>
      <c r="AE200" s="59"/>
      <c r="AF200" s="59"/>
      <c r="AG200" s="59"/>
      <c r="AH200" s="59"/>
      <c r="AI200" s="59"/>
      <c r="AJ200" s="59"/>
      <c r="AK200" s="59"/>
    </row>
    <row r="201" spans="2:37" x14ac:dyDescent="0.25">
      <c r="B201" s="59"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1"/>
      <c r="H201" s="125"/>
      <c r="I201" s="59"/>
      <c r="J201" s="59"/>
      <c r="K201" s="59"/>
      <c r="L201" s="59"/>
      <c r="M201" s="59"/>
      <c r="N201" s="59"/>
      <c r="O201" s="59"/>
      <c r="P201" s="59"/>
      <c r="Q201" s="59"/>
      <c r="R201" s="59"/>
      <c r="S201" s="59"/>
      <c r="T201" s="59"/>
      <c r="U201" s="59"/>
      <c r="V201" s="59"/>
      <c r="W201" s="136"/>
      <c r="X201" s="59"/>
      <c r="Y201" s="59"/>
      <c r="Z201" s="59"/>
      <c r="AA201" s="59"/>
      <c r="AB201" s="59"/>
      <c r="AC201" s="59"/>
      <c r="AD201" s="59"/>
      <c r="AE201" s="59"/>
      <c r="AF201" s="59"/>
      <c r="AG201" s="59"/>
      <c r="AH201" s="59"/>
      <c r="AI201" s="59"/>
      <c r="AJ201" s="59"/>
      <c r="AK201" s="59"/>
    </row>
    <row r="202" spans="2:37" x14ac:dyDescent="0.25">
      <c r="B202" s="59"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1"/>
      <c r="H202" s="125"/>
      <c r="I202" s="59"/>
      <c r="J202" s="59"/>
      <c r="K202" s="59"/>
      <c r="L202" s="59"/>
      <c r="M202" s="59"/>
      <c r="N202" s="59"/>
      <c r="O202" s="59"/>
      <c r="P202" s="59"/>
      <c r="Q202" s="59"/>
      <c r="R202" s="59"/>
      <c r="S202" s="59"/>
      <c r="T202" s="59"/>
      <c r="U202" s="59"/>
      <c r="V202" s="59"/>
      <c r="W202" s="136"/>
      <c r="X202" s="59"/>
      <c r="Y202" s="59"/>
      <c r="Z202" s="59"/>
      <c r="AA202" s="59"/>
      <c r="AB202" s="59"/>
      <c r="AC202" s="59"/>
      <c r="AD202" s="59"/>
      <c r="AE202" s="59"/>
      <c r="AF202" s="59"/>
      <c r="AG202" s="59"/>
      <c r="AH202" s="59"/>
      <c r="AI202" s="59"/>
      <c r="AJ202" s="59"/>
      <c r="AK202" s="59"/>
    </row>
    <row r="203" spans="2:37" x14ac:dyDescent="0.25">
      <c r="B203" s="59" t="s">
        <v>629</v>
      </c>
      <c r="C203" s="62" t="str">
        <f>+VLOOKUP(B203,'resumen UCAP'!$A$5:$O$329,2,0)</f>
        <v>UCAP Luminaria LED 30W</v>
      </c>
      <c r="D203" s="63">
        <f>+'Desmonte Infr. financiada'!D203</f>
        <v>30</v>
      </c>
      <c r="E203" s="63" t="str">
        <f>+VLOOKUP(B203,'resumen UCAP'!$A$5:$O$329,3,0)</f>
        <v>Un</v>
      </c>
      <c r="F203" s="64">
        <f>+VLOOKUP(B203,'resumen UCAP'!$A$5:$O$329,15,0)</f>
        <v>1084525.0643916</v>
      </c>
      <c r="G203" s="61"/>
      <c r="H203" s="125"/>
      <c r="I203" s="59"/>
      <c r="J203" s="59"/>
      <c r="K203" s="59"/>
      <c r="L203" s="59"/>
      <c r="M203" s="59"/>
      <c r="N203" s="59"/>
      <c r="O203" s="59"/>
      <c r="P203" s="59"/>
      <c r="Q203" s="59"/>
      <c r="R203" s="59"/>
      <c r="S203" s="59"/>
      <c r="T203" s="59"/>
      <c r="U203" s="59"/>
      <c r="V203" s="59"/>
      <c r="W203" s="136"/>
      <c r="X203" s="59"/>
      <c r="Y203" s="59"/>
      <c r="Z203" s="59"/>
      <c r="AA203" s="59"/>
      <c r="AB203" s="59"/>
      <c r="AC203" s="59"/>
      <c r="AD203" s="59"/>
      <c r="AE203" s="59"/>
      <c r="AF203" s="59"/>
      <c r="AG203" s="59"/>
      <c r="AH203" s="59"/>
      <c r="AI203" s="59"/>
      <c r="AJ203" s="59"/>
      <c r="AK203" s="59"/>
    </row>
    <row r="204" spans="2:37" x14ac:dyDescent="0.25">
      <c r="B204" s="59" t="s">
        <v>630</v>
      </c>
      <c r="C204" s="62" t="str">
        <f>+VLOOKUP(B204,'resumen UCAP'!$A$5:$O$329,2,0)</f>
        <v>UCAP Luminaria LED 60W</v>
      </c>
      <c r="D204" s="63">
        <f>+'Desmonte Infr. financiada'!D204</f>
        <v>60</v>
      </c>
      <c r="E204" s="63" t="str">
        <f>+VLOOKUP(B204,'resumen UCAP'!$A$5:$O$329,3,0)</f>
        <v>Un</v>
      </c>
      <c r="F204" s="64">
        <f>+VLOOKUP(B204,'resumen UCAP'!$A$5:$O$329,15,0)</f>
        <v>1467393.3683915995</v>
      </c>
      <c r="G204" s="61"/>
      <c r="H204" s="125"/>
      <c r="I204" s="59"/>
      <c r="J204" s="59"/>
      <c r="K204" s="59"/>
      <c r="L204" s="59"/>
      <c r="M204" s="59"/>
      <c r="N204" s="59"/>
      <c r="O204" s="59"/>
      <c r="P204" s="59"/>
      <c r="Q204" s="59"/>
      <c r="R204" s="59"/>
      <c r="S204" s="59"/>
      <c r="T204" s="59"/>
      <c r="U204" s="59"/>
      <c r="V204" s="59"/>
      <c r="W204" s="136"/>
      <c r="X204" s="59"/>
      <c r="Y204" s="59"/>
      <c r="Z204" s="59"/>
      <c r="AA204" s="59"/>
      <c r="AB204" s="59"/>
      <c r="AC204" s="59"/>
      <c r="AD204" s="59"/>
      <c r="AE204" s="59"/>
      <c r="AF204" s="59"/>
      <c r="AG204" s="59"/>
      <c r="AH204" s="59"/>
      <c r="AI204" s="59"/>
      <c r="AJ204" s="59"/>
      <c r="AK204" s="59"/>
    </row>
    <row r="205" spans="2:37" x14ac:dyDescent="0.25">
      <c r="B205" s="59" t="s">
        <v>535</v>
      </c>
      <c r="C205" s="62" t="str">
        <f>+VLOOKUP(B205,'resumen UCAP'!$A$5:$O$329,2,0)</f>
        <v>UCAP Luminaria LED 90W</v>
      </c>
      <c r="D205" s="63">
        <f>+'Desmonte Infr. financiada'!D205</f>
        <v>80</v>
      </c>
      <c r="E205" s="63" t="str">
        <f>+VLOOKUP(B205,'resumen UCAP'!$A$5:$O$329,3,0)</f>
        <v>Un</v>
      </c>
      <c r="F205" s="64">
        <f>+VLOOKUP(B205,'resumen UCAP'!$A$5:$O$329,15,0)</f>
        <v>1582253.8595916</v>
      </c>
      <c r="G205" s="61"/>
      <c r="H205" s="125"/>
      <c r="I205" s="59"/>
      <c r="J205" s="59"/>
      <c r="K205" s="59"/>
      <c r="L205" s="59"/>
      <c r="M205" s="59"/>
      <c r="N205" s="59"/>
      <c r="O205" s="59"/>
      <c r="P205" s="59"/>
      <c r="Q205" s="59"/>
      <c r="R205" s="59"/>
      <c r="S205" s="59"/>
      <c r="T205" s="59"/>
      <c r="U205" s="59"/>
      <c r="V205" s="59"/>
      <c r="W205" s="136"/>
      <c r="X205" s="59"/>
      <c r="Y205" s="59"/>
      <c r="Z205" s="59"/>
      <c r="AA205" s="59"/>
      <c r="AB205" s="59"/>
      <c r="AC205" s="59"/>
      <c r="AD205" s="59"/>
      <c r="AE205" s="59"/>
      <c r="AF205" s="59"/>
      <c r="AG205" s="59"/>
      <c r="AH205" s="59"/>
      <c r="AI205" s="59"/>
      <c r="AJ205" s="59"/>
      <c r="AK205" s="59"/>
    </row>
    <row r="206" spans="2:37" x14ac:dyDescent="0.25">
      <c r="B206" s="59"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1"/>
      <c r="H206" s="125"/>
      <c r="I206" s="59"/>
      <c r="J206" s="59"/>
      <c r="K206" s="59"/>
      <c r="L206" s="59"/>
      <c r="M206" s="59"/>
      <c r="N206" s="59"/>
      <c r="O206" s="59"/>
      <c r="P206" s="59"/>
      <c r="Q206" s="59"/>
      <c r="R206" s="59"/>
      <c r="S206" s="59"/>
      <c r="T206" s="59"/>
      <c r="U206" s="59"/>
      <c r="V206" s="59"/>
      <c r="W206" s="136"/>
      <c r="X206" s="59"/>
      <c r="Y206" s="59"/>
      <c r="Z206" s="59"/>
      <c r="AA206" s="59"/>
      <c r="AB206" s="59"/>
      <c r="AC206" s="59"/>
      <c r="AD206" s="59"/>
      <c r="AE206" s="59"/>
      <c r="AF206" s="59"/>
      <c r="AG206" s="59"/>
      <c r="AH206" s="59"/>
      <c r="AI206" s="59"/>
      <c r="AJ206" s="59"/>
      <c r="AK206" s="59"/>
    </row>
    <row r="207" spans="2:37" x14ac:dyDescent="0.25">
      <c r="B207" s="59"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1"/>
      <c r="H207" s="125"/>
      <c r="I207" s="59"/>
      <c r="J207" s="59"/>
      <c r="K207" s="59"/>
      <c r="L207" s="59"/>
      <c r="M207" s="59"/>
      <c r="N207" s="59"/>
      <c r="O207" s="59"/>
      <c r="P207" s="59"/>
      <c r="Q207" s="59"/>
      <c r="R207" s="59"/>
      <c r="S207" s="59"/>
      <c r="T207" s="59"/>
      <c r="U207" s="59"/>
      <c r="V207" s="59"/>
      <c r="W207" s="136"/>
      <c r="X207" s="59"/>
      <c r="Y207" s="59"/>
      <c r="Z207" s="59"/>
      <c r="AA207" s="59"/>
      <c r="AB207" s="59"/>
      <c r="AC207" s="59"/>
      <c r="AD207" s="59"/>
      <c r="AE207" s="59"/>
      <c r="AF207" s="59"/>
      <c r="AG207" s="59"/>
      <c r="AH207" s="59"/>
      <c r="AI207" s="59"/>
      <c r="AJ207" s="59"/>
      <c r="AK207" s="59"/>
    </row>
    <row r="208" spans="2:37" x14ac:dyDescent="0.25">
      <c r="B208" s="59"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1"/>
      <c r="H208" s="125"/>
      <c r="I208" s="59"/>
      <c r="J208" s="59"/>
      <c r="K208" s="59"/>
      <c r="L208" s="59"/>
      <c r="M208" s="59"/>
      <c r="N208" s="59"/>
      <c r="O208" s="59"/>
      <c r="P208" s="59"/>
      <c r="Q208" s="59"/>
      <c r="R208" s="59"/>
      <c r="S208" s="59"/>
      <c r="T208" s="59"/>
      <c r="U208" s="59"/>
      <c r="V208" s="59"/>
      <c r="W208" s="136"/>
      <c r="X208" s="59"/>
      <c r="Y208" s="59"/>
      <c r="Z208" s="59"/>
      <c r="AA208" s="59"/>
      <c r="AB208" s="59"/>
      <c r="AC208" s="59"/>
      <c r="AD208" s="59"/>
      <c r="AE208" s="59"/>
      <c r="AF208" s="59"/>
      <c r="AG208" s="59"/>
      <c r="AH208" s="59"/>
      <c r="AI208" s="59"/>
      <c r="AJ208" s="59"/>
      <c r="AK208" s="59"/>
    </row>
    <row r="209" spans="2:37" x14ac:dyDescent="0.25">
      <c r="B209" s="59"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1"/>
      <c r="H209" s="125"/>
      <c r="I209" s="59"/>
      <c r="J209" s="59"/>
      <c r="K209" s="59"/>
      <c r="L209" s="59"/>
      <c r="M209" s="59"/>
      <c r="N209" s="59"/>
      <c r="O209" s="59"/>
      <c r="P209" s="59"/>
      <c r="Q209" s="59"/>
      <c r="R209" s="59"/>
      <c r="S209" s="59"/>
      <c r="T209" s="59"/>
      <c r="U209" s="59"/>
      <c r="V209" s="59"/>
      <c r="W209" s="136"/>
      <c r="X209" s="59"/>
      <c r="Y209" s="59"/>
      <c r="Z209" s="59"/>
      <c r="AA209" s="59"/>
      <c r="AB209" s="59"/>
      <c r="AC209" s="59"/>
      <c r="AD209" s="59"/>
      <c r="AE209" s="59"/>
      <c r="AF209" s="59"/>
      <c r="AG209" s="59"/>
      <c r="AH209" s="59"/>
      <c r="AI209" s="59"/>
      <c r="AJ209" s="59"/>
      <c r="AK209" s="59"/>
    </row>
    <row r="210" spans="2:37" x14ac:dyDescent="0.25">
      <c r="B210" s="59"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1"/>
      <c r="H210" s="125"/>
      <c r="I210" s="59"/>
      <c r="J210" s="59"/>
      <c r="K210" s="59"/>
      <c r="L210" s="59"/>
      <c r="M210" s="59"/>
      <c r="N210" s="59"/>
      <c r="O210" s="59"/>
      <c r="P210" s="59"/>
      <c r="Q210" s="59"/>
      <c r="R210" s="59"/>
      <c r="S210" s="59"/>
      <c r="T210" s="59"/>
      <c r="U210" s="59"/>
      <c r="V210" s="59"/>
      <c r="W210" s="136"/>
      <c r="X210" s="59"/>
      <c r="Y210" s="59"/>
      <c r="Z210" s="59"/>
      <c r="AA210" s="59"/>
      <c r="AB210" s="59"/>
      <c r="AC210" s="59"/>
      <c r="AD210" s="59"/>
      <c r="AE210" s="59"/>
      <c r="AF210" s="59"/>
      <c r="AG210" s="59"/>
      <c r="AH210" s="59"/>
      <c r="AI210" s="59"/>
      <c r="AJ210" s="59"/>
      <c r="AK210" s="59"/>
    </row>
    <row r="211" spans="2:37" x14ac:dyDescent="0.25">
      <c r="B211" s="59"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1"/>
      <c r="H211" s="125"/>
      <c r="I211" s="59"/>
      <c r="J211" s="59"/>
      <c r="K211" s="59"/>
      <c r="L211" s="59"/>
      <c r="M211" s="59"/>
      <c r="N211" s="59"/>
      <c r="O211" s="59"/>
      <c r="P211" s="59"/>
      <c r="Q211" s="59"/>
      <c r="R211" s="59"/>
      <c r="S211" s="59"/>
      <c r="T211" s="59"/>
      <c r="U211" s="59"/>
      <c r="V211" s="59"/>
      <c r="W211" s="136"/>
      <c r="X211" s="59"/>
      <c r="Y211" s="59"/>
      <c r="Z211" s="59"/>
      <c r="AA211" s="59"/>
      <c r="AB211" s="59"/>
      <c r="AC211" s="59"/>
      <c r="AD211" s="59"/>
      <c r="AE211" s="59"/>
      <c r="AF211" s="59"/>
      <c r="AG211" s="59"/>
      <c r="AH211" s="59"/>
      <c r="AI211" s="59"/>
      <c r="AJ211" s="59"/>
      <c r="AK211" s="59"/>
    </row>
    <row r="212" spans="2:37" x14ac:dyDescent="0.25">
      <c r="B212" s="59"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1"/>
      <c r="H212" s="125"/>
      <c r="I212" s="59"/>
      <c r="J212" s="59"/>
      <c r="K212" s="59"/>
      <c r="L212" s="59"/>
      <c r="M212" s="59"/>
      <c r="N212" s="59"/>
      <c r="O212" s="59"/>
      <c r="P212" s="59"/>
      <c r="Q212" s="59"/>
      <c r="R212" s="59"/>
      <c r="S212" s="59"/>
      <c r="T212" s="59"/>
      <c r="U212" s="59"/>
      <c r="V212" s="59"/>
      <c r="W212" s="136"/>
      <c r="X212" s="59"/>
      <c r="Y212" s="59"/>
      <c r="Z212" s="59"/>
      <c r="AA212" s="59"/>
      <c r="AB212" s="59"/>
      <c r="AC212" s="59"/>
      <c r="AD212" s="59"/>
      <c r="AE212" s="59"/>
      <c r="AF212" s="59"/>
      <c r="AG212" s="59"/>
      <c r="AH212" s="59"/>
      <c r="AI212" s="59"/>
      <c r="AJ212" s="59"/>
      <c r="AK212" s="59"/>
    </row>
    <row r="213" spans="2:37" x14ac:dyDescent="0.25">
      <c r="B213" s="59" t="s">
        <v>631</v>
      </c>
      <c r="C213" s="62" t="str">
        <f>+VLOOKUP(B213,'resumen UCAP'!$A$5:$O$329,2,0)</f>
        <v>UCAP Luminaria LED 30W 60 D</v>
      </c>
      <c r="D213" s="63">
        <f>+'Desmonte Infr. financiada'!D213</f>
        <v>30</v>
      </c>
      <c r="E213" s="63" t="str">
        <f>+VLOOKUP(B213,'resumen UCAP'!$A$5:$O$329,3,0)</f>
        <v>Un</v>
      </c>
      <c r="F213" s="64">
        <f>+VLOOKUP(B213,'resumen UCAP'!$A$5:$O$329,15,0)</f>
        <v>957358.0919916</v>
      </c>
      <c r="G213" s="61"/>
      <c r="H213" s="125"/>
      <c r="I213" s="59"/>
      <c r="J213" s="59"/>
      <c r="K213" s="59"/>
      <c r="L213" s="59"/>
      <c r="M213" s="59"/>
      <c r="N213" s="59"/>
      <c r="O213" s="59"/>
      <c r="P213" s="59"/>
      <c r="Q213" s="59"/>
      <c r="R213" s="59"/>
      <c r="S213" s="59"/>
      <c r="T213" s="59"/>
      <c r="U213" s="59"/>
      <c r="V213" s="59"/>
      <c r="W213" s="136"/>
      <c r="X213" s="59"/>
      <c r="Y213" s="59"/>
      <c r="Z213" s="59"/>
      <c r="AA213" s="59"/>
      <c r="AB213" s="59"/>
      <c r="AC213" s="59"/>
      <c r="AD213" s="59"/>
      <c r="AE213" s="59"/>
      <c r="AF213" s="59"/>
      <c r="AG213" s="59"/>
      <c r="AH213" s="59"/>
      <c r="AI213" s="59"/>
      <c r="AJ213" s="59"/>
      <c r="AK213" s="59"/>
    </row>
    <row r="214" spans="2:37" x14ac:dyDescent="0.25">
      <c r="B214" s="59" t="s">
        <v>632</v>
      </c>
      <c r="C214" s="62" t="str">
        <f>+VLOOKUP(B214,'resumen UCAP'!$A$5:$O$329,2,0)</f>
        <v>UCAP Luminaria LED 50W</v>
      </c>
      <c r="D214" s="63">
        <f>+'Desmonte Infr. financiada'!D214</f>
        <v>50</v>
      </c>
      <c r="E214" s="63" t="str">
        <f>+VLOOKUP(B214,'resumen UCAP'!$A$5:$O$329,3,0)</f>
        <v>Un</v>
      </c>
      <c r="F214" s="64">
        <f>+VLOOKUP(B214,'resumen UCAP'!$A$5:$O$329,15,0)</f>
        <v>1027094.8187916002</v>
      </c>
      <c r="G214" s="61"/>
      <c r="H214" s="125"/>
      <c r="I214" s="59"/>
      <c r="J214" s="59"/>
      <c r="K214" s="59"/>
      <c r="L214" s="59"/>
      <c r="M214" s="59"/>
      <c r="N214" s="59"/>
      <c r="O214" s="59"/>
      <c r="P214" s="59"/>
      <c r="Q214" s="59"/>
      <c r="R214" s="59"/>
      <c r="S214" s="59"/>
      <c r="T214" s="59"/>
      <c r="U214" s="59"/>
      <c r="V214" s="59"/>
      <c r="W214" s="136"/>
      <c r="X214" s="59"/>
      <c r="Y214" s="59"/>
      <c r="Z214" s="59"/>
      <c r="AA214" s="59"/>
      <c r="AB214" s="59"/>
      <c r="AC214" s="59"/>
      <c r="AD214" s="59"/>
      <c r="AE214" s="59"/>
      <c r="AF214" s="59"/>
      <c r="AG214" s="59"/>
      <c r="AH214" s="59"/>
      <c r="AI214" s="59"/>
      <c r="AJ214" s="59"/>
      <c r="AK214" s="59"/>
    </row>
    <row r="215" spans="2:37" x14ac:dyDescent="0.25">
      <c r="B215" s="59"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1"/>
      <c r="H215" s="125"/>
      <c r="I215" s="59"/>
      <c r="J215" s="59"/>
      <c r="K215" s="59"/>
      <c r="L215" s="59"/>
      <c r="M215" s="59"/>
      <c r="N215" s="59"/>
      <c r="O215" s="59"/>
      <c r="P215" s="59"/>
      <c r="Q215" s="59"/>
      <c r="R215" s="59"/>
      <c r="S215" s="59"/>
      <c r="T215" s="59"/>
      <c r="U215" s="59"/>
      <c r="V215" s="59"/>
      <c r="W215" s="136"/>
      <c r="X215" s="59"/>
      <c r="Y215" s="59"/>
      <c r="Z215" s="59"/>
      <c r="AA215" s="59"/>
      <c r="AB215" s="59"/>
      <c r="AC215" s="59"/>
      <c r="AD215" s="59"/>
      <c r="AE215" s="59"/>
      <c r="AF215" s="59"/>
      <c r="AG215" s="59"/>
      <c r="AH215" s="59"/>
      <c r="AI215" s="59"/>
      <c r="AJ215" s="59"/>
      <c r="AK215" s="59"/>
    </row>
    <row r="216" spans="2:37" x14ac:dyDescent="0.25">
      <c r="B216" s="59"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1"/>
      <c r="H216" s="125"/>
      <c r="I216" s="59"/>
      <c r="J216" s="59"/>
      <c r="K216" s="59"/>
      <c r="L216" s="59"/>
      <c r="M216" s="59"/>
      <c r="N216" s="59"/>
      <c r="O216" s="59"/>
      <c r="P216" s="59"/>
      <c r="Q216" s="59"/>
      <c r="R216" s="59"/>
      <c r="S216" s="59"/>
      <c r="T216" s="59"/>
      <c r="U216" s="59"/>
      <c r="V216" s="59"/>
      <c r="W216" s="136"/>
      <c r="X216" s="59"/>
      <c r="Y216" s="59"/>
      <c r="Z216" s="59"/>
      <c r="AA216" s="59"/>
      <c r="AB216" s="59"/>
      <c r="AC216" s="59"/>
      <c r="AD216" s="59"/>
      <c r="AE216" s="59"/>
      <c r="AF216" s="59"/>
      <c r="AG216" s="59"/>
      <c r="AH216" s="59"/>
      <c r="AI216" s="59"/>
      <c r="AJ216" s="59"/>
      <c r="AK216" s="59"/>
    </row>
    <row r="217" spans="2:37" x14ac:dyDescent="0.25">
      <c r="B217" s="59"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1"/>
      <c r="H217" s="125"/>
      <c r="I217" s="59"/>
      <c r="J217" s="59"/>
      <c r="K217" s="59"/>
      <c r="L217" s="59"/>
      <c r="M217" s="59"/>
      <c r="N217" s="59"/>
      <c r="O217" s="59"/>
      <c r="P217" s="59"/>
      <c r="Q217" s="59"/>
      <c r="R217" s="59"/>
      <c r="S217" s="59"/>
      <c r="T217" s="59"/>
      <c r="U217" s="59"/>
      <c r="V217" s="59"/>
      <c r="W217" s="136"/>
      <c r="X217" s="59"/>
      <c r="Y217" s="59"/>
      <c r="Z217" s="59"/>
      <c r="AA217" s="59"/>
      <c r="AB217" s="59"/>
      <c r="AC217" s="59"/>
      <c r="AD217" s="59"/>
      <c r="AE217" s="59"/>
      <c r="AF217" s="59"/>
      <c r="AG217" s="59"/>
      <c r="AH217" s="59"/>
      <c r="AI217" s="59"/>
      <c r="AJ217" s="59"/>
      <c r="AK217" s="59"/>
    </row>
    <row r="218" spans="2:37" x14ac:dyDescent="0.25">
      <c r="B218" s="59"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1"/>
      <c r="H218" s="125"/>
      <c r="I218" s="59"/>
      <c r="J218" s="59"/>
      <c r="K218" s="59"/>
      <c r="L218" s="59"/>
      <c r="M218" s="59"/>
      <c r="N218" s="59"/>
      <c r="O218" s="59"/>
      <c r="P218" s="59"/>
      <c r="Q218" s="59"/>
      <c r="R218" s="59"/>
      <c r="S218" s="59"/>
      <c r="T218" s="59"/>
      <c r="U218" s="59"/>
      <c r="V218" s="59"/>
      <c r="W218" s="136"/>
      <c r="X218" s="59"/>
      <c r="Y218" s="59"/>
      <c r="Z218" s="59"/>
      <c r="AA218" s="59"/>
      <c r="AB218" s="59"/>
      <c r="AC218" s="59"/>
      <c r="AD218" s="59"/>
      <c r="AE218" s="59"/>
      <c r="AF218" s="59"/>
      <c r="AG218" s="59"/>
      <c r="AH218" s="59"/>
      <c r="AI218" s="59"/>
      <c r="AJ218" s="59"/>
      <c r="AK218" s="59"/>
    </row>
    <row r="219" spans="2:37" x14ac:dyDescent="0.25">
      <c r="B219" s="59" t="s">
        <v>637</v>
      </c>
      <c r="C219" s="62" t="str">
        <f>+VLOOKUP(B219,'resumen UCAP'!$A$5:$O$329,2,0)</f>
        <v>UCAP Luminaria LED 167 W</v>
      </c>
      <c r="D219" s="63">
        <f>+'Desmonte Infr. financiada'!D219</f>
        <v>35</v>
      </c>
      <c r="E219" s="63" t="str">
        <f>+VLOOKUP(B219,'resumen UCAP'!$A$5:$O$329,3,0)</f>
        <v>Un</v>
      </c>
      <c r="F219" s="64">
        <f>+VLOOKUP(B219,'resumen UCAP'!$A$5:$O$329,15,0)</f>
        <v>1673686.9127471999</v>
      </c>
      <c r="G219" s="61"/>
      <c r="H219" s="125"/>
      <c r="I219" s="59"/>
      <c r="J219" s="59"/>
      <c r="K219" s="59"/>
      <c r="L219" s="59"/>
      <c r="M219" s="59"/>
      <c r="N219" s="59"/>
      <c r="O219" s="59"/>
      <c r="P219" s="59"/>
      <c r="Q219" s="59"/>
      <c r="R219" s="59"/>
      <c r="S219" s="59"/>
      <c r="T219" s="59"/>
      <c r="U219" s="59"/>
      <c r="V219" s="59"/>
      <c r="W219" s="136"/>
      <c r="X219" s="59"/>
      <c r="Y219" s="59"/>
      <c r="Z219" s="59"/>
      <c r="AA219" s="59"/>
      <c r="AB219" s="59"/>
      <c r="AC219" s="59"/>
      <c r="AD219" s="59"/>
      <c r="AE219" s="59"/>
      <c r="AF219" s="59"/>
      <c r="AG219" s="59"/>
      <c r="AH219" s="59"/>
      <c r="AI219" s="59"/>
      <c r="AJ219" s="59"/>
      <c r="AK219" s="59"/>
    </row>
    <row r="220" spans="2:37" x14ac:dyDescent="0.25">
      <c r="B220" s="59" t="s">
        <v>638</v>
      </c>
      <c r="C220" s="62" t="str">
        <f>+VLOOKUP(B220,'resumen UCAP'!$A$5:$O$329,2,0)</f>
        <v>UCAP Luminaria LED 227 W</v>
      </c>
      <c r="D220" s="63">
        <f>+'Desmonte Infr. financiada'!D220</f>
        <v>227</v>
      </c>
      <c r="E220" s="63" t="str">
        <f>+VLOOKUP(B220,'resumen UCAP'!$A$5:$O$329,3,0)</f>
        <v>Un</v>
      </c>
      <c r="F220" s="64">
        <f>+VLOOKUP(B220,'resumen UCAP'!$A$5:$O$329,15,0)</f>
        <v>2422467.9244272001</v>
      </c>
      <c r="G220" s="61"/>
      <c r="H220" s="125"/>
      <c r="I220" s="59"/>
      <c r="J220" s="59"/>
      <c r="K220" s="59"/>
      <c r="L220" s="59"/>
      <c r="M220" s="59"/>
      <c r="N220" s="59"/>
      <c r="O220" s="59"/>
      <c r="P220" s="59"/>
      <c r="Q220" s="59"/>
      <c r="R220" s="59"/>
      <c r="S220" s="59"/>
      <c r="T220" s="59"/>
      <c r="U220" s="59"/>
      <c r="V220" s="59"/>
      <c r="W220" s="136"/>
      <c r="X220" s="59"/>
      <c r="Y220" s="59"/>
      <c r="Z220" s="59"/>
      <c r="AA220" s="59"/>
      <c r="AB220" s="59"/>
      <c r="AC220" s="59"/>
      <c r="AD220" s="59"/>
      <c r="AE220" s="59"/>
      <c r="AF220" s="59"/>
      <c r="AG220" s="59"/>
      <c r="AH220" s="59"/>
      <c r="AI220" s="59"/>
      <c r="AJ220" s="59"/>
      <c r="AK220" s="59"/>
    </row>
    <row r="221" spans="2:37" x14ac:dyDescent="0.25">
      <c r="B221" s="59" t="s">
        <v>639</v>
      </c>
      <c r="C221" s="62" t="str">
        <f>+VLOOKUP(B221,'resumen UCAP'!$A$5:$O$329,2,0)</f>
        <v>UCAP Luminaria LED 192 W</v>
      </c>
      <c r="D221" s="63">
        <f>+'Desmonte Infr. financiada'!D221</f>
        <v>192.4</v>
      </c>
      <c r="E221" s="63" t="str">
        <f>+VLOOKUP(B221,'resumen UCAP'!$A$5:$O$329,3,0)</f>
        <v>Un</v>
      </c>
      <c r="F221" s="64">
        <f>+VLOOKUP(B221,'resumen UCAP'!$A$5:$O$329,15,0)</f>
        <v>1991373.255378</v>
      </c>
      <c r="G221" s="61"/>
      <c r="H221" s="125"/>
      <c r="I221" s="59"/>
      <c r="J221" s="59"/>
      <c r="K221" s="59"/>
      <c r="L221" s="59"/>
      <c r="M221" s="59"/>
      <c r="N221" s="59"/>
      <c r="O221" s="59"/>
      <c r="P221" s="59"/>
      <c r="Q221" s="59"/>
      <c r="R221" s="59"/>
      <c r="S221" s="59"/>
      <c r="T221" s="59"/>
      <c r="U221" s="59"/>
      <c r="V221" s="59"/>
      <c r="W221" s="136"/>
      <c r="X221" s="59"/>
      <c r="Y221" s="59"/>
      <c r="Z221" s="59"/>
      <c r="AA221" s="59"/>
      <c r="AB221" s="59"/>
      <c r="AC221" s="59"/>
      <c r="AD221" s="59"/>
      <c r="AE221" s="59"/>
      <c r="AF221" s="59"/>
      <c r="AG221" s="59"/>
      <c r="AH221" s="59"/>
      <c r="AI221" s="59"/>
      <c r="AJ221" s="59"/>
      <c r="AK221" s="59"/>
    </row>
    <row r="222" spans="2:37" x14ac:dyDescent="0.25">
      <c r="B222" s="59"/>
      <c r="C222" s="59"/>
      <c r="D222" s="60"/>
      <c r="E222" s="59"/>
      <c r="F222" s="125"/>
      <c r="G222" s="61"/>
      <c r="H222" s="125"/>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row>
    <row r="223" spans="2:37" x14ac:dyDescent="0.25">
      <c r="B223" s="59"/>
      <c r="C223" s="59"/>
      <c r="D223" s="60"/>
      <c r="E223" s="59"/>
      <c r="F223" s="125"/>
      <c r="G223" s="61"/>
      <c r="H223" s="125"/>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row>
    <row r="224" spans="2:37" x14ac:dyDescent="0.25">
      <c r="B224" s="126"/>
      <c r="C224" s="127" t="s">
        <v>289</v>
      </c>
      <c r="D224" s="128"/>
      <c r="E224" s="126"/>
      <c r="F224" s="129"/>
      <c r="G224" s="129">
        <f>+SUM(G5:G223)</f>
        <v>32760</v>
      </c>
      <c r="H224" s="129">
        <f t="shared" ref="H224:AK224" si="0">+SUM(H5:H223)</f>
        <v>0</v>
      </c>
      <c r="I224" s="129">
        <f t="shared" si="0"/>
        <v>0</v>
      </c>
      <c r="J224" s="129">
        <f t="shared" si="0"/>
        <v>0</v>
      </c>
      <c r="K224" s="129">
        <f t="shared" si="0"/>
        <v>0</v>
      </c>
      <c r="L224" s="129">
        <f t="shared" si="0"/>
        <v>0</v>
      </c>
      <c r="M224" s="129">
        <f t="shared" si="0"/>
        <v>0</v>
      </c>
      <c r="N224" s="129">
        <f t="shared" si="0"/>
        <v>0</v>
      </c>
      <c r="O224" s="129">
        <f t="shared" si="0"/>
        <v>0</v>
      </c>
      <c r="P224" s="129">
        <f t="shared" si="0"/>
        <v>0</v>
      </c>
      <c r="Q224" s="129">
        <f t="shared" si="0"/>
        <v>0</v>
      </c>
      <c r="R224" s="129">
        <f t="shared" si="0"/>
        <v>0</v>
      </c>
      <c r="S224" s="129">
        <f t="shared" si="0"/>
        <v>0</v>
      </c>
      <c r="T224" s="129">
        <f t="shared" si="0"/>
        <v>0</v>
      </c>
      <c r="U224" s="129">
        <f t="shared" si="0"/>
        <v>0</v>
      </c>
      <c r="V224" s="129">
        <f t="shared" si="0"/>
        <v>0</v>
      </c>
      <c r="W224" s="129">
        <f t="shared" si="0"/>
        <v>0</v>
      </c>
      <c r="X224" s="129">
        <f t="shared" si="0"/>
        <v>0</v>
      </c>
      <c r="Y224" s="129">
        <f t="shared" si="0"/>
        <v>115</v>
      </c>
      <c r="Z224" s="129">
        <f t="shared" si="0"/>
        <v>115</v>
      </c>
      <c r="AA224" s="129">
        <f t="shared" si="0"/>
        <v>115</v>
      </c>
      <c r="AB224" s="129">
        <f t="shared" si="0"/>
        <v>115</v>
      </c>
      <c r="AC224" s="129">
        <f t="shared" si="0"/>
        <v>220</v>
      </c>
      <c r="AD224" s="129">
        <f t="shared" si="0"/>
        <v>220</v>
      </c>
      <c r="AE224" s="129">
        <f t="shared" si="0"/>
        <v>220</v>
      </c>
      <c r="AF224" s="129">
        <f t="shared" si="0"/>
        <v>220</v>
      </c>
      <c r="AG224" s="129">
        <f t="shared" si="0"/>
        <v>220</v>
      </c>
      <c r="AH224" s="129">
        <f t="shared" si="0"/>
        <v>220</v>
      </c>
      <c r="AI224" s="129">
        <f t="shared" si="0"/>
        <v>220</v>
      </c>
      <c r="AJ224" s="129">
        <f t="shared" si="0"/>
        <v>220</v>
      </c>
      <c r="AK224" s="129">
        <f t="shared" si="0"/>
        <v>220</v>
      </c>
    </row>
    <row r="225" spans="2:37" x14ac:dyDescent="0.25">
      <c r="B225" s="59"/>
      <c r="C225" s="126" t="s">
        <v>441</v>
      </c>
      <c r="D225" s="60"/>
      <c r="E225" s="59"/>
      <c r="F225" s="61"/>
      <c r="G225" s="129">
        <f>+SUMPRODUCT($F$5:$F$223,G5:G223)</f>
        <v>11895402911</v>
      </c>
      <c r="H225" s="129">
        <f t="shared" ref="H225:AK225" si="1">+SUMPRODUCT($F$5:$F$223,H5:H223)</f>
        <v>0</v>
      </c>
      <c r="I225" s="129">
        <f t="shared" si="1"/>
        <v>0</v>
      </c>
      <c r="J225" s="129">
        <f t="shared" si="1"/>
        <v>0</v>
      </c>
      <c r="K225" s="129">
        <f t="shared" si="1"/>
        <v>0</v>
      </c>
      <c r="L225" s="129">
        <f t="shared" si="1"/>
        <v>0</v>
      </c>
      <c r="M225" s="129">
        <f t="shared" si="1"/>
        <v>0</v>
      </c>
      <c r="N225" s="129">
        <f t="shared" si="1"/>
        <v>0</v>
      </c>
      <c r="O225" s="129">
        <f t="shared" si="1"/>
        <v>0</v>
      </c>
      <c r="P225" s="129">
        <f t="shared" si="1"/>
        <v>0</v>
      </c>
      <c r="Q225" s="129">
        <f t="shared" si="1"/>
        <v>0</v>
      </c>
      <c r="R225" s="129">
        <f t="shared" si="1"/>
        <v>0</v>
      </c>
      <c r="S225" s="129">
        <f t="shared" si="1"/>
        <v>0</v>
      </c>
      <c r="T225" s="129">
        <f t="shared" si="1"/>
        <v>0</v>
      </c>
      <c r="U225" s="129">
        <f t="shared" si="1"/>
        <v>0</v>
      </c>
      <c r="V225" s="129">
        <f t="shared" si="1"/>
        <v>0</v>
      </c>
      <c r="W225" s="129">
        <f t="shared" si="1"/>
        <v>0</v>
      </c>
      <c r="X225" s="129">
        <f t="shared" si="1"/>
        <v>0</v>
      </c>
      <c r="Y225" s="129">
        <f t="shared" si="1"/>
        <v>127847760.10304999</v>
      </c>
      <c r="Z225" s="129">
        <f t="shared" si="1"/>
        <v>127847760.10304999</v>
      </c>
      <c r="AA225" s="129">
        <f t="shared" si="1"/>
        <v>127847760.10304999</v>
      </c>
      <c r="AB225" s="129">
        <f t="shared" si="1"/>
        <v>127847760.10304999</v>
      </c>
      <c r="AC225" s="129">
        <f t="shared" si="1"/>
        <v>244578323.67539999</v>
      </c>
      <c r="AD225" s="129">
        <f t="shared" si="1"/>
        <v>244578323.67539999</v>
      </c>
      <c r="AE225" s="129">
        <f t="shared" si="1"/>
        <v>244578323.67539999</v>
      </c>
      <c r="AF225" s="129">
        <f t="shared" si="1"/>
        <v>244578323.67539999</v>
      </c>
      <c r="AG225" s="129">
        <f t="shared" si="1"/>
        <v>244578323.67539999</v>
      </c>
      <c r="AH225" s="129">
        <f t="shared" si="1"/>
        <v>244578323.67539999</v>
      </c>
      <c r="AI225" s="129">
        <f t="shared" si="1"/>
        <v>244578323.67539999</v>
      </c>
      <c r="AJ225" s="129">
        <f t="shared" si="1"/>
        <v>244578323.67539999</v>
      </c>
      <c r="AK225" s="129">
        <f t="shared" si="1"/>
        <v>244578323.67539999</v>
      </c>
    </row>
    <row r="226" spans="2:37" x14ac:dyDescent="0.25">
      <c r="B226" s="59"/>
      <c r="C226" s="59"/>
      <c r="D226" s="60"/>
      <c r="E226" s="59"/>
      <c r="F226" s="61"/>
      <c r="G226" s="61"/>
      <c r="H226" s="61"/>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row>
    <row r="227" spans="2:37" x14ac:dyDescent="0.25">
      <c r="B227" s="59"/>
      <c r="C227" s="59"/>
      <c r="D227" s="60"/>
      <c r="E227" s="59"/>
      <c r="F227" s="61"/>
      <c r="G227" s="61"/>
      <c r="H227" s="61"/>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row>
    <row r="228" spans="2:37" x14ac:dyDescent="0.25">
      <c r="B228" s="59"/>
      <c r="C228" s="59"/>
      <c r="D228" s="60"/>
      <c r="E228" s="59"/>
      <c r="F228" s="61"/>
      <c r="G228" s="61"/>
      <c r="H228" s="61"/>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row>
    <row r="229" spans="2:37" x14ac:dyDescent="0.25">
      <c r="B229" s="59"/>
      <c r="C229" s="59"/>
      <c r="D229" s="60"/>
      <c r="E229" s="59"/>
      <c r="F229" s="61"/>
      <c r="G229" s="61"/>
      <c r="H229" s="61"/>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row>
    <row r="230" spans="2:37" x14ac:dyDescent="0.25">
      <c r="B230" s="58"/>
      <c r="C230" s="130" t="str">
        <f>+Inventario!C230</f>
        <v xml:space="preserve">OTROS ELEMENTOS PARA ILUMINACIÓN </v>
      </c>
      <c r="D230" s="131"/>
      <c r="E230" s="58"/>
      <c r="F230" s="132"/>
      <c r="G230" s="132"/>
      <c r="H230" s="132"/>
      <c r="I230" s="58"/>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row>
    <row r="231" spans="2:37"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61"/>
      <c r="I231" s="136"/>
      <c r="J231" s="136"/>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row>
    <row r="232" spans="2:37"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61"/>
      <c r="I232" s="136"/>
      <c r="J232" s="136"/>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row>
    <row r="233" spans="2:37"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61"/>
      <c r="I233" s="136"/>
      <c r="J233" s="136"/>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row>
    <row r="234" spans="2:37"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61"/>
      <c r="I234" s="136"/>
      <c r="J234" s="136"/>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row>
    <row r="235" spans="2:37" x14ac:dyDescent="0.25">
      <c r="B235" s="59" t="s">
        <v>547</v>
      </c>
      <c r="C235" s="62" t="str">
        <f>+VLOOKUP(B235,'resumen UCAP'!$A$5:$O$329,2,0)</f>
        <v>Contactor fotocelda 60Amp</v>
      </c>
      <c r="D235" s="63"/>
      <c r="E235" s="63" t="str">
        <f>+VLOOKUP(B235,'resumen UCAP'!$A$5:$O$329,3,0)</f>
        <v>Un</v>
      </c>
      <c r="F235" s="64">
        <f>+VLOOKUP(B235,'resumen UCAP'!$A$5:$O$329,15,0)</f>
        <v>98891</v>
      </c>
      <c r="G235" s="61">
        <v>25</v>
      </c>
      <c r="H235" s="61"/>
      <c r="I235" s="136"/>
      <c r="J235" s="136"/>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row>
    <row r="236" spans="2:37" x14ac:dyDescent="0.25">
      <c r="B236" s="59" t="s">
        <v>548</v>
      </c>
      <c r="C236" s="62" t="str">
        <f>+VLOOKUP(B236,'resumen UCAP'!$A$5:$O$329,2,0)</f>
        <v>BREAKER</v>
      </c>
      <c r="D236" s="63"/>
      <c r="E236" s="63">
        <f>+VLOOKUP(B236,'resumen UCAP'!$A$5:$O$329,3,0)</f>
        <v>0</v>
      </c>
      <c r="F236" s="64">
        <f>+VLOOKUP(B236,'resumen UCAP'!$A$5:$O$329,15,0)</f>
        <v>140937.5</v>
      </c>
      <c r="G236" s="61">
        <v>32</v>
      </c>
      <c r="H236" s="61"/>
      <c r="I236" s="136"/>
      <c r="J236" s="136"/>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row>
    <row r="237" spans="2:37" x14ac:dyDescent="0.25">
      <c r="B237" s="59"/>
      <c r="C237" s="127" t="s">
        <v>289</v>
      </c>
      <c r="D237" s="60"/>
      <c r="E237" s="59"/>
      <c r="F237" s="61"/>
      <c r="G237" s="129">
        <f>+SUM(G231:G236)</f>
        <v>853</v>
      </c>
      <c r="H237" s="129">
        <f t="shared" ref="H237:AK237" si="2">+SUM(H231:H236)</f>
        <v>0</v>
      </c>
      <c r="I237" s="129">
        <f t="shared" si="2"/>
        <v>0</v>
      </c>
      <c r="J237" s="129">
        <f t="shared" si="2"/>
        <v>0</v>
      </c>
      <c r="K237" s="129">
        <f t="shared" si="2"/>
        <v>0</v>
      </c>
      <c r="L237" s="129">
        <f t="shared" si="2"/>
        <v>0</v>
      </c>
      <c r="M237" s="129">
        <f t="shared" si="2"/>
        <v>0</v>
      </c>
      <c r="N237" s="129">
        <f t="shared" si="2"/>
        <v>0</v>
      </c>
      <c r="O237" s="129">
        <f t="shared" si="2"/>
        <v>0</v>
      </c>
      <c r="P237" s="129">
        <f t="shared" si="2"/>
        <v>0</v>
      </c>
      <c r="Q237" s="129">
        <f t="shared" si="2"/>
        <v>0</v>
      </c>
      <c r="R237" s="129">
        <f t="shared" si="2"/>
        <v>0</v>
      </c>
      <c r="S237" s="129">
        <f t="shared" si="2"/>
        <v>0</v>
      </c>
      <c r="T237" s="129">
        <f t="shared" si="2"/>
        <v>0</v>
      </c>
      <c r="U237" s="129">
        <f t="shared" si="2"/>
        <v>0</v>
      </c>
      <c r="V237" s="129">
        <f t="shared" si="2"/>
        <v>0</v>
      </c>
      <c r="W237" s="129">
        <f t="shared" si="2"/>
        <v>0</v>
      </c>
      <c r="X237" s="129">
        <f t="shared" si="2"/>
        <v>0</v>
      </c>
      <c r="Y237" s="129">
        <f t="shared" si="2"/>
        <v>0</v>
      </c>
      <c r="Z237" s="129">
        <f t="shared" si="2"/>
        <v>0</v>
      </c>
      <c r="AA237" s="129">
        <f t="shared" si="2"/>
        <v>0</v>
      </c>
      <c r="AB237" s="129">
        <f t="shared" si="2"/>
        <v>0</v>
      </c>
      <c r="AC237" s="129">
        <f t="shared" si="2"/>
        <v>0</v>
      </c>
      <c r="AD237" s="129">
        <f t="shared" si="2"/>
        <v>0</v>
      </c>
      <c r="AE237" s="129">
        <f t="shared" si="2"/>
        <v>0</v>
      </c>
      <c r="AF237" s="129">
        <f t="shared" si="2"/>
        <v>0</v>
      </c>
      <c r="AG237" s="129">
        <f t="shared" si="2"/>
        <v>0</v>
      </c>
      <c r="AH237" s="129">
        <f t="shared" si="2"/>
        <v>0</v>
      </c>
      <c r="AI237" s="129">
        <f t="shared" si="2"/>
        <v>0</v>
      </c>
      <c r="AJ237" s="129">
        <f t="shared" si="2"/>
        <v>0</v>
      </c>
      <c r="AK237" s="129">
        <f t="shared" si="2"/>
        <v>0</v>
      </c>
    </row>
    <row r="238" spans="2:37" x14ac:dyDescent="0.25">
      <c r="B238" s="59"/>
      <c r="C238" s="126" t="s">
        <v>441</v>
      </c>
      <c r="D238" s="60"/>
      <c r="E238" s="59"/>
      <c r="F238" s="61"/>
      <c r="G238" s="129">
        <f>+SUMPRODUCT($F$231:$F$236,G231:G236)</f>
        <v>79356918.871450007</v>
      </c>
      <c r="H238" s="129">
        <f t="shared" ref="H238:AK238" si="3">+SUMPRODUCT($F$231:$F$236,H231:H236)</f>
        <v>0</v>
      </c>
      <c r="I238" s="129">
        <f t="shared" si="3"/>
        <v>0</v>
      </c>
      <c r="J238" s="129">
        <f t="shared" si="3"/>
        <v>0</v>
      </c>
      <c r="K238" s="129">
        <f t="shared" si="3"/>
        <v>0</v>
      </c>
      <c r="L238" s="129">
        <f t="shared" si="3"/>
        <v>0</v>
      </c>
      <c r="M238" s="129">
        <f t="shared" si="3"/>
        <v>0</v>
      </c>
      <c r="N238" s="129">
        <f t="shared" si="3"/>
        <v>0</v>
      </c>
      <c r="O238" s="129">
        <f t="shared" si="3"/>
        <v>0</v>
      </c>
      <c r="P238" s="129">
        <f t="shared" si="3"/>
        <v>0</v>
      </c>
      <c r="Q238" s="129">
        <f t="shared" si="3"/>
        <v>0</v>
      </c>
      <c r="R238" s="129">
        <f t="shared" si="3"/>
        <v>0</v>
      </c>
      <c r="S238" s="129">
        <f t="shared" si="3"/>
        <v>0</v>
      </c>
      <c r="T238" s="129">
        <f t="shared" si="3"/>
        <v>0</v>
      </c>
      <c r="U238" s="129">
        <f t="shared" si="3"/>
        <v>0</v>
      </c>
      <c r="V238" s="129">
        <f t="shared" si="3"/>
        <v>0</v>
      </c>
      <c r="W238" s="129">
        <f t="shared" si="3"/>
        <v>0</v>
      </c>
      <c r="X238" s="129">
        <f t="shared" si="3"/>
        <v>0</v>
      </c>
      <c r="Y238" s="129">
        <f t="shared" si="3"/>
        <v>0</v>
      </c>
      <c r="Z238" s="129">
        <f t="shared" si="3"/>
        <v>0</v>
      </c>
      <c r="AA238" s="129">
        <f t="shared" si="3"/>
        <v>0</v>
      </c>
      <c r="AB238" s="129">
        <f t="shared" si="3"/>
        <v>0</v>
      </c>
      <c r="AC238" s="129">
        <f t="shared" si="3"/>
        <v>0</v>
      </c>
      <c r="AD238" s="129">
        <f t="shared" si="3"/>
        <v>0</v>
      </c>
      <c r="AE238" s="129">
        <f t="shared" si="3"/>
        <v>0</v>
      </c>
      <c r="AF238" s="129">
        <f t="shared" si="3"/>
        <v>0</v>
      </c>
      <c r="AG238" s="129">
        <f t="shared" si="3"/>
        <v>0</v>
      </c>
      <c r="AH238" s="129">
        <f t="shared" si="3"/>
        <v>0</v>
      </c>
      <c r="AI238" s="129">
        <f t="shared" si="3"/>
        <v>0</v>
      </c>
      <c r="AJ238" s="129">
        <f t="shared" si="3"/>
        <v>0</v>
      </c>
      <c r="AK238" s="129">
        <f t="shared" si="3"/>
        <v>0</v>
      </c>
    </row>
    <row r="239" spans="2:37" x14ac:dyDescent="0.25">
      <c r="B239" s="59"/>
      <c r="C239" s="59"/>
      <c r="D239" s="60"/>
      <c r="E239" s="59"/>
      <c r="F239" s="61"/>
      <c r="G239" s="61"/>
      <c r="H239" s="61"/>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x14ac:dyDescent="0.25">
      <c r="B240" s="59"/>
      <c r="C240" s="59"/>
      <c r="D240" s="60"/>
      <c r="E240" s="59"/>
      <c r="F240" s="61"/>
      <c r="G240" s="61"/>
      <c r="H240" s="61"/>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2:37" x14ac:dyDescent="0.25">
      <c r="B241" s="59"/>
      <c r="C241" s="59"/>
      <c r="D241" s="60"/>
      <c r="E241" s="59"/>
      <c r="F241" s="61"/>
      <c r="G241" s="61"/>
      <c r="H241" s="61"/>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2:37" x14ac:dyDescent="0.25">
      <c r="B242" s="59"/>
      <c r="C242" s="59"/>
      <c r="D242" s="60"/>
      <c r="E242" s="59"/>
      <c r="F242" s="61"/>
      <c r="G242" s="61"/>
      <c r="H242" s="61"/>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2:37" x14ac:dyDescent="0.25">
      <c r="B243" s="58"/>
      <c r="C243" s="130" t="str">
        <f>+Inventario!C243</f>
        <v>POSTES</v>
      </c>
      <c r="D243" s="131"/>
      <c r="E243" s="58"/>
      <c r="F243" s="132"/>
      <c r="G243" s="132"/>
      <c r="H243" s="132"/>
      <c r="I243" s="58"/>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row>
    <row r="244" spans="2:37" x14ac:dyDescent="0.25">
      <c r="B244" s="59" t="s">
        <v>640</v>
      </c>
      <c r="C244" s="62" t="str">
        <f>+VLOOKUP(B244,'resumen UCAP'!$A$5:$O$329,2,0)</f>
        <v>Mástil 14 mts</v>
      </c>
      <c r="D244" s="63"/>
      <c r="E244" s="63" t="str">
        <f>+VLOOKUP(B244,'resumen UCAP'!$A$5:$O$329,3,0)</f>
        <v>Un</v>
      </c>
      <c r="F244" s="64">
        <f>+VLOOKUP(B244,'resumen UCAP'!$A$5:$O$329,15,0)</f>
        <v>6721802.1826086845</v>
      </c>
      <c r="G244" s="61">
        <v>92</v>
      </c>
      <c r="H244" s="61"/>
      <c r="I244" s="136"/>
      <c r="J244" s="136"/>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row>
    <row r="245" spans="2:37"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61"/>
      <c r="I245" s="136"/>
      <c r="J245" s="136"/>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row>
    <row r="246" spans="2:37"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61"/>
      <c r="I246" s="136"/>
      <c r="J246" s="136"/>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row>
    <row r="247" spans="2:37"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61"/>
      <c r="I247" s="136"/>
      <c r="J247" s="136"/>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row>
    <row r="248" spans="2:37" x14ac:dyDescent="0.25">
      <c r="B248" s="59" t="s">
        <v>644</v>
      </c>
      <c r="C248" s="62" t="str">
        <f>+VLOOKUP(B248,'resumen UCAP'!$A$5:$O$329,2,0)</f>
        <v>Poste concreto 14 m</v>
      </c>
      <c r="D248" s="63"/>
      <c r="E248" s="63" t="str">
        <f>+VLOOKUP(B248,'resumen UCAP'!$A$5:$O$329,3,0)</f>
        <v>Un</v>
      </c>
      <c r="F248" s="64">
        <f>+VLOOKUP(B248,'resumen UCAP'!$A$5:$O$329,15,0)</f>
        <v>1450000</v>
      </c>
      <c r="G248" s="61">
        <v>5</v>
      </c>
      <c r="H248" s="61"/>
      <c r="I248" s="136"/>
      <c r="J248" s="136"/>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row>
    <row r="249" spans="2:37"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61"/>
      <c r="I249" s="136"/>
      <c r="J249" s="136"/>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row>
    <row r="250" spans="2:37"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61"/>
      <c r="I250" s="136"/>
      <c r="J250" s="136"/>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row>
    <row r="251" spans="2:37"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61"/>
      <c r="I251" s="136"/>
      <c r="J251" s="136"/>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row>
    <row r="252" spans="2:37"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61"/>
      <c r="I252" s="136"/>
      <c r="J252" s="136"/>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row>
    <row r="253" spans="2:37"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61"/>
      <c r="I253" s="136"/>
      <c r="J253" s="136"/>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row>
    <row r="254" spans="2:37"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61"/>
      <c r="I254" s="136"/>
      <c r="J254" s="136"/>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row>
    <row r="255" spans="2:37"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61"/>
      <c r="I255" s="136"/>
      <c r="J255" s="136"/>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row>
    <row r="256" spans="2:37"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61"/>
      <c r="I256" s="136"/>
      <c r="J256" s="136"/>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row>
    <row r="257" spans="2:37" x14ac:dyDescent="0.25">
      <c r="B257" s="59" t="s">
        <v>653</v>
      </c>
      <c r="C257" s="62" t="str">
        <f>+VLOOKUP(B257,'resumen UCAP'!$A$5:$O$329,2,0)</f>
        <v>Poste tipo aleta 6m</v>
      </c>
      <c r="D257" s="63"/>
      <c r="E257" s="63" t="str">
        <f>+VLOOKUP(B257,'resumen UCAP'!$A$5:$O$329,3,0)</f>
        <v>Un</v>
      </c>
      <c r="F257" s="64">
        <f>+VLOOKUP(B257,'resumen UCAP'!$A$5:$O$329,15,0)</f>
        <v>1300000</v>
      </c>
      <c r="G257" s="61">
        <v>98</v>
      </c>
      <c r="H257" s="61"/>
      <c r="I257" s="136"/>
      <c r="J257" s="136"/>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row>
    <row r="258" spans="2:37"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61"/>
      <c r="I258" s="136"/>
      <c r="J258" s="136"/>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row>
    <row r="259" spans="2:37" x14ac:dyDescent="0.25">
      <c r="B259" s="59" t="s">
        <v>655</v>
      </c>
      <c r="C259" s="62" t="str">
        <f>+VLOOKUP(B259,'resumen UCAP'!$A$5:$O$329,2,0)</f>
        <v>Torrecilla metalica riel</v>
      </c>
      <c r="D259" s="63"/>
      <c r="E259" s="63" t="str">
        <f>+VLOOKUP(B259,'resumen UCAP'!$A$5:$O$329,3,0)</f>
        <v>Un</v>
      </c>
      <c r="F259" s="64">
        <f>+VLOOKUP(B259,'resumen UCAP'!$A$5:$O$329,15,0)</f>
        <v>570000</v>
      </c>
      <c r="G259" s="61">
        <v>243</v>
      </c>
      <c r="H259" s="61"/>
      <c r="I259" s="136"/>
      <c r="J259" s="136"/>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row>
    <row r="260" spans="2:37"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61"/>
      <c r="I260" s="136"/>
      <c r="J260" s="136"/>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row>
    <row r="261" spans="2:37" x14ac:dyDescent="0.25">
      <c r="B261" s="59" t="s">
        <v>657</v>
      </c>
      <c r="C261" s="62" t="str">
        <f>+VLOOKUP(B261,'resumen UCAP'!$A$5:$O$329,2,0)</f>
        <v>Poste metalico 12 m</v>
      </c>
      <c r="D261" s="63"/>
      <c r="E261" s="63" t="str">
        <f>+VLOOKUP(B261,'resumen UCAP'!$A$5:$O$329,3,0)</f>
        <v>Un</v>
      </c>
      <c r="F261" s="64">
        <f>+VLOOKUP(B261,'resumen UCAP'!$A$5:$O$329,15,0)</f>
        <v>2043603.7</v>
      </c>
      <c r="G261" s="61">
        <v>1</v>
      </c>
      <c r="H261" s="61"/>
      <c r="I261" s="136"/>
      <c r="J261" s="136"/>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row>
    <row r="262" spans="2:37"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61"/>
      <c r="I262" s="136"/>
      <c r="J262" s="136"/>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row>
    <row r="263" spans="2:37"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61"/>
      <c r="I263" s="136"/>
      <c r="J263" s="136"/>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row>
    <row r="264" spans="2:37" x14ac:dyDescent="0.25">
      <c r="B264" s="59" t="s">
        <v>660</v>
      </c>
      <c r="C264" s="62" t="str">
        <f>+VLOOKUP(B264,'resumen UCAP'!$A$5:$O$329,2,0)</f>
        <v>Poste metalico 10 m</v>
      </c>
      <c r="D264" s="63"/>
      <c r="E264" s="63" t="str">
        <f>+VLOOKUP(B264,'resumen UCAP'!$A$5:$O$329,3,0)</f>
        <v>Un</v>
      </c>
      <c r="F264" s="64">
        <f>+VLOOKUP(B264,'resumen UCAP'!$A$5:$O$329,15,0)</f>
        <v>1702264</v>
      </c>
      <c r="G264" s="61">
        <v>4</v>
      </c>
      <c r="H264" s="61"/>
      <c r="I264" s="136"/>
      <c r="J264" s="136"/>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row>
    <row r="265" spans="2:37" x14ac:dyDescent="0.25">
      <c r="B265" s="59" t="s">
        <v>661</v>
      </c>
      <c r="C265" s="62" t="str">
        <f>+VLOOKUP(B265,'resumen UCAP'!$A$5:$O$329,2,0)</f>
        <v>Poste indemetal  10.8</v>
      </c>
      <c r="D265" s="63"/>
      <c r="E265" s="63" t="str">
        <f>+VLOOKUP(B265,'resumen UCAP'!$A$5:$O$329,3,0)</f>
        <v>Un</v>
      </c>
      <c r="F265" s="64">
        <f>+VLOOKUP(B265,'resumen UCAP'!$A$5:$O$329,15,0)</f>
        <v>1702264</v>
      </c>
      <c r="G265" s="61">
        <v>20</v>
      </c>
      <c r="H265" s="61"/>
      <c r="I265" s="136"/>
      <c r="J265" s="136"/>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row>
    <row r="266" spans="2:37" x14ac:dyDescent="0.25">
      <c r="B266" s="59" t="s">
        <v>662</v>
      </c>
      <c r="C266" s="62" t="str">
        <f>+VLOOKUP(B266,'resumen UCAP'!$A$5:$O$329,2,0)</f>
        <v>Poste indemetal  12</v>
      </c>
      <c r="D266" s="63"/>
      <c r="E266" s="63" t="str">
        <f>+VLOOKUP(B266,'resumen UCAP'!$A$5:$O$329,3,0)</f>
        <v>Un</v>
      </c>
      <c r="F266" s="64">
        <f>+VLOOKUP(B266,'resumen UCAP'!$A$5:$O$329,15,0)</f>
        <v>1702264</v>
      </c>
      <c r="G266" s="61">
        <v>3</v>
      </c>
      <c r="H266" s="61"/>
      <c r="I266" s="136"/>
      <c r="J266" s="136"/>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row>
    <row r="267" spans="2:37" x14ac:dyDescent="0.25">
      <c r="B267" s="59" t="s">
        <v>663</v>
      </c>
      <c r="C267" s="62" t="str">
        <f>+VLOOKUP(B267,'resumen UCAP'!$A$5:$O$329,2,0)</f>
        <v>Poste ingemetal 8 m</v>
      </c>
      <c r="D267" s="63"/>
      <c r="E267" s="63" t="str">
        <f>+VLOOKUP(B267,'resumen UCAP'!$A$5:$O$329,3,0)</f>
        <v>Un</v>
      </c>
      <c r="F267" s="64">
        <f>+VLOOKUP(B267,'resumen UCAP'!$A$5:$O$329,15,0)</f>
        <v>1229507</v>
      </c>
      <c r="G267" s="61">
        <v>33</v>
      </c>
      <c r="H267" s="61"/>
      <c r="I267" s="136"/>
      <c r="J267" s="136"/>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row>
    <row r="268" spans="2:37" x14ac:dyDescent="0.25">
      <c r="B268" s="59" t="s">
        <v>664</v>
      </c>
      <c r="C268" s="62" t="str">
        <f>+VLOOKUP(B268,'resumen UCAP'!$A$5:$O$329,2,0)</f>
        <v>Poste ingemetal 10 m 2B</v>
      </c>
      <c r="D268" s="63"/>
      <c r="E268" s="63" t="str">
        <f>+VLOOKUP(B268,'resumen UCAP'!$A$5:$O$329,3,0)</f>
        <v>Un</v>
      </c>
      <c r="F268" s="64">
        <f>+VLOOKUP(B268,'resumen UCAP'!$A$5:$O$329,15,0)</f>
        <v>1852264</v>
      </c>
      <c r="G268" s="61">
        <v>19</v>
      </c>
      <c r="H268" s="61"/>
      <c r="I268" s="136"/>
      <c r="J268" s="136"/>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row>
    <row r="269" spans="2:37" x14ac:dyDescent="0.25">
      <c r="B269" s="59" t="s">
        <v>665</v>
      </c>
      <c r="C269" s="62" t="str">
        <f>+VLOOKUP(B269,'resumen UCAP'!$A$5:$O$329,2,0)</f>
        <v>Poste rectangular 3 m</v>
      </c>
      <c r="D269" s="63"/>
      <c r="E269" s="63" t="str">
        <f>+VLOOKUP(B269,'resumen UCAP'!$A$5:$O$329,3,0)</f>
        <v>Un</v>
      </c>
      <c r="F269" s="64">
        <f>+VLOOKUP(B269,'resumen UCAP'!$A$5:$O$329,15,0)</f>
        <v>1229507</v>
      </c>
      <c r="G269" s="61">
        <v>8</v>
      </c>
      <c r="H269" s="61"/>
      <c r="I269" s="136"/>
      <c r="J269" s="13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row>
    <row r="270" spans="2:37" x14ac:dyDescent="0.25">
      <c r="B270" s="59" t="s">
        <v>666</v>
      </c>
      <c r="C270" s="62" t="str">
        <f>+VLOOKUP(B270,'resumen UCAP'!$A$5:$O$329,2,0)</f>
        <v>Poste rectangular 8 m</v>
      </c>
      <c r="D270" s="63"/>
      <c r="E270" s="63" t="str">
        <f>+VLOOKUP(B270,'resumen UCAP'!$A$5:$O$329,3,0)</f>
        <v>Un</v>
      </c>
      <c r="F270" s="64">
        <f>+VLOOKUP(B270,'resumen UCAP'!$A$5:$O$329,15,0)</f>
        <v>1852264</v>
      </c>
      <c r="G270" s="61">
        <v>4</v>
      </c>
      <c r="H270" s="61"/>
      <c r="I270" s="136"/>
      <c r="J270" s="136"/>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row>
    <row r="271" spans="2:37" x14ac:dyDescent="0.25">
      <c r="B271" s="59" t="s">
        <v>667</v>
      </c>
      <c r="C271" s="62" t="str">
        <f>+VLOOKUP(B271,'resumen UCAP'!$A$5:$O$329,2,0)</f>
        <v>Poste ingemetal 10 m 1B</v>
      </c>
      <c r="D271" s="63"/>
      <c r="E271" s="63" t="str">
        <f>+VLOOKUP(B271,'resumen UCAP'!$A$5:$O$329,3,0)</f>
        <v>Un</v>
      </c>
      <c r="F271" s="64">
        <f>+VLOOKUP(B271,'resumen UCAP'!$A$5:$O$329,15,0)</f>
        <v>1852264</v>
      </c>
      <c r="G271" s="61">
        <v>9</v>
      </c>
      <c r="H271" s="61"/>
      <c r="I271" s="136"/>
      <c r="J271" s="136"/>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row>
    <row r="272" spans="2:37" x14ac:dyDescent="0.25">
      <c r="B272" s="59" t="s">
        <v>668</v>
      </c>
      <c r="C272" s="62" t="str">
        <f>+VLOOKUP(B272,'resumen UCAP'!$A$5:$O$329,2,0)</f>
        <v>Poste IGO INGAL 10.5 m</v>
      </c>
      <c r="D272" s="63"/>
      <c r="E272" s="63" t="str">
        <f>+VLOOKUP(B272,'resumen UCAP'!$A$5:$O$329,3,0)</f>
        <v>Un</v>
      </c>
      <c r="F272" s="64">
        <f>+VLOOKUP(B272,'resumen UCAP'!$A$5:$O$329,15,0)</f>
        <v>1702264</v>
      </c>
      <c r="G272" s="61">
        <v>16</v>
      </c>
      <c r="H272" s="61"/>
      <c r="I272" s="136"/>
      <c r="J272" s="136"/>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row>
    <row r="273" spans="2:37" x14ac:dyDescent="0.25">
      <c r="B273" s="59" t="s">
        <v>669</v>
      </c>
      <c r="C273" s="62" t="str">
        <f>+VLOOKUP(B273,'resumen UCAP'!$A$5:$O$329,2,0)</f>
        <v>Mastil 14 mts</v>
      </c>
      <c r="D273" s="63"/>
      <c r="E273" s="63" t="str">
        <f>+VLOOKUP(B273,'resumen UCAP'!$A$5:$O$329,3,0)</f>
        <v>Un</v>
      </c>
      <c r="F273" s="64">
        <f>+VLOOKUP(B273,'resumen UCAP'!$A$5:$O$329,15,0)</f>
        <v>6741367.4000000004</v>
      </c>
      <c r="G273" s="61">
        <v>10</v>
      </c>
      <c r="H273" s="61"/>
      <c r="I273" s="136"/>
      <c r="J273" s="136"/>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row>
    <row r="274" spans="2:37"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61"/>
      <c r="I274" s="136"/>
      <c r="J274" s="136"/>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row>
    <row r="275" spans="2:37"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61"/>
      <c r="I275" s="136"/>
      <c r="J275" s="136"/>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row>
    <row r="276" spans="2:37"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61"/>
      <c r="I276" s="136"/>
      <c r="J276" s="136"/>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row>
    <row r="277" spans="2:37"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61"/>
      <c r="I277" s="136"/>
      <c r="J277" s="136"/>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row>
    <row r="278" spans="2:37"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61"/>
      <c r="I278" s="136"/>
      <c r="J278" s="136"/>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row>
    <row r="279" spans="2:37" x14ac:dyDescent="0.25">
      <c r="B279" s="59" t="s">
        <v>675</v>
      </c>
      <c r="C279" s="62" t="str">
        <f>+VLOOKUP(B279,'resumen UCAP'!$A$5:$O$329,2,0)</f>
        <v>Poste Republicano</v>
      </c>
      <c r="D279" s="63"/>
      <c r="E279" s="63" t="str">
        <f>+VLOOKUP(B279,'resumen UCAP'!$A$5:$O$329,3,0)</f>
        <v>Un</v>
      </c>
      <c r="F279" s="64">
        <f>+VLOOKUP(B279,'resumen UCAP'!$A$5:$O$329,15,0)</f>
        <v>3500000</v>
      </c>
      <c r="G279" s="61">
        <v>10</v>
      </c>
      <c r="H279" s="61"/>
      <c r="I279" s="136"/>
      <c r="J279" s="136"/>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row>
    <row r="280" spans="2:37" x14ac:dyDescent="0.25">
      <c r="B280" s="59" t="s">
        <v>676</v>
      </c>
      <c r="C280" s="62" t="str">
        <f>+VLOOKUP(B280,'resumen UCAP'!$A$5:$O$329,2,0)</f>
        <v>Poste tipo aleta 6m</v>
      </c>
      <c r="D280" s="63"/>
      <c r="E280" s="63" t="str">
        <f>+VLOOKUP(B280,'resumen UCAP'!$A$5:$O$329,3,0)</f>
        <v>Un</v>
      </c>
      <c r="F280" s="64">
        <f>+VLOOKUP(B280,'resumen UCAP'!$A$5:$O$329,15,0)</f>
        <v>1300000</v>
      </c>
      <c r="G280" s="61">
        <v>1</v>
      </c>
      <c r="H280" s="61"/>
      <c r="I280" s="136"/>
      <c r="J280" s="136"/>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row>
    <row r="281" spans="2:37" x14ac:dyDescent="0.25">
      <c r="B281" s="59"/>
      <c r="C281" s="127" t="s">
        <v>289</v>
      </c>
      <c r="D281" s="60"/>
      <c r="E281" s="59"/>
      <c r="F281" s="61"/>
      <c r="G281" s="129">
        <f>+SUM(G244:G280)</f>
        <v>8305</v>
      </c>
      <c r="H281" s="129">
        <f t="shared" ref="H281:AK281" si="4">+SUM(H244:H280)</f>
        <v>0</v>
      </c>
      <c r="I281" s="129">
        <f t="shared" si="4"/>
        <v>0</v>
      </c>
      <c r="J281" s="129">
        <f t="shared" si="4"/>
        <v>0</v>
      </c>
      <c r="K281" s="129">
        <f t="shared" si="4"/>
        <v>0</v>
      </c>
      <c r="L281" s="129">
        <f t="shared" si="4"/>
        <v>0</v>
      </c>
      <c r="M281" s="129">
        <f t="shared" si="4"/>
        <v>0</v>
      </c>
      <c r="N281" s="129">
        <f t="shared" si="4"/>
        <v>0</v>
      </c>
      <c r="O281" s="129">
        <f t="shared" si="4"/>
        <v>0</v>
      </c>
      <c r="P281" s="129">
        <f t="shared" si="4"/>
        <v>0</v>
      </c>
      <c r="Q281" s="129">
        <f t="shared" si="4"/>
        <v>0</v>
      </c>
      <c r="R281" s="129">
        <f t="shared" si="4"/>
        <v>0</v>
      </c>
      <c r="S281" s="129">
        <f t="shared" si="4"/>
        <v>0</v>
      </c>
      <c r="T281" s="129">
        <f t="shared" si="4"/>
        <v>0</v>
      </c>
      <c r="U281" s="129">
        <f t="shared" si="4"/>
        <v>0</v>
      </c>
      <c r="V281" s="129">
        <f t="shared" si="4"/>
        <v>0</v>
      </c>
      <c r="W281" s="129">
        <f t="shared" si="4"/>
        <v>0</v>
      </c>
      <c r="X281" s="129">
        <f t="shared" si="4"/>
        <v>0</v>
      </c>
      <c r="Y281" s="129">
        <f t="shared" si="4"/>
        <v>0</v>
      </c>
      <c r="Z281" s="129">
        <f t="shared" si="4"/>
        <v>0</v>
      </c>
      <c r="AA281" s="129">
        <f t="shared" si="4"/>
        <v>0</v>
      </c>
      <c r="AB281" s="129">
        <f t="shared" si="4"/>
        <v>0</v>
      </c>
      <c r="AC281" s="129">
        <f t="shared" si="4"/>
        <v>0</v>
      </c>
      <c r="AD281" s="129">
        <f t="shared" si="4"/>
        <v>0</v>
      </c>
      <c r="AE281" s="129">
        <f t="shared" si="4"/>
        <v>0</v>
      </c>
      <c r="AF281" s="129">
        <f t="shared" si="4"/>
        <v>0</v>
      </c>
      <c r="AG281" s="129">
        <f t="shared" si="4"/>
        <v>0</v>
      </c>
      <c r="AH281" s="129">
        <f t="shared" si="4"/>
        <v>0</v>
      </c>
      <c r="AI281" s="129">
        <f t="shared" si="4"/>
        <v>0</v>
      </c>
      <c r="AJ281" s="129">
        <f t="shared" si="4"/>
        <v>0</v>
      </c>
      <c r="AK281" s="129">
        <f t="shared" si="4"/>
        <v>0</v>
      </c>
    </row>
    <row r="282" spans="2:37" x14ac:dyDescent="0.25">
      <c r="B282" s="59"/>
      <c r="C282" s="126" t="s">
        <v>441</v>
      </c>
      <c r="D282" s="60"/>
      <c r="E282" s="59"/>
      <c r="F282" s="61"/>
      <c r="G282" s="129">
        <f>+SUMPRODUCT($F$244:$F$280,G244:G280)</f>
        <v>11484769552.199991</v>
      </c>
      <c r="H282" s="129">
        <f t="shared" ref="H282:AK282" si="5">+SUMPRODUCT($F$244:$F$280,H244:H280)</f>
        <v>0</v>
      </c>
      <c r="I282" s="129">
        <f t="shared" si="5"/>
        <v>0</v>
      </c>
      <c r="J282" s="129">
        <f t="shared" si="5"/>
        <v>0</v>
      </c>
      <c r="K282" s="129">
        <f t="shared" si="5"/>
        <v>0</v>
      </c>
      <c r="L282" s="129">
        <f t="shared" si="5"/>
        <v>0</v>
      </c>
      <c r="M282" s="129">
        <f t="shared" si="5"/>
        <v>0</v>
      </c>
      <c r="N282" s="129">
        <f t="shared" si="5"/>
        <v>0</v>
      </c>
      <c r="O282" s="129">
        <f t="shared" si="5"/>
        <v>0</v>
      </c>
      <c r="P282" s="129">
        <f t="shared" si="5"/>
        <v>0</v>
      </c>
      <c r="Q282" s="129">
        <f t="shared" si="5"/>
        <v>0</v>
      </c>
      <c r="R282" s="129">
        <f t="shared" si="5"/>
        <v>0</v>
      </c>
      <c r="S282" s="129">
        <f t="shared" si="5"/>
        <v>0</v>
      </c>
      <c r="T282" s="129">
        <f t="shared" si="5"/>
        <v>0</v>
      </c>
      <c r="U282" s="129">
        <f t="shared" si="5"/>
        <v>0</v>
      </c>
      <c r="V282" s="129">
        <f t="shared" si="5"/>
        <v>0</v>
      </c>
      <c r="W282" s="129">
        <f t="shared" si="5"/>
        <v>0</v>
      </c>
      <c r="X282" s="129">
        <f t="shared" si="5"/>
        <v>0</v>
      </c>
      <c r="Y282" s="129">
        <f t="shared" si="5"/>
        <v>0</v>
      </c>
      <c r="Z282" s="129">
        <f t="shared" si="5"/>
        <v>0</v>
      </c>
      <c r="AA282" s="129">
        <f t="shared" si="5"/>
        <v>0</v>
      </c>
      <c r="AB282" s="129">
        <f t="shared" si="5"/>
        <v>0</v>
      </c>
      <c r="AC282" s="129">
        <f t="shared" si="5"/>
        <v>0</v>
      </c>
      <c r="AD282" s="129">
        <f t="shared" si="5"/>
        <v>0</v>
      </c>
      <c r="AE282" s="129">
        <f t="shared" si="5"/>
        <v>0</v>
      </c>
      <c r="AF282" s="129">
        <f t="shared" si="5"/>
        <v>0</v>
      </c>
      <c r="AG282" s="129">
        <f t="shared" si="5"/>
        <v>0</v>
      </c>
      <c r="AH282" s="129">
        <f t="shared" si="5"/>
        <v>0</v>
      </c>
      <c r="AI282" s="129">
        <f t="shared" si="5"/>
        <v>0</v>
      </c>
      <c r="AJ282" s="129">
        <f t="shared" si="5"/>
        <v>0</v>
      </c>
      <c r="AK282" s="129">
        <f t="shared" si="5"/>
        <v>0</v>
      </c>
    </row>
    <row r="283" spans="2:37" x14ac:dyDescent="0.25">
      <c r="B283" s="59"/>
      <c r="C283" s="126"/>
      <c r="D283" s="60"/>
      <c r="E283" s="59"/>
      <c r="F283" s="61"/>
      <c r="G283" s="129"/>
      <c r="H283" s="61"/>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row>
    <row r="284" spans="2:37" x14ac:dyDescent="0.25">
      <c r="B284" s="59"/>
      <c r="C284" s="59"/>
      <c r="D284" s="60"/>
      <c r="E284" s="59"/>
      <c r="F284" s="61"/>
      <c r="G284" s="61"/>
      <c r="H284" s="6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row>
    <row r="285" spans="2:37" x14ac:dyDescent="0.25">
      <c r="B285" s="59"/>
      <c r="C285" s="59"/>
      <c r="D285" s="60"/>
      <c r="E285" s="59"/>
      <c r="F285" s="61"/>
      <c r="G285" s="61"/>
      <c r="H285" s="61"/>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row>
    <row r="286" spans="2:37" x14ac:dyDescent="0.25">
      <c r="B286" s="59"/>
      <c r="C286" s="59"/>
      <c r="D286" s="60"/>
      <c r="E286" s="59"/>
      <c r="F286" s="61"/>
      <c r="G286" s="61"/>
      <c r="H286" s="61"/>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row>
    <row r="287" spans="2:37" x14ac:dyDescent="0.25">
      <c r="B287" s="58"/>
      <c r="C287" s="130" t="str">
        <f>+Inventario!C287</f>
        <v>REDES</v>
      </c>
      <c r="D287" s="131"/>
      <c r="E287" s="58"/>
      <c r="F287" s="132"/>
      <c r="G287" s="132"/>
      <c r="H287" s="132"/>
      <c r="I287" s="58"/>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row>
    <row r="288" spans="2:37"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61"/>
      <c r="I288" s="136"/>
      <c r="J288" s="136"/>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row>
    <row r="289" spans="2:37"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61"/>
      <c r="I289" s="136"/>
      <c r="J289" s="136"/>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row>
    <row r="290" spans="2:37"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61"/>
      <c r="I290" s="136"/>
      <c r="J290" s="136"/>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row>
    <row r="291" spans="2:37"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61"/>
      <c r="I291" s="136"/>
      <c r="J291" s="136"/>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row>
    <row r="292" spans="2:37"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61"/>
      <c r="I292" s="136"/>
      <c r="J292" s="136"/>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row>
    <row r="293" spans="2:37"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61"/>
      <c r="I293" s="136"/>
      <c r="J293" s="136"/>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row>
    <row r="294" spans="2:37"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61"/>
      <c r="I294" s="136"/>
      <c r="J294" s="136"/>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row>
    <row r="295" spans="2:37"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61"/>
      <c r="I295" s="136"/>
      <c r="J295" s="136"/>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row>
    <row r="296" spans="2:37"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61"/>
      <c r="I296" s="136"/>
      <c r="J296" s="136"/>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row>
    <row r="297" spans="2:37" x14ac:dyDescent="0.25">
      <c r="B297" s="59"/>
      <c r="C297" s="127" t="s">
        <v>289</v>
      </c>
      <c r="D297" s="60"/>
      <c r="E297" s="59"/>
      <c r="F297" s="61"/>
      <c r="G297" s="129">
        <f>+SUM(G288:G296)</f>
        <v>1807012</v>
      </c>
      <c r="H297" s="129">
        <f t="shared" ref="H297:AK297" si="6">+SUM(H288:H296)</f>
        <v>0</v>
      </c>
      <c r="I297" s="129">
        <f t="shared" si="6"/>
        <v>0</v>
      </c>
      <c r="J297" s="129">
        <f t="shared" si="6"/>
        <v>0</v>
      </c>
      <c r="K297" s="129">
        <f t="shared" si="6"/>
        <v>0</v>
      </c>
      <c r="L297" s="129">
        <f t="shared" si="6"/>
        <v>0</v>
      </c>
      <c r="M297" s="129">
        <f t="shared" si="6"/>
        <v>0</v>
      </c>
      <c r="N297" s="129">
        <f t="shared" si="6"/>
        <v>0</v>
      </c>
      <c r="O297" s="129">
        <f t="shared" si="6"/>
        <v>0</v>
      </c>
      <c r="P297" s="129">
        <f t="shared" si="6"/>
        <v>0</v>
      </c>
      <c r="Q297" s="129">
        <f t="shared" si="6"/>
        <v>0</v>
      </c>
      <c r="R297" s="129">
        <f t="shared" si="6"/>
        <v>0</v>
      </c>
      <c r="S297" s="129">
        <f t="shared" si="6"/>
        <v>0</v>
      </c>
      <c r="T297" s="129">
        <f t="shared" si="6"/>
        <v>0</v>
      </c>
      <c r="U297" s="129">
        <f t="shared" si="6"/>
        <v>0</v>
      </c>
      <c r="V297" s="129">
        <f t="shared" si="6"/>
        <v>0</v>
      </c>
      <c r="W297" s="129">
        <f t="shared" si="6"/>
        <v>0</v>
      </c>
      <c r="X297" s="129">
        <f t="shared" si="6"/>
        <v>0</v>
      </c>
      <c r="Y297" s="129">
        <f t="shared" si="6"/>
        <v>0</v>
      </c>
      <c r="Z297" s="129">
        <f t="shared" si="6"/>
        <v>0</v>
      </c>
      <c r="AA297" s="129">
        <f t="shared" si="6"/>
        <v>0</v>
      </c>
      <c r="AB297" s="129">
        <f t="shared" si="6"/>
        <v>0</v>
      </c>
      <c r="AC297" s="129">
        <f t="shared" si="6"/>
        <v>0</v>
      </c>
      <c r="AD297" s="129">
        <f t="shared" si="6"/>
        <v>0</v>
      </c>
      <c r="AE297" s="129">
        <f t="shared" si="6"/>
        <v>0</v>
      </c>
      <c r="AF297" s="129">
        <f t="shared" si="6"/>
        <v>0</v>
      </c>
      <c r="AG297" s="129">
        <f t="shared" si="6"/>
        <v>0</v>
      </c>
      <c r="AH297" s="129">
        <f t="shared" si="6"/>
        <v>0</v>
      </c>
      <c r="AI297" s="129">
        <f t="shared" si="6"/>
        <v>0</v>
      </c>
      <c r="AJ297" s="129">
        <f t="shared" si="6"/>
        <v>0</v>
      </c>
      <c r="AK297" s="129">
        <f t="shared" si="6"/>
        <v>0</v>
      </c>
    </row>
    <row r="298" spans="2:37" x14ac:dyDescent="0.25">
      <c r="B298" s="59"/>
      <c r="C298" s="126" t="s">
        <v>441</v>
      </c>
      <c r="D298" s="60"/>
      <c r="E298" s="59"/>
      <c r="F298" s="61"/>
      <c r="G298" s="129">
        <f>+SUMPRODUCT($F$288:$F$296,G288:G296)</f>
        <v>4760293899.9256382</v>
      </c>
      <c r="H298" s="129">
        <f t="shared" ref="H298:AK298" si="7">+SUMPRODUCT($F$288:$F$296,H288:H296)</f>
        <v>0</v>
      </c>
      <c r="I298" s="129">
        <f t="shared" si="7"/>
        <v>0</v>
      </c>
      <c r="J298" s="129">
        <f t="shared" si="7"/>
        <v>0</v>
      </c>
      <c r="K298" s="129">
        <f t="shared" si="7"/>
        <v>0</v>
      </c>
      <c r="L298" s="129">
        <f t="shared" si="7"/>
        <v>0</v>
      </c>
      <c r="M298" s="129">
        <f t="shared" si="7"/>
        <v>0</v>
      </c>
      <c r="N298" s="129">
        <f t="shared" si="7"/>
        <v>0</v>
      </c>
      <c r="O298" s="129">
        <f t="shared" si="7"/>
        <v>0</v>
      </c>
      <c r="P298" s="129">
        <f t="shared" si="7"/>
        <v>0</v>
      </c>
      <c r="Q298" s="129">
        <f t="shared" si="7"/>
        <v>0</v>
      </c>
      <c r="R298" s="129">
        <f t="shared" si="7"/>
        <v>0</v>
      </c>
      <c r="S298" s="129">
        <f t="shared" si="7"/>
        <v>0</v>
      </c>
      <c r="T298" s="129">
        <f t="shared" si="7"/>
        <v>0</v>
      </c>
      <c r="U298" s="129">
        <f t="shared" si="7"/>
        <v>0</v>
      </c>
      <c r="V298" s="129">
        <f t="shared" si="7"/>
        <v>0</v>
      </c>
      <c r="W298" s="129">
        <f t="shared" si="7"/>
        <v>0</v>
      </c>
      <c r="X298" s="129">
        <f t="shared" si="7"/>
        <v>0</v>
      </c>
      <c r="Y298" s="129">
        <f t="shared" si="7"/>
        <v>0</v>
      </c>
      <c r="Z298" s="129">
        <f t="shared" si="7"/>
        <v>0</v>
      </c>
      <c r="AA298" s="129">
        <f t="shared" si="7"/>
        <v>0</v>
      </c>
      <c r="AB298" s="129">
        <f t="shared" si="7"/>
        <v>0</v>
      </c>
      <c r="AC298" s="129">
        <f t="shared" si="7"/>
        <v>0</v>
      </c>
      <c r="AD298" s="129">
        <f t="shared" si="7"/>
        <v>0</v>
      </c>
      <c r="AE298" s="129">
        <f t="shared" si="7"/>
        <v>0</v>
      </c>
      <c r="AF298" s="129">
        <f t="shared" si="7"/>
        <v>0</v>
      </c>
      <c r="AG298" s="129">
        <f t="shared" si="7"/>
        <v>0</v>
      </c>
      <c r="AH298" s="129">
        <f t="shared" si="7"/>
        <v>0</v>
      </c>
      <c r="AI298" s="129">
        <f t="shared" si="7"/>
        <v>0</v>
      </c>
      <c r="AJ298" s="129">
        <f t="shared" si="7"/>
        <v>0</v>
      </c>
      <c r="AK298" s="129">
        <f t="shared" si="7"/>
        <v>0</v>
      </c>
    </row>
    <row r="299" spans="2:37" x14ac:dyDescent="0.25">
      <c r="B299" s="59"/>
      <c r="C299" s="126"/>
      <c r="D299" s="60"/>
      <c r="E299" s="59"/>
      <c r="F299" s="61"/>
      <c r="G299" s="129"/>
      <c r="H299" s="61"/>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row>
    <row r="300" spans="2:37" x14ac:dyDescent="0.25">
      <c r="B300" s="59"/>
      <c r="C300" s="59"/>
      <c r="D300" s="60"/>
      <c r="E300" s="59"/>
      <c r="F300" s="61"/>
      <c r="G300" s="61"/>
      <c r="H300" s="61"/>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row>
    <row r="301" spans="2:37" x14ac:dyDescent="0.25">
      <c r="B301" s="59"/>
      <c r="C301" s="59"/>
      <c r="D301" s="60"/>
      <c r="E301" s="59"/>
      <c r="F301" s="61"/>
      <c r="G301" s="61"/>
      <c r="H301" s="61"/>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row>
    <row r="302" spans="2:37" x14ac:dyDescent="0.25">
      <c r="B302" s="59"/>
      <c r="C302" s="59"/>
      <c r="D302" s="60"/>
      <c r="E302" s="59"/>
      <c r="F302" s="61"/>
      <c r="G302" s="61"/>
      <c r="H302" s="61"/>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row>
    <row r="303" spans="2:37" x14ac:dyDescent="0.25">
      <c r="B303" s="58"/>
      <c r="C303" s="130" t="str">
        <f>+Inventario!C303</f>
        <v>CAMARAS, CANALIZACIONES, DUCTOS</v>
      </c>
      <c r="D303" s="131"/>
      <c r="E303" s="58"/>
      <c r="F303" s="132"/>
      <c r="G303" s="132"/>
      <c r="H303" s="132"/>
      <c r="I303" s="58"/>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row>
    <row r="304" spans="2:37"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61"/>
      <c r="I304" s="136"/>
      <c r="J304" s="136"/>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row>
    <row r="305" spans="2:37"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61"/>
      <c r="I305" s="136"/>
      <c r="J305" s="136"/>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row>
    <row r="306" spans="2:37"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61"/>
      <c r="I306" s="136"/>
      <c r="J306" s="136"/>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row>
    <row r="307" spans="2:37" x14ac:dyDescent="0.25">
      <c r="B307" s="59"/>
      <c r="C307" s="127" t="s">
        <v>289</v>
      </c>
      <c r="D307" s="60"/>
      <c r="E307" s="59"/>
      <c r="F307" s="61"/>
      <c r="G307" s="129">
        <f>+SUM(G304:G306)</f>
        <v>70020</v>
      </c>
      <c r="H307" s="129">
        <f t="shared" ref="H307:AK307" si="8">+SUM(H304:H306)</f>
        <v>0</v>
      </c>
      <c r="I307" s="129">
        <f t="shared" si="8"/>
        <v>0</v>
      </c>
      <c r="J307" s="129">
        <f t="shared" si="8"/>
        <v>0</v>
      </c>
      <c r="K307" s="129">
        <f t="shared" si="8"/>
        <v>0</v>
      </c>
      <c r="L307" s="129">
        <f t="shared" si="8"/>
        <v>0</v>
      </c>
      <c r="M307" s="129">
        <f t="shared" si="8"/>
        <v>0</v>
      </c>
      <c r="N307" s="129">
        <f t="shared" si="8"/>
        <v>0</v>
      </c>
      <c r="O307" s="129">
        <f t="shared" si="8"/>
        <v>0</v>
      </c>
      <c r="P307" s="129">
        <f t="shared" si="8"/>
        <v>0</v>
      </c>
      <c r="Q307" s="129">
        <f t="shared" si="8"/>
        <v>0</v>
      </c>
      <c r="R307" s="129">
        <f t="shared" si="8"/>
        <v>0</v>
      </c>
      <c r="S307" s="129">
        <f t="shared" si="8"/>
        <v>0</v>
      </c>
      <c r="T307" s="129">
        <f t="shared" si="8"/>
        <v>0</v>
      </c>
      <c r="U307" s="129">
        <f t="shared" si="8"/>
        <v>0</v>
      </c>
      <c r="V307" s="129">
        <f t="shared" si="8"/>
        <v>0</v>
      </c>
      <c r="W307" s="129">
        <f t="shared" si="8"/>
        <v>0</v>
      </c>
      <c r="X307" s="129">
        <f t="shared" si="8"/>
        <v>0</v>
      </c>
      <c r="Y307" s="129">
        <f t="shared" si="8"/>
        <v>0</v>
      </c>
      <c r="Z307" s="129">
        <f t="shared" si="8"/>
        <v>0</v>
      </c>
      <c r="AA307" s="129">
        <f t="shared" si="8"/>
        <v>0</v>
      </c>
      <c r="AB307" s="129">
        <f t="shared" si="8"/>
        <v>0</v>
      </c>
      <c r="AC307" s="129">
        <f t="shared" si="8"/>
        <v>0</v>
      </c>
      <c r="AD307" s="129">
        <f t="shared" si="8"/>
        <v>0</v>
      </c>
      <c r="AE307" s="129">
        <f t="shared" si="8"/>
        <v>0</v>
      </c>
      <c r="AF307" s="129">
        <f t="shared" si="8"/>
        <v>0</v>
      </c>
      <c r="AG307" s="129">
        <f t="shared" si="8"/>
        <v>0</v>
      </c>
      <c r="AH307" s="129">
        <f t="shared" si="8"/>
        <v>0</v>
      </c>
      <c r="AI307" s="129">
        <f t="shared" si="8"/>
        <v>0</v>
      </c>
      <c r="AJ307" s="129">
        <f t="shared" si="8"/>
        <v>0</v>
      </c>
      <c r="AK307" s="129">
        <f t="shared" si="8"/>
        <v>0</v>
      </c>
    </row>
    <row r="308" spans="2:37" x14ac:dyDescent="0.25">
      <c r="B308" s="59"/>
      <c r="C308" s="126" t="s">
        <v>441</v>
      </c>
      <c r="D308" s="60"/>
      <c r="E308" s="59"/>
      <c r="F308" s="61"/>
      <c r="G308" s="129">
        <f>+SUMPRODUCT($F$304:$F$306,G304:G306)</f>
        <v>1668817116</v>
      </c>
      <c r="H308" s="129">
        <f t="shared" ref="H308:AK308" si="9">+SUMPRODUCT($F$304:$F$306,H304:H306)</f>
        <v>0</v>
      </c>
      <c r="I308" s="129">
        <f t="shared" si="9"/>
        <v>0</v>
      </c>
      <c r="J308" s="129">
        <f t="shared" si="9"/>
        <v>0</v>
      </c>
      <c r="K308" s="129">
        <f t="shared" si="9"/>
        <v>0</v>
      </c>
      <c r="L308" s="129">
        <f t="shared" si="9"/>
        <v>0</v>
      </c>
      <c r="M308" s="129">
        <f t="shared" si="9"/>
        <v>0</v>
      </c>
      <c r="N308" s="129">
        <f t="shared" si="9"/>
        <v>0</v>
      </c>
      <c r="O308" s="129">
        <f t="shared" si="9"/>
        <v>0</v>
      </c>
      <c r="P308" s="129">
        <f t="shared" si="9"/>
        <v>0</v>
      </c>
      <c r="Q308" s="129">
        <f t="shared" si="9"/>
        <v>0</v>
      </c>
      <c r="R308" s="129">
        <f t="shared" si="9"/>
        <v>0</v>
      </c>
      <c r="S308" s="129">
        <f t="shared" si="9"/>
        <v>0</v>
      </c>
      <c r="T308" s="129">
        <f t="shared" si="9"/>
        <v>0</v>
      </c>
      <c r="U308" s="129">
        <f t="shared" si="9"/>
        <v>0</v>
      </c>
      <c r="V308" s="129">
        <f t="shared" si="9"/>
        <v>0</v>
      </c>
      <c r="W308" s="129">
        <f t="shared" si="9"/>
        <v>0</v>
      </c>
      <c r="X308" s="129">
        <f t="shared" si="9"/>
        <v>0</v>
      </c>
      <c r="Y308" s="129">
        <f t="shared" si="9"/>
        <v>0</v>
      </c>
      <c r="Z308" s="129">
        <f t="shared" si="9"/>
        <v>0</v>
      </c>
      <c r="AA308" s="129">
        <f t="shared" si="9"/>
        <v>0</v>
      </c>
      <c r="AB308" s="129">
        <f t="shared" si="9"/>
        <v>0</v>
      </c>
      <c r="AC308" s="129">
        <f t="shared" si="9"/>
        <v>0</v>
      </c>
      <c r="AD308" s="129">
        <f t="shared" si="9"/>
        <v>0</v>
      </c>
      <c r="AE308" s="129">
        <f t="shared" si="9"/>
        <v>0</v>
      </c>
      <c r="AF308" s="129">
        <f t="shared" si="9"/>
        <v>0</v>
      </c>
      <c r="AG308" s="129">
        <f t="shared" si="9"/>
        <v>0</v>
      </c>
      <c r="AH308" s="129">
        <f t="shared" si="9"/>
        <v>0</v>
      </c>
      <c r="AI308" s="129">
        <f t="shared" si="9"/>
        <v>0</v>
      </c>
      <c r="AJ308" s="129">
        <f t="shared" si="9"/>
        <v>0</v>
      </c>
      <c r="AK308" s="129">
        <f t="shared" si="9"/>
        <v>0</v>
      </c>
    </row>
    <row r="309" spans="2:37" x14ac:dyDescent="0.25">
      <c r="B309" s="59"/>
      <c r="C309" s="126"/>
      <c r="D309" s="60"/>
      <c r="E309" s="59"/>
      <c r="F309" s="61"/>
      <c r="G309" s="129"/>
      <c r="H309" s="61"/>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row>
    <row r="310" spans="2:37" x14ac:dyDescent="0.25">
      <c r="B310" s="59"/>
      <c r="C310" s="59"/>
      <c r="D310" s="60"/>
      <c r="E310" s="59"/>
      <c r="F310" s="61"/>
      <c r="G310" s="61"/>
      <c r="H310" s="61"/>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row>
    <row r="311" spans="2:37" x14ac:dyDescent="0.25">
      <c r="B311" s="59"/>
      <c r="C311" s="59"/>
      <c r="D311" s="60"/>
      <c r="E311" s="59"/>
      <c r="F311" s="61"/>
      <c r="G311" s="61"/>
      <c r="H311" s="61"/>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row>
    <row r="312" spans="2:37" x14ac:dyDescent="0.25">
      <c r="B312" s="59"/>
      <c r="C312" s="59"/>
      <c r="D312" s="60"/>
      <c r="E312" s="59"/>
      <c r="F312" s="61"/>
      <c r="G312" s="61"/>
      <c r="H312" s="61"/>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row>
    <row r="313" spans="2:37" x14ac:dyDescent="0.25">
      <c r="B313" s="58"/>
      <c r="C313" s="130" t="str">
        <f>+Inventario!C313</f>
        <v>TRANSFORMADORES, ELEMENTOS SUBESTACIONES</v>
      </c>
      <c r="D313" s="131"/>
      <c r="E313" s="58"/>
      <c r="F313" s="132"/>
      <c r="G313" s="132"/>
      <c r="H313" s="132"/>
      <c r="I313" s="58"/>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row>
    <row r="314" spans="2:37"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61"/>
      <c r="I314" s="136"/>
      <c r="J314" s="136"/>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row>
    <row r="315" spans="2:37"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61"/>
      <c r="I315" s="136"/>
      <c r="J315" s="136"/>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row>
    <row r="316" spans="2:37"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61"/>
      <c r="I316" s="136"/>
      <c r="J316" s="136"/>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row>
    <row r="317" spans="2:37" x14ac:dyDescent="0.25">
      <c r="B317" s="59" t="s">
        <v>692</v>
      </c>
      <c r="C317" s="62" t="str">
        <f>+VLOOKUP(B317,'resumen UCAP'!$A$5:$O$329,2,0)</f>
        <v>Pararrayos DPS</v>
      </c>
      <c r="D317" s="63"/>
      <c r="E317" s="63" t="str">
        <f>+VLOOKUP(B317,'resumen UCAP'!$A$5:$O$329,3,0)</f>
        <v>Un</v>
      </c>
      <c r="F317" s="64">
        <f>+VLOOKUP(B317,'resumen UCAP'!$A$5:$O$329,15,0)</f>
        <v>200000</v>
      </c>
      <c r="G317" s="61">
        <v>395</v>
      </c>
      <c r="H317" s="61"/>
      <c r="I317" s="136"/>
      <c r="J317" s="136"/>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row>
    <row r="318" spans="2:37" x14ac:dyDescent="0.25">
      <c r="B318" s="59" t="s">
        <v>693</v>
      </c>
      <c r="C318" s="62" t="str">
        <f>+VLOOKUP(B318,'resumen UCAP'!$A$5:$O$329,2,0)</f>
        <v>Corta circuito</v>
      </c>
      <c r="D318" s="63"/>
      <c r="E318" s="63" t="str">
        <f>+VLOOKUP(B318,'resumen UCAP'!$A$5:$O$329,3,0)</f>
        <v>Un</v>
      </c>
      <c r="F318" s="64">
        <f>+VLOOKUP(B318,'resumen UCAP'!$A$5:$O$329,15,0)</f>
        <v>150000</v>
      </c>
      <c r="G318" s="61">
        <v>389</v>
      </c>
      <c r="H318" s="61"/>
      <c r="I318" s="136"/>
      <c r="J318" s="136"/>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row>
    <row r="319" spans="2:37" x14ac:dyDescent="0.25">
      <c r="B319" s="59" t="s">
        <v>694</v>
      </c>
      <c r="C319" s="62" t="str">
        <f>+VLOOKUP(B319,'resumen UCAP'!$A$5:$O$329,2,0)</f>
        <v>Cruceta</v>
      </c>
      <c r="D319" s="63"/>
      <c r="E319" s="63" t="str">
        <f>+VLOOKUP(B319,'resumen UCAP'!$A$5:$O$329,3,0)</f>
        <v>Un</v>
      </c>
      <c r="F319" s="64">
        <f>+VLOOKUP(B319,'resumen UCAP'!$A$5:$O$329,15,0)</f>
        <v>120000</v>
      </c>
      <c r="G319" s="61">
        <v>1164</v>
      </c>
      <c r="H319" s="61"/>
      <c r="I319" s="136"/>
      <c r="J319" s="136"/>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row>
    <row r="320" spans="2:37" x14ac:dyDescent="0.25">
      <c r="B320" s="59"/>
      <c r="C320" s="127" t="s">
        <v>289</v>
      </c>
      <c r="D320" s="60"/>
      <c r="E320" s="59"/>
      <c r="F320" s="61"/>
      <c r="G320" s="129">
        <f>+SUM(G314:G319)</f>
        <v>2154</v>
      </c>
      <c r="H320" s="129">
        <f t="shared" ref="H320:AK320" si="10">+SUM(H314:H319)</f>
        <v>0</v>
      </c>
      <c r="I320" s="129">
        <f t="shared" si="10"/>
        <v>0</v>
      </c>
      <c r="J320" s="129">
        <f t="shared" si="10"/>
        <v>0</v>
      </c>
      <c r="K320" s="129">
        <f t="shared" si="10"/>
        <v>0</v>
      </c>
      <c r="L320" s="129">
        <f t="shared" si="10"/>
        <v>0</v>
      </c>
      <c r="M320" s="129">
        <f t="shared" si="10"/>
        <v>0</v>
      </c>
      <c r="N320" s="129">
        <f t="shared" si="10"/>
        <v>0</v>
      </c>
      <c r="O320" s="129">
        <f t="shared" si="10"/>
        <v>0</v>
      </c>
      <c r="P320" s="129">
        <f t="shared" si="10"/>
        <v>0</v>
      </c>
      <c r="Q320" s="129">
        <f t="shared" si="10"/>
        <v>0</v>
      </c>
      <c r="R320" s="129">
        <f t="shared" si="10"/>
        <v>0</v>
      </c>
      <c r="S320" s="129">
        <f t="shared" si="10"/>
        <v>0</v>
      </c>
      <c r="T320" s="129">
        <f t="shared" si="10"/>
        <v>0</v>
      </c>
      <c r="U320" s="129">
        <f t="shared" si="10"/>
        <v>0</v>
      </c>
      <c r="V320" s="129">
        <f t="shared" si="10"/>
        <v>0</v>
      </c>
      <c r="W320" s="129">
        <f t="shared" si="10"/>
        <v>0</v>
      </c>
      <c r="X320" s="129">
        <f t="shared" si="10"/>
        <v>0</v>
      </c>
      <c r="Y320" s="129">
        <f t="shared" si="10"/>
        <v>0</v>
      </c>
      <c r="Z320" s="129">
        <f t="shared" si="10"/>
        <v>0</v>
      </c>
      <c r="AA320" s="129">
        <f t="shared" si="10"/>
        <v>0</v>
      </c>
      <c r="AB320" s="129">
        <f t="shared" si="10"/>
        <v>0</v>
      </c>
      <c r="AC320" s="129">
        <f t="shared" si="10"/>
        <v>0</v>
      </c>
      <c r="AD320" s="129">
        <f t="shared" si="10"/>
        <v>0</v>
      </c>
      <c r="AE320" s="129">
        <f t="shared" si="10"/>
        <v>0</v>
      </c>
      <c r="AF320" s="129">
        <f t="shared" si="10"/>
        <v>0</v>
      </c>
      <c r="AG320" s="129">
        <f t="shared" si="10"/>
        <v>0</v>
      </c>
      <c r="AH320" s="129">
        <f t="shared" si="10"/>
        <v>0</v>
      </c>
      <c r="AI320" s="129">
        <f t="shared" si="10"/>
        <v>0</v>
      </c>
      <c r="AJ320" s="129">
        <f t="shared" si="10"/>
        <v>0</v>
      </c>
      <c r="AK320" s="129">
        <f t="shared" si="10"/>
        <v>0</v>
      </c>
    </row>
    <row r="321" spans="2:37" x14ac:dyDescent="0.25">
      <c r="B321" s="59"/>
      <c r="C321" s="126" t="s">
        <v>441</v>
      </c>
      <c r="D321" s="60"/>
      <c r="E321" s="59"/>
      <c r="F321" s="61"/>
      <c r="G321" s="129">
        <f>+SUMPRODUCT($F$314:$F$319,G314:G319)</f>
        <v>1133426580.25</v>
      </c>
      <c r="H321" s="129">
        <f t="shared" ref="H321:AK321" si="11">+SUMPRODUCT($F$314:$F$319,H314:H319)</f>
        <v>0</v>
      </c>
      <c r="I321" s="129">
        <f t="shared" si="11"/>
        <v>0</v>
      </c>
      <c r="J321" s="129">
        <f t="shared" si="11"/>
        <v>0</v>
      </c>
      <c r="K321" s="129">
        <f t="shared" si="11"/>
        <v>0</v>
      </c>
      <c r="L321" s="129">
        <f t="shared" si="11"/>
        <v>0</v>
      </c>
      <c r="M321" s="129">
        <f t="shared" si="11"/>
        <v>0</v>
      </c>
      <c r="N321" s="129">
        <f t="shared" si="11"/>
        <v>0</v>
      </c>
      <c r="O321" s="129">
        <f t="shared" si="11"/>
        <v>0</v>
      </c>
      <c r="P321" s="129">
        <f t="shared" si="11"/>
        <v>0</v>
      </c>
      <c r="Q321" s="129">
        <f t="shared" si="11"/>
        <v>0</v>
      </c>
      <c r="R321" s="129">
        <f t="shared" si="11"/>
        <v>0</v>
      </c>
      <c r="S321" s="129">
        <f t="shared" si="11"/>
        <v>0</v>
      </c>
      <c r="T321" s="129">
        <f t="shared" si="11"/>
        <v>0</v>
      </c>
      <c r="U321" s="129">
        <f t="shared" si="11"/>
        <v>0</v>
      </c>
      <c r="V321" s="129">
        <f t="shared" si="11"/>
        <v>0</v>
      </c>
      <c r="W321" s="129">
        <f t="shared" si="11"/>
        <v>0</v>
      </c>
      <c r="X321" s="129">
        <f t="shared" si="11"/>
        <v>0</v>
      </c>
      <c r="Y321" s="129">
        <f t="shared" si="11"/>
        <v>0</v>
      </c>
      <c r="Z321" s="129">
        <f t="shared" si="11"/>
        <v>0</v>
      </c>
      <c r="AA321" s="129">
        <f t="shared" si="11"/>
        <v>0</v>
      </c>
      <c r="AB321" s="129">
        <f t="shared" si="11"/>
        <v>0</v>
      </c>
      <c r="AC321" s="129">
        <f t="shared" si="11"/>
        <v>0</v>
      </c>
      <c r="AD321" s="129">
        <f t="shared" si="11"/>
        <v>0</v>
      </c>
      <c r="AE321" s="129">
        <f t="shared" si="11"/>
        <v>0</v>
      </c>
      <c r="AF321" s="129">
        <f t="shared" si="11"/>
        <v>0</v>
      </c>
      <c r="AG321" s="129">
        <f t="shared" si="11"/>
        <v>0</v>
      </c>
      <c r="AH321" s="129">
        <f t="shared" si="11"/>
        <v>0</v>
      </c>
      <c r="AI321" s="129">
        <f t="shared" si="11"/>
        <v>0</v>
      </c>
      <c r="AJ321" s="129">
        <f t="shared" si="11"/>
        <v>0</v>
      </c>
      <c r="AK321" s="129">
        <f t="shared" si="11"/>
        <v>0</v>
      </c>
    </row>
    <row r="322" spans="2:37" x14ac:dyDescent="0.25">
      <c r="B322" s="59"/>
      <c r="C322" s="126"/>
      <c r="D322" s="60"/>
      <c r="E322" s="59"/>
      <c r="F322" s="61"/>
      <c r="G322" s="129"/>
      <c r="H322" s="61"/>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row>
    <row r="323" spans="2:37" x14ac:dyDescent="0.25">
      <c r="B323" s="59"/>
      <c r="C323" s="59"/>
      <c r="D323" s="60"/>
      <c r="E323" s="59"/>
      <c r="F323" s="61"/>
      <c r="G323" s="61"/>
      <c r="H323" s="61"/>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row>
    <row r="324" spans="2:37" x14ac:dyDescent="0.25">
      <c r="B324" s="59"/>
      <c r="C324" s="59"/>
      <c r="D324" s="60"/>
      <c r="E324" s="59"/>
      <c r="F324" s="61"/>
      <c r="G324" s="61"/>
      <c r="H324" s="61"/>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row>
    <row r="325" spans="2:37" x14ac:dyDescent="0.25">
      <c r="B325" s="59"/>
      <c r="C325" s="59"/>
      <c r="D325" s="60"/>
      <c r="E325" s="59"/>
      <c r="F325" s="61"/>
      <c r="G325" s="61"/>
      <c r="H325" s="61"/>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row>
    <row r="326" spans="2:37" x14ac:dyDescent="0.25">
      <c r="B326" s="58"/>
      <c r="C326" s="130" t="str">
        <f>+Inventario!C326</f>
        <v>MEDIDORES</v>
      </c>
      <c r="D326" s="131"/>
      <c r="E326" s="58"/>
      <c r="F326" s="132"/>
      <c r="G326" s="132"/>
      <c r="H326" s="132"/>
      <c r="I326" s="58"/>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row>
    <row r="327" spans="2:37" x14ac:dyDescent="0.25">
      <c r="B327" s="59" t="s">
        <v>695</v>
      </c>
      <c r="C327" s="62" t="str">
        <f>+VLOOKUP(B327,'resumen UCAP'!$A$5:$O$329,2,0)</f>
        <v>Medidor digital</v>
      </c>
      <c r="D327" s="63"/>
      <c r="E327" s="63" t="str">
        <f>+VLOOKUP(B327,'resumen UCAP'!$A$5:$O$329,3,0)</f>
        <v>Un</v>
      </c>
      <c r="F327" s="64">
        <f>+VLOOKUP(B327,'resumen UCAP'!$A$5:$O$329,15,0)</f>
        <v>379591.8367346939</v>
      </c>
      <c r="G327" s="61">
        <v>49</v>
      </c>
      <c r="H327" s="61"/>
      <c r="I327" s="136"/>
      <c r="J327" s="136"/>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row>
    <row r="328" spans="2:37" x14ac:dyDescent="0.25">
      <c r="B328" s="59" t="s">
        <v>696</v>
      </c>
      <c r="C328" s="62" t="str">
        <f>+VLOOKUP(B328,'resumen UCAP'!$A$5:$O$329,2,0)</f>
        <v>Medidor telegestion</v>
      </c>
      <c r="D328" s="63"/>
      <c r="E328" s="63" t="str">
        <f>+VLOOKUP(B328,'resumen UCAP'!$A$5:$O$329,3,0)</f>
        <v>Un</v>
      </c>
      <c r="F328" s="64">
        <f>+VLOOKUP(B328,'resumen UCAP'!$A$5:$O$329,15,0)</f>
        <v>3260000</v>
      </c>
      <c r="G328" s="61">
        <v>2</v>
      </c>
      <c r="H328" s="61"/>
      <c r="I328" s="136"/>
      <c r="J328" s="136"/>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row>
    <row r="329" spans="2:37" x14ac:dyDescent="0.25">
      <c r="B329" s="59"/>
      <c r="C329" s="127" t="s">
        <v>289</v>
      </c>
      <c r="D329" s="60"/>
      <c r="E329" s="59"/>
      <c r="F329" s="61"/>
      <c r="G329" s="129">
        <f>+SUM(G327:G328)</f>
        <v>51</v>
      </c>
      <c r="H329" s="129">
        <f t="shared" ref="H329:AK329" si="12">+SUM(H327:H328)</f>
        <v>0</v>
      </c>
      <c r="I329" s="129">
        <f t="shared" si="12"/>
        <v>0</v>
      </c>
      <c r="J329" s="129">
        <f t="shared" si="12"/>
        <v>0</v>
      </c>
      <c r="K329" s="129">
        <f t="shared" si="12"/>
        <v>0</v>
      </c>
      <c r="L329" s="129">
        <f t="shared" si="12"/>
        <v>0</v>
      </c>
      <c r="M329" s="129">
        <f t="shared" si="12"/>
        <v>0</v>
      </c>
      <c r="N329" s="129">
        <f t="shared" si="12"/>
        <v>0</v>
      </c>
      <c r="O329" s="129">
        <f t="shared" si="12"/>
        <v>0</v>
      </c>
      <c r="P329" s="129">
        <f t="shared" si="12"/>
        <v>0</v>
      </c>
      <c r="Q329" s="129">
        <f t="shared" si="12"/>
        <v>0</v>
      </c>
      <c r="R329" s="129">
        <f t="shared" si="12"/>
        <v>0</v>
      </c>
      <c r="S329" s="129">
        <f t="shared" si="12"/>
        <v>0</v>
      </c>
      <c r="T329" s="129">
        <f t="shared" si="12"/>
        <v>0</v>
      </c>
      <c r="U329" s="129">
        <f t="shared" si="12"/>
        <v>0</v>
      </c>
      <c r="V329" s="129">
        <f t="shared" si="12"/>
        <v>0</v>
      </c>
      <c r="W329" s="129">
        <f t="shared" si="12"/>
        <v>0</v>
      </c>
      <c r="X329" s="129">
        <f t="shared" si="12"/>
        <v>0</v>
      </c>
      <c r="Y329" s="129">
        <f t="shared" si="12"/>
        <v>0</v>
      </c>
      <c r="Z329" s="129">
        <f t="shared" si="12"/>
        <v>0</v>
      </c>
      <c r="AA329" s="129">
        <f t="shared" si="12"/>
        <v>0</v>
      </c>
      <c r="AB329" s="129">
        <f t="shared" si="12"/>
        <v>0</v>
      </c>
      <c r="AC329" s="129">
        <f t="shared" si="12"/>
        <v>0</v>
      </c>
      <c r="AD329" s="129">
        <f t="shared" si="12"/>
        <v>0</v>
      </c>
      <c r="AE329" s="129">
        <f t="shared" si="12"/>
        <v>0</v>
      </c>
      <c r="AF329" s="129">
        <f t="shared" si="12"/>
        <v>0</v>
      </c>
      <c r="AG329" s="129">
        <f t="shared" si="12"/>
        <v>0</v>
      </c>
      <c r="AH329" s="129">
        <f t="shared" si="12"/>
        <v>0</v>
      </c>
      <c r="AI329" s="129">
        <f t="shared" si="12"/>
        <v>0</v>
      </c>
      <c r="AJ329" s="129">
        <f t="shared" si="12"/>
        <v>0</v>
      </c>
      <c r="AK329" s="129">
        <f t="shared" si="12"/>
        <v>0</v>
      </c>
    </row>
    <row r="330" spans="2:37" x14ac:dyDescent="0.25">
      <c r="B330" s="59"/>
      <c r="C330" s="126" t="s">
        <v>441</v>
      </c>
      <c r="D330" s="60"/>
      <c r="E330" s="59"/>
      <c r="F330" s="61"/>
      <c r="G330" s="129">
        <f>+SUMPRODUCT($F$327:$F$328,G327:G328)</f>
        <v>25120000</v>
      </c>
      <c r="H330" s="129">
        <f t="shared" ref="H330:AK330" si="13">+SUMPRODUCT($F$327:$F$328,H327:H328)</f>
        <v>0</v>
      </c>
      <c r="I330" s="129">
        <f t="shared" si="13"/>
        <v>0</v>
      </c>
      <c r="J330" s="129">
        <f t="shared" si="13"/>
        <v>0</v>
      </c>
      <c r="K330" s="129">
        <f t="shared" si="13"/>
        <v>0</v>
      </c>
      <c r="L330" s="129">
        <f t="shared" si="13"/>
        <v>0</v>
      </c>
      <c r="M330" s="129">
        <f t="shared" si="13"/>
        <v>0</v>
      </c>
      <c r="N330" s="129">
        <f t="shared" si="13"/>
        <v>0</v>
      </c>
      <c r="O330" s="129">
        <f t="shared" si="13"/>
        <v>0</v>
      </c>
      <c r="P330" s="129">
        <f t="shared" si="13"/>
        <v>0</v>
      </c>
      <c r="Q330" s="129">
        <f t="shared" si="13"/>
        <v>0</v>
      </c>
      <c r="R330" s="129">
        <f t="shared" si="13"/>
        <v>0</v>
      </c>
      <c r="S330" s="129">
        <f t="shared" si="13"/>
        <v>0</v>
      </c>
      <c r="T330" s="129">
        <f t="shared" si="13"/>
        <v>0</v>
      </c>
      <c r="U330" s="129">
        <f t="shared" si="13"/>
        <v>0</v>
      </c>
      <c r="V330" s="129">
        <f t="shared" si="13"/>
        <v>0</v>
      </c>
      <c r="W330" s="129">
        <f t="shared" si="13"/>
        <v>0</v>
      </c>
      <c r="X330" s="129">
        <f t="shared" si="13"/>
        <v>0</v>
      </c>
      <c r="Y330" s="129">
        <f t="shared" si="13"/>
        <v>0</v>
      </c>
      <c r="Z330" s="129">
        <f t="shared" si="13"/>
        <v>0</v>
      </c>
      <c r="AA330" s="129">
        <f t="shared" si="13"/>
        <v>0</v>
      </c>
      <c r="AB330" s="129">
        <f t="shared" si="13"/>
        <v>0</v>
      </c>
      <c r="AC330" s="129">
        <f t="shared" si="13"/>
        <v>0</v>
      </c>
      <c r="AD330" s="129">
        <f t="shared" si="13"/>
        <v>0</v>
      </c>
      <c r="AE330" s="129">
        <f t="shared" si="13"/>
        <v>0</v>
      </c>
      <c r="AF330" s="129">
        <f t="shared" si="13"/>
        <v>0</v>
      </c>
      <c r="AG330" s="129">
        <f t="shared" si="13"/>
        <v>0</v>
      </c>
      <c r="AH330" s="129">
        <f t="shared" si="13"/>
        <v>0</v>
      </c>
      <c r="AI330" s="129">
        <f t="shared" si="13"/>
        <v>0</v>
      </c>
      <c r="AJ330" s="129">
        <f t="shared" si="13"/>
        <v>0</v>
      </c>
      <c r="AK330" s="129">
        <f t="shared" si="13"/>
        <v>0</v>
      </c>
    </row>
    <row r="331" spans="2:37" x14ac:dyDescent="0.25">
      <c r="B331" s="59"/>
      <c r="C331" s="126"/>
      <c r="D331" s="60"/>
      <c r="E331" s="59"/>
      <c r="F331" s="61"/>
      <c r="G331" s="129"/>
      <c r="H331" s="61"/>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x14ac:dyDescent="0.25">
      <c r="B332" s="59"/>
      <c r="C332" s="59"/>
      <c r="D332" s="60"/>
      <c r="E332" s="59"/>
      <c r="F332" s="61"/>
      <c r="G332" s="61"/>
      <c r="H332" s="61"/>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x14ac:dyDescent="0.25">
      <c r="B333" s="59"/>
      <c r="C333" s="59"/>
      <c r="D333" s="60"/>
      <c r="E333" s="59"/>
      <c r="F333" s="61"/>
      <c r="G333" s="61"/>
      <c r="H333" s="61"/>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x14ac:dyDescent="0.25">
      <c r="B334" s="59"/>
      <c r="C334" s="59"/>
      <c r="D334" s="60"/>
      <c r="E334" s="59"/>
      <c r="F334" s="61"/>
      <c r="G334" s="61"/>
      <c r="H334" s="61"/>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x14ac:dyDescent="0.25">
      <c r="B335" s="58"/>
      <c r="C335" s="130" t="str">
        <f>+Inventario!C335</f>
        <v xml:space="preserve">SISTEMA DE TELEGESTIÓN </v>
      </c>
      <c r="D335" s="131"/>
      <c r="E335" s="58"/>
      <c r="F335" s="132"/>
      <c r="G335" s="132"/>
      <c r="H335" s="132"/>
      <c r="I335" s="58"/>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row>
    <row r="336" spans="2:37"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61"/>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row>
    <row r="337" spans="1:37" x14ac:dyDescent="0.25">
      <c r="B337" s="59"/>
      <c r="C337" s="59"/>
      <c r="D337" s="60"/>
      <c r="E337" s="59"/>
      <c r="F337" s="61"/>
      <c r="G337" s="61"/>
      <c r="H337" s="61"/>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1:37" s="121" customFormat="1" x14ac:dyDescent="0.25">
      <c r="A338" s="57"/>
      <c r="B338" s="59"/>
      <c r="C338" s="127" t="s">
        <v>289</v>
      </c>
      <c r="D338" s="60"/>
      <c r="E338" s="59"/>
      <c r="F338" s="61"/>
      <c r="G338" s="129">
        <f>+SUM(G336:G337)</f>
        <v>0</v>
      </c>
      <c r="H338" s="129">
        <f t="shared" ref="H338:AK338" si="14">+SUM(H336:H337)</f>
        <v>0</v>
      </c>
      <c r="I338" s="129">
        <f t="shared" si="14"/>
        <v>0</v>
      </c>
      <c r="J338" s="129">
        <f t="shared" si="14"/>
        <v>0</v>
      </c>
      <c r="K338" s="129">
        <f t="shared" si="14"/>
        <v>0</v>
      </c>
      <c r="L338" s="129">
        <f t="shared" si="14"/>
        <v>0</v>
      </c>
      <c r="M338" s="129">
        <f t="shared" si="14"/>
        <v>0</v>
      </c>
      <c r="N338" s="129">
        <f t="shared" si="14"/>
        <v>0</v>
      </c>
      <c r="O338" s="129">
        <f t="shared" si="14"/>
        <v>0</v>
      </c>
      <c r="P338" s="129">
        <f t="shared" si="14"/>
        <v>0</v>
      </c>
      <c r="Q338" s="129">
        <f t="shared" si="14"/>
        <v>0</v>
      </c>
      <c r="R338" s="129">
        <f t="shared" si="14"/>
        <v>0</v>
      </c>
      <c r="S338" s="129">
        <f t="shared" si="14"/>
        <v>0</v>
      </c>
      <c r="T338" s="129">
        <f t="shared" si="14"/>
        <v>0</v>
      </c>
      <c r="U338" s="129">
        <f t="shared" si="14"/>
        <v>0</v>
      </c>
      <c r="V338" s="129">
        <f t="shared" si="14"/>
        <v>0</v>
      </c>
      <c r="W338" s="129">
        <f t="shared" si="14"/>
        <v>0</v>
      </c>
      <c r="X338" s="129">
        <f t="shared" si="14"/>
        <v>0</v>
      </c>
      <c r="Y338" s="129">
        <f t="shared" si="14"/>
        <v>0</v>
      </c>
      <c r="Z338" s="129">
        <f t="shared" si="14"/>
        <v>0</v>
      </c>
      <c r="AA338" s="129">
        <f t="shared" si="14"/>
        <v>0</v>
      </c>
      <c r="AB338" s="129">
        <f t="shared" si="14"/>
        <v>0</v>
      </c>
      <c r="AC338" s="129">
        <f t="shared" si="14"/>
        <v>0</v>
      </c>
      <c r="AD338" s="129">
        <f t="shared" si="14"/>
        <v>0</v>
      </c>
      <c r="AE338" s="129">
        <f t="shared" si="14"/>
        <v>0</v>
      </c>
      <c r="AF338" s="129">
        <f t="shared" si="14"/>
        <v>0</v>
      </c>
      <c r="AG338" s="129">
        <f t="shared" si="14"/>
        <v>0</v>
      </c>
      <c r="AH338" s="129">
        <f t="shared" si="14"/>
        <v>0</v>
      </c>
      <c r="AI338" s="129">
        <f t="shared" si="14"/>
        <v>0</v>
      </c>
      <c r="AJ338" s="129">
        <f t="shared" si="14"/>
        <v>0</v>
      </c>
      <c r="AK338" s="129">
        <f t="shared" si="14"/>
        <v>0</v>
      </c>
    </row>
    <row r="339" spans="1:37" s="121" customFormat="1" x14ac:dyDescent="0.25">
      <c r="A339" s="57"/>
      <c r="B339" s="59"/>
      <c r="C339" s="126" t="s">
        <v>441</v>
      </c>
      <c r="D339" s="60"/>
      <c r="E339" s="59"/>
      <c r="F339" s="61"/>
      <c r="G339" s="129">
        <f>+SUMPRODUCT($F$336:$F$337,G336:G337)</f>
        <v>0</v>
      </c>
      <c r="H339" s="129">
        <f t="shared" ref="H339:AK339" si="15">+SUMPRODUCT($F$336:$F$337,H336:H337)</f>
        <v>0</v>
      </c>
      <c r="I339" s="129">
        <f t="shared" si="15"/>
        <v>0</v>
      </c>
      <c r="J339" s="129">
        <f t="shared" si="15"/>
        <v>0</v>
      </c>
      <c r="K339" s="129">
        <f t="shared" si="15"/>
        <v>0</v>
      </c>
      <c r="L339" s="129">
        <f t="shared" si="15"/>
        <v>0</v>
      </c>
      <c r="M339" s="129">
        <f t="shared" si="15"/>
        <v>0</v>
      </c>
      <c r="N339" s="129">
        <f t="shared" si="15"/>
        <v>0</v>
      </c>
      <c r="O339" s="129">
        <f t="shared" si="15"/>
        <v>0</v>
      </c>
      <c r="P339" s="129">
        <f t="shared" si="15"/>
        <v>0</v>
      </c>
      <c r="Q339" s="129">
        <f t="shared" si="15"/>
        <v>0</v>
      </c>
      <c r="R339" s="129">
        <f t="shared" si="15"/>
        <v>0</v>
      </c>
      <c r="S339" s="129">
        <f t="shared" si="15"/>
        <v>0</v>
      </c>
      <c r="T339" s="129">
        <f t="shared" si="15"/>
        <v>0</v>
      </c>
      <c r="U339" s="129">
        <f t="shared" si="15"/>
        <v>0</v>
      </c>
      <c r="V339" s="129">
        <f t="shared" si="15"/>
        <v>0</v>
      </c>
      <c r="W339" s="129">
        <f t="shared" si="15"/>
        <v>0</v>
      </c>
      <c r="X339" s="129">
        <f t="shared" si="15"/>
        <v>0</v>
      </c>
      <c r="Y339" s="129">
        <f t="shared" si="15"/>
        <v>0</v>
      </c>
      <c r="Z339" s="129">
        <f t="shared" si="15"/>
        <v>0</v>
      </c>
      <c r="AA339" s="129">
        <f t="shared" si="15"/>
        <v>0</v>
      </c>
      <c r="AB339" s="129">
        <f t="shared" si="15"/>
        <v>0</v>
      </c>
      <c r="AC339" s="129">
        <f t="shared" si="15"/>
        <v>0</v>
      </c>
      <c r="AD339" s="129">
        <f t="shared" si="15"/>
        <v>0</v>
      </c>
      <c r="AE339" s="129">
        <f t="shared" si="15"/>
        <v>0</v>
      </c>
      <c r="AF339" s="129">
        <f t="shared" si="15"/>
        <v>0</v>
      </c>
      <c r="AG339" s="129">
        <f t="shared" si="15"/>
        <v>0</v>
      </c>
      <c r="AH339" s="129">
        <f t="shared" si="15"/>
        <v>0</v>
      </c>
      <c r="AI339" s="129">
        <f t="shared" si="15"/>
        <v>0</v>
      </c>
      <c r="AJ339" s="129">
        <f t="shared" si="15"/>
        <v>0</v>
      </c>
      <c r="AK339" s="129">
        <f t="shared" si="15"/>
        <v>0</v>
      </c>
    </row>
    <row r="340" spans="1:37" s="121" customFormat="1" x14ac:dyDescent="0.25">
      <c r="A340" s="57"/>
      <c r="B340" s="59"/>
      <c r="C340" s="59"/>
      <c r="D340" s="60"/>
      <c r="E340" s="59"/>
      <c r="F340" s="61"/>
      <c r="G340" s="61"/>
      <c r="H340" s="61"/>
      <c r="I340" s="59"/>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row>
    <row r="341" spans="1:37" s="121" customFormat="1" x14ac:dyDescent="0.25">
      <c r="A341" s="57"/>
      <c r="B341" s="59"/>
      <c r="C341" s="59"/>
      <c r="D341" s="60"/>
      <c r="E341" s="59"/>
      <c r="F341" s="61"/>
      <c r="G341" s="61"/>
      <c r="H341" s="61"/>
      <c r="I341" s="59"/>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row>
    <row r="342" spans="1:37" s="121" customFormat="1" x14ac:dyDescent="0.25">
      <c r="A342" s="57"/>
      <c r="B342" s="59"/>
      <c r="C342" s="59"/>
      <c r="D342" s="60"/>
      <c r="E342" s="59"/>
      <c r="F342" s="61"/>
      <c r="G342" s="61"/>
      <c r="H342" s="61"/>
      <c r="I342" s="59"/>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row>
    <row r="343" spans="1:37" s="121" customFormat="1" x14ac:dyDescent="0.25">
      <c r="A343" s="57"/>
      <c r="B343" s="59"/>
      <c r="C343" s="59"/>
      <c r="D343" s="60"/>
      <c r="E343" s="59"/>
      <c r="F343" s="61"/>
      <c r="G343" s="61"/>
      <c r="H343" s="61"/>
      <c r="I343" s="59"/>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row>
    <row r="344" spans="1:37" s="121" customFormat="1" x14ac:dyDescent="0.25">
      <c r="A344" s="57"/>
      <c r="B344" s="57"/>
      <c r="C344" s="68" t="s">
        <v>439</v>
      </c>
      <c r="D344" s="120"/>
      <c r="E344" s="57"/>
      <c r="G344" s="134">
        <f>G339+G330+G321+G308+G298+G282+G238+G225</f>
        <v>31047186978.247078</v>
      </c>
      <c r="H344" s="134">
        <f>H339+H330+H321+H308+H298+H282+H238+H225</f>
        <v>0</v>
      </c>
      <c r="I344" s="134">
        <f t="shared" ref="I344:AK344" si="16">I339+I330+I321+I308+I298+I282+I238+I225</f>
        <v>0</v>
      </c>
      <c r="J344" s="134">
        <f t="shared" si="16"/>
        <v>0</v>
      </c>
      <c r="K344" s="134">
        <f t="shared" si="16"/>
        <v>0</v>
      </c>
      <c r="L344" s="134">
        <f t="shared" si="16"/>
        <v>0</v>
      </c>
      <c r="M344" s="134">
        <f t="shared" si="16"/>
        <v>0</v>
      </c>
      <c r="N344" s="134">
        <f t="shared" si="16"/>
        <v>0</v>
      </c>
      <c r="O344" s="134">
        <f t="shared" si="16"/>
        <v>0</v>
      </c>
      <c r="P344" s="134">
        <f t="shared" si="16"/>
        <v>0</v>
      </c>
      <c r="Q344" s="134">
        <f t="shared" si="16"/>
        <v>0</v>
      </c>
      <c r="R344" s="134">
        <f t="shared" si="16"/>
        <v>0</v>
      </c>
      <c r="S344" s="134">
        <f t="shared" si="16"/>
        <v>0</v>
      </c>
      <c r="T344" s="134">
        <f t="shared" si="16"/>
        <v>0</v>
      </c>
      <c r="U344" s="134">
        <f t="shared" si="16"/>
        <v>0</v>
      </c>
      <c r="V344" s="134">
        <f t="shared" si="16"/>
        <v>0</v>
      </c>
      <c r="W344" s="134">
        <f t="shared" si="16"/>
        <v>0</v>
      </c>
      <c r="X344" s="134">
        <f t="shared" si="16"/>
        <v>0</v>
      </c>
      <c r="Y344" s="134">
        <f t="shared" si="16"/>
        <v>127847760.10304999</v>
      </c>
      <c r="Z344" s="134">
        <f t="shared" si="16"/>
        <v>127847760.10304999</v>
      </c>
      <c r="AA344" s="134">
        <f t="shared" si="16"/>
        <v>127847760.10304999</v>
      </c>
      <c r="AB344" s="134">
        <f t="shared" si="16"/>
        <v>127847760.10304999</v>
      </c>
      <c r="AC344" s="134">
        <f t="shared" si="16"/>
        <v>244578323.67539999</v>
      </c>
      <c r="AD344" s="134">
        <f t="shared" si="16"/>
        <v>244578323.67539999</v>
      </c>
      <c r="AE344" s="134">
        <f t="shared" si="16"/>
        <v>244578323.67539999</v>
      </c>
      <c r="AF344" s="134">
        <f t="shared" si="16"/>
        <v>244578323.67539999</v>
      </c>
      <c r="AG344" s="134">
        <f t="shared" si="16"/>
        <v>244578323.67539999</v>
      </c>
      <c r="AH344" s="134">
        <f t="shared" si="16"/>
        <v>244578323.67539999</v>
      </c>
      <c r="AI344" s="134">
        <f t="shared" si="16"/>
        <v>244578323.67539999</v>
      </c>
      <c r="AJ344" s="134">
        <f t="shared" si="16"/>
        <v>244578323.67539999</v>
      </c>
      <c r="AK344" s="134">
        <f t="shared" si="16"/>
        <v>244578323.67539999</v>
      </c>
    </row>
    <row r="351" spans="1:37" x14ac:dyDescent="0.25">
      <c r="C351" s="137" t="s">
        <v>14</v>
      </c>
      <c r="D351" s="137" t="s">
        <v>31</v>
      </c>
      <c r="E351" s="137" t="s">
        <v>710</v>
      </c>
    </row>
    <row r="352" spans="1:37" x14ac:dyDescent="0.25">
      <c r="C352" s="138" t="str">
        <f>+C4</f>
        <v>LUMINARIAS</v>
      </c>
      <c r="D352" s="139">
        <f>+SUM(H224:AK224)</f>
        <v>2440</v>
      </c>
      <c r="E352" s="136">
        <f>+SUM(H225:AK225)</f>
        <v>2712595953.4907994</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s="121" customFormat="1" x14ac:dyDescent="0.25">
      <c r="C355" s="59" t="str">
        <f>+C287</f>
        <v>REDES</v>
      </c>
      <c r="D355" s="139">
        <f>+SUM(H297:AK297)</f>
        <v>0</v>
      </c>
      <c r="E355" s="136">
        <f>+SUM(H298:AK298)</f>
        <v>0</v>
      </c>
    </row>
    <row r="356" spans="3:5" s="121" customFormat="1" x14ac:dyDescent="0.25">
      <c r="C356" s="59" t="str">
        <f>+C303</f>
        <v>CAMARAS, CANALIZACIONES, DUCTOS</v>
      </c>
      <c r="D356" s="139">
        <f>+SUM(H307:AK307)</f>
        <v>0</v>
      </c>
      <c r="E356" s="136">
        <f>+SUM(H308:AK308)</f>
        <v>0</v>
      </c>
    </row>
    <row r="357" spans="3:5" s="121" customFormat="1" x14ac:dyDescent="0.25">
      <c r="C357" s="59" t="str">
        <f>+C313</f>
        <v>TRANSFORMADORES, ELEMENTOS SUBESTACIONES</v>
      </c>
      <c r="D357" s="139">
        <f>+SUM(H320:AK320)</f>
        <v>0</v>
      </c>
      <c r="E357" s="136">
        <f>+SUM(H321:AK321)</f>
        <v>0</v>
      </c>
    </row>
    <row r="358" spans="3:5" s="121" customFormat="1" x14ac:dyDescent="0.25">
      <c r="C358" s="59" t="str">
        <f>+C326</f>
        <v>MEDIDORES</v>
      </c>
      <c r="D358" s="139">
        <f>+SUM(H329:AK329)</f>
        <v>0</v>
      </c>
      <c r="E358" s="136">
        <f>+SUM(H330:AK330)</f>
        <v>0</v>
      </c>
    </row>
    <row r="359" spans="3:5" s="121" customFormat="1" x14ac:dyDescent="0.25">
      <c r="C359" s="59" t="str">
        <f>+C335</f>
        <v xml:space="preserve">SISTEMA DE TELEGESTIÓN </v>
      </c>
      <c r="D359" s="139">
        <f>+SUM(H338:AK338)</f>
        <v>0</v>
      </c>
      <c r="E359" s="136">
        <f>+SUM(H339:AK339)</f>
        <v>0</v>
      </c>
    </row>
    <row r="360" spans="3:5" s="121" customFormat="1" x14ac:dyDescent="0.25">
      <c r="C360" s="68" t="s">
        <v>439</v>
      </c>
      <c r="D360" s="120"/>
      <c r="E360" s="140">
        <f>+SUM(E352:E359)</f>
        <v>2712595953.4907994</v>
      </c>
    </row>
  </sheetData>
  <mergeCells count="6">
    <mergeCell ref="G2:G3"/>
    <mergeCell ref="B2:B3"/>
    <mergeCell ref="C2:C3"/>
    <mergeCell ref="D2:D3"/>
    <mergeCell ref="E2:E3"/>
    <mergeCell ref="F2:F3"/>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366"/>
  <sheetViews>
    <sheetView topLeftCell="A349" workbookViewId="0"/>
  </sheetViews>
  <sheetFormatPr baseColWidth="10" defaultColWidth="0" defaultRowHeight="14.25" x14ac:dyDescent="0.25"/>
  <cols>
    <col min="1" max="1" width="10.85546875" style="57" customWidth="1"/>
    <col min="2" max="2" width="9.28515625" style="57" bestFit="1" customWidth="1"/>
    <col min="3" max="3" width="49.7109375" style="57" bestFit="1" customWidth="1"/>
    <col min="4" max="4" width="17.140625" style="120" bestFit="1" customWidth="1"/>
    <col min="5" max="5" width="17.42578125" style="57" bestFit="1" customWidth="1"/>
    <col min="6" max="6" width="11.28515625" style="121" bestFit="1" customWidth="1"/>
    <col min="7" max="7" width="14.7109375" style="121" bestFit="1" customWidth="1"/>
    <col min="8" max="8" width="6.140625" style="121" bestFit="1" customWidth="1"/>
    <col min="9" max="9" width="13.7109375" style="57" bestFit="1" customWidth="1"/>
    <col min="10" max="13" width="13.140625" style="57" bestFit="1" customWidth="1"/>
    <col min="14" max="16" width="6.140625" style="57" bestFit="1" customWidth="1"/>
    <col min="17" max="17" width="6" style="57" bestFit="1" customWidth="1"/>
    <col min="18" max="22" width="6.140625" style="57" bestFit="1" customWidth="1"/>
    <col min="23" max="23" width="14" style="57" bestFit="1" customWidth="1"/>
    <col min="24" max="28" width="13.140625" style="57" bestFit="1" customWidth="1"/>
    <col min="29" max="37" width="6.28515625" style="57" bestFit="1" customWidth="1"/>
    <col min="38" max="38" width="10.85546875" style="57" customWidth="1"/>
    <col min="39" max="16384" width="10.85546875" style="57" hidden="1"/>
  </cols>
  <sheetData>
    <row r="1" spans="1:37" x14ac:dyDescent="0.25">
      <c r="A1" s="56"/>
    </row>
    <row r="2" spans="1:37" s="135" customFormat="1" ht="9" x14ac:dyDescent="0.25">
      <c r="B2" s="533" t="s">
        <v>4</v>
      </c>
      <c r="C2" s="533" t="s">
        <v>47</v>
      </c>
      <c r="D2" s="533" t="s">
        <v>98</v>
      </c>
      <c r="E2" s="533" t="s">
        <v>16</v>
      </c>
      <c r="F2" s="532" t="s">
        <v>99</v>
      </c>
      <c r="G2" s="532" t="s">
        <v>100</v>
      </c>
      <c r="H2" s="118">
        <f>+'Desmonte Infr. financiada'!H2</f>
        <v>1</v>
      </c>
      <c r="I2" s="118">
        <f>+'Desmonte Infr. financiada'!I2</f>
        <v>2</v>
      </c>
      <c r="J2" s="118">
        <f>+'Desmonte Infr. financiada'!J2</f>
        <v>3</v>
      </c>
      <c r="K2" s="118">
        <f>+'Desmonte Infr. financiada'!K2</f>
        <v>4</v>
      </c>
      <c r="L2" s="118">
        <f>+'Desmonte Infr. financiada'!L2</f>
        <v>5</v>
      </c>
      <c r="M2" s="118">
        <f>+'Desmonte Infr. financiada'!M2</f>
        <v>6</v>
      </c>
      <c r="N2" s="118">
        <f>+'Desmonte Infr. financiada'!N2</f>
        <v>7</v>
      </c>
      <c r="O2" s="118">
        <f>+'Desmonte Infr. financiada'!O2</f>
        <v>8</v>
      </c>
      <c r="P2" s="118">
        <f>+'Desmonte Infr. financiada'!P2</f>
        <v>9</v>
      </c>
      <c r="Q2" s="118">
        <f>+'Desmonte Infr. financiada'!Q2</f>
        <v>10</v>
      </c>
      <c r="R2" s="118">
        <f>+'Desmonte Infr. financiada'!R2</f>
        <v>11</v>
      </c>
      <c r="S2" s="118">
        <f>+'Desmonte Infr. financiada'!S2</f>
        <v>12</v>
      </c>
      <c r="T2" s="118">
        <f>+'Desmonte Infr. financiada'!T2</f>
        <v>13</v>
      </c>
      <c r="U2" s="118">
        <f>+'Desmonte Infr. financiada'!U2</f>
        <v>14</v>
      </c>
      <c r="V2" s="118">
        <f>+'Desmonte Infr. financiada'!V2</f>
        <v>15</v>
      </c>
      <c r="W2" s="118">
        <f>+'Desmonte Infr. financiada'!W2</f>
        <v>16</v>
      </c>
      <c r="X2" s="118">
        <f>+'Desmonte Infr. financiada'!X2</f>
        <v>17</v>
      </c>
      <c r="Y2" s="118">
        <f>+'Desmonte Infr. financiada'!Y2</f>
        <v>18</v>
      </c>
      <c r="Z2" s="118">
        <f>+'Desmonte Infr. financiada'!Z2</f>
        <v>19</v>
      </c>
      <c r="AA2" s="118">
        <f>+'Desmonte Infr. financiada'!AA2</f>
        <v>20</v>
      </c>
      <c r="AB2" s="118">
        <f>+'Desmonte Infr. financiada'!AB2</f>
        <v>21</v>
      </c>
      <c r="AC2" s="118">
        <f>+'Desmonte Infr. financiada'!AC2</f>
        <v>22</v>
      </c>
      <c r="AD2" s="118">
        <f>+'Desmonte Infr. financiada'!AD2</f>
        <v>23</v>
      </c>
      <c r="AE2" s="118">
        <f>+'Desmonte Infr. financiada'!AE2</f>
        <v>24</v>
      </c>
      <c r="AF2" s="118">
        <f>+'Desmonte Infr. financiada'!AF2</f>
        <v>25</v>
      </c>
      <c r="AG2" s="118">
        <f>+'Desmonte Infr. financiada'!AG2</f>
        <v>26</v>
      </c>
      <c r="AH2" s="118">
        <f>+'Desmonte Infr. financiada'!AH2</f>
        <v>27</v>
      </c>
      <c r="AI2" s="118">
        <f>+'Desmonte Infr. financiada'!AI2</f>
        <v>28</v>
      </c>
      <c r="AJ2" s="118">
        <f>+'Desmonte Infr. financiada'!AJ2</f>
        <v>29</v>
      </c>
      <c r="AK2" s="118">
        <f>+'Desmonte Infr. financiada'!AK2</f>
        <v>30</v>
      </c>
    </row>
    <row r="3" spans="1:37" s="135" customFormat="1" ht="34.9" customHeight="1" x14ac:dyDescent="0.25">
      <c r="B3" s="534"/>
      <c r="C3" s="534"/>
      <c r="D3" s="534"/>
      <c r="E3" s="534"/>
      <c r="F3" s="532"/>
      <c r="G3" s="532"/>
      <c r="H3" s="157">
        <f>+'Desmonte Infr. financiada'!H3</f>
        <v>2022</v>
      </c>
      <c r="I3" s="157">
        <f>+'Desmonte Infr. financiada'!I3</f>
        <v>2023</v>
      </c>
      <c r="J3" s="157">
        <f>+'Desmonte Infr. financiada'!J3</f>
        <v>2024</v>
      </c>
      <c r="K3" s="157">
        <f>+'Desmonte Infr. financiada'!K3</f>
        <v>2025</v>
      </c>
      <c r="L3" s="157">
        <f>+'Desmonte Infr. financiada'!L3</f>
        <v>2026</v>
      </c>
      <c r="M3" s="157">
        <f>+'Desmonte Infr. financiada'!M3</f>
        <v>2027</v>
      </c>
      <c r="N3" s="157">
        <f>+'Desmonte Infr. financiada'!N3</f>
        <v>2028</v>
      </c>
      <c r="O3" s="157">
        <f>+'Desmonte Infr. financiada'!O3</f>
        <v>2029</v>
      </c>
      <c r="P3" s="157">
        <f>+'Desmonte Infr. financiada'!P3</f>
        <v>2030</v>
      </c>
      <c r="Q3" s="157">
        <f>+'Desmonte Infr. financiada'!Q3</f>
        <v>2031</v>
      </c>
      <c r="R3" s="157">
        <f>+'Desmonte Infr. financiada'!R3</f>
        <v>2032</v>
      </c>
      <c r="S3" s="157">
        <f>+'Desmonte Infr. financiada'!S3</f>
        <v>2033</v>
      </c>
      <c r="T3" s="157">
        <f>+'Desmonte Infr. financiada'!T3</f>
        <v>2034</v>
      </c>
      <c r="U3" s="157">
        <f>+'Desmonte Infr. financiada'!U3</f>
        <v>2035</v>
      </c>
      <c r="V3" s="157">
        <f>+'Desmonte Infr. financiada'!V3</f>
        <v>2036</v>
      </c>
      <c r="W3" s="157">
        <f>+'Desmonte Infr. financiada'!W3</f>
        <v>2037</v>
      </c>
      <c r="X3" s="157">
        <f>+'Desmonte Infr. financiada'!X3</f>
        <v>2038</v>
      </c>
      <c r="Y3" s="157">
        <f>+'Desmonte Infr. financiada'!Y3</f>
        <v>2039</v>
      </c>
      <c r="Z3" s="157">
        <f>+'Desmonte Infr. financiada'!Z3</f>
        <v>2040</v>
      </c>
      <c r="AA3" s="157">
        <f>+'Desmonte Infr. financiada'!AA3</f>
        <v>2041</v>
      </c>
      <c r="AB3" s="157">
        <f>+'Desmonte Infr. financiada'!AB3</f>
        <v>2042</v>
      </c>
      <c r="AC3" s="157">
        <f>+'Desmonte Infr. financiada'!AC3</f>
        <v>2043</v>
      </c>
      <c r="AD3" s="157">
        <f>+'Desmonte Infr. financiada'!AD3</f>
        <v>2044</v>
      </c>
      <c r="AE3" s="157">
        <f>+'Desmonte Infr. financiada'!AE3</f>
        <v>2045</v>
      </c>
      <c r="AF3" s="157">
        <f>+'Desmonte Infr. financiada'!AF3</f>
        <v>2046</v>
      </c>
      <c r="AG3" s="157">
        <f>+'Desmonte Infr. financiada'!AG3</f>
        <v>2047</v>
      </c>
      <c r="AH3" s="157">
        <f>+'Desmonte Infr. financiada'!AH3</f>
        <v>2048</v>
      </c>
      <c r="AI3" s="157">
        <f>+'Desmonte Infr. financiada'!AI3</f>
        <v>2049</v>
      </c>
      <c r="AJ3" s="157">
        <f>+'Desmonte Infr. financiada'!AJ3</f>
        <v>2050</v>
      </c>
      <c r="AK3" s="157">
        <f>+'Desmonte Infr. financiada'!AK3</f>
        <v>2051</v>
      </c>
    </row>
    <row r="4" spans="1:37" x14ac:dyDescent="0.25">
      <c r="B4" s="29"/>
      <c r="C4" s="29" t="str">
        <f>+Inventario!C4</f>
        <v>LUMINARIAS</v>
      </c>
      <c r="D4" s="29"/>
      <c r="E4" s="29"/>
      <c r="F4" s="30"/>
      <c r="G4" s="30"/>
      <c r="H4" s="132"/>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row>
    <row r="5" spans="1:37" x14ac:dyDescent="0.25">
      <c r="B5" s="59" t="s">
        <v>18</v>
      </c>
      <c r="C5" s="62" t="str">
        <f>+VLOOKUP(B5,'resumen UCAP'!$A$5:$O$329,2,0)</f>
        <v>Aplique piso 150w</v>
      </c>
      <c r="D5" s="63">
        <f>+'Desmonte Infr. financiada'!D5</f>
        <v>150</v>
      </c>
      <c r="E5" s="63" t="str">
        <f>+VLOOKUP(B5,'resumen UCAP'!$A$5:$O$329,3,0)</f>
        <v>Un</v>
      </c>
      <c r="F5" s="64">
        <f>+VLOOKUP(B5,'resumen UCAP'!$A$5:$O$329,15,0)</f>
        <v>1060000</v>
      </c>
      <c r="G5" s="64">
        <v>13</v>
      </c>
      <c r="H5" s="125">
        <f>+'Inversión No. 2.1 IAP'!H5++'Inversión No. 2.2 IAP'!H5+'Inversión 2.3 IAP'!H5+'Inversión 2.4 IAP'!H5+'Exp Veg 1-IAP'!H5+'Exp Veg 2-IAP'!H5</f>
        <v>0</v>
      </c>
      <c r="I5" s="125">
        <f>+'Inversión No. 2.1 IAP'!I5++'Inversión No. 2.2 IAP'!I5+'Inversión 2.3 IAP'!I5+'Inversión 2.4 IAP'!I5+'Exp Veg 1-IAP'!I5+'Exp Veg 2-IAP'!I5</f>
        <v>0</v>
      </c>
      <c r="J5" s="125">
        <f>+'Inversión No. 2.1 IAP'!J5++'Inversión No. 2.2 IAP'!J5+'Inversión 2.3 IAP'!J5+'Inversión 2.4 IAP'!J5+'Exp Veg 1-IAP'!J5+'Exp Veg 2-IAP'!J5</f>
        <v>0</v>
      </c>
      <c r="K5" s="125">
        <f>+'Inversión No. 2.1 IAP'!K5++'Inversión No. 2.2 IAP'!K5+'Inversión 2.3 IAP'!K5+'Inversión 2.4 IAP'!K5+'Exp Veg 1-IAP'!K5+'Exp Veg 2-IAP'!K5</f>
        <v>0</v>
      </c>
      <c r="L5" s="125">
        <f>+'Inversión No. 2.1 IAP'!L5++'Inversión No. 2.2 IAP'!L5+'Inversión 2.3 IAP'!L5+'Inversión 2.4 IAP'!L5+'Exp Veg 1-IAP'!L5+'Exp Veg 2-IAP'!L5</f>
        <v>0</v>
      </c>
      <c r="M5" s="125">
        <f>+'Inversión No. 2.1 IAP'!M5++'Inversión No. 2.2 IAP'!M5+'Inversión 2.3 IAP'!M5+'Inversión 2.4 IAP'!M5+'Exp Veg 1-IAP'!M5+'Exp Veg 2-IAP'!M5</f>
        <v>0</v>
      </c>
      <c r="N5" s="125">
        <f>+'Inversión No. 2.1 IAP'!N5++'Inversión No. 2.2 IAP'!N5+'Inversión 2.3 IAP'!N5+'Inversión 2.4 IAP'!N5+'Exp Veg 1-IAP'!N5+'Exp Veg 2-IAP'!N5</f>
        <v>0</v>
      </c>
      <c r="O5" s="125">
        <f>+'Inversión No. 2.1 IAP'!O5++'Inversión No. 2.2 IAP'!O5+'Inversión 2.3 IAP'!O5+'Inversión 2.4 IAP'!O5+'Exp Veg 1-IAP'!O5+'Exp Veg 2-IAP'!O5</f>
        <v>0</v>
      </c>
      <c r="P5" s="125">
        <f>+'Inversión No. 2.1 IAP'!P5++'Inversión No. 2.2 IAP'!P5+'Inversión 2.3 IAP'!P5+'Inversión 2.4 IAP'!P5+'Exp Veg 1-IAP'!P5+'Exp Veg 2-IAP'!P5</f>
        <v>0</v>
      </c>
      <c r="Q5" s="125">
        <f>+'Inversión No. 2.1 IAP'!Q5++'Inversión No. 2.2 IAP'!Q5+'Inversión 2.3 IAP'!Q5+'Inversión 2.4 IAP'!Q5+'Exp Veg 1-IAP'!Q5+'Exp Veg 2-IAP'!Q5</f>
        <v>0</v>
      </c>
      <c r="R5" s="125">
        <f>+'Inversión No. 2.1 IAP'!R5++'Inversión No. 2.2 IAP'!R5+'Inversión 2.3 IAP'!R5+'Inversión 2.4 IAP'!R5+'Exp Veg 1-IAP'!R5+'Exp Veg 2-IAP'!R5</f>
        <v>0</v>
      </c>
      <c r="S5" s="125">
        <f>+'Inversión No. 2.1 IAP'!S5++'Inversión No. 2.2 IAP'!S5+'Inversión 2.3 IAP'!S5+'Inversión 2.4 IAP'!S5+'Exp Veg 1-IAP'!S5+'Exp Veg 2-IAP'!S5</f>
        <v>0</v>
      </c>
      <c r="T5" s="125">
        <f>+'Inversión No. 2.1 IAP'!T5++'Inversión No. 2.2 IAP'!T5+'Inversión 2.3 IAP'!T5+'Inversión 2.4 IAP'!T5+'Exp Veg 1-IAP'!T5+'Exp Veg 2-IAP'!T5</f>
        <v>0</v>
      </c>
      <c r="U5" s="125">
        <f>+'Inversión No. 2.1 IAP'!U5++'Inversión No. 2.2 IAP'!U5+'Inversión 2.3 IAP'!U5+'Inversión 2.4 IAP'!U5+'Exp Veg 1-IAP'!U5+'Exp Veg 2-IAP'!U5</f>
        <v>0</v>
      </c>
      <c r="V5" s="125">
        <f>+'Inversión No. 2.1 IAP'!V5++'Inversión No. 2.2 IAP'!V5+'Inversión 2.3 IAP'!V5+'Inversión 2.4 IAP'!V5+'Exp Veg 1-IAP'!V5+'Exp Veg 2-IAP'!V5</f>
        <v>0</v>
      </c>
      <c r="W5" s="125">
        <f>+'Inversión No. 2.1 IAP'!W5++'Inversión No. 2.2 IAP'!W5+'Inversión 2.3 IAP'!W5+'Inversión 2.4 IAP'!W5+'Exp Veg 1-IAP'!W5+'Exp Veg 2-IAP'!W5</f>
        <v>0</v>
      </c>
      <c r="X5" s="125">
        <f>+'Inversión No. 2.1 IAP'!X5++'Inversión No. 2.2 IAP'!X5+'Inversión 2.3 IAP'!X5+'Inversión 2.4 IAP'!X5+'Exp Veg 1-IAP'!X5+'Exp Veg 2-IAP'!X5</f>
        <v>0</v>
      </c>
      <c r="Y5" s="125">
        <f>+'Inversión No. 2.1 IAP'!Y5++'Inversión No. 2.2 IAP'!Y5+'Inversión 2.3 IAP'!Y5+'Inversión 2.4 IAP'!Y5+'Exp Veg 1-IAP'!Y5+'Exp Veg 2-IAP'!Y5</f>
        <v>0</v>
      </c>
      <c r="Z5" s="125">
        <f>+'Inversión No. 2.1 IAP'!Z5++'Inversión No. 2.2 IAP'!Z5+'Inversión 2.3 IAP'!Z5+'Inversión 2.4 IAP'!Z5+'Exp Veg 1-IAP'!Z5+'Exp Veg 2-IAP'!Z5</f>
        <v>0</v>
      </c>
      <c r="AA5" s="125">
        <f>+'Inversión No. 2.1 IAP'!AA5++'Inversión No. 2.2 IAP'!AA5+'Inversión 2.3 IAP'!AA5+'Inversión 2.4 IAP'!AA5+'Exp Veg 1-IAP'!AA5+'Exp Veg 2-IAP'!AA5</f>
        <v>0</v>
      </c>
      <c r="AB5" s="125">
        <f>+'Inversión No. 2.1 IAP'!AB5++'Inversión No. 2.2 IAP'!AB5+'Inversión 2.3 IAP'!AB5+'Inversión 2.4 IAP'!AB5+'Exp Veg 1-IAP'!AB5+'Exp Veg 2-IAP'!AB5</f>
        <v>0</v>
      </c>
      <c r="AC5" s="125">
        <f>+'Inversión No. 2.1 IAP'!AC5++'Inversión No. 2.2 IAP'!AC5+'Inversión 2.3 IAP'!AC5+'Inversión 2.4 IAP'!AC5+'Exp Veg 1-IAP'!AC5+'Exp Veg 2-IAP'!AC5</f>
        <v>0</v>
      </c>
      <c r="AD5" s="125">
        <f>+'Inversión No. 2.1 IAP'!AD5++'Inversión No. 2.2 IAP'!AD5+'Inversión 2.3 IAP'!AD5+'Inversión 2.4 IAP'!AD5+'Exp Veg 1-IAP'!AD5+'Exp Veg 2-IAP'!AD5</f>
        <v>0</v>
      </c>
      <c r="AE5" s="125">
        <f>+'Inversión No. 2.1 IAP'!AE5++'Inversión No. 2.2 IAP'!AE5+'Inversión 2.3 IAP'!AE5+'Inversión 2.4 IAP'!AE5+'Exp Veg 1-IAP'!AE5+'Exp Veg 2-IAP'!AE5</f>
        <v>0</v>
      </c>
      <c r="AF5" s="125">
        <f>+'Inversión No. 2.1 IAP'!AF5++'Inversión No. 2.2 IAP'!AF5+'Inversión 2.3 IAP'!AF5+'Inversión 2.4 IAP'!AF5+'Exp Veg 1-IAP'!AF5+'Exp Veg 2-IAP'!AF5</f>
        <v>0</v>
      </c>
      <c r="AG5" s="125">
        <f>+'Inversión No. 2.1 IAP'!AG5++'Inversión No. 2.2 IAP'!AG5+'Inversión 2.3 IAP'!AG5+'Inversión 2.4 IAP'!AG5+'Exp Veg 1-IAP'!AG5+'Exp Veg 2-IAP'!AG5</f>
        <v>0</v>
      </c>
      <c r="AH5" s="125">
        <f>+'Inversión No. 2.1 IAP'!AH5++'Inversión No. 2.2 IAP'!AH5+'Inversión 2.3 IAP'!AH5+'Inversión 2.4 IAP'!AH5+'Exp Veg 1-IAP'!AH5+'Exp Veg 2-IAP'!AH5</f>
        <v>0</v>
      </c>
      <c r="AI5" s="125">
        <f>+'Inversión No. 2.1 IAP'!AI5++'Inversión No. 2.2 IAP'!AI5+'Inversión 2.3 IAP'!AI5+'Inversión 2.4 IAP'!AI5+'Exp Veg 1-IAP'!AI5+'Exp Veg 2-IAP'!AI5</f>
        <v>0</v>
      </c>
      <c r="AJ5" s="125">
        <f>+'Inversión No. 2.1 IAP'!AJ5++'Inversión No. 2.2 IAP'!AJ5+'Inversión 2.3 IAP'!AJ5+'Inversión 2.4 IAP'!AJ5+'Exp Veg 1-IAP'!AJ5+'Exp Veg 2-IAP'!AJ5</f>
        <v>0</v>
      </c>
      <c r="AK5" s="125">
        <f>+'Inversión No. 2.1 IAP'!AK5++'Inversión No. 2.2 IAP'!AK5+'Inversión 2.3 IAP'!AK5+'Inversión 2.4 IAP'!AK5+'Exp Veg 1-IAP'!AK5+'Exp Veg 2-IAP'!AK5</f>
        <v>0</v>
      </c>
    </row>
    <row r="6" spans="1:37" x14ac:dyDescent="0.25">
      <c r="B6" s="59" t="s">
        <v>70</v>
      </c>
      <c r="C6" s="62" t="str">
        <f>+VLOOKUP(B6,'resumen UCAP'!$A$5:$O$329,2,0)</f>
        <v>Luminaria Baronesa LED 125w</v>
      </c>
      <c r="D6" s="63">
        <f>+'Desmonte Infr. financiada'!D6</f>
        <v>125</v>
      </c>
      <c r="E6" s="63" t="str">
        <f>+VLOOKUP(B6,'resumen UCAP'!$A$5:$O$329,3,0)</f>
        <v>Un</v>
      </c>
      <c r="F6" s="64">
        <f>+VLOOKUP(B6,'resumen UCAP'!$A$5:$O$329,15,0)</f>
        <v>1260000</v>
      </c>
      <c r="G6" s="61">
        <v>7</v>
      </c>
      <c r="H6" s="125">
        <f>+'Inversión No. 2.1 IAP'!H6++'Inversión No. 2.2 IAP'!H6+'Inversión 2.3 IAP'!H6+'Inversión 2.4 IAP'!H6+'Exp Veg 1-IAP'!H6+'Exp Veg 2-IAP'!H6</f>
        <v>0</v>
      </c>
      <c r="I6" s="125">
        <f>+'Inversión No. 2.1 IAP'!I6++'Inversión No. 2.2 IAP'!I6+'Inversión 2.3 IAP'!I6+'Inversión 2.4 IAP'!I6+'Exp Veg 1-IAP'!I6+'Exp Veg 2-IAP'!I6</f>
        <v>0</v>
      </c>
      <c r="J6" s="125">
        <f>+'Inversión No. 2.1 IAP'!J6++'Inversión No. 2.2 IAP'!J6+'Inversión 2.3 IAP'!J6+'Inversión 2.4 IAP'!J6+'Exp Veg 1-IAP'!J6+'Exp Veg 2-IAP'!J6</f>
        <v>0</v>
      </c>
      <c r="K6" s="125">
        <f>+'Inversión No. 2.1 IAP'!K6++'Inversión No. 2.2 IAP'!K6+'Inversión 2.3 IAP'!K6+'Inversión 2.4 IAP'!K6+'Exp Veg 1-IAP'!K6+'Exp Veg 2-IAP'!K6</f>
        <v>0</v>
      </c>
      <c r="L6" s="125">
        <f>+'Inversión No. 2.1 IAP'!L6++'Inversión No. 2.2 IAP'!L6+'Inversión 2.3 IAP'!L6+'Inversión 2.4 IAP'!L6+'Exp Veg 1-IAP'!L6+'Exp Veg 2-IAP'!L6</f>
        <v>0</v>
      </c>
      <c r="M6" s="125">
        <f>+'Inversión No. 2.1 IAP'!M6++'Inversión No. 2.2 IAP'!M6+'Inversión 2.3 IAP'!M6+'Inversión 2.4 IAP'!M6+'Exp Veg 1-IAP'!M6+'Exp Veg 2-IAP'!M6</f>
        <v>0</v>
      </c>
      <c r="N6" s="125">
        <f>+'Inversión No. 2.1 IAP'!N6++'Inversión No. 2.2 IAP'!N6+'Inversión 2.3 IAP'!N6+'Inversión 2.4 IAP'!N6+'Exp Veg 1-IAP'!N6+'Exp Veg 2-IAP'!N6</f>
        <v>0</v>
      </c>
      <c r="O6" s="125">
        <f>+'Inversión No. 2.1 IAP'!O6++'Inversión No. 2.2 IAP'!O6+'Inversión 2.3 IAP'!O6+'Inversión 2.4 IAP'!O6+'Exp Veg 1-IAP'!O6+'Exp Veg 2-IAP'!O6</f>
        <v>0</v>
      </c>
      <c r="P6" s="125">
        <f>+'Inversión No. 2.1 IAP'!P6++'Inversión No. 2.2 IAP'!P6+'Inversión 2.3 IAP'!P6+'Inversión 2.4 IAP'!P6+'Exp Veg 1-IAP'!P6+'Exp Veg 2-IAP'!P6</f>
        <v>0</v>
      </c>
      <c r="Q6" s="125">
        <f>+'Inversión No. 2.1 IAP'!Q6++'Inversión No. 2.2 IAP'!Q6+'Inversión 2.3 IAP'!Q6+'Inversión 2.4 IAP'!Q6+'Exp Veg 1-IAP'!Q6+'Exp Veg 2-IAP'!Q6</f>
        <v>0</v>
      </c>
      <c r="R6" s="125">
        <f>+'Inversión No. 2.1 IAP'!R6++'Inversión No. 2.2 IAP'!R6+'Inversión 2.3 IAP'!R6+'Inversión 2.4 IAP'!R6+'Exp Veg 1-IAP'!R6+'Exp Veg 2-IAP'!R6</f>
        <v>0</v>
      </c>
      <c r="S6" s="125">
        <f>+'Inversión No. 2.1 IAP'!S6++'Inversión No. 2.2 IAP'!S6+'Inversión 2.3 IAP'!S6+'Inversión 2.4 IAP'!S6+'Exp Veg 1-IAP'!S6+'Exp Veg 2-IAP'!S6</f>
        <v>0</v>
      </c>
      <c r="T6" s="125">
        <f>+'Inversión No. 2.1 IAP'!T6++'Inversión No. 2.2 IAP'!T6+'Inversión 2.3 IAP'!T6+'Inversión 2.4 IAP'!T6+'Exp Veg 1-IAP'!T6+'Exp Veg 2-IAP'!T6</f>
        <v>0</v>
      </c>
      <c r="U6" s="125">
        <f>+'Inversión No. 2.1 IAP'!U6++'Inversión No. 2.2 IAP'!U6+'Inversión 2.3 IAP'!U6+'Inversión 2.4 IAP'!U6+'Exp Veg 1-IAP'!U6+'Exp Veg 2-IAP'!U6</f>
        <v>0</v>
      </c>
      <c r="V6" s="125">
        <f>+'Inversión No. 2.1 IAP'!V6++'Inversión No. 2.2 IAP'!V6+'Inversión 2.3 IAP'!V6+'Inversión 2.4 IAP'!V6+'Exp Veg 1-IAP'!V6+'Exp Veg 2-IAP'!V6</f>
        <v>0</v>
      </c>
      <c r="W6" s="125">
        <f>+'Inversión No. 2.1 IAP'!W6++'Inversión No. 2.2 IAP'!W6+'Inversión 2.3 IAP'!W6+'Inversión 2.4 IAP'!W6+'Exp Veg 1-IAP'!W6+'Exp Veg 2-IAP'!W6</f>
        <v>0</v>
      </c>
      <c r="X6" s="125">
        <f>+'Inversión No. 2.1 IAP'!X6++'Inversión No. 2.2 IAP'!X6+'Inversión 2.3 IAP'!X6+'Inversión 2.4 IAP'!X6+'Exp Veg 1-IAP'!X6+'Exp Veg 2-IAP'!X6</f>
        <v>0</v>
      </c>
      <c r="Y6" s="125">
        <f>+'Inversión No. 2.1 IAP'!Y6++'Inversión No. 2.2 IAP'!Y6+'Inversión 2.3 IAP'!Y6+'Inversión 2.4 IAP'!Y6+'Exp Veg 1-IAP'!Y6+'Exp Veg 2-IAP'!Y6</f>
        <v>0</v>
      </c>
      <c r="Z6" s="125">
        <f>+'Inversión No. 2.1 IAP'!Z6++'Inversión No. 2.2 IAP'!Z6+'Inversión 2.3 IAP'!Z6+'Inversión 2.4 IAP'!Z6+'Exp Veg 1-IAP'!Z6+'Exp Veg 2-IAP'!Z6</f>
        <v>0</v>
      </c>
      <c r="AA6" s="125">
        <f>+'Inversión No. 2.1 IAP'!AA6++'Inversión No. 2.2 IAP'!AA6+'Inversión 2.3 IAP'!AA6+'Inversión 2.4 IAP'!AA6+'Exp Veg 1-IAP'!AA6+'Exp Veg 2-IAP'!AA6</f>
        <v>0</v>
      </c>
      <c r="AB6" s="125">
        <f>+'Inversión No. 2.1 IAP'!AB6++'Inversión No. 2.2 IAP'!AB6+'Inversión 2.3 IAP'!AB6+'Inversión 2.4 IAP'!AB6+'Exp Veg 1-IAP'!AB6+'Exp Veg 2-IAP'!AB6</f>
        <v>0</v>
      </c>
      <c r="AC6" s="125">
        <f>+'Inversión No. 2.1 IAP'!AC6++'Inversión No. 2.2 IAP'!AC6+'Inversión 2.3 IAP'!AC6+'Inversión 2.4 IAP'!AC6+'Exp Veg 1-IAP'!AC6+'Exp Veg 2-IAP'!AC6</f>
        <v>0</v>
      </c>
      <c r="AD6" s="125">
        <f>+'Inversión No. 2.1 IAP'!AD6++'Inversión No. 2.2 IAP'!AD6+'Inversión 2.3 IAP'!AD6+'Inversión 2.4 IAP'!AD6+'Exp Veg 1-IAP'!AD6+'Exp Veg 2-IAP'!AD6</f>
        <v>0</v>
      </c>
      <c r="AE6" s="125">
        <f>+'Inversión No. 2.1 IAP'!AE6++'Inversión No. 2.2 IAP'!AE6+'Inversión 2.3 IAP'!AE6+'Inversión 2.4 IAP'!AE6+'Exp Veg 1-IAP'!AE6+'Exp Veg 2-IAP'!AE6</f>
        <v>0</v>
      </c>
      <c r="AF6" s="125">
        <f>+'Inversión No. 2.1 IAP'!AF6++'Inversión No. 2.2 IAP'!AF6+'Inversión 2.3 IAP'!AF6+'Inversión 2.4 IAP'!AF6+'Exp Veg 1-IAP'!AF6+'Exp Veg 2-IAP'!AF6</f>
        <v>0</v>
      </c>
      <c r="AG6" s="125">
        <f>+'Inversión No. 2.1 IAP'!AG6++'Inversión No. 2.2 IAP'!AG6+'Inversión 2.3 IAP'!AG6+'Inversión 2.4 IAP'!AG6+'Exp Veg 1-IAP'!AG6+'Exp Veg 2-IAP'!AG6</f>
        <v>0</v>
      </c>
      <c r="AH6" s="125">
        <f>+'Inversión No. 2.1 IAP'!AH6++'Inversión No. 2.2 IAP'!AH6+'Inversión 2.3 IAP'!AH6+'Inversión 2.4 IAP'!AH6+'Exp Veg 1-IAP'!AH6+'Exp Veg 2-IAP'!AH6</f>
        <v>0</v>
      </c>
      <c r="AI6" s="125">
        <f>+'Inversión No. 2.1 IAP'!AI6++'Inversión No. 2.2 IAP'!AI6+'Inversión 2.3 IAP'!AI6+'Inversión 2.4 IAP'!AI6+'Exp Veg 1-IAP'!AI6+'Exp Veg 2-IAP'!AI6</f>
        <v>0</v>
      </c>
      <c r="AJ6" s="125">
        <f>+'Inversión No. 2.1 IAP'!AJ6++'Inversión No. 2.2 IAP'!AJ6+'Inversión 2.3 IAP'!AJ6+'Inversión 2.4 IAP'!AJ6+'Exp Veg 1-IAP'!AJ6+'Exp Veg 2-IAP'!AJ6</f>
        <v>0</v>
      </c>
      <c r="AK6" s="125">
        <f>+'Inversión No. 2.1 IAP'!AK6++'Inversión No. 2.2 IAP'!AK6+'Inversión 2.3 IAP'!AK6+'Inversión 2.4 IAP'!AK6+'Exp Veg 1-IAP'!AK6+'Exp Veg 2-IAP'!AK6</f>
        <v>0</v>
      </c>
    </row>
    <row r="7" spans="1:37" x14ac:dyDescent="0.25">
      <c r="B7" s="59" t="s">
        <v>20</v>
      </c>
      <c r="C7" s="62" t="str">
        <f>+VLOOKUP(B7,'resumen UCAP'!$A$5:$O$329,2,0)</f>
        <v>Luminaria epsilon 70w</v>
      </c>
      <c r="D7" s="63">
        <f>+'Desmonte Infr. financiada'!D7</f>
        <v>70</v>
      </c>
      <c r="E7" s="63" t="str">
        <f>+VLOOKUP(B7,'resumen UCAP'!$A$5:$O$329,3,0)</f>
        <v>Un</v>
      </c>
      <c r="F7" s="64">
        <f>+VLOOKUP(B7,'resumen UCAP'!$A$5:$O$329,15,0)</f>
        <v>1260000</v>
      </c>
      <c r="G7" s="61">
        <v>1</v>
      </c>
      <c r="H7" s="125">
        <f>+'Inversión No. 2.1 IAP'!H7++'Inversión No. 2.2 IAP'!H7+'Inversión 2.3 IAP'!H7+'Inversión 2.4 IAP'!H7+'Exp Veg 1-IAP'!H7+'Exp Veg 2-IAP'!H7</f>
        <v>0</v>
      </c>
      <c r="I7" s="125">
        <f>+'Inversión No. 2.1 IAP'!I7++'Inversión No. 2.2 IAP'!I7+'Inversión 2.3 IAP'!I7+'Inversión 2.4 IAP'!I7+'Exp Veg 1-IAP'!I7+'Exp Veg 2-IAP'!I7</f>
        <v>0</v>
      </c>
      <c r="J7" s="125">
        <f>+'Inversión No. 2.1 IAP'!J7++'Inversión No. 2.2 IAP'!J7+'Inversión 2.3 IAP'!J7+'Inversión 2.4 IAP'!J7+'Exp Veg 1-IAP'!J7+'Exp Veg 2-IAP'!J7</f>
        <v>0</v>
      </c>
      <c r="K7" s="125">
        <f>+'Inversión No. 2.1 IAP'!K7++'Inversión No. 2.2 IAP'!K7+'Inversión 2.3 IAP'!K7+'Inversión 2.4 IAP'!K7+'Exp Veg 1-IAP'!K7+'Exp Veg 2-IAP'!K7</f>
        <v>0</v>
      </c>
      <c r="L7" s="125">
        <f>+'Inversión No. 2.1 IAP'!L7++'Inversión No. 2.2 IAP'!L7+'Inversión 2.3 IAP'!L7+'Inversión 2.4 IAP'!L7+'Exp Veg 1-IAP'!L7+'Exp Veg 2-IAP'!L7</f>
        <v>0</v>
      </c>
      <c r="M7" s="125">
        <f>+'Inversión No. 2.1 IAP'!M7++'Inversión No. 2.2 IAP'!M7+'Inversión 2.3 IAP'!M7+'Inversión 2.4 IAP'!M7+'Exp Veg 1-IAP'!M7+'Exp Veg 2-IAP'!M7</f>
        <v>0</v>
      </c>
      <c r="N7" s="125">
        <f>+'Inversión No. 2.1 IAP'!N7++'Inversión No. 2.2 IAP'!N7+'Inversión 2.3 IAP'!N7+'Inversión 2.4 IAP'!N7+'Exp Veg 1-IAP'!N7+'Exp Veg 2-IAP'!N7</f>
        <v>0</v>
      </c>
      <c r="O7" s="125">
        <f>+'Inversión No. 2.1 IAP'!O7++'Inversión No. 2.2 IAP'!O7+'Inversión 2.3 IAP'!O7+'Inversión 2.4 IAP'!O7+'Exp Veg 1-IAP'!O7+'Exp Veg 2-IAP'!O7</f>
        <v>0</v>
      </c>
      <c r="P7" s="125">
        <f>+'Inversión No. 2.1 IAP'!P7++'Inversión No. 2.2 IAP'!P7+'Inversión 2.3 IAP'!P7+'Inversión 2.4 IAP'!P7+'Exp Veg 1-IAP'!P7+'Exp Veg 2-IAP'!P7</f>
        <v>0</v>
      </c>
      <c r="Q7" s="125">
        <f>+'Inversión No. 2.1 IAP'!Q7++'Inversión No. 2.2 IAP'!Q7+'Inversión 2.3 IAP'!Q7+'Inversión 2.4 IAP'!Q7+'Exp Veg 1-IAP'!Q7+'Exp Veg 2-IAP'!Q7</f>
        <v>0</v>
      </c>
      <c r="R7" s="125">
        <f>+'Inversión No. 2.1 IAP'!R7++'Inversión No. 2.2 IAP'!R7+'Inversión 2.3 IAP'!R7+'Inversión 2.4 IAP'!R7+'Exp Veg 1-IAP'!R7+'Exp Veg 2-IAP'!R7</f>
        <v>0</v>
      </c>
      <c r="S7" s="125">
        <f>+'Inversión No. 2.1 IAP'!S7++'Inversión No. 2.2 IAP'!S7+'Inversión 2.3 IAP'!S7+'Inversión 2.4 IAP'!S7+'Exp Veg 1-IAP'!S7+'Exp Veg 2-IAP'!S7</f>
        <v>0</v>
      </c>
      <c r="T7" s="125">
        <f>+'Inversión No. 2.1 IAP'!T7++'Inversión No. 2.2 IAP'!T7+'Inversión 2.3 IAP'!T7+'Inversión 2.4 IAP'!T7+'Exp Veg 1-IAP'!T7+'Exp Veg 2-IAP'!T7</f>
        <v>0</v>
      </c>
      <c r="U7" s="125">
        <f>+'Inversión No. 2.1 IAP'!U7++'Inversión No. 2.2 IAP'!U7+'Inversión 2.3 IAP'!U7+'Inversión 2.4 IAP'!U7+'Exp Veg 1-IAP'!U7+'Exp Veg 2-IAP'!U7</f>
        <v>0</v>
      </c>
      <c r="V7" s="125">
        <f>+'Inversión No. 2.1 IAP'!V7++'Inversión No. 2.2 IAP'!V7+'Inversión 2.3 IAP'!V7+'Inversión 2.4 IAP'!V7+'Exp Veg 1-IAP'!V7+'Exp Veg 2-IAP'!V7</f>
        <v>0</v>
      </c>
      <c r="W7" s="125">
        <f>+'Inversión No. 2.1 IAP'!W7++'Inversión No. 2.2 IAP'!W7+'Inversión 2.3 IAP'!W7+'Inversión 2.4 IAP'!W7+'Exp Veg 1-IAP'!W7+'Exp Veg 2-IAP'!W7</f>
        <v>0</v>
      </c>
      <c r="X7" s="125">
        <f>+'Inversión No. 2.1 IAP'!X7++'Inversión No. 2.2 IAP'!X7+'Inversión 2.3 IAP'!X7+'Inversión 2.4 IAP'!X7+'Exp Veg 1-IAP'!X7+'Exp Veg 2-IAP'!X7</f>
        <v>0</v>
      </c>
      <c r="Y7" s="125">
        <f>+'Inversión No. 2.1 IAP'!Y7++'Inversión No. 2.2 IAP'!Y7+'Inversión 2.3 IAP'!Y7+'Inversión 2.4 IAP'!Y7+'Exp Veg 1-IAP'!Y7+'Exp Veg 2-IAP'!Y7</f>
        <v>0</v>
      </c>
      <c r="Z7" s="125">
        <f>+'Inversión No. 2.1 IAP'!Z7++'Inversión No. 2.2 IAP'!Z7+'Inversión 2.3 IAP'!Z7+'Inversión 2.4 IAP'!Z7+'Exp Veg 1-IAP'!Z7+'Exp Veg 2-IAP'!Z7</f>
        <v>0</v>
      </c>
      <c r="AA7" s="125">
        <f>+'Inversión No. 2.1 IAP'!AA7++'Inversión No. 2.2 IAP'!AA7+'Inversión 2.3 IAP'!AA7+'Inversión 2.4 IAP'!AA7+'Exp Veg 1-IAP'!AA7+'Exp Veg 2-IAP'!AA7</f>
        <v>0</v>
      </c>
      <c r="AB7" s="125">
        <f>+'Inversión No. 2.1 IAP'!AB7++'Inversión No. 2.2 IAP'!AB7+'Inversión 2.3 IAP'!AB7+'Inversión 2.4 IAP'!AB7+'Exp Veg 1-IAP'!AB7+'Exp Veg 2-IAP'!AB7</f>
        <v>0</v>
      </c>
      <c r="AC7" s="125">
        <f>+'Inversión No. 2.1 IAP'!AC7++'Inversión No. 2.2 IAP'!AC7+'Inversión 2.3 IAP'!AC7+'Inversión 2.4 IAP'!AC7+'Exp Veg 1-IAP'!AC7+'Exp Veg 2-IAP'!AC7</f>
        <v>0</v>
      </c>
      <c r="AD7" s="125">
        <f>+'Inversión No. 2.1 IAP'!AD7++'Inversión No. 2.2 IAP'!AD7+'Inversión 2.3 IAP'!AD7+'Inversión 2.4 IAP'!AD7+'Exp Veg 1-IAP'!AD7+'Exp Veg 2-IAP'!AD7</f>
        <v>0</v>
      </c>
      <c r="AE7" s="125">
        <f>+'Inversión No. 2.1 IAP'!AE7++'Inversión No. 2.2 IAP'!AE7+'Inversión 2.3 IAP'!AE7+'Inversión 2.4 IAP'!AE7+'Exp Veg 1-IAP'!AE7+'Exp Veg 2-IAP'!AE7</f>
        <v>0</v>
      </c>
      <c r="AF7" s="125">
        <f>+'Inversión No. 2.1 IAP'!AF7++'Inversión No. 2.2 IAP'!AF7+'Inversión 2.3 IAP'!AF7+'Inversión 2.4 IAP'!AF7+'Exp Veg 1-IAP'!AF7+'Exp Veg 2-IAP'!AF7</f>
        <v>0</v>
      </c>
      <c r="AG7" s="125">
        <f>+'Inversión No. 2.1 IAP'!AG7++'Inversión No. 2.2 IAP'!AG7+'Inversión 2.3 IAP'!AG7+'Inversión 2.4 IAP'!AG7+'Exp Veg 1-IAP'!AG7+'Exp Veg 2-IAP'!AG7</f>
        <v>0</v>
      </c>
      <c r="AH7" s="125">
        <f>+'Inversión No. 2.1 IAP'!AH7++'Inversión No. 2.2 IAP'!AH7+'Inversión 2.3 IAP'!AH7+'Inversión 2.4 IAP'!AH7+'Exp Veg 1-IAP'!AH7+'Exp Veg 2-IAP'!AH7</f>
        <v>0</v>
      </c>
      <c r="AI7" s="125">
        <f>+'Inversión No. 2.1 IAP'!AI7++'Inversión No. 2.2 IAP'!AI7+'Inversión 2.3 IAP'!AI7+'Inversión 2.4 IAP'!AI7+'Exp Veg 1-IAP'!AI7+'Exp Veg 2-IAP'!AI7</f>
        <v>0</v>
      </c>
      <c r="AJ7" s="125">
        <f>+'Inversión No. 2.1 IAP'!AJ7++'Inversión No. 2.2 IAP'!AJ7+'Inversión 2.3 IAP'!AJ7+'Inversión 2.4 IAP'!AJ7+'Exp Veg 1-IAP'!AJ7+'Exp Veg 2-IAP'!AJ7</f>
        <v>0</v>
      </c>
      <c r="AK7" s="125">
        <f>+'Inversión No. 2.1 IAP'!AK7++'Inversión No. 2.2 IAP'!AK7+'Inversión 2.3 IAP'!AK7+'Inversión 2.4 IAP'!AK7+'Exp Veg 1-IAP'!AK7+'Exp Veg 2-IAP'!AK7</f>
        <v>0</v>
      </c>
    </row>
    <row r="8" spans="1:37" x14ac:dyDescent="0.25">
      <c r="B8" s="59" t="s">
        <v>21</v>
      </c>
      <c r="C8" s="62" t="str">
        <f>+VLOOKUP(B8,'resumen UCAP'!$A$5:$O$329,2,0)</f>
        <v>Luminaria Farol NA 150w</v>
      </c>
      <c r="D8" s="63">
        <f>+'Desmonte Infr. financiada'!D8</f>
        <v>169</v>
      </c>
      <c r="E8" s="63" t="str">
        <f>+VLOOKUP(B8,'resumen UCAP'!$A$5:$O$329,3,0)</f>
        <v>Un</v>
      </c>
      <c r="F8" s="64">
        <f>+VLOOKUP(B8,'resumen UCAP'!$A$5:$O$329,15,0)</f>
        <v>340000</v>
      </c>
      <c r="G8" s="123">
        <v>58</v>
      </c>
      <c r="H8" s="125">
        <f>+'Inversión No. 2.1 IAP'!H8++'Inversión No. 2.2 IAP'!H8+'Inversión 2.3 IAP'!H8+'Inversión 2.4 IAP'!H8+'Exp Veg 1-IAP'!H8+'Exp Veg 2-IAP'!H8</f>
        <v>0</v>
      </c>
      <c r="I8" s="125">
        <f>+'Inversión No. 2.1 IAP'!I8++'Inversión No. 2.2 IAP'!I8+'Inversión 2.3 IAP'!I8+'Inversión 2.4 IAP'!I8+'Exp Veg 1-IAP'!I8+'Exp Veg 2-IAP'!I8</f>
        <v>0</v>
      </c>
      <c r="J8" s="125">
        <f>+'Inversión No. 2.1 IAP'!J8++'Inversión No. 2.2 IAP'!J8+'Inversión 2.3 IAP'!J8+'Inversión 2.4 IAP'!J8+'Exp Veg 1-IAP'!J8+'Exp Veg 2-IAP'!J8</f>
        <v>0</v>
      </c>
      <c r="K8" s="125">
        <f>+'Inversión No. 2.1 IAP'!K8++'Inversión No. 2.2 IAP'!K8+'Inversión 2.3 IAP'!K8+'Inversión 2.4 IAP'!K8+'Exp Veg 1-IAP'!K8+'Exp Veg 2-IAP'!K8</f>
        <v>0</v>
      </c>
      <c r="L8" s="125">
        <f>+'Inversión No. 2.1 IAP'!L8++'Inversión No. 2.2 IAP'!L8+'Inversión 2.3 IAP'!L8+'Inversión 2.4 IAP'!L8+'Exp Veg 1-IAP'!L8+'Exp Veg 2-IAP'!L8</f>
        <v>0</v>
      </c>
      <c r="M8" s="125">
        <f>+'Inversión No. 2.1 IAP'!M8++'Inversión No. 2.2 IAP'!M8+'Inversión 2.3 IAP'!M8+'Inversión 2.4 IAP'!M8+'Exp Veg 1-IAP'!M8+'Exp Veg 2-IAP'!M8</f>
        <v>0</v>
      </c>
      <c r="N8" s="125">
        <f>+'Inversión No. 2.1 IAP'!N8++'Inversión No. 2.2 IAP'!N8+'Inversión 2.3 IAP'!N8+'Inversión 2.4 IAP'!N8+'Exp Veg 1-IAP'!N8+'Exp Veg 2-IAP'!N8</f>
        <v>0</v>
      </c>
      <c r="O8" s="125">
        <f>+'Inversión No. 2.1 IAP'!O8++'Inversión No. 2.2 IAP'!O8+'Inversión 2.3 IAP'!O8+'Inversión 2.4 IAP'!O8+'Exp Veg 1-IAP'!O8+'Exp Veg 2-IAP'!O8</f>
        <v>0</v>
      </c>
      <c r="P8" s="125">
        <f>+'Inversión No. 2.1 IAP'!P8++'Inversión No. 2.2 IAP'!P8+'Inversión 2.3 IAP'!P8+'Inversión 2.4 IAP'!P8+'Exp Veg 1-IAP'!P8+'Exp Veg 2-IAP'!P8</f>
        <v>0</v>
      </c>
      <c r="Q8" s="125">
        <f>+'Inversión No. 2.1 IAP'!Q8++'Inversión No. 2.2 IAP'!Q8+'Inversión 2.3 IAP'!Q8+'Inversión 2.4 IAP'!Q8+'Exp Veg 1-IAP'!Q8+'Exp Veg 2-IAP'!Q8</f>
        <v>0</v>
      </c>
      <c r="R8" s="125">
        <f>+'Inversión No. 2.1 IAP'!R8++'Inversión No. 2.2 IAP'!R8+'Inversión 2.3 IAP'!R8+'Inversión 2.4 IAP'!R8+'Exp Veg 1-IAP'!R8+'Exp Veg 2-IAP'!R8</f>
        <v>0</v>
      </c>
      <c r="S8" s="125">
        <f>+'Inversión No. 2.1 IAP'!S8++'Inversión No. 2.2 IAP'!S8+'Inversión 2.3 IAP'!S8+'Inversión 2.4 IAP'!S8+'Exp Veg 1-IAP'!S8+'Exp Veg 2-IAP'!S8</f>
        <v>0</v>
      </c>
      <c r="T8" s="125">
        <f>+'Inversión No. 2.1 IAP'!T8++'Inversión No. 2.2 IAP'!T8+'Inversión 2.3 IAP'!T8+'Inversión 2.4 IAP'!T8+'Exp Veg 1-IAP'!T8+'Exp Veg 2-IAP'!T8</f>
        <v>0</v>
      </c>
      <c r="U8" s="125">
        <f>+'Inversión No. 2.1 IAP'!U8++'Inversión No. 2.2 IAP'!U8+'Inversión 2.3 IAP'!U8+'Inversión 2.4 IAP'!U8+'Exp Veg 1-IAP'!U8+'Exp Veg 2-IAP'!U8</f>
        <v>0</v>
      </c>
      <c r="V8" s="125">
        <f>+'Inversión No. 2.1 IAP'!V8++'Inversión No. 2.2 IAP'!V8+'Inversión 2.3 IAP'!V8+'Inversión 2.4 IAP'!V8+'Exp Veg 1-IAP'!V8+'Exp Veg 2-IAP'!V8</f>
        <v>0</v>
      </c>
      <c r="W8" s="125">
        <f>+'Inversión No. 2.1 IAP'!W8++'Inversión No. 2.2 IAP'!W8+'Inversión 2.3 IAP'!W8+'Inversión 2.4 IAP'!W8+'Exp Veg 1-IAP'!W8+'Exp Veg 2-IAP'!W8</f>
        <v>0</v>
      </c>
      <c r="X8" s="125">
        <f>+'Inversión No. 2.1 IAP'!X8++'Inversión No. 2.2 IAP'!X8+'Inversión 2.3 IAP'!X8+'Inversión 2.4 IAP'!X8+'Exp Veg 1-IAP'!X8+'Exp Veg 2-IAP'!X8</f>
        <v>0</v>
      </c>
      <c r="Y8" s="125">
        <f>+'Inversión No. 2.1 IAP'!Y8++'Inversión No. 2.2 IAP'!Y8+'Inversión 2.3 IAP'!Y8+'Inversión 2.4 IAP'!Y8+'Exp Veg 1-IAP'!Y8+'Exp Veg 2-IAP'!Y8</f>
        <v>0</v>
      </c>
      <c r="Z8" s="125">
        <f>+'Inversión No. 2.1 IAP'!Z8++'Inversión No. 2.2 IAP'!Z8+'Inversión 2.3 IAP'!Z8+'Inversión 2.4 IAP'!Z8+'Exp Veg 1-IAP'!Z8+'Exp Veg 2-IAP'!Z8</f>
        <v>0</v>
      </c>
      <c r="AA8" s="125">
        <f>+'Inversión No. 2.1 IAP'!AA8++'Inversión No. 2.2 IAP'!AA8+'Inversión 2.3 IAP'!AA8+'Inversión 2.4 IAP'!AA8+'Exp Veg 1-IAP'!AA8+'Exp Veg 2-IAP'!AA8</f>
        <v>0</v>
      </c>
      <c r="AB8" s="125">
        <f>+'Inversión No. 2.1 IAP'!AB8++'Inversión No. 2.2 IAP'!AB8+'Inversión 2.3 IAP'!AB8+'Inversión 2.4 IAP'!AB8+'Exp Veg 1-IAP'!AB8+'Exp Veg 2-IAP'!AB8</f>
        <v>0</v>
      </c>
      <c r="AC8" s="125">
        <f>+'Inversión No. 2.1 IAP'!AC8++'Inversión No. 2.2 IAP'!AC8+'Inversión 2.3 IAP'!AC8+'Inversión 2.4 IAP'!AC8+'Exp Veg 1-IAP'!AC8+'Exp Veg 2-IAP'!AC8</f>
        <v>0</v>
      </c>
      <c r="AD8" s="125">
        <f>+'Inversión No. 2.1 IAP'!AD8++'Inversión No. 2.2 IAP'!AD8+'Inversión 2.3 IAP'!AD8+'Inversión 2.4 IAP'!AD8+'Exp Veg 1-IAP'!AD8+'Exp Veg 2-IAP'!AD8</f>
        <v>0</v>
      </c>
      <c r="AE8" s="125">
        <f>+'Inversión No. 2.1 IAP'!AE8++'Inversión No. 2.2 IAP'!AE8+'Inversión 2.3 IAP'!AE8+'Inversión 2.4 IAP'!AE8+'Exp Veg 1-IAP'!AE8+'Exp Veg 2-IAP'!AE8</f>
        <v>0</v>
      </c>
      <c r="AF8" s="125">
        <f>+'Inversión No. 2.1 IAP'!AF8++'Inversión No. 2.2 IAP'!AF8+'Inversión 2.3 IAP'!AF8+'Inversión 2.4 IAP'!AF8+'Exp Veg 1-IAP'!AF8+'Exp Veg 2-IAP'!AF8</f>
        <v>0</v>
      </c>
      <c r="AG8" s="125">
        <f>+'Inversión No. 2.1 IAP'!AG8++'Inversión No. 2.2 IAP'!AG8+'Inversión 2.3 IAP'!AG8+'Inversión 2.4 IAP'!AG8+'Exp Veg 1-IAP'!AG8+'Exp Veg 2-IAP'!AG8</f>
        <v>0</v>
      </c>
      <c r="AH8" s="125">
        <f>+'Inversión No. 2.1 IAP'!AH8++'Inversión No. 2.2 IAP'!AH8+'Inversión 2.3 IAP'!AH8+'Inversión 2.4 IAP'!AH8+'Exp Veg 1-IAP'!AH8+'Exp Veg 2-IAP'!AH8</f>
        <v>0</v>
      </c>
      <c r="AI8" s="125">
        <f>+'Inversión No. 2.1 IAP'!AI8++'Inversión No. 2.2 IAP'!AI8+'Inversión 2.3 IAP'!AI8+'Inversión 2.4 IAP'!AI8+'Exp Veg 1-IAP'!AI8+'Exp Veg 2-IAP'!AI8</f>
        <v>0</v>
      </c>
      <c r="AJ8" s="125">
        <f>+'Inversión No. 2.1 IAP'!AJ8++'Inversión No. 2.2 IAP'!AJ8+'Inversión 2.3 IAP'!AJ8+'Inversión 2.4 IAP'!AJ8+'Exp Veg 1-IAP'!AJ8+'Exp Veg 2-IAP'!AJ8</f>
        <v>0</v>
      </c>
      <c r="AK8" s="125">
        <f>+'Inversión No. 2.1 IAP'!AK8++'Inversión No. 2.2 IAP'!AK8+'Inversión 2.3 IAP'!AK8+'Inversión 2.4 IAP'!AK8+'Exp Veg 1-IAP'!AK8+'Exp Veg 2-IAP'!AK8</f>
        <v>0</v>
      </c>
    </row>
    <row r="9" spans="1:37" x14ac:dyDescent="0.25">
      <c r="B9" s="59" t="s">
        <v>67</v>
      </c>
      <c r="C9" s="62" t="str">
        <f>+VLOOKUP(B9,'resumen UCAP'!$A$5:$O$329,2,0)</f>
        <v>Luminaria Farol NA 70w</v>
      </c>
      <c r="D9" s="63">
        <f>+'Desmonte Infr. financiada'!D9</f>
        <v>81</v>
      </c>
      <c r="E9" s="63" t="str">
        <f>+VLOOKUP(B9,'resumen UCAP'!$A$5:$O$329,3,0)</f>
        <v>Un</v>
      </c>
      <c r="F9" s="64">
        <f>+VLOOKUP(B9,'resumen UCAP'!$A$5:$O$329,15,0)</f>
        <v>298677</v>
      </c>
      <c r="G9" s="123">
        <v>553</v>
      </c>
      <c r="H9" s="125">
        <f>+'Inversión No. 2.1 IAP'!H9++'Inversión No. 2.2 IAP'!H9+'Inversión 2.3 IAP'!H9+'Inversión 2.4 IAP'!H9+'Exp Veg 1-IAP'!H9+'Exp Veg 2-IAP'!H9</f>
        <v>0</v>
      </c>
      <c r="I9" s="125">
        <f>+'Inversión No. 2.1 IAP'!I9++'Inversión No. 2.2 IAP'!I9+'Inversión 2.3 IAP'!I9+'Inversión 2.4 IAP'!I9+'Exp Veg 1-IAP'!I9+'Exp Veg 2-IAP'!I9</f>
        <v>0</v>
      </c>
      <c r="J9" s="125">
        <f>+'Inversión No. 2.1 IAP'!J9++'Inversión No. 2.2 IAP'!J9+'Inversión 2.3 IAP'!J9+'Inversión 2.4 IAP'!J9+'Exp Veg 1-IAP'!J9+'Exp Veg 2-IAP'!J9</f>
        <v>0</v>
      </c>
      <c r="K9" s="125">
        <f>+'Inversión No. 2.1 IAP'!K9++'Inversión No. 2.2 IAP'!K9+'Inversión 2.3 IAP'!K9+'Inversión 2.4 IAP'!K9+'Exp Veg 1-IAP'!K9+'Exp Veg 2-IAP'!K9</f>
        <v>0</v>
      </c>
      <c r="L9" s="125">
        <f>+'Inversión No. 2.1 IAP'!L9++'Inversión No. 2.2 IAP'!L9+'Inversión 2.3 IAP'!L9+'Inversión 2.4 IAP'!L9+'Exp Veg 1-IAP'!L9+'Exp Veg 2-IAP'!L9</f>
        <v>0</v>
      </c>
      <c r="M9" s="125">
        <f>+'Inversión No. 2.1 IAP'!M9++'Inversión No. 2.2 IAP'!M9+'Inversión 2.3 IAP'!M9+'Inversión 2.4 IAP'!M9+'Exp Veg 1-IAP'!M9+'Exp Veg 2-IAP'!M9</f>
        <v>0</v>
      </c>
      <c r="N9" s="125">
        <f>+'Inversión No. 2.1 IAP'!N9++'Inversión No. 2.2 IAP'!N9+'Inversión 2.3 IAP'!N9+'Inversión 2.4 IAP'!N9+'Exp Veg 1-IAP'!N9+'Exp Veg 2-IAP'!N9</f>
        <v>0</v>
      </c>
      <c r="O9" s="125">
        <f>+'Inversión No. 2.1 IAP'!O9++'Inversión No. 2.2 IAP'!O9+'Inversión 2.3 IAP'!O9+'Inversión 2.4 IAP'!O9+'Exp Veg 1-IAP'!O9+'Exp Veg 2-IAP'!O9</f>
        <v>0</v>
      </c>
      <c r="P9" s="125">
        <f>+'Inversión No. 2.1 IAP'!P9++'Inversión No. 2.2 IAP'!P9+'Inversión 2.3 IAP'!P9+'Inversión 2.4 IAP'!P9+'Exp Veg 1-IAP'!P9+'Exp Veg 2-IAP'!P9</f>
        <v>0</v>
      </c>
      <c r="Q9" s="125">
        <f>+'Inversión No. 2.1 IAP'!Q9++'Inversión No. 2.2 IAP'!Q9+'Inversión 2.3 IAP'!Q9+'Inversión 2.4 IAP'!Q9+'Exp Veg 1-IAP'!Q9+'Exp Veg 2-IAP'!Q9</f>
        <v>0</v>
      </c>
      <c r="R9" s="125">
        <f>+'Inversión No. 2.1 IAP'!R9++'Inversión No. 2.2 IAP'!R9+'Inversión 2.3 IAP'!R9+'Inversión 2.4 IAP'!R9+'Exp Veg 1-IAP'!R9+'Exp Veg 2-IAP'!R9</f>
        <v>0</v>
      </c>
      <c r="S9" s="125">
        <f>+'Inversión No. 2.1 IAP'!S9++'Inversión No. 2.2 IAP'!S9+'Inversión 2.3 IAP'!S9+'Inversión 2.4 IAP'!S9+'Exp Veg 1-IAP'!S9+'Exp Veg 2-IAP'!S9</f>
        <v>0</v>
      </c>
      <c r="T9" s="125">
        <f>+'Inversión No. 2.1 IAP'!T9++'Inversión No. 2.2 IAP'!T9+'Inversión 2.3 IAP'!T9+'Inversión 2.4 IAP'!T9+'Exp Veg 1-IAP'!T9+'Exp Veg 2-IAP'!T9</f>
        <v>0</v>
      </c>
      <c r="U9" s="125">
        <f>+'Inversión No. 2.1 IAP'!U9++'Inversión No. 2.2 IAP'!U9+'Inversión 2.3 IAP'!U9+'Inversión 2.4 IAP'!U9+'Exp Veg 1-IAP'!U9+'Exp Veg 2-IAP'!U9</f>
        <v>0</v>
      </c>
      <c r="V9" s="125">
        <f>+'Inversión No. 2.1 IAP'!V9++'Inversión No. 2.2 IAP'!V9+'Inversión 2.3 IAP'!V9+'Inversión 2.4 IAP'!V9+'Exp Veg 1-IAP'!V9+'Exp Veg 2-IAP'!V9</f>
        <v>0</v>
      </c>
      <c r="W9" s="125">
        <f>+'Inversión No. 2.1 IAP'!W9++'Inversión No. 2.2 IAP'!W9+'Inversión 2.3 IAP'!W9+'Inversión 2.4 IAP'!W9+'Exp Veg 1-IAP'!W9+'Exp Veg 2-IAP'!W9</f>
        <v>0</v>
      </c>
      <c r="X9" s="125">
        <f>+'Inversión No. 2.1 IAP'!X9++'Inversión No. 2.2 IAP'!X9+'Inversión 2.3 IAP'!X9+'Inversión 2.4 IAP'!X9+'Exp Veg 1-IAP'!X9+'Exp Veg 2-IAP'!X9</f>
        <v>0</v>
      </c>
      <c r="Y9" s="125">
        <f>+'Inversión No. 2.1 IAP'!Y9++'Inversión No. 2.2 IAP'!Y9+'Inversión 2.3 IAP'!Y9+'Inversión 2.4 IAP'!Y9+'Exp Veg 1-IAP'!Y9+'Exp Veg 2-IAP'!Y9</f>
        <v>0</v>
      </c>
      <c r="Z9" s="125">
        <f>+'Inversión No. 2.1 IAP'!Z9++'Inversión No. 2.2 IAP'!Z9+'Inversión 2.3 IAP'!Z9+'Inversión 2.4 IAP'!Z9+'Exp Veg 1-IAP'!Z9+'Exp Veg 2-IAP'!Z9</f>
        <v>0</v>
      </c>
      <c r="AA9" s="125">
        <f>+'Inversión No. 2.1 IAP'!AA9++'Inversión No. 2.2 IAP'!AA9+'Inversión 2.3 IAP'!AA9+'Inversión 2.4 IAP'!AA9+'Exp Veg 1-IAP'!AA9+'Exp Veg 2-IAP'!AA9</f>
        <v>0</v>
      </c>
      <c r="AB9" s="125">
        <f>+'Inversión No. 2.1 IAP'!AB9++'Inversión No. 2.2 IAP'!AB9+'Inversión 2.3 IAP'!AB9+'Inversión 2.4 IAP'!AB9+'Exp Veg 1-IAP'!AB9+'Exp Veg 2-IAP'!AB9</f>
        <v>0</v>
      </c>
      <c r="AC9" s="125">
        <f>+'Inversión No. 2.1 IAP'!AC9++'Inversión No. 2.2 IAP'!AC9+'Inversión 2.3 IAP'!AC9+'Inversión 2.4 IAP'!AC9+'Exp Veg 1-IAP'!AC9+'Exp Veg 2-IAP'!AC9</f>
        <v>0</v>
      </c>
      <c r="AD9" s="125">
        <f>+'Inversión No. 2.1 IAP'!AD9++'Inversión No. 2.2 IAP'!AD9+'Inversión 2.3 IAP'!AD9+'Inversión 2.4 IAP'!AD9+'Exp Veg 1-IAP'!AD9+'Exp Veg 2-IAP'!AD9</f>
        <v>0</v>
      </c>
      <c r="AE9" s="125">
        <f>+'Inversión No. 2.1 IAP'!AE9++'Inversión No. 2.2 IAP'!AE9+'Inversión 2.3 IAP'!AE9+'Inversión 2.4 IAP'!AE9+'Exp Veg 1-IAP'!AE9+'Exp Veg 2-IAP'!AE9</f>
        <v>0</v>
      </c>
      <c r="AF9" s="125">
        <f>+'Inversión No. 2.1 IAP'!AF9++'Inversión No. 2.2 IAP'!AF9+'Inversión 2.3 IAP'!AF9+'Inversión 2.4 IAP'!AF9+'Exp Veg 1-IAP'!AF9+'Exp Veg 2-IAP'!AF9</f>
        <v>0</v>
      </c>
      <c r="AG9" s="125">
        <f>+'Inversión No. 2.1 IAP'!AG9++'Inversión No. 2.2 IAP'!AG9+'Inversión 2.3 IAP'!AG9+'Inversión 2.4 IAP'!AG9+'Exp Veg 1-IAP'!AG9+'Exp Veg 2-IAP'!AG9</f>
        <v>0</v>
      </c>
      <c r="AH9" s="125">
        <f>+'Inversión No. 2.1 IAP'!AH9++'Inversión No. 2.2 IAP'!AH9+'Inversión 2.3 IAP'!AH9+'Inversión 2.4 IAP'!AH9+'Exp Veg 1-IAP'!AH9+'Exp Veg 2-IAP'!AH9</f>
        <v>0</v>
      </c>
      <c r="AI9" s="125">
        <f>+'Inversión No. 2.1 IAP'!AI9++'Inversión No. 2.2 IAP'!AI9+'Inversión 2.3 IAP'!AI9+'Inversión 2.4 IAP'!AI9+'Exp Veg 1-IAP'!AI9+'Exp Veg 2-IAP'!AI9</f>
        <v>0</v>
      </c>
      <c r="AJ9" s="125">
        <f>+'Inversión No. 2.1 IAP'!AJ9++'Inversión No. 2.2 IAP'!AJ9+'Inversión 2.3 IAP'!AJ9+'Inversión 2.4 IAP'!AJ9+'Exp Veg 1-IAP'!AJ9+'Exp Veg 2-IAP'!AJ9</f>
        <v>0</v>
      </c>
      <c r="AK9" s="125">
        <f>+'Inversión No. 2.1 IAP'!AK9++'Inversión No. 2.2 IAP'!AK9+'Inversión 2.3 IAP'!AK9+'Inversión 2.4 IAP'!AK9+'Exp Veg 1-IAP'!AK9+'Exp Veg 2-IAP'!AK9</f>
        <v>0</v>
      </c>
    </row>
    <row r="10" spans="1:37" x14ac:dyDescent="0.25">
      <c r="B10" s="59" t="s">
        <v>68</v>
      </c>
      <c r="C10" s="62" t="str">
        <f>+VLOOKUP(B10,'resumen UCAP'!$A$5:$O$329,2,0)</f>
        <v>Luminaria led 100-120w</v>
      </c>
      <c r="D10" s="63">
        <f>+'Desmonte Infr. financiada'!D10</f>
        <v>120</v>
      </c>
      <c r="E10" s="63" t="str">
        <f>+VLOOKUP(B10,'resumen UCAP'!$A$5:$O$329,3,0)</f>
        <v>Un</v>
      </c>
      <c r="F10" s="64">
        <f>+VLOOKUP(B10,'resumen UCAP'!$A$5:$O$329,15,0)</f>
        <v>1620599</v>
      </c>
      <c r="G10" s="61">
        <v>446</v>
      </c>
      <c r="H10" s="125">
        <f>+'Inversión No. 2.1 IAP'!H10++'Inversión No. 2.2 IAP'!H10+'Inversión 2.3 IAP'!H10+'Inversión 2.4 IAP'!H10+'Exp Veg 1-IAP'!H10+'Exp Veg 2-IAP'!H10</f>
        <v>0</v>
      </c>
      <c r="I10" s="125">
        <f>+'Inversión No. 2.1 IAP'!I10++'Inversión No. 2.2 IAP'!I10+'Inversión 2.3 IAP'!I10+'Inversión 2.4 IAP'!I10+'Exp Veg 1-IAP'!I10+'Exp Veg 2-IAP'!I10</f>
        <v>0</v>
      </c>
      <c r="J10" s="125">
        <f>+'Inversión No. 2.1 IAP'!J10++'Inversión No. 2.2 IAP'!J10+'Inversión 2.3 IAP'!J10+'Inversión 2.4 IAP'!J10+'Exp Veg 1-IAP'!J10+'Exp Veg 2-IAP'!J10</f>
        <v>0</v>
      </c>
      <c r="K10" s="125">
        <f>+'Inversión No. 2.1 IAP'!K10++'Inversión No. 2.2 IAP'!K10+'Inversión 2.3 IAP'!K10+'Inversión 2.4 IAP'!K10+'Exp Veg 1-IAP'!K10+'Exp Veg 2-IAP'!K10</f>
        <v>0</v>
      </c>
      <c r="L10" s="125">
        <f>+'Inversión No. 2.1 IAP'!L10++'Inversión No. 2.2 IAP'!L10+'Inversión 2.3 IAP'!L10+'Inversión 2.4 IAP'!L10+'Exp Veg 1-IAP'!L10+'Exp Veg 2-IAP'!L10</f>
        <v>0</v>
      </c>
      <c r="M10" s="125">
        <f>+'Inversión No. 2.1 IAP'!M10++'Inversión No. 2.2 IAP'!M10+'Inversión 2.3 IAP'!M10+'Inversión 2.4 IAP'!M10+'Exp Veg 1-IAP'!M10+'Exp Veg 2-IAP'!M10</f>
        <v>0</v>
      </c>
      <c r="N10" s="125">
        <f>+'Inversión No. 2.1 IAP'!N10++'Inversión No. 2.2 IAP'!N10+'Inversión 2.3 IAP'!N10+'Inversión 2.4 IAP'!N10+'Exp Veg 1-IAP'!N10+'Exp Veg 2-IAP'!N10</f>
        <v>0</v>
      </c>
      <c r="O10" s="125">
        <f>+'Inversión No. 2.1 IAP'!O10++'Inversión No. 2.2 IAP'!O10+'Inversión 2.3 IAP'!O10+'Inversión 2.4 IAP'!O10+'Exp Veg 1-IAP'!O10+'Exp Veg 2-IAP'!O10</f>
        <v>0</v>
      </c>
      <c r="P10" s="125">
        <f>+'Inversión No. 2.1 IAP'!P10++'Inversión No. 2.2 IAP'!P10+'Inversión 2.3 IAP'!P10+'Inversión 2.4 IAP'!P10+'Exp Veg 1-IAP'!P10+'Exp Veg 2-IAP'!P10</f>
        <v>0</v>
      </c>
      <c r="Q10" s="125">
        <f>+'Inversión No. 2.1 IAP'!Q10++'Inversión No. 2.2 IAP'!Q10+'Inversión 2.3 IAP'!Q10+'Inversión 2.4 IAP'!Q10+'Exp Veg 1-IAP'!Q10+'Exp Veg 2-IAP'!Q10</f>
        <v>0</v>
      </c>
      <c r="R10" s="125">
        <f>+'Inversión No. 2.1 IAP'!R10++'Inversión No. 2.2 IAP'!R10+'Inversión 2.3 IAP'!R10+'Inversión 2.4 IAP'!R10+'Exp Veg 1-IAP'!R10+'Exp Veg 2-IAP'!R10</f>
        <v>0</v>
      </c>
      <c r="S10" s="125">
        <f>+'Inversión No. 2.1 IAP'!S10++'Inversión No. 2.2 IAP'!S10+'Inversión 2.3 IAP'!S10+'Inversión 2.4 IAP'!S10+'Exp Veg 1-IAP'!S10+'Exp Veg 2-IAP'!S10</f>
        <v>0</v>
      </c>
      <c r="T10" s="125">
        <f>+'Inversión No. 2.1 IAP'!T10++'Inversión No. 2.2 IAP'!T10+'Inversión 2.3 IAP'!T10+'Inversión 2.4 IAP'!T10+'Exp Veg 1-IAP'!T10+'Exp Veg 2-IAP'!T10</f>
        <v>0</v>
      </c>
      <c r="U10" s="125">
        <f>+'Inversión No. 2.1 IAP'!U10++'Inversión No. 2.2 IAP'!U10+'Inversión 2.3 IAP'!U10+'Inversión 2.4 IAP'!U10+'Exp Veg 1-IAP'!U10+'Exp Veg 2-IAP'!U10</f>
        <v>0</v>
      </c>
      <c r="V10" s="125">
        <f>+'Inversión No. 2.1 IAP'!V10++'Inversión No. 2.2 IAP'!V10+'Inversión 2.3 IAP'!V10+'Inversión 2.4 IAP'!V10+'Exp Veg 1-IAP'!V10+'Exp Veg 2-IAP'!V10</f>
        <v>0</v>
      </c>
      <c r="W10" s="125">
        <f>+'Inversión No. 2.1 IAP'!W10++'Inversión No. 2.2 IAP'!W10+'Inversión 2.3 IAP'!W10+'Inversión 2.4 IAP'!W10+'Exp Veg 1-IAP'!W10+'Exp Veg 2-IAP'!W10</f>
        <v>0</v>
      </c>
      <c r="X10" s="125">
        <f>+'Inversión No. 2.1 IAP'!X10++'Inversión No. 2.2 IAP'!X10+'Inversión 2.3 IAP'!X10+'Inversión 2.4 IAP'!X10+'Exp Veg 1-IAP'!X10+'Exp Veg 2-IAP'!X10</f>
        <v>0</v>
      </c>
      <c r="Y10" s="125">
        <f>+'Inversión No. 2.1 IAP'!Y10++'Inversión No. 2.2 IAP'!Y10+'Inversión 2.3 IAP'!Y10+'Inversión 2.4 IAP'!Y10+'Exp Veg 1-IAP'!Y10+'Exp Veg 2-IAP'!Y10</f>
        <v>0</v>
      </c>
      <c r="Z10" s="125">
        <f>+'Inversión No. 2.1 IAP'!Z10++'Inversión No. 2.2 IAP'!Z10+'Inversión 2.3 IAP'!Z10+'Inversión 2.4 IAP'!Z10+'Exp Veg 1-IAP'!Z10+'Exp Veg 2-IAP'!Z10</f>
        <v>0</v>
      </c>
      <c r="AA10" s="125">
        <f>+'Inversión No. 2.1 IAP'!AA10++'Inversión No. 2.2 IAP'!AA10+'Inversión 2.3 IAP'!AA10+'Inversión 2.4 IAP'!AA10+'Exp Veg 1-IAP'!AA10+'Exp Veg 2-IAP'!AA10</f>
        <v>0</v>
      </c>
      <c r="AB10" s="125">
        <f>+'Inversión No. 2.1 IAP'!AB10++'Inversión No. 2.2 IAP'!AB10+'Inversión 2.3 IAP'!AB10+'Inversión 2.4 IAP'!AB10+'Exp Veg 1-IAP'!AB10+'Exp Veg 2-IAP'!AB10</f>
        <v>0</v>
      </c>
      <c r="AC10" s="125">
        <f>+'Inversión No. 2.1 IAP'!AC10++'Inversión No. 2.2 IAP'!AC10+'Inversión 2.3 IAP'!AC10+'Inversión 2.4 IAP'!AC10+'Exp Veg 1-IAP'!AC10+'Exp Veg 2-IAP'!AC10</f>
        <v>0</v>
      </c>
      <c r="AD10" s="125">
        <f>+'Inversión No. 2.1 IAP'!AD10++'Inversión No. 2.2 IAP'!AD10+'Inversión 2.3 IAP'!AD10+'Inversión 2.4 IAP'!AD10+'Exp Veg 1-IAP'!AD10+'Exp Veg 2-IAP'!AD10</f>
        <v>0</v>
      </c>
      <c r="AE10" s="125">
        <f>+'Inversión No. 2.1 IAP'!AE10++'Inversión No. 2.2 IAP'!AE10+'Inversión 2.3 IAP'!AE10+'Inversión 2.4 IAP'!AE10+'Exp Veg 1-IAP'!AE10+'Exp Veg 2-IAP'!AE10</f>
        <v>0</v>
      </c>
      <c r="AF10" s="125">
        <f>+'Inversión No. 2.1 IAP'!AF10++'Inversión No. 2.2 IAP'!AF10+'Inversión 2.3 IAP'!AF10+'Inversión 2.4 IAP'!AF10+'Exp Veg 1-IAP'!AF10+'Exp Veg 2-IAP'!AF10</f>
        <v>0</v>
      </c>
      <c r="AG10" s="125">
        <f>+'Inversión No. 2.1 IAP'!AG10++'Inversión No. 2.2 IAP'!AG10+'Inversión 2.3 IAP'!AG10+'Inversión 2.4 IAP'!AG10+'Exp Veg 1-IAP'!AG10+'Exp Veg 2-IAP'!AG10</f>
        <v>0</v>
      </c>
      <c r="AH10" s="125">
        <f>+'Inversión No. 2.1 IAP'!AH10++'Inversión No. 2.2 IAP'!AH10+'Inversión 2.3 IAP'!AH10+'Inversión 2.4 IAP'!AH10+'Exp Veg 1-IAP'!AH10+'Exp Veg 2-IAP'!AH10</f>
        <v>0</v>
      </c>
      <c r="AI10" s="125">
        <f>+'Inversión No. 2.1 IAP'!AI10++'Inversión No. 2.2 IAP'!AI10+'Inversión 2.3 IAP'!AI10+'Inversión 2.4 IAP'!AI10+'Exp Veg 1-IAP'!AI10+'Exp Veg 2-IAP'!AI10</f>
        <v>0</v>
      </c>
      <c r="AJ10" s="125">
        <f>+'Inversión No. 2.1 IAP'!AJ10++'Inversión No. 2.2 IAP'!AJ10+'Inversión 2.3 IAP'!AJ10+'Inversión 2.4 IAP'!AJ10+'Exp Veg 1-IAP'!AJ10+'Exp Veg 2-IAP'!AJ10</f>
        <v>0</v>
      </c>
      <c r="AK10" s="125">
        <f>+'Inversión No. 2.1 IAP'!AK10++'Inversión No. 2.2 IAP'!AK10+'Inversión 2.3 IAP'!AK10+'Inversión 2.4 IAP'!AK10+'Exp Veg 1-IAP'!AK10+'Exp Veg 2-IAP'!AK10</f>
        <v>0</v>
      </c>
    </row>
    <row r="11" spans="1:37" x14ac:dyDescent="0.25">
      <c r="B11" s="59" t="s">
        <v>71</v>
      </c>
      <c r="C11" s="62" t="str">
        <f>+VLOOKUP(B11,'resumen UCAP'!$A$5:$O$329,2,0)</f>
        <v>Luminaria led 30-40w</v>
      </c>
      <c r="D11" s="63">
        <f>+'Desmonte Infr. financiada'!D11</f>
        <v>40</v>
      </c>
      <c r="E11" s="63" t="str">
        <f>+VLOOKUP(B11,'resumen UCAP'!$A$5:$O$329,3,0)</f>
        <v>Un</v>
      </c>
      <c r="F11" s="64">
        <f>+VLOOKUP(B11,'resumen UCAP'!$A$5:$O$329,15,0)</f>
        <v>894909</v>
      </c>
      <c r="G11" s="61">
        <v>205</v>
      </c>
      <c r="H11" s="125">
        <f>+'Inversión No. 2.1 IAP'!H11++'Inversión No. 2.2 IAP'!H11+'Inversión 2.3 IAP'!H11+'Inversión 2.4 IAP'!H11+'Exp Veg 1-IAP'!H11+'Exp Veg 2-IAP'!H11</f>
        <v>0</v>
      </c>
      <c r="I11" s="125">
        <f>+'Inversión No. 2.1 IAP'!I11++'Inversión No. 2.2 IAP'!I11+'Inversión 2.3 IAP'!I11+'Inversión 2.4 IAP'!I11+'Exp Veg 1-IAP'!I11+'Exp Veg 2-IAP'!I11</f>
        <v>0</v>
      </c>
      <c r="J11" s="125">
        <f>+'Inversión No. 2.1 IAP'!J11++'Inversión No. 2.2 IAP'!J11+'Inversión 2.3 IAP'!J11+'Inversión 2.4 IAP'!J11+'Exp Veg 1-IAP'!J11+'Exp Veg 2-IAP'!J11</f>
        <v>0</v>
      </c>
      <c r="K11" s="125">
        <f>+'Inversión No. 2.1 IAP'!K11++'Inversión No. 2.2 IAP'!K11+'Inversión 2.3 IAP'!K11+'Inversión 2.4 IAP'!K11+'Exp Veg 1-IAP'!K11+'Exp Veg 2-IAP'!K11</f>
        <v>0</v>
      </c>
      <c r="L11" s="125">
        <f>+'Inversión No. 2.1 IAP'!L11++'Inversión No. 2.2 IAP'!L11+'Inversión 2.3 IAP'!L11+'Inversión 2.4 IAP'!L11+'Exp Veg 1-IAP'!L11+'Exp Veg 2-IAP'!L11</f>
        <v>0</v>
      </c>
      <c r="M11" s="125">
        <f>+'Inversión No. 2.1 IAP'!M11++'Inversión No. 2.2 IAP'!M11+'Inversión 2.3 IAP'!M11+'Inversión 2.4 IAP'!M11+'Exp Veg 1-IAP'!M11+'Exp Veg 2-IAP'!M11</f>
        <v>0</v>
      </c>
      <c r="N11" s="125">
        <f>+'Inversión No. 2.1 IAP'!N11++'Inversión No. 2.2 IAP'!N11+'Inversión 2.3 IAP'!N11+'Inversión 2.4 IAP'!N11+'Exp Veg 1-IAP'!N11+'Exp Veg 2-IAP'!N11</f>
        <v>0</v>
      </c>
      <c r="O11" s="125">
        <f>+'Inversión No. 2.1 IAP'!O11++'Inversión No. 2.2 IAP'!O11+'Inversión 2.3 IAP'!O11+'Inversión 2.4 IAP'!O11+'Exp Veg 1-IAP'!O11+'Exp Veg 2-IAP'!O11</f>
        <v>0</v>
      </c>
      <c r="P11" s="125">
        <f>+'Inversión No. 2.1 IAP'!P11++'Inversión No. 2.2 IAP'!P11+'Inversión 2.3 IAP'!P11+'Inversión 2.4 IAP'!P11+'Exp Veg 1-IAP'!P11+'Exp Veg 2-IAP'!P11</f>
        <v>0</v>
      </c>
      <c r="Q11" s="125">
        <f>+'Inversión No. 2.1 IAP'!Q11++'Inversión No. 2.2 IAP'!Q11+'Inversión 2.3 IAP'!Q11+'Inversión 2.4 IAP'!Q11+'Exp Veg 1-IAP'!Q11+'Exp Veg 2-IAP'!Q11</f>
        <v>0</v>
      </c>
      <c r="R11" s="125">
        <f>+'Inversión No. 2.1 IAP'!R11++'Inversión No. 2.2 IAP'!R11+'Inversión 2.3 IAP'!R11+'Inversión 2.4 IAP'!R11+'Exp Veg 1-IAP'!R11+'Exp Veg 2-IAP'!R11</f>
        <v>0</v>
      </c>
      <c r="S11" s="125">
        <f>+'Inversión No. 2.1 IAP'!S11++'Inversión No. 2.2 IAP'!S11+'Inversión 2.3 IAP'!S11+'Inversión 2.4 IAP'!S11+'Exp Veg 1-IAP'!S11+'Exp Veg 2-IAP'!S11</f>
        <v>0</v>
      </c>
      <c r="T11" s="125">
        <f>+'Inversión No. 2.1 IAP'!T11++'Inversión No. 2.2 IAP'!T11+'Inversión 2.3 IAP'!T11+'Inversión 2.4 IAP'!T11+'Exp Veg 1-IAP'!T11+'Exp Veg 2-IAP'!T11</f>
        <v>0</v>
      </c>
      <c r="U11" s="125">
        <f>+'Inversión No. 2.1 IAP'!U11++'Inversión No. 2.2 IAP'!U11+'Inversión 2.3 IAP'!U11+'Inversión 2.4 IAP'!U11+'Exp Veg 1-IAP'!U11+'Exp Veg 2-IAP'!U11</f>
        <v>0</v>
      </c>
      <c r="V11" s="125">
        <f>+'Inversión No. 2.1 IAP'!V11++'Inversión No. 2.2 IAP'!V11+'Inversión 2.3 IAP'!V11+'Inversión 2.4 IAP'!V11+'Exp Veg 1-IAP'!V11+'Exp Veg 2-IAP'!V11</f>
        <v>0</v>
      </c>
      <c r="W11" s="125">
        <f>+'Inversión No. 2.1 IAP'!W11++'Inversión No. 2.2 IAP'!W11+'Inversión 2.3 IAP'!W11+'Inversión 2.4 IAP'!W11+'Exp Veg 1-IAP'!W11+'Exp Veg 2-IAP'!W11</f>
        <v>0</v>
      </c>
      <c r="X11" s="125">
        <f>+'Inversión No. 2.1 IAP'!X11++'Inversión No. 2.2 IAP'!X11+'Inversión 2.3 IAP'!X11+'Inversión 2.4 IAP'!X11+'Exp Veg 1-IAP'!X11+'Exp Veg 2-IAP'!X11</f>
        <v>0</v>
      </c>
      <c r="Y11" s="125">
        <f>+'Inversión No. 2.1 IAP'!Y11++'Inversión No. 2.2 IAP'!Y11+'Inversión 2.3 IAP'!Y11+'Inversión 2.4 IAP'!Y11+'Exp Veg 1-IAP'!Y11+'Exp Veg 2-IAP'!Y11</f>
        <v>0</v>
      </c>
      <c r="Z11" s="125">
        <f>+'Inversión No. 2.1 IAP'!Z11++'Inversión No. 2.2 IAP'!Z11+'Inversión 2.3 IAP'!Z11+'Inversión 2.4 IAP'!Z11+'Exp Veg 1-IAP'!Z11+'Exp Veg 2-IAP'!Z11</f>
        <v>0</v>
      </c>
      <c r="AA11" s="125">
        <f>+'Inversión No. 2.1 IAP'!AA11++'Inversión No. 2.2 IAP'!AA11+'Inversión 2.3 IAP'!AA11+'Inversión 2.4 IAP'!AA11+'Exp Veg 1-IAP'!AA11+'Exp Veg 2-IAP'!AA11</f>
        <v>0</v>
      </c>
      <c r="AB11" s="125">
        <f>+'Inversión No. 2.1 IAP'!AB11++'Inversión No. 2.2 IAP'!AB11+'Inversión 2.3 IAP'!AB11+'Inversión 2.4 IAP'!AB11+'Exp Veg 1-IAP'!AB11+'Exp Veg 2-IAP'!AB11</f>
        <v>0</v>
      </c>
      <c r="AC11" s="125">
        <f>+'Inversión No. 2.1 IAP'!AC11++'Inversión No. 2.2 IAP'!AC11+'Inversión 2.3 IAP'!AC11+'Inversión 2.4 IAP'!AC11+'Exp Veg 1-IAP'!AC11+'Exp Veg 2-IAP'!AC11</f>
        <v>0</v>
      </c>
      <c r="AD11" s="125">
        <f>+'Inversión No. 2.1 IAP'!AD11++'Inversión No. 2.2 IAP'!AD11+'Inversión 2.3 IAP'!AD11+'Inversión 2.4 IAP'!AD11+'Exp Veg 1-IAP'!AD11+'Exp Veg 2-IAP'!AD11</f>
        <v>0</v>
      </c>
      <c r="AE11" s="125">
        <f>+'Inversión No. 2.1 IAP'!AE11++'Inversión No. 2.2 IAP'!AE11+'Inversión 2.3 IAP'!AE11+'Inversión 2.4 IAP'!AE11+'Exp Veg 1-IAP'!AE11+'Exp Veg 2-IAP'!AE11</f>
        <v>0</v>
      </c>
      <c r="AF11" s="125">
        <f>+'Inversión No. 2.1 IAP'!AF11++'Inversión No. 2.2 IAP'!AF11+'Inversión 2.3 IAP'!AF11+'Inversión 2.4 IAP'!AF11+'Exp Veg 1-IAP'!AF11+'Exp Veg 2-IAP'!AF11</f>
        <v>0</v>
      </c>
      <c r="AG11" s="125">
        <f>+'Inversión No. 2.1 IAP'!AG11++'Inversión No. 2.2 IAP'!AG11+'Inversión 2.3 IAP'!AG11+'Inversión 2.4 IAP'!AG11+'Exp Veg 1-IAP'!AG11+'Exp Veg 2-IAP'!AG11</f>
        <v>0</v>
      </c>
      <c r="AH11" s="125">
        <f>+'Inversión No. 2.1 IAP'!AH11++'Inversión No. 2.2 IAP'!AH11+'Inversión 2.3 IAP'!AH11+'Inversión 2.4 IAP'!AH11+'Exp Veg 1-IAP'!AH11+'Exp Veg 2-IAP'!AH11</f>
        <v>0</v>
      </c>
      <c r="AI11" s="125">
        <f>+'Inversión No. 2.1 IAP'!AI11++'Inversión No. 2.2 IAP'!AI11+'Inversión 2.3 IAP'!AI11+'Inversión 2.4 IAP'!AI11+'Exp Veg 1-IAP'!AI11+'Exp Veg 2-IAP'!AI11</f>
        <v>0</v>
      </c>
      <c r="AJ11" s="125">
        <f>+'Inversión No. 2.1 IAP'!AJ11++'Inversión No. 2.2 IAP'!AJ11+'Inversión 2.3 IAP'!AJ11+'Inversión 2.4 IAP'!AJ11+'Exp Veg 1-IAP'!AJ11+'Exp Veg 2-IAP'!AJ11</f>
        <v>0</v>
      </c>
      <c r="AK11" s="125">
        <f>+'Inversión No. 2.1 IAP'!AK11++'Inversión No. 2.2 IAP'!AK11+'Inversión 2.3 IAP'!AK11+'Inversión 2.4 IAP'!AK11+'Exp Veg 1-IAP'!AK11+'Exp Veg 2-IAP'!AK11</f>
        <v>0</v>
      </c>
    </row>
    <row r="12" spans="1:37" x14ac:dyDescent="0.25">
      <c r="B12" s="59" t="s">
        <v>290</v>
      </c>
      <c r="C12" s="62" t="str">
        <f>+VLOOKUP(B12,'resumen UCAP'!$A$5:$O$329,2,0)</f>
        <v>Luminaria led 50-60w</v>
      </c>
      <c r="D12" s="63">
        <f>+'Desmonte Infr. financiada'!D12</f>
        <v>60</v>
      </c>
      <c r="E12" s="63" t="str">
        <f>+VLOOKUP(B12,'resumen UCAP'!$A$5:$O$329,3,0)</f>
        <v>Un</v>
      </c>
      <c r="F12" s="64">
        <f>+VLOOKUP(B12,'resumen UCAP'!$A$5:$O$329,15,0)</f>
        <v>978630</v>
      </c>
      <c r="G12" s="61">
        <v>367</v>
      </c>
      <c r="H12" s="125">
        <f>+'Inversión No. 2.1 IAP'!H12++'Inversión No. 2.2 IAP'!H12+'Inversión 2.3 IAP'!H12+'Inversión 2.4 IAP'!H12+'Exp Veg 1-IAP'!H12+'Exp Veg 2-IAP'!H12</f>
        <v>0</v>
      </c>
      <c r="I12" s="125">
        <f>+'Inversión No. 2.1 IAP'!I12++'Inversión No. 2.2 IAP'!I12+'Inversión 2.3 IAP'!I12+'Inversión 2.4 IAP'!I12+'Exp Veg 1-IAP'!I12+'Exp Veg 2-IAP'!I12</f>
        <v>0</v>
      </c>
      <c r="J12" s="125">
        <f>+'Inversión No. 2.1 IAP'!J12++'Inversión No. 2.2 IAP'!J12+'Inversión 2.3 IAP'!J12+'Inversión 2.4 IAP'!J12+'Exp Veg 1-IAP'!J12+'Exp Veg 2-IAP'!J12</f>
        <v>0</v>
      </c>
      <c r="K12" s="125">
        <f>+'Inversión No. 2.1 IAP'!K12++'Inversión No. 2.2 IAP'!K12+'Inversión 2.3 IAP'!K12+'Inversión 2.4 IAP'!K12+'Exp Veg 1-IAP'!K12+'Exp Veg 2-IAP'!K12</f>
        <v>0</v>
      </c>
      <c r="L12" s="125">
        <f>+'Inversión No. 2.1 IAP'!L12++'Inversión No. 2.2 IAP'!L12+'Inversión 2.3 IAP'!L12+'Inversión 2.4 IAP'!L12+'Exp Veg 1-IAP'!L12+'Exp Veg 2-IAP'!L12</f>
        <v>0</v>
      </c>
      <c r="M12" s="125">
        <f>+'Inversión No. 2.1 IAP'!M12++'Inversión No. 2.2 IAP'!M12+'Inversión 2.3 IAP'!M12+'Inversión 2.4 IAP'!M12+'Exp Veg 1-IAP'!M12+'Exp Veg 2-IAP'!M12</f>
        <v>0</v>
      </c>
      <c r="N12" s="125">
        <f>+'Inversión No. 2.1 IAP'!N12++'Inversión No. 2.2 IAP'!N12+'Inversión 2.3 IAP'!N12+'Inversión 2.4 IAP'!N12+'Exp Veg 1-IAP'!N12+'Exp Veg 2-IAP'!N12</f>
        <v>0</v>
      </c>
      <c r="O12" s="125">
        <f>+'Inversión No. 2.1 IAP'!O12++'Inversión No. 2.2 IAP'!O12+'Inversión 2.3 IAP'!O12+'Inversión 2.4 IAP'!O12+'Exp Veg 1-IAP'!O12+'Exp Veg 2-IAP'!O12</f>
        <v>0</v>
      </c>
      <c r="P12" s="125">
        <f>+'Inversión No. 2.1 IAP'!P12++'Inversión No. 2.2 IAP'!P12+'Inversión 2.3 IAP'!P12+'Inversión 2.4 IAP'!P12+'Exp Veg 1-IAP'!P12+'Exp Veg 2-IAP'!P12</f>
        <v>0</v>
      </c>
      <c r="Q12" s="125">
        <f>+'Inversión No. 2.1 IAP'!Q12++'Inversión No. 2.2 IAP'!Q12+'Inversión 2.3 IAP'!Q12+'Inversión 2.4 IAP'!Q12+'Exp Veg 1-IAP'!Q12+'Exp Veg 2-IAP'!Q12</f>
        <v>0</v>
      </c>
      <c r="R12" s="125">
        <f>+'Inversión No. 2.1 IAP'!R12++'Inversión No. 2.2 IAP'!R12+'Inversión 2.3 IAP'!R12+'Inversión 2.4 IAP'!R12+'Exp Veg 1-IAP'!R12+'Exp Veg 2-IAP'!R12</f>
        <v>0</v>
      </c>
      <c r="S12" s="125">
        <f>+'Inversión No. 2.1 IAP'!S12++'Inversión No. 2.2 IAP'!S12+'Inversión 2.3 IAP'!S12+'Inversión 2.4 IAP'!S12+'Exp Veg 1-IAP'!S12+'Exp Veg 2-IAP'!S12</f>
        <v>0</v>
      </c>
      <c r="T12" s="125">
        <f>+'Inversión No. 2.1 IAP'!T12++'Inversión No. 2.2 IAP'!T12+'Inversión 2.3 IAP'!T12+'Inversión 2.4 IAP'!T12+'Exp Veg 1-IAP'!T12+'Exp Veg 2-IAP'!T12</f>
        <v>0</v>
      </c>
      <c r="U12" s="125">
        <f>+'Inversión No. 2.1 IAP'!U12++'Inversión No. 2.2 IAP'!U12+'Inversión 2.3 IAP'!U12+'Inversión 2.4 IAP'!U12+'Exp Veg 1-IAP'!U12+'Exp Veg 2-IAP'!U12</f>
        <v>0</v>
      </c>
      <c r="V12" s="125">
        <f>+'Inversión No. 2.1 IAP'!V12++'Inversión No. 2.2 IAP'!V12+'Inversión 2.3 IAP'!V12+'Inversión 2.4 IAP'!V12+'Exp Veg 1-IAP'!V12+'Exp Veg 2-IAP'!V12</f>
        <v>0</v>
      </c>
      <c r="W12" s="125">
        <f>+'Inversión No. 2.1 IAP'!W12++'Inversión No. 2.2 IAP'!W12+'Inversión 2.3 IAP'!W12+'Inversión 2.4 IAP'!W12+'Exp Veg 1-IAP'!W12+'Exp Veg 2-IAP'!W12</f>
        <v>0</v>
      </c>
      <c r="X12" s="125">
        <f>+'Inversión No. 2.1 IAP'!X12++'Inversión No. 2.2 IAP'!X12+'Inversión 2.3 IAP'!X12+'Inversión 2.4 IAP'!X12+'Exp Veg 1-IAP'!X12+'Exp Veg 2-IAP'!X12</f>
        <v>0</v>
      </c>
      <c r="Y12" s="125">
        <f>+'Inversión No. 2.1 IAP'!Y12++'Inversión No. 2.2 IAP'!Y12+'Inversión 2.3 IAP'!Y12+'Inversión 2.4 IAP'!Y12+'Exp Veg 1-IAP'!Y12+'Exp Veg 2-IAP'!Y12</f>
        <v>0</v>
      </c>
      <c r="Z12" s="125">
        <f>+'Inversión No. 2.1 IAP'!Z12++'Inversión No. 2.2 IAP'!Z12+'Inversión 2.3 IAP'!Z12+'Inversión 2.4 IAP'!Z12+'Exp Veg 1-IAP'!Z12+'Exp Veg 2-IAP'!Z12</f>
        <v>0</v>
      </c>
      <c r="AA12" s="125">
        <f>+'Inversión No. 2.1 IAP'!AA12++'Inversión No. 2.2 IAP'!AA12+'Inversión 2.3 IAP'!AA12+'Inversión 2.4 IAP'!AA12+'Exp Veg 1-IAP'!AA12+'Exp Veg 2-IAP'!AA12</f>
        <v>0</v>
      </c>
      <c r="AB12" s="125">
        <f>+'Inversión No. 2.1 IAP'!AB12++'Inversión No. 2.2 IAP'!AB12+'Inversión 2.3 IAP'!AB12+'Inversión 2.4 IAP'!AB12+'Exp Veg 1-IAP'!AB12+'Exp Veg 2-IAP'!AB12</f>
        <v>0</v>
      </c>
      <c r="AC12" s="125">
        <f>+'Inversión No. 2.1 IAP'!AC12++'Inversión No. 2.2 IAP'!AC12+'Inversión 2.3 IAP'!AC12+'Inversión 2.4 IAP'!AC12+'Exp Veg 1-IAP'!AC12+'Exp Veg 2-IAP'!AC12</f>
        <v>0</v>
      </c>
      <c r="AD12" s="125">
        <f>+'Inversión No. 2.1 IAP'!AD12++'Inversión No. 2.2 IAP'!AD12+'Inversión 2.3 IAP'!AD12+'Inversión 2.4 IAP'!AD12+'Exp Veg 1-IAP'!AD12+'Exp Veg 2-IAP'!AD12</f>
        <v>0</v>
      </c>
      <c r="AE12" s="125">
        <f>+'Inversión No. 2.1 IAP'!AE12++'Inversión No. 2.2 IAP'!AE12+'Inversión 2.3 IAP'!AE12+'Inversión 2.4 IAP'!AE12+'Exp Veg 1-IAP'!AE12+'Exp Veg 2-IAP'!AE12</f>
        <v>0</v>
      </c>
      <c r="AF12" s="125">
        <f>+'Inversión No. 2.1 IAP'!AF12++'Inversión No. 2.2 IAP'!AF12+'Inversión 2.3 IAP'!AF12+'Inversión 2.4 IAP'!AF12+'Exp Veg 1-IAP'!AF12+'Exp Veg 2-IAP'!AF12</f>
        <v>0</v>
      </c>
      <c r="AG12" s="125">
        <f>+'Inversión No. 2.1 IAP'!AG12++'Inversión No. 2.2 IAP'!AG12+'Inversión 2.3 IAP'!AG12+'Inversión 2.4 IAP'!AG12+'Exp Veg 1-IAP'!AG12+'Exp Veg 2-IAP'!AG12</f>
        <v>0</v>
      </c>
      <c r="AH12" s="125">
        <f>+'Inversión No. 2.1 IAP'!AH12++'Inversión No. 2.2 IAP'!AH12+'Inversión 2.3 IAP'!AH12+'Inversión 2.4 IAP'!AH12+'Exp Veg 1-IAP'!AH12+'Exp Veg 2-IAP'!AH12</f>
        <v>0</v>
      </c>
      <c r="AI12" s="125">
        <f>+'Inversión No. 2.1 IAP'!AI12++'Inversión No. 2.2 IAP'!AI12+'Inversión 2.3 IAP'!AI12+'Inversión 2.4 IAP'!AI12+'Exp Veg 1-IAP'!AI12+'Exp Veg 2-IAP'!AI12</f>
        <v>0</v>
      </c>
      <c r="AJ12" s="125">
        <f>+'Inversión No. 2.1 IAP'!AJ12++'Inversión No. 2.2 IAP'!AJ12+'Inversión 2.3 IAP'!AJ12+'Inversión 2.4 IAP'!AJ12+'Exp Veg 1-IAP'!AJ12+'Exp Veg 2-IAP'!AJ12</f>
        <v>0</v>
      </c>
      <c r="AK12" s="125">
        <f>+'Inversión No. 2.1 IAP'!AK12++'Inversión No. 2.2 IAP'!AK12+'Inversión 2.3 IAP'!AK12+'Inversión 2.4 IAP'!AK12+'Exp Veg 1-IAP'!AK12+'Exp Veg 2-IAP'!AK12</f>
        <v>0</v>
      </c>
    </row>
    <row r="13" spans="1:37" x14ac:dyDescent="0.25">
      <c r="B13" s="59" t="s">
        <v>291</v>
      </c>
      <c r="C13" s="62" t="str">
        <f>+VLOOKUP(B13,'resumen UCAP'!$A$5:$O$329,2,0)</f>
        <v>Luminaria led 80-90w</v>
      </c>
      <c r="D13" s="63">
        <f>+'Desmonte Infr. financiada'!D13</f>
        <v>90</v>
      </c>
      <c r="E13" s="63" t="str">
        <f>+VLOOKUP(B13,'resumen UCAP'!$A$5:$O$329,3,0)</f>
        <v>Un</v>
      </c>
      <c r="F13" s="64">
        <f>+VLOOKUP(B13,'resumen UCAP'!$A$5:$O$329,15,0)</f>
        <v>1547358</v>
      </c>
      <c r="G13" s="61">
        <v>61</v>
      </c>
      <c r="H13" s="125">
        <f>+'Inversión No. 2.1 IAP'!H13++'Inversión No. 2.2 IAP'!H13+'Inversión 2.3 IAP'!H13+'Inversión 2.4 IAP'!H13+'Exp Veg 1-IAP'!H13+'Exp Veg 2-IAP'!H13</f>
        <v>0</v>
      </c>
      <c r="I13" s="125">
        <f>+'Inversión No. 2.1 IAP'!I13++'Inversión No. 2.2 IAP'!I13+'Inversión 2.3 IAP'!I13+'Inversión 2.4 IAP'!I13+'Exp Veg 1-IAP'!I13+'Exp Veg 2-IAP'!I13</f>
        <v>0</v>
      </c>
      <c r="J13" s="125">
        <f>+'Inversión No. 2.1 IAP'!J13++'Inversión No. 2.2 IAP'!J13+'Inversión 2.3 IAP'!J13+'Inversión 2.4 IAP'!J13+'Exp Veg 1-IAP'!J13+'Exp Veg 2-IAP'!J13</f>
        <v>0</v>
      </c>
      <c r="K13" s="125">
        <f>+'Inversión No. 2.1 IAP'!K13++'Inversión No. 2.2 IAP'!K13+'Inversión 2.3 IAP'!K13+'Inversión 2.4 IAP'!K13+'Exp Veg 1-IAP'!K13+'Exp Veg 2-IAP'!K13</f>
        <v>0</v>
      </c>
      <c r="L13" s="125">
        <f>+'Inversión No. 2.1 IAP'!L13++'Inversión No. 2.2 IAP'!L13+'Inversión 2.3 IAP'!L13+'Inversión 2.4 IAP'!L13+'Exp Veg 1-IAP'!L13+'Exp Veg 2-IAP'!L13</f>
        <v>0</v>
      </c>
      <c r="M13" s="125">
        <f>+'Inversión No. 2.1 IAP'!M13++'Inversión No. 2.2 IAP'!M13+'Inversión 2.3 IAP'!M13+'Inversión 2.4 IAP'!M13+'Exp Veg 1-IAP'!M13+'Exp Veg 2-IAP'!M13</f>
        <v>0</v>
      </c>
      <c r="N13" s="125">
        <f>+'Inversión No. 2.1 IAP'!N13++'Inversión No. 2.2 IAP'!N13+'Inversión 2.3 IAP'!N13+'Inversión 2.4 IAP'!N13+'Exp Veg 1-IAP'!N13+'Exp Veg 2-IAP'!N13</f>
        <v>0</v>
      </c>
      <c r="O13" s="125">
        <f>+'Inversión No. 2.1 IAP'!O13++'Inversión No. 2.2 IAP'!O13+'Inversión 2.3 IAP'!O13+'Inversión 2.4 IAP'!O13+'Exp Veg 1-IAP'!O13+'Exp Veg 2-IAP'!O13</f>
        <v>0</v>
      </c>
      <c r="P13" s="125">
        <f>+'Inversión No. 2.1 IAP'!P13++'Inversión No. 2.2 IAP'!P13+'Inversión 2.3 IAP'!P13+'Inversión 2.4 IAP'!P13+'Exp Veg 1-IAP'!P13+'Exp Veg 2-IAP'!P13</f>
        <v>0</v>
      </c>
      <c r="Q13" s="125">
        <f>+'Inversión No. 2.1 IAP'!Q13++'Inversión No. 2.2 IAP'!Q13+'Inversión 2.3 IAP'!Q13+'Inversión 2.4 IAP'!Q13+'Exp Veg 1-IAP'!Q13+'Exp Veg 2-IAP'!Q13</f>
        <v>0</v>
      </c>
      <c r="R13" s="125">
        <f>+'Inversión No. 2.1 IAP'!R13++'Inversión No. 2.2 IAP'!R13+'Inversión 2.3 IAP'!R13+'Inversión 2.4 IAP'!R13+'Exp Veg 1-IAP'!R13+'Exp Veg 2-IAP'!R13</f>
        <v>0</v>
      </c>
      <c r="S13" s="125">
        <f>+'Inversión No. 2.1 IAP'!S13++'Inversión No. 2.2 IAP'!S13+'Inversión 2.3 IAP'!S13+'Inversión 2.4 IAP'!S13+'Exp Veg 1-IAP'!S13+'Exp Veg 2-IAP'!S13</f>
        <v>0</v>
      </c>
      <c r="T13" s="125">
        <f>+'Inversión No. 2.1 IAP'!T13++'Inversión No. 2.2 IAP'!T13+'Inversión 2.3 IAP'!T13+'Inversión 2.4 IAP'!T13+'Exp Veg 1-IAP'!T13+'Exp Veg 2-IAP'!T13</f>
        <v>0</v>
      </c>
      <c r="U13" s="125">
        <f>+'Inversión No. 2.1 IAP'!U13++'Inversión No. 2.2 IAP'!U13+'Inversión 2.3 IAP'!U13+'Inversión 2.4 IAP'!U13+'Exp Veg 1-IAP'!U13+'Exp Veg 2-IAP'!U13</f>
        <v>0</v>
      </c>
      <c r="V13" s="125">
        <f>+'Inversión No. 2.1 IAP'!V13++'Inversión No. 2.2 IAP'!V13+'Inversión 2.3 IAP'!V13+'Inversión 2.4 IAP'!V13+'Exp Veg 1-IAP'!V13+'Exp Veg 2-IAP'!V13</f>
        <v>0</v>
      </c>
      <c r="W13" s="125">
        <f>+'Inversión No. 2.1 IAP'!W13++'Inversión No. 2.2 IAP'!W13+'Inversión 2.3 IAP'!W13+'Inversión 2.4 IAP'!W13+'Exp Veg 1-IAP'!W13+'Exp Veg 2-IAP'!W13</f>
        <v>0</v>
      </c>
      <c r="X13" s="125">
        <f>+'Inversión No. 2.1 IAP'!X13++'Inversión No. 2.2 IAP'!X13+'Inversión 2.3 IAP'!X13+'Inversión 2.4 IAP'!X13+'Exp Veg 1-IAP'!X13+'Exp Veg 2-IAP'!X13</f>
        <v>0</v>
      </c>
      <c r="Y13" s="125">
        <f>+'Inversión No. 2.1 IAP'!Y13++'Inversión No. 2.2 IAP'!Y13+'Inversión 2.3 IAP'!Y13+'Inversión 2.4 IAP'!Y13+'Exp Veg 1-IAP'!Y13+'Exp Veg 2-IAP'!Y13</f>
        <v>0</v>
      </c>
      <c r="Z13" s="125">
        <f>+'Inversión No. 2.1 IAP'!Z13++'Inversión No. 2.2 IAP'!Z13+'Inversión 2.3 IAP'!Z13+'Inversión 2.4 IAP'!Z13+'Exp Veg 1-IAP'!Z13+'Exp Veg 2-IAP'!Z13</f>
        <v>0</v>
      </c>
      <c r="AA13" s="125">
        <f>+'Inversión No. 2.1 IAP'!AA13++'Inversión No. 2.2 IAP'!AA13+'Inversión 2.3 IAP'!AA13+'Inversión 2.4 IAP'!AA13+'Exp Veg 1-IAP'!AA13+'Exp Veg 2-IAP'!AA13</f>
        <v>0</v>
      </c>
      <c r="AB13" s="125">
        <f>+'Inversión No. 2.1 IAP'!AB13++'Inversión No. 2.2 IAP'!AB13+'Inversión 2.3 IAP'!AB13+'Inversión 2.4 IAP'!AB13+'Exp Veg 1-IAP'!AB13+'Exp Veg 2-IAP'!AB13</f>
        <v>0</v>
      </c>
      <c r="AC13" s="125">
        <f>+'Inversión No. 2.1 IAP'!AC13++'Inversión No. 2.2 IAP'!AC13+'Inversión 2.3 IAP'!AC13+'Inversión 2.4 IAP'!AC13+'Exp Veg 1-IAP'!AC13+'Exp Veg 2-IAP'!AC13</f>
        <v>0</v>
      </c>
      <c r="AD13" s="125">
        <f>+'Inversión No. 2.1 IAP'!AD13++'Inversión No. 2.2 IAP'!AD13+'Inversión 2.3 IAP'!AD13+'Inversión 2.4 IAP'!AD13+'Exp Veg 1-IAP'!AD13+'Exp Veg 2-IAP'!AD13</f>
        <v>0</v>
      </c>
      <c r="AE13" s="125">
        <f>+'Inversión No. 2.1 IAP'!AE13++'Inversión No. 2.2 IAP'!AE13+'Inversión 2.3 IAP'!AE13+'Inversión 2.4 IAP'!AE13+'Exp Veg 1-IAP'!AE13+'Exp Veg 2-IAP'!AE13</f>
        <v>0</v>
      </c>
      <c r="AF13" s="125">
        <f>+'Inversión No. 2.1 IAP'!AF13++'Inversión No. 2.2 IAP'!AF13+'Inversión 2.3 IAP'!AF13+'Inversión 2.4 IAP'!AF13+'Exp Veg 1-IAP'!AF13+'Exp Veg 2-IAP'!AF13</f>
        <v>0</v>
      </c>
      <c r="AG13" s="125">
        <f>+'Inversión No. 2.1 IAP'!AG13++'Inversión No. 2.2 IAP'!AG13+'Inversión 2.3 IAP'!AG13+'Inversión 2.4 IAP'!AG13+'Exp Veg 1-IAP'!AG13+'Exp Veg 2-IAP'!AG13</f>
        <v>0</v>
      </c>
      <c r="AH13" s="125">
        <f>+'Inversión No. 2.1 IAP'!AH13++'Inversión No. 2.2 IAP'!AH13+'Inversión 2.3 IAP'!AH13+'Inversión 2.4 IAP'!AH13+'Exp Veg 1-IAP'!AH13+'Exp Veg 2-IAP'!AH13</f>
        <v>0</v>
      </c>
      <c r="AI13" s="125">
        <f>+'Inversión No. 2.1 IAP'!AI13++'Inversión No. 2.2 IAP'!AI13+'Inversión 2.3 IAP'!AI13+'Inversión 2.4 IAP'!AI13+'Exp Veg 1-IAP'!AI13+'Exp Veg 2-IAP'!AI13</f>
        <v>0</v>
      </c>
      <c r="AJ13" s="125">
        <f>+'Inversión No. 2.1 IAP'!AJ13++'Inversión No. 2.2 IAP'!AJ13+'Inversión 2.3 IAP'!AJ13+'Inversión 2.4 IAP'!AJ13+'Exp Veg 1-IAP'!AJ13+'Exp Veg 2-IAP'!AJ13</f>
        <v>0</v>
      </c>
      <c r="AK13" s="125">
        <f>+'Inversión No. 2.1 IAP'!AK13++'Inversión No. 2.2 IAP'!AK13+'Inversión 2.3 IAP'!AK13+'Inversión 2.4 IAP'!AK13+'Exp Veg 1-IAP'!AK13+'Exp Veg 2-IAP'!AK13</f>
        <v>0</v>
      </c>
    </row>
    <row r="14" spans="1:37" x14ac:dyDescent="0.25">
      <c r="B14" s="59" t="s">
        <v>292</v>
      </c>
      <c r="C14" s="62" t="str">
        <f>+VLOOKUP(B14,'resumen UCAP'!$A$5:$O$329,2,0)</f>
        <v>Luminaria Luxcandel 250w</v>
      </c>
      <c r="D14" s="63">
        <f>+'Desmonte Infr. financiada'!D14</f>
        <v>279</v>
      </c>
      <c r="E14" s="63" t="str">
        <f>+VLOOKUP(B14,'resumen UCAP'!$A$5:$O$329,3,0)</f>
        <v>Un</v>
      </c>
      <c r="F14" s="64">
        <f>+VLOOKUP(B14,'resumen UCAP'!$A$5:$O$329,15,0)</f>
        <v>680659</v>
      </c>
      <c r="G14" s="61">
        <v>85</v>
      </c>
      <c r="H14" s="125">
        <f>+'Inversión No. 2.1 IAP'!H14++'Inversión No. 2.2 IAP'!H14+'Inversión 2.3 IAP'!H14+'Inversión 2.4 IAP'!H14+'Exp Veg 1-IAP'!H14+'Exp Veg 2-IAP'!H14</f>
        <v>0</v>
      </c>
      <c r="I14" s="125">
        <f>+'Inversión No. 2.1 IAP'!I14++'Inversión No. 2.2 IAP'!I14+'Inversión 2.3 IAP'!I14+'Inversión 2.4 IAP'!I14+'Exp Veg 1-IAP'!I14+'Exp Veg 2-IAP'!I14</f>
        <v>0</v>
      </c>
      <c r="J14" s="125">
        <f>+'Inversión No. 2.1 IAP'!J14++'Inversión No. 2.2 IAP'!J14+'Inversión 2.3 IAP'!J14+'Inversión 2.4 IAP'!J14+'Exp Veg 1-IAP'!J14+'Exp Veg 2-IAP'!J14</f>
        <v>0</v>
      </c>
      <c r="K14" s="125">
        <f>+'Inversión No. 2.1 IAP'!K14++'Inversión No. 2.2 IAP'!K14+'Inversión 2.3 IAP'!K14+'Inversión 2.4 IAP'!K14+'Exp Veg 1-IAP'!K14+'Exp Veg 2-IAP'!K14</f>
        <v>0</v>
      </c>
      <c r="L14" s="125">
        <f>+'Inversión No. 2.1 IAP'!L14++'Inversión No. 2.2 IAP'!L14+'Inversión 2.3 IAP'!L14+'Inversión 2.4 IAP'!L14+'Exp Veg 1-IAP'!L14+'Exp Veg 2-IAP'!L14</f>
        <v>0</v>
      </c>
      <c r="M14" s="125">
        <f>+'Inversión No. 2.1 IAP'!M14++'Inversión No. 2.2 IAP'!M14+'Inversión 2.3 IAP'!M14+'Inversión 2.4 IAP'!M14+'Exp Veg 1-IAP'!M14+'Exp Veg 2-IAP'!M14</f>
        <v>0</v>
      </c>
      <c r="N14" s="125">
        <f>+'Inversión No. 2.1 IAP'!N14++'Inversión No. 2.2 IAP'!N14+'Inversión 2.3 IAP'!N14+'Inversión 2.4 IAP'!N14+'Exp Veg 1-IAP'!N14+'Exp Veg 2-IAP'!N14</f>
        <v>0</v>
      </c>
      <c r="O14" s="125">
        <f>+'Inversión No. 2.1 IAP'!O14++'Inversión No. 2.2 IAP'!O14+'Inversión 2.3 IAP'!O14+'Inversión 2.4 IAP'!O14+'Exp Veg 1-IAP'!O14+'Exp Veg 2-IAP'!O14</f>
        <v>0</v>
      </c>
      <c r="P14" s="125">
        <f>+'Inversión No. 2.1 IAP'!P14++'Inversión No. 2.2 IAP'!P14+'Inversión 2.3 IAP'!P14+'Inversión 2.4 IAP'!P14+'Exp Veg 1-IAP'!P14+'Exp Veg 2-IAP'!P14</f>
        <v>0</v>
      </c>
      <c r="Q14" s="125">
        <f>+'Inversión No. 2.1 IAP'!Q14++'Inversión No. 2.2 IAP'!Q14+'Inversión 2.3 IAP'!Q14+'Inversión 2.4 IAP'!Q14+'Exp Veg 1-IAP'!Q14+'Exp Veg 2-IAP'!Q14</f>
        <v>0</v>
      </c>
      <c r="R14" s="125">
        <f>+'Inversión No. 2.1 IAP'!R14++'Inversión No. 2.2 IAP'!R14+'Inversión 2.3 IAP'!R14+'Inversión 2.4 IAP'!R14+'Exp Veg 1-IAP'!R14+'Exp Veg 2-IAP'!R14</f>
        <v>0</v>
      </c>
      <c r="S14" s="125">
        <f>+'Inversión No. 2.1 IAP'!S14++'Inversión No. 2.2 IAP'!S14+'Inversión 2.3 IAP'!S14+'Inversión 2.4 IAP'!S14+'Exp Veg 1-IAP'!S14+'Exp Veg 2-IAP'!S14</f>
        <v>0</v>
      </c>
      <c r="T14" s="125">
        <f>+'Inversión No. 2.1 IAP'!T14++'Inversión No. 2.2 IAP'!T14+'Inversión 2.3 IAP'!T14+'Inversión 2.4 IAP'!T14+'Exp Veg 1-IAP'!T14+'Exp Veg 2-IAP'!T14</f>
        <v>0</v>
      </c>
      <c r="U14" s="125">
        <f>+'Inversión No. 2.1 IAP'!U14++'Inversión No. 2.2 IAP'!U14+'Inversión 2.3 IAP'!U14+'Inversión 2.4 IAP'!U14+'Exp Veg 1-IAP'!U14+'Exp Veg 2-IAP'!U14</f>
        <v>0</v>
      </c>
      <c r="V14" s="125">
        <f>+'Inversión No. 2.1 IAP'!V14++'Inversión No. 2.2 IAP'!V14+'Inversión 2.3 IAP'!V14+'Inversión 2.4 IAP'!V14+'Exp Veg 1-IAP'!V14+'Exp Veg 2-IAP'!V14</f>
        <v>0</v>
      </c>
      <c r="W14" s="125">
        <f>+'Inversión No. 2.1 IAP'!W14++'Inversión No. 2.2 IAP'!W14+'Inversión 2.3 IAP'!W14+'Inversión 2.4 IAP'!W14+'Exp Veg 1-IAP'!W14+'Exp Veg 2-IAP'!W14</f>
        <v>0</v>
      </c>
      <c r="X14" s="125">
        <f>+'Inversión No. 2.1 IAP'!X14++'Inversión No. 2.2 IAP'!X14+'Inversión 2.3 IAP'!X14+'Inversión 2.4 IAP'!X14+'Exp Veg 1-IAP'!X14+'Exp Veg 2-IAP'!X14</f>
        <v>0</v>
      </c>
      <c r="Y14" s="125">
        <f>+'Inversión No. 2.1 IAP'!Y14++'Inversión No. 2.2 IAP'!Y14+'Inversión 2.3 IAP'!Y14+'Inversión 2.4 IAP'!Y14+'Exp Veg 1-IAP'!Y14+'Exp Veg 2-IAP'!Y14</f>
        <v>0</v>
      </c>
      <c r="Z14" s="125">
        <f>+'Inversión No. 2.1 IAP'!Z14++'Inversión No. 2.2 IAP'!Z14+'Inversión 2.3 IAP'!Z14+'Inversión 2.4 IAP'!Z14+'Exp Veg 1-IAP'!Z14+'Exp Veg 2-IAP'!Z14</f>
        <v>0</v>
      </c>
      <c r="AA14" s="125">
        <f>+'Inversión No. 2.1 IAP'!AA14++'Inversión No. 2.2 IAP'!AA14+'Inversión 2.3 IAP'!AA14+'Inversión 2.4 IAP'!AA14+'Exp Veg 1-IAP'!AA14+'Exp Veg 2-IAP'!AA14</f>
        <v>0</v>
      </c>
      <c r="AB14" s="125">
        <f>+'Inversión No. 2.1 IAP'!AB14++'Inversión No. 2.2 IAP'!AB14+'Inversión 2.3 IAP'!AB14+'Inversión 2.4 IAP'!AB14+'Exp Veg 1-IAP'!AB14+'Exp Veg 2-IAP'!AB14</f>
        <v>0</v>
      </c>
      <c r="AC14" s="125">
        <f>+'Inversión No. 2.1 IAP'!AC14++'Inversión No. 2.2 IAP'!AC14+'Inversión 2.3 IAP'!AC14+'Inversión 2.4 IAP'!AC14+'Exp Veg 1-IAP'!AC14+'Exp Veg 2-IAP'!AC14</f>
        <v>0</v>
      </c>
      <c r="AD14" s="125">
        <f>+'Inversión No. 2.1 IAP'!AD14++'Inversión No. 2.2 IAP'!AD14+'Inversión 2.3 IAP'!AD14+'Inversión 2.4 IAP'!AD14+'Exp Veg 1-IAP'!AD14+'Exp Veg 2-IAP'!AD14</f>
        <v>0</v>
      </c>
      <c r="AE14" s="125">
        <f>+'Inversión No. 2.1 IAP'!AE14++'Inversión No. 2.2 IAP'!AE14+'Inversión 2.3 IAP'!AE14+'Inversión 2.4 IAP'!AE14+'Exp Veg 1-IAP'!AE14+'Exp Veg 2-IAP'!AE14</f>
        <v>0</v>
      </c>
      <c r="AF14" s="125">
        <f>+'Inversión No. 2.1 IAP'!AF14++'Inversión No. 2.2 IAP'!AF14+'Inversión 2.3 IAP'!AF14+'Inversión 2.4 IAP'!AF14+'Exp Veg 1-IAP'!AF14+'Exp Veg 2-IAP'!AF14</f>
        <v>0</v>
      </c>
      <c r="AG14" s="125">
        <f>+'Inversión No. 2.1 IAP'!AG14++'Inversión No. 2.2 IAP'!AG14+'Inversión 2.3 IAP'!AG14+'Inversión 2.4 IAP'!AG14+'Exp Veg 1-IAP'!AG14+'Exp Veg 2-IAP'!AG14</f>
        <v>0</v>
      </c>
      <c r="AH14" s="125">
        <f>+'Inversión No. 2.1 IAP'!AH14++'Inversión No. 2.2 IAP'!AH14+'Inversión 2.3 IAP'!AH14+'Inversión 2.4 IAP'!AH14+'Exp Veg 1-IAP'!AH14+'Exp Veg 2-IAP'!AH14</f>
        <v>0</v>
      </c>
      <c r="AI14" s="125">
        <f>+'Inversión No. 2.1 IAP'!AI14++'Inversión No. 2.2 IAP'!AI14+'Inversión 2.3 IAP'!AI14+'Inversión 2.4 IAP'!AI14+'Exp Veg 1-IAP'!AI14+'Exp Veg 2-IAP'!AI14</f>
        <v>0</v>
      </c>
      <c r="AJ14" s="125">
        <f>+'Inversión No. 2.1 IAP'!AJ14++'Inversión No. 2.2 IAP'!AJ14+'Inversión 2.3 IAP'!AJ14+'Inversión 2.4 IAP'!AJ14+'Exp Veg 1-IAP'!AJ14+'Exp Veg 2-IAP'!AJ14</f>
        <v>0</v>
      </c>
      <c r="AK14" s="125">
        <f>+'Inversión No. 2.1 IAP'!AK14++'Inversión No. 2.2 IAP'!AK14+'Inversión 2.3 IAP'!AK14+'Inversión 2.4 IAP'!AK14+'Exp Veg 1-IAP'!AK14+'Exp Veg 2-IAP'!AK14</f>
        <v>0</v>
      </c>
    </row>
    <row r="15" spans="1:37" x14ac:dyDescent="0.25">
      <c r="B15" s="59" t="s">
        <v>293</v>
      </c>
      <c r="C15" s="62" t="str">
        <f>+VLOOKUP(B15,'resumen UCAP'!$A$5:$O$329,2,0)</f>
        <v>Luminaria Na 100w</v>
      </c>
      <c r="D15" s="63">
        <f>+'Desmonte Infr. financiada'!D15</f>
        <v>115</v>
      </c>
      <c r="E15" s="63" t="str">
        <f>+VLOOKUP(B15,'resumen UCAP'!$A$5:$O$329,3,0)</f>
        <v>Un</v>
      </c>
      <c r="F15" s="64">
        <f>+VLOOKUP(B15,'resumen UCAP'!$A$5:$O$329,15,0)</f>
        <v>272297</v>
      </c>
      <c r="G15" s="123">
        <v>730</v>
      </c>
      <c r="H15" s="125">
        <f>+'Inversión No. 2.1 IAP'!H15++'Inversión No. 2.2 IAP'!H15+'Inversión 2.3 IAP'!H15+'Inversión 2.4 IAP'!H15+'Exp Veg 1-IAP'!H15+'Exp Veg 2-IAP'!H15</f>
        <v>0</v>
      </c>
      <c r="I15" s="125">
        <f>+'Inversión No. 2.1 IAP'!I15++'Inversión No. 2.2 IAP'!I15+'Inversión 2.3 IAP'!I15+'Inversión 2.4 IAP'!I15+'Exp Veg 1-IAP'!I15+'Exp Veg 2-IAP'!I15</f>
        <v>0</v>
      </c>
      <c r="J15" s="125">
        <f>+'Inversión No. 2.1 IAP'!J15++'Inversión No. 2.2 IAP'!J15+'Inversión 2.3 IAP'!J15+'Inversión 2.4 IAP'!J15+'Exp Veg 1-IAP'!J15+'Exp Veg 2-IAP'!J15</f>
        <v>0</v>
      </c>
      <c r="K15" s="125">
        <f>+'Inversión No. 2.1 IAP'!K15++'Inversión No. 2.2 IAP'!K15+'Inversión 2.3 IAP'!K15+'Inversión 2.4 IAP'!K15+'Exp Veg 1-IAP'!K15+'Exp Veg 2-IAP'!K15</f>
        <v>0</v>
      </c>
      <c r="L15" s="125">
        <f>+'Inversión No. 2.1 IAP'!L15++'Inversión No. 2.2 IAP'!L15+'Inversión 2.3 IAP'!L15+'Inversión 2.4 IAP'!L15+'Exp Veg 1-IAP'!L15+'Exp Veg 2-IAP'!L15</f>
        <v>0</v>
      </c>
      <c r="M15" s="125">
        <f>+'Inversión No. 2.1 IAP'!M15++'Inversión No. 2.2 IAP'!M15+'Inversión 2.3 IAP'!M15+'Inversión 2.4 IAP'!M15+'Exp Veg 1-IAP'!M15+'Exp Veg 2-IAP'!M15</f>
        <v>0</v>
      </c>
      <c r="N15" s="125">
        <f>+'Inversión No. 2.1 IAP'!N15++'Inversión No. 2.2 IAP'!N15+'Inversión 2.3 IAP'!N15+'Inversión 2.4 IAP'!N15+'Exp Veg 1-IAP'!N15+'Exp Veg 2-IAP'!N15</f>
        <v>0</v>
      </c>
      <c r="O15" s="125">
        <f>+'Inversión No. 2.1 IAP'!O15++'Inversión No. 2.2 IAP'!O15+'Inversión 2.3 IAP'!O15+'Inversión 2.4 IAP'!O15+'Exp Veg 1-IAP'!O15+'Exp Veg 2-IAP'!O15</f>
        <v>0</v>
      </c>
      <c r="P15" s="125">
        <f>+'Inversión No. 2.1 IAP'!P15++'Inversión No. 2.2 IAP'!P15+'Inversión 2.3 IAP'!P15+'Inversión 2.4 IAP'!P15+'Exp Veg 1-IAP'!P15+'Exp Veg 2-IAP'!P15</f>
        <v>0</v>
      </c>
      <c r="Q15" s="125">
        <f>+'Inversión No. 2.1 IAP'!Q15++'Inversión No. 2.2 IAP'!Q15+'Inversión 2.3 IAP'!Q15+'Inversión 2.4 IAP'!Q15+'Exp Veg 1-IAP'!Q15+'Exp Veg 2-IAP'!Q15</f>
        <v>0</v>
      </c>
      <c r="R15" s="125">
        <f>+'Inversión No. 2.1 IAP'!R15++'Inversión No. 2.2 IAP'!R15+'Inversión 2.3 IAP'!R15+'Inversión 2.4 IAP'!R15+'Exp Veg 1-IAP'!R15+'Exp Veg 2-IAP'!R15</f>
        <v>0</v>
      </c>
      <c r="S15" s="125">
        <f>+'Inversión No. 2.1 IAP'!S15++'Inversión No. 2.2 IAP'!S15+'Inversión 2.3 IAP'!S15+'Inversión 2.4 IAP'!S15+'Exp Veg 1-IAP'!S15+'Exp Veg 2-IAP'!S15</f>
        <v>0</v>
      </c>
      <c r="T15" s="125">
        <f>+'Inversión No. 2.1 IAP'!T15++'Inversión No. 2.2 IAP'!T15+'Inversión 2.3 IAP'!T15+'Inversión 2.4 IAP'!T15+'Exp Veg 1-IAP'!T15+'Exp Veg 2-IAP'!T15</f>
        <v>0</v>
      </c>
      <c r="U15" s="125">
        <f>+'Inversión No. 2.1 IAP'!U15++'Inversión No. 2.2 IAP'!U15+'Inversión 2.3 IAP'!U15+'Inversión 2.4 IAP'!U15+'Exp Veg 1-IAP'!U15+'Exp Veg 2-IAP'!U15</f>
        <v>0</v>
      </c>
      <c r="V15" s="125">
        <f>+'Inversión No. 2.1 IAP'!V15++'Inversión No. 2.2 IAP'!V15+'Inversión 2.3 IAP'!V15+'Inversión 2.4 IAP'!V15+'Exp Veg 1-IAP'!V15+'Exp Veg 2-IAP'!V15</f>
        <v>0</v>
      </c>
      <c r="W15" s="125">
        <f>+'Inversión No. 2.1 IAP'!W15++'Inversión No. 2.2 IAP'!W15+'Inversión 2.3 IAP'!W15+'Inversión 2.4 IAP'!W15+'Exp Veg 1-IAP'!W15+'Exp Veg 2-IAP'!W15</f>
        <v>0</v>
      </c>
      <c r="X15" s="125">
        <f>+'Inversión No. 2.1 IAP'!X15++'Inversión No. 2.2 IAP'!X15+'Inversión 2.3 IAP'!X15+'Inversión 2.4 IAP'!X15+'Exp Veg 1-IAP'!X15+'Exp Veg 2-IAP'!X15</f>
        <v>0</v>
      </c>
      <c r="Y15" s="125">
        <f>+'Inversión No. 2.1 IAP'!Y15++'Inversión No. 2.2 IAP'!Y15+'Inversión 2.3 IAP'!Y15+'Inversión 2.4 IAP'!Y15+'Exp Veg 1-IAP'!Y15+'Exp Veg 2-IAP'!Y15</f>
        <v>0</v>
      </c>
      <c r="Z15" s="125">
        <f>+'Inversión No. 2.1 IAP'!Z15++'Inversión No. 2.2 IAP'!Z15+'Inversión 2.3 IAP'!Z15+'Inversión 2.4 IAP'!Z15+'Exp Veg 1-IAP'!Z15+'Exp Veg 2-IAP'!Z15</f>
        <v>0</v>
      </c>
      <c r="AA15" s="125">
        <f>+'Inversión No. 2.1 IAP'!AA15++'Inversión No. 2.2 IAP'!AA15+'Inversión 2.3 IAP'!AA15+'Inversión 2.4 IAP'!AA15+'Exp Veg 1-IAP'!AA15+'Exp Veg 2-IAP'!AA15</f>
        <v>0</v>
      </c>
      <c r="AB15" s="125">
        <f>+'Inversión No. 2.1 IAP'!AB15++'Inversión No. 2.2 IAP'!AB15+'Inversión 2.3 IAP'!AB15+'Inversión 2.4 IAP'!AB15+'Exp Veg 1-IAP'!AB15+'Exp Veg 2-IAP'!AB15</f>
        <v>0</v>
      </c>
      <c r="AC15" s="125">
        <f>+'Inversión No. 2.1 IAP'!AC15++'Inversión No. 2.2 IAP'!AC15+'Inversión 2.3 IAP'!AC15+'Inversión 2.4 IAP'!AC15+'Exp Veg 1-IAP'!AC15+'Exp Veg 2-IAP'!AC15</f>
        <v>0</v>
      </c>
      <c r="AD15" s="125">
        <f>+'Inversión No. 2.1 IAP'!AD15++'Inversión No. 2.2 IAP'!AD15+'Inversión 2.3 IAP'!AD15+'Inversión 2.4 IAP'!AD15+'Exp Veg 1-IAP'!AD15+'Exp Veg 2-IAP'!AD15</f>
        <v>0</v>
      </c>
      <c r="AE15" s="125">
        <f>+'Inversión No. 2.1 IAP'!AE15++'Inversión No. 2.2 IAP'!AE15+'Inversión 2.3 IAP'!AE15+'Inversión 2.4 IAP'!AE15+'Exp Veg 1-IAP'!AE15+'Exp Veg 2-IAP'!AE15</f>
        <v>0</v>
      </c>
      <c r="AF15" s="125">
        <f>+'Inversión No. 2.1 IAP'!AF15++'Inversión No. 2.2 IAP'!AF15+'Inversión 2.3 IAP'!AF15+'Inversión 2.4 IAP'!AF15+'Exp Veg 1-IAP'!AF15+'Exp Veg 2-IAP'!AF15</f>
        <v>0</v>
      </c>
      <c r="AG15" s="125">
        <f>+'Inversión No. 2.1 IAP'!AG15++'Inversión No. 2.2 IAP'!AG15+'Inversión 2.3 IAP'!AG15+'Inversión 2.4 IAP'!AG15+'Exp Veg 1-IAP'!AG15+'Exp Veg 2-IAP'!AG15</f>
        <v>0</v>
      </c>
      <c r="AH15" s="125">
        <f>+'Inversión No. 2.1 IAP'!AH15++'Inversión No. 2.2 IAP'!AH15+'Inversión 2.3 IAP'!AH15+'Inversión 2.4 IAP'!AH15+'Exp Veg 1-IAP'!AH15+'Exp Veg 2-IAP'!AH15</f>
        <v>0</v>
      </c>
      <c r="AI15" s="125">
        <f>+'Inversión No. 2.1 IAP'!AI15++'Inversión No. 2.2 IAP'!AI15+'Inversión 2.3 IAP'!AI15+'Inversión 2.4 IAP'!AI15+'Exp Veg 1-IAP'!AI15+'Exp Veg 2-IAP'!AI15</f>
        <v>0</v>
      </c>
      <c r="AJ15" s="125">
        <f>+'Inversión No. 2.1 IAP'!AJ15++'Inversión No. 2.2 IAP'!AJ15+'Inversión 2.3 IAP'!AJ15+'Inversión 2.4 IAP'!AJ15+'Exp Veg 1-IAP'!AJ15+'Exp Veg 2-IAP'!AJ15</f>
        <v>0</v>
      </c>
      <c r="AK15" s="125">
        <f>+'Inversión No. 2.1 IAP'!AK15++'Inversión No. 2.2 IAP'!AK15+'Inversión 2.3 IAP'!AK15+'Inversión 2.4 IAP'!AK15+'Exp Veg 1-IAP'!AK15+'Exp Veg 2-IAP'!AK15</f>
        <v>0</v>
      </c>
    </row>
    <row r="16" spans="1:37" x14ac:dyDescent="0.25">
      <c r="B16" s="59" t="s">
        <v>294</v>
      </c>
      <c r="C16" s="62" t="str">
        <f>+VLOOKUP(B16,'resumen UCAP'!$A$5:$O$329,2,0)</f>
        <v>Luminaria Na 150w</v>
      </c>
      <c r="D16" s="63">
        <f>+'Desmonte Infr. financiada'!D16</f>
        <v>169</v>
      </c>
      <c r="E16" s="63" t="str">
        <f>+VLOOKUP(B16,'resumen UCAP'!$A$5:$O$329,3,0)</f>
        <v>Un</v>
      </c>
      <c r="F16" s="64">
        <f>+VLOOKUP(B16,'resumen UCAP'!$A$5:$O$329,15,0)</f>
        <v>333681</v>
      </c>
      <c r="G16" s="123">
        <v>6350</v>
      </c>
      <c r="H16" s="125">
        <f>+'Inversión No. 2.1 IAP'!H16++'Inversión No. 2.2 IAP'!H16+'Inversión 2.3 IAP'!H16+'Inversión 2.4 IAP'!H16+'Exp Veg 1-IAP'!H16+'Exp Veg 2-IAP'!H16</f>
        <v>0</v>
      </c>
      <c r="I16" s="125">
        <f>+'Inversión No. 2.1 IAP'!I16++'Inversión No. 2.2 IAP'!I16+'Inversión 2.3 IAP'!I16+'Inversión 2.4 IAP'!I16+'Exp Veg 1-IAP'!I16+'Exp Veg 2-IAP'!I16</f>
        <v>0</v>
      </c>
      <c r="J16" s="125">
        <f>+'Inversión No. 2.1 IAP'!J16++'Inversión No. 2.2 IAP'!J16+'Inversión 2.3 IAP'!J16+'Inversión 2.4 IAP'!J16+'Exp Veg 1-IAP'!J16+'Exp Veg 2-IAP'!J16</f>
        <v>0</v>
      </c>
      <c r="K16" s="125">
        <f>+'Inversión No. 2.1 IAP'!K16++'Inversión No. 2.2 IAP'!K16+'Inversión 2.3 IAP'!K16+'Inversión 2.4 IAP'!K16+'Exp Veg 1-IAP'!K16+'Exp Veg 2-IAP'!K16</f>
        <v>0</v>
      </c>
      <c r="L16" s="125">
        <f>+'Inversión No. 2.1 IAP'!L16++'Inversión No. 2.2 IAP'!L16+'Inversión 2.3 IAP'!L16+'Inversión 2.4 IAP'!L16+'Exp Veg 1-IAP'!L16+'Exp Veg 2-IAP'!L16</f>
        <v>0</v>
      </c>
      <c r="M16" s="125">
        <f>+'Inversión No. 2.1 IAP'!M16++'Inversión No. 2.2 IAP'!M16+'Inversión 2.3 IAP'!M16+'Inversión 2.4 IAP'!M16+'Exp Veg 1-IAP'!M16+'Exp Veg 2-IAP'!M16</f>
        <v>0</v>
      </c>
      <c r="N16" s="125">
        <f>+'Inversión No. 2.1 IAP'!N16++'Inversión No. 2.2 IAP'!N16+'Inversión 2.3 IAP'!N16+'Inversión 2.4 IAP'!N16+'Exp Veg 1-IAP'!N16+'Exp Veg 2-IAP'!N16</f>
        <v>0</v>
      </c>
      <c r="O16" s="125">
        <f>+'Inversión No. 2.1 IAP'!O16++'Inversión No. 2.2 IAP'!O16+'Inversión 2.3 IAP'!O16+'Inversión 2.4 IAP'!O16+'Exp Veg 1-IAP'!O16+'Exp Veg 2-IAP'!O16</f>
        <v>0</v>
      </c>
      <c r="P16" s="125">
        <f>+'Inversión No. 2.1 IAP'!P16++'Inversión No. 2.2 IAP'!P16+'Inversión 2.3 IAP'!P16+'Inversión 2.4 IAP'!P16+'Exp Veg 1-IAP'!P16+'Exp Veg 2-IAP'!P16</f>
        <v>0</v>
      </c>
      <c r="Q16" s="125">
        <f>+'Inversión No. 2.1 IAP'!Q16++'Inversión No. 2.2 IAP'!Q16+'Inversión 2.3 IAP'!Q16+'Inversión 2.4 IAP'!Q16+'Exp Veg 1-IAP'!Q16+'Exp Veg 2-IAP'!Q16</f>
        <v>0</v>
      </c>
      <c r="R16" s="125">
        <f>+'Inversión No. 2.1 IAP'!R16++'Inversión No. 2.2 IAP'!R16+'Inversión 2.3 IAP'!R16+'Inversión 2.4 IAP'!R16+'Exp Veg 1-IAP'!R16+'Exp Veg 2-IAP'!R16</f>
        <v>0</v>
      </c>
      <c r="S16" s="125">
        <f>+'Inversión No. 2.1 IAP'!S16++'Inversión No. 2.2 IAP'!S16+'Inversión 2.3 IAP'!S16+'Inversión 2.4 IAP'!S16+'Exp Veg 1-IAP'!S16+'Exp Veg 2-IAP'!S16</f>
        <v>0</v>
      </c>
      <c r="T16" s="125">
        <f>+'Inversión No. 2.1 IAP'!T16++'Inversión No. 2.2 IAP'!T16+'Inversión 2.3 IAP'!T16+'Inversión 2.4 IAP'!T16+'Exp Veg 1-IAP'!T16+'Exp Veg 2-IAP'!T16</f>
        <v>0</v>
      </c>
      <c r="U16" s="125">
        <f>+'Inversión No. 2.1 IAP'!U16++'Inversión No. 2.2 IAP'!U16+'Inversión 2.3 IAP'!U16+'Inversión 2.4 IAP'!U16+'Exp Veg 1-IAP'!U16+'Exp Veg 2-IAP'!U16</f>
        <v>0</v>
      </c>
      <c r="V16" s="125">
        <f>+'Inversión No. 2.1 IAP'!V16++'Inversión No. 2.2 IAP'!V16+'Inversión 2.3 IAP'!V16+'Inversión 2.4 IAP'!V16+'Exp Veg 1-IAP'!V16+'Exp Veg 2-IAP'!V16</f>
        <v>0</v>
      </c>
      <c r="W16" s="125">
        <f>+'Inversión No. 2.1 IAP'!W16++'Inversión No. 2.2 IAP'!W16+'Inversión 2.3 IAP'!W16+'Inversión 2.4 IAP'!W16+'Exp Veg 1-IAP'!W16+'Exp Veg 2-IAP'!W16</f>
        <v>0</v>
      </c>
      <c r="X16" s="125">
        <f>+'Inversión No. 2.1 IAP'!X16++'Inversión No. 2.2 IAP'!X16+'Inversión 2.3 IAP'!X16+'Inversión 2.4 IAP'!X16+'Exp Veg 1-IAP'!X16+'Exp Veg 2-IAP'!X16</f>
        <v>0</v>
      </c>
      <c r="Y16" s="125">
        <f>+'Inversión No. 2.1 IAP'!Y16++'Inversión No. 2.2 IAP'!Y16+'Inversión 2.3 IAP'!Y16+'Inversión 2.4 IAP'!Y16+'Exp Veg 1-IAP'!Y16+'Exp Veg 2-IAP'!Y16</f>
        <v>0</v>
      </c>
      <c r="Z16" s="125">
        <f>+'Inversión No. 2.1 IAP'!Z16++'Inversión No. 2.2 IAP'!Z16+'Inversión 2.3 IAP'!Z16+'Inversión 2.4 IAP'!Z16+'Exp Veg 1-IAP'!Z16+'Exp Veg 2-IAP'!Z16</f>
        <v>0</v>
      </c>
      <c r="AA16" s="125">
        <f>+'Inversión No. 2.1 IAP'!AA16++'Inversión No. 2.2 IAP'!AA16+'Inversión 2.3 IAP'!AA16+'Inversión 2.4 IAP'!AA16+'Exp Veg 1-IAP'!AA16+'Exp Veg 2-IAP'!AA16</f>
        <v>0</v>
      </c>
      <c r="AB16" s="125">
        <f>+'Inversión No. 2.1 IAP'!AB16++'Inversión No. 2.2 IAP'!AB16+'Inversión 2.3 IAP'!AB16+'Inversión 2.4 IAP'!AB16+'Exp Veg 1-IAP'!AB16+'Exp Veg 2-IAP'!AB16</f>
        <v>0</v>
      </c>
      <c r="AC16" s="125">
        <f>+'Inversión No. 2.1 IAP'!AC16++'Inversión No. 2.2 IAP'!AC16+'Inversión 2.3 IAP'!AC16+'Inversión 2.4 IAP'!AC16+'Exp Veg 1-IAP'!AC16+'Exp Veg 2-IAP'!AC16</f>
        <v>0</v>
      </c>
      <c r="AD16" s="125">
        <f>+'Inversión No. 2.1 IAP'!AD16++'Inversión No. 2.2 IAP'!AD16+'Inversión 2.3 IAP'!AD16+'Inversión 2.4 IAP'!AD16+'Exp Veg 1-IAP'!AD16+'Exp Veg 2-IAP'!AD16</f>
        <v>0</v>
      </c>
      <c r="AE16" s="125">
        <f>+'Inversión No. 2.1 IAP'!AE16++'Inversión No. 2.2 IAP'!AE16+'Inversión 2.3 IAP'!AE16+'Inversión 2.4 IAP'!AE16+'Exp Veg 1-IAP'!AE16+'Exp Veg 2-IAP'!AE16</f>
        <v>0</v>
      </c>
      <c r="AF16" s="125">
        <f>+'Inversión No. 2.1 IAP'!AF16++'Inversión No. 2.2 IAP'!AF16+'Inversión 2.3 IAP'!AF16+'Inversión 2.4 IAP'!AF16+'Exp Veg 1-IAP'!AF16+'Exp Veg 2-IAP'!AF16</f>
        <v>0</v>
      </c>
      <c r="AG16" s="125">
        <f>+'Inversión No. 2.1 IAP'!AG16++'Inversión No. 2.2 IAP'!AG16+'Inversión 2.3 IAP'!AG16+'Inversión 2.4 IAP'!AG16+'Exp Veg 1-IAP'!AG16+'Exp Veg 2-IAP'!AG16</f>
        <v>0</v>
      </c>
      <c r="AH16" s="125">
        <f>+'Inversión No. 2.1 IAP'!AH16++'Inversión No. 2.2 IAP'!AH16+'Inversión 2.3 IAP'!AH16+'Inversión 2.4 IAP'!AH16+'Exp Veg 1-IAP'!AH16+'Exp Veg 2-IAP'!AH16</f>
        <v>0</v>
      </c>
      <c r="AI16" s="125">
        <f>+'Inversión No. 2.1 IAP'!AI16++'Inversión No. 2.2 IAP'!AI16+'Inversión 2.3 IAP'!AI16+'Inversión 2.4 IAP'!AI16+'Exp Veg 1-IAP'!AI16+'Exp Veg 2-IAP'!AI16</f>
        <v>0</v>
      </c>
      <c r="AJ16" s="125">
        <f>+'Inversión No. 2.1 IAP'!AJ16++'Inversión No. 2.2 IAP'!AJ16+'Inversión 2.3 IAP'!AJ16+'Inversión 2.4 IAP'!AJ16+'Exp Veg 1-IAP'!AJ16+'Exp Veg 2-IAP'!AJ16</f>
        <v>0</v>
      </c>
      <c r="AK16" s="125">
        <f>+'Inversión No. 2.1 IAP'!AK16++'Inversión No. 2.2 IAP'!AK16+'Inversión 2.3 IAP'!AK16+'Inversión 2.4 IAP'!AK16+'Exp Veg 1-IAP'!AK16+'Exp Veg 2-IAP'!AK16</f>
        <v>0</v>
      </c>
    </row>
    <row r="17" spans="2:37" x14ac:dyDescent="0.25">
      <c r="B17" s="59" t="s">
        <v>295</v>
      </c>
      <c r="C17" s="62" t="str">
        <f>+VLOOKUP(B17,'resumen UCAP'!$A$5:$O$329,2,0)</f>
        <v>Luminaria Na 250w</v>
      </c>
      <c r="D17" s="63">
        <f>+'Desmonte Infr. financiada'!D17</f>
        <v>279</v>
      </c>
      <c r="E17" s="63" t="str">
        <f>+VLOOKUP(B17,'resumen UCAP'!$A$5:$O$329,3,0)</f>
        <v>Un</v>
      </c>
      <c r="F17" s="64">
        <f>+VLOOKUP(B17,'resumen UCAP'!$A$5:$O$329,15,0)</f>
        <v>433630</v>
      </c>
      <c r="G17" s="123">
        <v>2457</v>
      </c>
      <c r="H17" s="125">
        <f>+'Inversión No. 2.1 IAP'!H17++'Inversión No. 2.2 IAP'!H17+'Inversión 2.3 IAP'!H17+'Inversión 2.4 IAP'!H17+'Exp Veg 1-IAP'!H17+'Exp Veg 2-IAP'!H17</f>
        <v>0</v>
      </c>
      <c r="I17" s="125">
        <f>+'Inversión No. 2.1 IAP'!I17++'Inversión No. 2.2 IAP'!I17+'Inversión 2.3 IAP'!I17+'Inversión 2.4 IAP'!I17+'Exp Veg 1-IAP'!I17+'Exp Veg 2-IAP'!I17</f>
        <v>0</v>
      </c>
      <c r="J17" s="125">
        <f>+'Inversión No. 2.1 IAP'!J17++'Inversión No. 2.2 IAP'!J17+'Inversión 2.3 IAP'!J17+'Inversión 2.4 IAP'!J17+'Exp Veg 1-IAP'!J17+'Exp Veg 2-IAP'!J17</f>
        <v>0</v>
      </c>
      <c r="K17" s="125">
        <f>+'Inversión No. 2.1 IAP'!K17++'Inversión No. 2.2 IAP'!K17+'Inversión 2.3 IAP'!K17+'Inversión 2.4 IAP'!K17+'Exp Veg 1-IAP'!K17+'Exp Veg 2-IAP'!K17</f>
        <v>0</v>
      </c>
      <c r="L17" s="125">
        <f>+'Inversión No. 2.1 IAP'!L17++'Inversión No. 2.2 IAP'!L17+'Inversión 2.3 IAP'!L17+'Inversión 2.4 IAP'!L17+'Exp Veg 1-IAP'!L17+'Exp Veg 2-IAP'!L17</f>
        <v>0</v>
      </c>
      <c r="M17" s="125">
        <f>+'Inversión No. 2.1 IAP'!M17++'Inversión No. 2.2 IAP'!M17+'Inversión 2.3 IAP'!M17+'Inversión 2.4 IAP'!M17+'Exp Veg 1-IAP'!M17+'Exp Veg 2-IAP'!M17</f>
        <v>0</v>
      </c>
      <c r="N17" s="125">
        <f>+'Inversión No. 2.1 IAP'!N17++'Inversión No. 2.2 IAP'!N17+'Inversión 2.3 IAP'!N17+'Inversión 2.4 IAP'!N17+'Exp Veg 1-IAP'!N17+'Exp Veg 2-IAP'!N17</f>
        <v>0</v>
      </c>
      <c r="O17" s="125">
        <f>+'Inversión No. 2.1 IAP'!O17++'Inversión No. 2.2 IAP'!O17+'Inversión 2.3 IAP'!O17+'Inversión 2.4 IAP'!O17+'Exp Veg 1-IAP'!O17+'Exp Veg 2-IAP'!O17</f>
        <v>0</v>
      </c>
      <c r="P17" s="125">
        <f>+'Inversión No. 2.1 IAP'!P17++'Inversión No. 2.2 IAP'!P17+'Inversión 2.3 IAP'!P17+'Inversión 2.4 IAP'!P17+'Exp Veg 1-IAP'!P17+'Exp Veg 2-IAP'!P17</f>
        <v>0</v>
      </c>
      <c r="Q17" s="125">
        <f>+'Inversión No. 2.1 IAP'!Q17++'Inversión No. 2.2 IAP'!Q17+'Inversión 2.3 IAP'!Q17+'Inversión 2.4 IAP'!Q17+'Exp Veg 1-IAP'!Q17+'Exp Veg 2-IAP'!Q17</f>
        <v>0</v>
      </c>
      <c r="R17" s="125">
        <f>+'Inversión No. 2.1 IAP'!R17++'Inversión No. 2.2 IAP'!R17+'Inversión 2.3 IAP'!R17+'Inversión 2.4 IAP'!R17+'Exp Veg 1-IAP'!R17+'Exp Veg 2-IAP'!R17</f>
        <v>0</v>
      </c>
      <c r="S17" s="125">
        <f>+'Inversión No. 2.1 IAP'!S17++'Inversión No. 2.2 IAP'!S17+'Inversión 2.3 IAP'!S17+'Inversión 2.4 IAP'!S17+'Exp Veg 1-IAP'!S17+'Exp Veg 2-IAP'!S17</f>
        <v>0</v>
      </c>
      <c r="T17" s="125">
        <f>+'Inversión No. 2.1 IAP'!T17++'Inversión No. 2.2 IAP'!T17+'Inversión 2.3 IAP'!T17+'Inversión 2.4 IAP'!T17+'Exp Veg 1-IAP'!T17+'Exp Veg 2-IAP'!T17</f>
        <v>0</v>
      </c>
      <c r="U17" s="125">
        <f>+'Inversión No. 2.1 IAP'!U17++'Inversión No. 2.2 IAP'!U17+'Inversión 2.3 IAP'!U17+'Inversión 2.4 IAP'!U17+'Exp Veg 1-IAP'!U17+'Exp Veg 2-IAP'!U17</f>
        <v>0</v>
      </c>
      <c r="V17" s="125">
        <f>+'Inversión No. 2.1 IAP'!V17++'Inversión No. 2.2 IAP'!V17+'Inversión 2.3 IAP'!V17+'Inversión 2.4 IAP'!V17+'Exp Veg 1-IAP'!V17+'Exp Veg 2-IAP'!V17</f>
        <v>0</v>
      </c>
      <c r="W17" s="125">
        <f>+'Inversión No. 2.1 IAP'!W17++'Inversión No. 2.2 IAP'!W17+'Inversión 2.3 IAP'!W17+'Inversión 2.4 IAP'!W17+'Exp Veg 1-IAP'!W17+'Exp Veg 2-IAP'!W17</f>
        <v>0</v>
      </c>
      <c r="X17" s="125">
        <f>+'Inversión No. 2.1 IAP'!X17++'Inversión No. 2.2 IAP'!X17+'Inversión 2.3 IAP'!X17+'Inversión 2.4 IAP'!X17+'Exp Veg 1-IAP'!X17+'Exp Veg 2-IAP'!X17</f>
        <v>0</v>
      </c>
      <c r="Y17" s="125">
        <f>+'Inversión No. 2.1 IAP'!Y17++'Inversión No. 2.2 IAP'!Y17+'Inversión 2.3 IAP'!Y17+'Inversión 2.4 IAP'!Y17+'Exp Veg 1-IAP'!Y17+'Exp Veg 2-IAP'!Y17</f>
        <v>0</v>
      </c>
      <c r="Z17" s="125">
        <f>+'Inversión No. 2.1 IAP'!Z17++'Inversión No. 2.2 IAP'!Z17+'Inversión 2.3 IAP'!Z17+'Inversión 2.4 IAP'!Z17+'Exp Veg 1-IAP'!Z17+'Exp Veg 2-IAP'!Z17</f>
        <v>0</v>
      </c>
      <c r="AA17" s="125">
        <f>+'Inversión No. 2.1 IAP'!AA17++'Inversión No. 2.2 IAP'!AA17+'Inversión 2.3 IAP'!AA17+'Inversión 2.4 IAP'!AA17+'Exp Veg 1-IAP'!AA17+'Exp Veg 2-IAP'!AA17</f>
        <v>0</v>
      </c>
      <c r="AB17" s="125">
        <f>+'Inversión No. 2.1 IAP'!AB17++'Inversión No. 2.2 IAP'!AB17+'Inversión 2.3 IAP'!AB17+'Inversión 2.4 IAP'!AB17+'Exp Veg 1-IAP'!AB17+'Exp Veg 2-IAP'!AB17</f>
        <v>0</v>
      </c>
      <c r="AC17" s="125">
        <f>+'Inversión No. 2.1 IAP'!AC17++'Inversión No. 2.2 IAP'!AC17+'Inversión 2.3 IAP'!AC17+'Inversión 2.4 IAP'!AC17+'Exp Veg 1-IAP'!AC17+'Exp Veg 2-IAP'!AC17</f>
        <v>0</v>
      </c>
      <c r="AD17" s="125">
        <f>+'Inversión No. 2.1 IAP'!AD17++'Inversión No. 2.2 IAP'!AD17+'Inversión 2.3 IAP'!AD17+'Inversión 2.4 IAP'!AD17+'Exp Veg 1-IAP'!AD17+'Exp Veg 2-IAP'!AD17</f>
        <v>0</v>
      </c>
      <c r="AE17" s="125">
        <f>+'Inversión No. 2.1 IAP'!AE17++'Inversión No. 2.2 IAP'!AE17+'Inversión 2.3 IAP'!AE17+'Inversión 2.4 IAP'!AE17+'Exp Veg 1-IAP'!AE17+'Exp Veg 2-IAP'!AE17</f>
        <v>0</v>
      </c>
      <c r="AF17" s="125">
        <f>+'Inversión No. 2.1 IAP'!AF17++'Inversión No. 2.2 IAP'!AF17+'Inversión 2.3 IAP'!AF17+'Inversión 2.4 IAP'!AF17+'Exp Veg 1-IAP'!AF17+'Exp Veg 2-IAP'!AF17</f>
        <v>0</v>
      </c>
      <c r="AG17" s="125">
        <f>+'Inversión No. 2.1 IAP'!AG17++'Inversión No. 2.2 IAP'!AG17+'Inversión 2.3 IAP'!AG17+'Inversión 2.4 IAP'!AG17+'Exp Veg 1-IAP'!AG17+'Exp Veg 2-IAP'!AG17</f>
        <v>0</v>
      </c>
      <c r="AH17" s="125">
        <f>+'Inversión No. 2.1 IAP'!AH17++'Inversión No. 2.2 IAP'!AH17+'Inversión 2.3 IAP'!AH17+'Inversión 2.4 IAP'!AH17+'Exp Veg 1-IAP'!AH17+'Exp Veg 2-IAP'!AH17</f>
        <v>0</v>
      </c>
      <c r="AI17" s="125">
        <f>+'Inversión No. 2.1 IAP'!AI17++'Inversión No. 2.2 IAP'!AI17+'Inversión 2.3 IAP'!AI17+'Inversión 2.4 IAP'!AI17+'Exp Veg 1-IAP'!AI17+'Exp Veg 2-IAP'!AI17</f>
        <v>0</v>
      </c>
      <c r="AJ17" s="125">
        <f>+'Inversión No. 2.1 IAP'!AJ17++'Inversión No. 2.2 IAP'!AJ17+'Inversión 2.3 IAP'!AJ17+'Inversión 2.4 IAP'!AJ17+'Exp Veg 1-IAP'!AJ17+'Exp Veg 2-IAP'!AJ17</f>
        <v>0</v>
      </c>
      <c r="AK17" s="125">
        <f>+'Inversión No. 2.1 IAP'!AK17++'Inversión No. 2.2 IAP'!AK17+'Inversión 2.3 IAP'!AK17+'Inversión 2.4 IAP'!AK17+'Exp Veg 1-IAP'!AK17+'Exp Veg 2-IAP'!AK17</f>
        <v>0</v>
      </c>
    </row>
    <row r="18" spans="2:37" x14ac:dyDescent="0.25">
      <c r="B18" s="59" t="s">
        <v>296</v>
      </c>
      <c r="C18" s="62" t="str">
        <f>+VLOOKUP(B18,'resumen UCAP'!$A$5:$O$329,2,0)</f>
        <v>Luminaria Na 400w</v>
      </c>
      <c r="D18" s="63">
        <f>+'Desmonte Infr. financiada'!D18</f>
        <v>440</v>
      </c>
      <c r="E18" s="63" t="str">
        <f>+VLOOKUP(B18,'resumen UCAP'!$A$5:$O$329,3,0)</f>
        <v>Un</v>
      </c>
      <c r="F18" s="64">
        <f>+VLOOKUP(B18,'resumen UCAP'!$A$5:$O$329,15,0)</f>
        <v>509142</v>
      </c>
      <c r="G18" s="123">
        <v>670</v>
      </c>
      <c r="H18" s="125">
        <f>+'Inversión No. 2.1 IAP'!H18++'Inversión No. 2.2 IAP'!H18+'Inversión 2.3 IAP'!H18+'Inversión 2.4 IAP'!H18+'Exp Veg 1-IAP'!H18+'Exp Veg 2-IAP'!H18</f>
        <v>0</v>
      </c>
      <c r="I18" s="125">
        <f>+'Inversión No. 2.1 IAP'!I18++'Inversión No. 2.2 IAP'!I18+'Inversión 2.3 IAP'!I18+'Inversión 2.4 IAP'!I18+'Exp Veg 1-IAP'!I18+'Exp Veg 2-IAP'!I18</f>
        <v>0</v>
      </c>
      <c r="J18" s="125">
        <f>+'Inversión No. 2.1 IAP'!J18++'Inversión No. 2.2 IAP'!J18+'Inversión 2.3 IAP'!J18+'Inversión 2.4 IAP'!J18+'Exp Veg 1-IAP'!J18+'Exp Veg 2-IAP'!J18</f>
        <v>0</v>
      </c>
      <c r="K18" s="125">
        <f>+'Inversión No. 2.1 IAP'!K18++'Inversión No. 2.2 IAP'!K18+'Inversión 2.3 IAP'!K18+'Inversión 2.4 IAP'!K18+'Exp Veg 1-IAP'!K18+'Exp Veg 2-IAP'!K18</f>
        <v>0</v>
      </c>
      <c r="L18" s="125">
        <f>+'Inversión No. 2.1 IAP'!L18++'Inversión No. 2.2 IAP'!L18+'Inversión 2.3 IAP'!L18+'Inversión 2.4 IAP'!L18+'Exp Veg 1-IAP'!L18+'Exp Veg 2-IAP'!L18</f>
        <v>0</v>
      </c>
      <c r="M18" s="125">
        <f>+'Inversión No. 2.1 IAP'!M18++'Inversión No. 2.2 IAP'!M18+'Inversión 2.3 IAP'!M18+'Inversión 2.4 IAP'!M18+'Exp Veg 1-IAP'!M18+'Exp Veg 2-IAP'!M18</f>
        <v>0</v>
      </c>
      <c r="N18" s="125">
        <f>+'Inversión No. 2.1 IAP'!N18++'Inversión No. 2.2 IAP'!N18+'Inversión 2.3 IAP'!N18+'Inversión 2.4 IAP'!N18+'Exp Veg 1-IAP'!N18+'Exp Veg 2-IAP'!N18</f>
        <v>0</v>
      </c>
      <c r="O18" s="125">
        <f>+'Inversión No. 2.1 IAP'!O18++'Inversión No. 2.2 IAP'!O18+'Inversión 2.3 IAP'!O18+'Inversión 2.4 IAP'!O18+'Exp Veg 1-IAP'!O18+'Exp Veg 2-IAP'!O18</f>
        <v>0</v>
      </c>
      <c r="P18" s="125">
        <f>+'Inversión No. 2.1 IAP'!P18++'Inversión No. 2.2 IAP'!P18+'Inversión 2.3 IAP'!P18+'Inversión 2.4 IAP'!P18+'Exp Veg 1-IAP'!P18+'Exp Veg 2-IAP'!P18</f>
        <v>0</v>
      </c>
      <c r="Q18" s="125">
        <f>+'Inversión No. 2.1 IAP'!Q18++'Inversión No. 2.2 IAP'!Q18+'Inversión 2.3 IAP'!Q18+'Inversión 2.4 IAP'!Q18+'Exp Veg 1-IAP'!Q18+'Exp Veg 2-IAP'!Q18</f>
        <v>0</v>
      </c>
      <c r="R18" s="125">
        <f>+'Inversión No. 2.1 IAP'!R18++'Inversión No. 2.2 IAP'!R18+'Inversión 2.3 IAP'!R18+'Inversión 2.4 IAP'!R18+'Exp Veg 1-IAP'!R18+'Exp Veg 2-IAP'!R18</f>
        <v>0</v>
      </c>
      <c r="S18" s="125">
        <f>+'Inversión No. 2.1 IAP'!S18++'Inversión No. 2.2 IAP'!S18+'Inversión 2.3 IAP'!S18+'Inversión 2.4 IAP'!S18+'Exp Veg 1-IAP'!S18+'Exp Veg 2-IAP'!S18</f>
        <v>0</v>
      </c>
      <c r="T18" s="125">
        <f>+'Inversión No. 2.1 IAP'!T18++'Inversión No. 2.2 IAP'!T18+'Inversión 2.3 IAP'!T18+'Inversión 2.4 IAP'!T18+'Exp Veg 1-IAP'!T18+'Exp Veg 2-IAP'!T18</f>
        <v>0</v>
      </c>
      <c r="U18" s="125">
        <f>+'Inversión No. 2.1 IAP'!U18++'Inversión No. 2.2 IAP'!U18+'Inversión 2.3 IAP'!U18+'Inversión 2.4 IAP'!U18+'Exp Veg 1-IAP'!U18+'Exp Veg 2-IAP'!U18</f>
        <v>0</v>
      </c>
      <c r="V18" s="125">
        <f>+'Inversión No. 2.1 IAP'!V18++'Inversión No. 2.2 IAP'!V18+'Inversión 2.3 IAP'!V18+'Inversión 2.4 IAP'!V18+'Exp Veg 1-IAP'!V18+'Exp Veg 2-IAP'!V18</f>
        <v>0</v>
      </c>
      <c r="W18" s="125">
        <f>+'Inversión No. 2.1 IAP'!W18++'Inversión No. 2.2 IAP'!W18+'Inversión 2.3 IAP'!W18+'Inversión 2.4 IAP'!W18+'Exp Veg 1-IAP'!W18+'Exp Veg 2-IAP'!W18</f>
        <v>0</v>
      </c>
      <c r="X18" s="125">
        <f>+'Inversión No. 2.1 IAP'!X18++'Inversión No. 2.2 IAP'!X18+'Inversión 2.3 IAP'!X18+'Inversión 2.4 IAP'!X18+'Exp Veg 1-IAP'!X18+'Exp Veg 2-IAP'!X18</f>
        <v>0</v>
      </c>
      <c r="Y18" s="125">
        <f>+'Inversión No. 2.1 IAP'!Y18++'Inversión No. 2.2 IAP'!Y18+'Inversión 2.3 IAP'!Y18+'Inversión 2.4 IAP'!Y18+'Exp Veg 1-IAP'!Y18+'Exp Veg 2-IAP'!Y18</f>
        <v>0</v>
      </c>
      <c r="Z18" s="125">
        <f>+'Inversión No. 2.1 IAP'!Z18++'Inversión No. 2.2 IAP'!Z18+'Inversión 2.3 IAP'!Z18+'Inversión 2.4 IAP'!Z18+'Exp Veg 1-IAP'!Z18+'Exp Veg 2-IAP'!Z18</f>
        <v>0</v>
      </c>
      <c r="AA18" s="125">
        <f>+'Inversión No. 2.1 IAP'!AA18++'Inversión No. 2.2 IAP'!AA18+'Inversión 2.3 IAP'!AA18+'Inversión 2.4 IAP'!AA18+'Exp Veg 1-IAP'!AA18+'Exp Veg 2-IAP'!AA18</f>
        <v>0</v>
      </c>
      <c r="AB18" s="125">
        <f>+'Inversión No. 2.1 IAP'!AB18++'Inversión No. 2.2 IAP'!AB18+'Inversión 2.3 IAP'!AB18+'Inversión 2.4 IAP'!AB18+'Exp Veg 1-IAP'!AB18+'Exp Veg 2-IAP'!AB18</f>
        <v>0</v>
      </c>
      <c r="AC18" s="125">
        <f>+'Inversión No. 2.1 IAP'!AC18++'Inversión No. 2.2 IAP'!AC18+'Inversión 2.3 IAP'!AC18+'Inversión 2.4 IAP'!AC18+'Exp Veg 1-IAP'!AC18+'Exp Veg 2-IAP'!AC18</f>
        <v>0</v>
      </c>
      <c r="AD18" s="125">
        <f>+'Inversión No. 2.1 IAP'!AD18++'Inversión No. 2.2 IAP'!AD18+'Inversión 2.3 IAP'!AD18+'Inversión 2.4 IAP'!AD18+'Exp Veg 1-IAP'!AD18+'Exp Veg 2-IAP'!AD18</f>
        <v>0</v>
      </c>
      <c r="AE18" s="125">
        <f>+'Inversión No. 2.1 IAP'!AE18++'Inversión No. 2.2 IAP'!AE18+'Inversión 2.3 IAP'!AE18+'Inversión 2.4 IAP'!AE18+'Exp Veg 1-IAP'!AE18+'Exp Veg 2-IAP'!AE18</f>
        <v>0</v>
      </c>
      <c r="AF18" s="125">
        <f>+'Inversión No. 2.1 IAP'!AF18++'Inversión No. 2.2 IAP'!AF18+'Inversión 2.3 IAP'!AF18+'Inversión 2.4 IAP'!AF18+'Exp Veg 1-IAP'!AF18+'Exp Veg 2-IAP'!AF18</f>
        <v>0</v>
      </c>
      <c r="AG18" s="125">
        <f>+'Inversión No. 2.1 IAP'!AG18++'Inversión No. 2.2 IAP'!AG18+'Inversión 2.3 IAP'!AG18+'Inversión 2.4 IAP'!AG18+'Exp Veg 1-IAP'!AG18+'Exp Veg 2-IAP'!AG18</f>
        <v>0</v>
      </c>
      <c r="AH18" s="125">
        <f>+'Inversión No. 2.1 IAP'!AH18++'Inversión No. 2.2 IAP'!AH18+'Inversión 2.3 IAP'!AH18+'Inversión 2.4 IAP'!AH18+'Exp Veg 1-IAP'!AH18+'Exp Veg 2-IAP'!AH18</f>
        <v>0</v>
      </c>
      <c r="AI18" s="125">
        <f>+'Inversión No. 2.1 IAP'!AI18++'Inversión No. 2.2 IAP'!AI18+'Inversión 2.3 IAP'!AI18+'Inversión 2.4 IAP'!AI18+'Exp Veg 1-IAP'!AI18+'Exp Veg 2-IAP'!AI18</f>
        <v>0</v>
      </c>
      <c r="AJ18" s="125">
        <f>+'Inversión No. 2.1 IAP'!AJ18++'Inversión No. 2.2 IAP'!AJ18+'Inversión 2.3 IAP'!AJ18+'Inversión 2.4 IAP'!AJ18+'Exp Veg 1-IAP'!AJ18+'Exp Veg 2-IAP'!AJ18</f>
        <v>0</v>
      </c>
      <c r="AK18" s="125">
        <f>+'Inversión No. 2.1 IAP'!AK18++'Inversión No. 2.2 IAP'!AK18+'Inversión 2.3 IAP'!AK18+'Inversión 2.4 IAP'!AK18+'Exp Veg 1-IAP'!AK18+'Exp Veg 2-IAP'!AK18</f>
        <v>0</v>
      </c>
    </row>
    <row r="19" spans="2:37" x14ac:dyDescent="0.25">
      <c r="B19" s="59" t="s">
        <v>72</v>
      </c>
      <c r="C19" s="62" t="str">
        <f>+VLOOKUP(B19,'resumen UCAP'!$A$5:$O$329,2,0)</f>
        <v>Luminaria picadelly 150w</v>
      </c>
      <c r="D19" s="63">
        <f>+'Desmonte Infr. financiada'!D19</f>
        <v>169</v>
      </c>
      <c r="E19" s="63" t="str">
        <f>+VLOOKUP(B19,'resumen UCAP'!$A$5:$O$329,3,0)</f>
        <v>Un</v>
      </c>
      <c r="F19" s="64">
        <f>+VLOOKUP(B19,'resumen UCAP'!$A$5:$O$329,15,0)</f>
        <v>660000</v>
      </c>
      <c r="G19" s="61">
        <v>72</v>
      </c>
      <c r="H19" s="125">
        <f>+'Inversión No. 2.1 IAP'!H19++'Inversión No. 2.2 IAP'!H19+'Inversión 2.3 IAP'!H19+'Inversión 2.4 IAP'!H19+'Exp Veg 1-IAP'!H19+'Exp Veg 2-IAP'!H19</f>
        <v>0</v>
      </c>
      <c r="I19" s="125">
        <f>+'Inversión No. 2.1 IAP'!I19++'Inversión No. 2.2 IAP'!I19+'Inversión 2.3 IAP'!I19+'Inversión 2.4 IAP'!I19+'Exp Veg 1-IAP'!I19+'Exp Veg 2-IAP'!I19</f>
        <v>0</v>
      </c>
      <c r="J19" s="125">
        <f>+'Inversión No. 2.1 IAP'!J19++'Inversión No. 2.2 IAP'!J19+'Inversión 2.3 IAP'!J19+'Inversión 2.4 IAP'!J19+'Exp Veg 1-IAP'!J19+'Exp Veg 2-IAP'!J19</f>
        <v>0</v>
      </c>
      <c r="K19" s="125">
        <f>+'Inversión No. 2.1 IAP'!K19++'Inversión No. 2.2 IAP'!K19+'Inversión 2.3 IAP'!K19+'Inversión 2.4 IAP'!K19+'Exp Veg 1-IAP'!K19+'Exp Veg 2-IAP'!K19</f>
        <v>0</v>
      </c>
      <c r="L19" s="125">
        <f>+'Inversión No. 2.1 IAP'!L19++'Inversión No. 2.2 IAP'!L19+'Inversión 2.3 IAP'!L19+'Inversión 2.4 IAP'!L19+'Exp Veg 1-IAP'!L19+'Exp Veg 2-IAP'!L19</f>
        <v>0</v>
      </c>
      <c r="M19" s="125">
        <f>+'Inversión No. 2.1 IAP'!M19++'Inversión No. 2.2 IAP'!M19+'Inversión 2.3 IAP'!M19+'Inversión 2.4 IAP'!M19+'Exp Veg 1-IAP'!M19+'Exp Veg 2-IAP'!M19</f>
        <v>0</v>
      </c>
      <c r="N19" s="125">
        <f>+'Inversión No. 2.1 IAP'!N19++'Inversión No. 2.2 IAP'!N19+'Inversión 2.3 IAP'!N19+'Inversión 2.4 IAP'!N19+'Exp Veg 1-IAP'!N19+'Exp Veg 2-IAP'!N19</f>
        <v>0</v>
      </c>
      <c r="O19" s="125">
        <f>+'Inversión No. 2.1 IAP'!O19++'Inversión No. 2.2 IAP'!O19+'Inversión 2.3 IAP'!O19+'Inversión 2.4 IAP'!O19+'Exp Veg 1-IAP'!O19+'Exp Veg 2-IAP'!O19</f>
        <v>0</v>
      </c>
      <c r="P19" s="125">
        <f>+'Inversión No. 2.1 IAP'!P19++'Inversión No. 2.2 IAP'!P19+'Inversión 2.3 IAP'!P19+'Inversión 2.4 IAP'!P19+'Exp Veg 1-IAP'!P19+'Exp Veg 2-IAP'!P19</f>
        <v>0</v>
      </c>
      <c r="Q19" s="125">
        <f>+'Inversión No. 2.1 IAP'!Q19++'Inversión No. 2.2 IAP'!Q19+'Inversión 2.3 IAP'!Q19+'Inversión 2.4 IAP'!Q19+'Exp Veg 1-IAP'!Q19+'Exp Veg 2-IAP'!Q19</f>
        <v>0</v>
      </c>
      <c r="R19" s="125">
        <f>+'Inversión No. 2.1 IAP'!R19++'Inversión No. 2.2 IAP'!R19+'Inversión 2.3 IAP'!R19+'Inversión 2.4 IAP'!R19+'Exp Veg 1-IAP'!R19+'Exp Veg 2-IAP'!R19</f>
        <v>0</v>
      </c>
      <c r="S19" s="125">
        <f>+'Inversión No. 2.1 IAP'!S19++'Inversión No. 2.2 IAP'!S19+'Inversión 2.3 IAP'!S19+'Inversión 2.4 IAP'!S19+'Exp Veg 1-IAP'!S19+'Exp Veg 2-IAP'!S19</f>
        <v>0</v>
      </c>
      <c r="T19" s="125">
        <f>+'Inversión No. 2.1 IAP'!T19++'Inversión No. 2.2 IAP'!T19+'Inversión 2.3 IAP'!T19+'Inversión 2.4 IAP'!T19+'Exp Veg 1-IAP'!T19+'Exp Veg 2-IAP'!T19</f>
        <v>0</v>
      </c>
      <c r="U19" s="125">
        <f>+'Inversión No. 2.1 IAP'!U19++'Inversión No. 2.2 IAP'!U19+'Inversión 2.3 IAP'!U19+'Inversión 2.4 IAP'!U19+'Exp Veg 1-IAP'!U19+'Exp Veg 2-IAP'!U19</f>
        <v>0</v>
      </c>
      <c r="V19" s="125">
        <f>+'Inversión No. 2.1 IAP'!V19++'Inversión No. 2.2 IAP'!V19+'Inversión 2.3 IAP'!V19+'Inversión 2.4 IAP'!V19+'Exp Veg 1-IAP'!V19+'Exp Veg 2-IAP'!V19</f>
        <v>0</v>
      </c>
      <c r="W19" s="125">
        <f>+'Inversión No. 2.1 IAP'!W19++'Inversión No. 2.2 IAP'!W19+'Inversión 2.3 IAP'!W19+'Inversión 2.4 IAP'!W19+'Exp Veg 1-IAP'!W19+'Exp Veg 2-IAP'!W19</f>
        <v>0</v>
      </c>
      <c r="X19" s="125">
        <f>+'Inversión No. 2.1 IAP'!X19++'Inversión No. 2.2 IAP'!X19+'Inversión 2.3 IAP'!X19+'Inversión 2.4 IAP'!X19+'Exp Veg 1-IAP'!X19+'Exp Veg 2-IAP'!X19</f>
        <v>0</v>
      </c>
      <c r="Y19" s="125">
        <f>+'Inversión No. 2.1 IAP'!Y19++'Inversión No. 2.2 IAP'!Y19+'Inversión 2.3 IAP'!Y19+'Inversión 2.4 IAP'!Y19+'Exp Veg 1-IAP'!Y19+'Exp Veg 2-IAP'!Y19</f>
        <v>0</v>
      </c>
      <c r="Z19" s="125">
        <f>+'Inversión No. 2.1 IAP'!Z19++'Inversión No. 2.2 IAP'!Z19+'Inversión 2.3 IAP'!Z19+'Inversión 2.4 IAP'!Z19+'Exp Veg 1-IAP'!Z19+'Exp Veg 2-IAP'!Z19</f>
        <v>0</v>
      </c>
      <c r="AA19" s="125">
        <f>+'Inversión No. 2.1 IAP'!AA19++'Inversión No. 2.2 IAP'!AA19+'Inversión 2.3 IAP'!AA19+'Inversión 2.4 IAP'!AA19+'Exp Veg 1-IAP'!AA19+'Exp Veg 2-IAP'!AA19</f>
        <v>0</v>
      </c>
      <c r="AB19" s="125">
        <f>+'Inversión No. 2.1 IAP'!AB19++'Inversión No. 2.2 IAP'!AB19+'Inversión 2.3 IAP'!AB19+'Inversión 2.4 IAP'!AB19+'Exp Veg 1-IAP'!AB19+'Exp Veg 2-IAP'!AB19</f>
        <v>0</v>
      </c>
      <c r="AC19" s="125">
        <f>+'Inversión No. 2.1 IAP'!AC19++'Inversión No. 2.2 IAP'!AC19+'Inversión 2.3 IAP'!AC19+'Inversión 2.4 IAP'!AC19+'Exp Veg 1-IAP'!AC19+'Exp Veg 2-IAP'!AC19</f>
        <v>0</v>
      </c>
      <c r="AD19" s="125">
        <f>+'Inversión No. 2.1 IAP'!AD19++'Inversión No. 2.2 IAP'!AD19+'Inversión 2.3 IAP'!AD19+'Inversión 2.4 IAP'!AD19+'Exp Veg 1-IAP'!AD19+'Exp Veg 2-IAP'!AD19</f>
        <v>0</v>
      </c>
      <c r="AE19" s="125">
        <f>+'Inversión No. 2.1 IAP'!AE19++'Inversión No. 2.2 IAP'!AE19+'Inversión 2.3 IAP'!AE19+'Inversión 2.4 IAP'!AE19+'Exp Veg 1-IAP'!AE19+'Exp Veg 2-IAP'!AE19</f>
        <v>0</v>
      </c>
      <c r="AF19" s="125">
        <f>+'Inversión No. 2.1 IAP'!AF19++'Inversión No. 2.2 IAP'!AF19+'Inversión 2.3 IAP'!AF19+'Inversión 2.4 IAP'!AF19+'Exp Veg 1-IAP'!AF19+'Exp Veg 2-IAP'!AF19</f>
        <v>0</v>
      </c>
      <c r="AG19" s="125">
        <f>+'Inversión No. 2.1 IAP'!AG19++'Inversión No. 2.2 IAP'!AG19+'Inversión 2.3 IAP'!AG19+'Inversión 2.4 IAP'!AG19+'Exp Veg 1-IAP'!AG19+'Exp Veg 2-IAP'!AG19</f>
        <v>0</v>
      </c>
      <c r="AH19" s="125">
        <f>+'Inversión No. 2.1 IAP'!AH19++'Inversión No. 2.2 IAP'!AH19+'Inversión 2.3 IAP'!AH19+'Inversión 2.4 IAP'!AH19+'Exp Veg 1-IAP'!AH19+'Exp Veg 2-IAP'!AH19</f>
        <v>0</v>
      </c>
      <c r="AI19" s="125">
        <f>+'Inversión No. 2.1 IAP'!AI19++'Inversión No. 2.2 IAP'!AI19+'Inversión 2.3 IAP'!AI19+'Inversión 2.4 IAP'!AI19+'Exp Veg 1-IAP'!AI19+'Exp Veg 2-IAP'!AI19</f>
        <v>0</v>
      </c>
      <c r="AJ19" s="125">
        <f>+'Inversión No. 2.1 IAP'!AJ19++'Inversión No. 2.2 IAP'!AJ19+'Inversión 2.3 IAP'!AJ19+'Inversión 2.4 IAP'!AJ19+'Exp Veg 1-IAP'!AJ19+'Exp Veg 2-IAP'!AJ19</f>
        <v>0</v>
      </c>
      <c r="AK19" s="125">
        <f>+'Inversión No. 2.1 IAP'!AK19++'Inversión No. 2.2 IAP'!AK19+'Inversión 2.3 IAP'!AK19+'Inversión 2.4 IAP'!AK19+'Exp Veg 1-IAP'!AK19+'Exp Veg 2-IAP'!AK19</f>
        <v>0</v>
      </c>
    </row>
    <row r="20" spans="2:37" x14ac:dyDescent="0.25">
      <c r="B20" s="59" t="s">
        <v>297</v>
      </c>
      <c r="C20" s="62" t="str">
        <f>+VLOOKUP(B20,'resumen UCAP'!$A$5:$O$329,2,0)</f>
        <v>Luminaria SH Na 400w</v>
      </c>
      <c r="D20" s="63">
        <f>+'Desmonte Infr. financiada'!D20</f>
        <v>440</v>
      </c>
      <c r="E20" s="63" t="str">
        <f>+VLOOKUP(B20,'resumen UCAP'!$A$5:$O$329,3,0)</f>
        <v>Un</v>
      </c>
      <c r="F20" s="64">
        <f>+VLOOKUP(B20,'resumen UCAP'!$A$5:$O$329,15,0)</f>
        <v>690000</v>
      </c>
      <c r="G20" s="123">
        <v>12</v>
      </c>
      <c r="H20" s="125">
        <f>+'Inversión No. 2.1 IAP'!H20++'Inversión No. 2.2 IAP'!H20+'Inversión 2.3 IAP'!H20+'Inversión 2.4 IAP'!H20+'Exp Veg 1-IAP'!H20+'Exp Veg 2-IAP'!H20</f>
        <v>0</v>
      </c>
      <c r="I20" s="125">
        <f>+'Inversión No. 2.1 IAP'!I20++'Inversión No. 2.2 IAP'!I20+'Inversión 2.3 IAP'!I20+'Inversión 2.4 IAP'!I20+'Exp Veg 1-IAP'!I20+'Exp Veg 2-IAP'!I20</f>
        <v>0</v>
      </c>
      <c r="J20" s="125">
        <f>+'Inversión No. 2.1 IAP'!J20++'Inversión No. 2.2 IAP'!J20+'Inversión 2.3 IAP'!J20+'Inversión 2.4 IAP'!J20+'Exp Veg 1-IAP'!J20+'Exp Veg 2-IAP'!J20</f>
        <v>0</v>
      </c>
      <c r="K20" s="125">
        <f>+'Inversión No. 2.1 IAP'!K20++'Inversión No. 2.2 IAP'!K20+'Inversión 2.3 IAP'!K20+'Inversión 2.4 IAP'!K20+'Exp Veg 1-IAP'!K20+'Exp Veg 2-IAP'!K20</f>
        <v>0</v>
      </c>
      <c r="L20" s="125">
        <f>+'Inversión No. 2.1 IAP'!L20++'Inversión No. 2.2 IAP'!L20+'Inversión 2.3 IAP'!L20+'Inversión 2.4 IAP'!L20+'Exp Veg 1-IAP'!L20+'Exp Veg 2-IAP'!L20</f>
        <v>0</v>
      </c>
      <c r="M20" s="125">
        <f>+'Inversión No. 2.1 IAP'!M20++'Inversión No. 2.2 IAP'!M20+'Inversión 2.3 IAP'!M20+'Inversión 2.4 IAP'!M20+'Exp Veg 1-IAP'!M20+'Exp Veg 2-IAP'!M20</f>
        <v>0</v>
      </c>
      <c r="N20" s="125">
        <f>+'Inversión No. 2.1 IAP'!N20++'Inversión No. 2.2 IAP'!N20+'Inversión 2.3 IAP'!N20+'Inversión 2.4 IAP'!N20+'Exp Veg 1-IAP'!N20+'Exp Veg 2-IAP'!N20</f>
        <v>0</v>
      </c>
      <c r="O20" s="125">
        <f>+'Inversión No. 2.1 IAP'!O20++'Inversión No. 2.2 IAP'!O20+'Inversión 2.3 IAP'!O20+'Inversión 2.4 IAP'!O20+'Exp Veg 1-IAP'!O20+'Exp Veg 2-IAP'!O20</f>
        <v>0</v>
      </c>
      <c r="P20" s="125">
        <f>+'Inversión No. 2.1 IAP'!P20++'Inversión No. 2.2 IAP'!P20+'Inversión 2.3 IAP'!P20+'Inversión 2.4 IAP'!P20+'Exp Veg 1-IAP'!P20+'Exp Veg 2-IAP'!P20</f>
        <v>0</v>
      </c>
      <c r="Q20" s="125">
        <f>+'Inversión No. 2.1 IAP'!Q20++'Inversión No. 2.2 IAP'!Q20+'Inversión 2.3 IAP'!Q20+'Inversión 2.4 IAP'!Q20+'Exp Veg 1-IAP'!Q20+'Exp Veg 2-IAP'!Q20</f>
        <v>0</v>
      </c>
      <c r="R20" s="125">
        <f>+'Inversión No. 2.1 IAP'!R20++'Inversión No. 2.2 IAP'!R20+'Inversión 2.3 IAP'!R20+'Inversión 2.4 IAP'!R20+'Exp Veg 1-IAP'!R20+'Exp Veg 2-IAP'!R20</f>
        <v>0</v>
      </c>
      <c r="S20" s="125">
        <f>+'Inversión No. 2.1 IAP'!S20++'Inversión No. 2.2 IAP'!S20+'Inversión 2.3 IAP'!S20+'Inversión 2.4 IAP'!S20+'Exp Veg 1-IAP'!S20+'Exp Veg 2-IAP'!S20</f>
        <v>0</v>
      </c>
      <c r="T20" s="125">
        <f>+'Inversión No. 2.1 IAP'!T20++'Inversión No. 2.2 IAP'!T20+'Inversión 2.3 IAP'!T20+'Inversión 2.4 IAP'!T20+'Exp Veg 1-IAP'!T20+'Exp Veg 2-IAP'!T20</f>
        <v>0</v>
      </c>
      <c r="U20" s="125">
        <f>+'Inversión No. 2.1 IAP'!U20++'Inversión No. 2.2 IAP'!U20+'Inversión 2.3 IAP'!U20+'Inversión 2.4 IAP'!U20+'Exp Veg 1-IAP'!U20+'Exp Veg 2-IAP'!U20</f>
        <v>0</v>
      </c>
      <c r="V20" s="125">
        <f>+'Inversión No. 2.1 IAP'!V20++'Inversión No. 2.2 IAP'!V20+'Inversión 2.3 IAP'!V20+'Inversión 2.4 IAP'!V20+'Exp Veg 1-IAP'!V20+'Exp Veg 2-IAP'!V20</f>
        <v>0</v>
      </c>
      <c r="W20" s="125">
        <f>+'Inversión No. 2.1 IAP'!W20++'Inversión No. 2.2 IAP'!W20+'Inversión 2.3 IAP'!W20+'Inversión 2.4 IAP'!W20+'Exp Veg 1-IAP'!W20+'Exp Veg 2-IAP'!W20</f>
        <v>0</v>
      </c>
      <c r="X20" s="125">
        <f>+'Inversión No. 2.1 IAP'!X20++'Inversión No. 2.2 IAP'!X20+'Inversión 2.3 IAP'!X20+'Inversión 2.4 IAP'!X20+'Exp Veg 1-IAP'!X20+'Exp Veg 2-IAP'!X20</f>
        <v>0</v>
      </c>
      <c r="Y20" s="125">
        <f>+'Inversión No. 2.1 IAP'!Y20++'Inversión No. 2.2 IAP'!Y20+'Inversión 2.3 IAP'!Y20+'Inversión 2.4 IAP'!Y20+'Exp Veg 1-IAP'!Y20+'Exp Veg 2-IAP'!Y20</f>
        <v>0</v>
      </c>
      <c r="Z20" s="125">
        <f>+'Inversión No. 2.1 IAP'!Z20++'Inversión No. 2.2 IAP'!Z20+'Inversión 2.3 IAP'!Z20+'Inversión 2.4 IAP'!Z20+'Exp Veg 1-IAP'!Z20+'Exp Veg 2-IAP'!Z20</f>
        <v>0</v>
      </c>
      <c r="AA20" s="125">
        <f>+'Inversión No. 2.1 IAP'!AA20++'Inversión No. 2.2 IAP'!AA20+'Inversión 2.3 IAP'!AA20+'Inversión 2.4 IAP'!AA20+'Exp Veg 1-IAP'!AA20+'Exp Veg 2-IAP'!AA20</f>
        <v>0</v>
      </c>
      <c r="AB20" s="125">
        <f>+'Inversión No. 2.1 IAP'!AB20++'Inversión No. 2.2 IAP'!AB20+'Inversión 2.3 IAP'!AB20+'Inversión 2.4 IAP'!AB20+'Exp Veg 1-IAP'!AB20+'Exp Veg 2-IAP'!AB20</f>
        <v>0</v>
      </c>
      <c r="AC20" s="125">
        <f>+'Inversión No. 2.1 IAP'!AC20++'Inversión No. 2.2 IAP'!AC20+'Inversión 2.3 IAP'!AC20+'Inversión 2.4 IAP'!AC20+'Exp Veg 1-IAP'!AC20+'Exp Veg 2-IAP'!AC20</f>
        <v>0</v>
      </c>
      <c r="AD20" s="125">
        <f>+'Inversión No. 2.1 IAP'!AD20++'Inversión No. 2.2 IAP'!AD20+'Inversión 2.3 IAP'!AD20+'Inversión 2.4 IAP'!AD20+'Exp Veg 1-IAP'!AD20+'Exp Veg 2-IAP'!AD20</f>
        <v>0</v>
      </c>
      <c r="AE20" s="125">
        <f>+'Inversión No. 2.1 IAP'!AE20++'Inversión No. 2.2 IAP'!AE20+'Inversión 2.3 IAP'!AE20+'Inversión 2.4 IAP'!AE20+'Exp Veg 1-IAP'!AE20+'Exp Veg 2-IAP'!AE20</f>
        <v>0</v>
      </c>
      <c r="AF20" s="125">
        <f>+'Inversión No. 2.1 IAP'!AF20++'Inversión No. 2.2 IAP'!AF20+'Inversión 2.3 IAP'!AF20+'Inversión 2.4 IAP'!AF20+'Exp Veg 1-IAP'!AF20+'Exp Veg 2-IAP'!AF20</f>
        <v>0</v>
      </c>
      <c r="AG20" s="125">
        <f>+'Inversión No. 2.1 IAP'!AG20++'Inversión No. 2.2 IAP'!AG20+'Inversión 2.3 IAP'!AG20+'Inversión 2.4 IAP'!AG20+'Exp Veg 1-IAP'!AG20+'Exp Veg 2-IAP'!AG20</f>
        <v>0</v>
      </c>
      <c r="AH20" s="125">
        <f>+'Inversión No. 2.1 IAP'!AH20++'Inversión No. 2.2 IAP'!AH20+'Inversión 2.3 IAP'!AH20+'Inversión 2.4 IAP'!AH20+'Exp Veg 1-IAP'!AH20+'Exp Veg 2-IAP'!AH20</f>
        <v>0</v>
      </c>
      <c r="AI20" s="125">
        <f>+'Inversión No. 2.1 IAP'!AI20++'Inversión No. 2.2 IAP'!AI20+'Inversión 2.3 IAP'!AI20+'Inversión 2.4 IAP'!AI20+'Exp Veg 1-IAP'!AI20+'Exp Veg 2-IAP'!AI20</f>
        <v>0</v>
      </c>
      <c r="AJ20" s="125">
        <f>+'Inversión No. 2.1 IAP'!AJ20++'Inversión No. 2.2 IAP'!AJ20+'Inversión 2.3 IAP'!AJ20+'Inversión 2.4 IAP'!AJ20+'Exp Veg 1-IAP'!AJ20+'Exp Veg 2-IAP'!AJ20</f>
        <v>0</v>
      </c>
      <c r="AK20" s="125">
        <f>+'Inversión No. 2.1 IAP'!AK20++'Inversión No. 2.2 IAP'!AK20+'Inversión 2.3 IAP'!AK20+'Inversión 2.4 IAP'!AK20+'Exp Veg 1-IAP'!AK20+'Exp Veg 2-IAP'!AK20</f>
        <v>0</v>
      </c>
    </row>
    <row r="21" spans="2:37" x14ac:dyDescent="0.25">
      <c r="B21" s="59" t="s">
        <v>73</v>
      </c>
      <c r="C21" s="62" t="str">
        <f>+VLOOKUP(B21,'resumen UCAP'!$A$5:$O$329,2,0)</f>
        <v>Luminaria sodio 70w</v>
      </c>
      <c r="D21" s="63">
        <f>+'Desmonte Infr. financiada'!D21</f>
        <v>81</v>
      </c>
      <c r="E21" s="63" t="str">
        <f>+VLOOKUP(B21,'resumen UCAP'!$A$5:$O$329,3,0)</f>
        <v>Un</v>
      </c>
      <c r="F21" s="64">
        <f>+VLOOKUP(B21,'resumen UCAP'!$A$5:$O$329,15,0)</f>
        <v>201765</v>
      </c>
      <c r="G21" s="123">
        <v>14987</v>
      </c>
      <c r="H21" s="125">
        <f>+'Inversión No. 2.1 IAP'!H21++'Inversión No. 2.2 IAP'!H21+'Inversión 2.3 IAP'!H21+'Inversión 2.4 IAP'!H21+'Exp Veg 1-IAP'!H21+'Exp Veg 2-IAP'!H21</f>
        <v>0</v>
      </c>
      <c r="I21" s="125">
        <f>+'Inversión No. 2.1 IAP'!I21++'Inversión No. 2.2 IAP'!I21+'Inversión 2.3 IAP'!I21+'Inversión 2.4 IAP'!I21+'Exp Veg 1-IAP'!I21+'Exp Veg 2-IAP'!I21</f>
        <v>0</v>
      </c>
      <c r="J21" s="125">
        <f>+'Inversión No. 2.1 IAP'!J21++'Inversión No. 2.2 IAP'!J21+'Inversión 2.3 IAP'!J21+'Inversión 2.4 IAP'!J21+'Exp Veg 1-IAP'!J21+'Exp Veg 2-IAP'!J21</f>
        <v>0</v>
      </c>
      <c r="K21" s="125">
        <f>+'Inversión No. 2.1 IAP'!K21++'Inversión No. 2.2 IAP'!K21+'Inversión 2.3 IAP'!K21+'Inversión 2.4 IAP'!K21+'Exp Veg 1-IAP'!K21+'Exp Veg 2-IAP'!K21</f>
        <v>0</v>
      </c>
      <c r="L21" s="125">
        <f>+'Inversión No. 2.1 IAP'!L21++'Inversión No. 2.2 IAP'!L21+'Inversión 2.3 IAP'!L21+'Inversión 2.4 IAP'!L21+'Exp Veg 1-IAP'!L21+'Exp Veg 2-IAP'!L21</f>
        <v>0</v>
      </c>
      <c r="M21" s="125">
        <f>+'Inversión No. 2.1 IAP'!M21++'Inversión No. 2.2 IAP'!M21+'Inversión 2.3 IAP'!M21+'Inversión 2.4 IAP'!M21+'Exp Veg 1-IAP'!M21+'Exp Veg 2-IAP'!M21</f>
        <v>0</v>
      </c>
      <c r="N21" s="125">
        <f>+'Inversión No. 2.1 IAP'!N21++'Inversión No. 2.2 IAP'!N21+'Inversión 2.3 IAP'!N21+'Inversión 2.4 IAP'!N21+'Exp Veg 1-IAP'!N21+'Exp Veg 2-IAP'!N21</f>
        <v>0</v>
      </c>
      <c r="O21" s="125">
        <f>+'Inversión No. 2.1 IAP'!O21++'Inversión No. 2.2 IAP'!O21+'Inversión 2.3 IAP'!O21+'Inversión 2.4 IAP'!O21+'Exp Veg 1-IAP'!O21+'Exp Veg 2-IAP'!O21</f>
        <v>0</v>
      </c>
      <c r="P21" s="125">
        <f>+'Inversión No. 2.1 IAP'!P21++'Inversión No. 2.2 IAP'!P21+'Inversión 2.3 IAP'!P21+'Inversión 2.4 IAP'!P21+'Exp Veg 1-IAP'!P21+'Exp Veg 2-IAP'!P21</f>
        <v>0</v>
      </c>
      <c r="Q21" s="125">
        <f>+'Inversión No. 2.1 IAP'!Q21++'Inversión No. 2.2 IAP'!Q21+'Inversión 2.3 IAP'!Q21+'Inversión 2.4 IAP'!Q21+'Exp Veg 1-IAP'!Q21+'Exp Veg 2-IAP'!Q21</f>
        <v>0</v>
      </c>
      <c r="R21" s="125">
        <f>+'Inversión No. 2.1 IAP'!R21++'Inversión No. 2.2 IAP'!R21+'Inversión 2.3 IAP'!R21+'Inversión 2.4 IAP'!R21+'Exp Veg 1-IAP'!R21+'Exp Veg 2-IAP'!R21</f>
        <v>0</v>
      </c>
      <c r="S21" s="125">
        <f>+'Inversión No. 2.1 IAP'!S21++'Inversión No. 2.2 IAP'!S21+'Inversión 2.3 IAP'!S21+'Inversión 2.4 IAP'!S21+'Exp Veg 1-IAP'!S21+'Exp Veg 2-IAP'!S21</f>
        <v>0</v>
      </c>
      <c r="T21" s="125">
        <f>+'Inversión No. 2.1 IAP'!T21++'Inversión No. 2.2 IAP'!T21+'Inversión 2.3 IAP'!T21+'Inversión 2.4 IAP'!T21+'Exp Veg 1-IAP'!T21+'Exp Veg 2-IAP'!T21</f>
        <v>0</v>
      </c>
      <c r="U21" s="125">
        <f>+'Inversión No. 2.1 IAP'!U21++'Inversión No. 2.2 IAP'!U21+'Inversión 2.3 IAP'!U21+'Inversión 2.4 IAP'!U21+'Exp Veg 1-IAP'!U21+'Exp Veg 2-IAP'!U21</f>
        <v>0</v>
      </c>
      <c r="V21" s="125">
        <f>+'Inversión No. 2.1 IAP'!V21++'Inversión No. 2.2 IAP'!V21+'Inversión 2.3 IAP'!V21+'Inversión 2.4 IAP'!V21+'Exp Veg 1-IAP'!V21+'Exp Veg 2-IAP'!V21</f>
        <v>0</v>
      </c>
      <c r="W21" s="125">
        <f>+'Inversión No. 2.1 IAP'!W21++'Inversión No. 2.2 IAP'!W21+'Inversión 2.3 IAP'!W21+'Inversión 2.4 IAP'!W21+'Exp Veg 1-IAP'!W21+'Exp Veg 2-IAP'!W21</f>
        <v>0</v>
      </c>
      <c r="X21" s="125">
        <f>+'Inversión No. 2.1 IAP'!X21++'Inversión No. 2.2 IAP'!X21+'Inversión 2.3 IAP'!X21+'Inversión 2.4 IAP'!X21+'Exp Veg 1-IAP'!X21+'Exp Veg 2-IAP'!X21</f>
        <v>0</v>
      </c>
      <c r="Y21" s="125">
        <f>+'Inversión No. 2.1 IAP'!Y21++'Inversión No. 2.2 IAP'!Y21+'Inversión 2.3 IAP'!Y21+'Inversión 2.4 IAP'!Y21+'Exp Veg 1-IAP'!Y21+'Exp Veg 2-IAP'!Y21</f>
        <v>0</v>
      </c>
      <c r="Z21" s="125">
        <f>+'Inversión No. 2.1 IAP'!Z21++'Inversión No. 2.2 IAP'!Z21+'Inversión 2.3 IAP'!Z21+'Inversión 2.4 IAP'!Z21+'Exp Veg 1-IAP'!Z21+'Exp Veg 2-IAP'!Z21</f>
        <v>0</v>
      </c>
      <c r="AA21" s="125">
        <f>+'Inversión No. 2.1 IAP'!AA21++'Inversión No. 2.2 IAP'!AA21+'Inversión 2.3 IAP'!AA21+'Inversión 2.4 IAP'!AA21+'Exp Veg 1-IAP'!AA21+'Exp Veg 2-IAP'!AA21</f>
        <v>0</v>
      </c>
      <c r="AB21" s="125">
        <f>+'Inversión No. 2.1 IAP'!AB21++'Inversión No. 2.2 IAP'!AB21+'Inversión 2.3 IAP'!AB21+'Inversión 2.4 IAP'!AB21+'Exp Veg 1-IAP'!AB21+'Exp Veg 2-IAP'!AB21</f>
        <v>0</v>
      </c>
      <c r="AC21" s="125">
        <f>+'Inversión No. 2.1 IAP'!AC21++'Inversión No. 2.2 IAP'!AC21+'Inversión 2.3 IAP'!AC21+'Inversión 2.4 IAP'!AC21+'Exp Veg 1-IAP'!AC21+'Exp Veg 2-IAP'!AC21</f>
        <v>0</v>
      </c>
      <c r="AD21" s="125">
        <f>+'Inversión No. 2.1 IAP'!AD21++'Inversión No. 2.2 IAP'!AD21+'Inversión 2.3 IAP'!AD21+'Inversión 2.4 IAP'!AD21+'Exp Veg 1-IAP'!AD21+'Exp Veg 2-IAP'!AD21</f>
        <v>0</v>
      </c>
      <c r="AE21" s="125">
        <f>+'Inversión No. 2.1 IAP'!AE21++'Inversión No. 2.2 IAP'!AE21+'Inversión 2.3 IAP'!AE21+'Inversión 2.4 IAP'!AE21+'Exp Veg 1-IAP'!AE21+'Exp Veg 2-IAP'!AE21</f>
        <v>0</v>
      </c>
      <c r="AF21" s="125">
        <f>+'Inversión No. 2.1 IAP'!AF21++'Inversión No. 2.2 IAP'!AF21+'Inversión 2.3 IAP'!AF21+'Inversión 2.4 IAP'!AF21+'Exp Veg 1-IAP'!AF21+'Exp Veg 2-IAP'!AF21</f>
        <v>0</v>
      </c>
      <c r="AG21" s="125">
        <f>+'Inversión No. 2.1 IAP'!AG21++'Inversión No. 2.2 IAP'!AG21+'Inversión 2.3 IAP'!AG21+'Inversión 2.4 IAP'!AG21+'Exp Veg 1-IAP'!AG21+'Exp Veg 2-IAP'!AG21</f>
        <v>0</v>
      </c>
      <c r="AH21" s="125">
        <f>+'Inversión No. 2.1 IAP'!AH21++'Inversión No. 2.2 IAP'!AH21+'Inversión 2.3 IAP'!AH21+'Inversión 2.4 IAP'!AH21+'Exp Veg 1-IAP'!AH21+'Exp Veg 2-IAP'!AH21</f>
        <v>0</v>
      </c>
      <c r="AI21" s="125">
        <f>+'Inversión No. 2.1 IAP'!AI21++'Inversión No. 2.2 IAP'!AI21+'Inversión 2.3 IAP'!AI21+'Inversión 2.4 IAP'!AI21+'Exp Veg 1-IAP'!AI21+'Exp Veg 2-IAP'!AI21</f>
        <v>0</v>
      </c>
      <c r="AJ21" s="125">
        <f>+'Inversión No. 2.1 IAP'!AJ21++'Inversión No. 2.2 IAP'!AJ21+'Inversión 2.3 IAP'!AJ21+'Inversión 2.4 IAP'!AJ21+'Exp Veg 1-IAP'!AJ21+'Exp Veg 2-IAP'!AJ21</f>
        <v>0</v>
      </c>
      <c r="AK21" s="125">
        <f>+'Inversión No. 2.1 IAP'!AK21++'Inversión No. 2.2 IAP'!AK21+'Inversión 2.3 IAP'!AK21+'Inversión 2.4 IAP'!AK21+'Exp Veg 1-IAP'!AK21+'Exp Veg 2-IAP'!AK21</f>
        <v>0</v>
      </c>
    </row>
    <row r="22" spans="2:37" x14ac:dyDescent="0.25">
      <c r="B22" s="59"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125">
        <f>+'Inversión No. 2.1 IAP'!H22++'Inversión No. 2.2 IAP'!H22+'Inversión 2.3 IAP'!H22+'Inversión 2.4 IAP'!H22+'Exp Veg 1-IAP'!H22+'Exp Veg 2-IAP'!H22</f>
        <v>0</v>
      </c>
      <c r="I22" s="125">
        <f>+'Inversión No. 2.1 IAP'!I22++'Inversión No. 2.2 IAP'!I22+'Inversión 2.3 IAP'!I22+'Inversión 2.4 IAP'!I22+'Exp Veg 1-IAP'!I22+'Exp Veg 2-IAP'!I22</f>
        <v>0</v>
      </c>
      <c r="J22" s="125">
        <f>+'Inversión No. 2.1 IAP'!J22++'Inversión No. 2.2 IAP'!J22+'Inversión 2.3 IAP'!J22+'Inversión 2.4 IAP'!J22+'Exp Veg 1-IAP'!J22+'Exp Veg 2-IAP'!J22</f>
        <v>0</v>
      </c>
      <c r="K22" s="125">
        <f>+'Inversión No. 2.1 IAP'!K22++'Inversión No. 2.2 IAP'!K22+'Inversión 2.3 IAP'!K22+'Inversión 2.4 IAP'!K22+'Exp Veg 1-IAP'!K22+'Exp Veg 2-IAP'!K22</f>
        <v>0</v>
      </c>
      <c r="L22" s="125">
        <f>+'Inversión No. 2.1 IAP'!L22++'Inversión No. 2.2 IAP'!L22+'Inversión 2.3 IAP'!L22+'Inversión 2.4 IAP'!L22+'Exp Veg 1-IAP'!L22+'Exp Veg 2-IAP'!L22</f>
        <v>0</v>
      </c>
      <c r="M22" s="125">
        <f>+'Inversión No. 2.1 IAP'!M22++'Inversión No. 2.2 IAP'!M22+'Inversión 2.3 IAP'!M22+'Inversión 2.4 IAP'!M22+'Exp Veg 1-IAP'!M22+'Exp Veg 2-IAP'!M22</f>
        <v>0</v>
      </c>
      <c r="N22" s="125">
        <f>+'Inversión No. 2.1 IAP'!N22++'Inversión No. 2.2 IAP'!N22+'Inversión 2.3 IAP'!N22+'Inversión 2.4 IAP'!N22+'Exp Veg 1-IAP'!N22+'Exp Veg 2-IAP'!N22</f>
        <v>0</v>
      </c>
      <c r="O22" s="125">
        <f>+'Inversión No. 2.1 IAP'!O22++'Inversión No. 2.2 IAP'!O22+'Inversión 2.3 IAP'!O22+'Inversión 2.4 IAP'!O22+'Exp Veg 1-IAP'!O22+'Exp Veg 2-IAP'!O22</f>
        <v>0</v>
      </c>
      <c r="P22" s="125">
        <f>+'Inversión No. 2.1 IAP'!P22++'Inversión No. 2.2 IAP'!P22+'Inversión 2.3 IAP'!P22+'Inversión 2.4 IAP'!P22+'Exp Veg 1-IAP'!P22+'Exp Veg 2-IAP'!P22</f>
        <v>0</v>
      </c>
      <c r="Q22" s="125">
        <f>+'Inversión No. 2.1 IAP'!Q22++'Inversión No. 2.2 IAP'!Q22+'Inversión 2.3 IAP'!Q22+'Inversión 2.4 IAP'!Q22+'Exp Veg 1-IAP'!Q22+'Exp Veg 2-IAP'!Q22</f>
        <v>0</v>
      </c>
      <c r="R22" s="125">
        <f>+'Inversión No. 2.1 IAP'!R22++'Inversión No. 2.2 IAP'!R22+'Inversión 2.3 IAP'!R22+'Inversión 2.4 IAP'!R22+'Exp Veg 1-IAP'!R22+'Exp Veg 2-IAP'!R22</f>
        <v>0</v>
      </c>
      <c r="S22" s="125">
        <f>+'Inversión No. 2.1 IAP'!S22++'Inversión No. 2.2 IAP'!S22+'Inversión 2.3 IAP'!S22+'Inversión 2.4 IAP'!S22+'Exp Veg 1-IAP'!S22+'Exp Veg 2-IAP'!S22</f>
        <v>0</v>
      </c>
      <c r="T22" s="125">
        <f>+'Inversión No. 2.1 IAP'!T22++'Inversión No. 2.2 IAP'!T22+'Inversión 2.3 IAP'!T22+'Inversión 2.4 IAP'!T22+'Exp Veg 1-IAP'!T22+'Exp Veg 2-IAP'!T22</f>
        <v>0</v>
      </c>
      <c r="U22" s="125">
        <f>+'Inversión No. 2.1 IAP'!U22++'Inversión No. 2.2 IAP'!U22+'Inversión 2.3 IAP'!U22+'Inversión 2.4 IAP'!U22+'Exp Veg 1-IAP'!U22+'Exp Veg 2-IAP'!U22</f>
        <v>0</v>
      </c>
      <c r="V22" s="125">
        <f>+'Inversión No. 2.1 IAP'!V22++'Inversión No. 2.2 IAP'!V22+'Inversión 2.3 IAP'!V22+'Inversión 2.4 IAP'!V22+'Exp Veg 1-IAP'!V22+'Exp Veg 2-IAP'!V22</f>
        <v>0</v>
      </c>
      <c r="W22" s="125">
        <f>+'Inversión No. 2.1 IAP'!W22++'Inversión No. 2.2 IAP'!W22+'Inversión 2.3 IAP'!W22+'Inversión 2.4 IAP'!W22+'Exp Veg 1-IAP'!W22+'Exp Veg 2-IAP'!W22</f>
        <v>0</v>
      </c>
      <c r="X22" s="125">
        <f>+'Inversión No. 2.1 IAP'!X22++'Inversión No. 2.2 IAP'!X22+'Inversión 2.3 IAP'!X22+'Inversión 2.4 IAP'!X22+'Exp Veg 1-IAP'!X22+'Exp Veg 2-IAP'!X22</f>
        <v>0</v>
      </c>
      <c r="Y22" s="125">
        <f>+'Inversión No. 2.1 IAP'!Y22++'Inversión No. 2.2 IAP'!Y22+'Inversión 2.3 IAP'!Y22+'Inversión 2.4 IAP'!Y22+'Exp Veg 1-IAP'!Y22+'Exp Veg 2-IAP'!Y22</f>
        <v>0</v>
      </c>
      <c r="Z22" s="125">
        <f>+'Inversión No. 2.1 IAP'!Z22++'Inversión No. 2.2 IAP'!Z22+'Inversión 2.3 IAP'!Z22+'Inversión 2.4 IAP'!Z22+'Exp Veg 1-IAP'!Z22+'Exp Veg 2-IAP'!Z22</f>
        <v>0</v>
      </c>
      <c r="AA22" s="125">
        <f>+'Inversión No. 2.1 IAP'!AA22++'Inversión No. 2.2 IAP'!AA22+'Inversión 2.3 IAP'!AA22+'Inversión 2.4 IAP'!AA22+'Exp Veg 1-IAP'!AA22+'Exp Veg 2-IAP'!AA22</f>
        <v>0</v>
      </c>
      <c r="AB22" s="125">
        <f>+'Inversión No. 2.1 IAP'!AB22++'Inversión No. 2.2 IAP'!AB22+'Inversión 2.3 IAP'!AB22+'Inversión 2.4 IAP'!AB22+'Exp Veg 1-IAP'!AB22+'Exp Veg 2-IAP'!AB22</f>
        <v>0</v>
      </c>
      <c r="AC22" s="125">
        <f>+'Inversión No. 2.1 IAP'!AC22++'Inversión No. 2.2 IAP'!AC22+'Inversión 2.3 IAP'!AC22+'Inversión 2.4 IAP'!AC22+'Exp Veg 1-IAP'!AC22+'Exp Veg 2-IAP'!AC22</f>
        <v>0</v>
      </c>
      <c r="AD22" s="125">
        <f>+'Inversión No. 2.1 IAP'!AD22++'Inversión No. 2.2 IAP'!AD22+'Inversión 2.3 IAP'!AD22+'Inversión 2.4 IAP'!AD22+'Exp Veg 1-IAP'!AD22+'Exp Veg 2-IAP'!AD22</f>
        <v>0</v>
      </c>
      <c r="AE22" s="125">
        <f>+'Inversión No. 2.1 IAP'!AE22++'Inversión No. 2.2 IAP'!AE22+'Inversión 2.3 IAP'!AE22+'Inversión 2.4 IAP'!AE22+'Exp Veg 1-IAP'!AE22+'Exp Veg 2-IAP'!AE22</f>
        <v>0</v>
      </c>
      <c r="AF22" s="125">
        <f>+'Inversión No. 2.1 IAP'!AF22++'Inversión No. 2.2 IAP'!AF22+'Inversión 2.3 IAP'!AF22+'Inversión 2.4 IAP'!AF22+'Exp Veg 1-IAP'!AF22+'Exp Veg 2-IAP'!AF22</f>
        <v>0</v>
      </c>
      <c r="AG22" s="125">
        <f>+'Inversión No. 2.1 IAP'!AG22++'Inversión No. 2.2 IAP'!AG22+'Inversión 2.3 IAP'!AG22+'Inversión 2.4 IAP'!AG22+'Exp Veg 1-IAP'!AG22+'Exp Veg 2-IAP'!AG22</f>
        <v>0</v>
      </c>
      <c r="AH22" s="125">
        <f>+'Inversión No. 2.1 IAP'!AH22++'Inversión No. 2.2 IAP'!AH22+'Inversión 2.3 IAP'!AH22+'Inversión 2.4 IAP'!AH22+'Exp Veg 1-IAP'!AH22+'Exp Veg 2-IAP'!AH22</f>
        <v>0</v>
      </c>
      <c r="AI22" s="125">
        <f>+'Inversión No. 2.1 IAP'!AI22++'Inversión No. 2.2 IAP'!AI22+'Inversión 2.3 IAP'!AI22+'Inversión 2.4 IAP'!AI22+'Exp Veg 1-IAP'!AI22+'Exp Veg 2-IAP'!AI22</f>
        <v>0</v>
      </c>
      <c r="AJ22" s="125">
        <f>+'Inversión No. 2.1 IAP'!AJ22++'Inversión No. 2.2 IAP'!AJ22+'Inversión 2.3 IAP'!AJ22+'Inversión 2.4 IAP'!AJ22+'Exp Veg 1-IAP'!AJ22+'Exp Veg 2-IAP'!AJ22</f>
        <v>0</v>
      </c>
      <c r="AK22" s="125">
        <f>+'Inversión No. 2.1 IAP'!AK22++'Inversión No. 2.2 IAP'!AK22+'Inversión 2.3 IAP'!AK22+'Inversión 2.4 IAP'!AK22+'Exp Veg 1-IAP'!AK22+'Exp Veg 2-IAP'!AK22</f>
        <v>0</v>
      </c>
    </row>
    <row r="23" spans="2:37" x14ac:dyDescent="0.25">
      <c r="B23" s="59" t="s">
        <v>299</v>
      </c>
      <c r="C23" s="62" t="str">
        <f>+VLOOKUP(B23,'resumen UCAP'!$A$5:$O$329,2,0)</f>
        <v>Luminarias Balas 5w</v>
      </c>
      <c r="D23" s="63">
        <f>+'Desmonte Infr. financiada'!D23</f>
        <v>5</v>
      </c>
      <c r="E23" s="63" t="str">
        <f>+VLOOKUP(B23,'resumen UCAP'!$A$5:$O$329,3,0)</f>
        <v>Un</v>
      </c>
      <c r="F23" s="64">
        <f>+VLOOKUP(B23,'resumen UCAP'!$A$5:$O$329,15,0)</f>
        <v>82091</v>
      </c>
      <c r="G23" s="123">
        <v>44</v>
      </c>
      <c r="H23" s="125">
        <f>+'Inversión No. 2.1 IAP'!H23++'Inversión No. 2.2 IAP'!H23+'Inversión 2.3 IAP'!H23+'Inversión 2.4 IAP'!H23+'Exp Veg 1-IAP'!H23+'Exp Veg 2-IAP'!H23</f>
        <v>0</v>
      </c>
      <c r="I23" s="125">
        <f>+'Inversión No. 2.1 IAP'!I23++'Inversión No. 2.2 IAP'!I23+'Inversión 2.3 IAP'!I23+'Inversión 2.4 IAP'!I23+'Exp Veg 1-IAP'!I23+'Exp Veg 2-IAP'!I23</f>
        <v>0</v>
      </c>
      <c r="J23" s="125">
        <f>+'Inversión No. 2.1 IAP'!J23++'Inversión No. 2.2 IAP'!J23+'Inversión 2.3 IAP'!J23+'Inversión 2.4 IAP'!J23+'Exp Veg 1-IAP'!J23+'Exp Veg 2-IAP'!J23</f>
        <v>0</v>
      </c>
      <c r="K23" s="125">
        <f>+'Inversión No. 2.1 IAP'!K23++'Inversión No. 2.2 IAP'!K23+'Inversión 2.3 IAP'!K23+'Inversión 2.4 IAP'!K23+'Exp Veg 1-IAP'!K23+'Exp Veg 2-IAP'!K23</f>
        <v>0</v>
      </c>
      <c r="L23" s="125">
        <f>+'Inversión No. 2.1 IAP'!L23++'Inversión No. 2.2 IAP'!L23+'Inversión 2.3 IAP'!L23+'Inversión 2.4 IAP'!L23+'Exp Veg 1-IAP'!L23+'Exp Veg 2-IAP'!L23</f>
        <v>0</v>
      </c>
      <c r="M23" s="125">
        <f>+'Inversión No. 2.1 IAP'!M23++'Inversión No. 2.2 IAP'!M23+'Inversión 2.3 IAP'!M23+'Inversión 2.4 IAP'!M23+'Exp Veg 1-IAP'!M23+'Exp Veg 2-IAP'!M23</f>
        <v>0</v>
      </c>
      <c r="N23" s="125">
        <f>+'Inversión No. 2.1 IAP'!N23++'Inversión No. 2.2 IAP'!N23+'Inversión 2.3 IAP'!N23+'Inversión 2.4 IAP'!N23+'Exp Veg 1-IAP'!N23+'Exp Veg 2-IAP'!N23</f>
        <v>0</v>
      </c>
      <c r="O23" s="125">
        <f>+'Inversión No. 2.1 IAP'!O23++'Inversión No. 2.2 IAP'!O23+'Inversión 2.3 IAP'!O23+'Inversión 2.4 IAP'!O23+'Exp Veg 1-IAP'!O23+'Exp Veg 2-IAP'!O23</f>
        <v>0</v>
      </c>
      <c r="P23" s="125">
        <f>+'Inversión No. 2.1 IAP'!P23++'Inversión No. 2.2 IAP'!P23+'Inversión 2.3 IAP'!P23+'Inversión 2.4 IAP'!P23+'Exp Veg 1-IAP'!P23+'Exp Veg 2-IAP'!P23</f>
        <v>0</v>
      </c>
      <c r="Q23" s="125">
        <f>+'Inversión No. 2.1 IAP'!Q23++'Inversión No. 2.2 IAP'!Q23+'Inversión 2.3 IAP'!Q23+'Inversión 2.4 IAP'!Q23+'Exp Veg 1-IAP'!Q23+'Exp Veg 2-IAP'!Q23</f>
        <v>0</v>
      </c>
      <c r="R23" s="125">
        <f>+'Inversión No. 2.1 IAP'!R23++'Inversión No. 2.2 IAP'!R23+'Inversión 2.3 IAP'!R23+'Inversión 2.4 IAP'!R23+'Exp Veg 1-IAP'!R23+'Exp Veg 2-IAP'!R23</f>
        <v>0</v>
      </c>
      <c r="S23" s="125">
        <f>+'Inversión No. 2.1 IAP'!S23++'Inversión No. 2.2 IAP'!S23+'Inversión 2.3 IAP'!S23+'Inversión 2.4 IAP'!S23+'Exp Veg 1-IAP'!S23+'Exp Veg 2-IAP'!S23</f>
        <v>0</v>
      </c>
      <c r="T23" s="125">
        <f>+'Inversión No. 2.1 IAP'!T23++'Inversión No. 2.2 IAP'!T23+'Inversión 2.3 IAP'!T23+'Inversión 2.4 IAP'!T23+'Exp Veg 1-IAP'!T23+'Exp Veg 2-IAP'!T23</f>
        <v>0</v>
      </c>
      <c r="U23" s="125">
        <f>+'Inversión No. 2.1 IAP'!U23++'Inversión No. 2.2 IAP'!U23+'Inversión 2.3 IAP'!U23+'Inversión 2.4 IAP'!U23+'Exp Veg 1-IAP'!U23+'Exp Veg 2-IAP'!U23</f>
        <v>0</v>
      </c>
      <c r="V23" s="125">
        <f>+'Inversión No. 2.1 IAP'!V23++'Inversión No. 2.2 IAP'!V23+'Inversión 2.3 IAP'!V23+'Inversión 2.4 IAP'!V23+'Exp Veg 1-IAP'!V23+'Exp Veg 2-IAP'!V23</f>
        <v>0</v>
      </c>
      <c r="W23" s="125">
        <f>+'Inversión No. 2.1 IAP'!W23++'Inversión No. 2.2 IAP'!W23+'Inversión 2.3 IAP'!W23+'Inversión 2.4 IAP'!W23+'Exp Veg 1-IAP'!W23+'Exp Veg 2-IAP'!W23</f>
        <v>0</v>
      </c>
      <c r="X23" s="125">
        <f>+'Inversión No. 2.1 IAP'!X23++'Inversión No. 2.2 IAP'!X23+'Inversión 2.3 IAP'!X23+'Inversión 2.4 IAP'!X23+'Exp Veg 1-IAP'!X23+'Exp Veg 2-IAP'!X23</f>
        <v>0</v>
      </c>
      <c r="Y23" s="125">
        <f>+'Inversión No. 2.1 IAP'!Y23++'Inversión No. 2.2 IAP'!Y23+'Inversión 2.3 IAP'!Y23+'Inversión 2.4 IAP'!Y23+'Exp Veg 1-IAP'!Y23+'Exp Veg 2-IAP'!Y23</f>
        <v>0</v>
      </c>
      <c r="Z23" s="125">
        <f>+'Inversión No. 2.1 IAP'!Z23++'Inversión No. 2.2 IAP'!Z23+'Inversión 2.3 IAP'!Z23+'Inversión 2.4 IAP'!Z23+'Exp Veg 1-IAP'!Z23+'Exp Veg 2-IAP'!Z23</f>
        <v>0</v>
      </c>
      <c r="AA23" s="125">
        <f>+'Inversión No. 2.1 IAP'!AA23++'Inversión No. 2.2 IAP'!AA23+'Inversión 2.3 IAP'!AA23+'Inversión 2.4 IAP'!AA23+'Exp Veg 1-IAP'!AA23+'Exp Veg 2-IAP'!AA23</f>
        <v>0</v>
      </c>
      <c r="AB23" s="125">
        <f>+'Inversión No. 2.1 IAP'!AB23++'Inversión No. 2.2 IAP'!AB23+'Inversión 2.3 IAP'!AB23+'Inversión 2.4 IAP'!AB23+'Exp Veg 1-IAP'!AB23+'Exp Veg 2-IAP'!AB23</f>
        <v>0</v>
      </c>
      <c r="AC23" s="125">
        <f>+'Inversión No. 2.1 IAP'!AC23++'Inversión No. 2.2 IAP'!AC23+'Inversión 2.3 IAP'!AC23+'Inversión 2.4 IAP'!AC23+'Exp Veg 1-IAP'!AC23+'Exp Veg 2-IAP'!AC23</f>
        <v>0</v>
      </c>
      <c r="AD23" s="125">
        <f>+'Inversión No. 2.1 IAP'!AD23++'Inversión No. 2.2 IAP'!AD23+'Inversión 2.3 IAP'!AD23+'Inversión 2.4 IAP'!AD23+'Exp Veg 1-IAP'!AD23+'Exp Veg 2-IAP'!AD23</f>
        <v>0</v>
      </c>
      <c r="AE23" s="125">
        <f>+'Inversión No. 2.1 IAP'!AE23++'Inversión No. 2.2 IAP'!AE23+'Inversión 2.3 IAP'!AE23+'Inversión 2.4 IAP'!AE23+'Exp Veg 1-IAP'!AE23+'Exp Veg 2-IAP'!AE23</f>
        <v>0</v>
      </c>
      <c r="AF23" s="125">
        <f>+'Inversión No. 2.1 IAP'!AF23++'Inversión No. 2.2 IAP'!AF23+'Inversión 2.3 IAP'!AF23+'Inversión 2.4 IAP'!AF23+'Exp Veg 1-IAP'!AF23+'Exp Veg 2-IAP'!AF23</f>
        <v>0</v>
      </c>
      <c r="AG23" s="125">
        <f>+'Inversión No. 2.1 IAP'!AG23++'Inversión No. 2.2 IAP'!AG23+'Inversión 2.3 IAP'!AG23+'Inversión 2.4 IAP'!AG23+'Exp Veg 1-IAP'!AG23+'Exp Veg 2-IAP'!AG23</f>
        <v>0</v>
      </c>
      <c r="AH23" s="125">
        <f>+'Inversión No. 2.1 IAP'!AH23++'Inversión No. 2.2 IAP'!AH23+'Inversión 2.3 IAP'!AH23+'Inversión 2.4 IAP'!AH23+'Exp Veg 1-IAP'!AH23+'Exp Veg 2-IAP'!AH23</f>
        <v>0</v>
      </c>
      <c r="AI23" s="125">
        <f>+'Inversión No. 2.1 IAP'!AI23++'Inversión No. 2.2 IAP'!AI23+'Inversión 2.3 IAP'!AI23+'Inversión 2.4 IAP'!AI23+'Exp Veg 1-IAP'!AI23+'Exp Veg 2-IAP'!AI23</f>
        <v>0</v>
      </c>
      <c r="AJ23" s="125">
        <f>+'Inversión No. 2.1 IAP'!AJ23++'Inversión No. 2.2 IAP'!AJ23+'Inversión 2.3 IAP'!AJ23+'Inversión 2.4 IAP'!AJ23+'Exp Veg 1-IAP'!AJ23+'Exp Veg 2-IAP'!AJ23</f>
        <v>0</v>
      </c>
      <c r="AK23" s="125">
        <f>+'Inversión No. 2.1 IAP'!AK23++'Inversión No. 2.2 IAP'!AK23+'Inversión 2.3 IAP'!AK23+'Inversión 2.4 IAP'!AK23+'Exp Veg 1-IAP'!AK23+'Exp Veg 2-IAP'!AK23</f>
        <v>0</v>
      </c>
    </row>
    <row r="24" spans="2:37" x14ac:dyDescent="0.25">
      <c r="B24" s="59" t="s">
        <v>74</v>
      </c>
      <c r="C24" s="62" t="str">
        <f>+VLOOKUP(B24,'resumen UCAP'!$A$5:$O$329,2,0)</f>
        <v>Luninaria Onix 150w</v>
      </c>
      <c r="D24" s="63">
        <f>+'Desmonte Infr. financiada'!D24</f>
        <v>169</v>
      </c>
      <c r="E24" s="63" t="str">
        <f>+VLOOKUP(B24,'resumen UCAP'!$A$5:$O$329,3,0)</f>
        <v>Un</v>
      </c>
      <c r="F24" s="64">
        <f>+VLOOKUP(B24,'resumen UCAP'!$A$5:$O$329,15,0)</f>
        <v>710000</v>
      </c>
      <c r="G24" s="123">
        <v>32</v>
      </c>
      <c r="H24" s="125">
        <f>+'Inversión No. 2.1 IAP'!H24++'Inversión No. 2.2 IAP'!H24+'Inversión 2.3 IAP'!H24+'Inversión 2.4 IAP'!H24+'Exp Veg 1-IAP'!H24+'Exp Veg 2-IAP'!H24</f>
        <v>0</v>
      </c>
      <c r="I24" s="125">
        <f>+'Inversión No. 2.1 IAP'!I24++'Inversión No. 2.2 IAP'!I24+'Inversión 2.3 IAP'!I24+'Inversión 2.4 IAP'!I24+'Exp Veg 1-IAP'!I24+'Exp Veg 2-IAP'!I24</f>
        <v>0</v>
      </c>
      <c r="J24" s="125">
        <f>+'Inversión No. 2.1 IAP'!J24++'Inversión No. 2.2 IAP'!J24+'Inversión 2.3 IAP'!J24+'Inversión 2.4 IAP'!J24+'Exp Veg 1-IAP'!J24+'Exp Veg 2-IAP'!J24</f>
        <v>0</v>
      </c>
      <c r="K24" s="125">
        <f>+'Inversión No. 2.1 IAP'!K24++'Inversión No. 2.2 IAP'!K24+'Inversión 2.3 IAP'!K24+'Inversión 2.4 IAP'!K24+'Exp Veg 1-IAP'!K24+'Exp Veg 2-IAP'!K24</f>
        <v>0</v>
      </c>
      <c r="L24" s="125">
        <f>+'Inversión No. 2.1 IAP'!L24++'Inversión No. 2.2 IAP'!L24+'Inversión 2.3 IAP'!L24+'Inversión 2.4 IAP'!L24+'Exp Veg 1-IAP'!L24+'Exp Veg 2-IAP'!L24</f>
        <v>0</v>
      </c>
      <c r="M24" s="125">
        <f>+'Inversión No. 2.1 IAP'!M24++'Inversión No. 2.2 IAP'!M24+'Inversión 2.3 IAP'!M24+'Inversión 2.4 IAP'!M24+'Exp Veg 1-IAP'!M24+'Exp Veg 2-IAP'!M24</f>
        <v>0</v>
      </c>
      <c r="N24" s="125">
        <f>+'Inversión No. 2.1 IAP'!N24++'Inversión No. 2.2 IAP'!N24+'Inversión 2.3 IAP'!N24+'Inversión 2.4 IAP'!N24+'Exp Veg 1-IAP'!N24+'Exp Veg 2-IAP'!N24</f>
        <v>0</v>
      </c>
      <c r="O24" s="125">
        <f>+'Inversión No. 2.1 IAP'!O24++'Inversión No. 2.2 IAP'!O24+'Inversión 2.3 IAP'!O24+'Inversión 2.4 IAP'!O24+'Exp Veg 1-IAP'!O24+'Exp Veg 2-IAP'!O24</f>
        <v>0</v>
      </c>
      <c r="P24" s="125">
        <f>+'Inversión No. 2.1 IAP'!P24++'Inversión No. 2.2 IAP'!P24+'Inversión 2.3 IAP'!P24+'Inversión 2.4 IAP'!P24+'Exp Veg 1-IAP'!P24+'Exp Veg 2-IAP'!P24</f>
        <v>0</v>
      </c>
      <c r="Q24" s="125">
        <f>+'Inversión No. 2.1 IAP'!Q24++'Inversión No. 2.2 IAP'!Q24+'Inversión 2.3 IAP'!Q24+'Inversión 2.4 IAP'!Q24+'Exp Veg 1-IAP'!Q24+'Exp Veg 2-IAP'!Q24</f>
        <v>0</v>
      </c>
      <c r="R24" s="125">
        <f>+'Inversión No. 2.1 IAP'!R24++'Inversión No. 2.2 IAP'!R24+'Inversión 2.3 IAP'!R24+'Inversión 2.4 IAP'!R24+'Exp Veg 1-IAP'!R24+'Exp Veg 2-IAP'!R24</f>
        <v>0</v>
      </c>
      <c r="S24" s="125">
        <f>+'Inversión No. 2.1 IAP'!S24++'Inversión No. 2.2 IAP'!S24+'Inversión 2.3 IAP'!S24+'Inversión 2.4 IAP'!S24+'Exp Veg 1-IAP'!S24+'Exp Veg 2-IAP'!S24</f>
        <v>0</v>
      </c>
      <c r="T24" s="125">
        <f>+'Inversión No. 2.1 IAP'!T24++'Inversión No. 2.2 IAP'!T24+'Inversión 2.3 IAP'!T24+'Inversión 2.4 IAP'!T24+'Exp Veg 1-IAP'!T24+'Exp Veg 2-IAP'!T24</f>
        <v>0</v>
      </c>
      <c r="U24" s="125">
        <f>+'Inversión No. 2.1 IAP'!U24++'Inversión No. 2.2 IAP'!U24+'Inversión 2.3 IAP'!U24+'Inversión 2.4 IAP'!U24+'Exp Veg 1-IAP'!U24+'Exp Veg 2-IAP'!U24</f>
        <v>0</v>
      </c>
      <c r="V24" s="125">
        <f>+'Inversión No. 2.1 IAP'!V24++'Inversión No. 2.2 IAP'!V24+'Inversión 2.3 IAP'!V24+'Inversión 2.4 IAP'!V24+'Exp Veg 1-IAP'!V24+'Exp Veg 2-IAP'!V24</f>
        <v>0</v>
      </c>
      <c r="W24" s="125">
        <f>+'Inversión No. 2.1 IAP'!W24++'Inversión No. 2.2 IAP'!W24+'Inversión 2.3 IAP'!W24+'Inversión 2.4 IAP'!W24+'Exp Veg 1-IAP'!W24+'Exp Veg 2-IAP'!W24</f>
        <v>0</v>
      </c>
      <c r="X24" s="125">
        <f>+'Inversión No. 2.1 IAP'!X24++'Inversión No. 2.2 IAP'!X24+'Inversión 2.3 IAP'!X24+'Inversión 2.4 IAP'!X24+'Exp Veg 1-IAP'!X24+'Exp Veg 2-IAP'!X24</f>
        <v>0</v>
      </c>
      <c r="Y24" s="125">
        <f>+'Inversión No. 2.1 IAP'!Y24++'Inversión No. 2.2 IAP'!Y24+'Inversión 2.3 IAP'!Y24+'Inversión 2.4 IAP'!Y24+'Exp Veg 1-IAP'!Y24+'Exp Veg 2-IAP'!Y24</f>
        <v>0</v>
      </c>
      <c r="Z24" s="125">
        <f>+'Inversión No. 2.1 IAP'!Z24++'Inversión No. 2.2 IAP'!Z24+'Inversión 2.3 IAP'!Z24+'Inversión 2.4 IAP'!Z24+'Exp Veg 1-IAP'!Z24+'Exp Veg 2-IAP'!Z24</f>
        <v>0</v>
      </c>
      <c r="AA24" s="125">
        <f>+'Inversión No. 2.1 IAP'!AA24++'Inversión No. 2.2 IAP'!AA24+'Inversión 2.3 IAP'!AA24+'Inversión 2.4 IAP'!AA24+'Exp Veg 1-IAP'!AA24+'Exp Veg 2-IAP'!AA24</f>
        <v>0</v>
      </c>
      <c r="AB24" s="125">
        <f>+'Inversión No. 2.1 IAP'!AB24++'Inversión No. 2.2 IAP'!AB24+'Inversión 2.3 IAP'!AB24+'Inversión 2.4 IAP'!AB24+'Exp Veg 1-IAP'!AB24+'Exp Veg 2-IAP'!AB24</f>
        <v>0</v>
      </c>
      <c r="AC24" s="125">
        <f>+'Inversión No. 2.1 IAP'!AC24++'Inversión No. 2.2 IAP'!AC24+'Inversión 2.3 IAP'!AC24+'Inversión 2.4 IAP'!AC24+'Exp Veg 1-IAP'!AC24+'Exp Veg 2-IAP'!AC24</f>
        <v>0</v>
      </c>
      <c r="AD24" s="125">
        <f>+'Inversión No. 2.1 IAP'!AD24++'Inversión No. 2.2 IAP'!AD24+'Inversión 2.3 IAP'!AD24+'Inversión 2.4 IAP'!AD24+'Exp Veg 1-IAP'!AD24+'Exp Veg 2-IAP'!AD24</f>
        <v>0</v>
      </c>
      <c r="AE24" s="125">
        <f>+'Inversión No. 2.1 IAP'!AE24++'Inversión No. 2.2 IAP'!AE24+'Inversión 2.3 IAP'!AE24+'Inversión 2.4 IAP'!AE24+'Exp Veg 1-IAP'!AE24+'Exp Veg 2-IAP'!AE24</f>
        <v>0</v>
      </c>
      <c r="AF24" s="125">
        <f>+'Inversión No. 2.1 IAP'!AF24++'Inversión No. 2.2 IAP'!AF24+'Inversión 2.3 IAP'!AF24+'Inversión 2.4 IAP'!AF24+'Exp Veg 1-IAP'!AF24+'Exp Veg 2-IAP'!AF24</f>
        <v>0</v>
      </c>
      <c r="AG24" s="125">
        <f>+'Inversión No. 2.1 IAP'!AG24++'Inversión No. 2.2 IAP'!AG24+'Inversión 2.3 IAP'!AG24+'Inversión 2.4 IAP'!AG24+'Exp Veg 1-IAP'!AG24+'Exp Veg 2-IAP'!AG24</f>
        <v>0</v>
      </c>
      <c r="AH24" s="125">
        <f>+'Inversión No. 2.1 IAP'!AH24++'Inversión No. 2.2 IAP'!AH24+'Inversión 2.3 IAP'!AH24+'Inversión 2.4 IAP'!AH24+'Exp Veg 1-IAP'!AH24+'Exp Veg 2-IAP'!AH24</f>
        <v>0</v>
      </c>
      <c r="AI24" s="125">
        <f>+'Inversión No. 2.1 IAP'!AI24++'Inversión No. 2.2 IAP'!AI24+'Inversión 2.3 IAP'!AI24+'Inversión 2.4 IAP'!AI24+'Exp Veg 1-IAP'!AI24+'Exp Veg 2-IAP'!AI24</f>
        <v>0</v>
      </c>
      <c r="AJ24" s="125">
        <f>+'Inversión No. 2.1 IAP'!AJ24++'Inversión No. 2.2 IAP'!AJ24+'Inversión 2.3 IAP'!AJ24+'Inversión 2.4 IAP'!AJ24+'Exp Veg 1-IAP'!AJ24+'Exp Veg 2-IAP'!AJ24</f>
        <v>0</v>
      </c>
      <c r="AK24" s="125">
        <f>+'Inversión No. 2.1 IAP'!AK24++'Inversión No. 2.2 IAP'!AK24+'Inversión 2.3 IAP'!AK24+'Inversión 2.4 IAP'!AK24+'Exp Veg 1-IAP'!AK24+'Exp Veg 2-IAP'!AK24</f>
        <v>0</v>
      </c>
    </row>
    <row r="25" spans="2:37" x14ac:dyDescent="0.25">
      <c r="B25" s="59" t="s">
        <v>300</v>
      </c>
      <c r="C25" s="62" t="str">
        <f>+VLOOKUP(B25,'resumen UCAP'!$A$5:$O$329,2,0)</f>
        <v>Proyector MH 150w</v>
      </c>
      <c r="D25" s="63">
        <f>+'Desmonte Infr. financiada'!D25</f>
        <v>169</v>
      </c>
      <c r="E25" s="63" t="str">
        <f>+VLOOKUP(B25,'resumen UCAP'!$A$5:$O$329,3,0)</f>
        <v>Un</v>
      </c>
      <c r="F25" s="64">
        <f>+VLOOKUP(B25,'resumen UCAP'!$A$5:$O$329,15,0)</f>
        <v>371625</v>
      </c>
      <c r="G25" s="124">
        <v>29</v>
      </c>
      <c r="H25" s="125">
        <f>+'Inversión No. 2.1 IAP'!H25++'Inversión No. 2.2 IAP'!H25+'Inversión 2.3 IAP'!H25+'Inversión 2.4 IAP'!H25+'Exp Veg 1-IAP'!H25+'Exp Veg 2-IAP'!H25</f>
        <v>0</v>
      </c>
      <c r="I25" s="125">
        <f>+'Inversión No. 2.1 IAP'!I25++'Inversión No. 2.2 IAP'!I25+'Inversión 2.3 IAP'!I25+'Inversión 2.4 IAP'!I25+'Exp Veg 1-IAP'!I25+'Exp Veg 2-IAP'!I25</f>
        <v>0</v>
      </c>
      <c r="J25" s="125">
        <f>+'Inversión No. 2.1 IAP'!J25++'Inversión No. 2.2 IAP'!J25+'Inversión 2.3 IAP'!J25+'Inversión 2.4 IAP'!J25+'Exp Veg 1-IAP'!J25+'Exp Veg 2-IAP'!J25</f>
        <v>0</v>
      </c>
      <c r="K25" s="125">
        <f>+'Inversión No. 2.1 IAP'!K25++'Inversión No. 2.2 IAP'!K25+'Inversión 2.3 IAP'!K25+'Inversión 2.4 IAP'!K25+'Exp Veg 1-IAP'!K25+'Exp Veg 2-IAP'!K25</f>
        <v>0</v>
      </c>
      <c r="L25" s="125">
        <f>+'Inversión No. 2.1 IAP'!L25++'Inversión No. 2.2 IAP'!L25+'Inversión 2.3 IAP'!L25+'Inversión 2.4 IAP'!L25+'Exp Veg 1-IAP'!L25+'Exp Veg 2-IAP'!L25</f>
        <v>0</v>
      </c>
      <c r="M25" s="125">
        <f>+'Inversión No. 2.1 IAP'!M25++'Inversión No. 2.2 IAP'!M25+'Inversión 2.3 IAP'!M25+'Inversión 2.4 IAP'!M25+'Exp Veg 1-IAP'!M25+'Exp Veg 2-IAP'!M25</f>
        <v>0</v>
      </c>
      <c r="N25" s="125">
        <f>+'Inversión No. 2.1 IAP'!N25++'Inversión No. 2.2 IAP'!N25+'Inversión 2.3 IAP'!N25+'Inversión 2.4 IAP'!N25+'Exp Veg 1-IAP'!N25+'Exp Veg 2-IAP'!N25</f>
        <v>0</v>
      </c>
      <c r="O25" s="125">
        <f>+'Inversión No. 2.1 IAP'!O25++'Inversión No. 2.2 IAP'!O25+'Inversión 2.3 IAP'!O25+'Inversión 2.4 IAP'!O25+'Exp Veg 1-IAP'!O25+'Exp Veg 2-IAP'!O25</f>
        <v>0</v>
      </c>
      <c r="P25" s="125">
        <f>+'Inversión No. 2.1 IAP'!P25++'Inversión No. 2.2 IAP'!P25+'Inversión 2.3 IAP'!P25+'Inversión 2.4 IAP'!P25+'Exp Veg 1-IAP'!P25+'Exp Veg 2-IAP'!P25</f>
        <v>0</v>
      </c>
      <c r="Q25" s="125">
        <f>+'Inversión No. 2.1 IAP'!Q25++'Inversión No. 2.2 IAP'!Q25+'Inversión 2.3 IAP'!Q25+'Inversión 2.4 IAP'!Q25+'Exp Veg 1-IAP'!Q25+'Exp Veg 2-IAP'!Q25</f>
        <v>0</v>
      </c>
      <c r="R25" s="125">
        <f>+'Inversión No. 2.1 IAP'!R25++'Inversión No. 2.2 IAP'!R25+'Inversión 2.3 IAP'!R25+'Inversión 2.4 IAP'!R25+'Exp Veg 1-IAP'!R25+'Exp Veg 2-IAP'!R25</f>
        <v>0</v>
      </c>
      <c r="S25" s="125">
        <f>+'Inversión No. 2.1 IAP'!S25++'Inversión No. 2.2 IAP'!S25+'Inversión 2.3 IAP'!S25+'Inversión 2.4 IAP'!S25+'Exp Veg 1-IAP'!S25+'Exp Veg 2-IAP'!S25</f>
        <v>0</v>
      </c>
      <c r="T25" s="125">
        <f>+'Inversión No. 2.1 IAP'!T25++'Inversión No. 2.2 IAP'!T25+'Inversión 2.3 IAP'!T25+'Inversión 2.4 IAP'!T25+'Exp Veg 1-IAP'!T25+'Exp Veg 2-IAP'!T25</f>
        <v>0</v>
      </c>
      <c r="U25" s="125">
        <f>+'Inversión No. 2.1 IAP'!U25++'Inversión No. 2.2 IAP'!U25+'Inversión 2.3 IAP'!U25+'Inversión 2.4 IAP'!U25+'Exp Veg 1-IAP'!U25+'Exp Veg 2-IAP'!U25</f>
        <v>0</v>
      </c>
      <c r="V25" s="125">
        <f>+'Inversión No. 2.1 IAP'!V25++'Inversión No. 2.2 IAP'!V25+'Inversión 2.3 IAP'!V25+'Inversión 2.4 IAP'!V25+'Exp Veg 1-IAP'!V25+'Exp Veg 2-IAP'!V25</f>
        <v>0</v>
      </c>
      <c r="W25" s="125">
        <f>+'Inversión No. 2.1 IAP'!W25++'Inversión No. 2.2 IAP'!W25+'Inversión 2.3 IAP'!W25+'Inversión 2.4 IAP'!W25+'Exp Veg 1-IAP'!W25+'Exp Veg 2-IAP'!W25</f>
        <v>0</v>
      </c>
      <c r="X25" s="125">
        <f>+'Inversión No. 2.1 IAP'!X25++'Inversión No. 2.2 IAP'!X25+'Inversión 2.3 IAP'!X25+'Inversión 2.4 IAP'!X25+'Exp Veg 1-IAP'!X25+'Exp Veg 2-IAP'!X25</f>
        <v>0</v>
      </c>
      <c r="Y25" s="125">
        <f>+'Inversión No. 2.1 IAP'!Y25++'Inversión No. 2.2 IAP'!Y25+'Inversión 2.3 IAP'!Y25+'Inversión 2.4 IAP'!Y25+'Exp Veg 1-IAP'!Y25+'Exp Veg 2-IAP'!Y25</f>
        <v>0</v>
      </c>
      <c r="Z25" s="125">
        <f>+'Inversión No. 2.1 IAP'!Z25++'Inversión No. 2.2 IAP'!Z25+'Inversión 2.3 IAP'!Z25+'Inversión 2.4 IAP'!Z25+'Exp Veg 1-IAP'!Z25+'Exp Veg 2-IAP'!Z25</f>
        <v>0</v>
      </c>
      <c r="AA25" s="125">
        <f>+'Inversión No. 2.1 IAP'!AA25++'Inversión No. 2.2 IAP'!AA25+'Inversión 2.3 IAP'!AA25+'Inversión 2.4 IAP'!AA25+'Exp Veg 1-IAP'!AA25+'Exp Veg 2-IAP'!AA25</f>
        <v>0</v>
      </c>
      <c r="AB25" s="125">
        <f>+'Inversión No. 2.1 IAP'!AB25++'Inversión No. 2.2 IAP'!AB25+'Inversión 2.3 IAP'!AB25+'Inversión 2.4 IAP'!AB25+'Exp Veg 1-IAP'!AB25+'Exp Veg 2-IAP'!AB25</f>
        <v>0</v>
      </c>
      <c r="AC25" s="125">
        <f>+'Inversión No. 2.1 IAP'!AC25++'Inversión No. 2.2 IAP'!AC25+'Inversión 2.3 IAP'!AC25+'Inversión 2.4 IAP'!AC25+'Exp Veg 1-IAP'!AC25+'Exp Veg 2-IAP'!AC25</f>
        <v>0</v>
      </c>
      <c r="AD25" s="125">
        <f>+'Inversión No. 2.1 IAP'!AD25++'Inversión No. 2.2 IAP'!AD25+'Inversión 2.3 IAP'!AD25+'Inversión 2.4 IAP'!AD25+'Exp Veg 1-IAP'!AD25+'Exp Veg 2-IAP'!AD25</f>
        <v>0</v>
      </c>
      <c r="AE25" s="125">
        <f>+'Inversión No. 2.1 IAP'!AE25++'Inversión No. 2.2 IAP'!AE25+'Inversión 2.3 IAP'!AE25+'Inversión 2.4 IAP'!AE25+'Exp Veg 1-IAP'!AE25+'Exp Veg 2-IAP'!AE25</f>
        <v>0</v>
      </c>
      <c r="AF25" s="125">
        <f>+'Inversión No. 2.1 IAP'!AF25++'Inversión No. 2.2 IAP'!AF25+'Inversión 2.3 IAP'!AF25+'Inversión 2.4 IAP'!AF25+'Exp Veg 1-IAP'!AF25+'Exp Veg 2-IAP'!AF25</f>
        <v>0</v>
      </c>
      <c r="AG25" s="125">
        <f>+'Inversión No. 2.1 IAP'!AG25++'Inversión No. 2.2 IAP'!AG25+'Inversión 2.3 IAP'!AG25+'Inversión 2.4 IAP'!AG25+'Exp Veg 1-IAP'!AG25+'Exp Veg 2-IAP'!AG25</f>
        <v>0</v>
      </c>
      <c r="AH25" s="125">
        <f>+'Inversión No. 2.1 IAP'!AH25++'Inversión No. 2.2 IAP'!AH25+'Inversión 2.3 IAP'!AH25+'Inversión 2.4 IAP'!AH25+'Exp Veg 1-IAP'!AH25+'Exp Veg 2-IAP'!AH25</f>
        <v>0</v>
      </c>
      <c r="AI25" s="125">
        <f>+'Inversión No. 2.1 IAP'!AI25++'Inversión No. 2.2 IAP'!AI25+'Inversión 2.3 IAP'!AI25+'Inversión 2.4 IAP'!AI25+'Exp Veg 1-IAP'!AI25+'Exp Veg 2-IAP'!AI25</f>
        <v>0</v>
      </c>
      <c r="AJ25" s="125">
        <f>+'Inversión No. 2.1 IAP'!AJ25++'Inversión No. 2.2 IAP'!AJ25+'Inversión 2.3 IAP'!AJ25+'Inversión 2.4 IAP'!AJ25+'Exp Veg 1-IAP'!AJ25+'Exp Veg 2-IAP'!AJ25</f>
        <v>0</v>
      </c>
      <c r="AK25" s="125">
        <f>+'Inversión No. 2.1 IAP'!AK25++'Inversión No. 2.2 IAP'!AK25+'Inversión 2.3 IAP'!AK25+'Inversión 2.4 IAP'!AK25+'Exp Veg 1-IAP'!AK25+'Exp Veg 2-IAP'!AK25</f>
        <v>0</v>
      </c>
    </row>
    <row r="26" spans="2:37" x14ac:dyDescent="0.25">
      <c r="B26" s="59" t="s">
        <v>75</v>
      </c>
      <c r="C26" s="62" t="str">
        <f>+VLOOKUP(B26,'resumen UCAP'!$A$5:$O$329,2,0)</f>
        <v>Proyector MH 250w</v>
      </c>
      <c r="D26" s="63">
        <f>+'Desmonte Infr. financiada'!D26</f>
        <v>279</v>
      </c>
      <c r="E26" s="63" t="str">
        <f>+VLOOKUP(B26,'resumen UCAP'!$A$5:$O$329,3,0)</f>
        <v>Un</v>
      </c>
      <c r="F26" s="64">
        <f>+VLOOKUP(B26,'resumen UCAP'!$A$5:$O$329,15,0)</f>
        <v>413027</v>
      </c>
      <c r="G26" s="124">
        <v>400</v>
      </c>
      <c r="H26" s="125">
        <f>+'Inversión No. 2.1 IAP'!H26++'Inversión No. 2.2 IAP'!H26+'Inversión 2.3 IAP'!H26+'Inversión 2.4 IAP'!H26+'Exp Veg 1-IAP'!H26+'Exp Veg 2-IAP'!H26</f>
        <v>0</v>
      </c>
      <c r="I26" s="125">
        <f>+'Inversión No. 2.1 IAP'!I26++'Inversión No. 2.2 IAP'!I26+'Inversión 2.3 IAP'!I26+'Inversión 2.4 IAP'!I26+'Exp Veg 1-IAP'!I26+'Exp Veg 2-IAP'!I26</f>
        <v>0</v>
      </c>
      <c r="J26" s="125">
        <f>+'Inversión No. 2.1 IAP'!J26++'Inversión No. 2.2 IAP'!J26+'Inversión 2.3 IAP'!J26+'Inversión 2.4 IAP'!J26+'Exp Veg 1-IAP'!J26+'Exp Veg 2-IAP'!J26</f>
        <v>0</v>
      </c>
      <c r="K26" s="125">
        <f>+'Inversión No. 2.1 IAP'!K26++'Inversión No. 2.2 IAP'!K26+'Inversión 2.3 IAP'!K26+'Inversión 2.4 IAP'!K26+'Exp Veg 1-IAP'!K26+'Exp Veg 2-IAP'!K26</f>
        <v>0</v>
      </c>
      <c r="L26" s="125">
        <f>+'Inversión No. 2.1 IAP'!L26++'Inversión No. 2.2 IAP'!L26+'Inversión 2.3 IAP'!L26+'Inversión 2.4 IAP'!L26+'Exp Veg 1-IAP'!L26+'Exp Veg 2-IAP'!L26</f>
        <v>0</v>
      </c>
      <c r="M26" s="125">
        <f>+'Inversión No. 2.1 IAP'!M26++'Inversión No. 2.2 IAP'!M26+'Inversión 2.3 IAP'!M26+'Inversión 2.4 IAP'!M26+'Exp Veg 1-IAP'!M26+'Exp Veg 2-IAP'!M26</f>
        <v>0</v>
      </c>
      <c r="N26" s="125">
        <f>+'Inversión No. 2.1 IAP'!N26++'Inversión No. 2.2 IAP'!N26+'Inversión 2.3 IAP'!N26+'Inversión 2.4 IAP'!N26+'Exp Veg 1-IAP'!N26+'Exp Veg 2-IAP'!N26</f>
        <v>0</v>
      </c>
      <c r="O26" s="125">
        <f>+'Inversión No. 2.1 IAP'!O26++'Inversión No. 2.2 IAP'!O26+'Inversión 2.3 IAP'!O26+'Inversión 2.4 IAP'!O26+'Exp Veg 1-IAP'!O26+'Exp Veg 2-IAP'!O26</f>
        <v>0</v>
      </c>
      <c r="P26" s="125">
        <f>+'Inversión No. 2.1 IAP'!P26++'Inversión No. 2.2 IAP'!P26+'Inversión 2.3 IAP'!P26+'Inversión 2.4 IAP'!P26+'Exp Veg 1-IAP'!P26+'Exp Veg 2-IAP'!P26</f>
        <v>0</v>
      </c>
      <c r="Q26" s="125">
        <f>+'Inversión No. 2.1 IAP'!Q26++'Inversión No. 2.2 IAP'!Q26+'Inversión 2.3 IAP'!Q26+'Inversión 2.4 IAP'!Q26+'Exp Veg 1-IAP'!Q26+'Exp Veg 2-IAP'!Q26</f>
        <v>0</v>
      </c>
      <c r="R26" s="125">
        <f>+'Inversión No. 2.1 IAP'!R26++'Inversión No. 2.2 IAP'!R26+'Inversión 2.3 IAP'!R26+'Inversión 2.4 IAP'!R26+'Exp Veg 1-IAP'!R26+'Exp Veg 2-IAP'!R26</f>
        <v>0</v>
      </c>
      <c r="S26" s="125">
        <f>+'Inversión No. 2.1 IAP'!S26++'Inversión No. 2.2 IAP'!S26+'Inversión 2.3 IAP'!S26+'Inversión 2.4 IAP'!S26+'Exp Veg 1-IAP'!S26+'Exp Veg 2-IAP'!S26</f>
        <v>0</v>
      </c>
      <c r="T26" s="125">
        <f>+'Inversión No. 2.1 IAP'!T26++'Inversión No. 2.2 IAP'!T26+'Inversión 2.3 IAP'!T26+'Inversión 2.4 IAP'!T26+'Exp Veg 1-IAP'!T26+'Exp Veg 2-IAP'!T26</f>
        <v>0</v>
      </c>
      <c r="U26" s="125">
        <f>+'Inversión No. 2.1 IAP'!U26++'Inversión No. 2.2 IAP'!U26+'Inversión 2.3 IAP'!U26+'Inversión 2.4 IAP'!U26+'Exp Veg 1-IAP'!U26+'Exp Veg 2-IAP'!U26</f>
        <v>0</v>
      </c>
      <c r="V26" s="125">
        <f>+'Inversión No. 2.1 IAP'!V26++'Inversión No. 2.2 IAP'!V26+'Inversión 2.3 IAP'!V26+'Inversión 2.4 IAP'!V26+'Exp Veg 1-IAP'!V26+'Exp Veg 2-IAP'!V26</f>
        <v>0</v>
      </c>
      <c r="W26" s="125">
        <f>+'Inversión No. 2.1 IAP'!W26++'Inversión No. 2.2 IAP'!W26+'Inversión 2.3 IAP'!W26+'Inversión 2.4 IAP'!W26+'Exp Veg 1-IAP'!W26+'Exp Veg 2-IAP'!W26</f>
        <v>0</v>
      </c>
      <c r="X26" s="125">
        <f>+'Inversión No. 2.1 IAP'!X26++'Inversión No. 2.2 IAP'!X26+'Inversión 2.3 IAP'!X26+'Inversión 2.4 IAP'!X26+'Exp Veg 1-IAP'!X26+'Exp Veg 2-IAP'!X26</f>
        <v>0</v>
      </c>
      <c r="Y26" s="125">
        <f>+'Inversión No. 2.1 IAP'!Y26++'Inversión No. 2.2 IAP'!Y26+'Inversión 2.3 IAP'!Y26+'Inversión 2.4 IAP'!Y26+'Exp Veg 1-IAP'!Y26+'Exp Veg 2-IAP'!Y26</f>
        <v>0</v>
      </c>
      <c r="Z26" s="125">
        <f>+'Inversión No. 2.1 IAP'!Z26++'Inversión No. 2.2 IAP'!Z26+'Inversión 2.3 IAP'!Z26+'Inversión 2.4 IAP'!Z26+'Exp Veg 1-IAP'!Z26+'Exp Veg 2-IAP'!Z26</f>
        <v>0</v>
      </c>
      <c r="AA26" s="125">
        <f>+'Inversión No. 2.1 IAP'!AA26++'Inversión No. 2.2 IAP'!AA26+'Inversión 2.3 IAP'!AA26+'Inversión 2.4 IAP'!AA26+'Exp Veg 1-IAP'!AA26+'Exp Veg 2-IAP'!AA26</f>
        <v>0</v>
      </c>
      <c r="AB26" s="125">
        <f>+'Inversión No. 2.1 IAP'!AB26++'Inversión No. 2.2 IAP'!AB26+'Inversión 2.3 IAP'!AB26+'Inversión 2.4 IAP'!AB26+'Exp Veg 1-IAP'!AB26+'Exp Veg 2-IAP'!AB26</f>
        <v>0</v>
      </c>
      <c r="AC26" s="125">
        <f>+'Inversión No. 2.1 IAP'!AC26++'Inversión No. 2.2 IAP'!AC26+'Inversión 2.3 IAP'!AC26+'Inversión 2.4 IAP'!AC26+'Exp Veg 1-IAP'!AC26+'Exp Veg 2-IAP'!AC26</f>
        <v>0</v>
      </c>
      <c r="AD26" s="125">
        <f>+'Inversión No. 2.1 IAP'!AD26++'Inversión No. 2.2 IAP'!AD26+'Inversión 2.3 IAP'!AD26+'Inversión 2.4 IAP'!AD26+'Exp Veg 1-IAP'!AD26+'Exp Veg 2-IAP'!AD26</f>
        <v>0</v>
      </c>
      <c r="AE26" s="125">
        <f>+'Inversión No. 2.1 IAP'!AE26++'Inversión No. 2.2 IAP'!AE26+'Inversión 2.3 IAP'!AE26+'Inversión 2.4 IAP'!AE26+'Exp Veg 1-IAP'!AE26+'Exp Veg 2-IAP'!AE26</f>
        <v>0</v>
      </c>
      <c r="AF26" s="125">
        <f>+'Inversión No. 2.1 IAP'!AF26++'Inversión No. 2.2 IAP'!AF26+'Inversión 2.3 IAP'!AF26+'Inversión 2.4 IAP'!AF26+'Exp Veg 1-IAP'!AF26+'Exp Veg 2-IAP'!AF26</f>
        <v>0</v>
      </c>
      <c r="AG26" s="125">
        <f>+'Inversión No. 2.1 IAP'!AG26++'Inversión No. 2.2 IAP'!AG26+'Inversión 2.3 IAP'!AG26+'Inversión 2.4 IAP'!AG26+'Exp Veg 1-IAP'!AG26+'Exp Veg 2-IAP'!AG26</f>
        <v>0</v>
      </c>
      <c r="AH26" s="125">
        <f>+'Inversión No. 2.1 IAP'!AH26++'Inversión No. 2.2 IAP'!AH26+'Inversión 2.3 IAP'!AH26+'Inversión 2.4 IAP'!AH26+'Exp Veg 1-IAP'!AH26+'Exp Veg 2-IAP'!AH26</f>
        <v>0</v>
      </c>
      <c r="AI26" s="125">
        <f>+'Inversión No. 2.1 IAP'!AI26++'Inversión No. 2.2 IAP'!AI26+'Inversión 2.3 IAP'!AI26+'Inversión 2.4 IAP'!AI26+'Exp Veg 1-IAP'!AI26+'Exp Veg 2-IAP'!AI26</f>
        <v>0</v>
      </c>
      <c r="AJ26" s="125">
        <f>+'Inversión No. 2.1 IAP'!AJ26++'Inversión No. 2.2 IAP'!AJ26+'Inversión 2.3 IAP'!AJ26+'Inversión 2.4 IAP'!AJ26+'Exp Veg 1-IAP'!AJ26+'Exp Veg 2-IAP'!AJ26</f>
        <v>0</v>
      </c>
      <c r="AK26" s="125">
        <f>+'Inversión No. 2.1 IAP'!AK26++'Inversión No. 2.2 IAP'!AK26+'Inversión 2.3 IAP'!AK26+'Inversión 2.4 IAP'!AK26+'Exp Veg 1-IAP'!AK26+'Exp Veg 2-IAP'!AK26</f>
        <v>0</v>
      </c>
    </row>
    <row r="27" spans="2:37" x14ac:dyDescent="0.25">
      <c r="B27" s="59" t="s">
        <v>301</v>
      </c>
      <c r="C27" s="62" t="str">
        <f>+VLOOKUP(B27,'resumen UCAP'!$A$5:$O$329,2,0)</f>
        <v>Proyector MH 400w</v>
      </c>
      <c r="D27" s="63">
        <f>+'Desmonte Infr. financiada'!D27</f>
        <v>440</v>
      </c>
      <c r="E27" s="63" t="str">
        <f>+VLOOKUP(B27,'resumen UCAP'!$A$5:$O$329,3,0)</f>
        <v>Un</v>
      </c>
      <c r="F27" s="64">
        <f>+VLOOKUP(B27,'resumen UCAP'!$A$5:$O$329,15,0)</f>
        <v>511021</v>
      </c>
      <c r="G27" s="124">
        <v>1753</v>
      </c>
      <c r="H27" s="125">
        <f>+'Inversión No. 2.1 IAP'!H27++'Inversión No. 2.2 IAP'!H27+'Inversión 2.3 IAP'!H27+'Inversión 2.4 IAP'!H27+'Exp Veg 1-IAP'!H27+'Exp Veg 2-IAP'!H27</f>
        <v>0</v>
      </c>
      <c r="I27" s="125">
        <f>+'Inversión No. 2.1 IAP'!I27++'Inversión No. 2.2 IAP'!I27+'Inversión 2.3 IAP'!I27+'Inversión 2.4 IAP'!I27+'Exp Veg 1-IAP'!I27+'Exp Veg 2-IAP'!I27</f>
        <v>0</v>
      </c>
      <c r="J27" s="125">
        <f>+'Inversión No. 2.1 IAP'!J27++'Inversión No. 2.2 IAP'!J27+'Inversión 2.3 IAP'!J27+'Inversión 2.4 IAP'!J27+'Exp Veg 1-IAP'!J27+'Exp Veg 2-IAP'!J27</f>
        <v>0</v>
      </c>
      <c r="K27" s="125">
        <f>+'Inversión No. 2.1 IAP'!K27++'Inversión No. 2.2 IAP'!K27+'Inversión 2.3 IAP'!K27+'Inversión 2.4 IAP'!K27+'Exp Veg 1-IAP'!K27+'Exp Veg 2-IAP'!K27</f>
        <v>0</v>
      </c>
      <c r="L27" s="125">
        <f>+'Inversión No. 2.1 IAP'!L27++'Inversión No. 2.2 IAP'!L27+'Inversión 2.3 IAP'!L27+'Inversión 2.4 IAP'!L27+'Exp Veg 1-IAP'!L27+'Exp Veg 2-IAP'!L27</f>
        <v>0</v>
      </c>
      <c r="M27" s="125">
        <f>+'Inversión No. 2.1 IAP'!M27++'Inversión No. 2.2 IAP'!M27+'Inversión 2.3 IAP'!M27+'Inversión 2.4 IAP'!M27+'Exp Veg 1-IAP'!M27+'Exp Veg 2-IAP'!M27</f>
        <v>0</v>
      </c>
      <c r="N27" s="125">
        <f>+'Inversión No. 2.1 IAP'!N27++'Inversión No. 2.2 IAP'!N27+'Inversión 2.3 IAP'!N27+'Inversión 2.4 IAP'!N27+'Exp Veg 1-IAP'!N27+'Exp Veg 2-IAP'!N27</f>
        <v>0</v>
      </c>
      <c r="O27" s="125">
        <f>+'Inversión No. 2.1 IAP'!O27++'Inversión No. 2.2 IAP'!O27+'Inversión 2.3 IAP'!O27+'Inversión 2.4 IAP'!O27+'Exp Veg 1-IAP'!O27+'Exp Veg 2-IAP'!O27</f>
        <v>0</v>
      </c>
      <c r="P27" s="125">
        <f>+'Inversión No. 2.1 IAP'!P27++'Inversión No. 2.2 IAP'!P27+'Inversión 2.3 IAP'!P27+'Inversión 2.4 IAP'!P27+'Exp Veg 1-IAP'!P27+'Exp Veg 2-IAP'!P27</f>
        <v>0</v>
      </c>
      <c r="Q27" s="125">
        <f>+'Inversión No. 2.1 IAP'!Q27++'Inversión No. 2.2 IAP'!Q27+'Inversión 2.3 IAP'!Q27+'Inversión 2.4 IAP'!Q27+'Exp Veg 1-IAP'!Q27+'Exp Veg 2-IAP'!Q27</f>
        <v>0</v>
      </c>
      <c r="R27" s="125">
        <f>+'Inversión No. 2.1 IAP'!R27++'Inversión No. 2.2 IAP'!R27+'Inversión 2.3 IAP'!R27+'Inversión 2.4 IAP'!R27+'Exp Veg 1-IAP'!R27+'Exp Veg 2-IAP'!R27</f>
        <v>0</v>
      </c>
      <c r="S27" s="125">
        <f>+'Inversión No. 2.1 IAP'!S27++'Inversión No. 2.2 IAP'!S27+'Inversión 2.3 IAP'!S27+'Inversión 2.4 IAP'!S27+'Exp Veg 1-IAP'!S27+'Exp Veg 2-IAP'!S27</f>
        <v>0</v>
      </c>
      <c r="T27" s="125">
        <f>+'Inversión No. 2.1 IAP'!T27++'Inversión No. 2.2 IAP'!T27+'Inversión 2.3 IAP'!T27+'Inversión 2.4 IAP'!T27+'Exp Veg 1-IAP'!T27+'Exp Veg 2-IAP'!T27</f>
        <v>0</v>
      </c>
      <c r="U27" s="125">
        <f>+'Inversión No. 2.1 IAP'!U27++'Inversión No. 2.2 IAP'!U27+'Inversión 2.3 IAP'!U27+'Inversión 2.4 IAP'!U27+'Exp Veg 1-IAP'!U27+'Exp Veg 2-IAP'!U27</f>
        <v>0</v>
      </c>
      <c r="V27" s="125">
        <f>+'Inversión No. 2.1 IAP'!V27++'Inversión No. 2.2 IAP'!V27+'Inversión 2.3 IAP'!V27+'Inversión 2.4 IAP'!V27+'Exp Veg 1-IAP'!V27+'Exp Veg 2-IAP'!V27</f>
        <v>0</v>
      </c>
      <c r="W27" s="125">
        <f>+'Inversión No. 2.1 IAP'!W27++'Inversión No. 2.2 IAP'!W27+'Inversión 2.3 IAP'!W27+'Inversión 2.4 IAP'!W27+'Exp Veg 1-IAP'!W27+'Exp Veg 2-IAP'!W27</f>
        <v>0</v>
      </c>
      <c r="X27" s="125">
        <f>+'Inversión No. 2.1 IAP'!X27++'Inversión No. 2.2 IAP'!X27+'Inversión 2.3 IAP'!X27+'Inversión 2.4 IAP'!X27+'Exp Veg 1-IAP'!X27+'Exp Veg 2-IAP'!X27</f>
        <v>0</v>
      </c>
      <c r="Y27" s="125">
        <f>+'Inversión No. 2.1 IAP'!Y27++'Inversión No. 2.2 IAP'!Y27+'Inversión 2.3 IAP'!Y27+'Inversión 2.4 IAP'!Y27+'Exp Veg 1-IAP'!Y27+'Exp Veg 2-IAP'!Y27</f>
        <v>0</v>
      </c>
      <c r="Z27" s="125">
        <f>+'Inversión No. 2.1 IAP'!Z27++'Inversión No. 2.2 IAP'!Z27+'Inversión 2.3 IAP'!Z27+'Inversión 2.4 IAP'!Z27+'Exp Veg 1-IAP'!Z27+'Exp Veg 2-IAP'!Z27</f>
        <v>0</v>
      </c>
      <c r="AA27" s="125">
        <f>+'Inversión No. 2.1 IAP'!AA27++'Inversión No. 2.2 IAP'!AA27+'Inversión 2.3 IAP'!AA27+'Inversión 2.4 IAP'!AA27+'Exp Veg 1-IAP'!AA27+'Exp Veg 2-IAP'!AA27</f>
        <v>0</v>
      </c>
      <c r="AB27" s="125">
        <f>+'Inversión No. 2.1 IAP'!AB27++'Inversión No. 2.2 IAP'!AB27+'Inversión 2.3 IAP'!AB27+'Inversión 2.4 IAP'!AB27+'Exp Veg 1-IAP'!AB27+'Exp Veg 2-IAP'!AB27</f>
        <v>0</v>
      </c>
      <c r="AC27" s="125">
        <f>+'Inversión No. 2.1 IAP'!AC27++'Inversión No. 2.2 IAP'!AC27+'Inversión 2.3 IAP'!AC27+'Inversión 2.4 IAP'!AC27+'Exp Veg 1-IAP'!AC27+'Exp Veg 2-IAP'!AC27</f>
        <v>0</v>
      </c>
      <c r="AD27" s="125">
        <f>+'Inversión No. 2.1 IAP'!AD27++'Inversión No. 2.2 IAP'!AD27+'Inversión 2.3 IAP'!AD27+'Inversión 2.4 IAP'!AD27+'Exp Veg 1-IAP'!AD27+'Exp Veg 2-IAP'!AD27</f>
        <v>0</v>
      </c>
      <c r="AE27" s="125">
        <f>+'Inversión No. 2.1 IAP'!AE27++'Inversión No. 2.2 IAP'!AE27+'Inversión 2.3 IAP'!AE27+'Inversión 2.4 IAP'!AE27+'Exp Veg 1-IAP'!AE27+'Exp Veg 2-IAP'!AE27</f>
        <v>0</v>
      </c>
      <c r="AF27" s="125">
        <f>+'Inversión No. 2.1 IAP'!AF27++'Inversión No. 2.2 IAP'!AF27+'Inversión 2.3 IAP'!AF27+'Inversión 2.4 IAP'!AF27+'Exp Veg 1-IAP'!AF27+'Exp Veg 2-IAP'!AF27</f>
        <v>0</v>
      </c>
      <c r="AG27" s="125">
        <f>+'Inversión No. 2.1 IAP'!AG27++'Inversión No. 2.2 IAP'!AG27+'Inversión 2.3 IAP'!AG27+'Inversión 2.4 IAP'!AG27+'Exp Veg 1-IAP'!AG27+'Exp Veg 2-IAP'!AG27</f>
        <v>0</v>
      </c>
      <c r="AH27" s="125">
        <f>+'Inversión No. 2.1 IAP'!AH27++'Inversión No. 2.2 IAP'!AH27+'Inversión 2.3 IAP'!AH27+'Inversión 2.4 IAP'!AH27+'Exp Veg 1-IAP'!AH27+'Exp Veg 2-IAP'!AH27</f>
        <v>0</v>
      </c>
      <c r="AI27" s="125">
        <f>+'Inversión No. 2.1 IAP'!AI27++'Inversión No. 2.2 IAP'!AI27+'Inversión 2.3 IAP'!AI27+'Inversión 2.4 IAP'!AI27+'Exp Veg 1-IAP'!AI27+'Exp Veg 2-IAP'!AI27</f>
        <v>0</v>
      </c>
      <c r="AJ27" s="125">
        <f>+'Inversión No. 2.1 IAP'!AJ27++'Inversión No. 2.2 IAP'!AJ27+'Inversión 2.3 IAP'!AJ27+'Inversión 2.4 IAP'!AJ27+'Exp Veg 1-IAP'!AJ27+'Exp Veg 2-IAP'!AJ27</f>
        <v>0</v>
      </c>
      <c r="AK27" s="125">
        <f>+'Inversión No. 2.1 IAP'!AK27++'Inversión No. 2.2 IAP'!AK27+'Inversión 2.3 IAP'!AK27+'Inversión 2.4 IAP'!AK27+'Exp Veg 1-IAP'!AK27+'Exp Veg 2-IAP'!AK27</f>
        <v>0</v>
      </c>
    </row>
    <row r="28" spans="2:37" x14ac:dyDescent="0.25">
      <c r="B28" s="59" t="s">
        <v>22</v>
      </c>
      <c r="C28" s="62" t="str">
        <f>+VLOOKUP(B28,'resumen UCAP'!$A$5:$O$329,2,0)</f>
        <v>Proyector MH 50-70w Tipo aplique</v>
      </c>
      <c r="D28" s="63">
        <f>+'Desmonte Infr. financiada'!D28</f>
        <v>81</v>
      </c>
      <c r="E28" s="63" t="str">
        <f>+VLOOKUP(B28,'resumen UCAP'!$A$5:$O$329,3,0)</f>
        <v>Un</v>
      </c>
      <c r="F28" s="64">
        <f>+VLOOKUP(B28,'resumen UCAP'!$A$5:$O$329,15,0)</f>
        <v>260000</v>
      </c>
      <c r="G28" s="124">
        <v>21</v>
      </c>
      <c r="H28" s="125">
        <f>+'Inversión No. 2.1 IAP'!H28++'Inversión No. 2.2 IAP'!H28+'Inversión 2.3 IAP'!H28+'Inversión 2.4 IAP'!H28+'Exp Veg 1-IAP'!H28+'Exp Veg 2-IAP'!H28</f>
        <v>0</v>
      </c>
      <c r="I28" s="125">
        <f>+'Inversión No. 2.1 IAP'!I28++'Inversión No. 2.2 IAP'!I28+'Inversión 2.3 IAP'!I28+'Inversión 2.4 IAP'!I28+'Exp Veg 1-IAP'!I28+'Exp Veg 2-IAP'!I28</f>
        <v>0</v>
      </c>
      <c r="J28" s="125">
        <f>+'Inversión No. 2.1 IAP'!J28++'Inversión No. 2.2 IAP'!J28+'Inversión 2.3 IAP'!J28+'Inversión 2.4 IAP'!J28+'Exp Veg 1-IAP'!J28+'Exp Veg 2-IAP'!J28</f>
        <v>0</v>
      </c>
      <c r="K28" s="125">
        <f>+'Inversión No. 2.1 IAP'!K28++'Inversión No. 2.2 IAP'!K28+'Inversión 2.3 IAP'!K28+'Inversión 2.4 IAP'!K28+'Exp Veg 1-IAP'!K28+'Exp Veg 2-IAP'!K28</f>
        <v>0</v>
      </c>
      <c r="L28" s="125">
        <f>+'Inversión No. 2.1 IAP'!L28++'Inversión No. 2.2 IAP'!L28+'Inversión 2.3 IAP'!L28+'Inversión 2.4 IAP'!L28+'Exp Veg 1-IAP'!L28+'Exp Veg 2-IAP'!L28</f>
        <v>0</v>
      </c>
      <c r="M28" s="125">
        <f>+'Inversión No. 2.1 IAP'!M28++'Inversión No. 2.2 IAP'!M28+'Inversión 2.3 IAP'!M28+'Inversión 2.4 IAP'!M28+'Exp Veg 1-IAP'!M28+'Exp Veg 2-IAP'!M28</f>
        <v>0</v>
      </c>
      <c r="N28" s="125">
        <f>+'Inversión No. 2.1 IAP'!N28++'Inversión No. 2.2 IAP'!N28+'Inversión 2.3 IAP'!N28+'Inversión 2.4 IAP'!N28+'Exp Veg 1-IAP'!N28+'Exp Veg 2-IAP'!N28</f>
        <v>0</v>
      </c>
      <c r="O28" s="125">
        <f>+'Inversión No. 2.1 IAP'!O28++'Inversión No. 2.2 IAP'!O28+'Inversión 2.3 IAP'!O28+'Inversión 2.4 IAP'!O28+'Exp Veg 1-IAP'!O28+'Exp Veg 2-IAP'!O28</f>
        <v>0</v>
      </c>
      <c r="P28" s="125">
        <f>+'Inversión No. 2.1 IAP'!P28++'Inversión No. 2.2 IAP'!P28+'Inversión 2.3 IAP'!P28+'Inversión 2.4 IAP'!P28+'Exp Veg 1-IAP'!P28+'Exp Veg 2-IAP'!P28</f>
        <v>0</v>
      </c>
      <c r="Q28" s="125">
        <f>+'Inversión No. 2.1 IAP'!Q28++'Inversión No. 2.2 IAP'!Q28+'Inversión 2.3 IAP'!Q28+'Inversión 2.4 IAP'!Q28+'Exp Veg 1-IAP'!Q28+'Exp Veg 2-IAP'!Q28</f>
        <v>0</v>
      </c>
      <c r="R28" s="125">
        <f>+'Inversión No. 2.1 IAP'!R28++'Inversión No. 2.2 IAP'!R28+'Inversión 2.3 IAP'!R28+'Inversión 2.4 IAP'!R28+'Exp Veg 1-IAP'!R28+'Exp Veg 2-IAP'!R28</f>
        <v>0</v>
      </c>
      <c r="S28" s="125">
        <f>+'Inversión No. 2.1 IAP'!S28++'Inversión No. 2.2 IAP'!S28+'Inversión 2.3 IAP'!S28+'Inversión 2.4 IAP'!S28+'Exp Veg 1-IAP'!S28+'Exp Veg 2-IAP'!S28</f>
        <v>0</v>
      </c>
      <c r="T28" s="125">
        <f>+'Inversión No. 2.1 IAP'!T28++'Inversión No. 2.2 IAP'!T28+'Inversión 2.3 IAP'!T28+'Inversión 2.4 IAP'!T28+'Exp Veg 1-IAP'!T28+'Exp Veg 2-IAP'!T28</f>
        <v>0</v>
      </c>
      <c r="U28" s="125">
        <f>+'Inversión No. 2.1 IAP'!U28++'Inversión No. 2.2 IAP'!U28+'Inversión 2.3 IAP'!U28+'Inversión 2.4 IAP'!U28+'Exp Veg 1-IAP'!U28+'Exp Veg 2-IAP'!U28</f>
        <v>0</v>
      </c>
      <c r="V28" s="125">
        <f>+'Inversión No. 2.1 IAP'!V28++'Inversión No. 2.2 IAP'!V28+'Inversión 2.3 IAP'!V28+'Inversión 2.4 IAP'!V28+'Exp Veg 1-IAP'!V28+'Exp Veg 2-IAP'!V28</f>
        <v>0</v>
      </c>
      <c r="W28" s="125">
        <f>+'Inversión No. 2.1 IAP'!W28++'Inversión No. 2.2 IAP'!W28+'Inversión 2.3 IAP'!W28+'Inversión 2.4 IAP'!W28+'Exp Veg 1-IAP'!W28+'Exp Veg 2-IAP'!W28</f>
        <v>0</v>
      </c>
      <c r="X28" s="125">
        <f>+'Inversión No. 2.1 IAP'!X28++'Inversión No. 2.2 IAP'!X28+'Inversión 2.3 IAP'!X28+'Inversión 2.4 IAP'!X28+'Exp Veg 1-IAP'!X28+'Exp Veg 2-IAP'!X28</f>
        <v>0</v>
      </c>
      <c r="Y28" s="125">
        <f>+'Inversión No. 2.1 IAP'!Y28++'Inversión No. 2.2 IAP'!Y28+'Inversión 2.3 IAP'!Y28+'Inversión 2.4 IAP'!Y28+'Exp Veg 1-IAP'!Y28+'Exp Veg 2-IAP'!Y28</f>
        <v>0</v>
      </c>
      <c r="Z28" s="125">
        <f>+'Inversión No. 2.1 IAP'!Z28++'Inversión No. 2.2 IAP'!Z28+'Inversión 2.3 IAP'!Z28+'Inversión 2.4 IAP'!Z28+'Exp Veg 1-IAP'!Z28+'Exp Veg 2-IAP'!Z28</f>
        <v>0</v>
      </c>
      <c r="AA28" s="125">
        <f>+'Inversión No. 2.1 IAP'!AA28++'Inversión No. 2.2 IAP'!AA28+'Inversión 2.3 IAP'!AA28+'Inversión 2.4 IAP'!AA28+'Exp Veg 1-IAP'!AA28+'Exp Veg 2-IAP'!AA28</f>
        <v>0</v>
      </c>
      <c r="AB28" s="125">
        <f>+'Inversión No. 2.1 IAP'!AB28++'Inversión No. 2.2 IAP'!AB28+'Inversión 2.3 IAP'!AB28+'Inversión 2.4 IAP'!AB28+'Exp Veg 1-IAP'!AB28+'Exp Veg 2-IAP'!AB28</f>
        <v>0</v>
      </c>
      <c r="AC28" s="125">
        <f>+'Inversión No. 2.1 IAP'!AC28++'Inversión No. 2.2 IAP'!AC28+'Inversión 2.3 IAP'!AC28+'Inversión 2.4 IAP'!AC28+'Exp Veg 1-IAP'!AC28+'Exp Veg 2-IAP'!AC28</f>
        <v>0</v>
      </c>
      <c r="AD28" s="125">
        <f>+'Inversión No. 2.1 IAP'!AD28++'Inversión No. 2.2 IAP'!AD28+'Inversión 2.3 IAP'!AD28+'Inversión 2.4 IAP'!AD28+'Exp Veg 1-IAP'!AD28+'Exp Veg 2-IAP'!AD28</f>
        <v>0</v>
      </c>
      <c r="AE28" s="125">
        <f>+'Inversión No. 2.1 IAP'!AE28++'Inversión No. 2.2 IAP'!AE28+'Inversión 2.3 IAP'!AE28+'Inversión 2.4 IAP'!AE28+'Exp Veg 1-IAP'!AE28+'Exp Veg 2-IAP'!AE28</f>
        <v>0</v>
      </c>
      <c r="AF28" s="125">
        <f>+'Inversión No. 2.1 IAP'!AF28++'Inversión No. 2.2 IAP'!AF28+'Inversión 2.3 IAP'!AF28+'Inversión 2.4 IAP'!AF28+'Exp Veg 1-IAP'!AF28+'Exp Veg 2-IAP'!AF28</f>
        <v>0</v>
      </c>
      <c r="AG28" s="125">
        <f>+'Inversión No. 2.1 IAP'!AG28++'Inversión No. 2.2 IAP'!AG28+'Inversión 2.3 IAP'!AG28+'Inversión 2.4 IAP'!AG28+'Exp Veg 1-IAP'!AG28+'Exp Veg 2-IAP'!AG28</f>
        <v>0</v>
      </c>
      <c r="AH28" s="125">
        <f>+'Inversión No. 2.1 IAP'!AH28++'Inversión No. 2.2 IAP'!AH28+'Inversión 2.3 IAP'!AH28+'Inversión 2.4 IAP'!AH28+'Exp Veg 1-IAP'!AH28+'Exp Veg 2-IAP'!AH28</f>
        <v>0</v>
      </c>
      <c r="AI28" s="125">
        <f>+'Inversión No. 2.1 IAP'!AI28++'Inversión No. 2.2 IAP'!AI28+'Inversión 2.3 IAP'!AI28+'Inversión 2.4 IAP'!AI28+'Exp Veg 1-IAP'!AI28+'Exp Veg 2-IAP'!AI28</f>
        <v>0</v>
      </c>
      <c r="AJ28" s="125">
        <f>+'Inversión No. 2.1 IAP'!AJ28++'Inversión No. 2.2 IAP'!AJ28+'Inversión 2.3 IAP'!AJ28+'Inversión 2.4 IAP'!AJ28+'Exp Veg 1-IAP'!AJ28+'Exp Veg 2-IAP'!AJ28</f>
        <v>0</v>
      </c>
      <c r="AK28" s="125">
        <f>+'Inversión No. 2.1 IAP'!AK28++'Inversión No. 2.2 IAP'!AK28+'Inversión 2.3 IAP'!AK28+'Inversión 2.4 IAP'!AK28+'Exp Veg 1-IAP'!AK28+'Exp Veg 2-IAP'!AK28</f>
        <v>0</v>
      </c>
    </row>
    <row r="29" spans="2:37" x14ac:dyDescent="0.25">
      <c r="B29" s="59" t="s">
        <v>302</v>
      </c>
      <c r="C29" s="62" t="str">
        <f>+VLOOKUP(B29,'resumen UCAP'!$A$5:$O$329,2,0)</f>
        <v>Proyector NA 1000w</v>
      </c>
      <c r="D29" s="63">
        <f>+'Desmonte Infr. financiada'!D29</f>
        <v>1100</v>
      </c>
      <c r="E29" s="63" t="str">
        <f>+VLOOKUP(B29,'resumen UCAP'!$A$5:$O$329,3,0)</f>
        <v>Un</v>
      </c>
      <c r="F29" s="64">
        <f>+VLOOKUP(B29,'resumen UCAP'!$A$5:$O$329,15,0)</f>
        <v>540000</v>
      </c>
      <c r="G29" s="123">
        <v>244</v>
      </c>
      <c r="H29" s="125">
        <f>+'Inversión No. 2.1 IAP'!H29++'Inversión No. 2.2 IAP'!H29+'Inversión 2.3 IAP'!H29+'Inversión 2.4 IAP'!H29+'Exp Veg 1-IAP'!H29+'Exp Veg 2-IAP'!H29</f>
        <v>0</v>
      </c>
      <c r="I29" s="125">
        <f>+'Inversión No. 2.1 IAP'!I29++'Inversión No. 2.2 IAP'!I29+'Inversión 2.3 IAP'!I29+'Inversión 2.4 IAP'!I29+'Exp Veg 1-IAP'!I29+'Exp Veg 2-IAP'!I29</f>
        <v>0</v>
      </c>
      <c r="J29" s="125">
        <f>+'Inversión No. 2.1 IAP'!J29++'Inversión No. 2.2 IAP'!J29+'Inversión 2.3 IAP'!J29+'Inversión 2.4 IAP'!J29+'Exp Veg 1-IAP'!J29+'Exp Veg 2-IAP'!J29</f>
        <v>0</v>
      </c>
      <c r="K29" s="125">
        <f>+'Inversión No. 2.1 IAP'!K29++'Inversión No. 2.2 IAP'!K29+'Inversión 2.3 IAP'!K29+'Inversión 2.4 IAP'!K29+'Exp Veg 1-IAP'!K29+'Exp Veg 2-IAP'!K29</f>
        <v>0</v>
      </c>
      <c r="L29" s="125">
        <f>+'Inversión No. 2.1 IAP'!L29++'Inversión No. 2.2 IAP'!L29+'Inversión 2.3 IAP'!L29+'Inversión 2.4 IAP'!L29+'Exp Veg 1-IAP'!L29+'Exp Veg 2-IAP'!L29</f>
        <v>0</v>
      </c>
      <c r="M29" s="125">
        <f>+'Inversión No. 2.1 IAP'!M29++'Inversión No. 2.2 IAP'!M29+'Inversión 2.3 IAP'!M29+'Inversión 2.4 IAP'!M29+'Exp Veg 1-IAP'!M29+'Exp Veg 2-IAP'!M29</f>
        <v>0</v>
      </c>
      <c r="N29" s="125">
        <f>+'Inversión No. 2.1 IAP'!N29++'Inversión No. 2.2 IAP'!N29+'Inversión 2.3 IAP'!N29+'Inversión 2.4 IAP'!N29+'Exp Veg 1-IAP'!N29+'Exp Veg 2-IAP'!N29</f>
        <v>0</v>
      </c>
      <c r="O29" s="125">
        <f>+'Inversión No. 2.1 IAP'!O29++'Inversión No. 2.2 IAP'!O29+'Inversión 2.3 IAP'!O29+'Inversión 2.4 IAP'!O29+'Exp Veg 1-IAP'!O29+'Exp Veg 2-IAP'!O29</f>
        <v>0</v>
      </c>
      <c r="P29" s="125">
        <f>+'Inversión No. 2.1 IAP'!P29++'Inversión No. 2.2 IAP'!P29+'Inversión 2.3 IAP'!P29+'Inversión 2.4 IAP'!P29+'Exp Veg 1-IAP'!P29+'Exp Veg 2-IAP'!P29</f>
        <v>0</v>
      </c>
      <c r="Q29" s="125">
        <f>+'Inversión No. 2.1 IAP'!Q29++'Inversión No. 2.2 IAP'!Q29+'Inversión 2.3 IAP'!Q29+'Inversión 2.4 IAP'!Q29+'Exp Veg 1-IAP'!Q29+'Exp Veg 2-IAP'!Q29</f>
        <v>0</v>
      </c>
      <c r="R29" s="125">
        <f>+'Inversión No. 2.1 IAP'!R29++'Inversión No. 2.2 IAP'!R29+'Inversión 2.3 IAP'!R29+'Inversión 2.4 IAP'!R29+'Exp Veg 1-IAP'!R29+'Exp Veg 2-IAP'!R29</f>
        <v>0</v>
      </c>
      <c r="S29" s="125">
        <f>+'Inversión No. 2.1 IAP'!S29++'Inversión No. 2.2 IAP'!S29+'Inversión 2.3 IAP'!S29+'Inversión 2.4 IAP'!S29+'Exp Veg 1-IAP'!S29+'Exp Veg 2-IAP'!S29</f>
        <v>0</v>
      </c>
      <c r="T29" s="125">
        <f>+'Inversión No. 2.1 IAP'!T29++'Inversión No. 2.2 IAP'!T29+'Inversión 2.3 IAP'!T29+'Inversión 2.4 IAP'!T29+'Exp Veg 1-IAP'!T29+'Exp Veg 2-IAP'!T29</f>
        <v>0</v>
      </c>
      <c r="U29" s="125">
        <f>+'Inversión No. 2.1 IAP'!U29++'Inversión No. 2.2 IAP'!U29+'Inversión 2.3 IAP'!U29+'Inversión 2.4 IAP'!U29+'Exp Veg 1-IAP'!U29+'Exp Veg 2-IAP'!U29</f>
        <v>0</v>
      </c>
      <c r="V29" s="125">
        <f>+'Inversión No. 2.1 IAP'!V29++'Inversión No. 2.2 IAP'!V29+'Inversión 2.3 IAP'!V29+'Inversión 2.4 IAP'!V29+'Exp Veg 1-IAP'!V29+'Exp Veg 2-IAP'!V29</f>
        <v>0</v>
      </c>
      <c r="W29" s="125">
        <f>+'Inversión No. 2.1 IAP'!W29++'Inversión No. 2.2 IAP'!W29+'Inversión 2.3 IAP'!W29+'Inversión 2.4 IAP'!W29+'Exp Veg 1-IAP'!W29+'Exp Veg 2-IAP'!W29</f>
        <v>0</v>
      </c>
      <c r="X29" s="125">
        <f>+'Inversión No. 2.1 IAP'!X29++'Inversión No. 2.2 IAP'!X29+'Inversión 2.3 IAP'!X29+'Inversión 2.4 IAP'!X29+'Exp Veg 1-IAP'!X29+'Exp Veg 2-IAP'!X29</f>
        <v>0</v>
      </c>
      <c r="Y29" s="125">
        <f>+'Inversión No. 2.1 IAP'!Y29++'Inversión No. 2.2 IAP'!Y29+'Inversión 2.3 IAP'!Y29+'Inversión 2.4 IAP'!Y29+'Exp Veg 1-IAP'!Y29+'Exp Veg 2-IAP'!Y29</f>
        <v>0</v>
      </c>
      <c r="Z29" s="125">
        <f>+'Inversión No. 2.1 IAP'!Z29++'Inversión No. 2.2 IAP'!Z29+'Inversión 2.3 IAP'!Z29+'Inversión 2.4 IAP'!Z29+'Exp Veg 1-IAP'!Z29+'Exp Veg 2-IAP'!Z29</f>
        <v>0</v>
      </c>
      <c r="AA29" s="125">
        <f>+'Inversión No. 2.1 IAP'!AA29++'Inversión No. 2.2 IAP'!AA29+'Inversión 2.3 IAP'!AA29+'Inversión 2.4 IAP'!AA29+'Exp Veg 1-IAP'!AA29+'Exp Veg 2-IAP'!AA29</f>
        <v>0</v>
      </c>
      <c r="AB29" s="125">
        <f>+'Inversión No. 2.1 IAP'!AB29++'Inversión No. 2.2 IAP'!AB29+'Inversión 2.3 IAP'!AB29+'Inversión 2.4 IAP'!AB29+'Exp Veg 1-IAP'!AB29+'Exp Veg 2-IAP'!AB29</f>
        <v>0</v>
      </c>
      <c r="AC29" s="125">
        <f>+'Inversión No. 2.1 IAP'!AC29++'Inversión No. 2.2 IAP'!AC29+'Inversión 2.3 IAP'!AC29+'Inversión 2.4 IAP'!AC29+'Exp Veg 1-IAP'!AC29+'Exp Veg 2-IAP'!AC29</f>
        <v>0</v>
      </c>
      <c r="AD29" s="125">
        <f>+'Inversión No. 2.1 IAP'!AD29++'Inversión No. 2.2 IAP'!AD29+'Inversión 2.3 IAP'!AD29+'Inversión 2.4 IAP'!AD29+'Exp Veg 1-IAP'!AD29+'Exp Veg 2-IAP'!AD29</f>
        <v>0</v>
      </c>
      <c r="AE29" s="125">
        <f>+'Inversión No. 2.1 IAP'!AE29++'Inversión No. 2.2 IAP'!AE29+'Inversión 2.3 IAP'!AE29+'Inversión 2.4 IAP'!AE29+'Exp Veg 1-IAP'!AE29+'Exp Veg 2-IAP'!AE29</f>
        <v>0</v>
      </c>
      <c r="AF29" s="125">
        <f>+'Inversión No. 2.1 IAP'!AF29++'Inversión No. 2.2 IAP'!AF29+'Inversión 2.3 IAP'!AF29+'Inversión 2.4 IAP'!AF29+'Exp Veg 1-IAP'!AF29+'Exp Veg 2-IAP'!AF29</f>
        <v>0</v>
      </c>
      <c r="AG29" s="125">
        <f>+'Inversión No. 2.1 IAP'!AG29++'Inversión No. 2.2 IAP'!AG29+'Inversión 2.3 IAP'!AG29+'Inversión 2.4 IAP'!AG29+'Exp Veg 1-IAP'!AG29+'Exp Veg 2-IAP'!AG29</f>
        <v>0</v>
      </c>
      <c r="AH29" s="125">
        <f>+'Inversión No. 2.1 IAP'!AH29++'Inversión No. 2.2 IAP'!AH29+'Inversión 2.3 IAP'!AH29+'Inversión 2.4 IAP'!AH29+'Exp Veg 1-IAP'!AH29+'Exp Veg 2-IAP'!AH29</f>
        <v>0</v>
      </c>
      <c r="AI29" s="125">
        <f>+'Inversión No. 2.1 IAP'!AI29++'Inversión No. 2.2 IAP'!AI29+'Inversión 2.3 IAP'!AI29+'Inversión 2.4 IAP'!AI29+'Exp Veg 1-IAP'!AI29+'Exp Veg 2-IAP'!AI29</f>
        <v>0</v>
      </c>
      <c r="AJ29" s="125">
        <f>+'Inversión No. 2.1 IAP'!AJ29++'Inversión No. 2.2 IAP'!AJ29+'Inversión 2.3 IAP'!AJ29+'Inversión 2.4 IAP'!AJ29+'Exp Veg 1-IAP'!AJ29+'Exp Veg 2-IAP'!AJ29</f>
        <v>0</v>
      </c>
      <c r="AK29" s="125">
        <f>+'Inversión No. 2.1 IAP'!AK29++'Inversión No. 2.2 IAP'!AK29+'Inversión 2.3 IAP'!AK29+'Inversión 2.4 IAP'!AK29+'Exp Veg 1-IAP'!AK29+'Exp Veg 2-IAP'!AK29</f>
        <v>0</v>
      </c>
    </row>
    <row r="30" spans="2:37" x14ac:dyDescent="0.25">
      <c r="B30" s="59" t="s">
        <v>23</v>
      </c>
      <c r="C30" s="62" t="str">
        <f>+VLOOKUP(B30,'resumen UCAP'!$A$5:$O$329,2,0)</f>
        <v>Luminarias Ba├â┬▒adores - LED</v>
      </c>
      <c r="D30" s="63">
        <f>+'Desmonte Infr. financiada'!D30</f>
        <v>30</v>
      </c>
      <c r="E30" s="63" t="str">
        <f>+VLOOKUP(B30,'resumen UCAP'!$A$5:$O$329,3,0)</f>
        <v>Un</v>
      </c>
      <c r="F30" s="64">
        <f>+VLOOKUP(B30,'resumen UCAP'!$A$5:$O$329,15,0)</f>
        <v>361000</v>
      </c>
      <c r="G30" s="64">
        <v>18</v>
      </c>
      <c r="H30" s="125">
        <f>+'Inversión No. 2.1 IAP'!H30++'Inversión No. 2.2 IAP'!H30+'Inversión 2.3 IAP'!H30+'Inversión 2.4 IAP'!H30+'Exp Veg 1-IAP'!H30+'Exp Veg 2-IAP'!H30</f>
        <v>0</v>
      </c>
      <c r="I30" s="125">
        <f>+'Inversión No. 2.1 IAP'!I30++'Inversión No. 2.2 IAP'!I30+'Inversión 2.3 IAP'!I30+'Inversión 2.4 IAP'!I30+'Exp Veg 1-IAP'!I30+'Exp Veg 2-IAP'!I30</f>
        <v>0</v>
      </c>
      <c r="J30" s="125">
        <f>+'Inversión No. 2.1 IAP'!J30++'Inversión No. 2.2 IAP'!J30+'Inversión 2.3 IAP'!J30+'Inversión 2.4 IAP'!J30+'Exp Veg 1-IAP'!J30+'Exp Veg 2-IAP'!J30</f>
        <v>0</v>
      </c>
      <c r="K30" s="125">
        <f>+'Inversión No. 2.1 IAP'!K30++'Inversión No. 2.2 IAP'!K30+'Inversión 2.3 IAP'!K30+'Inversión 2.4 IAP'!K30+'Exp Veg 1-IAP'!K30+'Exp Veg 2-IAP'!K30</f>
        <v>0</v>
      </c>
      <c r="L30" s="125">
        <f>+'Inversión No. 2.1 IAP'!L30++'Inversión No. 2.2 IAP'!L30+'Inversión 2.3 IAP'!L30+'Inversión 2.4 IAP'!L30+'Exp Veg 1-IAP'!L30+'Exp Veg 2-IAP'!L30</f>
        <v>0</v>
      </c>
      <c r="M30" s="125">
        <f>+'Inversión No. 2.1 IAP'!M30++'Inversión No. 2.2 IAP'!M30+'Inversión 2.3 IAP'!M30+'Inversión 2.4 IAP'!M30+'Exp Veg 1-IAP'!M30+'Exp Veg 2-IAP'!M30</f>
        <v>0</v>
      </c>
      <c r="N30" s="125">
        <f>+'Inversión No. 2.1 IAP'!N30++'Inversión No. 2.2 IAP'!N30+'Inversión 2.3 IAP'!N30+'Inversión 2.4 IAP'!N30+'Exp Veg 1-IAP'!N30+'Exp Veg 2-IAP'!N30</f>
        <v>0</v>
      </c>
      <c r="O30" s="125">
        <f>+'Inversión No. 2.1 IAP'!O30++'Inversión No. 2.2 IAP'!O30+'Inversión 2.3 IAP'!O30+'Inversión 2.4 IAP'!O30+'Exp Veg 1-IAP'!O30+'Exp Veg 2-IAP'!O30</f>
        <v>0</v>
      </c>
      <c r="P30" s="125">
        <f>+'Inversión No. 2.1 IAP'!P30++'Inversión No. 2.2 IAP'!P30+'Inversión 2.3 IAP'!P30+'Inversión 2.4 IAP'!P30+'Exp Veg 1-IAP'!P30+'Exp Veg 2-IAP'!P30</f>
        <v>0</v>
      </c>
      <c r="Q30" s="125">
        <f>+'Inversión No. 2.1 IAP'!Q30++'Inversión No. 2.2 IAP'!Q30+'Inversión 2.3 IAP'!Q30+'Inversión 2.4 IAP'!Q30+'Exp Veg 1-IAP'!Q30+'Exp Veg 2-IAP'!Q30</f>
        <v>0</v>
      </c>
      <c r="R30" s="125">
        <f>+'Inversión No. 2.1 IAP'!R30++'Inversión No. 2.2 IAP'!R30+'Inversión 2.3 IAP'!R30+'Inversión 2.4 IAP'!R30+'Exp Veg 1-IAP'!R30+'Exp Veg 2-IAP'!R30</f>
        <v>0</v>
      </c>
      <c r="S30" s="125">
        <f>+'Inversión No. 2.1 IAP'!S30++'Inversión No. 2.2 IAP'!S30+'Inversión 2.3 IAP'!S30+'Inversión 2.4 IAP'!S30+'Exp Veg 1-IAP'!S30+'Exp Veg 2-IAP'!S30</f>
        <v>0</v>
      </c>
      <c r="T30" s="125">
        <f>+'Inversión No. 2.1 IAP'!T30++'Inversión No. 2.2 IAP'!T30+'Inversión 2.3 IAP'!T30+'Inversión 2.4 IAP'!T30+'Exp Veg 1-IAP'!T30+'Exp Veg 2-IAP'!T30</f>
        <v>0</v>
      </c>
      <c r="U30" s="125">
        <f>+'Inversión No. 2.1 IAP'!U30++'Inversión No. 2.2 IAP'!U30+'Inversión 2.3 IAP'!U30+'Inversión 2.4 IAP'!U30+'Exp Veg 1-IAP'!U30+'Exp Veg 2-IAP'!U30</f>
        <v>0</v>
      </c>
      <c r="V30" s="125">
        <f>+'Inversión No. 2.1 IAP'!V30++'Inversión No. 2.2 IAP'!V30+'Inversión 2.3 IAP'!V30+'Inversión 2.4 IAP'!V30+'Exp Veg 1-IAP'!V30+'Exp Veg 2-IAP'!V30</f>
        <v>0</v>
      </c>
      <c r="W30" s="125">
        <f>+'Inversión No. 2.1 IAP'!W30++'Inversión No. 2.2 IAP'!W30+'Inversión 2.3 IAP'!W30+'Inversión 2.4 IAP'!W30+'Exp Veg 1-IAP'!W30+'Exp Veg 2-IAP'!W30</f>
        <v>0</v>
      </c>
      <c r="X30" s="125">
        <f>+'Inversión No. 2.1 IAP'!X30++'Inversión No. 2.2 IAP'!X30+'Inversión 2.3 IAP'!X30+'Inversión 2.4 IAP'!X30+'Exp Veg 1-IAP'!X30+'Exp Veg 2-IAP'!X30</f>
        <v>0</v>
      </c>
      <c r="Y30" s="125">
        <f>+'Inversión No. 2.1 IAP'!Y30++'Inversión No. 2.2 IAP'!Y30+'Inversión 2.3 IAP'!Y30+'Inversión 2.4 IAP'!Y30+'Exp Veg 1-IAP'!Y30+'Exp Veg 2-IAP'!Y30</f>
        <v>0</v>
      </c>
      <c r="Z30" s="125">
        <f>+'Inversión No. 2.1 IAP'!Z30++'Inversión No. 2.2 IAP'!Z30+'Inversión 2.3 IAP'!Z30+'Inversión 2.4 IAP'!Z30+'Exp Veg 1-IAP'!Z30+'Exp Veg 2-IAP'!Z30</f>
        <v>0</v>
      </c>
      <c r="AA30" s="125">
        <f>+'Inversión No. 2.1 IAP'!AA30++'Inversión No. 2.2 IAP'!AA30+'Inversión 2.3 IAP'!AA30+'Inversión 2.4 IAP'!AA30+'Exp Veg 1-IAP'!AA30+'Exp Veg 2-IAP'!AA30</f>
        <v>0</v>
      </c>
      <c r="AB30" s="125">
        <f>+'Inversión No. 2.1 IAP'!AB30++'Inversión No. 2.2 IAP'!AB30+'Inversión 2.3 IAP'!AB30+'Inversión 2.4 IAP'!AB30+'Exp Veg 1-IAP'!AB30+'Exp Veg 2-IAP'!AB30</f>
        <v>0</v>
      </c>
      <c r="AC30" s="125">
        <f>+'Inversión No. 2.1 IAP'!AC30++'Inversión No. 2.2 IAP'!AC30+'Inversión 2.3 IAP'!AC30+'Inversión 2.4 IAP'!AC30+'Exp Veg 1-IAP'!AC30+'Exp Veg 2-IAP'!AC30</f>
        <v>0</v>
      </c>
      <c r="AD30" s="125">
        <f>+'Inversión No. 2.1 IAP'!AD30++'Inversión No. 2.2 IAP'!AD30+'Inversión 2.3 IAP'!AD30+'Inversión 2.4 IAP'!AD30+'Exp Veg 1-IAP'!AD30+'Exp Veg 2-IAP'!AD30</f>
        <v>0</v>
      </c>
      <c r="AE30" s="125">
        <f>+'Inversión No. 2.1 IAP'!AE30++'Inversión No. 2.2 IAP'!AE30+'Inversión 2.3 IAP'!AE30+'Inversión 2.4 IAP'!AE30+'Exp Veg 1-IAP'!AE30+'Exp Veg 2-IAP'!AE30</f>
        <v>0</v>
      </c>
      <c r="AF30" s="125">
        <f>+'Inversión No. 2.1 IAP'!AF30++'Inversión No. 2.2 IAP'!AF30+'Inversión 2.3 IAP'!AF30+'Inversión 2.4 IAP'!AF30+'Exp Veg 1-IAP'!AF30+'Exp Veg 2-IAP'!AF30</f>
        <v>0</v>
      </c>
      <c r="AG30" s="125">
        <f>+'Inversión No. 2.1 IAP'!AG30++'Inversión No. 2.2 IAP'!AG30+'Inversión 2.3 IAP'!AG30+'Inversión 2.4 IAP'!AG30+'Exp Veg 1-IAP'!AG30+'Exp Veg 2-IAP'!AG30</f>
        <v>0</v>
      </c>
      <c r="AH30" s="125">
        <f>+'Inversión No. 2.1 IAP'!AH30++'Inversión No. 2.2 IAP'!AH30+'Inversión 2.3 IAP'!AH30+'Inversión 2.4 IAP'!AH30+'Exp Veg 1-IAP'!AH30+'Exp Veg 2-IAP'!AH30</f>
        <v>0</v>
      </c>
      <c r="AI30" s="125">
        <f>+'Inversión No. 2.1 IAP'!AI30++'Inversión No. 2.2 IAP'!AI30+'Inversión 2.3 IAP'!AI30+'Inversión 2.4 IAP'!AI30+'Exp Veg 1-IAP'!AI30+'Exp Veg 2-IAP'!AI30</f>
        <v>0</v>
      </c>
      <c r="AJ30" s="125">
        <f>+'Inversión No. 2.1 IAP'!AJ30++'Inversión No. 2.2 IAP'!AJ30+'Inversión 2.3 IAP'!AJ30+'Inversión 2.4 IAP'!AJ30+'Exp Veg 1-IAP'!AJ30+'Exp Veg 2-IAP'!AJ30</f>
        <v>0</v>
      </c>
      <c r="AK30" s="125">
        <f>+'Inversión No. 2.1 IAP'!AK30++'Inversión No. 2.2 IAP'!AK30+'Inversión 2.3 IAP'!AK30+'Inversión 2.4 IAP'!AK30+'Exp Veg 1-IAP'!AK30+'Exp Veg 2-IAP'!AK30</f>
        <v>0</v>
      </c>
    </row>
    <row r="31" spans="2:37" x14ac:dyDescent="0.25">
      <c r="B31" s="59" t="s">
        <v>303</v>
      </c>
      <c r="C31" s="62" t="str">
        <f>+VLOOKUP(B31,'resumen UCAP'!$A$5:$O$329,2,0)</f>
        <v>Proyector led 100w</v>
      </c>
      <c r="D31" s="63">
        <f>+'Desmonte Infr. financiada'!D31</f>
        <v>100</v>
      </c>
      <c r="E31" s="63" t="str">
        <f>+VLOOKUP(B31,'resumen UCAP'!$A$5:$O$329,3,0)</f>
        <v>Un</v>
      </c>
      <c r="F31" s="64">
        <f>+VLOOKUP(B31,'resumen UCAP'!$A$5:$O$329,15,0)</f>
        <v>258000</v>
      </c>
      <c r="G31" s="61">
        <v>8</v>
      </c>
      <c r="H31" s="125">
        <f>+'Inversión No. 2.1 IAP'!H31++'Inversión No. 2.2 IAP'!H31+'Inversión 2.3 IAP'!H31+'Inversión 2.4 IAP'!H31+'Exp Veg 1-IAP'!H31+'Exp Veg 2-IAP'!H31</f>
        <v>0</v>
      </c>
      <c r="I31" s="125">
        <f>+'Inversión No. 2.1 IAP'!I31++'Inversión No. 2.2 IAP'!I31+'Inversión 2.3 IAP'!I31+'Inversión 2.4 IAP'!I31+'Exp Veg 1-IAP'!I31+'Exp Veg 2-IAP'!I31</f>
        <v>0</v>
      </c>
      <c r="J31" s="125">
        <f>+'Inversión No. 2.1 IAP'!J31++'Inversión No. 2.2 IAP'!J31+'Inversión 2.3 IAP'!J31+'Inversión 2.4 IAP'!J31+'Exp Veg 1-IAP'!J31+'Exp Veg 2-IAP'!J31</f>
        <v>0</v>
      </c>
      <c r="K31" s="125">
        <f>+'Inversión No. 2.1 IAP'!K31++'Inversión No. 2.2 IAP'!K31+'Inversión 2.3 IAP'!K31+'Inversión 2.4 IAP'!K31+'Exp Veg 1-IAP'!K31+'Exp Veg 2-IAP'!K31</f>
        <v>0</v>
      </c>
      <c r="L31" s="125">
        <f>+'Inversión No. 2.1 IAP'!L31++'Inversión No. 2.2 IAP'!L31+'Inversión 2.3 IAP'!L31+'Inversión 2.4 IAP'!L31+'Exp Veg 1-IAP'!L31+'Exp Veg 2-IAP'!L31</f>
        <v>0</v>
      </c>
      <c r="M31" s="125">
        <f>+'Inversión No. 2.1 IAP'!M31++'Inversión No. 2.2 IAP'!M31+'Inversión 2.3 IAP'!M31+'Inversión 2.4 IAP'!M31+'Exp Veg 1-IAP'!M31+'Exp Veg 2-IAP'!M31</f>
        <v>0</v>
      </c>
      <c r="N31" s="125">
        <f>+'Inversión No. 2.1 IAP'!N31++'Inversión No. 2.2 IAP'!N31+'Inversión 2.3 IAP'!N31+'Inversión 2.4 IAP'!N31+'Exp Veg 1-IAP'!N31+'Exp Veg 2-IAP'!N31</f>
        <v>0</v>
      </c>
      <c r="O31" s="125">
        <f>+'Inversión No. 2.1 IAP'!O31++'Inversión No. 2.2 IAP'!O31+'Inversión 2.3 IAP'!O31+'Inversión 2.4 IAP'!O31+'Exp Veg 1-IAP'!O31+'Exp Veg 2-IAP'!O31</f>
        <v>0</v>
      </c>
      <c r="P31" s="125">
        <f>+'Inversión No. 2.1 IAP'!P31++'Inversión No. 2.2 IAP'!P31+'Inversión 2.3 IAP'!P31+'Inversión 2.4 IAP'!P31+'Exp Veg 1-IAP'!P31+'Exp Veg 2-IAP'!P31</f>
        <v>0</v>
      </c>
      <c r="Q31" s="125">
        <f>+'Inversión No. 2.1 IAP'!Q31++'Inversión No. 2.2 IAP'!Q31+'Inversión 2.3 IAP'!Q31+'Inversión 2.4 IAP'!Q31+'Exp Veg 1-IAP'!Q31+'Exp Veg 2-IAP'!Q31</f>
        <v>0</v>
      </c>
      <c r="R31" s="125">
        <f>+'Inversión No. 2.1 IAP'!R31++'Inversión No. 2.2 IAP'!R31+'Inversión 2.3 IAP'!R31+'Inversión 2.4 IAP'!R31+'Exp Veg 1-IAP'!R31+'Exp Veg 2-IAP'!R31</f>
        <v>0</v>
      </c>
      <c r="S31" s="125">
        <f>+'Inversión No. 2.1 IAP'!S31++'Inversión No. 2.2 IAP'!S31+'Inversión 2.3 IAP'!S31+'Inversión 2.4 IAP'!S31+'Exp Veg 1-IAP'!S31+'Exp Veg 2-IAP'!S31</f>
        <v>0</v>
      </c>
      <c r="T31" s="125">
        <f>+'Inversión No. 2.1 IAP'!T31++'Inversión No. 2.2 IAP'!T31+'Inversión 2.3 IAP'!T31+'Inversión 2.4 IAP'!T31+'Exp Veg 1-IAP'!T31+'Exp Veg 2-IAP'!T31</f>
        <v>0</v>
      </c>
      <c r="U31" s="125">
        <f>+'Inversión No. 2.1 IAP'!U31++'Inversión No. 2.2 IAP'!U31+'Inversión 2.3 IAP'!U31+'Inversión 2.4 IAP'!U31+'Exp Veg 1-IAP'!U31+'Exp Veg 2-IAP'!U31</f>
        <v>0</v>
      </c>
      <c r="V31" s="125">
        <f>+'Inversión No. 2.1 IAP'!V31++'Inversión No. 2.2 IAP'!V31+'Inversión 2.3 IAP'!V31+'Inversión 2.4 IAP'!V31+'Exp Veg 1-IAP'!V31+'Exp Veg 2-IAP'!V31</f>
        <v>0</v>
      </c>
      <c r="W31" s="125">
        <f>+'Inversión No. 2.1 IAP'!W31++'Inversión No. 2.2 IAP'!W31+'Inversión 2.3 IAP'!W31+'Inversión 2.4 IAP'!W31+'Exp Veg 1-IAP'!W31+'Exp Veg 2-IAP'!W31</f>
        <v>0</v>
      </c>
      <c r="X31" s="125">
        <f>+'Inversión No. 2.1 IAP'!X31++'Inversión No. 2.2 IAP'!X31+'Inversión 2.3 IAP'!X31+'Inversión 2.4 IAP'!X31+'Exp Veg 1-IAP'!X31+'Exp Veg 2-IAP'!X31</f>
        <v>0</v>
      </c>
      <c r="Y31" s="125">
        <f>+'Inversión No. 2.1 IAP'!Y31++'Inversión No. 2.2 IAP'!Y31+'Inversión 2.3 IAP'!Y31+'Inversión 2.4 IAP'!Y31+'Exp Veg 1-IAP'!Y31+'Exp Veg 2-IAP'!Y31</f>
        <v>0</v>
      </c>
      <c r="Z31" s="125">
        <f>+'Inversión No. 2.1 IAP'!Z31++'Inversión No. 2.2 IAP'!Z31+'Inversión 2.3 IAP'!Z31+'Inversión 2.4 IAP'!Z31+'Exp Veg 1-IAP'!Z31+'Exp Veg 2-IAP'!Z31</f>
        <v>0</v>
      </c>
      <c r="AA31" s="125">
        <f>+'Inversión No. 2.1 IAP'!AA31++'Inversión No. 2.2 IAP'!AA31+'Inversión 2.3 IAP'!AA31+'Inversión 2.4 IAP'!AA31+'Exp Veg 1-IAP'!AA31+'Exp Veg 2-IAP'!AA31</f>
        <v>0</v>
      </c>
      <c r="AB31" s="125">
        <f>+'Inversión No. 2.1 IAP'!AB31++'Inversión No. 2.2 IAP'!AB31+'Inversión 2.3 IAP'!AB31+'Inversión 2.4 IAP'!AB31+'Exp Veg 1-IAP'!AB31+'Exp Veg 2-IAP'!AB31</f>
        <v>0</v>
      </c>
      <c r="AC31" s="125">
        <f>+'Inversión No. 2.1 IAP'!AC31++'Inversión No. 2.2 IAP'!AC31+'Inversión 2.3 IAP'!AC31+'Inversión 2.4 IAP'!AC31+'Exp Veg 1-IAP'!AC31+'Exp Veg 2-IAP'!AC31</f>
        <v>0</v>
      </c>
      <c r="AD31" s="125">
        <f>+'Inversión No. 2.1 IAP'!AD31++'Inversión No. 2.2 IAP'!AD31+'Inversión 2.3 IAP'!AD31+'Inversión 2.4 IAP'!AD31+'Exp Veg 1-IAP'!AD31+'Exp Veg 2-IAP'!AD31</f>
        <v>0</v>
      </c>
      <c r="AE31" s="125">
        <f>+'Inversión No. 2.1 IAP'!AE31++'Inversión No. 2.2 IAP'!AE31+'Inversión 2.3 IAP'!AE31+'Inversión 2.4 IAP'!AE31+'Exp Veg 1-IAP'!AE31+'Exp Veg 2-IAP'!AE31</f>
        <v>0</v>
      </c>
      <c r="AF31" s="125">
        <f>+'Inversión No. 2.1 IAP'!AF31++'Inversión No. 2.2 IAP'!AF31+'Inversión 2.3 IAP'!AF31+'Inversión 2.4 IAP'!AF31+'Exp Veg 1-IAP'!AF31+'Exp Veg 2-IAP'!AF31</f>
        <v>0</v>
      </c>
      <c r="AG31" s="125">
        <f>+'Inversión No. 2.1 IAP'!AG31++'Inversión No. 2.2 IAP'!AG31+'Inversión 2.3 IAP'!AG31+'Inversión 2.4 IAP'!AG31+'Exp Veg 1-IAP'!AG31+'Exp Veg 2-IAP'!AG31</f>
        <v>0</v>
      </c>
      <c r="AH31" s="125">
        <f>+'Inversión No. 2.1 IAP'!AH31++'Inversión No. 2.2 IAP'!AH31+'Inversión 2.3 IAP'!AH31+'Inversión 2.4 IAP'!AH31+'Exp Veg 1-IAP'!AH31+'Exp Veg 2-IAP'!AH31</f>
        <v>0</v>
      </c>
      <c r="AI31" s="125">
        <f>+'Inversión No. 2.1 IAP'!AI31++'Inversión No. 2.2 IAP'!AI31+'Inversión 2.3 IAP'!AI31+'Inversión 2.4 IAP'!AI31+'Exp Veg 1-IAP'!AI31+'Exp Veg 2-IAP'!AI31</f>
        <v>0</v>
      </c>
      <c r="AJ31" s="125">
        <f>+'Inversión No. 2.1 IAP'!AJ31++'Inversión No. 2.2 IAP'!AJ31+'Inversión 2.3 IAP'!AJ31+'Inversión 2.4 IAP'!AJ31+'Exp Veg 1-IAP'!AJ31+'Exp Veg 2-IAP'!AJ31</f>
        <v>0</v>
      </c>
      <c r="AK31" s="125">
        <f>+'Inversión No. 2.1 IAP'!AK31++'Inversión No. 2.2 IAP'!AK31+'Inversión 2.3 IAP'!AK31+'Inversión 2.4 IAP'!AK31+'Exp Veg 1-IAP'!AK31+'Exp Veg 2-IAP'!AK31</f>
        <v>0</v>
      </c>
    </row>
    <row r="32" spans="2:37" x14ac:dyDescent="0.25">
      <c r="B32" s="59" t="s">
        <v>24</v>
      </c>
      <c r="C32" s="62" t="str">
        <f>+VLOOKUP(B32,'resumen UCAP'!$A$5:$O$329,2,0)</f>
        <v>Luminaria led 28-30w</v>
      </c>
      <c r="D32" s="63">
        <f>+'Desmonte Infr. financiada'!D32</f>
        <v>30</v>
      </c>
      <c r="E32" s="63" t="str">
        <f>+VLOOKUP(B32,'resumen UCAP'!$A$5:$O$329,3,0)</f>
        <v>Un</v>
      </c>
      <c r="F32" s="64">
        <f>+VLOOKUP(B32,'resumen UCAP'!$A$5:$O$329,15,0)</f>
        <v>803602</v>
      </c>
      <c r="G32" s="61">
        <v>7</v>
      </c>
      <c r="H32" s="125">
        <f>+'Inversión No. 2.1 IAP'!H32++'Inversión No. 2.2 IAP'!H32+'Inversión 2.3 IAP'!H32+'Inversión 2.4 IAP'!H32+'Exp Veg 1-IAP'!H32+'Exp Veg 2-IAP'!H32</f>
        <v>0</v>
      </c>
      <c r="I32" s="125">
        <f>+'Inversión No. 2.1 IAP'!I32++'Inversión No. 2.2 IAP'!I32+'Inversión 2.3 IAP'!I32+'Inversión 2.4 IAP'!I32+'Exp Veg 1-IAP'!I32+'Exp Veg 2-IAP'!I32</f>
        <v>0</v>
      </c>
      <c r="J32" s="125">
        <f>+'Inversión No. 2.1 IAP'!J32++'Inversión No. 2.2 IAP'!J32+'Inversión 2.3 IAP'!J32+'Inversión 2.4 IAP'!J32+'Exp Veg 1-IAP'!J32+'Exp Veg 2-IAP'!J32</f>
        <v>0</v>
      </c>
      <c r="K32" s="125">
        <f>+'Inversión No. 2.1 IAP'!K32++'Inversión No. 2.2 IAP'!K32+'Inversión 2.3 IAP'!K32+'Inversión 2.4 IAP'!K32+'Exp Veg 1-IAP'!K32+'Exp Veg 2-IAP'!K32</f>
        <v>0</v>
      </c>
      <c r="L32" s="125">
        <f>+'Inversión No. 2.1 IAP'!L32++'Inversión No. 2.2 IAP'!L32+'Inversión 2.3 IAP'!L32+'Inversión 2.4 IAP'!L32+'Exp Veg 1-IAP'!L32+'Exp Veg 2-IAP'!L32</f>
        <v>0</v>
      </c>
      <c r="M32" s="125">
        <f>+'Inversión No. 2.1 IAP'!M32++'Inversión No. 2.2 IAP'!M32+'Inversión 2.3 IAP'!M32+'Inversión 2.4 IAP'!M32+'Exp Veg 1-IAP'!M32+'Exp Veg 2-IAP'!M32</f>
        <v>0</v>
      </c>
      <c r="N32" s="125">
        <f>+'Inversión No. 2.1 IAP'!N32++'Inversión No. 2.2 IAP'!N32+'Inversión 2.3 IAP'!N32+'Inversión 2.4 IAP'!N32+'Exp Veg 1-IAP'!N32+'Exp Veg 2-IAP'!N32</f>
        <v>0</v>
      </c>
      <c r="O32" s="125">
        <f>+'Inversión No. 2.1 IAP'!O32++'Inversión No. 2.2 IAP'!O32+'Inversión 2.3 IAP'!O32+'Inversión 2.4 IAP'!O32+'Exp Veg 1-IAP'!O32+'Exp Veg 2-IAP'!O32</f>
        <v>0</v>
      </c>
      <c r="P32" s="125">
        <f>+'Inversión No. 2.1 IAP'!P32++'Inversión No. 2.2 IAP'!P32+'Inversión 2.3 IAP'!P32+'Inversión 2.4 IAP'!P32+'Exp Veg 1-IAP'!P32+'Exp Veg 2-IAP'!P32</f>
        <v>0</v>
      </c>
      <c r="Q32" s="125">
        <f>+'Inversión No. 2.1 IAP'!Q32++'Inversión No. 2.2 IAP'!Q32+'Inversión 2.3 IAP'!Q32+'Inversión 2.4 IAP'!Q32+'Exp Veg 1-IAP'!Q32+'Exp Veg 2-IAP'!Q32</f>
        <v>0</v>
      </c>
      <c r="R32" s="125">
        <f>+'Inversión No. 2.1 IAP'!R32++'Inversión No. 2.2 IAP'!R32+'Inversión 2.3 IAP'!R32+'Inversión 2.4 IAP'!R32+'Exp Veg 1-IAP'!R32+'Exp Veg 2-IAP'!R32</f>
        <v>0</v>
      </c>
      <c r="S32" s="125">
        <f>+'Inversión No. 2.1 IAP'!S32++'Inversión No. 2.2 IAP'!S32+'Inversión 2.3 IAP'!S32+'Inversión 2.4 IAP'!S32+'Exp Veg 1-IAP'!S32+'Exp Veg 2-IAP'!S32</f>
        <v>0</v>
      </c>
      <c r="T32" s="125">
        <f>+'Inversión No. 2.1 IAP'!T32++'Inversión No. 2.2 IAP'!T32+'Inversión 2.3 IAP'!T32+'Inversión 2.4 IAP'!T32+'Exp Veg 1-IAP'!T32+'Exp Veg 2-IAP'!T32</f>
        <v>0</v>
      </c>
      <c r="U32" s="125">
        <f>+'Inversión No. 2.1 IAP'!U32++'Inversión No. 2.2 IAP'!U32+'Inversión 2.3 IAP'!U32+'Inversión 2.4 IAP'!U32+'Exp Veg 1-IAP'!U32+'Exp Veg 2-IAP'!U32</f>
        <v>0</v>
      </c>
      <c r="V32" s="125">
        <f>+'Inversión No. 2.1 IAP'!V32++'Inversión No. 2.2 IAP'!V32+'Inversión 2.3 IAP'!V32+'Inversión 2.4 IAP'!V32+'Exp Veg 1-IAP'!V32+'Exp Veg 2-IAP'!V32</f>
        <v>0</v>
      </c>
      <c r="W32" s="125">
        <f>+'Inversión No. 2.1 IAP'!W32++'Inversión No. 2.2 IAP'!W32+'Inversión 2.3 IAP'!W32+'Inversión 2.4 IAP'!W32+'Exp Veg 1-IAP'!W32+'Exp Veg 2-IAP'!W32</f>
        <v>0</v>
      </c>
      <c r="X32" s="125">
        <f>+'Inversión No. 2.1 IAP'!X32++'Inversión No. 2.2 IAP'!X32+'Inversión 2.3 IAP'!X32+'Inversión 2.4 IAP'!X32+'Exp Veg 1-IAP'!X32+'Exp Veg 2-IAP'!X32</f>
        <v>0</v>
      </c>
      <c r="Y32" s="125">
        <f>+'Inversión No. 2.1 IAP'!Y32++'Inversión No. 2.2 IAP'!Y32+'Inversión 2.3 IAP'!Y32+'Inversión 2.4 IAP'!Y32+'Exp Veg 1-IAP'!Y32+'Exp Veg 2-IAP'!Y32</f>
        <v>0</v>
      </c>
      <c r="Z32" s="125">
        <f>+'Inversión No. 2.1 IAP'!Z32++'Inversión No. 2.2 IAP'!Z32+'Inversión 2.3 IAP'!Z32+'Inversión 2.4 IAP'!Z32+'Exp Veg 1-IAP'!Z32+'Exp Veg 2-IAP'!Z32</f>
        <v>0</v>
      </c>
      <c r="AA32" s="125">
        <f>+'Inversión No. 2.1 IAP'!AA32++'Inversión No. 2.2 IAP'!AA32+'Inversión 2.3 IAP'!AA32+'Inversión 2.4 IAP'!AA32+'Exp Veg 1-IAP'!AA32+'Exp Veg 2-IAP'!AA32</f>
        <v>0</v>
      </c>
      <c r="AB32" s="125">
        <f>+'Inversión No. 2.1 IAP'!AB32++'Inversión No. 2.2 IAP'!AB32+'Inversión 2.3 IAP'!AB32+'Inversión 2.4 IAP'!AB32+'Exp Veg 1-IAP'!AB32+'Exp Veg 2-IAP'!AB32</f>
        <v>0</v>
      </c>
      <c r="AC32" s="125">
        <f>+'Inversión No. 2.1 IAP'!AC32++'Inversión No. 2.2 IAP'!AC32+'Inversión 2.3 IAP'!AC32+'Inversión 2.4 IAP'!AC32+'Exp Veg 1-IAP'!AC32+'Exp Veg 2-IAP'!AC32</f>
        <v>0</v>
      </c>
      <c r="AD32" s="125">
        <f>+'Inversión No. 2.1 IAP'!AD32++'Inversión No. 2.2 IAP'!AD32+'Inversión 2.3 IAP'!AD32+'Inversión 2.4 IAP'!AD32+'Exp Veg 1-IAP'!AD32+'Exp Veg 2-IAP'!AD32</f>
        <v>0</v>
      </c>
      <c r="AE32" s="125">
        <f>+'Inversión No. 2.1 IAP'!AE32++'Inversión No. 2.2 IAP'!AE32+'Inversión 2.3 IAP'!AE32+'Inversión 2.4 IAP'!AE32+'Exp Veg 1-IAP'!AE32+'Exp Veg 2-IAP'!AE32</f>
        <v>0</v>
      </c>
      <c r="AF32" s="125">
        <f>+'Inversión No. 2.1 IAP'!AF32++'Inversión No. 2.2 IAP'!AF32+'Inversión 2.3 IAP'!AF32+'Inversión 2.4 IAP'!AF32+'Exp Veg 1-IAP'!AF32+'Exp Veg 2-IAP'!AF32</f>
        <v>0</v>
      </c>
      <c r="AG32" s="125">
        <f>+'Inversión No. 2.1 IAP'!AG32++'Inversión No. 2.2 IAP'!AG32+'Inversión 2.3 IAP'!AG32+'Inversión 2.4 IAP'!AG32+'Exp Veg 1-IAP'!AG32+'Exp Veg 2-IAP'!AG32</f>
        <v>0</v>
      </c>
      <c r="AH32" s="125">
        <f>+'Inversión No. 2.1 IAP'!AH32++'Inversión No. 2.2 IAP'!AH32+'Inversión 2.3 IAP'!AH32+'Inversión 2.4 IAP'!AH32+'Exp Veg 1-IAP'!AH32+'Exp Veg 2-IAP'!AH32</f>
        <v>0</v>
      </c>
      <c r="AI32" s="125">
        <f>+'Inversión No. 2.1 IAP'!AI32++'Inversión No. 2.2 IAP'!AI32+'Inversión 2.3 IAP'!AI32+'Inversión 2.4 IAP'!AI32+'Exp Veg 1-IAP'!AI32+'Exp Veg 2-IAP'!AI32</f>
        <v>0</v>
      </c>
      <c r="AJ32" s="125">
        <f>+'Inversión No. 2.1 IAP'!AJ32++'Inversión No. 2.2 IAP'!AJ32+'Inversión 2.3 IAP'!AJ32+'Inversión 2.4 IAP'!AJ32+'Exp Veg 1-IAP'!AJ32+'Exp Veg 2-IAP'!AJ32</f>
        <v>0</v>
      </c>
      <c r="AK32" s="125">
        <f>+'Inversión No. 2.1 IAP'!AK32++'Inversión No. 2.2 IAP'!AK32+'Inversión 2.3 IAP'!AK32+'Inversión 2.4 IAP'!AK32+'Exp Veg 1-IAP'!AK32+'Exp Veg 2-IAP'!AK32</f>
        <v>0</v>
      </c>
    </row>
    <row r="33" spans="2:37" x14ac:dyDescent="0.25">
      <c r="B33" s="59" t="s">
        <v>304</v>
      </c>
      <c r="C33" s="62" t="str">
        <f>+VLOOKUP(B33,'resumen UCAP'!$A$5:$O$329,2,0)</f>
        <v>Proyector Led 300w</v>
      </c>
      <c r="D33" s="63">
        <f>+'Desmonte Infr. financiada'!D33</f>
        <v>30</v>
      </c>
      <c r="E33" s="63" t="str">
        <f>+VLOOKUP(B33,'resumen UCAP'!$A$5:$O$329,3,0)</f>
        <v>Un</v>
      </c>
      <c r="F33" s="64">
        <f>+VLOOKUP(B33,'resumen UCAP'!$A$5:$O$329,15,0)</f>
        <v>160000</v>
      </c>
      <c r="G33" s="61">
        <v>21</v>
      </c>
      <c r="H33" s="125">
        <f>+'Inversión No. 2.1 IAP'!H33++'Inversión No. 2.2 IAP'!H33+'Inversión 2.3 IAP'!H33+'Inversión 2.4 IAP'!H33+'Exp Veg 1-IAP'!H33+'Exp Veg 2-IAP'!H33</f>
        <v>0</v>
      </c>
      <c r="I33" s="125">
        <f>+'Inversión No. 2.1 IAP'!I33++'Inversión No. 2.2 IAP'!I33+'Inversión 2.3 IAP'!I33+'Inversión 2.4 IAP'!I33+'Exp Veg 1-IAP'!I33+'Exp Veg 2-IAP'!I33</f>
        <v>0</v>
      </c>
      <c r="J33" s="125">
        <f>+'Inversión No. 2.1 IAP'!J33++'Inversión No. 2.2 IAP'!J33+'Inversión 2.3 IAP'!J33+'Inversión 2.4 IAP'!J33+'Exp Veg 1-IAP'!J33+'Exp Veg 2-IAP'!J33</f>
        <v>0</v>
      </c>
      <c r="K33" s="125">
        <f>+'Inversión No. 2.1 IAP'!K33++'Inversión No. 2.2 IAP'!K33+'Inversión 2.3 IAP'!K33+'Inversión 2.4 IAP'!K33+'Exp Veg 1-IAP'!K33+'Exp Veg 2-IAP'!K33</f>
        <v>0</v>
      </c>
      <c r="L33" s="125">
        <f>+'Inversión No. 2.1 IAP'!L33++'Inversión No. 2.2 IAP'!L33+'Inversión 2.3 IAP'!L33+'Inversión 2.4 IAP'!L33+'Exp Veg 1-IAP'!L33+'Exp Veg 2-IAP'!L33</f>
        <v>0</v>
      </c>
      <c r="M33" s="125">
        <f>+'Inversión No. 2.1 IAP'!M33++'Inversión No. 2.2 IAP'!M33+'Inversión 2.3 IAP'!M33+'Inversión 2.4 IAP'!M33+'Exp Veg 1-IAP'!M33+'Exp Veg 2-IAP'!M33</f>
        <v>0</v>
      </c>
      <c r="N33" s="125">
        <f>+'Inversión No. 2.1 IAP'!N33++'Inversión No. 2.2 IAP'!N33+'Inversión 2.3 IAP'!N33+'Inversión 2.4 IAP'!N33+'Exp Veg 1-IAP'!N33+'Exp Veg 2-IAP'!N33</f>
        <v>0</v>
      </c>
      <c r="O33" s="125">
        <f>+'Inversión No. 2.1 IAP'!O33++'Inversión No. 2.2 IAP'!O33+'Inversión 2.3 IAP'!O33+'Inversión 2.4 IAP'!O33+'Exp Veg 1-IAP'!O33+'Exp Veg 2-IAP'!O33</f>
        <v>0</v>
      </c>
      <c r="P33" s="125">
        <f>+'Inversión No. 2.1 IAP'!P33++'Inversión No. 2.2 IAP'!P33+'Inversión 2.3 IAP'!P33+'Inversión 2.4 IAP'!P33+'Exp Veg 1-IAP'!P33+'Exp Veg 2-IAP'!P33</f>
        <v>0</v>
      </c>
      <c r="Q33" s="125">
        <f>+'Inversión No. 2.1 IAP'!Q33++'Inversión No. 2.2 IAP'!Q33+'Inversión 2.3 IAP'!Q33+'Inversión 2.4 IAP'!Q33+'Exp Veg 1-IAP'!Q33+'Exp Veg 2-IAP'!Q33</f>
        <v>0</v>
      </c>
      <c r="R33" s="125">
        <f>+'Inversión No. 2.1 IAP'!R33++'Inversión No. 2.2 IAP'!R33+'Inversión 2.3 IAP'!R33+'Inversión 2.4 IAP'!R33+'Exp Veg 1-IAP'!R33+'Exp Veg 2-IAP'!R33</f>
        <v>0</v>
      </c>
      <c r="S33" s="125">
        <f>+'Inversión No. 2.1 IAP'!S33++'Inversión No. 2.2 IAP'!S33+'Inversión 2.3 IAP'!S33+'Inversión 2.4 IAP'!S33+'Exp Veg 1-IAP'!S33+'Exp Veg 2-IAP'!S33</f>
        <v>0</v>
      </c>
      <c r="T33" s="125">
        <f>+'Inversión No. 2.1 IAP'!T33++'Inversión No. 2.2 IAP'!T33+'Inversión 2.3 IAP'!T33+'Inversión 2.4 IAP'!T33+'Exp Veg 1-IAP'!T33+'Exp Veg 2-IAP'!T33</f>
        <v>0</v>
      </c>
      <c r="U33" s="125">
        <f>+'Inversión No. 2.1 IAP'!U33++'Inversión No. 2.2 IAP'!U33+'Inversión 2.3 IAP'!U33+'Inversión 2.4 IAP'!U33+'Exp Veg 1-IAP'!U33+'Exp Veg 2-IAP'!U33</f>
        <v>0</v>
      </c>
      <c r="V33" s="125">
        <f>+'Inversión No. 2.1 IAP'!V33++'Inversión No. 2.2 IAP'!V33+'Inversión 2.3 IAP'!V33+'Inversión 2.4 IAP'!V33+'Exp Veg 1-IAP'!V33+'Exp Veg 2-IAP'!V33</f>
        <v>0</v>
      </c>
      <c r="W33" s="125">
        <f>+'Inversión No. 2.1 IAP'!W33++'Inversión No. 2.2 IAP'!W33+'Inversión 2.3 IAP'!W33+'Inversión 2.4 IAP'!W33+'Exp Veg 1-IAP'!W33+'Exp Veg 2-IAP'!W33</f>
        <v>0</v>
      </c>
      <c r="X33" s="125">
        <f>+'Inversión No. 2.1 IAP'!X33++'Inversión No. 2.2 IAP'!X33+'Inversión 2.3 IAP'!X33+'Inversión 2.4 IAP'!X33+'Exp Veg 1-IAP'!X33+'Exp Veg 2-IAP'!X33</f>
        <v>0</v>
      </c>
      <c r="Y33" s="125">
        <f>+'Inversión No. 2.1 IAP'!Y33++'Inversión No. 2.2 IAP'!Y33+'Inversión 2.3 IAP'!Y33+'Inversión 2.4 IAP'!Y33+'Exp Veg 1-IAP'!Y33+'Exp Veg 2-IAP'!Y33</f>
        <v>0</v>
      </c>
      <c r="Z33" s="125">
        <f>+'Inversión No. 2.1 IAP'!Z33++'Inversión No. 2.2 IAP'!Z33+'Inversión 2.3 IAP'!Z33+'Inversión 2.4 IAP'!Z33+'Exp Veg 1-IAP'!Z33+'Exp Veg 2-IAP'!Z33</f>
        <v>0</v>
      </c>
      <c r="AA33" s="125">
        <f>+'Inversión No. 2.1 IAP'!AA33++'Inversión No. 2.2 IAP'!AA33+'Inversión 2.3 IAP'!AA33+'Inversión 2.4 IAP'!AA33+'Exp Veg 1-IAP'!AA33+'Exp Veg 2-IAP'!AA33</f>
        <v>0</v>
      </c>
      <c r="AB33" s="125">
        <f>+'Inversión No. 2.1 IAP'!AB33++'Inversión No. 2.2 IAP'!AB33+'Inversión 2.3 IAP'!AB33+'Inversión 2.4 IAP'!AB33+'Exp Veg 1-IAP'!AB33+'Exp Veg 2-IAP'!AB33</f>
        <v>0</v>
      </c>
      <c r="AC33" s="125">
        <f>+'Inversión No. 2.1 IAP'!AC33++'Inversión No. 2.2 IAP'!AC33+'Inversión 2.3 IAP'!AC33+'Inversión 2.4 IAP'!AC33+'Exp Veg 1-IAP'!AC33+'Exp Veg 2-IAP'!AC33</f>
        <v>0</v>
      </c>
      <c r="AD33" s="125">
        <f>+'Inversión No. 2.1 IAP'!AD33++'Inversión No. 2.2 IAP'!AD33+'Inversión 2.3 IAP'!AD33+'Inversión 2.4 IAP'!AD33+'Exp Veg 1-IAP'!AD33+'Exp Veg 2-IAP'!AD33</f>
        <v>0</v>
      </c>
      <c r="AE33" s="125">
        <f>+'Inversión No. 2.1 IAP'!AE33++'Inversión No. 2.2 IAP'!AE33+'Inversión 2.3 IAP'!AE33+'Inversión 2.4 IAP'!AE33+'Exp Veg 1-IAP'!AE33+'Exp Veg 2-IAP'!AE33</f>
        <v>0</v>
      </c>
      <c r="AF33" s="125">
        <f>+'Inversión No. 2.1 IAP'!AF33++'Inversión No. 2.2 IAP'!AF33+'Inversión 2.3 IAP'!AF33+'Inversión 2.4 IAP'!AF33+'Exp Veg 1-IAP'!AF33+'Exp Veg 2-IAP'!AF33</f>
        <v>0</v>
      </c>
      <c r="AG33" s="125">
        <f>+'Inversión No. 2.1 IAP'!AG33++'Inversión No. 2.2 IAP'!AG33+'Inversión 2.3 IAP'!AG33+'Inversión 2.4 IAP'!AG33+'Exp Veg 1-IAP'!AG33+'Exp Veg 2-IAP'!AG33</f>
        <v>0</v>
      </c>
      <c r="AH33" s="125">
        <f>+'Inversión No. 2.1 IAP'!AH33++'Inversión No. 2.2 IAP'!AH33+'Inversión 2.3 IAP'!AH33+'Inversión 2.4 IAP'!AH33+'Exp Veg 1-IAP'!AH33+'Exp Veg 2-IAP'!AH33</f>
        <v>0</v>
      </c>
      <c r="AI33" s="125">
        <f>+'Inversión No. 2.1 IAP'!AI33++'Inversión No. 2.2 IAP'!AI33+'Inversión 2.3 IAP'!AI33+'Inversión 2.4 IAP'!AI33+'Exp Veg 1-IAP'!AI33+'Exp Veg 2-IAP'!AI33</f>
        <v>0</v>
      </c>
      <c r="AJ33" s="125">
        <f>+'Inversión No. 2.1 IAP'!AJ33++'Inversión No. 2.2 IAP'!AJ33+'Inversión 2.3 IAP'!AJ33+'Inversión 2.4 IAP'!AJ33+'Exp Veg 1-IAP'!AJ33+'Exp Veg 2-IAP'!AJ33</f>
        <v>0</v>
      </c>
      <c r="AK33" s="125">
        <f>+'Inversión No. 2.1 IAP'!AK33++'Inversión No. 2.2 IAP'!AK33+'Inversión 2.3 IAP'!AK33+'Inversión 2.4 IAP'!AK33+'Exp Veg 1-IAP'!AK33+'Exp Veg 2-IAP'!AK33</f>
        <v>0</v>
      </c>
    </row>
    <row r="34" spans="2:37" x14ac:dyDescent="0.25">
      <c r="B34" s="59" t="s">
        <v>305</v>
      </c>
      <c r="C34" s="62" t="str">
        <f>+VLOOKUP(B34,'resumen UCAP'!$A$5:$O$329,2,0)</f>
        <v>Luminaria Led 26w</v>
      </c>
      <c r="D34" s="63">
        <f>+'Desmonte Infr. financiada'!D34</f>
        <v>26</v>
      </c>
      <c r="E34" s="63" t="str">
        <f>+VLOOKUP(B34,'resumen UCAP'!$A$5:$O$329,3,0)</f>
        <v>Un</v>
      </c>
      <c r="F34" s="64">
        <f>+VLOOKUP(B34,'resumen UCAP'!$A$5:$O$329,15,0)</f>
        <v>2009070</v>
      </c>
      <c r="G34" s="61">
        <v>7</v>
      </c>
      <c r="H34" s="125">
        <f>+'Inversión No. 2.1 IAP'!H34++'Inversión No. 2.2 IAP'!H34+'Inversión 2.3 IAP'!H34+'Inversión 2.4 IAP'!H34+'Exp Veg 1-IAP'!H34+'Exp Veg 2-IAP'!H34</f>
        <v>0</v>
      </c>
      <c r="I34" s="125">
        <f>+'Inversión No. 2.1 IAP'!I34++'Inversión No. 2.2 IAP'!I34+'Inversión 2.3 IAP'!I34+'Inversión 2.4 IAP'!I34+'Exp Veg 1-IAP'!I34+'Exp Veg 2-IAP'!I34</f>
        <v>0</v>
      </c>
      <c r="J34" s="125">
        <f>+'Inversión No. 2.1 IAP'!J34++'Inversión No. 2.2 IAP'!J34+'Inversión 2.3 IAP'!J34+'Inversión 2.4 IAP'!J34+'Exp Veg 1-IAP'!J34+'Exp Veg 2-IAP'!J34</f>
        <v>0</v>
      </c>
      <c r="K34" s="125">
        <f>+'Inversión No. 2.1 IAP'!K34++'Inversión No. 2.2 IAP'!K34+'Inversión 2.3 IAP'!K34+'Inversión 2.4 IAP'!K34+'Exp Veg 1-IAP'!K34+'Exp Veg 2-IAP'!K34</f>
        <v>0</v>
      </c>
      <c r="L34" s="125">
        <f>+'Inversión No. 2.1 IAP'!L34++'Inversión No. 2.2 IAP'!L34+'Inversión 2.3 IAP'!L34+'Inversión 2.4 IAP'!L34+'Exp Veg 1-IAP'!L34+'Exp Veg 2-IAP'!L34</f>
        <v>0</v>
      </c>
      <c r="M34" s="125">
        <f>+'Inversión No. 2.1 IAP'!M34++'Inversión No. 2.2 IAP'!M34+'Inversión 2.3 IAP'!M34+'Inversión 2.4 IAP'!M34+'Exp Veg 1-IAP'!M34+'Exp Veg 2-IAP'!M34</f>
        <v>0</v>
      </c>
      <c r="N34" s="125">
        <f>+'Inversión No. 2.1 IAP'!N34++'Inversión No. 2.2 IAP'!N34+'Inversión 2.3 IAP'!N34+'Inversión 2.4 IAP'!N34+'Exp Veg 1-IAP'!N34+'Exp Veg 2-IAP'!N34</f>
        <v>0</v>
      </c>
      <c r="O34" s="125">
        <f>+'Inversión No. 2.1 IAP'!O34++'Inversión No. 2.2 IAP'!O34+'Inversión 2.3 IAP'!O34+'Inversión 2.4 IAP'!O34+'Exp Veg 1-IAP'!O34+'Exp Veg 2-IAP'!O34</f>
        <v>0</v>
      </c>
      <c r="P34" s="125">
        <f>+'Inversión No. 2.1 IAP'!P34++'Inversión No. 2.2 IAP'!P34+'Inversión 2.3 IAP'!P34+'Inversión 2.4 IAP'!P34+'Exp Veg 1-IAP'!P34+'Exp Veg 2-IAP'!P34</f>
        <v>0</v>
      </c>
      <c r="Q34" s="125">
        <f>+'Inversión No. 2.1 IAP'!Q34++'Inversión No. 2.2 IAP'!Q34+'Inversión 2.3 IAP'!Q34+'Inversión 2.4 IAP'!Q34+'Exp Veg 1-IAP'!Q34+'Exp Veg 2-IAP'!Q34</f>
        <v>0</v>
      </c>
      <c r="R34" s="125">
        <f>+'Inversión No. 2.1 IAP'!R34++'Inversión No. 2.2 IAP'!R34+'Inversión 2.3 IAP'!R34+'Inversión 2.4 IAP'!R34+'Exp Veg 1-IAP'!R34+'Exp Veg 2-IAP'!R34</f>
        <v>0</v>
      </c>
      <c r="S34" s="125">
        <f>+'Inversión No. 2.1 IAP'!S34++'Inversión No. 2.2 IAP'!S34+'Inversión 2.3 IAP'!S34+'Inversión 2.4 IAP'!S34+'Exp Veg 1-IAP'!S34+'Exp Veg 2-IAP'!S34</f>
        <v>0</v>
      </c>
      <c r="T34" s="125">
        <f>+'Inversión No. 2.1 IAP'!T34++'Inversión No. 2.2 IAP'!T34+'Inversión 2.3 IAP'!T34+'Inversión 2.4 IAP'!T34+'Exp Veg 1-IAP'!T34+'Exp Veg 2-IAP'!T34</f>
        <v>0</v>
      </c>
      <c r="U34" s="125">
        <f>+'Inversión No. 2.1 IAP'!U34++'Inversión No. 2.2 IAP'!U34+'Inversión 2.3 IAP'!U34+'Inversión 2.4 IAP'!U34+'Exp Veg 1-IAP'!U34+'Exp Veg 2-IAP'!U34</f>
        <v>0</v>
      </c>
      <c r="V34" s="125">
        <f>+'Inversión No. 2.1 IAP'!V34++'Inversión No. 2.2 IAP'!V34+'Inversión 2.3 IAP'!V34+'Inversión 2.4 IAP'!V34+'Exp Veg 1-IAP'!V34+'Exp Veg 2-IAP'!V34</f>
        <v>0</v>
      </c>
      <c r="W34" s="125">
        <f>+'Inversión No. 2.1 IAP'!W34++'Inversión No. 2.2 IAP'!W34+'Inversión 2.3 IAP'!W34+'Inversión 2.4 IAP'!W34+'Exp Veg 1-IAP'!W34+'Exp Veg 2-IAP'!W34</f>
        <v>0</v>
      </c>
      <c r="X34" s="125">
        <f>+'Inversión No. 2.1 IAP'!X34++'Inversión No. 2.2 IAP'!X34+'Inversión 2.3 IAP'!X34+'Inversión 2.4 IAP'!X34+'Exp Veg 1-IAP'!X34+'Exp Veg 2-IAP'!X34</f>
        <v>0</v>
      </c>
      <c r="Y34" s="125">
        <f>+'Inversión No. 2.1 IAP'!Y34++'Inversión No. 2.2 IAP'!Y34+'Inversión 2.3 IAP'!Y34+'Inversión 2.4 IAP'!Y34+'Exp Veg 1-IAP'!Y34+'Exp Veg 2-IAP'!Y34</f>
        <v>0</v>
      </c>
      <c r="Z34" s="125">
        <f>+'Inversión No. 2.1 IAP'!Z34++'Inversión No. 2.2 IAP'!Z34+'Inversión 2.3 IAP'!Z34+'Inversión 2.4 IAP'!Z34+'Exp Veg 1-IAP'!Z34+'Exp Veg 2-IAP'!Z34</f>
        <v>0</v>
      </c>
      <c r="AA34" s="125">
        <f>+'Inversión No. 2.1 IAP'!AA34++'Inversión No. 2.2 IAP'!AA34+'Inversión 2.3 IAP'!AA34+'Inversión 2.4 IAP'!AA34+'Exp Veg 1-IAP'!AA34+'Exp Veg 2-IAP'!AA34</f>
        <v>0</v>
      </c>
      <c r="AB34" s="125">
        <f>+'Inversión No. 2.1 IAP'!AB34++'Inversión No. 2.2 IAP'!AB34+'Inversión 2.3 IAP'!AB34+'Inversión 2.4 IAP'!AB34+'Exp Veg 1-IAP'!AB34+'Exp Veg 2-IAP'!AB34</f>
        <v>0</v>
      </c>
      <c r="AC34" s="125">
        <f>+'Inversión No. 2.1 IAP'!AC34++'Inversión No. 2.2 IAP'!AC34+'Inversión 2.3 IAP'!AC34+'Inversión 2.4 IAP'!AC34+'Exp Veg 1-IAP'!AC34+'Exp Veg 2-IAP'!AC34</f>
        <v>0</v>
      </c>
      <c r="AD34" s="125">
        <f>+'Inversión No. 2.1 IAP'!AD34++'Inversión No. 2.2 IAP'!AD34+'Inversión 2.3 IAP'!AD34+'Inversión 2.4 IAP'!AD34+'Exp Veg 1-IAP'!AD34+'Exp Veg 2-IAP'!AD34</f>
        <v>0</v>
      </c>
      <c r="AE34" s="125">
        <f>+'Inversión No. 2.1 IAP'!AE34++'Inversión No. 2.2 IAP'!AE34+'Inversión 2.3 IAP'!AE34+'Inversión 2.4 IAP'!AE34+'Exp Veg 1-IAP'!AE34+'Exp Veg 2-IAP'!AE34</f>
        <v>0</v>
      </c>
      <c r="AF34" s="125">
        <f>+'Inversión No. 2.1 IAP'!AF34++'Inversión No. 2.2 IAP'!AF34+'Inversión 2.3 IAP'!AF34+'Inversión 2.4 IAP'!AF34+'Exp Veg 1-IAP'!AF34+'Exp Veg 2-IAP'!AF34</f>
        <v>0</v>
      </c>
      <c r="AG34" s="125">
        <f>+'Inversión No. 2.1 IAP'!AG34++'Inversión No. 2.2 IAP'!AG34+'Inversión 2.3 IAP'!AG34+'Inversión 2.4 IAP'!AG34+'Exp Veg 1-IAP'!AG34+'Exp Veg 2-IAP'!AG34</f>
        <v>0</v>
      </c>
      <c r="AH34" s="125">
        <f>+'Inversión No. 2.1 IAP'!AH34++'Inversión No. 2.2 IAP'!AH34+'Inversión 2.3 IAP'!AH34+'Inversión 2.4 IAP'!AH34+'Exp Veg 1-IAP'!AH34+'Exp Veg 2-IAP'!AH34</f>
        <v>0</v>
      </c>
      <c r="AI34" s="125">
        <f>+'Inversión No. 2.1 IAP'!AI34++'Inversión No. 2.2 IAP'!AI34+'Inversión 2.3 IAP'!AI34+'Inversión 2.4 IAP'!AI34+'Exp Veg 1-IAP'!AI34+'Exp Veg 2-IAP'!AI34</f>
        <v>0</v>
      </c>
      <c r="AJ34" s="125">
        <f>+'Inversión No. 2.1 IAP'!AJ34++'Inversión No. 2.2 IAP'!AJ34+'Inversión 2.3 IAP'!AJ34+'Inversión 2.4 IAP'!AJ34+'Exp Veg 1-IAP'!AJ34+'Exp Veg 2-IAP'!AJ34</f>
        <v>0</v>
      </c>
      <c r="AK34" s="125">
        <f>+'Inversión No. 2.1 IAP'!AK34++'Inversión No. 2.2 IAP'!AK34+'Inversión 2.3 IAP'!AK34+'Inversión 2.4 IAP'!AK34+'Exp Veg 1-IAP'!AK34+'Exp Veg 2-IAP'!AK34</f>
        <v>0</v>
      </c>
    </row>
    <row r="35" spans="2:37" x14ac:dyDescent="0.25">
      <c r="B35" s="59" t="s">
        <v>306</v>
      </c>
      <c r="C35" s="62" t="str">
        <f>+VLOOKUP(B35,'resumen UCAP'!$A$5:$O$329,2,0)</f>
        <v>Luminaria Led 19w</v>
      </c>
      <c r="D35" s="63">
        <f>+'Desmonte Infr. financiada'!D35</f>
        <v>19</v>
      </c>
      <c r="E35" s="63" t="str">
        <f>+VLOOKUP(B35,'resumen UCAP'!$A$5:$O$329,3,0)</f>
        <v>Un</v>
      </c>
      <c r="F35" s="64">
        <f>+VLOOKUP(B35,'resumen UCAP'!$A$5:$O$329,15,0)</f>
        <v>2009070</v>
      </c>
      <c r="G35" s="61">
        <v>13</v>
      </c>
      <c r="H35" s="125">
        <f>+'Inversión No. 2.1 IAP'!H35++'Inversión No. 2.2 IAP'!H35+'Inversión 2.3 IAP'!H35+'Inversión 2.4 IAP'!H35+'Exp Veg 1-IAP'!H35+'Exp Veg 2-IAP'!H35</f>
        <v>0</v>
      </c>
      <c r="I35" s="125">
        <f>+'Inversión No. 2.1 IAP'!I35++'Inversión No. 2.2 IAP'!I35+'Inversión 2.3 IAP'!I35+'Inversión 2.4 IAP'!I35+'Exp Veg 1-IAP'!I35+'Exp Veg 2-IAP'!I35</f>
        <v>0</v>
      </c>
      <c r="J35" s="125">
        <f>+'Inversión No. 2.1 IAP'!J35++'Inversión No. 2.2 IAP'!J35+'Inversión 2.3 IAP'!J35+'Inversión 2.4 IAP'!J35+'Exp Veg 1-IAP'!J35+'Exp Veg 2-IAP'!J35</f>
        <v>0</v>
      </c>
      <c r="K35" s="125">
        <f>+'Inversión No. 2.1 IAP'!K35++'Inversión No. 2.2 IAP'!K35+'Inversión 2.3 IAP'!K35+'Inversión 2.4 IAP'!K35+'Exp Veg 1-IAP'!K35+'Exp Veg 2-IAP'!K35</f>
        <v>0</v>
      </c>
      <c r="L35" s="125">
        <f>+'Inversión No. 2.1 IAP'!L35++'Inversión No. 2.2 IAP'!L35+'Inversión 2.3 IAP'!L35+'Inversión 2.4 IAP'!L35+'Exp Veg 1-IAP'!L35+'Exp Veg 2-IAP'!L35</f>
        <v>0</v>
      </c>
      <c r="M35" s="125">
        <f>+'Inversión No. 2.1 IAP'!M35++'Inversión No. 2.2 IAP'!M35+'Inversión 2.3 IAP'!M35+'Inversión 2.4 IAP'!M35+'Exp Veg 1-IAP'!M35+'Exp Veg 2-IAP'!M35</f>
        <v>0</v>
      </c>
      <c r="N35" s="125">
        <f>+'Inversión No. 2.1 IAP'!N35++'Inversión No. 2.2 IAP'!N35+'Inversión 2.3 IAP'!N35+'Inversión 2.4 IAP'!N35+'Exp Veg 1-IAP'!N35+'Exp Veg 2-IAP'!N35</f>
        <v>0</v>
      </c>
      <c r="O35" s="125">
        <f>+'Inversión No. 2.1 IAP'!O35++'Inversión No. 2.2 IAP'!O35+'Inversión 2.3 IAP'!O35+'Inversión 2.4 IAP'!O35+'Exp Veg 1-IAP'!O35+'Exp Veg 2-IAP'!O35</f>
        <v>0</v>
      </c>
      <c r="P35" s="125">
        <f>+'Inversión No. 2.1 IAP'!P35++'Inversión No. 2.2 IAP'!P35+'Inversión 2.3 IAP'!P35+'Inversión 2.4 IAP'!P35+'Exp Veg 1-IAP'!P35+'Exp Veg 2-IAP'!P35</f>
        <v>0</v>
      </c>
      <c r="Q35" s="125">
        <f>+'Inversión No. 2.1 IAP'!Q35++'Inversión No. 2.2 IAP'!Q35+'Inversión 2.3 IAP'!Q35+'Inversión 2.4 IAP'!Q35+'Exp Veg 1-IAP'!Q35+'Exp Veg 2-IAP'!Q35</f>
        <v>0</v>
      </c>
      <c r="R35" s="125">
        <f>+'Inversión No. 2.1 IAP'!R35++'Inversión No. 2.2 IAP'!R35+'Inversión 2.3 IAP'!R35+'Inversión 2.4 IAP'!R35+'Exp Veg 1-IAP'!R35+'Exp Veg 2-IAP'!R35</f>
        <v>0</v>
      </c>
      <c r="S35" s="125">
        <f>+'Inversión No. 2.1 IAP'!S35++'Inversión No. 2.2 IAP'!S35+'Inversión 2.3 IAP'!S35+'Inversión 2.4 IAP'!S35+'Exp Veg 1-IAP'!S35+'Exp Veg 2-IAP'!S35</f>
        <v>0</v>
      </c>
      <c r="T35" s="125">
        <f>+'Inversión No. 2.1 IAP'!T35++'Inversión No. 2.2 IAP'!T35+'Inversión 2.3 IAP'!T35+'Inversión 2.4 IAP'!T35+'Exp Veg 1-IAP'!T35+'Exp Veg 2-IAP'!T35</f>
        <v>0</v>
      </c>
      <c r="U35" s="125">
        <f>+'Inversión No. 2.1 IAP'!U35++'Inversión No. 2.2 IAP'!U35+'Inversión 2.3 IAP'!U35+'Inversión 2.4 IAP'!U35+'Exp Veg 1-IAP'!U35+'Exp Veg 2-IAP'!U35</f>
        <v>0</v>
      </c>
      <c r="V35" s="125">
        <f>+'Inversión No. 2.1 IAP'!V35++'Inversión No. 2.2 IAP'!V35+'Inversión 2.3 IAP'!V35+'Inversión 2.4 IAP'!V35+'Exp Veg 1-IAP'!V35+'Exp Veg 2-IAP'!V35</f>
        <v>0</v>
      </c>
      <c r="W35" s="125">
        <f>+'Inversión No. 2.1 IAP'!W35++'Inversión No. 2.2 IAP'!W35+'Inversión 2.3 IAP'!W35+'Inversión 2.4 IAP'!W35+'Exp Veg 1-IAP'!W35+'Exp Veg 2-IAP'!W35</f>
        <v>0</v>
      </c>
      <c r="X35" s="125">
        <f>+'Inversión No. 2.1 IAP'!X35++'Inversión No. 2.2 IAP'!X35+'Inversión 2.3 IAP'!X35+'Inversión 2.4 IAP'!X35+'Exp Veg 1-IAP'!X35+'Exp Veg 2-IAP'!X35</f>
        <v>0</v>
      </c>
      <c r="Y35" s="125">
        <f>+'Inversión No. 2.1 IAP'!Y35++'Inversión No. 2.2 IAP'!Y35+'Inversión 2.3 IAP'!Y35+'Inversión 2.4 IAP'!Y35+'Exp Veg 1-IAP'!Y35+'Exp Veg 2-IAP'!Y35</f>
        <v>0</v>
      </c>
      <c r="Z35" s="125">
        <f>+'Inversión No. 2.1 IAP'!Z35++'Inversión No. 2.2 IAP'!Z35+'Inversión 2.3 IAP'!Z35+'Inversión 2.4 IAP'!Z35+'Exp Veg 1-IAP'!Z35+'Exp Veg 2-IAP'!Z35</f>
        <v>0</v>
      </c>
      <c r="AA35" s="125">
        <f>+'Inversión No. 2.1 IAP'!AA35++'Inversión No. 2.2 IAP'!AA35+'Inversión 2.3 IAP'!AA35+'Inversión 2.4 IAP'!AA35+'Exp Veg 1-IAP'!AA35+'Exp Veg 2-IAP'!AA35</f>
        <v>0</v>
      </c>
      <c r="AB35" s="125">
        <f>+'Inversión No. 2.1 IAP'!AB35++'Inversión No. 2.2 IAP'!AB35+'Inversión 2.3 IAP'!AB35+'Inversión 2.4 IAP'!AB35+'Exp Veg 1-IAP'!AB35+'Exp Veg 2-IAP'!AB35</f>
        <v>0</v>
      </c>
      <c r="AC35" s="125">
        <f>+'Inversión No. 2.1 IAP'!AC35++'Inversión No. 2.2 IAP'!AC35+'Inversión 2.3 IAP'!AC35+'Inversión 2.4 IAP'!AC35+'Exp Veg 1-IAP'!AC35+'Exp Veg 2-IAP'!AC35</f>
        <v>0</v>
      </c>
      <c r="AD35" s="125">
        <f>+'Inversión No. 2.1 IAP'!AD35++'Inversión No. 2.2 IAP'!AD35+'Inversión 2.3 IAP'!AD35+'Inversión 2.4 IAP'!AD35+'Exp Veg 1-IAP'!AD35+'Exp Veg 2-IAP'!AD35</f>
        <v>0</v>
      </c>
      <c r="AE35" s="125">
        <f>+'Inversión No. 2.1 IAP'!AE35++'Inversión No. 2.2 IAP'!AE35+'Inversión 2.3 IAP'!AE35+'Inversión 2.4 IAP'!AE35+'Exp Veg 1-IAP'!AE35+'Exp Veg 2-IAP'!AE35</f>
        <v>0</v>
      </c>
      <c r="AF35" s="125">
        <f>+'Inversión No. 2.1 IAP'!AF35++'Inversión No. 2.2 IAP'!AF35+'Inversión 2.3 IAP'!AF35+'Inversión 2.4 IAP'!AF35+'Exp Veg 1-IAP'!AF35+'Exp Veg 2-IAP'!AF35</f>
        <v>0</v>
      </c>
      <c r="AG35" s="125">
        <f>+'Inversión No. 2.1 IAP'!AG35++'Inversión No. 2.2 IAP'!AG35+'Inversión 2.3 IAP'!AG35+'Inversión 2.4 IAP'!AG35+'Exp Veg 1-IAP'!AG35+'Exp Veg 2-IAP'!AG35</f>
        <v>0</v>
      </c>
      <c r="AH35" s="125">
        <f>+'Inversión No. 2.1 IAP'!AH35++'Inversión No. 2.2 IAP'!AH35+'Inversión 2.3 IAP'!AH35+'Inversión 2.4 IAP'!AH35+'Exp Veg 1-IAP'!AH35+'Exp Veg 2-IAP'!AH35</f>
        <v>0</v>
      </c>
      <c r="AI35" s="125">
        <f>+'Inversión No. 2.1 IAP'!AI35++'Inversión No. 2.2 IAP'!AI35+'Inversión 2.3 IAP'!AI35+'Inversión 2.4 IAP'!AI35+'Exp Veg 1-IAP'!AI35+'Exp Veg 2-IAP'!AI35</f>
        <v>0</v>
      </c>
      <c r="AJ35" s="125">
        <f>+'Inversión No. 2.1 IAP'!AJ35++'Inversión No. 2.2 IAP'!AJ35+'Inversión 2.3 IAP'!AJ35+'Inversión 2.4 IAP'!AJ35+'Exp Veg 1-IAP'!AJ35+'Exp Veg 2-IAP'!AJ35</f>
        <v>0</v>
      </c>
      <c r="AK35" s="125">
        <f>+'Inversión No. 2.1 IAP'!AK35++'Inversión No. 2.2 IAP'!AK35+'Inversión 2.3 IAP'!AK35+'Inversión 2.4 IAP'!AK35+'Exp Veg 1-IAP'!AK35+'Exp Veg 2-IAP'!AK35</f>
        <v>0</v>
      </c>
    </row>
    <row r="36" spans="2:37" x14ac:dyDescent="0.25">
      <c r="B36" s="59" t="s">
        <v>25</v>
      </c>
      <c r="C36" s="62" t="str">
        <f>+VLOOKUP(B36,'resumen UCAP'!$A$5:$O$329,2,0)</f>
        <v>Proyector Led RGB 200w</v>
      </c>
      <c r="D36" s="63">
        <f>+'Desmonte Infr. financiada'!D36</f>
        <v>200</v>
      </c>
      <c r="E36" s="63" t="str">
        <f>+VLOOKUP(B36,'resumen UCAP'!$A$5:$O$329,3,0)</f>
        <v>Un</v>
      </c>
      <c r="F36" s="64">
        <f>+VLOOKUP(B36,'resumen UCAP'!$A$5:$O$329,15,0)</f>
        <v>330000</v>
      </c>
      <c r="G36" s="61">
        <v>6</v>
      </c>
      <c r="H36" s="125">
        <f>+'Inversión No. 2.1 IAP'!H36++'Inversión No. 2.2 IAP'!H36+'Inversión 2.3 IAP'!H36+'Inversión 2.4 IAP'!H36+'Exp Veg 1-IAP'!H36+'Exp Veg 2-IAP'!H36</f>
        <v>0</v>
      </c>
      <c r="I36" s="125">
        <f>+'Inversión No. 2.1 IAP'!I36++'Inversión No. 2.2 IAP'!I36+'Inversión 2.3 IAP'!I36+'Inversión 2.4 IAP'!I36+'Exp Veg 1-IAP'!I36+'Exp Veg 2-IAP'!I36</f>
        <v>0</v>
      </c>
      <c r="J36" s="125">
        <f>+'Inversión No. 2.1 IAP'!J36++'Inversión No. 2.2 IAP'!J36+'Inversión 2.3 IAP'!J36+'Inversión 2.4 IAP'!J36+'Exp Veg 1-IAP'!J36+'Exp Veg 2-IAP'!J36</f>
        <v>0</v>
      </c>
      <c r="K36" s="125">
        <f>+'Inversión No. 2.1 IAP'!K36++'Inversión No. 2.2 IAP'!K36+'Inversión 2.3 IAP'!K36+'Inversión 2.4 IAP'!K36+'Exp Veg 1-IAP'!K36+'Exp Veg 2-IAP'!K36</f>
        <v>0</v>
      </c>
      <c r="L36" s="125">
        <f>+'Inversión No. 2.1 IAP'!L36++'Inversión No. 2.2 IAP'!L36+'Inversión 2.3 IAP'!L36+'Inversión 2.4 IAP'!L36+'Exp Veg 1-IAP'!L36+'Exp Veg 2-IAP'!L36</f>
        <v>0</v>
      </c>
      <c r="M36" s="125">
        <f>+'Inversión No. 2.1 IAP'!M36++'Inversión No. 2.2 IAP'!M36+'Inversión 2.3 IAP'!M36+'Inversión 2.4 IAP'!M36+'Exp Veg 1-IAP'!M36+'Exp Veg 2-IAP'!M36</f>
        <v>0</v>
      </c>
      <c r="N36" s="125">
        <f>+'Inversión No. 2.1 IAP'!N36++'Inversión No. 2.2 IAP'!N36+'Inversión 2.3 IAP'!N36+'Inversión 2.4 IAP'!N36+'Exp Veg 1-IAP'!N36+'Exp Veg 2-IAP'!N36</f>
        <v>0</v>
      </c>
      <c r="O36" s="125">
        <f>+'Inversión No. 2.1 IAP'!O36++'Inversión No. 2.2 IAP'!O36+'Inversión 2.3 IAP'!O36+'Inversión 2.4 IAP'!O36+'Exp Veg 1-IAP'!O36+'Exp Veg 2-IAP'!O36</f>
        <v>0</v>
      </c>
      <c r="P36" s="125">
        <f>+'Inversión No. 2.1 IAP'!P36++'Inversión No. 2.2 IAP'!P36+'Inversión 2.3 IAP'!P36+'Inversión 2.4 IAP'!P36+'Exp Veg 1-IAP'!P36+'Exp Veg 2-IAP'!P36</f>
        <v>0</v>
      </c>
      <c r="Q36" s="125">
        <f>+'Inversión No. 2.1 IAP'!Q36++'Inversión No. 2.2 IAP'!Q36+'Inversión 2.3 IAP'!Q36+'Inversión 2.4 IAP'!Q36+'Exp Veg 1-IAP'!Q36+'Exp Veg 2-IAP'!Q36</f>
        <v>0</v>
      </c>
      <c r="R36" s="125">
        <f>+'Inversión No. 2.1 IAP'!R36++'Inversión No. 2.2 IAP'!R36+'Inversión 2.3 IAP'!R36+'Inversión 2.4 IAP'!R36+'Exp Veg 1-IAP'!R36+'Exp Veg 2-IAP'!R36</f>
        <v>0</v>
      </c>
      <c r="S36" s="125">
        <f>+'Inversión No. 2.1 IAP'!S36++'Inversión No. 2.2 IAP'!S36+'Inversión 2.3 IAP'!S36+'Inversión 2.4 IAP'!S36+'Exp Veg 1-IAP'!S36+'Exp Veg 2-IAP'!S36</f>
        <v>0</v>
      </c>
      <c r="T36" s="125">
        <f>+'Inversión No. 2.1 IAP'!T36++'Inversión No. 2.2 IAP'!T36+'Inversión 2.3 IAP'!T36+'Inversión 2.4 IAP'!T36+'Exp Veg 1-IAP'!T36+'Exp Veg 2-IAP'!T36</f>
        <v>0</v>
      </c>
      <c r="U36" s="125">
        <f>+'Inversión No. 2.1 IAP'!U36++'Inversión No. 2.2 IAP'!U36+'Inversión 2.3 IAP'!U36+'Inversión 2.4 IAP'!U36+'Exp Veg 1-IAP'!U36+'Exp Veg 2-IAP'!U36</f>
        <v>0</v>
      </c>
      <c r="V36" s="125">
        <f>+'Inversión No. 2.1 IAP'!V36++'Inversión No. 2.2 IAP'!V36+'Inversión 2.3 IAP'!V36+'Inversión 2.4 IAP'!V36+'Exp Veg 1-IAP'!V36+'Exp Veg 2-IAP'!V36</f>
        <v>0</v>
      </c>
      <c r="W36" s="125">
        <f>+'Inversión No. 2.1 IAP'!W36++'Inversión No. 2.2 IAP'!W36+'Inversión 2.3 IAP'!W36+'Inversión 2.4 IAP'!W36+'Exp Veg 1-IAP'!W36+'Exp Veg 2-IAP'!W36</f>
        <v>0</v>
      </c>
      <c r="X36" s="125">
        <f>+'Inversión No. 2.1 IAP'!X36++'Inversión No. 2.2 IAP'!X36+'Inversión 2.3 IAP'!X36+'Inversión 2.4 IAP'!X36+'Exp Veg 1-IAP'!X36+'Exp Veg 2-IAP'!X36</f>
        <v>0</v>
      </c>
      <c r="Y36" s="125">
        <f>+'Inversión No. 2.1 IAP'!Y36++'Inversión No. 2.2 IAP'!Y36+'Inversión 2.3 IAP'!Y36+'Inversión 2.4 IAP'!Y36+'Exp Veg 1-IAP'!Y36+'Exp Veg 2-IAP'!Y36</f>
        <v>0</v>
      </c>
      <c r="Z36" s="125">
        <f>+'Inversión No. 2.1 IAP'!Z36++'Inversión No. 2.2 IAP'!Z36+'Inversión 2.3 IAP'!Z36+'Inversión 2.4 IAP'!Z36+'Exp Veg 1-IAP'!Z36+'Exp Veg 2-IAP'!Z36</f>
        <v>0</v>
      </c>
      <c r="AA36" s="125">
        <f>+'Inversión No. 2.1 IAP'!AA36++'Inversión No. 2.2 IAP'!AA36+'Inversión 2.3 IAP'!AA36+'Inversión 2.4 IAP'!AA36+'Exp Veg 1-IAP'!AA36+'Exp Veg 2-IAP'!AA36</f>
        <v>0</v>
      </c>
      <c r="AB36" s="125">
        <f>+'Inversión No. 2.1 IAP'!AB36++'Inversión No. 2.2 IAP'!AB36+'Inversión 2.3 IAP'!AB36+'Inversión 2.4 IAP'!AB36+'Exp Veg 1-IAP'!AB36+'Exp Veg 2-IAP'!AB36</f>
        <v>0</v>
      </c>
      <c r="AC36" s="125">
        <f>+'Inversión No. 2.1 IAP'!AC36++'Inversión No. 2.2 IAP'!AC36+'Inversión 2.3 IAP'!AC36+'Inversión 2.4 IAP'!AC36+'Exp Veg 1-IAP'!AC36+'Exp Veg 2-IAP'!AC36</f>
        <v>0</v>
      </c>
      <c r="AD36" s="125">
        <f>+'Inversión No. 2.1 IAP'!AD36++'Inversión No. 2.2 IAP'!AD36+'Inversión 2.3 IAP'!AD36+'Inversión 2.4 IAP'!AD36+'Exp Veg 1-IAP'!AD36+'Exp Veg 2-IAP'!AD36</f>
        <v>0</v>
      </c>
      <c r="AE36" s="125">
        <f>+'Inversión No. 2.1 IAP'!AE36++'Inversión No. 2.2 IAP'!AE36+'Inversión 2.3 IAP'!AE36+'Inversión 2.4 IAP'!AE36+'Exp Veg 1-IAP'!AE36+'Exp Veg 2-IAP'!AE36</f>
        <v>0</v>
      </c>
      <c r="AF36" s="125">
        <f>+'Inversión No. 2.1 IAP'!AF36++'Inversión No. 2.2 IAP'!AF36+'Inversión 2.3 IAP'!AF36+'Inversión 2.4 IAP'!AF36+'Exp Veg 1-IAP'!AF36+'Exp Veg 2-IAP'!AF36</f>
        <v>0</v>
      </c>
      <c r="AG36" s="125">
        <f>+'Inversión No. 2.1 IAP'!AG36++'Inversión No. 2.2 IAP'!AG36+'Inversión 2.3 IAP'!AG36+'Inversión 2.4 IAP'!AG36+'Exp Veg 1-IAP'!AG36+'Exp Veg 2-IAP'!AG36</f>
        <v>0</v>
      </c>
      <c r="AH36" s="125">
        <f>+'Inversión No. 2.1 IAP'!AH36++'Inversión No. 2.2 IAP'!AH36+'Inversión 2.3 IAP'!AH36+'Inversión 2.4 IAP'!AH36+'Exp Veg 1-IAP'!AH36+'Exp Veg 2-IAP'!AH36</f>
        <v>0</v>
      </c>
      <c r="AI36" s="125">
        <f>+'Inversión No. 2.1 IAP'!AI36++'Inversión No. 2.2 IAP'!AI36+'Inversión 2.3 IAP'!AI36+'Inversión 2.4 IAP'!AI36+'Exp Veg 1-IAP'!AI36+'Exp Veg 2-IAP'!AI36</f>
        <v>0</v>
      </c>
      <c r="AJ36" s="125">
        <f>+'Inversión No. 2.1 IAP'!AJ36++'Inversión No. 2.2 IAP'!AJ36+'Inversión 2.3 IAP'!AJ36+'Inversión 2.4 IAP'!AJ36+'Exp Veg 1-IAP'!AJ36+'Exp Veg 2-IAP'!AJ36</f>
        <v>0</v>
      </c>
      <c r="AK36" s="125">
        <f>+'Inversión No. 2.1 IAP'!AK36++'Inversión No. 2.2 IAP'!AK36+'Inversión 2.3 IAP'!AK36+'Inversión 2.4 IAP'!AK36+'Exp Veg 1-IAP'!AK36+'Exp Veg 2-IAP'!AK36</f>
        <v>0</v>
      </c>
    </row>
    <row r="37" spans="2:37" x14ac:dyDescent="0.25">
      <c r="B37" s="59" t="s">
        <v>307</v>
      </c>
      <c r="C37" s="62" t="str">
        <f>+VLOOKUP(B37,'resumen UCAP'!$A$5:$O$329,2,0)</f>
        <v>Proyector led 400w</v>
      </c>
      <c r="D37" s="63">
        <f>+'Desmonte Infr. financiada'!D37</f>
        <v>400</v>
      </c>
      <c r="E37" s="63" t="str">
        <f>+VLOOKUP(B37,'resumen UCAP'!$A$5:$O$329,3,0)</f>
        <v>Un</v>
      </c>
      <c r="F37" s="64">
        <f>+VLOOKUP(B37,'resumen UCAP'!$A$5:$O$329,15,0)</f>
        <v>2253025</v>
      </c>
      <c r="G37" s="61">
        <v>153</v>
      </c>
      <c r="H37" s="125">
        <f>+'Inversión No. 2.1 IAP'!H37++'Inversión No. 2.2 IAP'!H37+'Inversión 2.3 IAP'!H37+'Inversión 2.4 IAP'!H37+'Exp Veg 1-IAP'!H37+'Exp Veg 2-IAP'!H37</f>
        <v>0</v>
      </c>
      <c r="I37" s="125">
        <f>+'Inversión No. 2.1 IAP'!I37++'Inversión No. 2.2 IAP'!I37+'Inversión 2.3 IAP'!I37+'Inversión 2.4 IAP'!I37+'Exp Veg 1-IAP'!I37+'Exp Veg 2-IAP'!I37</f>
        <v>0</v>
      </c>
      <c r="J37" s="125">
        <f>+'Inversión No. 2.1 IAP'!J37++'Inversión No. 2.2 IAP'!J37+'Inversión 2.3 IAP'!J37+'Inversión 2.4 IAP'!J37+'Exp Veg 1-IAP'!J37+'Exp Veg 2-IAP'!J37</f>
        <v>0</v>
      </c>
      <c r="K37" s="125">
        <f>+'Inversión No. 2.1 IAP'!K37++'Inversión No. 2.2 IAP'!K37+'Inversión 2.3 IAP'!K37+'Inversión 2.4 IAP'!K37+'Exp Veg 1-IAP'!K37+'Exp Veg 2-IAP'!K37</f>
        <v>0</v>
      </c>
      <c r="L37" s="125">
        <f>+'Inversión No. 2.1 IAP'!L37++'Inversión No. 2.2 IAP'!L37+'Inversión 2.3 IAP'!L37+'Inversión 2.4 IAP'!L37+'Exp Veg 1-IAP'!L37+'Exp Veg 2-IAP'!L37</f>
        <v>0</v>
      </c>
      <c r="M37" s="125">
        <f>+'Inversión No. 2.1 IAP'!M37++'Inversión No. 2.2 IAP'!M37+'Inversión 2.3 IAP'!M37+'Inversión 2.4 IAP'!M37+'Exp Veg 1-IAP'!M37+'Exp Veg 2-IAP'!M37</f>
        <v>0</v>
      </c>
      <c r="N37" s="125">
        <f>+'Inversión No. 2.1 IAP'!N37++'Inversión No. 2.2 IAP'!N37+'Inversión 2.3 IAP'!N37+'Inversión 2.4 IAP'!N37+'Exp Veg 1-IAP'!N37+'Exp Veg 2-IAP'!N37</f>
        <v>0</v>
      </c>
      <c r="O37" s="125">
        <f>+'Inversión No. 2.1 IAP'!O37++'Inversión No. 2.2 IAP'!O37+'Inversión 2.3 IAP'!O37+'Inversión 2.4 IAP'!O37+'Exp Veg 1-IAP'!O37+'Exp Veg 2-IAP'!O37</f>
        <v>0</v>
      </c>
      <c r="P37" s="125">
        <f>+'Inversión No. 2.1 IAP'!P37++'Inversión No. 2.2 IAP'!P37+'Inversión 2.3 IAP'!P37+'Inversión 2.4 IAP'!P37+'Exp Veg 1-IAP'!P37+'Exp Veg 2-IAP'!P37</f>
        <v>0</v>
      </c>
      <c r="Q37" s="125">
        <f>+'Inversión No. 2.1 IAP'!Q37++'Inversión No. 2.2 IAP'!Q37+'Inversión 2.3 IAP'!Q37+'Inversión 2.4 IAP'!Q37+'Exp Veg 1-IAP'!Q37+'Exp Veg 2-IAP'!Q37</f>
        <v>0</v>
      </c>
      <c r="R37" s="125">
        <f>+'Inversión No. 2.1 IAP'!R37++'Inversión No. 2.2 IAP'!R37+'Inversión 2.3 IAP'!R37+'Inversión 2.4 IAP'!R37+'Exp Veg 1-IAP'!R37+'Exp Veg 2-IAP'!R37</f>
        <v>0</v>
      </c>
      <c r="S37" s="125">
        <f>+'Inversión No. 2.1 IAP'!S37++'Inversión No. 2.2 IAP'!S37+'Inversión 2.3 IAP'!S37+'Inversión 2.4 IAP'!S37+'Exp Veg 1-IAP'!S37+'Exp Veg 2-IAP'!S37</f>
        <v>0</v>
      </c>
      <c r="T37" s="125">
        <f>+'Inversión No. 2.1 IAP'!T37++'Inversión No. 2.2 IAP'!T37+'Inversión 2.3 IAP'!T37+'Inversión 2.4 IAP'!T37+'Exp Veg 1-IAP'!T37+'Exp Veg 2-IAP'!T37</f>
        <v>0</v>
      </c>
      <c r="U37" s="125">
        <f>+'Inversión No. 2.1 IAP'!U37++'Inversión No. 2.2 IAP'!U37+'Inversión 2.3 IAP'!U37+'Inversión 2.4 IAP'!U37+'Exp Veg 1-IAP'!U37+'Exp Veg 2-IAP'!U37</f>
        <v>0</v>
      </c>
      <c r="V37" s="125">
        <f>+'Inversión No. 2.1 IAP'!V37++'Inversión No. 2.2 IAP'!V37+'Inversión 2.3 IAP'!V37+'Inversión 2.4 IAP'!V37+'Exp Veg 1-IAP'!V37+'Exp Veg 2-IAP'!V37</f>
        <v>0</v>
      </c>
      <c r="W37" s="125">
        <f>+'Inversión No. 2.1 IAP'!W37++'Inversión No. 2.2 IAP'!W37+'Inversión 2.3 IAP'!W37+'Inversión 2.4 IAP'!W37+'Exp Veg 1-IAP'!W37+'Exp Veg 2-IAP'!W37</f>
        <v>0</v>
      </c>
      <c r="X37" s="125">
        <f>+'Inversión No. 2.1 IAP'!X37++'Inversión No. 2.2 IAP'!X37+'Inversión 2.3 IAP'!X37+'Inversión 2.4 IAP'!X37+'Exp Veg 1-IAP'!X37+'Exp Veg 2-IAP'!X37</f>
        <v>0</v>
      </c>
      <c r="Y37" s="125">
        <f>+'Inversión No. 2.1 IAP'!Y37++'Inversión No. 2.2 IAP'!Y37+'Inversión 2.3 IAP'!Y37+'Inversión 2.4 IAP'!Y37+'Exp Veg 1-IAP'!Y37+'Exp Veg 2-IAP'!Y37</f>
        <v>0</v>
      </c>
      <c r="Z37" s="125">
        <f>+'Inversión No. 2.1 IAP'!Z37++'Inversión No. 2.2 IAP'!Z37+'Inversión 2.3 IAP'!Z37+'Inversión 2.4 IAP'!Z37+'Exp Veg 1-IAP'!Z37+'Exp Veg 2-IAP'!Z37</f>
        <v>0</v>
      </c>
      <c r="AA37" s="125">
        <f>+'Inversión No. 2.1 IAP'!AA37++'Inversión No. 2.2 IAP'!AA37+'Inversión 2.3 IAP'!AA37+'Inversión 2.4 IAP'!AA37+'Exp Veg 1-IAP'!AA37+'Exp Veg 2-IAP'!AA37</f>
        <v>0</v>
      </c>
      <c r="AB37" s="125">
        <f>+'Inversión No. 2.1 IAP'!AB37++'Inversión No. 2.2 IAP'!AB37+'Inversión 2.3 IAP'!AB37+'Inversión 2.4 IAP'!AB37+'Exp Veg 1-IAP'!AB37+'Exp Veg 2-IAP'!AB37</f>
        <v>0</v>
      </c>
      <c r="AC37" s="125">
        <f>+'Inversión No. 2.1 IAP'!AC37++'Inversión No. 2.2 IAP'!AC37+'Inversión 2.3 IAP'!AC37+'Inversión 2.4 IAP'!AC37+'Exp Veg 1-IAP'!AC37+'Exp Veg 2-IAP'!AC37</f>
        <v>0</v>
      </c>
      <c r="AD37" s="125">
        <f>+'Inversión No. 2.1 IAP'!AD37++'Inversión No. 2.2 IAP'!AD37+'Inversión 2.3 IAP'!AD37+'Inversión 2.4 IAP'!AD37+'Exp Veg 1-IAP'!AD37+'Exp Veg 2-IAP'!AD37</f>
        <v>0</v>
      </c>
      <c r="AE37" s="125">
        <f>+'Inversión No. 2.1 IAP'!AE37++'Inversión No. 2.2 IAP'!AE37+'Inversión 2.3 IAP'!AE37+'Inversión 2.4 IAP'!AE37+'Exp Veg 1-IAP'!AE37+'Exp Veg 2-IAP'!AE37</f>
        <v>0</v>
      </c>
      <c r="AF37" s="125">
        <f>+'Inversión No. 2.1 IAP'!AF37++'Inversión No. 2.2 IAP'!AF37+'Inversión 2.3 IAP'!AF37+'Inversión 2.4 IAP'!AF37+'Exp Veg 1-IAP'!AF37+'Exp Veg 2-IAP'!AF37</f>
        <v>0</v>
      </c>
      <c r="AG37" s="125">
        <f>+'Inversión No. 2.1 IAP'!AG37++'Inversión No. 2.2 IAP'!AG37+'Inversión 2.3 IAP'!AG37+'Inversión 2.4 IAP'!AG37+'Exp Veg 1-IAP'!AG37+'Exp Veg 2-IAP'!AG37</f>
        <v>0</v>
      </c>
      <c r="AH37" s="125">
        <f>+'Inversión No. 2.1 IAP'!AH37++'Inversión No. 2.2 IAP'!AH37+'Inversión 2.3 IAP'!AH37+'Inversión 2.4 IAP'!AH37+'Exp Veg 1-IAP'!AH37+'Exp Veg 2-IAP'!AH37</f>
        <v>0</v>
      </c>
      <c r="AI37" s="125">
        <f>+'Inversión No. 2.1 IAP'!AI37++'Inversión No. 2.2 IAP'!AI37+'Inversión 2.3 IAP'!AI37+'Inversión 2.4 IAP'!AI37+'Exp Veg 1-IAP'!AI37+'Exp Veg 2-IAP'!AI37</f>
        <v>0</v>
      </c>
      <c r="AJ37" s="125">
        <f>+'Inversión No. 2.1 IAP'!AJ37++'Inversión No. 2.2 IAP'!AJ37+'Inversión 2.3 IAP'!AJ37+'Inversión 2.4 IAP'!AJ37+'Exp Veg 1-IAP'!AJ37+'Exp Veg 2-IAP'!AJ37</f>
        <v>0</v>
      </c>
      <c r="AK37" s="125">
        <f>+'Inversión No. 2.1 IAP'!AK37++'Inversión No. 2.2 IAP'!AK37+'Inversión 2.3 IAP'!AK37+'Inversión 2.4 IAP'!AK37+'Exp Veg 1-IAP'!AK37+'Exp Veg 2-IAP'!AK37</f>
        <v>0</v>
      </c>
    </row>
    <row r="38" spans="2:37" x14ac:dyDescent="0.25">
      <c r="B38" s="59" t="s">
        <v>308</v>
      </c>
      <c r="C38" s="62" t="str">
        <f>+VLOOKUP(B38,'resumen UCAP'!$A$5:$O$329,2,0)</f>
        <v>Bolardo Led 10w</v>
      </c>
      <c r="D38" s="63">
        <f>+'Desmonte Infr. financiada'!D38</f>
        <v>10</v>
      </c>
      <c r="E38" s="63" t="str">
        <f>+VLOOKUP(B38,'resumen UCAP'!$A$5:$O$329,3,0)</f>
        <v>Un</v>
      </c>
      <c r="F38" s="64">
        <f>+VLOOKUP(B38,'resumen UCAP'!$A$5:$O$329,15,0)</f>
        <v>179900</v>
      </c>
      <c r="G38" s="61">
        <v>114</v>
      </c>
      <c r="H38" s="125">
        <f>+'Inversión No. 2.1 IAP'!H38++'Inversión No. 2.2 IAP'!H38+'Inversión 2.3 IAP'!H38+'Inversión 2.4 IAP'!H38+'Exp Veg 1-IAP'!H38+'Exp Veg 2-IAP'!H38</f>
        <v>0</v>
      </c>
      <c r="I38" s="125">
        <f>+'Inversión No. 2.1 IAP'!I38++'Inversión No. 2.2 IAP'!I38+'Inversión 2.3 IAP'!I38+'Inversión 2.4 IAP'!I38+'Exp Veg 1-IAP'!I38+'Exp Veg 2-IAP'!I38</f>
        <v>0</v>
      </c>
      <c r="J38" s="125">
        <f>+'Inversión No. 2.1 IAP'!J38++'Inversión No. 2.2 IAP'!J38+'Inversión 2.3 IAP'!J38+'Inversión 2.4 IAP'!J38+'Exp Veg 1-IAP'!J38+'Exp Veg 2-IAP'!J38</f>
        <v>0</v>
      </c>
      <c r="K38" s="125">
        <f>+'Inversión No. 2.1 IAP'!K38++'Inversión No. 2.2 IAP'!K38+'Inversión 2.3 IAP'!K38+'Inversión 2.4 IAP'!K38+'Exp Veg 1-IAP'!K38+'Exp Veg 2-IAP'!K38</f>
        <v>0</v>
      </c>
      <c r="L38" s="125">
        <f>+'Inversión No. 2.1 IAP'!L38++'Inversión No. 2.2 IAP'!L38+'Inversión 2.3 IAP'!L38+'Inversión 2.4 IAP'!L38+'Exp Veg 1-IAP'!L38+'Exp Veg 2-IAP'!L38</f>
        <v>0</v>
      </c>
      <c r="M38" s="125">
        <f>+'Inversión No. 2.1 IAP'!M38++'Inversión No. 2.2 IAP'!M38+'Inversión 2.3 IAP'!M38+'Inversión 2.4 IAP'!M38+'Exp Veg 1-IAP'!M38+'Exp Veg 2-IAP'!M38</f>
        <v>0</v>
      </c>
      <c r="N38" s="125">
        <f>+'Inversión No. 2.1 IAP'!N38++'Inversión No. 2.2 IAP'!N38+'Inversión 2.3 IAP'!N38+'Inversión 2.4 IAP'!N38+'Exp Veg 1-IAP'!N38+'Exp Veg 2-IAP'!N38</f>
        <v>0</v>
      </c>
      <c r="O38" s="125">
        <f>+'Inversión No. 2.1 IAP'!O38++'Inversión No. 2.2 IAP'!O38+'Inversión 2.3 IAP'!O38+'Inversión 2.4 IAP'!O38+'Exp Veg 1-IAP'!O38+'Exp Veg 2-IAP'!O38</f>
        <v>0</v>
      </c>
      <c r="P38" s="125">
        <f>+'Inversión No. 2.1 IAP'!P38++'Inversión No. 2.2 IAP'!P38+'Inversión 2.3 IAP'!P38+'Inversión 2.4 IAP'!P38+'Exp Veg 1-IAP'!P38+'Exp Veg 2-IAP'!P38</f>
        <v>0</v>
      </c>
      <c r="Q38" s="125">
        <f>+'Inversión No. 2.1 IAP'!Q38++'Inversión No. 2.2 IAP'!Q38+'Inversión 2.3 IAP'!Q38+'Inversión 2.4 IAP'!Q38+'Exp Veg 1-IAP'!Q38+'Exp Veg 2-IAP'!Q38</f>
        <v>0</v>
      </c>
      <c r="R38" s="125">
        <f>+'Inversión No. 2.1 IAP'!R38++'Inversión No. 2.2 IAP'!R38+'Inversión 2.3 IAP'!R38+'Inversión 2.4 IAP'!R38+'Exp Veg 1-IAP'!R38+'Exp Veg 2-IAP'!R38</f>
        <v>0</v>
      </c>
      <c r="S38" s="125">
        <f>+'Inversión No. 2.1 IAP'!S38++'Inversión No. 2.2 IAP'!S38+'Inversión 2.3 IAP'!S38+'Inversión 2.4 IAP'!S38+'Exp Veg 1-IAP'!S38+'Exp Veg 2-IAP'!S38</f>
        <v>0</v>
      </c>
      <c r="T38" s="125">
        <f>+'Inversión No. 2.1 IAP'!T38++'Inversión No. 2.2 IAP'!T38+'Inversión 2.3 IAP'!T38+'Inversión 2.4 IAP'!T38+'Exp Veg 1-IAP'!T38+'Exp Veg 2-IAP'!T38</f>
        <v>0</v>
      </c>
      <c r="U38" s="125">
        <f>+'Inversión No. 2.1 IAP'!U38++'Inversión No. 2.2 IAP'!U38+'Inversión 2.3 IAP'!U38+'Inversión 2.4 IAP'!U38+'Exp Veg 1-IAP'!U38+'Exp Veg 2-IAP'!U38</f>
        <v>0</v>
      </c>
      <c r="V38" s="125">
        <f>+'Inversión No. 2.1 IAP'!V38++'Inversión No. 2.2 IAP'!V38+'Inversión 2.3 IAP'!V38+'Inversión 2.4 IAP'!V38+'Exp Veg 1-IAP'!V38+'Exp Veg 2-IAP'!V38</f>
        <v>0</v>
      </c>
      <c r="W38" s="125">
        <f>+'Inversión No. 2.1 IAP'!W38++'Inversión No. 2.2 IAP'!W38+'Inversión 2.3 IAP'!W38+'Inversión 2.4 IAP'!W38+'Exp Veg 1-IAP'!W38+'Exp Veg 2-IAP'!W38</f>
        <v>0</v>
      </c>
      <c r="X38" s="125">
        <f>+'Inversión No. 2.1 IAP'!X38++'Inversión No. 2.2 IAP'!X38+'Inversión 2.3 IAP'!X38+'Inversión 2.4 IAP'!X38+'Exp Veg 1-IAP'!X38+'Exp Veg 2-IAP'!X38</f>
        <v>0</v>
      </c>
      <c r="Y38" s="125">
        <f>+'Inversión No. 2.1 IAP'!Y38++'Inversión No. 2.2 IAP'!Y38+'Inversión 2.3 IAP'!Y38+'Inversión 2.4 IAP'!Y38+'Exp Veg 1-IAP'!Y38+'Exp Veg 2-IAP'!Y38</f>
        <v>0</v>
      </c>
      <c r="Z38" s="125">
        <f>+'Inversión No. 2.1 IAP'!Z38++'Inversión No. 2.2 IAP'!Z38+'Inversión 2.3 IAP'!Z38+'Inversión 2.4 IAP'!Z38+'Exp Veg 1-IAP'!Z38+'Exp Veg 2-IAP'!Z38</f>
        <v>0</v>
      </c>
      <c r="AA38" s="125">
        <f>+'Inversión No. 2.1 IAP'!AA38++'Inversión No. 2.2 IAP'!AA38+'Inversión 2.3 IAP'!AA38+'Inversión 2.4 IAP'!AA38+'Exp Veg 1-IAP'!AA38+'Exp Veg 2-IAP'!AA38</f>
        <v>0</v>
      </c>
      <c r="AB38" s="125">
        <f>+'Inversión No. 2.1 IAP'!AB38++'Inversión No. 2.2 IAP'!AB38+'Inversión 2.3 IAP'!AB38+'Inversión 2.4 IAP'!AB38+'Exp Veg 1-IAP'!AB38+'Exp Veg 2-IAP'!AB38</f>
        <v>0</v>
      </c>
      <c r="AC38" s="125">
        <f>+'Inversión No. 2.1 IAP'!AC38++'Inversión No. 2.2 IAP'!AC38+'Inversión 2.3 IAP'!AC38+'Inversión 2.4 IAP'!AC38+'Exp Veg 1-IAP'!AC38+'Exp Veg 2-IAP'!AC38</f>
        <v>0</v>
      </c>
      <c r="AD38" s="125">
        <f>+'Inversión No. 2.1 IAP'!AD38++'Inversión No. 2.2 IAP'!AD38+'Inversión 2.3 IAP'!AD38+'Inversión 2.4 IAP'!AD38+'Exp Veg 1-IAP'!AD38+'Exp Veg 2-IAP'!AD38</f>
        <v>0</v>
      </c>
      <c r="AE38" s="125">
        <f>+'Inversión No. 2.1 IAP'!AE38++'Inversión No. 2.2 IAP'!AE38+'Inversión 2.3 IAP'!AE38+'Inversión 2.4 IAP'!AE38+'Exp Veg 1-IAP'!AE38+'Exp Veg 2-IAP'!AE38</f>
        <v>0</v>
      </c>
      <c r="AF38" s="125">
        <f>+'Inversión No. 2.1 IAP'!AF38++'Inversión No. 2.2 IAP'!AF38+'Inversión 2.3 IAP'!AF38+'Inversión 2.4 IAP'!AF38+'Exp Veg 1-IAP'!AF38+'Exp Veg 2-IAP'!AF38</f>
        <v>0</v>
      </c>
      <c r="AG38" s="125">
        <f>+'Inversión No. 2.1 IAP'!AG38++'Inversión No. 2.2 IAP'!AG38+'Inversión 2.3 IAP'!AG38+'Inversión 2.4 IAP'!AG38+'Exp Veg 1-IAP'!AG38+'Exp Veg 2-IAP'!AG38</f>
        <v>0</v>
      </c>
      <c r="AH38" s="125">
        <f>+'Inversión No. 2.1 IAP'!AH38++'Inversión No. 2.2 IAP'!AH38+'Inversión 2.3 IAP'!AH38+'Inversión 2.4 IAP'!AH38+'Exp Veg 1-IAP'!AH38+'Exp Veg 2-IAP'!AH38</f>
        <v>0</v>
      </c>
      <c r="AI38" s="125">
        <f>+'Inversión No. 2.1 IAP'!AI38++'Inversión No. 2.2 IAP'!AI38+'Inversión 2.3 IAP'!AI38+'Inversión 2.4 IAP'!AI38+'Exp Veg 1-IAP'!AI38+'Exp Veg 2-IAP'!AI38</f>
        <v>0</v>
      </c>
      <c r="AJ38" s="125">
        <f>+'Inversión No. 2.1 IAP'!AJ38++'Inversión No. 2.2 IAP'!AJ38+'Inversión 2.3 IAP'!AJ38+'Inversión 2.4 IAP'!AJ38+'Exp Veg 1-IAP'!AJ38+'Exp Veg 2-IAP'!AJ38</f>
        <v>0</v>
      </c>
      <c r="AK38" s="125">
        <f>+'Inversión No. 2.1 IAP'!AK38++'Inversión No. 2.2 IAP'!AK38+'Inversión 2.3 IAP'!AK38+'Inversión 2.4 IAP'!AK38+'Exp Veg 1-IAP'!AK38+'Exp Veg 2-IAP'!AK38</f>
        <v>0</v>
      </c>
    </row>
    <row r="39" spans="2:37" x14ac:dyDescent="0.25">
      <c r="B39" s="59" t="s">
        <v>309</v>
      </c>
      <c r="C39" s="62" t="str">
        <f>+VLOOKUP(B39,'resumen UCAP'!$A$5:$O$329,2,0)</f>
        <v>Ba├▒ador 24w</v>
      </c>
      <c r="D39" s="63">
        <f>+'Desmonte Infr. financiada'!D39</f>
        <v>24</v>
      </c>
      <c r="E39" s="63" t="str">
        <f>+VLOOKUP(B39,'resumen UCAP'!$A$5:$O$329,3,0)</f>
        <v>Un</v>
      </c>
      <c r="F39" s="64">
        <f>+VLOOKUP(B39,'resumen UCAP'!$A$5:$O$329,15,0)</f>
        <v>620000</v>
      </c>
      <c r="G39" s="64">
        <v>12</v>
      </c>
      <c r="H39" s="125">
        <f>+'Inversión No. 2.1 IAP'!H39++'Inversión No. 2.2 IAP'!H39+'Inversión 2.3 IAP'!H39+'Inversión 2.4 IAP'!H39+'Exp Veg 1-IAP'!H39+'Exp Veg 2-IAP'!H39</f>
        <v>0</v>
      </c>
      <c r="I39" s="125">
        <f>+'Inversión No. 2.1 IAP'!I39++'Inversión No. 2.2 IAP'!I39+'Inversión 2.3 IAP'!I39+'Inversión 2.4 IAP'!I39+'Exp Veg 1-IAP'!I39+'Exp Veg 2-IAP'!I39</f>
        <v>0</v>
      </c>
      <c r="J39" s="125">
        <f>+'Inversión No. 2.1 IAP'!J39++'Inversión No. 2.2 IAP'!J39+'Inversión 2.3 IAP'!J39+'Inversión 2.4 IAP'!J39+'Exp Veg 1-IAP'!J39+'Exp Veg 2-IAP'!J39</f>
        <v>0</v>
      </c>
      <c r="K39" s="125">
        <f>+'Inversión No. 2.1 IAP'!K39++'Inversión No. 2.2 IAP'!K39+'Inversión 2.3 IAP'!K39+'Inversión 2.4 IAP'!K39+'Exp Veg 1-IAP'!K39+'Exp Veg 2-IAP'!K39</f>
        <v>0</v>
      </c>
      <c r="L39" s="125">
        <f>+'Inversión No. 2.1 IAP'!L39++'Inversión No. 2.2 IAP'!L39+'Inversión 2.3 IAP'!L39+'Inversión 2.4 IAP'!L39+'Exp Veg 1-IAP'!L39+'Exp Veg 2-IAP'!L39</f>
        <v>0</v>
      </c>
      <c r="M39" s="125">
        <f>+'Inversión No. 2.1 IAP'!M39++'Inversión No. 2.2 IAP'!M39+'Inversión 2.3 IAP'!M39+'Inversión 2.4 IAP'!M39+'Exp Veg 1-IAP'!M39+'Exp Veg 2-IAP'!M39</f>
        <v>0</v>
      </c>
      <c r="N39" s="125">
        <f>+'Inversión No. 2.1 IAP'!N39++'Inversión No. 2.2 IAP'!N39+'Inversión 2.3 IAP'!N39+'Inversión 2.4 IAP'!N39+'Exp Veg 1-IAP'!N39+'Exp Veg 2-IAP'!N39</f>
        <v>0</v>
      </c>
      <c r="O39" s="125">
        <f>+'Inversión No. 2.1 IAP'!O39++'Inversión No. 2.2 IAP'!O39+'Inversión 2.3 IAP'!O39+'Inversión 2.4 IAP'!O39+'Exp Veg 1-IAP'!O39+'Exp Veg 2-IAP'!O39</f>
        <v>0</v>
      </c>
      <c r="P39" s="125">
        <f>+'Inversión No. 2.1 IAP'!P39++'Inversión No. 2.2 IAP'!P39+'Inversión 2.3 IAP'!P39+'Inversión 2.4 IAP'!P39+'Exp Veg 1-IAP'!P39+'Exp Veg 2-IAP'!P39</f>
        <v>0</v>
      </c>
      <c r="Q39" s="125">
        <f>+'Inversión No. 2.1 IAP'!Q39++'Inversión No. 2.2 IAP'!Q39+'Inversión 2.3 IAP'!Q39+'Inversión 2.4 IAP'!Q39+'Exp Veg 1-IAP'!Q39+'Exp Veg 2-IAP'!Q39</f>
        <v>0</v>
      </c>
      <c r="R39" s="125">
        <f>+'Inversión No. 2.1 IAP'!R39++'Inversión No. 2.2 IAP'!R39+'Inversión 2.3 IAP'!R39+'Inversión 2.4 IAP'!R39+'Exp Veg 1-IAP'!R39+'Exp Veg 2-IAP'!R39</f>
        <v>0</v>
      </c>
      <c r="S39" s="125">
        <f>+'Inversión No. 2.1 IAP'!S39++'Inversión No. 2.2 IAP'!S39+'Inversión 2.3 IAP'!S39+'Inversión 2.4 IAP'!S39+'Exp Veg 1-IAP'!S39+'Exp Veg 2-IAP'!S39</f>
        <v>0</v>
      </c>
      <c r="T39" s="125">
        <f>+'Inversión No. 2.1 IAP'!T39++'Inversión No. 2.2 IAP'!T39+'Inversión 2.3 IAP'!T39+'Inversión 2.4 IAP'!T39+'Exp Veg 1-IAP'!T39+'Exp Veg 2-IAP'!T39</f>
        <v>0</v>
      </c>
      <c r="U39" s="125">
        <f>+'Inversión No. 2.1 IAP'!U39++'Inversión No. 2.2 IAP'!U39+'Inversión 2.3 IAP'!U39+'Inversión 2.4 IAP'!U39+'Exp Veg 1-IAP'!U39+'Exp Veg 2-IAP'!U39</f>
        <v>0</v>
      </c>
      <c r="V39" s="125">
        <f>+'Inversión No. 2.1 IAP'!V39++'Inversión No. 2.2 IAP'!V39+'Inversión 2.3 IAP'!V39+'Inversión 2.4 IAP'!V39+'Exp Veg 1-IAP'!V39+'Exp Veg 2-IAP'!V39</f>
        <v>0</v>
      </c>
      <c r="W39" s="125">
        <f>+'Inversión No. 2.1 IAP'!W39++'Inversión No. 2.2 IAP'!W39+'Inversión 2.3 IAP'!W39+'Inversión 2.4 IAP'!W39+'Exp Veg 1-IAP'!W39+'Exp Veg 2-IAP'!W39</f>
        <v>0</v>
      </c>
      <c r="X39" s="125">
        <f>+'Inversión No. 2.1 IAP'!X39++'Inversión No. 2.2 IAP'!X39+'Inversión 2.3 IAP'!X39+'Inversión 2.4 IAP'!X39+'Exp Veg 1-IAP'!X39+'Exp Veg 2-IAP'!X39</f>
        <v>0</v>
      </c>
      <c r="Y39" s="125">
        <f>+'Inversión No. 2.1 IAP'!Y39++'Inversión No. 2.2 IAP'!Y39+'Inversión 2.3 IAP'!Y39+'Inversión 2.4 IAP'!Y39+'Exp Veg 1-IAP'!Y39+'Exp Veg 2-IAP'!Y39</f>
        <v>0</v>
      </c>
      <c r="Z39" s="125">
        <f>+'Inversión No. 2.1 IAP'!Z39++'Inversión No. 2.2 IAP'!Z39+'Inversión 2.3 IAP'!Z39+'Inversión 2.4 IAP'!Z39+'Exp Veg 1-IAP'!Z39+'Exp Veg 2-IAP'!Z39</f>
        <v>0</v>
      </c>
      <c r="AA39" s="125">
        <f>+'Inversión No. 2.1 IAP'!AA39++'Inversión No. 2.2 IAP'!AA39+'Inversión 2.3 IAP'!AA39+'Inversión 2.4 IAP'!AA39+'Exp Veg 1-IAP'!AA39+'Exp Veg 2-IAP'!AA39</f>
        <v>0</v>
      </c>
      <c r="AB39" s="125">
        <f>+'Inversión No. 2.1 IAP'!AB39++'Inversión No. 2.2 IAP'!AB39+'Inversión 2.3 IAP'!AB39+'Inversión 2.4 IAP'!AB39+'Exp Veg 1-IAP'!AB39+'Exp Veg 2-IAP'!AB39</f>
        <v>0</v>
      </c>
      <c r="AC39" s="125">
        <f>+'Inversión No. 2.1 IAP'!AC39++'Inversión No. 2.2 IAP'!AC39+'Inversión 2.3 IAP'!AC39+'Inversión 2.4 IAP'!AC39+'Exp Veg 1-IAP'!AC39+'Exp Veg 2-IAP'!AC39</f>
        <v>0</v>
      </c>
      <c r="AD39" s="125">
        <f>+'Inversión No. 2.1 IAP'!AD39++'Inversión No. 2.2 IAP'!AD39+'Inversión 2.3 IAP'!AD39+'Inversión 2.4 IAP'!AD39+'Exp Veg 1-IAP'!AD39+'Exp Veg 2-IAP'!AD39</f>
        <v>0</v>
      </c>
      <c r="AE39" s="125">
        <f>+'Inversión No. 2.1 IAP'!AE39++'Inversión No. 2.2 IAP'!AE39+'Inversión 2.3 IAP'!AE39+'Inversión 2.4 IAP'!AE39+'Exp Veg 1-IAP'!AE39+'Exp Veg 2-IAP'!AE39</f>
        <v>0</v>
      </c>
      <c r="AF39" s="125">
        <f>+'Inversión No. 2.1 IAP'!AF39++'Inversión No. 2.2 IAP'!AF39+'Inversión 2.3 IAP'!AF39+'Inversión 2.4 IAP'!AF39+'Exp Veg 1-IAP'!AF39+'Exp Veg 2-IAP'!AF39</f>
        <v>0</v>
      </c>
      <c r="AG39" s="125">
        <f>+'Inversión No. 2.1 IAP'!AG39++'Inversión No. 2.2 IAP'!AG39+'Inversión 2.3 IAP'!AG39+'Inversión 2.4 IAP'!AG39+'Exp Veg 1-IAP'!AG39+'Exp Veg 2-IAP'!AG39</f>
        <v>0</v>
      </c>
      <c r="AH39" s="125">
        <f>+'Inversión No. 2.1 IAP'!AH39++'Inversión No. 2.2 IAP'!AH39+'Inversión 2.3 IAP'!AH39+'Inversión 2.4 IAP'!AH39+'Exp Veg 1-IAP'!AH39+'Exp Veg 2-IAP'!AH39</f>
        <v>0</v>
      </c>
      <c r="AI39" s="125">
        <f>+'Inversión No. 2.1 IAP'!AI39++'Inversión No. 2.2 IAP'!AI39+'Inversión 2.3 IAP'!AI39+'Inversión 2.4 IAP'!AI39+'Exp Veg 1-IAP'!AI39+'Exp Veg 2-IAP'!AI39</f>
        <v>0</v>
      </c>
      <c r="AJ39" s="125">
        <f>+'Inversión No. 2.1 IAP'!AJ39++'Inversión No. 2.2 IAP'!AJ39+'Inversión 2.3 IAP'!AJ39+'Inversión 2.4 IAP'!AJ39+'Exp Veg 1-IAP'!AJ39+'Exp Veg 2-IAP'!AJ39</f>
        <v>0</v>
      </c>
      <c r="AK39" s="125">
        <f>+'Inversión No. 2.1 IAP'!AK39++'Inversión No. 2.2 IAP'!AK39+'Inversión 2.3 IAP'!AK39+'Inversión 2.4 IAP'!AK39+'Exp Veg 1-IAP'!AK39+'Exp Veg 2-IAP'!AK39</f>
        <v>0</v>
      </c>
    </row>
    <row r="40" spans="2:37" x14ac:dyDescent="0.25">
      <c r="B40" s="59" t="s">
        <v>310</v>
      </c>
      <c r="C40" s="62" t="str">
        <f>+VLOOKUP(B40,'resumen UCAP'!$A$5:$O$329,2,0)</f>
        <v>Ba├▒ador 36w</v>
      </c>
      <c r="D40" s="63">
        <f>+'Desmonte Infr. financiada'!D40</f>
        <v>36</v>
      </c>
      <c r="E40" s="63" t="str">
        <f>+VLOOKUP(B40,'resumen UCAP'!$A$5:$O$329,3,0)</f>
        <v>Un</v>
      </c>
      <c r="F40" s="64">
        <f>+VLOOKUP(B40,'resumen UCAP'!$A$5:$O$329,15,0)</f>
        <v>720000</v>
      </c>
      <c r="G40" s="64">
        <v>81</v>
      </c>
      <c r="H40" s="125">
        <f>+'Inversión No. 2.1 IAP'!H40++'Inversión No. 2.2 IAP'!H40+'Inversión 2.3 IAP'!H40+'Inversión 2.4 IAP'!H40+'Exp Veg 1-IAP'!H40+'Exp Veg 2-IAP'!H40</f>
        <v>0</v>
      </c>
      <c r="I40" s="125">
        <f>+'Inversión No. 2.1 IAP'!I40++'Inversión No. 2.2 IAP'!I40+'Inversión 2.3 IAP'!I40+'Inversión 2.4 IAP'!I40+'Exp Veg 1-IAP'!I40+'Exp Veg 2-IAP'!I40</f>
        <v>0</v>
      </c>
      <c r="J40" s="125">
        <f>+'Inversión No. 2.1 IAP'!J40++'Inversión No. 2.2 IAP'!J40+'Inversión 2.3 IAP'!J40+'Inversión 2.4 IAP'!J40+'Exp Veg 1-IAP'!J40+'Exp Veg 2-IAP'!J40</f>
        <v>0</v>
      </c>
      <c r="K40" s="125">
        <f>+'Inversión No. 2.1 IAP'!K40++'Inversión No. 2.2 IAP'!K40+'Inversión 2.3 IAP'!K40+'Inversión 2.4 IAP'!K40+'Exp Veg 1-IAP'!K40+'Exp Veg 2-IAP'!K40</f>
        <v>0</v>
      </c>
      <c r="L40" s="125">
        <f>+'Inversión No. 2.1 IAP'!L40++'Inversión No. 2.2 IAP'!L40+'Inversión 2.3 IAP'!L40+'Inversión 2.4 IAP'!L40+'Exp Veg 1-IAP'!L40+'Exp Veg 2-IAP'!L40</f>
        <v>0</v>
      </c>
      <c r="M40" s="125">
        <f>+'Inversión No. 2.1 IAP'!M40++'Inversión No. 2.2 IAP'!M40+'Inversión 2.3 IAP'!M40+'Inversión 2.4 IAP'!M40+'Exp Veg 1-IAP'!M40+'Exp Veg 2-IAP'!M40</f>
        <v>0</v>
      </c>
      <c r="N40" s="125">
        <f>+'Inversión No. 2.1 IAP'!N40++'Inversión No. 2.2 IAP'!N40+'Inversión 2.3 IAP'!N40+'Inversión 2.4 IAP'!N40+'Exp Veg 1-IAP'!N40+'Exp Veg 2-IAP'!N40</f>
        <v>0</v>
      </c>
      <c r="O40" s="125">
        <f>+'Inversión No. 2.1 IAP'!O40++'Inversión No. 2.2 IAP'!O40+'Inversión 2.3 IAP'!O40+'Inversión 2.4 IAP'!O40+'Exp Veg 1-IAP'!O40+'Exp Veg 2-IAP'!O40</f>
        <v>0</v>
      </c>
      <c r="P40" s="125">
        <f>+'Inversión No. 2.1 IAP'!P40++'Inversión No. 2.2 IAP'!P40+'Inversión 2.3 IAP'!P40+'Inversión 2.4 IAP'!P40+'Exp Veg 1-IAP'!P40+'Exp Veg 2-IAP'!P40</f>
        <v>0</v>
      </c>
      <c r="Q40" s="125">
        <f>+'Inversión No. 2.1 IAP'!Q40++'Inversión No. 2.2 IAP'!Q40+'Inversión 2.3 IAP'!Q40+'Inversión 2.4 IAP'!Q40+'Exp Veg 1-IAP'!Q40+'Exp Veg 2-IAP'!Q40</f>
        <v>0</v>
      </c>
      <c r="R40" s="125">
        <f>+'Inversión No. 2.1 IAP'!R40++'Inversión No. 2.2 IAP'!R40+'Inversión 2.3 IAP'!R40+'Inversión 2.4 IAP'!R40+'Exp Veg 1-IAP'!R40+'Exp Veg 2-IAP'!R40</f>
        <v>0</v>
      </c>
      <c r="S40" s="125">
        <f>+'Inversión No. 2.1 IAP'!S40++'Inversión No. 2.2 IAP'!S40+'Inversión 2.3 IAP'!S40+'Inversión 2.4 IAP'!S40+'Exp Veg 1-IAP'!S40+'Exp Veg 2-IAP'!S40</f>
        <v>0</v>
      </c>
      <c r="T40" s="125">
        <f>+'Inversión No. 2.1 IAP'!T40++'Inversión No. 2.2 IAP'!T40+'Inversión 2.3 IAP'!T40+'Inversión 2.4 IAP'!T40+'Exp Veg 1-IAP'!T40+'Exp Veg 2-IAP'!T40</f>
        <v>0</v>
      </c>
      <c r="U40" s="125">
        <f>+'Inversión No. 2.1 IAP'!U40++'Inversión No. 2.2 IAP'!U40+'Inversión 2.3 IAP'!U40+'Inversión 2.4 IAP'!U40+'Exp Veg 1-IAP'!U40+'Exp Veg 2-IAP'!U40</f>
        <v>0</v>
      </c>
      <c r="V40" s="125">
        <f>+'Inversión No. 2.1 IAP'!V40++'Inversión No. 2.2 IAP'!V40+'Inversión 2.3 IAP'!V40+'Inversión 2.4 IAP'!V40+'Exp Veg 1-IAP'!V40+'Exp Veg 2-IAP'!V40</f>
        <v>0</v>
      </c>
      <c r="W40" s="125">
        <f>+'Inversión No. 2.1 IAP'!W40++'Inversión No. 2.2 IAP'!W40+'Inversión 2.3 IAP'!W40+'Inversión 2.4 IAP'!W40+'Exp Veg 1-IAP'!W40+'Exp Veg 2-IAP'!W40</f>
        <v>0</v>
      </c>
      <c r="X40" s="125">
        <f>+'Inversión No. 2.1 IAP'!X40++'Inversión No. 2.2 IAP'!X40+'Inversión 2.3 IAP'!X40+'Inversión 2.4 IAP'!X40+'Exp Veg 1-IAP'!X40+'Exp Veg 2-IAP'!X40</f>
        <v>0</v>
      </c>
      <c r="Y40" s="125">
        <f>+'Inversión No. 2.1 IAP'!Y40++'Inversión No. 2.2 IAP'!Y40+'Inversión 2.3 IAP'!Y40+'Inversión 2.4 IAP'!Y40+'Exp Veg 1-IAP'!Y40+'Exp Veg 2-IAP'!Y40</f>
        <v>0</v>
      </c>
      <c r="Z40" s="125">
        <f>+'Inversión No. 2.1 IAP'!Z40++'Inversión No. 2.2 IAP'!Z40+'Inversión 2.3 IAP'!Z40+'Inversión 2.4 IAP'!Z40+'Exp Veg 1-IAP'!Z40+'Exp Veg 2-IAP'!Z40</f>
        <v>0</v>
      </c>
      <c r="AA40" s="125">
        <f>+'Inversión No. 2.1 IAP'!AA40++'Inversión No. 2.2 IAP'!AA40+'Inversión 2.3 IAP'!AA40+'Inversión 2.4 IAP'!AA40+'Exp Veg 1-IAP'!AA40+'Exp Veg 2-IAP'!AA40</f>
        <v>0</v>
      </c>
      <c r="AB40" s="125">
        <f>+'Inversión No. 2.1 IAP'!AB40++'Inversión No. 2.2 IAP'!AB40+'Inversión 2.3 IAP'!AB40+'Inversión 2.4 IAP'!AB40+'Exp Veg 1-IAP'!AB40+'Exp Veg 2-IAP'!AB40</f>
        <v>0</v>
      </c>
      <c r="AC40" s="125">
        <f>+'Inversión No. 2.1 IAP'!AC40++'Inversión No. 2.2 IAP'!AC40+'Inversión 2.3 IAP'!AC40+'Inversión 2.4 IAP'!AC40+'Exp Veg 1-IAP'!AC40+'Exp Veg 2-IAP'!AC40</f>
        <v>0</v>
      </c>
      <c r="AD40" s="125">
        <f>+'Inversión No. 2.1 IAP'!AD40++'Inversión No. 2.2 IAP'!AD40+'Inversión 2.3 IAP'!AD40+'Inversión 2.4 IAP'!AD40+'Exp Veg 1-IAP'!AD40+'Exp Veg 2-IAP'!AD40</f>
        <v>0</v>
      </c>
      <c r="AE40" s="125">
        <f>+'Inversión No. 2.1 IAP'!AE40++'Inversión No. 2.2 IAP'!AE40+'Inversión 2.3 IAP'!AE40+'Inversión 2.4 IAP'!AE40+'Exp Veg 1-IAP'!AE40+'Exp Veg 2-IAP'!AE40</f>
        <v>0</v>
      </c>
      <c r="AF40" s="125">
        <f>+'Inversión No. 2.1 IAP'!AF40++'Inversión No. 2.2 IAP'!AF40+'Inversión 2.3 IAP'!AF40+'Inversión 2.4 IAP'!AF40+'Exp Veg 1-IAP'!AF40+'Exp Veg 2-IAP'!AF40</f>
        <v>0</v>
      </c>
      <c r="AG40" s="125">
        <f>+'Inversión No. 2.1 IAP'!AG40++'Inversión No. 2.2 IAP'!AG40+'Inversión 2.3 IAP'!AG40+'Inversión 2.4 IAP'!AG40+'Exp Veg 1-IAP'!AG40+'Exp Veg 2-IAP'!AG40</f>
        <v>0</v>
      </c>
      <c r="AH40" s="125">
        <f>+'Inversión No. 2.1 IAP'!AH40++'Inversión No. 2.2 IAP'!AH40+'Inversión 2.3 IAP'!AH40+'Inversión 2.4 IAP'!AH40+'Exp Veg 1-IAP'!AH40+'Exp Veg 2-IAP'!AH40</f>
        <v>0</v>
      </c>
      <c r="AI40" s="125">
        <f>+'Inversión No. 2.1 IAP'!AI40++'Inversión No. 2.2 IAP'!AI40+'Inversión 2.3 IAP'!AI40+'Inversión 2.4 IAP'!AI40+'Exp Veg 1-IAP'!AI40+'Exp Veg 2-IAP'!AI40</f>
        <v>0</v>
      </c>
      <c r="AJ40" s="125">
        <f>+'Inversión No. 2.1 IAP'!AJ40++'Inversión No. 2.2 IAP'!AJ40+'Inversión 2.3 IAP'!AJ40+'Inversión 2.4 IAP'!AJ40+'Exp Veg 1-IAP'!AJ40+'Exp Veg 2-IAP'!AJ40</f>
        <v>0</v>
      </c>
      <c r="AK40" s="125">
        <f>+'Inversión No. 2.1 IAP'!AK40++'Inversión No. 2.2 IAP'!AK40+'Inversión 2.3 IAP'!AK40+'Inversión 2.4 IAP'!AK40+'Exp Veg 1-IAP'!AK40+'Exp Veg 2-IAP'!AK40</f>
        <v>0</v>
      </c>
    </row>
    <row r="41" spans="2:37" x14ac:dyDescent="0.25">
      <c r="B41" s="59" t="s">
        <v>311</v>
      </c>
      <c r="C41" s="62" t="str">
        <f>+VLOOKUP(B41,'resumen UCAP'!$A$5:$O$329,2,0)</f>
        <v>Luminaria led 80w</v>
      </c>
      <c r="D41" s="63">
        <f>+'Desmonte Infr. financiada'!D41</f>
        <v>80</v>
      </c>
      <c r="E41" s="63" t="str">
        <f>+VLOOKUP(B41,'resumen UCAP'!$A$5:$O$329,3,0)</f>
        <v>Un</v>
      </c>
      <c r="F41" s="64">
        <f>+VLOOKUP(B41,'resumen UCAP'!$A$5:$O$329,15,0)</f>
        <v>572938</v>
      </c>
      <c r="G41" s="61">
        <v>54</v>
      </c>
      <c r="H41" s="125">
        <f>+'Inversión No. 2.1 IAP'!H41++'Inversión No. 2.2 IAP'!H41+'Inversión 2.3 IAP'!H41+'Inversión 2.4 IAP'!H41+'Exp Veg 1-IAP'!H41+'Exp Veg 2-IAP'!H41</f>
        <v>0</v>
      </c>
      <c r="I41" s="125">
        <f>+'Inversión No. 2.1 IAP'!I41++'Inversión No. 2.2 IAP'!I41+'Inversión 2.3 IAP'!I41+'Inversión 2.4 IAP'!I41+'Exp Veg 1-IAP'!I41+'Exp Veg 2-IAP'!I41</f>
        <v>0</v>
      </c>
      <c r="J41" s="125">
        <f>+'Inversión No. 2.1 IAP'!J41++'Inversión No. 2.2 IAP'!J41+'Inversión 2.3 IAP'!J41+'Inversión 2.4 IAP'!J41+'Exp Veg 1-IAP'!J41+'Exp Veg 2-IAP'!J41</f>
        <v>0</v>
      </c>
      <c r="K41" s="125">
        <f>+'Inversión No. 2.1 IAP'!K41++'Inversión No. 2.2 IAP'!K41+'Inversión 2.3 IAP'!K41+'Inversión 2.4 IAP'!K41+'Exp Veg 1-IAP'!K41+'Exp Veg 2-IAP'!K41</f>
        <v>0</v>
      </c>
      <c r="L41" s="125">
        <f>+'Inversión No. 2.1 IAP'!L41++'Inversión No. 2.2 IAP'!L41+'Inversión 2.3 IAP'!L41+'Inversión 2.4 IAP'!L41+'Exp Veg 1-IAP'!L41+'Exp Veg 2-IAP'!L41</f>
        <v>0</v>
      </c>
      <c r="M41" s="125">
        <f>+'Inversión No. 2.1 IAP'!M41++'Inversión No. 2.2 IAP'!M41+'Inversión 2.3 IAP'!M41+'Inversión 2.4 IAP'!M41+'Exp Veg 1-IAP'!M41+'Exp Veg 2-IAP'!M41</f>
        <v>0</v>
      </c>
      <c r="N41" s="125">
        <f>+'Inversión No. 2.1 IAP'!N41++'Inversión No. 2.2 IAP'!N41+'Inversión 2.3 IAP'!N41+'Inversión 2.4 IAP'!N41+'Exp Veg 1-IAP'!N41+'Exp Veg 2-IAP'!N41</f>
        <v>0</v>
      </c>
      <c r="O41" s="125">
        <f>+'Inversión No. 2.1 IAP'!O41++'Inversión No. 2.2 IAP'!O41+'Inversión 2.3 IAP'!O41+'Inversión 2.4 IAP'!O41+'Exp Veg 1-IAP'!O41+'Exp Veg 2-IAP'!O41</f>
        <v>0</v>
      </c>
      <c r="P41" s="125">
        <f>+'Inversión No. 2.1 IAP'!P41++'Inversión No. 2.2 IAP'!P41+'Inversión 2.3 IAP'!P41+'Inversión 2.4 IAP'!P41+'Exp Veg 1-IAP'!P41+'Exp Veg 2-IAP'!P41</f>
        <v>0</v>
      </c>
      <c r="Q41" s="125">
        <f>+'Inversión No. 2.1 IAP'!Q41++'Inversión No. 2.2 IAP'!Q41+'Inversión 2.3 IAP'!Q41+'Inversión 2.4 IAP'!Q41+'Exp Veg 1-IAP'!Q41+'Exp Veg 2-IAP'!Q41</f>
        <v>0</v>
      </c>
      <c r="R41" s="125">
        <f>+'Inversión No. 2.1 IAP'!R41++'Inversión No. 2.2 IAP'!R41+'Inversión 2.3 IAP'!R41+'Inversión 2.4 IAP'!R41+'Exp Veg 1-IAP'!R41+'Exp Veg 2-IAP'!R41</f>
        <v>0</v>
      </c>
      <c r="S41" s="125">
        <f>+'Inversión No. 2.1 IAP'!S41++'Inversión No. 2.2 IAP'!S41+'Inversión 2.3 IAP'!S41+'Inversión 2.4 IAP'!S41+'Exp Veg 1-IAP'!S41+'Exp Veg 2-IAP'!S41</f>
        <v>0</v>
      </c>
      <c r="T41" s="125">
        <f>+'Inversión No. 2.1 IAP'!T41++'Inversión No. 2.2 IAP'!T41+'Inversión 2.3 IAP'!T41+'Inversión 2.4 IAP'!T41+'Exp Veg 1-IAP'!T41+'Exp Veg 2-IAP'!T41</f>
        <v>0</v>
      </c>
      <c r="U41" s="125">
        <f>+'Inversión No. 2.1 IAP'!U41++'Inversión No. 2.2 IAP'!U41+'Inversión 2.3 IAP'!U41+'Inversión 2.4 IAP'!U41+'Exp Veg 1-IAP'!U41+'Exp Veg 2-IAP'!U41</f>
        <v>0</v>
      </c>
      <c r="V41" s="125">
        <f>+'Inversión No. 2.1 IAP'!V41++'Inversión No. 2.2 IAP'!V41+'Inversión 2.3 IAP'!V41+'Inversión 2.4 IAP'!V41+'Exp Veg 1-IAP'!V41+'Exp Veg 2-IAP'!V41</f>
        <v>0</v>
      </c>
      <c r="W41" s="125">
        <f>+'Inversión No. 2.1 IAP'!W41++'Inversión No. 2.2 IAP'!W41+'Inversión 2.3 IAP'!W41+'Inversión 2.4 IAP'!W41+'Exp Veg 1-IAP'!W41+'Exp Veg 2-IAP'!W41</f>
        <v>0</v>
      </c>
      <c r="X41" s="125">
        <f>+'Inversión No. 2.1 IAP'!X41++'Inversión No. 2.2 IAP'!X41+'Inversión 2.3 IAP'!X41+'Inversión 2.4 IAP'!X41+'Exp Veg 1-IAP'!X41+'Exp Veg 2-IAP'!X41</f>
        <v>0</v>
      </c>
      <c r="Y41" s="125">
        <f>+'Inversión No. 2.1 IAP'!Y41++'Inversión No. 2.2 IAP'!Y41+'Inversión 2.3 IAP'!Y41+'Inversión 2.4 IAP'!Y41+'Exp Veg 1-IAP'!Y41+'Exp Veg 2-IAP'!Y41</f>
        <v>0</v>
      </c>
      <c r="Z41" s="125">
        <f>+'Inversión No. 2.1 IAP'!Z41++'Inversión No. 2.2 IAP'!Z41+'Inversión 2.3 IAP'!Z41+'Inversión 2.4 IAP'!Z41+'Exp Veg 1-IAP'!Z41+'Exp Veg 2-IAP'!Z41</f>
        <v>0</v>
      </c>
      <c r="AA41" s="125">
        <f>+'Inversión No. 2.1 IAP'!AA41++'Inversión No. 2.2 IAP'!AA41+'Inversión 2.3 IAP'!AA41+'Inversión 2.4 IAP'!AA41+'Exp Veg 1-IAP'!AA41+'Exp Veg 2-IAP'!AA41</f>
        <v>0</v>
      </c>
      <c r="AB41" s="125">
        <f>+'Inversión No. 2.1 IAP'!AB41++'Inversión No. 2.2 IAP'!AB41+'Inversión 2.3 IAP'!AB41+'Inversión 2.4 IAP'!AB41+'Exp Veg 1-IAP'!AB41+'Exp Veg 2-IAP'!AB41</f>
        <v>0</v>
      </c>
      <c r="AC41" s="125">
        <f>+'Inversión No. 2.1 IAP'!AC41++'Inversión No. 2.2 IAP'!AC41+'Inversión 2.3 IAP'!AC41+'Inversión 2.4 IAP'!AC41+'Exp Veg 1-IAP'!AC41+'Exp Veg 2-IAP'!AC41</f>
        <v>0</v>
      </c>
      <c r="AD41" s="125">
        <f>+'Inversión No. 2.1 IAP'!AD41++'Inversión No. 2.2 IAP'!AD41+'Inversión 2.3 IAP'!AD41+'Inversión 2.4 IAP'!AD41+'Exp Veg 1-IAP'!AD41+'Exp Veg 2-IAP'!AD41</f>
        <v>0</v>
      </c>
      <c r="AE41" s="125">
        <f>+'Inversión No. 2.1 IAP'!AE41++'Inversión No. 2.2 IAP'!AE41+'Inversión 2.3 IAP'!AE41+'Inversión 2.4 IAP'!AE41+'Exp Veg 1-IAP'!AE41+'Exp Veg 2-IAP'!AE41</f>
        <v>0</v>
      </c>
      <c r="AF41" s="125">
        <f>+'Inversión No. 2.1 IAP'!AF41++'Inversión No. 2.2 IAP'!AF41+'Inversión 2.3 IAP'!AF41+'Inversión 2.4 IAP'!AF41+'Exp Veg 1-IAP'!AF41+'Exp Veg 2-IAP'!AF41</f>
        <v>0</v>
      </c>
      <c r="AG41" s="125">
        <f>+'Inversión No. 2.1 IAP'!AG41++'Inversión No. 2.2 IAP'!AG41+'Inversión 2.3 IAP'!AG41+'Inversión 2.4 IAP'!AG41+'Exp Veg 1-IAP'!AG41+'Exp Veg 2-IAP'!AG41</f>
        <v>0</v>
      </c>
      <c r="AH41" s="125">
        <f>+'Inversión No. 2.1 IAP'!AH41++'Inversión No. 2.2 IAP'!AH41+'Inversión 2.3 IAP'!AH41+'Inversión 2.4 IAP'!AH41+'Exp Veg 1-IAP'!AH41+'Exp Veg 2-IAP'!AH41</f>
        <v>0</v>
      </c>
      <c r="AI41" s="125">
        <f>+'Inversión No. 2.1 IAP'!AI41++'Inversión No. 2.2 IAP'!AI41+'Inversión 2.3 IAP'!AI41+'Inversión 2.4 IAP'!AI41+'Exp Veg 1-IAP'!AI41+'Exp Veg 2-IAP'!AI41</f>
        <v>0</v>
      </c>
      <c r="AJ41" s="125">
        <f>+'Inversión No. 2.1 IAP'!AJ41++'Inversión No. 2.2 IAP'!AJ41+'Inversión 2.3 IAP'!AJ41+'Inversión 2.4 IAP'!AJ41+'Exp Veg 1-IAP'!AJ41+'Exp Veg 2-IAP'!AJ41</f>
        <v>0</v>
      </c>
      <c r="AK41" s="125">
        <f>+'Inversión No. 2.1 IAP'!AK41++'Inversión No. 2.2 IAP'!AK41+'Inversión 2.3 IAP'!AK41+'Inversión 2.4 IAP'!AK41+'Exp Veg 1-IAP'!AK41+'Exp Veg 2-IAP'!AK41</f>
        <v>0</v>
      </c>
    </row>
    <row r="42" spans="2:37" x14ac:dyDescent="0.25">
      <c r="B42" s="59" t="s">
        <v>312</v>
      </c>
      <c r="C42" s="62" t="str">
        <f>+VLOOKUP(B42,'resumen UCAP'!$A$5:$O$329,2,0)</f>
        <v>Proyector Led 30w</v>
      </c>
      <c r="D42" s="63">
        <f>+'Desmonte Infr. financiada'!D42</f>
        <v>30</v>
      </c>
      <c r="E42" s="63" t="str">
        <f>+VLOOKUP(B42,'resumen UCAP'!$A$5:$O$329,3,0)</f>
        <v>Un</v>
      </c>
      <c r="F42" s="64">
        <f>+VLOOKUP(B42,'resumen UCAP'!$A$5:$O$329,15,0)</f>
        <v>154677</v>
      </c>
      <c r="G42" s="61">
        <v>1</v>
      </c>
      <c r="H42" s="125">
        <f>+'Inversión No. 2.1 IAP'!H42++'Inversión No. 2.2 IAP'!H42+'Inversión 2.3 IAP'!H42+'Inversión 2.4 IAP'!H42+'Exp Veg 1-IAP'!H42+'Exp Veg 2-IAP'!H42</f>
        <v>0</v>
      </c>
      <c r="I42" s="125">
        <f>+'Inversión No. 2.1 IAP'!I42++'Inversión No. 2.2 IAP'!I42+'Inversión 2.3 IAP'!I42+'Inversión 2.4 IAP'!I42+'Exp Veg 1-IAP'!I42+'Exp Veg 2-IAP'!I42</f>
        <v>0</v>
      </c>
      <c r="J42" s="125">
        <f>+'Inversión No. 2.1 IAP'!J42++'Inversión No. 2.2 IAP'!J42+'Inversión 2.3 IAP'!J42+'Inversión 2.4 IAP'!J42+'Exp Veg 1-IAP'!J42+'Exp Veg 2-IAP'!J42</f>
        <v>0</v>
      </c>
      <c r="K42" s="125">
        <f>+'Inversión No. 2.1 IAP'!K42++'Inversión No. 2.2 IAP'!K42+'Inversión 2.3 IAP'!K42+'Inversión 2.4 IAP'!K42+'Exp Veg 1-IAP'!K42+'Exp Veg 2-IAP'!K42</f>
        <v>0</v>
      </c>
      <c r="L42" s="125">
        <f>+'Inversión No. 2.1 IAP'!L42++'Inversión No. 2.2 IAP'!L42+'Inversión 2.3 IAP'!L42+'Inversión 2.4 IAP'!L42+'Exp Veg 1-IAP'!L42+'Exp Veg 2-IAP'!L42</f>
        <v>0</v>
      </c>
      <c r="M42" s="125">
        <f>+'Inversión No. 2.1 IAP'!M42++'Inversión No. 2.2 IAP'!M42+'Inversión 2.3 IAP'!M42+'Inversión 2.4 IAP'!M42+'Exp Veg 1-IAP'!M42+'Exp Veg 2-IAP'!M42</f>
        <v>0</v>
      </c>
      <c r="N42" s="125">
        <f>+'Inversión No. 2.1 IAP'!N42++'Inversión No. 2.2 IAP'!N42+'Inversión 2.3 IAP'!N42+'Inversión 2.4 IAP'!N42+'Exp Veg 1-IAP'!N42+'Exp Veg 2-IAP'!N42</f>
        <v>0</v>
      </c>
      <c r="O42" s="125">
        <f>+'Inversión No. 2.1 IAP'!O42++'Inversión No. 2.2 IAP'!O42+'Inversión 2.3 IAP'!O42+'Inversión 2.4 IAP'!O42+'Exp Veg 1-IAP'!O42+'Exp Veg 2-IAP'!O42</f>
        <v>0</v>
      </c>
      <c r="P42" s="125">
        <f>+'Inversión No. 2.1 IAP'!P42++'Inversión No. 2.2 IAP'!P42+'Inversión 2.3 IAP'!P42+'Inversión 2.4 IAP'!P42+'Exp Veg 1-IAP'!P42+'Exp Veg 2-IAP'!P42</f>
        <v>0</v>
      </c>
      <c r="Q42" s="125">
        <f>+'Inversión No. 2.1 IAP'!Q42++'Inversión No. 2.2 IAP'!Q42+'Inversión 2.3 IAP'!Q42+'Inversión 2.4 IAP'!Q42+'Exp Veg 1-IAP'!Q42+'Exp Veg 2-IAP'!Q42</f>
        <v>0</v>
      </c>
      <c r="R42" s="125">
        <f>+'Inversión No. 2.1 IAP'!R42++'Inversión No. 2.2 IAP'!R42+'Inversión 2.3 IAP'!R42+'Inversión 2.4 IAP'!R42+'Exp Veg 1-IAP'!R42+'Exp Veg 2-IAP'!R42</f>
        <v>0</v>
      </c>
      <c r="S42" s="125">
        <f>+'Inversión No. 2.1 IAP'!S42++'Inversión No. 2.2 IAP'!S42+'Inversión 2.3 IAP'!S42+'Inversión 2.4 IAP'!S42+'Exp Veg 1-IAP'!S42+'Exp Veg 2-IAP'!S42</f>
        <v>0</v>
      </c>
      <c r="T42" s="125">
        <f>+'Inversión No. 2.1 IAP'!T42++'Inversión No. 2.2 IAP'!T42+'Inversión 2.3 IAP'!T42+'Inversión 2.4 IAP'!T42+'Exp Veg 1-IAP'!T42+'Exp Veg 2-IAP'!T42</f>
        <v>0</v>
      </c>
      <c r="U42" s="125">
        <f>+'Inversión No. 2.1 IAP'!U42++'Inversión No. 2.2 IAP'!U42+'Inversión 2.3 IAP'!U42+'Inversión 2.4 IAP'!U42+'Exp Veg 1-IAP'!U42+'Exp Veg 2-IAP'!U42</f>
        <v>0</v>
      </c>
      <c r="V42" s="125">
        <f>+'Inversión No. 2.1 IAP'!V42++'Inversión No. 2.2 IAP'!V42+'Inversión 2.3 IAP'!V42+'Inversión 2.4 IAP'!V42+'Exp Veg 1-IAP'!V42+'Exp Veg 2-IAP'!V42</f>
        <v>0</v>
      </c>
      <c r="W42" s="125">
        <f>+'Inversión No. 2.1 IAP'!W42++'Inversión No. 2.2 IAP'!W42+'Inversión 2.3 IAP'!W42+'Inversión 2.4 IAP'!W42+'Exp Veg 1-IAP'!W42+'Exp Veg 2-IAP'!W42</f>
        <v>0</v>
      </c>
      <c r="X42" s="125">
        <f>+'Inversión No. 2.1 IAP'!X42++'Inversión No. 2.2 IAP'!X42+'Inversión 2.3 IAP'!X42+'Inversión 2.4 IAP'!X42+'Exp Veg 1-IAP'!X42+'Exp Veg 2-IAP'!X42</f>
        <v>0</v>
      </c>
      <c r="Y42" s="125">
        <f>+'Inversión No. 2.1 IAP'!Y42++'Inversión No. 2.2 IAP'!Y42+'Inversión 2.3 IAP'!Y42+'Inversión 2.4 IAP'!Y42+'Exp Veg 1-IAP'!Y42+'Exp Veg 2-IAP'!Y42</f>
        <v>0</v>
      </c>
      <c r="Z42" s="125">
        <f>+'Inversión No. 2.1 IAP'!Z42++'Inversión No. 2.2 IAP'!Z42+'Inversión 2.3 IAP'!Z42+'Inversión 2.4 IAP'!Z42+'Exp Veg 1-IAP'!Z42+'Exp Veg 2-IAP'!Z42</f>
        <v>0</v>
      </c>
      <c r="AA42" s="125">
        <f>+'Inversión No. 2.1 IAP'!AA42++'Inversión No. 2.2 IAP'!AA42+'Inversión 2.3 IAP'!AA42+'Inversión 2.4 IAP'!AA42+'Exp Veg 1-IAP'!AA42+'Exp Veg 2-IAP'!AA42</f>
        <v>0</v>
      </c>
      <c r="AB42" s="125">
        <f>+'Inversión No. 2.1 IAP'!AB42++'Inversión No. 2.2 IAP'!AB42+'Inversión 2.3 IAP'!AB42+'Inversión 2.4 IAP'!AB42+'Exp Veg 1-IAP'!AB42+'Exp Veg 2-IAP'!AB42</f>
        <v>0</v>
      </c>
      <c r="AC42" s="125">
        <f>+'Inversión No. 2.1 IAP'!AC42++'Inversión No. 2.2 IAP'!AC42+'Inversión 2.3 IAP'!AC42+'Inversión 2.4 IAP'!AC42+'Exp Veg 1-IAP'!AC42+'Exp Veg 2-IAP'!AC42</f>
        <v>0</v>
      </c>
      <c r="AD42" s="125">
        <f>+'Inversión No. 2.1 IAP'!AD42++'Inversión No. 2.2 IAP'!AD42+'Inversión 2.3 IAP'!AD42+'Inversión 2.4 IAP'!AD42+'Exp Veg 1-IAP'!AD42+'Exp Veg 2-IAP'!AD42</f>
        <v>0</v>
      </c>
      <c r="AE42" s="125">
        <f>+'Inversión No. 2.1 IAP'!AE42++'Inversión No. 2.2 IAP'!AE42+'Inversión 2.3 IAP'!AE42+'Inversión 2.4 IAP'!AE42+'Exp Veg 1-IAP'!AE42+'Exp Veg 2-IAP'!AE42</f>
        <v>0</v>
      </c>
      <c r="AF42" s="125">
        <f>+'Inversión No. 2.1 IAP'!AF42++'Inversión No. 2.2 IAP'!AF42+'Inversión 2.3 IAP'!AF42+'Inversión 2.4 IAP'!AF42+'Exp Veg 1-IAP'!AF42+'Exp Veg 2-IAP'!AF42</f>
        <v>0</v>
      </c>
      <c r="AG42" s="125">
        <f>+'Inversión No. 2.1 IAP'!AG42++'Inversión No. 2.2 IAP'!AG42+'Inversión 2.3 IAP'!AG42+'Inversión 2.4 IAP'!AG42+'Exp Veg 1-IAP'!AG42+'Exp Veg 2-IAP'!AG42</f>
        <v>0</v>
      </c>
      <c r="AH42" s="125">
        <f>+'Inversión No. 2.1 IAP'!AH42++'Inversión No. 2.2 IAP'!AH42+'Inversión 2.3 IAP'!AH42+'Inversión 2.4 IAP'!AH42+'Exp Veg 1-IAP'!AH42+'Exp Veg 2-IAP'!AH42</f>
        <v>0</v>
      </c>
      <c r="AI42" s="125">
        <f>+'Inversión No. 2.1 IAP'!AI42++'Inversión No. 2.2 IAP'!AI42+'Inversión 2.3 IAP'!AI42+'Inversión 2.4 IAP'!AI42+'Exp Veg 1-IAP'!AI42+'Exp Veg 2-IAP'!AI42</f>
        <v>0</v>
      </c>
      <c r="AJ42" s="125">
        <f>+'Inversión No. 2.1 IAP'!AJ42++'Inversión No. 2.2 IAP'!AJ42+'Inversión 2.3 IAP'!AJ42+'Inversión 2.4 IAP'!AJ42+'Exp Veg 1-IAP'!AJ42+'Exp Veg 2-IAP'!AJ42</f>
        <v>0</v>
      </c>
      <c r="AK42" s="125">
        <f>+'Inversión No. 2.1 IAP'!AK42++'Inversión No. 2.2 IAP'!AK42+'Inversión 2.3 IAP'!AK42+'Inversión 2.4 IAP'!AK42+'Exp Veg 1-IAP'!AK42+'Exp Veg 2-IAP'!AK42</f>
        <v>0</v>
      </c>
    </row>
    <row r="43" spans="2:37" x14ac:dyDescent="0.25">
      <c r="B43" s="59" t="s">
        <v>313</v>
      </c>
      <c r="C43" s="62" t="str">
        <f>+VLOOKUP(B43,'resumen UCAP'!$A$5:$O$329,2,0)</f>
        <v>Proyector Led 20w</v>
      </c>
      <c r="D43" s="63">
        <f>+'Desmonte Infr. financiada'!D43</f>
        <v>20</v>
      </c>
      <c r="E43" s="63" t="str">
        <f>+VLOOKUP(B43,'resumen UCAP'!$A$5:$O$329,3,0)</f>
        <v>Un</v>
      </c>
      <c r="F43" s="64">
        <f>+VLOOKUP(B43,'resumen UCAP'!$A$5:$O$329,15,0)</f>
        <v>154677</v>
      </c>
      <c r="G43" s="61">
        <v>9</v>
      </c>
      <c r="H43" s="125">
        <f>+'Inversión No. 2.1 IAP'!H43++'Inversión No. 2.2 IAP'!H43+'Inversión 2.3 IAP'!H43+'Inversión 2.4 IAP'!H43+'Exp Veg 1-IAP'!H43+'Exp Veg 2-IAP'!H43</f>
        <v>0</v>
      </c>
      <c r="I43" s="125">
        <f>+'Inversión No. 2.1 IAP'!I43++'Inversión No. 2.2 IAP'!I43+'Inversión 2.3 IAP'!I43+'Inversión 2.4 IAP'!I43+'Exp Veg 1-IAP'!I43+'Exp Veg 2-IAP'!I43</f>
        <v>0</v>
      </c>
      <c r="J43" s="125">
        <f>+'Inversión No. 2.1 IAP'!J43++'Inversión No. 2.2 IAP'!J43+'Inversión 2.3 IAP'!J43+'Inversión 2.4 IAP'!J43+'Exp Veg 1-IAP'!J43+'Exp Veg 2-IAP'!J43</f>
        <v>0</v>
      </c>
      <c r="K43" s="125">
        <f>+'Inversión No. 2.1 IAP'!K43++'Inversión No. 2.2 IAP'!K43+'Inversión 2.3 IAP'!K43+'Inversión 2.4 IAP'!K43+'Exp Veg 1-IAP'!K43+'Exp Veg 2-IAP'!K43</f>
        <v>0</v>
      </c>
      <c r="L43" s="125">
        <f>+'Inversión No. 2.1 IAP'!L43++'Inversión No. 2.2 IAP'!L43+'Inversión 2.3 IAP'!L43+'Inversión 2.4 IAP'!L43+'Exp Veg 1-IAP'!L43+'Exp Veg 2-IAP'!L43</f>
        <v>0</v>
      </c>
      <c r="M43" s="125">
        <f>+'Inversión No. 2.1 IAP'!M43++'Inversión No. 2.2 IAP'!M43+'Inversión 2.3 IAP'!M43+'Inversión 2.4 IAP'!M43+'Exp Veg 1-IAP'!M43+'Exp Veg 2-IAP'!M43</f>
        <v>0</v>
      </c>
      <c r="N43" s="125">
        <f>+'Inversión No. 2.1 IAP'!N43++'Inversión No. 2.2 IAP'!N43+'Inversión 2.3 IAP'!N43+'Inversión 2.4 IAP'!N43+'Exp Veg 1-IAP'!N43+'Exp Veg 2-IAP'!N43</f>
        <v>0</v>
      </c>
      <c r="O43" s="125">
        <f>+'Inversión No. 2.1 IAP'!O43++'Inversión No. 2.2 IAP'!O43+'Inversión 2.3 IAP'!O43+'Inversión 2.4 IAP'!O43+'Exp Veg 1-IAP'!O43+'Exp Veg 2-IAP'!O43</f>
        <v>0</v>
      </c>
      <c r="P43" s="125">
        <f>+'Inversión No. 2.1 IAP'!P43++'Inversión No. 2.2 IAP'!P43+'Inversión 2.3 IAP'!P43+'Inversión 2.4 IAP'!P43+'Exp Veg 1-IAP'!P43+'Exp Veg 2-IAP'!P43</f>
        <v>0</v>
      </c>
      <c r="Q43" s="125">
        <f>+'Inversión No. 2.1 IAP'!Q43++'Inversión No. 2.2 IAP'!Q43+'Inversión 2.3 IAP'!Q43+'Inversión 2.4 IAP'!Q43+'Exp Veg 1-IAP'!Q43+'Exp Veg 2-IAP'!Q43</f>
        <v>0</v>
      </c>
      <c r="R43" s="125">
        <f>+'Inversión No. 2.1 IAP'!R43++'Inversión No. 2.2 IAP'!R43+'Inversión 2.3 IAP'!R43+'Inversión 2.4 IAP'!R43+'Exp Veg 1-IAP'!R43+'Exp Veg 2-IAP'!R43</f>
        <v>0</v>
      </c>
      <c r="S43" s="125">
        <f>+'Inversión No. 2.1 IAP'!S43++'Inversión No. 2.2 IAP'!S43+'Inversión 2.3 IAP'!S43+'Inversión 2.4 IAP'!S43+'Exp Veg 1-IAP'!S43+'Exp Veg 2-IAP'!S43</f>
        <v>0</v>
      </c>
      <c r="T43" s="125">
        <f>+'Inversión No. 2.1 IAP'!T43++'Inversión No. 2.2 IAP'!T43+'Inversión 2.3 IAP'!T43+'Inversión 2.4 IAP'!T43+'Exp Veg 1-IAP'!T43+'Exp Veg 2-IAP'!T43</f>
        <v>0</v>
      </c>
      <c r="U43" s="125">
        <f>+'Inversión No. 2.1 IAP'!U43++'Inversión No. 2.2 IAP'!U43+'Inversión 2.3 IAP'!U43+'Inversión 2.4 IAP'!U43+'Exp Veg 1-IAP'!U43+'Exp Veg 2-IAP'!U43</f>
        <v>0</v>
      </c>
      <c r="V43" s="125">
        <f>+'Inversión No. 2.1 IAP'!V43++'Inversión No. 2.2 IAP'!V43+'Inversión 2.3 IAP'!V43+'Inversión 2.4 IAP'!V43+'Exp Veg 1-IAP'!V43+'Exp Veg 2-IAP'!V43</f>
        <v>0</v>
      </c>
      <c r="W43" s="125">
        <f>+'Inversión No. 2.1 IAP'!W43++'Inversión No. 2.2 IAP'!W43+'Inversión 2.3 IAP'!W43+'Inversión 2.4 IAP'!W43+'Exp Veg 1-IAP'!W43+'Exp Veg 2-IAP'!W43</f>
        <v>0</v>
      </c>
      <c r="X43" s="125">
        <f>+'Inversión No. 2.1 IAP'!X43++'Inversión No. 2.2 IAP'!X43+'Inversión 2.3 IAP'!X43+'Inversión 2.4 IAP'!X43+'Exp Veg 1-IAP'!X43+'Exp Veg 2-IAP'!X43</f>
        <v>0</v>
      </c>
      <c r="Y43" s="125">
        <f>+'Inversión No. 2.1 IAP'!Y43++'Inversión No. 2.2 IAP'!Y43+'Inversión 2.3 IAP'!Y43+'Inversión 2.4 IAP'!Y43+'Exp Veg 1-IAP'!Y43+'Exp Veg 2-IAP'!Y43</f>
        <v>0</v>
      </c>
      <c r="Z43" s="125">
        <f>+'Inversión No. 2.1 IAP'!Z43++'Inversión No. 2.2 IAP'!Z43+'Inversión 2.3 IAP'!Z43+'Inversión 2.4 IAP'!Z43+'Exp Veg 1-IAP'!Z43+'Exp Veg 2-IAP'!Z43</f>
        <v>0</v>
      </c>
      <c r="AA43" s="125">
        <f>+'Inversión No. 2.1 IAP'!AA43++'Inversión No. 2.2 IAP'!AA43+'Inversión 2.3 IAP'!AA43+'Inversión 2.4 IAP'!AA43+'Exp Veg 1-IAP'!AA43+'Exp Veg 2-IAP'!AA43</f>
        <v>0</v>
      </c>
      <c r="AB43" s="125">
        <f>+'Inversión No. 2.1 IAP'!AB43++'Inversión No. 2.2 IAP'!AB43+'Inversión 2.3 IAP'!AB43+'Inversión 2.4 IAP'!AB43+'Exp Veg 1-IAP'!AB43+'Exp Veg 2-IAP'!AB43</f>
        <v>0</v>
      </c>
      <c r="AC43" s="125">
        <f>+'Inversión No. 2.1 IAP'!AC43++'Inversión No. 2.2 IAP'!AC43+'Inversión 2.3 IAP'!AC43+'Inversión 2.4 IAP'!AC43+'Exp Veg 1-IAP'!AC43+'Exp Veg 2-IAP'!AC43</f>
        <v>0</v>
      </c>
      <c r="AD43" s="125">
        <f>+'Inversión No. 2.1 IAP'!AD43++'Inversión No. 2.2 IAP'!AD43+'Inversión 2.3 IAP'!AD43+'Inversión 2.4 IAP'!AD43+'Exp Veg 1-IAP'!AD43+'Exp Veg 2-IAP'!AD43</f>
        <v>0</v>
      </c>
      <c r="AE43" s="125">
        <f>+'Inversión No. 2.1 IAP'!AE43++'Inversión No. 2.2 IAP'!AE43+'Inversión 2.3 IAP'!AE43+'Inversión 2.4 IAP'!AE43+'Exp Veg 1-IAP'!AE43+'Exp Veg 2-IAP'!AE43</f>
        <v>0</v>
      </c>
      <c r="AF43" s="125">
        <f>+'Inversión No. 2.1 IAP'!AF43++'Inversión No. 2.2 IAP'!AF43+'Inversión 2.3 IAP'!AF43+'Inversión 2.4 IAP'!AF43+'Exp Veg 1-IAP'!AF43+'Exp Veg 2-IAP'!AF43</f>
        <v>0</v>
      </c>
      <c r="AG43" s="125">
        <f>+'Inversión No. 2.1 IAP'!AG43++'Inversión No. 2.2 IAP'!AG43+'Inversión 2.3 IAP'!AG43+'Inversión 2.4 IAP'!AG43+'Exp Veg 1-IAP'!AG43+'Exp Veg 2-IAP'!AG43</f>
        <v>0</v>
      </c>
      <c r="AH43" s="125">
        <f>+'Inversión No. 2.1 IAP'!AH43++'Inversión No. 2.2 IAP'!AH43+'Inversión 2.3 IAP'!AH43+'Inversión 2.4 IAP'!AH43+'Exp Veg 1-IAP'!AH43+'Exp Veg 2-IAP'!AH43</f>
        <v>0</v>
      </c>
      <c r="AI43" s="125">
        <f>+'Inversión No. 2.1 IAP'!AI43++'Inversión No. 2.2 IAP'!AI43+'Inversión 2.3 IAP'!AI43+'Inversión 2.4 IAP'!AI43+'Exp Veg 1-IAP'!AI43+'Exp Veg 2-IAP'!AI43</f>
        <v>0</v>
      </c>
      <c r="AJ43" s="125">
        <f>+'Inversión No. 2.1 IAP'!AJ43++'Inversión No. 2.2 IAP'!AJ43+'Inversión 2.3 IAP'!AJ43+'Inversión 2.4 IAP'!AJ43+'Exp Veg 1-IAP'!AJ43+'Exp Veg 2-IAP'!AJ43</f>
        <v>0</v>
      </c>
      <c r="AK43" s="125">
        <f>+'Inversión No. 2.1 IAP'!AK43++'Inversión No. 2.2 IAP'!AK43+'Inversión 2.3 IAP'!AK43+'Inversión 2.4 IAP'!AK43+'Exp Veg 1-IAP'!AK43+'Exp Veg 2-IAP'!AK43</f>
        <v>0</v>
      </c>
    </row>
    <row r="44" spans="2:37" x14ac:dyDescent="0.25">
      <c r="B44" s="59" t="s">
        <v>314</v>
      </c>
      <c r="C44" s="62" t="str">
        <f>+VLOOKUP(B44,'resumen UCAP'!$A$5:$O$329,2,0)</f>
        <v>LUMINARIA NA 250W NUEVA</v>
      </c>
      <c r="D44" s="63">
        <f>+'Desmonte Infr. financiada'!D44</f>
        <v>279</v>
      </c>
      <c r="E44" s="63" t="str">
        <f>+VLOOKUP(B44,'resumen UCAP'!$A$5:$O$329,3,0)</f>
        <v>Un</v>
      </c>
      <c r="F44" s="64">
        <f>+VLOOKUP(B44,'resumen UCAP'!$A$5:$O$329,15,0)</f>
        <v>390288</v>
      </c>
      <c r="G44" s="123">
        <v>137</v>
      </c>
      <c r="H44" s="125">
        <f>+'Inversión No. 2.1 IAP'!H44++'Inversión No. 2.2 IAP'!H44+'Inversión 2.3 IAP'!H44+'Inversión 2.4 IAP'!H44+'Exp Veg 1-IAP'!H44+'Exp Veg 2-IAP'!H44</f>
        <v>0</v>
      </c>
      <c r="I44" s="125">
        <f>+'Inversión No. 2.1 IAP'!I44++'Inversión No. 2.2 IAP'!I44+'Inversión 2.3 IAP'!I44+'Inversión 2.4 IAP'!I44+'Exp Veg 1-IAP'!I44+'Exp Veg 2-IAP'!I44</f>
        <v>0</v>
      </c>
      <c r="J44" s="125">
        <f>+'Inversión No. 2.1 IAP'!J44++'Inversión No. 2.2 IAP'!J44+'Inversión 2.3 IAP'!J44+'Inversión 2.4 IAP'!J44+'Exp Veg 1-IAP'!J44+'Exp Veg 2-IAP'!J44</f>
        <v>0</v>
      </c>
      <c r="K44" s="125">
        <f>+'Inversión No. 2.1 IAP'!K44++'Inversión No. 2.2 IAP'!K44+'Inversión 2.3 IAP'!K44+'Inversión 2.4 IAP'!K44+'Exp Veg 1-IAP'!K44+'Exp Veg 2-IAP'!K44</f>
        <v>0</v>
      </c>
      <c r="L44" s="125">
        <f>+'Inversión No. 2.1 IAP'!L44++'Inversión No. 2.2 IAP'!L44+'Inversión 2.3 IAP'!L44+'Inversión 2.4 IAP'!L44+'Exp Veg 1-IAP'!L44+'Exp Veg 2-IAP'!L44</f>
        <v>0</v>
      </c>
      <c r="M44" s="125">
        <f>+'Inversión No. 2.1 IAP'!M44++'Inversión No. 2.2 IAP'!M44+'Inversión 2.3 IAP'!M44+'Inversión 2.4 IAP'!M44+'Exp Veg 1-IAP'!M44+'Exp Veg 2-IAP'!M44</f>
        <v>0</v>
      </c>
      <c r="N44" s="125">
        <f>+'Inversión No. 2.1 IAP'!N44++'Inversión No. 2.2 IAP'!N44+'Inversión 2.3 IAP'!N44+'Inversión 2.4 IAP'!N44+'Exp Veg 1-IAP'!N44+'Exp Veg 2-IAP'!N44</f>
        <v>0</v>
      </c>
      <c r="O44" s="125">
        <f>+'Inversión No. 2.1 IAP'!O44++'Inversión No. 2.2 IAP'!O44+'Inversión 2.3 IAP'!O44+'Inversión 2.4 IAP'!O44+'Exp Veg 1-IAP'!O44+'Exp Veg 2-IAP'!O44</f>
        <v>0</v>
      </c>
      <c r="P44" s="125">
        <f>+'Inversión No. 2.1 IAP'!P44++'Inversión No. 2.2 IAP'!P44+'Inversión 2.3 IAP'!P44+'Inversión 2.4 IAP'!P44+'Exp Veg 1-IAP'!P44+'Exp Veg 2-IAP'!P44</f>
        <v>0</v>
      </c>
      <c r="Q44" s="125">
        <f>+'Inversión No. 2.1 IAP'!Q44++'Inversión No. 2.2 IAP'!Q44+'Inversión 2.3 IAP'!Q44+'Inversión 2.4 IAP'!Q44+'Exp Veg 1-IAP'!Q44+'Exp Veg 2-IAP'!Q44</f>
        <v>0</v>
      </c>
      <c r="R44" s="125">
        <f>+'Inversión No. 2.1 IAP'!R44++'Inversión No. 2.2 IAP'!R44+'Inversión 2.3 IAP'!R44+'Inversión 2.4 IAP'!R44+'Exp Veg 1-IAP'!R44+'Exp Veg 2-IAP'!R44</f>
        <v>0</v>
      </c>
      <c r="S44" s="125">
        <f>+'Inversión No. 2.1 IAP'!S44++'Inversión No. 2.2 IAP'!S44+'Inversión 2.3 IAP'!S44+'Inversión 2.4 IAP'!S44+'Exp Veg 1-IAP'!S44+'Exp Veg 2-IAP'!S44</f>
        <v>0</v>
      </c>
      <c r="T44" s="125">
        <f>+'Inversión No. 2.1 IAP'!T44++'Inversión No. 2.2 IAP'!T44+'Inversión 2.3 IAP'!T44+'Inversión 2.4 IAP'!T44+'Exp Veg 1-IAP'!T44+'Exp Veg 2-IAP'!T44</f>
        <v>0</v>
      </c>
      <c r="U44" s="125">
        <f>+'Inversión No. 2.1 IAP'!U44++'Inversión No. 2.2 IAP'!U44+'Inversión 2.3 IAP'!U44+'Inversión 2.4 IAP'!U44+'Exp Veg 1-IAP'!U44+'Exp Veg 2-IAP'!U44</f>
        <v>0</v>
      </c>
      <c r="V44" s="125">
        <f>+'Inversión No. 2.1 IAP'!V44++'Inversión No. 2.2 IAP'!V44+'Inversión 2.3 IAP'!V44+'Inversión 2.4 IAP'!V44+'Exp Veg 1-IAP'!V44+'Exp Veg 2-IAP'!V44</f>
        <v>0</v>
      </c>
      <c r="W44" s="125">
        <f>+'Inversión No. 2.1 IAP'!W44++'Inversión No. 2.2 IAP'!W44+'Inversión 2.3 IAP'!W44+'Inversión 2.4 IAP'!W44+'Exp Veg 1-IAP'!W44+'Exp Veg 2-IAP'!W44</f>
        <v>0</v>
      </c>
      <c r="X44" s="125">
        <f>+'Inversión No. 2.1 IAP'!X44++'Inversión No. 2.2 IAP'!X44+'Inversión 2.3 IAP'!X44+'Inversión 2.4 IAP'!X44+'Exp Veg 1-IAP'!X44+'Exp Veg 2-IAP'!X44</f>
        <v>0</v>
      </c>
      <c r="Y44" s="125">
        <f>+'Inversión No. 2.1 IAP'!Y44++'Inversión No. 2.2 IAP'!Y44+'Inversión 2.3 IAP'!Y44+'Inversión 2.4 IAP'!Y44+'Exp Veg 1-IAP'!Y44+'Exp Veg 2-IAP'!Y44</f>
        <v>0</v>
      </c>
      <c r="Z44" s="125">
        <f>+'Inversión No. 2.1 IAP'!Z44++'Inversión No. 2.2 IAP'!Z44+'Inversión 2.3 IAP'!Z44+'Inversión 2.4 IAP'!Z44+'Exp Veg 1-IAP'!Z44+'Exp Veg 2-IAP'!Z44</f>
        <v>0</v>
      </c>
      <c r="AA44" s="125">
        <f>+'Inversión No. 2.1 IAP'!AA44++'Inversión No. 2.2 IAP'!AA44+'Inversión 2.3 IAP'!AA44+'Inversión 2.4 IAP'!AA44+'Exp Veg 1-IAP'!AA44+'Exp Veg 2-IAP'!AA44</f>
        <v>0</v>
      </c>
      <c r="AB44" s="125">
        <f>+'Inversión No. 2.1 IAP'!AB44++'Inversión No. 2.2 IAP'!AB44+'Inversión 2.3 IAP'!AB44+'Inversión 2.4 IAP'!AB44+'Exp Veg 1-IAP'!AB44+'Exp Veg 2-IAP'!AB44</f>
        <v>0</v>
      </c>
      <c r="AC44" s="125">
        <f>+'Inversión No. 2.1 IAP'!AC44++'Inversión No. 2.2 IAP'!AC44+'Inversión 2.3 IAP'!AC44+'Inversión 2.4 IAP'!AC44+'Exp Veg 1-IAP'!AC44+'Exp Veg 2-IAP'!AC44</f>
        <v>0</v>
      </c>
      <c r="AD44" s="125">
        <f>+'Inversión No. 2.1 IAP'!AD44++'Inversión No. 2.2 IAP'!AD44+'Inversión 2.3 IAP'!AD44+'Inversión 2.4 IAP'!AD44+'Exp Veg 1-IAP'!AD44+'Exp Veg 2-IAP'!AD44</f>
        <v>0</v>
      </c>
      <c r="AE44" s="125">
        <f>+'Inversión No. 2.1 IAP'!AE44++'Inversión No. 2.2 IAP'!AE44+'Inversión 2.3 IAP'!AE44+'Inversión 2.4 IAP'!AE44+'Exp Veg 1-IAP'!AE44+'Exp Veg 2-IAP'!AE44</f>
        <v>0</v>
      </c>
      <c r="AF44" s="125">
        <f>+'Inversión No. 2.1 IAP'!AF44++'Inversión No. 2.2 IAP'!AF44+'Inversión 2.3 IAP'!AF44+'Inversión 2.4 IAP'!AF44+'Exp Veg 1-IAP'!AF44+'Exp Veg 2-IAP'!AF44</f>
        <v>0</v>
      </c>
      <c r="AG44" s="125">
        <f>+'Inversión No. 2.1 IAP'!AG44++'Inversión No. 2.2 IAP'!AG44+'Inversión 2.3 IAP'!AG44+'Inversión 2.4 IAP'!AG44+'Exp Veg 1-IAP'!AG44+'Exp Veg 2-IAP'!AG44</f>
        <v>0</v>
      </c>
      <c r="AH44" s="125">
        <f>+'Inversión No. 2.1 IAP'!AH44++'Inversión No. 2.2 IAP'!AH44+'Inversión 2.3 IAP'!AH44+'Inversión 2.4 IAP'!AH44+'Exp Veg 1-IAP'!AH44+'Exp Veg 2-IAP'!AH44</f>
        <v>0</v>
      </c>
      <c r="AI44" s="125">
        <f>+'Inversión No. 2.1 IAP'!AI44++'Inversión No. 2.2 IAP'!AI44+'Inversión 2.3 IAP'!AI44+'Inversión 2.4 IAP'!AI44+'Exp Veg 1-IAP'!AI44+'Exp Veg 2-IAP'!AI44</f>
        <v>0</v>
      </c>
      <c r="AJ44" s="125">
        <f>+'Inversión No. 2.1 IAP'!AJ44++'Inversión No. 2.2 IAP'!AJ44+'Inversión 2.3 IAP'!AJ44+'Inversión 2.4 IAP'!AJ44+'Exp Veg 1-IAP'!AJ44+'Exp Veg 2-IAP'!AJ44</f>
        <v>0</v>
      </c>
      <c r="AK44" s="125">
        <f>+'Inversión No. 2.1 IAP'!AK44++'Inversión No. 2.2 IAP'!AK44+'Inversión 2.3 IAP'!AK44+'Inversión 2.4 IAP'!AK44+'Exp Veg 1-IAP'!AK44+'Exp Veg 2-IAP'!AK44</f>
        <v>0</v>
      </c>
    </row>
    <row r="45" spans="2:37" x14ac:dyDescent="0.25">
      <c r="B45" s="59" t="s">
        <v>315</v>
      </c>
      <c r="C45" s="62" t="str">
        <f>+VLOOKUP(B45,'resumen UCAP'!$A$5:$O$329,2,0)</f>
        <v>LUMINARIA NA 400W SEGUNDA</v>
      </c>
      <c r="D45" s="63">
        <f>+'Desmonte Infr. financiada'!D45</f>
        <v>440</v>
      </c>
      <c r="E45" s="63" t="str">
        <f>+VLOOKUP(B45,'resumen UCAP'!$A$5:$O$329,3,0)</f>
        <v>Un</v>
      </c>
      <c r="F45" s="64">
        <f>+VLOOKUP(B45,'resumen UCAP'!$A$5:$O$329,15,0)</f>
        <v>509142</v>
      </c>
      <c r="G45" s="123">
        <v>2</v>
      </c>
      <c r="H45" s="125">
        <f>+'Inversión No. 2.1 IAP'!H45++'Inversión No. 2.2 IAP'!H45+'Inversión 2.3 IAP'!H45+'Inversión 2.4 IAP'!H45+'Exp Veg 1-IAP'!H45+'Exp Veg 2-IAP'!H45</f>
        <v>0</v>
      </c>
      <c r="I45" s="125">
        <f>+'Inversión No. 2.1 IAP'!I45++'Inversión No. 2.2 IAP'!I45+'Inversión 2.3 IAP'!I45+'Inversión 2.4 IAP'!I45+'Exp Veg 1-IAP'!I45+'Exp Veg 2-IAP'!I45</f>
        <v>0</v>
      </c>
      <c r="J45" s="125">
        <f>+'Inversión No. 2.1 IAP'!J45++'Inversión No. 2.2 IAP'!J45+'Inversión 2.3 IAP'!J45+'Inversión 2.4 IAP'!J45+'Exp Veg 1-IAP'!J45+'Exp Veg 2-IAP'!J45</f>
        <v>0</v>
      </c>
      <c r="K45" s="125">
        <f>+'Inversión No. 2.1 IAP'!K45++'Inversión No. 2.2 IAP'!K45+'Inversión 2.3 IAP'!K45+'Inversión 2.4 IAP'!K45+'Exp Veg 1-IAP'!K45+'Exp Veg 2-IAP'!K45</f>
        <v>0</v>
      </c>
      <c r="L45" s="125">
        <f>+'Inversión No. 2.1 IAP'!L45++'Inversión No. 2.2 IAP'!L45+'Inversión 2.3 IAP'!L45+'Inversión 2.4 IAP'!L45+'Exp Veg 1-IAP'!L45+'Exp Veg 2-IAP'!L45</f>
        <v>0</v>
      </c>
      <c r="M45" s="125">
        <f>+'Inversión No. 2.1 IAP'!M45++'Inversión No. 2.2 IAP'!M45+'Inversión 2.3 IAP'!M45+'Inversión 2.4 IAP'!M45+'Exp Veg 1-IAP'!M45+'Exp Veg 2-IAP'!M45</f>
        <v>0</v>
      </c>
      <c r="N45" s="125">
        <f>+'Inversión No. 2.1 IAP'!N45++'Inversión No. 2.2 IAP'!N45+'Inversión 2.3 IAP'!N45+'Inversión 2.4 IAP'!N45+'Exp Veg 1-IAP'!N45+'Exp Veg 2-IAP'!N45</f>
        <v>0</v>
      </c>
      <c r="O45" s="125">
        <f>+'Inversión No. 2.1 IAP'!O45++'Inversión No. 2.2 IAP'!O45+'Inversión 2.3 IAP'!O45+'Inversión 2.4 IAP'!O45+'Exp Veg 1-IAP'!O45+'Exp Veg 2-IAP'!O45</f>
        <v>0</v>
      </c>
      <c r="P45" s="125">
        <f>+'Inversión No. 2.1 IAP'!P45++'Inversión No. 2.2 IAP'!P45+'Inversión 2.3 IAP'!P45+'Inversión 2.4 IAP'!P45+'Exp Veg 1-IAP'!P45+'Exp Veg 2-IAP'!P45</f>
        <v>0</v>
      </c>
      <c r="Q45" s="125">
        <f>+'Inversión No. 2.1 IAP'!Q45++'Inversión No. 2.2 IAP'!Q45+'Inversión 2.3 IAP'!Q45+'Inversión 2.4 IAP'!Q45+'Exp Veg 1-IAP'!Q45+'Exp Veg 2-IAP'!Q45</f>
        <v>0</v>
      </c>
      <c r="R45" s="125">
        <f>+'Inversión No. 2.1 IAP'!R45++'Inversión No. 2.2 IAP'!R45+'Inversión 2.3 IAP'!R45+'Inversión 2.4 IAP'!R45+'Exp Veg 1-IAP'!R45+'Exp Veg 2-IAP'!R45</f>
        <v>0</v>
      </c>
      <c r="S45" s="125">
        <f>+'Inversión No. 2.1 IAP'!S45++'Inversión No. 2.2 IAP'!S45+'Inversión 2.3 IAP'!S45+'Inversión 2.4 IAP'!S45+'Exp Veg 1-IAP'!S45+'Exp Veg 2-IAP'!S45</f>
        <v>0</v>
      </c>
      <c r="T45" s="125">
        <f>+'Inversión No. 2.1 IAP'!T45++'Inversión No. 2.2 IAP'!T45+'Inversión 2.3 IAP'!T45+'Inversión 2.4 IAP'!T45+'Exp Veg 1-IAP'!T45+'Exp Veg 2-IAP'!T45</f>
        <v>0</v>
      </c>
      <c r="U45" s="125">
        <f>+'Inversión No. 2.1 IAP'!U45++'Inversión No. 2.2 IAP'!U45+'Inversión 2.3 IAP'!U45+'Inversión 2.4 IAP'!U45+'Exp Veg 1-IAP'!U45+'Exp Veg 2-IAP'!U45</f>
        <v>0</v>
      </c>
      <c r="V45" s="125">
        <f>+'Inversión No. 2.1 IAP'!V45++'Inversión No. 2.2 IAP'!V45+'Inversión 2.3 IAP'!V45+'Inversión 2.4 IAP'!V45+'Exp Veg 1-IAP'!V45+'Exp Veg 2-IAP'!V45</f>
        <v>0</v>
      </c>
      <c r="W45" s="125">
        <f>+'Inversión No. 2.1 IAP'!W45++'Inversión No. 2.2 IAP'!W45+'Inversión 2.3 IAP'!W45+'Inversión 2.4 IAP'!W45+'Exp Veg 1-IAP'!W45+'Exp Veg 2-IAP'!W45</f>
        <v>0</v>
      </c>
      <c r="X45" s="125">
        <f>+'Inversión No. 2.1 IAP'!X45++'Inversión No. 2.2 IAP'!X45+'Inversión 2.3 IAP'!X45+'Inversión 2.4 IAP'!X45+'Exp Veg 1-IAP'!X45+'Exp Veg 2-IAP'!X45</f>
        <v>0</v>
      </c>
      <c r="Y45" s="125">
        <f>+'Inversión No. 2.1 IAP'!Y45++'Inversión No. 2.2 IAP'!Y45+'Inversión 2.3 IAP'!Y45+'Inversión 2.4 IAP'!Y45+'Exp Veg 1-IAP'!Y45+'Exp Veg 2-IAP'!Y45</f>
        <v>0</v>
      </c>
      <c r="Z45" s="125">
        <f>+'Inversión No. 2.1 IAP'!Z45++'Inversión No. 2.2 IAP'!Z45+'Inversión 2.3 IAP'!Z45+'Inversión 2.4 IAP'!Z45+'Exp Veg 1-IAP'!Z45+'Exp Veg 2-IAP'!Z45</f>
        <v>0</v>
      </c>
      <c r="AA45" s="125">
        <f>+'Inversión No. 2.1 IAP'!AA45++'Inversión No. 2.2 IAP'!AA45+'Inversión 2.3 IAP'!AA45+'Inversión 2.4 IAP'!AA45+'Exp Veg 1-IAP'!AA45+'Exp Veg 2-IAP'!AA45</f>
        <v>0</v>
      </c>
      <c r="AB45" s="125">
        <f>+'Inversión No. 2.1 IAP'!AB45++'Inversión No. 2.2 IAP'!AB45+'Inversión 2.3 IAP'!AB45+'Inversión 2.4 IAP'!AB45+'Exp Veg 1-IAP'!AB45+'Exp Veg 2-IAP'!AB45</f>
        <v>0</v>
      </c>
      <c r="AC45" s="125">
        <f>+'Inversión No. 2.1 IAP'!AC45++'Inversión No. 2.2 IAP'!AC45+'Inversión 2.3 IAP'!AC45+'Inversión 2.4 IAP'!AC45+'Exp Veg 1-IAP'!AC45+'Exp Veg 2-IAP'!AC45</f>
        <v>0</v>
      </c>
      <c r="AD45" s="125">
        <f>+'Inversión No. 2.1 IAP'!AD45++'Inversión No. 2.2 IAP'!AD45+'Inversión 2.3 IAP'!AD45+'Inversión 2.4 IAP'!AD45+'Exp Veg 1-IAP'!AD45+'Exp Veg 2-IAP'!AD45</f>
        <v>0</v>
      </c>
      <c r="AE45" s="125">
        <f>+'Inversión No. 2.1 IAP'!AE45++'Inversión No. 2.2 IAP'!AE45+'Inversión 2.3 IAP'!AE45+'Inversión 2.4 IAP'!AE45+'Exp Veg 1-IAP'!AE45+'Exp Veg 2-IAP'!AE45</f>
        <v>0</v>
      </c>
      <c r="AF45" s="125">
        <f>+'Inversión No. 2.1 IAP'!AF45++'Inversión No. 2.2 IAP'!AF45+'Inversión 2.3 IAP'!AF45+'Inversión 2.4 IAP'!AF45+'Exp Veg 1-IAP'!AF45+'Exp Veg 2-IAP'!AF45</f>
        <v>0</v>
      </c>
      <c r="AG45" s="125">
        <f>+'Inversión No. 2.1 IAP'!AG45++'Inversión No. 2.2 IAP'!AG45+'Inversión 2.3 IAP'!AG45+'Inversión 2.4 IAP'!AG45+'Exp Veg 1-IAP'!AG45+'Exp Veg 2-IAP'!AG45</f>
        <v>0</v>
      </c>
      <c r="AH45" s="125">
        <f>+'Inversión No. 2.1 IAP'!AH45++'Inversión No. 2.2 IAP'!AH45+'Inversión 2.3 IAP'!AH45+'Inversión 2.4 IAP'!AH45+'Exp Veg 1-IAP'!AH45+'Exp Veg 2-IAP'!AH45</f>
        <v>0</v>
      </c>
      <c r="AI45" s="125">
        <f>+'Inversión No. 2.1 IAP'!AI45++'Inversión No. 2.2 IAP'!AI45+'Inversión 2.3 IAP'!AI45+'Inversión 2.4 IAP'!AI45+'Exp Veg 1-IAP'!AI45+'Exp Veg 2-IAP'!AI45</f>
        <v>0</v>
      </c>
      <c r="AJ45" s="125">
        <f>+'Inversión No. 2.1 IAP'!AJ45++'Inversión No. 2.2 IAP'!AJ45+'Inversión 2.3 IAP'!AJ45+'Inversión 2.4 IAP'!AJ45+'Exp Veg 1-IAP'!AJ45+'Exp Veg 2-IAP'!AJ45</f>
        <v>0</v>
      </c>
      <c r="AK45" s="125">
        <f>+'Inversión No. 2.1 IAP'!AK45++'Inversión No. 2.2 IAP'!AK45+'Inversión 2.3 IAP'!AK45+'Inversión 2.4 IAP'!AK45+'Exp Veg 1-IAP'!AK45+'Exp Veg 2-IAP'!AK45</f>
        <v>0</v>
      </c>
    </row>
    <row r="46" spans="2:37" x14ac:dyDescent="0.25">
      <c r="B46" s="59" t="s">
        <v>316</v>
      </c>
      <c r="C46" s="62" t="str">
        <f>+VLOOKUP(B46,'resumen UCAP'!$A$5:$O$329,2,0)</f>
        <v>PROYECTOR MH DE 400W SEGUNDA</v>
      </c>
      <c r="D46" s="63">
        <f>+'Desmonte Infr. financiada'!D46</f>
        <v>440</v>
      </c>
      <c r="E46" s="63" t="str">
        <f>+VLOOKUP(B46,'resumen UCAP'!$A$5:$O$329,3,0)</f>
        <v>Un</v>
      </c>
      <c r="F46" s="64">
        <f>+VLOOKUP(B46,'resumen UCAP'!$A$5:$O$329,15,0)</f>
        <v>509142</v>
      </c>
      <c r="G46" s="124">
        <v>1</v>
      </c>
      <c r="H46" s="125">
        <f>+'Inversión No. 2.1 IAP'!H46++'Inversión No. 2.2 IAP'!H46+'Inversión 2.3 IAP'!H46+'Inversión 2.4 IAP'!H46+'Exp Veg 1-IAP'!H46+'Exp Veg 2-IAP'!H46</f>
        <v>0</v>
      </c>
      <c r="I46" s="125">
        <f>+'Inversión No. 2.1 IAP'!I46++'Inversión No. 2.2 IAP'!I46+'Inversión 2.3 IAP'!I46+'Inversión 2.4 IAP'!I46+'Exp Veg 1-IAP'!I46+'Exp Veg 2-IAP'!I46</f>
        <v>0</v>
      </c>
      <c r="J46" s="125">
        <f>+'Inversión No. 2.1 IAP'!J46++'Inversión No. 2.2 IAP'!J46+'Inversión 2.3 IAP'!J46+'Inversión 2.4 IAP'!J46+'Exp Veg 1-IAP'!J46+'Exp Veg 2-IAP'!J46</f>
        <v>0</v>
      </c>
      <c r="K46" s="125">
        <f>+'Inversión No. 2.1 IAP'!K46++'Inversión No. 2.2 IAP'!K46+'Inversión 2.3 IAP'!K46+'Inversión 2.4 IAP'!K46+'Exp Veg 1-IAP'!K46+'Exp Veg 2-IAP'!K46</f>
        <v>0</v>
      </c>
      <c r="L46" s="125">
        <f>+'Inversión No. 2.1 IAP'!L46++'Inversión No. 2.2 IAP'!L46+'Inversión 2.3 IAP'!L46+'Inversión 2.4 IAP'!L46+'Exp Veg 1-IAP'!L46+'Exp Veg 2-IAP'!L46</f>
        <v>0</v>
      </c>
      <c r="M46" s="125">
        <f>+'Inversión No. 2.1 IAP'!M46++'Inversión No. 2.2 IAP'!M46+'Inversión 2.3 IAP'!M46+'Inversión 2.4 IAP'!M46+'Exp Veg 1-IAP'!M46+'Exp Veg 2-IAP'!M46</f>
        <v>0</v>
      </c>
      <c r="N46" s="125">
        <f>+'Inversión No. 2.1 IAP'!N46++'Inversión No. 2.2 IAP'!N46+'Inversión 2.3 IAP'!N46+'Inversión 2.4 IAP'!N46+'Exp Veg 1-IAP'!N46+'Exp Veg 2-IAP'!N46</f>
        <v>0</v>
      </c>
      <c r="O46" s="125">
        <f>+'Inversión No. 2.1 IAP'!O46++'Inversión No. 2.2 IAP'!O46+'Inversión 2.3 IAP'!O46+'Inversión 2.4 IAP'!O46+'Exp Veg 1-IAP'!O46+'Exp Veg 2-IAP'!O46</f>
        <v>0</v>
      </c>
      <c r="P46" s="125">
        <f>+'Inversión No. 2.1 IAP'!P46++'Inversión No. 2.2 IAP'!P46+'Inversión 2.3 IAP'!P46+'Inversión 2.4 IAP'!P46+'Exp Veg 1-IAP'!P46+'Exp Veg 2-IAP'!P46</f>
        <v>0</v>
      </c>
      <c r="Q46" s="125">
        <f>+'Inversión No. 2.1 IAP'!Q46++'Inversión No. 2.2 IAP'!Q46+'Inversión 2.3 IAP'!Q46+'Inversión 2.4 IAP'!Q46+'Exp Veg 1-IAP'!Q46+'Exp Veg 2-IAP'!Q46</f>
        <v>0</v>
      </c>
      <c r="R46" s="125">
        <f>+'Inversión No. 2.1 IAP'!R46++'Inversión No. 2.2 IAP'!R46+'Inversión 2.3 IAP'!R46+'Inversión 2.4 IAP'!R46+'Exp Veg 1-IAP'!R46+'Exp Veg 2-IAP'!R46</f>
        <v>0</v>
      </c>
      <c r="S46" s="125">
        <f>+'Inversión No. 2.1 IAP'!S46++'Inversión No. 2.2 IAP'!S46+'Inversión 2.3 IAP'!S46+'Inversión 2.4 IAP'!S46+'Exp Veg 1-IAP'!S46+'Exp Veg 2-IAP'!S46</f>
        <v>0</v>
      </c>
      <c r="T46" s="125">
        <f>+'Inversión No. 2.1 IAP'!T46++'Inversión No. 2.2 IAP'!T46+'Inversión 2.3 IAP'!T46+'Inversión 2.4 IAP'!T46+'Exp Veg 1-IAP'!T46+'Exp Veg 2-IAP'!T46</f>
        <v>0</v>
      </c>
      <c r="U46" s="125">
        <f>+'Inversión No. 2.1 IAP'!U46++'Inversión No. 2.2 IAP'!U46+'Inversión 2.3 IAP'!U46+'Inversión 2.4 IAP'!U46+'Exp Veg 1-IAP'!U46+'Exp Veg 2-IAP'!U46</f>
        <v>0</v>
      </c>
      <c r="V46" s="125">
        <f>+'Inversión No. 2.1 IAP'!V46++'Inversión No. 2.2 IAP'!V46+'Inversión 2.3 IAP'!V46+'Inversión 2.4 IAP'!V46+'Exp Veg 1-IAP'!V46+'Exp Veg 2-IAP'!V46</f>
        <v>0</v>
      </c>
      <c r="W46" s="125">
        <f>+'Inversión No. 2.1 IAP'!W46++'Inversión No. 2.2 IAP'!W46+'Inversión 2.3 IAP'!W46+'Inversión 2.4 IAP'!W46+'Exp Veg 1-IAP'!W46+'Exp Veg 2-IAP'!W46</f>
        <v>0</v>
      </c>
      <c r="X46" s="125">
        <f>+'Inversión No. 2.1 IAP'!X46++'Inversión No. 2.2 IAP'!X46+'Inversión 2.3 IAP'!X46+'Inversión 2.4 IAP'!X46+'Exp Veg 1-IAP'!X46+'Exp Veg 2-IAP'!X46</f>
        <v>0</v>
      </c>
      <c r="Y46" s="125">
        <f>+'Inversión No. 2.1 IAP'!Y46++'Inversión No. 2.2 IAP'!Y46+'Inversión 2.3 IAP'!Y46+'Inversión 2.4 IAP'!Y46+'Exp Veg 1-IAP'!Y46+'Exp Veg 2-IAP'!Y46</f>
        <v>0</v>
      </c>
      <c r="Z46" s="125">
        <f>+'Inversión No. 2.1 IAP'!Z46++'Inversión No. 2.2 IAP'!Z46+'Inversión 2.3 IAP'!Z46+'Inversión 2.4 IAP'!Z46+'Exp Veg 1-IAP'!Z46+'Exp Veg 2-IAP'!Z46</f>
        <v>0</v>
      </c>
      <c r="AA46" s="125">
        <f>+'Inversión No. 2.1 IAP'!AA46++'Inversión No. 2.2 IAP'!AA46+'Inversión 2.3 IAP'!AA46+'Inversión 2.4 IAP'!AA46+'Exp Veg 1-IAP'!AA46+'Exp Veg 2-IAP'!AA46</f>
        <v>0</v>
      </c>
      <c r="AB46" s="125">
        <f>+'Inversión No. 2.1 IAP'!AB46++'Inversión No. 2.2 IAP'!AB46+'Inversión 2.3 IAP'!AB46+'Inversión 2.4 IAP'!AB46+'Exp Veg 1-IAP'!AB46+'Exp Veg 2-IAP'!AB46</f>
        <v>0</v>
      </c>
      <c r="AC46" s="125">
        <f>+'Inversión No. 2.1 IAP'!AC46++'Inversión No. 2.2 IAP'!AC46+'Inversión 2.3 IAP'!AC46+'Inversión 2.4 IAP'!AC46+'Exp Veg 1-IAP'!AC46+'Exp Veg 2-IAP'!AC46</f>
        <v>0</v>
      </c>
      <c r="AD46" s="125">
        <f>+'Inversión No. 2.1 IAP'!AD46++'Inversión No. 2.2 IAP'!AD46+'Inversión 2.3 IAP'!AD46+'Inversión 2.4 IAP'!AD46+'Exp Veg 1-IAP'!AD46+'Exp Veg 2-IAP'!AD46</f>
        <v>0</v>
      </c>
      <c r="AE46" s="125">
        <f>+'Inversión No. 2.1 IAP'!AE46++'Inversión No. 2.2 IAP'!AE46+'Inversión 2.3 IAP'!AE46+'Inversión 2.4 IAP'!AE46+'Exp Veg 1-IAP'!AE46+'Exp Veg 2-IAP'!AE46</f>
        <v>0</v>
      </c>
      <c r="AF46" s="125">
        <f>+'Inversión No. 2.1 IAP'!AF46++'Inversión No. 2.2 IAP'!AF46+'Inversión 2.3 IAP'!AF46+'Inversión 2.4 IAP'!AF46+'Exp Veg 1-IAP'!AF46+'Exp Veg 2-IAP'!AF46</f>
        <v>0</v>
      </c>
      <c r="AG46" s="125">
        <f>+'Inversión No. 2.1 IAP'!AG46++'Inversión No. 2.2 IAP'!AG46+'Inversión 2.3 IAP'!AG46+'Inversión 2.4 IAP'!AG46+'Exp Veg 1-IAP'!AG46+'Exp Veg 2-IAP'!AG46</f>
        <v>0</v>
      </c>
      <c r="AH46" s="125">
        <f>+'Inversión No. 2.1 IAP'!AH46++'Inversión No. 2.2 IAP'!AH46+'Inversión 2.3 IAP'!AH46+'Inversión 2.4 IAP'!AH46+'Exp Veg 1-IAP'!AH46+'Exp Veg 2-IAP'!AH46</f>
        <v>0</v>
      </c>
      <c r="AI46" s="125">
        <f>+'Inversión No. 2.1 IAP'!AI46++'Inversión No. 2.2 IAP'!AI46+'Inversión 2.3 IAP'!AI46+'Inversión 2.4 IAP'!AI46+'Exp Veg 1-IAP'!AI46+'Exp Veg 2-IAP'!AI46</f>
        <v>0</v>
      </c>
      <c r="AJ46" s="125">
        <f>+'Inversión No. 2.1 IAP'!AJ46++'Inversión No. 2.2 IAP'!AJ46+'Inversión 2.3 IAP'!AJ46+'Inversión 2.4 IAP'!AJ46+'Exp Veg 1-IAP'!AJ46+'Exp Veg 2-IAP'!AJ46</f>
        <v>0</v>
      </c>
      <c r="AK46" s="125">
        <f>+'Inversión No. 2.1 IAP'!AK46++'Inversión No. 2.2 IAP'!AK46+'Inversión 2.3 IAP'!AK46+'Inversión 2.4 IAP'!AK46+'Exp Veg 1-IAP'!AK46+'Exp Veg 2-IAP'!AK46</f>
        <v>0</v>
      </c>
    </row>
    <row r="47" spans="2:37" x14ac:dyDescent="0.25">
      <c r="B47" s="59"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124">
        <v>1</v>
      </c>
      <c r="H47" s="125">
        <f>+'Inversión No. 2.1 IAP'!H47++'Inversión No. 2.2 IAP'!H47+'Inversión 2.3 IAP'!H47+'Inversión 2.4 IAP'!H47+'Exp Veg 1-IAP'!H47+'Exp Veg 2-IAP'!H47</f>
        <v>0</v>
      </c>
      <c r="I47" s="125">
        <f>+'Inversión No. 2.1 IAP'!I47++'Inversión No. 2.2 IAP'!I47+'Inversión 2.3 IAP'!I47+'Inversión 2.4 IAP'!I47+'Exp Veg 1-IAP'!I47+'Exp Veg 2-IAP'!I47</f>
        <v>0</v>
      </c>
      <c r="J47" s="125">
        <f>+'Inversión No. 2.1 IAP'!J47++'Inversión No. 2.2 IAP'!J47+'Inversión 2.3 IAP'!J47+'Inversión 2.4 IAP'!J47+'Exp Veg 1-IAP'!J47+'Exp Veg 2-IAP'!J47</f>
        <v>0</v>
      </c>
      <c r="K47" s="125">
        <f>+'Inversión No. 2.1 IAP'!K47++'Inversión No. 2.2 IAP'!K47+'Inversión 2.3 IAP'!K47+'Inversión 2.4 IAP'!K47+'Exp Veg 1-IAP'!K47+'Exp Veg 2-IAP'!K47</f>
        <v>0</v>
      </c>
      <c r="L47" s="125">
        <f>+'Inversión No. 2.1 IAP'!L47++'Inversión No. 2.2 IAP'!L47+'Inversión 2.3 IAP'!L47+'Inversión 2.4 IAP'!L47+'Exp Veg 1-IAP'!L47+'Exp Veg 2-IAP'!L47</f>
        <v>0</v>
      </c>
      <c r="M47" s="125">
        <f>+'Inversión No. 2.1 IAP'!M47++'Inversión No. 2.2 IAP'!M47+'Inversión 2.3 IAP'!M47+'Inversión 2.4 IAP'!M47+'Exp Veg 1-IAP'!M47+'Exp Veg 2-IAP'!M47</f>
        <v>0</v>
      </c>
      <c r="N47" s="125">
        <f>+'Inversión No. 2.1 IAP'!N47++'Inversión No. 2.2 IAP'!N47+'Inversión 2.3 IAP'!N47+'Inversión 2.4 IAP'!N47+'Exp Veg 1-IAP'!N47+'Exp Veg 2-IAP'!N47</f>
        <v>0</v>
      </c>
      <c r="O47" s="125">
        <f>+'Inversión No. 2.1 IAP'!O47++'Inversión No. 2.2 IAP'!O47+'Inversión 2.3 IAP'!O47+'Inversión 2.4 IAP'!O47+'Exp Veg 1-IAP'!O47+'Exp Veg 2-IAP'!O47</f>
        <v>0</v>
      </c>
      <c r="P47" s="125">
        <f>+'Inversión No. 2.1 IAP'!P47++'Inversión No. 2.2 IAP'!P47+'Inversión 2.3 IAP'!P47+'Inversión 2.4 IAP'!P47+'Exp Veg 1-IAP'!P47+'Exp Veg 2-IAP'!P47</f>
        <v>0</v>
      </c>
      <c r="Q47" s="125">
        <f>+'Inversión No. 2.1 IAP'!Q47++'Inversión No. 2.2 IAP'!Q47+'Inversión 2.3 IAP'!Q47+'Inversión 2.4 IAP'!Q47+'Exp Veg 1-IAP'!Q47+'Exp Veg 2-IAP'!Q47</f>
        <v>0</v>
      </c>
      <c r="R47" s="125">
        <f>+'Inversión No. 2.1 IAP'!R47++'Inversión No. 2.2 IAP'!R47+'Inversión 2.3 IAP'!R47+'Inversión 2.4 IAP'!R47+'Exp Veg 1-IAP'!R47+'Exp Veg 2-IAP'!R47</f>
        <v>0</v>
      </c>
      <c r="S47" s="125">
        <f>+'Inversión No. 2.1 IAP'!S47++'Inversión No. 2.2 IAP'!S47+'Inversión 2.3 IAP'!S47+'Inversión 2.4 IAP'!S47+'Exp Veg 1-IAP'!S47+'Exp Veg 2-IAP'!S47</f>
        <v>0</v>
      </c>
      <c r="T47" s="125">
        <f>+'Inversión No. 2.1 IAP'!T47++'Inversión No. 2.2 IAP'!T47+'Inversión 2.3 IAP'!T47+'Inversión 2.4 IAP'!T47+'Exp Veg 1-IAP'!T47+'Exp Veg 2-IAP'!T47</f>
        <v>0</v>
      </c>
      <c r="U47" s="125">
        <f>+'Inversión No. 2.1 IAP'!U47++'Inversión No. 2.2 IAP'!U47+'Inversión 2.3 IAP'!U47+'Inversión 2.4 IAP'!U47+'Exp Veg 1-IAP'!U47+'Exp Veg 2-IAP'!U47</f>
        <v>0</v>
      </c>
      <c r="V47" s="125">
        <f>+'Inversión No. 2.1 IAP'!V47++'Inversión No. 2.2 IAP'!V47+'Inversión 2.3 IAP'!V47+'Inversión 2.4 IAP'!V47+'Exp Veg 1-IAP'!V47+'Exp Veg 2-IAP'!V47</f>
        <v>0</v>
      </c>
      <c r="W47" s="125">
        <f>+'Inversión No. 2.1 IAP'!W47++'Inversión No. 2.2 IAP'!W47+'Inversión 2.3 IAP'!W47+'Inversión 2.4 IAP'!W47+'Exp Veg 1-IAP'!W47+'Exp Veg 2-IAP'!W47</f>
        <v>0</v>
      </c>
      <c r="X47" s="125">
        <f>+'Inversión No. 2.1 IAP'!X47++'Inversión No. 2.2 IAP'!X47+'Inversión 2.3 IAP'!X47+'Inversión 2.4 IAP'!X47+'Exp Veg 1-IAP'!X47+'Exp Veg 2-IAP'!X47</f>
        <v>0</v>
      </c>
      <c r="Y47" s="125">
        <f>+'Inversión No. 2.1 IAP'!Y47++'Inversión No. 2.2 IAP'!Y47+'Inversión 2.3 IAP'!Y47+'Inversión 2.4 IAP'!Y47+'Exp Veg 1-IAP'!Y47+'Exp Veg 2-IAP'!Y47</f>
        <v>0</v>
      </c>
      <c r="Z47" s="125">
        <f>+'Inversión No. 2.1 IAP'!Z47++'Inversión No. 2.2 IAP'!Z47+'Inversión 2.3 IAP'!Z47+'Inversión 2.4 IAP'!Z47+'Exp Veg 1-IAP'!Z47+'Exp Veg 2-IAP'!Z47</f>
        <v>0</v>
      </c>
      <c r="AA47" s="125">
        <f>+'Inversión No. 2.1 IAP'!AA47++'Inversión No. 2.2 IAP'!AA47+'Inversión 2.3 IAP'!AA47+'Inversión 2.4 IAP'!AA47+'Exp Veg 1-IAP'!AA47+'Exp Veg 2-IAP'!AA47</f>
        <v>0</v>
      </c>
      <c r="AB47" s="125">
        <f>+'Inversión No. 2.1 IAP'!AB47++'Inversión No. 2.2 IAP'!AB47+'Inversión 2.3 IAP'!AB47+'Inversión 2.4 IAP'!AB47+'Exp Veg 1-IAP'!AB47+'Exp Veg 2-IAP'!AB47</f>
        <v>0</v>
      </c>
      <c r="AC47" s="125">
        <f>+'Inversión No. 2.1 IAP'!AC47++'Inversión No. 2.2 IAP'!AC47+'Inversión 2.3 IAP'!AC47+'Inversión 2.4 IAP'!AC47+'Exp Veg 1-IAP'!AC47+'Exp Veg 2-IAP'!AC47</f>
        <v>0</v>
      </c>
      <c r="AD47" s="125">
        <f>+'Inversión No. 2.1 IAP'!AD47++'Inversión No. 2.2 IAP'!AD47+'Inversión 2.3 IAP'!AD47+'Inversión 2.4 IAP'!AD47+'Exp Veg 1-IAP'!AD47+'Exp Veg 2-IAP'!AD47</f>
        <v>0</v>
      </c>
      <c r="AE47" s="125">
        <f>+'Inversión No. 2.1 IAP'!AE47++'Inversión No. 2.2 IAP'!AE47+'Inversión 2.3 IAP'!AE47+'Inversión 2.4 IAP'!AE47+'Exp Veg 1-IAP'!AE47+'Exp Veg 2-IAP'!AE47</f>
        <v>0</v>
      </c>
      <c r="AF47" s="125">
        <f>+'Inversión No. 2.1 IAP'!AF47++'Inversión No. 2.2 IAP'!AF47+'Inversión 2.3 IAP'!AF47+'Inversión 2.4 IAP'!AF47+'Exp Veg 1-IAP'!AF47+'Exp Veg 2-IAP'!AF47</f>
        <v>0</v>
      </c>
      <c r="AG47" s="125">
        <f>+'Inversión No. 2.1 IAP'!AG47++'Inversión No. 2.2 IAP'!AG47+'Inversión 2.3 IAP'!AG47+'Inversión 2.4 IAP'!AG47+'Exp Veg 1-IAP'!AG47+'Exp Veg 2-IAP'!AG47</f>
        <v>0</v>
      </c>
      <c r="AH47" s="125">
        <f>+'Inversión No. 2.1 IAP'!AH47++'Inversión No. 2.2 IAP'!AH47+'Inversión 2.3 IAP'!AH47+'Inversión 2.4 IAP'!AH47+'Exp Veg 1-IAP'!AH47+'Exp Veg 2-IAP'!AH47</f>
        <v>0</v>
      </c>
      <c r="AI47" s="125">
        <f>+'Inversión No. 2.1 IAP'!AI47++'Inversión No. 2.2 IAP'!AI47+'Inversión 2.3 IAP'!AI47+'Inversión 2.4 IAP'!AI47+'Exp Veg 1-IAP'!AI47+'Exp Veg 2-IAP'!AI47</f>
        <v>0</v>
      </c>
      <c r="AJ47" s="125">
        <f>+'Inversión No. 2.1 IAP'!AJ47++'Inversión No. 2.2 IAP'!AJ47+'Inversión 2.3 IAP'!AJ47+'Inversión 2.4 IAP'!AJ47+'Exp Veg 1-IAP'!AJ47+'Exp Veg 2-IAP'!AJ47</f>
        <v>0</v>
      </c>
      <c r="AK47" s="125">
        <f>+'Inversión No. 2.1 IAP'!AK47++'Inversión No. 2.2 IAP'!AK47+'Inversión 2.3 IAP'!AK47+'Inversión 2.4 IAP'!AK47+'Exp Veg 1-IAP'!AK47+'Exp Veg 2-IAP'!AK47</f>
        <v>0</v>
      </c>
    </row>
    <row r="48" spans="2:37" x14ac:dyDescent="0.25">
      <c r="B48" s="59" t="s">
        <v>76</v>
      </c>
      <c r="C48" s="62" t="str">
        <f>+VLOOKUP(B48,'resumen UCAP'!$A$5:$O$329,2,0)</f>
        <v>LUMINARIA NA 100 NUEVA</v>
      </c>
      <c r="D48" s="63">
        <f>+'Desmonte Infr. financiada'!D48</f>
        <v>115</v>
      </c>
      <c r="E48" s="63" t="str">
        <f>+VLOOKUP(B48,'resumen UCAP'!$A$5:$O$329,3,0)</f>
        <v>Un</v>
      </c>
      <c r="F48" s="64">
        <f>+VLOOKUP(B48,'resumen UCAP'!$A$5:$O$329,15,0)</f>
        <v>211467</v>
      </c>
      <c r="G48" s="123">
        <v>16</v>
      </c>
      <c r="H48" s="125">
        <f>+'Inversión No. 2.1 IAP'!H48++'Inversión No. 2.2 IAP'!H48+'Inversión 2.3 IAP'!H48+'Inversión 2.4 IAP'!H48+'Exp Veg 1-IAP'!H48+'Exp Veg 2-IAP'!H48</f>
        <v>0</v>
      </c>
      <c r="I48" s="125">
        <f>+'Inversión No. 2.1 IAP'!I48++'Inversión No. 2.2 IAP'!I48+'Inversión 2.3 IAP'!I48+'Inversión 2.4 IAP'!I48+'Exp Veg 1-IAP'!I48+'Exp Veg 2-IAP'!I48</f>
        <v>0</v>
      </c>
      <c r="J48" s="125">
        <f>+'Inversión No. 2.1 IAP'!J48++'Inversión No. 2.2 IAP'!J48+'Inversión 2.3 IAP'!J48+'Inversión 2.4 IAP'!J48+'Exp Veg 1-IAP'!J48+'Exp Veg 2-IAP'!J48</f>
        <v>0</v>
      </c>
      <c r="K48" s="125">
        <f>+'Inversión No. 2.1 IAP'!K48++'Inversión No. 2.2 IAP'!K48+'Inversión 2.3 IAP'!K48+'Inversión 2.4 IAP'!K48+'Exp Veg 1-IAP'!K48+'Exp Veg 2-IAP'!K48</f>
        <v>0</v>
      </c>
      <c r="L48" s="125">
        <f>+'Inversión No. 2.1 IAP'!L48++'Inversión No. 2.2 IAP'!L48+'Inversión 2.3 IAP'!L48+'Inversión 2.4 IAP'!L48+'Exp Veg 1-IAP'!L48+'Exp Veg 2-IAP'!L48</f>
        <v>0</v>
      </c>
      <c r="M48" s="125">
        <f>+'Inversión No. 2.1 IAP'!M48++'Inversión No. 2.2 IAP'!M48+'Inversión 2.3 IAP'!M48+'Inversión 2.4 IAP'!M48+'Exp Veg 1-IAP'!M48+'Exp Veg 2-IAP'!M48</f>
        <v>0</v>
      </c>
      <c r="N48" s="125">
        <f>+'Inversión No. 2.1 IAP'!N48++'Inversión No. 2.2 IAP'!N48+'Inversión 2.3 IAP'!N48+'Inversión 2.4 IAP'!N48+'Exp Veg 1-IAP'!N48+'Exp Veg 2-IAP'!N48</f>
        <v>0</v>
      </c>
      <c r="O48" s="125">
        <f>+'Inversión No. 2.1 IAP'!O48++'Inversión No. 2.2 IAP'!O48+'Inversión 2.3 IAP'!O48+'Inversión 2.4 IAP'!O48+'Exp Veg 1-IAP'!O48+'Exp Veg 2-IAP'!O48</f>
        <v>0</v>
      </c>
      <c r="P48" s="125">
        <f>+'Inversión No. 2.1 IAP'!P48++'Inversión No. 2.2 IAP'!P48+'Inversión 2.3 IAP'!P48+'Inversión 2.4 IAP'!P48+'Exp Veg 1-IAP'!P48+'Exp Veg 2-IAP'!P48</f>
        <v>0</v>
      </c>
      <c r="Q48" s="125">
        <f>+'Inversión No. 2.1 IAP'!Q48++'Inversión No. 2.2 IAP'!Q48+'Inversión 2.3 IAP'!Q48+'Inversión 2.4 IAP'!Q48+'Exp Veg 1-IAP'!Q48+'Exp Veg 2-IAP'!Q48</f>
        <v>0</v>
      </c>
      <c r="R48" s="125">
        <f>+'Inversión No. 2.1 IAP'!R48++'Inversión No. 2.2 IAP'!R48+'Inversión 2.3 IAP'!R48+'Inversión 2.4 IAP'!R48+'Exp Veg 1-IAP'!R48+'Exp Veg 2-IAP'!R48</f>
        <v>0</v>
      </c>
      <c r="S48" s="125">
        <f>+'Inversión No. 2.1 IAP'!S48++'Inversión No. 2.2 IAP'!S48+'Inversión 2.3 IAP'!S48+'Inversión 2.4 IAP'!S48+'Exp Veg 1-IAP'!S48+'Exp Veg 2-IAP'!S48</f>
        <v>0</v>
      </c>
      <c r="T48" s="125">
        <f>+'Inversión No. 2.1 IAP'!T48++'Inversión No. 2.2 IAP'!T48+'Inversión 2.3 IAP'!T48+'Inversión 2.4 IAP'!T48+'Exp Veg 1-IAP'!T48+'Exp Veg 2-IAP'!T48</f>
        <v>0</v>
      </c>
      <c r="U48" s="125">
        <f>+'Inversión No. 2.1 IAP'!U48++'Inversión No. 2.2 IAP'!U48+'Inversión 2.3 IAP'!U48+'Inversión 2.4 IAP'!U48+'Exp Veg 1-IAP'!U48+'Exp Veg 2-IAP'!U48</f>
        <v>0</v>
      </c>
      <c r="V48" s="125">
        <f>+'Inversión No. 2.1 IAP'!V48++'Inversión No. 2.2 IAP'!V48+'Inversión 2.3 IAP'!V48+'Inversión 2.4 IAP'!V48+'Exp Veg 1-IAP'!V48+'Exp Veg 2-IAP'!V48</f>
        <v>0</v>
      </c>
      <c r="W48" s="125">
        <f>+'Inversión No. 2.1 IAP'!W48++'Inversión No. 2.2 IAP'!W48+'Inversión 2.3 IAP'!W48+'Inversión 2.4 IAP'!W48+'Exp Veg 1-IAP'!W48+'Exp Veg 2-IAP'!W48</f>
        <v>0</v>
      </c>
      <c r="X48" s="125">
        <f>+'Inversión No. 2.1 IAP'!X48++'Inversión No. 2.2 IAP'!X48+'Inversión 2.3 IAP'!X48+'Inversión 2.4 IAP'!X48+'Exp Veg 1-IAP'!X48+'Exp Veg 2-IAP'!X48</f>
        <v>0</v>
      </c>
      <c r="Y48" s="125">
        <f>+'Inversión No. 2.1 IAP'!Y48++'Inversión No. 2.2 IAP'!Y48+'Inversión 2.3 IAP'!Y48+'Inversión 2.4 IAP'!Y48+'Exp Veg 1-IAP'!Y48+'Exp Veg 2-IAP'!Y48</f>
        <v>0</v>
      </c>
      <c r="Z48" s="125">
        <f>+'Inversión No. 2.1 IAP'!Z48++'Inversión No. 2.2 IAP'!Z48+'Inversión 2.3 IAP'!Z48+'Inversión 2.4 IAP'!Z48+'Exp Veg 1-IAP'!Z48+'Exp Veg 2-IAP'!Z48</f>
        <v>0</v>
      </c>
      <c r="AA48" s="125">
        <f>+'Inversión No. 2.1 IAP'!AA48++'Inversión No. 2.2 IAP'!AA48+'Inversión 2.3 IAP'!AA48+'Inversión 2.4 IAP'!AA48+'Exp Veg 1-IAP'!AA48+'Exp Veg 2-IAP'!AA48</f>
        <v>0</v>
      </c>
      <c r="AB48" s="125">
        <f>+'Inversión No. 2.1 IAP'!AB48++'Inversión No. 2.2 IAP'!AB48+'Inversión 2.3 IAP'!AB48+'Inversión 2.4 IAP'!AB48+'Exp Veg 1-IAP'!AB48+'Exp Veg 2-IAP'!AB48</f>
        <v>0</v>
      </c>
      <c r="AC48" s="125">
        <f>+'Inversión No. 2.1 IAP'!AC48++'Inversión No. 2.2 IAP'!AC48+'Inversión 2.3 IAP'!AC48+'Inversión 2.4 IAP'!AC48+'Exp Veg 1-IAP'!AC48+'Exp Veg 2-IAP'!AC48</f>
        <v>0</v>
      </c>
      <c r="AD48" s="125">
        <f>+'Inversión No. 2.1 IAP'!AD48++'Inversión No. 2.2 IAP'!AD48+'Inversión 2.3 IAP'!AD48+'Inversión 2.4 IAP'!AD48+'Exp Veg 1-IAP'!AD48+'Exp Veg 2-IAP'!AD48</f>
        <v>0</v>
      </c>
      <c r="AE48" s="125">
        <f>+'Inversión No. 2.1 IAP'!AE48++'Inversión No. 2.2 IAP'!AE48+'Inversión 2.3 IAP'!AE48+'Inversión 2.4 IAP'!AE48+'Exp Veg 1-IAP'!AE48+'Exp Veg 2-IAP'!AE48</f>
        <v>0</v>
      </c>
      <c r="AF48" s="125">
        <f>+'Inversión No. 2.1 IAP'!AF48++'Inversión No. 2.2 IAP'!AF48+'Inversión 2.3 IAP'!AF48+'Inversión 2.4 IAP'!AF48+'Exp Veg 1-IAP'!AF48+'Exp Veg 2-IAP'!AF48</f>
        <v>0</v>
      </c>
      <c r="AG48" s="125">
        <f>+'Inversión No. 2.1 IAP'!AG48++'Inversión No. 2.2 IAP'!AG48+'Inversión 2.3 IAP'!AG48+'Inversión 2.4 IAP'!AG48+'Exp Veg 1-IAP'!AG48+'Exp Veg 2-IAP'!AG48</f>
        <v>0</v>
      </c>
      <c r="AH48" s="125">
        <f>+'Inversión No. 2.1 IAP'!AH48++'Inversión No. 2.2 IAP'!AH48+'Inversión 2.3 IAP'!AH48+'Inversión 2.4 IAP'!AH48+'Exp Veg 1-IAP'!AH48+'Exp Veg 2-IAP'!AH48</f>
        <v>0</v>
      </c>
      <c r="AI48" s="125">
        <f>+'Inversión No. 2.1 IAP'!AI48++'Inversión No. 2.2 IAP'!AI48+'Inversión 2.3 IAP'!AI48+'Inversión 2.4 IAP'!AI48+'Exp Veg 1-IAP'!AI48+'Exp Veg 2-IAP'!AI48</f>
        <v>0</v>
      </c>
      <c r="AJ48" s="125">
        <f>+'Inversión No. 2.1 IAP'!AJ48++'Inversión No. 2.2 IAP'!AJ48+'Inversión 2.3 IAP'!AJ48+'Inversión 2.4 IAP'!AJ48+'Exp Veg 1-IAP'!AJ48+'Exp Veg 2-IAP'!AJ48</f>
        <v>0</v>
      </c>
      <c r="AK48" s="125">
        <f>+'Inversión No. 2.1 IAP'!AK48++'Inversión No. 2.2 IAP'!AK48+'Inversión 2.3 IAP'!AK48+'Inversión 2.4 IAP'!AK48+'Exp Veg 1-IAP'!AK48+'Exp Veg 2-IAP'!AK48</f>
        <v>0</v>
      </c>
    </row>
    <row r="49" spans="2:37" x14ac:dyDescent="0.25">
      <c r="B49" s="59" t="s">
        <v>318</v>
      </c>
      <c r="C49" s="62" t="str">
        <f>+VLOOKUP(B49,'resumen UCAP'!$A$5:$O$329,2,0)</f>
        <v>LUMINARIA NA 70W NUEVA</v>
      </c>
      <c r="D49" s="63">
        <f>+'Desmonte Infr. financiada'!D49</f>
        <v>81</v>
      </c>
      <c r="E49" s="63" t="str">
        <f>+VLOOKUP(B49,'resumen UCAP'!$A$5:$O$329,3,0)</f>
        <v>Un</v>
      </c>
      <c r="F49" s="64">
        <f>+VLOOKUP(B49,'resumen UCAP'!$A$5:$O$329,15,0)</f>
        <v>213666</v>
      </c>
      <c r="G49" s="123">
        <v>157</v>
      </c>
      <c r="H49" s="125">
        <f>+'Inversión No. 2.1 IAP'!H49++'Inversión No. 2.2 IAP'!H49+'Inversión 2.3 IAP'!H49+'Inversión 2.4 IAP'!H49+'Exp Veg 1-IAP'!H49+'Exp Veg 2-IAP'!H49</f>
        <v>0</v>
      </c>
      <c r="I49" s="125">
        <f>+'Inversión No. 2.1 IAP'!I49++'Inversión No. 2.2 IAP'!I49+'Inversión 2.3 IAP'!I49+'Inversión 2.4 IAP'!I49+'Exp Veg 1-IAP'!I49+'Exp Veg 2-IAP'!I49</f>
        <v>0</v>
      </c>
      <c r="J49" s="125">
        <f>+'Inversión No. 2.1 IAP'!J49++'Inversión No. 2.2 IAP'!J49+'Inversión 2.3 IAP'!J49+'Inversión 2.4 IAP'!J49+'Exp Veg 1-IAP'!J49+'Exp Veg 2-IAP'!J49</f>
        <v>0</v>
      </c>
      <c r="K49" s="125">
        <f>+'Inversión No. 2.1 IAP'!K49++'Inversión No. 2.2 IAP'!K49+'Inversión 2.3 IAP'!K49+'Inversión 2.4 IAP'!K49+'Exp Veg 1-IAP'!K49+'Exp Veg 2-IAP'!K49</f>
        <v>0</v>
      </c>
      <c r="L49" s="125">
        <f>+'Inversión No. 2.1 IAP'!L49++'Inversión No. 2.2 IAP'!L49+'Inversión 2.3 IAP'!L49+'Inversión 2.4 IAP'!L49+'Exp Veg 1-IAP'!L49+'Exp Veg 2-IAP'!L49</f>
        <v>0</v>
      </c>
      <c r="M49" s="125">
        <f>+'Inversión No. 2.1 IAP'!M49++'Inversión No. 2.2 IAP'!M49+'Inversión 2.3 IAP'!M49+'Inversión 2.4 IAP'!M49+'Exp Veg 1-IAP'!M49+'Exp Veg 2-IAP'!M49</f>
        <v>0</v>
      </c>
      <c r="N49" s="125">
        <f>+'Inversión No. 2.1 IAP'!N49++'Inversión No. 2.2 IAP'!N49+'Inversión 2.3 IAP'!N49+'Inversión 2.4 IAP'!N49+'Exp Veg 1-IAP'!N49+'Exp Veg 2-IAP'!N49</f>
        <v>0</v>
      </c>
      <c r="O49" s="125">
        <f>+'Inversión No. 2.1 IAP'!O49++'Inversión No. 2.2 IAP'!O49+'Inversión 2.3 IAP'!O49+'Inversión 2.4 IAP'!O49+'Exp Veg 1-IAP'!O49+'Exp Veg 2-IAP'!O49</f>
        <v>0</v>
      </c>
      <c r="P49" s="125">
        <f>+'Inversión No. 2.1 IAP'!P49++'Inversión No. 2.2 IAP'!P49+'Inversión 2.3 IAP'!P49+'Inversión 2.4 IAP'!P49+'Exp Veg 1-IAP'!P49+'Exp Veg 2-IAP'!P49</f>
        <v>0</v>
      </c>
      <c r="Q49" s="125">
        <f>+'Inversión No. 2.1 IAP'!Q49++'Inversión No. 2.2 IAP'!Q49+'Inversión 2.3 IAP'!Q49+'Inversión 2.4 IAP'!Q49+'Exp Veg 1-IAP'!Q49+'Exp Veg 2-IAP'!Q49</f>
        <v>0</v>
      </c>
      <c r="R49" s="125">
        <f>+'Inversión No. 2.1 IAP'!R49++'Inversión No. 2.2 IAP'!R49+'Inversión 2.3 IAP'!R49+'Inversión 2.4 IAP'!R49+'Exp Veg 1-IAP'!R49+'Exp Veg 2-IAP'!R49</f>
        <v>0</v>
      </c>
      <c r="S49" s="125">
        <f>+'Inversión No. 2.1 IAP'!S49++'Inversión No. 2.2 IAP'!S49+'Inversión 2.3 IAP'!S49+'Inversión 2.4 IAP'!S49+'Exp Veg 1-IAP'!S49+'Exp Veg 2-IAP'!S49</f>
        <v>0</v>
      </c>
      <c r="T49" s="125">
        <f>+'Inversión No. 2.1 IAP'!T49++'Inversión No. 2.2 IAP'!T49+'Inversión 2.3 IAP'!T49+'Inversión 2.4 IAP'!T49+'Exp Veg 1-IAP'!T49+'Exp Veg 2-IAP'!T49</f>
        <v>0</v>
      </c>
      <c r="U49" s="125">
        <f>+'Inversión No. 2.1 IAP'!U49++'Inversión No. 2.2 IAP'!U49+'Inversión 2.3 IAP'!U49+'Inversión 2.4 IAP'!U49+'Exp Veg 1-IAP'!U49+'Exp Veg 2-IAP'!U49</f>
        <v>0</v>
      </c>
      <c r="V49" s="125">
        <f>+'Inversión No. 2.1 IAP'!V49++'Inversión No. 2.2 IAP'!V49+'Inversión 2.3 IAP'!V49+'Inversión 2.4 IAP'!V49+'Exp Veg 1-IAP'!V49+'Exp Veg 2-IAP'!V49</f>
        <v>0</v>
      </c>
      <c r="W49" s="125">
        <f>+'Inversión No. 2.1 IAP'!W49++'Inversión No. 2.2 IAP'!W49+'Inversión 2.3 IAP'!W49+'Inversión 2.4 IAP'!W49+'Exp Veg 1-IAP'!W49+'Exp Veg 2-IAP'!W49</f>
        <v>0</v>
      </c>
      <c r="X49" s="125">
        <f>+'Inversión No. 2.1 IAP'!X49++'Inversión No. 2.2 IAP'!X49+'Inversión 2.3 IAP'!X49+'Inversión 2.4 IAP'!X49+'Exp Veg 1-IAP'!X49+'Exp Veg 2-IAP'!X49</f>
        <v>0</v>
      </c>
      <c r="Y49" s="125">
        <f>+'Inversión No. 2.1 IAP'!Y49++'Inversión No. 2.2 IAP'!Y49+'Inversión 2.3 IAP'!Y49+'Inversión 2.4 IAP'!Y49+'Exp Veg 1-IAP'!Y49+'Exp Veg 2-IAP'!Y49</f>
        <v>0</v>
      </c>
      <c r="Z49" s="125">
        <f>+'Inversión No. 2.1 IAP'!Z49++'Inversión No. 2.2 IAP'!Z49+'Inversión 2.3 IAP'!Z49+'Inversión 2.4 IAP'!Z49+'Exp Veg 1-IAP'!Z49+'Exp Veg 2-IAP'!Z49</f>
        <v>0</v>
      </c>
      <c r="AA49" s="125">
        <f>+'Inversión No. 2.1 IAP'!AA49++'Inversión No. 2.2 IAP'!AA49+'Inversión 2.3 IAP'!AA49+'Inversión 2.4 IAP'!AA49+'Exp Veg 1-IAP'!AA49+'Exp Veg 2-IAP'!AA49</f>
        <v>0</v>
      </c>
      <c r="AB49" s="125">
        <f>+'Inversión No. 2.1 IAP'!AB49++'Inversión No. 2.2 IAP'!AB49+'Inversión 2.3 IAP'!AB49+'Inversión 2.4 IAP'!AB49+'Exp Veg 1-IAP'!AB49+'Exp Veg 2-IAP'!AB49</f>
        <v>0</v>
      </c>
      <c r="AC49" s="125">
        <f>+'Inversión No. 2.1 IAP'!AC49++'Inversión No. 2.2 IAP'!AC49+'Inversión 2.3 IAP'!AC49+'Inversión 2.4 IAP'!AC49+'Exp Veg 1-IAP'!AC49+'Exp Veg 2-IAP'!AC49</f>
        <v>0</v>
      </c>
      <c r="AD49" s="125">
        <f>+'Inversión No. 2.1 IAP'!AD49++'Inversión No. 2.2 IAP'!AD49+'Inversión 2.3 IAP'!AD49+'Inversión 2.4 IAP'!AD49+'Exp Veg 1-IAP'!AD49+'Exp Veg 2-IAP'!AD49</f>
        <v>0</v>
      </c>
      <c r="AE49" s="125">
        <f>+'Inversión No. 2.1 IAP'!AE49++'Inversión No. 2.2 IAP'!AE49+'Inversión 2.3 IAP'!AE49+'Inversión 2.4 IAP'!AE49+'Exp Veg 1-IAP'!AE49+'Exp Veg 2-IAP'!AE49</f>
        <v>0</v>
      </c>
      <c r="AF49" s="125">
        <f>+'Inversión No. 2.1 IAP'!AF49++'Inversión No. 2.2 IAP'!AF49+'Inversión 2.3 IAP'!AF49+'Inversión 2.4 IAP'!AF49+'Exp Veg 1-IAP'!AF49+'Exp Veg 2-IAP'!AF49</f>
        <v>0</v>
      </c>
      <c r="AG49" s="125">
        <f>+'Inversión No. 2.1 IAP'!AG49++'Inversión No. 2.2 IAP'!AG49+'Inversión 2.3 IAP'!AG49+'Inversión 2.4 IAP'!AG49+'Exp Veg 1-IAP'!AG49+'Exp Veg 2-IAP'!AG49</f>
        <v>0</v>
      </c>
      <c r="AH49" s="125">
        <f>+'Inversión No. 2.1 IAP'!AH49++'Inversión No. 2.2 IAP'!AH49+'Inversión 2.3 IAP'!AH49+'Inversión 2.4 IAP'!AH49+'Exp Veg 1-IAP'!AH49+'Exp Veg 2-IAP'!AH49</f>
        <v>0</v>
      </c>
      <c r="AI49" s="125">
        <f>+'Inversión No. 2.1 IAP'!AI49++'Inversión No. 2.2 IAP'!AI49+'Inversión 2.3 IAP'!AI49+'Inversión 2.4 IAP'!AI49+'Exp Veg 1-IAP'!AI49+'Exp Veg 2-IAP'!AI49</f>
        <v>0</v>
      </c>
      <c r="AJ49" s="125">
        <f>+'Inversión No. 2.1 IAP'!AJ49++'Inversión No. 2.2 IAP'!AJ49+'Inversión 2.3 IAP'!AJ49+'Inversión 2.4 IAP'!AJ49+'Exp Veg 1-IAP'!AJ49+'Exp Veg 2-IAP'!AJ49</f>
        <v>0</v>
      </c>
      <c r="AK49" s="125">
        <f>+'Inversión No. 2.1 IAP'!AK49++'Inversión No. 2.2 IAP'!AK49+'Inversión 2.3 IAP'!AK49+'Inversión 2.4 IAP'!AK49+'Exp Veg 1-IAP'!AK49+'Exp Veg 2-IAP'!AK49</f>
        <v>0</v>
      </c>
    </row>
    <row r="50" spans="2:37" x14ac:dyDescent="0.25">
      <c r="B50" s="59" t="s">
        <v>319</v>
      </c>
      <c r="C50" s="62" t="str">
        <f>+VLOOKUP(B50,'resumen UCAP'!$A$5:$O$329,2,0)</f>
        <v>LUMINARIA NA 150W NUEVA</v>
      </c>
      <c r="D50" s="63">
        <f>+'Desmonte Infr. financiada'!D50</f>
        <v>169</v>
      </c>
      <c r="E50" s="63" t="str">
        <f>+VLOOKUP(B50,'resumen UCAP'!$A$5:$O$329,3,0)</f>
        <v>Un</v>
      </c>
      <c r="F50" s="64">
        <f>+VLOOKUP(B50,'resumen UCAP'!$A$5:$O$329,15,0)</f>
        <v>329001</v>
      </c>
      <c r="G50" s="123">
        <v>122</v>
      </c>
      <c r="H50" s="125">
        <f>+'Inversión No. 2.1 IAP'!H50++'Inversión No. 2.2 IAP'!H50+'Inversión 2.3 IAP'!H50+'Inversión 2.4 IAP'!H50+'Exp Veg 1-IAP'!H50+'Exp Veg 2-IAP'!H50</f>
        <v>0</v>
      </c>
      <c r="I50" s="125">
        <f>+'Inversión No. 2.1 IAP'!I50++'Inversión No. 2.2 IAP'!I50+'Inversión 2.3 IAP'!I50+'Inversión 2.4 IAP'!I50+'Exp Veg 1-IAP'!I50+'Exp Veg 2-IAP'!I50</f>
        <v>0</v>
      </c>
      <c r="J50" s="125">
        <f>+'Inversión No. 2.1 IAP'!J50++'Inversión No. 2.2 IAP'!J50+'Inversión 2.3 IAP'!J50+'Inversión 2.4 IAP'!J50+'Exp Veg 1-IAP'!J50+'Exp Veg 2-IAP'!J50</f>
        <v>0</v>
      </c>
      <c r="K50" s="125">
        <f>+'Inversión No. 2.1 IAP'!K50++'Inversión No. 2.2 IAP'!K50+'Inversión 2.3 IAP'!K50+'Inversión 2.4 IAP'!K50+'Exp Veg 1-IAP'!K50+'Exp Veg 2-IAP'!K50</f>
        <v>0</v>
      </c>
      <c r="L50" s="125">
        <f>+'Inversión No. 2.1 IAP'!L50++'Inversión No. 2.2 IAP'!L50+'Inversión 2.3 IAP'!L50+'Inversión 2.4 IAP'!L50+'Exp Veg 1-IAP'!L50+'Exp Veg 2-IAP'!L50</f>
        <v>0</v>
      </c>
      <c r="M50" s="125">
        <f>+'Inversión No. 2.1 IAP'!M50++'Inversión No. 2.2 IAP'!M50+'Inversión 2.3 IAP'!M50+'Inversión 2.4 IAP'!M50+'Exp Veg 1-IAP'!M50+'Exp Veg 2-IAP'!M50</f>
        <v>0</v>
      </c>
      <c r="N50" s="125">
        <f>+'Inversión No. 2.1 IAP'!N50++'Inversión No. 2.2 IAP'!N50+'Inversión 2.3 IAP'!N50+'Inversión 2.4 IAP'!N50+'Exp Veg 1-IAP'!N50+'Exp Veg 2-IAP'!N50</f>
        <v>0</v>
      </c>
      <c r="O50" s="125">
        <f>+'Inversión No. 2.1 IAP'!O50++'Inversión No. 2.2 IAP'!O50+'Inversión 2.3 IAP'!O50+'Inversión 2.4 IAP'!O50+'Exp Veg 1-IAP'!O50+'Exp Veg 2-IAP'!O50</f>
        <v>0</v>
      </c>
      <c r="P50" s="125">
        <f>+'Inversión No. 2.1 IAP'!P50++'Inversión No. 2.2 IAP'!P50+'Inversión 2.3 IAP'!P50+'Inversión 2.4 IAP'!P50+'Exp Veg 1-IAP'!P50+'Exp Veg 2-IAP'!P50</f>
        <v>0</v>
      </c>
      <c r="Q50" s="125">
        <f>+'Inversión No. 2.1 IAP'!Q50++'Inversión No. 2.2 IAP'!Q50+'Inversión 2.3 IAP'!Q50+'Inversión 2.4 IAP'!Q50+'Exp Veg 1-IAP'!Q50+'Exp Veg 2-IAP'!Q50</f>
        <v>0</v>
      </c>
      <c r="R50" s="125">
        <f>+'Inversión No. 2.1 IAP'!R50++'Inversión No. 2.2 IAP'!R50+'Inversión 2.3 IAP'!R50+'Inversión 2.4 IAP'!R50+'Exp Veg 1-IAP'!R50+'Exp Veg 2-IAP'!R50</f>
        <v>0</v>
      </c>
      <c r="S50" s="125">
        <f>+'Inversión No. 2.1 IAP'!S50++'Inversión No. 2.2 IAP'!S50+'Inversión 2.3 IAP'!S50+'Inversión 2.4 IAP'!S50+'Exp Veg 1-IAP'!S50+'Exp Veg 2-IAP'!S50</f>
        <v>0</v>
      </c>
      <c r="T50" s="125">
        <f>+'Inversión No. 2.1 IAP'!T50++'Inversión No. 2.2 IAP'!T50+'Inversión 2.3 IAP'!T50+'Inversión 2.4 IAP'!T50+'Exp Veg 1-IAP'!T50+'Exp Veg 2-IAP'!T50</f>
        <v>0</v>
      </c>
      <c r="U50" s="125">
        <f>+'Inversión No. 2.1 IAP'!U50++'Inversión No. 2.2 IAP'!U50+'Inversión 2.3 IAP'!U50+'Inversión 2.4 IAP'!U50+'Exp Veg 1-IAP'!U50+'Exp Veg 2-IAP'!U50</f>
        <v>0</v>
      </c>
      <c r="V50" s="125">
        <f>+'Inversión No. 2.1 IAP'!V50++'Inversión No. 2.2 IAP'!V50+'Inversión 2.3 IAP'!V50+'Inversión 2.4 IAP'!V50+'Exp Veg 1-IAP'!V50+'Exp Veg 2-IAP'!V50</f>
        <v>0</v>
      </c>
      <c r="W50" s="125">
        <f>+'Inversión No. 2.1 IAP'!W50++'Inversión No. 2.2 IAP'!W50+'Inversión 2.3 IAP'!W50+'Inversión 2.4 IAP'!W50+'Exp Veg 1-IAP'!W50+'Exp Veg 2-IAP'!W50</f>
        <v>0</v>
      </c>
      <c r="X50" s="125">
        <f>+'Inversión No. 2.1 IAP'!X50++'Inversión No. 2.2 IAP'!X50+'Inversión 2.3 IAP'!X50+'Inversión 2.4 IAP'!X50+'Exp Veg 1-IAP'!X50+'Exp Veg 2-IAP'!X50</f>
        <v>0</v>
      </c>
      <c r="Y50" s="125">
        <f>+'Inversión No. 2.1 IAP'!Y50++'Inversión No. 2.2 IAP'!Y50+'Inversión 2.3 IAP'!Y50+'Inversión 2.4 IAP'!Y50+'Exp Veg 1-IAP'!Y50+'Exp Veg 2-IAP'!Y50</f>
        <v>0</v>
      </c>
      <c r="Z50" s="125">
        <f>+'Inversión No. 2.1 IAP'!Z50++'Inversión No. 2.2 IAP'!Z50+'Inversión 2.3 IAP'!Z50+'Inversión 2.4 IAP'!Z50+'Exp Veg 1-IAP'!Z50+'Exp Veg 2-IAP'!Z50</f>
        <v>0</v>
      </c>
      <c r="AA50" s="125">
        <f>+'Inversión No. 2.1 IAP'!AA50++'Inversión No. 2.2 IAP'!AA50+'Inversión 2.3 IAP'!AA50+'Inversión 2.4 IAP'!AA50+'Exp Veg 1-IAP'!AA50+'Exp Veg 2-IAP'!AA50</f>
        <v>0</v>
      </c>
      <c r="AB50" s="125">
        <f>+'Inversión No. 2.1 IAP'!AB50++'Inversión No. 2.2 IAP'!AB50+'Inversión 2.3 IAP'!AB50+'Inversión 2.4 IAP'!AB50+'Exp Veg 1-IAP'!AB50+'Exp Veg 2-IAP'!AB50</f>
        <v>0</v>
      </c>
      <c r="AC50" s="125">
        <f>+'Inversión No. 2.1 IAP'!AC50++'Inversión No. 2.2 IAP'!AC50+'Inversión 2.3 IAP'!AC50+'Inversión 2.4 IAP'!AC50+'Exp Veg 1-IAP'!AC50+'Exp Veg 2-IAP'!AC50</f>
        <v>0</v>
      </c>
      <c r="AD50" s="125">
        <f>+'Inversión No. 2.1 IAP'!AD50++'Inversión No. 2.2 IAP'!AD50+'Inversión 2.3 IAP'!AD50+'Inversión 2.4 IAP'!AD50+'Exp Veg 1-IAP'!AD50+'Exp Veg 2-IAP'!AD50</f>
        <v>0</v>
      </c>
      <c r="AE50" s="125">
        <f>+'Inversión No. 2.1 IAP'!AE50++'Inversión No. 2.2 IAP'!AE50+'Inversión 2.3 IAP'!AE50+'Inversión 2.4 IAP'!AE50+'Exp Veg 1-IAP'!AE50+'Exp Veg 2-IAP'!AE50</f>
        <v>0</v>
      </c>
      <c r="AF50" s="125">
        <f>+'Inversión No. 2.1 IAP'!AF50++'Inversión No. 2.2 IAP'!AF50+'Inversión 2.3 IAP'!AF50+'Inversión 2.4 IAP'!AF50+'Exp Veg 1-IAP'!AF50+'Exp Veg 2-IAP'!AF50</f>
        <v>0</v>
      </c>
      <c r="AG50" s="125">
        <f>+'Inversión No. 2.1 IAP'!AG50++'Inversión No. 2.2 IAP'!AG50+'Inversión 2.3 IAP'!AG50+'Inversión 2.4 IAP'!AG50+'Exp Veg 1-IAP'!AG50+'Exp Veg 2-IAP'!AG50</f>
        <v>0</v>
      </c>
      <c r="AH50" s="125">
        <f>+'Inversión No. 2.1 IAP'!AH50++'Inversión No. 2.2 IAP'!AH50+'Inversión 2.3 IAP'!AH50+'Inversión 2.4 IAP'!AH50+'Exp Veg 1-IAP'!AH50+'Exp Veg 2-IAP'!AH50</f>
        <v>0</v>
      </c>
      <c r="AI50" s="125">
        <f>+'Inversión No. 2.1 IAP'!AI50++'Inversión No. 2.2 IAP'!AI50+'Inversión 2.3 IAP'!AI50+'Inversión 2.4 IAP'!AI50+'Exp Veg 1-IAP'!AI50+'Exp Veg 2-IAP'!AI50</f>
        <v>0</v>
      </c>
      <c r="AJ50" s="125">
        <f>+'Inversión No. 2.1 IAP'!AJ50++'Inversión No. 2.2 IAP'!AJ50+'Inversión 2.3 IAP'!AJ50+'Inversión 2.4 IAP'!AJ50+'Exp Veg 1-IAP'!AJ50+'Exp Veg 2-IAP'!AJ50</f>
        <v>0</v>
      </c>
      <c r="AK50" s="125">
        <f>+'Inversión No. 2.1 IAP'!AK50++'Inversión No. 2.2 IAP'!AK50+'Inversión 2.3 IAP'!AK50+'Inversión 2.4 IAP'!AK50+'Exp Veg 1-IAP'!AK50+'Exp Veg 2-IAP'!AK50</f>
        <v>0</v>
      </c>
    </row>
    <row r="51" spans="2:37" x14ac:dyDescent="0.25">
      <c r="B51" s="59" t="s">
        <v>320</v>
      </c>
      <c r="C51" s="62" t="str">
        <f>+VLOOKUP(B51,'resumen UCAP'!$A$5:$O$329,2,0)</f>
        <v>PROYECTOR RGB 200</v>
      </c>
      <c r="D51" s="63">
        <f>+'Desmonte Infr. financiada'!D51</f>
        <v>220</v>
      </c>
      <c r="E51" s="63" t="str">
        <f>+VLOOKUP(B51,'resumen UCAP'!$A$5:$O$329,3,0)</f>
        <v>Un</v>
      </c>
      <c r="F51" s="64">
        <f>+VLOOKUP(B51,'resumen UCAP'!$A$5:$O$329,15,0)</f>
        <v>330000</v>
      </c>
      <c r="G51" s="61">
        <v>18</v>
      </c>
      <c r="H51" s="125">
        <f>+'Inversión No. 2.1 IAP'!H51++'Inversión No. 2.2 IAP'!H51+'Inversión 2.3 IAP'!H51+'Inversión 2.4 IAP'!H51+'Exp Veg 1-IAP'!H51+'Exp Veg 2-IAP'!H51</f>
        <v>0</v>
      </c>
      <c r="I51" s="125">
        <f>+'Inversión No. 2.1 IAP'!I51++'Inversión No. 2.2 IAP'!I51+'Inversión 2.3 IAP'!I51+'Inversión 2.4 IAP'!I51+'Exp Veg 1-IAP'!I51+'Exp Veg 2-IAP'!I51</f>
        <v>0</v>
      </c>
      <c r="J51" s="125">
        <f>+'Inversión No. 2.1 IAP'!J51++'Inversión No. 2.2 IAP'!J51+'Inversión 2.3 IAP'!J51+'Inversión 2.4 IAP'!J51+'Exp Veg 1-IAP'!J51+'Exp Veg 2-IAP'!J51</f>
        <v>0</v>
      </c>
      <c r="K51" s="125">
        <f>+'Inversión No. 2.1 IAP'!K51++'Inversión No. 2.2 IAP'!K51+'Inversión 2.3 IAP'!K51+'Inversión 2.4 IAP'!K51+'Exp Veg 1-IAP'!K51+'Exp Veg 2-IAP'!K51</f>
        <v>0</v>
      </c>
      <c r="L51" s="125">
        <f>+'Inversión No. 2.1 IAP'!L51++'Inversión No. 2.2 IAP'!L51+'Inversión 2.3 IAP'!L51+'Inversión 2.4 IAP'!L51+'Exp Veg 1-IAP'!L51+'Exp Veg 2-IAP'!L51</f>
        <v>0</v>
      </c>
      <c r="M51" s="125">
        <f>+'Inversión No. 2.1 IAP'!M51++'Inversión No. 2.2 IAP'!M51+'Inversión 2.3 IAP'!M51+'Inversión 2.4 IAP'!M51+'Exp Veg 1-IAP'!M51+'Exp Veg 2-IAP'!M51</f>
        <v>0</v>
      </c>
      <c r="N51" s="125">
        <f>+'Inversión No. 2.1 IAP'!N51++'Inversión No. 2.2 IAP'!N51+'Inversión 2.3 IAP'!N51+'Inversión 2.4 IAP'!N51+'Exp Veg 1-IAP'!N51+'Exp Veg 2-IAP'!N51</f>
        <v>0</v>
      </c>
      <c r="O51" s="125">
        <f>+'Inversión No. 2.1 IAP'!O51++'Inversión No. 2.2 IAP'!O51+'Inversión 2.3 IAP'!O51+'Inversión 2.4 IAP'!O51+'Exp Veg 1-IAP'!O51+'Exp Veg 2-IAP'!O51</f>
        <v>0</v>
      </c>
      <c r="P51" s="125">
        <f>+'Inversión No. 2.1 IAP'!P51++'Inversión No. 2.2 IAP'!P51+'Inversión 2.3 IAP'!P51+'Inversión 2.4 IAP'!P51+'Exp Veg 1-IAP'!P51+'Exp Veg 2-IAP'!P51</f>
        <v>0</v>
      </c>
      <c r="Q51" s="125">
        <f>+'Inversión No. 2.1 IAP'!Q51++'Inversión No. 2.2 IAP'!Q51+'Inversión 2.3 IAP'!Q51+'Inversión 2.4 IAP'!Q51+'Exp Veg 1-IAP'!Q51+'Exp Veg 2-IAP'!Q51</f>
        <v>0</v>
      </c>
      <c r="R51" s="125">
        <f>+'Inversión No. 2.1 IAP'!R51++'Inversión No. 2.2 IAP'!R51+'Inversión 2.3 IAP'!R51+'Inversión 2.4 IAP'!R51+'Exp Veg 1-IAP'!R51+'Exp Veg 2-IAP'!R51</f>
        <v>0</v>
      </c>
      <c r="S51" s="125">
        <f>+'Inversión No. 2.1 IAP'!S51++'Inversión No. 2.2 IAP'!S51+'Inversión 2.3 IAP'!S51+'Inversión 2.4 IAP'!S51+'Exp Veg 1-IAP'!S51+'Exp Veg 2-IAP'!S51</f>
        <v>0</v>
      </c>
      <c r="T51" s="125">
        <f>+'Inversión No. 2.1 IAP'!T51++'Inversión No. 2.2 IAP'!T51+'Inversión 2.3 IAP'!T51+'Inversión 2.4 IAP'!T51+'Exp Veg 1-IAP'!T51+'Exp Veg 2-IAP'!T51</f>
        <v>0</v>
      </c>
      <c r="U51" s="125">
        <f>+'Inversión No. 2.1 IAP'!U51++'Inversión No. 2.2 IAP'!U51+'Inversión 2.3 IAP'!U51+'Inversión 2.4 IAP'!U51+'Exp Veg 1-IAP'!U51+'Exp Veg 2-IAP'!U51</f>
        <v>0</v>
      </c>
      <c r="V51" s="125">
        <f>+'Inversión No. 2.1 IAP'!V51++'Inversión No. 2.2 IAP'!V51+'Inversión 2.3 IAP'!V51+'Inversión 2.4 IAP'!V51+'Exp Veg 1-IAP'!V51+'Exp Veg 2-IAP'!V51</f>
        <v>0</v>
      </c>
      <c r="W51" s="125">
        <f>+'Inversión No. 2.1 IAP'!W51++'Inversión No. 2.2 IAP'!W51+'Inversión 2.3 IAP'!W51+'Inversión 2.4 IAP'!W51+'Exp Veg 1-IAP'!W51+'Exp Veg 2-IAP'!W51</f>
        <v>0</v>
      </c>
      <c r="X51" s="125">
        <f>+'Inversión No. 2.1 IAP'!X51++'Inversión No. 2.2 IAP'!X51+'Inversión 2.3 IAP'!X51+'Inversión 2.4 IAP'!X51+'Exp Veg 1-IAP'!X51+'Exp Veg 2-IAP'!X51</f>
        <v>0</v>
      </c>
      <c r="Y51" s="125">
        <f>+'Inversión No. 2.1 IAP'!Y51++'Inversión No. 2.2 IAP'!Y51+'Inversión 2.3 IAP'!Y51+'Inversión 2.4 IAP'!Y51+'Exp Veg 1-IAP'!Y51+'Exp Veg 2-IAP'!Y51</f>
        <v>0</v>
      </c>
      <c r="Z51" s="125">
        <f>+'Inversión No. 2.1 IAP'!Z51++'Inversión No. 2.2 IAP'!Z51+'Inversión 2.3 IAP'!Z51+'Inversión 2.4 IAP'!Z51+'Exp Veg 1-IAP'!Z51+'Exp Veg 2-IAP'!Z51</f>
        <v>0</v>
      </c>
      <c r="AA51" s="125">
        <f>+'Inversión No. 2.1 IAP'!AA51++'Inversión No. 2.2 IAP'!AA51+'Inversión 2.3 IAP'!AA51+'Inversión 2.4 IAP'!AA51+'Exp Veg 1-IAP'!AA51+'Exp Veg 2-IAP'!AA51</f>
        <v>0</v>
      </c>
      <c r="AB51" s="125">
        <f>+'Inversión No. 2.1 IAP'!AB51++'Inversión No. 2.2 IAP'!AB51+'Inversión 2.3 IAP'!AB51+'Inversión 2.4 IAP'!AB51+'Exp Veg 1-IAP'!AB51+'Exp Veg 2-IAP'!AB51</f>
        <v>0</v>
      </c>
      <c r="AC51" s="125">
        <f>+'Inversión No. 2.1 IAP'!AC51++'Inversión No. 2.2 IAP'!AC51+'Inversión 2.3 IAP'!AC51+'Inversión 2.4 IAP'!AC51+'Exp Veg 1-IAP'!AC51+'Exp Veg 2-IAP'!AC51</f>
        <v>0</v>
      </c>
      <c r="AD51" s="125">
        <f>+'Inversión No. 2.1 IAP'!AD51++'Inversión No. 2.2 IAP'!AD51+'Inversión 2.3 IAP'!AD51+'Inversión 2.4 IAP'!AD51+'Exp Veg 1-IAP'!AD51+'Exp Veg 2-IAP'!AD51</f>
        <v>0</v>
      </c>
      <c r="AE51" s="125">
        <f>+'Inversión No. 2.1 IAP'!AE51++'Inversión No. 2.2 IAP'!AE51+'Inversión 2.3 IAP'!AE51+'Inversión 2.4 IAP'!AE51+'Exp Veg 1-IAP'!AE51+'Exp Veg 2-IAP'!AE51</f>
        <v>0</v>
      </c>
      <c r="AF51" s="125">
        <f>+'Inversión No. 2.1 IAP'!AF51++'Inversión No. 2.2 IAP'!AF51+'Inversión 2.3 IAP'!AF51+'Inversión 2.4 IAP'!AF51+'Exp Veg 1-IAP'!AF51+'Exp Veg 2-IAP'!AF51</f>
        <v>0</v>
      </c>
      <c r="AG51" s="125">
        <f>+'Inversión No. 2.1 IAP'!AG51++'Inversión No. 2.2 IAP'!AG51+'Inversión 2.3 IAP'!AG51+'Inversión 2.4 IAP'!AG51+'Exp Veg 1-IAP'!AG51+'Exp Veg 2-IAP'!AG51</f>
        <v>0</v>
      </c>
      <c r="AH51" s="125">
        <f>+'Inversión No. 2.1 IAP'!AH51++'Inversión No. 2.2 IAP'!AH51+'Inversión 2.3 IAP'!AH51+'Inversión 2.4 IAP'!AH51+'Exp Veg 1-IAP'!AH51+'Exp Veg 2-IAP'!AH51</f>
        <v>0</v>
      </c>
      <c r="AI51" s="125">
        <f>+'Inversión No. 2.1 IAP'!AI51++'Inversión No. 2.2 IAP'!AI51+'Inversión 2.3 IAP'!AI51+'Inversión 2.4 IAP'!AI51+'Exp Veg 1-IAP'!AI51+'Exp Veg 2-IAP'!AI51</f>
        <v>0</v>
      </c>
      <c r="AJ51" s="125">
        <f>+'Inversión No. 2.1 IAP'!AJ51++'Inversión No. 2.2 IAP'!AJ51+'Inversión 2.3 IAP'!AJ51+'Inversión 2.4 IAP'!AJ51+'Exp Veg 1-IAP'!AJ51+'Exp Veg 2-IAP'!AJ51</f>
        <v>0</v>
      </c>
      <c r="AK51" s="125">
        <f>+'Inversión No. 2.1 IAP'!AK51++'Inversión No. 2.2 IAP'!AK51+'Inversión 2.3 IAP'!AK51+'Inversión 2.4 IAP'!AK51+'Exp Veg 1-IAP'!AK51+'Exp Veg 2-IAP'!AK51</f>
        <v>0</v>
      </c>
    </row>
    <row r="52" spans="2:37" x14ac:dyDescent="0.25">
      <c r="B52" s="59" t="s">
        <v>321</v>
      </c>
      <c r="C52" s="62" t="str">
        <f>+VLOOKUP(B52,'resumen UCAP'!$A$5:$O$329,2,0)</f>
        <v>BA├æADOR LED RGB 24-34W NUEVO</v>
      </c>
      <c r="D52" s="63">
        <f>+'Desmonte Infr. financiada'!D52</f>
        <v>34</v>
      </c>
      <c r="E52" s="63" t="str">
        <f>+VLOOKUP(B52,'resumen UCAP'!$A$5:$O$329,3,0)</f>
        <v>Un</v>
      </c>
      <c r="F52" s="64">
        <f>+VLOOKUP(B52,'resumen UCAP'!$A$5:$O$329,15,0)</f>
        <v>620000</v>
      </c>
      <c r="G52" s="61">
        <v>12</v>
      </c>
      <c r="H52" s="125">
        <f>+'Inversión No. 2.1 IAP'!H52++'Inversión No. 2.2 IAP'!H52+'Inversión 2.3 IAP'!H52+'Inversión 2.4 IAP'!H52+'Exp Veg 1-IAP'!H52+'Exp Veg 2-IAP'!H52</f>
        <v>0</v>
      </c>
      <c r="I52" s="125">
        <f>+'Inversión No. 2.1 IAP'!I52++'Inversión No. 2.2 IAP'!I52+'Inversión 2.3 IAP'!I52+'Inversión 2.4 IAP'!I52+'Exp Veg 1-IAP'!I52+'Exp Veg 2-IAP'!I52</f>
        <v>0</v>
      </c>
      <c r="J52" s="125">
        <f>+'Inversión No. 2.1 IAP'!J52++'Inversión No. 2.2 IAP'!J52+'Inversión 2.3 IAP'!J52+'Inversión 2.4 IAP'!J52+'Exp Veg 1-IAP'!J52+'Exp Veg 2-IAP'!J52</f>
        <v>0</v>
      </c>
      <c r="K52" s="125">
        <f>+'Inversión No. 2.1 IAP'!K52++'Inversión No. 2.2 IAP'!K52+'Inversión 2.3 IAP'!K52+'Inversión 2.4 IAP'!K52+'Exp Veg 1-IAP'!K52+'Exp Veg 2-IAP'!K52</f>
        <v>0</v>
      </c>
      <c r="L52" s="125">
        <f>+'Inversión No. 2.1 IAP'!L52++'Inversión No. 2.2 IAP'!L52+'Inversión 2.3 IAP'!L52+'Inversión 2.4 IAP'!L52+'Exp Veg 1-IAP'!L52+'Exp Veg 2-IAP'!L52</f>
        <v>0</v>
      </c>
      <c r="M52" s="125">
        <f>+'Inversión No. 2.1 IAP'!M52++'Inversión No. 2.2 IAP'!M52+'Inversión 2.3 IAP'!M52+'Inversión 2.4 IAP'!M52+'Exp Veg 1-IAP'!M52+'Exp Veg 2-IAP'!M52</f>
        <v>0</v>
      </c>
      <c r="N52" s="125">
        <f>+'Inversión No. 2.1 IAP'!N52++'Inversión No. 2.2 IAP'!N52+'Inversión 2.3 IAP'!N52+'Inversión 2.4 IAP'!N52+'Exp Veg 1-IAP'!N52+'Exp Veg 2-IAP'!N52</f>
        <v>0</v>
      </c>
      <c r="O52" s="125">
        <f>+'Inversión No. 2.1 IAP'!O52++'Inversión No. 2.2 IAP'!O52+'Inversión 2.3 IAP'!O52+'Inversión 2.4 IAP'!O52+'Exp Veg 1-IAP'!O52+'Exp Veg 2-IAP'!O52</f>
        <v>0</v>
      </c>
      <c r="P52" s="125">
        <f>+'Inversión No. 2.1 IAP'!P52++'Inversión No. 2.2 IAP'!P52+'Inversión 2.3 IAP'!P52+'Inversión 2.4 IAP'!P52+'Exp Veg 1-IAP'!P52+'Exp Veg 2-IAP'!P52</f>
        <v>0</v>
      </c>
      <c r="Q52" s="125">
        <f>+'Inversión No. 2.1 IAP'!Q52++'Inversión No. 2.2 IAP'!Q52+'Inversión 2.3 IAP'!Q52+'Inversión 2.4 IAP'!Q52+'Exp Veg 1-IAP'!Q52+'Exp Veg 2-IAP'!Q52</f>
        <v>0</v>
      </c>
      <c r="R52" s="125">
        <f>+'Inversión No. 2.1 IAP'!R52++'Inversión No. 2.2 IAP'!R52+'Inversión 2.3 IAP'!R52+'Inversión 2.4 IAP'!R52+'Exp Veg 1-IAP'!R52+'Exp Veg 2-IAP'!R52</f>
        <v>0</v>
      </c>
      <c r="S52" s="125">
        <f>+'Inversión No. 2.1 IAP'!S52++'Inversión No. 2.2 IAP'!S52+'Inversión 2.3 IAP'!S52+'Inversión 2.4 IAP'!S52+'Exp Veg 1-IAP'!S52+'Exp Veg 2-IAP'!S52</f>
        <v>0</v>
      </c>
      <c r="T52" s="125">
        <f>+'Inversión No. 2.1 IAP'!T52++'Inversión No. 2.2 IAP'!T52+'Inversión 2.3 IAP'!T52+'Inversión 2.4 IAP'!T52+'Exp Veg 1-IAP'!T52+'Exp Veg 2-IAP'!T52</f>
        <v>0</v>
      </c>
      <c r="U52" s="125">
        <f>+'Inversión No. 2.1 IAP'!U52++'Inversión No. 2.2 IAP'!U52+'Inversión 2.3 IAP'!U52+'Inversión 2.4 IAP'!U52+'Exp Veg 1-IAP'!U52+'Exp Veg 2-IAP'!U52</f>
        <v>0</v>
      </c>
      <c r="V52" s="125">
        <f>+'Inversión No. 2.1 IAP'!V52++'Inversión No. 2.2 IAP'!V52+'Inversión 2.3 IAP'!V52+'Inversión 2.4 IAP'!V52+'Exp Veg 1-IAP'!V52+'Exp Veg 2-IAP'!V52</f>
        <v>0</v>
      </c>
      <c r="W52" s="125">
        <f>+'Inversión No. 2.1 IAP'!W52++'Inversión No. 2.2 IAP'!W52+'Inversión 2.3 IAP'!W52+'Inversión 2.4 IAP'!W52+'Exp Veg 1-IAP'!W52+'Exp Veg 2-IAP'!W52</f>
        <v>0</v>
      </c>
      <c r="X52" s="125">
        <f>+'Inversión No. 2.1 IAP'!X52++'Inversión No. 2.2 IAP'!X52+'Inversión 2.3 IAP'!X52+'Inversión 2.4 IAP'!X52+'Exp Veg 1-IAP'!X52+'Exp Veg 2-IAP'!X52</f>
        <v>0</v>
      </c>
      <c r="Y52" s="125">
        <f>+'Inversión No. 2.1 IAP'!Y52++'Inversión No. 2.2 IAP'!Y52+'Inversión 2.3 IAP'!Y52+'Inversión 2.4 IAP'!Y52+'Exp Veg 1-IAP'!Y52+'Exp Veg 2-IAP'!Y52</f>
        <v>0</v>
      </c>
      <c r="Z52" s="125">
        <f>+'Inversión No. 2.1 IAP'!Z52++'Inversión No. 2.2 IAP'!Z52+'Inversión 2.3 IAP'!Z52+'Inversión 2.4 IAP'!Z52+'Exp Veg 1-IAP'!Z52+'Exp Veg 2-IAP'!Z52</f>
        <v>0</v>
      </c>
      <c r="AA52" s="125">
        <f>+'Inversión No. 2.1 IAP'!AA52++'Inversión No. 2.2 IAP'!AA52+'Inversión 2.3 IAP'!AA52+'Inversión 2.4 IAP'!AA52+'Exp Veg 1-IAP'!AA52+'Exp Veg 2-IAP'!AA52</f>
        <v>0</v>
      </c>
      <c r="AB52" s="125">
        <f>+'Inversión No. 2.1 IAP'!AB52++'Inversión No. 2.2 IAP'!AB52+'Inversión 2.3 IAP'!AB52+'Inversión 2.4 IAP'!AB52+'Exp Veg 1-IAP'!AB52+'Exp Veg 2-IAP'!AB52</f>
        <v>0</v>
      </c>
      <c r="AC52" s="125">
        <f>+'Inversión No. 2.1 IAP'!AC52++'Inversión No. 2.2 IAP'!AC52+'Inversión 2.3 IAP'!AC52+'Inversión 2.4 IAP'!AC52+'Exp Veg 1-IAP'!AC52+'Exp Veg 2-IAP'!AC52</f>
        <v>0</v>
      </c>
      <c r="AD52" s="125">
        <f>+'Inversión No. 2.1 IAP'!AD52++'Inversión No. 2.2 IAP'!AD52+'Inversión 2.3 IAP'!AD52+'Inversión 2.4 IAP'!AD52+'Exp Veg 1-IAP'!AD52+'Exp Veg 2-IAP'!AD52</f>
        <v>0</v>
      </c>
      <c r="AE52" s="125">
        <f>+'Inversión No. 2.1 IAP'!AE52++'Inversión No. 2.2 IAP'!AE52+'Inversión 2.3 IAP'!AE52+'Inversión 2.4 IAP'!AE52+'Exp Veg 1-IAP'!AE52+'Exp Veg 2-IAP'!AE52</f>
        <v>0</v>
      </c>
      <c r="AF52" s="125">
        <f>+'Inversión No. 2.1 IAP'!AF52++'Inversión No. 2.2 IAP'!AF52+'Inversión 2.3 IAP'!AF52+'Inversión 2.4 IAP'!AF52+'Exp Veg 1-IAP'!AF52+'Exp Veg 2-IAP'!AF52</f>
        <v>0</v>
      </c>
      <c r="AG52" s="125">
        <f>+'Inversión No. 2.1 IAP'!AG52++'Inversión No. 2.2 IAP'!AG52+'Inversión 2.3 IAP'!AG52+'Inversión 2.4 IAP'!AG52+'Exp Veg 1-IAP'!AG52+'Exp Veg 2-IAP'!AG52</f>
        <v>0</v>
      </c>
      <c r="AH52" s="125">
        <f>+'Inversión No. 2.1 IAP'!AH52++'Inversión No. 2.2 IAP'!AH52+'Inversión 2.3 IAP'!AH52+'Inversión 2.4 IAP'!AH52+'Exp Veg 1-IAP'!AH52+'Exp Veg 2-IAP'!AH52</f>
        <v>0</v>
      </c>
      <c r="AI52" s="125">
        <f>+'Inversión No. 2.1 IAP'!AI52++'Inversión No. 2.2 IAP'!AI52+'Inversión 2.3 IAP'!AI52+'Inversión 2.4 IAP'!AI52+'Exp Veg 1-IAP'!AI52+'Exp Veg 2-IAP'!AI52</f>
        <v>0</v>
      </c>
      <c r="AJ52" s="125">
        <f>+'Inversión No. 2.1 IAP'!AJ52++'Inversión No. 2.2 IAP'!AJ52+'Inversión 2.3 IAP'!AJ52+'Inversión 2.4 IAP'!AJ52+'Exp Veg 1-IAP'!AJ52+'Exp Veg 2-IAP'!AJ52</f>
        <v>0</v>
      </c>
      <c r="AK52" s="125">
        <f>+'Inversión No. 2.1 IAP'!AK52++'Inversión No. 2.2 IAP'!AK52+'Inversión 2.3 IAP'!AK52+'Inversión 2.4 IAP'!AK52+'Exp Veg 1-IAP'!AK52+'Exp Veg 2-IAP'!AK52</f>
        <v>0</v>
      </c>
    </row>
    <row r="53" spans="2:37" x14ac:dyDescent="0.25">
      <c r="B53" s="59" t="s">
        <v>322</v>
      </c>
      <c r="C53" s="62" t="str">
        <f>+VLOOKUP(B53,'resumen UCAP'!$A$5:$O$329,2,0)</f>
        <v>BALA LED DE 6W</v>
      </c>
      <c r="D53" s="63">
        <f>+'Desmonte Infr. financiada'!D53</f>
        <v>6</v>
      </c>
      <c r="E53" s="63" t="str">
        <f>+VLOOKUP(B53,'resumen UCAP'!$A$5:$O$329,3,0)</f>
        <v>Un</v>
      </c>
      <c r="F53" s="64">
        <f>+VLOOKUP(B53,'resumen UCAP'!$A$5:$O$329,15,0)</f>
        <v>53000</v>
      </c>
      <c r="G53" s="61">
        <v>15</v>
      </c>
      <c r="H53" s="125">
        <f>+'Inversión No. 2.1 IAP'!H53++'Inversión No. 2.2 IAP'!H53+'Inversión 2.3 IAP'!H53+'Inversión 2.4 IAP'!H53+'Exp Veg 1-IAP'!H53+'Exp Veg 2-IAP'!H53</f>
        <v>0</v>
      </c>
      <c r="I53" s="125">
        <f>+'Inversión No. 2.1 IAP'!I53++'Inversión No. 2.2 IAP'!I53+'Inversión 2.3 IAP'!I53+'Inversión 2.4 IAP'!I53+'Exp Veg 1-IAP'!I53+'Exp Veg 2-IAP'!I53</f>
        <v>0</v>
      </c>
      <c r="J53" s="125">
        <f>+'Inversión No. 2.1 IAP'!J53++'Inversión No. 2.2 IAP'!J53+'Inversión 2.3 IAP'!J53+'Inversión 2.4 IAP'!J53+'Exp Veg 1-IAP'!J53+'Exp Veg 2-IAP'!J53</f>
        <v>0</v>
      </c>
      <c r="K53" s="125">
        <f>+'Inversión No. 2.1 IAP'!K53++'Inversión No. 2.2 IAP'!K53+'Inversión 2.3 IAP'!K53+'Inversión 2.4 IAP'!K53+'Exp Veg 1-IAP'!K53+'Exp Veg 2-IAP'!K53</f>
        <v>0</v>
      </c>
      <c r="L53" s="125">
        <f>+'Inversión No. 2.1 IAP'!L53++'Inversión No. 2.2 IAP'!L53+'Inversión 2.3 IAP'!L53+'Inversión 2.4 IAP'!L53+'Exp Veg 1-IAP'!L53+'Exp Veg 2-IAP'!L53</f>
        <v>0</v>
      </c>
      <c r="M53" s="125">
        <f>+'Inversión No. 2.1 IAP'!M53++'Inversión No. 2.2 IAP'!M53+'Inversión 2.3 IAP'!M53+'Inversión 2.4 IAP'!M53+'Exp Veg 1-IAP'!M53+'Exp Veg 2-IAP'!M53</f>
        <v>0</v>
      </c>
      <c r="N53" s="125">
        <f>+'Inversión No. 2.1 IAP'!N53++'Inversión No. 2.2 IAP'!N53+'Inversión 2.3 IAP'!N53+'Inversión 2.4 IAP'!N53+'Exp Veg 1-IAP'!N53+'Exp Veg 2-IAP'!N53</f>
        <v>0</v>
      </c>
      <c r="O53" s="125">
        <f>+'Inversión No. 2.1 IAP'!O53++'Inversión No. 2.2 IAP'!O53+'Inversión 2.3 IAP'!O53+'Inversión 2.4 IAP'!O53+'Exp Veg 1-IAP'!O53+'Exp Veg 2-IAP'!O53</f>
        <v>0</v>
      </c>
      <c r="P53" s="125">
        <f>+'Inversión No. 2.1 IAP'!P53++'Inversión No. 2.2 IAP'!P53+'Inversión 2.3 IAP'!P53+'Inversión 2.4 IAP'!P53+'Exp Veg 1-IAP'!P53+'Exp Veg 2-IAP'!P53</f>
        <v>0</v>
      </c>
      <c r="Q53" s="125">
        <f>+'Inversión No. 2.1 IAP'!Q53++'Inversión No. 2.2 IAP'!Q53+'Inversión 2.3 IAP'!Q53+'Inversión 2.4 IAP'!Q53+'Exp Veg 1-IAP'!Q53+'Exp Veg 2-IAP'!Q53</f>
        <v>0</v>
      </c>
      <c r="R53" s="125">
        <f>+'Inversión No. 2.1 IAP'!R53++'Inversión No. 2.2 IAP'!R53+'Inversión 2.3 IAP'!R53+'Inversión 2.4 IAP'!R53+'Exp Veg 1-IAP'!R53+'Exp Veg 2-IAP'!R53</f>
        <v>0</v>
      </c>
      <c r="S53" s="125">
        <f>+'Inversión No. 2.1 IAP'!S53++'Inversión No. 2.2 IAP'!S53+'Inversión 2.3 IAP'!S53+'Inversión 2.4 IAP'!S53+'Exp Veg 1-IAP'!S53+'Exp Veg 2-IAP'!S53</f>
        <v>0</v>
      </c>
      <c r="T53" s="125">
        <f>+'Inversión No. 2.1 IAP'!T53++'Inversión No. 2.2 IAP'!T53+'Inversión 2.3 IAP'!T53+'Inversión 2.4 IAP'!T53+'Exp Veg 1-IAP'!T53+'Exp Veg 2-IAP'!T53</f>
        <v>0</v>
      </c>
      <c r="U53" s="125">
        <f>+'Inversión No. 2.1 IAP'!U53++'Inversión No. 2.2 IAP'!U53+'Inversión 2.3 IAP'!U53+'Inversión 2.4 IAP'!U53+'Exp Veg 1-IAP'!U53+'Exp Veg 2-IAP'!U53</f>
        <v>0</v>
      </c>
      <c r="V53" s="125">
        <f>+'Inversión No. 2.1 IAP'!V53++'Inversión No. 2.2 IAP'!V53+'Inversión 2.3 IAP'!V53+'Inversión 2.4 IAP'!V53+'Exp Veg 1-IAP'!V53+'Exp Veg 2-IAP'!V53</f>
        <v>0</v>
      </c>
      <c r="W53" s="125">
        <f>+'Inversión No. 2.1 IAP'!W53++'Inversión No. 2.2 IAP'!W53+'Inversión 2.3 IAP'!W53+'Inversión 2.4 IAP'!W53+'Exp Veg 1-IAP'!W53+'Exp Veg 2-IAP'!W53</f>
        <v>0</v>
      </c>
      <c r="X53" s="125">
        <f>+'Inversión No. 2.1 IAP'!X53++'Inversión No. 2.2 IAP'!X53+'Inversión 2.3 IAP'!X53+'Inversión 2.4 IAP'!X53+'Exp Veg 1-IAP'!X53+'Exp Veg 2-IAP'!X53</f>
        <v>0</v>
      </c>
      <c r="Y53" s="125">
        <f>+'Inversión No. 2.1 IAP'!Y53++'Inversión No. 2.2 IAP'!Y53+'Inversión 2.3 IAP'!Y53+'Inversión 2.4 IAP'!Y53+'Exp Veg 1-IAP'!Y53+'Exp Veg 2-IAP'!Y53</f>
        <v>0</v>
      </c>
      <c r="Z53" s="125">
        <f>+'Inversión No. 2.1 IAP'!Z53++'Inversión No. 2.2 IAP'!Z53+'Inversión 2.3 IAP'!Z53+'Inversión 2.4 IAP'!Z53+'Exp Veg 1-IAP'!Z53+'Exp Veg 2-IAP'!Z53</f>
        <v>0</v>
      </c>
      <c r="AA53" s="125">
        <f>+'Inversión No. 2.1 IAP'!AA53++'Inversión No. 2.2 IAP'!AA53+'Inversión 2.3 IAP'!AA53+'Inversión 2.4 IAP'!AA53+'Exp Veg 1-IAP'!AA53+'Exp Veg 2-IAP'!AA53</f>
        <v>0</v>
      </c>
      <c r="AB53" s="125">
        <f>+'Inversión No. 2.1 IAP'!AB53++'Inversión No. 2.2 IAP'!AB53+'Inversión 2.3 IAP'!AB53+'Inversión 2.4 IAP'!AB53+'Exp Veg 1-IAP'!AB53+'Exp Veg 2-IAP'!AB53</f>
        <v>0</v>
      </c>
      <c r="AC53" s="125">
        <f>+'Inversión No. 2.1 IAP'!AC53++'Inversión No. 2.2 IAP'!AC53+'Inversión 2.3 IAP'!AC53+'Inversión 2.4 IAP'!AC53+'Exp Veg 1-IAP'!AC53+'Exp Veg 2-IAP'!AC53</f>
        <v>0</v>
      </c>
      <c r="AD53" s="125">
        <f>+'Inversión No. 2.1 IAP'!AD53++'Inversión No. 2.2 IAP'!AD53+'Inversión 2.3 IAP'!AD53+'Inversión 2.4 IAP'!AD53+'Exp Veg 1-IAP'!AD53+'Exp Veg 2-IAP'!AD53</f>
        <v>0</v>
      </c>
      <c r="AE53" s="125">
        <f>+'Inversión No. 2.1 IAP'!AE53++'Inversión No. 2.2 IAP'!AE53+'Inversión 2.3 IAP'!AE53+'Inversión 2.4 IAP'!AE53+'Exp Veg 1-IAP'!AE53+'Exp Veg 2-IAP'!AE53</f>
        <v>0</v>
      </c>
      <c r="AF53" s="125">
        <f>+'Inversión No. 2.1 IAP'!AF53++'Inversión No. 2.2 IAP'!AF53+'Inversión 2.3 IAP'!AF53+'Inversión 2.4 IAP'!AF53+'Exp Veg 1-IAP'!AF53+'Exp Veg 2-IAP'!AF53</f>
        <v>0</v>
      </c>
      <c r="AG53" s="125">
        <f>+'Inversión No. 2.1 IAP'!AG53++'Inversión No. 2.2 IAP'!AG53+'Inversión 2.3 IAP'!AG53+'Inversión 2.4 IAP'!AG53+'Exp Veg 1-IAP'!AG53+'Exp Veg 2-IAP'!AG53</f>
        <v>0</v>
      </c>
      <c r="AH53" s="125">
        <f>+'Inversión No. 2.1 IAP'!AH53++'Inversión No. 2.2 IAP'!AH53+'Inversión 2.3 IAP'!AH53+'Inversión 2.4 IAP'!AH53+'Exp Veg 1-IAP'!AH53+'Exp Veg 2-IAP'!AH53</f>
        <v>0</v>
      </c>
      <c r="AI53" s="125">
        <f>+'Inversión No. 2.1 IAP'!AI53++'Inversión No. 2.2 IAP'!AI53+'Inversión 2.3 IAP'!AI53+'Inversión 2.4 IAP'!AI53+'Exp Veg 1-IAP'!AI53+'Exp Veg 2-IAP'!AI53</f>
        <v>0</v>
      </c>
      <c r="AJ53" s="125">
        <f>+'Inversión No. 2.1 IAP'!AJ53++'Inversión No. 2.2 IAP'!AJ53+'Inversión 2.3 IAP'!AJ53+'Inversión 2.4 IAP'!AJ53+'Exp Veg 1-IAP'!AJ53+'Exp Veg 2-IAP'!AJ53</f>
        <v>0</v>
      </c>
      <c r="AK53" s="125">
        <f>+'Inversión No. 2.1 IAP'!AK53++'Inversión No. 2.2 IAP'!AK53+'Inversión 2.3 IAP'!AK53+'Inversión 2.4 IAP'!AK53+'Exp Veg 1-IAP'!AK53+'Exp Veg 2-IAP'!AK53</f>
        <v>0</v>
      </c>
    </row>
    <row r="54" spans="2:37" x14ac:dyDescent="0.25">
      <c r="B54" s="59" t="s">
        <v>323</v>
      </c>
      <c r="C54" s="62" t="str">
        <f>+VLOOKUP(B54,'resumen UCAP'!$A$5:$O$329,2,0)</f>
        <v>BALA LED 5W</v>
      </c>
      <c r="D54" s="63">
        <f>+'Desmonte Infr. financiada'!D54</f>
        <v>5</v>
      </c>
      <c r="E54" s="63" t="str">
        <f>+VLOOKUP(B54,'resumen UCAP'!$A$5:$O$329,3,0)</f>
        <v>Un</v>
      </c>
      <c r="F54" s="64">
        <f>+VLOOKUP(B54,'resumen UCAP'!$A$5:$O$329,15,0)</f>
        <v>83950</v>
      </c>
      <c r="G54" s="61">
        <v>46</v>
      </c>
      <c r="H54" s="125">
        <f>+'Inversión No. 2.1 IAP'!H54++'Inversión No. 2.2 IAP'!H54+'Inversión 2.3 IAP'!H54+'Inversión 2.4 IAP'!H54+'Exp Veg 1-IAP'!H54+'Exp Veg 2-IAP'!H54</f>
        <v>0</v>
      </c>
      <c r="I54" s="125">
        <f>+'Inversión No. 2.1 IAP'!I54++'Inversión No. 2.2 IAP'!I54+'Inversión 2.3 IAP'!I54+'Inversión 2.4 IAP'!I54+'Exp Veg 1-IAP'!I54+'Exp Veg 2-IAP'!I54</f>
        <v>0</v>
      </c>
      <c r="J54" s="125">
        <f>+'Inversión No. 2.1 IAP'!J54++'Inversión No. 2.2 IAP'!J54+'Inversión 2.3 IAP'!J54+'Inversión 2.4 IAP'!J54+'Exp Veg 1-IAP'!J54+'Exp Veg 2-IAP'!J54</f>
        <v>0</v>
      </c>
      <c r="K54" s="125">
        <f>+'Inversión No. 2.1 IAP'!K54++'Inversión No. 2.2 IAP'!K54+'Inversión 2.3 IAP'!K54+'Inversión 2.4 IAP'!K54+'Exp Veg 1-IAP'!K54+'Exp Veg 2-IAP'!K54</f>
        <v>0</v>
      </c>
      <c r="L54" s="125">
        <f>+'Inversión No. 2.1 IAP'!L54++'Inversión No. 2.2 IAP'!L54+'Inversión 2.3 IAP'!L54+'Inversión 2.4 IAP'!L54+'Exp Veg 1-IAP'!L54+'Exp Veg 2-IAP'!L54</f>
        <v>0</v>
      </c>
      <c r="M54" s="125">
        <f>+'Inversión No. 2.1 IAP'!M54++'Inversión No. 2.2 IAP'!M54+'Inversión 2.3 IAP'!M54+'Inversión 2.4 IAP'!M54+'Exp Veg 1-IAP'!M54+'Exp Veg 2-IAP'!M54</f>
        <v>0</v>
      </c>
      <c r="N54" s="125">
        <f>+'Inversión No. 2.1 IAP'!N54++'Inversión No. 2.2 IAP'!N54+'Inversión 2.3 IAP'!N54+'Inversión 2.4 IAP'!N54+'Exp Veg 1-IAP'!N54+'Exp Veg 2-IAP'!N54</f>
        <v>0</v>
      </c>
      <c r="O54" s="125">
        <f>+'Inversión No. 2.1 IAP'!O54++'Inversión No. 2.2 IAP'!O54+'Inversión 2.3 IAP'!O54+'Inversión 2.4 IAP'!O54+'Exp Veg 1-IAP'!O54+'Exp Veg 2-IAP'!O54</f>
        <v>0</v>
      </c>
      <c r="P54" s="125">
        <f>+'Inversión No. 2.1 IAP'!P54++'Inversión No. 2.2 IAP'!P54+'Inversión 2.3 IAP'!P54+'Inversión 2.4 IAP'!P54+'Exp Veg 1-IAP'!P54+'Exp Veg 2-IAP'!P54</f>
        <v>0</v>
      </c>
      <c r="Q54" s="125">
        <f>+'Inversión No. 2.1 IAP'!Q54++'Inversión No. 2.2 IAP'!Q54+'Inversión 2.3 IAP'!Q54+'Inversión 2.4 IAP'!Q54+'Exp Veg 1-IAP'!Q54+'Exp Veg 2-IAP'!Q54</f>
        <v>0</v>
      </c>
      <c r="R54" s="125">
        <f>+'Inversión No. 2.1 IAP'!R54++'Inversión No. 2.2 IAP'!R54+'Inversión 2.3 IAP'!R54+'Inversión 2.4 IAP'!R54+'Exp Veg 1-IAP'!R54+'Exp Veg 2-IAP'!R54</f>
        <v>0</v>
      </c>
      <c r="S54" s="125">
        <f>+'Inversión No. 2.1 IAP'!S54++'Inversión No. 2.2 IAP'!S54+'Inversión 2.3 IAP'!S54+'Inversión 2.4 IAP'!S54+'Exp Veg 1-IAP'!S54+'Exp Veg 2-IAP'!S54</f>
        <v>0</v>
      </c>
      <c r="T54" s="125">
        <f>+'Inversión No. 2.1 IAP'!T54++'Inversión No. 2.2 IAP'!T54+'Inversión 2.3 IAP'!T54+'Inversión 2.4 IAP'!T54+'Exp Veg 1-IAP'!T54+'Exp Veg 2-IAP'!T54</f>
        <v>0</v>
      </c>
      <c r="U54" s="125">
        <f>+'Inversión No. 2.1 IAP'!U54++'Inversión No. 2.2 IAP'!U54+'Inversión 2.3 IAP'!U54+'Inversión 2.4 IAP'!U54+'Exp Veg 1-IAP'!U54+'Exp Veg 2-IAP'!U54</f>
        <v>0</v>
      </c>
      <c r="V54" s="125">
        <f>+'Inversión No. 2.1 IAP'!V54++'Inversión No. 2.2 IAP'!V54+'Inversión 2.3 IAP'!V54+'Inversión 2.4 IAP'!V54+'Exp Veg 1-IAP'!V54+'Exp Veg 2-IAP'!V54</f>
        <v>0</v>
      </c>
      <c r="W54" s="125">
        <f>+'Inversión No. 2.1 IAP'!W54++'Inversión No. 2.2 IAP'!W54+'Inversión 2.3 IAP'!W54+'Inversión 2.4 IAP'!W54+'Exp Veg 1-IAP'!W54+'Exp Veg 2-IAP'!W54</f>
        <v>0</v>
      </c>
      <c r="X54" s="125">
        <f>+'Inversión No. 2.1 IAP'!X54++'Inversión No. 2.2 IAP'!X54+'Inversión 2.3 IAP'!X54+'Inversión 2.4 IAP'!X54+'Exp Veg 1-IAP'!X54+'Exp Veg 2-IAP'!X54</f>
        <v>0</v>
      </c>
      <c r="Y54" s="125">
        <f>+'Inversión No. 2.1 IAP'!Y54++'Inversión No. 2.2 IAP'!Y54+'Inversión 2.3 IAP'!Y54+'Inversión 2.4 IAP'!Y54+'Exp Veg 1-IAP'!Y54+'Exp Veg 2-IAP'!Y54</f>
        <v>0</v>
      </c>
      <c r="Z54" s="125">
        <f>+'Inversión No. 2.1 IAP'!Z54++'Inversión No. 2.2 IAP'!Z54+'Inversión 2.3 IAP'!Z54+'Inversión 2.4 IAP'!Z54+'Exp Veg 1-IAP'!Z54+'Exp Veg 2-IAP'!Z54</f>
        <v>0</v>
      </c>
      <c r="AA54" s="125">
        <f>+'Inversión No. 2.1 IAP'!AA54++'Inversión No. 2.2 IAP'!AA54+'Inversión 2.3 IAP'!AA54+'Inversión 2.4 IAP'!AA54+'Exp Veg 1-IAP'!AA54+'Exp Veg 2-IAP'!AA54</f>
        <v>0</v>
      </c>
      <c r="AB54" s="125">
        <f>+'Inversión No. 2.1 IAP'!AB54++'Inversión No. 2.2 IAP'!AB54+'Inversión 2.3 IAP'!AB54+'Inversión 2.4 IAP'!AB54+'Exp Veg 1-IAP'!AB54+'Exp Veg 2-IAP'!AB54</f>
        <v>0</v>
      </c>
      <c r="AC54" s="125">
        <f>+'Inversión No. 2.1 IAP'!AC54++'Inversión No. 2.2 IAP'!AC54+'Inversión 2.3 IAP'!AC54+'Inversión 2.4 IAP'!AC54+'Exp Veg 1-IAP'!AC54+'Exp Veg 2-IAP'!AC54</f>
        <v>0</v>
      </c>
      <c r="AD54" s="125">
        <f>+'Inversión No. 2.1 IAP'!AD54++'Inversión No. 2.2 IAP'!AD54+'Inversión 2.3 IAP'!AD54+'Inversión 2.4 IAP'!AD54+'Exp Veg 1-IAP'!AD54+'Exp Veg 2-IAP'!AD54</f>
        <v>0</v>
      </c>
      <c r="AE54" s="125">
        <f>+'Inversión No. 2.1 IAP'!AE54++'Inversión No. 2.2 IAP'!AE54+'Inversión 2.3 IAP'!AE54+'Inversión 2.4 IAP'!AE54+'Exp Veg 1-IAP'!AE54+'Exp Veg 2-IAP'!AE54</f>
        <v>0</v>
      </c>
      <c r="AF54" s="125">
        <f>+'Inversión No. 2.1 IAP'!AF54++'Inversión No. 2.2 IAP'!AF54+'Inversión 2.3 IAP'!AF54+'Inversión 2.4 IAP'!AF54+'Exp Veg 1-IAP'!AF54+'Exp Veg 2-IAP'!AF54</f>
        <v>0</v>
      </c>
      <c r="AG54" s="125">
        <f>+'Inversión No. 2.1 IAP'!AG54++'Inversión No. 2.2 IAP'!AG54+'Inversión 2.3 IAP'!AG54+'Inversión 2.4 IAP'!AG54+'Exp Veg 1-IAP'!AG54+'Exp Veg 2-IAP'!AG54</f>
        <v>0</v>
      </c>
      <c r="AH54" s="125">
        <f>+'Inversión No. 2.1 IAP'!AH54++'Inversión No. 2.2 IAP'!AH54+'Inversión 2.3 IAP'!AH54+'Inversión 2.4 IAP'!AH54+'Exp Veg 1-IAP'!AH54+'Exp Veg 2-IAP'!AH54</f>
        <v>0</v>
      </c>
      <c r="AI54" s="125">
        <f>+'Inversión No. 2.1 IAP'!AI54++'Inversión No. 2.2 IAP'!AI54+'Inversión 2.3 IAP'!AI54+'Inversión 2.4 IAP'!AI54+'Exp Veg 1-IAP'!AI54+'Exp Veg 2-IAP'!AI54</f>
        <v>0</v>
      </c>
      <c r="AJ54" s="125">
        <f>+'Inversión No. 2.1 IAP'!AJ54++'Inversión No. 2.2 IAP'!AJ54+'Inversión 2.3 IAP'!AJ54+'Inversión 2.4 IAP'!AJ54+'Exp Veg 1-IAP'!AJ54+'Exp Veg 2-IAP'!AJ54</f>
        <v>0</v>
      </c>
      <c r="AK54" s="125">
        <f>+'Inversión No. 2.1 IAP'!AK54++'Inversión No. 2.2 IAP'!AK54+'Inversión 2.3 IAP'!AK54+'Inversión 2.4 IAP'!AK54+'Exp Veg 1-IAP'!AK54+'Exp Veg 2-IAP'!AK54</f>
        <v>0</v>
      </c>
    </row>
    <row r="55" spans="2:37" x14ac:dyDescent="0.25">
      <c r="B55" s="59" t="s">
        <v>324</v>
      </c>
      <c r="C55" s="62" t="str">
        <f>+VLOOKUP(B55,'resumen UCAP'!$A$5:$O$329,2,0)</f>
        <v>BALA LED 4W</v>
      </c>
      <c r="D55" s="63">
        <f>+'Desmonte Infr. financiada'!D55</f>
        <v>4</v>
      </c>
      <c r="E55" s="63" t="str">
        <f>+VLOOKUP(B55,'resumen UCAP'!$A$5:$O$329,3,0)</f>
        <v>Un</v>
      </c>
      <c r="F55" s="64">
        <f>+VLOOKUP(B55,'resumen UCAP'!$A$5:$O$329,15,0)</f>
        <v>114900</v>
      </c>
      <c r="G55" s="61">
        <v>143</v>
      </c>
      <c r="H55" s="125">
        <f>+'Inversión No. 2.1 IAP'!H55++'Inversión No. 2.2 IAP'!H55+'Inversión 2.3 IAP'!H55+'Inversión 2.4 IAP'!H55+'Exp Veg 1-IAP'!H55+'Exp Veg 2-IAP'!H55</f>
        <v>0</v>
      </c>
      <c r="I55" s="125">
        <f>+'Inversión No. 2.1 IAP'!I55++'Inversión No. 2.2 IAP'!I55+'Inversión 2.3 IAP'!I55+'Inversión 2.4 IAP'!I55+'Exp Veg 1-IAP'!I55+'Exp Veg 2-IAP'!I55</f>
        <v>0</v>
      </c>
      <c r="J55" s="125">
        <f>+'Inversión No. 2.1 IAP'!J55++'Inversión No. 2.2 IAP'!J55+'Inversión 2.3 IAP'!J55+'Inversión 2.4 IAP'!J55+'Exp Veg 1-IAP'!J55+'Exp Veg 2-IAP'!J55</f>
        <v>0</v>
      </c>
      <c r="K55" s="125">
        <f>+'Inversión No. 2.1 IAP'!K55++'Inversión No. 2.2 IAP'!K55+'Inversión 2.3 IAP'!K55+'Inversión 2.4 IAP'!K55+'Exp Veg 1-IAP'!K55+'Exp Veg 2-IAP'!K55</f>
        <v>0</v>
      </c>
      <c r="L55" s="125">
        <f>+'Inversión No. 2.1 IAP'!L55++'Inversión No. 2.2 IAP'!L55+'Inversión 2.3 IAP'!L55+'Inversión 2.4 IAP'!L55+'Exp Veg 1-IAP'!L55+'Exp Veg 2-IAP'!L55</f>
        <v>0</v>
      </c>
      <c r="M55" s="125">
        <f>+'Inversión No. 2.1 IAP'!M55++'Inversión No. 2.2 IAP'!M55+'Inversión 2.3 IAP'!M55+'Inversión 2.4 IAP'!M55+'Exp Veg 1-IAP'!M55+'Exp Veg 2-IAP'!M55</f>
        <v>0</v>
      </c>
      <c r="N55" s="125">
        <f>+'Inversión No. 2.1 IAP'!N55++'Inversión No. 2.2 IAP'!N55+'Inversión 2.3 IAP'!N55+'Inversión 2.4 IAP'!N55+'Exp Veg 1-IAP'!N55+'Exp Veg 2-IAP'!N55</f>
        <v>0</v>
      </c>
      <c r="O55" s="125">
        <f>+'Inversión No. 2.1 IAP'!O55++'Inversión No. 2.2 IAP'!O55+'Inversión 2.3 IAP'!O55+'Inversión 2.4 IAP'!O55+'Exp Veg 1-IAP'!O55+'Exp Veg 2-IAP'!O55</f>
        <v>0</v>
      </c>
      <c r="P55" s="125">
        <f>+'Inversión No. 2.1 IAP'!P55++'Inversión No. 2.2 IAP'!P55+'Inversión 2.3 IAP'!P55+'Inversión 2.4 IAP'!P55+'Exp Veg 1-IAP'!P55+'Exp Veg 2-IAP'!P55</f>
        <v>0</v>
      </c>
      <c r="Q55" s="125">
        <f>+'Inversión No. 2.1 IAP'!Q55++'Inversión No. 2.2 IAP'!Q55+'Inversión 2.3 IAP'!Q55+'Inversión 2.4 IAP'!Q55+'Exp Veg 1-IAP'!Q55+'Exp Veg 2-IAP'!Q55</f>
        <v>0</v>
      </c>
      <c r="R55" s="125">
        <f>+'Inversión No. 2.1 IAP'!R55++'Inversión No. 2.2 IAP'!R55+'Inversión 2.3 IAP'!R55+'Inversión 2.4 IAP'!R55+'Exp Veg 1-IAP'!R55+'Exp Veg 2-IAP'!R55</f>
        <v>0</v>
      </c>
      <c r="S55" s="125">
        <f>+'Inversión No. 2.1 IAP'!S55++'Inversión No. 2.2 IAP'!S55+'Inversión 2.3 IAP'!S55+'Inversión 2.4 IAP'!S55+'Exp Veg 1-IAP'!S55+'Exp Veg 2-IAP'!S55</f>
        <v>0</v>
      </c>
      <c r="T55" s="125">
        <f>+'Inversión No. 2.1 IAP'!T55++'Inversión No. 2.2 IAP'!T55+'Inversión 2.3 IAP'!T55+'Inversión 2.4 IAP'!T55+'Exp Veg 1-IAP'!T55+'Exp Veg 2-IAP'!T55</f>
        <v>0</v>
      </c>
      <c r="U55" s="125">
        <f>+'Inversión No. 2.1 IAP'!U55++'Inversión No. 2.2 IAP'!U55+'Inversión 2.3 IAP'!U55+'Inversión 2.4 IAP'!U55+'Exp Veg 1-IAP'!U55+'Exp Veg 2-IAP'!U55</f>
        <v>0</v>
      </c>
      <c r="V55" s="125">
        <f>+'Inversión No. 2.1 IAP'!V55++'Inversión No. 2.2 IAP'!V55+'Inversión 2.3 IAP'!V55+'Inversión 2.4 IAP'!V55+'Exp Veg 1-IAP'!V55+'Exp Veg 2-IAP'!V55</f>
        <v>0</v>
      </c>
      <c r="W55" s="125">
        <f>+'Inversión No. 2.1 IAP'!W55++'Inversión No. 2.2 IAP'!W55+'Inversión 2.3 IAP'!W55+'Inversión 2.4 IAP'!W55+'Exp Veg 1-IAP'!W55+'Exp Veg 2-IAP'!W55</f>
        <v>0</v>
      </c>
      <c r="X55" s="125">
        <f>+'Inversión No. 2.1 IAP'!X55++'Inversión No. 2.2 IAP'!X55+'Inversión 2.3 IAP'!X55+'Inversión 2.4 IAP'!X55+'Exp Veg 1-IAP'!X55+'Exp Veg 2-IAP'!X55</f>
        <v>0</v>
      </c>
      <c r="Y55" s="125">
        <f>+'Inversión No. 2.1 IAP'!Y55++'Inversión No. 2.2 IAP'!Y55+'Inversión 2.3 IAP'!Y55+'Inversión 2.4 IAP'!Y55+'Exp Veg 1-IAP'!Y55+'Exp Veg 2-IAP'!Y55</f>
        <v>0</v>
      </c>
      <c r="Z55" s="125">
        <f>+'Inversión No. 2.1 IAP'!Z55++'Inversión No. 2.2 IAP'!Z55+'Inversión 2.3 IAP'!Z55+'Inversión 2.4 IAP'!Z55+'Exp Veg 1-IAP'!Z55+'Exp Veg 2-IAP'!Z55</f>
        <v>0</v>
      </c>
      <c r="AA55" s="125">
        <f>+'Inversión No. 2.1 IAP'!AA55++'Inversión No. 2.2 IAP'!AA55+'Inversión 2.3 IAP'!AA55+'Inversión 2.4 IAP'!AA55+'Exp Veg 1-IAP'!AA55+'Exp Veg 2-IAP'!AA55</f>
        <v>0</v>
      </c>
      <c r="AB55" s="125">
        <f>+'Inversión No. 2.1 IAP'!AB55++'Inversión No. 2.2 IAP'!AB55+'Inversión 2.3 IAP'!AB55+'Inversión 2.4 IAP'!AB55+'Exp Veg 1-IAP'!AB55+'Exp Veg 2-IAP'!AB55</f>
        <v>0</v>
      </c>
      <c r="AC55" s="125">
        <f>+'Inversión No. 2.1 IAP'!AC55++'Inversión No. 2.2 IAP'!AC55+'Inversión 2.3 IAP'!AC55+'Inversión 2.4 IAP'!AC55+'Exp Veg 1-IAP'!AC55+'Exp Veg 2-IAP'!AC55</f>
        <v>0</v>
      </c>
      <c r="AD55" s="125">
        <f>+'Inversión No. 2.1 IAP'!AD55++'Inversión No. 2.2 IAP'!AD55+'Inversión 2.3 IAP'!AD55+'Inversión 2.4 IAP'!AD55+'Exp Veg 1-IAP'!AD55+'Exp Veg 2-IAP'!AD55</f>
        <v>0</v>
      </c>
      <c r="AE55" s="125">
        <f>+'Inversión No. 2.1 IAP'!AE55++'Inversión No. 2.2 IAP'!AE55+'Inversión 2.3 IAP'!AE55+'Inversión 2.4 IAP'!AE55+'Exp Veg 1-IAP'!AE55+'Exp Veg 2-IAP'!AE55</f>
        <v>0</v>
      </c>
      <c r="AF55" s="125">
        <f>+'Inversión No. 2.1 IAP'!AF55++'Inversión No. 2.2 IAP'!AF55+'Inversión 2.3 IAP'!AF55+'Inversión 2.4 IAP'!AF55+'Exp Veg 1-IAP'!AF55+'Exp Veg 2-IAP'!AF55</f>
        <v>0</v>
      </c>
      <c r="AG55" s="125">
        <f>+'Inversión No. 2.1 IAP'!AG55++'Inversión No. 2.2 IAP'!AG55+'Inversión 2.3 IAP'!AG55+'Inversión 2.4 IAP'!AG55+'Exp Veg 1-IAP'!AG55+'Exp Veg 2-IAP'!AG55</f>
        <v>0</v>
      </c>
      <c r="AH55" s="125">
        <f>+'Inversión No. 2.1 IAP'!AH55++'Inversión No. 2.2 IAP'!AH55+'Inversión 2.3 IAP'!AH55+'Inversión 2.4 IAP'!AH55+'Exp Veg 1-IAP'!AH55+'Exp Veg 2-IAP'!AH55</f>
        <v>0</v>
      </c>
      <c r="AI55" s="125">
        <f>+'Inversión No. 2.1 IAP'!AI55++'Inversión No. 2.2 IAP'!AI55+'Inversión 2.3 IAP'!AI55+'Inversión 2.4 IAP'!AI55+'Exp Veg 1-IAP'!AI55+'Exp Veg 2-IAP'!AI55</f>
        <v>0</v>
      </c>
      <c r="AJ55" s="125">
        <f>+'Inversión No. 2.1 IAP'!AJ55++'Inversión No. 2.2 IAP'!AJ55+'Inversión 2.3 IAP'!AJ55+'Inversión 2.4 IAP'!AJ55+'Exp Veg 1-IAP'!AJ55+'Exp Veg 2-IAP'!AJ55</f>
        <v>0</v>
      </c>
      <c r="AK55" s="125">
        <f>+'Inversión No. 2.1 IAP'!AK55++'Inversión No. 2.2 IAP'!AK55+'Inversión 2.3 IAP'!AK55+'Inversión 2.4 IAP'!AK55+'Exp Veg 1-IAP'!AK55+'Exp Veg 2-IAP'!AK55</f>
        <v>0</v>
      </c>
    </row>
    <row r="56" spans="2:37" x14ac:dyDescent="0.25">
      <c r="B56" s="59" t="s">
        <v>84</v>
      </c>
      <c r="C56" s="62" t="str">
        <f>+VLOOKUP(B56,'resumen UCAP'!$A$5:$O$329,2,0)</f>
        <v>LUMINARIA NA 70W SEGUNDA</v>
      </c>
      <c r="D56" s="63">
        <f>+'Desmonte Infr. financiada'!D56</f>
        <v>81</v>
      </c>
      <c r="E56" s="63" t="str">
        <f>+VLOOKUP(B56,'resumen UCAP'!$A$5:$O$329,3,0)</f>
        <v>Un</v>
      </c>
      <c r="F56" s="64">
        <f>+VLOOKUP(B56,'resumen UCAP'!$A$5:$O$329,15,0)</f>
        <v>201799</v>
      </c>
      <c r="G56" s="123">
        <v>18</v>
      </c>
      <c r="H56" s="125">
        <f>+'Inversión No. 2.1 IAP'!H56++'Inversión No. 2.2 IAP'!H56+'Inversión 2.3 IAP'!H56+'Inversión 2.4 IAP'!H56+'Exp Veg 1-IAP'!H56+'Exp Veg 2-IAP'!H56</f>
        <v>0</v>
      </c>
      <c r="I56" s="125">
        <f>+'Inversión No. 2.1 IAP'!I56++'Inversión No. 2.2 IAP'!I56+'Inversión 2.3 IAP'!I56+'Inversión 2.4 IAP'!I56+'Exp Veg 1-IAP'!I56+'Exp Veg 2-IAP'!I56</f>
        <v>0</v>
      </c>
      <c r="J56" s="125">
        <f>+'Inversión No. 2.1 IAP'!J56++'Inversión No. 2.2 IAP'!J56+'Inversión 2.3 IAP'!J56+'Inversión 2.4 IAP'!J56+'Exp Veg 1-IAP'!J56+'Exp Veg 2-IAP'!J56</f>
        <v>0</v>
      </c>
      <c r="K56" s="125">
        <f>+'Inversión No. 2.1 IAP'!K56++'Inversión No. 2.2 IAP'!K56+'Inversión 2.3 IAP'!K56+'Inversión 2.4 IAP'!K56+'Exp Veg 1-IAP'!K56+'Exp Veg 2-IAP'!K56</f>
        <v>0</v>
      </c>
      <c r="L56" s="125">
        <f>+'Inversión No. 2.1 IAP'!L56++'Inversión No. 2.2 IAP'!L56+'Inversión 2.3 IAP'!L56+'Inversión 2.4 IAP'!L56+'Exp Veg 1-IAP'!L56+'Exp Veg 2-IAP'!L56</f>
        <v>0</v>
      </c>
      <c r="M56" s="125">
        <f>+'Inversión No. 2.1 IAP'!M56++'Inversión No. 2.2 IAP'!M56+'Inversión 2.3 IAP'!M56+'Inversión 2.4 IAP'!M56+'Exp Veg 1-IAP'!M56+'Exp Veg 2-IAP'!M56</f>
        <v>0</v>
      </c>
      <c r="N56" s="125">
        <f>+'Inversión No. 2.1 IAP'!N56++'Inversión No. 2.2 IAP'!N56+'Inversión 2.3 IAP'!N56+'Inversión 2.4 IAP'!N56+'Exp Veg 1-IAP'!N56+'Exp Veg 2-IAP'!N56</f>
        <v>0</v>
      </c>
      <c r="O56" s="125">
        <f>+'Inversión No. 2.1 IAP'!O56++'Inversión No. 2.2 IAP'!O56+'Inversión 2.3 IAP'!O56+'Inversión 2.4 IAP'!O56+'Exp Veg 1-IAP'!O56+'Exp Veg 2-IAP'!O56</f>
        <v>0</v>
      </c>
      <c r="P56" s="125">
        <f>+'Inversión No. 2.1 IAP'!P56++'Inversión No. 2.2 IAP'!P56+'Inversión 2.3 IAP'!P56+'Inversión 2.4 IAP'!P56+'Exp Veg 1-IAP'!P56+'Exp Veg 2-IAP'!P56</f>
        <v>0</v>
      </c>
      <c r="Q56" s="125">
        <f>+'Inversión No. 2.1 IAP'!Q56++'Inversión No. 2.2 IAP'!Q56+'Inversión 2.3 IAP'!Q56+'Inversión 2.4 IAP'!Q56+'Exp Veg 1-IAP'!Q56+'Exp Veg 2-IAP'!Q56</f>
        <v>0</v>
      </c>
      <c r="R56" s="125">
        <f>+'Inversión No. 2.1 IAP'!R56++'Inversión No. 2.2 IAP'!R56+'Inversión 2.3 IAP'!R56+'Inversión 2.4 IAP'!R56+'Exp Veg 1-IAP'!R56+'Exp Veg 2-IAP'!R56</f>
        <v>0</v>
      </c>
      <c r="S56" s="125">
        <f>+'Inversión No. 2.1 IAP'!S56++'Inversión No. 2.2 IAP'!S56+'Inversión 2.3 IAP'!S56+'Inversión 2.4 IAP'!S56+'Exp Veg 1-IAP'!S56+'Exp Veg 2-IAP'!S56</f>
        <v>0</v>
      </c>
      <c r="T56" s="125">
        <f>+'Inversión No. 2.1 IAP'!T56++'Inversión No. 2.2 IAP'!T56+'Inversión 2.3 IAP'!T56+'Inversión 2.4 IAP'!T56+'Exp Veg 1-IAP'!T56+'Exp Veg 2-IAP'!T56</f>
        <v>0</v>
      </c>
      <c r="U56" s="125">
        <f>+'Inversión No. 2.1 IAP'!U56++'Inversión No. 2.2 IAP'!U56+'Inversión 2.3 IAP'!U56+'Inversión 2.4 IAP'!U56+'Exp Veg 1-IAP'!U56+'Exp Veg 2-IAP'!U56</f>
        <v>0</v>
      </c>
      <c r="V56" s="125">
        <f>+'Inversión No. 2.1 IAP'!V56++'Inversión No. 2.2 IAP'!V56+'Inversión 2.3 IAP'!V56+'Inversión 2.4 IAP'!V56+'Exp Veg 1-IAP'!V56+'Exp Veg 2-IAP'!V56</f>
        <v>0</v>
      </c>
      <c r="W56" s="125">
        <f>+'Inversión No. 2.1 IAP'!W56++'Inversión No. 2.2 IAP'!W56+'Inversión 2.3 IAP'!W56+'Inversión 2.4 IAP'!W56+'Exp Veg 1-IAP'!W56+'Exp Veg 2-IAP'!W56</f>
        <v>0</v>
      </c>
      <c r="X56" s="125">
        <f>+'Inversión No. 2.1 IAP'!X56++'Inversión No. 2.2 IAP'!X56+'Inversión 2.3 IAP'!X56+'Inversión 2.4 IAP'!X56+'Exp Veg 1-IAP'!X56+'Exp Veg 2-IAP'!X56</f>
        <v>0</v>
      </c>
      <c r="Y56" s="125">
        <f>+'Inversión No. 2.1 IAP'!Y56++'Inversión No. 2.2 IAP'!Y56+'Inversión 2.3 IAP'!Y56+'Inversión 2.4 IAP'!Y56+'Exp Veg 1-IAP'!Y56+'Exp Veg 2-IAP'!Y56</f>
        <v>0</v>
      </c>
      <c r="Z56" s="125">
        <f>+'Inversión No. 2.1 IAP'!Z56++'Inversión No. 2.2 IAP'!Z56+'Inversión 2.3 IAP'!Z56+'Inversión 2.4 IAP'!Z56+'Exp Veg 1-IAP'!Z56+'Exp Veg 2-IAP'!Z56</f>
        <v>0</v>
      </c>
      <c r="AA56" s="125">
        <f>+'Inversión No. 2.1 IAP'!AA56++'Inversión No. 2.2 IAP'!AA56+'Inversión 2.3 IAP'!AA56+'Inversión 2.4 IAP'!AA56+'Exp Veg 1-IAP'!AA56+'Exp Veg 2-IAP'!AA56</f>
        <v>0</v>
      </c>
      <c r="AB56" s="125">
        <f>+'Inversión No. 2.1 IAP'!AB56++'Inversión No. 2.2 IAP'!AB56+'Inversión 2.3 IAP'!AB56+'Inversión 2.4 IAP'!AB56+'Exp Veg 1-IAP'!AB56+'Exp Veg 2-IAP'!AB56</f>
        <v>0</v>
      </c>
      <c r="AC56" s="125">
        <f>+'Inversión No. 2.1 IAP'!AC56++'Inversión No. 2.2 IAP'!AC56+'Inversión 2.3 IAP'!AC56+'Inversión 2.4 IAP'!AC56+'Exp Veg 1-IAP'!AC56+'Exp Veg 2-IAP'!AC56</f>
        <v>0</v>
      </c>
      <c r="AD56" s="125">
        <f>+'Inversión No. 2.1 IAP'!AD56++'Inversión No. 2.2 IAP'!AD56+'Inversión 2.3 IAP'!AD56+'Inversión 2.4 IAP'!AD56+'Exp Veg 1-IAP'!AD56+'Exp Veg 2-IAP'!AD56</f>
        <v>0</v>
      </c>
      <c r="AE56" s="125">
        <f>+'Inversión No. 2.1 IAP'!AE56++'Inversión No. 2.2 IAP'!AE56+'Inversión 2.3 IAP'!AE56+'Inversión 2.4 IAP'!AE56+'Exp Veg 1-IAP'!AE56+'Exp Veg 2-IAP'!AE56</f>
        <v>0</v>
      </c>
      <c r="AF56" s="125">
        <f>+'Inversión No. 2.1 IAP'!AF56++'Inversión No. 2.2 IAP'!AF56+'Inversión 2.3 IAP'!AF56+'Inversión 2.4 IAP'!AF56+'Exp Veg 1-IAP'!AF56+'Exp Veg 2-IAP'!AF56</f>
        <v>0</v>
      </c>
      <c r="AG56" s="125">
        <f>+'Inversión No. 2.1 IAP'!AG56++'Inversión No. 2.2 IAP'!AG56+'Inversión 2.3 IAP'!AG56+'Inversión 2.4 IAP'!AG56+'Exp Veg 1-IAP'!AG56+'Exp Veg 2-IAP'!AG56</f>
        <v>0</v>
      </c>
      <c r="AH56" s="125">
        <f>+'Inversión No. 2.1 IAP'!AH56++'Inversión No. 2.2 IAP'!AH56+'Inversión 2.3 IAP'!AH56+'Inversión 2.4 IAP'!AH56+'Exp Veg 1-IAP'!AH56+'Exp Veg 2-IAP'!AH56</f>
        <v>0</v>
      </c>
      <c r="AI56" s="125">
        <f>+'Inversión No. 2.1 IAP'!AI56++'Inversión No. 2.2 IAP'!AI56+'Inversión 2.3 IAP'!AI56+'Inversión 2.4 IAP'!AI56+'Exp Veg 1-IAP'!AI56+'Exp Veg 2-IAP'!AI56</f>
        <v>0</v>
      </c>
      <c r="AJ56" s="125">
        <f>+'Inversión No. 2.1 IAP'!AJ56++'Inversión No. 2.2 IAP'!AJ56+'Inversión 2.3 IAP'!AJ56+'Inversión 2.4 IAP'!AJ56+'Exp Veg 1-IAP'!AJ56+'Exp Veg 2-IAP'!AJ56</f>
        <v>0</v>
      </c>
      <c r="AK56" s="125">
        <f>+'Inversión No. 2.1 IAP'!AK56++'Inversión No. 2.2 IAP'!AK56+'Inversión 2.3 IAP'!AK56+'Inversión 2.4 IAP'!AK56+'Exp Veg 1-IAP'!AK56+'Exp Veg 2-IAP'!AK56</f>
        <v>0</v>
      </c>
    </row>
    <row r="57" spans="2:37" x14ac:dyDescent="0.25">
      <c r="B57" s="59" t="s">
        <v>85</v>
      </c>
      <c r="C57" s="62" t="str">
        <f>+VLOOKUP(B57,'resumen UCAP'!$A$5:$O$329,2,0)</f>
        <v>PROYECTOR MH 400W SEGUNDA</v>
      </c>
      <c r="D57" s="63">
        <f>+'Desmonte Infr. financiada'!D57</f>
        <v>440</v>
      </c>
      <c r="E57" s="63" t="str">
        <f>+VLOOKUP(B57,'resumen UCAP'!$A$5:$O$329,3,0)</f>
        <v>Un</v>
      </c>
      <c r="F57" s="64">
        <f>+VLOOKUP(B57,'resumen UCAP'!$A$5:$O$329,15,0)</f>
        <v>465408</v>
      </c>
      <c r="G57" s="124">
        <v>15</v>
      </c>
      <c r="H57" s="125">
        <f>+'Inversión No. 2.1 IAP'!H57++'Inversión No. 2.2 IAP'!H57+'Inversión 2.3 IAP'!H57+'Inversión 2.4 IAP'!H57+'Exp Veg 1-IAP'!H57+'Exp Veg 2-IAP'!H57</f>
        <v>0</v>
      </c>
      <c r="I57" s="125">
        <f>+'Inversión No. 2.1 IAP'!I57++'Inversión No. 2.2 IAP'!I57+'Inversión 2.3 IAP'!I57+'Inversión 2.4 IAP'!I57+'Exp Veg 1-IAP'!I57+'Exp Veg 2-IAP'!I57</f>
        <v>0</v>
      </c>
      <c r="J57" s="125">
        <f>+'Inversión No. 2.1 IAP'!J57++'Inversión No. 2.2 IAP'!J57+'Inversión 2.3 IAP'!J57+'Inversión 2.4 IAP'!J57+'Exp Veg 1-IAP'!J57+'Exp Veg 2-IAP'!J57</f>
        <v>0</v>
      </c>
      <c r="K57" s="125">
        <f>+'Inversión No. 2.1 IAP'!K57++'Inversión No. 2.2 IAP'!K57+'Inversión 2.3 IAP'!K57+'Inversión 2.4 IAP'!K57+'Exp Veg 1-IAP'!K57+'Exp Veg 2-IAP'!K57</f>
        <v>0</v>
      </c>
      <c r="L57" s="125">
        <f>+'Inversión No. 2.1 IAP'!L57++'Inversión No. 2.2 IAP'!L57+'Inversión 2.3 IAP'!L57+'Inversión 2.4 IAP'!L57+'Exp Veg 1-IAP'!L57+'Exp Veg 2-IAP'!L57</f>
        <v>0</v>
      </c>
      <c r="M57" s="125">
        <f>+'Inversión No. 2.1 IAP'!M57++'Inversión No. 2.2 IAP'!M57+'Inversión 2.3 IAP'!M57+'Inversión 2.4 IAP'!M57+'Exp Veg 1-IAP'!M57+'Exp Veg 2-IAP'!M57</f>
        <v>0</v>
      </c>
      <c r="N57" s="125">
        <f>+'Inversión No. 2.1 IAP'!N57++'Inversión No. 2.2 IAP'!N57+'Inversión 2.3 IAP'!N57+'Inversión 2.4 IAP'!N57+'Exp Veg 1-IAP'!N57+'Exp Veg 2-IAP'!N57</f>
        <v>0</v>
      </c>
      <c r="O57" s="125">
        <f>+'Inversión No. 2.1 IAP'!O57++'Inversión No. 2.2 IAP'!O57+'Inversión 2.3 IAP'!O57+'Inversión 2.4 IAP'!O57+'Exp Veg 1-IAP'!O57+'Exp Veg 2-IAP'!O57</f>
        <v>0</v>
      </c>
      <c r="P57" s="125">
        <f>+'Inversión No. 2.1 IAP'!P57++'Inversión No. 2.2 IAP'!P57+'Inversión 2.3 IAP'!P57+'Inversión 2.4 IAP'!P57+'Exp Veg 1-IAP'!P57+'Exp Veg 2-IAP'!P57</f>
        <v>0</v>
      </c>
      <c r="Q57" s="125">
        <f>+'Inversión No. 2.1 IAP'!Q57++'Inversión No. 2.2 IAP'!Q57+'Inversión 2.3 IAP'!Q57+'Inversión 2.4 IAP'!Q57+'Exp Veg 1-IAP'!Q57+'Exp Veg 2-IAP'!Q57</f>
        <v>0</v>
      </c>
      <c r="R57" s="125">
        <f>+'Inversión No. 2.1 IAP'!R57++'Inversión No. 2.2 IAP'!R57+'Inversión 2.3 IAP'!R57+'Inversión 2.4 IAP'!R57+'Exp Veg 1-IAP'!R57+'Exp Veg 2-IAP'!R57</f>
        <v>0</v>
      </c>
      <c r="S57" s="125">
        <f>+'Inversión No. 2.1 IAP'!S57++'Inversión No. 2.2 IAP'!S57+'Inversión 2.3 IAP'!S57+'Inversión 2.4 IAP'!S57+'Exp Veg 1-IAP'!S57+'Exp Veg 2-IAP'!S57</f>
        <v>0</v>
      </c>
      <c r="T57" s="125">
        <f>+'Inversión No. 2.1 IAP'!T57++'Inversión No. 2.2 IAP'!T57+'Inversión 2.3 IAP'!T57+'Inversión 2.4 IAP'!T57+'Exp Veg 1-IAP'!T57+'Exp Veg 2-IAP'!T57</f>
        <v>0</v>
      </c>
      <c r="U57" s="125">
        <f>+'Inversión No. 2.1 IAP'!U57++'Inversión No. 2.2 IAP'!U57+'Inversión 2.3 IAP'!U57+'Inversión 2.4 IAP'!U57+'Exp Veg 1-IAP'!U57+'Exp Veg 2-IAP'!U57</f>
        <v>0</v>
      </c>
      <c r="V57" s="125">
        <f>+'Inversión No. 2.1 IAP'!V57++'Inversión No. 2.2 IAP'!V57+'Inversión 2.3 IAP'!V57+'Inversión 2.4 IAP'!V57+'Exp Veg 1-IAP'!V57+'Exp Veg 2-IAP'!V57</f>
        <v>0</v>
      </c>
      <c r="W57" s="125">
        <f>+'Inversión No. 2.1 IAP'!W57++'Inversión No. 2.2 IAP'!W57+'Inversión 2.3 IAP'!W57+'Inversión 2.4 IAP'!W57+'Exp Veg 1-IAP'!W57+'Exp Veg 2-IAP'!W57</f>
        <v>0</v>
      </c>
      <c r="X57" s="125">
        <f>+'Inversión No. 2.1 IAP'!X57++'Inversión No. 2.2 IAP'!X57+'Inversión 2.3 IAP'!X57+'Inversión 2.4 IAP'!X57+'Exp Veg 1-IAP'!X57+'Exp Veg 2-IAP'!X57</f>
        <v>0</v>
      </c>
      <c r="Y57" s="125">
        <f>+'Inversión No. 2.1 IAP'!Y57++'Inversión No. 2.2 IAP'!Y57+'Inversión 2.3 IAP'!Y57+'Inversión 2.4 IAP'!Y57+'Exp Veg 1-IAP'!Y57+'Exp Veg 2-IAP'!Y57</f>
        <v>0</v>
      </c>
      <c r="Z57" s="125">
        <f>+'Inversión No. 2.1 IAP'!Z57++'Inversión No. 2.2 IAP'!Z57+'Inversión 2.3 IAP'!Z57+'Inversión 2.4 IAP'!Z57+'Exp Veg 1-IAP'!Z57+'Exp Veg 2-IAP'!Z57</f>
        <v>0</v>
      </c>
      <c r="AA57" s="125">
        <f>+'Inversión No. 2.1 IAP'!AA57++'Inversión No. 2.2 IAP'!AA57+'Inversión 2.3 IAP'!AA57+'Inversión 2.4 IAP'!AA57+'Exp Veg 1-IAP'!AA57+'Exp Veg 2-IAP'!AA57</f>
        <v>0</v>
      </c>
      <c r="AB57" s="125">
        <f>+'Inversión No. 2.1 IAP'!AB57++'Inversión No. 2.2 IAP'!AB57+'Inversión 2.3 IAP'!AB57+'Inversión 2.4 IAP'!AB57+'Exp Veg 1-IAP'!AB57+'Exp Veg 2-IAP'!AB57</f>
        <v>0</v>
      </c>
      <c r="AC57" s="125">
        <f>+'Inversión No. 2.1 IAP'!AC57++'Inversión No. 2.2 IAP'!AC57+'Inversión 2.3 IAP'!AC57+'Inversión 2.4 IAP'!AC57+'Exp Veg 1-IAP'!AC57+'Exp Veg 2-IAP'!AC57</f>
        <v>0</v>
      </c>
      <c r="AD57" s="125">
        <f>+'Inversión No. 2.1 IAP'!AD57++'Inversión No. 2.2 IAP'!AD57+'Inversión 2.3 IAP'!AD57+'Inversión 2.4 IAP'!AD57+'Exp Veg 1-IAP'!AD57+'Exp Veg 2-IAP'!AD57</f>
        <v>0</v>
      </c>
      <c r="AE57" s="125">
        <f>+'Inversión No. 2.1 IAP'!AE57++'Inversión No. 2.2 IAP'!AE57+'Inversión 2.3 IAP'!AE57+'Inversión 2.4 IAP'!AE57+'Exp Veg 1-IAP'!AE57+'Exp Veg 2-IAP'!AE57</f>
        <v>0</v>
      </c>
      <c r="AF57" s="125">
        <f>+'Inversión No. 2.1 IAP'!AF57++'Inversión No. 2.2 IAP'!AF57+'Inversión 2.3 IAP'!AF57+'Inversión 2.4 IAP'!AF57+'Exp Veg 1-IAP'!AF57+'Exp Veg 2-IAP'!AF57</f>
        <v>0</v>
      </c>
      <c r="AG57" s="125">
        <f>+'Inversión No. 2.1 IAP'!AG57++'Inversión No. 2.2 IAP'!AG57+'Inversión 2.3 IAP'!AG57+'Inversión 2.4 IAP'!AG57+'Exp Veg 1-IAP'!AG57+'Exp Veg 2-IAP'!AG57</f>
        <v>0</v>
      </c>
      <c r="AH57" s="125">
        <f>+'Inversión No. 2.1 IAP'!AH57++'Inversión No. 2.2 IAP'!AH57+'Inversión 2.3 IAP'!AH57+'Inversión 2.4 IAP'!AH57+'Exp Veg 1-IAP'!AH57+'Exp Veg 2-IAP'!AH57</f>
        <v>0</v>
      </c>
      <c r="AI57" s="125">
        <f>+'Inversión No. 2.1 IAP'!AI57++'Inversión No. 2.2 IAP'!AI57+'Inversión 2.3 IAP'!AI57+'Inversión 2.4 IAP'!AI57+'Exp Veg 1-IAP'!AI57+'Exp Veg 2-IAP'!AI57</f>
        <v>0</v>
      </c>
      <c r="AJ57" s="125">
        <f>+'Inversión No. 2.1 IAP'!AJ57++'Inversión No. 2.2 IAP'!AJ57+'Inversión 2.3 IAP'!AJ57+'Inversión 2.4 IAP'!AJ57+'Exp Veg 1-IAP'!AJ57+'Exp Veg 2-IAP'!AJ57</f>
        <v>0</v>
      </c>
      <c r="AK57" s="125">
        <f>+'Inversión No. 2.1 IAP'!AK57++'Inversión No. 2.2 IAP'!AK57+'Inversión 2.3 IAP'!AK57+'Inversión 2.4 IAP'!AK57+'Exp Veg 1-IAP'!AK57+'Exp Veg 2-IAP'!AK57</f>
        <v>0</v>
      </c>
    </row>
    <row r="58" spans="2:37" x14ac:dyDescent="0.25">
      <c r="B58" s="59" t="s">
        <v>325</v>
      </c>
      <c r="C58" s="62" t="str">
        <f>+VLOOKUP(B58,'resumen UCAP'!$A$5:$O$329,2,0)</f>
        <v>PROYECTOR MH 400W NUEVO</v>
      </c>
      <c r="D58" s="63">
        <f>+'Desmonte Infr. financiada'!D58</f>
        <v>440</v>
      </c>
      <c r="E58" s="63" t="str">
        <f>+VLOOKUP(B58,'resumen UCAP'!$A$5:$O$329,3,0)</f>
        <v>Un</v>
      </c>
      <c r="F58" s="64">
        <f>+VLOOKUP(B58,'resumen UCAP'!$A$5:$O$329,15,0)</f>
        <v>447504</v>
      </c>
      <c r="G58" s="124">
        <v>26</v>
      </c>
      <c r="H58" s="125">
        <f>+'Inversión No. 2.1 IAP'!H58++'Inversión No. 2.2 IAP'!H58+'Inversión 2.3 IAP'!H58+'Inversión 2.4 IAP'!H58+'Exp Veg 1-IAP'!H58+'Exp Veg 2-IAP'!H58</f>
        <v>0</v>
      </c>
      <c r="I58" s="125">
        <f>+'Inversión No. 2.1 IAP'!I58++'Inversión No. 2.2 IAP'!I58+'Inversión 2.3 IAP'!I58+'Inversión 2.4 IAP'!I58+'Exp Veg 1-IAP'!I58+'Exp Veg 2-IAP'!I58</f>
        <v>0</v>
      </c>
      <c r="J58" s="125">
        <f>+'Inversión No. 2.1 IAP'!J58++'Inversión No. 2.2 IAP'!J58+'Inversión 2.3 IAP'!J58+'Inversión 2.4 IAP'!J58+'Exp Veg 1-IAP'!J58+'Exp Veg 2-IAP'!J58</f>
        <v>0</v>
      </c>
      <c r="K58" s="125">
        <f>+'Inversión No. 2.1 IAP'!K58++'Inversión No. 2.2 IAP'!K58+'Inversión 2.3 IAP'!K58+'Inversión 2.4 IAP'!K58+'Exp Veg 1-IAP'!K58+'Exp Veg 2-IAP'!K58</f>
        <v>0</v>
      </c>
      <c r="L58" s="125">
        <f>+'Inversión No. 2.1 IAP'!L58++'Inversión No. 2.2 IAP'!L58+'Inversión 2.3 IAP'!L58+'Inversión 2.4 IAP'!L58+'Exp Veg 1-IAP'!L58+'Exp Veg 2-IAP'!L58</f>
        <v>0</v>
      </c>
      <c r="M58" s="125">
        <f>+'Inversión No. 2.1 IAP'!M58++'Inversión No. 2.2 IAP'!M58+'Inversión 2.3 IAP'!M58+'Inversión 2.4 IAP'!M58+'Exp Veg 1-IAP'!M58+'Exp Veg 2-IAP'!M58</f>
        <v>0</v>
      </c>
      <c r="N58" s="125">
        <f>+'Inversión No. 2.1 IAP'!N58++'Inversión No. 2.2 IAP'!N58+'Inversión 2.3 IAP'!N58+'Inversión 2.4 IAP'!N58+'Exp Veg 1-IAP'!N58+'Exp Veg 2-IAP'!N58</f>
        <v>0</v>
      </c>
      <c r="O58" s="125">
        <f>+'Inversión No. 2.1 IAP'!O58++'Inversión No. 2.2 IAP'!O58+'Inversión 2.3 IAP'!O58+'Inversión 2.4 IAP'!O58+'Exp Veg 1-IAP'!O58+'Exp Veg 2-IAP'!O58</f>
        <v>0</v>
      </c>
      <c r="P58" s="125">
        <f>+'Inversión No. 2.1 IAP'!P58++'Inversión No. 2.2 IAP'!P58+'Inversión 2.3 IAP'!P58+'Inversión 2.4 IAP'!P58+'Exp Veg 1-IAP'!P58+'Exp Veg 2-IAP'!P58</f>
        <v>0</v>
      </c>
      <c r="Q58" s="125">
        <f>+'Inversión No. 2.1 IAP'!Q58++'Inversión No. 2.2 IAP'!Q58+'Inversión 2.3 IAP'!Q58+'Inversión 2.4 IAP'!Q58+'Exp Veg 1-IAP'!Q58+'Exp Veg 2-IAP'!Q58</f>
        <v>0</v>
      </c>
      <c r="R58" s="125">
        <f>+'Inversión No. 2.1 IAP'!R58++'Inversión No. 2.2 IAP'!R58+'Inversión 2.3 IAP'!R58+'Inversión 2.4 IAP'!R58+'Exp Veg 1-IAP'!R58+'Exp Veg 2-IAP'!R58</f>
        <v>0</v>
      </c>
      <c r="S58" s="125">
        <f>+'Inversión No. 2.1 IAP'!S58++'Inversión No. 2.2 IAP'!S58+'Inversión 2.3 IAP'!S58+'Inversión 2.4 IAP'!S58+'Exp Veg 1-IAP'!S58+'Exp Veg 2-IAP'!S58</f>
        <v>0</v>
      </c>
      <c r="T58" s="125">
        <f>+'Inversión No. 2.1 IAP'!T58++'Inversión No. 2.2 IAP'!T58+'Inversión 2.3 IAP'!T58+'Inversión 2.4 IAP'!T58+'Exp Veg 1-IAP'!T58+'Exp Veg 2-IAP'!T58</f>
        <v>0</v>
      </c>
      <c r="U58" s="125">
        <f>+'Inversión No. 2.1 IAP'!U58++'Inversión No. 2.2 IAP'!U58+'Inversión 2.3 IAP'!U58+'Inversión 2.4 IAP'!U58+'Exp Veg 1-IAP'!U58+'Exp Veg 2-IAP'!U58</f>
        <v>0</v>
      </c>
      <c r="V58" s="125">
        <f>+'Inversión No. 2.1 IAP'!V58++'Inversión No. 2.2 IAP'!V58+'Inversión 2.3 IAP'!V58+'Inversión 2.4 IAP'!V58+'Exp Veg 1-IAP'!V58+'Exp Veg 2-IAP'!V58</f>
        <v>0</v>
      </c>
      <c r="W58" s="125">
        <f>+'Inversión No. 2.1 IAP'!W58++'Inversión No. 2.2 IAP'!W58+'Inversión 2.3 IAP'!W58+'Inversión 2.4 IAP'!W58+'Exp Veg 1-IAP'!W58+'Exp Veg 2-IAP'!W58</f>
        <v>0</v>
      </c>
      <c r="X58" s="125">
        <f>+'Inversión No. 2.1 IAP'!X58++'Inversión No. 2.2 IAP'!X58+'Inversión 2.3 IAP'!X58+'Inversión 2.4 IAP'!X58+'Exp Veg 1-IAP'!X58+'Exp Veg 2-IAP'!X58</f>
        <v>0</v>
      </c>
      <c r="Y58" s="125">
        <f>+'Inversión No. 2.1 IAP'!Y58++'Inversión No. 2.2 IAP'!Y58+'Inversión 2.3 IAP'!Y58+'Inversión 2.4 IAP'!Y58+'Exp Veg 1-IAP'!Y58+'Exp Veg 2-IAP'!Y58</f>
        <v>0</v>
      </c>
      <c r="Z58" s="125">
        <f>+'Inversión No. 2.1 IAP'!Z58++'Inversión No. 2.2 IAP'!Z58+'Inversión 2.3 IAP'!Z58+'Inversión 2.4 IAP'!Z58+'Exp Veg 1-IAP'!Z58+'Exp Veg 2-IAP'!Z58</f>
        <v>0</v>
      </c>
      <c r="AA58" s="125">
        <f>+'Inversión No. 2.1 IAP'!AA58++'Inversión No. 2.2 IAP'!AA58+'Inversión 2.3 IAP'!AA58+'Inversión 2.4 IAP'!AA58+'Exp Veg 1-IAP'!AA58+'Exp Veg 2-IAP'!AA58</f>
        <v>0</v>
      </c>
      <c r="AB58" s="125">
        <f>+'Inversión No. 2.1 IAP'!AB58++'Inversión No. 2.2 IAP'!AB58+'Inversión 2.3 IAP'!AB58+'Inversión 2.4 IAP'!AB58+'Exp Veg 1-IAP'!AB58+'Exp Veg 2-IAP'!AB58</f>
        <v>0</v>
      </c>
      <c r="AC58" s="125">
        <f>+'Inversión No. 2.1 IAP'!AC58++'Inversión No. 2.2 IAP'!AC58+'Inversión 2.3 IAP'!AC58+'Inversión 2.4 IAP'!AC58+'Exp Veg 1-IAP'!AC58+'Exp Veg 2-IAP'!AC58</f>
        <v>0</v>
      </c>
      <c r="AD58" s="125">
        <f>+'Inversión No. 2.1 IAP'!AD58++'Inversión No. 2.2 IAP'!AD58+'Inversión 2.3 IAP'!AD58+'Inversión 2.4 IAP'!AD58+'Exp Veg 1-IAP'!AD58+'Exp Veg 2-IAP'!AD58</f>
        <v>0</v>
      </c>
      <c r="AE58" s="125">
        <f>+'Inversión No. 2.1 IAP'!AE58++'Inversión No. 2.2 IAP'!AE58+'Inversión 2.3 IAP'!AE58+'Inversión 2.4 IAP'!AE58+'Exp Veg 1-IAP'!AE58+'Exp Veg 2-IAP'!AE58</f>
        <v>0</v>
      </c>
      <c r="AF58" s="125">
        <f>+'Inversión No. 2.1 IAP'!AF58++'Inversión No. 2.2 IAP'!AF58+'Inversión 2.3 IAP'!AF58+'Inversión 2.4 IAP'!AF58+'Exp Veg 1-IAP'!AF58+'Exp Veg 2-IAP'!AF58</f>
        <v>0</v>
      </c>
      <c r="AG58" s="125">
        <f>+'Inversión No. 2.1 IAP'!AG58++'Inversión No. 2.2 IAP'!AG58+'Inversión 2.3 IAP'!AG58+'Inversión 2.4 IAP'!AG58+'Exp Veg 1-IAP'!AG58+'Exp Veg 2-IAP'!AG58</f>
        <v>0</v>
      </c>
      <c r="AH58" s="125">
        <f>+'Inversión No. 2.1 IAP'!AH58++'Inversión No. 2.2 IAP'!AH58+'Inversión 2.3 IAP'!AH58+'Inversión 2.4 IAP'!AH58+'Exp Veg 1-IAP'!AH58+'Exp Veg 2-IAP'!AH58</f>
        <v>0</v>
      </c>
      <c r="AI58" s="125">
        <f>+'Inversión No. 2.1 IAP'!AI58++'Inversión No. 2.2 IAP'!AI58+'Inversión 2.3 IAP'!AI58+'Inversión 2.4 IAP'!AI58+'Exp Veg 1-IAP'!AI58+'Exp Veg 2-IAP'!AI58</f>
        <v>0</v>
      </c>
      <c r="AJ58" s="125">
        <f>+'Inversión No. 2.1 IAP'!AJ58++'Inversión No. 2.2 IAP'!AJ58+'Inversión 2.3 IAP'!AJ58+'Inversión 2.4 IAP'!AJ58+'Exp Veg 1-IAP'!AJ58+'Exp Veg 2-IAP'!AJ58</f>
        <v>0</v>
      </c>
      <c r="AK58" s="125">
        <f>+'Inversión No. 2.1 IAP'!AK58++'Inversión No. 2.2 IAP'!AK58+'Inversión 2.3 IAP'!AK58+'Inversión 2.4 IAP'!AK58+'Exp Veg 1-IAP'!AK58+'Exp Veg 2-IAP'!AK58</f>
        <v>0</v>
      </c>
    </row>
    <row r="59" spans="2:37" x14ac:dyDescent="0.25">
      <c r="B59" s="59" t="s">
        <v>326</v>
      </c>
      <c r="C59" s="62" t="str">
        <f>+VLOOKUP(B59,'resumen UCAP'!$A$5:$O$329,2,0)</f>
        <v>LUMINARIA NA 100W NUEVA</v>
      </c>
      <c r="D59" s="63">
        <f>+'Desmonte Infr. financiada'!D59</f>
        <v>115</v>
      </c>
      <c r="E59" s="63" t="str">
        <f>+VLOOKUP(B59,'resumen UCAP'!$A$5:$O$329,3,0)</f>
        <v>Un</v>
      </c>
      <c r="F59" s="64">
        <f>+VLOOKUP(B59,'resumen UCAP'!$A$5:$O$329,15,0)</f>
        <v>221308</v>
      </c>
      <c r="G59" s="123">
        <v>173</v>
      </c>
      <c r="H59" s="125">
        <f>+'Inversión No. 2.1 IAP'!H59++'Inversión No. 2.2 IAP'!H59+'Inversión 2.3 IAP'!H59+'Inversión 2.4 IAP'!H59+'Exp Veg 1-IAP'!H59+'Exp Veg 2-IAP'!H59</f>
        <v>0</v>
      </c>
      <c r="I59" s="125">
        <f>+'Inversión No. 2.1 IAP'!I59++'Inversión No. 2.2 IAP'!I59+'Inversión 2.3 IAP'!I59+'Inversión 2.4 IAP'!I59+'Exp Veg 1-IAP'!I59+'Exp Veg 2-IAP'!I59</f>
        <v>0</v>
      </c>
      <c r="J59" s="125">
        <f>+'Inversión No. 2.1 IAP'!J59++'Inversión No. 2.2 IAP'!J59+'Inversión 2.3 IAP'!J59+'Inversión 2.4 IAP'!J59+'Exp Veg 1-IAP'!J59+'Exp Veg 2-IAP'!J59</f>
        <v>0</v>
      </c>
      <c r="K59" s="125">
        <f>+'Inversión No. 2.1 IAP'!K59++'Inversión No. 2.2 IAP'!K59+'Inversión 2.3 IAP'!K59+'Inversión 2.4 IAP'!K59+'Exp Veg 1-IAP'!K59+'Exp Veg 2-IAP'!K59</f>
        <v>0</v>
      </c>
      <c r="L59" s="125">
        <f>+'Inversión No. 2.1 IAP'!L59++'Inversión No. 2.2 IAP'!L59+'Inversión 2.3 IAP'!L59+'Inversión 2.4 IAP'!L59+'Exp Veg 1-IAP'!L59+'Exp Veg 2-IAP'!L59</f>
        <v>0</v>
      </c>
      <c r="M59" s="125">
        <f>+'Inversión No. 2.1 IAP'!M59++'Inversión No. 2.2 IAP'!M59+'Inversión 2.3 IAP'!M59+'Inversión 2.4 IAP'!M59+'Exp Veg 1-IAP'!M59+'Exp Veg 2-IAP'!M59</f>
        <v>0</v>
      </c>
      <c r="N59" s="125">
        <f>+'Inversión No. 2.1 IAP'!N59++'Inversión No. 2.2 IAP'!N59+'Inversión 2.3 IAP'!N59+'Inversión 2.4 IAP'!N59+'Exp Veg 1-IAP'!N59+'Exp Veg 2-IAP'!N59</f>
        <v>0</v>
      </c>
      <c r="O59" s="125">
        <f>+'Inversión No. 2.1 IAP'!O59++'Inversión No. 2.2 IAP'!O59+'Inversión 2.3 IAP'!O59+'Inversión 2.4 IAP'!O59+'Exp Veg 1-IAP'!O59+'Exp Veg 2-IAP'!O59</f>
        <v>0</v>
      </c>
      <c r="P59" s="125">
        <f>+'Inversión No. 2.1 IAP'!P59++'Inversión No. 2.2 IAP'!P59+'Inversión 2.3 IAP'!P59+'Inversión 2.4 IAP'!P59+'Exp Veg 1-IAP'!P59+'Exp Veg 2-IAP'!P59</f>
        <v>0</v>
      </c>
      <c r="Q59" s="125">
        <f>+'Inversión No. 2.1 IAP'!Q59++'Inversión No. 2.2 IAP'!Q59+'Inversión 2.3 IAP'!Q59+'Inversión 2.4 IAP'!Q59+'Exp Veg 1-IAP'!Q59+'Exp Veg 2-IAP'!Q59</f>
        <v>0</v>
      </c>
      <c r="R59" s="125">
        <f>+'Inversión No. 2.1 IAP'!R59++'Inversión No. 2.2 IAP'!R59+'Inversión 2.3 IAP'!R59+'Inversión 2.4 IAP'!R59+'Exp Veg 1-IAP'!R59+'Exp Veg 2-IAP'!R59</f>
        <v>0</v>
      </c>
      <c r="S59" s="125">
        <f>+'Inversión No. 2.1 IAP'!S59++'Inversión No. 2.2 IAP'!S59+'Inversión 2.3 IAP'!S59+'Inversión 2.4 IAP'!S59+'Exp Veg 1-IAP'!S59+'Exp Veg 2-IAP'!S59</f>
        <v>0</v>
      </c>
      <c r="T59" s="125">
        <f>+'Inversión No. 2.1 IAP'!T59++'Inversión No. 2.2 IAP'!T59+'Inversión 2.3 IAP'!T59+'Inversión 2.4 IAP'!T59+'Exp Veg 1-IAP'!T59+'Exp Veg 2-IAP'!T59</f>
        <v>0</v>
      </c>
      <c r="U59" s="125">
        <f>+'Inversión No. 2.1 IAP'!U59++'Inversión No. 2.2 IAP'!U59+'Inversión 2.3 IAP'!U59+'Inversión 2.4 IAP'!U59+'Exp Veg 1-IAP'!U59+'Exp Veg 2-IAP'!U59</f>
        <v>0</v>
      </c>
      <c r="V59" s="125">
        <f>+'Inversión No. 2.1 IAP'!V59++'Inversión No. 2.2 IAP'!V59+'Inversión 2.3 IAP'!V59+'Inversión 2.4 IAP'!V59+'Exp Veg 1-IAP'!V59+'Exp Veg 2-IAP'!V59</f>
        <v>0</v>
      </c>
      <c r="W59" s="125">
        <f>+'Inversión No. 2.1 IAP'!W59++'Inversión No. 2.2 IAP'!W59+'Inversión 2.3 IAP'!W59+'Inversión 2.4 IAP'!W59+'Exp Veg 1-IAP'!W59+'Exp Veg 2-IAP'!W59</f>
        <v>0</v>
      </c>
      <c r="X59" s="125">
        <f>+'Inversión No. 2.1 IAP'!X59++'Inversión No. 2.2 IAP'!X59+'Inversión 2.3 IAP'!X59+'Inversión 2.4 IAP'!X59+'Exp Veg 1-IAP'!X59+'Exp Veg 2-IAP'!X59</f>
        <v>0</v>
      </c>
      <c r="Y59" s="125">
        <f>+'Inversión No. 2.1 IAP'!Y59++'Inversión No. 2.2 IAP'!Y59+'Inversión 2.3 IAP'!Y59+'Inversión 2.4 IAP'!Y59+'Exp Veg 1-IAP'!Y59+'Exp Veg 2-IAP'!Y59</f>
        <v>0</v>
      </c>
      <c r="Z59" s="125">
        <f>+'Inversión No. 2.1 IAP'!Z59++'Inversión No. 2.2 IAP'!Z59+'Inversión 2.3 IAP'!Z59+'Inversión 2.4 IAP'!Z59+'Exp Veg 1-IAP'!Z59+'Exp Veg 2-IAP'!Z59</f>
        <v>0</v>
      </c>
      <c r="AA59" s="125">
        <f>+'Inversión No. 2.1 IAP'!AA59++'Inversión No. 2.2 IAP'!AA59+'Inversión 2.3 IAP'!AA59+'Inversión 2.4 IAP'!AA59+'Exp Veg 1-IAP'!AA59+'Exp Veg 2-IAP'!AA59</f>
        <v>0</v>
      </c>
      <c r="AB59" s="125">
        <f>+'Inversión No. 2.1 IAP'!AB59++'Inversión No. 2.2 IAP'!AB59+'Inversión 2.3 IAP'!AB59+'Inversión 2.4 IAP'!AB59+'Exp Veg 1-IAP'!AB59+'Exp Veg 2-IAP'!AB59</f>
        <v>0</v>
      </c>
      <c r="AC59" s="125">
        <f>+'Inversión No. 2.1 IAP'!AC59++'Inversión No. 2.2 IAP'!AC59+'Inversión 2.3 IAP'!AC59+'Inversión 2.4 IAP'!AC59+'Exp Veg 1-IAP'!AC59+'Exp Veg 2-IAP'!AC59</f>
        <v>0</v>
      </c>
      <c r="AD59" s="125">
        <f>+'Inversión No. 2.1 IAP'!AD59++'Inversión No. 2.2 IAP'!AD59+'Inversión 2.3 IAP'!AD59+'Inversión 2.4 IAP'!AD59+'Exp Veg 1-IAP'!AD59+'Exp Veg 2-IAP'!AD59</f>
        <v>0</v>
      </c>
      <c r="AE59" s="125">
        <f>+'Inversión No. 2.1 IAP'!AE59++'Inversión No. 2.2 IAP'!AE59+'Inversión 2.3 IAP'!AE59+'Inversión 2.4 IAP'!AE59+'Exp Veg 1-IAP'!AE59+'Exp Veg 2-IAP'!AE59</f>
        <v>0</v>
      </c>
      <c r="AF59" s="125">
        <f>+'Inversión No. 2.1 IAP'!AF59++'Inversión No. 2.2 IAP'!AF59+'Inversión 2.3 IAP'!AF59+'Inversión 2.4 IAP'!AF59+'Exp Veg 1-IAP'!AF59+'Exp Veg 2-IAP'!AF59</f>
        <v>0</v>
      </c>
      <c r="AG59" s="125">
        <f>+'Inversión No. 2.1 IAP'!AG59++'Inversión No. 2.2 IAP'!AG59+'Inversión 2.3 IAP'!AG59+'Inversión 2.4 IAP'!AG59+'Exp Veg 1-IAP'!AG59+'Exp Veg 2-IAP'!AG59</f>
        <v>0</v>
      </c>
      <c r="AH59" s="125">
        <f>+'Inversión No. 2.1 IAP'!AH59++'Inversión No. 2.2 IAP'!AH59+'Inversión 2.3 IAP'!AH59+'Inversión 2.4 IAP'!AH59+'Exp Veg 1-IAP'!AH59+'Exp Veg 2-IAP'!AH59</f>
        <v>0</v>
      </c>
      <c r="AI59" s="125">
        <f>+'Inversión No. 2.1 IAP'!AI59++'Inversión No. 2.2 IAP'!AI59+'Inversión 2.3 IAP'!AI59+'Inversión 2.4 IAP'!AI59+'Exp Veg 1-IAP'!AI59+'Exp Veg 2-IAP'!AI59</f>
        <v>0</v>
      </c>
      <c r="AJ59" s="125">
        <f>+'Inversión No. 2.1 IAP'!AJ59++'Inversión No. 2.2 IAP'!AJ59+'Inversión 2.3 IAP'!AJ59+'Inversión 2.4 IAP'!AJ59+'Exp Veg 1-IAP'!AJ59+'Exp Veg 2-IAP'!AJ59</f>
        <v>0</v>
      </c>
      <c r="AK59" s="125">
        <f>+'Inversión No. 2.1 IAP'!AK59++'Inversión No. 2.2 IAP'!AK59+'Inversión 2.3 IAP'!AK59+'Inversión 2.4 IAP'!AK59+'Exp Veg 1-IAP'!AK59+'Exp Veg 2-IAP'!AK59</f>
        <v>0</v>
      </c>
    </row>
    <row r="60" spans="2:37" x14ac:dyDescent="0.25">
      <c r="B60" s="59" t="s">
        <v>327</v>
      </c>
      <c r="C60" s="62" t="str">
        <f>+VLOOKUP(B60,'resumen UCAP'!$A$5:$O$329,2,0)</f>
        <v>LUMINARIA TIPO LYRA NA 40W NUEVA</v>
      </c>
      <c r="D60" s="63">
        <f>+'Desmonte Infr. financiada'!D60</f>
        <v>40</v>
      </c>
      <c r="E60" s="63" t="str">
        <f>+VLOOKUP(B60,'resumen UCAP'!$A$5:$O$329,3,0)</f>
        <v>Un</v>
      </c>
      <c r="F60" s="64">
        <f>+VLOOKUP(B60,'resumen UCAP'!$A$5:$O$329,15,0)</f>
        <v>803602</v>
      </c>
      <c r="G60" s="123">
        <v>1</v>
      </c>
      <c r="H60" s="125">
        <f>+'Inversión No. 2.1 IAP'!H60++'Inversión No. 2.2 IAP'!H60+'Inversión 2.3 IAP'!H60+'Inversión 2.4 IAP'!H60+'Exp Veg 1-IAP'!H60+'Exp Veg 2-IAP'!H60</f>
        <v>0</v>
      </c>
      <c r="I60" s="125">
        <f>+'Inversión No. 2.1 IAP'!I60++'Inversión No. 2.2 IAP'!I60+'Inversión 2.3 IAP'!I60+'Inversión 2.4 IAP'!I60+'Exp Veg 1-IAP'!I60+'Exp Veg 2-IAP'!I60</f>
        <v>0</v>
      </c>
      <c r="J60" s="125">
        <f>+'Inversión No. 2.1 IAP'!J60++'Inversión No. 2.2 IAP'!J60+'Inversión 2.3 IAP'!J60+'Inversión 2.4 IAP'!J60+'Exp Veg 1-IAP'!J60+'Exp Veg 2-IAP'!J60</f>
        <v>0</v>
      </c>
      <c r="K60" s="125">
        <f>+'Inversión No. 2.1 IAP'!K60++'Inversión No. 2.2 IAP'!K60+'Inversión 2.3 IAP'!K60+'Inversión 2.4 IAP'!K60+'Exp Veg 1-IAP'!K60+'Exp Veg 2-IAP'!K60</f>
        <v>0</v>
      </c>
      <c r="L60" s="125">
        <f>+'Inversión No. 2.1 IAP'!L60++'Inversión No. 2.2 IAP'!L60+'Inversión 2.3 IAP'!L60+'Inversión 2.4 IAP'!L60+'Exp Veg 1-IAP'!L60+'Exp Veg 2-IAP'!L60</f>
        <v>0</v>
      </c>
      <c r="M60" s="125">
        <f>+'Inversión No. 2.1 IAP'!M60++'Inversión No. 2.2 IAP'!M60+'Inversión 2.3 IAP'!M60+'Inversión 2.4 IAP'!M60+'Exp Veg 1-IAP'!M60+'Exp Veg 2-IAP'!M60</f>
        <v>0</v>
      </c>
      <c r="N60" s="125">
        <f>+'Inversión No. 2.1 IAP'!N60++'Inversión No. 2.2 IAP'!N60+'Inversión 2.3 IAP'!N60+'Inversión 2.4 IAP'!N60+'Exp Veg 1-IAP'!N60+'Exp Veg 2-IAP'!N60</f>
        <v>0</v>
      </c>
      <c r="O60" s="125">
        <f>+'Inversión No. 2.1 IAP'!O60++'Inversión No. 2.2 IAP'!O60+'Inversión 2.3 IAP'!O60+'Inversión 2.4 IAP'!O60+'Exp Veg 1-IAP'!O60+'Exp Veg 2-IAP'!O60</f>
        <v>0</v>
      </c>
      <c r="P60" s="125">
        <f>+'Inversión No. 2.1 IAP'!P60++'Inversión No. 2.2 IAP'!P60+'Inversión 2.3 IAP'!P60+'Inversión 2.4 IAP'!P60+'Exp Veg 1-IAP'!P60+'Exp Veg 2-IAP'!P60</f>
        <v>0</v>
      </c>
      <c r="Q60" s="125">
        <f>+'Inversión No. 2.1 IAP'!Q60++'Inversión No. 2.2 IAP'!Q60+'Inversión 2.3 IAP'!Q60+'Inversión 2.4 IAP'!Q60+'Exp Veg 1-IAP'!Q60+'Exp Veg 2-IAP'!Q60</f>
        <v>0</v>
      </c>
      <c r="R60" s="125">
        <f>+'Inversión No. 2.1 IAP'!R60++'Inversión No. 2.2 IAP'!R60+'Inversión 2.3 IAP'!R60+'Inversión 2.4 IAP'!R60+'Exp Veg 1-IAP'!R60+'Exp Veg 2-IAP'!R60</f>
        <v>0</v>
      </c>
      <c r="S60" s="125">
        <f>+'Inversión No. 2.1 IAP'!S60++'Inversión No. 2.2 IAP'!S60+'Inversión 2.3 IAP'!S60+'Inversión 2.4 IAP'!S60+'Exp Veg 1-IAP'!S60+'Exp Veg 2-IAP'!S60</f>
        <v>0</v>
      </c>
      <c r="T60" s="125">
        <f>+'Inversión No. 2.1 IAP'!T60++'Inversión No. 2.2 IAP'!T60+'Inversión 2.3 IAP'!T60+'Inversión 2.4 IAP'!T60+'Exp Veg 1-IAP'!T60+'Exp Veg 2-IAP'!T60</f>
        <v>0</v>
      </c>
      <c r="U60" s="125">
        <f>+'Inversión No. 2.1 IAP'!U60++'Inversión No. 2.2 IAP'!U60+'Inversión 2.3 IAP'!U60+'Inversión 2.4 IAP'!U60+'Exp Veg 1-IAP'!U60+'Exp Veg 2-IAP'!U60</f>
        <v>0</v>
      </c>
      <c r="V60" s="125">
        <f>+'Inversión No. 2.1 IAP'!V60++'Inversión No. 2.2 IAP'!V60+'Inversión 2.3 IAP'!V60+'Inversión 2.4 IAP'!V60+'Exp Veg 1-IAP'!V60+'Exp Veg 2-IAP'!V60</f>
        <v>0</v>
      </c>
      <c r="W60" s="125">
        <f>+'Inversión No. 2.1 IAP'!W60++'Inversión No. 2.2 IAP'!W60+'Inversión 2.3 IAP'!W60+'Inversión 2.4 IAP'!W60+'Exp Veg 1-IAP'!W60+'Exp Veg 2-IAP'!W60</f>
        <v>0</v>
      </c>
      <c r="X60" s="125">
        <f>+'Inversión No. 2.1 IAP'!X60++'Inversión No. 2.2 IAP'!X60+'Inversión 2.3 IAP'!X60+'Inversión 2.4 IAP'!X60+'Exp Veg 1-IAP'!X60+'Exp Veg 2-IAP'!X60</f>
        <v>0</v>
      </c>
      <c r="Y60" s="125">
        <f>+'Inversión No. 2.1 IAP'!Y60++'Inversión No. 2.2 IAP'!Y60+'Inversión 2.3 IAP'!Y60+'Inversión 2.4 IAP'!Y60+'Exp Veg 1-IAP'!Y60+'Exp Veg 2-IAP'!Y60</f>
        <v>0</v>
      </c>
      <c r="Z60" s="125">
        <f>+'Inversión No. 2.1 IAP'!Z60++'Inversión No. 2.2 IAP'!Z60+'Inversión 2.3 IAP'!Z60+'Inversión 2.4 IAP'!Z60+'Exp Veg 1-IAP'!Z60+'Exp Veg 2-IAP'!Z60</f>
        <v>0</v>
      </c>
      <c r="AA60" s="125">
        <f>+'Inversión No. 2.1 IAP'!AA60++'Inversión No. 2.2 IAP'!AA60+'Inversión 2.3 IAP'!AA60+'Inversión 2.4 IAP'!AA60+'Exp Veg 1-IAP'!AA60+'Exp Veg 2-IAP'!AA60</f>
        <v>0</v>
      </c>
      <c r="AB60" s="125">
        <f>+'Inversión No. 2.1 IAP'!AB60++'Inversión No. 2.2 IAP'!AB60+'Inversión 2.3 IAP'!AB60+'Inversión 2.4 IAP'!AB60+'Exp Veg 1-IAP'!AB60+'Exp Veg 2-IAP'!AB60</f>
        <v>0</v>
      </c>
      <c r="AC60" s="125">
        <f>+'Inversión No. 2.1 IAP'!AC60++'Inversión No. 2.2 IAP'!AC60+'Inversión 2.3 IAP'!AC60+'Inversión 2.4 IAP'!AC60+'Exp Veg 1-IAP'!AC60+'Exp Veg 2-IAP'!AC60</f>
        <v>0</v>
      </c>
      <c r="AD60" s="125">
        <f>+'Inversión No. 2.1 IAP'!AD60++'Inversión No. 2.2 IAP'!AD60+'Inversión 2.3 IAP'!AD60+'Inversión 2.4 IAP'!AD60+'Exp Veg 1-IAP'!AD60+'Exp Veg 2-IAP'!AD60</f>
        <v>0</v>
      </c>
      <c r="AE60" s="125">
        <f>+'Inversión No. 2.1 IAP'!AE60++'Inversión No. 2.2 IAP'!AE60+'Inversión 2.3 IAP'!AE60+'Inversión 2.4 IAP'!AE60+'Exp Veg 1-IAP'!AE60+'Exp Veg 2-IAP'!AE60</f>
        <v>0</v>
      </c>
      <c r="AF60" s="125">
        <f>+'Inversión No. 2.1 IAP'!AF60++'Inversión No. 2.2 IAP'!AF60+'Inversión 2.3 IAP'!AF60+'Inversión 2.4 IAP'!AF60+'Exp Veg 1-IAP'!AF60+'Exp Veg 2-IAP'!AF60</f>
        <v>0</v>
      </c>
      <c r="AG60" s="125">
        <f>+'Inversión No. 2.1 IAP'!AG60++'Inversión No. 2.2 IAP'!AG60+'Inversión 2.3 IAP'!AG60+'Inversión 2.4 IAP'!AG60+'Exp Veg 1-IAP'!AG60+'Exp Veg 2-IAP'!AG60</f>
        <v>0</v>
      </c>
      <c r="AH60" s="125">
        <f>+'Inversión No. 2.1 IAP'!AH60++'Inversión No. 2.2 IAP'!AH60+'Inversión 2.3 IAP'!AH60+'Inversión 2.4 IAP'!AH60+'Exp Veg 1-IAP'!AH60+'Exp Veg 2-IAP'!AH60</f>
        <v>0</v>
      </c>
      <c r="AI60" s="125">
        <f>+'Inversión No. 2.1 IAP'!AI60++'Inversión No. 2.2 IAP'!AI60+'Inversión 2.3 IAP'!AI60+'Inversión 2.4 IAP'!AI60+'Exp Veg 1-IAP'!AI60+'Exp Veg 2-IAP'!AI60</f>
        <v>0</v>
      </c>
      <c r="AJ60" s="125">
        <f>+'Inversión No. 2.1 IAP'!AJ60++'Inversión No. 2.2 IAP'!AJ60+'Inversión 2.3 IAP'!AJ60+'Inversión 2.4 IAP'!AJ60+'Exp Veg 1-IAP'!AJ60+'Exp Veg 2-IAP'!AJ60</f>
        <v>0</v>
      </c>
      <c r="AK60" s="125">
        <f>+'Inversión No. 2.1 IAP'!AK60++'Inversión No. 2.2 IAP'!AK60+'Inversión 2.3 IAP'!AK60+'Inversión 2.4 IAP'!AK60+'Exp Veg 1-IAP'!AK60+'Exp Veg 2-IAP'!AK60</f>
        <v>0</v>
      </c>
    </row>
    <row r="61" spans="2:37" x14ac:dyDescent="0.25">
      <c r="B61" s="59" t="s">
        <v>328</v>
      </c>
      <c r="C61" s="62" t="str">
        <f>+VLOOKUP(B61,'resumen UCAP'!$A$5:$O$329,2,0)</f>
        <v>LUMINARIA LED 80-90</v>
      </c>
      <c r="D61" s="63">
        <f>+'Desmonte Infr. financiada'!D61</f>
        <v>90</v>
      </c>
      <c r="E61" s="63" t="str">
        <f>+VLOOKUP(B61,'resumen UCAP'!$A$5:$O$329,3,0)</f>
        <v>Un</v>
      </c>
      <c r="F61" s="64">
        <f>+VLOOKUP(B61,'resumen UCAP'!$A$5:$O$329,15,0)</f>
        <v>940000</v>
      </c>
      <c r="G61" s="61">
        <v>1</v>
      </c>
      <c r="H61" s="125">
        <f>+'Inversión No. 2.1 IAP'!H61++'Inversión No. 2.2 IAP'!H61+'Inversión 2.3 IAP'!H61+'Inversión 2.4 IAP'!H61+'Exp Veg 1-IAP'!H61+'Exp Veg 2-IAP'!H61</f>
        <v>0</v>
      </c>
      <c r="I61" s="125">
        <f>+'Inversión No. 2.1 IAP'!I61++'Inversión No. 2.2 IAP'!I61+'Inversión 2.3 IAP'!I61+'Inversión 2.4 IAP'!I61+'Exp Veg 1-IAP'!I61+'Exp Veg 2-IAP'!I61</f>
        <v>0</v>
      </c>
      <c r="J61" s="125">
        <f>+'Inversión No. 2.1 IAP'!J61++'Inversión No. 2.2 IAP'!J61+'Inversión 2.3 IAP'!J61+'Inversión 2.4 IAP'!J61+'Exp Veg 1-IAP'!J61+'Exp Veg 2-IAP'!J61</f>
        <v>0</v>
      </c>
      <c r="K61" s="125">
        <f>+'Inversión No. 2.1 IAP'!K61++'Inversión No. 2.2 IAP'!K61+'Inversión 2.3 IAP'!K61+'Inversión 2.4 IAP'!K61+'Exp Veg 1-IAP'!K61+'Exp Veg 2-IAP'!K61</f>
        <v>0</v>
      </c>
      <c r="L61" s="125">
        <f>+'Inversión No. 2.1 IAP'!L61++'Inversión No. 2.2 IAP'!L61+'Inversión 2.3 IAP'!L61+'Inversión 2.4 IAP'!L61+'Exp Veg 1-IAP'!L61+'Exp Veg 2-IAP'!L61</f>
        <v>0</v>
      </c>
      <c r="M61" s="125">
        <f>+'Inversión No. 2.1 IAP'!M61++'Inversión No. 2.2 IAP'!M61+'Inversión 2.3 IAP'!M61+'Inversión 2.4 IAP'!M61+'Exp Veg 1-IAP'!M61+'Exp Veg 2-IAP'!M61</f>
        <v>0</v>
      </c>
      <c r="N61" s="125">
        <f>+'Inversión No. 2.1 IAP'!N61++'Inversión No. 2.2 IAP'!N61+'Inversión 2.3 IAP'!N61+'Inversión 2.4 IAP'!N61+'Exp Veg 1-IAP'!N61+'Exp Veg 2-IAP'!N61</f>
        <v>0</v>
      </c>
      <c r="O61" s="125">
        <f>+'Inversión No. 2.1 IAP'!O61++'Inversión No. 2.2 IAP'!O61+'Inversión 2.3 IAP'!O61+'Inversión 2.4 IAP'!O61+'Exp Veg 1-IAP'!O61+'Exp Veg 2-IAP'!O61</f>
        <v>0</v>
      </c>
      <c r="P61" s="125">
        <f>+'Inversión No. 2.1 IAP'!P61++'Inversión No. 2.2 IAP'!P61+'Inversión 2.3 IAP'!P61+'Inversión 2.4 IAP'!P61+'Exp Veg 1-IAP'!P61+'Exp Veg 2-IAP'!P61</f>
        <v>0</v>
      </c>
      <c r="Q61" s="125">
        <f>+'Inversión No. 2.1 IAP'!Q61++'Inversión No. 2.2 IAP'!Q61+'Inversión 2.3 IAP'!Q61+'Inversión 2.4 IAP'!Q61+'Exp Veg 1-IAP'!Q61+'Exp Veg 2-IAP'!Q61</f>
        <v>0</v>
      </c>
      <c r="R61" s="125">
        <f>+'Inversión No. 2.1 IAP'!R61++'Inversión No. 2.2 IAP'!R61+'Inversión 2.3 IAP'!R61+'Inversión 2.4 IAP'!R61+'Exp Veg 1-IAP'!R61+'Exp Veg 2-IAP'!R61</f>
        <v>0</v>
      </c>
      <c r="S61" s="125">
        <f>+'Inversión No. 2.1 IAP'!S61++'Inversión No. 2.2 IAP'!S61+'Inversión 2.3 IAP'!S61+'Inversión 2.4 IAP'!S61+'Exp Veg 1-IAP'!S61+'Exp Veg 2-IAP'!S61</f>
        <v>0</v>
      </c>
      <c r="T61" s="125">
        <f>+'Inversión No. 2.1 IAP'!T61++'Inversión No. 2.2 IAP'!T61+'Inversión 2.3 IAP'!T61+'Inversión 2.4 IAP'!T61+'Exp Veg 1-IAP'!T61+'Exp Veg 2-IAP'!T61</f>
        <v>0</v>
      </c>
      <c r="U61" s="125">
        <f>+'Inversión No. 2.1 IAP'!U61++'Inversión No. 2.2 IAP'!U61+'Inversión 2.3 IAP'!U61+'Inversión 2.4 IAP'!U61+'Exp Veg 1-IAP'!U61+'Exp Veg 2-IAP'!U61</f>
        <v>0</v>
      </c>
      <c r="V61" s="125">
        <f>+'Inversión No. 2.1 IAP'!V61++'Inversión No. 2.2 IAP'!V61+'Inversión 2.3 IAP'!V61+'Inversión 2.4 IAP'!V61+'Exp Veg 1-IAP'!V61+'Exp Veg 2-IAP'!V61</f>
        <v>0</v>
      </c>
      <c r="W61" s="125">
        <f>+'Inversión No. 2.1 IAP'!W61++'Inversión No. 2.2 IAP'!W61+'Inversión 2.3 IAP'!W61+'Inversión 2.4 IAP'!W61+'Exp Veg 1-IAP'!W61+'Exp Veg 2-IAP'!W61</f>
        <v>0</v>
      </c>
      <c r="X61" s="125">
        <f>+'Inversión No. 2.1 IAP'!X61++'Inversión No. 2.2 IAP'!X61+'Inversión 2.3 IAP'!X61+'Inversión 2.4 IAP'!X61+'Exp Veg 1-IAP'!X61+'Exp Veg 2-IAP'!X61</f>
        <v>0</v>
      </c>
      <c r="Y61" s="125">
        <f>+'Inversión No. 2.1 IAP'!Y61++'Inversión No. 2.2 IAP'!Y61+'Inversión 2.3 IAP'!Y61+'Inversión 2.4 IAP'!Y61+'Exp Veg 1-IAP'!Y61+'Exp Veg 2-IAP'!Y61</f>
        <v>0</v>
      </c>
      <c r="Z61" s="125">
        <f>+'Inversión No. 2.1 IAP'!Z61++'Inversión No. 2.2 IAP'!Z61+'Inversión 2.3 IAP'!Z61+'Inversión 2.4 IAP'!Z61+'Exp Veg 1-IAP'!Z61+'Exp Veg 2-IAP'!Z61</f>
        <v>0</v>
      </c>
      <c r="AA61" s="125">
        <f>+'Inversión No. 2.1 IAP'!AA61++'Inversión No. 2.2 IAP'!AA61+'Inversión 2.3 IAP'!AA61+'Inversión 2.4 IAP'!AA61+'Exp Veg 1-IAP'!AA61+'Exp Veg 2-IAP'!AA61</f>
        <v>0</v>
      </c>
      <c r="AB61" s="125">
        <f>+'Inversión No. 2.1 IAP'!AB61++'Inversión No. 2.2 IAP'!AB61+'Inversión 2.3 IAP'!AB61+'Inversión 2.4 IAP'!AB61+'Exp Veg 1-IAP'!AB61+'Exp Veg 2-IAP'!AB61</f>
        <v>0</v>
      </c>
      <c r="AC61" s="125">
        <f>+'Inversión No. 2.1 IAP'!AC61++'Inversión No. 2.2 IAP'!AC61+'Inversión 2.3 IAP'!AC61+'Inversión 2.4 IAP'!AC61+'Exp Veg 1-IAP'!AC61+'Exp Veg 2-IAP'!AC61</f>
        <v>0</v>
      </c>
      <c r="AD61" s="125">
        <f>+'Inversión No. 2.1 IAP'!AD61++'Inversión No. 2.2 IAP'!AD61+'Inversión 2.3 IAP'!AD61+'Inversión 2.4 IAP'!AD61+'Exp Veg 1-IAP'!AD61+'Exp Veg 2-IAP'!AD61</f>
        <v>0</v>
      </c>
      <c r="AE61" s="125">
        <f>+'Inversión No. 2.1 IAP'!AE61++'Inversión No. 2.2 IAP'!AE61+'Inversión 2.3 IAP'!AE61+'Inversión 2.4 IAP'!AE61+'Exp Veg 1-IAP'!AE61+'Exp Veg 2-IAP'!AE61</f>
        <v>0</v>
      </c>
      <c r="AF61" s="125">
        <f>+'Inversión No. 2.1 IAP'!AF61++'Inversión No. 2.2 IAP'!AF61+'Inversión 2.3 IAP'!AF61+'Inversión 2.4 IAP'!AF61+'Exp Veg 1-IAP'!AF61+'Exp Veg 2-IAP'!AF61</f>
        <v>0</v>
      </c>
      <c r="AG61" s="125">
        <f>+'Inversión No. 2.1 IAP'!AG61++'Inversión No. 2.2 IAP'!AG61+'Inversión 2.3 IAP'!AG61+'Inversión 2.4 IAP'!AG61+'Exp Veg 1-IAP'!AG61+'Exp Veg 2-IAP'!AG61</f>
        <v>0</v>
      </c>
      <c r="AH61" s="125">
        <f>+'Inversión No. 2.1 IAP'!AH61++'Inversión No. 2.2 IAP'!AH61+'Inversión 2.3 IAP'!AH61+'Inversión 2.4 IAP'!AH61+'Exp Veg 1-IAP'!AH61+'Exp Veg 2-IAP'!AH61</f>
        <v>0</v>
      </c>
      <c r="AI61" s="125">
        <f>+'Inversión No. 2.1 IAP'!AI61++'Inversión No. 2.2 IAP'!AI61+'Inversión 2.3 IAP'!AI61+'Inversión 2.4 IAP'!AI61+'Exp Veg 1-IAP'!AI61+'Exp Veg 2-IAP'!AI61</f>
        <v>0</v>
      </c>
      <c r="AJ61" s="125">
        <f>+'Inversión No. 2.1 IAP'!AJ61++'Inversión No. 2.2 IAP'!AJ61+'Inversión 2.3 IAP'!AJ61+'Inversión 2.4 IAP'!AJ61+'Exp Veg 1-IAP'!AJ61+'Exp Veg 2-IAP'!AJ61</f>
        <v>0</v>
      </c>
      <c r="AK61" s="125">
        <f>+'Inversión No. 2.1 IAP'!AK61++'Inversión No. 2.2 IAP'!AK61+'Inversión 2.3 IAP'!AK61+'Inversión 2.4 IAP'!AK61+'Exp Veg 1-IAP'!AK61+'Exp Veg 2-IAP'!AK61</f>
        <v>0</v>
      </c>
    </row>
    <row r="62" spans="2:37" x14ac:dyDescent="0.25">
      <c r="B62" s="59" t="s">
        <v>329</v>
      </c>
      <c r="C62" s="62" t="str">
        <f>+VLOOKUP(B62,'resumen UCAP'!$A$5:$O$329,2,0)</f>
        <v>PROYECTOR LED 200W RGB</v>
      </c>
      <c r="D62" s="63">
        <f>+'Desmonte Infr. financiada'!D62</f>
        <v>200</v>
      </c>
      <c r="E62" s="63" t="str">
        <f>+VLOOKUP(B62,'resumen UCAP'!$A$5:$O$329,3,0)</f>
        <v>Un</v>
      </c>
      <c r="F62" s="64">
        <f>+VLOOKUP(B62,'resumen UCAP'!$A$5:$O$329,15,0)</f>
        <v>330000</v>
      </c>
      <c r="G62" s="61">
        <v>6</v>
      </c>
      <c r="H62" s="125">
        <f>+'Inversión No. 2.1 IAP'!H62++'Inversión No. 2.2 IAP'!H62+'Inversión 2.3 IAP'!H62+'Inversión 2.4 IAP'!H62+'Exp Veg 1-IAP'!H62+'Exp Veg 2-IAP'!H62</f>
        <v>0</v>
      </c>
      <c r="I62" s="125">
        <f>+'Inversión No. 2.1 IAP'!I62++'Inversión No. 2.2 IAP'!I62+'Inversión 2.3 IAP'!I62+'Inversión 2.4 IAP'!I62+'Exp Veg 1-IAP'!I62+'Exp Veg 2-IAP'!I62</f>
        <v>0</v>
      </c>
      <c r="J62" s="125">
        <f>+'Inversión No. 2.1 IAP'!J62++'Inversión No. 2.2 IAP'!J62+'Inversión 2.3 IAP'!J62+'Inversión 2.4 IAP'!J62+'Exp Veg 1-IAP'!J62+'Exp Veg 2-IAP'!J62</f>
        <v>0</v>
      </c>
      <c r="K62" s="125">
        <f>+'Inversión No. 2.1 IAP'!K62++'Inversión No. 2.2 IAP'!K62+'Inversión 2.3 IAP'!K62+'Inversión 2.4 IAP'!K62+'Exp Veg 1-IAP'!K62+'Exp Veg 2-IAP'!K62</f>
        <v>0</v>
      </c>
      <c r="L62" s="125">
        <f>+'Inversión No. 2.1 IAP'!L62++'Inversión No. 2.2 IAP'!L62+'Inversión 2.3 IAP'!L62+'Inversión 2.4 IAP'!L62+'Exp Veg 1-IAP'!L62+'Exp Veg 2-IAP'!L62</f>
        <v>0</v>
      </c>
      <c r="M62" s="125">
        <f>+'Inversión No. 2.1 IAP'!M62++'Inversión No. 2.2 IAP'!M62+'Inversión 2.3 IAP'!M62+'Inversión 2.4 IAP'!M62+'Exp Veg 1-IAP'!M62+'Exp Veg 2-IAP'!M62</f>
        <v>0</v>
      </c>
      <c r="N62" s="125">
        <f>+'Inversión No. 2.1 IAP'!N62++'Inversión No. 2.2 IAP'!N62+'Inversión 2.3 IAP'!N62+'Inversión 2.4 IAP'!N62+'Exp Veg 1-IAP'!N62+'Exp Veg 2-IAP'!N62</f>
        <v>0</v>
      </c>
      <c r="O62" s="125">
        <f>+'Inversión No. 2.1 IAP'!O62++'Inversión No. 2.2 IAP'!O62+'Inversión 2.3 IAP'!O62+'Inversión 2.4 IAP'!O62+'Exp Veg 1-IAP'!O62+'Exp Veg 2-IAP'!O62</f>
        <v>0</v>
      </c>
      <c r="P62" s="125">
        <f>+'Inversión No. 2.1 IAP'!P62++'Inversión No. 2.2 IAP'!P62+'Inversión 2.3 IAP'!P62+'Inversión 2.4 IAP'!P62+'Exp Veg 1-IAP'!P62+'Exp Veg 2-IAP'!P62</f>
        <v>0</v>
      </c>
      <c r="Q62" s="125">
        <f>+'Inversión No. 2.1 IAP'!Q62++'Inversión No. 2.2 IAP'!Q62+'Inversión 2.3 IAP'!Q62+'Inversión 2.4 IAP'!Q62+'Exp Veg 1-IAP'!Q62+'Exp Veg 2-IAP'!Q62</f>
        <v>0</v>
      </c>
      <c r="R62" s="125">
        <f>+'Inversión No. 2.1 IAP'!R62++'Inversión No. 2.2 IAP'!R62+'Inversión 2.3 IAP'!R62+'Inversión 2.4 IAP'!R62+'Exp Veg 1-IAP'!R62+'Exp Veg 2-IAP'!R62</f>
        <v>0</v>
      </c>
      <c r="S62" s="125">
        <f>+'Inversión No. 2.1 IAP'!S62++'Inversión No. 2.2 IAP'!S62+'Inversión 2.3 IAP'!S62+'Inversión 2.4 IAP'!S62+'Exp Veg 1-IAP'!S62+'Exp Veg 2-IAP'!S62</f>
        <v>0</v>
      </c>
      <c r="T62" s="125">
        <f>+'Inversión No. 2.1 IAP'!T62++'Inversión No. 2.2 IAP'!T62+'Inversión 2.3 IAP'!T62+'Inversión 2.4 IAP'!T62+'Exp Veg 1-IAP'!T62+'Exp Veg 2-IAP'!T62</f>
        <v>0</v>
      </c>
      <c r="U62" s="125">
        <f>+'Inversión No. 2.1 IAP'!U62++'Inversión No. 2.2 IAP'!U62+'Inversión 2.3 IAP'!U62+'Inversión 2.4 IAP'!U62+'Exp Veg 1-IAP'!U62+'Exp Veg 2-IAP'!U62</f>
        <v>0</v>
      </c>
      <c r="V62" s="125">
        <f>+'Inversión No. 2.1 IAP'!V62++'Inversión No. 2.2 IAP'!V62+'Inversión 2.3 IAP'!V62+'Inversión 2.4 IAP'!V62+'Exp Veg 1-IAP'!V62+'Exp Veg 2-IAP'!V62</f>
        <v>0</v>
      </c>
      <c r="W62" s="125">
        <f>+'Inversión No. 2.1 IAP'!W62++'Inversión No. 2.2 IAP'!W62+'Inversión 2.3 IAP'!W62+'Inversión 2.4 IAP'!W62+'Exp Veg 1-IAP'!W62+'Exp Veg 2-IAP'!W62</f>
        <v>0</v>
      </c>
      <c r="X62" s="125">
        <f>+'Inversión No. 2.1 IAP'!X62++'Inversión No. 2.2 IAP'!X62+'Inversión 2.3 IAP'!X62+'Inversión 2.4 IAP'!X62+'Exp Veg 1-IAP'!X62+'Exp Veg 2-IAP'!X62</f>
        <v>0</v>
      </c>
      <c r="Y62" s="125">
        <f>+'Inversión No. 2.1 IAP'!Y62++'Inversión No. 2.2 IAP'!Y62+'Inversión 2.3 IAP'!Y62+'Inversión 2.4 IAP'!Y62+'Exp Veg 1-IAP'!Y62+'Exp Veg 2-IAP'!Y62</f>
        <v>0</v>
      </c>
      <c r="Z62" s="125">
        <f>+'Inversión No. 2.1 IAP'!Z62++'Inversión No. 2.2 IAP'!Z62+'Inversión 2.3 IAP'!Z62+'Inversión 2.4 IAP'!Z62+'Exp Veg 1-IAP'!Z62+'Exp Veg 2-IAP'!Z62</f>
        <v>0</v>
      </c>
      <c r="AA62" s="125">
        <f>+'Inversión No. 2.1 IAP'!AA62++'Inversión No. 2.2 IAP'!AA62+'Inversión 2.3 IAP'!AA62+'Inversión 2.4 IAP'!AA62+'Exp Veg 1-IAP'!AA62+'Exp Veg 2-IAP'!AA62</f>
        <v>0</v>
      </c>
      <c r="AB62" s="125">
        <f>+'Inversión No. 2.1 IAP'!AB62++'Inversión No. 2.2 IAP'!AB62+'Inversión 2.3 IAP'!AB62+'Inversión 2.4 IAP'!AB62+'Exp Veg 1-IAP'!AB62+'Exp Veg 2-IAP'!AB62</f>
        <v>0</v>
      </c>
      <c r="AC62" s="125">
        <f>+'Inversión No. 2.1 IAP'!AC62++'Inversión No. 2.2 IAP'!AC62+'Inversión 2.3 IAP'!AC62+'Inversión 2.4 IAP'!AC62+'Exp Veg 1-IAP'!AC62+'Exp Veg 2-IAP'!AC62</f>
        <v>0</v>
      </c>
      <c r="AD62" s="125">
        <f>+'Inversión No. 2.1 IAP'!AD62++'Inversión No. 2.2 IAP'!AD62+'Inversión 2.3 IAP'!AD62+'Inversión 2.4 IAP'!AD62+'Exp Veg 1-IAP'!AD62+'Exp Veg 2-IAP'!AD62</f>
        <v>0</v>
      </c>
      <c r="AE62" s="125">
        <f>+'Inversión No. 2.1 IAP'!AE62++'Inversión No. 2.2 IAP'!AE62+'Inversión 2.3 IAP'!AE62+'Inversión 2.4 IAP'!AE62+'Exp Veg 1-IAP'!AE62+'Exp Veg 2-IAP'!AE62</f>
        <v>0</v>
      </c>
      <c r="AF62" s="125">
        <f>+'Inversión No. 2.1 IAP'!AF62++'Inversión No. 2.2 IAP'!AF62+'Inversión 2.3 IAP'!AF62+'Inversión 2.4 IAP'!AF62+'Exp Veg 1-IAP'!AF62+'Exp Veg 2-IAP'!AF62</f>
        <v>0</v>
      </c>
      <c r="AG62" s="125">
        <f>+'Inversión No. 2.1 IAP'!AG62++'Inversión No. 2.2 IAP'!AG62+'Inversión 2.3 IAP'!AG62+'Inversión 2.4 IAP'!AG62+'Exp Veg 1-IAP'!AG62+'Exp Veg 2-IAP'!AG62</f>
        <v>0</v>
      </c>
      <c r="AH62" s="125">
        <f>+'Inversión No. 2.1 IAP'!AH62++'Inversión No. 2.2 IAP'!AH62+'Inversión 2.3 IAP'!AH62+'Inversión 2.4 IAP'!AH62+'Exp Veg 1-IAP'!AH62+'Exp Veg 2-IAP'!AH62</f>
        <v>0</v>
      </c>
      <c r="AI62" s="125">
        <f>+'Inversión No. 2.1 IAP'!AI62++'Inversión No. 2.2 IAP'!AI62+'Inversión 2.3 IAP'!AI62+'Inversión 2.4 IAP'!AI62+'Exp Veg 1-IAP'!AI62+'Exp Veg 2-IAP'!AI62</f>
        <v>0</v>
      </c>
      <c r="AJ62" s="125">
        <f>+'Inversión No. 2.1 IAP'!AJ62++'Inversión No. 2.2 IAP'!AJ62+'Inversión 2.3 IAP'!AJ62+'Inversión 2.4 IAP'!AJ62+'Exp Veg 1-IAP'!AJ62+'Exp Veg 2-IAP'!AJ62</f>
        <v>0</v>
      </c>
      <c r="AK62" s="125">
        <f>+'Inversión No. 2.1 IAP'!AK62++'Inversión No. 2.2 IAP'!AK62+'Inversión 2.3 IAP'!AK62+'Inversión 2.4 IAP'!AK62+'Exp Veg 1-IAP'!AK62+'Exp Veg 2-IAP'!AK62</f>
        <v>0</v>
      </c>
    </row>
    <row r="63" spans="2:37" x14ac:dyDescent="0.25">
      <c r="B63" s="59" t="s">
        <v>330</v>
      </c>
      <c r="C63" s="62" t="str">
        <f>+VLOOKUP(B63,'resumen UCAP'!$A$5:$O$329,2,0)</f>
        <v>PROYECTOR LED DE 30W BLANCA</v>
      </c>
      <c r="D63" s="63">
        <f>+'Desmonte Infr. financiada'!D63</f>
        <v>30</v>
      </c>
      <c r="E63" s="63" t="str">
        <f>+VLOOKUP(B63,'resumen UCAP'!$A$5:$O$329,3,0)</f>
        <v>Un</v>
      </c>
      <c r="F63" s="64">
        <f>+VLOOKUP(B63,'resumen UCAP'!$A$5:$O$329,15,0)</f>
        <v>605612</v>
      </c>
      <c r="G63" s="61">
        <v>4</v>
      </c>
      <c r="H63" s="125">
        <f>+'Inversión No. 2.1 IAP'!H63++'Inversión No. 2.2 IAP'!H63+'Inversión 2.3 IAP'!H63+'Inversión 2.4 IAP'!H63+'Exp Veg 1-IAP'!H63+'Exp Veg 2-IAP'!H63</f>
        <v>0</v>
      </c>
      <c r="I63" s="125">
        <f>+'Inversión No. 2.1 IAP'!I63++'Inversión No. 2.2 IAP'!I63+'Inversión 2.3 IAP'!I63+'Inversión 2.4 IAP'!I63+'Exp Veg 1-IAP'!I63+'Exp Veg 2-IAP'!I63</f>
        <v>0</v>
      </c>
      <c r="J63" s="125">
        <f>+'Inversión No. 2.1 IAP'!J63++'Inversión No. 2.2 IAP'!J63+'Inversión 2.3 IAP'!J63+'Inversión 2.4 IAP'!J63+'Exp Veg 1-IAP'!J63+'Exp Veg 2-IAP'!J63</f>
        <v>0</v>
      </c>
      <c r="K63" s="125">
        <f>+'Inversión No. 2.1 IAP'!K63++'Inversión No. 2.2 IAP'!K63+'Inversión 2.3 IAP'!K63+'Inversión 2.4 IAP'!K63+'Exp Veg 1-IAP'!K63+'Exp Veg 2-IAP'!K63</f>
        <v>0</v>
      </c>
      <c r="L63" s="125">
        <f>+'Inversión No. 2.1 IAP'!L63++'Inversión No. 2.2 IAP'!L63+'Inversión 2.3 IAP'!L63+'Inversión 2.4 IAP'!L63+'Exp Veg 1-IAP'!L63+'Exp Veg 2-IAP'!L63</f>
        <v>0</v>
      </c>
      <c r="M63" s="125">
        <f>+'Inversión No. 2.1 IAP'!M63++'Inversión No. 2.2 IAP'!M63+'Inversión 2.3 IAP'!M63+'Inversión 2.4 IAP'!M63+'Exp Veg 1-IAP'!M63+'Exp Veg 2-IAP'!M63</f>
        <v>0</v>
      </c>
      <c r="N63" s="125">
        <f>+'Inversión No. 2.1 IAP'!N63++'Inversión No. 2.2 IAP'!N63+'Inversión 2.3 IAP'!N63+'Inversión 2.4 IAP'!N63+'Exp Veg 1-IAP'!N63+'Exp Veg 2-IAP'!N63</f>
        <v>0</v>
      </c>
      <c r="O63" s="125">
        <f>+'Inversión No. 2.1 IAP'!O63++'Inversión No. 2.2 IAP'!O63+'Inversión 2.3 IAP'!O63+'Inversión 2.4 IAP'!O63+'Exp Veg 1-IAP'!O63+'Exp Veg 2-IAP'!O63</f>
        <v>0</v>
      </c>
      <c r="P63" s="125">
        <f>+'Inversión No. 2.1 IAP'!P63++'Inversión No. 2.2 IAP'!P63+'Inversión 2.3 IAP'!P63+'Inversión 2.4 IAP'!P63+'Exp Veg 1-IAP'!P63+'Exp Veg 2-IAP'!P63</f>
        <v>0</v>
      </c>
      <c r="Q63" s="125">
        <f>+'Inversión No. 2.1 IAP'!Q63++'Inversión No. 2.2 IAP'!Q63+'Inversión 2.3 IAP'!Q63+'Inversión 2.4 IAP'!Q63+'Exp Veg 1-IAP'!Q63+'Exp Veg 2-IAP'!Q63</f>
        <v>0</v>
      </c>
      <c r="R63" s="125">
        <f>+'Inversión No. 2.1 IAP'!R63++'Inversión No. 2.2 IAP'!R63+'Inversión 2.3 IAP'!R63+'Inversión 2.4 IAP'!R63+'Exp Veg 1-IAP'!R63+'Exp Veg 2-IAP'!R63</f>
        <v>0</v>
      </c>
      <c r="S63" s="125">
        <f>+'Inversión No. 2.1 IAP'!S63++'Inversión No. 2.2 IAP'!S63+'Inversión 2.3 IAP'!S63+'Inversión 2.4 IAP'!S63+'Exp Veg 1-IAP'!S63+'Exp Veg 2-IAP'!S63</f>
        <v>0</v>
      </c>
      <c r="T63" s="125">
        <f>+'Inversión No. 2.1 IAP'!T63++'Inversión No. 2.2 IAP'!T63+'Inversión 2.3 IAP'!T63+'Inversión 2.4 IAP'!T63+'Exp Veg 1-IAP'!T63+'Exp Veg 2-IAP'!T63</f>
        <v>0</v>
      </c>
      <c r="U63" s="125">
        <f>+'Inversión No. 2.1 IAP'!U63++'Inversión No. 2.2 IAP'!U63+'Inversión 2.3 IAP'!U63+'Inversión 2.4 IAP'!U63+'Exp Veg 1-IAP'!U63+'Exp Veg 2-IAP'!U63</f>
        <v>0</v>
      </c>
      <c r="V63" s="125">
        <f>+'Inversión No. 2.1 IAP'!V63++'Inversión No. 2.2 IAP'!V63+'Inversión 2.3 IAP'!V63+'Inversión 2.4 IAP'!V63+'Exp Veg 1-IAP'!V63+'Exp Veg 2-IAP'!V63</f>
        <v>0</v>
      </c>
      <c r="W63" s="125">
        <f>+'Inversión No. 2.1 IAP'!W63++'Inversión No. 2.2 IAP'!W63+'Inversión 2.3 IAP'!W63+'Inversión 2.4 IAP'!W63+'Exp Veg 1-IAP'!W63+'Exp Veg 2-IAP'!W63</f>
        <v>0</v>
      </c>
      <c r="X63" s="125">
        <f>+'Inversión No. 2.1 IAP'!X63++'Inversión No. 2.2 IAP'!X63+'Inversión 2.3 IAP'!X63+'Inversión 2.4 IAP'!X63+'Exp Veg 1-IAP'!X63+'Exp Veg 2-IAP'!X63</f>
        <v>0</v>
      </c>
      <c r="Y63" s="125">
        <f>+'Inversión No. 2.1 IAP'!Y63++'Inversión No. 2.2 IAP'!Y63+'Inversión 2.3 IAP'!Y63+'Inversión 2.4 IAP'!Y63+'Exp Veg 1-IAP'!Y63+'Exp Veg 2-IAP'!Y63</f>
        <v>0</v>
      </c>
      <c r="Z63" s="125">
        <f>+'Inversión No. 2.1 IAP'!Z63++'Inversión No. 2.2 IAP'!Z63+'Inversión 2.3 IAP'!Z63+'Inversión 2.4 IAP'!Z63+'Exp Veg 1-IAP'!Z63+'Exp Veg 2-IAP'!Z63</f>
        <v>0</v>
      </c>
      <c r="AA63" s="125">
        <f>+'Inversión No. 2.1 IAP'!AA63++'Inversión No. 2.2 IAP'!AA63+'Inversión 2.3 IAP'!AA63+'Inversión 2.4 IAP'!AA63+'Exp Veg 1-IAP'!AA63+'Exp Veg 2-IAP'!AA63</f>
        <v>0</v>
      </c>
      <c r="AB63" s="125">
        <f>+'Inversión No. 2.1 IAP'!AB63++'Inversión No. 2.2 IAP'!AB63+'Inversión 2.3 IAP'!AB63+'Inversión 2.4 IAP'!AB63+'Exp Veg 1-IAP'!AB63+'Exp Veg 2-IAP'!AB63</f>
        <v>0</v>
      </c>
      <c r="AC63" s="125">
        <f>+'Inversión No. 2.1 IAP'!AC63++'Inversión No. 2.2 IAP'!AC63+'Inversión 2.3 IAP'!AC63+'Inversión 2.4 IAP'!AC63+'Exp Veg 1-IAP'!AC63+'Exp Veg 2-IAP'!AC63</f>
        <v>0</v>
      </c>
      <c r="AD63" s="125">
        <f>+'Inversión No. 2.1 IAP'!AD63++'Inversión No. 2.2 IAP'!AD63+'Inversión 2.3 IAP'!AD63+'Inversión 2.4 IAP'!AD63+'Exp Veg 1-IAP'!AD63+'Exp Veg 2-IAP'!AD63</f>
        <v>0</v>
      </c>
      <c r="AE63" s="125">
        <f>+'Inversión No. 2.1 IAP'!AE63++'Inversión No. 2.2 IAP'!AE63+'Inversión 2.3 IAP'!AE63+'Inversión 2.4 IAP'!AE63+'Exp Veg 1-IAP'!AE63+'Exp Veg 2-IAP'!AE63</f>
        <v>0</v>
      </c>
      <c r="AF63" s="125">
        <f>+'Inversión No. 2.1 IAP'!AF63++'Inversión No. 2.2 IAP'!AF63+'Inversión 2.3 IAP'!AF63+'Inversión 2.4 IAP'!AF63+'Exp Veg 1-IAP'!AF63+'Exp Veg 2-IAP'!AF63</f>
        <v>0</v>
      </c>
      <c r="AG63" s="125">
        <f>+'Inversión No. 2.1 IAP'!AG63++'Inversión No. 2.2 IAP'!AG63+'Inversión 2.3 IAP'!AG63+'Inversión 2.4 IAP'!AG63+'Exp Veg 1-IAP'!AG63+'Exp Veg 2-IAP'!AG63</f>
        <v>0</v>
      </c>
      <c r="AH63" s="125">
        <f>+'Inversión No. 2.1 IAP'!AH63++'Inversión No. 2.2 IAP'!AH63+'Inversión 2.3 IAP'!AH63+'Inversión 2.4 IAP'!AH63+'Exp Veg 1-IAP'!AH63+'Exp Veg 2-IAP'!AH63</f>
        <v>0</v>
      </c>
      <c r="AI63" s="125">
        <f>+'Inversión No. 2.1 IAP'!AI63++'Inversión No. 2.2 IAP'!AI63+'Inversión 2.3 IAP'!AI63+'Inversión 2.4 IAP'!AI63+'Exp Veg 1-IAP'!AI63+'Exp Veg 2-IAP'!AI63</f>
        <v>0</v>
      </c>
      <c r="AJ63" s="125">
        <f>+'Inversión No. 2.1 IAP'!AJ63++'Inversión No. 2.2 IAP'!AJ63+'Inversión 2.3 IAP'!AJ63+'Inversión 2.4 IAP'!AJ63+'Exp Veg 1-IAP'!AJ63+'Exp Veg 2-IAP'!AJ63</f>
        <v>0</v>
      </c>
      <c r="AK63" s="125">
        <f>+'Inversión No. 2.1 IAP'!AK63++'Inversión No. 2.2 IAP'!AK63+'Inversión 2.3 IAP'!AK63+'Inversión 2.4 IAP'!AK63+'Exp Veg 1-IAP'!AK63+'Exp Veg 2-IAP'!AK63</f>
        <v>0</v>
      </c>
    </row>
    <row r="64" spans="2:37" x14ac:dyDescent="0.25">
      <c r="B64" s="59" t="s">
        <v>331</v>
      </c>
      <c r="C64" s="62" t="str">
        <f>+VLOOKUP(B64,'resumen UCAP'!$A$5:$O$329,2,0)</f>
        <v>PROYECTO MH 250W NUEV0</v>
      </c>
      <c r="D64" s="63">
        <f>+'Desmonte Infr. financiada'!D64</f>
        <v>279</v>
      </c>
      <c r="E64" s="63" t="str">
        <f>+VLOOKUP(B64,'resumen UCAP'!$A$5:$O$329,3,0)</f>
        <v>Un</v>
      </c>
      <c r="F64" s="64">
        <f>+VLOOKUP(B64,'resumen UCAP'!$A$5:$O$329,15,0)</f>
        <v>413027</v>
      </c>
      <c r="G64" s="124">
        <v>6</v>
      </c>
      <c r="H64" s="125">
        <f>+'Inversión No. 2.1 IAP'!H64++'Inversión No. 2.2 IAP'!H64+'Inversión 2.3 IAP'!H64+'Inversión 2.4 IAP'!H64+'Exp Veg 1-IAP'!H64+'Exp Veg 2-IAP'!H64</f>
        <v>0</v>
      </c>
      <c r="I64" s="125">
        <f>+'Inversión No. 2.1 IAP'!I64++'Inversión No. 2.2 IAP'!I64+'Inversión 2.3 IAP'!I64+'Inversión 2.4 IAP'!I64+'Exp Veg 1-IAP'!I64+'Exp Veg 2-IAP'!I64</f>
        <v>0</v>
      </c>
      <c r="J64" s="125">
        <f>+'Inversión No. 2.1 IAP'!J64++'Inversión No. 2.2 IAP'!J64+'Inversión 2.3 IAP'!J64+'Inversión 2.4 IAP'!J64+'Exp Veg 1-IAP'!J64+'Exp Veg 2-IAP'!J64</f>
        <v>0</v>
      </c>
      <c r="K64" s="125">
        <f>+'Inversión No. 2.1 IAP'!K64++'Inversión No. 2.2 IAP'!K64+'Inversión 2.3 IAP'!K64+'Inversión 2.4 IAP'!K64+'Exp Veg 1-IAP'!K64+'Exp Veg 2-IAP'!K64</f>
        <v>0</v>
      </c>
      <c r="L64" s="125">
        <f>+'Inversión No. 2.1 IAP'!L64++'Inversión No. 2.2 IAP'!L64+'Inversión 2.3 IAP'!L64+'Inversión 2.4 IAP'!L64+'Exp Veg 1-IAP'!L64+'Exp Veg 2-IAP'!L64</f>
        <v>0</v>
      </c>
      <c r="M64" s="125">
        <f>+'Inversión No. 2.1 IAP'!M64++'Inversión No. 2.2 IAP'!M64+'Inversión 2.3 IAP'!M64+'Inversión 2.4 IAP'!M64+'Exp Veg 1-IAP'!M64+'Exp Veg 2-IAP'!M64</f>
        <v>0</v>
      </c>
      <c r="N64" s="125">
        <f>+'Inversión No. 2.1 IAP'!N64++'Inversión No. 2.2 IAP'!N64+'Inversión 2.3 IAP'!N64+'Inversión 2.4 IAP'!N64+'Exp Veg 1-IAP'!N64+'Exp Veg 2-IAP'!N64</f>
        <v>0</v>
      </c>
      <c r="O64" s="125">
        <f>+'Inversión No. 2.1 IAP'!O64++'Inversión No. 2.2 IAP'!O64+'Inversión 2.3 IAP'!O64+'Inversión 2.4 IAP'!O64+'Exp Veg 1-IAP'!O64+'Exp Veg 2-IAP'!O64</f>
        <v>0</v>
      </c>
      <c r="P64" s="125">
        <f>+'Inversión No. 2.1 IAP'!P64++'Inversión No. 2.2 IAP'!P64+'Inversión 2.3 IAP'!P64+'Inversión 2.4 IAP'!P64+'Exp Veg 1-IAP'!P64+'Exp Veg 2-IAP'!P64</f>
        <v>0</v>
      </c>
      <c r="Q64" s="125">
        <f>+'Inversión No. 2.1 IAP'!Q64++'Inversión No. 2.2 IAP'!Q64+'Inversión 2.3 IAP'!Q64+'Inversión 2.4 IAP'!Q64+'Exp Veg 1-IAP'!Q64+'Exp Veg 2-IAP'!Q64</f>
        <v>0</v>
      </c>
      <c r="R64" s="125">
        <f>+'Inversión No. 2.1 IAP'!R64++'Inversión No. 2.2 IAP'!R64+'Inversión 2.3 IAP'!R64+'Inversión 2.4 IAP'!R64+'Exp Veg 1-IAP'!R64+'Exp Veg 2-IAP'!R64</f>
        <v>0</v>
      </c>
      <c r="S64" s="125">
        <f>+'Inversión No. 2.1 IAP'!S64++'Inversión No. 2.2 IAP'!S64+'Inversión 2.3 IAP'!S64+'Inversión 2.4 IAP'!S64+'Exp Veg 1-IAP'!S64+'Exp Veg 2-IAP'!S64</f>
        <v>0</v>
      </c>
      <c r="T64" s="125">
        <f>+'Inversión No. 2.1 IAP'!T64++'Inversión No. 2.2 IAP'!T64+'Inversión 2.3 IAP'!T64+'Inversión 2.4 IAP'!T64+'Exp Veg 1-IAP'!T64+'Exp Veg 2-IAP'!T64</f>
        <v>0</v>
      </c>
      <c r="U64" s="125">
        <f>+'Inversión No. 2.1 IAP'!U64++'Inversión No. 2.2 IAP'!U64+'Inversión 2.3 IAP'!U64+'Inversión 2.4 IAP'!U64+'Exp Veg 1-IAP'!U64+'Exp Veg 2-IAP'!U64</f>
        <v>0</v>
      </c>
      <c r="V64" s="125">
        <f>+'Inversión No. 2.1 IAP'!V64++'Inversión No. 2.2 IAP'!V64+'Inversión 2.3 IAP'!V64+'Inversión 2.4 IAP'!V64+'Exp Veg 1-IAP'!V64+'Exp Veg 2-IAP'!V64</f>
        <v>0</v>
      </c>
      <c r="W64" s="125">
        <f>+'Inversión No. 2.1 IAP'!W64++'Inversión No. 2.2 IAP'!W64+'Inversión 2.3 IAP'!W64+'Inversión 2.4 IAP'!W64+'Exp Veg 1-IAP'!W64+'Exp Veg 2-IAP'!W64</f>
        <v>0</v>
      </c>
      <c r="X64" s="125">
        <f>+'Inversión No. 2.1 IAP'!X64++'Inversión No. 2.2 IAP'!X64+'Inversión 2.3 IAP'!X64+'Inversión 2.4 IAP'!X64+'Exp Veg 1-IAP'!X64+'Exp Veg 2-IAP'!X64</f>
        <v>0</v>
      </c>
      <c r="Y64" s="125">
        <f>+'Inversión No. 2.1 IAP'!Y64++'Inversión No. 2.2 IAP'!Y64+'Inversión 2.3 IAP'!Y64+'Inversión 2.4 IAP'!Y64+'Exp Veg 1-IAP'!Y64+'Exp Veg 2-IAP'!Y64</f>
        <v>0</v>
      </c>
      <c r="Z64" s="125">
        <f>+'Inversión No. 2.1 IAP'!Z64++'Inversión No. 2.2 IAP'!Z64+'Inversión 2.3 IAP'!Z64+'Inversión 2.4 IAP'!Z64+'Exp Veg 1-IAP'!Z64+'Exp Veg 2-IAP'!Z64</f>
        <v>0</v>
      </c>
      <c r="AA64" s="125">
        <f>+'Inversión No. 2.1 IAP'!AA64++'Inversión No. 2.2 IAP'!AA64+'Inversión 2.3 IAP'!AA64+'Inversión 2.4 IAP'!AA64+'Exp Veg 1-IAP'!AA64+'Exp Veg 2-IAP'!AA64</f>
        <v>0</v>
      </c>
      <c r="AB64" s="125">
        <f>+'Inversión No. 2.1 IAP'!AB64++'Inversión No. 2.2 IAP'!AB64+'Inversión 2.3 IAP'!AB64+'Inversión 2.4 IAP'!AB64+'Exp Veg 1-IAP'!AB64+'Exp Veg 2-IAP'!AB64</f>
        <v>0</v>
      </c>
      <c r="AC64" s="125">
        <f>+'Inversión No. 2.1 IAP'!AC64++'Inversión No. 2.2 IAP'!AC64+'Inversión 2.3 IAP'!AC64+'Inversión 2.4 IAP'!AC64+'Exp Veg 1-IAP'!AC64+'Exp Veg 2-IAP'!AC64</f>
        <v>0</v>
      </c>
      <c r="AD64" s="125">
        <f>+'Inversión No. 2.1 IAP'!AD64++'Inversión No. 2.2 IAP'!AD64+'Inversión 2.3 IAP'!AD64+'Inversión 2.4 IAP'!AD64+'Exp Veg 1-IAP'!AD64+'Exp Veg 2-IAP'!AD64</f>
        <v>0</v>
      </c>
      <c r="AE64" s="125">
        <f>+'Inversión No. 2.1 IAP'!AE64++'Inversión No. 2.2 IAP'!AE64+'Inversión 2.3 IAP'!AE64+'Inversión 2.4 IAP'!AE64+'Exp Veg 1-IAP'!AE64+'Exp Veg 2-IAP'!AE64</f>
        <v>0</v>
      </c>
      <c r="AF64" s="125">
        <f>+'Inversión No. 2.1 IAP'!AF64++'Inversión No. 2.2 IAP'!AF64+'Inversión 2.3 IAP'!AF64+'Inversión 2.4 IAP'!AF64+'Exp Veg 1-IAP'!AF64+'Exp Veg 2-IAP'!AF64</f>
        <v>0</v>
      </c>
      <c r="AG64" s="125">
        <f>+'Inversión No. 2.1 IAP'!AG64++'Inversión No. 2.2 IAP'!AG64+'Inversión 2.3 IAP'!AG64+'Inversión 2.4 IAP'!AG64+'Exp Veg 1-IAP'!AG64+'Exp Veg 2-IAP'!AG64</f>
        <v>0</v>
      </c>
      <c r="AH64" s="125">
        <f>+'Inversión No. 2.1 IAP'!AH64++'Inversión No. 2.2 IAP'!AH64+'Inversión 2.3 IAP'!AH64+'Inversión 2.4 IAP'!AH64+'Exp Veg 1-IAP'!AH64+'Exp Veg 2-IAP'!AH64</f>
        <v>0</v>
      </c>
      <c r="AI64" s="125">
        <f>+'Inversión No. 2.1 IAP'!AI64++'Inversión No. 2.2 IAP'!AI64+'Inversión 2.3 IAP'!AI64+'Inversión 2.4 IAP'!AI64+'Exp Veg 1-IAP'!AI64+'Exp Veg 2-IAP'!AI64</f>
        <v>0</v>
      </c>
      <c r="AJ64" s="125">
        <f>+'Inversión No. 2.1 IAP'!AJ64++'Inversión No. 2.2 IAP'!AJ64+'Inversión 2.3 IAP'!AJ64+'Inversión 2.4 IAP'!AJ64+'Exp Veg 1-IAP'!AJ64+'Exp Veg 2-IAP'!AJ64</f>
        <v>0</v>
      </c>
      <c r="AK64" s="125">
        <f>+'Inversión No. 2.1 IAP'!AK64++'Inversión No. 2.2 IAP'!AK64+'Inversión 2.3 IAP'!AK64+'Inversión 2.4 IAP'!AK64+'Exp Veg 1-IAP'!AK64+'Exp Veg 2-IAP'!AK64</f>
        <v>0</v>
      </c>
    </row>
    <row r="65" spans="2:37" x14ac:dyDescent="0.25">
      <c r="B65" s="59" t="s">
        <v>332</v>
      </c>
      <c r="C65" s="62" t="str">
        <f>+VLOOKUP(B65,'resumen UCAP'!$A$5:$O$329,2,0)</f>
        <v>LUMINARIA NA 100W SEGUNDA</v>
      </c>
      <c r="D65" s="63">
        <f>+'Desmonte Infr. financiada'!D65</f>
        <v>115</v>
      </c>
      <c r="E65" s="63" t="str">
        <f>+VLOOKUP(B65,'resumen UCAP'!$A$5:$O$329,3,0)</f>
        <v>Un</v>
      </c>
      <c r="F65" s="64">
        <f>+VLOOKUP(B65,'resumen UCAP'!$A$5:$O$329,15,0)</f>
        <v>211467</v>
      </c>
      <c r="G65" s="123">
        <v>86</v>
      </c>
      <c r="H65" s="125">
        <f>+'Inversión No. 2.1 IAP'!H65++'Inversión No. 2.2 IAP'!H65+'Inversión 2.3 IAP'!H65+'Inversión 2.4 IAP'!H65+'Exp Veg 1-IAP'!H65+'Exp Veg 2-IAP'!H65</f>
        <v>0</v>
      </c>
      <c r="I65" s="125">
        <f>+'Inversión No. 2.1 IAP'!I65++'Inversión No. 2.2 IAP'!I65+'Inversión 2.3 IAP'!I65+'Inversión 2.4 IAP'!I65+'Exp Veg 1-IAP'!I65+'Exp Veg 2-IAP'!I65</f>
        <v>0</v>
      </c>
      <c r="J65" s="125">
        <f>+'Inversión No. 2.1 IAP'!J65++'Inversión No. 2.2 IAP'!J65+'Inversión 2.3 IAP'!J65+'Inversión 2.4 IAP'!J65+'Exp Veg 1-IAP'!J65+'Exp Veg 2-IAP'!J65</f>
        <v>0</v>
      </c>
      <c r="K65" s="125">
        <f>+'Inversión No. 2.1 IAP'!K65++'Inversión No. 2.2 IAP'!K65+'Inversión 2.3 IAP'!K65+'Inversión 2.4 IAP'!K65+'Exp Veg 1-IAP'!K65+'Exp Veg 2-IAP'!K65</f>
        <v>0</v>
      </c>
      <c r="L65" s="125">
        <f>+'Inversión No. 2.1 IAP'!L65++'Inversión No. 2.2 IAP'!L65+'Inversión 2.3 IAP'!L65+'Inversión 2.4 IAP'!L65+'Exp Veg 1-IAP'!L65+'Exp Veg 2-IAP'!L65</f>
        <v>0</v>
      </c>
      <c r="M65" s="125">
        <f>+'Inversión No. 2.1 IAP'!M65++'Inversión No. 2.2 IAP'!M65+'Inversión 2.3 IAP'!M65+'Inversión 2.4 IAP'!M65+'Exp Veg 1-IAP'!M65+'Exp Veg 2-IAP'!M65</f>
        <v>0</v>
      </c>
      <c r="N65" s="125">
        <f>+'Inversión No. 2.1 IAP'!N65++'Inversión No. 2.2 IAP'!N65+'Inversión 2.3 IAP'!N65+'Inversión 2.4 IAP'!N65+'Exp Veg 1-IAP'!N65+'Exp Veg 2-IAP'!N65</f>
        <v>0</v>
      </c>
      <c r="O65" s="125">
        <f>+'Inversión No. 2.1 IAP'!O65++'Inversión No. 2.2 IAP'!O65+'Inversión 2.3 IAP'!O65+'Inversión 2.4 IAP'!O65+'Exp Veg 1-IAP'!O65+'Exp Veg 2-IAP'!O65</f>
        <v>0</v>
      </c>
      <c r="P65" s="125">
        <f>+'Inversión No. 2.1 IAP'!P65++'Inversión No. 2.2 IAP'!P65+'Inversión 2.3 IAP'!P65+'Inversión 2.4 IAP'!P65+'Exp Veg 1-IAP'!P65+'Exp Veg 2-IAP'!P65</f>
        <v>0</v>
      </c>
      <c r="Q65" s="125">
        <f>+'Inversión No. 2.1 IAP'!Q65++'Inversión No. 2.2 IAP'!Q65+'Inversión 2.3 IAP'!Q65+'Inversión 2.4 IAP'!Q65+'Exp Veg 1-IAP'!Q65+'Exp Veg 2-IAP'!Q65</f>
        <v>0</v>
      </c>
      <c r="R65" s="125">
        <f>+'Inversión No. 2.1 IAP'!R65++'Inversión No. 2.2 IAP'!R65+'Inversión 2.3 IAP'!R65+'Inversión 2.4 IAP'!R65+'Exp Veg 1-IAP'!R65+'Exp Veg 2-IAP'!R65</f>
        <v>0</v>
      </c>
      <c r="S65" s="125">
        <f>+'Inversión No. 2.1 IAP'!S65++'Inversión No. 2.2 IAP'!S65+'Inversión 2.3 IAP'!S65+'Inversión 2.4 IAP'!S65+'Exp Veg 1-IAP'!S65+'Exp Veg 2-IAP'!S65</f>
        <v>0</v>
      </c>
      <c r="T65" s="125">
        <f>+'Inversión No. 2.1 IAP'!T65++'Inversión No. 2.2 IAP'!T65+'Inversión 2.3 IAP'!T65+'Inversión 2.4 IAP'!T65+'Exp Veg 1-IAP'!T65+'Exp Veg 2-IAP'!T65</f>
        <v>0</v>
      </c>
      <c r="U65" s="125">
        <f>+'Inversión No. 2.1 IAP'!U65++'Inversión No. 2.2 IAP'!U65+'Inversión 2.3 IAP'!U65+'Inversión 2.4 IAP'!U65+'Exp Veg 1-IAP'!U65+'Exp Veg 2-IAP'!U65</f>
        <v>0</v>
      </c>
      <c r="V65" s="125">
        <f>+'Inversión No. 2.1 IAP'!V65++'Inversión No. 2.2 IAP'!V65+'Inversión 2.3 IAP'!V65+'Inversión 2.4 IAP'!V65+'Exp Veg 1-IAP'!V65+'Exp Veg 2-IAP'!V65</f>
        <v>0</v>
      </c>
      <c r="W65" s="125">
        <f>+'Inversión No. 2.1 IAP'!W65++'Inversión No. 2.2 IAP'!W65+'Inversión 2.3 IAP'!W65+'Inversión 2.4 IAP'!W65+'Exp Veg 1-IAP'!W65+'Exp Veg 2-IAP'!W65</f>
        <v>0</v>
      </c>
      <c r="X65" s="125">
        <f>+'Inversión No. 2.1 IAP'!X65++'Inversión No. 2.2 IAP'!X65+'Inversión 2.3 IAP'!X65+'Inversión 2.4 IAP'!X65+'Exp Veg 1-IAP'!X65+'Exp Veg 2-IAP'!X65</f>
        <v>0</v>
      </c>
      <c r="Y65" s="125">
        <f>+'Inversión No. 2.1 IAP'!Y65++'Inversión No. 2.2 IAP'!Y65+'Inversión 2.3 IAP'!Y65+'Inversión 2.4 IAP'!Y65+'Exp Veg 1-IAP'!Y65+'Exp Veg 2-IAP'!Y65</f>
        <v>0</v>
      </c>
      <c r="Z65" s="125">
        <f>+'Inversión No. 2.1 IAP'!Z65++'Inversión No. 2.2 IAP'!Z65+'Inversión 2.3 IAP'!Z65+'Inversión 2.4 IAP'!Z65+'Exp Veg 1-IAP'!Z65+'Exp Veg 2-IAP'!Z65</f>
        <v>0</v>
      </c>
      <c r="AA65" s="125">
        <f>+'Inversión No. 2.1 IAP'!AA65++'Inversión No. 2.2 IAP'!AA65+'Inversión 2.3 IAP'!AA65+'Inversión 2.4 IAP'!AA65+'Exp Veg 1-IAP'!AA65+'Exp Veg 2-IAP'!AA65</f>
        <v>0</v>
      </c>
      <c r="AB65" s="125">
        <f>+'Inversión No. 2.1 IAP'!AB65++'Inversión No. 2.2 IAP'!AB65+'Inversión 2.3 IAP'!AB65+'Inversión 2.4 IAP'!AB65+'Exp Veg 1-IAP'!AB65+'Exp Veg 2-IAP'!AB65</f>
        <v>0</v>
      </c>
      <c r="AC65" s="125">
        <f>+'Inversión No. 2.1 IAP'!AC65++'Inversión No. 2.2 IAP'!AC65+'Inversión 2.3 IAP'!AC65+'Inversión 2.4 IAP'!AC65+'Exp Veg 1-IAP'!AC65+'Exp Veg 2-IAP'!AC65</f>
        <v>0</v>
      </c>
      <c r="AD65" s="125">
        <f>+'Inversión No. 2.1 IAP'!AD65++'Inversión No. 2.2 IAP'!AD65+'Inversión 2.3 IAP'!AD65+'Inversión 2.4 IAP'!AD65+'Exp Veg 1-IAP'!AD65+'Exp Veg 2-IAP'!AD65</f>
        <v>0</v>
      </c>
      <c r="AE65" s="125">
        <f>+'Inversión No. 2.1 IAP'!AE65++'Inversión No. 2.2 IAP'!AE65+'Inversión 2.3 IAP'!AE65+'Inversión 2.4 IAP'!AE65+'Exp Veg 1-IAP'!AE65+'Exp Veg 2-IAP'!AE65</f>
        <v>0</v>
      </c>
      <c r="AF65" s="125">
        <f>+'Inversión No. 2.1 IAP'!AF65++'Inversión No. 2.2 IAP'!AF65+'Inversión 2.3 IAP'!AF65+'Inversión 2.4 IAP'!AF65+'Exp Veg 1-IAP'!AF65+'Exp Veg 2-IAP'!AF65</f>
        <v>0</v>
      </c>
      <c r="AG65" s="125">
        <f>+'Inversión No. 2.1 IAP'!AG65++'Inversión No. 2.2 IAP'!AG65+'Inversión 2.3 IAP'!AG65+'Inversión 2.4 IAP'!AG65+'Exp Veg 1-IAP'!AG65+'Exp Veg 2-IAP'!AG65</f>
        <v>0</v>
      </c>
      <c r="AH65" s="125">
        <f>+'Inversión No. 2.1 IAP'!AH65++'Inversión No. 2.2 IAP'!AH65+'Inversión 2.3 IAP'!AH65+'Inversión 2.4 IAP'!AH65+'Exp Veg 1-IAP'!AH65+'Exp Veg 2-IAP'!AH65</f>
        <v>0</v>
      </c>
      <c r="AI65" s="125">
        <f>+'Inversión No. 2.1 IAP'!AI65++'Inversión No. 2.2 IAP'!AI65+'Inversión 2.3 IAP'!AI65+'Inversión 2.4 IAP'!AI65+'Exp Veg 1-IAP'!AI65+'Exp Veg 2-IAP'!AI65</f>
        <v>0</v>
      </c>
      <c r="AJ65" s="125">
        <f>+'Inversión No. 2.1 IAP'!AJ65++'Inversión No. 2.2 IAP'!AJ65+'Inversión 2.3 IAP'!AJ65+'Inversión 2.4 IAP'!AJ65+'Exp Veg 1-IAP'!AJ65+'Exp Veg 2-IAP'!AJ65</f>
        <v>0</v>
      </c>
      <c r="AK65" s="125">
        <f>+'Inversión No. 2.1 IAP'!AK65++'Inversión No. 2.2 IAP'!AK65+'Inversión 2.3 IAP'!AK65+'Inversión 2.4 IAP'!AK65+'Exp Veg 1-IAP'!AK65+'Exp Veg 2-IAP'!AK65</f>
        <v>0</v>
      </c>
    </row>
    <row r="66" spans="2:37" x14ac:dyDescent="0.25">
      <c r="B66" s="59" t="s">
        <v>333</v>
      </c>
      <c r="C66" s="62" t="str">
        <f>+VLOOKUP(B66,'resumen UCAP'!$A$5:$O$329,2,0)</f>
        <v>PROYECTOR MH 250W NUEVO</v>
      </c>
      <c r="D66" s="63">
        <f>+'Desmonte Infr. financiada'!D66</f>
        <v>279</v>
      </c>
      <c r="E66" s="63" t="str">
        <f>+VLOOKUP(B66,'resumen UCAP'!$A$5:$O$329,3,0)</f>
        <v>Un</v>
      </c>
      <c r="F66" s="64">
        <f>+VLOOKUP(B66,'resumen UCAP'!$A$5:$O$329,15,0)</f>
        <v>436806</v>
      </c>
      <c r="G66" s="124">
        <v>29</v>
      </c>
      <c r="H66" s="125">
        <f>+'Inversión No. 2.1 IAP'!H66++'Inversión No. 2.2 IAP'!H66+'Inversión 2.3 IAP'!H66+'Inversión 2.4 IAP'!H66+'Exp Veg 1-IAP'!H66+'Exp Veg 2-IAP'!H66</f>
        <v>0</v>
      </c>
      <c r="I66" s="125">
        <f>+'Inversión No. 2.1 IAP'!I66++'Inversión No. 2.2 IAP'!I66+'Inversión 2.3 IAP'!I66+'Inversión 2.4 IAP'!I66+'Exp Veg 1-IAP'!I66+'Exp Veg 2-IAP'!I66</f>
        <v>0</v>
      </c>
      <c r="J66" s="125">
        <f>+'Inversión No. 2.1 IAP'!J66++'Inversión No. 2.2 IAP'!J66+'Inversión 2.3 IAP'!J66+'Inversión 2.4 IAP'!J66+'Exp Veg 1-IAP'!J66+'Exp Veg 2-IAP'!J66</f>
        <v>0</v>
      </c>
      <c r="K66" s="125">
        <f>+'Inversión No. 2.1 IAP'!K66++'Inversión No. 2.2 IAP'!K66+'Inversión 2.3 IAP'!K66+'Inversión 2.4 IAP'!K66+'Exp Veg 1-IAP'!K66+'Exp Veg 2-IAP'!K66</f>
        <v>0</v>
      </c>
      <c r="L66" s="125">
        <f>+'Inversión No. 2.1 IAP'!L66++'Inversión No. 2.2 IAP'!L66+'Inversión 2.3 IAP'!L66+'Inversión 2.4 IAP'!L66+'Exp Veg 1-IAP'!L66+'Exp Veg 2-IAP'!L66</f>
        <v>0</v>
      </c>
      <c r="M66" s="125">
        <f>+'Inversión No. 2.1 IAP'!M66++'Inversión No. 2.2 IAP'!M66+'Inversión 2.3 IAP'!M66+'Inversión 2.4 IAP'!M66+'Exp Veg 1-IAP'!M66+'Exp Veg 2-IAP'!M66</f>
        <v>0</v>
      </c>
      <c r="N66" s="125">
        <f>+'Inversión No. 2.1 IAP'!N66++'Inversión No. 2.2 IAP'!N66+'Inversión 2.3 IAP'!N66+'Inversión 2.4 IAP'!N66+'Exp Veg 1-IAP'!N66+'Exp Veg 2-IAP'!N66</f>
        <v>0</v>
      </c>
      <c r="O66" s="125">
        <f>+'Inversión No. 2.1 IAP'!O66++'Inversión No. 2.2 IAP'!O66+'Inversión 2.3 IAP'!O66+'Inversión 2.4 IAP'!O66+'Exp Veg 1-IAP'!O66+'Exp Veg 2-IAP'!O66</f>
        <v>0</v>
      </c>
      <c r="P66" s="125">
        <f>+'Inversión No. 2.1 IAP'!P66++'Inversión No. 2.2 IAP'!P66+'Inversión 2.3 IAP'!P66+'Inversión 2.4 IAP'!P66+'Exp Veg 1-IAP'!P66+'Exp Veg 2-IAP'!P66</f>
        <v>0</v>
      </c>
      <c r="Q66" s="125">
        <f>+'Inversión No. 2.1 IAP'!Q66++'Inversión No. 2.2 IAP'!Q66+'Inversión 2.3 IAP'!Q66+'Inversión 2.4 IAP'!Q66+'Exp Veg 1-IAP'!Q66+'Exp Veg 2-IAP'!Q66</f>
        <v>0</v>
      </c>
      <c r="R66" s="125">
        <f>+'Inversión No. 2.1 IAP'!R66++'Inversión No. 2.2 IAP'!R66+'Inversión 2.3 IAP'!R66+'Inversión 2.4 IAP'!R66+'Exp Veg 1-IAP'!R66+'Exp Veg 2-IAP'!R66</f>
        <v>0</v>
      </c>
      <c r="S66" s="125">
        <f>+'Inversión No. 2.1 IAP'!S66++'Inversión No. 2.2 IAP'!S66+'Inversión 2.3 IAP'!S66+'Inversión 2.4 IAP'!S66+'Exp Veg 1-IAP'!S66+'Exp Veg 2-IAP'!S66</f>
        <v>0</v>
      </c>
      <c r="T66" s="125">
        <f>+'Inversión No. 2.1 IAP'!T66++'Inversión No. 2.2 IAP'!T66+'Inversión 2.3 IAP'!T66+'Inversión 2.4 IAP'!T66+'Exp Veg 1-IAP'!T66+'Exp Veg 2-IAP'!T66</f>
        <v>0</v>
      </c>
      <c r="U66" s="125">
        <f>+'Inversión No. 2.1 IAP'!U66++'Inversión No. 2.2 IAP'!U66+'Inversión 2.3 IAP'!U66+'Inversión 2.4 IAP'!U66+'Exp Veg 1-IAP'!U66+'Exp Veg 2-IAP'!U66</f>
        <v>0</v>
      </c>
      <c r="V66" s="125">
        <f>+'Inversión No. 2.1 IAP'!V66++'Inversión No. 2.2 IAP'!V66+'Inversión 2.3 IAP'!V66+'Inversión 2.4 IAP'!V66+'Exp Veg 1-IAP'!V66+'Exp Veg 2-IAP'!V66</f>
        <v>0</v>
      </c>
      <c r="W66" s="125">
        <f>+'Inversión No. 2.1 IAP'!W66++'Inversión No. 2.2 IAP'!W66+'Inversión 2.3 IAP'!W66+'Inversión 2.4 IAP'!W66+'Exp Veg 1-IAP'!W66+'Exp Veg 2-IAP'!W66</f>
        <v>0</v>
      </c>
      <c r="X66" s="125">
        <f>+'Inversión No. 2.1 IAP'!X66++'Inversión No. 2.2 IAP'!X66+'Inversión 2.3 IAP'!X66+'Inversión 2.4 IAP'!X66+'Exp Veg 1-IAP'!X66+'Exp Veg 2-IAP'!X66</f>
        <v>0</v>
      </c>
      <c r="Y66" s="125">
        <f>+'Inversión No. 2.1 IAP'!Y66++'Inversión No. 2.2 IAP'!Y66+'Inversión 2.3 IAP'!Y66+'Inversión 2.4 IAP'!Y66+'Exp Veg 1-IAP'!Y66+'Exp Veg 2-IAP'!Y66</f>
        <v>0</v>
      </c>
      <c r="Z66" s="125">
        <f>+'Inversión No. 2.1 IAP'!Z66++'Inversión No. 2.2 IAP'!Z66+'Inversión 2.3 IAP'!Z66+'Inversión 2.4 IAP'!Z66+'Exp Veg 1-IAP'!Z66+'Exp Veg 2-IAP'!Z66</f>
        <v>0</v>
      </c>
      <c r="AA66" s="125">
        <f>+'Inversión No. 2.1 IAP'!AA66++'Inversión No. 2.2 IAP'!AA66+'Inversión 2.3 IAP'!AA66+'Inversión 2.4 IAP'!AA66+'Exp Veg 1-IAP'!AA66+'Exp Veg 2-IAP'!AA66</f>
        <v>0</v>
      </c>
      <c r="AB66" s="125">
        <f>+'Inversión No. 2.1 IAP'!AB66++'Inversión No. 2.2 IAP'!AB66+'Inversión 2.3 IAP'!AB66+'Inversión 2.4 IAP'!AB66+'Exp Veg 1-IAP'!AB66+'Exp Veg 2-IAP'!AB66</f>
        <v>0</v>
      </c>
      <c r="AC66" s="125">
        <f>+'Inversión No. 2.1 IAP'!AC66++'Inversión No. 2.2 IAP'!AC66+'Inversión 2.3 IAP'!AC66+'Inversión 2.4 IAP'!AC66+'Exp Veg 1-IAP'!AC66+'Exp Veg 2-IAP'!AC66</f>
        <v>0</v>
      </c>
      <c r="AD66" s="125">
        <f>+'Inversión No. 2.1 IAP'!AD66++'Inversión No. 2.2 IAP'!AD66+'Inversión 2.3 IAP'!AD66+'Inversión 2.4 IAP'!AD66+'Exp Veg 1-IAP'!AD66+'Exp Veg 2-IAP'!AD66</f>
        <v>0</v>
      </c>
      <c r="AE66" s="125">
        <f>+'Inversión No. 2.1 IAP'!AE66++'Inversión No. 2.2 IAP'!AE66+'Inversión 2.3 IAP'!AE66+'Inversión 2.4 IAP'!AE66+'Exp Veg 1-IAP'!AE66+'Exp Veg 2-IAP'!AE66</f>
        <v>0</v>
      </c>
      <c r="AF66" s="125">
        <f>+'Inversión No. 2.1 IAP'!AF66++'Inversión No. 2.2 IAP'!AF66+'Inversión 2.3 IAP'!AF66+'Inversión 2.4 IAP'!AF66+'Exp Veg 1-IAP'!AF66+'Exp Veg 2-IAP'!AF66</f>
        <v>0</v>
      </c>
      <c r="AG66" s="125">
        <f>+'Inversión No. 2.1 IAP'!AG66++'Inversión No. 2.2 IAP'!AG66+'Inversión 2.3 IAP'!AG66+'Inversión 2.4 IAP'!AG66+'Exp Veg 1-IAP'!AG66+'Exp Veg 2-IAP'!AG66</f>
        <v>0</v>
      </c>
      <c r="AH66" s="125">
        <f>+'Inversión No. 2.1 IAP'!AH66++'Inversión No. 2.2 IAP'!AH66+'Inversión 2.3 IAP'!AH66+'Inversión 2.4 IAP'!AH66+'Exp Veg 1-IAP'!AH66+'Exp Veg 2-IAP'!AH66</f>
        <v>0</v>
      </c>
      <c r="AI66" s="125">
        <f>+'Inversión No. 2.1 IAP'!AI66++'Inversión No. 2.2 IAP'!AI66+'Inversión 2.3 IAP'!AI66+'Inversión 2.4 IAP'!AI66+'Exp Veg 1-IAP'!AI66+'Exp Veg 2-IAP'!AI66</f>
        <v>0</v>
      </c>
      <c r="AJ66" s="125">
        <f>+'Inversión No. 2.1 IAP'!AJ66++'Inversión No. 2.2 IAP'!AJ66+'Inversión 2.3 IAP'!AJ66+'Inversión 2.4 IAP'!AJ66+'Exp Veg 1-IAP'!AJ66+'Exp Veg 2-IAP'!AJ66</f>
        <v>0</v>
      </c>
      <c r="AK66" s="125">
        <f>+'Inversión No. 2.1 IAP'!AK66++'Inversión No. 2.2 IAP'!AK66+'Inversión 2.3 IAP'!AK66+'Inversión 2.4 IAP'!AK66+'Exp Veg 1-IAP'!AK66+'Exp Veg 2-IAP'!AK66</f>
        <v>0</v>
      </c>
    </row>
    <row r="67" spans="2:37" x14ac:dyDescent="0.25">
      <c r="B67" s="59" t="s">
        <v>334</v>
      </c>
      <c r="C67" s="62" t="str">
        <f>+VLOOKUP(B67,'resumen UCAP'!$A$5:$O$329,2,0)</f>
        <v>LUMINARIA NA 150W SEGUNDA</v>
      </c>
      <c r="D67" s="63">
        <f>+'Desmonte Infr. financiada'!D67</f>
        <v>169</v>
      </c>
      <c r="E67" s="63" t="str">
        <f>+VLOOKUP(B67,'resumen UCAP'!$A$5:$O$329,3,0)</f>
        <v>Un</v>
      </c>
      <c r="F67" s="64">
        <f>+VLOOKUP(B67,'resumen UCAP'!$A$5:$O$329,15,0)</f>
        <v>314653</v>
      </c>
      <c r="G67" s="123">
        <v>38</v>
      </c>
      <c r="H67" s="125">
        <f>+'Inversión No. 2.1 IAP'!H67++'Inversión No. 2.2 IAP'!H67+'Inversión 2.3 IAP'!H67+'Inversión 2.4 IAP'!H67+'Exp Veg 1-IAP'!H67+'Exp Veg 2-IAP'!H67</f>
        <v>0</v>
      </c>
      <c r="I67" s="125">
        <f>+'Inversión No. 2.1 IAP'!I67++'Inversión No. 2.2 IAP'!I67+'Inversión 2.3 IAP'!I67+'Inversión 2.4 IAP'!I67+'Exp Veg 1-IAP'!I67+'Exp Veg 2-IAP'!I67</f>
        <v>0</v>
      </c>
      <c r="J67" s="125">
        <f>+'Inversión No. 2.1 IAP'!J67++'Inversión No. 2.2 IAP'!J67+'Inversión 2.3 IAP'!J67+'Inversión 2.4 IAP'!J67+'Exp Veg 1-IAP'!J67+'Exp Veg 2-IAP'!J67</f>
        <v>0</v>
      </c>
      <c r="K67" s="125">
        <f>+'Inversión No. 2.1 IAP'!K67++'Inversión No. 2.2 IAP'!K67+'Inversión 2.3 IAP'!K67+'Inversión 2.4 IAP'!K67+'Exp Veg 1-IAP'!K67+'Exp Veg 2-IAP'!K67</f>
        <v>0</v>
      </c>
      <c r="L67" s="125">
        <f>+'Inversión No. 2.1 IAP'!L67++'Inversión No. 2.2 IAP'!L67+'Inversión 2.3 IAP'!L67+'Inversión 2.4 IAP'!L67+'Exp Veg 1-IAP'!L67+'Exp Veg 2-IAP'!L67</f>
        <v>0</v>
      </c>
      <c r="M67" s="125">
        <f>+'Inversión No. 2.1 IAP'!M67++'Inversión No. 2.2 IAP'!M67+'Inversión 2.3 IAP'!M67+'Inversión 2.4 IAP'!M67+'Exp Veg 1-IAP'!M67+'Exp Veg 2-IAP'!M67</f>
        <v>0</v>
      </c>
      <c r="N67" s="125">
        <f>+'Inversión No. 2.1 IAP'!N67++'Inversión No. 2.2 IAP'!N67+'Inversión 2.3 IAP'!N67+'Inversión 2.4 IAP'!N67+'Exp Veg 1-IAP'!N67+'Exp Veg 2-IAP'!N67</f>
        <v>0</v>
      </c>
      <c r="O67" s="125">
        <f>+'Inversión No. 2.1 IAP'!O67++'Inversión No. 2.2 IAP'!O67+'Inversión 2.3 IAP'!O67+'Inversión 2.4 IAP'!O67+'Exp Veg 1-IAP'!O67+'Exp Veg 2-IAP'!O67</f>
        <v>0</v>
      </c>
      <c r="P67" s="125">
        <f>+'Inversión No. 2.1 IAP'!P67++'Inversión No. 2.2 IAP'!P67+'Inversión 2.3 IAP'!P67+'Inversión 2.4 IAP'!P67+'Exp Veg 1-IAP'!P67+'Exp Veg 2-IAP'!P67</f>
        <v>0</v>
      </c>
      <c r="Q67" s="125">
        <f>+'Inversión No. 2.1 IAP'!Q67++'Inversión No. 2.2 IAP'!Q67+'Inversión 2.3 IAP'!Q67+'Inversión 2.4 IAP'!Q67+'Exp Veg 1-IAP'!Q67+'Exp Veg 2-IAP'!Q67</f>
        <v>0</v>
      </c>
      <c r="R67" s="125">
        <f>+'Inversión No. 2.1 IAP'!R67++'Inversión No. 2.2 IAP'!R67+'Inversión 2.3 IAP'!R67+'Inversión 2.4 IAP'!R67+'Exp Veg 1-IAP'!R67+'Exp Veg 2-IAP'!R67</f>
        <v>0</v>
      </c>
      <c r="S67" s="125">
        <f>+'Inversión No. 2.1 IAP'!S67++'Inversión No. 2.2 IAP'!S67+'Inversión 2.3 IAP'!S67+'Inversión 2.4 IAP'!S67+'Exp Veg 1-IAP'!S67+'Exp Veg 2-IAP'!S67</f>
        <v>0</v>
      </c>
      <c r="T67" s="125">
        <f>+'Inversión No. 2.1 IAP'!T67++'Inversión No. 2.2 IAP'!T67+'Inversión 2.3 IAP'!T67+'Inversión 2.4 IAP'!T67+'Exp Veg 1-IAP'!T67+'Exp Veg 2-IAP'!T67</f>
        <v>0</v>
      </c>
      <c r="U67" s="125">
        <f>+'Inversión No. 2.1 IAP'!U67++'Inversión No. 2.2 IAP'!U67+'Inversión 2.3 IAP'!U67+'Inversión 2.4 IAP'!U67+'Exp Veg 1-IAP'!U67+'Exp Veg 2-IAP'!U67</f>
        <v>0</v>
      </c>
      <c r="V67" s="125">
        <f>+'Inversión No. 2.1 IAP'!V67++'Inversión No. 2.2 IAP'!V67+'Inversión 2.3 IAP'!V67+'Inversión 2.4 IAP'!V67+'Exp Veg 1-IAP'!V67+'Exp Veg 2-IAP'!V67</f>
        <v>0</v>
      </c>
      <c r="W67" s="125">
        <f>+'Inversión No. 2.1 IAP'!W67++'Inversión No. 2.2 IAP'!W67+'Inversión 2.3 IAP'!W67+'Inversión 2.4 IAP'!W67+'Exp Veg 1-IAP'!W67+'Exp Veg 2-IAP'!W67</f>
        <v>0</v>
      </c>
      <c r="X67" s="125">
        <f>+'Inversión No. 2.1 IAP'!X67++'Inversión No. 2.2 IAP'!X67+'Inversión 2.3 IAP'!X67+'Inversión 2.4 IAP'!X67+'Exp Veg 1-IAP'!X67+'Exp Veg 2-IAP'!X67</f>
        <v>0</v>
      </c>
      <c r="Y67" s="125">
        <f>+'Inversión No. 2.1 IAP'!Y67++'Inversión No. 2.2 IAP'!Y67+'Inversión 2.3 IAP'!Y67+'Inversión 2.4 IAP'!Y67+'Exp Veg 1-IAP'!Y67+'Exp Veg 2-IAP'!Y67</f>
        <v>0</v>
      </c>
      <c r="Z67" s="125">
        <f>+'Inversión No. 2.1 IAP'!Z67++'Inversión No. 2.2 IAP'!Z67+'Inversión 2.3 IAP'!Z67+'Inversión 2.4 IAP'!Z67+'Exp Veg 1-IAP'!Z67+'Exp Veg 2-IAP'!Z67</f>
        <v>0</v>
      </c>
      <c r="AA67" s="125">
        <f>+'Inversión No. 2.1 IAP'!AA67++'Inversión No. 2.2 IAP'!AA67+'Inversión 2.3 IAP'!AA67+'Inversión 2.4 IAP'!AA67+'Exp Veg 1-IAP'!AA67+'Exp Veg 2-IAP'!AA67</f>
        <v>0</v>
      </c>
      <c r="AB67" s="125">
        <f>+'Inversión No. 2.1 IAP'!AB67++'Inversión No. 2.2 IAP'!AB67+'Inversión 2.3 IAP'!AB67+'Inversión 2.4 IAP'!AB67+'Exp Veg 1-IAP'!AB67+'Exp Veg 2-IAP'!AB67</f>
        <v>0</v>
      </c>
      <c r="AC67" s="125">
        <f>+'Inversión No. 2.1 IAP'!AC67++'Inversión No. 2.2 IAP'!AC67+'Inversión 2.3 IAP'!AC67+'Inversión 2.4 IAP'!AC67+'Exp Veg 1-IAP'!AC67+'Exp Veg 2-IAP'!AC67</f>
        <v>0</v>
      </c>
      <c r="AD67" s="125">
        <f>+'Inversión No. 2.1 IAP'!AD67++'Inversión No. 2.2 IAP'!AD67+'Inversión 2.3 IAP'!AD67+'Inversión 2.4 IAP'!AD67+'Exp Veg 1-IAP'!AD67+'Exp Veg 2-IAP'!AD67</f>
        <v>0</v>
      </c>
      <c r="AE67" s="125">
        <f>+'Inversión No. 2.1 IAP'!AE67++'Inversión No. 2.2 IAP'!AE67+'Inversión 2.3 IAP'!AE67+'Inversión 2.4 IAP'!AE67+'Exp Veg 1-IAP'!AE67+'Exp Veg 2-IAP'!AE67</f>
        <v>0</v>
      </c>
      <c r="AF67" s="125">
        <f>+'Inversión No. 2.1 IAP'!AF67++'Inversión No. 2.2 IAP'!AF67+'Inversión 2.3 IAP'!AF67+'Inversión 2.4 IAP'!AF67+'Exp Veg 1-IAP'!AF67+'Exp Veg 2-IAP'!AF67</f>
        <v>0</v>
      </c>
      <c r="AG67" s="125">
        <f>+'Inversión No. 2.1 IAP'!AG67++'Inversión No. 2.2 IAP'!AG67+'Inversión 2.3 IAP'!AG67+'Inversión 2.4 IAP'!AG67+'Exp Veg 1-IAP'!AG67+'Exp Veg 2-IAP'!AG67</f>
        <v>0</v>
      </c>
      <c r="AH67" s="125">
        <f>+'Inversión No. 2.1 IAP'!AH67++'Inversión No. 2.2 IAP'!AH67+'Inversión 2.3 IAP'!AH67+'Inversión 2.4 IAP'!AH67+'Exp Veg 1-IAP'!AH67+'Exp Veg 2-IAP'!AH67</f>
        <v>0</v>
      </c>
      <c r="AI67" s="125">
        <f>+'Inversión No. 2.1 IAP'!AI67++'Inversión No. 2.2 IAP'!AI67+'Inversión 2.3 IAP'!AI67+'Inversión 2.4 IAP'!AI67+'Exp Veg 1-IAP'!AI67+'Exp Veg 2-IAP'!AI67</f>
        <v>0</v>
      </c>
      <c r="AJ67" s="125">
        <f>+'Inversión No. 2.1 IAP'!AJ67++'Inversión No. 2.2 IAP'!AJ67+'Inversión 2.3 IAP'!AJ67+'Inversión 2.4 IAP'!AJ67+'Exp Veg 1-IAP'!AJ67+'Exp Veg 2-IAP'!AJ67</f>
        <v>0</v>
      </c>
      <c r="AK67" s="125">
        <f>+'Inversión No. 2.1 IAP'!AK67++'Inversión No. 2.2 IAP'!AK67+'Inversión 2.3 IAP'!AK67+'Inversión 2.4 IAP'!AK67+'Exp Veg 1-IAP'!AK67+'Exp Veg 2-IAP'!AK67</f>
        <v>0</v>
      </c>
    </row>
    <row r="68" spans="2:37" x14ac:dyDescent="0.25">
      <c r="B68" s="59" t="s">
        <v>335</v>
      </c>
      <c r="C68" s="62" t="str">
        <f>+VLOOKUP(B68,'resumen UCAP'!$A$5:$O$329,2,0)</f>
        <v>LUMINARIA LED 46W NUEVA</v>
      </c>
      <c r="D68" s="63">
        <f>+'Desmonte Infr. financiada'!D68</f>
        <v>46</v>
      </c>
      <c r="E68" s="63" t="str">
        <f>+VLOOKUP(B68,'resumen UCAP'!$A$5:$O$329,3,0)</f>
        <v>Un</v>
      </c>
      <c r="F68" s="64">
        <f>+VLOOKUP(B68,'resumen UCAP'!$A$5:$O$329,15,0)</f>
        <v>2469778</v>
      </c>
      <c r="G68" s="61">
        <v>90</v>
      </c>
      <c r="H68" s="125">
        <f>+'Inversión No. 2.1 IAP'!H68++'Inversión No. 2.2 IAP'!H68+'Inversión 2.3 IAP'!H68+'Inversión 2.4 IAP'!H68+'Exp Veg 1-IAP'!H68+'Exp Veg 2-IAP'!H68</f>
        <v>0</v>
      </c>
      <c r="I68" s="125">
        <f>+'Inversión No. 2.1 IAP'!I68++'Inversión No. 2.2 IAP'!I68+'Inversión 2.3 IAP'!I68+'Inversión 2.4 IAP'!I68+'Exp Veg 1-IAP'!I68+'Exp Veg 2-IAP'!I68</f>
        <v>0</v>
      </c>
      <c r="J68" s="125">
        <f>+'Inversión No. 2.1 IAP'!J68++'Inversión No. 2.2 IAP'!J68+'Inversión 2.3 IAP'!J68+'Inversión 2.4 IAP'!J68+'Exp Veg 1-IAP'!J68+'Exp Veg 2-IAP'!J68</f>
        <v>0</v>
      </c>
      <c r="K68" s="125">
        <f>+'Inversión No. 2.1 IAP'!K68++'Inversión No. 2.2 IAP'!K68+'Inversión 2.3 IAP'!K68+'Inversión 2.4 IAP'!K68+'Exp Veg 1-IAP'!K68+'Exp Veg 2-IAP'!K68</f>
        <v>0</v>
      </c>
      <c r="L68" s="125">
        <f>+'Inversión No. 2.1 IAP'!L68++'Inversión No. 2.2 IAP'!L68+'Inversión 2.3 IAP'!L68+'Inversión 2.4 IAP'!L68+'Exp Veg 1-IAP'!L68+'Exp Veg 2-IAP'!L68</f>
        <v>0</v>
      </c>
      <c r="M68" s="125">
        <f>+'Inversión No. 2.1 IAP'!M68++'Inversión No. 2.2 IAP'!M68+'Inversión 2.3 IAP'!M68+'Inversión 2.4 IAP'!M68+'Exp Veg 1-IAP'!M68+'Exp Veg 2-IAP'!M68</f>
        <v>0</v>
      </c>
      <c r="N68" s="125">
        <f>+'Inversión No. 2.1 IAP'!N68++'Inversión No. 2.2 IAP'!N68+'Inversión 2.3 IAP'!N68+'Inversión 2.4 IAP'!N68+'Exp Veg 1-IAP'!N68+'Exp Veg 2-IAP'!N68</f>
        <v>0</v>
      </c>
      <c r="O68" s="125">
        <f>+'Inversión No. 2.1 IAP'!O68++'Inversión No. 2.2 IAP'!O68+'Inversión 2.3 IAP'!O68+'Inversión 2.4 IAP'!O68+'Exp Veg 1-IAP'!O68+'Exp Veg 2-IAP'!O68</f>
        <v>0</v>
      </c>
      <c r="P68" s="125">
        <f>+'Inversión No. 2.1 IAP'!P68++'Inversión No. 2.2 IAP'!P68+'Inversión 2.3 IAP'!P68+'Inversión 2.4 IAP'!P68+'Exp Veg 1-IAP'!P68+'Exp Veg 2-IAP'!P68</f>
        <v>0</v>
      </c>
      <c r="Q68" s="125">
        <f>+'Inversión No. 2.1 IAP'!Q68++'Inversión No. 2.2 IAP'!Q68+'Inversión 2.3 IAP'!Q68+'Inversión 2.4 IAP'!Q68+'Exp Veg 1-IAP'!Q68+'Exp Veg 2-IAP'!Q68</f>
        <v>0</v>
      </c>
      <c r="R68" s="125">
        <f>+'Inversión No. 2.1 IAP'!R68++'Inversión No. 2.2 IAP'!R68+'Inversión 2.3 IAP'!R68+'Inversión 2.4 IAP'!R68+'Exp Veg 1-IAP'!R68+'Exp Veg 2-IAP'!R68</f>
        <v>0</v>
      </c>
      <c r="S68" s="125">
        <f>+'Inversión No. 2.1 IAP'!S68++'Inversión No. 2.2 IAP'!S68+'Inversión 2.3 IAP'!S68+'Inversión 2.4 IAP'!S68+'Exp Veg 1-IAP'!S68+'Exp Veg 2-IAP'!S68</f>
        <v>0</v>
      </c>
      <c r="T68" s="125">
        <f>+'Inversión No. 2.1 IAP'!T68++'Inversión No. 2.2 IAP'!T68+'Inversión 2.3 IAP'!T68+'Inversión 2.4 IAP'!T68+'Exp Veg 1-IAP'!T68+'Exp Veg 2-IAP'!T68</f>
        <v>0</v>
      </c>
      <c r="U68" s="125">
        <f>+'Inversión No. 2.1 IAP'!U68++'Inversión No. 2.2 IAP'!U68+'Inversión 2.3 IAP'!U68+'Inversión 2.4 IAP'!U68+'Exp Veg 1-IAP'!U68+'Exp Veg 2-IAP'!U68</f>
        <v>0</v>
      </c>
      <c r="V68" s="125">
        <f>+'Inversión No. 2.1 IAP'!V68++'Inversión No. 2.2 IAP'!V68+'Inversión 2.3 IAP'!V68+'Inversión 2.4 IAP'!V68+'Exp Veg 1-IAP'!V68+'Exp Veg 2-IAP'!V68</f>
        <v>0</v>
      </c>
      <c r="W68" s="125">
        <f>+'Inversión No. 2.1 IAP'!W68++'Inversión No. 2.2 IAP'!W68+'Inversión 2.3 IAP'!W68+'Inversión 2.4 IAP'!W68+'Exp Veg 1-IAP'!W68+'Exp Veg 2-IAP'!W68</f>
        <v>0</v>
      </c>
      <c r="X68" s="125">
        <f>+'Inversión No. 2.1 IAP'!X68++'Inversión No. 2.2 IAP'!X68+'Inversión 2.3 IAP'!X68+'Inversión 2.4 IAP'!X68+'Exp Veg 1-IAP'!X68+'Exp Veg 2-IAP'!X68</f>
        <v>0</v>
      </c>
      <c r="Y68" s="125">
        <f>+'Inversión No. 2.1 IAP'!Y68++'Inversión No. 2.2 IAP'!Y68+'Inversión 2.3 IAP'!Y68+'Inversión 2.4 IAP'!Y68+'Exp Veg 1-IAP'!Y68+'Exp Veg 2-IAP'!Y68</f>
        <v>0</v>
      </c>
      <c r="Z68" s="125">
        <f>+'Inversión No. 2.1 IAP'!Z68++'Inversión No. 2.2 IAP'!Z68+'Inversión 2.3 IAP'!Z68+'Inversión 2.4 IAP'!Z68+'Exp Veg 1-IAP'!Z68+'Exp Veg 2-IAP'!Z68</f>
        <v>0</v>
      </c>
      <c r="AA68" s="125">
        <f>+'Inversión No. 2.1 IAP'!AA68++'Inversión No. 2.2 IAP'!AA68+'Inversión 2.3 IAP'!AA68+'Inversión 2.4 IAP'!AA68+'Exp Veg 1-IAP'!AA68+'Exp Veg 2-IAP'!AA68</f>
        <v>0</v>
      </c>
      <c r="AB68" s="125">
        <f>+'Inversión No. 2.1 IAP'!AB68++'Inversión No. 2.2 IAP'!AB68+'Inversión 2.3 IAP'!AB68+'Inversión 2.4 IAP'!AB68+'Exp Veg 1-IAP'!AB68+'Exp Veg 2-IAP'!AB68</f>
        <v>0</v>
      </c>
      <c r="AC68" s="125">
        <f>+'Inversión No. 2.1 IAP'!AC68++'Inversión No. 2.2 IAP'!AC68+'Inversión 2.3 IAP'!AC68+'Inversión 2.4 IAP'!AC68+'Exp Veg 1-IAP'!AC68+'Exp Veg 2-IAP'!AC68</f>
        <v>0</v>
      </c>
      <c r="AD68" s="125">
        <f>+'Inversión No. 2.1 IAP'!AD68++'Inversión No. 2.2 IAP'!AD68+'Inversión 2.3 IAP'!AD68+'Inversión 2.4 IAP'!AD68+'Exp Veg 1-IAP'!AD68+'Exp Veg 2-IAP'!AD68</f>
        <v>0</v>
      </c>
      <c r="AE68" s="125">
        <f>+'Inversión No. 2.1 IAP'!AE68++'Inversión No. 2.2 IAP'!AE68+'Inversión 2.3 IAP'!AE68+'Inversión 2.4 IAP'!AE68+'Exp Veg 1-IAP'!AE68+'Exp Veg 2-IAP'!AE68</f>
        <v>0</v>
      </c>
      <c r="AF68" s="125">
        <f>+'Inversión No. 2.1 IAP'!AF68++'Inversión No. 2.2 IAP'!AF68+'Inversión 2.3 IAP'!AF68+'Inversión 2.4 IAP'!AF68+'Exp Veg 1-IAP'!AF68+'Exp Veg 2-IAP'!AF68</f>
        <v>0</v>
      </c>
      <c r="AG68" s="125">
        <f>+'Inversión No. 2.1 IAP'!AG68++'Inversión No. 2.2 IAP'!AG68+'Inversión 2.3 IAP'!AG68+'Inversión 2.4 IAP'!AG68+'Exp Veg 1-IAP'!AG68+'Exp Veg 2-IAP'!AG68</f>
        <v>0</v>
      </c>
      <c r="AH68" s="125">
        <f>+'Inversión No. 2.1 IAP'!AH68++'Inversión No. 2.2 IAP'!AH68+'Inversión 2.3 IAP'!AH68+'Inversión 2.4 IAP'!AH68+'Exp Veg 1-IAP'!AH68+'Exp Veg 2-IAP'!AH68</f>
        <v>0</v>
      </c>
      <c r="AI68" s="125">
        <f>+'Inversión No. 2.1 IAP'!AI68++'Inversión No. 2.2 IAP'!AI68+'Inversión 2.3 IAP'!AI68+'Inversión 2.4 IAP'!AI68+'Exp Veg 1-IAP'!AI68+'Exp Veg 2-IAP'!AI68</f>
        <v>0</v>
      </c>
      <c r="AJ68" s="125">
        <f>+'Inversión No. 2.1 IAP'!AJ68++'Inversión No. 2.2 IAP'!AJ68+'Inversión 2.3 IAP'!AJ68+'Inversión 2.4 IAP'!AJ68+'Exp Veg 1-IAP'!AJ68+'Exp Veg 2-IAP'!AJ68</f>
        <v>0</v>
      </c>
      <c r="AK68" s="125">
        <f>+'Inversión No. 2.1 IAP'!AK68++'Inversión No. 2.2 IAP'!AK68+'Inversión 2.3 IAP'!AK68+'Inversión 2.4 IAP'!AK68+'Exp Veg 1-IAP'!AK68+'Exp Veg 2-IAP'!AK68</f>
        <v>0</v>
      </c>
    </row>
    <row r="69" spans="2:37" x14ac:dyDescent="0.25">
      <c r="B69" s="59" t="s">
        <v>336</v>
      </c>
      <c r="C69" s="62" t="str">
        <f>+VLOOKUP(B69,'resumen UCAP'!$A$5:$O$329,2,0)</f>
        <v>Luminaria sodio 100w</v>
      </c>
      <c r="D69" s="63">
        <f>+'Desmonte Infr. financiada'!D69</f>
        <v>115</v>
      </c>
      <c r="E69" s="63" t="str">
        <f>+VLOOKUP(B69,'resumen UCAP'!$A$5:$O$329,3,0)</f>
        <v>Un</v>
      </c>
      <c r="F69" s="64">
        <f>+VLOOKUP(B69,'resumen UCAP'!$A$5:$O$329,15,0)</f>
        <v>212389</v>
      </c>
      <c r="G69" s="123">
        <v>33</v>
      </c>
      <c r="H69" s="125">
        <f>+'Inversión No. 2.1 IAP'!H69++'Inversión No. 2.2 IAP'!H69+'Inversión 2.3 IAP'!H69+'Inversión 2.4 IAP'!H69+'Exp Veg 1-IAP'!H69+'Exp Veg 2-IAP'!H69</f>
        <v>0</v>
      </c>
      <c r="I69" s="125">
        <f>+'Inversión No. 2.1 IAP'!I69++'Inversión No. 2.2 IAP'!I69+'Inversión 2.3 IAP'!I69+'Inversión 2.4 IAP'!I69+'Exp Veg 1-IAP'!I69+'Exp Veg 2-IAP'!I69</f>
        <v>0</v>
      </c>
      <c r="J69" s="125">
        <f>+'Inversión No. 2.1 IAP'!J69++'Inversión No. 2.2 IAP'!J69+'Inversión 2.3 IAP'!J69+'Inversión 2.4 IAP'!J69+'Exp Veg 1-IAP'!J69+'Exp Veg 2-IAP'!J69</f>
        <v>0</v>
      </c>
      <c r="K69" s="125">
        <f>+'Inversión No. 2.1 IAP'!K69++'Inversión No. 2.2 IAP'!K69+'Inversión 2.3 IAP'!K69+'Inversión 2.4 IAP'!K69+'Exp Veg 1-IAP'!K69+'Exp Veg 2-IAP'!K69</f>
        <v>0</v>
      </c>
      <c r="L69" s="125">
        <f>+'Inversión No. 2.1 IAP'!L69++'Inversión No. 2.2 IAP'!L69+'Inversión 2.3 IAP'!L69+'Inversión 2.4 IAP'!L69+'Exp Veg 1-IAP'!L69+'Exp Veg 2-IAP'!L69</f>
        <v>0</v>
      </c>
      <c r="M69" s="125">
        <f>+'Inversión No. 2.1 IAP'!M69++'Inversión No. 2.2 IAP'!M69+'Inversión 2.3 IAP'!M69+'Inversión 2.4 IAP'!M69+'Exp Veg 1-IAP'!M69+'Exp Veg 2-IAP'!M69</f>
        <v>0</v>
      </c>
      <c r="N69" s="125">
        <f>+'Inversión No. 2.1 IAP'!N69++'Inversión No. 2.2 IAP'!N69+'Inversión 2.3 IAP'!N69+'Inversión 2.4 IAP'!N69+'Exp Veg 1-IAP'!N69+'Exp Veg 2-IAP'!N69</f>
        <v>0</v>
      </c>
      <c r="O69" s="125">
        <f>+'Inversión No. 2.1 IAP'!O69++'Inversión No. 2.2 IAP'!O69+'Inversión 2.3 IAP'!O69+'Inversión 2.4 IAP'!O69+'Exp Veg 1-IAP'!O69+'Exp Veg 2-IAP'!O69</f>
        <v>0</v>
      </c>
      <c r="P69" s="125">
        <f>+'Inversión No. 2.1 IAP'!P69++'Inversión No. 2.2 IAP'!P69+'Inversión 2.3 IAP'!P69+'Inversión 2.4 IAP'!P69+'Exp Veg 1-IAP'!P69+'Exp Veg 2-IAP'!P69</f>
        <v>0</v>
      </c>
      <c r="Q69" s="125">
        <f>+'Inversión No. 2.1 IAP'!Q69++'Inversión No. 2.2 IAP'!Q69+'Inversión 2.3 IAP'!Q69+'Inversión 2.4 IAP'!Q69+'Exp Veg 1-IAP'!Q69+'Exp Veg 2-IAP'!Q69</f>
        <v>0</v>
      </c>
      <c r="R69" s="125">
        <f>+'Inversión No. 2.1 IAP'!R69++'Inversión No. 2.2 IAP'!R69+'Inversión 2.3 IAP'!R69+'Inversión 2.4 IAP'!R69+'Exp Veg 1-IAP'!R69+'Exp Veg 2-IAP'!R69</f>
        <v>0</v>
      </c>
      <c r="S69" s="125">
        <f>+'Inversión No. 2.1 IAP'!S69++'Inversión No. 2.2 IAP'!S69+'Inversión 2.3 IAP'!S69+'Inversión 2.4 IAP'!S69+'Exp Veg 1-IAP'!S69+'Exp Veg 2-IAP'!S69</f>
        <v>0</v>
      </c>
      <c r="T69" s="125">
        <f>+'Inversión No. 2.1 IAP'!T69++'Inversión No. 2.2 IAP'!T69+'Inversión 2.3 IAP'!T69+'Inversión 2.4 IAP'!T69+'Exp Veg 1-IAP'!T69+'Exp Veg 2-IAP'!T69</f>
        <v>0</v>
      </c>
      <c r="U69" s="125">
        <f>+'Inversión No. 2.1 IAP'!U69++'Inversión No. 2.2 IAP'!U69+'Inversión 2.3 IAP'!U69+'Inversión 2.4 IAP'!U69+'Exp Veg 1-IAP'!U69+'Exp Veg 2-IAP'!U69</f>
        <v>0</v>
      </c>
      <c r="V69" s="125">
        <f>+'Inversión No. 2.1 IAP'!V69++'Inversión No. 2.2 IAP'!V69+'Inversión 2.3 IAP'!V69+'Inversión 2.4 IAP'!V69+'Exp Veg 1-IAP'!V69+'Exp Veg 2-IAP'!V69</f>
        <v>0</v>
      </c>
      <c r="W69" s="125">
        <f>+'Inversión No. 2.1 IAP'!W69++'Inversión No. 2.2 IAP'!W69+'Inversión 2.3 IAP'!W69+'Inversión 2.4 IAP'!W69+'Exp Veg 1-IAP'!W69+'Exp Veg 2-IAP'!W69</f>
        <v>0</v>
      </c>
      <c r="X69" s="125">
        <f>+'Inversión No. 2.1 IAP'!X69++'Inversión No. 2.2 IAP'!X69+'Inversión 2.3 IAP'!X69+'Inversión 2.4 IAP'!X69+'Exp Veg 1-IAP'!X69+'Exp Veg 2-IAP'!X69</f>
        <v>0</v>
      </c>
      <c r="Y69" s="125">
        <f>+'Inversión No. 2.1 IAP'!Y69++'Inversión No. 2.2 IAP'!Y69+'Inversión 2.3 IAP'!Y69+'Inversión 2.4 IAP'!Y69+'Exp Veg 1-IAP'!Y69+'Exp Veg 2-IAP'!Y69</f>
        <v>0</v>
      </c>
      <c r="Z69" s="125">
        <f>+'Inversión No. 2.1 IAP'!Z69++'Inversión No. 2.2 IAP'!Z69+'Inversión 2.3 IAP'!Z69+'Inversión 2.4 IAP'!Z69+'Exp Veg 1-IAP'!Z69+'Exp Veg 2-IAP'!Z69</f>
        <v>0</v>
      </c>
      <c r="AA69" s="125">
        <f>+'Inversión No. 2.1 IAP'!AA69++'Inversión No. 2.2 IAP'!AA69+'Inversión 2.3 IAP'!AA69+'Inversión 2.4 IAP'!AA69+'Exp Veg 1-IAP'!AA69+'Exp Veg 2-IAP'!AA69</f>
        <v>0</v>
      </c>
      <c r="AB69" s="125">
        <f>+'Inversión No. 2.1 IAP'!AB69++'Inversión No. 2.2 IAP'!AB69+'Inversión 2.3 IAP'!AB69+'Inversión 2.4 IAP'!AB69+'Exp Veg 1-IAP'!AB69+'Exp Veg 2-IAP'!AB69</f>
        <v>0</v>
      </c>
      <c r="AC69" s="125">
        <f>+'Inversión No. 2.1 IAP'!AC69++'Inversión No. 2.2 IAP'!AC69+'Inversión 2.3 IAP'!AC69+'Inversión 2.4 IAP'!AC69+'Exp Veg 1-IAP'!AC69+'Exp Veg 2-IAP'!AC69</f>
        <v>0</v>
      </c>
      <c r="AD69" s="125">
        <f>+'Inversión No. 2.1 IAP'!AD69++'Inversión No. 2.2 IAP'!AD69+'Inversión 2.3 IAP'!AD69+'Inversión 2.4 IAP'!AD69+'Exp Veg 1-IAP'!AD69+'Exp Veg 2-IAP'!AD69</f>
        <v>0</v>
      </c>
      <c r="AE69" s="125">
        <f>+'Inversión No. 2.1 IAP'!AE69++'Inversión No. 2.2 IAP'!AE69+'Inversión 2.3 IAP'!AE69+'Inversión 2.4 IAP'!AE69+'Exp Veg 1-IAP'!AE69+'Exp Veg 2-IAP'!AE69</f>
        <v>0</v>
      </c>
      <c r="AF69" s="125">
        <f>+'Inversión No. 2.1 IAP'!AF69++'Inversión No. 2.2 IAP'!AF69+'Inversión 2.3 IAP'!AF69+'Inversión 2.4 IAP'!AF69+'Exp Veg 1-IAP'!AF69+'Exp Veg 2-IAP'!AF69</f>
        <v>0</v>
      </c>
      <c r="AG69" s="125">
        <f>+'Inversión No. 2.1 IAP'!AG69++'Inversión No. 2.2 IAP'!AG69+'Inversión 2.3 IAP'!AG69+'Inversión 2.4 IAP'!AG69+'Exp Veg 1-IAP'!AG69+'Exp Veg 2-IAP'!AG69</f>
        <v>0</v>
      </c>
      <c r="AH69" s="125">
        <f>+'Inversión No. 2.1 IAP'!AH69++'Inversión No. 2.2 IAP'!AH69+'Inversión 2.3 IAP'!AH69+'Inversión 2.4 IAP'!AH69+'Exp Veg 1-IAP'!AH69+'Exp Veg 2-IAP'!AH69</f>
        <v>0</v>
      </c>
      <c r="AI69" s="125">
        <f>+'Inversión No. 2.1 IAP'!AI69++'Inversión No. 2.2 IAP'!AI69+'Inversión 2.3 IAP'!AI69+'Inversión 2.4 IAP'!AI69+'Exp Veg 1-IAP'!AI69+'Exp Veg 2-IAP'!AI69</f>
        <v>0</v>
      </c>
      <c r="AJ69" s="125">
        <f>+'Inversión No. 2.1 IAP'!AJ69++'Inversión No. 2.2 IAP'!AJ69+'Inversión 2.3 IAP'!AJ69+'Inversión 2.4 IAP'!AJ69+'Exp Veg 1-IAP'!AJ69+'Exp Veg 2-IAP'!AJ69</f>
        <v>0</v>
      </c>
      <c r="AK69" s="125">
        <f>+'Inversión No. 2.1 IAP'!AK69++'Inversión No. 2.2 IAP'!AK69+'Inversión 2.3 IAP'!AK69+'Inversión 2.4 IAP'!AK69+'Exp Veg 1-IAP'!AK69+'Exp Veg 2-IAP'!AK69</f>
        <v>0</v>
      </c>
    </row>
    <row r="70" spans="2:37" x14ac:dyDescent="0.25">
      <c r="B70" s="59" t="s">
        <v>337</v>
      </c>
      <c r="C70" s="62" t="str">
        <f>+VLOOKUP(B70,'resumen UCAP'!$A$5:$O$329,2,0)</f>
        <v>PROYECTOR MH 250W NUEVA</v>
      </c>
      <c r="D70" s="63">
        <f>+'Desmonte Infr. financiada'!D70</f>
        <v>279</v>
      </c>
      <c r="E70" s="63" t="str">
        <f>+VLOOKUP(B70,'resumen UCAP'!$A$5:$O$329,3,0)</f>
        <v>Un</v>
      </c>
      <c r="F70" s="64">
        <f>+VLOOKUP(B70,'resumen UCAP'!$A$5:$O$329,15,0)</f>
        <v>351349</v>
      </c>
      <c r="G70" s="124">
        <v>15</v>
      </c>
      <c r="H70" s="125">
        <f>+'Inversión No. 2.1 IAP'!H70++'Inversión No. 2.2 IAP'!H70+'Inversión 2.3 IAP'!H70+'Inversión 2.4 IAP'!H70+'Exp Veg 1-IAP'!H70+'Exp Veg 2-IAP'!H70</f>
        <v>0</v>
      </c>
      <c r="I70" s="125">
        <f>+'Inversión No. 2.1 IAP'!I70++'Inversión No. 2.2 IAP'!I70+'Inversión 2.3 IAP'!I70+'Inversión 2.4 IAP'!I70+'Exp Veg 1-IAP'!I70+'Exp Veg 2-IAP'!I70</f>
        <v>0</v>
      </c>
      <c r="J70" s="125">
        <f>+'Inversión No. 2.1 IAP'!J70++'Inversión No. 2.2 IAP'!J70+'Inversión 2.3 IAP'!J70+'Inversión 2.4 IAP'!J70+'Exp Veg 1-IAP'!J70+'Exp Veg 2-IAP'!J70</f>
        <v>0</v>
      </c>
      <c r="K70" s="125">
        <f>+'Inversión No. 2.1 IAP'!K70++'Inversión No. 2.2 IAP'!K70+'Inversión 2.3 IAP'!K70+'Inversión 2.4 IAP'!K70+'Exp Veg 1-IAP'!K70+'Exp Veg 2-IAP'!K70</f>
        <v>0</v>
      </c>
      <c r="L70" s="125">
        <f>+'Inversión No. 2.1 IAP'!L70++'Inversión No. 2.2 IAP'!L70+'Inversión 2.3 IAP'!L70+'Inversión 2.4 IAP'!L70+'Exp Veg 1-IAP'!L70+'Exp Veg 2-IAP'!L70</f>
        <v>0</v>
      </c>
      <c r="M70" s="125">
        <f>+'Inversión No. 2.1 IAP'!M70++'Inversión No. 2.2 IAP'!M70+'Inversión 2.3 IAP'!M70+'Inversión 2.4 IAP'!M70+'Exp Veg 1-IAP'!M70+'Exp Veg 2-IAP'!M70</f>
        <v>0</v>
      </c>
      <c r="N70" s="125">
        <f>+'Inversión No. 2.1 IAP'!N70++'Inversión No. 2.2 IAP'!N70+'Inversión 2.3 IAP'!N70+'Inversión 2.4 IAP'!N70+'Exp Veg 1-IAP'!N70+'Exp Veg 2-IAP'!N70</f>
        <v>0</v>
      </c>
      <c r="O70" s="125">
        <f>+'Inversión No. 2.1 IAP'!O70++'Inversión No. 2.2 IAP'!O70+'Inversión 2.3 IAP'!O70+'Inversión 2.4 IAP'!O70+'Exp Veg 1-IAP'!O70+'Exp Veg 2-IAP'!O70</f>
        <v>0</v>
      </c>
      <c r="P70" s="125">
        <f>+'Inversión No. 2.1 IAP'!P70++'Inversión No. 2.2 IAP'!P70+'Inversión 2.3 IAP'!P70+'Inversión 2.4 IAP'!P70+'Exp Veg 1-IAP'!P70+'Exp Veg 2-IAP'!P70</f>
        <v>0</v>
      </c>
      <c r="Q70" s="125">
        <f>+'Inversión No. 2.1 IAP'!Q70++'Inversión No. 2.2 IAP'!Q70+'Inversión 2.3 IAP'!Q70+'Inversión 2.4 IAP'!Q70+'Exp Veg 1-IAP'!Q70+'Exp Veg 2-IAP'!Q70</f>
        <v>0</v>
      </c>
      <c r="R70" s="125">
        <f>+'Inversión No. 2.1 IAP'!R70++'Inversión No. 2.2 IAP'!R70+'Inversión 2.3 IAP'!R70+'Inversión 2.4 IAP'!R70+'Exp Veg 1-IAP'!R70+'Exp Veg 2-IAP'!R70</f>
        <v>0</v>
      </c>
      <c r="S70" s="125">
        <f>+'Inversión No. 2.1 IAP'!S70++'Inversión No. 2.2 IAP'!S70+'Inversión 2.3 IAP'!S70+'Inversión 2.4 IAP'!S70+'Exp Veg 1-IAP'!S70+'Exp Veg 2-IAP'!S70</f>
        <v>0</v>
      </c>
      <c r="T70" s="125">
        <f>+'Inversión No. 2.1 IAP'!T70++'Inversión No. 2.2 IAP'!T70+'Inversión 2.3 IAP'!T70+'Inversión 2.4 IAP'!T70+'Exp Veg 1-IAP'!T70+'Exp Veg 2-IAP'!T70</f>
        <v>0</v>
      </c>
      <c r="U70" s="125">
        <f>+'Inversión No. 2.1 IAP'!U70++'Inversión No. 2.2 IAP'!U70+'Inversión 2.3 IAP'!U70+'Inversión 2.4 IAP'!U70+'Exp Veg 1-IAP'!U70+'Exp Veg 2-IAP'!U70</f>
        <v>0</v>
      </c>
      <c r="V70" s="125">
        <f>+'Inversión No. 2.1 IAP'!V70++'Inversión No. 2.2 IAP'!V70+'Inversión 2.3 IAP'!V70+'Inversión 2.4 IAP'!V70+'Exp Veg 1-IAP'!V70+'Exp Veg 2-IAP'!V70</f>
        <v>0</v>
      </c>
      <c r="W70" s="125">
        <f>+'Inversión No. 2.1 IAP'!W70++'Inversión No. 2.2 IAP'!W70+'Inversión 2.3 IAP'!W70+'Inversión 2.4 IAP'!W70+'Exp Veg 1-IAP'!W70+'Exp Veg 2-IAP'!W70</f>
        <v>0</v>
      </c>
      <c r="X70" s="125">
        <f>+'Inversión No. 2.1 IAP'!X70++'Inversión No. 2.2 IAP'!X70+'Inversión 2.3 IAP'!X70+'Inversión 2.4 IAP'!X70+'Exp Veg 1-IAP'!X70+'Exp Veg 2-IAP'!X70</f>
        <v>0</v>
      </c>
      <c r="Y70" s="125">
        <f>+'Inversión No. 2.1 IAP'!Y70++'Inversión No. 2.2 IAP'!Y70+'Inversión 2.3 IAP'!Y70+'Inversión 2.4 IAP'!Y70+'Exp Veg 1-IAP'!Y70+'Exp Veg 2-IAP'!Y70</f>
        <v>0</v>
      </c>
      <c r="Z70" s="125">
        <f>+'Inversión No. 2.1 IAP'!Z70++'Inversión No. 2.2 IAP'!Z70+'Inversión 2.3 IAP'!Z70+'Inversión 2.4 IAP'!Z70+'Exp Veg 1-IAP'!Z70+'Exp Veg 2-IAP'!Z70</f>
        <v>0</v>
      </c>
      <c r="AA70" s="125">
        <f>+'Inversión No. 2.1 IAP'!AA70++'Inversión No. 2.2 IAP'!AA70+'Inversión 2.3 IAP'!AA70+'Inversión 2.4 IAP'!AA70+'Exp Veg 1-IAP'!AA70+'Exp Veg 2-IAP'!AA70</f>
        <v>0</v>
      </c>
      <c r="AB70" s="125">
        <f>+'Inversión No. 2.1 IAP'!AB70++'Inversión No. 2.2 IAP'!AB70+'Inversión 2.3 IAP'!AB70+'Inversión 2.4 IAP'!AB70+'Exp Veg 1-IAP'!AB70+'Exp Veg 2-IAP'!AB70</f>
        <v>0</v>
      </c>
      <c r="AC70" s="125">
        <f>+'Inversión No. 2.1 IAP'!AC70++'Inversión No. 2.2 IAP'!AC70+'Inversión 2.3 IAP'!AC70+'Inversión 2.4 IAP'!AC70+'Exp Veg 1-IAP'!AC70+'Exp Veg 2-IAP'!AC70</f>
        <v>0</v>
      </c>
      <c r="AD70" s="125">
        <f>+'Inversión No. 2.1 IAP'!AD70++'Inversión No. 2.2 IAP'!AD70+'Inversión 2.3 IAP'!AD70+'Inversión 2.4 IAP'!AD70+'Exp Veg 1-IAP'!AD70+'Exp Veg 2-IAP'!AD70</f>
        <v>0</v>
      </c>
      <c r="AE70" s="125">
        <f>+'Inversión No. 2.1 IAP'!AE70++'Inversión No. 2.2 IAP'!AE70+'Inversión 2.3 IAP'!AE70+'Inversión 2.4 IAP'!AE70+'Exp Veg 1-IAP'!AE70+'Exp Veg 2-IAP'!AE70</f>
        <v>0</v>
      </c>
      <c r="AF70" s="125">
        <f>+'Inversión No. 2.1 IAP'!AF70++'Inversión No. 2.2 IAP'!AF70+'Inversión 2.3 IAP'!AF70+'Inversión 2.4 IAP'!AF70+'Exp Veg 1-IAP'!AF70+'Exp Veg 2-IAP'!AF70</f>
        <v>0</v>
      </c>
      <c r="AG70" s="125">
        <f>+'Inversión No. 2.1 IAP'!AG70++'Inversión No. 2.2 IAP'!AG70+'Inversión 2.3 IAP'!AG70+'Inversión 2.4 IAP'!AG70+'Exp Veg 1-IAP'!AG70+'Exp Veg 2-IAP'!AG70</f>
        <v>0</v>
      </c>
      <c r="AH70" s="125">
        <f>+'Inversión No. 2.1 IAP'!AH70++'Inversión No. 2.2 IAP'!AH70+'Inversión 2.3 IAP'!AH70+'Inversión 2.4 IAP'!AH70+'Exp Veg 1-IAP'!AH70+'Exp Veg 2-IAP'!AH70</f>
        <v>0</v>
      </c>
      <c r="AI70" s="125">
        <f>+'Inversión No. 2.1 IAP'!AI70++'Inversión No. 2.2 IAP'!AI70+'Inversión 2.3 IAP'!AI70+'Inversión 2.4 IAP'!AI70+'Exp Veg 1-IAP'!AI70+'Exp Veg 2-IAP'!AI70</f>
        <v>0</v>
      </c>
      <c r="AJ70" s="125">
        <f>+'Inversión No. 2.1 IAP'!AJ70++'Inversión No. 2.2 IAP'!AJ70+'Inversión 2.3 IAP'!AJ70+'Inversión 2.4 IAP'!AJ70+'Exp Veg 1-IAP'!AJ70+'Exp Veg 2-IAP'!AJ70</f>
        <v>0</v>
      </c>
      <c r="AK70" s="125">
        <f>+'Inversión No. 2.1 IAP'!AK70++'Inversión No. 2.2 IAP'!AK70+'Inversión 2.3 IAP'!AK70+'Inversión 2.4 IAP'!AK70+'Exp Veg 1-IAP'!AK70+'Exp Veg 2-IAP'!AK70</f>
        <v>0</v>
      </c>
    </row>
    <row r="71" spans="2:37" x14ac:dyDescent="0.25">
      <c r="B71" s="59" t="s">
        <v>338</v>
      </c>
      <c r="C71" s="62" t="str">
        <f>+VLOOKUP(B71,'resumen UCAP'!$A$5:$O$329,2,0)</f>
        <v>LUMINARIA NA 250W SEGUNDA</v>
      </c>
      <c r="D71" s="63">
        <f>+'Desmonte Infr. financiada'!D71</f>
        <v>279</v>
      </c>
      <c r="E71" s="63" t="str">
        <f>+VLOOKUP(B71,'resumen UCAP'!$A$5:$O$329,3,0)</f>
        <v>Un</v>
      </c>
      <c r="F71" s="64">
        <f>+VLOOKUP(B71,'resumen UCAP'!$A$5:$O$329,15,0)</f>
        <v>435463</v>
      </c>
      <c r="G71" s="123">
        <v>49</v>
      </c>
      <c r="H71" s="125">
        <f>+'Inversión No. 2.1 IAP'!H71++'Inversión No. 2.2 IAP'!H71+'Inversión 2.3 IAP'!H71+'Inversión 2.4 IAP'!H71+'Exp Veg 1-IAP'!H71+'Exp Veg 2-IAP'!H71</f>
        <v>0</v>
      </c>
      <c r="I71" s="125">
        <f>+'Inversión No. 2.1 IAP'!I71++'Inversión No. 2.2 IAP'!I71+'Inversión 2.3 IAP'!I71+'Inversión 2.4 IAP'!I71+'Exp Veg 1-IAP'!I71+'Exp Veg 2-IAP'!I71</f>
        <v>0</v>
      </c>
      <c r="J71" s="125">
        <f>+'Inversión No. 2.1 IAP'!J71++'Inversión No. 2.2 IAP'!J71+'Inversión 2.3 IAP'!J71+'Inversión 2.4 IAP'!J71+'Exp Veg 1-IAP'!J71+'Exp Veg 2-IAP'!J71</f>
        <v>0</v>
      </c>
      <c r="K71" s="125">
        <f>+'Inversión No. 2.1 IAP'!K71++'Inversión No. 2.2 IAP'!K71+'Inversión 2.3 IAP'!K71+'Inversión 2.4 IAP'!K71+'Exp Veg 1-IAP'!K71+'Exp Veg 2-IAP'!K71</f>
        <v>0</v>
      </c>
      <c r="L71" s="125">
        <f>+'Inversión No. 2.1 IAP'!L71++'Inversión No. 2.2 IAP'!L71+'Inversión 2.3 IAP'!L71+'Inversión 2.4 IAP'!L71+'Exp Veg 1-IAP'!L71+'Exp Veg 2-IAP'!L71</f>
        <v>0</v>
      </c>
      <c r="M71" s="125">
        <f>+'Inversión No. 2.1 IAP'!M71++'Inversión No. 2.2 IAP'!M71+'Inversión 2.3 IAP'!M71+'Inversión 2.4 IAP'!M71+'Exp Veg 1-IAP'!M71+'Exp Veg 2-IAP'!M71</f>
        <v>0</v>
      </c>
      <c r="N71" s="125">
        <f>+'Inversión No. 2.1 IAP'!N71++'Inversión No. 2.2 IAP'!N71+'Inversión 2.3 IAP'!N71+'Inversión 2.4 IAP'!N71+'Exp Veg 1-IAP'!N71+'Exp Veg 2-IAP'!N71</f>
        <v>0</v>
      </c>
      <c r="O71" s="125">
        <f>+'Inversión No. 2.1 IAP'!O71++'Inversión No. 2.2 IAP'!O71+'Inversión 2.3 IAP'!O71+'Inversión 2.4 IAP'!O71+'Exp Veg 1-IAP'!O71+'Exp Veg 2-IAP'!O71</f>
        <v>0</v>
      </c>
      <c r="P71" s="125">
        <f>+'Inversión No. 2.1 IAP'!P71++'Inversión No. 2.2 IAP'!P71+'Inversión 2.3 IAP'!P71+'Inversión 2.4 IAP'!P71+'Exp Veg 1-IAP'!P71+'Exp Veg 2-IAP'!P71</f>
        <v>0</v>
      </c>
      <c r="Q71" s="125">
        <f>+'Inversión No. 2.1 IAP'!Q71++'Inversión No. 2.2 IAP'!Q71+'Inversión 2.3 IAP'!Q71+'Inversión 2.4 IAP'!Q71+'Exp Veg 1-IAP'!Q71+'Exp Veg 2-IAP'!Q71</f>
        <v>0</v>
      </c>
      <c r="R71" s="125">
        <f>+'Inversión No. 2.1 IAP'!R71++'Inversión No. 2.2 IAP'!R71+'Inversión 2.3 IAP'!R71+'Inversión 2.4 IAP'!R71+'Exp Veg 1-IAP'!R71+'Exp Veg 2-IAP'!R71</f>
        <v>0</v>
      </c>
      <c r="S71" s="125">
        <f>+'Inversión No. 2.1 IAP'!S71++'Inversión No. 2.2 IAP'!S71+'Inversión 2.3 IAP'!S71+'Inversión 2.4 IAP'!S71+'Exp Veg 1-IAP'!S71+'Exp Veg 2-IAP'!S71</f>
        <v>0</v>
      </c>
      <c r="T71" s="125">
        <f>+'Inversión No. 2.1 IAP'!T71++'Inversión No. 2.2 IAP'!T71+'Inversión 2.3 IAP'!T71+'Inversión 2.4 IAP'!T71+'Exp Veg 1-IAP'!T71+'Exp Veg 2-IAP'!T71</f>
        <v>0</v>
      </c>
      <c r="U71" s="125">
        <f>+'Inversión No. 2.1 IAP'!U71++'Inversión No. 2.2 IAP'!U71+'Inversión 2.3 IAP'!U71+'Inversión 2.4 IAP'!U71+'Exp Veg 1-IAP'!U71+'Exp Veg 2-IAP'!U71</f>
        <v>0</v>
      </c>
      <c r="V71" s="125">
        <f>+'Inversión No. 2.1 IAP'!V71++'Inversión No. 2.2 IAP'!V71+'Inversión 2.3 IAP'!V71+'Inversión 2.4 IAP'!V71+'Exp Veg 1-IAP'!V71+'Exp Veg 2-IAP'!V71</f>
        <v>0</v>
      </c>
      <c r="W71" s="125">
        <f>+'Inversión No. 2.1 IAP'!W71++'Inversión No. 2.2 IAP'!W71+'Inversión 2.3 IAP'!W71+'Inversión 2.4 IAP'!W71+'Exp Veg 1-IAP'!W71+'Exp Veg 2-IAP'!W71</f>
        <v>0</v>
      </c>
      <c r="X71" s="125">
        <f>+'Inversión No. 2.1 IAP'!X71++'Inversión No. 2.2 IAP'!X71+'Inversión 2.3 IAP'!X71+'Inversión 2.4 IAP'!X71+'Exp Veg 1-IAP'!X71+'Exp Veg 2-IAP'!X71</f>
        <v>0</v>
      </c>
      <c r="Y71" s="125">
        <f>+'Inversión No. 2.1 IAP'!Y71++'Inversión No. 2.2 IAP'!Y71+'Inversión 2.3 IAP'!Y71+'Inversión 2.4 IAP'!Y71+'Exp Veg 1-IAP'!Y71+'Exp Veg 2-IAP'!Y71</f>
        <v>0</v>
      </c>
      <c r="Z71" s="125">
        <f>+'Inversión No. 2.1 IAP'!Z71++'Inversión No. 2.2 IAP'!Z71+'Inversión 2.3 IAP'!Z71+'Inversión 2.4 IAP'!Z71+'Exp Veg 1-IAP'!Z71+'Exp Veg 2-IAP'!Z71</f>
        <v>0</v>
      </c>
      <c r="AA71" s="125">
        <f>+'Inversión No. 2.1 IAP'!AA71++'Inversión No. 2.2 IAP'!AA71+'Inversión 2.3 IAP'!AA71+'Inversión 2.4 IAP'!AA71+'Exp Veg 1-IAP'!AA71+'Exp Veg 2-IAP'!AA71</f>
        <v>0</v>
      </c>
      <c r="AB71" s="125">
        <f>+'Inversión No. 2.1 IAP'!AB71++'Inversión No. 2.2 IAP'!AB71+'Inversión 2.3 IAP'!AB71+'Inversión 2.4 IAP'!AB71+'Exp Veg 1-IAP'!AB71+'Exp Veg 2-IAP'!AB71</f>
        <v>0</v>
      </c>
      <c r="AC71" s="125">
        <f>+'Inversión No. 2.1 IAP'!AC71++'Inversión No. 2.2 IAP'!AC71+'Inversión 2.3 IAP'!AC71+'Inversión 2.4 IAP'!AC71+'Exp Veg 1-IAP'!AC71+'Exp Veg 2-IAP'!AC71</f>
        <v>0</v>
      </c>
      <c r="AD71" s="125">
        <f>+'Inversión No. 2.1 IAP'!AD71++'Inversión No. 2.2 IAP'!AD71+'Inversión 2.3 IAP'!AD71+'Inversión 2.4 IAP'!AD71+'Exp Veg 1-IAP'!AD71+'Exp Veg 2-IAP'!AD71</f>
        <v>0</v>
      </c>
      <c r="AE71" s="125">
        <f>+'Inversión No. 2.1 IAP'!AE71++'Inversión No. 2.2 IAP'!AE71+'Inversión 2.3 IAP'!AE71+'Inversión 2.4 IAP'!AE71+'Exp Veg 1-IAP'!AE71+'Exp Veg 2-IAP'!AE71</f>
        <v>0</v>
      </c>
      <c r="AF71" s="125">
        <f>+'Inversión No. 2.1 IAP'!AF71++'Inversión No. 2.2 IAP'!AF71+'Inversión 2.3 IAP'!AF71+'Inversión 2.4 IAP'!AF71+'Exp Veg 1-IAP'!AF71+'Exp Veg 2-IAP'!AF71</f>
        <v>0</v>
      </c>
      <c r="AG71" s="125">
        <f>+'Inversión No. 2.1 IAP'!AG71++'Inversión No. 2.2 IAP'!AG71+'Inversión 2.3 IAP'!AG71+'Inversión 2.4 IAP'!AG71+'Exp Veg 1-IAP'!AG71+'Exp Veg 2-IAP'!AG71</f>
        <v>0</v>
      </c>
      <c r="AH71" s="125">
        <f>+'Inversión No. 2.1 IAP'!AH71++'Inversión No. 2.2 IAP'!AH71+'Inversión 2.3 IAP'!AH71+'Inversión 2.4 IAP'!AH71+'Exp Veg 1-IAP'!AH71+'Exp Veg 2-IAP'!AH71</f>
        <v>0</v>
      </c>
      <c r="AI71" s="125">
        <f>+'Inversión No. 2.1 IAP'!AI71++'Inversión No. 2.2 IAP'!AI71+'Inversión 2.3 IAP'!AI71+'Inversión 2.4 IAP'!AI71+'Exp Veg 1-IAP'!AI71+'Exp Veg 2-IAP'!AI71</f>
        <v>0</v>
      </c>
      <c r="AJ71" s="125">
        <f>+'Inversión No. 2.1 IAP'!AJ71++'Inversión No. 2.2 IAP'!AJ71+'Inversión 2.3 IAP'!AJ71+'Inversión 2.4 IAP'!AJ71+'Exp Veg 1-IAP'!AJ71+'Exp Veg 2-IAP'!AJ71</f>
        <v>0</v>
      </c>
      <c r="AK71" s="125">
        <f>+'Inversión No. 2.1 IAP'!AK71++'Inversión No. 2.2 IAP'!AK71+'Inversión 2.3 IAP'!AK71+'Inversión 2.4 IAP'!AK71+'Exp Veg 1-IAP'!AK71+'Exp Veg 2-IAP'!AK71</f>
        <v>0</v>
      </c>
    </row>
    <row r="72" spans="2:37" x14ac:dyDescent="0.25">
      <c r="B72" s="59" t="s">
        <v>339</v>
      </c>
      <c r="C72" s="62" t="str">
        <f>+VLOOKUP(B72,'resumen UCAP'!$A$5:$O$329,2,0)</f>
        <v>PROYECTOR MH 250W SEGUNDA</v>
      </c>
      <c r="D72" s="63">
        <f>+'Desmonte Infr. financiada'!D72</f>
        <v>279</v>
      </c>
      <c r="E72" s="63" t="str">
        <f>+VLOOKUP(B72,'resumen UCAP'!$A$5:$O$329,3,0)</f>
        <v>Un</v>
      </c>
      <c r="F72" s="64">
        <f>+VLOOKUP(B72,'resumen UCAP'!$A$5:$O$329,15,0)</f>
        <v>413027</v>
      </c>
      <c r="G72" s="124">
        <v>36</v>
      </c>
      <c r="H72" s="125">
        <f>+'Inversión No. 2.1 IAP'!H72++'Inversión No. 2.2 IAP'!H72+'Inversión 2.3 IAP'!H72+'Inversión 2.4 IAP'!H72+'Exp Veg 1-IAP'!H72+'Exp Veg 2-IAP'!H72</f>
        <v>0</v>
      </c>
      <c r="I72" s="125">
        <f>+'Inversión No. 2.1 IAP'!I72++'Inversión No. 2.2 IAP'!I72+'Inversión 2.3 IAP'!I72+'Inversión 2.4 IAP'!I72+'Exp Veg 1-IAP'!I72+'Exp Veg 2-IAP'!I72</f>
        <v>0</v>
      </c>
      <c r="J72" s="125">
        <f>+'Inversión No. 2.1 IAP'!J72++'Inversión No. 2.2 IAP'!J72+'Inversión 2.3 IAP'!J72+'Inversión 2.4 IAP'!J72+'Exp Veg 1-IAP'!J72+'Exp Veg 2-IAP'!J72</f>
        <v>0</v>
      </c>
      <c r="K72" s="125">
        <f>+'Inversión No. 2.1 IAP'!K72++'Inversión No. 2.2 IAP'!K72+'Inversión 2.3 IAP'!K72+'Inversión 2.4 IAP'!K72+'Exp Veg 1-IAP'!K72+'Exp Veg 2-IAP'!K72</f>
        <v>0</v>
      </c>
      <c r="L72" s="125">
        <f>+'Inversión No. 2.1 IAP'!L72++'Inversión No. 2.2 IAP'!L72+'Inversión 2.3 IAP'!L72+'Inversión 2.4 IAP'!L72+'Exp Veg 1-IAP'!L72+'Exp Veg 2-IAP'!L72</f>
        <v>0</v>
      </c>
      <c r="M72" s="125">
        <f>+'Inversión No. 2.1 IAP'!M72++'Inversión No. 2.2 IAP'!M72+'Inversión 2.3 IAP'!M72+'Inversión 2.4 IAP'!M72+'Exp Veg 1-IAP'!M72+'Exp Veg 2-IAP'!M72</f>
        <v>0</v>
      </c>
      <c r="N72" s="125">
        <f>+'Inversión No. 2.1 IAP'!N72++'Inversión No. 2.2 IAP'!N72+'Inversión 2.3 IAP'!N72+'Inversión 2.4 IAP'!N72+'Exp Veg 1-IAP'!N72+'Exp Veg 2-IAP'!N72</f>
        <v>0</v>
      </c>
      <c r="O72" s="125">
        <f>+'Inversión No. 2.1 IAP'!O72++'Inversión No. 2.2 IAP'!O72+'Inversión 2.3 IAP'!O72+'Inversión 2.4 IAP'!O72+'Exp Veg 1-IAP'!O72+'Exp Veg 2-IAP'!O72</f>
        <v>0</v>
      </c>
      <c r="P72" s="125">
        <f>+'Inversión No. 2.1 IAP'!P72++'Inversión No. 2.2 IAP'!P72+'Inversión 2.3 IAP'!P72+'Inversión 2.4 IAP'!P72+'Exp Veg 1-IAP'!P72+'Exp Veg 2-IAP'!P72</f>
        <v>0</v>
      </c>
      <c r="Q72" s="125">
        <f>+'Inversión No. 2.1 IAP'!Q72++'Inversión No. 2.2 IAP'!Q72+'Inversión 2.3 IAP'!Q72+'Inversión 2.4 IAP'!Q72+'Exp Veg 1-IAP'!Q72+'Exp Veg 2-IAP'!Q72</f>
        <v>0</v>
      </c>
      <c r="R72" s="125">
        <f>+'Inversión No. 2.1 IAP'!R72++'Inversión No. 2.2 IAP'!R72+'Inversión 2.3 IAP'!R72+'Inversión 2.4 IAP'!R72+'Exp Veg 1-IAP'!R72+'Exp Veg 2-IAP'!R72</f>
        <v>0</v>
      </c>
      <c r="S72" s="125">
        <f>+'Inversión No. 2.1 IAP'!S72++'Inversión No. 2.2 IAP'!S72+'Inversión 2.3 IAP'!S72+'Inversión 2.4 IAP'!S72+'Exp Veg 1-IAP'!S72+'Exp Veg 2-IAP'!S72</f>
        <v>0</v>
      </c>
      <c r="T72" s="125">
        <f>+'Inversión No. 2.1 IAP'!T72++'Inversión No. 2.2 IAP'!T72+'Inversión 2.3 IAP'!T72+'Inversión 2.4 IAP'!T72+'Exp Veg 1-IAP'!T72+'Exp Veg 2-IAP'!T72</f>
        <v>0</v>
      </c>
      <c r="U72" s="125">
        <f>+'Inversión No. 2.1 IAP'!U72++'Inversión No. 2.2 IAP'!U72+'Inversión 2.3 IAP'!U72+'Inversión 2.4 IAP'!U72+'Exp Veg 1-IAP'!U72+'Exp Veg 2-IAP'!U72</f>
        <v>0</v>
      </c>
      <c r="V72" s="125">
        <f>+'Inversión No. 2.1 IAP'!V72++'Inversión No. 2.2 IAP'!V72+'Inversión 2.3 IAP'!V72+'Inversión 2.4 IAP'!V72+'Exp Veg 1-IAP'!V72+'Exp Veg 2-IAP'!V72</f>
        <v>0</v>
      </c>
      <c r="W72" s="125">
        <f>+'Inversión No. 2.1 IAP'!W72++'Inversión No. 2.2 IAP'!W72+'Inversión 2.3 IAP'!W72+'Inversión 2.4 IAP'!W72+'Exp Veg 1-IAP'!W72+'Exp Veg 2-IAP'!W72</f>
        <v>0</v>
      </c>
      <c r="X72" s="125">
        <f>+'Inversión No. 2.1 IAP'!X72++'Inversión No. 2.2 IAP'!X72+'Inversión 2.3 IAP'!X72+'Inversión 2.4 IAP'!X72+'Exp Veg 1-IAP'!X72+'Exp Veg 2-IAP'!X72</f>
        <v>0</v>
      </c>
      <c r="Y72" s="125">
        <f>+'Inversión No. 2.1 IAP'!Y72++'Inversión No. 2.2 IAP'!Y72+'Inversión 2.3 IAP'!Y72+'Inversión 2.4 IAP'!Y72+'Exp Veg 1-IAP'!Y72+'Exp Veg 2-IAP'!Y72</f>
        <v>0</v>
      </c>
      <c r="Z72" s="125">
        <f>+'Inversión No. 2.1 IAP'!Z72++'Inversión No. 2.2 IAP'!Z72+'Inversión 2.3 IAP'!Z72+'Inversión 2.4 IAP'!Z72+'Exp Veg 1-IAP'!Z72+'Exp Veg 2-IAP'!Z72</f>
        <v>0</v>
      </c>
      <c r="AA72" s="125">
        <f>+'Inversión No. 2.1 IAP'!AA72++'Inversión No. 2.2 IAP'!AA72+'Inversión 2.3 IAP'!AA72+'Inversión 2.4 IAP'!AA72+'Exp Veg 1-IAP'!AA72+'Exp Veg 2-IAP'!AA72</f>
        <v>0</v>
      </c>
      <c r="AB72" s="125">
        <f>+'Inversión No. 2.1 IAP'!AB72++'Inversión No. 2.2 IAP'!AB72+'Inversión 2.3 IAP'!AB72+'Inversión 2.4 IAP'!AB72+'Exp Veg 1-IAP'!AB72+'Exp Veg 2-IAP'!AB72</f>
        <v>0</v>
      </c>
      <c r="AC72" s="125">
        <f>+'Inversión No. 2.1 IAP'!AC72++'Inversión No. 2.2 IAP'!AC72+'Inversión 2.3 IAP'!AC72+'Inversión 2.4 IAP'!AC72+'Exp Veg 1-IAP'!AC72+'Exp Veg 2-IAP'!AC72</f>
        <v>0</v>
      </c>
      <c r="AD72" s="125">
        <f>+'Inversión No. 2.1 IAP'!AD72++'Inversión No. 2.2 IAP'!AD72+'Inversión 2.3 IAP'!AD72+'Inversión 2.4 IAP'!AD72+'Exp Veg 1-IAP'!AD72+'Exp Veg 2-IAP'!AD72</f>
        <v>0</v>
      </c>
      <c r="AE72" s="125">
        <f>+'Inversión No. 2.1 IAP'!AE72++'Inversión No. 2.2 IAP'!AE72+'Inversión 2.3 IAP'!AE72+'Inversión 2.4 IAP'!AE72+'Exp Veg 1-IAP'!AE72+'Exp Veg 2-IAP'!AE72</f>
        <v>0</v>
      </c>
      <c r="AF72" s="125">
        <f>+'Inversión No. 2.1 IAP'!AF72++'Inversión No. 2.2 IAP'!AF72+'Inversión 2.3 IAP'!AF72+'Inversión 2.4 IAP'!AF72+'Exp Veg 1-IAP'!AF72+'Exp Veg 2-IAP'!AF72</f>
        <v>0</v>
      </c>
      <c r="AG72" s="125">
        <f>+'Inversión No. 2.1 IAP'!AG72++'Inversión No. 2.2 IAP'!AG72+'Inversión 2.3 IAP'!AG72+'Inversión 2.4 IAP'!AG72+'Exp Veg 1-IAP'!AG72+'Exp Veg 2-IAP'!AG72</f>
        <v>0</v>
      </c>
      <c r="AH72" s="125">
        <f>+'Inversión No. 2.1 IAP'!AH72++'Inversión No. 2.2 IAP'!AH72+'Inversión 2.3 IAP'!AH72+'Inversión 2.4 IAP'!AH72+'Exp Veg 1-IAP'!AH72+'Exp Veg 2-IAP'!AH72</f>
        <v>0</v>
      </c>
      <c r="AI72" s="125">
        <f>+'Inversión No. 2.1 IAP'!AI72++'Inversión No. 2.2 IAP'!AI72+'Inversión 2.3 IAP'!AI72+'Inversión 2.4 IAP'!AI72+'Exp Veg 1-IAP'!AI72+'Exp Veg 2-IAP'!AI72</f>
        <v>0</v>
      </c>
      <c r="AJ72" s="125">
        <f>+'Inversión No. 2.1 IAP'!AJ72++'Inversión No. 2.2 IAP'!AJ72+'Inversión 2.3 IAP'!AJ72+'Inversión 2.4 IAP'!AJ72+'Exp Veg 1-IAP'!AJ72+'Exp Veg 2-IAP'!AJ72</f>
        <v>0</v>
      </c>
      <c r="AK72" s="125">
        <f>+'Inversión No. 2.1 IAP'!AK72++'Inversión No. 2.2 IAP'!AK72+'Inversión 2.3 IAP'!AK72+'Inversión 2.4 IAP'!AK72+'Exp Veg 1-IAP'!AK72+'Exp Veg 2-IAP'!AK72</f>
        <v>0</v>
      </c>
    </row>
    <row r="73" spans="2:37" x14ac:dyDescent="0.25">
      <c r="B73" s="59" t="s">
        <v>340</v>
      </c>
      <c r="C73" s="62" t="str">
        <f>+VLOOKUP(B73,'resumen UCAP'!$A$5:$O$329,2,0)</f>
        <v>LUMINARIA LED DE 80W NUEVA</v>
      </c>
      <c r="D73" s="63">
        <f>+'Desmonte Infr. financiada'!D73</f>
        <v>80</v>
      </c>
      <c r="E73" s="63" t="str">
        <f>+VLOOKUP(B73,'resumen UCAP'!$A$5:$O$329,3,0)</f>
        <v>Un</v>
      </c>
      <c r="F73" s="64">
        <f>+VLOOKUP(B73,'resumen UCAP'!$A$5:$O$329,15,0)</f>
        <v>1547358</v>
      </c>
      <c r="G73" s="61">
        <v>1</v>
      </c>
      <c r="H73" s="125">
        <f>+'Inversión No. 2.1 IAP'!H73++'Inversión No. 2.2 IAP'!H73+'Inversión 2.3 IAP'!H73+'Inversión 2.4 IAP'!H73+'Exp Veg 1-IAP'!H73+'Exp Veg 2-IAP'!H73</f>
        <v>0</v>
      </c>
      <c r="I73" s="125">
        <f>+'Inversión No. 2.1 IAP'!I73++'Inversión No. 2.2 IAP'!I73+'Inversión 2.3 IAP'!I73+'Inversión 2.4 IAP'!I73+'Exp Veg 1-IAP'!I73+'Exp Veg 2-IAP'!I73</f>
        <v>0</v>
      </c>
      <c r="J73" s="125">
        <f>+'Inversión No. 2.1 IAP'!J73++'Inversión No. 2.2 IAP'!J73+'Inversión 2.3 IAP'!J73+'Inversión 2.4 IAP'!J73+'Exp Veg 1-IAP'!J73+'Exp Veg 2-IAP'!J73</f>
        <v>0</v>
      </c>
      <c r="K73" s="125">
        <f>+'Inversión No. 2.1 IAP'!K73++'Inversión No. 2.2 IAP'!K73+'Inversión 2.3 IAP'!K73+'Inversión 2.4 IAP'!K73+'Exp Veg 1-IAP'!K73+'Exp Veg 2-IAP'!K73</f>
        <v>0</v>
      </c>
      <c r="L73" s="125">
        <f>+'Inversión No. 2.1 IAP'!L73++'Inversión No. 2.2 IAP'!L73+'Inversión 2.3 IAP'!L73+'Inversión 2.4 IAP'!L73+'Exp Veg 1-IAP'!L73+'Exp Veg 2-IAP'!L73</f>
        <v>0</v>
      </c>
      <c r="M73" s="125">
        <f>+'Inversión No. 2.1 IAP'!M73++'Inversión No. 2.2 IAP'!M73+'Inversión 2.3 IAP'!M73+'Inversión 2.4 IAP'!M73+'Exp Veg 1-IAP'!M73+'Exp Veg 2-IAP'!M73</f>
        <v>0</v>
      </c>
      <c r="N73" s="125">
        <f>+'Inversión No. 2.1 IAP'!N73++'Inversión No. 2.2 IAP'!N73+'Inversión 2.3 IAP'!N73+'Inversión 2.4 IAP'!N73+'Exp Veg 1-IAP'!N73+'Exp Veg 2-IAP'!N73</f>
        <v>0</v>
      </c>
      <c r="O73" s="125">
        <f>+'Inversión No. 2.1 IAP'!O73++'Inversión No. 2.2 IAP'!O73+'Inversión 2.3 IAP'!O73+'Inversión 2.4 IAP'!O73+'Exp Veg 1-IAP'!O73+'Exp Veg 2-IAP'!O73</f>
        <v>0</v>
      </c>
      <c r="P73" s="125">
        <f>+'Inversión No. 2.1 IAP'!P73++'Inversión No. 2.2 IAP'!P73+'Inversión 2.3 IAP'!P73+'Inversión 2.4 IAP'!P73+'Exp Veg 1-IAP'!P73+'Exp Veg 2-IAP'!P73</f>
        <v>0</v>
      </c>
      <c r="Q73" s="125">
        <f>+'Inversión No. 2.1 IAP'!Q73++'Inversión No. 2.2 IAP'!Q73+'Inversión 2.3 IAP'!Q73+'Inversión 2.4 IAP'!Q73+'Exp Veg 1-IAP'!Q73+'Exp Veg 2-IAP'!Q73</f>
        <v>0</v>
      </c>
      <c r="R73" s="125">
        <f>+'Inversión No. 2.1 IAP'!R73++'Inversión No. 2.2 IAP'!R73+'Inversión 2.3 IAP'!R73+'Inversión 2.4 IAP'!R73+'Exp Veg 1-IAP'!R73+'Exp Veg 2-IAP'!R73</f>
        <v>0</v>
      </c>
      <c r="S73" s="125">
        <f>+'Inversión No. 2.1 IAP'!S73++'Inversión No. 2.2 IAP'!S73+'Inversión 2.3 IAP'!S73+'Inversión 2.4 IAP'!S73+'Exp Veg 1-IAP'!S73+'Exp Veg 2-IAP'!S73</f>
        <v>0</v>
      </c>
      <c r="T73" s="125">
        <f>+'Inversión No. 2.1 IAP'!T73++'Inversión No. 2.2 IAP'!T73+'Inversión 2.3 IAP'!T73+'Inversión 2.4 IAP'!T73+'Exp Veg 1-IAP'!T73+'Exp Veg 2-IAP'!T73</f>
        <v>0</v>
      </c>
      <c r="U73" s="125">
        <f>+'Inversión No. 2.1 IAP'!U73++'Inversión No. 2.2 IAP'!U73+'Inversión 2.3 IAP'!U73+'Inversión 2.4 IAP'!U73+'Exp Veg 1-IAP'!U73+'Exp Veg 2-IAP'!U73</f>
        <v>0</v>
      </c>
      <c r="V73" s="125">
        <f>+'Inversión No. 2.1 IAP'!V73++'Inversión No. 2.2 IAP'!V73+'Inversión 2.3 IAP'!V73+'Inversión 2.4 IAP'!V73+'Exp Veg 1-IAP'!V73+'Exp Veg 2-IAP'!V73</f>
        <v>0</v>
      </c>
      <c r="W73" s="125">
        <f>+'Inversión No. 2.1 IAP'!W73++'Inversión No. 2.2 IAP'!W73+'Inversión 2.3 IAP'!W73+'Inversión 2.4 IAP'!W73+'Exp Veg 1-IAP'!W73+'Exp Veg 2-IAP'!W73</f>
        <v>0</v>
      </c>
      <c r="X73" s="125">
        <f>+'Inversión No. 2.1 IAP'!X73++'Inversión No. 2.2 IAP'!X73+'Inversión 2.3 IAP'!X73+'Inversión 2.4 IAP'!X73+'Exp Veg 1-IAP'!X73+'Exp Veg 2-IAP'!X73</f>
        <v>0</v>
      </c>
      <c r="Y73" s="125">
        <f>+'Inversión No. 2.1 IAP'!Y73++'Inversión No. 2.2 IAP'!Y73+'Inversión 2.3 IAP'!Y73+'Inversión 2.4 IAP'!Y73+'Exp Veg 1-IAP'!Y73+'Exp Veg 2-IAP'!Y73</f>
        <v>0</v>
      </c>
      <c r="Z73" s="125">
        <f>+'Inversión No. 2.1 IAP'!Z73++'Inversión No. 2.2 IAP'!Z73+'Inversión 2.3 IAP'!Z73+'Inversión 2.4 IAP'!Z73+'Exp Veg 1-IAP'!Z73+'Exp Veg 2-IAP'!Z73</f>
        <v>0</v>
      </c>
      <c r="AA73" s="125">
        <f>+'Inversión No. 2.1 IAP'!AA73++'Inversión No. 2.2 IAP'!AA73+'Inversión 2.3 IAP'!AA73+'Inversión 2.4 IAP'!AA73+'Exp Veg 1-IAP'!AA73+'Exp Veg 2-IAP'!AA73</f>
        <v>0</v>
      </c>
      <c r="AB73" s="125">
        <f>+'Inversión No. 2.1 IAP'!AB73++'Inversión No. 2.2 IAP'!AB73+'Inversión 2.3 IAP'!AB73+'Inversión 2.4 IAP'!AB73+'Exp Veg 1-IAP'!AB73+'Exp Veg 2-IAP'!AB73</f>
        <v>0</v>
      </c>
      <c r="AC73" s="125">
        <f>+'Inversión No. 2.1 IAP'!AC73++'Inversión No. 2.2 IAP'!AC73+'Inversión 2.3 IAP'!AC73+'Inversión 2.4 IAP'!AC73+'Exp Veg 1-IAP'!AC73+'Exp Veg 2-IAP'!AC73</f>
        <v>0</v>
      </c>
      <c r="AD73" s="125">
        <f>+'Inversión No. 2.1 IAP'!AD73++'Inversión No. 2.2 IAP'!AD73+'Inversión 2.3 IAP'!AD73+'Inversión 2.4 IAP'!AD73+'Exp Veg 1-IAP'!AD73+'Exp Veg 2-IAP'!AD73</f>
        <v>0</v>
      </c>
      <c r="AE73" s="125">
        <f>+'Inversión No. 2.1 IAP'!AE73++'Inversión No. 2.2 IAP'!AE73+'Inversión 2.3 IAP'!AE73+'Inversión 2.4 IAP'!AE73+'Exp Veg 1-IAP'!AE73+'Exp Veg 2-IAP'!AE73</f>
        <v>0</v>
      </c>
      <c r="AF73" s="125">
        <f>+'Inversión No. 2.1 IAP'!AF73++'Inversión No. 2.2 IAP'!AF73+'Inversión 2.3 IAP'!AF73+'Inversión 2.4 IAP'!AF73+'Exp Veg 1-IAP'!AF73+'Exp Veg 2-IAP'!AF73</f>
        <v>0</v>
      </c>
      <c r="AG73" s="125">
        <f>+'Inversión No. 2.1 IAP'!AG73++'Inversión No. 2.2 IAP'!AG73+'Inversión 2.3 IAP'!AG73+'Inversión 2.4 IAP'!AG73+'Exp Veg 1-IAP'!AG73+'Exp Veg 2-IAP'!AG73</f>
        <v>0</v>
      </c>
      <c r="AH73" s="125">
        <f>+'Inversión No. 2.1 IAP'!AH73++'Inversión No. 2.2 IAP'!AH73+'Inversión 2.3 IAP'!AH73+'Inversión 2.4 IAP'!AH73+'Exp Veg 1-IAP'!AH73+'Exp Veg 2-IAP'!AH73</f>
        <v>0</v>
      </c>
      <c r="AI73" s="125">
        <f>+'Inversión No. 2.1 IAP'!AI73++'Inversión No. 2.2 IAP'!AI73+'Inversión 2.3 IAP'!AI73+'Inversión 2.4 IAP'!AI73+'Exp Veg 1-IAP'!AI73+'Exp Veg 2-IAP'!AI73</f>
        <v>0</v>
      </c>
      <c r="AJ73" s="125">
        <f>+'Inversión No. 2.1 IAP'!AJ73++'Inversión No. 2.2 IAP'!AJ73+'Inversión 2.3 IAP'!AJ73+'Inversión 2.4 IAP'!AJ73+'Exp Veg 1-IAP'!AJ73+'Exp Veg 2-IAP'!AJ73</f>
        <v>0</v>
      </c>
      <c r="AK73" s="125">
        <f>+'Inversión No. 2.1 IAP'!AK73++'Inversión No. 2.2 IAP'!AK73+'Inversión 2.3 IAP'!AK73+'Inversión 2.4 IAP'!AK73+'Exp Veg 1-IAP'!AK73+'Exp Veg 2-IAP'!AK73</f>
        <v>0</v>
      </c>
    </row>
    <row r="74" spans="2:37" x14ac:dyDescent="0.25">
      <c r="B74" s="59" t="s">
        <v>341</v>
      </c>
      <c r="C74" s="62" t="str">
        <f>+VLOOKUP(B74,'resumen UCAP'!$A$5:$O$329,2,0)</f>
        <v>PROYECTOR MH 1000W SEGUNDA</v>
      </c>
      <c r="D74" s="63">
        <f>+'Desmonte Infr. financiada'!D74</f>
        <v>1100</v>
      </c>
      <c r="E74" s="63" t="str">
        <f>+VLOOKUP(B74,'resumen UCAP'!$A$5:$O$329,3,0)</f>
        <v>Un</v>
      </c>
      <c r="F74" s="64">
        <f>+VLOOKUP(B74,'resumen UCAP'!$A$5:$O$329,15,0)</f>
        <v>540000</v>
      </c>
      <c r="G74" s="124">
        <v>16</v>
      </c>
      <c r="H74" s="125">
        <f>+'Inversión No. 2.1 IAP'!H74++'Inversión No. 2.2 IAP'!H74+'Inversión 2.3 IAP'!H74+'Inversión 2.4 IAP'!H74+'Exp Veg 1-IAP'!H74+'Exp Veg 2-IAP'!H74</f>
        <v>0</v>
      </c>
      <c r="I74" s="125">
        <f>+'Inversión No. 2.1 IAP'!I74++'Inversión No. 2.2 IAP'!I74+'Inversión 2.3 IAP'!I74+'Inversión 2.4 IAP'!I74+'Exp Veg 1-IAP'!I74+'Exp Veg 2-IAP'!I74</f>
        <v>0</v>
      </c>
      <c r="J74" s="125">
        <f>+'Inversión No. 2.1 IAP'!J74++'Inversión No. 2.2 IAP'!J74+'Inversión 2.3 IAP'!J74+'Inversión 2.4 IAP'!J74+'Exp Veg 1-IAP'!J74+'Exp Veg 2-IAP'!J74</f>
        <v>0</v>
      </c>
      <c r="K74" s="125">
        <f>+'Inversión No. 2.1 IAP'!K74++'Inversión No. 2.2 IAP'!K74+'Inversión 2.3 IAP'!K74+'Inversión 2.4 IAP'!K74+'Exp Veg 1-IAP'!K74+'Exp Veg 2-IAP'!K74</f>
        <v>0</v>
      </c>
      <c r="L74" s="125">
        <f>+'Inversión No. 2.1 IAP'!L74++'Inversión No. 2.2 IAP'!L74+'Inversión 2.3 IAP'!L74+'Inversión 2.4 IAP'!L74+'Exp Veg 1-IAP'!L74+'Exp Veg 2-IAP'!L74</f>
        <v>0</v>
      </c>
      <c r="M74" s="125">
        <f>+'Inversión No. 2.1 IAP'!M74++'Inversión No. 2.2 IAP'!M74+'Inversión 2.3 IAP'!M74+'Inversión 2.4 IAP'!M74+'Exp Veg 1-IAP'!M74+'Exp Veg 2-IAP'!M74</f>
        <v>0</v>
      </c>
      <c r="N74" s="125">
        <f>+'Inversión No. 2.1 IAP'!N74++'Inversión No. 2.2 IAP'!N74+'Inversión 2.3 IAP'!N74+'Inversión 2.4 IAP'!N74+'Exp Veg 1-IAP'!N74+'Exp Veg 2-IAP'!N74</f>
        <v>0</v>
      </c>
      <c r="O74" s="125">
        <f>+'Inversión No. 2.1 IAP'!O74++'Inversión No. 2.2 IAP'!O74+'Inversión 2.3 IAP'!O74+'Inversión 2.4 IAP'!O74+'Exp Veg 1-IAP'!O74+'Exp Veg 2-IAP'!O74</f>
        <v>0</v>
      </c>
      <c r="P74" s="125">
        <f>+'Inversión No. 2.1 IAP'!P74++'Inversión No. 2.2 IAP'!P74+'Inversión 2.3 IAP'!P74+'Inversión 2.4 IAP'!P74+'Exp Veg 1-IAP'!P74+'Exp Veg 2-IAP'!P74</f>
        <v>0</v>
      </c>
      <c r="Q74" s="125">
        <f>+'Inversión No. 2.1 IAP'!Q74++'Inversión No. 2.2 IAP'!Q74+'Inversión 2.3 IAP'!Q74+'Inversión 2.4 IAP'!Q74+'Exp Veg 1-IAP'!Q74+'Exp Veg 2-IAP'!Q74</f>
        <v>0</v>
      </c>
      <c r="R74" s="125">
        <f>+'Inversión No. 2.1 IAP'!R74++'Inversión No. 2.2 IAP'!R74+'Inversión 2.3 IAP'!R74+'Inversión 2.4 IAP'!R74+'Exp Veg 1-IAP'!R74+'Exp Veg 2-IAP'!R74</f>
        <v>0</v>
      </c>
      <c r="S74" s="125">
        <f>+'Inversión No. 2.1 IAP'!S74++'Inversión No. 2.2 IAP'!S74+'Inversión 2.3 IAP'!S74+'Inversión 2.4 IAP'!S74+'Exp Veg 1-IAP'!S74+'Exp Veg 2-IAP'!S74</f>
        <v>0</v>
      </c>
      <c r="T74" s="125">
        <f>+'Inversión No. 2.1 IAP'!T74++'Inversión No. 2.2 IAP'!T74+'Inversión 2.3 IAP'!T74+'Inversión 2.4 IAP'!T74+'Exp Veg 1-IAP'!T74+'Exp Veg 2-IAP'!T74</f>
        <v>0</v>
      </c>
      <c r="U74" s="125">
        <f>+'Inversión No. 2.1 IAP'!U74++'Inversión No. 2.2 IAP'!U74+'Inversión 2.3 IAP'!U74+'Inversión 2.4 IAP'!U74+'Exp Veg 1-IAP'!U74+'Exp Veg 2-IAP'!U74</f>
        <v>0</v>
      </c>
      <c r="V74" s="125">
        <f>+'Inversión No. 2.1 IAP'!V74++'Inversión No. 2.2 IAP'!V74+'Inversión 2.3 IAP'!V74+'Inversión 2.4 IAP'!V74+'Exp Veg 1-IAP'!V74+'Exp Veg 2-IAP'!V74</f>
        <v>0</v>
      </c>
      <c r="W74" s="125">
        <f>+'Inversión No. 2.1 IAP'!W74++'Inversión No. 2.2 IAP'!W74+'Inversión 2.3 IAP'!W74+'Inversión 2.4 IAP'!W74+'Exp Veg 1-IAP'!W74+'Exp Veg 2-IAP'!W74</f>
        <v>0</v>
      </c>
      <c r="X74" s="125">
        <f>+'Inversión No. 2.1 IAP'!X74++'Inversión No. 2.2 IAP'!X74+'Inversión 2.3 IAP'!X74+'Inversión 2.4 IAP'!X74+'Exp Veg 1-IAP'!X74+'Exp Veg 2-IAP'!X74</f>
        <v>0</v>
      </c>
      <c r="Y74" s="125">
        <f>+'Inversión No. 2.1 IAP'!Y74++'Inversión No. 2.2 IAP'!Y74+'Inversión 2.3 IAP'!Y74+'Inversión 2.4 IAP'!Y74+'Exp Veg 1-IAP'!Y74+'Exp Veg 2-IAP'!Y74</f>
        <v>0</v>
      </c>
      <c r="Z74" s="125">
        <f>+'Inversión No. 2.1 IAP'!Z74++'Inversión No. 2.2 IAP'!Z74+'Inversión 2.3 IAP'!Z74+'Inversión 2.4 IAP'!Z74+'Exp Veg 1-IAP'!Z74+'Exp Veg 2-IAP'!Z74</f>
        <v>0</v>
      </c>
      <c r="AA74" s="125">
        <f>+'Inversión No. 2.1 IAP'!AA74++'Inversión No. 2.2 IAP'!AA74+'Inversión 2.3 IAP'!AA74+'Inversión 2.4 IAP'!AA74+'Exp Veg 1-IAP'!AA74+'Exp Veg 2-IAP'!AA74</f>
        <v>0</v>
      </c>
      <c r="AB74" s="125">
        <f>+'Inversión No. 2.1 IAP'!AB74++'Inversión No. 2.2 IAP'!AB74+'Inversión 2.3 IAP'!AB74+'Inversión 2.4 IAP'!AB74+'Exp Veg 1-IAP'!AB74+'Exp Veg 2-IAP'!AB74</f>
        <v>0</v>
      </c>
      <c r="AC74" s="125">
        <f>+'Inversión No. 2.1 IAP'!AC74++'Inversión No. 2.2 IAP'!AC74+'Inversión 2.3 IAP'!AC74+'Inversión 2.4 IAP'!AC74+'Exp Veg 1-IAP'!AC74+'Exp Veg 2-IAP'!AC74</f>
        <v>0</v>
      </c>
      <c r="AD74" s="125">
        <f>+'Inversión No. 2.1 IAP'!AD74++'Inversión No. 2.2 IAP'!AD74+'Inversión 2.3 IAP'!AD74+'Inversión 2.4 IAP'!AD74+'Exp Veg 1-IAP'!AD74+'Exp Veg 2-IAP'!AD74</f>
        <v>0</v>
      </c>
      <c r="AE74" s="125">
        <f>+'Inversión No. 2.1 IAP'!AE74++'Inversión No. 2.2 IAP'!AE74+'Inversión 2.3 IAP'!AE74+'Inversión 2.4 IAP'!AE74+'Exp Veg 1-IAP'!AE74+'Exp Veg 2-IAP'!AE74</f>
        <v>0</v>
      </c>
      <c r="AF74" s="125">
        <f>+'Inversión No. 2.1 IAP'!AF74++'Inversión No. 2.2 IAP'!AF74+'Inversión 2.3 IAP'!AF74+'Inversión 2.4 IAP'!AF74+'Exp Veg 1-IAP'!AF74+'Exp Veg 2-IAP'!AF74</f>
        <v>0</v>
      </c>
      <c r="AG74" s="125">
        <f>+'Inversión No. 2.1 IAP'!AG74++'Inversión No. 2.2 IAP'!AG74+'Inversión 2.3 IAP'!AG74+'Inversión 2.4 IAP'!AG74+'Exp Veg 1-IAP'!AG74+'Exp Veg 2-IAP'!AG74</f>
        <v>0</v>
      </c>
      <c r="AH74" s="125">
        <f>+'Inversión No. 2.1 IAP'!AH74++'Inversión No. 2.2 IAP'!AH74+'Inversión 2.3 IAP'!AH74+'Inversión 2.4 IAP'!AH74+'Exp Veg 1-IAP'!AH74+'Exp Veg 2-IAP'!AH74</f>
        <v>0</v>
      </c>
      <c r="AI74" s="125">
        <f>+'Inversión No. 2.1 IAP'!AI74++'Inversión No. 2.2 IAP'!AI74+'Inversión 2.3 IAP'!AI74+'Inversión 2.4 IAP'!AI74+'Exp Veg 1-IAP'!AI74+'Exp Veg 2-IAP'!AI74</f>
        <v>0</v>
      </c>
      <c r="AJ74" s="125">
        <f>+'Inversión No. 2.1 IAP'!AJ74++'Inversión No. 2.2 IAP'!AJ74+'Inversión 2.3 IAP'!AJ74+'Inversión 2.4 IAP'!AJ74+'Exp Veg 1-IAP'!AJ74+'Exp Veg 2-IAP'!AJ74</f>
        <v>0</v>
      </c>
      <c r="AK74" s="125">
        <f>+'Inversión No. 2.1 IAP'!AK74++'Inversión No. 2.2 IAP'!AK74+'Inversión 2.3 IAP'!AK74+'Inversión 2.4 IAP'!AK74+'Exp Veg 1-IAP'!AK74+'Exp Veg 2-IAP'!AK74</f>
        <v>0</v>
      </c>
    </row>
    <row r="75" spans="2:37" x14ac:dyDescent="0.25">
      <c r="B75" s="59" t="s">
        <v>342</v>
      </c>
      <c r="C75" s="62" t="str">
        <f>+VLOOKUP(B75,'resumen UCAP'!$A$5:$O$329,2,0)</f>
        <v>LUMINARIA LED 70W NUEVA</v>
      </c>
      <c r="D75" s="63">
        <f>+'Desmonte Infr. financiada'!D75</f>
        <v>70</v>
      </c>
      <c r="E75" s="63" t="str">
        <f>+VLOOKUP(B75,'resumen UCAP'!$A$5:$O$329,3,0)</f>
        <v>Un</v>
      </c>
      <c r="F75" s="64">
        <f>+VLOOKUP(B75,'resumen UCAP'!$A$5:$O$329,15,0)</f>
        <v>1106457</v>
      </c>
      <c r="G75" s="61">
        <v>1</v>
      </c>
      <c r="H75" s="125">
        <f>+'Inversión No. 2.1 IAP'!H75++'Inversión No. 2.2 IAP'!H75+'Inversión 2.3 IAP'!H75+'Inversión 2.4 IAP'!H75+'Exp Veg 1-IAP'!H75+'Exp Veg 2-IAP'!H75</f>
        <v>0</v>
      </c>
      <c r="I75" s="125">
        <f>+'Inversión No. 2.1 IAP'!I75++'Inversión No. 2.2 IAP'!I75+'Inversión 2.3 IAP'!I75+'Inversión 2.4 IAP'!I75+'Exp Veg 1-IAP'!I75+'Exp Veg 2-IAP'!I75</f>
        <v>0</v>
      </c>
      <c r="J75" s="125">
        <f>+'Inversión No. 2.1 IAP'!J75++'Inversión No. 2.2 IAP'!J75+'Inversión 2.3 IAP'!J75+'Inversión 2.4 IAP'!J75+'Exp Veg 1-IAP'!J75+'Exp Veg 2-IAP'!J75</f>
        <v>0</v>
      </c>
      <c r="K75" s="125">
        <f>+'Inversión No. 2.1 IAP'!K75++'Inversión No. 2.2 IAP'!K75+'Inversión 2.3 IAP'!K75+'Inversión 2.4 IAP'!K75+'Exp Veg 1-IAP'!K75+'Exp Veg 2-IAP'!K75</f>
        <v>0</v>
      </c>
      <c r="L75" s="125">
        <f>+'Inversión No. 2.1 IAP'!L75++'Inversión No. 2.2 IAP'!L75+'Inversión 2.3 IAP'!L75+'Inversión 2.4 IAP'!L75+'Exp Veg 1-IAP'!L75+'Exp Veg 2-IAP'!L75</f>
        <v>0</v>
      </c>
      <c r="M75" s="125">
        <f>+'Inversión No. 2.1 IAP'!M75++'Inversión No. 2.2 IAP'!M75+'Inversión 2.3 IAP'!M75+'Inversión 2.4 IAP'!M75+'Exp Veg 1-IAP'!M75+'Exp Veg 2-IAP'!M75</f>
        <v>0</v>
      </c>
      <c r="N75" s="125">
        <f>+'Inversión No. 2.1 IAP'!N75++'Inversión No. 2.2 IAP'!N75+'Inversión 2.3 IAP'!N75+'Inversión 2.4 IAP'!N75+'Exp Veg 1-IAP'!N75+'Exp Veg 2-IAP'!N75</f>
        <v>0</v>
      </c>
      <c r="O75" s="125">
        <f>+'Inversión No. 2.1 IAP'!O75++'Inversión No. 2.2 IAP'!O75+'Inversión 2.3 IAP'!O75+'Inversión 2.4 IAP'!O75+'Exp Veg 1-IAP'!O75+'Exp Veg 2-IAP'!O75</f>
        <v>0</v>
      </c>
      <c r="P75" s="125">
        <f>+'Inversión No. 2.1 IAP'!P75++'Inversión No. 2.2 IAP'!P75+'Inversión 2.3 IAP'!P75+'Inversión 2.4 IAP'!P75+'Exp Veg 1-IAP'!P75+'Exp Veg 2-IAP'!P75</f>
        <v>0</v>
      </c>
      <c r="Q75" s="125">
        <f>+'Inversión No. 2.1 IAP'!Q75++'Inversión No. 2.2 IAP'!Q75+'Inversión 2.3 IAP'!Q75+'Inversión 2.4 IAP'!Q75+'Exp Veg 1-IAP'!Q75+'Exp Veg 2-IAP'!Q75</f>
        <v>0</v>
      </c>
      <c r="R75" s="125">
        <f>+'Inversión No. 2.1 IAP'!R75++'Inversión No. 2.2 IAP'!R75+'Inversión 2.3 IAP'!R75+'Inversión 2.4 IAP'!R75+'Exp Veg 1-IAP'!R75+'Exp Veg 2-IAP'!R75</f>
        <v>0</v>
      </c>
      <c r="S75" s="125">
        <f>+'Inversión No. 2.1 IAP'!S75++'Inversión No. 2.2 IAP'!S75+'Inversión 2.3 IAP'!S75+'Inversión 2.4 IAP'!S75+'Exp Veg 1-IAP'!S75+'Exp Veg 2-IAP'!S75</f>
        <v>0</v>
      </c>
      <c r="T75" s="125">
        <f>+'Inversión No. 2.1 IAP'!T75++'Inversión No. 2.2 IAP'!T75+'Inversión 2.3 IAP'!T75+'Inversión 2.4 IAP'!T75+'Exp Veg 1-IAP'!T75+'Exp Veg 2-IAP'!T75</f>
        <v>0</v>
      </c>
      <c r="U75" s="125">
        <f>+'Inversión No. 2.1 IAP'!U75++'Inversión No. 2.2 IAP'!U75+'Inversión 2.3 IAP'!U75+'Inversión 2.4 IAP'!U75+'Exp Veg 1-IAP'!U75+'Exp Veg 2-IAP'!U75</f>
        <v>0</v>
      </c>
      <c r="V75" s="125">
        <f>+'Inversión No. 2.1 IAP'!V75++'Inversión No. 2.2 IAP'!V75+'Inversión 2.3 IAP'!V75+'Inversión 2.4 IAP'!V75+'Exp Veg 1-IAP'!V75+'Exp Veg 2-IAP'!V75</f>
        <v>0</v>
      </c>
      <c r="W75" s="125">
        <f>+'Inversión No. 2.1 IAP'!W75++'Inversión No. 2.2 IAP'!W75+'Inversión 2.3 IAP'!W75+'Inversión 2.4 IAP'!W75+'Exp Veg 1-IAP'!W75+'Exp Veg 2-IAP'!W75</f>
        <v>0</v>
      </c>
      <c r="X75" s="125">
        <f>+'Inversión No. 2.1 IAP'!X75++'Inversión No. 2.2 IAP'!X75+'Inversión 2.3 IAP'!X75+'Inversión 2.4 IAP'!X75+'Exp Veg 1-IAP'!X75+'Exp Veg 2-IAP'!X75</f>
        <v>0</v>
      </c>
      <c r="Y75" s="125">
        <f>+'Inversión No. 2.1 IAP'!Y75++'Inversión No. 2.2 IAP'!Y75+'Inversión 2.3 IAP'!Y75+'Inversión 2.4 IAP'!Y75+'Exp Veg 1-IAP'!Y75+'Exp Veg 2-IAP'!Y75</f>
        <v>0</v>
      </c>
      <c r="Z75" s="125">
        <f>+'Inversión No. 2.1 IAP'!Z75++'Inversión No. 2.2 IAP'!Z75+'Inversión 2.3 IAP'!Z75+'Inversión 2.4 IAP'!Z75+'Exp Veg 1-IAP'!Z75+'Exp Veg 2-IAP'!Z75</f>
        <v>0</v>
      </c>
      <c r="AA75" s="125">
        <f>+'Inversión No. 2.1 IAP'!AA75++'Inversión No. 2.2 IAP'!AA75+'Inversión 2.3 IAP'!AA75+'Inversión 2.4 IAP'!AA75+'Exp Veg 1-IAP'!AA75+'Exp Veg 2-IAP'!AA75</f>
        <v>0</v>
      </c>
      <c r="AB75" s="125">
        <f>+'Inversión No. 2.1 IAP'!AB75++'Inversión No. 2.2 IAP'!AB75+'Inversión 2.3 IAP'!AB75+'Inversión 2.4 IAP'!AB75+'Exp Veg 1-IAP'!AB75+'Exp Veg 2-IAP'!AB75</f>
        <v>0</v>
      </c>
      <c r="AC75" s="125">
        <f>+'Inversión No. 2.1 IAP'!AC75++'Inversión No. 2.2 IAP'!AC75+'Inversión 2.3 IAP'!AC75+'Inversión 2.4 IAP'!AC75+'Exp Veg 1-IAP'!AC75+'Exp Veg 2-IAP'!AC75</f>
        <v>0</v>
      </c>
      <c r="AD75" s="125">
        <f>+'Inversión No. 2.1 IAP'!AD75++'Inversión No. 2.2 IAP'!AD75+'Inversión 2.3 IAP'!AD75+'Inversión 2.4 IAP'!AD75+'Exp Veg 1-IAP'!AD75+'Exp Veg 2-IAP'!AD75</f>
        <v>0</v>
      </c>
      <c r="AE75" s="125">
        <f>+'Inversión No. 2.1 IAP'!AE75++'Inversión No. 2.2 IAP'!AE75+'Inversión 2.3 IAP'!AE75+'Inversión 2.4 IAP'!AE75+'Exp Veg 1-IAP'!AE75+'Exp Veg 2-IAP'!AE75</f>
        <v>0</v>
      </c>
      <c r="AF75" s="125">
        <f>+'Inversión No. 2.1 IAP'!AF75++'Inversión No. 2.2 IAP'!AF75+'Inversión 2.3 IAP'!AF75+'Inversión 2.4 IAP'!AF75+'Exp Veg 1-IAP'!AF75+'Exp Veg 2-IAP'!AF75</f>
        <v>0</v>
      </c>
      <c r="AG75" s="125">
        <f>+'Inversión No. 2.1 IAP'!AG75++'Inversión No. 2.2 IAP'!AG75+'Inversión 2.3 IAP'!AG75+'Inversión 2.4 IAP'!AG75+'Exp Veg 1-IAP'!AG75+'Exp Veg 2-IAP'!AG75</f>
        <v>0</v>
      </c>
      <c r="AH75" s="125">
        <f>+'Inversión No. 2.1 IAP'!AH75++'Inversión No. 2.2 IAP'!AH75+'Inversión 2.3 IAP'!AH75+'Inversión 2.4 IAP'!AH75+'Exp Veg 1-IAP'!AH75+'Exp Veg 2-IAP'!AH75</f>
        <v>0</v>
      </c>
      <c r="AI75" s="125">
        <f>+'Inversión No. 2.1 IAP'!AI75++'Inversión No. 2.2 IAP'!AI75+'Inversión 2.3 IAP'!AI75+'Inversión 2.4 IAP'!AI75+'Exp Veg 1-IAP'!AI75+'Exp Veg 2-IAP'!AI75</f>
        <v>0</v>
      </c>
      <c r="AJ75" s="125">
        <f>+'Inversión No. 2.1 IAP'!AJ75++'Inversión No. 2.2 IAP'!AJ75+'Inversión 2.3 IAP'!AJ75+'Inversión 2.4 IAP'!AJ75+'Exp Veg 1-IAP'!AJ75+'Exp Veg 2-IAP'!AJ75</f>
        <v>0</v>
      </c>
      <c r="AK75" s="125">
        <f>+'Inversión No. 2.1 IAP'!AK75++'Inversión No. 2.2 IAP'!AK75+'Inversión 2.3 IAP'!AK75+'Inversión 2.4 IAP'!AK75+'Exp Veg 1-IAP'!AK75+'Exp Veg 2-IAP'!AK75</f>
        <v>0</v>
      </c>
    </row>
    <row r="76" spans="2:37" x14ac:dyDescent="0.25">
      <c r="B76" s="59" t="s">
        <v>343</v>
      </c>
      <c r="C76" s="62" t="str">
        <f>+VLOOKUP(B76,'resumen UCAP'!$A$5:$O$329,2,0)</f>
        <v>PROYECTOR LED 100W. AUTONOMA</v>
      </c>
      <c r="D76" s="63">
        <f>+'Desmonte Infr. financiada'!D76</f>
        <v>100</v>
      </c>
      <c r="E76" s="63" t="str">
        <f>+VLOOKUP(B76,'resumen UCAP'!$A$5:$O$329,3,0)</f>
        <v>Un</v>
      </c>
      <c r="F76" s="64">
        <f>+VLOOKUP(B76,'resumen UCAP'!$A$5:$O$329,15,0)</f>
        <v>1298300</v>
      </c>
      <c r="G76" s="61">
        <v>7</v>
      </c>
      <c r="H76" s="125">
        <f>+'Inversión No. 2.1 IAP'!H76++'Inversión No. 2.2 IAP'!H76+'Inversión 2.3 IAP'!H76+'Inversión 2.4 IAP'!H76+'Exp Veg 1-IAP'!H76+'Exp Veg 2-IAP'!H76</f>
        <v>0</v>
      </c>
      <c r="I76" s="125">
        <f>+'Inversión No. 2.1 IAP'!I76++'Inversión No. 2.2 IAP'!I76+'Inversión 2.3 IAP'!I76+'Inversión 2.4 IAP'!I76+'Exp Veg 1-IAP'!I76+'Exp Veg 2-IAP'!I76</f>
        <v>0</v>
      </c>
      <c r="J76" s="125">
        <f>+'Inversión No. 2.1 IAP'!J76++'Inversión No. 2.2 IAP'!J76+'Inversión 2.3 IAP'!J76+'Inversión 2.4 IAP'!J76+'Exp Veg 1-IAP'!J76+'Exp Veg 2-IAP'!J76</f>
        <v>0</v>
      </c>
      <c r="K76" s="125">
        <f>+'Inversión No. 2.1 IAP'!K76++'Inversión No. 2.2 IAP'!K76+'Inversión 2.3 IAP'!K76+'Inversión 2.4 IAP'!K76+'Exp Veg 1-IAP'!K76+'Exp Veg 2-IAP'!K76</f>
        <v>0</v>
      </c>
      <c r="L76" s="125">
        <f>+'Inversión No. 2.1 IAP'!L76++'Inversión No. 2.2 IAP'!L76+'Inversión 2.3 IAP'!L76+'Inversión 2.4 IAP'!L76+'Exp Veg 1-IAP'!L76+'Exp Veg 2-IAP'!L76</f>
        <v>0</v>
      </c>
      <c r="M76" s="125">
        <f>+'Inversión No. 2.1 IAP'!M76++'Inversión No. 2.2 IAP'!M76+'Inversión 2.3 IAP'!M76+'Inversión 2.4 IAP'!M76+'Exp Veg 1-IAP'!M76+'Exp Veg 2-IAP'!M76</f>
        <v>0</v>
      </c>
      <c r="N76" s="125">
        <f>+'Inversión No. 2.1 IAP'!N76++'Inversión No. 2.2 IAP'!N76+'Inversión 2.3 IAP'!N76+'Inversión 2.4 IAP'!N76+'Exp Veg 1-IAP'!N76+'Exp Veg 2-IAP'!N76</f>
        <v>0</v>
      </c>
      <c r="O76" s="125">
        <f>+'Inversión No. 2.1 IAP'!O76++'Inversión No. 2.2 IAP'!O76+'Inversión 2.3 IAP'!O76+'Inversión 2.4 IAP'!O76+'Exp Veg 1-IAP'!O76+'Exp Veg 2-IAP'!O76</f>
        <v>0</v>
      </c>
      <c r="P76" s="125">
        <f>+'Inversión No. 2.1 IAP'!P76++'Inversión No. 2.2 IAP'!P76+'Inversión 2.3 IAP'!P76+'Inversión 2.4 IAP'!P76+'Exp Veg 1-IAP'!P76+'Exp Veg 2-IAP'!P76</f>
        <v>0</v>
      </c>
      <c r="Q76" s="125">
        <f>+'Inversión No. 2.1 IAP'!Q76++'Inversión No. 2.2 IAP'!Q76+'Inversión 2.3 IAP'!Q76+'Inversión 2.4 IAP'!Q76+'Exp Veg 1-IAP'!Q76+'Exp Veg 2-IAP'!Q76</f>
        <v>0</v>
      </c>
      <c r="R76" s="125">
        <f>+'Inversión No. 2.1 IAP'!R76++'Inversión No. 2.2 IAP'!R76+'Inversión 2.3 IAP'!R76+'Inversión 2.4 IAP'!R76+'Exp Veg 1-IAP'!R76+'Exp Veg 2-IAP'!R76</f>
        <v>0</v>
      </c>
      <c r="S76" s="125">
        <f>+'Inversión No. 2.1 IAP'!S76++'Inversión No. 2.2 IAP'!S76+'Inversión 2.3 IAP'!S76+'Inversión 2.4 IAP'!S76+'Exp Veg 1-IAP'!S76+'Exp Veg 2-IAP'!S76</f>
        <v>0</v>
      </c>
      <c r="T76" s="125">
        <f>+'Inversión No. 2.1 IAP'!T76++'Inversión No. 2.2 IAP'!T76+'Inversión 2.3 IAP'!T76+'Inversión 2.4 IAP'!T76+'Exp Veg 1-IAP'!T76+'Exp Veg 2-IAP'!T76</f>
        <v>0</v>
      </c>
      <c r="U76" s="125">
        <f>+'Inversión No. 2.1 IAP'!U76++'Inversión No. 2.2 IAP'!U76+'Inversión 2.3 IAP'!U76+'Inversión 2.4 IAP'!U76+'Exp Veg 1-IAP'!U76+'Exp Veg 2-IAP'!U76</f>
        <v>0</v>
      </c>
      <c r="V76" s="125">
        <f>+'Inversión No. 2.1 IAP'!V76++'Inversión No. 2.2 IAP'!V76+'Inversión 2.3 IAP'!V76+'Inversión 2.4 IAP'!V76+'Exp Veg 1-IAP'!V76+'Exp Veg 2-IAP'!V76</f>
        <v>0</v>
      </c>
      <c r="W76" s="125">
        <f>+'Inversión No. 2.1 IAP'!W76++'Inversión No. 2.2 IAP'!W76+'Inversión 2.3 IAP'!W76+'Inversión 2.4 IAP'!W76+'Exp Veg 1-IAP'!W76+'Exp Veg 2-IAP'!W76</f>
        <v>0</v>
      </c>
      <c r="X76" s="125">
        <f>+'Inversión No. 2.1 IAP'!X76++'Inversión No. 2.2 IAP'!X76+'Inversión 2.3 IAP'!X76+'Inversión 2.4 IAP'!X76+'Exp Veg 1-IAP'!X76+'Exp Veg 2-IAP'!X76</f>
        <v>0</v>
      </c>
      <c r="Y76" s="125">
        <f>+'Inversión No. 2.1 IAP'!Y76++'Inversión No. 2.2 IAP'!Y76+'Inversión 2.3 IAP'!Y76+'Inversión 2.4 IAP'!Y76+'Exp Veg 1-IAP'!Y76+'Exp Veg 2-IAP'!Y76</f>
        <v>0</v>
      </c>
      <c r="Z76" s="125">
        <f>+'Inversión No. 2.1 IAP'!Z76++'Inversión No. 2.2 IAP'!Z76+'Inversión 2.3 IAP'!Z76+'Inversión 2.4 IAP'!Z76+'Exp Veg 1-IAP'!Z76+'Exp Veg 2-IAP'!Z76</f>
        <v>0</v>
      </c>
      <c r="AA76" s="125">
        <f>+'Inversión No. 2.1 IAP'!AA76++'Inversión No. 2.2 IAP'!AA76+'Inversión 2.3 IAP'!AA76+'Inversión 2.4 IAP'!AA76+'Exp Veg 1-IAP'!AA76+'Exp Veg 2-IAP'!AA76</f>
        <v>0</v>
      </c>
      <c r="AB76" s="125">
        <f>+'Inversión No. 2.1 IAP'!AB76++'Inversión No. 2.2 IAP'!AB76+'Inversión 2.3 IAP'!AB76+'Inversión 2.4 IAP'!AB76+'Exp Veg 1-IAP'!AB76+'Exp Veg 2-IAP'!AB76</f>
        <v>0</v>
      </c>
      <c r="AC76" s="125">
        <f>+'Inversión No. 2.1 IAP'!AC76++'Inversión No. 2.2 IAP'!AC76+'Inversión 2.3 IAP'!AC76+'Inversión 2.4 IAP'!AC76+'Exp Veg 1-IAP'!AC76+'Exp Veg 2-IAP'!AC76</f>
        <v>0</v>
      </c>
      <c r="AD76" s="125">
        <f>+'Inversión No. 2.1 IAP'!AD76++'Inversión No. 2.2 IAP'!AD76+'Inversión 2.3 IAP'!AD76+'Inversión 2.4 IAP'!AD76+'Exp Veg 1-IAP'!AD76+'Exp Veg 2-IAP'!AD76</f>
        <v>0</v>
      </c>
      <c r="AE76" s="125">
        <f>+'Inversión No. 2.1 IAP'!AE76++'Inversión No. 2.2 IAP'!AE76+'Inversión 2.3 IAP'!AE76+'Inversión 2.4 IAP'!AE76+'Exp Veg 1-IAP'!AE76+'Exp Veg 2-IAP'!AE76</f>
        <v>0</v>
      </c>
      <c r="AF76" s="125">
        <f>+'Inversión No. 2.1 IAP'!AF76++'Inversión No. 2.2 IAP'!AF76+'Inversión 2.3 IAP'!AF76+'Inversión 2.4 IAP'!AF76+'Exp Veg 1-IAP'!AF76+'Exp Veg 2-IAP'!AF76</f>
        <v>0</v>
      </c>
      <c r="AG76" s="125">
        <f>+'Inversión No. 2.1 IAP'!AG76++'Inversión No. 2.2 IAP'!AG76+'Inversión 2.3 IAP'!AG76+'Inversión 2.4 IAP'!AG76+'Exp Veg 1-IAP'!AG76+'Exp Veg 2-IAP'!AG76</f>
        <v>0</v>
      </c>
      <c r="AH76" s="125">
        <f>+'Inversión No. 2.1 IAP'!AH76++'Inversión No. 2.2 IAP'!AH76+'Inversión 2.3 IAP'!AH76+'Inversión 2.4 IAP'!AH76+'Exp Veg 1-IAP'!AH76+'Exp Veg 2-IAP'!AH76</f>
        <v>0</v>
      </c>
      <c r="AI76" s="125">
        <f>+'Inversión No. 2.1 IAP'!AI76++'Inversión No. 2.2 IAP'!AI76+'Inversión 2.3 IAP'!AI76+'Inversión 2.4 IAP'!AI76+'Exp Veg 1-IAP'!AI76+'Exp Veg 2-IAP'!AI76</f>
        <v>0</v>
      </c>
      <c r="AJ76" s="125">
        <f>+'Inversión No. 2.1 IAP'!AJ76++'Inversión No. 2.2 IAP'!AJ76+'Inversión 2.3 IAP'!AJ76+'Inversión 2.4 IAP'!AJ76+'Exp Veg 1-IAP'!AJ76+'Exp Veg 2-IAP'!AJ76</f>
        <v>0</v>
      </c>
      <c r="AK76" s="125">
        <f>+'Inversión No. 2.1 IAP'!AK76++'Inversión No. 2.2 IAP'!AK76+'Inversión 2.3 IAP'!AK76+'Inversión 2.4 IAP'!AK76+'Exp Veg 1-IAP'!AK76+'Exp Veg 2-IAP'!AK76</f>
        <v>0</v>
      </c>
    </row>
    <row r="77" spans="2:37" x14ac:dyDescent="0.25">
      <c r="B77" s="59" t="s">
        <v>344</v>
      </c>
      <c r="C77" s="62" t="str">
        <f>+VLOOKUP(B77,'resumen UCAP'!$A$5:$O$329,2,0)</f>
        <v>BA├æADOR LED 20W. AUTONOMA</v>
      </c>
      <c r="D77" s="63">
        <f>+'Desmonte Infr. financiada'!D77</f>
        <v>20</v>
      </c>
      <c r="E77" s="63" t="str">
        <f>+VLOOKUP(B77,'resumen UCAP'!$A$5:$O$329,3,0)</f>
        <v>Un</v>
      </c>
      <c r="F77" s="64">
        <f>+VLOOKUP(B77,'resumen UCAP'!$A$5:$O$329,15,0)</f>
        <v>860000</v>
      </c>
      <c r="G77" s="61">
        <v>24</v>
      </c>
      <c r="H77" s="125">
        <f>+'Inversión No. 2.1 IAP'!H77++'Inversión No. 2.2 IAP'!H77+'Inversión 2.3 IAP'!H77+'Inversión 2.4 IAP'!H77+'Exp Veg 1-IAP'!H77+'Exp Veg 2-IAP'!H77</f>
        <v>0</v>
      </c>
      <c r="I77" s="125">
        <f>+'Inversión No. 2.1 IAP'!I77++'Inversión No. 2.2 IAP'!I77+'Inversión 2.3 IAP'!I77+'Inversión 2.4 IAP'!I77+'Exp Veg 1-IAP'!I77+'Exp Veg 2-IAP'!I77</f>
        <v>0</v>
      </c>
      <c r="J77" s="125">
        <f>+'Inversión No. 2.1 IAP'!J77++'Inversión No. 2.2 IAP'!J77+'Inversión 2.3 IAP'!J77+'Inversión 2.4 IAP'!J77+'Exp Veg 1-IAP'!J77+'Exp Veg 2-IAP'!J77</f>
        <v>0</v>
      </c>
      <c r="K77" s="125">
        <f>+'Inversión No. 2.1 IAP'!K77++'Inversión No. 2.2 IAP'!K77+'Inversión 2.3 IAP'!K77+'Inversión 2.4 IAP'!K77+'Exp Veg 1-IAP'!K77+'Exp Veg 2-IAP'!K77</f>
        <v>0</v>
      </c>
      <c r="L77" s="125">
        <f>+'Inversión No. 2.1 IAP'!L77++'Inversión No. 2.2 IAP'!L77+'Inversión 2.3 IAP'!L77+'Inversión 2.4 IAP'!L77+'Exp Veg 1-IAP'!L77+'Exp Veg 2-IAP'!L77</f>
        <v>0</v>
      </c>
      <c r="M77" s="125">
        <f>+'Inversión No. 2.1 IAP'!M77++'Inversión No. 2.2 IAP'!M77+'Inversión 2.3 IAP'!M77+'Inversión 2.4 IAP'!M77+'Exp Veg 1-IAP'!M77+'Exp Veg 2-IAP'!M77</f>
        <v>0</v>
      </c>
      <c r="N77" s="125">
        <f>+'Inversión No. 2.1 IAP'!N77++'Inversión No. 2.2 IAP'!N77+'Inversión 2.3 IAP'!N77+'Inversión 2.4 IAP'!N77+'Exp Veg 1-IAP'!N77+'Exp Veg 2-IAP'!N77</f>
        <v>0</v>
      </c>
      <c r="O77" s="125">
        <f>+'Inversión No. 2.1 IAP'!O77++'Inversión No. 2.2 IAP'!O77+'Inversión 2.3 IAP'!O77+'Inversión 2.4 IAP'!O77+'Exp Veg 1-IAP'!O77+'Exp Veg 2-IAP'!O77</f>
        <v>0</v>
      </c>
      <c r="P77" s="125">
        <f>+'Inversión No. 2.1 IAP'!P77++'Inversión No. 2.2 IAP'!P77+'Inversión 2.3 IAP'!P77+'Inversión 2.4 IAP'!P77+'Exp Veg 1-IAP'!P77+'Exp Veg 2-IAP'!P77</f>
        <v>0</v>
      </c>
      <c r="Q77" s="125">
        <f>+'Inversión No. 2.1 IAP'!Q77++'Inversión No. 2.2 IAP'!Q77+'Inversión 2.3 IAP'!Q77+'Inversión 2.4 IAP'!Q77+'Exp Veg 1-IAP'!Q77+'Exp Veg 2-IAP'!Q77</f>
        <v>0</v>
      </c>
      <c r="R77" s="125">
        <f>+'Inversión No. 2.1 IAP'!R77++'Inversión No. 2.2 IAP'!R77+'Inversión 2.3 IAP'!R77+'Inversión 2.4 IAP'!R77+'Exp Veg 1-IAP'!R77+'Exp Veg 2-IAP'!R77</f>
        <v>0</v>
      </c>
      <c r="S77" s="125">
        <f>+'Inversión No. 2.1 IAP'!S77++'Inversión No. 2.2 IAP'!S77+'Inversión 2.3 IAP'!S77+'Inversión 2.4 IAP'!S77+'Exp Veg 1-IAP'!S77+'Exp Veg 2-IAP'!S77</f>
        <v>0</v>
      </c>
      <c r="T77" s="125">
        <f>+'Inversión No. 2.1 IAP'!T77++'Inversión No. 2.2 IAP'!T77+'Inversión 2.3 IAP'!T77+'Inversión 2.4 IAP'!T77+'Exp Veg 1-IAP'!T77+'Exp Veg 2-IAP'!T77</f>
        <v>0</v>
      </c>
      <c r="U77" s="125">
        <f>+'Inversión No. 2.1 IAP'!U77++'Inversión No. 2.2 IAP'!U77+'Inversión 2.3 IAP'!U77+'Inversión 2.4 IAP'!U77+'Exp Veg 1-IAP'!U77+'Exp Veg 2-IAP'!U77</f>
        <v>0</v>
      </c>
      <c r="V77" s="125">
        <f>+'Inversión No. 2.1 IAP'!V77++'Inversión No. 2.2 IAP'!V77+'Inversión 2.3 IAP'!V77+'Inversión 2.4 IAP'!V77+'Exp Veg 1-IAP'!V77+'Exp Veg 2-IAP'!V77</f>
        <v>0</v>
      </c>
      <c r="W77" s="125">
        <f>+'Inversión No. 2.1 IAP'!W77++'Inversión No. 2.2 IAP'!W77+'Inversión 2.3 IAP'!W77+'Inversión 2.4 IAP'!W77+'Exp Veg 1-IAP'!W77+'Exp Veg 2-IAP'!W77</f>
        <v>0</v>
      </c>
      <c r="X77" s="125">
        <f>+'Inversión No. 2.1 IAP'!X77++'Inversión No. 2.2 IAP'!X77+'Inversión 2.3 IAP'!X77+'Inversión 2.4 IAP'!X77+'Exp Veg 1-IAP'!X77+'Exp Veg 2-IAP'!X77</f>
        <v>0</v>
      </c>
      <c r="Y77" s="125">
        <f>+'Inversión No. 2.1 IAP'!Y77++'Inversión No. 2.2 IAP'!Y77+'Inversión 2.3 IAP'!Y77+'Inversión 2.4 IAP'!Y77+'Exp Veg 1-IAP'!Y77+'Exp Veg 2-IAP'!Y77</f>
        <v>0</v>
      </c>
      <c r="Z77" s="125">
        <f>+'Inversión No. 2.1 IAP'!Z77++'Inversión No. 2.2 IAP'!Z77+'Inversión 2.3 IAP'!Z77+'Inversión 2.4 IAP'!Z77+'Exp Veg 1-IAP'!Z77+'Exp Veg 2-IAP'!Z77</f>
        <v>0</v>
      </c>
      <c r="AA77" s="125">
        <f>+'Inversión No. 2.1 IAP'!AA77++'Inversión No. 2.2 IAP'!AA77+'Inversión 2.3 IAP'!AA77+'Inversión 2.4 IAP'!AA77+'Exp Veg 1-IAP'!AA77+'Exp Veg 2-IAP'!AA77</f>
        <v>0</v>
      </c>
      <c r="AB77" s="125">
        <f>+'Inversión No. 2.1 IAP'!AB77++'Inversión No. 2.2 IAP'!AB77+'Inversión 2.3 IAP'!AB77+'Inversión 2.4 IAP'!AB77+'Exp Veg 1-IAP'!AB77+'Exp Veg 2-IAP'!AB77</f>
        <v>0</v>
      </c>
      <c r="AC77" s="125">
        <f>+'Inversión No. 2.1 IAP'!AC77++'Inversión No. 2.2 IAP'!AC77+'Inversión 2.3 IAP'!AC77+'Inversión 2.4 IAP'!AC77+'Exp Veg 1-IAP'!AC77+'Exp Veg 2-IAP'!AC77</f>
        <v>0</v>
      </c>
      <c r="AD77" s="125">
        <f>+'Inversión No. 2.1 IAP'!AD77++'Inversión No. 2.2 IAP'!AD77+'Inversión 2.3 IAP'!AD77+'Inversión 2.4 IAP'!AD77+'Exp Veg 1-IAP'!AD77+'Exp Veg 2-IAP'!AD77</f>
        <v>0</v>
      </c>
      <c r="AE77" s="125">
        <f>+'Inversión No. 2.1 IAP'!AE77++'Inversión No. 2.2 IAP'!AE77+'Inversión 2.3 IAP'!AE77+'Inversión 2.4 IAP'!AE77+'Exp Veg 1-IAP'!AE77+'Exp Veg 2-IAP'!AE77</f>
        <v>0</v>
      </c>
      <c r="AF77" s="125">
        <f>+'Inversión No. 2.1 IAP'!AF77++'Inversión No. 2.2 IAP'!AF77+'Inversión 2.3 IAP'!AF77+'Inversión 2.4 IAP'!AF77+'Exp Veg 1-IAP'!AF77+'Exp Veg 2-IAP'!AF77</f>
        <v>0</v>
      </c>
      <c r="AG77" s="125">
        <f>+'Inversión No. 2.1 IAP'!AG77++'Inversión No. 2.2 IAP'!AG77+'Inversión 2.3 IAP'!AG77+'Inversión 2.4 IAP'!AG77+'Exp Veg 1-IAP'!AG77+'Exp Veg 2-IAP'!AG77</f>
        <v>0</v>
      </c>
      <c r="AH77" s="125">
        <f>+'Inversión No. 2.1 IAP'!AH77++'Inversión No. 2.2 IAP'!AH77+'Inversión 2.3 IAP'!AH77+'Inversión 2.4 IAP'!AH77+'Exp Veg 1-IAP'!AH77+'Exp Veg 2-IAP'!AH77</f>
        <v>0</v>
      </c>
      <c r="AI77" s="125">
        <f>+'Inversión No. 2.1 IAP'!AI77++'Inversión No. 2.2 IAP'!AI77+'Inversión 2.3 IAP'!AI77+'Inversión 2.4 IAP'!AI77+'Exp Veg 1-IAP'!AI77+'Exp Veg 2-IAP'!AI77</f>
        <v>0</v>
      </c>
      <c r="AJ77" s="125">
        <f>+'Inversión No. 2.1 IAP'!AJ77++'Inversión No. 2.2 IAP'!AJ77+'Inversión 2.3 IAP'!AJ77+'Inversión 2.4 IAP'!AJ77+'Exp Veg 1-IAP'!AJ77+'Exp Veg 2-IAP'!AJ77</f>
        <v>0</v>
      </c>
      <c r="AK77" s="125">
        <f>+'Inversión No. 2.1 IAP'!AK77++'Inversión No. 2.2 IAP'!AK77+'Inversión 2.3 IAP'!AK77+'Inversión 2.4 IAP'!AK77+'Exp Veg 1-IAP'!AK77+'Exp Veg 2-IAP'!AK77</f>
        <v>0</v>
      </c>
    </row>
    <row r="78" spans="2:37" x14ac:dyDescent="0.25">
      <c r="B78" s="59" t="s">
        <v>345</v>
      </c>
      <c r="C78" s="62" t="str">
        <f>+VLOOKUP(B78,'resumen UCAP'!$A$5:$O$329,2,0)</f>
        <v>BA├æADOR LED 36W. AUTONOMA</v>
      </c>
      <c r="D78" s="63">
        <f>+'Desmonte Infr. financiada'!D78</f>
        <v>36</v>
      </c>
      <c r="E78" s="63" t="str">
        <f>+VLOOKUP(B78,'resumen UCAP'!$A$5:$O$329,3,0)</f>
        <v>Un</v>
      </c>
      <c r="F78" s="64">
        <f>+VLOOKUP(B78,'resumen UCAP'!$A$5:$O$329,15,0)</f>
        <v>1060000</v>
      </c>
      <c r="G78" s="61">
        <v>14</v>
      </c>
      <c r="H78" s="125">
        <f>+'Inversión No. 2.1 IAP'!H78++'Inversión No. 2.2 IAP'!H78+'Inversión 2.3 IAP'!H78+'Inversión 2.4 IAP'!H78+'Exp Veg 1-IAP'!H78+'Exp Veg 2-IAP'!H78</f>
        <v>0</v>
      </c>
      <c r="I78" s="125">
        <f>+'Inversión No. 2.1 IAP'!I78++'Inversión No. 2.2 IAP'!I78+'Inversión 2.3 IAP'!I78+'Inversión 2.4 IAP'!I78+'Exp Veg 1-IAP'!I78+'Exp Veg 2-IAP'!I78</f>
        <v>0</v>
      </c>
      <c r="J78" s="125">
        <f>+'Inversión No. 2.1 IAP'!J78++'Inversión No. 2.2 IAP'!J78+'Inversión 2.3 IAP'!J78+'Inversión 2.4 IAP'!J78+'Exp Veg 1-IAP'!J78+'Exp Veg 2-IAP'!J78</f>
        <v>0</v>
      </c>
      <c r="K78" s="125">
        <f>+'Inversión No. 2.1 IAP'!K78++'Inversión No. 2.2 IAP'!K78+'Inversión 2.3 IAP'!K78+'Inversión 2.4 IAP'!K78+'Exp Veg 1-IAP'!K78+'Exp Veg 2-IAP'!K78</f>
        <v>0</v>
      </c>
      <c r="L78" s="125">
        <f>+'Inversión No. 2.1 IAP'!L78++'Inversión No. 2.2 IAP'!L78+'Inversión 2.3 IAP'!L78+'Inversión 2.4 IAP'!L78+'Exp Veg 1-IAP'!L78+'Exp Veg 2-IAP'!L78</f>
        <v>0</v>
      </c>
      <c r="M78" s="125">
        <f>+'Inversión No. 2.1 IAP'!M78++'Inversión No. 2.2 IAP'!M78+'Inversión 2.3 IAP'!M78+'Inversión 2.4 IAP'!M78+'Exp Veg 1-IAP'!M78+'Exp Veg 2-IAP'!M78</f>
        <v>0</v>
      </c>
      <c r="N78" s="125">
        <f>+'Inversión No. 2.1 IAP'!N78++'Inversión No. 2.2 IAP'!N78+'Inversión 2.3 IAP'!N78+'Inversión 2.4 IAP'!N78+'Exp Veg 1-IAP'!N78+'Exp Veg 2-IAP'!N78</f>
        <v>0</v>
      </c>
      <c r="O78" s="125">
        <f>+'Inversión No. 2.1 IAP'!O78++'Inversión No. 2.2 IAP'!O78+'Inversión 2.3 IAP'!O78+'Inversión 2.4 IAP'!O78+'Exp Veg 1-IAP'!O78+'Exp Veg 2-IAP'!O78</f>
        <v>0</v>
      </c>
      <c r="P78" s="125">
        <f>+'Inversión No. 2.1 IAP'!P78++'Inversión No. 2.2 IAP'!P78+'Inversión 2.3 IAP'!P78+'Inversión 2.4 IAP'!P78+'Exp Veg 1-IAP'!P78+'Exp Veg 2-IAP'!P78</f>
        <v>0</v>
      </c>
      <c r="Q78" s="125">
        <f>+'Inversión No. 2.1 IAP'!Q78++'Inversión No. 2.2 IAP'!Q78+'Inversión 2.3 IAP'!Q78+'Inversión 2.4 IAP'!Q78+'Exp Veg 1-IAP'!Q78+'Exp Veg 2-IAP'!Q78</f>
        <v>0</v>
      </c>
      <c r="R78" s="125">
        <f>+'Inversión No. 2.1 IAP'!R78++'Inversión No. 2.2 IAP'!R78+'Inversión 2.3 IAP'!R78+'Inversión 2.4 IAP'!R78+'Exp Veg 1-IAP'!R78+'Exp Veg 2-IAP'!R78</f>
        <v>0</v>
      </c>
      <c r="S78" s="125">
        <f>+'Inversión No. 2.1 IAP'!S78++'Inversión No. 2.2 IAP'!S78+'Inversión 2.3 IAP'!S78+'Inversión 2.4 IAP'!S78+'Exp Veg 1-IAP'!S78+'Exp Veg 2-IAP'!S78</f>
        <v>0</v>
      </c>
      <c r="T78" s="125">
        <f>+'Inversión No. 2.1 IAP'!T78++'Inversión No. 2.2 IAP'!T78+'Inversión 2.3 IAP'!T78+'Inversión 2.4 IAP'!T78+'Exp Veg 1-IAP'!T78+'Exp Veg 2-IAP'!T78</f>
        <v>0</v>
      </c>
      <c r="U78" s="125">
        <f>+'Inversión No. 2.1 IAP'!U78++'Inversión No. 2.2 IAP'!U78+'Inversión 2.3 IAP'!U78+'Inversión 2.4 IAP'!U78+'Exp Veg 1-IAP'!U78+'Exp Veg 2-IAP'!U78</f>
        <v>0</v>
      </c>
      <c r="V78" s="125">
        <f>+'Inversión No. 2.1 IAP'!V78++'Inversión No. 2.2 IAP'!V78+'Inversión 2.3 IAP'!V78+'Inversión 2.4 IAP'!V78+'Exp Veg 1-IAP'!V78+'Exp Veg 2-IAP'!V78</f>
        <v>0</v>
      </c>
      <c r="W78" s="125">
        <f>+'Inversión No. 2.1 IAP'!W78++'Inversión No. 2.2 IAP'!W78+'Inversión 2.3 IAP'!W78+'Inversión 2.4 IAP'!W78+'Exp Veg 1-IAP'!W78+'Exp Veg 2-IAP'!W78</f>
        <v>0</v>
      </c>
      <c r="X78" s="125">
        <f>+'Inversión No. 2.1 IAP'!X78++'Inversión No. 2.2 IAP'!X78+'Inversión 2.3 IAP'!X78+'Inversión 2.4 IAP'!X78+'Exp Veg 1-IAP'!X78+'Exp Veg 2-IAP'!X78</f>
        <v>0</v>
      </c>
      <c r="Y78" s="125">
        <f>+'Inversión No. 2.1 IAP'!Y78++'Inversión No. 2.2 IAP'!Y78+'Inversión 2.3 IAP'!Y78+'Inversión 2.4 IAP'!Y78+'Exp Veg 1-IAP'!Y78+'Exp Veg 2-IAP'!Y78</f>
        <v>0</v>
      </c>
      <c r="Z78" s="125">
        <f>+'Inversión No. 2.1 IAP'!Z78++'Inversión No. 2.2 IAP'!Z78+'Inversión 2.3 IAP'!Z78+'Inversión 2.4 IAP'!Z78+'Exp Veg 1-IAP'!Z78+'Exp Veg 2-IAP'!Z78</f>
        <v>0</v>
      </c>
      <c r="AA78" s="125">
        <f>+'Inversión No. 2.1 IAP'!AA78++'Inversión No. 2.2 IAP'!AA78+'Inversión 2.3 IAP'!AA78+'Inversión 2.4 IAP'!AA78+'Exp Veg 1-IAP'!AA78+'Exp Veg 2-IAP'!AA78</f>
        <v>0</v>
      </c>
      <c r="AB78" s="125">
        <f>+'Inversión No. 2.1 IAP'!AB78++'Inversión No. 2.2 IAP'!AB78+'Inversión 2.3 IAP'!AB78+'Inversión 2.4 IAP'!AB78+'Exp Veg 1-IAP'!AB78+'Exp Veg 2-IAP'!AB78</f>
        <v>0</v>
      </c>
      <c r="AC78" s="125">
        <f>+'Inversión No. 2.1 IAP'!AC78++'Inversión No. 2.2 IAP'!AC78+'Inversión 2.3 IAP'!AC78+'Inversión 2.4 IAP'!AC78+'Exp Veg 1-IAP'!AC78+'Exp Veg 2-IAP'!AC78</f>
        <v>0</v>
      </c>
      <c r="AD78" s="125">
        <f>+'Inversión No. 2.1 IAP'!AD78++'Inversión No. 2.2 IAP'!AD78+'Inversión 2.3 IAP'!AD78+'Inversión 2.4 IAP'!AD78+'Exp Veg 1-IAP'!AD78+'Exp Veg 2-IAP'!AD78</f>
        <v>0</v>
      </c>
      <c r="AE78" s="125">
        <f>+'Inversión No. 2.1 IAP'!AE78++'Inversión No. 2.2 IAP'!AE78+'Inversión 2.3 IAP'!AE78+'Inversión 2.4 IAP'!AE78+'Exp Veg 1-IAP'!AE78+'Exp Veg 2-IAP'!AE78</f>
        <v>0</v>
      </c>
      <c r="AF78" s="125">
        <f>+'Inversión No. 2.1 IAP'!AF78++'Inversión No. 2.2 IAP'!AF78+'Inversión 2.3 IAP'!AF78+'Inversión 2.4 IAP'!AF78+'Exp Veg 1-IAP'!AF78+'Exp Veg 2-IAP'!AF78</f>
        <v>0</v>
      </c>
      <c r="AG78" s="125">
        <f>+'Inversión No. 2.1 IAP'!AG78++'Inversión No. 2.2 IAP'!AG78+'Inversión 2.3 IAP'!AG78+'Inversión 2.4 IAP'!AG78+'Exp Veg 1-IAP'!AG78+'Exp Veg 2-IAP'!AG78</f>
        <v>0</v>
      </c>
      <c r="AH78" s="125">
        <f>+'Inversión No. 2.1 IAP'!AH78++'Inversión No. 2.2 IAP'!AH78+'Inversión 2.3 IAP'!AH78+'Inversión 2.4 IAP'!AH78+'Exp Veg 1-IAP'!AH78+'Exp Veg 2-IAP'!AH78</f>
        <v>0</v>
      </c>
      <c r="AI78" s="125">
        <f>+'Inversión No. 2.1 IAP'!AI78++'Inversión No. 2.2 IAP'!AI78+'Inversión 2.3 IAP'!AI78+'Inversión 2.4 IAP'!AI78+'Exp Veg 1-IAP'!AI78+'Exp Veg 2-IAP'!AI78</f>
        <v>0</v>
      </c>
      <c r="AJ78" s="125">
        <f>+'Inversión No. 2.1 IAP'!AJ78++'Inversión No. 2.2 IAP'!AJ78+'Inversión 2.3 IAP'!AJ78+'Inversión 2.4 IAP'!AJ78+'Exp Veg 1-IAP'!AJ78+'Exp Veg 2-IAP'!AJ78</f>
        <v>0</v>
      </c>
      <c r="AK78" s="125">
        <f>+'Inversión No. 2.1 IAP'!AK78++'Inversión No. 2.2 IAP'!AK78+'Inversión 2.3 IAP'!AK78+'Inversión 2.4 IAP'!AK78+'Exp Veg 1-IAP'!AK78+'Exp Veg 2-IAP'!AK78</f>
        <v>0</v>
      </c>
    </row>
    <row r="79" spans="2:37" x14ac:dyDescent="0.25">
      <c r="B79" s="59" t="s">
        <v>346</v>
      </c>
      <c r="C79" s="62" t="str">
        <f>+VLOOKUP(B79,'resumen UCAP'!$A$5:$O$329,2,0)</f>
        <v>LUMINARIA LED 150W. AUTONOMA</v>
      </c>
      <c r="D79" s="63">
        <f>+'Desmonte Infr. financiada'!D79</f>
        <v>150</v>
      </c>
      <c r="E79" s="63" t="str">
        <f>+VLOOKUP(B79,'resumen UCAP'!$A$5:$O$329,3,0)</f>
        <v>Un</v>
      </c>
      <c r="F79" s="64">
        <f>+VLOOKUP(B79,'resumen UCAP'!$A$5:$O$329,15,0)</f>
        <v>120000</v>
      </c>
      <c r="G79" s="61">
        <v>43</v>
      </c>
      <c r="H79" s="125">
        <f>+'Inversión No. 2.1 IAP'!H79++'Inversión No. 2.2 IAP'!H79+'Inversión 2.3 IAP'!H79+'Inversión 2.4 IAP'!H79+'Exp Veg 1-IAP'!H79+'Exp Veg 2-IAP'!H79</f>
        <v>0</v>
      </c>
      <c r="I79" s="125">
        <f>+'Inversión No. 2.1 IAP'!I79++'Inversión No. 2.2 IAP'!I79+'Inversión 2.3 IAP'!I79+'Inversión 2.4 IAP'!I79+'Exp Veg 1-IAP'!I79+'Exp Veg 2-IAP'!I79</f>
        <v>0</v>
      </c>
      <c r="J79" s="125">
        <f>+'Inversión No. 2.1 IAP'!J79++'Inversión No. 2.2 IAP'!J79+'Inversión 2.3 IAP'!J79+'Inversión 2.4 IAP'!J79+'Exp Veg 1-IAP'!J79+'Exp Veg 2-IAP'!J79</f>
        <v>0</v>
      </c>
      <c r="K79" s="125">
        <f>+'Inversión No. 2.1 IAP'!K79++'Inversión No. 2.2 IAP'!K79+'Inversión 2.3 IAP'!K79+'Inversión 2.4 IAP'!K79+'Exp Veg 1-IAP'!K79+'Exp Veg 2-IAP'!K79</f>
        <v>0</v>
      </c>
      <c r="L79" s="125">
        <f>+'Inversión No. 2.1 IAP'!L79++'Inversión No. 2.2 IAP'!L79+'Inversión 2.3 IAP'!L79+'Inversión 2.4 IAP'!L79+'Exp Veg 1-IAP'!L79+'Exp Veg 2-IAP'!L79</f>
        <v>0</v>
      </c>
      <c r="M79" s="125">
        <f>+'Inversión No. 2.1 IAP'!M79++'Inversión No. 2.2 IAP'!M79+'Inversión 2.3 IAP'!M79+'Inversión 2.4 IAP'!M79+'Exp Veg 1-IAP'!M79+'Exp Veg 2-IAP'!M79</f>
        <v>0</v>
      </c>
      <c r="N79" s="125">
        <f>+'Inversión No. 2.1 IAP'!N79++'Inversión No. 2.2 IAP'!N79+'Inversión 2.3 IAP'!N79+'Inversión 2.4 IAP'!N79+'Exp Veg 1-IAP'!N79+'Exp Veg 2-IAP'!N79</f>
        <v>0</v>
      </c>
      <c r="O79" s="125">
        <f>+'Inversión No. 2.1 IAP'!O79++'Inversión No. 2.2 IAP'!O79+'Inversión 2.3 IAP'!O79+'Inversión 2.4 IAP'!O79+'Exp Veg 1-IAP'!O79+'Exp Veg 2-IAP'!O79</f>
        <v>0</v>
      </c>
      <c r="P79" s="125">
        <f>+'Inversión No. 2.1 IAP'!P79++'Inversión No. 2.2 IAP'!P79+'Inversión 2.3 IAP'!P79+'Inversión 2.4 IAP'!P79+'Exp Veg 1-IAP'!P79+'Exp Veg 2-IAP'!P79</f>
        <v>0</v>
      </c>
      <c r="Q79" s="125">
        <f>+'Inversión No. 2.1 IAP'!Q79++'Inversión No. 2.2 IAP'!Q79+'Inversión 2.3 IAP'!Q79+'Inversión 2.4 IAP'!Q79+'Exp Veg 1-IAP'!Q79+'Exp Veg 2-IAP'!Q79</f>
        <v>0</v>
      </c>
      <c r="R79" s="125">
        <f>+'Inversión No. 2.1 IAP'!R79++'Inversión No. 2.2 IAP'!R79+'Inversión 2.3 IAP'!R79+'Inversión 2.4 IAP'!R79+'Exp Veg 1-IAP'!R79+'Exp Veg 2-IAP'!R79</f>
        <v>0</v>
      </c>
      <c r="S79" s="125">
        <f>+'Inversión No. 2.1 IAP'!S79++'Inversión No. 2.2 IAP'!S79+'Inversión 2.3 IAP'!S79+'Inversión 2.4 IAP'!S79+'Exp Veg 1-IAP'!S79+'Exp Veg 2-IAP'!S79</f>
        <v>0</v>
      </c>
      <c r="T79" s="125">
        <f>+'Inversión No. 2.1 IAP'!T79++'Inversión No. 2.2 IAP'!T79+'Inversión 2.3 IAP'!T79+'Inversión 2.4 IAP'!T79+'Exp Veg 1-IAP'!T79+'Exp Veg 2-IAP'!T79</f>
        <v>0</v>
      </c>
      <c r="U79" s="125">
        <f>+'Inversión No. 2.1 IAP'!U79++'Inversión No. 2.2 IAP'!U79+'Inversión 2.3 IAP'!U79+'Inversión 2.4 IAP'!U79+'Exp Veg 1-IAP'!U79+'Exp Veg 2-IAP'!U79</f>
        <v>0</v>
      </c>
      <c r="V79" s="125">
        <f>+'Inversión No. 2.1 IAP'!V79++'Inversión No. 2.2 IAP'!V79+'Inversión 2.3 IAP'!V79+'Inversión 2.4 IAP'!V79+'Exp Veg 1-IAP'!V79+'Exp Veg 2-IAP'!V79</f>
        <v>0</v>
      </c>
      <c r="W79" s="125">
        <f>+'Inversión No. 2.1 IAP'!W79++'Inversión No. 2.2 IAP'!W79+'Inversión 2.3 IAP'!W79+'Inversión 2.4 IAP'!W79+'Exp Veg 1-IAP'!W79+'Exp Veg 2-IAP'!W79</f>
        <v>0</v>
      </c>
      <c r="X79" s="125">
        <f>+'Inversión No. 2.1 IAP'!X79++'Inversión No. 2.2 IAP'!X79+'Inversión 2.3 IAP'!X79+'Inversión 2.4 IAP'!X79+'Exp Veg 1-IAP'!X79+'Exp Veg 2-IAP'!X79</f>
        <v>0</v>
      </c>
      <c r="Y79" s="125">
        <f>+'Inversión No. 2.1 IAP'!Y79++'Inversión No. 2.2 IAP'!Y79+'Inversión 2.3 IAP'!Y79+'Inversión 2.4 IAP'!Y79+'Exp Veg 1-IAP'!Y79+'Exp Veg 2-IAP'!Y79</f>
        <v>0</v>
      </c>
      <c r="Z79" s="125">
        <f>+'Inversión No. 2.1 IAP'!Z79++'Inversión No. 2.2 IAP'!Z79+'Inversión 2.3 IAP'!Z79+'Inversión 2.4 IAP'!Z79+'Exp Veg 1-IAP'!Z79+'Exp Veg 2-IAP'!Z79</f>
        <v>0</v>
      </c>
      <c r="AA79" s="125">
        <f>+'Inversión No. 2.1 IAP'!AA79++'Inversión No. 2.2 IAP'!AA79+'Inversión 2.3 IAP'!AA79+'Inversión 2.4 IAP'!AA79+'Exp Veg 1-IAP'!AA79+'Exp Veg 2-IAP'!AA79</f>
        <v>0</v>
      </c>
      <c r="AB79" s="125">
        <f>+'Inversión No. 2.1 IAP'!AB79++'Inversión No. 2.2 IAP'!AB79+'Inversión 2.3 IAP'!AB79+'Inversión 2.4 IAP'!AB79+'Exp Veg 1-IAP'!AB79+'Exp Veg 2-IAP'!AB79</f>
        <v>0</v>
      </c>
      <c r="AC79" s="125">
        <f>+'Inversión No. 2.1 IAP'!AC79++'Inversión No. 2.2 IAP'!AC79+'Inversión 2.3 IAP'!AC79+'Inversión 2.4 IAP'!AC79+'Exp Veg 1-IAP'!AC79+'Exp Veg 2-IAP'!AC79</f>
        <v>0</v>
      </c>
      <c r="AD79" s="125">
        <f>+'Inversión No. 2.1 IAP'!AD79++'Inversión No. 2.2 IAP'!AD79+'Inversión 2.3 IAP'!AD79+'Inversión 2.4 IAP'!AD79+'Exp Veg 1-IAP'!AD79+'Exp Veg 2-IAP'!AD79</f>
        <v>0</v>
      </c>
      <c r="AE79" s="125">
        <f>+'Inversión No. 2.1 IAP'!AE79++'Inversión No. 2.2 IAP'!AE79+'Inversión 2.3 IAP'!AE79+'Inversión 2.4 IAP'!AE79+'Exp Veg 1-IAP'!AE79+'Exp Veg 2-IAP'!AE79</f>
        <v>0</v>
      </c>
      <c r="AF79" s="125">
        <f>+'Inversión No. 2.1 IAP'!AF79++'Inversión No. 2.2 IAP'!AF79+'Inversión 2.3 IAP'!AF79+'Inversión 2.4 IAP'!AF79+'Exp Veg 1-IAP'!AF79+'Exp Veg 2-IAP'!AF79</f>
        <v>0</v>
      </c>
      <c r="AG79" s="125">
        <f>+'Inversión No. 2.1 IAP'!AG79++'Inversión No. 2.2 IAP'!AG79+'Inversión 2.3 IAP'!AG79+'Inversión 2.4 IAP'!AG79+'Exp Veg 1-IAP'!AG79+'Exp Veg 2-IAP'!AG79</f>
        <v>0</v>
      </c>
      <c r="AH79" s="125">
        <f>+'Inversión No. 2.1 IAP'!AH79++'Inversión No. 2.2 IAP'!AH79+'Inversión 2.3 IAP'!AH79+'Inversión 2.4 IAP'!AH79+'Exp Veg 1-IAP'!AH79+'Exp Veg 2-IAP'!AH79</f>
        <v>0</v>
      </c>
      <c r="AI79" s="125">
        <f>+'Inversión No. 2.1 IAP'!AI79++'Inversión No. 2.2 IAP'!AI79+'Inversión 2.3 IAP'!AI79+'Inversión 2.4 IAP'!AI79+'Exp Veg 1-IAP'!AI79+'Exp Veg 2-IAP'!AI79</f>
        <v>0</v>
      </c>
      <c r="AJ79" s="125">
        <f>+'Inversión No. 2.1 IAP'!AJ79++'Inversión No. 2.2 IAP'!AJ79+'Inversión 2.3 IAP'!AJ79+'Inversión 2.4 IAP'!AJ79+'Exp Veg 1-IAP'!AJ79+'Exp Veg 2-IAP'!AJ79</f>
        <v>0</v>
      </c>
      <c r="AK79" s="125">
        <f>+'Inversión No. 2.1 IAP'!AK79++'Inversión No. 2.2 IAP'!AK79+'Inversión 2.3 IAP'!AK79+'Inversión 2.4 IAP'!AK79+'Exp Veg 1-IAP'!AK79+'Exp Veg 2-IAP'!AK79</f>
        <v>0</v>
      </c>
    </row>
    <row r="80" spans="2:37" x14ac:dyDescent="0.25">
      <c r="B80" s="59" t="s">
        <v>347</v>
      </c>
      <c r="C80" s="62" t="str">
        <f>+VLOOKUP(B80,'resumen UCAP'!$A$5:$O$329,2,0)</f>
        <v>LUMINARIA LED 60W. AUTONOMA</v>
      </c>
      <c r="D80" s="63">
        <f>+'Desmonte Infr. financiada'!D80</f>
        <v>60</v>
      </c>
      <c r="E80" s="63" t="str">
        <f>+VLOOKUP(B80,'resumen UCAP'!$A$5:$O$329,3,0)</f>
        <v>Un</v>
      </c>
      <c r="F80" s="64">
        <f>+VLOOKUP(B80,'resumen UCAP'!$A$5:$O$329,15,0)</f>
        <v>860000</v>
      </c>
      <c r="G80" s="61">
        <v>10</v>
      </c>
      <c r="H80" s="125">
        <f>+'Inversión No. 2.1 IAP'!H80++'Inversión No. 2.2 IAP'!H80+'Inversión 2.3 IAP'!H80+'Inversión 2.4 IAP'!H80+'Exp Veg 1-IAP'!H80+'Exp Veg 2-IAP'!H80</f>
        <v>0</v>
      </c>
      <c r="I80" s="125">
        <f>+'Inversión No. 2.1 IAP'!I80++'Inversión No. 2.2 IAP'!I80+'Inversión 2.3 IAP'!I80+'Inversión 2.4 IAP'!I80+'Exp Veg 1-IAP'!I80+'Exp Veg 2-IAP'!I80</f>
        <v>0</v>
      </c>
      <c r="J80" s="125">
        <f>+'Inversión No. 2.1 IAP'!J80++'Inversión No. 2.2 IAP'!J80+'Inversión 2.3 IAP'!J80+'Inversión 2.4 IAP'!J80+'Exp Veg 1-IAP'!J80+'Exp Veg 2-IAP'!J80</f>
        <v>0</v>
      </c>
      <c r="K80" s="125">
        <f>+'Inversión No. 2.1 IAP'!K80++'Inversión No. 2.2 IAP'!K80+'Inversión 2.3 IAP'!K80+'Inversión 2.4 IAP'!K80+'Exp Veg 1-IAP'!K80+'Exp Veg 2-IAP'!K80</f>
        <v>0</v>
      </c>
      <c r="L80" s="125">
        <f>+'Inversión No. 2.1 IAP'!L80++'Inversión No. 2.2 IAP'!L80+'Inversión 2.3 IAP'!L80+'Inversión 2.4 IAP'!L80+'Exp Veg 1-IAP'!L80+'Exp Veg 2-IAP'!L80</f>
        <v>0</v>
      </c>
      <c r="M80" s="125">
        <f>+'Inversión No. 2.1 IAP'!M80++'Inversión No. 2.2 IAP'!M80+'Inversión 2.3 IAP'!M80+'Inversión 2.4 IAP'!M80+'Exp Veg 1-IAP'!M80+'Exp Veg 2-IAP'!M80</f>
        <v>0</v>
      </c>
      <c r="N80" s="125">
        <f>+'Inversión No. 2.1 IAP'!N80++'Inversión No. 2.2 IAP'!N80+'Inversión 2.3 IAP'!N80+'Inversión 2.4 IAP'!N80+'Exp Veg 1-IAP'!N80+'Exp Veg 2-IAP'!N80</f>
        <v>0</v>
      </c>
      <c r="O80" s="125">
        <f>+'Inversión No. 2.1 IAP'!O80++'Inversión No. 2.2 IAP'!O80+'Inversión 2.3 IAP'!O80+'Inversión 2.4 IAP'!O80+'Exp Veg 1-IAP'!O80+'Exp Veg 2-IAP'!O80</f>
        <v>0</v>
      </c>
      <c r="P80" s="125">
        <f>+'Inversión No. 2.1 IAP'!P80++'Inversión No. 2.2 IAP'!P80+'Inversión 2.3 IAP'!P80+'Inversión 2.4 IAP'!P80+'Exp Veg 1-IAP'!P80+'Exp Veg 2-IAP'!P80</f>
        <v>0</v>
      </c>
      <c r="Q80" s="125">
        <f>+'Inversión No. 2.1 IAP'!Q80++'Inversión No. 2.2 IAP'!Q80+'Inversión 2.3 IAP'!Q80+'Inversión 2.4 IAP'!Q80+'Exp Veg 1-IAP'!Q80+'Exp Veg 2-IAP'!Q80</f>
        <v>0</v>
      </c>
      <c r="R80" s="125">
        <f>+'Inversión No. 2.1 IAP'!R80++'Inversión No. 2.2 IAP'!R80+'Inversión 2.3 IAP'!R80+'Inversión 2.4 IAP'!R80+'Exp Veg 1-IAP'!R80+'Exp Veg 2-IAP'!R80</f>
        <v>0</v>
      </c>
      <c r="S80" s="125">
        <f>+'Inversión No. 2.1 IAP'!S80++'Inversión No. 2.2 IAP'!S80+'Inversión 2.3 IAP'!S80+'Inversión 2.4 IAP'!S80+'Exp Veg 1-IAP'!S80+'Exp Veg 2-IAP'!S80</f>
        <v>0</v>
      </c>
      <c r="T80" s="125">
        <f>+'Inversión No. 2.1 IAP'!T80++'Inversión No. 2.2 IAP'!T80+'Inversión 2.3 IAP'!T80+'Inversión 2.4 IAP'!T80+'Exp Veg 1-IAP'!T80+'Exp Veg 2-IAP'!T80</f>
        <v>0</v>
      </c>
      <c r="U80" s="125">
        <f>+'Inversión No. 2.1 IAP'!U80++'Inversión No. 2.2 IAP'!U80+'Inversión 2.3 IAP'!U80+'Inversión 2.4 IAP'!U80+'Exp Veg 1-IAP'!U80+'Exp Veg 2-IAP'!U80</f>
        <v>0</v>
      </c>
      <c r="V80" s="125">
        <f>+'Inversión No. 2.1 IAP'!V80++'Inversión No. 2.2 IAP'!V80+'Inversión 2.3 IAP'!V80+'Inversión 2.4 IAP'!V80+'Exp Veg 1-IAP'!V80+'Exp Veg 2-IAP'!V80</f>
        <v>0</v>
      </c>
      <c r="W80" s="125">
        <f>+'Inversión No. 2.1 IAP'!W80++'Inversión No. 2.2 IAP'!W80+'Inversión 2.3 IAP'!W80+'Inversión 2.4 IAP'!W80+'Exp Veg 1-IAP'!W80+'Exp Veg 2-IAP'!W80</f>
        <v>0</v>
      </c>
      <c r="X80" s="125">
        <f>+'Inversión No. 2.1 IAP'!X80++'Inversión No. 2.2 IAP'!X80+'Inversión 2.3 IAP'!X80+'Inversión 2.4 IAP'!X80+'Exp Veg 1-IAP'!X80+'Exp Veg 2-IAP'!X80</f>
        <v>0</v>
      </c>
      <c r="Y80" s="125">
        <f>+'Inversión No. 2.1 IAP'!Y80++'Inversión No. 2.2 IAP'!Y80+'Inversión 2.3 IAP'!Y80+'Inversión 2.4 IAP'!Y80+'Exp Veg 1-IAP'!Y80+'Exp Veg 2-IAP'!Y80</f>
        <v>0</v>
      </c>
      <c r="Z80" s="125">
        <f>+'Inversión No. 2.1 IAP'!Z80++'Inversión No. 2.2 IAP'!Z80+'Inversión 2.3 IAP'!Z80+'Inversión 2.4 IAP'!Z80+'Exp Veg 1-IAP'!Z80+'Exp Veg 2-IAP'!Z80</f>
        <v>0</v>
      </c>
      <c r="AA80" s="125">
        <f>+'Inversión No. 2.1 IAP'!AA80++'Inversión No. 2.2 IAP'!AA80+'Inversión 2.3 IAP'!AA80+'Inversión 2.4 IAP'!AA80+'Exp Veg 1-IAP'!AA80+'Exp Veg 2-IAP'!AA80</f>
        <v>0</v>
      </c>
      <c r="AB80" s="125">
        <f>+'Inversión No. 2.1 IAP'!AB80++'Inversión No. 2.2 IAP'!AB80+'Inversión 2.3 IAP'!AB80+'Inversión 2.4 IAP'!AB80+'Exp Veg 1-IAP'!AB80+'Exp Veg 2-IAP'!AB80</f>
        <v>0</v>
      </c>
      <c r="AC80" s="125">
        <f>+'Inversión No. 2.1 IAP'!AC80++'Inversión No. 2.2 IAP'!AC80+'Inversión 2.3 IAP'!AC80+'Inversión 2.4 IAP'!AC80+'Exp Veg 1-IAP'!AC80+'Exp Veg 2-IAP'!AC80</f>
        <v>0</v>
      </c>
      <c r="AD80" s="125">
        <f>+'Inversión No. 2.1 IAP'!AD80++'Inversión No. 2.2 IAP'!AD80+'Inversión 2.3 IAP'!AD80+'Inversión 2.4 IAP'!AD80+'Exp Veg 1-IAP'!AD80+'Exp Veg 2-IAP'!AD80</f>
        <v>0</v>
      </c>
      <c r="AE80" s="125">
        <f>+'Inversión No. 2.1 IAP'!AE80++'Inversión No. 2.2 IAP'!AE80+'Inversión 2.3 IAP'!AE80+'Inversión 2.4 IAP'!AE80+'Exp Veg 1-IAP'!AE80+'Exp Veg 2-IAP'!AE80</f>
        <v>0</v>
      </c>
      <c r="AF80" s="125">
        <f>+'Inversión No. 2.1 IAP'!AF80++'Inversión No. 2.2 IAP'!AF80+'Inversión 2.3 IAP'!AF80+'Inversión 2.4 IAP'!AF80+'Exp Veg 1-IAP'!AF80+'Exp Veg 2-IAP'!AF80</f>
        <v>0</v>
      </c>
      <c r="AG80" s="125">
        <f>+'Inversión No. 2.1 IAP'!AG80++'Inversión No. 2.2 IAP'!AG80+'Inversión 2.3 IAP'!AG80+'Inversión 2.4 IAP'!AG80+'Exp Veg 1-IAP'!AG80+'Exp Veg 2-IAP'!AG80</f>
        <v>0</v>
      </c>
      <c r="AH80" s="125">
        <f>+'Inversión No. 2.1 IAP'!AH80++'Inversión No. 2.2 IAP'!AH80+'Inversión 2.3 IAP'!AH80+'Inversión 2.4 IAP'!AH80+'Exp Veg 1-IAP'!AH80+'Exp Veg 2-IAP'!AH80</f>
        <v>0</v>
      </c>
      <c r="AI80" s="125">
        <f>+'Inversión No. 2.1 IAP'!AI80++'Inversión No. 2.2 IAP'!AI80+'Inversión 2.3 IAP'!AI80+'Inversión 2.4 IAP'!AI80+'Exp Veg 1-IAP'!AI80+'Exp Veg 2-IAP'!AI80</f>
        <v>0</v>
      </c>
      <c r="AJ80" s="125">
        <f>+'Inversión No. 2.1 IAP'!AJ80++'Inversión No. 2.2 IAP'!AJ80+'Inversión 2.3 IAP'!AJ80+'Inversión 2.4 IAP'!AJ80+'Exp Veg 1-IAP'!AJ80+'Exp Veg 2-IAP'!AJ80</f>
        <v>0</v>
      </c>
      <c r="AK80" s="125">
        <f>+'Inversión No. 2.1 IAP'!AK80++'Inversión No. 2.2 IAP'!AK80+'Inversión 2.3 IAP'!AK80+'Inversión 2.4 IAP'!AK80+'Exp Veg 1-IAP'!AK80+'Exp Veg 2-IAP'!AK80</f>
        <v>0</v>
      </c>
    </row>
    <row r="81" spans="2:37" x14ac:dyDescent="0.25">
      <c r="B81" s="59" t="s">
        <v>348</v>
      </c>
      <c r="C81" s="62" t="str">
        <f>+VLOOKUP(B81,'resumen UCAP'!$A$5:$O$329,2,0)</f>
        <v>PROYECTOR LED RGB 200W NUEVA</v>
      </c>
      <c r="D81" s="63">
        <f>+'Desmonte Infr. financiada'!D81</f>
        <v>200</v>
      </c>
      <c r="E81" s="63" t="str">
        <f>+VLOOKUP(B81,'resumen UCAP'!$A$5:$O$329,3,0)</f>
        <v>Un</v>
      </c>
      <c r="F81" s="64">
        <f>+VLOOKUP(B81,'resumen UCAP'!$A$5:$O$329,15,0)</f>
        <v>1079900</v>
      </c>
      <c r="G81" s="61">
        <v>9</v>
      </c>
      <c r="H81" s="125">
        <f>+'Inversión No. 2.1 IAP'!H81++'Inversión No. 2.2 IAP'!H81+'Inversión 2.3 IAP'!H81+'Inversión 2.4 IAP'!H81+'Exp Veg 1-IAP'!H81+'Exp Veg 2-IAP'!H81</f>
        <v>0</v>
      </c>
      <c r="I81" s="125">
        <f>+'Inversión No. 2.1 IAP'!I81++'Inversión No. 2.2 IAP'!I81+'Inversión 2.3 IAP'!I81+'Inversión 2.4 IAP'!I81+'Exp Veg 1-IAP'!I81+'Exp Veg 2-IAP'!I81</f>
        <v>0</v>
      </c>
      <c r="J81" s="125">
        <f>+'Inversión No. 2.1 IAP'!J81++'Inversión No. 2.2 IAP'!J81+'Inversión 2.3 IAP'!J81+'Inversión 2.4 IAP'!J81+'Exp Veg 1-IAP'!J81+'Exp Veg 2-IAP'!J81</f>
        <v>0</v>
      </c>
      <c r="K81" s="125">
        <f>+'Inversión No. 2.1 IAP'!K81++'Inversión No. 2.2 IAP'!K81+'Inversión 2.3 IAP'!K81+'Inversión 2.4 IAP'!K81+'Exp Veg 1-IAP'!K81+'Exp Veg 2-IAP'!K81</f>
        <v>0</v>
      </c>
      <c r="L81" s="125">
        <f>+'Inversión No. 2.1 IAP'!L81++'Inversión No. 2.2 IAP'!L81+'Inversión 2.3 IAP'!L81+'Inversión 2.4 IAP'!L81+'Exp Veg 1-IAP'!L81+'Exp Veg 2-IAP'!L81</f>
        <v>0</v>
      </c>
      <c r="M81" s="125">
        <f>+'Inversión No. 2.1 IAP'!M81++'Inversión No. 2.2 IAP'!M81+'Inversión 2.3 IAP'!M81+'Inversión 2.4 IAP'!M81+'Exp Veg 1-IAP'!M81+'Exp Veg 2-IAP'!M81</f>
        <v>0</v>
      </c>
      <c r="N81" s="125">
        <f>+'Inversión No. 2.1 IAP'!N81++'Inversión No. 2.2 IAP'!N81+'Inversión 2.3 IAP'!N81+'Inversión 2.4 IAP'!N81+'Exp Veg 1-IAP'!N81+'Exp Veg 2-IAP'!N81</f>
        <v>0</v>
      </c>
      <c r="O81" s="125">
        <f>+'Inversión No. 2.1 IAP'!O81++'Inversión No. 2.2 IAP'!O81+'Inversión 2.3 IAP'!O81+'Inversión 2.4 IAP'!O81+'Exp Veg 1-IAP'!O81+'Exp Veg 2-IAP'!O81</f>
        <v>0</v>
      </c>
      <c r="P81" s="125">
        <f>+'Inversión No. 2.1 IAP'!P81++'Inversión No. 2.2 IAP'!P81+'Inversión 2.3 IAP'!P81+'Inversión 2.4 IAP'!P81+'Exp Veg 1-IAP'!P81+'Exp Veg 2-IAP'!P81</f>
        <v>0</v>
      </c>
      <c r="Q81" s="125">
        <f>+'Inversión No. 2.1 IAP'!Q81++'Inversión No. 2.2 IAP'!Q81+'Inversión 2.3 IAP'!Q81+'Inversión 2.4 IAP'!Q81+'Exp Veg 1-IAP'!Q81+'Exp Veg 2-IAP'!Q81</f>
        <v>0</v>
      </c>
      <c r="R81" s="125">
        <f>+'Inversión No. 2.1 IAP'!R81++'Inversión No. 2.2 IAP'!R81+'Inversión 2.3 IAP'!R81+'Inversión 2.4 IAP'!R81+'Exp Veg 1-IAP'!R81+'Exp Veg 2-IAP'!R81</f>
        <v>0</v>
      </c>
      <c r="S81" s="125">
        <f>+'Inversión No. 2.1 IAP'!S81++'Inversión No. 2.2 IAP'!S81+'Inversión 2.3 IAP'!S81+'Inversión 2.4 IAP'!S81+'Exp Veg 1-IAP'!S81+'Exp Veg 2-IAP'!S81</f>
        <v>0</v>
      </c>
      <c r="T81" s="125">
        <f>+'Inversión No. 2.1 IAP'!T81++'Inversión No. 2.2 IAP'!T81+'Inversión 2.3 IAP'!T81+'Inversión 2.4 IAP'!T81+'Exp Veg 1-IAP'!T81+'Exp Veg 2-IAP'!T81</f>
        <v>0</v>
      </c>
      <c r="U81" s="125">
        <f>+'Inversión No. 2.1 IAP'!U81++'Inversión No. 2.2 IAP'!U81+'Inversión 2.3 IAP'!U81+'Inversión 2.4 IAP'!U81+'Exp Veg 1-IAP'!U81+'Exp Veg 2-IAP'!U81</f>
        <v>0</v>
      </c>
      <c r="V81" s="125">
        <f>+'Inversión No. 2.1 IAP'!V81++'Inversión No. 2.2 IAP'!V81+'Inversión 2.3 IAP'!V81+'Inversión 2.4 IAP'!V81+'Exp Veg 1-IAP'!V81+'Exp Veg 2-IAP'!V81</f>
        <v>0</v>
      </c>
      <c r="W81" s="125">
        <f>+'Inversión No. 2.1 IAP'!W81++'Inversión No. 2.2 IAP'!W81+'Inversión 2.3 IAP'!W81+'Inversión 2.4 IAP'!W81+'Exp Veg 1-IAP'!W81+'Exp Veg 2-IAP'!W81</f>
        <v>0</v>
      </c>
      <c r="X81" s="125">
        <f>+'Inversión No. 2.1 IAP'!X81++'Inversión No. 2.2 IAP'!X81+'Inversión 2.3 IAP'!X81+'Inversión 2.4 IAP'!X81+'Exp Veg 1-IAP'!X81+'Exp Veg 2-IAP'!X81</f>
        <v>0</v>
      </c>
      <c r="Y81" s="125">
        <f>+'Inversión No. 2.1 IAP'!Y81++'Inversión No. 2.2 IAP'!Y81+'Inversión 2.3 IAP'!Y81+'Inversión 2.4 IAP'!Y81+'Exp Veg 1-IAP'!Y81+'Exp Veg 2-IAP'!Y81</f>
        <v>0</v>
      </c>
      <c r="Z81" s="125">
        <f>+'Inversión No. 2.1 IAP'!Z81++'Inversión No. 2.2 IAP'!Z81+'Inversión 2.3 IAP'!Z81+'Inversión 2.4 IAP'!Z81+'Exp Veg 1-IAP'!Z81+'Exp Veg 2-IAP'!Z81</f>
        <v>0</v>
      </c>
      <c r="AA81" s="125">
        <f>+'Inversión No. 2.1 IAP'!AA81++'Inversión No. 2.2 IAP'!AA81+'Inversión 2.3 IAP'!AA81+'Inversión 2.4 IAP'!AA81+'Exp Veg 1-IAP'!AA81+'Exp Veg 2-IAP'!AA81</f>
        <v>0</v>
      </c>
      <c r="AB81" s="125">
        <f>+'Inversión No. 2.1 IAP'!AB81++'Inversión No. 2.2 IAP'!AB81+'Inversión 2.3 IAP'!AB81+'Inversión 2.4 IAP'!AB81+'Exp Veg 1-IAP'!AB81+'Exp Veg 2-IAP'!AB81</f>
        <v>0</v>
      </c>
      <c r="AC81" s="125">
        <f>+'Inversión No. 2.1 IAP'!AC81++'Inversión No. 2.2 IAP'!AC81+'Inversión 2.3 IAP'!AC81+'Inversión 2.4 IAP'!AC81+'Exp Veg 1-IAP'!AC81+'Exp Veg 2-IAP'!AC81</f>
        <v>0</v>
      </c>
      <c r="AD81" s="125">
        <f>+'Inversión No. 2.1 IAP'!AD81++'Inversión No. 2.2 IAP'!AD81+'Inversión 2.3 IAP'!AD81+'Inversión 2.4 IAP'!AD81+'Exp Veg 1-IAP'!AD81+'Exp Veg 2-IAP'!AD81</f>
        <v>0</v>
      </c>
      <c r="AE81" s="125">
        <f>+'Inversión No. 2.1 IAP'!AE81++'Inversión No. 2.2 IAP'!AE81+'Inversión 2.3 IAP'!AE81+'Inversión 2.4 IAP'!AE81+'Exp Veg 1-IAP'!AE81+'Exp Veg 2-IAP'!AE81</f>
        <v>0</v>
      </c>
      <c r="AF81" s="125">
        <f>+'Inversión No. 2.1 IAP'!AF81++'Inversión No. 2.2 IAP'!AF81+'Inversión 2.3 IAP'!AF81+'Inversión 2.4 IAP'!AF81+'Exp Veg 1-IAP'!AF81+'Exp Veg 2-IAP'!AF81</f>
        <v>0</v>
      </c>
      <c r="AG81" s="125">
        <f>+'Inversión No. 2.1 IAP'!AG81++'Inversión No. 2.2 IAP'!AG81+'Inversión 2.3 IAP'!AG81+'Inversión 2.4 IAP'!AG81+'Exp Veg 1-IAP'!AG81+'Exp Veg 2-IAP'!AG81</f>
        <v>0</v>
      </c>
      <c r="AH81" s="125">
        <f>+'Inversión No. 2.1 IAP'!AH81++'Inversión No. 2.2 IAP'!AH81+'Inversión 2.3 IAP'!AH81+'Inversión 2.4 IAP'!AH81+'Exp Veg 1-IAP'!AH81+'Exp Veg 2-IAP'!AH81</f>
        <v>0</v>
      </c>
      <c r="AI81" s="125">
        <f>+'Inversión No. 2.1 IAP'!AI81++'Inversión No. 2.2 IAP'!AI81+'Inversión 2.3 IAP'!AI81+'Inversión 2.4 IAP'!AI81+'Exp Veg 1-IAP'!AI81+'Exp Veg 2-IAP'!AI81</f>
        <v>0</v>
      </c>
      <c r="AJ81" s="125">
        <f>+'Inversión No. 2.1 IAP'!AJ81++'Inversión No. 2.2 IAP'!AJ81+'Inversión 2.3 IAP'!AJ81+'Inversión 2.4 IAP'!AJ81+'Exp Veg 1-IAP'!AJ81+'Exp Veg 2-IAP'!AJ81</f>
        <v>0</v>
      </c>
      <c r="AK81" s="125">
        <f>+'Inversión No. 2.1 IAP'!AK81++'Inversión No. 2.2 IAP'!AK81+'Inversión 2.3 IAP'!AK81+'Inversión 2.4 IAP'!AK81+'Exp Veg 1-IAP'!AK81+'Exp Veg 2-IAP'!AK81</f>
        <v>0</v>
      </c>
    </row>
    <row r="82" spans="2:37" x14ac:dyDescent="0.25">
      <c r="B82" s="59" t="s">
        <v>349</v>
      </c>
      <c r="C82" s="62" t="str">
        <f>+VLOOKUP(B82,'resumen UCAP'!$A$5:$O$329,2,0)</f>
        <v>PROYECTOR LED LED 50W NUEVA</v>
      </c>
      <c r="D82" s="63">
        <f>+'Desmonte Infr. financiada'!D82</f>
        <v>50</v>
      </c>
      <c r="E82" s="63" t="str">
        <f>+VLOOKUP(B82,'resumen UCAP'!$A$5:$O$329,3,0)</f>
        <v>Un</v>
      </c>
      <c r="F82" s="64">
        <f>+VLOOKUP(B82,'resumen UCAP'!$A$5:$O$329,15,0)</f>
        <v>598300</v>
      </c>
      <c r="G82" s="61">
        <v>2</v>
      </c>
      <c r="H82" s="125">
        <f>+'Inversión No. 2.1 IAP'!H82++'Inversión No. 2.2 IAP'!H82+'Inversión 2.3 IAP'!H82+'Inversión 2.4 IAP'!H82+'Exp Veg 1-IAP'!H82+'Exp Veg 2-IAP'!H82</f>
        <v>0</v>
      </c>
      <c r="I82" s="125">
        <f>+'Inversión No. 2.1 IAP'!I82++'Inversión No. 2.2 IAP'!I82+'Inversión 2.3 IAP'!I82+'Inversión 2.4 IAP'!I82+'Exp Veg 1-IAP'!I82+'Exp Veg 2-IAP'!I82</f>
        <v>0</v>
      </c>
      <c r="J82" s="125">
        <f>+'Inversión No. 2.1 IAP'!J82++'Inversión No. 2.2 IAP'!J82+'Inversión 2.3 IAP'!J82+'Inversión 2.4 IAP'!J82+'Exp Veg 1-IAP'!J82+'Exp Veg 2-IAP'!J82</f>
        <v>0</v>
      </c>
      <c r="K82" s="125">
        <f>+'Inversión No. 2.1 IAP'!K82++'Inversión No. 2.2 IAP'!K82+'Inversión 2.3 IAP'!K82+'Inversión 2.4 IAP'!K82+'Exp Veg 1-IAP'!K82+'Exp Veg 2-IAP'!K82</f>
        <v>0</v>
      </c>
      <c r="L82" s="125">
        <f>+'Inversión No. 2.1 IAP'!L82++'Inversión No. 2.2 IAP'!L82+'Inversión 2.3 IAP'!L82+'Inversión 2.4 IAP'!L82+'Exp Veg 1-IAP'!L82+'Exp Veg 2-IAP'!L82</f>
        <v>0</v>
      </c>
      <c r="M82" s="125">
        <f>+'Inversión No. 2.1 IAP'!M82++'Inversión No. 2.2 IAP'!M82+'Inversión 2.3 IAP'!M82+'Inversión 2.4 IAP'!M82+'Exp Veg 1-IAP'!M82+'Exp Veg 2-IAP'!M82</f>
        <v>0</v>
      </c>
      <c r="N82" s="125">
        <f>+'Inversión No. 2.1 IAP'!N82++'Inversión No. 2.2 IAP'!N82+'Inversión 2.3 IAP'!N82+'Inversión 2.4 IAP'!N82+'Exp Veg 1-IAP'!N82+'Exp Veg 2-IAP'!N82</f>
        <v>0</v>
      </c>
      <c r="O82" s="125">
        <f>+'Inversión No. 2.1 IAP'!O82++'Inversión No. 2.2 IAP'!O82+'Inversión 2.3 IAP'!O82+'Inversión 2.4 IAP'!O82+'Exp Veg 1-IAP'!O82+'Exp Veg 2-IAP'!O82</f>
        <v>0</v>
      </c>
      <c r="P82" s="125">
        <f>+'Inversión No. 2.1 IAP'!P82++'Inversión No. 2.2 IAP'!P82+'Inversión 2.3 IAP'!P82+'Inversión 2.4 IAP'!P82+'Exp Veg 1-IAP'!P82+'Exp Veg 2-IAP'!P82</f>
        <v>0</v>
      </c>
      <c r="Q82" s="125">
        <f>+'Inversión No. 2.1 IAP'!Q82++'Inversión No. 2.2 IAP'!Q82+'Inversión 2.3 IAP'!Q82+'Inversión 2.4 IAP'!Q82+'Exp Veg 1-IAP'!Q82+'Exp Veg 2-IAP'!Q82</f>
        <v>0</v>
      </c>
      <c r="R82" s="125">
        <f>+'Inversión No. 2.1 IAP'!R82++'Inversión No. 2.2 IAP'!R82+'Inversión 2.3 IAP'!R82+'Inversión 2.4 IAP'!R82+'Exp Veg 1-IAP'!R82+'Exp Veg 2-IAP'!R82</f>
        <v>0</v>
      </c>
      <c r="S82" s="125">
        <f>+'Inversión No. 2.1 IAP'!S82++'Inversión No. 2.2 IAP'!S82+'Inversión 2.3 IAP'!S82+'Inversión 2.4 IAP'!S82+'Exp Veg 1-IAP'!S82+'Exp Veg 2-IAP'!S82</f>
        <v>0</v>
      </c>
      <c r="T82" s="125">
        <f>+'Inversión No. 2.1 IAP'!T82++'Inversión No. 2.2 IAP'!T82+'Inversión 2.3 IAP'!T82+'Inversión 2.4 IAP'!T82+'Exp Veg 1-IAP'!T82+'Exp Veg 2-IAP'!T82</f>
        <v>0</v>
      </c>
      <c r="U82" s="125">
        <f>+'Inversión No. 2.1 IAP'!U82++'Inversión No. 2.2 IAP'!U82+'Inversión 2.3 IAP'!U82+'Inversión 2.4 IAP'!U82+'Exp Veg 1-IAP'!U82+'Exp Veg 2-IAP'!U82</f>
        <v>0</v>
      </c>
      <c r="V82" s="125">
        <f>+'Inversión No. 2.1 IAP'!V82++'Inversión No. 2.2 IAP'!V82+'Inversión 2.3 IAP'!V82+'Inversión 2.4 IAP'!V82+'Exp Veg 1-IAP'!V82+'Exp Veg 2-IAP'!V82</f>
        <v>0</v>
      </c>
      <c r="W82" s="125">
        <f>+'Inversión No. 2.1 IAP'!W82++'Inversión No. 2.2 IAP'!W82+'Inversión 2.3 IAP'!W82+'Inversión 2.4 IAP'!W82+'Exp Veg 1-IAP'!W82+'Exp Veg 2-IAP'!W82</f>
        <v>0</v>
      </c>
      <c r="X82" s="125">
        <f>+'Inversión No. 2.1 IAP'!X82++'Inversión No. 2.2 IAP'!X82+'Inversión 2.3 IAP'!X82+'Inversión 2.4 IAP'!X82+'Exp Veg 1-IAP'!X82+'Exp Veg 2-IAP'!X82</f>
        <v>0</v>
      </c>
      <c r="Y82" s="125">
        <f>+'Inversión No. 2.1 IAP'!Y82++'Inversión No. 2.2 IAP'!Y82+'Inversión 2.3 IAP'!Y82+'Inversión 2.4 IAP'!Y82+'Exp Veg 1-IAP'!Y82+'Exp Veg 2-IAP'!Y82</f>
        <v>0</v>
      </c>
      <c r="Z82" s="125">
        <f>+'Inversión No. 2.1 IAP'!Z82++'Inversión No. 2.2 IAP'!Z82+'Inversión 2.3 IAP'!Z82+'Inversión 2.4 IAP'!Z82+'Exp Veg 1-IAP'!Z82+'Exp Veg 2-IAP'!Z82</f>
        <v>0</v>
      </c>
      <c r="AA82" s="125">
        <f>+'Inversión No. 2.1 IAP'!AA82++'Inversión No. 2.2 IAP'!AA82+'Inversión 2.3 IAP'!AA82+'Inversión 2.4 IAP'!AA82+'Exp Veg 1-IAP'!AA82+'Exp Veg 2-IAP'!AA82</f>
        <v>0</v>
      </c>
      <c r="AB82" s="125">
        <f>+'Inversión No. 2.1 IAP'!AB82++'Inversión No. 2.2 IAP'!AB82+'Inversión 2.3 IAP'!AB82+'Inversión 2.4 IAP'!AB82+'Exp Veg 1-IAP'!AB82+'Exp Veg 2-IAP'!AB82</f>
        <v>0</v>
      </c>
      <c r="AC82" s="125">
        <f>+'Inversión No. 2.1 IAP'!AC82++'Inversión No. 2.2 IAP'!AC82+'Inversión 2.3 IAP'!AC82+'Inversión 2.4 IAP'!AC82+'Exp Veg 1-IAP'!AC82+'Exp Veg 2-IAP'!AC82</f>
        <v>0</v>
      </c>
      <c r="AD82" s="125">
        <f>+'Inversión No. 2.1 IAP'!AD82++'Inversión No. 2.2 IAP'!AD82+'Inversión 2.3 IAP'!AD82+'Inversión 2.4 IAP'!AD82+'Exp Veg 1-IAP'!AD82+'Exp Veg 2-IAP'!AD82</f>
        <v>0</v>
      </c>
      <c r="AE82" s="125">
        <f>+'Inversión No. 2.1 IAP'!AE82++'Inversión No. 2.2 IAP'!AE82+'Inversión 2.3 IAP'!AE82+'Inversión 2.4 IAP'!AE82+'Exp Veg 1-IAP'!AE82+'Exp Veg 2-IAP'!AE82</f>
        <v>0</v>
      </c>
      <c r="AF82" s="125">
        <f>+'Inversión No. 2.1 IAP'!AF82++'Inversión No. 2.2 IAP'!AF82+'Inversión 2.3 IAP'!AF82+'Inversión 2.4 IAP'!AF82+'Exp Veg 1-IAP'!AF82+'Exp Veg 2-IAP'!AF82</f>
        <v>0</v>
      </c>
      <c r="AG82" s="125">
        <f>+'Inversión No. 2.1 IAP'!AG82++'Inversión No. 2.2 IAP'!AG82+'Inversión 2.3 IAP'!AG82+'Inversión 2.4 IAP'!AG82+'Exp Veg 1-IAP'!AG82+'Exp Veg 2-IAP'!AG82</f>
        <v>0</v>
      </c>
      <c r="AH82" s="125">
        <f>+'Inversión No. 2.1 IAP'!AH82++'Inversión No. 2.2 IAP'!AH82+'Inversión 2.3 IAP'!AH82+'Inversión 2.4 IAP'!AH82+'Exp Veg 1-IAP'!AH82+'Exp Veg 2-IAP'!AH82</f>
        <v>0</v>
      </c>
      <c r="AI82" s="125">
        <f>+'Inversión No. 2.1 IAP'!AI82++'Inversión No. 2.2 IAP'!AI82+'Inversión 2.3 IAP'!AI82+'Inversión 2.4 IAP'!AI82+'Exp Veg 1-IAP'!AI82+'Exp Veg 2-IAP'!AI82</f>
        <v>0</v>
      </c>
      <c r="AJ82" s="125">
        <f>+'Inversión No. 2.1 IAP'!AJ82++'Inversión No. 2.2 IAP'!AJ82+'Inversión 2.3 IAP'!AJ82+'Inversión 2.4 IAP'!AJ82+'Exp Veg 1-IAP'!AJ82+'Exp Veg 2-IAP'!AJ82</f>
        <v>0</v>
      </c>
      <c r="AK82" s="125">
        <f>+'Inversión No. 2.1 IAP'!AK82++'Inversión No. 2.2 IAP'!AK82+'Inversión 2.3 IAP'!AK82+'Inversión 2.4 IAP'!AK82+'Exp Veg 1-IAP'!AK82+'Exp Veg 2-IAP'!AK82</f>
        <v>0</v>
      </c>
    </row>
    <row r="83" spans="2:37" x14ac:dyDescent="0.25">
      <c r="B83" s="59" t="s">
        <v>509</v>
      </c>
      <c r="C83" s="62" t="str">
        <f>+VLOOKUP(B83,'resumen UCAP'!$A$5:$O$329,2,0)</f>
        <v>ETIQUETA LUMINARIA 250W</v>
      </c>
      <c r="D83" s="63">
        <f>+'Desmonte Infr. financiada'!D83</f>
        <v>279</v>
      </c>
      <c r="E83" s="63" t="str">
        <f>+VLOOKUP(B83,'resumen UCAP'!$A$5:$O$329,3,0)</f>
        <v>Un</v>
      </c>
      <c r="F83" s="64">
        <f>+VLOOKUP(B83,'resumen UCAP'!$A$5:$O$329,15,0)</f>
        <v>509142</v>
      </c>
      <c r="G83" s="61">
        <v>10</v>
      </c>
      <c r="H83" s="125">
        <f>+'Inversión No. 2.1 IAP'!H83++'Inversión No. 2.2 IAP'!H83+'Inversión 2.3 IAP'!H83+'Inversión 2.4 IAP'!H83+'Exp Veg 1-IAP'!H83+'Exp Veg 2-IAP'!H83</f>
        <v>0</v>
      </c>
      <c r="I83" s="125">
        <f>+'Inversión No. 2.1 IAP'!I83++'Inversión No. 2.2 IAP'!I83+'Inversión 2.3 IAP'!I83+'Inversión 2.4 IAP'!I83+'Exp Veg 1-IAP'!I83+'Exp Veg 2-IAP'!I83</f>
        <v>0</v>
      </c>
      <c r="J83" s="125">
        <f>+'Inversión No. 2.1 IAP'!J83++'Inversión No. 2.2 IAP'!J83+'Inversión 2.3 IAP'!J83+'Inversión 2.4 IAP'!J83+'Exp Veg 1-IAP'!J83+'Exp Veg 2-IAP'!J83</f>
        <v>0</v>
      </c>
      <c r="K83" s="125">
        <f>+'Inversión No. 2.1 IAP'!K83++'Inversión No. 2.2 IAP'!K83+'Inversión 2.3 IAP'!K83+'Inversión 2.4 IAP'!K83+'Exp Veg 1-IAP'!K83+'Exp Veg 2-IAP'!K83</f>
        <v>0</v>
      </c>
      <c r="L83" s="125">
        <f>+'Inversión No. 2.1 IAP'!L83++'Inversión No. 2.2 IAP'!L83+'Inversión 2.3 IAP'!L83+'Inversión 2.4 IAP'!L83+'Exp Veg 1-IAP'!L83+'Exp Veg 2-IAP'!L83</f>
        <v>0</v>
      </c>
      <c r="M83" s="125">
        <f>+'Inversión No. 2.1 IAP'!M83++'Inversión No. 2.2 IAP'!M83+'Inversión 2.3 IAP'!M83+'Inversión 2.4 IAP'!M83+'Exp Veg 1-IAP'!M83+'Exp Veg 2-IAP'!M83</f>
        <v>0</v>
      </c>
      <c r="N83" s="125">
        <f>+'Inversión No. 2.1 IAP'!N83++'Inversión No. 2.2 IAP'!N83+'Inversión 2.3 IAP'!N83+'Inversión 2.4 IAP'!N83+'Exp Veg 1-IAP'!N83+'Exp Veg 2-IAP'!N83</f>
        <v>0</v>
      </c>
      <c r="O83" s="125">
        <f>+'Inversión No. 2.1 IAP'!O83++'Inversión No. 2.2 IAP'!O83+'Inversión 2.3 IAP'!O83+'Inversión 2.4 IAP'!O83+'Exp Veg 1-IAP'!O83+'Exp Veg 2-IAP'!O83</f>
        <v>0</v>
      </c>
      <c r="P83" s="125">
        <f>+'Inversión No. 2.1 IAP'!P83++'Inversión No. 2.2 IAP'!P83+'Inversión 2.3 IAP'!P83+'Inversión 2.4 IAP'!P83+'Exp Veg 1-IAP'!P83+'Exp Veg 2-IAP'!P83</f>
        <v>0</v>
      </c>
      <c r="Q83" s="125">
        <f>+'Inversión No. 2.1 IAP'!Q83++'Inversión No. 2.2 IAP'!Q83+'Inversión 2.3 IAP'!Q83+'Inversión 2.4 IAP'!Q83+'Exp Veg 1-IAP'!Q83+'Exp Veg 2-IAP'!Q83</f>
        <v>0</v>
      </c>
      <c r="R83" s="125">
        <f>+'Inversión No. 2.1 IAP'!R83++'Inversión No. 2.2 IAP'!R83+'Inversión 2.3 IAP'!R83+'Inversión 2.4 IAP'!R83+'Exp Veg 1-IAP'!R83+'Exp Veg 2-IAP'!R83</f>
        <v>0</v>
      </c>
      <c r="S83" s="125">
        <f>+'Inversión No. 2.1 IAP'!S83++'Inversión No. 2.2 IAP'!S83+'Inversión 2.3 IAP'!S83+'Inversión 2.4 IAP'!S83+'Exp Veg 1-IAP'!S83+'Exp Veg 2-IAP'!S83</f>
        <v>0</v>
      </c>
      <c r="T83" s="125">
        <f>+'Inversión No. 2.1 IAP'!T83++'Inversión No. 2.2 IAP'!T83+'Inversión 2.3 IAP'!T83+'Inversión 2.4 IAP'!T83+'Exp Veg 1-IAP'!T83+'Exp Veg 2-IAP'!T83</f>
        <v>0</v>
      </c>
      <c r="U83" s="125">
        <f>+'Inversión No. 2.1 IAP'!U83++'Inversión No. 2.2 IAP'!U83+'Inversión 2.3 IAP'!U83+'Inversión 2.4 IAP'!U83+'Exp Veg 1-IAP'!U83+'Exp Veg 2-IAP'!U83</f>
        <v>0</v>
      </c>
      <c r="V83" s="125">
        <f>+'Inversión No. 2.1 IAP'!V83++'Inversión No. 2.2 IAP'!V83+'Inversión 2.3 IAP'!V83+'Inversión 2.4 IAP'!V83+'Exp Veg 1-IAP'!V83+'Exp Veg 2-IAP'!V83</f>
        <v>0</v>
      </c>
      <c r="W83" s="125">
        <f>+'Inversión No. 2.1 IAP'!W83++'Inversión No. 2.2 IAP'!W83+'Inversión 2.3 IAP'!W83+'Inversión 2.4 IAP'!W83+'Exp Veg 1-IAP'!W83+'Exp Veg 2-IAP'!W83</f>
        <v>0</v>
      </c>
      <c r="X83" s="125">
        <f>+'Inversión No. 2.1 IAP'!X83++'Inversión No. 2.2 IAP'!X83+'Inversión 2.3 IAP'!X83+'Inversión 2.4 IAP'!X83+'Exp Veg 1-IAP'!X83+'Exp Veg 2-IAP'!X83</f>
        <v>0</v>
      </c>
      <c r="Y83" s="125">
        <f>+'Inversión No. 2.1 IAP'!Y83++'Inversión No. 2.2 IAP'!Y83+'Inversión 2.3 IAP'!Y83+'Inversión 2.4 IAP'!Y83+'Exp Veg 1-IAP'!Y83+'Exp Veg 2-IAP'!Y83</f>
        <v>0</v>
      </c>
      <c r="Z83" s="125">
        <f>+'Inversión No. 2.1 IAP'!Z83++'Inversión No. 2.2 IAP'!Z83+'Inversión 2.3 IAP'!Z83+'Inversión 2.4 IAP'!Z83+'Exp Veg 1-IAP'!Z83+'Exp Veg 2-IAP'!Z83</f>
        <v>0</v>
      </c>
      <c r="AA83" s="125">
        <f>+'Inversión No. 2.1 IAP'!AA83++'Inversión No. 2.2 IAP'!AA83+'Inversión 2.3 IAP'!AA83+'Inversión 2.4 IAP'!AA83+'Exp Veg 1-IAP'!AA83+'Exp Veg 2-IAP'!AA83</f>
        <v>0</v>
      </c>
      <c r="AB83" s="125">
        <f>+'Inversión No. 2.1 IAP'!AB83++'Inversión No. 2.2 IAP'!AB83+'Inversión 2.3 IAP'!AB83+'Inversión 2.4 IAP'!AB83+'Exp Veg 1-IAP'!AB83+'Exp Veg 2-IAP'!AB83</f>
        <v>0</v>
      </c>
      <c r="AC83" s="125">
        <f>+'Inversión No. 2.1 IAP'!AC83++'Inversión No. 2.2 IAP'!AC83+'Inversión 2.3 IAP'!AC83+'Inversión 2.4 IAP'!AC83+'Exp Veg 1-IAP'!AC83+'Exp Veg 2-IAP'!AC83</f>
        <v>0</v>
      </c>
      <c r="AD83" s="125">
        <f>+'Inversión No. 2.1 IAP'!AD83++'Inversión No. 2.2 IAP'!AD83+'Inversión 2.3 IAP'!AD83+'Inversión 2.4 IAP'!AD83+'Exp Veg 1-IAP'!AD83+'Exp Veg 2-IAP'!AD83</f>
        <v>0</v>
      </c>
      <c r="AE83" s="125">
        <f>+'Inversión No. 2.1 IAP'!AE83++'Inversión No. 2.2 IAP'!AE83+'Inversión 2.3 IAP'!AE83+'Inversión 2.4 IAP'!AE83+'Exp Veg 1-IAP'!AE83+'Exp Veg 2-IAP'!AE83</f>
        <v>0</v>
      </c>
      <c r="AF83" s="125">
        <f>+'Inversión No. 2.1 IAP'!AF83++'Inversión No. 2.2 IAP'!AF83+'Inversión 2.3 IAP'!AF83+'Inversión 2.4 IAP'!AF83+'Exp Veg 1-IAP'!AF83+'Exp Veg 2-IAP'!AF83</f>
        <v>0</v>
      </c>
      <c r="AG83" s="125">
        <f>+'Inversión No. 2.1 IAP'!AG83++'Inversión No. 2.2 IAP'!AG83+'Inversión 2.3 IAP'!AG83+'Inversión 2.4 IAP'!AG83+'Exp Veg 1-IAP'!AG83+'Exp Veg 2-IAP'!AG83</f>
        <v>0</v>
      </c>
      <c r="AH83" s="125">
        <f>+'Inversión No. 2.1 IAP'!AH83++'Inversión No. 2.2 IAP'!AH83+'Inversión 2.3 IAP'!AH83+'Inversión 2.4 IAP'!AH83+'Exp Veg 1-IAP'!AH83+'Exp Veg 2-IAP'!AH83</f>
        <v>0</v>
      </c>
      <c r="AI83" s="125">
        <f>+'Inversión No. 2.1 IAP'!AI83++'Inversión No. 2.2 IAP'!AI83+'Inversión 2.3 IAP'!AI83+'Inversión 2.4 IAP'!AI83+'Exp Veg 1-IAP'!AI83+'Exp Veg 2-IAP'!AI83</f>
        <v>0</v>
      </c>
      <c r="AJ83" s="125">
        <f>+'Inversión No. 2.1 IAP'!AJ83++'Inversión No. 2.2 IAP'!AJ83+'Inversión 2.3 IAP'!AJ83+'Inversión 2.4 IAP'!AJ83+'Exp Veg 1-IAP'!AJ83+'Exp Veg 2-IAP'!AJ83</f>
        <v>0</v>
      </c>
      <c r="AK83" s="125">
        <f>+'Inversión No. 2.1 IAP'!AK83++'Inversión No. 2.2 IAP'!AK83+'Inversión 2.3 IAP'!AK83+'Inversión 2.4 IAP'!AK83+'Exp Veg 1-IAP'!AK83+'Exp Veg 2-IAP'!AK83</f>
        <v>0</v>
      </c>
    </row>
    <row r="84" spans="2:37" x14ac:dyDescent="0.25">
      <c r="B84" s="59" t="s">
        <v>510</v>
      </c>
      <c r="C84" s="62" t="str">
        <f>+VLOOKUP(B84,'resumen UCAP'!$A$5:$O$329,2,0)</f>
        <v>PROYECTOR LED 50W NUEVO</v>
      </c>
      <c r="D84" s="63">
        <f>+'Desmonte Infr. financiada'!D84</f>
        <v>50</v>
      </c>
      <c r="E84" s="63" t="str">
        <f>+VLOOKUP(B84,'resumen UCAP'!$A$5:$O$329,3,0)</f>
        <v>Un</v>
      </c>
      <c r="F84" s="64">
        <f>+VLOOKUP(B84,'resumen UCAP'!$A$5:$O$329,15,0)</f>
        <v>134677</v>
      </c>
      <c r="G84" s="61">
        <v>3</v>
      </c>
      <c r="H84" s="125">
        <f>+'Inversión No. 2.1 IAP'!H84++'Inversión No. 2.2 IAP'!H84+'Inversión 2.3 IAP'!H84+'Inversión 2.4 IAP'!H84+'Exp Veg 1-IAP'!H84+'Exp Veg 2-IAP'!H84</f>
        <v>0</v>
      </c>
      <c r="I84" s="125">
        <f>+'Inversión No. 2.1 IAP'!I84++'Inversión No. 2.2 IAP'!I84+'Inversión 2.3 IAP'!I84+'Inversión 2.4 IAP'!I84+'Exp Veg 1-IAP'!I84+'Exp Veg 2-IAP'!I84</f>
        <v>0</v>
      </c>
      <c r="J84" s="125">
        <f>+'Inversión No. 2.1 IAP'!J84++'Inversión No. 2.2 IAP'!J84+'Inversión 2.3 IAP'!J84+'Inversión 2.4 IAP'!J84+'Exp Veg 1-IAP'!J84+'Exp Veg 2-IAP'!J84</f>
        <v>0</v>
      </c>
      <c r="K84" s="125">
        <f>+'Inversión No. 2.1 IAP'!K84++'Inversión No. 2.2 IAP'!K84+'Inversión 2.3 IAP'!K84+'Inversión 2.4 IAP'!K84+'Exp Veg 1-IAP'!K84+'Exp Veg 2-IAP'!K84</f>
        <v>0</v>
      </c>
      <c r="L84" s="125">
        <f>+'Inversión No. 2.1 IAP'!L84++'Inversión No. 2.2 IAP'!L84+'Inversión 2.3 IAP'!L84+'Inversión 2.4 IAP'!L84+'Exp Veg 1-IAP'!L84+'Exp Veg 2-IAP'!L84</f>
        <v>0</v>
      </c>
      <c r="M84" s="125">
        <f>+'Inversión No. 2.1 IAP'!M84++'Inversión No. 2.2 IAP'!M84+'Inversión 2.3 IAP'!M84+'Inversión 2.4 IAP'!M84+'Exp Veg 1-IAP'!M84+'Exp Veg 2-IAP'!M84</f>
        <v>0</v>
      </c>
      <c r="N84" s="125">
        <f>+'Inversión No. 2.1 IAP'!N84++'Inversión No. 2.2 IAP'!N84+'Inversión 2.3 IAP'!N84+'Inversión 2.4 IAP'!N84+'Exp Veg 1-IAP'!N84+'Exp Veg 2-IAP'!N84</f>
        <v>0</v>
      </c>
      <c r="O84" s="125">
        <f>+'Inversión No. 2.1 IAP'!O84++'Inversión No. 2.2 IAP'!O84+'Inversión 2.3 IAP'!O84+'Inversión 2.4 IAP'!O84+'Exp Veg 1-IAP'!O84+'Exp Veg 2-IAP'!O84</f>
        <v>0</v>
      </c>
      <c r="P84" s="125">
        <f>+'Inversión No. 2.1 IAP'!P84++'Inversión No. 2.2 IAP'!P84+'Inversión 2.3 IAP'!P84+'Inversión 2.4 IAP'!P84+'Exp Veg 1-IAP'!P84+'Exp Veg 2-IAP'!P84</f>
        <v>0</v>
      </c>
      <c r="Q84" s="125">
        <f>+'Inversión No. 2.1 IAP'!Q84++'Inversión No. 2.2 IAP'!Q84+'Inversión 2.3 IAP'!Q84+'Inversión 2.4 IAP'!Q84+'Exp Veg 1-IAP'!Q84+'Exp Veg 2-IAP'!Q84</f>
        <v>0</v>
      </c>
      <c r="R84" s="125">
        <f>+'Inversión No. 2.1 IAP'!R84++'Inversión No. 2.2 IAP'!R84+'Inversión 2.3 IAP'!R84+'Inversión 2.4 IAP'!R84+'Exp Veg 1-IAP'!R84+'Exp Veg 2-IAP'!R84</f>
        <v>0</v>
      </c>
      <c r="S84" s="125">
        <f>+'Inversión No. 2.1 IAP'!S84++'Inversión No. 2.2 IAP'!S84+'Inversión 2.3 IAP'!S84+'Inversión 2.4 IAP'!S84+'Exp Veg 1-IAP'!S84+'Exp Veg 2-IAP'!S84</f>
        <v>0</v>
      </c>
      <c r="T84" s="125">
        <f>+'Inversión No. 2.1 IAP'!T84++'Inversión No. 2.2 IAP'!T84+'Inversión 2.3 IAP'!T84+'Inversión 2.4 IAP'!T84+'Exp Veg 1-IAP'!T84+'Exp Veg 2-IAP'!T84</f>
        <v>0</v>
      </c>
      <c r="U84" s="125">
        <f>+'Inversión No. 2.1 IAP'!U84++'Inversión No. 2.2 IAP'!U84+'Inversión 2.3 IAP'!U84+'Inversión 2.4 IAP'!U84+'Exp Veg 1-IAP'!U84+'Exp Veg 2-IAP'!U84</f>
        <v>0</v>
      </c>
      <c r="V84" s="125">
        <f>+'Inversión No. 2.1 IAP'!V84++'Inversión No. 2.2 IAP'!V84+'Inversión 2.3 IAP'!V84+'Inversión 2.4 IAP'!V84+'Exp Veg 1-IAP'!V84+'Exp Veg 2-IAP'!V84</f>
        <v>0</v>
      </c>
      <c r="W84" s="125">
        <f>+'Inversión No. 2.1 IAP'!W84++'Inversión No. 2.2 IAP'!W84+'Inversión 2.3 IAP'!W84+'Inversión 2.4 IAP'!W84+'Exp Veg 1-IAP'!W84+'Exp Veg 2-IAP'!W84</f>
        <v>0</v>
      </c>
      <c r="X84" s="125">
        <f>+'Inversión No. 2.1 IAP'!X84++'Inversión No. 2.2 IAP'!X84+'Inversión 2.3 IAP'!X84+'Inversión 2.4 IAP'!X84+'Exp Veg 1-IAP'!X84+'Exp Veg 2-IAP'!X84</f>
        <v>0</v>
      </c>
      <c r="Y84" s="125">
        <f>+'Inversión No. 2.1 IAP'!Y84++'Inversión No. 2.2 IAP'!Y84+'Inversión 2.3 IAP'!Y84+'Inversión 2.4 IAP'!Y84+'Exp Veg 1-IAP'!Y84+'Exp Veg 2-IAP'!Y84</f>
        <v>0</v>
      </c>
      <c r="Z84" s="125">
        <f>+'Inversión No. 2.1 IAP'!Z84++'Inversión No. 2.2 IAP'!Z84+'Inversión 2.3 IAP'!Z84+'Inversión 2.4 IAP'!Z84+'Exp Veg 1-IAP'!Z84+'Exp Veg 2-IAP'!Z84</f>
        <v>0</v>
      </c>
      <c r="AA84" s="125">
        <f>+'Inversión No. 2.1 IAP'!AA84++'Inversión No. 2.2 IAP'!AA84+'Inversión 2.3 IAP'!AA84+'Inversión 2.4 IAP'!AA84+'Exp Veg 1-IAP'!AA84+'Exp Veg 2-IAP'!AA84</f>
        <v>0</v>
      </c>
      <c r="AB84" s="125">
        <f>+'Inversión No. 2.1 IAP'!AB84++'Inversión No. 2.2 IAP'!AB84+'Inversión 2.3 IAP'!AB84+'Inversión 2.4 IAP'!AB84+'Exp Veg 1-IAP'!AB84+'Exp Veg 2-IAP'!AB84</f>
        <v>0</v>
      </c>
      <c r="AC84" s="125">
        <f>+'Inversión No. 2.1 IAP'!AC84++'Inversión No. 2.2 IAP'!AC84+'Inversión 2.3 IAP'!AC84+'Inversión 2.4 IAP'!AC84+'Exp Veg 1-IAP'!AC84+'Exp Veg 2-IAP'!AC84</f>
        <v>0</v>
      </c>
      <c r="AD84" s="125">
        <f>+'Inversión No. 2.1 IAP'!AD84++'Inversión No. 2.2 IAP'!AD84+'Inversión 2.3 IAP'!AD84+'Inversión 2.4 IAP'!AD84+'Exp Veg 1-IAP'!AD84+'Exp Veg 2-IAP'!AD84</f>
        <v>0</v>
      </c>
      <c r="AE84" s="125">
        <f>+'Inversión No. 2.1 IAP'!AE84++'Inversión No. 2.2 IAP'!AE84+'Inversión 2.3 IAP'!AE84+'Inversión 2.4 IAP'!AE84+'Exp Veg 1-IAP'!AE84+'Exp Veg 2-IAP'!AE84</f>
        <v>0</v>
      </c>
      <c r="AF84" s="125">
        <f>+'Inversión No. 2.1 IAP'!AF84++'Inversión No. 2.2 IAP'!AF84+'Inversión 2.3 IAP'!AF84+'Inversión 2.4 IAP'!AF84+'Exp Veg 1-IAP'!AF84+'Exp Veg 2-IAP'!AF84</f>
        <v>0</v>
      </c>
      <c r="AG84" s="125">
        <f>+'Inversión No. 2.1 IAP'!AG84++'Inversión No. 2.2 IAP'!AG84+'Inversión 2.3 IAP'!AG84+'Inversión 2.4 IAP'!AG84+'Exp Veg 1-IAP'!AG84+'Exp Veg 2-IAP'!AG84</f>
        <v>0</v>
      </c>
      <c r="AH84" s="125">
        <f>+'Inversión No. 2.1 IAP'!AH84++'Inversión No. 2.2 IAP'!AH84+'Inversión 2.3 IAP'!AH84+'Inversión 2.4 IAP'!AH84+'Exp Veg 1-IAP'!AH84+'Exp Veg 2-IAP'!AH84</f>
        <v>0</v>
      </c>
      <c r="AI84" s="125">
        <f>+'Inversión No. 2.1 IAP'!AI84++'Inversión No. 2.2 IAP'!AI84+'Inversión 2.3 IAP'!AI84+'Inversión 2.4 IAP'!AI84+'Exp Veg 1-IAP'!AI84+'Exp Veg 2-IAP'!AI84</f>
        <v>0</v>
      </c>
      <c r="AJ84" s="125">
        <f>+'Inversión No. 2.1 IAP'!AJ84++'Inversión No. 2.2 IAP'!AJ84+'Inversión 2.3 IAP'!AJ84+'Inversión 2.4 IAP'!AJ84+'Exp Veg 1-IAP'!AJ84+'Exp Veg 2-IAP'!AJ84</f>
        <v>0</v>
      </c>
      <c r="AK84" s="125">
        <f>+'Inversión No. 2.1 IAP'!AK84++'Inversión No. 2.2 IAP'!AK84+'Inversión 2.3 IAP'!AK84+'Inversión 2.4 IAP'!AK84+'Exp Veg 1-IAP'!AK84+'Exp Veg 2-IAP'!AK84</f>
        <v>0</v>
      </c>
    </row>
    <row r="85" spans="2:37" x14ac:dyDescent="0.25">
      <c r="B85" s="59" t="s">
        <v>511</v>
      </c>
      <c r="C85" s="62" t="str">
        <f>+VLOOKUP(B85,'resumen UCAP'!$A$5:$O$329,2,0)</f>
        <v>PROYECTOR MH 150W NUEVO</v>
      </c>
      <c r="D85" s="63">
        <f>+'Desmonte Infr. financiada'!D85</f>
        <v>169</v>
      </c>
      <c r="E85" s="63" t="str">
        <f>+VLOOKUP(B85,'resumen UCAP'!$A$5:$O$329,3,0)</f>
        <v>Un</v>
      </c>
      <c r="F85" s="64">
        <f>+VLOOKUP(B85,'resumen UCAP'!$A$5:$O$329,15,0)</f>
        <v>352663</v>
      </c>
      <c r="G85" s="124">
        <v>4</v>
      </c>
      <c r="H85" s="125">
        <f>+'Inversión No. 2.1 IAP'!H85++'Inversión No. 2.2 IAP'!H85+'Inversión 2.3 IAP'!H85+'Inversión 2.4 IAP'!H85+'Exp Veg 1-IAP'!H85+'Exp Veg 2-IAP'!H85</f>
        <v>0</v>
      </c>
      <c r="I85" s="125">
        <f>+'Inversión No. 2.1 IAP'!I85++'Inversión No. 2.2 IAP'!I85+'Inversión 2.3 IAP'!I85+'Inversión 2.4 IAP'!I85+'Exp Veg 1-IAP'!I85+'Exp Veg 2-IAP'!I85</f>
        <v>0</v>
      </c>
      <c r="J85" s="125">
        <f>+'Inversión No. 2.1 IAP'!J85++'Inversión No. 2.2 IAP'!J85+'Inversión 2.3 IAP'!J85+'Inversión 2.4 IAP'!J85+'Exp Veg 1-IAP'!J85+'Exp Veg 2-IAP'!J85</f>
        <v>0</v>
      </c>
      <c r="K85" s="125">
        <f>+'Inversión No. 2.1 IAP'!K85++'Inversión No. 2.2 IAP'!K85+'Inversión 2.3 IAP'!K85+'Inversión 2.4 IAP'!K85+'Exp Veg 1-IAP'!K85+'Exp Veg 2-IAP'!K85</f>
        <v>0</v>
      </c>
      <c r="L85" s="125">
        <f>+'Inversión No. 2.1 IAP'!L85++'Inversión No. 2.2 IAP'!L85+'Inversión 2.3 IAP'!L85+'Inversión 2.4 IAP'!L85+'Exp Veg 1-IAP'!L85+'Exp Veg 2-IAP'!L85</f>
        <v>0</v>
      </c>
      <c r="M85" s="125">
        <f>+'Inversión No. 2.1 IAP'!M85++'Inversión No. 2.2 IAP'!M85+'Inversión 2.3 IAP'!M85+'Inversión 2.4 IAP'!M85+'Exp Veg 1-IAP'!M85+'Exp Veg 2-IAP'!M85</f>
        <v>0</v>
      </c>
      <c r="N85" s="125">
        <f>+'Inversión No. 2.1 IAP'!N85++'Inversión No. 2.2 IAP'!N85+'Inversión 2.3 IAP'!N85+'Inversión 2.4 IAP'!N85+'Exp Veg 1-IAP'!N85+'Exp Veg 2-IAP'!N85</f>
        <v>0</v>
      </c>
      <c r="O85" s="125">
        <f>+'Inversión No. 2.1 IAP'!O85++'Inversión No. 2.2 IAP'!O85+'Inversión 2.3 IAP'!O85+'Inversión 2.4 IAP'!O85+'Exp Veg 1-IAP'!O85+'Exp Veg 2-IAP'!O85</f>
        <v>0</v>
      </c>
      <c r="P85" s="125">
        <f>+'Inversión No. 2.1 IAP'!P85++'Inversión No. 2.2 IAP'!P85+'Inversión 2.3 IAP'!P85+'Inversión 2.4 IAP'!P85+'Exp Veg 1-IAP'!P85+'Exp Veg 2-IAP'!P85</f>
        <v>0</v>
      </c>
      <c r="Q85" s="125">
        <f>+'Inversión No. 2.1 IAP'!Q85++'Inversión No. 2.2 IAP'!Q85+'Inversión 2.3 IAP'!Q85+'Inversión 2.4 IAP'!Q85+'Exp Veg 1-IAP'!Q85+'Exp Veg 2-IAP'!Q85</f>
        <v>0</v>
      </c>
      <c r="R85" s="125">
        <f>+'Inversión No. 2.1 IAP'!R85++'Inversión No. 2.2 IAP'!R85+'Inversión 2.3 IAP'!R85+'Inversión 2.4 IAP'!R85+'Exp Veg 1-IAP'!R85+'Exp Veg 2-IAP'!R85</f>
        <v>0</v>
      </c>
      <c r="S85" s="125">
        <f>+'Inversión No. 2.1 IAP'!S85++'Inversión No. 2.2 IAP'!S85+'Inversión 2.3 IAP'!S85+'Inversión 2.4 IAP'!S85+'Exp Veg 1-IAP'!S85+'Exp Veg 2-IAP'!S85</f>
        <v>0</v>
      </c>
      <c r="T85" s="125">
        <f>+'Inversión No. 2.1 IAP'!T85++'Inversión No. 2.2 IAP'!T85+'Inversión 2.3 IAP'!T85+'Inversión 2.4 IAP'!T85+'Exp Veg 1-IAP'!T85+'Exp Veg 2-IAP'!T85</f>
        <v>0</v>
      </c>
      <c r="U85" s="125">
        <f>+'Inversión No. 2.1 IAP'!U85++'Inversión No. 2.2 IAP'!U85+'Inversión 2.3 IAP'!U85+'Inversión 2.4 IAP'!U85+'Exp Veg 1-IAP'!U85+'Exp Veg 2-IAP'!U85</f>
        <v>0</v>
      </c>
      <c r="V85" s="125">
        <f>+'Inversión No. 2.1 IAP'!V85++'Inversión No. 2.2 IAP'!V85+'Inversión 2.3 IAP'!V85+'Inversión 2.4 IAP'!V85+'Exp Veg 1-IAP'!V85+'Exp Veg 2-IAP'!V85</f>
        <v>0</v>
      </c>
      <c r="W85" s="125">
        <f>+'Inversión No. 2.1 IAP'!W85++'Inversión No. 2.2 IAP'!W85+'Inversión 2.3 IAP'!W85+'Inversión 2.4 IAP'!W85+'Exp Veg 1-IAP'!W85+'Exp Veg 2-IAP'!W85</f>
        <v>0</v>
      </c>
      <c r="X85" s="125">
        <f>+'Inversión No. 2.1 IAP'!X85++'Inversión No. 2.2 IAP'!X85+'Inversión 2.3 IAP'!X85+'Inversión 2.4 IAP'!X85+'Exp Veg 1-IAP'!X85+'Exp Veg 2-IAP'!X85</f>
        <v>0</v>
      </c>
      <c r="Y85" s="125">
        <f>+'Inversión No. 2.1 IAP'!Y85++'Inversión No. 2.2 IAP'!Y85+'Inversión 2.3 IAP'!Y85+'Inversión 2.4 IAP'!Y85+'Exp Veg 1-IAP'!Y85+'Exp Veg 2-IAP'!Y85</f>
        <v>0</v>
      </c>
      <c r="Z85" s="125">
        <f>+'Inversión No. 2.1 IAP'!Z85++'Inversión No. 2.2 IAP'!Z85+'Inversión 2.3 IAP'!Z85+'Inversión 2.4 IAP'!Z85+'Exp Veg 1-IAP'!Z85+'Exp Veg 2-IAP'!Z85</f>
        <v>0</v>
      </c>
      <c r="AA85" s="125">
        <f>+'Inversión No. 2.1 IAP'!AA85++'Inversión No. 2.2 IAP'!AA85+'Inversión 2.3 IAP'!AA85+'Inversión 2.4 IAP'!AA85+'Exp Veg 1-IAP'!AA85+'Exp Veg 2-IAP'!AA85</f>
        <v>0</v>
      </c>
      <c r="AB85" s="125">
        <f>+'Inversión No. 2.1 IAP'!AB85++'Inversión No. 2.2 IAP'!AB85+'Inversión 2.3 IAP'!AB85+'Inversión 2.4 IAP'!AB85+'Exp Veg 1-IAP'!AB85+'Exp Veg 2-IAP'!AB85</f>
        <v>0</v>
      </c>
      <c r="AC85" s="125">
        <f>+'Inversión No. 2.1 IAP'!AC85++'Inversión No. 2.2 IAP'!AC85+'Inversión 2.3 IAP'!AC85+'Inversión 2.4 IAP'!AC85+'Exp Veg 1-IAP'!AC85+'Exp Veg 2-IAP'!AC85</f>
        <v>0</v>
      </c>
      <c r="AD85" s="125">
        <f>+'Inversión No. 2.1 IAP'!AD85++'Inversión No. 2.2 IAP'!AD85+'Inversión 2.3 IAP'!AD85+'Inversión 2.4 IAP'!AD85+'Exp Veg 1-IAP'!AD85+'Exp Veg 2-IAP'!AD85</f>
        <v>0</v>
      </c>
      <c r="AE85" s="125">
        <f>+'Inversión No. 2.1 IAP'!AE85++'Inversión No. 2.2 IAP'!AE85+'Inversión 2.3 IAP'!AE85+'Inversión 2.4 IAP'!AE85+'Exp Veg 1-IAP'!AE85+'Exp Veg 2-IAP'!AE85</f>
        <v>0</v>
      </c>
      <c r="AF85" s="125">
        <f>+'Inversión No. 2.1 IAP'!AF85++'Inversión No. 2.2 IAP'!AF85+'Inversión 2.3 IAP'!AF85+'Inversión 2.4 IAP'!AF85+'Exp Veg 1-IAP'!AF85+'Exp Veg 2-IAP'!AF85</f>
        <v>0</v>
      </c>
      <c r="AG85" s="125">
        <f>+'Inversión No. 2.1 IAP'!AG85++'Inversión No. 2.2 IAP'!AG85+'Inversión 2.3 IAP'!AG85+'Inversión 2.4 IAP'!AG85+'Exp Veg 1-IAP'!AG85+'Exp Veg 2-IAP'!AG85</f>
        <v>0</v>
      </c>
      <c r="AH85" s="125">
        <f>+'Inversión No. 2.1 IAP'!AH85++'Inversión No. 2.2 IAP'!AH85+'Inversión 2.3 IAP'!AH85+'Inversión 2.4 IAP'!AH85+'Exp Veg 1-IAP'!AH85+'Exp Veg 2-IAP'!AH85</f>
        <v>0</v>
      </c>
      <c r="AI85" s="125">
        <f>+'Inversión No. 2.1 IAP'!AI85++'Inversión No. 2.2 IAP'!AI85+'Inversión 2.3 IAP'!AI85+'Inversión 2.4 IAP'!AI85+'Exp Veg 1-IAP'!AI85+'Exp Veg 2-IAP'!AI85</f>
        <v>0</v>
      </c>
      <c r="AJ85" s="125">
        <f>+'Inversión No. 2.1 IAP'!AJ85++'Inversión No. 2.2 IAP'!AJ85+'Inversión 2.3 IAP'!AJ85+'Inversión 2.4 IAP'!AJ85+'Exp Veg 1-IAP'!AJ85+'Exp Veg 2-IAP'!AJ85</f>
        <v>0</v>
      </c>
      <c r="AK85" s="125">
        <f>+'Inversión No. 2.1 IAP'!AK85++'Inversión No. 2.2 IAP'!AK85+'Inversión 2.3 IAP'!AK85+'Inversión 2.4 IAP'!AK85+'Exp Veg 1-IAP'!AK85+'Exp Veg 2-IAP'!AK85</f>
        <v>0</v>
      </c>
    </row>
    <row r="86" spans="2:37" x14ac:dyDescent="0.25">
      <c r="B86" s="59" t="s">
        <v>512</v>
      </c>
      <c r="C86" s="62" t="str">
        <f>+VLOOKUP(B86,'resumen UCAP'!$A$5:$O$329,2,0)</f>
        <v>PROYECTOR MH 400W NUEVA</v>
      </c>
      <c r="D86" s="63">
        <f>+'Desmonte Infr. financiada'!D86</f>
        <v>440</v>
      </c>
      <c r="E86" s="63" t="str">
        <f>+VLOOKUP(B86,'resumen UCAP'!$A$5:$O$329,3,0)</f>
        <v>Un</v>
      </c>
      <c r="F86" s="64">
        <f>+VLOOKUP(B86,'resumen UCAP'!$A$5:$O$329,15,0)</f>
        <v>509142</v>
      </c>
      <c r="G86" s="124">
        <v>5</v>
      </c>
      <c r="H86" s="125">
        <f>+'Inversión No. 2.1 IAP'!H86++'Inversión No. 2.2 IAP'!H86+'Inversión 2.3 IAP'!H86+'Inversión 2.4 IAP'!H86+'Exp Veg 1-IAP'!H86+'Exp Veg 2-IAP'!H86</f>
        <v>0</v>
      </c>
      <c r="I86" s="125">
        <f>+'Inversión No. 2.1 IAP'!I86++'Inversión No. 2.2 IAP'!I86+'Inversión 2.3 IAP'!I86+'Inversión 2.4 IAP'!I86+'Exp Veg 1-IAP'!I86+'Exp Veg 2-IAP'!I86</f>
        <v>0</v>
      </c>
      <c r="J86" s="125">
        <f>+'Inversión No. 2.1 IAP'!J86++'Inversión No. 2.2 IAP'!J86+'Inversión 2.3 IAP'!J86+'Inversión 2.4 IAP'!J86+'Exp Veg 1-IAP'!J86+'Exp Veg 2-IAP'!J86</f>
        <v>0</v>
      </c>
      <c r="K86" s="125">
        <f>+'Inversión No. 2.1 IAP'!K86++'Inversión No. 2.2 IAP'!K86+'Inversión 2.3 IAP'!K86+'Inversión 2.4 IAP'!K86+'Exp Veg 1-IAP'!K86+'Exp Veg 2-IAP'!K86</f>
        <v>0</v>
      </c>
      <c r="L86" s="125">
        <f>+'Inversión No. 2.1 IAP'!L86++'Inversión No. 2.2 IAP'!L86+'Inversión 2.3 IAP'!L86+'Inversión 2.4 IAP'!L86+'Exp Veg 1-IAP'!L86+'Exp Veg 2-IAP'!L86</f>
        <v>0</v>
      </c>
      <c r="M86" s="125">
        <f>+'Inversión No. 2.1 IAP'!M86++'Inversión No. 2.2 IAP'!M86+'Inversión 2.3 IAP'!M86+'Inversión 2.4 IAP'!M86+'Exp Veg 1-IAP'!M86+'Exp Veg 2-IAP'!M86</f>
        <v>0</v>
      </c>
      <c r="N86" s="125">
        <f>+'Inversión No. 2.1 IAP'!N86++'Inversión No. 2.2 IAP'!N86+'Inversión 2.3 IAP'!N86+'Inversión 2.4 IAP'!N86+'Exp Veg 1-IAP'!N86+'Exp Veg 2-IAP'!N86</f>
        <v>0</v>
      </c>
      <c r="O86" s="125">
        <f>+'Inversión No. 2.1 IAP'!O86++'Inversión No. 2.2 IAP'!O86+'Inversión 2.3 IAP'!O86+'Inversión 2.4 IAP'!O86+'Exp Veg 1-IAP'!O86+'Exp Veg 2-IAP'!O86</f>
        <v>0</v>
      </c>
      <c r="P86" s="125">
        <f>+'Inversión No. 2.1 IAP'!P86++'Inversión No. 2.2 IAP'!P86+'Inversión 2.3 IAP'!P86+'Inversión 2.4 IAP'!P86+'Exp Veg 1-IAP'!P86+'Exp Veg 2-IAP'!P86</f>
        <v>0</v>
      </c>
      <c r="Q86" s="125">
        <f>+'Inversión No. 2.1 IAP'!Q86++'Inversión No. 2.2 IAP'!Q86+'Inversión 2.3 IAP'!Q86+'Inversión 2.4 IAP'!Q86+'Exp Veg 1-IAP'!Q86+'Exp Veg 2-IAP'!Q86</f>
        <v>0</v>
      </c>
      <c r="R86" s="125">
        <f>+'Inversión No. 2.1 IAP'!R86++'Inversión No. 2.2 IAP'!R86+'Inversión 2.3 IAP'!R86+'Inversión 2.4 IAP'!R86+'Exp Veg 1-IAP'!R86+'Exp Veg 2-IAP'!R86</f>
        <v>0</v>
      </c>
      <c r="S86" s="125">
        <f>+'Inversión No. 2.1 IAP'!S86++'Inversión No. 2.2 IAP'!S86+'Inversión 2.3 IAP'!S86+'Inversión 2.4 IAP'!S86+'Exp Veg 1-IAP'!S86+'Exp Veg 2-IAP'!S86</f>
        <v>0</v>
      </c>
      <c r="T86" s="125">
        <f>+'Inversión No. 2.1 IAP'!T86++'Inversión No. 2.2 IAP'!T86+'Inversión 2.3 IAP'!T86+'Inversión 2.4 IAP'!T86+'Exp Veg 1-IAP'!T86+'Exp Veg 2-IAP'!T86</f>
        <v>0</v>
      </c>
      <c r="U86" s="125">
        <f>+'Inversión No. 2.1 IAP'!U86++'Inversión No. 2.2 IAP'!U86+'Inversión 2.3 IAP'!U86+'Inversión 2.4 IAP'!U86+'Exp Veg 1-IAP'!U86+'Exp Veg 2-IAP'!U86</f>
        <v>0</v>
      </c>
      <c r="V86" s="125">
        <f>+'Inversión No. 2.1 IAP'!V86++'Inversión No. 2.2 IAP'!V86+'Inversión 2.3 IAP'!V86+'Inversión 2.4 IAP'!V86+'Exp Veg 1-IAP'!V86+'Exp Veg 2-IAP'!V86</f>
        <v>0</v>
      </c>
      <c r="W86" s="125">
        <f>+'Inversión No. 2.1 IAP'!W86++'Inversión No. 2.2 IAP'!W86+'Inversión 2.3 IAP'!W86+'Inversión 2.4 IAP'!W86+'Exp Veg 1-IAP'!W86+'Exp Veg 2-IAP'!W86</f>
        <v>0</v>
      </c>
      <c r="X86" s="125">
        <f>+'Inversión No. 2.1 IAP'!X86++'Inversión No. 2.2 IAP'!X86+'Inversión 2.3 IAP'!X86+'Inversión 2.4 IAP'!X86+'Exp Veg 1-IAP'!X86+'Exp Veg 2-IAP'!X86</f>
        <v>0</v>
      </c>
      <c r="Y86" s="125">
        <f>+'Inversión No. 2.1 IAP'!Y86++'Inversión No. 2.2 IAP'!Y86+'Inversión 2.3 IAP'!Y86+'Inversión 2.4 IAP'!Y86+'Exp Veg 1-IAP'!Y86+'Exp Veg 2-IAP'!Y86</f>
        <v>0</v>
      </c>
      <c r="Z86" s="125">
        <f>+'Inversión No. 2.1 IAP'!Z86++'Inversión No. 2.2 IAP'!Z86+'Inversión 2.3 IAP'!Z86+'Inversión 2.4 IAP'!Z86+'Exp Veg 1-IAP'!Z86+'Exp Veg 2-IAP'!Z86</f>
        <v>0</v>
      </c>
      <c r="AA86" s="125">
        <f>+'Inversión No. 2.1 IAP'!AA86++'Inversión No. 2.2 IAP'!AA86+'Inversión 2.3 IAP'!AA86+'Inversión 2.4 IAP'!AA86+'Exp Veg 1-IAP'!AA86+'Exp Veg 2-IAP'!AA86</f>
        <v>0</v>
      </c>
      <c r="AB86" s="125">
        <f>+'Inversión No. 2.1 IAP'!AB86++'Inversión No. 2.2 IAP'!AB86+'Inversión 2.3 IAP'!AB86+'Inversión 2.4 IAP'!AB86+'Exp Veg 1-IAP'!AB86+'Exp Veg 2-IAP'!AB86</f>
        <v>0</v>
      </c>
      <c r="AC86" s="125">
        <f>+'Inversión No. 2.1 IAP'!AC86++'Inversión No. 2.2 IAP'!AC86+'Inversión 2.3 IAP'!AC86+'Inversión 2.4 IAP'!AC86+'Exp Veg 1-IAP'!AC86+'Exp Veg 2-IAP'!AC86</f>
        <v>0</v>
      </c>
      <c r="AD86" s="125">
        <f>+'Inversión No. 2.1 IAP'!AD86++'Inversión No. 2.2 IAP'!AD86+'Inversión 2.3 IAP'!AD86+'Inversión 2.4 IAP'!AD86+'Exp Veg 1-IAP'!AD86+'Exp Veg 2-IAP'!AD86</f>
        <v>0</v>
      </c>
      <c r="AE86" s="125">
        <f>+'Inversión No. 2.1 IAP'!AE86++'Inversión No. 2.2 IAP'!AE86+'Inversión 2.3 IAP'!AE86+'Inversión 2.4 IAP'!AE86+'Exp Veg 1-IAP'!AE86+'Exp Veg 2-IAP'!AE86</f>
        <v>0</v>
      </c>
      <c r="AF86" s="125">
        <f>+'Inversión No. 2.1 IAP'!AF86++'Inversión No. 2.2 IAP'!AF86+'Inversión 2.3 IAP'!AF86+'Inversión 2.4 IAP'!AF86+'Exp Veg 1-IAP'!AF86+'Exp Veg 2-IAP'!AF86</f>
        <v>0</v>
      </c>
      <c r="AG86" s="125">
        <f>+'Inversión No. 2.1 IAP'!AG86++'Inversión No. 2.2 IAP'!AG86+'Inversión 2.3 IAP'!AG86+'Inversión 2.4 IAP'!AG86+'Exp Veg 1-IAP'!AG86+'Exp Veg 2-IAP'!AG86</f>
        <v>0</v>
      </c>
      <c r="AH86" s="125">
        <f>+'Inversión No. 2.1 IAP'!AH86++'Inversión No. 2.2 IAP'!AH86+'Inversión 2.3 IAP'!AH86+'Inversión 2.4 IAP'!AH86+'Exp Veg 1-IAP'!AH86+'Exp Veg 2-IAP'!AH86</f>
        <v>0</v>
      </c>
      <c r="AI86" s="125">
        <f>+'Inversión No. 2.1 IAP'!AI86++'Inversión No. 2.2 IAP'!AI86+'Inversión 2.3 IAP'!AI86+'Inversión 2.4 IAP'!AI86+'Exp Veg 1-IAP'!AI86+'Exp Veg 2-IAP'!AI86</f>
        <v>0</v>
      </c>
      <c r="AJ86" s="125">
        <f>+'Inversión No. 2.1 IAP'!AJ86++'Inversión No. 2.2 IAP'!AJ86+'Inversión 2.3 IAP'!AJ86+'Inversión 2.4 IAP'!AJ86+'Exp Veg 1-IAP'!AJ86+'Exp Veg 2-IAP'!AJ86</f>
        <v>0</v>
      </c>
      <c r="AK86" s="125">
        <f>+'Inversión No. 2.1 IAP'!AK86++'Inversión No. 2.2 IAP'!AK86+'Inversión 2.3 IAP'!AK86+'Inversión 2.4 IAP'!AK86+'Exp Veg 1-IAP'!AK86+'Exp Veg 2-IAP'!AK86</f>
        <v>0</v>
      </c>
    </row>
    <row r="87" spans="2:37" x14ac:dyDescent="0.25">
      <c r="B87" s="59" t="s">
        <v>513</v>
      </c>
      <c r="C87" s="62" t="str">
        <f>+VLOOKUP(B87,'resumen UCAP'!$A$5:$O$329,2,0)</f>
        <v>PROYECTOR LED 400W NUEVO</v>
      </c>
      <c r="D87" s="63">
        <f>+'Desmonte Infr. financiada'!D87</f>
        <v>400</v>
      </c>
      <c r="E87" s="63" t="str">
        <f>+VLOOKUP(B87,'resumen UCAP'!$A$5:$O$329,3,0)</f>
        <v>Un</v>
      </c>
      <c r="F87" s="64">
        <f>+VLOOKUP(B87,'resumen UCAP'!$A$5:$O$329,15,0)</f>
        <v>2843260</v>
      </c>
      <c r="G87" s="61">
        <v>6</v>
      </c>
      <c r="H87" s="125">
        <f>+'Inversión No. 2.1 IAP'!H87++'Inversión No. 2.2 IAP'!H87+'Inversión 2.3 IAP'!H87+'Inversión 2.4 IAP'!H87+'Exp Veg 1-IAP'!H87+'Exp Veg 2-IAP'!H87</f>
        <v>0</v>
      </c>
      <c r="I87" s="125">
        <f>+'Inversión No. 2.1 IAP'!I87++'Inversión No. 2.2 IAP'!I87+'Inversión 2.3 IAP'!I87+'Inversión 2.4 IAP'!I87+'Exp Veg 1-IAP'!I87+'Exp Veg 2-IAP'!I87</f>
        <v>0</v>
      </c>
      <c r="J87" s="125">
        <f>+'Inversión No. 2.1 IAP'!J87++'Inversión No. 2.2 IAP'!J87+'Inversión 2.3 IAP'!J87+'Inversión 2.4 IAP'!J87+'Exp Veg 1-IAP'!J87+'Exp Veg 2-IAP'!J87</f>
        <v>0</v>
      </c>
      <c r="K87" s="125">
        <f>+'Inversión No. 2.1 IAP'!K87++'Inversión No. 2.2 IAP'!K87+'Inversión 2.3 IAP'!K87+'Inversión 2.4 IAP'!K87+'Exp Veg 1-IAP'!K87+'Exp Veg 2-IAP'!K87</f>
        <v>0</v>
      </c>
      <c r="L87" s="125">
        <f>+'Inversión No. 2.1 IAP'!L87++'Inversión No. 2.2 IAP'!L87+'Inversión 2.3 IAP'!L87+'Inversión 2.4 IAP'!L87+'Exp Veg 1-IAP'!L87+'Exp Veg 2-IAP'!L87</f>
        <v>0</v>
      </c>
      <c r="M87" s="125">
        <f>+'Inversión No. 2.1 IAP'!M87++'Inversión No. 2.2 IAP'!M87+'Inversión 2.3 IAP'!M87+'Inversión 2.4 IAP'!M87+'Exp Veg 1-IAP'!M87+'Exp Veg 2-IAP'!M87</f>
        <v>0</v>
      </c>
      <c r="N87" s="125">
        <f>+'Inversión No. 2.1 IAP'!N87++'Inversión No. 2.2 IAP'!N87+'Inversión 2.3 IAP'!N87+'Inversión 2.4 IAP'!N87+'Exp Veg 1-IAP'!N87+'Exp Veg 2-IAP'!N87</f>
        <v>0</v>
      </c>
      <c r="O87" s="125">
        <f>+'Inversión No. 2.1 IAP'!O87++'Inversión No. 2.2 IAP'!O87+'Inversión 2.3 IAP'!O87+'Inversión 2.4 IAP'!O87+'Exp Veg 1-IAP'!O87+'Exp Veg 2-IAP'!O87</f>
        <v>0</v>
      </c>
      <c r="P87" s="125">
        <f>+'Inversión No. 2.1 IAP'!P87++'Inversión No. 2.2 IAP'!P87+'Inversión 2.3 IAP'!P87+'Inversión 2.4 IAP'!P87+'Exp Veg 1-IAP'!P87+'Exp Veg 2-IAP'!P87</f>
        <v>0</v>
      </c>
      <c r="Q87" s="125">
        <f>+'Inversión No. 2.1 IAP'!Q87++'Inversión No. 2.2 IAP'!Q87+'Inversión 2.3 IAP'!Q87+'Inversión 2.4 IAP'!Q87+'Exp Veg 1-IAP'!Q87+'Exp Veg 2-IAP'!Q87</f>
        <v>0</v>
      </c>
      <c r="R87" s="125">
        <f>+'Inversión No. 2.1 IAP'!R87++'Inversión No. 2.2 IAP'!R87+'Inversión 2.3 IAP'!R87+'Inversión 2.4 IAP'!R87+'Exp Veg 1-IAP'!R87+'Exp Veg 2-IAP'!R87</f>
        <v>0</v>
      </c>
      <c r="S87" s="125">
        <f>+'Inversión No. 2.1 IAP'!S87++'Inversión No. 2.2 IAP'!S87+'Inversión 2.3 IAP'!S87+'Inversión 2.4 IAP'!S87+'Exp Veg 1-IAP'!S87+'Exp Veg 2-IAP'!S87</f>
        <v>0</v>
      </c>
      <c r="T87" s="125">
        <f>+'Inversión No. 2.1 IAP'!T87++'Inversión No. 2.2 IAP'!T87+'Inversión 2.3 IAP'!T87+'Inversión 2.4 IAP'!T87+'Exp Veg 1-IAP'!T87+'Exp Veg 2-IAP'!T87</f>
        <v>0</v>
      </c>
      <c r="U87" s="125">
        <f>+'Inversión No. 2.1 IAP'!U87++'Inversión No. 2.2 IAP'!U87+'Inversión 2.3 IAP'!U87+'Inversión 2.4 IAP'!U87+'Exp Veg 1-IAP'!U87+'Exp Veg 2-IAP'!U87</f>
        <v>0</v>
      </c>
      <c r="V87" s="125">
        <f>+'Inversión No. 2.1 IAP'!V87++'Inversión No. 2.2 IAP'!V87+'Inversión 2.3 IAP'!V87+'Inversión 2.4 IAP'!V87+'Exp Veg 1-IAP'!V87+'Exp Veg 2-IAP'!V87</f>
        <v>0</v>
      </c>
      <c r="W87" s="125">
        <f>+'Inversión No. 2.1 IAP'!W87++'Inversión No. 2.2 IAP'!W87+'Inversión 2.3 IAP'!W87+'Inversión 2.4 IAP'!W87+'Exp Veg 1-IAP'!W87+'Exp Veg 2-IAP'!W87</f>
        <v>0</v>
      </c>
      <c r="X87" s="125">
        <f>+'Inversión No. 2.1 IAP'!X87++'Inversión No. 2.2 IAP'!X87+'Inversión 2.3 IAP'!X87+'Inversión 2.4 IAP'!X87+'Exp Veg 1-IAP'!X87+'Exp Veg 2-IAP'!X87</f>
        <v>0</v>
      </c>
      <c r="Y87" s="125">
        <f>+'Inversión No. 2.1 IAP'!Y87++'Inversión No. 2.2 IAP'!Y87+'Inversión 2.3 IAP'!Y87+'Inversión 2.4 IAP'!Y87+'Exp Veg 1-IAP'!Y87+'Exp Veg 2-IAP'!Y87</f>
        <v>0</v>
      </c>
      <c r="Z87" s="125">
        <f>+'Inversión No. 2.1 IAP'!Z87++'Inversión No. 2.2 IAP'!Z87+'Inversión 2.3 IAP'!Z87+'Inversión 2.4 IAP'!Z87+'Exp Veg 1-IAP'!Z87+'Exp Veg 2-IAP'!Z87</f>
        <v>0</v>
      </c>
      <c r="AA87" s="125">
        <f>+'Inversión No. 2.1 IAP'!AA87++'Inversión No. 2.2 IAP'!AA87+'Inversión 2.3 IAP'!AA87+'Inversión 2.4 IAP'!AA87+'Exp Veg 1-IAP'!AA87+'Exp Veg 2-IAP'!AA87</f>
        <v>0</v>
      </c>
      <c r="AB87" s="125">
        <f>+'Inversión No. 2.1 IAP'!AB87++'Inversión No. 2.2 IAP'!AB87+'Inversión 2.3 IAP'!AB87+'Inversión 2.4 IAP'!AB87+'Exp Veg 1-IAP'!AB87+'Exp Veg 2-IAP'!AB87</f>
        <v>0</v>
      </c>
      <c r="AC87" s="125">
        <f>+'Inversión No. 2.1 IAP'!AC87++'Inversión No. 2.2 IAP'!AC87+'Inversión 2.3 IAP'!AC87+'Inversión 2.4 IAP'!AC87+'Exp Veg 1-IAP'!AC87+'Exp Veg 2-IAP'!AC87</f>
        <v>0</v>
      </c>
      <c r="AD87" s="125">
        <f>+'Inversión No. 2.1 IAP'!AD87++'Inversión No. 2.2 IAP'!AD87+'Inversión 2.3 IAP'!AD87+'Inversión 2.4 IAP'!AD87+'Exp Veg 1-IAP'!AD87+'Exp Veg 2-IAP'!AD87</f>
        <v>0</v>
      </c>
      <c r="AE87" s="125">
        <f>+'Inversión No. 2.1 IAP'!AE87++'Inversión No. 2.2 IAP'!AE87+'Inversión 2.3 IAP'!AE87+'Inversión 2.4 IAP'!AE87+'Exp Veg 1-IAP'!AE87+'Exp Veg 2-IAP'!AE87</f>
        <v>0</v>
      </c>
      <c r="AF87" s="125">
        <f>+'Inversión No. 2.1 IAP'!AF87++'Inversión No. 2.2 IAP'!AF87+'Inversión 2.3 IAP'!AF87+'Inversión 2.4 IAP'!AF87+'Exp Veg 1-IAP'!AF87+'Exp Veg 2-IAP'!AF87</f>
        <v>0</v>
      </c>
      <c r="AG87" s="125">
        <f>+'Inversión No. 2.1 IAP'!AG87++'Inversión No. 2.2 IAP'!AG87+'Inversión 2.3 IAP'!AG87+'Inversión 2.4 IAP'!AG87+'Exp Veg 1-IAP'!AG87+'Exp Veg 2-IAP'!AG87</f>
        <v>0</v>
      </c>
      <c r="AH87" s="125">
        <f>+'Inversión No. 2.1 IAP'!AH87++'Inversión No. 2.2 IAP'!AH87+'Inversión 2.3 IAP'!AH87+'Inversión 2.4 IAP'!AH87+'Exp Veg 1-IAP'!AH87+'Exp Veg 2-IAP'!AH87</f>
        <v>0</v>
      </c>
      <c r="AI87" s="125">
        <f>+'Inversión No. 2.1 IAP'!AI87++'Inversión No. 2.2 IAP'!AI87+'Inversión 2.3 IAP'!AI87+'Inversión 2.4 IAP'!AI87+'Exp Veg 1-IAP'!AI87+'Exp Veg 2-IAP'!AI87</f>
        <v>0</v>
      </c>
      <c r="AJ87" s="125">
        <f>+'Inversión No. 2.1 IAP'!AJ87++'Inversión No. 2.2 IAP'!AJ87+'Inversión 2.3 IAP'!AJ87+'Inversión 2.4 IAP'!AJ87+'Exp Veg 1-IAP'!AJ87+'Exp Veg 2-IAP'!AJ87</f>
        <v>0</v>
      </c>
      <c r="AK87" s="125">
        <f>+'Inversión No. 2.1 IAP'!AK87++'Inversión No. 2.2 IAP'!AK87+'Inversión 2.3 IAP'!AK87+'Inversión 2.4 IAP'!AK87+'Exp Veg 1-IAP'!AK87+'Exp Veg 2-IAP'!AK87</f>
        <v>0</v>
      </c>
    </row>
    <row r="88" spans="2:37" x14ac:dyDescent="0.25">
      <c r="B88" s="59" t="s">
        <v>514</v>
      </c>
      <c r="C88" s="62" t="str">
        <f>+VLOOKUP(B88,'resumen UCAP'!$A$5:$O$329,2,0)</f>
        <v>PROYECTOR MH 400W LED</v>
      </c>
      <c r="D88" s="63">
        <f>+'Desmonte Infr. financiada'!D88</f>
        <v>400</v>
      </c>
      <c r="E88" s="63" t="str">
        <f>+VLOOKUP(B88,'resumen UCAP'!$A$5:$O$329,3,0)</f>
        <v>Un</v>
      </c>
      <c r="F88" s="64">
        <f>+VLOOKUP(B88,'resumen UCAP'!$A$5:$O$329,15,0)</f>
        <v>2156000</v>
      </c>
      <c r="G88" s="64">
        <v>38</v>
      </c>
      <c r="H88" s="125">
        <f>+'Inversión No. 2.1 IAP'!H88++'Inversión No. 2.2 IAP'!H88+'Inversión 2.3 IAP'!H88+'Inversión 2.4 IAP'!H88+'Exp Veg 1-IAP'!H88+'Exp Veg 2-IAP'!H88</f>
        <v>0</v>
      </c>
      <c r="I88" s="125">
        <f>+'Inversión No. 2.1 IAP'!I88++'Inversión No. 2.2 IAP'!I88+'Inversión 2.3 IAP'!I88+'Inversión 2.4 IAP'!I88+'Exp Veg 1-IAP'!I88+'Exp Veg 2-IAP'!I88</f>
        <v>0</v>
      </c>
      <c r="J88" s="125">
        <f>+'Inversión No. 2.1 IAP'!J88++'Inversión No. 2.2 IAP'!J88+'Inversión 2.3 IAP'!J88+'Inversión 2.4 IAP'!J88+'Exp Veg 1-IAP'!J88+'Exp Veg 2-IAP'!J88</f>
        <v>0</v>
      </c>
      <c r="K88" s="125">
        <f>+'Inversión No. 2.1 IAP'!K88++'Inversión No. 2.2 IAP'!K88+'Inversión 2.3 IAP'!K88+'Inversión 2.4 IAP'!K88+'Exp Veg 1-IAP'!K88+'Exp Veg 2-IAP'!K88</f>
        <v>0</v>
      </c>
      <c r="L88" s="125">
        <f>+'Inversión No. 2.1 IAP'!L88++'Inversión No. 2.2 IAP'!L88+'Inversión 2.3 IAP'!L88+'Inversión 2.4 IAP'!L88+'Exp Veg 1-IAP'!L88+'Exp Veg 2-IAP'!L88</f>
        <v>0</v>
      </c>
      <c r="M88" s="125">
        <f>+'Inversión No. 2.1 IAP'!M88++'Inversión No. 2.2 IAP'!M88+'Inversión 2.3 IAP'!M88+'Inversión 2.4 IAP'!M88+'Exp Veg 1-IAP'!M88+'Exp Veg 2-IAP'!M88</f>
        <v>0</v>
      </c>
      <c r="N88" s="125">
        <f>+'Inversión No. 2.1 IAP'!N88++'Inversión No. 2.2 IAP'!N88+'Inversión 2.3 IAP'!N88+'Inversión 2.4 IAP'!N88+'Exp Veg 1-IAP'!N88+'Exp Veg 2-IAP'!N88</f>
        <v>0</v>
      </c>
      <c r="O88" s="125">
        <f>+'Inversión No. 2.1 IAP'!O88++'Inversión No. 2.2 IAP'!O88+'Inversión 2.3 IAP'!O88+'Inversión 2.4 IAP'!O88+'Exp Veg 1-IAP'!O88+'Exp Veg 2-IAP'!O88</f>
        <v>0</v>
      </c>
      <c r="P88" s="125">
        <f>+'Inversión No. 2.1 IAP'!P88++'Inversión No. 2.2 IAP'!P88+'Inversión 2.3 IAP'!P88+'Inversión 2.4 IAP'!P88+'Exp Veg 1-IAP'!P88+'Exp Veg 2-IAP'!P88</f>
        <v>0</v>
      </c>
      <c r="Q88" s="125">
        <f>+'Inversión No. 2.1 IAP'!Q88++'Inversión No. 2.2 IAP'!Q88+'Inversión 2.3 IAP'!Q88+'Inversión 2.4 IAP'!Q88+'Exp Veg 1-IAP'!Q88+'Exp Veg 2-IAP'!Q88</f>
        <v>0</v>
      </c>
      <c r="R88" s="125">
        <f>+'Inversión No. 2.1 IAP'!R88++'Inversión No. 2.2 IAP'!R88+'Inversión 2.3 IAP'!R88+'Inversión 2.4 IAP'!R88+'Exp Veg 1-IAP'!R88+'Exp Veg 2-IAP'!R88</f>
        <v>0</v>
      </c>
      <c r="S88" s="125">
        <f>+'Inversión No. 2.1 IAP'!S88++'Inversión No. 2.2 IAP'!S88+'Inversión 2.3 IAP'!S88+'Inversión 2.4 IAP'!S88+'Exp Veg 1-IAP'!S88+'Exp Veg 2-IAP'!S88</f>
        <v>0</v>
      </c>
      <c r="T88" s="125">
        <f>+'Inversión No. 2.1 IAP'!T88++'Inversión No. 2.2 IAP'!T88+'Inversión 2.3 IAP'!T88+'Inversión 2.4 IAP'!T88+'Exp Veg 1-IAP'!T88+'Exp Veg 2-IAP'!T88</f>
        <v>0</v>
      </c>
      <c r="U88" s="125">
        <f>+'Inversión No. 2.1 IAP'!U88++'Inversión No. 2.2 IAP'!U88+'Inversión 2.3 IAP'!U88+'Inversión 2.4 IAP'!U88+'Exp Veg 1-IAP'!U88+'Exp Veg 2-IAP'!U88</f>
        <v>0</v>
      </c>
      <c r="V88" s="125">
        <f>+'Inversión No. 2.1 IAP'!V88++'Inversión No. 2.2 IAP'!V88+'Inversión 2.3 IAP'!V88+'Inversión 2.4 IAP'!V88+'Exp Veg 1-IAP'!V88+'Exp Veg 2-IAP'!V88</f>
        <v>0</v>
      </c>
      <c r="W88" s="125">
        <f>+'Inversión No. 2.1 IAP'!W88++'Inversión No. 2.2 IAP'!W88+'Inversión 2.3 IAP'!W88+'Inversión 2.4 IAP'!W88+'Exp Veg 1-IAP'!W88+'Exp Veg 2-IAP'!W88</f>
        <v>0</v>
      </c>
      <c r="X88" s="125">
        <f>+'Inversión No. 2.1 IAP'!X88++'Inversión No. 2.2 IAP'!X88+'Inversión 2.3 IAP'!X88+'Inversión 2.4 IAP'!X88+'Exp Veg 1-IAP'!X88+'Exp Veg 2-IAP'!X88</f>
        <v>0</v>
      </c>
      <c r="Y88" s="125">
        <f>+'Inversión No. 2.1 IAP'!Y88++'Inversión No. 2.2 IAP'!Y88+'Inversión 2.3 IAP'!Y88+'Inversión 2.4 IAP'!Y88+'Exp Veg 1-IAP'!Y88+'Exp Veg 2-IAP'!Y88</f>
        <v>0</v>
      </c>
      <c r="Z88" s="125">
        <f>+'Inversión No. 2.1 IAP'!Z88++'Inversión No. 2.2 IAP'!Z88+'Inversión 2.3 IAP'!Z88+'Inversión 2.4 IAP'!Z88+'Exp Veg 1-IAP'!Z88+'Exp Veg 2-IAP'!Z88</f>
        <v>0</v>
      </c>
      <c r="AA88" s="125">
        <f>+'Inversión No. 2.1 IAP'!AA88++'Inversión No. 2.2 IAP'!AA88+'Inversión 2.3 IAP'!AA88+'Inversión 2.4 IAP'!AA88+'Exp Veg 1-IAP'!AA88+'Exp Veg 2-IAP'!AA88</f>
        <v>0</v>
      </c>
      <c r="AB88" s="125">
        <f>+'Inversión No. 2.1 IAP'!AB88++'Inversión No. 2.2 IAP'!AB88+'Inversión 2.3 IAP'!AB88+'Inversión 2.4 IAP'!AB88+'Exp Veg 1-IAP'!AB88+'Exp Veg 2-IAP'!AB88</f>
        <v>0</v>
      </c>
      <c r="AC88" s="125">
        <f>+'Inversión No. 2.1 IAP'!AC88++'Inversión No. 2.2 IAP'!AC88+'Inversión 2.3 IAP'!AC88+'Inversión 2.4 IAP'!AC88+'Exp Veg 1-IAP'!AC88+'Exp Veg 2-IAP'!AC88</f>
        <v>0</v>
      </c>
      <c r="AD88" s="125">
        <f>+'Inversión No. 2.1 IAP'!AD88++'Inversión No. 2.2 IAP'!AD88+'Inversión 2.3 IAP'!AD88+'Inversión 2.4 IAP'!AD88+'Exp Veg 1-IAP'!AD88+'Exp Veg 2-IAP'!AD88</f>
        <v>0</v>
      </c>
      <c r="AE88" s="125">
        <f>+'Inversión No. 2.1 IAP'!AE88++'Inversión No. 2.2 IAP'!AE88+'Inversión 2.3 IAP'!AE88+'Inversión 2.4 IAP'!AE88+'Exp Veg 1-IAP'!AE88+'Exp Veg 2-IAP'!AE88</f>
        <v>0</v>
      </c>
      <c r="AF88" s="125">
        <f>+'Inversión No. 2.1 IAP'!AF88++'Inversión No. 2.2 IAP'!AF88+'Inversión 2.3 IAP'!AF88+'Inversión 2.4 IAP'!AF88+'Exp Veg 1-IAP'!AF88+'Exp Veg 2-IAP'!AF88</f>
        <v>0</v>
      </c>
      <c r="AG88" s="125">
        <f>+'Inversión No. 2.1 IAP'!AG88++'Inversión No. 2.2 IAP'!AG88+'Inversión 2.3 IAP'!AG88+'Inversión 2.4 IAP'!AG88+'Exp Veg 1-IAP'!AG88+'Exp Veg 2-IAP'!AG88</f>
        <v>0</v>
      </c>
      <c r="AH88" s="125">
        <f>+'Inversión No. 2.1 IAP'!AH88++'Inversión No. 2.2 IAP'!AH88+'Inversión 2.3 IAP'!AH88+'Inversión 2.4 IAP'!AH88+'Exp Veg 1-IAP'!AH88+'Exp Veg 2-IAP'!AH88</f>
        <v>0</v>
      </c>
      <c r="AI88" s="125">
        <f>+'Inversión No. 2.1 IAP'!AI88++'Inversión No. 2.2 IAP'!AI88+'Inversión 2.3 IAP'!AI88+'Inversión 2.4 IAP'!AI88+'Exp Veg 1-IAP'!AI88+'Exp Veg 2-IAP'!AI88</f>
        <v>0</v>
      </c>
      <c r="AJ88" s="125">
        <f>+'Inversión No. 2.1 IAP'!AJ88++'Inversión No. 2.2 IAP'!AJ88+'Inversión 2.3 IAP'!AJ88+'Inversión 2.4 IAP'!AJ88+'Exp Veg 1-IAP'!AJ88+'Exp Veg 2-IAP'!AJ88</f>
        <v>0</v>
      </c>
      <c r="AK88" s="125">
        <f>+'Inversión No. 2.1 IAP'!AK88++'Inversión No. 2.2 IAP'!AK88+'Inversión 2.3 IAP'!AK88+'Inversión 2.4 IAP'!AK88+'Exp Veg 1-IAP'!AK88+'Exp Veg 2-IAP'!AK88</f>
        <v>0</v>
      </c>
    </row>
    <row r="89" spans="2:37" x14ac:dyDescent="0.25">
      <c r="B89" s="59" t="s">
        <v>515</v>
      </c>
      <c r="C89" s="62" t="str">
        <f>+VLOOKUP(B89,'resumen UCAP'!$A$5:$O$329,2,0)</f>
        <v>PROYECTOR IMPOLED 400W LED</v>
      </c>
      <c r="D89" s="63">
        <f>+'Desmonte Infr. financiada'!D89</f>
        <v>400</v>
      </c>
      <c r="E89" s="63" t="str">
        <f>+VLOOKUP(B89,'resumen UCAP'!$A$5:$O$329,3,0)</f>
        <v>Un</v>
      </c>
      <c r="F89" s="64">
        <f>+VLOOKUP(B89,'resumen UCAP'!$A$5:$O$329,15,0)</f>
        <v>509142</v>
      </c>
      <c r="G89" s="61">
        <v>5</v>
      </c>
      <c r="H89" s="125">
        <f>+'Inversión No. 2.1 IAP'!H89++'Inversión No. 2.2 IAP'!H89+'Inversión 2.3 IAP'!H89+'Inversión 2.4 IAP'!H89+'Exp Veg 1-IAP'!H89+'Exp Veg 2-IAP'!H89</f>
        <v>0</v>
      </c>
      <c r="I89" s="125">
        <f>+'Inversión No. 2.1 IAP'!I89++'Inversión No. 2.2 IAP'!I89+'Inversión 2.3 IAP'!I89+'Inversión 2.4 IAP'!I89+'Exp Veg 1-IAP'!I89+'Exp Veg 2-IAP'!I89</f>
        <v>0</v>
      </c>
      <c r="J89" s="125">
        <f>+'Inversión No. 2.1 IAP'!J89++'Inversión No. 2.2 IAP'!J89+'Inversión 2.3 IAP'!J89+'Inversión 2.4 IAP'!J89+'Exp Veg 1-IAP'!J89+'Exp Veg 2-IAP'!J89</f>
        <v>0</v>
      </c>
      <c r="K89" s="125">
        <f>+'Inversión No. 2.1 IAP'!K89++'Inversión No. 2.2 IAP'!K89+'Inversión 2.3 IAP'!K89+'Inversión 2.4 IAP'!K89+'Exp Veg 1-IAP'!K89+'Exp Veg 2-IAP'!K89</f>
        <v>0</v>
      </c>
      <c r="L89" s="125">
        <f>+'Inversión No. 2.1 IAP'!L89++'Inversión No. 2.2 IAP'!L89+'Inversión 2.3 IAP'!L89+'Inversión 2.4 IAP'!L89+'Exp Veg 1-IAP'!L89+'Exp Veg 2-IAP'!L89</f>
        <v>0</v>
      </c>
      <c r="M89" s="125">
        <f>+'Inversión No. 2.1 IAP'!M89++'Inversión No. 2.2 IAP'!M89+'Inversión 2.3 IAP'!M89+'Inversión 2.4 IAP'!M89+'Exp Veg 1-IAP'!M89+'Exp Veg 2-IAP'!M89</f>
        <v>0</v>
      </c>
      <c r="N89" s="125">
        <f>+'Inversión No. 2.1 IAP'!N89++'Inversión No. 2.2 IAP'!N89+'Inversión 2.3 IAP'!N89+'Inversión 2.4 IAP'!N89+'Exp Veg 1-IAP'!N89+'Exp Veg 2-IAP'!N89</f>
        <v>0</v>
      </c>
      <c r="O89" s="125">
        <f>+'Inversión No. 2.1 IAP'!O89++'Inversión No. 2.2 IAP'!O89+'Inversión 2.3 IAP'!O89+'Inversión 2.4 IAP'!O89+'Exp Veg 1-IAP'!O89+'Exp Veg 2-IAP'!O89</f>
        <v>0</v>
      </c>
      <c r="P89" s="125">
        <f>+'Inversión No. 2.1 IAP'!P89++'Inversión No. 2.2 IAP'!P89+'Inversión 2.3 IAP'!P89+'Inversión 2.4 IAP'!P89+'Exp Veg 1-IAP'!P89+'Exp Veg 2-IAP'!P89</f>
        <v>0</v>
      </c>
      <c r="Q89" s="125">
        <f>+'Inversión No. 2.1 IAP'!Q89++'Inversión No. 2.2 IAP'!Q89+'Inversión 2.3 IAP'!Q89+'Inversión 2.4 IAP'!Q89+'Exp Veg 1-IAP'!Q89+'Exp Veg 2-IAP'!Q89</f>
        <v>0</v>
      </c>
      <c r="R89" s="125">
        <f>+'Inversión No. 2.1 IAP'!R89++'Inversión No. 2.2 IAP'!R89+'Inversión 2.3 IAP'!R89+'Inversión 2.4 IAP'!R89+'Exp Veg 1-IAP'!R89+'Exp Veg 2-IAP'!R89</f>
        <v>0</v>
      </c>
      <c r="S89" s="125">
        <f>+'Inversión No. 2.1 IAP'!S89++'Inversión No. 2.2 IAP'!S89+'Inversión 2.3 IAP'!S89+'Inversión 2.4 IAP'!S89+'Exp Veg 1-IAP'!S89+'Exp Veg 2-IAP'!S89</f>
        <v>0</v>
      </c>
      <c r="T89" s="125">
        <f>+'Inversión No. 2.1 IAP'!T89++'Inversión No. 2.2 IAP'!T89+'Inversión 2.3 IAP'!T89+'Inversión 2.4 IAP'!T89+'Exp Veg 1-IAP'!T89+'Exp Veg 2-IAP'!T89</f>
        <v>0</v>
      </c>
      <c r="U89" s="125">
        <f>+'Inversión No. 2.1 IAP'!U89++'Inversión No. 2.2 IAP'!U89+'Inversión 2.3 IAP'!U89+'Inversión 2.4 IAP'!U89+'Exp Veg 1-IAP'!U89+'Exp Veg 2-IAP'!U89</f>
        <v>0</v>
      </c>
      <c r="V89" s="125">
        <f>+'Inversión No. 2.1 IAP'!V89++'Inversión No. 2.2 IAP'!V89+'Inversión 2.3 IAP'!V89+'Inversión 2.4 IAP'!V89+'Exp Veg 1-IAP'!V89+'Exp Veg 2-IAP'!V89</f>
        <v>0</v>
      </c>
      <c r="W89" s="125">
        <f>+'Inversión No. 2.1 IAP'!W89++'Inversión No. 2.2 IAP'!W89+'Inversión 2.3 IAP'!W89+'Inversión 2.4 IAP'!W89+'Exp Veg 1-IAP'!W89+'Exp Veg 2-IAP'!W89</f>
        <v>0</v>
      </c>
      <c r="X89" s="125">
        <f>+'Inversión No. 2.1 IAP'!X89++'Inversión No. 2.2 IAP'!X89+'Inversión 2.3 IAP'!X89+'Inversión 2.4 IAP'!X89+'Exp Veg 1-IAP'!X89+'Exp Veg 2-IAP'!X89</f>
        <v>0</v>
      </c>
      <c r="Y89" s="125">
        <f>+'Inversión No. 2.1 IAP'!Y89++'Inversión No. 2.2 IAP'!Y89+'Inversión 2.3 IAP'!Y89+'Inversión 2.4 IAP'!Y89+'Exp Veg 1-IAP'!Y89+'Exp Veg 2-IAP'!Y89</f>
        <v>0</v>
      </c>
      <c r="Z89" s="125">
        <f>+'Inversión No. 2.1 IAP'!Z89++'Inversión No. 2.2 IAP'!Z89+'Inversión 2.3 IAP'!Z89+'Inversión 2.4 IAP'!Z89+'Exp Veg 1-IAP'!Z89+'Exp Veg 2-IAP'!Z89</f>
        <v>0</v>
      </c>
      <c r="AA89" s="125">
        <f>+'Inversión No. 2.1 IAP'!AA89++'Inversión No. 2.2 IAP'!AA89+'Inversión 2.3 IAP'!AA89+'Inversión 2.4 IAP'!AA89+'Exp Veg 1-IAP'!AA89+'Exp Veg 2-IAP'!AA89</f>
        <v>0</v>
      </c>
      <c r="AB89" s="125">
        <f>+'Inversión No. 2.1 IAP'!AB89++'Inversión No. 2.2 IAP'!AB89+'Inversión 2.3 IAP'!AB89+'Inversión 2.4 IAP'!AB89+'Exp Veg 1-IAP'!AB89+'Exp Veg 2-IAP'!AB89</f>
        <v>0</v>
      </c>
      <c r="AC89" s="125">
        <f>+'Inversión No. 2.1 IAP'!AC89++'Inversión No. 2.2 IAP'!AC89+'Inversión 2.3 IAP'!AC89+'Inversión 2.4 IAP'!AC89+'Exp Veg 1-IAP'!AC89+'Exp Veg 2-IAP'!AC89</f>
        <v>0</v>
      </c>
      <c r="AD89" s="125">
        <f>+'Inversión No. 2.1 IAP'!AD89++'Inversión No. 2.2 IAP'!AD89+'Inversión 2.3 IAP'!AD89+'Inversión 2.4 IAP'!AD89+'Exp Veg 1-IAP'!AD89+'Exp Veg 2-IAP'!AD89</f>
        <v>0</v>
      </c>
      <c r="AE89" s="125">
        <f>+'Inversión No. 2.1 IAP'!AE89++'Inversión No. 2.2 IAP'!AE89+'Inversión 2.3 IAP'!AE89+'Inversión 2.4 IAP'!AE89+'Exp Veg 1-IAP'!AE89+'Exp Veg 2-IAP'!AE89</f>
        <v>0</v>
      </c>
      <c r="AF89" s="125">
        <f>+'Inversión No. 2.1 IAP'!AF89++'Inversión No. 2.2 IAP'!AF89+'Inversión 2.3 IAP'!AF89+'Inversión 2.4 IAP'!AF89+'Exp Veg 1-IAP'!AF89+'Exp Veg 2-IAP'!AF89</f>
        <v>0</v>
      </c>
      <c r="AG89" s="125">
        <f>+'Inversión No. 2.1 IAP'!AG89++'Inversión No. 2.2 IAP'!AG89+'Inversión 2.3 IAP'!AG89+'Inversión 2.4 IAP'!AG89+'Exp Veg 1-IAP'!AG89+'Exp Veg 2-IAP'!AG89</f>
        <v>0</v>
      </c>
      <c r="AH89" s="125">
        <f>+'Inversión No. 2.1 IAP'!AH89++'Inversión No. 2.2 IAP'!AH89+'Inversión 2.3 IAP'!AH89+'Inversión 2.4 IAP'!AH89+'Exp Veg 1-IAP'!AH89+'Exp Veg 2-IAP'!AH89</f>
        <v>0</v>
      </c>
      <c r="AI89" s="125">
        <f>+'Inversión No. 2.1 IAP'!AI89++'Inversión No. 2.2 IAP'!AI89+'Inversión 2.3 IAP'!AI89+'Inversión 2.4 IAP'!AI89+'Exp Veg 1-IAP'!AI89+'Exp Veg 2-IAP'!AI89</f>
        <v>0</v>
      </c>
      <c r="AJ89" s="125">
        <f>+'Inversión No. 2.1 IAP'!AJ89++'Inversión No. 2.2 IAP'!AJ89+'Inversión 2.3 IAP'!AJ89+'Inversión 2.4 IAP'!AJ89+'Exp Veg 1-IAP'!AJ89+'Exp Veg 2-IAP'!AJ89</f>
        <v>0</v>
      </c>
      <c r="AK89" s="125">
        <f>+'Inversión No. 2.1 IAP'!AK89++'Inversión No. 2.2 IAP'!AK89+'Inversión 2.3 IAP'!AK89+'Inversión 2.4 IAP'!AK89+'Exp Veg 1-IAP'!AK89+'Exp Veg 2-IAP'!AK89</f>
        <v>0</v>
      </c>
    </row>
    <row r="90" spans="2:37" x14ac:dyDescent="0.25">
      <c r="B90" s="59" t="s">
        <v>516</v>
      </c>
      <c r="C90" s="62" t="str">
        <f>+VLOOKUP(B90,'resumen UCAP'!$A$5:$O$329,2,0)</f>
        <v>LUMINARIA MH 400W SEGUNDA</v>
      </c>
      <c r="D90" s="63">
        <f>+'Desmonte Infr. financiada'!D90</f>
        <v>440</v>
      </c>
      <c r="E90" s="63" t="str">
        <f>+VLOOKUP(B90,'resumen UCAP'!$A$5:$O$329,3,0)</f>
        <v>Un</v>
      </c>
      <c r="F90" s="64">
        <f>+VLOOKUP(B90,'resumen UCAP'!$A$5:$O$329,15,0)</f>
        <v>509142</v>
      </c>
      <c r="G90" s="124">
        <v>1</v>
      </c>
      <c r="H90" s="125">
        <f>+'Inversión No. 2.1 IAP'!H90++'Inversión No. 2.2 IAP'!H90+'Inversión 2.3 IAP'!H90+'Inversión 2.4 IAP'!H90+'Exp Veg 1-IAP'!H90+'Exp Veg 2-IAP'!H90</f>
        <v>0</v>
      </c>
      <c r="I90" s="125">
        <f>+'Inversión No. 2.1 IAP'!I90++'Inversión No. 2.2 IAP'!I90+'Inversión 2.3 IAP'!I90+'Inversión 2.4 IAP'!I90+'Exp Veg 1-IAP'!I90+'Exp Veg 2-IAP'!I90</f>
        <v>0</v>
      </c>
      <c r="J90" s="125">
        <f>+'Inversión No. 2.1 IAP'!J90++'Inversión No. 2.2 IAP'!J90+'Inversión 2.3 IAP'!J90+'Inversión 2.4 IAP'!J90+'Exp Veg 1-IAP'!J90+'Exp Veg 2-IAP'!J90</f>
        <v>0</v>
      </c>
      <c r="K90" s="125">
        <f>+'Inversión No. 2.1 IAP'!K90++'Inversión No. 2.2 IAP'!K90+'Inversión 2.3 IAP'!K90+'Inversión 2.4 IAP'!K90+'Exp Veg 1-IAP'!K90+'Exp Veg 2-IAP'!K90</f>
        <v>0</v>
      </c>
      <c r="L90" s="125">
        <f>+'Inversión No. 2.1 IAP'!L90++'Inversión No. 2.2 IAP'!L90+'Inversión 2.3 IAP'!L90+'Inversión 2.4 IAP'!L90+'Exp Veg 1-IAP'!L90+'Exp Veg 2-IAP'!L90</f>
        <v>0</v>
      </c>
      <c r="M90" s="125">
        <f>+'Inversión No. 2.1 IAP'!M90++'Inversión No. 2.2 IAP'!M90+'Inversión 2.3 IAP'!M90+'Inversión 2.4 IAP'!M90+'Exp Veg 1-IAP'!M90+'Exp Veg 2-IAP'!M90</f>
        <v>0</v>
      </c>
      <c r="N90" s="125">
        <f>+'Inversión No. 2.1 IAP'!N90++'Inversión No. 2.2 IAP'!N90+'Inversión 2.3 IAP'!N90+'Inversión 2.4 IAP'!N90+'Exp Veg 1-IAP'!N90+'Exp Veg 2-IAP'!N90</f>
        <v>0</v>
      </c>
      <c r="O90" s="125">
        <f>+'Inversión No. 2.1 IAP'!O90++'Inversión No. 2.2 IAP'!O90+'Inversión 2.3 IAP'!O90+'Inversión 2.4 IAP'!O90+'Exp Veg 1-IAP'!O90+'Exp Veg 2-IAP'!O90</f>
        <v>0</v>
      </c>
      <c r="P90" s="125">
        <f>+'Inversión No. 2.1 IAP'!P90++'Inversión No. 2.2 IAP'!P90+'Inversión 2.3 IAP'!P90+'Inversión 2.4 IAP'!P90+'Exp Veg 1-IAP'!P90+'Exp Veg 2-IAP'!P90</f>
        <v>0</v>
      </c>
      <c r="Q90" s="125">
        <f>+'Inversión No. 2.1 IAP'!Q90++'Inversión No. 2.2 IAP'!Q90+'Inversión 2.3 IAP'!Q90+'Inversión 2.4 IAP'!Q90+'Exp Veg 1-IAP'!Q90+'Exp Veg 2-IAP'!Q90</f>
        <v>0</v>
      </c>
      <c r="R90" s="125">
        <f>+'Inversión No. 2.1 IAP'!R90++'Inversión No. 2.2 IAP'!R90+'Inversión 2.3 IAP'!R90+'Inversión 2.4 IAP'!R90+'Exp Veg 1-IAP'!R90+'Exp Veg 2-IAP'!R90</f>
        <v>0</v>
      </c>
      <c r="S90" s="125">
        <f>+'Inversión No. 2.1 IAP'!S90++'Inversión No. 2.2 IAP'!S90+'Inversión 2.3 IAP'!S90+'Inversión 2.4 IAP'!S90+'Exp Veg 1-IAP'!S90+'Exp Veg 2-IAP'!S90</f>
        <v>0</v>
      </c>
      <c r="T90" s="125">
        <f>+'Inversión No. 2.1 IAP'!T90++'Inversión No. 2.2 IAP'!T90+'Inversión 2.3 IAP'!T90+'Inversión 2.4 IAP'!T90+'Exp Veg 1-IAP'!T90+'Exp Veg 2-IAP'!T90</f>
        <v>0</v>
      </c>
      <c r="U90" s="125">
        <f>+'Inversión No. 2.1 IAP'!U90++'Inversión No. 2.2 IAP'!U90+'Inversión 2.3 IAP'!U90+'Inversión 2.4 IAP'!U90+'Exp Veg 1-IAP'!U90+'Exp Veg 2-IAP'!U90</f>
        <v>0</v>
      </c>
      <c r="V90" s="125">
        <f>+'Inversión No. 2.1 IAP'!V90++'Inversión No. 2.2 IAP'!V90+'Inversión 2.3 IAP'!V90+'Inversión 2.4 IAP'!V90+'Exp Veg 1-IAP'!V90+'Exp Veg 2-IAP'!V90</f>
        <v>0</v>
      </c>
      <c r="W90" s="125">
        <f>+'Inversión No. 2.1 IAP'!W90++'Inversión No. 2.2 IAP'!W90+'Inversión 2.3 IAP'!W90+'Inversión 2.4 IAP'!W90+'Exp Veg 1-IAP'!W90+'Exp Veg 2-IAP'!W90</f>
        <v>0</v>
      </c>
      <c r="X90" s="125">
        <f>+'Inversión No. 2.1 IAP'!X90++'Inversión No. 2.2 IAP'!X90+'Inversión 2.3 IAP'!X90+'Inversión 2.4 IAP'!X90+'Exp Veg 1-IAP'!X90+'Exp Veg 2-IAP'!X90</f>
        <v>0</v>
      </c>
      <c r="Y90" s="125">
        <f>+'Inversión No. 2.1 IAP'!Y90++'Inversión No. 2.2 IAP'!Y90+'Inversión 2.3 IAP'!Y90+'Inversión 2.4 IAP'!Y90+'Exp Veg 1-IAP'!Y90+'Exp Veg 2-IAP'!Y90</f>
        <v>0</v>
      </c>
      <c r="Z90" s="125">
        <f>+'Inversión No. 2.1 IAP'!Z90++'Inversión No. 2.2 IAP'!Z90+'Inversión 2.3 IAP'!Z90+'Inversión 2.4 IAP'!Z90+'Exp Veg 1-IAP'!Z90+'Exp Veg 2-IAP'!Z90</f>
        <v>0</v>
      </c>
      <c r="AA90" s="125">
        <f>+'Inversión No. 2.1 IAP'!AA90++'Inversión No. 2.2 IAP'!AA90+'Inversión 2.3 IAP'!AA90+'Inversión 2.4 IAP'!AA90+'Exp Veg 1-IAP'!AA90+'Exp Veg 2-IAP'!AA90</f>
        <v>0</v>
      </c>
      <c r="AB90" s="125">
        <f>+'Inversión No. 2.1 IAP'!AB90++'Inversión No. 2.2 IAP'!AB90+'Inversión 2.3 IAP'!AB90+'Inversión 2.4 IAP'!AB90+'Exp Veg 1-IAP'!AB90+'Exp Veg 2-IAP'!AB90</f>
        <v>0</v>
      </c>
      <c r="AC90" s="125">
        <f>+'Inversión No. 2.1 IAP'!AC90++'Inversión No. 2.2 IAP'!AC90+'Inversión 2.3 IAP'!AC90+'Inversión 2.4 IAP'!AC90+'Exp Veg 1-IAP'!AC90+'Exp Veg 2-IAP'!AC90</f>
        <v>0</v>
      </c>
      <c r="AD90" s="125">
        <f>+'Inversión No. 2.1 IAP'!AD90++'Inversión No. 2.2 IAP'!AD90+'Inversión 2.3 IAP'!AD90+'Inversión 2.4 IAP'!AD90+'Exp Veg 1-IAP'!AD90+'Exp Veg 2-IAP'!AD90</f>
        <v>0</v>
      </c>
      <c r="AE90" s="125">
        <f>+'Inversión No. 2.1 IAP'!AE90++'Inversión No. 2.2 IAP'!AE90+'Inversión 2.3 IAP'!AE90+'Inversión 2.4 IAP'!AE90+'Exp Veg 1-IAP'!AE90+'Exp Veg 2-IAP'!AE90</f>
        <v>0</v>
      </c>
      <c r="AF90" s="125">
        <f>+'Inversión No. 2.1 IAP'!AF90++'Inversión No. 2.2 IAP'!AF90+'Inversión 2.3 IAP'!AF90+'Inversión 2.4 IAP'!AF90+'Exp Veg 1-IAP'!AF90+'Exp Veg 2-IAP'!AF90</f>
        <v>0</v>
      </c>
      <c r="AG90" s="125">
        <f>+'Inversión No. 2.1 IAP'!AG90++'Inversión No. 2.2 IAP'!AG90+'Inversión 2.3 IAP'!AG90+'Inversión 2.4 IAP'!AG90+'Exp Veg 1-IAP'!AG90+'Exp Veg 2-IAP'!AG90</f>
        <v>0</v>
      </c>
      <c r="AH90" s="125">
        <f>+'Inversión No. 2.1 IAP'!AH90++'Inversión No. 2.2 IAP'!AH90+'Inversión 2.3 IAP'!AH90+'Inversión 2.4 IAP'!AH90+'Exp Veg 1-IAP'!AH90+'Exp Veg 2-IAP'!AH90</f>
        <v>0</v>
      </c>
      <c r="AI90" s="125">
        <f>+'Inversión No. 2.1 IAP'!AI90++'Inversión No. 2.2 IAP'!AI90+'Inversión 2.3 IAP'!AI90+'Inversión 2.4 IAP'!AI90+'Exp Veg 1-IAP'!AI90+'Exp Veg 2-IAP'!AI90</f>
        <v>0</v>
      </c>
      <c r="AJ90" s="125">
        <f>+'Inversión No. 2.1 IAP'!AJ90++'Inversión No. 2.2 IAP'!AJ90+'Inversión 2.3 IAP'!AJ90+'Inversión 2.4 IAP'!AJ90+'Exp Veg 1-IAP'!AJ90+'Exp Veg 2-IAP'!AJ90</f>
        <v>0</v>
      </c>
      <c r="AK90" s="125">
        <f>+'Inversión No. 2.1 IAP'!AK90++'Inversión No. 2.2 IAP'!AK90+'Inversión 2.3 IAP'!AK90+'Inversión 2.4 IAP'!AK90+'Exp Veg 1-IAP'!AK90+'Exp Veg 2-IAP'!AK90</f>
        <v>0</v>
      </c>
    </row>
    <row r="91" spans="2:37" x14ac:dyDescent="0.25">
      <c r="B91" s="59" t="s">
        <v>517</v>
      </c>
      <c r="C91" s="62" t="str">
        <f>+VLOOKUP(B91,'resumen UCAP'!$A$5:$O$329,2,0)</f>
        <v>LUMINARIA LED 38W</v>
      </c>
      <c r="D91" s="63">
        <f>+'Desmonte Infr. financiada'!D91</f>
        <v>38</v>
      </c>
      <c r="E91" s="63" t="str">
        <f>+VLOOKUP(B91,'resumen UCAP'!$A$5:$O$329,3,0)</f>
        <v>Un</v>
      </c>
      <c r="F91" s="64">
        <f>+VLOOKUP(B91,'resumen UCAP'!$A$5:$O$329,15,0)</f>
        <v>1056546</v>
      </c>
      <c r="G91" s="61">
        <v>3</v>
      </c>
      <c r="H91" s="125">
        <f>+'Inversión No. 2.1 IAP'!H91++'Inversión No. 2.2 IAP'!H91+'Inversión 2.3 IAP'!H91+'Inversión 2.4 IAP'!H91+'Exp Veg 1-IAP'!H91+'Exp Veg 2-IAP'!H91</f>
        <v>0</v>
      </c>
      <c r="I91" s="125">
        <f>+'Inversión No. 2.1 IAP'!I91++'Inversión No. 2.2 IAP'!I91+'Inversión 2.3 IAP'!I91+'Inversión 2.4 IAP'!I91+'Exp Veg 1-IAP'!I91+'Exp Veg 2-IAP'!I91</f>
        <v>0</v>
      </c>
      <c r="J91" s="125">
        <f>+'Inversión No. 2.1 IAP'!J91++'Inversión No. 2.2 IAP'!J91+'Inversión 2.3 IAP'!J91+'Inversión 2.4 IAP'!J91+'Exp Veg 1-IAP'!J91+'Exp Veg 2-IAP'!J91</f>
        <v>0</v>
      </c>
      <c r="K91" s="125">
        <f>+'Inversión No. 2.1 IAP'!K91++'Inversión No. 2.2 IAP'!K91+'Inversión 2.3 IAP'!K91+'Inversión 2.4 IAP'!K91+'Exp Veg 1-IAP'!K91+'Exp Veg 2-IAP'!K91</f>
        <v>0</v>
      </c>
      <c r="L91" s="125">
        <f>+'Inversión No. 2.1 IAP'!L91++'Inversión No. 2.2 IAP'!L91+'Inversión 2.3 IAP'!L91+'Inversión 2.4 IAP'!L91+'Exp Veg 1-IAP'!L91+'Exp Veg 2-IAP'!L91</f>
        <v>0</v>
      </c>
      <c r="M91" s="125">
        <f>+'Inversión No. 2.1 IAP'!M91++'Inversión No. 2.2 IAP'!M91+'Inversión 2.3 IAP'!M91+'Inversión 2.4 IAP'!M91+'Exp Veg 1-IAP'!M91+'Exp Veg 2-IAP'!M91</f>
        <v>0</v>
      </c>
      <c r="N91" s="125">
        <f>+'Inversión No. 2.1 IAP'!N91++'Inversión No. 2.2 IAP'!N91+'Inversión 2.3 IAP'!N91+'Inversión 2.4 IAP'!N91+'Exp Veg 1-IAP'!N91+'Exp Veg 2-IAP'!N91</f>
        <v>0</v>
      </c>
      <c r="O91" s="125">
        <f>+'Inversión No. 2.1 IAP'!O91++'Inversión No. 2.2 IAP'!O91+'Inversión 2.3 IAP'!O91+'Inversión 2.4 IAP'!O91+'Exp Veg 1-IAP'!O91+'Exp Veg 2-IAP'!O91</f>
        <v>0</v>
      </c>
      <c r="P91" s="125">
        <f>+'Inversión No. 2.1 IAP'!P91++'Inversión No. 2.2 IAP'!P91+'Inversión 2.3 IAP'!P91+'Inversión 2.4 IAP'!P91+'Exp Veg 1-IAP'!P91+'Exp Veg 2-IAP'!P91</f>
        <v>0</v>
      </c>
      <c r="Q91" s="125">
        <f>+'Inversión No. 2.1 IAP'!Q91++'Inversión No. 2.2 IAP'!Q91+'Inversión 2.3 IAP'!Q91+'Inversión 2.4 IAP'!Q91+'Exp Veg 1-IAP'!Q91+'Exp Veg 2-IAP'!Q91</f>
        <v>0</v>
      </c>
      <c r="R91" s="125">
        <f>+'Inversión No. 2.1 IAP'!R91++'Inversión No. 2.2 IAP'!R91+'Inversión 2.3 IAP'!R91+'Inversión 2.4 IAP'!R91+'Exp Veg 1-IAP'!R91+'Exp Veg 2-IAP'!R91</f>
        <v>0</v>
      </c>
      <c r="S91" s="125">
        <f>+'Inversión No. 2.1 IAP'!S91++'Inversión No. 2.2 IAP'!S91+'Inversión 2.3 IAP'!S91+'Inversión 2.4 IAP'!S91+'Exp Veg 1-IAP'!S91+'Exp Veg 2-IAP'!S91</f>
        <v>0</v>
      </c>
      <c r="T91" s="125">
        <f>+'Inversión No. 2.1 IAP'!T91++'Inversión No. 2.2 IAP'!T91+'Inversión 2.3 IAP'!T91+'Inversión 2.4 IAP'!T91+'Exp Veg 1-IAP'!T91+'Exp Veg 2-IAP'!T91</f>
        <v>0</v>
      </c>
      <c r="U91" s="125">
        <f>+'Inversión No. 2.1 IAP'!U91++'Inversión No. 2.2 IAP'!U91+'Inversión 2.3 IAP'!U91+'Inversión 2.4 IAP'!U91+'Exp Veg 1-IAP'!U91+'Exp Veg 2-IAP'!U91</f>
        <v>0</v>
      </c>
      <c r="V91" s="125">
        <f>+'Inversión No. 2.1 IAP'!V91++'Inversión No. 2.2 IAP'!V91+'Inversión 2.3 IAP'!V91+'Inversión 2.4 IAP'!V91+'Exp Veg 1-IAP'!V91+'Exp Veg 2-IAP'!V91</f>
        <v>0</v>
      </c>
      <c r="W91" s="125">
        <f>+'Inversión No. 2.1 IAP'!W91++'Inversión No. 2.2 IAP'!W91+'Inversión 2.3 IAP'!W91+'Inversión 2.4 IAP'!W91+'Exp Veg 1-IAP'!W91+'Exp Veg 2-IAP'!W91</f>
        <v>0</v>
      </c>
      <c r="X91" s="125">
        <f>+'Inversión No. 2.1 IAP'!X91++'Inversión No. 2.2 IAP'!X91+'Inversión 2.3 IAP'!X91+'Inversión 2.4 IAP'!X91+'Exp Veg 1-IAP'!X91+'Exp Veg 2-IAP'!X91</f>
        <v>0</v>
      </c>
      <c r="Y91" s="125">
        <f>+'Inversión No. 2.1 IAP'!Y91++'Inversión No. 2.2 IAP'!Y91+'Inversión 2.3 IAP'!Y91+'Inversión 2.4 IAP'!Y91+'Exp Veg 1-IAP'!Y91+'Exp Veg 2-IAP'!Y91</f>
        <v>0</v>
      </c>
      <c r="Z91" s="125">
        <f>+'Inversión No. 2.1 IAP'!Z91++'Inversión No. 2.2 IAP'!Z91+'Inversión 2.3 IAP'!Z91+'Inversión 2.4 IAP'!Z91+'Exp Veg 1-IAP'!Z91+'Exp Veg 2-IAP'!Z91</f>
        <v>0</v>
      </c>
      <c r="AA91" s="125">
        <f>+'Inversión No. 2.1 IAP'!AA91++'Inversión No. 2.2 IAP'!AA91+'Inversión 2.3 IAP'!AA91+'Inversión 2.4 IAP'!AA91+'Exp Veg 1-IAP'!AA91+'Exp Veg 2-IAP'!AA91</f>
        <v>0</v>
      </c>
      <c r="AB91" s="125">
        <f>+'Inversión No. 2.1 IAP'!AB91++'Inversión No. 2.2 IAP'!AB91+'Inversión 2.3 IAP'!AB91+'Inversión 2.4 IAP'!AB91+'Exp Veg 1-IAP'!AB91+'Exp Veg 2-IAP'!AB91</f>
        <v>0</v>
      </c>
      <c r="AC91" s="125">
        <f>+'Inversión No. 2.1 IAP'!AC91++'Inversión No. 2.2 IAP'!AC91+'Inversión 2.3 IAP'!AC91+'Inversión 2.4 IAP'!AC91+'Exp Veg 1-IAP'!AC91+'Exp Veg 2-IAP'!AC91</f>
        <v>0</v>
      </c>
      <c r="AD91" s="125">
        <f>+'Inversión No. 2.1 IAP'!AD91++'Inversión No. 2.2 IAP'!AD91+'Inversión 2.3 IAP'!AD91+'Inversión 2.4 IAP'!AD91+'Exp Veg 1-IAP'!AD91+'Exp Veg 2-IAP'!AD91</f>
        <v>0</v>
      </c>
      <c r="AE91" s="125">
        <f>+'Inversión No. 2.1 IAP'!AE91++'Inversión No. 2.2 IAP'!AE91+'Inversión 2.3 IAP'!AE91+'Inversión 2.4 IAP'!AE91+'Exp Veg 1-IAP'!AE91+'Exp Veg 2-IAP'!AE91</f>
        <v>0</v>
      </c>
      <c r="AF91" s="125">
        <f>+'Inversión No. 2.1 IAP'!AF91++'Inversión No. 2.2 IAP'!AF91+'Inversión 2.3 IAP'!AF91+'Inversión 2.4 IAP'!AF91+'Exp Veg 1-IAP'!AF91+'Exp Veg 2-IAP'!AF91</f>
        <v>0</v>
      </c>
      <c r="AG91" s="125">
        <f>+'Inversión No. 2.1 IAP'!AG91++'Inversión No. 2.2 IAP'!AG91+'Inversión 2.3 IAP'!AG91+'Inversión 2.4 IAP'!AG91+'Exp Veg 1-IAP'!AG91+'Exp Veg 2-IAP'!AG91</f>
        <v>0</v>
      </c>
      <c r="AH91" s="125">
        <f>+'Inversión No. 2.1 IAP'!AH91++'Inversión No. 2.2 IAP'!AH91+'Inversión 2.3 IAP'!AH91+'Inversión 2.4 IAP'!AH91+'Exp Veg 1-IAP'!AH91+'Exp Veg 2-IAP'!AH91</f>
        <v>0</v>
      </c>
      <c r="AI91" s="125">
        <f>+'Inversión No. 2.1 IAP'!AI91++'Inversión No. 2.2 IAP'!AI91+'Inversión 2.3 IAP'!AI91+'Inversión 2.4 IAP'!AI91+'Exp Veg 1-IAP'!AI91+'Exp Veg 2-IAP'!AI91</f>
        <v>0</v>
      </c>
      <c r="AJ91" s="125">
        <f>+'Inversión No. 2.1 IAP'!AJ91++'Inversión No. 2.2 IAP'!AJ91+'Inversión 2.3 IAP'!AJ91+'Inversión 2.4 IAP'!AJ91+'Exp Veg 1-IAP'!AJ91+'Exp Veg 2-IAP'!AJ91</f>
        <v>0</v>
      </c>
      <c r="AK91" s="125">
        <f>+'Inversión No. 2.1 IAP'!AK91++'Inversión No. 2.2 IAP'!AK91+'Inversión 2.3 IAP'!AK91+'Inversión 2.4 IAP'!AK91+'Exp Veg 1-IAP'!AK91+'Exp Veg 2-IAP'!AK91</f>
        <v>0</v>
      </c>
    </row>
    <row r="92" spans="2:37" x14ac:dyDescent="0.25">
      <c r="B92" s="59" t="s">
        <v>518</v>
      </c>
      <c r="C92" s="62" t="str">
        <f>+VLOOKUP(B92,'resumen UCAP'!$A$5:$O$329,2,0)</f>
        <v>LUMINARIA LED 80-90W NUEVA</v>
      </c>
      <c r="D92" s="63">
        <f>+'Desmonte Infr. financiada'!D92</f>
        <v>90</v>
      </c>
      <c r="E92" s="63" t="str">
        <f>+VLOOKUP(B92,'resumen UCAP'!$A$5:$O$329,3,0)</f>
        <v>Un</v>
      </c>
      <c r="F92" s="64">
        <f>+VLOOKUP(B92,'resumen UCAP'!$A$5:$O$329,15,0)</f>
        <v>1547358</v>
      </c>
      <c r="G92" s="61">
        <v>1</v>
      </c>
      <c r="H92" s="125">
        <f>+'Inversión No. 2.1 IAP'!H92++'Inversión No. 2.2 IAP'!H92+'Inversión 2.3 IAP'!H92+'Inversión 2.4 IAP'!H92+'Exp Veg 1-IAP'!H92+'Exp Veg 2-IAP'!H92</f>
        <v>0</v>
      </c>
      <c r="I92" s="125">
        <f>+'Inversión No. 2.1 IAP'!I92++'Inversión No. 2.2 IAP'!I92+'Inversión 2.3 IAP'!I92+'Inversión 2.4 IAP'!I92+'Exp Veg 1-IAP'!I92+'Exp Veg 2-IAP'!I92</f>
        <v>0</v>
      </c>
      <c r="J92" s="125">
        <f>+'Inversión No. 2.1 IAP'!J92++'Inversión No. 2.2 IAP'!J92+'Inversión 2.3 IAP'!J92+'Inversión 2.4 IAP'!J92+'Exp Veg 1-IAP'!J92+'Exp Veg 2-IAP'!J92</f>
        <v>0</v>
      </c>
      <c r="K92" s="125">
        <f>+'Inversión No. 2.1 IAP'!K92++'Inversión No. 2.2 IAP'!K92+'Inversión 2.3 IAP'!K92+'Inversión 2.4 IAP'!K92+'Exp Veg 1-IAP'!K92+'Exp Veg 2-IAP'!K92</f>
        <v>0</v>
      </c>
      <c r="L92" s="125">
        <f>+'Inversión No. 2.1 IAP'!L92++'Inversión No. 2.2 IAP'!L92+'Inversión 2.3 IAP'!L92+'Inversión 2.4 IAP'!L92+'Exp Veg 1-IAP'!L92+'Exp Veg 2-IAP'!L92</f>
        <v>0</v>
      </c>
      <c r="M92" s="125">
        <f>+'Inversión No. 2.1 IAP'!M92++'Inversión No. 2.2 IAP'!M92+'Inversión 2.3 IAP'!M92+'Inversión 2.4 IAP'!M92+'Exp Veg 1-IAP'!M92+'Exp Veg 2-IAP'!M92</f>
        <v>0</v>
      </c>
      <c r="N92" s="125">
        <f>+'Inversión No. 2.1 IAP'!N92++'Inversión No. 2.2 IAP'!N92+'Inversión 2.3 IAP'!N92+'Inversión 2.4 IAP'!N92+'Exp Veg 1-IAP'!N92+'Exp Veg 2-IAP'!N92</f>
        <v>0</v>
      </c>
      <c r="O92" s="125">
        <f>+'Inversión No. 2.1 IAP'!O92++'Inversión No. 2.2 IAP'!O92+'Inversión 2.3 IAP'!O92+'Inversión 2.4 IAP'!O92+'Exp Veg 1-IAP'!O92+'Exp Veg 2-IAP'!O92</f>
        <v>0</v>
      </c>
      <c r="P92" s="125">
        <f>+'Inversión No. 2.1 IAP'!P92++'Inversión No. 2.2 IAP'!P92+'Inversión 2.3 IAP'!P92+'Inversión 2.4 IAP'!P92+'Exp Veg 1-IAP'!P92+'Exp Veg 2-IAP'!P92</f>
        <v>0</v>
      </c>
      <c r="Q92" s="125">
        <f>+'Inversión No. 2.1 IAP'!Q92++'Inversión No. 2.2 IAP'!Q92+'Inversión 2.3 IAP'!Q92+'Inversión 2.4 IAP'!Q92+'Exp Veg 1-IAP'!Q92+'Exp Veg 2-IAP'!Q92</f>
        <v>0</v>
      </c>
      <c r="R92" s="125">
        <f>+'Inversión No. 2.1 IAP'!R92++'Inversión No. 2.2 IAP'!R92+'Inversión 2.3 IAP'!R92+'Inversión 2.4 IAP'!R92+'Exp Veg 1-IAP'!R92+'Exp Veg 2-IAP'!R92</f>
        <v>0</v>
      </c>
      <c r="S92" s="125">
        <f>+'Inversión No. 2.1 IAP'!S92++'Inversión No. 2.2 IAP'!S92+'Inversión 2.3 IAP'!S92+'Inversión 2.4 IAP'!S92+'Exp Veg 1-IAP'!S92+'Exp Veg 2-IAP'!S92</f>
        <v>0</v>
      </c>
      <c r="T92" s="125">
        <f>+'Inversión No. 2.1 IAP'!T92++'Inversión No. 2.2 IAP'!T92+'Inversión 2.3 IAP'!T92+'Inversión 2.4 IAP'!T92+'Exp Veg 1-IAP'!T92+'Exp Veg 2-IAP'!T92</f>
        <v>0</v>
      </c>
      <c r="U92" s="125">
        <f>+'Inversión No. 2.1 IAP'!U92++'Inversión No. 2.2 IAP'!U92+'Inversión 2.3 IAP'!U92+'Inversión 2.4 IAP'!U92+'Exp Veg 1-IAP'!U92+'Exp Veg 2-IAP'!U92</f>
        <v>0</v>
      </c>
      <c r="V92" s="125">
        <f>+'Inversión No. 2.1 IAP'!V92++'Inversión No. 2.2 IAP'!V92+'Inversión 2.3 IAP'!V92+'Inversión 2.4 IAP'!V92+'Exp Veg 1-IAP'!V92+'Exp Veg 2-IAP'!V92</f>
        <v>0</v>
      </c>
      <c r="W92" s="125">
        <f>+'Inversión No. 2.1 IAP'!W92++'Inversión No. 2.2 IAP'!W92+'Inversión 2.3 IAP'!W92+'Inversión 2.4 IAP'!W92+'Exp Veg 1-IAP'!W92+'Exp Veg 2-IAP'!W92</f>
        <v>0</v>
      </c>
      <c r="X92" s="125">
        <f>+'Inversión No. 2.1 IAP'!X92++'Inversión No. 2.2 IAP'!X92+'Inversión 2.3 IAP'!X92+'Inversión 2.4 IAP'!X92+'Exp Veg 1-IAP'!X92+'Exp Veg 2-IAP'!X92</f>
        <v>0</v>
      </c>
      <c r="Y92" s="125">
        <f>+'Inversión No. 2.1 IAP'!Y92++'Inversión No. 2.2 IAP'!Y92+'Inversión 2.3 IAP'!Y92+'Inversión 2.4 IAP'!Y92+'Exp Veg 1-IAP'!Y92+'Exp Veg 2-IAP'!Y92</f>
        <v>0</v>
      </c>
      <c r="Z92" s="125">
        <f>+'Inversión No. 2.1 IAP'!Z92++'Inversión No. 2.2 IAP'!Z92+'Inversión 2.3 IAP'!Z92+'Inversión 2.4 IAP'!Z92+'Exp Veg 1-IAP'!Z92+'Exp Veg 2-IAP'!Z92</f>
        <v>0</v>
      </c>
      <c r="AA92" s="125">
        <f>+'Inversión No. 2.1 IAP'!AA92++'Inversión No. 2.2 IAP'!AA92+'Inversión 2.3 IAP'!AA92+'Inversión 2.4 IAP'!AA92+'Exp Veg 1-IAP'!AA92+'Exp Veg 2-IAP'!AA92</f>
        <v>0</v>
      </c>
      <c r="AB92" s="125">
        <f>+'Inversión No. 2.1 IAP'!AB92++'Inversión No. 2.2 IAP'!AB92+'Inversión 2.3 IAP'!AB92+'Inversión 2.4 IAP'!AB92+'Exp Veg 1-IAP'!AB92+'Exp Veg 2-IAP'!AB92</f>
        <v>0</v>
      </c>
      <c r="AC92" s="125">
        <f>+'Inversión No. 2.1 IAP'!AC92++'Inversión No. 2.2 IAP'!AC92+'Inversión 2.3 IAP'!AC92+'Inversión 2.4 IAP'!AC92+'Exp Veg 1-IAP'!AC92+'Exp Veg 2-IAP'!AC92</f>
        <v>0</v>
      </c>
      <c r="AD92" s="125">
        <f>+'Inversión No. 2.1 IAP'!AD92++'Inversión No. 2.2 IAP'!AD92+'Inversión 2.3 IAP'!AD92+'Inversión 2.4 IAP'!AD92+'Exp Veg 1-IAP'!AD92+'Exp Veg 2-IAP'!AD92</f>
        <v>0</v>
      </c>
      <c r="AE92" s="125">
        <f>+'Inversión No. 2.1 IAP'!AE92++'Inversión No. 2.2 IAP'!AE92+'Inversión 2.3 IAP'!AE92+'Inversión 2.4 IAP'!AE92+'Exp Veg 1-IAP'!AE92+'Exp Veg 2-IAP'!AE92</f>
        <v>0</v>
      </c>
      <c r="AF92" s="125">
        <f>+'Inversión No. 2.1 IAP'!AF92++'Inversión No. 2.2 IAP'!AF92+'Inversión 2.3 IAP'!AF92+'Inversión 2.4 IAP'!AF92+'Exp Veg 1-IAP'!AF92+'Exp Veg 2-IAP'!AF92</f>
        <v>0</v>
      </c>
      <c r="AG92" s="125">
        <f>+'Inversión No. 2.1 IAP'!AG92++'Inversión No. 2.2 IAP'!AG92+'Inversión 2.3 IAP'!AG92+'Inversión 2.4 IAP'!AG92+'Exp Veg 1-IAP'!AG92+'Exp Veg 2-IAP'!AG92</f>
        <v>0</v>
      </c>
      <c r="AH92" s="125">
        <f>+'Inversión No. 2.1 IAP'!AH92++'Inversión No. 2.2 IAP'!AH92+'Inversión 2.3 IAP'!AH92+'Inversión 2.4 IAP'!AH92+'Exp Veg 1-IAP'!AH92+'Exp Veg 2-IAP'!AH92</f>
        <v>0</v>
      </c>
      <c r="AI92" s="125">
        <f>+'Inversión No. 2.1 IAP'!AI92++'Inversión No. 2.2 IAP'!AI92+'Inversión 2.3 IAP'!AI92+'Inversión 2.4 IAP'!AI92+'Exp Veg 1-IAP'!AI92+'Exp Veg 2-IAP'!AI92</f>
        <v>0</v>
      </c>
      <c r="AJ92" s="125">
        <f>+'Inversión No. 2.1 IAP'!AJ92++'Inversión No. 2.2 IAP'!AJ92+'Inversión 2.3 IAP'!AJ92+'Inversión 2.4 IAP'!AJ92+'Exp Veg 1-IAP'!AJ92+'Exp Veg 2-IAP'!AJ92</f>
        <v>0</v>
      </c>
      <c r="AK92" s="125">
        <f>+'Inversión No. 2.1 IAP'!AK92++'Inversión No. 2.2 IAP'!AK92+'Inversión 2.3 IAP'!AK92+'Inversión 2.4 IAP'!AK92+'Exp Veg 1-IAP'!AK92+'Exp Veg 2-IAP'!AK92</f>
        <v>0</v>
      </c>
    </row>
    <row r="93" spans="2:37" x14ac:dyDescent="0.25">
      <c r="B93" s="59" t="s">
        <v>519</v>
      </c>
      <c r="C93" s="62" t="str">
        <f>+VLOOKUP(B93,'resumen UCAP'!$A$5:$O$329,2,0)</f>
        <v>LUMINARIA 3000 40 NUEVA</v>
      </c>
      <c r="D93" s="63">
        <f>+'Desmonte Infr. financiada'!D93</f>
        <v>40</v>
      </c>
      <c r="E93" s="63" t="str">
        <f>+VLOOKUP(B93,'resumen UCAP'!$A$5:$O$329,3,0)</f>
        <v>Un</v>
      </c>
      <c r="F93" s="64">
        <f>+VLOOKUP(B93,'resumen UCAP'!$A$5:$O$329,15,0)</f>
        <v>757310</v>
      </c>
      <c r="G93" s="64">
        <v>13</v>
      </c>
      <c r="H93" s="125">
        <f>+'Inversión No. 2.1 IAP'!H93++'Inversión No. 2.2 IAP'!H93+'Inversión 2.3 IAP'!H93+'Inversión 2.4 IAP'!H93+'Exp Veg 1-IAP'!H93+'Exp Veg 2-IAP'!H93</f>
        <v>0</v>
      </c>
      <c r="I93" s="125">
        <f>+'Inversión No. 2.1 IAP'!I93++'Inversión No. 2.2 IAP'!I93+'Inversión 2.3 IAP'!I93+'Inversión 2.4 IAP'!I93+'Exp Veg 1-IAP'!I93+'Exp Veg 2-IAP'!I93</f>
        <v>0</v>
      </c>
      <c r="J93" s="125">
        <f>+'Inversión No. 2.1 IAP'!J93++'Inversión No. 2.2 IAP'!J93+'Inversión 2.3 IAP'!J93+'Inversión 2.4 IAP'!J93+'Exp Veg 1-IAP'!J93+'Exp Veg 2-IAP'!J93</f>
        <v>0</v>
      </c>
      <c r="K93" s="125">
        <f>+'Inversión No. 2.1 IAP'!K93++'Inversión No. 2.2 IAP'!K93+'Inversión 2.3 IAP'!K93+'Inversión 2.4 IAP'!K93+'Exp Veg 1-IAP'!K93+'Exp Veg 2-IAP'!K93</f>
        <v>0</v>
      </c>
      <c r="L93" s="125">
        <f>+'Inversión No. 2.1 IAP'!L93++'Inversión No. 2.2 IAP'!L93+'Inversión 2.3 IAP'!L93+'Inversión 2.4 IAP'!L93+'Exp Veg 1-IAP'!L93+'Exp Veg 2-IAP'!L93</f>
        <v>0</v>
      </c>
      <c r="M93" s="125">
        <f>+'Inversión No. 2.1 IAP'!M93++'Inversión No. 2.2 IAP'!M93+'Inversión 2.3 IAP'!M93+'Inversión 2.4 IAP'!M93+'Exp Veg 1-IAP'!M93+'Exp Veg 2-IAP'!M93</f>
        <v>0</v>
      </c>
      <c r="N93" s="125">
        <f>+'Inversión No. 2.1 IAP'!N93++'Inversión No. 2.2 IAP'!N93+'Inversión 2.3 IAP'!N93+'Inversión 2.4 IAP'!N93+'Exp Veg 1-IAP'!N93+'Exp Veg 2-IAP'!N93</f>
        <v>0</v>
      </c>
      <c r="O93" s="125">
        <f>+'Inversión No. 2.1 IAP'!O93++'Inversión No. 2.2 IAP'!O93+'Inversión 2.3 IAP'!O93+'Inversión 2.4 IAP'!O93+'Exp Veg 1-IAP'!O93+'Exp Veg 2-IAP'!O93</f>
        <v>0</v>
      </c>
      <c r="P93" s="125">
        <f>+'Inversión No. 2.1 IAP'!P93++'Inversión No. 2.2 IAP'!P93+'Inversión 2.3 IAP'!P93+'Inversión 2.4 IAP'!P93+'Exp Veg 1-IAP'!P93+'Exp Veg 2-IAP'!P93</f>
        <v>0</v>
      </c>
      <c r="Q93" s="125">
        <f>+'Inversión No. 2.1 IAP'!Q93++'Inversión No. 2.2 IAP'!Q93+'Inversión 2.3 IAP'!Q93+'Inversión 2.4 IAP'!Q93+'Exp Veg 1-IAP'!Q93+'Exp Veg 2-IAP'!Q93</f>
        <v>0</v>
      </c>
      <c r="R93" s="125">
        <f>+'Inversión No. 2.1 IAP'!R93++'Inversión No. 2.2 IAP'!R93+'Inversión 2.3 IAP'!R93+'Inversión 2.4 IAP'!R93+'Exp Veg 1-IAP'!R93+'Exp Veg 2-IAP'!R93</f>
        <v>0</v>
      </c>
      <c r="S93" s="125">
        <f>+'Inversión No. 2.1 IAP'!S93++'Inversión No. 2.2 IAP'!S93+'Inversión 2.3 IAP'!S93+'Inversión 2.4 IAP'!S93+'Exp Veg 1-IAP'!S93+'Exp Veg 2-IAP'!S93</f>
        <v>0</v>
      </c>
      <c r="T93" s="125">
        <f>+'Inversión No. 2.1 IAP'!T93++'Inversión No. 2.2 IAP'!T93+'Inversión 2.3 IAP'!T93+'Inversión 2.4 IAP'!T93+'Exp Veg 1-IAP'!T93+'Exp Veg 2-IAP'!T93</f>
        <v>0</v>
      </c>
      <c r="U93" s="125">
        <f>+'Inversión No. 2.1 IAP'!U93++'Inversión No. 2.2 IAP'!U93+'Inversión 2.3 IAP'!U93+'Inversión 2.4 IAP'!U93+'Exp Veg 1-IAP'!U93+'Exp Veg 2-IAP'!U93</f>
        <v>0</v>
      </c>
      <c r="V93" s="125">
        <f>+'Inversión No. 2.1 IAP'!V93++'Inversión No. 2.2 IAP'!V93+'Inversión 2.3 IAP'!V93+'Inversión 2.4 IAP'!V93+'Exp Veg 1-IAP'!V93+'Exp Veg 2-IAP'!V93</f>
        <v>0</v>
      </c>
      <c r="W93" s="125">
        <f>+'Inversión No. 2.1 IAP'!W93++'Inversión No. 2.2 IAP'!W93+'Inversión 2.3 IAP'!W93+'Inversión 2.4 IAP'!W93+'Exp Veg 1-IAP'!W93+'Exp Veg 2-IAP'!W93</f>
        <v>0</v>
      </c>
      <c r="X93" s="125">
        <f>+'Inversión No. 2.1 IAP'!X93++'Inversión No. 2.2 IAP'!X93+'Inversión 2.3 IAP'!X93+'Inversión 2.4 IAP'!X93+'Exp Veg 1-IAP'!X93+'Exp Veg 2-IAP'!X93</f>
        <v>0</v>
      </c>
      <c r="Y93" s="125">
        <f>+'Inversión No. 2.1 IAP'!Y93++'Inversión No. 2.2 IAP'!Y93+'Inversión 2.3 IAP'!Y93+'Inversión 2.4 IAP'!Y93+'Exp Veg 1-IAP'!Y93+'Exp Veg 2-IAP'!Y93</f>
        <v>0</v>
      </c>
      <c r="Z93" s="125">
        <f>+'Inversión No. 2.1 IAP'!Z93++'Inversión No. 2.2 IAP'!Z93+'Inversión 2.3 IAP'!Z93+'Inversión 2.4 IAP'!Z93+'Exp Veg 1-IAP'!Z93+'Exp Veg 2-IAP'!Z93</f>
        <v>0</v>
      </c>
      <c r="AA93" s="125">
        <f>+'Inversión No. 2.1 IAP'!AA93++'Inversión No. 2.2 IAP'!AA93+'Inversión 2.3 IAP'!AA93+'Inversión 2.4 IAP'!AA93+'Exp Veg 1-IAP'!AA93+'Exp Veg 2-IAP'!AA93</f>
        <v>0</v>
      </c>
      <c r="AB93" s="125">
        <f>+'Inversión No. 2.1 IAP'!AB93++'Inversión No. 2.2 IAP'!AB93+'Inversión 2.3 IAP'!AB93+'Inversión 2.4 IAP'!AB93+'Exp Veg 1-IAP'!AB93+'Exp Veg 2-IAP'!AB93</f>
        <v>0</v>
      </c>
      <c r="AC93" s="125">
        <f>+'Inversión No. 2.1 IAP'!AC93++'Inversión No. 2.2 IAP'!AC93+'Inversión 2.3 IAP'!AC93+'Inversión 2.4 IAP'!AC93+'Exp Veg 1-IAP'!AC93+'Exp Veg 2-IAP'!AC93</f>
        <v>0</v>
      </c>
      <c r="AD93" s="125">
        <f>+'Inversión No. 2.1 IAP'!AD93++'Inversión No. 2.2 IAP'!AD93+'Inversión 2.3 IAP'!AD93+'Inversión 2.4 IAP'!AD93+'Exp Veg 1-IAP'!AD93+'Exp Veg 2-IAP'!AD93</f>
        <v>0</v>
      </c>
      <c r="AE93" s="125">
        <f>+'Inversión No. 2.1 IAP'!AE93++'Inversión No. 2.2 IAP'!AE93+'Inversión 2.3 IAP'!AE93+'Inversión 2.4 IAP'!AE93+'Exp Veg 1-IAP'!AE93+'Exp Veg 2-IAP'!AE93</f>
        <v>0</v>
      </c>
      <c r="AF93" s="125">
        <f>+'Inversión No. 2.1 IAP'!AF93++'Inversión No. 2.2 IAP'!AF93+'Inversión 2.3 IAP'!AF93+'Inversión 2.4 IAP'!AF93+'Exp Veg 1-IAP'!AF93+'Exp Veg 2-IAP'!AF93</f>
        <v>0</v>
      </c>
      <c r="AG93" s="125">
        <f>+'Inversión No. 2.1 IAP'!AG93++'Inversión No. 2.2 IAP'!AG93+'Inversión 2.3 IAP'!AG93+'Inversión 2.4 IAP'!AG93+'Exp Veg 1-IAP'!AG93+'Exp Veg 2-IAP'!AG93</f>
        <v>0</v>
      </c>
      <c r="AH93" s="125">
        <f>+'Inversión No. 2.1 IAP'!AH93++'Inversión No. 2.2 IAP'!AH93+'Inversión 2.3 IAP'!AH93+'Inversión 2.4 IAP'!AH93+'Exp Veg 1-IAP'!AH93+'Exp Veg 2-IAP'!AH93</f>
        <v>0</v>
      </c>
      <c r="AI93" s="125">
        <f>+'Inversión No. 2.1 IAP'!AI93++'Inversión No. 2.2 IAP'!AI93+'Inversión 2.3 IAP'!AI93+'Inversión 2.4 IAP'!AI93+'Exp Veg 1-IAP'!AI93+'Exp Veg 2-IAP'!AI93</f>
        <v>0</v>
      </c>
      <c r="AJ93" s="125">
        <f>+'Inversión No. 2.1 IAP'!AJ93++'Inversión No. 2.2 IAP'!AJ93+'Inversión 2.3 IAP'!AJ93+'Inversión 2.4 IAP'!AJ93+'Exp Veg 1-IAP'!AJ93+'Exp Veg 2-IAP'!AJ93</f>
        <v>0</v>
      </c>
      <c r="AK93" s="125">
        <f>+'Inversión No. 2.1 IAP'!AK93++'Inversión No. 2.2 IAP'!AK93+'Inversión 2.3 IAP'!AK93+'Inversión 2.4 IAP'!AK93+'Exp Veg 1-IAP'!AK93+'Exp Veg 2-IAP'!AK93</f>
        <v>0</v>
      </c>
    </row>
    <row r="94" spans="2:37" x14ac:dyDescent="0.25">
      <c r="B94" s="59" t="s">
        <v>520</v>
      </c>
      <c r="C94" s="62" t="str">
        <f>+VLOOKUP(B94,'resumen UCAP'!$A$5:$O$329,2,0)</f>
        <v>LUMINARIA NA 150W ONIX SEGUNDA</v>
      </c>
      <c r="D94" s="63">
        <f>+'Desmonte Infr. financiada'!D94</f>
        <v>169</v>
      </c>
      <c r="E94" s="63" t="str">
        <f>+VLOOKUP(B94,'resumen UCAP'!$A$5:$O$329,3,0)</f>
        <v>Un</v>
      </c>
      <c r="F94" s="64">
        <f>+VLOOKUP(B94,'resumen UCAP'!$A$5:$O$329,15,0)</f>
        <v>340000</v>
      </c>
      <c r="G94" s="123">
        <v>1</v>
      </c>
      <c r="H94" s="125">
        <f>+'Inversión No. 2.1 IAP'!H94++'Inversión No. 2.2 IAP'!H94+'Inversión 2.3 IAP'!H94+'Inversión 2.4 IAP'!H94+'Exp Veg 1-IAP'!H94+'Exp Veg 2-IAP'!H94</f>
        <v>0</v>
      </c>
      <c r="I94" s="125">
        <f>+'Inversión No. 2.1 IAP'!I94++'Inversión No. 2.2 IAP'!I94+'Inversión 2.3 IAP'!I94+'Inversión 2.4 IAP'!I94+'Exp Veg 1-IAP'!I94+'Exp Veg 2-IAP'!I94</f>
        <v>0</v>
      </c>
      <c r="J94" s="125">
        <f>+'Inversión No. 2.1 IAP'!J94++'Inversión No. 2.2 IAP'!J94+'Inversión 2.3 IAP'!J94+'Inversión 2.4 IAP'!J94+'Exp Veg 1-IAP'!J94+'Exp Veg 2-IAP'!J94</f>
        <v>0</v>
      </c>
      <c r="K94" s="125">
        <f>+'Inversión No. 2.1 IAP'!K94++'Inversión No. 2.2 IAP'!K94+'Inversión 2.3 IAP'!K94+'Inversión 2.4 IAP'!K94+'Exp Veg 1-IAP'!K94+'Exp Veg 2-IAP'!K94</f>
        <v>0</v>
      </c>
      <c r="L94" s="125">
        <f>+'Inversión No. 2.1 IAP'!L94++'Inversión No. 2.2 IAP'!L94+'Inversión 2.3 IAP'!L94+'Inversión 2.4 IAP'!L94+'Exp Veg 1-IAP'!L94+'Exp Veg 2-IAP'!L94</f>
        <v>0</v>
      </c>
      <c r="M94" s="125">
        <f>+'Inversión No. 2.1 IAP'!M94++'Inversión No. 2.2 IAP'!M94+'Inversión 2.3 IAP'!M94+'Inversión 2.4 IAP'!M94+'Exp Veg 1-IAP'!M94+'Exp Veg 2-IAP'!M94</f>
        <v>0</v>
      </c>
      <c r="N94" s="125">
        <f>+'Inversión No. 2.1 IAP'!N94++'Inversión No. 2.2 IAP'!N94+'Inversión 2.3 IAP'!N94+'Inversión 2.4 IAP'!N94+'Exp Veg 1-IAP'!N94+'Exp Veg 2-IAP'!N94</f>
        <v>0</v>
      </c>
      <c r="O94" s="125">
        <f>+'Inversión No. 2.1 IAP'!O94++'Inversión No. 2.2 IAP'!O94+'Inversión 2.3 IAP'!O94+'Inversión 2.4 IAP'!O94+'Exp Veg 1-IAP'!O94+'Exp Veg 2-IAP'!O94</f>
        <v>0</v>
      </c>
      <c r="P94" s="125">
        <f>+'Inversión No. 2.1 IAP'!P94++'Inversión No. 2.2 IAP'!P94+'Inversión 2.3 IAP'!P94+'Inversión 2.4 IAP'!P94+'Exp Veg 1-IAP'!P94+'Exp Veg 2-IAP'!P94</f>
        <v>0</v>
      </c>
      <c r="Q94" s="125">
        <f>+'Inversión No. 2.1 IAP'!Q94++'Inversión No. 2.2 IAP'!Q94+'Inversión 2.3 IAP'!Q94+'Inversión 2.4 IAP'!Q94+'Exp Veg 1-IAP'!Q94+'Exp Veg 2-IAP'!Q94</f>
        <v>0</v>
      </c>
      <c r="R94" s="125">
        <f>+'Inversión No. 2.1 IAP'!R94++'Inversión No. 2.2 IAP'!R94+'Inversión 2.3 IAP'!R94+'Inversión 2.4 IAP'!R94+'Exp Veg 1-IAP'!R94+'Exp Veg 2-IAP'!R94</f>
        <v>0</v>
      </c>
      <c r="S94" s="125">
        <f>+'Inversión No. 2.1 IAP'!S94++'Inversión No. 2.2 IAP'!S94+'Inversión 2.3 IAP'!S94+'Inversión 2.4 IAP'!S94+'Exp Veg 1-IAP'!S94+'Exp Veg 2-IAP'!S94</f>
        <v>0</v>
      </c>
      <c r="T94" s="125">
        <f>+'Inversión No. 2.1 IAP'!T94++'Inversión No. 2.2 IAP'!T94+'Inversión 2.3 IAP'!T94+'Inversión 2.4 IAP'!T94+'Exp Veg 1-IAP'!T94+'Exp Veg 2-IAP'!T94</f>
        <v>0</v>
      </c>
      <c r="U94" s="125">
        <f>+'Inversión No. 2.1 IAP'!U94++'Inversión No. 2.2 IAP'!U94+'Inversión 2.3 IAP'!U94+'Inversión 2.4 IAP'!U94+'Exp Veg 1-IAP'!U94+'Exp Veg 2-IAP'!U94</f>
        <v>0</v>
      </c>
      <c r="V94" s="125">
        <f>+'Inversión No. 2.1 IAP'!V94++'Inversión No. 2.2 IAP'!V94+'Inversión 2.3 IAP'!V94+'Inversión 2.4 IAP'!V94+'Exp Veg 1-IAP'!V94+'Exp Veg 2-IAP'!V94</f>
        <v>0</v>
      </c>
      <c r="W94" s="125">
        <f>+'Inversión No. 2.1 IAP'!W94++'Inversión No. 2.2 IAP'!W94+'Inversión 2.3 IAP'!W94+'Inversión 2.4 IAP'!W94+'Exp Veg 1-IAP'!W94+'Exp Veg 2-IAP'!W94</f>
        <v>0</v>
      </c>
      <c r="X94" s="125">
        <f>+'Inversión No. 2.1 IAP'!X94++'Inversión No. 2.2 IAP'!X94+'Inversión 2.3 IAP'!X94+'Inversión 2.4 IAP'!X94+'Exp Veg 1-IAP'!X94+'Exp Veg 2-IAP'!X94</f>
        <v>0</v>
      </c>
      <c r="Y94" s="125">
        <f>+'Inversión No. 2.1 IAP'!Y94++'Inversión No. 2.2 IAP'!Y94+'Inversión 2.3 IAP'!Y94+'Inversión 2.4 IAP'!Y94+'Exp Veg 1-IAP'!Y94+'Exp Veg 2-IAP'!Y94</f>
        <v>0</v>
      </c>
      <c r="Z94" s="125">
        <f>+'Inversión No. 2.1 IAP'!Z94++'Inversión No. 2.2 IAP'!Z94+'Inversión 2.3 IAP'!Z94+'Inversión 2.4 IAP'!Z94+'Exp Veg 1-IAP'!Z94+'Exp Veg 2-IAP'!Z94</f>
        <v>0</v>
      </c>
      <c r="AA94" s="125">
        <f>+'Inversión No. 2.1 IAP'!AA94++'Inversión No. 2.2 IAP'!AA94+'Inversión 2.3 IAP'!AA94+'Inversión 2.4 IAP'!AA94+'Exp Veg 1-IAP'!AA94+'Exp Veg 2-IAP'!AA94</f>
        <v>0</v>
      </c>
      <c r="AB94" s="125">
        <f>+'Inversión No. 2.1 IAP'!AB94++'Inversión No. 2.2 IAP'!AB94+'Inversión 2.3 IAP'!AB94+'Inversión 2.4 IAP'!AB94+'Exp Veg 1-IAP'!AB94+'Exp Veg 2-IAP'!AB94</f>
        <v>0</v>
      </c>
      <c r="AC94" s="125">
        <f>+'Inversión No. 2.1 IAP'!AC94++'Inversión No. 2.2 IAP'!AC94+'Inversión 2.3 IAP'!AC94+'Inversión 2.4 IAP'!AC94+'Exp Veg 1-IAP'!AC94+'Exp Veg 2-IAP'!AC94</f>
        <v>0</v>
      </c>
      <c r="AD94" s="125">
        <f>+'Inversión No. 2.1 IAP'!AD94++'Inversión No. 2.2 IAP'!AD94+'Inversión 2.3 IAP'!AD94+'Inversión 2.4 IAP'!AD94+'Exp Veg 1-IAP'!AD94+'Exp Veg 2-IAP'!AD94</f>
        <v>0</v>
      </c>
      <c r="AE94" s="125">
        <f>+'Inversión No. 2.1 IAP'!AE94++'Inversión No. 2.2 IAP'!AE94+'Inversión 2.3 IAP'!AE94+'Inversión 2.4 IAP'!AE94+'Exp Veg 1-IAP'!AE94+'Exp Veg 2-IAP'!AE94</f>
        <v>0</v>
      </c>
      <c r="AF94" s="125">
        <f>+'Inversión No. 2.1 IAP'!AF94++'Inversión No. 2.2 IAP'!AF94+'Inversión 2.3 IAP'!AF94+'Inversión 2.4 IAP'!AF94+'Exp Veg 1-IAP'!AF94+'Exp Veg 2-IAP'!AF94</f>
        <v>0</v>
      </c>
      <c r="AG94" s="125">
        <f>+'Inversión No. 2.1 IAP'!AG94++'Inversión No. 2.2 IAP'!AG94+'Inversión 2.3 IAP'!AG94+'Inversión 2.4 IAP'!AG94+'Exp Veg 1-IAP'!AG94+'Exp Veg 2-IAP'!AG94</f>
        <v>0</v>
      </c>
      <c r="AH94" s="125">
        <f>+'Inversión No. 2.1 IAP'!AH94++'Inversión No. 2.2 IAP'!AH94+'Inversión 2.3 IAP'!AH94+'Inversión 2.4 IAP'!AH94+'Exp Veg 1-IAP'!AH94+'Exp Veg 2-IAP'!AH94</f>
        <v>0</v>
      </c>
      <c r="AI94" s="125">
        <f>+'Inversión No. 2.1 IAP'!AI94++'Inversión No. 2.2 IAP'!AI94+'Inversión 2.3 IAP'!AI94+'Inversión 2.4 IAP'!AI94+'Exp Veg 1-IAP'!AI94+'Exp Veg 2-IAP'!AI94</f>
        <v>0</v>
      </c>
      <c r="AJ94" s="125">
        <f>+'Inversión No. 2.1 IAP'!AJ94++'Inversión No. 2.2 IAP'!AJ94+'Inversión 2.3 IAP'!AJ94+'Inversión 2.4 IAP'!AJ94+'Exp Veg 1-IAP'!AJ94+'Exp Veg 2-IAP'!AJ94</f>
        <v>0</v>
      </c>
      <c r="AK94" s="125">
        <f>+'Inversión No. 2.1 IAP'!AK94++'Inversión No. 2.2 IAP'!AK94+'Inversión 2.3 IAP'!AK94+'Inversión 2.4 IAP'!AK94+'Exp Veg 1-IAP'!AK94+'Exp Veg 2-IAP'!AK94</f>
        <v>0</v>
      </c>
    </row>
    <row r="95" spans="2:37" x14ac:dyDescent="0.25">
      <c r="B95" s="59" t="s">
        <v>521</v>
      </c>
      <c r="C95" s="62" t="str">
        <f>+VLOOKUP(B95,'resumen UCAP'!$A$5:$O$329,2,0)</f>
        <v>LUMINARIA NA 70 SEGUNDA</v>
      </c>
      <c r="D95" s="63">
        <f>+'Desmonte Infr. financiada'!D95</f>
        <v>81</v>
      </c>
      <c r="E95" s="63" t="str">
        <f>+VLOOKUP(B95,'resumen UCAP'!$A$5:$O$329,3,0)</f>
        <v>Un</v>
      </c>
      <c r="F95" s="64">
        <f>+VLOOKUP(B95,'resumen UCAP'!$A$5:$O$329,15,0)</f>
        <v>201799</v>
      </c>
      <c r="G95" s="123">
        <v>5</v>
      </c>
      <c r="H95" s="125">
        <f>+'Inversión No. 2.1 IAP'!H95++'Inversión No. 2.2 IAP'!H95+'Inversión 2.3 IAP'!H95+'Inversión 2.4 IAP'!H95+'Exp Veg 1-IAP'!H95+'Exp Veg 2-IAP'!H95</f>
        <v>0</v>
      </c>
      <c r="I95" s="125">
        <f>+'Inversión No. 2.1 IAP'!I95++'Inversión No. 2.2 IAP'!I95+'Inversión 2.3 IAP'!I95+'Inversión 2.4 IAP'!I95+'Exp Veg 1-IAP'!I95+'Exp Veg 2-IAP'!I95</f>
        <v>0</v>
      </c>
      <c r="J95" s="125">
        <f>+'Inversión No. 2.1 IAP'!J95++'Inversión No. 2.2 IAP'!J95+'Inversión 2.3 IAP'!J95+'Inversión 2.4 IAP'!J95+'Exp Veg 1-IAP'!J95+'Exp Veg 2-IAP'!J95</f>
        <v>0</v>
      </c>
      <c r="K95" s="125">
        <f>+'Inversión No. 2.1 IAP'!K95++'Inversión No. 2.2 IAP'!K95+'Inversión 2.3 IAP'!K95+'Inversión 2.4 IAP'!K95+'Exp Veg 1-IAP'!K95+'Exp Veg 2-IAP'!K95</f>
        <v>0</v>
      </c>
      <c r="L95" s="125">
        <f>+'Inversión No. 2.1 IAP'!L95++'Inversión No. 2.2 IAP'!L95+'Inversión 2.3 IAP'!L95+'Inversión 2.4 IAP'!L95+'Exp Veg 1-IAP'!L95+'Exp Veg 2-IAP'!L95</f>
        <v>0</v>
      </c>
      <c r="M95" s="125">
        <f>+'Inversión No. 2.1 IAP'!M95++'Inversión No. 2.2 IAP'!M95+'Inversión 2.3 IAP'!M95+'Inversión 2.4 IAP'!M95+'Exp Veg 1-IAP'!M95+'Exp Veg 2-IAP'!M95</f>
        <v>0</v>
      </c>
      <c r="N95" s="125">
        <f>+'Inversión No. 2.1 IAP'!N95++'Inversión No. 2.2 IAP'!N95+'Inversión 2.3 IAP'!N95+'Inversión 2.4 IAP'!N95+'Exp Veg 1-IAP'!N95+'Exp Veg 2-IAP'!N95</f>
        <v>0</v>
      </c>
      <c r="O95" s="125">
        <f>+'Inversión No. 2.1 IAP'!O95++'Inversión No. 2.2 IAP'!O95+'Inversión 2.3 IAP'!O95+'Inversión 2.4 IAP'!O95+'Exp Veg 1-IAP'!O95+'Exp Veg 2-IAP'!O95</f>
        <v>0</v>
      </c>
      <c r="P95" s="125">
        <f>+'Inversión No. 2.1 IAP'!P95++'Inversión No. 2.2 IAP'!P95+'Inversión 2.3 IAP'!P95+'Inversión 2.4 IAP'!P95+'Exp Veg 1-IAP'!P95+'Exp Veg 2-IAP'!P95</f>
        <v>0</v>
      </c>
      <c r="Q95" s="125">
        <f>+'Inversión No. 2.1 IAP'!Q95++'Inversión No. 2.2 IAP'!Q95+'Inversión 2.3 IAP'!Q95+'Inversión 2.4 IAP'!Q95+'Exp Veg 1-IAP'!Q95+'Exp Veg 2-IAP'!Q95</f>
        <v>0</v>
      </c>
      <c r="R95" s="125">
        <f>+'Inversión No. 2.1 IAP'!R95++'Inversión No. 2.2 IAP'!R95+'Inversión 2.3 IAP'!R95+'Inversión 2.4 IAP'!R95+'Exp Veg 1-IAP'!R95+'Exp Veg 2-IAP'!R95</f>
        <v>0</v>
      </c>
      <c r="S95" s="125">
        <f>+'Inversión No. 2.1 IAP'!S95++'Inversión No. 2.2 IAP'!S95+'Inversión 2.3 IAP'!S95+'Inversión 2.4 IAP'!S95+'Exp Veg 1-IAP'!S95+'Exp Veg 2-IAP'!S95</f>
        <v>0</v>
      </c>
      <c r="T95" s="125">
        <f>+'Inversión No. 2.1 IAP'!T95++'Inversión No. 2.2 IAP'!T95+'Inversión 2.3 IAP'!T95+'Inversión 2.4 IAP'!T95+'Exp Veg 1-IAP'!T95+'Exp Veg 2-IAP'!T95</f>
        <v>0</v>
      </c>
      <c r="U95" s="125">
        <f>+'Inversión No. 2.1 IAP'!U95++'Inversión No. 2.2 IAP'!U95+'Inversión 2.3 IAP'!U95+'Inversión 2.4 IAP'!U95+'Exp Veg 1-IAP'!U95+'Exp Veg 2-IAP'!U95</f>
        <v>0</v>
      </c>
      <c r="V95" s="125">
        <f>+'Inversión No. 2.1 IAP'!V95++'Inversión No. 2.2 IAP'!V95+'Inversión 2.3 IAP'!V95+'Inversión 2.4 IAP'!V95+'Exp Veg 1-IAP'!V95+'Exp Veg 2-IAP'!V95</f>
        <v>0</v>
      </c>
      <c r="W95" s="125">
        <f>+'Inversión No. 2.1 IAP'!W95++'Inversión No. 2.2 IAP'!W95+'Inversión 2.3 IAP'!W95+'Inversión 2.4 IAP'!W95+'Exp Veg 1-IAP'!W95+'Exp Veg 2-IAP'!W95</f>
        <v>0</v>
      </c>
      <c r="X95" s="125">
        <f>+'Inversión No. 2.1 IAP'!X95++'Inversión No. 2.2 IAP'!X95+'Inversión 2.3 IAP'!X95+'Inversión 2.4 IAP'!X95+'Exp Veg 1-IAP'!X95+'Exp Veg 2-IAP'!X95</f>
        <v>0</v>
      </c>
      <c r="Y95" s="125">
        <f>+'Inversión No. 2.1 IAP'!Y95++'Inversión No. 2.2 IAP'!Y95+'Inversión 2.3 IAP'!Y95+'Inversión 2.4 IAP'!Y95+'Exp Veg 1-IAP'!Y95+'Exp Veg 2-IAP'!Y95</f>
        <v>0</v>
      </c>
      <c r="Z95" s="125">
        <f>+'Inversión No. 2.1 IAP'!Z95++'Inversión No. 2.2 IAP'!Z95+'Inversión 2.3 IAP'!Z95+'Inversión 2.4 IAP'!Z95+'Exp Veg 1-IAP'!Z95+'Exp Veg 2-IAP'!Z95</f>
        <v>0</v>
      </c>
      <c r="AA95" s="125">
        <f>+'Inversión No. 2.1 IAP'!AA95++'Inversión No. 2.2 IAP'!AA95+'Inversión 2.3 IAP'!AA95+'Inversión 2.4 IAP'!AA95+'Exp Veg 1-IAP'!AA95+'Exp Veg 2-IAP'!AA95</f>
        <v>0</v>
      </c>
      <c r="AB95" s="125">
        <f>+'Inversión No. 2.1 IAP'!AB95++'Inversión No. 2.2 IAP'!AB95+'Inversión 2.3 IAP'!AB95+'Inversión 2.4 IAP'!AB95+'Exp Veg 1-IAP'!AB95+'Exp Veg 2-IAP'!AB95</f>
        <v>0</v>
      </c>
      <c r="AC95" s="125">
        <f>+'Inversión No. 2.1 IAP'!AC95++'Inversión No. 2.2 IAP'!AC95+'Inversión 2.3 IAP'!AC95+'Inversión 2.4 IAP'!AC95+'Exp Veg 1-IAP'!AC95+'Exp Veg 2-IAP'!AC95</f>
        <v>0</v>
      </c>
      <c r="AD95" s="125">
        <f>+'Inversión No. 2.1 IAP'!AD95++'Inversión No. 2.2 IAP'!AD95+'Inversión 2.3 IAP'!AD95+'Inversión 2.4 IAP'!AD95+'Exp Veg 1-IAP'!AD95+'Exp Veg 2-IAP'!AD95</f>
        <v>0</v>
      </c>
      <c r="AE95" s="125">
        <f>+'Inversión No. 2.1 IAP'!AE95++'Inversión No. 2.2 IAP'!AE95+'Inversión 2.3 IAP'!AE95+'Inversión 2.4 IAP'!AE95+'Exp Veg 1-IAP'!AE95+'Exp Veg 2-IAP'!AE95</f>
        <v>0</v>
      </c>
      <c r="AF95" s="125">
        <f>+'Inversión No. 2.1 IAP'!AF95++'Inversión No. 2.2 IAP'!AF95+'Inversión 2.3 IAP'!AF95+'Inversión 2.4 IAP'!AF95+'Exp Veg 1-IAP'!AF95+'Exp Veg 2-IAP'!AF95</f>
        <v>0</v>
      </c>
      <c r="AG95" s="125">
        <f>+'Inversión No. 2.1 IAP'!AG95++'Inversión No. 2.2 IAP'!AG95+'Inversión 2.3 IAP'!AG95+'Inversión 2.4 IAP'!AG95+'Exp Veg 1-IAP'!AG95+'Exp Veg 2-IAP'!AG95</f>
        <v>0</v>
      </c>
      <c r="AH95" s="125">
        <f>+'Inversión No. 2.1 IAP'!AH95++'Inversión No. 2.2 IAP'!AH95+'Inversión 2.3 IAP'!AH95+'Inversión 2.4 IAP'!AH95+'Exp Veg 1-IAP'!AH95+'Exp Veg 2-IAP'!AH95</f>
        <v>0</v>
      </c>
      <c r="AI95" s="125">
        <f>+'Inversión No. 2.1 IAP'!AI95++'Inversión No. 2.2 IAP'!AI95+'Inversión 2.3 IAP'!AI95+'Inversión 2.4 IAP'!AI95+'Exp Veg 1-IAP'!AI95+'Exp Veg 2-IAP'!AI95</f>
        <v>0</v>
      </c>
      <c r="AJ95" s="125">
        <f>+'Inversión No. 2.1 IAP'!AJ95++'Inversión No. 2.2 IAP'!AJ95+'Inversión 2.3 IAP'!AJ95+'Inversión 2.4 IAP'!AJ95+'Exp Veg 1-IAP'!AJ95+'Exp Veg 2-IAP'!AJ95</f>
        <v>0</v>
      </c>
      <c r="AK95" s="125">
        <f>+'Inversión No. 2.1 IAP'!AK95++'Inversión No. 2.2 IAP'!AK95+'Inversión 2.3 IAP'!AK95+'Inversión 2.4 IAP'!AK95+'Exp Veg 1-IAP'!AK95+'Exp Veg 2-IAP'!AK95</f>
        <v>0</v>
      </c>
    </row>
    <row r="96" spans="2:37" x14ac:dyDescent="0.25">
      <c r="B96" s="59" t="s">
        <v>522</v>
      </c>
      <c r="C96" s="62" t="str">
        <f>+VLOOKUP(B96,'resumen UCAP'!$A$5:$O$329,2,0)</f>
        <v>LUMINARIA NA 150 SEGUNDA</v>
      </c>
      <c r="D96" s="63">
        <f>+'Desmonte Infr. financiada'!D96</f>
        <v>169</v>
      </c>
      <c r="E96" s="63" t="str">
        <f>+VLOOKUP(B96,'resumen UCAP'!$A$5:$O$329,3,0)</f>
        <v>Un</v>
      </c>
      <c r="F96" s="64">
        <f>+VLOOKUP(B96,'resumen UCAP'!$A$5:$O$329,15,0)</f>
        <v>333700</v>
      </c>
      <c r="G96" s="123">
        <v>1</v>
      </c>
      <c r="H96" s="125">
        <f>+'Inversión No. 2.1 IAP'!H96++'Inversión No. 2.2 IAP'!H96+'Inversión 2.3 IAP'!H96+'Inversión 2.4 IAP'!H96+'Exp Veg 1-IAP'!H96+'Exp Veg 2-IAP'!H96</f>
        <v>0</v>
      </c>
      <c r="I96" s="125">
        <f>+'Inversión No. 2.1 IAP'!I96++'Inversión No. 2.2 IAP'!I96+'Inversión 2.3 IAP'!I96+'Inversión 2.4 IAP'!I96+'Exp Veg 1-IAP'!I96+'Exp Veg 2-IAP'!I96</f>
        <v>0</v>
      </c>
      <c r="J96" s="125">
        <f>+'Inversión No. 2.1 IAP'!J96++'Inversión No. 2.2 IAP'!J96+'Inversión 2.3 IAP'!J96+'Inversión 2.4 IAP'!J96+'Exp Veg 1-IAP'!J96+'Exp Veg 2-IAP'!J96</f>
        <v>0</v>
      </c>
      <c r="K96" s="125">
        <f>+'Inversión No. 2.1 IAP'!K96++'Inversión No. 2.2 IAP'!K96+'Inversión 2.3 IAP'!K96+'Inversión 2.4 IAP'!K96+'Exp Veg 1-IAP'!K96+'Exp Veg 2-IAP'!K96</f>
        <v>0</v>
      </c>
      <c r="L96" s="125">
        <f>+'Inversión No. 2.1 IAP'!L96++'Inversión No. 2.2 IAP'!L96+'Inversión 2.3 IAP'!L96+'Inversión 2.4 IAP'!L96+'Exp Veg 1-IAP'!L96+'Exp Veg 2-IAP'!L96</f>
        <v>0</v>
      </c>
      <c r="M96" s="125">
        <f>+'Inversión No. 2.1 IAP'!M96++'Inversión No. 2.2 IAP'!M96+'Inversión 2.3 IAP'!M96+'Inversión 2.4 IAP'!M96+'Exp Veg 1-IAP'!M96+'Exp Veg 2-IAP'!M96</f>
        <v>0</v>
      </c>
      <c r="N96" s="125">
        <f>+'Inversión No. 2.1 IAP'!N96++'Inversión No. 2.2 IAP'!N96+'Inversión 2.3 IAP'!N96+'Inversión 2.4 IAP'!N96+'Exp Veg 1-IAP'!N96+'Exp Veg 2-IAP'!N96</f>
        <v>0</v>
      </c>
      <c r="O96" s="125">
        <f>+'Inversión No. 2.1 IAP'!O96++'Inversión No. 2.2 IAP'!O96+'Inversión 2.3 IAP'!O96+'Inversión 2.4 IAP'!O96+'Exp Veg 1-IAP'!O96+'Exp Veg 2-IAP'!O96</f>
        <v>0</v>
      </c>
      <c r="P96" s="125">
        <f>+'Inversión No. 2.1 IAP'!P96++'Inversión No. 2.2 IAP'!P96+'Inversión 2.3 IAP'!P96+'Inversión 2.4 IAP'!P96+'Exp Veg 1-IAP'!P96+'Exp Veg 2-IAP'!P96</f>
        <v>0</v>
      </c>
      <c r="Q96" s="125">
        <f>+'Inversión No. 2.1 IAP'!Q96++'Inversión No. 2.2 IAP'!Q96+'Inversión 2.3 IAP'!Q96+'Inversión 2.4 IAP'!Q96+'Exp Veg 1-IAP'!Q96+'Exp Veg 2-IAP'!Q96</f>
        <v>0</v>
      </c>
      <c r="R96" s="125">
        <f>+'Inversión No. 2.1 IAP'!R96++'Inversión No. 2.2 IAP'!R96+'Inversión 2.3 IAP'!R96+'Inversión 2.4 IAP'!R96+'Exp Veg 1-IAP'!R96+'Exp Veg 2-IAP'!R96</f>
        <v>0</v>
      </c>
      <c r="S96" s="125">
        <f>+'Inversión No. 2.1 IAP'!S96++'Inversión No. 2.2 IAP'!S96+'Inversión 2.3 IAP'!S96+'Inversión 2.4 IAP'!S96+'Exp Veg 1-IAP'!S96+'Exp Veg 2-IAP'!S96</f>
        <v>0</v>
      </c>
      <c r="T96" s="125">
        <f>+'Inversión No. 2.1 IAP'!T96++'Inversión No. 2.2 IAP'!T96+'Inversión 2.3 IAP'!T96+'Inversión 2.4 IAP'!T96+'Exp Veg 1-IAP'!T96+'Exp Veg 2-IAP'!T96</f>
        <v>0</v>
      </c>
      <c r="U96" s="125">
        <f>+'Inversión No. 2.1 IAP'!U96++'Inversión No. 2.2 IAP'!U96+'Inversión 2.3 IAP'!U96+'Inversión 2.4 IAP'!U96+'Exp Veg 1-IAP'!U96+'Exp Veg 2-IAP'!U96</f>
        <v>0</v>
      </c>
      <c r="V96" s="125">
        <f>+'Inversión No. 2.1 IAP'!V96++'Inversión No. 2.2 IAP'!V96+'Inversión 2.3 IAP'!V96+'Inversión 2.4 IAP'!V96+'Exp Veg 1-IAP'!V96+'Exp Veg 2-IAP'!V96</f>
        <v>0</v>
      </c>
      <c r="W96" s="125">
        <f>+'Inversión No. 2.1 IAP'!W96++'Inversión No. 2.2 IAP'!W96+'Inversión 2.3 IAP'!W96+'Inversión 2.4 IAP'!W96+'Exp Veg 1-IAP'!W96+'Exp Veg 2-IAP'!W96</f>
        <v>0</v>
      </c>
      <c r="X96" s="125">
        <f>+'Inversión No. 2.1 IAP'!X96++'Inversión No. 2.2 IAP'!X96+'Inversión 2.3 IAP'!X96+'Inversión 2.4 IAP'!X96+'Exp Veg 1-IAP'!X96+'Exp Veg 2-IAP'!X96</f>
        <v>0</v>
      </c>
      <c r="Y96" s="125">
        <f>+'Inversión No. 2.1 IAP'!Y96++'Inversión No. 2.2 IAP'!Y96+'Inversión 2.3 IAP'!Y96+'Inversión 2.4 IAP'!Y96+'Exp Veg 1-IAP'!Y96+'Exp Veg 2-IAP'!Y96</f>
        <v>0</v>
      </c>
      <c r="Z96" s="125">
        <f>+'Inversión No. 2.1 IAP'!Z96++'Inversión No. 2.2 IAP'!Z96+'Inversión 2.3 IAP'!Z96+'Inversión 2.4 IAP'!Z96+'Exp Veg 1-IAP'!Z96+'Exp Veg 2-IAP'!Z96</f>
        <v>0</v>
      </c>
      <c r="AA96" s="125">
        <f>+'Inversión No. 2.1 IAP'!AA96++'Inversión No. 2.2 IAP'!AA96+'Inversión 2.3 IAP'!AA96+'Inversión 2.4 IAP'!AA96+'Exp Veg 1-IAP'!AA96+'Exp Veg 2-IAP'!AA96</f>
        <v>0</v>
      </c>
      <c r="AB96" s="125">
        <f>+'Inversión No. 2.1 IAP'!AB96++'Inversión No. 2.2 IAP'!AB96+'Inversión 2.3 IAP'!AB96+'Inversión 2.4 IAP'!AB96+'Exp Veg 1-IAP'!AB96+'Exp Veg 2-IAP'!AB96</f>
        <v>0</v>
      </c>
      <c r="AC96" s="125">
        <f>+'Inversión No. 2.1 IAP'!AC96++'Inversión No. 2.2 IAP'!AC96+'Inversión 2.3 IAP'!AC96+'Inversión 2.4 IAP'!AC96+'Exp Veg 1-IAP'!AC96+'Exp Veg 2-IAP'!AC96</f>
        <v>0</v>
      </c>
      <c r="AD96" s="125">
        <f>+'Inversión No. 2.1 IAP'!AD96++'Inversión No. 2.2 IAP'!AD96+'Inversión 2.3 IAP'!AD96+'Inversión 2.4 IAP'!AD96+'Exp Veg 1-IAP'!AD96+'Exp Veg 2-IAP'!AD96</f>
        <v>0</v>
      </c>
      <c r="AE96" s="125">
        <f>+'Inversión No. 2.1 IAP'!AE96++'Inversión No. 2.2 IAP'!AE96+'Inversión 2.3 IAP'!AE96+'Inversión 2.4 IAP'!AE96+'Exp Veg 1-IAP'!AE96+'Exp Veg 2-IAP'!AE96</f>
        <v>0</v>
      </c>
      <c r="AF96" s="125">
        <f>+'Inversión No. 2.1 IAP'!AF96++'Inversión No. 2.2 IAP'!AF96+'Inversión 2.3 IAP'!AF96+'Inversión 2.4 IAP'!AF96+'Exp Veg 1-IAP'!AF96+'Exp Veg 2-IAP'!AF96</f>
        <v>0</v>
      </c>
      <c r="AG96" s="125">
        <f>+'Inversión No. 2.1 IAP'!AG96++'Inversión No. 2.2 IAP'!AG96+'Inversión 2.3 IAP'!AG96+'Inversión 2.4 IAP'!AG96+'Exp Veg 1-IAP'!AG96+'Exp Veg 2-IAP'!AG96</f>
        <v>0</v>
      </c>
      <c r="AH96" s="125">
        <f>+'Inversión No. 2.1 IAP'!AH96++'Inversión No. 2.2 IAP'!AH96+'Inversión 2.3 IAP'!AH96+'Inversión 2.4 IAP'!AH96+'Exp Veg 1-IAP'!AH96+'Exp Veg 2-IAP'!AH96</f>
        <v>0</v>
      </c>
      <c r="AI96" s="125">
        <f>+'Inversión No. 2.1 IAP'!AI96++'Inversión No. 2.2 IAP'!AI96+'Inversión 2.3 IAP'!AI96+'Inversión 2.4 IAP'!AI96+'Exp Veg 1-IAP'!AI96+'Exp Veg 2-IAP'!AI96</f>
        <v>0</v>
      </c>
      <c r="AJ96" s="125">
        <f>+'Inversión No. 2.1 IAP'!AJ96++'Inversión No. 2.2 IAP'!AJ96+'Inversión 2.3 IAP'!AJ96+'Inversión 2.4 IAP'!AJ96+'Exp Veg 1-IAP'!AJ96+'Exp Veg 2-IAP'!AJ96</f>
        <v>0</v>
      </c>
      <c r="AK96" s="125">
        <f>+'Inversión No. 2.1 IAP'!AK96++'Inversión No. 2.2 IAP'!AK96+'Inversión 2.3 IAP'!AK96+'Inversión 2.4 IAP'!AK96+'Exp Veg 1-IAP'!AK96+'Exp Veg 2-IAP'!AK96</f>
        <v>0</v>
      </c>
    </row>
    <row r="97" spans="2:37" x14ac:dyDescent="0.25">
      <c r="B97" s="59" t="s">
        <v>523</v>
      </c>
      <c r="C97" s="62" t="str">
        <f>+VLOOKUP(B97,'resumen UCAP'!$A$5:$O$329,2,0)</f>
        <v>PROYECTOR 250W NUEVO</v>
      </c>
      <c r="D97" s="63">
        <f>+'Desmonte Infr. financiada'!D97</f>
        <v>279</v>
      </c>
      <c r="E97" s="63" t="str">
        <f>+VLOOKUP(B97,'resumen UCAP'!$A$5:$O$329,3,0)</f>
        <v>Un</v>
      </c>
      <c r="F97" s="64">
        <f>+VLOOKUP(B97,'resumen UCAP'!$A$5:$O$329,15,0)</f>
        <v>413027</v>
      </c>
      <c r="G97" s="123">
        <v>5</v>
      </c>
      <c r="H97" s="125">
        <f>+'Inversión No. 2.1 IAP'!H97++'Inversión No. 2.2 IAP'!H97+'Inversión 2.3 IAP'!H97+'Inversión 2.4 IAP'!H97+'Exp Veg 1-IAP'!H97+'Exp Veg 2-IAP'!H97</f>
        <v>0</v>
      </c>
      <c r="I97" s="125">
        <f>+'Inversión No. 2.1 IAP'!I97++'Inversión No. 2.2 IAP'!I97+'Inversión 2.3 IAP'!I97+'Inversión 2.4 IAP'!I97+'Exp Veg 1-IAP'!I97+'Exp Veg 2-IAP'!I97</f>
        <v>0</v>
      </c>
      <c r="J97" s="125">
        <f>+'Inversión No. 2.1 IAP'!J97++'Inversión No. 2.2 IAP'!J97+'Inversión 2.3 IAP'!J97+'Inversión 2.4 IAP'!J97+'Exp Veg 1-IAP'!J97+'Exp Veg 2-IAP'!J97</f>
        <v>0</v>
      </c>
      <c r="K97" s="125">
        <f>+'Inversión No. 2.1 IAP'!K97++'Inversión No. 2.2 IAP'!K97+'Inversión 2.3 IAP'!K97+'Inversión 2.4 IAP'!K97+'Exp Veg 1-IAP'!K97+'Exp Veg 2-IAP'!K97</f>
        <v>0</v>
      </c>
      <c r="L97" s="125">
        <f>+'Inversión No. 2.1 IAP'!L97++'Inversión No. 2.2 IAP'!L97+'Inversión 2.3 IAP'!L97+'Inversión 2.4 IAP'!L97+'Exp Veg 1-IAP'!L97+'Exp Veg 2-IAP'!L97</f>
        <v>0</v>
      </c>
      <c r="M97" s="125">
        <f>+'Inversión No. 2.1 IAP'!M97++'Inversión No. 2.2 IAP'!M97+'Inversión 2.3 IAP'!M97+'Inversión 2.4 IAP'!M97+'Exp Veg 1-IAP'!M97+'Exp Veg 2-IAP'!M97</f>
        <v>0</v>
      </c>
      <c r="N97" s="125">
        <f>+'Inversión No. 2.1 IAP'!N97++'Inversión No. 2.2 IAP'!N97+'Inversión 2.3 IAP'!N97+'Inversión 2.4 IAP'!N97+'Exp Veg 1-IAP'!N97+'Exp Veg 2-IAP'!N97</f>
        <v>0</v>
      </c>
      <c r="O97" s="125">
        <f>+'Inversión No. 2.1 IAP'!O97++'Inversión No. 2.2 IAP'!O97+'Inversión 2.3 IAP'!O97+'Inversión 2.4 IAP'!O97+'Exp Veg 1-IAP'!O97+'Exp Veg 2-IAP'!O97</f>
        <v>0</v>
      </c>
      <c r="P97" s="125">
        <f>+'Inversión No. 2.1 IAP'!P97++'Inversión No. 2.2 IAP'!P97+'Inversión 2.3 IAP'!P97+'Inversión 2.4 IAP'!P97+'Exp Veg 1-IAP'!P97+'Exp Veg 2-IAP'!P97</f>
        <v>0</v>
      </c>
      <c r="Q97" s="125">
        <f>+'Inversión No. 2.1 IAP'!Q97++'Inversión No. 2.2 IAP'!Q97+'Inversión 2.3 IAP'!Q97+'Inversión 2.4 IAP'!Q97+'Exp Veg 1-IAP'!Q97+'Exp Veg 2-IAP'!Q97</f>
        <v>0</v>
      </c>
      <c r="R97" s="125">
        <f>+'Inversión No. 2.1 IAP'!R97++'Inversión No. 2.2 IAP'!R97+'Inversión 2.3 IAP'!R97+'Inversión 2.4 IAP'!R97+'Exp Veg 1-IAP'!R97+'Exp Veg 2-IAP'!R97</f>
        <v>0</v>
      </c>
      <c r="S97" s="125">
        <f>+'Inversión No. 2.1 IAP'!S97++'Inversión No. 2.2 IAP'!S97+'Inversión 2.3 IAP'!S97+'Inversión 2.4 IAP'!S97+'Exp Veg 1-IAP'!S97+'Exp Veg 2-IAP'!S97</f>
        <v>0</v>
      </c>
      <c r="T97" s="125">
        <f>+'Inversión No. 2.1 IAP'!T97++'Inversión No. 2.2 IAP'!T97+'Inversión 2.3 IAP'!T97+'Inversión 2.4 IAP'!T97+'Exp Veg 1-IAP'!T97+'Exp Veg 2-IAP'!T97</f>
        <v>0</v>
      </c>
      <c r="U97" s="125">
        <f>+'Inversión No. 2.1 IAP'!U97++'Inversión No. 2.2 IAP'!U97+'Inversión 2.3 IAP'!U97+'Inversión 2.4 IAP'!U97+'Exp Veg 1-IAP'!U97+'Exp Veg 2-IAP'!U97</f>
        <v>0</v>
      </c>
      <c r="V97" s="125">
        <f>+'Inversión No. 2.1 IAP'!V97++'Inversión No. 2.2 IAP'!V97+'Inversión 2.3 IAP'!V97+'Inversión 2.4 IAP'!V97+'Exp Veg 1-IAP'!V97+'Exp Veg 2-IAP'!V97</f>
        <v>0</v>
      </c>
      <c r="W97" s="125">
        <f>+'Inversión No. 2.1 IAP'!W97++'Inversión No. 2.2 IAP'!W97+'Inversión 2.3 IAP'!W97+'Inversión 2.4 IAP'!W97+'Exp Veg 1-IAP'!W97+'Exp Veg 2-IAP'!W97</f>
        <v>0</v>
      </c>
      <c r="X97" s="125">
        <f>+'Inversión No. 2.1 IAP'!X97++'Inversión No. 2.2 IAP'!X97+'Inversión 2.3 IAP'!X97+'Inversión 2.4 IAP'!X97+'Exp Veg 1-IAP'!X97+'Exp Veg 2-IAP'!X97</f>
        <v>0</v>
      </c>
      <c r="Y97" s="125">
        <f>+'Inversión No. 2.1 IAP'!Y97++'Inversión No. 2.2 IAP'!Y97+'Inversión 2.3 IAP'!Y97+'Inversión 2.4 IAP'!Y97+'Exp Veg 1-IAP'!Y97+'Exp Veg 2-IAP'!Y97</f>
        <v>0</v>
      </c>
      <c r="Z97" s="125">
        <f>+'Inversión No. 2.1 IAP'!Z97++'Inversión No. 2.2 IAP'!Z97+'Inversión 2.3 IAP'!Z97+'Inversión 2.4 IAP'!Z97+'Exp Veg 1-IAP'!Z97+'Exp Veg 2-IAP'!Z97</f>
        <v>0</v>
      </c>
      <c r="AA97" s="125">
        <f>+'Inversión No. 2.1 IAP'!AA97++'Inversión No. 2.2 IAP'!AA97+'Inversión 2.3 IAP'!AA97+'Inversión 2.4 IAP'!AA97+'Exp Veg 1-IAP'!AA97+'Exp Veg 2-IAP'!AA97</f>
        <v>0</v>
      </c>
      <c r="AB97" s="125">
        <f>+'Inversión No. 2.1 IAP'!AB97++'Inversión No. 2.2 IAP'!AB97+'Inversión 2.3 IAP'!AB97+'Inversión 2.4 IAP'!AB97+'Exp Veg 1-IAP'!AB97+'Exp Veg 2-IAP'!AB97</f>
        <v>0</v>
      </c>
      <c r="AC97" s="125">
        <f>+'Inversión No. 2.1 IAP'!AC97++'Inversión No. 2.2 IAP'!AC97+'Inversión 2.3 IAP'!AC97+'Inversión 2.4 IAP'!AC97+'Exp Veg 1-IAP'!AC97+'Exp Veg 2-IAP'!AC97</f>
        <v>0</v>
      </c>
      <c r="AD97" s="125">
        <f>+'Inversión No. 2.1 IAP'!AD97++'Inversión No. 2.2 IAP'!AD97+'Inversión 2.3 IAP'!AD97+'Inversión 2.4 IAP'!AD97+'Exp Veg 1-IAP'!AD97+'Exp Veg 2-IAP'!AD97</f>
        <v>0</v>
      </c>
      <c r="AE97" s="125">
        <f>+'Inversión No. 2.1 IAP'!AE97++'Inversión No. 2.2 IAP'!AE97+'Inversión 2.3 IAP'!AE97+'Inversión 2.4 IAP'!AE97+'Exp Veg 1-IAP'!AE97+'Exp Veg 2-IAP'!AE97</f>
        <v>0</v>
      </c>
      <c r="AF97" s="125">
        <f>+'Inversión No. 2.1 IAP'!AF97++'Inversión No. 2.2 IAP'!AF97+'Inversión 2.3 IAP'!AF97+'Inversión 2.4 IAP'!AF97+'Exp Veg 1-IAP'!AF97+'Exp Veg 2-IAP'!AF97</f>
        <v>0</v>
      </c>
      <c r="AG97" s="125">
        <f>+'Inversión No. 2.1 IAP'!AG97++'Inversión No. 2.2 IAP'!AG97+'Inversión 2.3 IAP'!AG97+'Inversión 2.4 IAP'!AG97+'Exp Veg 1-IAP'!AG97+'Exp Veg 2-IAP'!AG97</f>
        <v>0</v>
      </c>
      <c r="AH97" s="125">
        <f>+'Inversión No. 2.1 IAP'!AH97++'Inversión No. 2.2 IAP'!AH97+'Inversión 2.3 IAP'!AH97+'Inversión 2.4 IAP'!AH97+'Exp Veg 1-IAP'!AH97+'Exp Veg 2-IAP'!AH97</f>
        <v>0</v>
      </c>
      <c r="AI97" s="125">
        <f>+'Inversión No. 2.1 IAP'!AI97++'Inversión No. 2.2 IAP'!AI97+'Inversión 2.3 IAP'!AI97+'Inversión 2.4 IAP'!AI97+'Exp Veg 1-IAP'!AI97+'Exp Veg 2-IAP'!AI97</f>
        <v>0</v>
      </c>
      <c r="AJ97" s="125">
        <f>+'Inversión No. 2.1 IAP'!AJ97++'Inversión No. 2.2 IAP'!AJ97+'Inversión 2.3 IAP'!AJ97+'Inversión 2.4 IAP'!AJ97+'Exp Veg 1-IAP'!AJ97+'Exp Veg 2-IAP'!AJ97</f>
        <v>0</v>
      </c>
      <c r="AK97" s="125">
        <f>+'Inversión No. 2.1 IAP'!AK97++'Inversión No. 2.2 IAP'!AK97+'Inversión 2.3 IAP'!AK97+'Inversión 2.4 IAP'!AK97+'Exp Veg 1-IAP'!AK97+'Exp Veg 2-IAP'!AK97</f>
        <v>0</v>
      </c>
    </row>
    <row r="98" spans="2:37" x14ac:dyDescent="0.25">
      <c r="B98" s="59" t="s">
        <v>524</v>
      </c>
      <c r="C98" s="62" t="str">
        <f>+VLOOKUP(B98,'resumen UCAP'!$A$5:$O$329,2,0)</f>
        <v>LUMINARIA NA 250W NUEVA ETIQUETA</v>
      </c>
      <c r="D98" s="63">
        <f>+'Desmonte Infr. financiada'!D98</f>
        <v>279</v>
      </c>
      <c r="E98" s="63" t="str">
        <f>+VLOOKUP(B98,'resumen UCAP'!$A$5:$O$329,3,0)</f>
        <v>Un</v>
      </c>
      <c r="F98" s="64">
        <f>+VLOOKUP(B98,'resumen UCAP'!$A$5:$O$329,15,0)</f>
        <v>413027</v>
      </c>
      <c r="G98" s="123">
        <v>1</v>
      </c>
      <c r="H98" s="125">
        <f>+'Inversión No. 2.1 IAP'!H98++'Inversión No. 2.2 IAP'!H98+'Inversión 2.3 IAP'!H98+'Inversión 2.4 IAP'!H98+'Exp Veg 1-IAP'!H98+'Exp Veg 2-IAP'!H98</f>
        <v>0</v>
      </c>
      <c r="I98" s="125">
        <f>+'Inversión No. 2.1 IAP'!I98++'Inversión No. 2.2 IAP'!I98+'Inversión 2.3 IAP'!I98+'Inversión 2.4 IAP'!I98+'Exp Veg 1-IAP'!I98+'Exp Veg 2-IAP'!I98</f>
        <v>0</v>
      </c>
      <c r="J98" s="125">
        <f>+'Inversión No. 2.1 IAP'!J98++'Inversión No. 2.2 IAP'!J98+'Inversión 2.3 IAP'!J98+'Inversión 2.4 IAP'!J98+'Exp Veg 1-IAP'!J98+'Exp Veg 2-IAP'!J98</f>
        <v>0</v>
      </c>
      <c r="K98" s="125">
        <f>+'Inversión No. 2.1 IAP'!K98++'Inversión No. 2.2 IAP'!K98+'Inversión 2.3 IAP'!K98+'Inversión 2.4 IAP'!K98+'Exp Veg 1-IAP'!K98+'Exp Veg 2-IAP'!K98</f>
        <v>0</v>
      </c>
      <c r="L98" s="125">
        <f>+'Inversión No. 2.1 IAP'!L98++'Inversión No. 2.2 IAP'!L98+'Inversión 2.3 IAP'!L98+'Inversión 2.4 IAP'!L98+'Exp Veg 1-IAP'!L98+'Exp Veg 2-IAP'!L98</f>
        <v>0</v>
      </c>
      <c r="M98" s="125">
        <f>+'Inversión No. 2.1 IAP'!M98++'Inversión No. 2.2 IAP'!M98+'Inversión 2.3 IAP'!M98+'Inversión 2.4 IAP'!M98+'Exp Veg 1-IAP'!M98+'Exp Veg 2-IAP'!M98</f>
        <v>0</v>
      </c>
      <c r="N98" s="125">
        <f>+'Inversión No. 2.1 IAP'!N98++'Inversión No. 2.2 IAP'!N98+'Inversión 2.3 IAP'!N98+'Inversión 2.4 IAP'!N98+'Exp Veg 1-IAP'!N98+'Exp Veg 2-IAP'!N98</f>
        <v>0</v>
      </c>
      <c r="O98" s="125">
        <f>+'Inversión No. 2.1 IAP'!O98++'Inversión No. 2.2 IAP'!O98+'Inversión 2.3 IAP'!O98+'Inversión 2.4 IAP'!O98+'Exp Veg 1-IAP'!O98+'Exp Veg 2-IAP'!O98</f>
        <v>0</v>
      </c>
      <c r="P98" s="125">
        <f>+'Inversión No. 2.1 IAP'!P98++'Inversión No. 2.2 IAP'!P98+'Inversión 2.3 IAP'!P98+'Inversión 2.4 IAP'!P98+'Exp Veg 1-IAP'!P98+'Exp Veg 2-IAP'!P98</f>
        <v>0</v>
      </c>
      <c r="Q98" s="125">
        <f>+'Inversión No. 2.1 IAP'!Q98++'Inversión No. 2.2 IAP'!Q98+'Inversión 2.3 IAP'!Q98+'Inversión 2.4 IAP'!Q98+'Exp Veg 1-IAP'!Q98+'Exp Veg 2-IAP'!Q98</f>
        <v>0</v>
      </c>
      <c r="R98" s="125">
        <f>+'Inversión No. 2.1 IAP'!R98++'Inversión No. 2.2 IAP'!R98+'Inversión 2.3 IAP'!R98+'Inversión 2.4 IAP'!R98+'Exp Veg 1-IAP'!R98+'Exp Veg 2-IAP'!R98</f>
        <v>0</v>
      </c>
      <c r="S98" s="125">
        <f>+'Inversión No. 2.1 IAP'!S98++'Inversión No. 2.2 IAP'!S98+'Inversión 2.3 IAP'!S98+'Inversión 2.4 IAP'!S98+'Exp Veg 1-IAP'!S98+'Exp Veg 2-IAP'!S98</f>
        <v>0</v>
      </c>
      <c r="T98" s="125">
        <f>+'Inversión No. 2.1 IAP'!T98++'Inversión No. 2.2 IAP'!T98+'Inversión 2.3 IAP'!T98+'Inversión 2.4 IAP'!T98+'Exp Veg 1-IAP'!T98+'Exp Veg 2-IAP'!T98</f>
        <v>0</v>
      </c>
      <c r="U98" s="125">
        <f>+'Inversión No. 2.1 IAP'!U98++'Inversión No. 2.2 IAP'!U98+'Inversión 2.3 IAP'!U98+'Inversión 2.4 IAP'!U98+'Exp Veg 1-IAP'!U98+'Exp Veg 2-IAP'!U98</f>
        <v>0</v>
      </c>
      <c r="V98" s="125">
        <f>+'Inversión No. 2.1 IAP'!V98++'Inversión No. 2.2 IAP'!V98+'Inversión 2.3 IAP'!V98+'Inversión 2.4 IAP'!V98+'Exp Veg 1-IAP'!V98+'Exp Veg 2-IAP'!V98</f>
        <v>0</v>
      </c>
      <c r="W98" s="125">
        <f>+'Inversión No. 2.1 IAP'!W98++'Inversión No. 2.2 IAP'!W98+'Inversión 2.3 IAP'!W98+'Inversión 2.4 IAP'!W98+'Exp Veg 1-IAP'!W98+'Exp Veg 2-IAP'!W98</f>
        <v>0</v>
      </c>
      <c r="X98" s="125">
        <f>+'Inversión No. 2.1 IAP'!X98++'Inversión No. 2.2 IAP'!X98+'Inversión 2.3 IAP'!X98+'Inversión 2.4 IAP'!X98+'Exp Veg 1-IAP'!X98+'Exp Veg 2-IAP'!X98</f>
        <v>0</v>
      </c>
      <c r="Y98" s="125">
        <f>+'Inversión No. 2.1 IAP'!Y98++'Inversión No. 2.2 IAP'!Y98+'Inversión 2.3 IAP'!Y98+'Inversión 2.4 IAP'!Y98+'Exp Veg 1-IAP'!Y98+'Exp Veg 2-IAP'!Y98</f>
        <v>0</v>
      </c>
      <c r="Z98" s="125">
        <f>+'Inversión No. 2.1 IAP'!Z98++'Inversión No. 2.2 IAP'!Z98+'Inversión 2.3 IAP'!Z98+'Inversión 2.4 IAP'!Z98+'Exp Veg 1-IAP'!Z98+'Exp Veg 2-IAP'!Z98</f>
        <v>0</v>
      </c>
      <c r="AA98" s="125">
        <f>+'Inversión No. 2.1 IAP'!AA98++'Inversión No. 2.2 IAP'!AA98+'Inversión 2.3 IAP'!AA98+'Inversión 2.4 IAP'!AA98+'Exp Veg 1-IAP'!AA98+'Exp Veg 2-IAP'!AA98</f>
        <v>0</v>
      </c>
      <c r="AB98" s="125">
        <f>+'Inversión No. 2.1 IAP'!AB98++'Inversión No. 2.2 IAP'!AB98+'Inversión 2.3 IAP'!AB98+'Inversión 2.4 IAP'!AB98+'Exp Veg 1-IAP'!AB98+'Exp Veg 2-IAP'!AB98</f>
        <v>0</v>
      </c>
      <c r="AC98" s="125">
        <f>+'Inversión No. 2.1 IAP'!AC98++'Inversión No. 2.2 IAP'!AC98+'Inversión 2.3 IAP'!AC98+'Inversión 2.4 IAP'!AC98+'Exp Veg 1-IAP'!AC98+'Exp Veg 2-IAP'!AC98</f>
        <v>0</v>
      </c>
      <c r="AD98" s="125">
        <f>+'Inversión No. 2.1 IAP'!AD98++'Inversión No. 2.2 IAP'!AD98+'Inversión 2.3 IAP'!AD98+'Inversión 2.4 IAP'!AD98+'Exp Veg 1-IAP'!AD98+'Exp Veg 2-IAP'!AD98</f>
        <v>0</v>
      </c>
      <c r="AE98" s="125">
        <f>+'Inversión No. 2.1 IAP'!AE98++'Inversión No. 2.2 IAP'!AE98+'Inversión 2.3 IAP'!AE98+'Inversión 2.4 IAP'!AE98+'Exp Veg 1-IAP'!AE98+'Exp Veg 2-IAP'!AE98</f>
        <v>0</v>
      </c>
      <c r="AF98" s="125">
        <f>+'Inversión No. 2.1 IAP'!AF98++'Inversión No. 2.2 IAP'!AF98+'Inversión 2.3 IAP'!AF98+'Inversión 2.4 IAP'!AF98+'Exp Veg 1-IAP'!AF98+'Exp Veg 2-IAP'!AF98</f>
        <v>0</v>
      </c>
      <c r="AG98" s="125">
        <f>+'Inversión No. 2.1 IAP'!AG98++'Inversión No. 2.2 IAP'!AG98+'Inversión 2.3 IAP'!AG98+'Inversión 2.4 IAP'!AG98+'Exp Veg 1-IAP'!AG98+'Exp Veg 2-IAP'!AG98</f>
        <v>0</v>
      </c>
      <c r="AH98" s="125">
        <f>+'Inversión No. 2.1 IAP'!AH98++'Inversión No. 2.2 IAP'!AH98+'Inversión 2.3 IAP'!AH98+'Inversión 2.4 IAP'!AH98+'Exp Veg 1-IAP'!AH98+'Exp Veg 2-IAP'!AH98</f>
        <v>0</v>
      </c>
      <c r="AI98" s="125">
        <f>+'Inversión No. 2.1 IAP'!AI98++'Inversión No. 2.2 IAP'!AI98+'Inversión 2.3 IAP'!AI98+'Inversión 2.4 IAP'!AI98+'Exp Veg 1-IAP'!AI98+'Exp Veg 2-IAP'!AI98</f>
        <v>0</v>
      </c>
      <c r="AJ98" s="125">
        <f>+'Inversión No. 2.1 IAP'!AJ98++'Inversión No. 2.2 IAP'!AJ98+'Inversión 2.3 IAP'!AJ98+'Inversión 2.4 IAP'!AJ98+'Exp Veg 1-IAP'!AJ98+'Exp Veg 2-IAP'!AJ98</f>
        <v>0</v>
      </c>
      <c r="AK98" s="125">
        <f>+'Inversión No. 2.1 IAP'!AK98++'Inversión No. 2.2 IAP'!AK98+'Inversión 2.3 IAP'!AK98+'Inversión 2.4 IAP'!AK98+'Exp Veg 1-IAP'!AK98+'Exp Veg 2-IAP'!AK98</f>
        <v>0</v>
      </c>
    </row>
    <row r="99" spans="2:37" x14ac:dyDescent="0.25">
      <c r="B99" s="59" t="s">
        <v>525</v>
      </c>
      <c r="C99" s="62" t="str">
        <f>+VLOOKUP(B99,'resumen UCAP'!$A$5:$O$329,2,0)</f>
        <v>ETIQUETA LUMINARIA NA 100W NUEVA</v>
      </c>
      <c r="D99" s="63">
        <f>+'Desmonte Infr. financiada'!D99</f>
        <v>115</v>
      </c>
      <c r="E99" s="63" t="str">
        <f>+VLOOKUP(B99,'resumen UCAP'!$A$5:$O$329,3,0)</f>
        <v>Un</v>
      </c>
      <c r="F99" s="64">
        <f>+VLOOKUP(B99,'resumen UCAP'!$A$5:$O$329,15,0)</f>
        <v>211467</v>
      </c>
      <c r="G99" s="123">
        <v>1</v>
      </c>
      <c r="H99" s="125">
        <f>+'Inversión No. 2.1 IAP'!H99++'Inversión No. 2.2 IAP'!H99+'Inversión 2.3 IAP'!H99+'Inversión 2.4 IAP'!H99+'Exp Veg 1-IAP'!H99+'Exp Veg 2-IAP'!H99</f>
        <v>0</v>
      </c>
      <c r="I99" s="125">
        <f>+'Inversión No. 2.1 IAP'!I99++'Inversión No. 2.2 IAP'!I99+'Inversión 2.3 IAP'!I99+'Inversión 2.4 IAP'!I99+'Exp Veg 1-IAP'!I99+'Exp Veg 2-IAP'!I99</f>
        <v>0</v>
      </c>
      <c r="J99" s="125">
        <f>+'Inversión No. 2.1 IAP'!J99++'Inversión No. 2.2 IAP'!J99+'Inversión 2.3 IAP'!J99+'Inversión 2.4 IAP'!J99+'Exp Veg 1-IAP'!J99+'Exp Veg 2-IAP'!J99</f>
        <v>0</v>
      </c>
      <c r="K99" s="125">
        <f>+'Inversión No. 2.1 IAP'!K99++'Inversión No. 2.2 IAP'!K99+'Inversión 2.3 IAP'!K99+'Inversión 2.4 IAP'!K99+'Exp Veg 1-IAP'!K99+'Exp Veg 2-IAP'!K99</f>
        <v>0</v>
      </c>
      <c r="L99" s="125">
        <f>+'Inversión No. 2.1 IAP'!L99++'Inversión No. 2.2 IAP'!L99+'Inversión 2.3 IAP'!L99+'Inversión 2.4 IAP'!L99+'Exp Veg 1-IAP'!L99+'Exp Veg 2-IAP'!L99</f>
        <v>0</v>
      </c>
      <c r="M99" s="125">
        <f>+'Inversión No. 2.1 IAP'!M99++'Inversión No. 2.2 IAP'!M99+'Inversión 2.3 IAP'!M99+'Inversión 2.4 IAP'!M99+'Exp Veg 1-IAP'!M99+'Exp Veg 2-IAP'!M99</f>
        <v>0</v>
      </c>
      <c r="N99" s="125">
        <f>+'Inversión No. 2.1 IAP'!N99++'Inversión No. 2.2 IAP'!N99+'Inversión 2.3 IAP'!N99+'Inversión 2.4 IAP'!N99+'Exp Veg 1-IAP'!N99+'Exp Veg 2-IAP'!N99</f>
        <v>0</v>
      </c>
      <c r="O99" s="125">
        <f>+'Inversión No. 2.1 IAP'!O99++'Inversión No. 2.2 IAP'!O99+'Inversión 2.3 IAP'!O99+'Inversión 2.4 IAP'!O99+'Exp Veg 1-IAP'!O99+'Exp Veg 2-IAP'!O99</f>
        <v>0</v>
      </c>
      <c r="P99" s="125">
        <f>+'Inversión No. 2.1 IAP'!P99++'Inversión No. 2.2 IAP'!P99+'Inversión 2.3 IAP'!P99+'Inversión 2.4 IAP'!P99+'Exp Veg 1-IAP'!P99+'Exp Veg 2-IAP'!P99</f>
        <v>0</v>
      </c>
      <c r="Q99" s="125">
        <f>+'Inversión No. 2.1 IAP'!Q99++'Inversión No. 2.2 IAP'!Q99+'Inversión 2.3 IAP'!Q99+'Inversión 2.4 IAP'!Q99+'Exp Veg 1-IAP'!Q99+'Exp Veg 2-IAP'!Q99</f>
        <v>0</v>
      </c>
      <c r="R99" s="125">
        <f>+'Inversión No. 2.1 IAP'!R99++'Inversión No. 2.2 IAP'!R99+'Inversión 2.3 IAP'!R99+'Inversión 2.4 IAP'!R99+'Exp Veg 1-IAP'!R99+'Exp Veg 2-IAP'!R99</f>
        <v>0</v>
      </c>
      <c r="S99" s="125">
        <f>+'Inversión No. 2.1 IAP'!S99++'Inversión No. 2.2 IAP'!S99+'Inversión 2.3 IAP'!S99+'Inversión 2.4 IAP'!S99+'Exp Veg 1-IAP'!S99+'Exp Veg 2-IAP'!S99</f>
        <v>0</v>
      </c>
      <c r="T99" s="125">
        <f>+'Inversión No. 2.1 IAP'!T99++'Inversión No. 2.2 IAP'!T99+'Inversión 2.3 IAP'!T99+'Inversión 2.4 IAP'!T99+'Exp Veg 1-IAP'!T99+'Exp Veg 2-IAP'!T99</f>
        <v>0</v>
      </c>
      <c r="U99" s="125">
        <f>+'Inversión No. 2.1 IAP'!U99++'Inversión No. 2.2 IAP'!U99+'Inversión 2.3 IAP'!U99+'Inversión 2.4 IAP'!U99+'Exp Veg 1-IAP'!U99+'Exp Veg 2-IAP'!U99</f>
        <v>0</v>
      </c>
      <c r="V99" s="125">
        <f>+'Inversión No. 2.1 IAP'!V99++'Inversión No. 2.2 IAP'!V99+'Inversión 2.3 IAP'!V99+'Inversión 2.4 IAP'!V99+'Exp Veg 1-IAP'!V99+'Exp Veg 2-IAP'!V99</f>
        <v>0</v>
      </c>
      <c r="W99" s="125">
        <f>+'Inversión No. 2.1 IAP'!W99++'Inversión No. 2.2 IAP'!W99+'Inversión 2.3 IAP'!W99+'Inversión 2.4 IAP'!W99+'Exp Veg 1-IAP'!W99+'Exp Veg 2-IAP'!W99</f>
        <v>0</v>
      </c>
      <c r="X99" s="125">
        <f>+'Inversión No. 2.1 IAP'!X99++'Inversión No. 2.2 IAP'!X99+'Inversión 2.3 IAP'!X99+'Inversión 2.4 IAP'!X99+'Exp Veg 1-IAP'!X99+'Exp Veg 2-IAP'!X99</f>
        <v>0</v>
      </c>
      <c r="Y99" s="125">
        <f>+'Inversión No. 2.1 IAP'!Y99++'Inversión No. 2.2 IAP'!Y99+'Inversión 2.3 IAP'!Y99+'Inversión 2.4 IAP'!Y99+'Exp Veg 1-IAP'!Y99+'Exp Veg 2-IAP'!Y99</f>
        <v>0</v>
      </c>
      <c r="Z99" s="125">
        <f>+'Inversión No. 2.1 IAP'!Z99++'Inversión No. 2.2 IAP'!Z99+'Inversión 2.3 IAP'!Z99+'Inversión 2.4 IAP'!Z99+'Exp Veg 1-IAP'!Z99+'Exp Veg 2-IAP'!Z99</f>
        <v>0</v>
      </c>
      <c r="AA99" s="125">
        <f>+'Inversión No. 2.1 IAP'!AA99++'Inversión No. 2.2 IAP'!AA99+'Inversión 2.3 IAP'!AA99+'Inversión 2.4 IAP'!AA99+'Exp Veg 1-IAP'!AA99+'Exp Veg 2-IAP'!AA99</f>
        <v>0</v>
      </c>
      <c r="AB99" s="125">
        <f>+'Inversión No. 2.1 IAP'!AB99++'Inversión No. 2.2 IAP'!AB99+'Inversión 2.3 IAP'!AB99+'Inversión 2.4 IAP'!AB99+'Exp Veg 1-IAP'!AB99+'Exp Veg 2-IAP'!AB99</f>
        <v>0</v>
      </c>
      <c r="AC99" s="125">
        <f>+'Inversión No. 2.1 IAP'!AC99++'Inversión No. 2.2 IAP'!AC99+'Inversión 2.3 IAP'!AC99+'Inversión 2.4 IAP'!AC99+'Exp Veg 1-IAP'!AC99+'Exp Veg 2-IAP'!AC99</f>
        <v>0</v>
      </c>
      <c r="AD99" s="125">
        <f>+'Inversión No. 2.1 IAP'!AD99++'Inversión No. 2.2 IAP'!AD99+'Inversión 2.3 IAP'!AD99+'Inversión 2.4 IAP'!AD99+'Exp Veg 1-IAP'!AD99+'Exp Veg 2-IAP'!AD99</f>
        <v>0</v>
      </c>
      <c r="AE99" s="125">
        <f>+'Inversión No. 2.1 IAP'!AE99++'Inversión No. 2.2 IAP'!AE99+'Inversión 2.3 IAP'!AE99+'Inversión 2.4 IAP'!AE99+'Exp Veg 1-IAP'!AE99+'Exp Veg 2-IAP'!AE99</f>
        <v>0</v>
      </c>
      <c r="AF99" s="125">
        <f>+'Inversión No. 2.1 IAP'!AF99++'Inversión No. 2.2 IAP'!AF99+'Inversión 2.3 IAP'!AF99+'Inversión 2.4 IAP'!AF99+'Exp Veg 1-IAP'!AF99+'Exp Veg 2-IAP'!AF99</f>
        <v>0</v>
      </c>
      <c r="AG99" s="125">
        <f>+'Inversión No. 2.1 IAP'!AG99++'Inversión No. 2.2 IAP'!AG99+'Inversión 2.3 IAP'!AG99+'Inversión 2.4 IAP'!AG99+'Exp Veg 1-IAP'!AG99+'Exp Veg 2-IAP'!AG99</f>
        <v>0</v>
      </c>
      <c r="AH99" s="125">
        <f>+'Inversión No. 2.1 IAP'!AH99++'Inversión No. 2.2 IAP'!AH99+'Inversión 2.3 IAP'!AH99+'Inversión 2.4 IAP'!AH99+'Exp Veg 1-IAP'!AH99+'Exp Veg 2-IAP'!AH99</f>
        <v>0</v>
      </c>
      <c r="AI99" s="125">
        <f>+'Inversión No. 2.1 IAP'!AI99++'Inversión No. 2.2 IAP'!AI99+'Inversión 2.3 IAP'!AI99+'Inversión 2.4 IAP'!AI99+'Exp Veg 1-IAP'!AI99+'Exp Veg 2-IAP'!AI99</f>
        <v>0</v>
      </c>
      <c r="AJ99" s="125">
        <f>+'Inversión No. 2.1 IAP'!AJ99++'Inversión No. 2.2 IAP'!AJ99+'Inversión 2.3 IAP'!AJ99+'Inversión 2.4 IAP'!AJ99+'Exp Veg 1-IAP'!AJ99+'Exp Veg 2-IAP'!AJ99</f>
        <v>0</v>
      </c>
      <c r="AK99" s="125">
        <f>+'Inversión No. 2.1 IAP'!AK99++'Inversión No. 2.2 IAP'!AK99+'Inversión 2.3 IAP'!AK99+'Inversión 2.4 IAP'!AK99+'Exp Veg 1-IAP'!AK99+'Exp Veg 2-IAP'!AK99</f>
        <v>0</v>
      </c>
    </row>
    <row r="100" spans="2:37" x14ac:dyDescent="0.25">
      <c r="B100" s="59" t="s">
        <v>526</v>
      </c>
      <c r="C100" s="62" t="str">
        <f>+VLOOKUP(B100,'resumen UCAP'!$A$5:$O$329,2,0)</f>
        <v>LUMINARIA 80-90W LED</v>
      </c>
      <c r="D100" s="63">
        <f>+'Desmonte Infr. financiada'!D100</f>
        <v>90</v>
      </c>
      <c r="E100" s="63" t="str">
        <f>+VLOOKUP(B100,'resumen UCAP'!$A$5:$O$329,3,0)</f>
        <v>Un</v>
      </c>
      <c r="F100" s="64">
        <f>+VLOOKUP(B100,'resumen UCAP'!$A$5:$O$329,15,0)</f>
        <v>940000</v>
      </c>
      <c r="G100" s="61">
        <v>8</v>
      </c>
      <c r="H100" s="125">
        <f>+'Inversión No. 2.1 IAP'!H100++'Inversión No. 2.2 IAP'!H100+'Inversión 2.3 IAP'!H100+'Inversión 2.4 IAP'!H100+'Exp Veg 1-IAP'!H100+'Exp Veg 2-IAP'!H100</f>
        <v>0</v>
      </c>
      <c r="I100" s="125">
        <f>+'Inversión No. 2.1 IAP'!I100++'Inversión No. 2.2 IAP'!I100+'Inversión 2.3 IAP'!I100+'Inversión 2.4 IAP'!I100+'Exp Veg 1-IAP'!I100+'Exp Veg 2-IAP'!I100</f>
        <v>0</v>
      </c>
      <c r="J100" s="125">
        <f>+'Inversión No. 2.1 IAP'!J100++'Inversión No. 2.2 IAP'!J100+'Inversión 2.3 IAP'!J100+'Inversión 2.4 IAP'!J100+'Exp Veg 1-IAP'!J100+'Exp Veg 2-IAP'!J100</f>
        <v>0</v>
      </c>
      <c r="K100" s="125">
        <f>+'Inversión No. 2.1 IAP'!K100++'Inversión No. 2.2 IAP'!K100+'Inversión 2.3 IAP'!K100+'Inversión 2.4 IAP'!K100+'Exp Veg 1-IAP'!K100+'Exp Veg 2-IAP'!K100</f>
        <v>0</v>
      </c>
      <c r="L100" s="125">
        <f>+'Inversión No. 2.1 IAP'!L100++'Inversión No. 2.2 IAP'!L100+'Inversión 2.3 IAP'!L100+'Inversión 2.4 IAP'!L100+'Exp Veg 1-IAP'!L100+'Exp Veg 2-IAP'!L100</f>
        <v>0</v>
      </c>
      <c r="M100" s="125">
        <f>+'Inversión No. 2.1 IAP'!M100++'Inversión No. 2.2 IAP'!M100+'Inversión 2.3 IAP'!M100+'Inversión 2.4 IAP'!M100+'Exp Veg 1-IAP'!M100+'Exp Veg 2-IAP'!M100</f>
        <v>0</v>
      </c>
      <c r="N100" s="125">
        <f>+'Inversión No. 2.1 IAP'!N100++'Inversión No. 2.2 IAP'!N100+'Inversión 2.3 IAP'!N100+'Inversión 2.4 IAP'!N100+'Exp Veg 1-IAP'!N100+'Exp Veg 2-IAP'!N100</f>
        <v>0</v>
      </c>
      <c r="O100" s="125">
        <f>+'Inversión No. 2.1 IAP'!O100++'Inversión No. 2.2 IAP'!O100+'Inversión 2.3 IAP'!O100+'Inversión 2.4 IAP'!O100+'Exp Veg 1-IAP'!O100+'Exp Veg 2-IAP'!O100</f>
        <v>0</v>
      </c>
      <c r="P100" s="125">
        <f>+'Inversión No. 2.1 IAP'!P100++'Inversión No. 2.2 IAP'!P100+'Inversión 2.3 IAP'!P100+'Inversión 2.4 IAP'!P100+'Exp Veg 1-IAP'!P100+'Exp Veg 2-IAP'!P100</f>
        <v>0</v>
      </c>
      <c r="Q100" s="125">
        <f>+'Inversión No. 2.1 IAP'!Q100++'Inversión No. 2.2 IAP'!Q100+'Inversión 2.3 IAP'!Q100+'Inversión 2.4 IAP'!Q100+'Exp Veg 1-IAP'!Q100+'Exp Veg 2-IAP'!Q100</f>
        <v>0</v>
      </c>
      <c r="R100" s="125">
        <f>+'Inversión No. 2.1 IAP'!R100++'Inversión No. 2.2 IAP'!R100+'Inversión 2.3 IAP'!R100+'Inversión 2.4 IAP'!R100+'Exp Veg 1-IAP'!R100+'Exp Veg 2-IAP'!R100</f>
        <v>0</v>
      </c>
      <c r="S100" s="125">
        <f>+'Inversión No. 2.1 IAP'!S100++'Inversión No. 2.2 IAP'!S100+'Inversión 2.3 IAP'!S100+'Inversión 2.4 IAP'!S100+'Exp Veg 1-IAP'!S100+'Exp Veg 2-IAP'!S100</f>
        <v>0</v>
      </c>
      <c r="T100" s="125">
        <f>+'Inversión No. 2.1 IAP'!T100++'Inversión No. 2.2 IAP'!T100+'Inversión 2.3 IAP'!T100+'Inversión 2.4 IAP'!T100+'Exp Veg 1-IAP'!T100+'Exp Veg 2-IAP'!T100</f>
        <v>0</v>
      </c>
      <c r="U100" s="125">
        <f>+'Inversión No. 2.1 IAP'!U100++'Inversión No. 2.2 IAP'!U100+'Inversión 2.3 IAP'!U100+'Inversión 2.4 IAP'!U100+'Exp Veg 1-IAP'!U100+'Exp Veg 2-IAP'!U100</f>
        <v>0</v>
      </c>
      <c r="V100" s="125">
        <f>+'Inversión No. 2.1 IAP'!V100++'Inversión No. 2.2 IAP'!V100+'Inversión 2.3 IAP'!V100+'Inversión 2.4 IAP'!V100+'Exp Veg 1-IAP'!V100+'Exp Veg 2-IAP'!V100</f>
        <v>0</v>
      </c>
      <c r="W100" s="125">
        <f>+'Inversión No. 2.1 IAP'!W100++'Inversión No. 2.2 IAP'!W100+'Inversión 2.3 IAP'!W100+'Inversión 2.4 IAP'!W100+'Exp Veg 1-IAP'!W100+'Exp Veg 2-IAP'!W100</f>
        <v>0</v>
      </c>
      <c r="X100" s="125">
        <f>+'Inversión No. 2.1 IAP'!X100++'Inversión No. 2.2 IAP'!X100+'Inversión 2.3 IAP'!X100+'Inversión 2.4 IAP'!X100+'Exp Veg 1-IAP'!X100+'Exp Veg 2-IAP'!X100</f>
        <v>0</v>
      </c>
      <c r="Y100" s="125">
        <f>+'Inversión No. 2.1 IAP'!Y100++'Inversión No. 2.2 IAP'!Y100+'Inversión 2.3 IAP'!Y100+'Inversión 2.4 IAP'!Y100+'Exp Veg 1-IAP'!Y100+'Exp Veg 2-IAP'!Y100</f>
        <v>0</v>
      </c>
      <c r="Z100" s="125">
        <f>+'Inversión No. 2.1 IAP'!Z100++'Inversión No. 2.2 IAP'!Z100+'Inversión 2.3 IAP'!Z100+'Inversión 2.4 IAP'!Z100+'Exp Veg 1-IAP'!Z100+'Exp Veg 2-IAP'!Z100</f>
        <v>0</v>
      </c>
      <c r="AA100" s="125">
        <f>+'Inversión No. 2.1 IAP'!AA100++'Inversión No. 2.2 IAP'!AA100+'Inversión 2.3 IAP'!AA100+'Inversión 2.4 IAP'!AA100+'Exp Veg 1-IAP'!AA100+'Exp Veg 2-IAP'!AA100</f>
        <v>0</v>
      </c>
      <c r="AB100" s="125">
        <f>+'Inversión No. 2.1 IAP'!AB100++'Inversión No. 2.2 IAP'!AB100+'Inversión 2.3 IAP'!AB100+'Inversión 2.4 IAP'!AB100+'Exp Veg 1-IAP'!AB100+'Exp Veg 2-IAP'!AB100</f>
        <v>0</v>
      </c>
      <c r="AC100" s="125">
        <f>+'Inversión No. 2.1 IAP'!AC100++'Inversión No. 2.2 IAP'!AC100+'Inversión 2.3 IAP'!AC100+'Inversión 2.4 IAP'!AC100+'Exp Veg 1-IAP'!AC100+'Exp Veg 2-IAP'!AC100</f>
        <v>0</v>
      </c>
      <c r="AD100" s="125">
        <f>+'Inversión No. 2.1 IAP'!AD100++'Inversión No. 2.2 IAP'!AD100+'Inversión 2.3 IAP'!AD100+'Inversión 2.4 IAP'!AD100+'Exp Veg 1-IAP'!AD100+'Exp Veg 2-IAP'!AD100</f>
        <v>0</v>
      </c>
      <c r="AE100" s="125">
        <f>+'Inversión No. 2.1 IAP'!AE100++'Inversión No. 2.2 IAP'!AE100+'Inversión 2.3 IAP'!AE100+'Inversión 2.4 IAP'!AE100+'Exp Veg 1-IAP'!AE100+'Exp Veg 2-IAP'!AE100</f>
        <v>0</v>
      </c>
      <c r="AF100" s="125">
        <f>+'Inversión No. 2.1 IAP'!AF100++'Inversión No. 2.2 IAP'!AF100+'Inversión 2.3 IAP'!AF100+'Inversión 2.4 IAP'!AF100+'Exp Veg 1-IAP'!AF100+'Exp Veg 2-IAP'!AF100</f>
        <v>0</v>
      </c>
      <c r="AG100" s="125">
        <f>+'Inversión No. 2.1 IAP'!AG100++'Inversión No. 2.2 IAP'!AG100+'Inversión 2.3 IAP'!AG100+'Inversión 2.4 IAP'!AG100+'Exp Veg 1-IAP'!AG100+'Exp Veg 2-IAP'!AG100</f>
        <v>0</v>
      </c>
      <c r="AH100" s="125">
        <f>+'Inversión No. 2.1 IAP'!AH100++'Inversión No. 2.2 IAP'!AH100+'Inversión 2.3 IAP'!AH100+'Inversión 2.4 IAP'!AH100+'Exp Veg 1-IAP'!AH100+'Exp Veg 2-IAP'!AH100</f>
        <v>0</v>
      </c>
      <c r="AI100" s="125">
        <f>+'Inversión No. 2.1 IAP'!AI100++'Inversión No. 2.2 IAP'!AI100+'Inversión 2.3 IAP'!AI100+'Inversión 2.4 IAP'!AI100+'Exp Veg 1-IAP'!AI100+'Exp Veg 2-IAP'!AI100</f>
        <v>0</v>
      </c>
      <c r="AJ100" s="125">
        <f>+'Inversión No. 2.1 IAP'!AJ100++'Inversión No. 2.2 IAP'!AJ100+'Inversión 2.3 IAP'!AJ100+'Inversión 2.4 IAP'!AJ100+'Exp Veg 1-IAP'!AJ100+'Exp Veg 2-IAP'!AJ100</f>
        <v>0</v>
      </c>
      <c r="AK100" s="125">
        <f>+'Inversión No. 2.1 IAP'!AK100++'Inversión No. 2.2 IAP'!AK100+'Inversión 2.3 IAP'!AK100+'Inversión 2.4 IAP'!AK100+'Exp Veg 1-IAP'!AK100+'Exp Veg 2-IAP'!AK100</f>
        <v>0</v>
      </c>
    </row>
    <row r="101" spans="2:37" x14ac:dyDescent="0.25">
      <c r="B101" s="59" t="s">
        <v>527</v>
      </c>
      <c r="C101" s="62" t="str">
        <f>+VLOOKUP(B101,'resumen UCAP'!$A$5:$O$329,2,0)</f>
        <v>LUMINARIA NA 70W  NUEVA</v>
      </c>
      <c r="D101" s="63">
        <f>+'Desmonte Infr. financiada'!D101</f>
        <v>81</v>
      </c>
      <c r="E101" s="63" t="str">
        <f>+VLOOKUP(B101,'resumen UCAP'!$A$5:$O$329,3,0)</f>
        <v>Un</v>
      </c>
      <c r="F101" s="64">
        <f>+VLOOKUP(B101,'resumen UCAP'!$A$5:$O$329,15,0)</f>
        <v>203490</v>
      </c>
      <c r="G101" s="123">
        <v>78</v>
      </c>
      <c r="H101" s="125">
        <f>+'Inversión No. 2.1 IAP'!H101++'Inversión No. 2.2 IAP'!H101+'Inversión 2.3 IAP'!H101+'Inversión 2.4 IAP'!H101+'Exp Veg 1-IAP'!H101+'Exp Veg 2-IAP'!H101</f>
        <v>0</v>
      </c>
      <c r="I101" s="125">
        <f>+'Inversión No. 2.1 IAP'!I101++'Inversión No. 2.2 IAP'!I101+'Inversión 2.3 IAP'!I101+'Inversión 2.4 IAP'!I101+'Exp Veg 1-IAP'!I101+'Exp Veg 2-IAP'!I101</f>
        <v>0</v>
      </c>
      <c r="J101" s="125">
        <f>+'Inversión No. 2.1 IAP'!J101++'Inversión No. 2.2 IAP'!J101+'Inversión 2.3 IAP'!J101+'Inversión 2.4 IAP'!J101+'Exp Veg 1-IAP'!J101+'Exp Veg 2-IAP'!J101</f>
        <v>0</v>
      </c>
      <c r="K101" s="125">
        <f>+'Inversión No. 2.1 IAP'!K101++'Inversión No. 2.2 IAP'!K101+'Inversión 2.3 IAP'!K101+'Inversión 2.4 IAP'!K101+'Exp Veg 1-IAP'!K101+'Exp Veg 2-IAP'!K101</f>
        <v>0</v>
      </c>
      <c r="L101" s="125">
        <f>+'Inversión No. 2.1 IAP'!L101++'Inversión No. 2.2 IAP'!L101+'Inversión 2.3 IAP'!L101+'Inversión 2.4 IAP'!L101+'Exp Veg 1-IAP'!L101+'Exp Veg 2-IAP'!L101</f>
        <v>0</v>
      </c>
      <c r="M101" s="125">
        <f>+'Inversión No. 2.1 IAP'!M101++'Inversión No. 2.2 IAP'!M101+'Inversión 2.3 IAP'!M101+'Inversión 2.4 IAP'!M101+'Exp Veg 1-IAP'!M101+'Exp Veg 2-IAP'!M101</f>
        <v>0</v>
      </c>
      <c r="N101" s="125">
        <f>+'Inversión No. 2.1 IAP'!N101++'Inversión No. 2.2 IAP'!N101+'Inversión 2.3 IAP'!N101+'Inversión 2.4 IAP'!N101+'Exp Veg 1-IAP'!N101+'Exp Veg 2-IAP'!N101</f>
        <v>0</v>
      </c>
      <c r="O101" s="125">
        <f>+'Inversión No. 2.1 IAP'!O101++'Inversión No. 2.2 IAP'!O101+'Inversión 2.3 IAP'!O101+'Inversión 2.4 IAP'!O101+'Exp Veg 1-IAP'!O101+'Exp Veg 2-IAP'!O101</f>
        <v>0</v>
      </c>
      <c r="P101" s="125">
        <f>+'Inversión No. 2.1 IAP'!P101++'Inversión No. 2.2 IAP'!P101+'Inversión 2.3 IAP'!P101+'Inversión 2.4 IAP'!P101+'Exp Veg 1-IAP'!P101+'Exp Veg 2-IAP'!P101</f>
        <v>0</v>
      </c>
      <c r="Q101" s="125">
        <f>+'Inversión No. 2.1 IAP'!Q101++'Inversión No. 2.2 IAP'!Q101+'Inversión 2.3 IAP'!Q101+'Inversión 2.4 IAP'!Q101+'Exp Veg 1-IAP'!Q101+'Exp Veg 2-IAP'!Q101</f>
        <v>0</v>
      </c>
      <c r="R101" s="125">
        <f>+'Inversión No. 2.1 IAP'!R101++'Inversión No. 2.2 IAP'!R101+'Inversión 2.3 IAP'!R101+'Inversión 2.4 IAP'!R101+'Exp Veg 1-IAP'!R101+'Exp Veg 2-IAP'!R101</f>
        <v>0</v>
      </c>
      <c r="S101" s="125">
        <f>+'Inversión No. 2.1 IAP'!S101++'Inversión No. 2.2 IAP'!S101+'Inversión 2.3 IAP'!S101+'Inversión 2.4 IAP'!S101+'Exp Veg 1-IAP'!S101+'Exp Veg 2-IAP'!S101</f>
        <v>0</v>
      </c>
      <c r="T101" s="125">
        <f>+'Inversión No. 2.1 IAP'!T101++'Inversión No. 2.2 IAP'!T101+'Inversión 2.3 IAP'!T101+'Inversión 2.4 IAP'!T101+'Exp Veg 1-IAP'!T101+'Exp Veg 2-IAP'!T101</f>
        <v>0</v>
      </c>
      <c r="U101" s="125">
        <f>+'Inversión No. 2.1 IAP'!U101++'Inversión No. 2.2 IAP'!U101+'Inversión 2.3 IAP'!U101+'Inversión 2.4 IAP'!U101+'Exp Veg 1-IAP'!U101+'Exp Veg 2-IAP'!U101</f>
        <v>0</v>
      </c>
      <c r="V101" s="125">
        <f>+'Inversión No. 2.1 IAP'!V101++'Inversión No. 2.2 IAP'!V101+'Inversión 2.3 IAP'!V101+'Inversión 2.4 IAP'!V101+'Exp Veg 1-IAP'!V101+'Exp Veg 2-IAP'!V101</f>
        <v>0</v>
      </c>
      <c r="W101" s="125">
        <f>+'Inversión No. 2.1 IAP'!W101++'Inversión No. 2.2 IAP'!W101+'Inversión 2.3 IAP'!W101+'Inversión 2.4 IAP'!W101+'Exp Veg 1-IAP'!W101+'Exp Veg 2-IAP'!W101</f>
        <v>0</v>
      </c>
      <c r="X101" s="125">
        <f>+'Inversión No. 2.1 IAP'!X101++'Inversión No. 2.2 IAP'!X101+'Inversión 2.3 IAP'!X101+'Inversión 2.4 IAP'!X101+'Exp Veg 1-IAP'!X101+'Exp Veg 2-IAP'!X101</f>
        <v>0</v>
      </c>
      <c r="Y101" s="125">
        <f>+'Inversión No. 2.1 IAP'!Y101++'Inversión No. 2.2 IAP'!Y101+'Inversión 2.3 IAP'!Y101+'Inversión 2.4 IAP'!Y101+'Exp Veg 1-IAP'!Y101+'Exp Veg 2-IAP'!Y101</f>
        <v>0</v>
      </c>
      <c r="Z101" s="125">
        <f>+'Inversión No. 2.1 IAP'!Z101++'Inversión No. 2.2 IAP'!Z101+'Inversión 2.3 IAP'!Z101+'Inversión 2.4 IAP'!Z101+'Exp Veg 1-IAP'!Z101+'Exp Veg 2-IAP'!Z101</f>
        <v>0</v>
      </c>
      <c r="AA101" s="125">
        <f>+'Inversión No. 2.1 IAP'!AA101++'Inversión No. 2.2 IAP'!AA101+'Inversión 2.3 IAP'!AA101+'Inversión 2.4 IAP'!AA101+'Exp Veg 1-IAP'!AA101+'Exp Veg 2-IAP'!AA101</f>
        <v>0</v>
      </c>
      <c r="AB101" s="125">
        <f>+'Inversión No. 2.1 IAP'!AB101++'Inversión No. 2.2 IAP'!AB101+'Inversión 2.3 IAP'!AB101+'Inversión 2.4 IAP'!AB101+'Exp Veg 1-IAP'!AB101+'Exp Veg 2-IAP'!AB101</f>
        <v>0</v>
      </c>
      <c r="AC101" s="125">
        <f>+'Inversión No. 2.1 IAP'!AC101++'Inversión No. 2.2 IAP'!AC101+'Inversión 2.3 IAP'!AC101+'Inversión 2.4 IAP'!AC101+'Exp Veg 1-IAP'!AC101+'Exp Veg 2-IAP'!AC101</f>
        <v>0</v>
      </c>
      <c r="AD101" s="125">
        <f>+'Inversión No. 2.1 IAP'!AD101++'Inversión No. 2.2 IAP'!AD101+'Inversión 2.3 IAP'!AD101+'Inversión 2.4 IAP'!AD101+'Exp Veg 1-IAP'!AD101+'Exp Veg 2-IAP'!AD101</f>
        <v>0</v>
      </c>
      <c r="AE101" s="125">
        <f>+'Inversión No. 2.1 IAP'!AE101++'Inversión No. 2.2 IAP'!AE101+'Inversión 2.3 IAP'!AE101+'Inversión 2.4 IAP'!AE101+'Exp Veg 1-IAP'!AE101+'Exp Veg 2-IAP'!AE101</f>
        <v>0</v>
      </c>
      <c r="AF101" s="125">
        <f>+'Inversión No. 2.1 IAP'!AF101++'Inversión No. 2.2 IAP'!AF101+'Inversión 2.3 IAP'!AF101+'Inversión 2.4 IAP'!AF101+'Exp Veg 1-IAP'!AF101+'Exp Veg 2-IAP'!AF101</f>
        <v>0</v>
      </c>
      <c r="AG101" s="125">
        <f>+'Inversión No. 2.1 IAP'!AG101++'Inversión No. 2.2 IAP'!AG101+'Inversión 2.3 IAP'!AG101+'Inversión 2.4 IAP'!AG101+'Exp Veg 1-IAP'!AG101+'Exp Veg 2-IAP'!AG101</f>
        <v>0</v>
      </c>
      <c r="AH101" s="125">
        <f>+'Inversión No. 2.1 IAP'!AH101++'Inversión No. 2.2 IAP'!AH101+'Inversión 2.3 IAP'!AH101+'Inversión 2.4 IAP'!AH101+'Exp Veg 1-IAP'!AH101+'Exp Veg 2-IAP'!AH101</f>
        <v>0</v>
      </c>
      <c r="AI101" s="125">
        <f>+'Inversión No. 2.1 IAP'!AI101++'Inversión No. 2.2 IAP'!AI101+'Inversión 2.3 IAP'!AI101+'Inversión 2.4 IAP'!AI101+'Exp Veg 1-IAP'!AI101+'Exp Veg 2-IAP'!AI101</f>
        <v>0</v>
      </c>
      <c r="AJ101" s="125">
        <f>+'Inversión No. 2.1 IAP'!AJ101++'Inversión No. 2.2 IAP'!AJ101+'Inversión 2.3 IAP'!AJ101+'Inversión 2.4 IAP'!AJ101+'Exp Veg 1-IAP'!AJ101+'Exp Veg 2-IAP'!AJ101</f>
        <v>0</v>
      </c>
      <c r="AK101" s="125">
        <f>+'Inversión No. 2.1 IAP'!AK101++'Inversión No. 2.2 IAP'!AK101+'Inversión 2.3 IAP'!AK101+'Inversión 2.4 IAP'!AK101+'Exp Veg 1-IAP'!AK101+'Exp Veg 2-IAP'!AK101</f>
        <v>0</v>
      </c>
    </row>
    <row r="102" spans="2:37" x14ac:dyDescent="0.25">
      <c r="B102" s="59" t="s">
        <v>528</v>
      </c>
      <c r="C102" s="62" t="str">
        <f>+VLOOKUP(B102,'resumen UCAP'!$A$5:$O$329,2,0)</f>
        <v>ETIQUETA NA 70W  NUEVA</v>
      </c>
      <c r="D102" s="63">
        <f>+'Desmonte Infr. financiada'!D102</f>
        <v>81</v>
      </c>
      <c r="E102" s="63" t="str">
        <f>+VLOOKUP(B102,'resumen UCAP'!$A$5:$O$329,3,0)</f>
        <v>Un</v>
      </c>
      <c r="F102" s="64">
        <f>+VLOOKUP(B102,'resumen UCAP'!$A$5:$O$329,15,0)</f>
        <v>201799</v>
      </c>
      <c r="G102" s="123">
        <v>17</v>
      </c>
      <c r="H102" s="125">
        <f>+'Inversión No. 2.1 IAP'!H102++'Inversión No. 2.2 IAP'!H102+'Inversión 2.3 IAP'!H102+'Inversión 2.4 IAP'!H102+'Exp Veg 1-IAP'!H102+'Exp Veg 2-IAP'!H102</f>
        <v>0</v>
      </c>
      <c r="I102" s="125">
        <f>+'Inversión No. 2.1 IAP'!I102++'Inversión No. 2.2 IAP'!I102+'Inversión 2.3 IAP'!I102+'Inversión 2.4 IAP'!I102+'Exp Veg 1-IAP'!I102+'Exp Veg 2-IAP'!I102</f>
        <v>0</v>
      </c>
      <c r="J102" s="125">
        <f>+'Inversión No. 2.1 IAP'!J102++'Inversión No. 2.2 IAP'!J102+'Inversión 2.3 IAP'!J102+'Inversión 2.4 IAP'!J102+'Exp Veg 1-IAP'!J102+'Exp Veg 2-IAP'!J102</f>
        <v>0</v>
      </c>
      <c r="K102" s="125">
        <f>+'Inversión No. 2.1 IAP'!K102++'Inversión No. 2.2 IAP'!K102+'Inversión 2.3 IAP'!K102+'Inversión 2.4 IAP'!K102+'Exp Veg 1-IAP'!K102+'Exp Veg 2-IAP'!K102</f>
        <v>0</v>
      </c>
      <c r="L102" s="125">
        <f>+'Inversión No. 2.1 IAP'!L102++'Inversión No. 2.2 IAP'!L102+'Inversión 2.3 IAP'!L102+'Inversión 2.4 IAP'!L102+'Exp Veg 1-IAP'!L102+'Exp Veg 2-IAP'!L102</f>
        <v>0</v>
      </c>
      <c r="M102" s="125">
        <f>+'Inversión No. 2.1 IAP'!M102++'Inversión No. 2.2 IAP'!M102+'Inversión 2.3 IAP'!M102+'Inversión 2.4 IAP'!M102+'Exp Veg 1-IAP'!M102+'Exp Veg 2-IAP'!M102</f>
        <v>0</v>
      </c>
      <c r="N102" s="125">
        <f>+'Inversión No. 2.1 IAP'!N102++'Inversión No. 2.2 IAP'!N102+'Inversión 2.3 IAP'!N102+'Inversión 2.4 IAP'!N102+'Exp Veg 1-IAP'!N102+'Exp Veg 2-IAP'!N102</f>
        <v>0</v>
      </c>
      <c r="O102" s="125">
        <f>+'Inversión No. 2.1 IAP'!O102++'Inversión No. 2.2 IAP'!O102+'Inversión 2.3 IAP'!O102+'Inversión 2.4 IAP'!O102+'Exp Veg 1-IAP'!O102+'Exp Veg 2-IAP'!O102</f>
        <v>0</v>
      </c>
      <c r="P102" s="125">
        <f>+'Inversión No. 2.1 IAP'!P102++'Inversión No. 2.2 IAP'!P102+'Inversión 2.3 IAP'!P102+'Inversión 2.4 IAP'!P102+'Exp Veg 1-IAP'!P102+'Exp Veg 2-IAP'!P102</f>
        <v>0</v>
      </c>
      <c r="Q102" s="125">
        <f>+'Inversión No. 2.1 IAP'!Q102++'Inversión No. 2.2 IAP'!Q102+'Inversión 2.3 IAP'!Q102+'Inversión 2.4 IAP'!Q102+'Exp Veg 1-IAP'!Q102+'Exp Veg 2-IAP'!Q102</f>
        <v>0</v>
      </c>
      <c r="R102" s="125">
        <f>+'Inversión No. 2.1 IAP'!R102++'Inversión No. 2.2 IAP'!R102+'Inversión 2.3 IAP'!R102+'Inversión 2.4 IAP'!R102+'Exp Veg 1-IAP'!R102+'Exp Veg 2-IAP'!R102</f>
        <v>0</v>
      </c>
      <c r="S102" s="125">
        <f>+'Inversión No. 2.1 IAP'!S102++'Inversión No. 2.2 IAP'!S102+'Inversión 2.3 IAP'!S102+'Inversión 2.4 IAP'!S102+'Exp Veg 1-IAP'!S102+'Exp Veg 2-IAP'!S102</f>
        <v>0</v>
      </c>
      <c r="T102" s="125">
        <f>+'Inversión No. 2.1 IAP'!T102++'Inversión No. 2.2 IAP'!T102+'Inversión 2.3 IAP'!T102+'Inversión 2.4 IAP'!T102+'Exp Veg 1-IAP'!T102+'Exp Veg 2-IAP'!T102</f>
        <v>0</v>
      </c>
      <c r="U102" s="125">
        <f>+'Inversión No. 2.1 IAP'!U102++'Inversión No. 2.2 IAP'!U102+'Inversión 2.3 IAP'!U102+'Inversión 2.4 IAP'!U102+'Exp Veg 1-IAP'!U102+'Exp Veg 2-IAP'!U102</f>
        <v>0</v>
      </c>
      <c r="V102" s="125">
        <f>+'Inversión No. 2.1 IAP'!V102++'Inversión No. 2.2 IAP'!V102+'Inversión 2.3 IAP'!V102+'Inversión 2.4 IAP'!V102+'Exp Veg 1-IAP'!V102+'Exp Veg 2-IAP'!V102</f>
        <v>0</v>
      </c>
      <c r="W102" s="125">
        <f>+'Inversión No. 2.1 IAP'!W102++'Inversión No. 2.2 IAP'!W102+'Inversión 2.3 IAP'!W102+'Inversión 2.4 IAP'!W102+'Exp Veg 1-IAP'!W102+'Exp Veg 2-IAP'!W102</f>
        <v>0</v>
      </c>
      <c r="X102" s="125">
        <f>+'Inversión No. 2.1 IAP'!X102++'Inversión No. 2.2 IAP'!X102+'Inversión 2.3 IAP'!X102+'Inversión 2.4 IAP'!X102+'Exp Veg 1-IAP'!X102+'Exp Veg 2-IAP'!X102</f>
        <v>0</v>
      </c>
      <c r="Y102" s="125">
        <f>+'Inversión No. 2.1 IAP'!Y102++'Inversión No. 2.2 IAP'!Y102+'Inversión 2.3 IAP'!Y102+'Inversión 2.4 IAP'!Y102+'Exp Veg 1-IAP'!Y102+'Exp Veg 2-IAP'!Y102</f>
        <v>0</v>
      </c>
      <c r="Z102" s="125">
        <f>+'Inversión No. 2.1 IAP'!Z102++'Inversión No. 2.2 IAP'!Z102+'Inversión 2.3 IAP'!Z102+'Inversión 2.4 IAP'!Z102+'Exp Veg 1-IAP'!Z102+'Exp Veg 2-IAP'!Z102</f>
        <v>0</v>
      </c>
      <c r="AA102" s="125">
        <f>+'Inversión No. 2.1 IAP'!AA102++'Inversión No. 2.2 IAP'!AA102+'Inversión 2.3 IAP'!AA102+'Inversión 2.4 IAP'!AA102+'Exp Veg 1-IAP'!AA102+'Exp Veg 2-IAP'!AA102</f>
        <v>0</v>
      </c>
      <c r="AB102" s="125">
        <f>+'Inversión No. 2.1 IAP'!AB102++'Inversión No. 2.2 IAP'!AB102+'Inversión 2.3 IAP'!AB102+'Inversión 2.4 IAP'!AB102+'Exp Veg 1-IAP'!AB102+'Exp Veg 2-IAP'!AB102</f>
        <v>0</v>
      </c>
      <c r="AC102" s="125">
        <f>+'Inversión No. 2.1 IAP'!AC102++'Inversión No. 2.2 IAP'!AC102+'Inversión 2.3 IAP'!AC102+'Inversión 2.4 IAP'!AC102+'Exp Veg 1-IAP'!AC102+'Exp Veg 2-IAP'!AC102</f>
        <v>0</v>
      </c>
      <c r="AD102" s="125">
        <f>+'Inversión No. 2.1 IAP'!AD102++'Inversión No. 2.2 IAP'!AD102+'Inversión 2.3 IAP'!AD102+'Inversión 2.4 IAP'!AD102+'Exp Veg 1-IAP'!AD102+'Exp Veg 2-IAP'!AD102</f>
        <v>0</v>
      </c>
      <c r="AE102" s="125">
        <f>+'Inversión No. 2.1 IAP'!AE102++'Inversión No. 2.2 IAP'!AE102+'Inversión 2.3 IAP'!AE102+'Inversión 2.4 IAP'!AE102+'Exp Veg 1-IAP'!AE102+'Exp Veg 2-IAP'!AE102</f>
        <v>0</v>
      </c>
      <c r="AF102" s="125">
        <f>+'Inversión No. 2.1 IAP'!AF102++'Inversión No. 2.2 IAP'!AF102+'Inversión 2.3 IAP'!AF102+'Inversión 2.4 IAP'!AF102+'Exp Veg 1-IAP'!AF102+'Exp Veg 2-IAP'!AF102</f>
        <v>0</v>
      </c>
      <c r="AG102" s="125">
        <f>+'Inversión No. 2.1 IAP'!AG102++'Inversión No. 2.2 IAP'!AG102+'Inversión 2.3 IAP'!AG102+'Inversión 2.4 IAP'!AG102+'Exp Veg 1-IAP'!AG102+'Exp Veg 2-IAP'!AG102</f>
        <v>0</v>
      </c>
      <c r="AH102" s="125">
        <f>+'Inversión No. 2.1 IAP'!AH102++'Inversión No. 2.2 IAP'!AH102+'Inversión 2.3 IAP'!AH102+'Inversión 2.4 IAP'!AH102+'Exp Veg 1-IAP'!AH102+'Exp Veg 2-IAP'!AH102</f>
        <v>0</v>
      </c>
      <c r="AI102" s="125">
        <f>+'Inversión No. 2.1 IAP'!AI102++'Inversión No. 2.2 IAP'!AI102+'Inversión 2.3 IAP'!AI102+'Inversión 2.4 IAP'!AI102+'Exp Veg 1-IAP'!AI102+'Exp Veg 2-IAP'!AI102</f>
        <v>0</v>
      </c>
      <c r="AJ102" s="125">
        <f>+'Inversión No. 2.1 IAP'!AJ102++'Inversión No. 2.2 IAP'!AJ102+'Inversión 2.3 IAP'!AJ102+'Inversión 2.4 IAP'!AJ102+'Exp Veg 1-IAP'!AJ102+'Exp Veg 2-IAP'!AJ102</f>
        <v>0</v>
      </c>
      <c r="AK102" s="125">
        <f>+'Inversión No. 2.1 IAP'!AK102++'Inversión No. 2.2 IAP'!AK102+'Inversión 2.3 IAP'!AK102+'Inversión 2.4 IAP'!AK102+'Exp Veg 1-IAP'!AK102+'Exp Veg 2-IAP'!AK102</f>
        <v>0</v>
      </c>
    </row>
    <row r="103" spans="2:37" x14ac:dyDescent="0.25">
      <c r="B103" s="59" t="s">
        <v>529</v>
      </c>
      <c r="C103" s="62" t="str">
        <f>+VLOOKUP(B103,'resumen UCAP'!$A$5:$O$329,2,0)</f>
        <v>PROYECTOR RGB 200W LED</v>
      </c>
      <c r="D103" s="63">
        <f>+'Desmonte Infr. financiada'!D103</f>
        <v>200</v>
      </c>
      <c r="E103" s="63" t="str">
        <f>+VLOOKUP(B103,'resumen UCAP'!$A$5:$O$329,3,0)</f>
        <v>Un</v>
      </c>
      <c r="F103" s="64">
        <f>+VLOOKUP(B103,'resumen UCAP'!$A$5:$O$329,15,0)</f>
        <v>330000</v>
      </c>
      <c r="G103" s="61">
        <v>2</v>
      </c>
      <c r="H103" s="125">
        <f>+'Inversión No. 2.1 IAP'!H103++'Inversión No. 2.2 IAP'!H103+'Inversión 2.3 IAP'!H103+'Inversión 2.4 IAP'!H103+'Exp Veg 1-IAP'!H103+'Exp Veg 2-IAP'!H103</f>
        <v>0</v>
      </c>
      <c r="I103" s="125">
        <f>+'Inversión No. 2.1 IAP'!I103++'Inversión No. 2.2 IAP'!I103+'Inversión 2.3 IAP'!I103+'Inversión 2.4 IAP'!I103+'Exp Veg 1-IAP'!I103+'Exp Veg 2-IAP'!I103</f>
        <v>0</v>
      </c>
      <c r="J103" s="125">
        <f>+'Inversión No. 2.1 IAP'!J103++'Inversión No. 2.2 IAP'!J103+'Inversión 2.3 IAP'!J103+'Inversión 2.4 IAP'!J103+'Exp Veg 1-IAP'!J103+'Exp Veg 2-IAP'!J103</f>
        <v>0</v>
      </c>
      <c r="K103" s="125">
        <f>+'Inversión No. 2.1 IAP'!K103++'Inversión No. 2.2 IAP'!K103+'Inversión 2.3 IAP'!K103+'Inversión 2.4 IAP'!K103+'Exp Veg 1-IAP'!K103+'Exp Veg 2-IAP'!K103</f>
        <v>0</v>
      </c>
      <c r="L103" s="125">
        <f>+'Inversión No. 2.1 IAP'!L103++'Inversión No. 2.2 IAP'!L103+'Inversión 2.3 IAP'!L103+'Inversión 2.4 IAP'!L103+'Exp Veg 1-IAP'!L103+'Exp Veg 2-IAP'!L103</f>
        <v>0</v>
      </c>
      <c r="M103" s="125">
        <f>+'Inversión No. 2.1 IAP'!M103++'Inversión No. 2.2 IAP'!M103+'Inversión 2.3 IAP'!M103+'Inversión 2.4 IAP'!M103+'Exp Veg 1-IAP'!M103+'Exp Veg 2-IAP'!M103</f>
        <v>0</v>
      </c>
      <c r="N103" s="125">
        <f>+'Inversión No. 2.1 IAP'!N103++'Inversión No. 2.2 IAP'!N103+'Inversión 2.3 IAP'!N103+'Inversión 2.4 IAP'!N103+'Exp Veg 1-IAP'!N103+'Exp Veg 2-IAP'!N103</f>
        <v>0</v>
      </c>
      <c r="O103" s="125">
        <f>+'Inversión No. 2.1 IAP'!O103++'Inversión No. 2.2 IAP'!O103+'Inversión 2.3 IAP'!O103+'Inversión 2.4 IAP'!O103+'Exp Veg 1-IAP'!O103+'Exp Veg 2-IAP'!O103</f>
        <v>0</v>
      </c>
      <c r="P103" s="125">
        <f>+'Inversión No. 2.1 IAP'!P103++'Inversión No. 2.2 IAP'!P103+'Inversión 2.3 IAP'!P103+'Inversión 2.4 IAP'!P103+'Exp Veg 1-IAP'!P103+'Exp Veg 2-IAP'!P103</f>
        <v>0</v>
      </c>
      <c r="Q103" s="125">
        <f>+'Inversión No. 2.1 IAP'!Q103++'Inversión No. 2.2 IAP'!Q103+'Inversión 2.3 IAP'!Q103+'Inversión 2.4 IAP'!Q103+'Exp Veg 1-IAP'!Q103+'Exp Veg 2-IAP'!Q103</f>
        <v>0</v>
      </c>
      <c r="R103" s="125">
        <f>+'Inversión No. 2.1 IAP'!R103++'Inversión No. 2.2 IAP'!R103+'Inversión 2.3 IAP'!R103+'Inversión 2.4 IAP'!R103+'Exp Veg 1-IAP'!R103+'Exp Veg 2-IAP'!R103</f>
        <v>0</v>
      </c>
      <c r="S103" s="125">
        <f>+'Inversión No. 2.1 IAP'!S103++'Inversión No. 2.2 IAP'!S103+'Inversión 2.3 IAP'!S103+'Inversión 2.4 IAP'!S103+'Exp Veg 1-IAP'!S103+'Exp Veg 2-IAP'!S103</f>
        <v>0</v>
      </c>
      <c r="T103" s="125">
        <f>+'Inversión No. 2.1 IAP'!T103++'Inversión No. 2.2 IAP'!T103+'Inversión 2.3 IAP'!T103+'Inversión 2.4 IAP'!T103+'Exp Veg 1-IAP'!T103+'Exp Veg 2-IAP'!T103</f>
        <v>0</v>
      </c>
      <c r="U103" s="125">
        <f>+'Inversión No. 2.1 IAP'!U103++'Inversión No. 2.2 IAP'!U103+'Inversión 2.3 IAP'!U103+'Inversión 2.4 IAP'!U103+'Exp Veg 1-IAP'!U103+'Exp Veg 2-IAP'!U103</f>
        <v>0</v>
      </c>
      <c r="V103" s="125">
        <f>+'Inversión No. 2.1 IAP'!V103++'Inversión No. 2.2 IAP'!V103+'Inversión 2.3 IAP'!V103+'Inversión 2.4 IAP'!V103+'Exp Veg 1-IAP'!V103+'Exp Veg 2-IAP'!V103</f>
        <v>0</v>
      </c>
      <c r="W103" s="125">
        <f>+'Inversión No. 2.1 IAP'!W103++'Inversión No. 2.2 IAP'!W103+'Inversión 2.3 IAP'!W103+'Inversión 2.4 IAP'!W103+'Exp Veg 1-IAP'!W103+'Exp Veg 2-IAP'!W103</f>
        <v>0</v>
      </c>
      <c r="X103" s="125">
        <f>+'Inversión No. 2.1 IAP'!X103++'Inversión No. 2.2 IAP'!X103+'Inversión 2.3 IAP'!X103+'Inversión 2.4 IAP'!X103+'Exp Veg 1-IAP'!X103+'Exp Veg 2-IAP'!X103</f>
        <v>0</v>
      </c>
      <c r="Y103" s="125">
        <f>+'Inversión No. 2.1 IAP'!Y103++'Inversión No. 2.2 IAP'!Y103+'Inversión 2.3 IAP'!Y103+'Inversión 2.4 IAP'!Y103+'Exp Veg 1-IAP'!Y103+'Exp Veg 2-IAP'!Y103</f>
        <v>0</v>
      </c>
      <c r="Z103" s="125">
        <f>+'Inversión No. 2.1 IAP'!Z103++'Inversión No. 2.2 IAP'!Z103+'Inversión 2.3 IAP'!Z103+'Inversión 2.4 IAP'!Z103+'Exp Veg 1-IAP'!Z103+'Exp Veg 2-IAP'!Z103</f>
        <v>0</v>
      </c>
      <c r="AA103" s="125">
        <f>+'Inversión No. 2.1 IAP'!AA103++'Inversión No. 2.2 IAP'!AA103+'Inversión 2.3 IAP'!AA103+'Inversión 2.4 IAP'!AA103+'Exp Veg 1-IAP'!AA103+'Exp Veg 2-IAP'!AA103</f>
        <v>0</v>
      </c>
      <c r="AB103" s="125">
        <f>+'Inversión No. 2.1 IAP'!AB103++'Inversión No. 2.2 IAP'!AB103+'Inversión 2.3 IAP'!AB103+'Inversión 2.4 IAP'!AB103+'Exp Veg 1-IAP'!AB103+'Exp Veg 2-IAP'!AB103</f>
        <v>0</v>
      </c>
      <c r="AC103" s="125">
        <f>+'Inversión No. 2.1 IAP'!AC103++'Inversión No. 2.2 IAP'!AC103+'Inversión 2.3 IAP'!AC103+'Inversión 2.4 IAP'!AC103+'Exp Veg 1-IAP'!AC103+'Exp Veg 2-IAP'!AC103</f>
        <v>0</v>
      </c>
      <c r="AD103" s="125">
        <f>+'Inversión No. 2.1 IAP'!AD103++'Inversión No. 2.2 IAP'!AD103+'Inversión 2.3 IAP'!AD103+'Inversión 2.4 IAP'!AD103+'Exp Veg 1-IAP'!AD103+'Exp Veg 2-IAP'!AD103</f>
        <v>0</v>
      </c>
      <c r="AE103" s="125">
        <f>+'Inversión No. 2.1 IAP'!AE103++'Inversión No. 2.2 IAP'!AE103+'Inversión 2.3 IAP'!AE103+'Inversión 2.4 IAP'!AE103+'Exp Veg 1-IAP'!AE103+'Exp Veg 2-IAP'!AE103</f>
        <v>0</v>
      </c>
      <c r="AF103" s="125">
        <f>+'Inversión No. 2.1 IAP'!AF103++'Inversión No. 2.2 IAP'!AF103+'Inversión 2.3 IAP'!AF103+'Inversión 2.4 IAP'!AF103+'Exp Veg 1-IAP'!AF103+'Exp Veg 2-IAP'!AF103</f>
        <v>0</v>
      </c>
      <c r="AG103" s="125">
        <f>+'Inversión No. 2.1 IAP'!AG103++'Inversión No. 2.2 IAP'!AG103+'Inversión 2.3 IAP'!AG103+'Inversión 2.4 IAP'!AG103+'Exp Veg 1-IAP'!AG103+'Exp Veg 2-IAP'!AG103</f>
        <v>0</v>
      </c>
      <c r="AH103" s="125">
        <f>+'Inversión No. 2.1 IAP'!AH103++'Inversión No. 2.2 IAP'!AH103+'Inversión 2.3 IAP'!AH103+'Inversión 2.4 IAP'!AH103+'Exp Veg 1-IAP'!AH103+'Exp Veg 2-IAP'!AH103</f>
        <v>0</v>
      </c>
      <c r="AI103" s="125">
        <f>+'Inversión No. 2.1 IAP'!AI103++'Inversión No. 2.2 IAP'!AI103+'Inversión 2.3 IAP'!AI103+'Inversión 2.4 IAP'!AI103+'Exp Veg 1-IAP'!AI103+'Exp Veg 2-IAP'!AI103</f>
        <v>0</v>
      </c>
      <c r="AJ103" s="125">
        <f>+'Inversión No. 2.1 IAP'!AJ103++'Inversión No. 2.2 IAP'!AJ103+'Inversión 2.3 IAP'!AJ103+'Inversión 2.4 IAP'!AJ103+'Exp Veg 1-IAP'!AJ103+'Exp Veg 2-IAP'!AJ103</f>
        <v>0</v>
      </c>
      <c r="AK103" s="125">
        <f>+'Inversión No. 2.1 IAP'!AK103++'Inversión No. 2.2 IAP'!AK103+'Inversión 2.3 IAP'!AK103+'Inversión 2.4 IAP'!AK103+'Exp Veg 1-IAP'!AK103+'Exp Veg 2-IAP'!AK103</f>
        <v>0</v>
      </c>
    </row>
    <row r="104" spans="2:37" x14ac:dyDescent="0.25">
      <c r="B104" s="59" t="s">
        <v>530</v>
      </c>
      <c r="C104" s="62" t="str">
        <f>+VLOOKUP(B104,'resumen UCAP'!$A$5:$O$329,2,0)</f>
        <v>LUMINARIA YOA 38W LED</v>
      </c>
      <c r="D104" s="63">
        <f>+'Desmonte Infr. financiada'!D104</f>
        <v>38</v>
      </c>
      <c r="E104" s="63" t="str">
        <f>+VLOOKUP(B104,'resumen UCAP'!$A$5:$O$329,3,0)</f>
        <v>Un</v>
      </c>
      <c r="F104" s="64">
        <f>+VLOOKUP(B104,'resumen UCAP'!$A$5:$O$329,15,0)</f>
        <v>413027</v>
      </c>
      <c r="G104" s="61">
        <v>4</v>
      </c>
      <c r="H104" s="125">
        <f>+'Inversión No. 2.1 IAP'!H104++'Inversión No. 2.2 IAP'!H104+'Inversión 2.3 IAP'!H104+'Inversión 2.4 IAP'!H104+'Exp Veg 1-IAP'!H104+'Exp Veg 2-IAP'!H104</f>
        <v>0</v>
      </c>
      <c r="I104" s="125">
        <f>+'Inversión No. 2.1 IAP'!I104++'Inversión No. 2.2 IAP'!I104+'Inversión 2.3 IAP'!I104+'Inversión 2.4 IAP'!I104+'Exp Veg 1-IAP'!I104+'Exp Veg 2-IAP'!I104</f>
        <v>0</v>
      </c>
      <c r="J104" s="125">
        <f>+'Inversión No. 2.1 IAP'!J104++'Inversión No. 2.2 IAP'!J104+'Inversión 2.3 IAP'!J104+'Inversión 2.4 IAP'!J104+'Exp Veg 1-IAP'!J104+'Exp Veg 2-IAP'!J104</f>
        <v>0</v>
      </c>
      <c r="K104" s="125">
        <f>+'Inversión No. 2.1 IAP'!K104++'Inversión No. 2.2 IAP'!K104+'Inversión 2.3 IAP'!K104+'Inversión 2.4 IAP'!K104+'Exp Veg 1-IAP'!K104+'Exp Veg 2-IAP'!K104</f>
        <v>0</v>
      </c>
      <c r="L104" s="125">
        <f>+'Inversión No. 2.1 IAP'!L104++'Inversión No. 2.2 IAP'!L104+'Inversión 2.3 IAP'!L104+'Inversión 2.4 IAP'!L104+'Exp Veg 1-IAP'!L104+'Exp Veg 2-IAP'!L104</f>
        <v>0</v>
      </c>
      <c r="M104" s="125">
        <f>+'Inversión No. 2.1 IAP'!M104++'Inversión No. 2.2 IAP'!M104+'Inversión 2.3 IAP'!M104+'Inversión 2.4 IAP'!M104+'Exp Veg 1-IAP'!M104+'Exp Veg 2-IAP'!M104</f>
        <v>0</v>
      </c>
      <c r="N104" s="125">
        <f>+'Inversión No. 2.1 IAP'!N104++'Inversión No. 2.2 IAP'!N104+'Inversión 2.3 IAP'!N104+'Inversión 2.4 IAP'!N104+'Exp Veg 1-IAP'!N104+'Exp Veg 2-IAP'!N104</f>
        <v>0</v>
      </c>
      <c r="O104" s="125">
        <f>+'Inversión No. 2.1 IAP'!O104++'Inversión No. 2.2 IAP'!O104+'Inversión 2.3 IAP'!O104+'Inversión 2.4 IAP'!O104+'Exp Veg 1-IAP'!O104+'Exp Veg 2-IAP'!O104</f>
        <v>0</v>
      </c>
      <c r="P104" s="125">
        <f>+'Inversión No. 2.1 IAP'!P104++'Inversión No. 2.2 IAP'!P104+'Inversión 2.3 IAP'!P104+'Inversión 2.4 IAP'!P104+'Exp Veg 1-IAP'!P104+'Exp Veg 2-IAP'!P104</f>
        <v>0</v>
      </c>
      <c r="Q104" s="125">
        <f>+'Inversión No. 2.1 IAP'!Q104++'Inversión No. 2.2 IAP'!Q104+'Inversión 2.3 IAP'!Q104+'Inversión 2.4 IAP'!Q104+'Exp Veg 1-IAP'!Q104+'Exp Veg 2-IAP'!Q104</f>
        <v>0</v>
      </c>
      <c r="R104" s="125">
        <f>+'Inversión No. 2.1 IAP'!R104++'Inversión No. 2.2 IAP'!R104+'Inversión 2.3 IAP'!R104+'Inversión 2.4 IAP'!R104+'Exp Veg 1-IAP'!R104+'Exp Veg 2-IAP'!R104</f>
        <v>0</v>
      </c>
      <c r="S104" s="125">
        <f>+'Inversión No. 2.1 IAP'!S104++'Inversión No. 2.2 IAP'!S104+'Inversión 2.3 IAP'!S104+'Inversión 2.4 IAP'!S104+'Exp Veg 1-IAP'!S104+'Exp Veg 2-IAP'!S104</f>
        <v>0</v>
      </c>
      <c r="T104" s="125">
        <f>+'Inversión No. 2.1 IAP'!T104++'Inversión No. 2.2 IAP'!T104+'Inversión 2.3 IAP'!T104+'Inversión 2.4 IAP'!T104+'Exp Veg 1-IAP'!T104+'Exp Veg 2-IAP'!T104</f>
        <v>0</v>
      </c>
      <c r="U104" s="125">
        <f>+'Inversión No. 2.1 IAP'!U104++'Inversión No. 2.2 IAP'!U104+'Inversión 2.3 IAP'!U104+'Inversión 2.4 IAP'!U104+'Exp Veg 1-IAP'!U104+'Exp Veg 2-IAP'!U104</f>
        <v>0</v>
      </c>
      <c r="V104" s="125">
        <f>+'Inversión No. 2.1 IAP'!V104++'Inversión No. 2.2 IAP'!V104+'Inversión 2.3 IAP'!V104+'Inversión 2.4 IAP'!V104+'Exp Veg 1-IAP'!V104+'Exp Veg 2-IAP'!V104</f>
        <v>0</v>
      </c>
      <c r="W104" s="125">
        <f>+'Inversión No. 2.1 IAP'!W104++'Inversión No. 2.2 IAP'!W104+'Inversión 2.3 IAP'!W104+'Inversión 2.4 IAP'!W104+'Exp Veg 1-IAP'!W104+'Exp Veg 2-IAP'!W104</f>
        <v>0</v>
      </c>
      <c r="X104" s="125">
        <f>+'Inversión No. 2.1 IAP'!X104++'Inversión No. 2.2 IAP'!X104+'Inversión 2.3 IAP'!X104+'Inversión 2.4 IAP'!X104+'Exp Veg 1-IAP'!X104+'Exp Veg 2-IAP'!X104</f>
        <v>0</v>
      </c>
      <c r="Y104" s="125">
        <f>+'Inversión No. 2.1 IAP'!Y104++'Inversión No. 2.2 IAP'!Y104+'Inversión 2.3 IAP'!Y104+'Inversión 2.4 IAP'!Y104+'Exp Veg 1-IAP'!Y104+'Exp Veg 2-IAP'!Y104</f>
        <v>0</v>
      </c>
      <c r="Z104" s="125">
        <f>+'Inversión No. 2.1 IAP'!Z104++'Inversión No. 2.2 IAP'!Z104+'Inversión 2.3 IAP'!Z104+'Inversión 2.4 IAP'!Z104+'Exp Veg 1-IAP'!Z104+'Exp Veg 2-IAP'!Z104</f>
        <v>0</v>
      </c>
      <c r="AA104" s="125">
        <f>+'Inversión No. 2.1 IAP'!AA104++'Inversión No. 2.2 IAP'!AA104+'Inversión 2.3 IAP'!AA104+'Inversión 2.4 IAP'!AA104+'Exp Veg 1-IAP'!AA104+'Exp Veg 2-IAP'!AA104</f>
        <v>0</v>
      </c>
      <c r="AB104" s="125">
        <f>+'Inversión No. 2.1 IAP'!AB104++'Inversión No. 2.2 IAP'!AB104+'Inversión 2.3 IAP'!AB104+'Inversión 2.4 IAP'!AB104+'Exp Veg 1-IAP'!AB104+'Exp Veg 2-IAP'!AB104</f>
        <v>0</v>
      </c>
      <c r="AC104" s="125">
        <f>+'Inversión No. 2.1 IAP'!AC104++'Inversión No. 2.2 IAP'!AC104+'Inversión 2.3 IAP'!AC104+'Inversión 2.4 IAP'!AC104+'Exp Veg 1-IAP'!AC104+'Exp Veg 2-IAP'!AC104</f>
        <v>0</v>
      </c>
      <c r="AD104" s="125">
        <f>+'Inversión No. 2.1 IAP'!AD104++'Inversión No. 2.2 IAP'!AD104+'Inversión 2.3 IAP'!AD104+'Inversión 2.4 IAP'!AD104+'Exp Veg 1-IAP'!AD104+'Exp Veg 2-IAP'!AD104</f>
        <v>0</v>
      </c>
      <c r="AE104" s="125">
        <f>+'Inversión No. 2.1 IAP'!AE104++'Inversión No. 2.2 IAP'!AE104+'Inversión 2.3 IAP'!AE104+'Inversión 2.4 IAP'!AE104+'Exp Veg 1-IAP'!AE104+'Exp Veg 2-IAP'!AE104</f>
        <v>0</v>
      </c>
      <c r="AF104" s="125">
        <f>+'Inversión No. 2.1 IAP'!AF104++'Inversión No. 2.2 IAP'!AF104+'Inversión 2.3 IAP'!AF104+'Inversión 2.4 IAP'!AF104+'Exp Veg 1-IAP'!AF104+'Exp Veg 2-IAP'!AF104</f>
        <v>0</v>
      </c>
      <c r="AG104" s="125">
        <f>+'Inversión No. 2.1 IAP'!AG104++'Inversión No. 2.2 IAP'!AG104+'Inversión 2.3 IAP'!AG104+'Inversión 2.4 IAP'!AG104+'Exp Veg 1-IAP'!AG104+'Exp Veg 2-IAP'!AG104</f>
        <v>0</v>
      </c>
      <c r="AH104" s="125">
        <f>+'Inversión No. 2.1 IAP'!AH104++'Inversión No. 2.2 IAP'!AH104+'Inversión 2.3 IAP'!AH104+'Inversión 2.4 IAP'!AH104+'Exp Veg 1-IAP'!AH104+'Exp Veg 2-IAP'!AH104</f>
        <v>0</v>
      </c>
      <c r="AI104" s="125">
        <f>+'Inversión No. 2.1 IAP'!AI104++'Inversión No. 2.2 IAP'!AI104+'Inversión 2.3 IAP'!AI104+'Inversión 2.4 IAP'!AI104+'Exp Veg 1-IAP'!AI104+'Exp Veg 2-IAP'!AI104</f>
        <v>0</v>
      </c>
      <c r="AJ104" s="125">
        <f>+'Inversión No. 2.1 IAP'!AJ104++'Inversión No. 2.2 IAP'!AJ104+'Inversión 2.3 IAP'!AJ104+'Inversión 2.4 IAP'!AJ104+'Exp Veg 1-IAP'!AJ104+'Exp Veg 2-IAP'!AJ104</f>
        <v>0</v>
      </c>
      <c r="AK104" s="125">
        <f>+'Inversión No. 2.1 IAP'!AK104++'Inversión No. 2.2 IAP'!AK104+'Inversión 2.3 IAP'!AK104+'Inversión 2.4 IAP'!AK104+'Exp Veg 1-IAP'!AK104+'Exp Veg 2-IAP'!AK104</f>
        <v>0</v>
      </c>
    </row>
    <row r="105" spans="2:37" x14ac:dyDescent="0.25">
      <c r="B105" s="59" t="s">
        <v>531</v>
      </c>
      <c r="C105" s="62" t="str">
        <f>+VLOOKUP(B105,'resumen UCAP'!$A$5:$O$329,2,0)</f>
        <v>LUMINARIA NA 70W  SEGUNDA</v>
      </c>
      <c r="D105" s="63">
        <f>+'Desmonte Infr. financiada'!D105</f>
        <v>81</v>
      </c>
      <c r="E105" s="63" t="str">
        <f>+VLOOKUP(B105,'resumen UCAP'!$A$5:$O$329,3,0)</f>
        <v>Un</v>
      </c>
      <c r="F105" s="64">
        <f>+VLOOKUP(B105,'resumen UCAP'!$A$5:$O$329,15,0)</f>
        <v>201799</v>
      </c>
      <c r="G105" s="123">
        <v>2</v>
      </c>
      <c r="H105" s="125">
        <f>+'Inversión No. 2.1 IAP'!H105++'Inversión No. 2.2 IAP'!H105+'Inversión 2.3 IAP'!H105+'Inversión 2.4 IAP'!H105+'Exp Veg 1-IAP'!H105+'Exp Veg 2-IAP'!H105</f>
        <v>0</v>
      </c>
      <c r="I105" s="125">
        <f>+'Inversión No. 2.1 IAP'!I105++'Inversión No. 2.2 IAP'!I105+'Inversión 2.3 IAP'!I105+'Inversión 2.4 IAP'!I105+'Exp Veg 1-IAP'!I105+'Exp Veg 2-IAP'!I105</f>
        <v>0</v>
      </c>
      <c r="J105" s="125">
        <f>+'Inversión No. 2.1 IAP'!J105++'Inversión No. 2.2 IAP'!J105+'Inversión 2.3 IAP'!J105+'Inversión 2.4 IAP'!J105+'Exp Veg 1-IAP'!J105+'Exp Veg 2-IAP'!J105</f>
        <v>0</v>
      </c>
      <c r="K105" s="125">
        <f>+'Inversión No. 2.1 IAP'!K105++'Inversión No. 2.2 IAP'!K105+'Inversión 2.3 IAP'!K105+'Inversión 2.4 IAP'!K105+'Exp Veg 1-IAP'!K105+'Exp Veg 2-IAP'!K105</f>
        <v>0</v>
      </c>
      <c r="L105" s="125">
        <f>+'Inversión No. 2.1 IAP'!L105++'Inversión No. 2.2 IAP'!L105+'Inversión 2.3 IAP'!L105+'Inversión 2.4 IAP'!L105+'Exp Veg 1-IAP'!L105+'Exp Veg 2-IAP'!L105</f>
        <v>0</v>
      </c>
      <c r="M105" s="125">
        <f>+'Inversión No. 2.1 IAP'!M105++'Inversión No. 2.2 IAP'!M105+'Inversión 2.3 IAP'!M105+'Inversión 2.4 IAP'!M105+'Exp Veg 1-IAP'!M105+'Exp Veg 2-IAP'!M105</f>
        <v>0</v>
      </c>
      <c r="N105" s="125">
        <f>+'Inversión No. 2.1 IAP'!N105++'Inversión No. 2.2 IAP'!N105+'Inversión 2.3 IAP'!N105+'Inversión 2.4 IAP'!N105+'Exp Veg 1-IAP'!N105+'Exp Veg 2-IAP'!N105</f>
        <v>0</v>
      </c>
      <c r="O105" s="125">
        <f>+'Inversión No. 2.1 IAP'!O105++'Inversión No. 2.2 IAP'!O105+'Inversión 2.3 IAP'!O105+'Inversión 2.4 IAP'!O105+'Exp Veg 1-IAP'!O105+'Exp Veg 2-IAP'!O105</f>
        <v>0</v>
      </c>
      <c r="P105" s="125">
        <f>+'Inversión No. 2.1 IAP'!P105++'Inversión No. 2.2 IAP'!P105+'Inversión 2.3 IAP'!P105+'Inversión 2.4 IAP'!P105+'Exp Veg 1-IAP'!P105+'Exp Veg 2-IAP'!P105</f>
        <v>0</v>
      </c>
      <c r="Q105" s="125">
        <f>+'Inversión No. 2.1 IAP'!Q105++'Inversión No. 2.2 IAP'!Q105+'Inversión 2.3 IAP'!Q105+'Inversión 2.4 IAP'!Q105+'Exp Veg 1-IAP'!Q105+'Exp Veg 2-IAP'!Q105</f>
        <v>0</v>
      </c>
      <c r="R105" s="125">
        <f>+'Inversión No. 2.1 IAP'!R105++'Inversión No. 2.2 IAP'!R105+'Inversión 2.3 IAP'!R105+'Inversión 2.4 IAP'!R105+'Exp Veg 1-IAP'!R105+'Exp Veg 2-IAP'!R105</f>
        <v>0</v>
      </c>
      <c r="S105" s="125">
        <f>+'Inversión No. 2.1 IAP'!S105++'Inversión No. 2.2 IAP'!S105+'Inversión 2.3 IAP'!S105+'Inversión 2.4 IAP'!S105+'Exp Veg 1-IAP'!S105+'Exp Veg 2-IAP'!S105</f>
        <v>0</v>
      </c>
      <c r="T105" s="125">
        <f>+'Inversión No. 2.1 IAP'!T105++'Inversión No. 2.2 IAP'!T105+'Inversión 2.3 IAP'!T105+'Inversión 2.4 IAP'!T105+'Exp Veg 1-IAP'!T105+'Exp Veg 2-IAP'!T105</f>
        <v>0</v>
      </c>
      <c r="U105" s="125">
        <f>+'Inversión No. 2.1 IAP'!U105++'Inversión No. 2.2 IAP'!U105+'Inversión 2.3 IAP'!U105+'Inversión 2.4 IAP'!U105+'Exp Veg 1-IAP'!U105+'Exp Veg 2-IAP'!U105</f>
        <v>0</v>
      </c>
      <c r="V105" s="125">
        <f>+'Inversión No. 2.1 IAP'!V105++'Inversión No. 2.2 IAP'!V105+'Inversión 2.3 IAP'!V105+'Inversión 2.4 IAP'!V105+'Exp Veg 1-IAP'!V105+'Exp Veg 2-IAP'!V105</f>
        <v>0</v>
      </c>
      <c r="W105" s="125">
        <f>+'Inversión No. 2.1 IAP'!W105++'Inversión No. 2.2 IAP'!W105+'Inversión 2.3 IAP'!W105+'Inversión 2.4 IAP'!W105+'Exp Veg 1-IAP'!W105+'Exp Veg 2-IAP'!W105</f>
        <v>0</v>
      </c>
      <c r="X105" s="125">
        <f>+'Inversión No. 2.1 IAP'!X105++'Inversión No. 2.2 IAP'!X105+'Inversión 2.3 IAP'!X105+'Inversión 2.4 IAP'!X105+'Exp Veg 1-IAP'!X105+'Exp Veg 2-IAP'!X105</f>
        <v>0</v>
      </c>
      <c r="Y105" s="125">
        <f>+'Inversión No. 2.1 IAP'!Y105++'Inversión No. 2.2 IAP'!Y105+'Inversión 2.3 IAP'!Y105+'Inversión 2.4 IAP'!Y105+'Exp Veg 1-IAP'!Y105+'Exp Veg 2-IAP'!Y105</f>
        <v>0</v>
      </c>
      <c r="Z105" s="125">
        <f>+'Inversión No. 2.1 IAP'!Z105++'Inversión No. 2.2 IAP'!Z105+'Inversión 2.3 IAP'!Z105+'Inversión 2.4 IAP'!Z105+'Exp Veg 1-IAP'!Z105+'Exp Veg 2-IAP'!Z105</f>
        <v>0</v>
      </c>
      <c r="AA105" s="125">
        <f>+'Inversión No. 2.1 IAP'!AA105++'Inversión No. 2.2 IAP'!AA105+'Inversión 2.3 IAP'!AA105+'Inversión 2.4 IAP'!AA105+'Exp Veg 1-IAP'!AA105+'Exp Veg 2-IAP'!AA105</f>
        <v>0</v>
      </c>
      <c r="AB105" s="125">
        <f>+'Inversión No. 2.1 IAP'!AB105++'Inversión No. 2.2 IAP'!AB105+'Inversión 2.3 IAP'!AB105+'Inversión 2.4 IAP'!AB105+'Exp Veg 1-IAP'!AB105+'Exp Veg 2-IAP'!AB105</f>
        <v>0</v>
      </c>
      <c r="AC105" s="125">
        <f>+'Inversión No. 2.1 IAP'!AC105++'Inversión No. 2.2 IAP'!AC105+'Inversión 2.3 IAP'!AC105+'Inversión 2.4 IAP'!AC105+'Exp Veg 1-IAP'!AC105+'Exp Veg 2-IAP'!AC105</f>
        <v>0</v>
      </c>
      <c r="AD105" s="125">
        <f>+'Inversión No. 2.1 IAP'!AD105++'Inversión No. 2.2 IAP'!AD105+'Inversión 2.3 IAP'!AD105+'Inversión 2.4 IAP'!AD105+'Exp Veg 1-IAP'!AD105+'Exp Veg 2-IAP'!AD105</f>
        <v>0</v>
      </c>
      <c r="AE105" s="125">
        <f>+'Inversión No. 2.1 IAP'!AE105++'Inversión No. 2.2 IAP'!AE105+'Inversión 2.3 IAP'!AE105+'Inversión 2.4 IAP'!AE105+'Exp Veg 1-IAP'!AE105+'Exp Veg 2-IAP'!AE105</f>
        <v>0</v>
      </c>
      <c r="AF105" s="125">
        <f>+'Inversión No. 2.1 IAP'!AF105++'Inversión No. 2.2 IAP'!AF105+'Inversión 2.3 IAP'!AF105+'Inversión 2.4 IAP'!AF105+'Exp Veg 1-IAP'!AF105+'Exp Veg 2-IAP'!AF105</f>
        <v>0</v>
      </c>
      <c r="AG105" s="125">
        <f>+'Inversión No. 2.1 IAP'!AG105++'Inversión No. 2.2 IAP'!AG105+'Inversión 2.3 IAP'!AG105+'Inversión 2.4 IAP'!AG105+'Exp Veg 1-IAP'!AG105+'Exp Veg 2-IAP'!AG105</f>
        <v>0</v>
      </c>
      <c r="AH105" s="125">
        <f>+'Inversión No. 2.1 IAP'!AH105++'Inversión No. 2.2 IAP'!AH105+'Inversión 2.3 IAP'!AH105+'Inversión 2.4 IAP'!AH105+'Exp Veg 1-IAP'!AH105+'Exp Veg 2-IAP'!AH105</f>
        <v>0</v>
      </c>
      <c r="AI105" s="125">
        <f>+'Inversión No. 2.1 IAP'!AI105++'Inversión No. 2.2 IAP'!AI105+'Inversión 2.3 IAP'!AI105+'Inversión 2.4 IAP'!AI105+'Exp Veg 1-IAP'!AI105+'Exp Veg 2-IAP'!AI105</f>
        <v>0</v>
      </c>
      <c r="AJ105" s="125">
        <f>+'Inversión No. 2.1 IAP'!AJ105++'Inversión No. 2.2 IAP'!AJ105+'Inversión 2.3 IAP'!AJ105+'Inversión 2.4 IAP'!AJ105+'Exp Veg 1-IAP'!AJ105+'Exp Veg 2-IAP'!AJ105</f>
        <v>0</v>
      </c>
      <c r="AK105" s="125">
        <f>+'Inversión No. 2.1 IAP'!AK105++'Inversión No. 2.2 IAP'!AK105+'Inversión 2.3 IAP'!AK105+'Inversión 2.4 IAP'!AK105+'Exp Veg 1-IAP'!AK105+'Exp Veg 2-IAP'!AK105</f>
        <v>0</v>
      </c>
    </row>
    <row r="106" spans="2:37" x14ac:dyDescent="0.25">
      <c r="B106" s="59" t="s">
        <v>77</v>
      </c>
      <c r="C106" s="62" t="str">
        <f>+VLOOKUP(B106,'resumen UCAP'!$A$5:$O$329,2,0)</f>
        <v>PROYECTOR MH 250W REPOTENCIAR</v>
      </c>
      <c r="D106" s="63">
        <f>+'Desmonte Infr. financiada'!D106</f>
        <v>279</v>
      </c>
      <c r="E106" s="63" t="str">
        <f>+VLOOKUP(B106,'resumen UCAP'!$A$5:$O$329,3,0)</f>
        <v>Un</v>
      </c>
      <c r="F106" s="64">
        <f>+VLOOKUP(B106,'resumen UCAP'!$A$5:$O$329,15,0)</f>
        <v>413027</v>
      </c>
      <c r="G106" s="124">
        <v>1</v>
      </c>
      <c r="H106" s="125">
        <f>+'Inversión No. 2.1 IAP'!H106++'Inversión No. 2.2 IAP'!H106+'Inversión 2.3 IAP'!H106+'Inversión 2.4 IAP'!H106+'Exp Veg 1-IAP'!H106+'Exp Veg 2-IAP'!H106</f>
        <v>0</v>
      </c>
      <c r="I106" s="125">
        <f>+'Inversión No. 2.1 IAP'!I106++'Inversión No. 2.2 IAP'!I106+'Inversión 2.3 IAP'!I106+'Inversión 2.4 IAP'!I106+'Exp Veg 1-IAP'!I106+'Exp Veg 2-IAP'!I106</f>
        <v>0</v>
      </c>
      <c r="J106" s="125">
        <f>+'Inversión No. 2.1 IAP'!J106++'Inversión No. 2.2 IAP'!J106+'Inversión 2.3 IAP'!J106+'Inversión 2.4 IAP'!J106+'Exp Veg 1-IAP'!J106+'Exp Veg 2-IAP'!J106</f>
        <v>0</v>
      </c>
      <c r="K106" s="125">
        <f>+'Inversión No. 2.1 IAP'!K106++'Inversión No. 2.2 IAP'!K106+'Inversión 2.3 IAP'!K106+'Inversión 2.4 IAP'!K106+'Exp Veg 1-IAP'!K106+'Exp Veg 2-IAP'!K106</f>
        <v>0</v>
      </c>
      <c r="L106" s="125">
        <f>+'Inversión No. 2.1 IAP'!L106++'Inversión No. 2.2 IAP'!L106+'Inversión 2.3 IAP'!L106+'Inversión 2.4 IAP'!L106+'Exp Veg 1-IAP'!L106+'Exp Veg 2-IAP'!L106</f>
        <v>0</v>
      </c>
      <c r="M106" s="125">
        <f>+'Inversión No. 2.1 IAP'!M106++'Inversión No. 2.2 IAP'!M106+'Inversión 2.3 IAP'!M106+'Inversión 2.4 IAP'!M106+'Exp Veg 1-IAP'!M106+'Exp Veg 2-IAP'!M106</f>
        <v>0</v>
      </c>
      <c r="N106" s="125">
        <f>+'Inversión No. 2.1 IAP'!N106++'Inversión No. 2.2 IAP'!N106+'Inversión 2.3 IAP'!N106+'Inversión 2.4 IAP'!N106+'Exp Veg 1-IAP'!N106+'Exp Veg 2-IAP'!N106</f>
        <v>0</v>
      </c>
      <c r="O106" s="125">
        <f>+'Inversión No. 2.1 IAP'!O106++'Inversión No. 2.2 IAP'!O106+'Inversión 2.3 IAP'!O106+'Inversión 2.4 IAP'!O106+'Exp Veg 1-IAP'!O106+'Exp Veg 2-IAP'!O106</f>
        <v>0</v>
      </c>
      <c r="P106" s="125">
        <f>+'Inversión No. 2.1 IAP'!P106++'Inversión No. 2.2 IAP'!P106+'Inversión 2.3 IAP'!P106+'Inversión 2.4 IAP'!P106+'Exp Veg 1-IAP'!P106+'Exp Veg 2-IAP'!P106</f>
        <v>0</v>
      </c>
      <c r="Q106" s="125">
        <f>+'Inversión No. 2.1 IAP'!Q106++'Inversión No. 2.2 IAP'!Q106+'Inversión 2.3 IAP'!Q106+'Inversión 2.4 IAP'!Q106+'Exp Veg 1-IAP'!Q106+'Exp Veg 2-IAP'!Q106</f>
        <v>0</v>
      </c>
      <c r="R106" s="125">
        <f>+'Inversión No. 2.1 IAP'!R106++'Inversión No. 2.2 IAP'!R106+'Inversión 2.3 IAP'!R106+'Inversión 2.4 IAP'!R106+'Exp Veg 1-IAP'!R106+'Exp Veg 2-IAP'!R106</f>
        <v>0</v>
      </c>
      <c r="S106" s="125">
        <f>+'Inversión No. 2.1 IAP'!S106++'Inversión No. 2.2 IAP'!S106+'Inversión 2.3 IAP'!S106+'Inversión 2.4 IAP'!S106+'Exp Veg 1-IAP'!S106+'Exp Veg 2-IAP'!S106</f>
        <v>0</v>
      </c>
      <c r="T106" s="125">
        <f>+'Inversión No. 2.1 IAP'!T106++'Inversión No. 2.2 IAP'!T106+'Inversión 2.3 IAP'!T106+'Inversión 2.4 IAP'!T106+'Exp Veg 1-IAP'!T106+'Exp Veg 2-IAP'!T106</f>
        <v>0</v>
      </c>
      <c r="U106" s="125">
        <f>+'Inversión No. 2.1 IAP'!U106++'Inversión No. 2.2 IAP'!U106+'Inversión 2.3 IAP'!U106+'Inversión 2.4 IAP'!U106+'Exp Veg 1-IAP'!U106+'Exp Veg 2-IAP'!U106</f>
        <v>0</v>
      </c>
      <c r="V106" s="125">
        <f>+'Inversión No. 2.1 IAP'!V106++'Inversión No. 2.2 IAP'!V106+'Inversión 2.3 IAP'!V106+'Inversión 2.4 IAP'!V106+'Exp Veg 1-IAP'!V106+'Exp Veg 2-IAP'!V106</f>
        <v>0</v>
      </c>
      <c r="W106" s="125">
        <f>+'Inversión No. 2.1 IAP'!W106++'Inversión No. 2.2 IAP'!W106+'Inversión 2.3 IAP'!W106+'Inversión 2.4 IAP'!W106+'Exp Veg 1-IAP'!W106+'Exp Veg 2-IAP'!W106</f>
        <v>0</v>
      </c>
      <c r="X106" s="125">
        <f>+'Inversión No. 2.1 IAP'!X106++'Inversión No. 2.2 IAP'!X106+'Inversión 2.3 IAP'!X106+'Inversión 2.4 IAP'!X106+'Exp Veg 1-IAP'!X106+'Exp Veg 2-IAP'!X106</f>
        <v>0</v>
      </c>
      <c r="Y106" s="125">
        <f>+'Inversión No. 2.1 IAP'!Y106++'Inversión No. 2.2 IAP'!Y106+'Inversión 2.3 IAP'!Y106+'Inversión 2.4 IAP'!Y106+'Exp Veg 1-IAP'!Y106+'Exp Veg 2-IAP'!Y106</f>
        <v>0</v>
      </c>
      <c r="Z106" s="125">
        <f>+'Inversión No. 2.1 IAP'!Z106++'Inversión No. 2.2 IAP'!Z106+'Inversión 2.3 IAP'!Z106+'Inversión 2.4 IAP'!Z106+'Exp Veg 1-IAP'!Z106+'Exp Veg 2-IAP'!Z106</f>
        <v>0</v>
      </c>
      <c r="AA106" s="125">
        <f>+'Inversión No. 2.1 IAP'!AA106++'Inversión No. 2.2 IAP'!AA106+'Inversión 2.3 IAP'!AA106+'Inversión 2.4 IAP'!AA106+'Exp Veg 1-IAP'!AA106+'Exp Veg 2-IAP'!AA106</f>
        <v>0</v>
      </c>
      <c r="AB106" s="125">
        <f>+'Inversión No. 2.1 IAP'!AB106++'Inversión No. 2.2 IAP'!AB106+'Inversión 2.3 IAP'!AB106+'Inversión 2.4 IAP'!AB106+'Exp Veg 1-IAP'!AB106+'Exp Veg 2-IAP'!AB106</f>
        <v>0</v>
      </c>
      <c r="AC106" s="125">
        <f>+'Inversión No. 2.1 IAP'!AC106++'Inversión No. 2.2 IAP'!AC106+'Inversión 2.3 IAP'!AC106+'Inversión 2.4 IAP'!AC106+'Exp Veg 1-IAP'!AC106+'Exp Veg 2-IAP'!AC106</f>
        <v>0</v>
      </c>
      <c r="AD106" s="125">
        <f>+'Inversión No. 2.1 IAP'!AD106++'Inversión No. 2.2 IAP'!AD106+'Inversión 2.3 IAP'!AD106+'Inversión 2.4 IAP'!AD106+'Exp Veg 1-IAP'!AD106+'Exp Veg 2-IAP'!AD106</f>
        <v>0</v>
      </c>
      <c r="AE106" s="125">
        <f>+'Inversión No. 2.1 IAP'!AE106++'Inversión No. 2.2 IAP'!AE106+'Inversión 2.3 IAP'!AE106+'Inversión 2.4 IAP'!AE106+'Exp Veg 1-IAP'!AE106+'Exp Veg 2-IAP'!AE106</f>
        <v>0</v>
      </c>
      <c r="AF106" s="125">
        <f>+'Inversión No. 2.1 IAP'!AF106++'Inversión No. 2.2 IAP'!AF106+'Inversión 2.3 IAP'!AF106+'Inversión 2.4 IAP'!AF106+'Exp Veg 1-IAP'!AF106+'Exp Veg 2-IAP'!AF106</f>
        <v>0</v>
      </c>
      <c r="AG106" s="125">
        <f>+'Inversión No. 2.1 IAP'!AG106++'Inversión No. 2.2 IAP'!AG106+'Inversión 2.3 IAP'!AG106+'Inversión 2.4 IAP'!AG106+'Exp Veg 1-IAP'!AG106+'Exp Veg 2-IAP'!AG106</f>
        <v>0</v>
      </c>
      <c r="AH106" s="125">
        <f>+'Inversión No. 2.1 IAP'!AH106++'Inversión No. 2.2 IAP'!AH106+'Inversión 2.3 IAP'!AH106+'Inversión 2.4 IAP'!AH106+'Exp Veg 1-IAP'!AH106+'Exp Veg 2-IAP'!AH106</f>
        <v>0</v>
      </c>
      <c r="AI106" s="125">
        <f>+'Inversión No. 2.1 IAP'!AI106++'Inversión No. 2.2 IAP'!AI106+'Inversión 2.3 IAP'!AI106+'Inversión 2.4 IAP'!AI106+'Exp Veg 1-IAP'!AI106+'Exp Veg 2-IAP'!AI106</f>
        <v>0</v>
      </c>
      <c r="AJ106" s="125">
        <f>+'Inversión No. 2.1 IAP'!AJ106++'Inversión No. 2.2 IAP'!AJ106+'Inversión 2.3 IAP'!AJ106+'Inversión 2.4 IAP'!AJ106+'Exp Veg 1-IAP'!AJ106+'Exp Veg 2-IAP'!AJ106</f>
        <v>0</v>
      </c>
      <c r="AK106" s="125">
        <f>+'Inversión No. 2.1 IAP'!AK106++'Inversión No. 2.2 IAP'!AK106+'Inversión 2.3 IAP'!AK106+'Inversión 2.4 IAP'!AK106+'Exp Veg 1-IAP'!AK106+'Exp Veg 2-IAP'!AK106</f>
        <v>0</v>
      </c>
    </row>
    <row r="107" spans="2:37" x14ac:dyDescent="0.25">
      <c r="B107" s="59" t="s">
        <v>26</v>
      </c>
      <c r="C107" s="62" t="str">
        <f>+VLOOKUP(B107,'resumen UCAP'!$A$5:$O$329,2,0)</f>
        <v>ETIQUETA 250W NUEVA</v>
      </c>
      <c r="D107" s="63">
        <f>+'Desmonte Infr. financiada'!D107</f>
        <v>279</v>
      </c>
      <c r="E107" s="63" t="str">
        <f>+VLOOKUP(B107,'resumen UCAP'!$A$5:$O$329,3,0)</f>
        <v>Un</v>
      </c>
      <c r="F107" s="64">
        <f>+VLOOKUP(B107,'resumen UCAP'!$A$5:$O$329,15,0)</f>
        <v>431050</v>
      </c>
      <c r="G107" s="123">
        <v>3</v>
      </c>
      <c r="H107" s="125">
        <f>+'Inversión No. 2.1 IAP'!H107++'Inversión No. 2.2 IAP'!H107+'Inversión 2.3 IAP'!H107+'Inversión 2.4 IAP'!H107+'Exp Veg 1-IAP'!H107+'Exp Veg 2-IAP'!H107</f>
        <v>0</v>
      </c>
      <c r="I107" s="125">
        <f>+'Inversión No. 2.1 IAP'!I107++'Inversión No. 2.2 IAP'!I107+'Inversión 2.3 IAP'!I107+'Inversión 2.4 IAP'!I107+'Exp Veg 1-IAP'!I107+'Exp Veg 2-IAP'!I107</f>
        <v>0</v>
      </c>
      <c r="J107" s="125">
        <f>+'Inversión No. 2.1 IAP'!J107++'Inversión No. 2.2 IAP'!J107+'Inversión 2.3 IAP'!J107+'Inversión 2.4 IAP'!J107+'Exp Veg 1-IAP'!J107+'Exp Veg 2-IAP'!J107</f>
        <v>0</v>
      </c>
      <c r="K107" s="125">
        <f>+'Inversión No. 2.1 IAP'!K107++'Inversión No. 2.2 IAP'!K107+'Inversión 2.3 IAP'!K107+'Inversión 2.4 IAP'!K107+'Exp Veg 1-IAP'!K107+'Exp Veg 2-IAP'!K107</f>
        <v>0</v>
      </c>
      <c r="L107" s="125">
        <f>+'Inversión No. 2.1 IAP'!L107++'Inversión No. 2.2 IAP'!L107+'Inversión 2.3 IAP'!L107+'Inversión 2.4 IAP'!L107+'Exp Veg 1-IAP'!L107+'Exp Veg 2-IAP'!L107</f>
        <v>0</v>
      </c>
      <c r="M107" s="125">
        <f>+'Inversión No. 2.1 IAP'!M107++'Inversión No. 2.2 IAP'!M107+'Inversión 2.3 IAP'!M107+'Inversión 2.4 IAP'!M107+'Exp Veg 1-IAP'!M107+'Exp Veg 2-IAP'!M107</f>
        <v>0</v>
      </c>
      <c r="N107" s="125">
        <f>+'Inversión No. 2.1 IAP'!N107++'Inversión No. 2.2 IAP'!N107+'Inversión 2.3 IAP'!N107+'Inversión 2.4 IAP'!N107+'Exp Veg 1-IAP'!N107+'Exp Veg 2-IAP'!N107</f>
        <v>0</v>
      </c>
      <c r="O107" s="125">
        <f>+'Inversión No. 2.1 IAP'!O107++'Inversión No. 2.2 IAP'!O107+'Inversión 2.3 IAP'!O107+'Inversión 2.4 IAP'!O107+'Exp Veg 1-IAP'!O107+'Exp Veg 2-IAP'!O107</f>
        <v>0</v>
      </c>
      <c r="P107" s="125">
        <f>+'Inversión No. 2.1 IAP'!P107++'Inversión No. 2.2 IAP'!P107+'Inversión 2.3 IAP'!P107+'Inversión 2.4 IAP'!P107+'Exp Veg 1-IAP'!P107+'Exp Veg 2-IAP'!P107</f>
        <v>0</v>
      </c>
      <c r="Q107" s="125">
        <f>+'Inversión No. 2.1 IAP'!Q107++'Inversión No. 2.2 IAP'!Q107+'Inversión 2.3 IAP'!Q107+'Inversión 2.4 IAP'!Q107+'Exp Veg 1-IAP'!Q107+'Exp Veg 2-IAP'!Q107</f>
        <v>0</v>
      </c>
      <c r="R107" s="125">
        <f>+'Inversión No. 2.1 IAP'!R107++'Inversión No. 2.2 IAP'!R107+'Inversión 2.3 IAP'!R107+'Inversión 2.4 IAP'!R107+'Exp Veg 1-IAP'!R107+'Exp Veg 2-IAP'!R107</f>
        <v>0</v>
      </c>
      <c r="S107" s="125">
        <f>+'Inversión No. 2.1 IAP'!S107++'Inversión No. 2.2 IAP'!S107+'Inversión 2.3 IAP'!S107+'Inversión 2.4 IAP'!S107+'Exp Veg 1-IAP'!S107+'Exp Veg 2-IAP'!S107</f>
        <v>0</v>
      </c>
      <c r="T107" s="125">
        <f>+'Inversión No. 2.1 IAP'!T107++'Inversión No. 2.2 IAP'!T107+'Inversión 2.3 IAP'!T107+'Inversión 2.4 IAP'!T107+'Exp Veg 1-IAP'!T107+'Exp Veg 2-IAP'!T107</f>
        <v>0</v>
      </c>
      <c r="U107" s="125">
        <f>+'Inversión No. 2.1 IAP'!U107++'Inversión No. 2.2 IAP'!U107+'Inversión 2.3 IAP'!U107+'Inversión 2.4 IAP'!U107+'Exp Veg 1-IAP'!U107+'Exp Veg 2-IAP'!U107</f>
        <v>0</v>
      </c>
      <c r="V107" s="125">
        <f>+'Inversión No. 2.1 IAP'!V107++'Inversión No. 2.2 IAP'!V107+'Inversión 2.3 IAP'!V107+'Inversión 2.4 IAP'!V107+'Exp Veg 1-IAP'!V107+'Exp Veg 2-IAP'!V107</f>
        <v>0</v>
      </c>
      <c r="W107" s="125">
        <f>+'Inversión No. 2.1 IAP'!W107++'Inversión No. 2.2 IAP'!W107+'Inversión 2.3 IAP'!W107+'Inversión 2.4 IAP'!W107+'Exp Veg 1-IAP'!W107+'Exp Veg 2-IAP'!W107</f>
        <v>0</v>
      </c>
      <c r="X107" s="125">
        <f>+'Inversión No. 2.1 IAP'!X107++'Inversión No. 2.2 IAP'!X107+'Inversión 2.3 IAP'!X107+'Inversión 2.4 IAP'!X107+'Exp Veg 1-IAP'!X107+'Exp Veg 2-IAP'!X107</f>
        <v>0</v>
      </c>
      <c r="Y107" s="125">
        <f>+'Inversión No. 2.1 IAP'!Y107++'Inversión No. 2.2 IAP'!Y107+'Inversión 2.3 IAP'!Y107+'Inversión 2.4 IAP'!Y107+'Exp Veg 1-IAP'!Y107+'Exp Veg 2-IAP'!Y107</f>
        <v>0</v>
      </c>
      <c r="Z107" s="125">
        <f>+'Inversión No. 2.1 IAP'!Z107++'Inversión No. 2.2 IAP'!Z107+'Inversión 2.3 IAP'!Z107+'Inversión 2.4 IAP'!Z107+'Exp Veg 1-IAP'!Z107+'Exp Veg 2-IAP'!Z107</f>
        <v>0</v>
      </c>
      <c r="AA107" s="125">
        <f>+'Inversión No. 2.1 IAP'!AA107++'Inversión No. 2.2 IAP'!AA107+'Inversión 2.3 IAP'!AA107+'Inversión 2.4 IAP'!AA107+'Exp Veg 1-IAP'!AA107+'Exp Veg 2-IAP'!AA107</f>
        <v>0</v>
      </c>
      <c r="AB107" s="125">
        <f>+'Inversión No. 2.1 IAP'!AB107++'Inversión No. 2.2 IAP'!AB107+'Inversión 2.3 IAP'!AB107+'Inversión 2.4 IAP'!AB107+'Exp Veg 1-IAP'!AB107+'Exp Veg 2-IAP'!AB107</f>
        <v>0</v>
      </c>
      <c r="AC107" s="125">
        <f>+'Inversión No. 2.1 IAP'!AC107++'Inversión No. 2.2 IAP'!AC107+'Inversión 2.3 IAP'!AC107+'Inversión 2.4 IAP'!AC107+'Exp Veg 1-IAP'!AC107+'Exp Veg 2-IAP'!AC107</f>
        <v>0</v>
      </c>
      <c r="AD107" s="125">
        <f>+'Inversión No. 2.1 IAP'!AD107++'Inversión No. 2.2 IAP'!AD107+'Inversión 2.3 IAP'!AD107+'Inversión 2.4 IAP'!AD107+'Exp Veg 1-IAP'!AD107+'Exp Veg 2-IAP'!AD107</f>
        <v>0</v>
      </c>
      <c r="AE107" s="125">
        <f>+'Inversión No. 2.1 IAP'!AE107++'Inversión No. 2.2 IAP'!AE107+'Inversión 2.3 IAP'!AE107+'Inversión 2.4 IAP'!AE107+'Exp Veg 1-IAP'!AE107+'Exp Veg 2-IAP'!AE107</f>
        <v>0</v>
      </c>
      <c r="AF107" s="125">
        <f>+'Inversión No. 2.1 IAP'!AF107++'Inversión No. 2.2 IAP'!AF107+'Inversión 2.3 IAP'!AF107+'Inversión 2.4 IAP'!AF107+'Exp Veg 1-IAP'!AF107+'Exp Veg 2-IAP'!AF107</f>
        <v>0</v>
      </c>
      <c r="AG107" s="125">
        <f>+'Inversión No. 2.1 IAP'!AG107++'Inversión No. 2.2 IAP'!AG107+'Inversión 2.3 IAP'!AG107+'Inversión 2.4 IAP'!AG107+'Exp Veg 1-IAP'!AG107+'Exp Veg 2-IAP'!AG107</f>
        <v>0</v>
      </c>
      <c r="AH107" s="125">
        <f>+'Inversión No. 2.1 IAP'!AH107++'Inversión No. 2.2 IAP'!AH107+'Inversión 2.3 IAP'!AH107+'Inversión 2.4 IAP'!AH107+'Exp Veg 1-IAP'!AH107+'Exp Veg 2-IAP'!AH107</f>
        <v>0</v>
      </c>
      <c r="AI107" s="125">
        <f>+'Inversión No. 2.1 IAP'!AI107++'Inversión No. 2.2 IAP'!AI107+'Inversión 2.3 IAP'!AI107+'Inversión 2.4 IAP'!AI107+'Exp Veg 1-IAP'!AI107+'Exp Veg 2-IAP'!AI107</f>
        <v>0</v>
      </c>
      <c r="AJ107" s="125">
        <f>+'Inversión No. 2.1 IAP'!AJ107++'Inversión No. 2.2 IAP'!AJ107+'Inversión 2.3 IAP'!AJ107+'Inversión 2.4 IAP'!AJ107+'Exp Veg 1-IAP'!AJ107+'Exp Veg 2-IAP'!AJ107</f>
        <v>0</v>
      </c>
      <c r="AK107" s="125">
        <f>+'Inversión No. 2.1 IAP'!AK107++'Inversión No. 2.2 IAP'!AK107+'Inversión 2.3 IAP'!AK107+'Inversión 2.4 IAP'!AK107+'Exp Veg 1-IAP'!AK107+'Exp Veg 2-IAP'!AK107</f>
        <v>0</v>
      </c>
    </row>
    <row r="108" spans="2:37" x14ac:dyDescent="0.25">
      <c r="B108" s="59" t="s">
        <v>78</v>
      </c>
      <c r="C108" s="62" t="str">
        <f>+VLOOKUP(B108,'resumen UCAP'!$A$5:$O$329,2,0)</f>
        <v>LUMINARIA NA 400 SEGUNDA</v>
      </c>
      <c r="D108" s="63">
        <f>+'Desmonte Infr. financiada'!D108</f>
        <v>440</v>
      </c>
      <c r="E108" s="63" t="str">
        <f>+VLOOKUP(B108,'resumen UCAP'!$A$5:$O$329,3,0)</f>
        <v>Un</v>
      </c>
      <c r="F108" s="64">
        <f>+VLOOKUP(B108,'resumen UCAP'!$A$5:$O$329,15,0)</f>
        <v>431050</v>
      </c>
      <c r="G108" s="123">
        <v>1</v>
      </c>
      <c r="H108" s="125">
        <f>+'Inversión No. 2.1 IAP'!H108++'Inversión No. 2.2 IAP'!H108+'Inversión 2.3 IAP'!H108+'Inversión 2.4 IAP'!H108+'Exp Veg 1-IAP'!H108+'Exp Veg 2-IAP'!H108</f>
        <v>0</v>
      </c>
      <c r="I108" s="125">
        <f>+'Inversión No. 2.1 IAP'!I108++'Inversión No. 2.2 IAP'!I108+'Inversión 2.3 IAP'!I108+'Inversión 2.4 IAP'!I108+'Exp Veg 1-IAP'!I108+'Exp Veg 2-IAP'!I108</f>
        <v>0</v>
      </c>
      <c r="J108" s="125">
        <f>+'Inversión No. 2.1 IAP'!J108++'Inversión No. 2.2 IAP'!J108+'Inversión 2.3 IAP'!J108+'Inversión 2.4 IAP'!J108+'Exp Veg 1-IAP'!J108+'Exp Veg 2-IAP'!J108</f>
        <v>0</v>
      </c>
      <c r="K108" s="125">
        <f>+'Inversión No. 2.1 IAP'!K108++'Inversión No. 2.2 IAP'!K108+'Inversión 2.3 IAP'!K108+'Inversión 2.4 IAP'!K108+'Exp Veg 1-IAP'!K108+'Exp Veg 2-IAP'!K108</f>
        <v>0</v>
      </c>
      <c r="L108" s="125">
        <f>+'Inversión No. 2.1 IAP'!L108++'Inversión No. 2.2 IAP'!L108+'Inversión 2.3 IAP'!L108+'Inversión 2.4 IAP'!L108+'Exp Veg 1-IAP'!L108+'Exp Veg 2-IAP'!L108</f>
        <v>0</v>
      </c>
      <c r="M108" s="125">
        <f>+'Inversión No. 2.1 IAP'!M108++'Inversión No. 2.2 IAP'!M108+'Inversión 2.3 IAP'!M108+'Inversión 2.4 IAP'!M108+'Exp Veg 1-IAP'!M108+'Exp Veg 2-IAP'!M108</f>
        <v>0</v>
      </c>
      <c r="N108" s="125">
        <f>+'Inversión No. 2.1 IAP'!N108++'Inversión No. 2.2 IAP'!N108+'Inversión 2.3 IAP'!N108+'Inversión 2.4 IAP'!N108+'Exp Veg 1-IAP'!N108+'Exp Veg 2-IAP'!N108</f>
        <v>0</v>
      </c>
      <c r="O108" s="125">
        <f>+'Inversión No. 2.1 IAP'!O108++'Inversión No. 2.2 IAP'!O108+'Inversión 2.3 IAP'!O108+'Inversión 2.4 IAP'!O108+'Exp Veg 1-IAP'!O108+'Exp Veg 2-IAP'!O108</f>
        <v>0</v>
      </c>
      <c r="P108" s="125">
        <f>+'Inversión No. 2.1 IAP'!P108++'Inversión No. 2.2 IAP'!P108+'Inversión 2.3 IAP'!P108+'Inversión 2.4 IAP'!P108+'Exp Veg 1-IAP'!P108+'Exp Veg 2-IAP'!P108</f>
        <v>0</v>
      </c>
      <c r="Q108" s="125">
        <f>+'Inversión No. 2.1 IAP'!Q108++'Inversión No. 2.2 IAP'!Q108+'Inversión 2.3 IAP'!Q108+'Inversión 2.4 IAP'!Q108+'Exp Veg 1-IAP'!Q108+'Exp Veg 2-IAP'!Q108</f>
        <v>0</v>
      </c>
      <c r="R108" s="125">
        <f>+'Inversión No. 2.1 IAP'!R108++'Inversión No. 2.2 IAP'!R108+'Inversión 2.3 IAP'!R108+'Inversión 2.4 IAP'!R108+'Exp Veg 1-IAP'!R108+'Exp Veg 2-IAP'!R108</f>
        <v>0</v>
      </c>
      <c r="S108" s="125">
        <f>+'Inversión No. 2.1 IAP'!S108++'Inversión No. 2.2 IAP'!S108+'Inversión 2.3 IAP'!S108+'Inversión 2.4 IAP'!S108+'Exp Veg 1-IAP'!S108+'Exp Veg 2-IAP'!S108</f>
        <v>0</v>
      </c>
      <c r="T108" s="125">
        <f>+'Inversión No. 2.1 IAP'!T108++'Inversión No. 2.2 IAP'!T108+'Inversión 2.3 IAP'!T108+'Inversión 2.4 IAP'!T108+'Exp Veg 1-IAP'!T108+'Exp Veg 2-IAP'!T108</f>
        <v>0</v>
      </c>
      <c r="U108" s="125">
        <f>+'Inversión No. 2.1 IAP'!U108++'Inversión No. 2.2 IAP'!U108+'Inversión 2.3 IAP'!U108+'Inversión 2.4 IAP'!U108+'Exp Veg 1-IAP'!U108+'Exp Veg 2-IAP'!U108</f>
        <v>0</v>
      </c>
      <c r="V108" s="125">
        <f>+'Inversión No. 2.1 IAP'!V108++'Inversión No. 2.2 IAP'!V108+'Inversión 2.3 IAP'!V108+'Inversión 2.4 IAP'!V108+'Exp Veg 1-IAP'!V108+'Exp Veg 2-IAP'!V108</f>
        <v>0</v>
      </c>
      <c r="W108" s="125">
        <f>+'Inversión No. 2.1 IAP'!W108++'Inversión No. 2.2 IAP'!W108+'Inversión 2.3 IAP'!W108+'Inversión 2.4 IAP'!W108+'Exp Veg 1-IAP'!W108+'Exp Veg 2-IAP'!W108</f>
        <v>0</v>
      </c>
      <c r="X108" s="125">
        <f>+'Inversión No. 2.1 IAP'!X108++'Inversión No. 2.2 IAP'!X108+'Inversión 2.3 IAP'!X108+'Inversión 2.4 IAP'!X108+'Exp Veg 1-IAP'!X108+'Exp Veg 2-IAP'!X108</f>
        <v>0</v>
      </c>
      <c r="Y108" s="125">
        <f>+'Inversión No. 2.1 IAP'!Y108++'Inversión No. 2.2 IAP'!Y108+'Inversión 2.3 IAP'!Y108+'Inversión 2.4 IAP'!Y108+'Exp Veg 1-IAP'!Y108+'Exp Veg 2-IAP'!Y108</f>
        <v>0</v>
      </c>
      <c r="Z108" s="125">
        <f>+'Inversión No. 2.1 IAP'!Z108++'Inversión No. 2.2 IAP'!Z108+'Inversión 2.3 IAP'!Z108+'Inversión 2.4 IAP'!Z108+'Exp Veg 1-IAP'!Z108+'Exp Veg 2-IAP'!Z108</f>
        <v>0</v>
      </c>
      <c r="AA108" s="125">
        <f>+'Inversión No. 2.1 IAP'!AA108++'Inversión No. 2.2 IAP'!AA108+'Inversión 2.3 IAP'!AA108+'Inversión 2.4 IAP'!AA108+'Exp Veg 1-IAP'!AA108+'Exp Veg 2-IAP'!AA108</f>
        <v>0</v>
      </c>
      <c r="AB108" s="125">
        <f>+'Inversión No. 2.1 IAP'!AB108++'Inversión No. 2.2 IAP'!AB108+'Inversión 2.3 IAP'!AB108+'Inversión 2.4 IAP'!AB108+'Exp Veg 1-IAP'!AB108+'Exp Veg 2-IAP'!AB108</f>
        <v>0</v>
      </c>
      <c r="AC108" s="125">
        <f>+'Inversión No. 2.1 IAP'!AC108++'Inversión No. 2.2 IAP'!AC108+'Inversión 2.3 IAP'!AC108+'Inversión 2.4 IAP'!AC108+'Exp Veg 1-IAP'!AC108+'Exp Veg 2-IAP'!AC108</f>
        <v>0</v>
      </c>
      <c r="AD108" s="125">
        <f>+'Inversión No. 2.1 IAP'!AD108++'Inversión No. 2.2 IAP'!AD108+'Inversión 2.3 IAP'!AD108+'Inversión 2.4 IAP'!AD108+'Exp Veg 1-IAP'!AD108+'Exp Veg 2-IAP'!AD108</f>
        <v>0</v>
      </c>
      <c r="AE108" s="125">
        <f>+'Inversión No. 2.1 IAP'!AE108++'Inversión No. 2.2 IAP'!AE108+'Inversión 2.3 IAP'!AE108+'Inversión 2.4 IAP'!AE108+'Exp Veg 1-IAP'!AE108+'Exp Veg 2-IAP'!AE108</f>
        <v>0</v>
      </c>
      <c r="AF108" s="125">
        <f>+'Inversión No. 2.1 IAP'!AF108++'Inversión No. 2.2 IAP'!AF108+'Inversión 2.3 IAP'!AF108+'Inversión 2.4 IAP'!AF108+'Exp Veg 1-IAP'!AF108+'Exp Veg 2-IAP'!AF108</f>
        <v>0</v>
      </c>
      <c r="AG108" s="125">
        <f>+'Inversión No. 2.1 IAP'!AG108++'Inversión No. 2.2 IAP'!AG108+'Inversión 2.3 IAP'!AG108+'Inversión 2.4 IAP'!AG108+'Exp Veg 1-IAP'!AG108+'Exp Veg 2-IAP'!AG108</f>
        <v>0</v>
      </c>
      <c r="AH108" s="125">
        <f>+'Inversión No. 2.1 IAP'!AH108++'Inversión No. 2.2 IAP'!AH108+'Inversión 2.3 IAP'!AH108+'Inversión 2.4 IAP'!AH108+'Exp Veg 1-IAP'!AH108+'Exp Veg 2-IAP'!AH108</f>
        <v>0</v>
      </c>
      <c r="AI108" s="125">
        <f>+'Inversión No. 2.1 IAP'!AI108++'Inversión No. 2.2 IAP'!AI108+'Inversión 2.3 IAP'!AI108+'Inversión 2.4 IAP'!AI108+'Exp Veg 1-IAP'!AI108+'Exp Veg 2-IAP'!AI108</f>
        <v>0</v>
      </c>
      <c r="AJ108" s="125">
        <f>+'Inversión No. 2.1 IAP'!AJ108++'Inversión No. 2.2 IAP'!AJ108+'Inversión 2.3 IAP'!AJ108+'Inversión 2.4 IAP'!AJ108+'Exp Veg 1-IAP'!AJ108+'Exp Veg 2-IAP'!AJ108</f>
        <v>0</v>
      </c>
      <c r="AK108" s="125">
        <f>+'Inversión No. 2.1 IAP'!AK108++'Inversión No. 2.2 IAP'!AK108+'Inversión 2.3 IAP'!AK108+'Inversión 2.4 IAP'!AK108+'Exp Veg 1-IAP'!AK108+'Exp Veg 2-IAP'!AK108</f>
        <v>0</v>
      </c>
    </row>
    <row r="109" spans="2:37" x14ac:dyDescent="0.25">
      <c r="B109" s="59" t="s">
        <v>101</v>
      </c>
      <c r="C109" s="62" t="str">
        <f>+VLOOKUP(B109,'resumen UCAP'!$A$5:$O$329,2,0)</f>
        <v>ETIQUETA NA 400W NUEVA</v>
      </c>
      <c r="D109" s="63">
        <f>+'Desmonte Infr. financiada'!D109</f>
        <v>440</v>
      </c>
      <c r="E109" s="63" t="str">
        <f>+VLOOKUP(B109,'resumen UCAP'!$A$5:$O$329,3,0)</f>
        <v>Un</v>
      </c>
      <c r="F109" s="64">
        <f>+VLOOKUP(B109,'resumen UCAP'!$A$5:$O$329,15,0)</f>
        <v>431050</v>
      </c>
      <c r="G109" s="123">
        <v>1</v>
      </c>
      <c r="H109" s="125">
        <f>+'Inversión No. 2.1 IAP'!H109++'Inversión No. 2.2 IAP'!H109+'Inversión 2.3 IAP'!H109+'Inversión 2.4 IAP'!H109+'Exp Veg 1-IAP'!H109+'Exp Veg 2-IAP'!H109</f>
        <v>0</v>
      </c>
      <c r="I109" s="125">
        <f>+'Inversión No. 2.1 IAP'!I109++'Inversión No. 2.2 IAP'!I109+'Inversión 2.3 IAP'!I109+'Inversión 2.4 IAP'!I109+'Exp Veg 1-IAP'!I109+'Exp Veg 2-IAP'!I109</f>
        <v>0</v>
      </c>
      <c r="J109" s="125">
        <f>+'Inversión No. 2.1 IAP'!J109++'Inversión No. 2.2 IAP'!J109+'Inversión 2.3 IAP'!J109+'Inversión 2.4 IAP'!J109+'Exp Veg 1-IAP'!J109+'Exp Veg 2-IAP'!J109</f>
        <v>0</v>
      </c>
      <c r="K109" s="125">
        <f>+'Inversión No. 2.1 IAP'!K109++'Inversión No. 2.2 IAP'!K109+'Inversión 2.3 IAP'!K109+'Inversión 2.4 IAP'!K109+'Exp Veg 1-IAP'!K109+'Exp Veg 2-IAP'!K109</f>
        <v>0</v>
      </c>
      <c r="L109" s="125">
        <f>+'Inversión No. 2.1 IAP'!L109++'Inversión No. 2.2 IAP'!L109+'Inversión 2.3 IAP'!L109+'Inversión 2.4 IAP'!L109+'Exp Veg 1-IAP'!L109+'Exp Veg 2-IAP'!L109</f>
        <v>0</v>
      </c>
      <c r="M109" s="125">
        <f>+'Inversión No. 2.1 IAP'!M109++'Inversión No. 2.2 IAP'!M109+'Inversión 2.3 IAP'!M109+'Inversión 2.4 IAP'!M109+'Exp Veg 1-IAP'!M109+'Exp Veg 2-IAP'!M109</f>
        <v>0</v>
      </c>
      <c r="N109" s="125">
        <f>+'Inversión No. 2.1 IAP'!N109++'Inversión No. 2.2 IAP'!N109+'Inversión 2.3 IAP'!N109+'Inversión 2.4 IAP'!N109+'Exp Veg 1-IAP'!N109+'Exp Veg 2-IAP'!N109</f>
        <v>0</v>
      </c>
      <c r="O109" s="125">
        <f>+'Inversión No. 2.1 IAP'!O109++'Inversión No. 2.2 IAP'!O109+'Inversión 2.3 IAP'!O109+'Inversión 2.4 IAP'!O109+'Exp Veg 1-IAP'!O109+'Exp Veg 2-IAP'!O109</f>
        <v>0</v>
      </c>
      <c r="P109" s="125">
        <f>+'Inversión No. 2.1 IAP'!P109++'Inversión No. 2.2 IAP'!P109+'Inversión 2.3 IAP'!P109+'Inversión 2.4 IAP'!P109+'Exp Veg 1-IAP'!P109+'Exp Veg 2-IAP'!P109</f>
        <v>0</v>
      </c>
      <c r="Q109" s="125">
        <f>+'Inversión No. 2.1 IAP'!Q109++'Inversión No. 2.2 IAP'!Q109+'Inversión 2.3 IAP'!Q109+'Inversión 2.4 IAP'!Q109+'Exp Veg 1-IAP'!Q109+'Exp Veg 2-IAP'!Q109</f>
        <v>0</v>
      </c>
      <c r="R109" s="125">
        <f>+'Inversión No. 2.1 IAP'!R109++'Inversión No. 2.2 IAP'!R109+'Inversión 2.3 IAP'!R109+'Inversión 2.4 IAP'!R109+'Exp Veg 1-IAP'!R109+'Exp Veg 2-IAP'!R109</f>
        <v>0</v>
      </c>
      <c r="S109" s="125">
        <f>+'Inversión No. 2.1 IAP'!S109++'Inversión No. 2.2 IAP'!S109+'Inversión 2.3 IAP'!S109+'Inversión 2.4 IAP'!S109+'Exp Veg 1-IAP'!S109+'Exp Veg 2-IAP'!S109</f>
        <v>0</v>
      </c>
      <c r="T109" s="125">
        <f>+'Inversión No. 2.1 IAP'!T109++'Inversión No. 2.2 IAP'!T109+'Inversión 2.3 IAP'!T109+'Inversión 2.4 IAP'!T109+'Exp Veg 1-IAP'!T109+'Exp Veg 2-IAP'!T109</f>
        <v>0</v>
      </c>
      <c r="U109" s="125">
        <f>+'Inversión No. 2.1 IAP'!U109++'Inversión No. 2.2 IAP'!U109+'Inversión 2.3 IAP'!U109+'Inversión 2.4 IAP'!U109+'Exp Veg 1-IAP'!U109+'Exp Veg 2-IAP'!U109</f>
        <v>0</v>
      </c>
      <c r="V109" s="125">
        <f>+'Inversión No. 2.1 IAP'!V109++'Inversión No. 2.2 IAP'!V109+'Inversión 2.3 IAP'!V109+'Inversión 2.4 IAP'!V109+'Exp Veg 1-IAP'!V109+'Exp Veg 2-IAP'!V109</f>
        <v>0</v>
      </c>
      <c r="W109" s="125">
        <f>+'Inversión No. 2.1 IAP'!W109++'Inversión No. 2.2 IAP'!W109+'Inversión 2.3 IAP'!W109+'Inversión 2.4 IAP'!W109+'Exp Veg 1-IAP'!W109+'Exp Veg 2-IAP'!W109</f>
        <v>0</v>
      </c>
      <c r="X109" s="125">
        <f>+'Inversión No. 2.1 IAP'!X109++'Inversión No. 2.2 IAP'!X109+'Inversión 2.3 IAP'!X109+'Inversión 2.4 IAP'!X109+'Exp Veg 1-IAP'!X109+'Exp Veg 2-IAP'!X109</f>
        <v>0</v>
      </c>
      <c r="Y109" s="125">
        <f>+'Inversión No. 2.1 IAP'!Y109++'Inversión No. 2.2 IAP'!Y109+'Inversión 2.3 IAP'!Y109+'Inversión 2.4 IAP'!Y109+'Exp Veg 1-IAP'!Y109+'Exp Veg 2-IAP'!Y109</f>
        <v>0</v>
      </c>
      <c r="Z109" s="125">
        <f>+'Inversión No. 2.1 IAP'!Z109++'Inversión No. 2.2 IAP'!Z109+'Inversión 2.3 IAP'!Z109+'Inversión 2.4 IAP'!Z109+'Exp Veg 1-IAP'!Z109+'Exp Veg 2-IAP'!Z109</f>
        <v>0</v>
      </c>
      <c r="AA109" s="125">
        <f>+'Inversión No. 2.1 IAP'!AA109++'Inversión No. 2.2 IAP'!AA109+'Inversión 2.3 IAP'!AA109+'Inversión 2.4 IAP'!AA109+'Exp Veg 1-IAP'!AA109+'Exp Veg 2-IAP'!AA109</f>
        <v>0</v>
      </c>
      <c r="AB109" s="125">
        <f>+'Inversión No. 2.1 IAP'!AB109++'Inversión No. 2.2 IAP'!AB109+'Inversión 2.3 IAP'!AB109+'Inversión 2.4 IAP'!AB109+'Exp Veg 1-IAP'!AB109+'Exp Veg 2-IAP'!AB109</f>
        <v>0</v>
      </c>
      <c r="AC109" s="125">
        <f>+'Inversión No. 2.1 IAP'!AC109++'Inversión No. 2.2 IAP'!AC109+'Inversión 2.3 IAP'!AC109+'Inversión 2.4 IAP'!AC109+'Exp Veg 1-IAP'!AC109+'Exp Veg 2-IAP'!AC109</f>
        <v>0</v>
      </c>
      <c r="AD109" s="125">
        <f>+'Inversión No. 2.1 IAP'!AD109++'Inversión No. 2.2 IAP'!AD109+'Inversión 2.3 IAP'!AD109+'Inversión 2.4 IAP'!AD109+'Exp Veg 1-IAP'!AD109+'Exp Veg 2-IAP'!AD109</f>
        <v>0</v>
      </c>
      <c r="AE109" s="125">
        <f>+'Inversión No. 2.1 IAP'!AE109++'Inversión No. 2.2 IAP'!AE109+'Inversión 2.3 IAP'!AE109+'Inversión 2.4 IAP'!AE109+'Exp Veg 1-IAP'!AE109+'Exp Veg 2-IAP'!AE109</f>
        <v>0</v>
      </c>
      <c r="AF109" s="125">
        <f>+'Inversión No. 2.1 IAP'!AF109++'Inversión No. 2.2 IAP'!AF109+'Inversión 2.3 IAP'!AF109+'Inversión 2.4 IAP'!AF109+'Exp Veg 1-IAP'!AF109+'Exp Veg 2-IAP'!AF109</f>
        <v>0</v>
      </c>
      <c r="AG109" s="125">
        <f>+'Inversión No. 2.1 IAP'!AG109++'Inversión No. 2.2 IAP'!AG109+'Inversión 2.3 IAP'!AG109+'Inversión 2.4 IAP'!AG109+'Exp Veg 1-IAP'!AG109+'Exp Veg 2-IAP'!AG109</f>
        <v>0</v>
      </c>
      <c r="AH109" s="125">
        <f>+'Inversión No. 2.1 IAP'!AH109++'Inversión No. 2.2 IAP'!AH109+'Inversión 2.3 IAP'!AH109+'Inversión 2.4 IAP'!AH109+'Exp Veg 1-IAP'!AH109+'Exp Veg 2-IAP'!AH109</f>
        <v>0</v>
      </c>
      <c r="AI109" s="125">
        <f>+'Inversión No. 2.1 IAP'!AI109++'Inversión No. 2.2 IAP'!AI109+'Inversión 2.3 IAP'!AI109+'Inversión 2.4 IAP'!AI109+'Exp Veg 1-IAP'!AI109+'Exp Veg 2-IAP'!AI109</f>
        <v>0</v>
      </c>
      <c r="AJ109" s="125">
        <f>+'Inversión No. 2.1 IAP'!AJ109++'Inversión No. 2.2 IAP'!AJ109+'Inversión 2.3 IAP'!AJ109+'Inversión 2.4 IAP'!AJ109+'Exp Veg 1-IAP'!AJ109+'Exp Veg 2-IAP'!AJ109</f>
        <v>0</v>
      </c>
      <c r="AK109" s="125">
        <f>+'Inversión No. 2.1 IAP'!AK109++'Inversión No. 2.2 IAP'!AK109+'Inversión 2.3 IAP'!AK109+'Inversión 2.4 IAP'!AK109+'Exp Veg 1-IAP'!AK109+'Exp Veg 2-IAP'!AK109</f>
        <v>0</v>
      </c>
    </row>
    <row r="110" spans="2:37" x14ac:dyDescent="0.25">
      <c r="B110" s="59"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1">
        <v>4</v>
      </c>
      <c r="H110" s="125">
        <f>+'Inversión No. 2.1 IAP'!H110++'Inversión No. 2.2 IAP'!H110+'Inversión 2.3 IAP'!H110+'Inversión 2.4 IAP'!H110+'Exp Veg 1-IAP'!H110+'Exp Veg 2-IAP'!H110</f>
        <v>0</v>
      </c>
      <c r="I110" s="125">
        <f>+'Inversión No. 2.1 IAP'!I110++'Inversión No. 2.2 IAP'!I110+'Inversión 2.3 IAP'!I110+'Inversión 2.4 IAP'!I110+'Exp Veg 1-IAP'!I110+'Exp Veg 2-IAP'!I110</f>
        <v>0</v>
      </c>
      <c r="J110" s="125">
        <f>+'Inversión No. 2.1 IAP'!J110++'Inversión No. 2.2 IAP'!J110+'Inversión 2.3 IAP'!J110+'Inversión 2.4 IAP'!J110+'Exp Veg 1-IAP'!J110+'Exp Veg 2-IAP'!J110</f>
        <v>0</v>
      </c>
      <c r="K110" s="125">
        <f>+'Inversión No. 2.1 IAP'!K110++'Inversión No. 2.2 IAP'!K110+'Inversión 2.3 IAP'!K110+'Inversión 2.4 IAP'!K110+'Exp Veg 1-IAP'!K110+'Exp Veg 2-IAP'!K110</f>
        <v>0</v>
      </c>
      <c r="L110" s="125">
        <f>+'Inversión No. 2.1 IAP'!L110++'Inversión No. 2.2 IAP'!L110+'Inversión 2.3 IAP'!L110+'Inversión 2.4 IAP'!L110+'Exp Veg 1-IAP'!L110+'Exp Veg 2-IAP'!L110</f>
        <v>0</v>
      </c>
      <c r="M110" s="125">
        <f>+'Inversión No. 2.1 IAP'!M110++'Inversión No. 2.2 IAP'!M110+'Inversión 2.3 IAP'!M110+'Inversión 2.4 IAP'!M110+'Exp Veg 1-IAP'!M110+'Exp Veg 2-IAP'!M110</f>
        <v>0</v>
      </c>
      <c r="N110" s="125">
        <f>+'Inversión No. 2.1 IAP'!N110++'Inversión No. 2.2 IAP'!N110+'Inversión 2.3 IAP'!N110+'Inversión 2.4 IAP'!N110+'Exp Veg 1-IAP'!N110+'Exp Veg 2-IAP'!N110</f>
        <v>0</v>
      </c>
      <c r="O110" s="125">
        <f>+'Inversión No. 2.1 IAP'!O110++'Inversión No. 2.2 IAP'!O110+'Inversión 2.3 IAP'!O110+'Inversión 2.4 IAP'!O110+'Exp Veg 1-IAP'!O110+'Exp Veg 2-IAP'!O110</f>
        <v>0</v>
      </c>
      <c r="P110" s="125">
        <f>+'Inversión No. 2.1 IAP'!P110++'Inversión No. 2.2 IAP'!P110+'Inversión 2.3 IAP'!P110+'Inversión 2.4 IAP'!P110+'Exp Veg 1-IAP'!P110+'Exp Veg 2-IAP'!P110</f>
        <v>0</v>
      </c>
      <c r="Q110" s="125">
        <f>+'Inversión No. 2.1 IAP'!Q110++'Inversión No. 2.2 IAP'!Q110+'Inversión 2.3 IAP'!Q110+'Inversión 2.4 IAP'!Q110+'Exp Veg 1-IAP'!Q110+'Exp Veg 2-IAP'!Q110</f>
        <v>0</v>
      </c>
      <c r="R110" s="125">
        <f>+'Inversión No. 2.1 IAP'!R110++'Inversión No. 2.2 IAP'!R110+'Inversión 2.3 IAP'!R110+'Inversión 2.4 IAP'!R110+'Exp Veg 1-IAP'!R110+'Exp Veg 2-IAP'!R110</f>
        <v>0</v>
      </c>
      <c r="S110" s="125">
        <f>+'Inversión No. 2.1 IAP'!S110++'Inversión No. 2.2 IAP'!S110+'Inversión 2.3 IAP'!S110+'Inversión 2.4 IAP'!S110+'Exp Veg 1-IAP'!S110+'Exp Veg 2-IAP'!S110</f>
        <v>0</v>
      </c>
      <c r="T110" s="125">
        <f>+'Inversión No. 2.1 IAP'!T110++'Inversión No. 2.2 IAP'!T110+'Inversión 2.3 IAP'!T110+'Inversión 2.4 IAP'!T110+'Exp Veg 1-IAP'!T110+'Exp Veg 2-IAP'!T110</f>
        <v>0</v>
      </c>
      <c r="U110" s="125">
        <f>+'Inversión No. 2.1 IAP'!U110++'Inversión No. 2.2 IAP'!U110+'Inversión 2.3 IAP'!U110+'Inversión 2.4 IAP'!U110+'Exp Veg 1-IAP'!U110+'Exp Veg 2-IAP'!U110</f>
        <v>0</v>
      </c>
      <c r="V110" s="125">
        <f>+'Inversión No. 2.1 IAP'!V110++'Inversión No. 2.2 IAP'!V110+'Inversión 2.3 IAP'!V110+'Inversión 2.4 IAP'!V110+'Exp Veg 1-IAP'!V110+'Exp Veg 2-IAP'!V110</f>
        <v>0</v>
      </c>
      <c r="W110" s="125">
        <f>+'Inversión No. 2.1 IAP'!W110++'Inversión No. 2.2 IAP'!W110+'Inversión 2.3 IAP'!W110+'Inversión 2.4 IAP'!W110+'Exp Veg 1-IAP'!W110+'Exp Veg 2-IAP'!W110</f>
        <v>0</v>
      </c>
      <c r="X110" s="125">
        <f>+'Inversión No. 2.1 IAP'!X110++'Inversión No. 2.2 IAP'!X110+'Inversión 2.3 IAP'!X110+'Inversión 2.4 IAP'!X110+'Exp Veg 1-IAP'!X110+'Exp Veg 2-IAP'!X110</f>
        <v>0</v>
      </c>
      <c r="Y110" s="125">
        <f>+'Inversión No. 2.1 IAP'!Y110++'Inversión No. 2.2 IAP'!Y110+'Inversión 2.3 IAP'!Y110+'Inversión 2.4 IAP'!Y110+'Exp Veg 1-IAP'!Y110+'Exp Veg 2-IAP'!Y110</f>
        <v>0</v>
      </c>
      <c r="Z110" s="125">
        <f>+'Inversión No. 2.1 IAP'!Z110++'Inversión No. 2.2 IAP'!Z110+'Inversión 2.3 IAP'!Z110+'Inversión 2.4 IAP'!Z110+'Exp Veg 1-IAP'!Z110+'Exp Veg 2-IAP'!Z110</f>
        <v>0</v>
      </c>
      <c r="AA110" s="125">
        <f>+'Inversión No. 2.1 IAP'!AA110++'Inversión No. 2.2 IAP'!AA110+'Inversión 2.3 IAP'!AA110+'Inversión 2.4 IAP'!AA110+'Exp Veg 1-IAP'!AA110+'Exp Veg 2-IAP'!AA110</f>
        <v>0</v>
      </c>
      <c r="AB110" s="125">
        <f>+'Inversión No. 2.1 IAP'!AB110++'Inversión No. 2.2 IAP'!AB110+'Inversión 2.3 IAP'!AB110+'Inversión 2.4 IAP'!AB110+'Exp Veg 1-IAP'!AB110+'Exp Veg 2-IAP'!AB110</f>
        <v>0</v>
      </c>
      <c r="AC110" s="125">
        <f>+'Inversión No. 2.1 IAP'!AC110++'Inversión No. 2.2 IAP'!AC110+'Inversión 2.3 IAP'!AC110+'Inversión 2.4 IAP'!AC110+'Exp Veg 1-IAP'!AC110+'Exp Veg 2-IAP'!AC110</f>
        <v>0</v>
      </c>
      <c r="AD110" s="125">
        <f>+'Inversión No. 2.1 IAP'!AD110++'Inversión No. 2.2 IAP'!AD110+'Inversión 2.3 IAP'!AD110+'Inversión 2.4 IAP'!AD110+'Exp Veg 1-IAP'!AD110+'Exp Veg 2-IAP'!AD110</f>
        <v>0</v>
      </c>
      <c r="AE110" s="125">
        <f>+'Inversión No. 2.1 IAP'!AE110++'Inversión No. 2.2 IAP'!AE110+'Inversión 2.3 IAP'!AE110+'Inversión 2.4 IAP'!AE110+'Exp Veg 1-IAP'!AE110+'Exp Veg 2-IAP'!AE110</f>
        <v>0</v>
      </c>
      <c r="AF110" s="125">
        <f>+'Inversión No. 2.1 IAP'!AF110++'Inversión No. 2.2 IAP'!AF110+'Inversión 2.3 IAP'!AF110+'Inversión 2.4 IAP'!AF110+'Exp Veg 1-IAP'!AF110+'Exp Veg 2-IAP'!AF110</f>
        <v>0</v>
      </c>
      <c r="AG110" s="125">
        <f>+'Inversión No. 2.1 IAP'!AG110++'Inversión No. 2.2 IAP'!AG110+'Inversión 2.3 IAP'!AG110+'Inversión 2.4 IAP'!AG110+'Exp Veg 1-IAP'!AG110+'Exp Veg 2-IAP'!AG110</f>
        <v>0</v>
      </c>
      <c r="AH110" s="125">
        <f>+'Inversión No. 2.1 IAP'!AH110++'Inversión No. 2.2 IAP'!AH110+'Inversión 2.3 IAP'!AH110+'Inversión 2.4 IAP'!AH110+'Exp Veg 1-IAP'!AH110+'Exp Veg 2-IAP'!AH110</f>
        <v>0</v>
      </c>
      <c r="AI110" s="125">
        <f>+'Inversión No. 2.1 IAP'!AI110++'Inversión No. 2.2 IAP'!AI110+'Inversión 2.3 IAP'!AI110+'Inversión 2.4 IAP'!AI110+'Exp Veg 1-IAP'!AI110+'Exp Veg 2-IAP'!AI110</f>
        <v>0</v>
      </c>
      <c r="AJ110" s="125">
        <f>+'Inversión No. 2.1 IAP'!AJ110++'Inversión No. 2.2 IAP'!AJ110+'Inversión 2.3 IAP'!AJ110+'Inversión 2.4 IAP'!AJ110+'Exp Veg 1-IAP'!AJ110+'Exp Veg 2-IAP'!AJ110</f>
        <v>0</v>
      </c>
      <c r="AK110" s="125">
        <f>+'Inversión No. 2.1 IAP'!AK110++'Inversión No. 2.2 IAP'!AK110+'Inversión 2.3 IAP'!AK110+'Inversión 2.4 IAP'!AK110+'Exp Veg 1-IAP'!AK110+'Exp Veg 2-IAP'!AK110</f>
        <v>0</v>
      </c>
    </row>
    <row r="111" spans="2:37" x14ac:dyDescent="0.25">
      <c r="B111" s="59" t="s">
        <v>103</v>
      </c>
      <c r="C111" s="62" t="str">
        <f>+VLOOKUP(B111,'resumen UCAP'!$A$5:$O$329,2,0)</f>
        <v>LUMINARIA LED 65W SEGUNDA</v>
      </c>
      <c r="D111" s="63">
        <f>+'Desmonte Infr. financiada'!D111</f>
        <v>65</v>
      </c>
      <c r="E111" s="63" t="str">
        <f>+VLOOKUP(B111,'resumen UCAP'!$A$5:$O$329,3,0)</f>
        <v>Un</v>
      </c>
      <c r="F111" s="64">
        <f>+VLOOKUP(B111,'resumen UCAP'!$A$5:$O$329,15,0)</f>
        <v>736002</v>
      </c>
      <c r="G111" s="61">
        <v>1</v>
      </c>
      <c r="H111" s="125">
        <f>+'Inversión No. 2.1 IAP'!H111++'Inversión No. 2.2 IAP'!H111+'Inversión 2.3 IAP'!H111+'Inversión 2.4 IAP'!H111+'Exp Veg 1-IAP'!H111+'Exp Veg 2-IAP'!H111</f>
        <v>0</v>
      </c>
      <c r="I111" s="125">
        <f>+'Inversión No. 2.1 IAP'!I111++'Inversión No. 2.2 IAP'!I111+'Inversión 2.3 IAP'!I111+'Inversión 2.4 IAP'!I111+'Exp Veg 1-IAP'!I111+'Exp Veg 2-IAP'!I111</f>
        <v>0</v>
      </c>
      <c r="J111" s="125">
        <f>+'Inversión No. 2.1 IAP'!J111++'Inversión No. 2.2 IAP'!J111+'Inversión 2.3 IAP'!J111+'Inversión 2.4 IAP'!J111+'Exp Veg 1-IAP'!J111+'Exp Veg 2-IAP'!J111</f>
        <v>0</v>
      </c>
      <c r="K111" s="125">
        <f>+'Inversión No. 2.1 IAP'!K111++'Inversión No. 2.2 IAP'!K111+'Inversión 2.3 IAP'!K111+'Inversión 2.4 IAP'!K111+'Exp Veg 1-IAP'!K111+'Exp Veg 2-IAP'!K111</f>
        <v>0</v>
      </c>
      <c r="L111" s="125">
        <f>+'Inversión No. 2.1 IAP'!L111++'Inversión No. 2.2 IAP'!L111+'Inversión 2.3 IAP'!L111+'Inversión 2.4 IAP'!L111+'Exp Veg 1-IAP'!L111+'Exp Veg 2-IAP'!L111</f>
        <v>0</v>
      </c>
      <c r="M111" s="125">
        <f>+'Inversión No. 2.1 IAP'!M111++'Inversión No. 2.2 IAP'!M111+'Inversión 2.3 IAP'!M111+'Inversión 2.4 IAP'!M111+'Exp Veg 1-IAP'!M111+'Exp Veg 2-IAP'!M111</f>
        <v>0</v>
      </c>
      <c r="N111" s="125">
        <f>+'Inversión No. 2.1 IAP'!N111++'Inversión No. 2.2 IAP'!N111+'Inversión 2.3 IAP'!N111+'Inversión 2.4 IAP'!N111+'Exp Veg 1-IAP'!N111+'Exp Veg 2-IAP'!N111</f>
        <v>0</v>
      </c>
      <c r="O111" s="125">
        <f>+'Inversión No. 2.1 IAP'!O111++'Inversión No. 2.2 IAP'!O111+'Inversión 2.3 IAP'!O111+'Inversión 2.4 IAP'!O111+'Exp Veg 1-IAP'!O111+'Exp Veg 2-IAP'!O111</f>
        <v>0</v>
      </c>
      <c r="P111" s="125">
        <f>+'Inversión No. 2.1 IAP'!P111++'Inversión No. 2.2 IAP'!P111+'Inversión 2.3 IAP'!P111+'Inversión 2.4 IAP'!P111+'Exp Veg 1-IAP'!P111+'Exp Veg 2-IAP'!P111</f>
        <v>0</v>
      </c>
      <c r="Q111" s="125">
        <f>+'Inversión No. 2.1 IAP'!Q111++'Inversión No. 2.2 IAP'!Q111+'Inversión 2.3 IAP'!Q111+'Inversión 2.4 IAP'!Q111+'Exp Veg 1-IAP'!Q111+'Exp Veg 2-IAP'!Q111</f>
        <v>0</v>
      </c>
      <c r="R111" s="125">
        <f>+'Inversión No. 2.1 IAP'!R111++'Inversión No. 2.2 IAP'!R111+'Inversión 2.3 IAP'!R111+'Inversión 2.4 IAP'!R111+'Exp Veg 1-IAP'!R111+'Exp Veg 2-IAP'!R111</f>
        <v>0</v>
      </c>
      <c r="S111" s="125">
        <f>+'Inversión No. 2.1 IAP'!S111++'Inversión No. 2.2 IAP'!S111+'Inversión 2.3 IAP'!S111+'Inversión 2.4 IAP'!S111+'Exp Veg 1-IAP'!S111+'Exp Veg 2-IAP'!S111</f>
        <v>0</v>
      </c>
      <c r="T111" s="125">
        <f>+'Inversión No. 2.1 IAP'!T111++'Inversión No. 2.2 IAP'!T111+'Inversión 2.3 IAP'!T111+'Inversión 2.4 IAP'!T111+'Exp Veg 1-IAP'!T111+'Exp Veg 2-IAP'!T111</f>
        <v>0</v>
      </c>
      <c r="U111" s="125">
        <f>+'Inversión No. 2.1 IAP'!U111++'Inversión No. 2.2 IAP'!U111+'Inversión 2.3 IAP'!U111+'Inversión 2.4 IAP'!U111+'Exp Veg 1-IAP'!U111+'Exp Veg 2-IAP'!U111</f>
        <v>0</v>
      </c>
      <c r="V111" s="125">
        <f>+'Inversión No. 2.1 IAP'!V111++'Inversión No. 2.2 IAP'!V111+'Inversión 2.3 IAP'!V111+'Inversión 2.4 IAP'!V111+'Exp Veg 1-IAP'!V111+'Exp Veg 2-IAP'!V111</f>
        <v>0</v>
      </c>
      <c r="W111" s="125">
        <f>+'Inversión No. 2.1 IAP'!W111++'Inversión No. 2.2 IAP'!W111+'Inversión 2.3 IAP'!W111+'Inversión 2.4 IAP'!W111+'Exp Veg 1-IAP'!W111+'Exp Veg 2-IAP'!W111</f>
        <v>0</v>
      </c>
      <c r="X111" s="125">
        <f>+'Inversión No. 2.1 IAP'!X111++'Inversión No. 2.2 IAP'!X111+'Inversión 2.3 IAP'!X111+'Inversión 2.4 IAP'!X111+'Exp Veg 1-IAP'!X111+'Exp Veg 2-IAP'!X111</f>
        <v>0</v>
      </c>
      <c r="Y111" s="125">
        <f>+'Inversión No. 2.1 IAP'!Y111++'Inversión No. 2.2 IAP'!Y111+'Inversión 2.3 IAP'!Y111+'Inversión 2.4 IAP'!Y111+'Exp Veg 1-IAP'!Y111+'Exp Veg 2-IAP'!Y111</f>
        <v>0</v>
      </c>
      <c r="Z111" s="125">
        <f>+'Inversión No. 2.1 IAP'!Z111++'Inversión No. 2.2 IAP'!Z111+'Inversión 2.3 IAP'!Z111+'Inversión 2.4 IAP'!Z111+'Exp Veg 1-IAP'!Z111+'Exp Veg 2-IAP'!Z111</f>
        <v>0</v>
      </c>
      <c r="AA111" s="125">
        <f>+'Inversión No. 2.1 IAP'!AA111++'Inversión No. 2.2 IAP'!AA111+'Inversión 2.3 IAP'!AA111+'Inversión 2.4 IAP'!AA111+'Exp Veg 1-IAP'!AA111+'Exp Veg 2-IAP'!AA111</f>
        <v>0</v>
      </c>
      <c r="AB111" s="125">
        <f>+'Inversión No. 2.1 IAP'!AB111++'Inversión No. 2.2 IAP'!AB111+'Inversión 2.3 IAP'!AB111+'Inversión 2.4 IAP'!AB111+'Exp Veg 1-IAP'!AB111+'Exp Veg 2-IAP'!AB111</f>
        <v>0</v>
      </c>
      <c r="AC111" s="125">
        <f>+'Inversión No. 2.1 IAP'!AC111++'Inversión No. 2.2 IAP'!AC111+'Inversión 2.3 IAP'!AC111+'Inversión 2.4 IAP'!AC111+'Exp Veg 1-IAP'!AC111+'Exp Veg 2-IAP'!AC111</f>
        <v>0</v>
      </c>
      <c r="AD111" s="125">
        <f>+'Inversión No. 2.1 IAP'!AD111++'Inversión No. 2.2 IAP'!AD111+'Inversión 2.3 IAP'!AD111+'Inversión 2.4 IAP'!AD111+'Exp Veg 1-IAP'!AD111+'Exp Veg 2-IAP'!AD111</f>
        <v>0</v>
      </c>
      <c r="AE111" s="125">
        <f>+'Inversión No. 2.1 IAP'!AE111++'Inversión No. 2.2 IAP'!AE111+'Inversión 2.3 IAP'!AE111+'Inversión 2.4 IAP'!AE111+'Exp Veg 1-IAP'!AE111+'Exp Veg 2-IAP'!AE111</f>
        <v>0</v>
      </c>
      <c r="AF111" s="125">
        <f>+'Inversión No. 2.1 IAP'!AF111++'Inversión No. 2.2 IAP'!AF111+'Inversión 2.3 IAP'!AF111+'Inversión 2.4 IAP'!AF111+'Exp Veg 1-IAP'!AF111+'Exp Veg 2-IAP'!AF111</f>
        <v>0</v>
      </c>
      <c r="AG111" s="125">
        <f>+'Inversión No. 2.1 IAP'!AG111++'Inversión No. 2.2 IAP'!AG111+'Inversión 2.3 IAP'!AG111+'Inversión 2.4 IAP'!AG111+'Exp Veg 1-IAP'!AG111+'Exp Veg 2-IAP'!AG111</f>
        <v>0</v>
      </c>
      <c r="AH111" s="125">
        <f>+'Inversión No. 2.1 IAP'!AH111++'Inversión No. 2.2 IAP'!AH111+'Inversión 2.3 IAP'!AH111+'Inversión 2.4 IAP'!AH111+'Exp Veg 1-IAP'!AH111+'Exp Veg 2-IAP'!AH111</f>
        <v>0</v>
      </c>
      <c r="AI111" s="125">
        <f>+'Inversión No. 2.1 IAP'!AI111++'Inversión No. 2.2 IAP'!AI111+'Inversión 2.3 IAP'!AI111+'Inversión 2.4 IAP'!AI111+'Exp Veg 1-IAP'!AI111+'Exp Veg 2-IAP'!AI111</f>
        <v>0</v>
      </c>
      <c r="AJ111" s="125">
        <f>+'Inversión No. 2.1 IAP'!AJ111++'Inversión No. 2.2 IAP'!AJ111+'Inversión 2.3 IAP'!AJ111+'Inversión 2.4 IAP'!AJ111+'Exp Veg 1-IAP'!AJ111+'Exp Veg 2-IAP'!AJ111</f>
        <v>0</v>
      </c>
      <c r="AK111" s="125">
        <f>+'Inversión No. 2.1 IAP'!AK111++'Inversión No. 2.2 IAP'!AK111+'Inversión 2.3 IAP'!AK111+'Inversión 2.4 IAP'!AK111+'Exp Veg 1-IAP'!AK111+'Exp Veg 2-IAP'!AK111</f>
        <v>0</v>
      </c>
    </row>
    <row r="112" spans="2:37" x14ac:dyDescent="0.25">
      <c r="B112" s="59"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125">
        <f>+'Inversión No. 2.1 IAP'!H112++'Inversión No. 2.2 IAP'!H112+'Inversión 2.3 IAP'!H112+'Inversión 2.4 IAP'!H112+'Exp Veg 1-IAP'!H112+'Exp Veg 2-IAP'!H112</f>
        <v>0</v>
      </c>
      <c r="I112" s="125">
        <f>+'Inversión No. 2.1 IAP'!I112++'Inversión No. 2.2 IAP'!I112+'Inversión 2.3 IAP'!I112+'Inversión 2.4 IAP'!I112+'Exp Veg 1-IAP'!I112+'Exp Veg 2-IAP'!I112</f>
        <v>0</v>
      </c>
      <c r="J112" s="125">
        <f>+'Inversión No. 2.1 IAP'!J112++'Inversión No. 2.2 IAP'!J112+'Inversión 2.3 IAP'!J112+'Inversión 2.4 IAP'!J112+'Exp Veg 1-IAP'!J112+'Exp Veg 2-IAP'!J112</f>
        <v>0</v>
      </c>
      <c r="K112" s="125">
        <f>+'Inversión No. 2.1 IAP'!K112++'Inversión No. 2.2 IAP'!K112+'Inversión 2.3 IAP'!K112+'Inversión 2.4 IAP'!K112+'Exp Veg 1-IAP'!K112+'Exp Veg 2-IAP'!K112</f>
        <v>0</v>
      </c>
      <c r="L112" s="125">
        <f>+'Inversión No. 2.1 IAP'!L112++'Inversión No. 2.2 IAP'!L112+'Inversión 2.3 IAP'!L112+'Inversión 2.4 IAP'!L112+'Exp Veg 1-IAP'!L112+'Exp Veg 2-IAP'!L112</f>
        <v>0</v>
      </c>
      <c r="M112" s="125">
        <f>+'Inversión No. 2.1 IAP'!M112++'Inversión No. 2.2 IAP'!M112+'Inversión 2.3 IAP'!M112+'Inversión 2.4 IAP'!M112+'Exp Veg 1-IAP'!M112+'Exp Veg 2-IAP'!M112</f>
        <v>0</v>
      </c>
      <c r="N112" s="125">
        <f>+'Inversión No. 2.1 IAP'!N112++'Inversión No. 2.2 IAP'!N112+'Inversión 2.3 IAP'!N112+'Inversión 2.4 IAP'!N112+'Exp Veg 1-IAP'!N112+'Exp Veg 2-IAP'!N112</f>
        <v>0</v>
      </c>
      <c r="O112" s="125">
        <f>+'Inversión No. 2.1 IAP'!O112++'Inversión No. 2.2 IAP'!O112+'Inversión 2.3 IAP'!O112+'Inversión 2.4 IAP'!O112+'Exp Veg 1-IAP'!O112+'Exp Veg 2-IAP'!O112</f>
        <v>0</v>
      </c>
      <c r="P112" s="125">
        <f>+'Inversión No. 2.1 IAP'!P112++'Inversión No. 2.2 IAP'!P112+'Inversión 2.3 IAP'!P112+'Inversión 2.4 IAP'!P112+'Exp Veg 1-IAP'!P112+'Exp Veg 2-IAP'!P112</f>
        <v>0</v>
      </c>
      <c r="Q112" s="125">
        <f>+'Inversión No. 2.1 IAP'!Q112++'Inversión No. 2.2 IAP'!Q112+'Inversión 2.3 IAP'!Q112+'Inversión 2.4 IAP'!Q112+'Exp Veg 1-IAP'!Q112+'Exp Veg 2-IAP'!Q112</f>
        <v>0</v>
      </c>
      <c r="R112" s="125">
        <f>+'Inversión No. 2.1 IAP'!R112++'Inversión No. 2.2 IAP'!R112+'Inversión 2.3 IAP'!R112+'Inversión 2.4 IAP'!R112+'Exp Veg 1-IAP'!R112+'Exp Veg 2-IAP'!R112</f>
        <v>0</v>
      </c>
      <c r="S112" s="125">
        <f>+'Inversión No. 2.1 IAP'!S112++'Inversión No. 2.2 IAP'!S112+'Inversión 2.3 IAP'!S112+'Inversión 2.4 IAP'!S112+'Exp Veg 1-IAP'!S112+'Exp Veg 2-IAP'!S112</f>
        <v>0</v>
      </c>
      <c r="T112" s="125">
        <f>+'Inversión No. 2.1 IAP'!T112++'Inversión No. 2.2 IAP'!T112+'Inversión 2.3 IAP'!T112+'Inversión 2.4 IAP'!T112+'Exp Veg 1-IAP'!T112+'Exp Veg 2-IAP'!T112</f>
        <v>0</v>
      </c>
      <c r="U112" s="125">
        <f>+'Inversión No. 2.1 IAP'!U112++'Inversión No. 2.2 IAP'!U112+'Inversión 2.3 IAP'!U112+'Inversión 2.4 IAP'!U112+'Exp Veg 1-IAP'!U112+'Exp Veg 2-IAP'!U112</f>
        <v>0</v>
      </c>
      <c r="V112" s="125">
        <f>+'Inversión No. 2.1 IAP'!V112++'Inversión No. 2.2 IAP'!V112+'Inversión 2.3 IAP'!V112+'Inversión 2.4 IAP'!V112+'Exp Veg 1-IAP'!V112+'Exp Veg 2-IAP'!V112</f>
        <v>0</v>
      </c>
      <c r="W112" s="125">
        <f>+'Inversión No. 2.1 IAP'!W112++'Inversión No. 2.2 IAP'!W112+'Inversión 2.3 IAP'!W112+'Inversión 2.4 IAP'!W112+'Exp Veg 1-IAP'!W112+'Exp Veg 2-IAP'!W112</f>
        <v>0</v>
      </c>
      <c r="X112" s="125">
        <f>+'Inversión No. 2.1 IAP'!X112++'Inversión No. 2.2 IAP'!X112+'Inversión 2.3 IAP'!X112+'Inversión 2.4 IAP'!X112+'Exp Veg 1-IAP'!X112+'Exp Veg 2-IAP'!X112</f>
        <v>0</v>
      </c>
      <c r="Y112" s="125">
        <f>+'Inversión No. 2.1 IAP'!Y112++'Inversión No. 2.2 IAP'!Y112+'Inversión 2.3 IAP'!Y112+'Inversión 2.4 IAP'!Y112+'Exp Veg 1-IAP'!Y112+'Exp Veg 2-IAP'!Y112</f>
        <v>0</v>
      </c>
      <c r="Z112" s="125">
        <f>+'Inversión No. 2.1 IAP'!Z112++'Inversión No. 2.2 IAP'!Z112+'Inversión 2.3 IAP'!Z112+'Inversión 2.4 IAP'!Z112+'Exp Veg 1-IAP'!Z112+'Exp Veg 2-IAP'!Z112</f>
        <v>0</v>
      </c>
      <c r="AA112" s="125">
        <f>+'Inversión No. 2.1 IAP'!AA112++'Inversión No. 2.2 IAP'!AA112+'Inversión 2.3 IAP'!AA112+'Inversión 2.4 IAP'!AA112+'Exp Veg 1-IAP'!AA112+'Exp Veg 2-IAP'!AA112</f>
        <v>0</v>
      </c>
      <c r="AB112" s="125">
        <f>+'Inversión No. 2.1 IAP'!AB112++'Inversión No. 2.2 IAP'!AB112+'Inversión 2.3 IAP'!AB112+'Inversión 2.4 IAP'!AB112+'Exp Veg 1-IAP'!AB112+'Exp Veg 2-IAP'!AB112</f>
        <v>0</v>
      </c>
      <c r="AC112" s="125">
        <f>+'Inversión No. 2.1 IAP'!AC112++'Inversión No. 2.2 IAP'!AC112+'Inversión 2.3 IAP'!AC112+'Inversión 2.4 IAP'!AC112+'Exp Veg 1-IAP'!AC112+'Exp Veg 2-IAP'!AC112</f>
        <v>0</v>
      </c>
      <c r="AD112" s="125">
        <f>+'Inversión No. 2.1 IAP'!AD112++'Inversión No. 2.2 IAP'!AD112+'Inversión 2.3 IAP'!AD112+'Inversión 2.4 IAP'!AD112+'Exp Veg 1-IAP'!AD112+'Exp Veg 2-IAP'!AD112</f>
        <v>0</v>
      </c>
      <c r="AE112" s="125">
        <f>+'Inversión No. 2.1 IAP'!AE112++'Inversión No. 2.2 IAP'!AE112+'Inversión 2.3 IAP'!AE112+'Inversión 2.4 IAP'!AE112+'Exp Veg 1-IAP'!AE112+'Exp Veg 2-IAP'!AE112</f>
        <v>0</v>
      </c>
      <c r="AF112" s="125">
        <f>+'Inversión No. 2.1 IAP'!AF112++'Inversión No. 2.2 IAP'!AF112+'Inversión 2.3 IAP'!AF112+'Inversión 2.4 IAP'!AF112+'Exp Veg 1-IAP'!AF112+'Exp Veg 2-IAP'!AF112</f>
        <v>0</v>
      </c>
      <c r="AG112" s="125">
        <f>+'Inversión No. 2.1 IAP'!AG112++'Inversión No. 2.2 IAP'!AG112+'Inversión 2.3 IAP'!AG112+'Inversión 2.4 IAP'!AG112+'Exp Veg 1-IAP'!AG112+'Exp Veg 2-IAP'!AG112</f>
        <v>0</v>
      </c>
      <c r="AH112" s="125">
        <f>+'Inversión No. 2.1 IAP'!AH112++'Inversión No. 2.2 IAP'!AH112+'Inversión 2.3 IAP'!AH112+'Inversión 2.4 IAP'!AH112+'Exp Veg 1-IAP'!AH112+'Exp Veg 2-IAP'!AH112</f>
        <v>0</v>
      </c>
      <c r="AI112" s="125">
        <f>+'Inversión No. 2.1 IAP'!AI112++'Inversión No. 2.2 IAP'!AI112+'Inversión 2.3 IAP'!AI112+'Inversión 2.4 IAP'!AI112+'Exp Veg 1-IAP'!AI112+'Exp Veg 2-IAP'!AI112</f>
        <v>0</v>
      </c>
      <c r="AJ112" s="125">
        <f>+'Inversión No. 2.1 IAP'!AJ112++'Inversión No. 2.2 IAP'!AJ112+'Inversión 2.3 IAP'!AJ112+'Inversión 2.4 IAP'!AJ112+'Exp Veg 1-IAP'!AJ112+'Exp Veg 2-IAP'!AJ112</f>
        <v>0</v>
      </c>
      <c r="AK112" s="125">
        <f>+'Inversión No. 2.1 IAP'!AK112++'Inversión No. 2.2 IAP'!AK112+'Inversión 2.3 IAP'!AK112+'Inversión 2.4 IAP'!AK112+'Exp Veg 1-IAP'!AK112+'Exp Veg 2-IAP'!AK112</f>
        <v>0</v>
      </c>
    </row>
    <row r="113" spans="2:37" x14ac:dyDescent="0.25">
      <c r="B113" s="59" t="s">
        <v>105</v>
      </c>
      <c r="C113" s="62" t="str">
        <f>+VLOOKUP(B113,'resumen UCAP'!$A$5:$O$329,2,0)</f>
        <v>PROYECTOR LED 200W NUEVA</v>
      </c>
      <c r="D113" s="63">
        <f>+'Desmonte Infr. financiada'!D113</f>
        <v>200</v>
      </c>
      <c r="E113" s="63" t="str">
        <f>+VLOOKUP(B113,'resumen UCAP'!$A$5:$O$329,3,0)</f>
        <v>Un</v>
      </c>
      <c r="F113" s="64">
        <f>+VLOOKUP(B113,'resumen UCAP'!$A$5:$O$329,15,0)</f>
        <v>698300</v>
      </c>
      <c r="G113" s="61">
        <v>3</v>
      </c>
      <c r="H113" s="125">
        <f>+'Inversión No. 2.1 IAP'!H113++'Inversión No. 2.2 IAP'!H113+'Inversión 2.3 IAP'!H113+'Inversión 2.4 IAP'!H113+'Exp Veg 1-IAP'!H113+'Exp Veg 2-IAP'!H113</f>
        <v>0</v>
      </c>
      <c r="I113" s="125">
        <f>+'Inversión No. 2.1 IAP'!I113++'Inversión No. 2.2 IAP'!I113+'Inversión 2.3 IAP'!I113+'Inversión 2.4 IAP'!I113+'Exp Veg 1-IAP'!I113+'Exp Veg 2-IAP'!I113</f>
        <v>0</v>
      </c>
      <c r="J113" s="125">
        <f>+'Inversión No. 2.1 IAP'!J113++'Inversión No. 2.2 IAP'!J113+'Inversión 2.3 IAP'!J113+'Inversión 2.4 IAP'!J113+'Exp Veg 1-IAP'!J113+'Exp Veg 2-IAP'!J113</f>
        <v>0</v>
      </c>
      <c r="K113" s="125">
        <f>+'Inversión No. 2.1 IAP'!K113++'Inversión No. 2.2 IAP'!K113+'Inversión 2.3 IAP'!K113+'Inversión 2.4 IAP'!K113+'Exp Veg 1-IAP'!K113+'Exp Veg 2-IAP'!K113</f>
        <v>0</v>
      </c>
      <c r="L113" s="125">
        <f>+'Inversión No. 2.1 IAP'!L113++'Inversión No. 2.2 IAP'!L113+'Inversión 2.3 IAP'!L113+'Inversión 2.4 IAP'!L113+'Exp Veg 1-IAP'!L113+'Exp Veg 2-IAP'!L113</f>
        <v>0</v>
      </c>
      <c r="M113" s="125">
        <f>+'Inversión No. 2.1 IAP'!M113++'Inversión No. 2.2 IAP'!M113+'Inversión 2.3 IAP'!M113+'Inversión 2.4 IAP'!M113+'Exp Veg 1-IAP'!M113+'Exp Veg 2-IAP'!M113</f>
        <v>0</v>
      </c>
      <c r="N113" s="125">
        <f>+'Inversión No. 2.1 IAP'!N113++'Inversión No. 2.2 IAP'!N113+'Inversión 2.3 IAP'!N113+'Inversión 2.4 IAP'!N113+'Exp Veg 1-IAP'!N113+'Exp Veg 2-IAP'!N113</f>
        <v>0</v>
      </c>
      <c r="O113" s="125">
        <f>+'Inversión No. 2.1 IAP'!O113++'Inversión No. 2.2 IAP'!O113+'Inversión 2.3 IAP'!O113+'Inversión 2.4 IAP'!O113+'Exp Veg 1-IAP'!O113+'Exp Veg 2-IAP'!O113</f>
        <v>0</v>
      </c>
      <c r="P113" s="125">
        <f>+'Inversión No. 2.1 IAP'!P113++'Inversión No. 2.2 IAP'!P113+'Inversión 2.3 IAP'!P113+'Inversión 2.4 IAP'!P113+'Exp Veg 1-IAP'!P113+'Exp Veg 2-IAP'!P113</f>
        <v>0</v>
      </c>
      <c r="Q113" s="125">
        <f>+'Inversión No. 2.1 IAP'!Q113++'Inversión No. 2.2 IAP'!Q113+'Inversión 2.3 IAP'!Q113+'Inversión 2.4 IAP'!Q113+'Exp Veg 1-IAP'!Q113+'Exp Veg 2-IAP'!Q113</f>
        <v>0</v>
      </c>
      <c r="R113" s="125">
        <f>+'Inversión No. 2.1 IAP'!R113++'Inversión No. 2.2 IAP'!R113+'Inversión 2.3 IAP'!R113+'Inversión 2.4 IAP'!R113+'Exp Veg 1-IAP'!R113+'Exp Veg 2-IAP'!R113</f>
        <v>0</v>
      </c>
      <c r="S113" s="125">
        <f>+'Inversión No. 2.1 IAP'!S113++'Inversión No. 2.2 IAP'!S113+'Inversión 2.3 IAP'!S113+'Inversión 2.4 IAP'!S113+'Exp Veg 1-IAP'!S113+'Exp Veg 2-IAP'!S113</f>
        <v>0</v>
      </c>
      <c r="T113" s="125">
        <f>+'Inversión No. 2.1 IAP'!T113++'Inversión No. 2.2 IAP'!T113+'Inversión 2.3 IAP'!T113+'Inversión 2.4 IAP'!T113+'Exp Veg 1-IAP'!T113+'Exp Veg 2-IAP'!T113</f>
        <v>0</v>
      </c>
      <c r="U113" s="125">
        <f>+'Inversión No. 2.1 IAP'!U113++'Inversión No. 2.2 IAP'!U113+'Inversión 2.3 IAP'!U113+'Inversión 2.4 IAP'!U113+'Exp Veg 1-IAP'!U113+'Exp Veg 2-IAP'!U113</f>
        <v>0</v>
      </c>
      <c r="V113" s="125">
        <f>+'Inversión No. 2.1 IAP'!V113++'Inversión No. 2.2 IAP'!V113+'Inversión 2.3 IAP'!V113+'Inversión 2.4 IAP'!V113+'Exp Veg 1-IAP'!V113+'Exp Veg 2-IAP'!V113</f>
        <v>0</v>
      </c>
      <c r="W113" s="125">
        <f>+'Inversión No. 2.1 IAP'!W113++'Inversión No. 2.2 IAP'!W113+'Inversión 2.3 IAP'!W113+'Inversión 2.4 IAP'!W113+'Exp Veg 1-IAP'!W113+'Exp Veg 2-IAP'!W113</f>
        <v>0</v>
      </c>
      <c r="X113" s="125">
        <f>+'Inversión No. 2.1 IAP'!X113++'Inversión No. 2.2 IAP'!X113+'Inversión 2.3 IAP'!X113+'Inversión 2.4 IAP'!X113+'Exp Veg 1-IAP'!X113+'Exp Veg 2-IAP'!X113</f>
        <v>0</v>
      </c>
      <c r="Y113" s="125">
        <f>+'Inversión No. 2.1 IAP'!Y113++'Inversión No. 2.2 IAP'!Y113+'Inversión 2.3 IAP'!Y113+'Inversión 2.4 IAP'!Y113+'Exp Veg 1-IAP'!Y113+'Exp Veg 2-IAP'!Y113</f>
        <v>0</v>
      </c>
      <c r="Z113" s="125">
        <f>+'Inversión No. 2.1 IAP'!Z113++'Inversión No. 2.2 IAP'!Z113+'Inversión 2.3 IAP'!Z113+'Inversión 2.4 IAP'!Z113+'Exp Veg 1-IAP'!Z113+'Exp Veg 2-IAP'!Z113</f>
        <v>0</v>
      </c>
      <c r="AA113" s="125">
        <f>+'Inversión No. 2.1 IAP'!AA113++'Inversión No. 2.2 IAP'!AA113+'Inversión 2.3 IAP'!AA113+'Inversión 2.4 IAP'!AA113+'Exp Veg 1-IAP'!AA113+'Exp Veg 2-IAP'!AA113</f>
        <v>0</v>
      </c>
      <c r="AB113" s="125">
        <f>+'Inversión No. 2.1 IAP'!AB113++'Inversión No. 2.2 IAP'!AB113+'Inversión 2.3 IAP'!AB113+'Inversión 2.4 IAP'!AB113+'Exp Veg 1-IAP'!AB113+'Exp Veg 2-IAP'!AB113</f>
        <v>0</v>
      </c>
      <c r="AC113" s="125">
        <f>+'Inversión No. 2.1 IAP'!AC113++'Inversión No. 2.2 IAP'!AC113+'Inversión 2.3 IAP'!AC113+'Inversión 2.4 IAP'!AC113+'Exp Veg 1-IAP'!AC113+'Exp Veg 2-IAP'!AC113</f>
        <v>0</v>
      </c>
      <c r="AD113" s="125">
        <f>+'Inversión No. 2.1 IAP'!AD113++'Inversión No. 2.2 IAP'!AD113+'Inversión 2.3 IAP'!AD113+'Inversión 2.4 IAP'!AD113+'Exp Veg 1-IAP'!AD113+'Exp Veg 2-IAP'!AD113</f>
        <v>0</v>
      </c>
      <c r="AE113" s="125">
        <f>+'Inversión No. 2.1 IAP'!AE113++'Inversión No. 2.2 IAP'!AE113+'Inversión 2.3 IAP'!AE113+'Inversión 2.4 IAP'!AE113+'Exp Veg 1-IAP'!AE113+'Exp Veg 2-IAP'!AE113</f>
        <v>0</v>
      </c>
      <c r="AF113" s="125">
        <f>+'Inversión No. 2.1 IAP'!AF113++'Inversión No. 2.2 IAP'!AF113+'Inversión 2.3 IAP'!AF113+'Inversión 2.4 IAP'!AF113+'Exp Veg 1-IAP'!AF113+'Exp Veg 2-IAP'!AF113</f>
        <v>0</v>
      </c>
      <c r="AG113" s="125">
        <f>+'Inversión No. 2.1 IAP'!AG113++'Inversión No. 2.2 IAP'!AG113+'Inversión 2.3 IAP'!AG113+'Inversión 2.4 IAP'!AG113+'Exp Veg 1-IAP'!AG113+'Exp Veg 2-IAP'!AG113</f>
        <v>0</v>
      </c>
      <c r="AH113" s="125">
        <f>+'Inversión No. 2.1 IAP'!AH113++'Inversión No. 2.2 IAP'!AH113+'Inversión 2.3 IAP'!AH113+'Inversión 2.4 IAP'!AH113+'Exp Veg 1-IAP'!AH113+'Exp Veg 2-IAP'!AH113</f>
        <v>0</v>
      </c>
      <c r="AI113" s="125">
        <f>+'Inversión No. 2.1 IAP'!AI113++'Inversión No. 2.2 IAP'!AI113+'Inversión 2.3 IAP'!AI113+'Inversión 2.4 IAP'!AI113+'Exp Veg 1-IAP'!AI113+'Exp Veg 2-IAP'!AI113</f>
        <v>0</v>
      </c>
      <c r="AJ113" s="125">
        <f>+'Inversión No. 2.1 IAP'!AJ113++'Inversión No. 2.2 IAP'!AJ113+'Inversión 2.3 IAP'!AJ113+'Inversión 2.4 IAP'!AJ113+'Exp Veg 1-IAP'!AJ113+'Exp Veg 2-IAP'!AJ113</f>
        <v>0</v>
      </c>
      <c r="AK113" s="125">
        <f>+'Inversión No. 2.1 IAP'!AK113++'Inversión No. 2.2 IAP'!AK113+'Inversión 2.3 IAP'!AK113+'Inversión 2.4 IAP'!AK113+'Exp Veg 1-IAP'!AK113+'Exp Veg 2-IAP'!AK113</f>
        <v>0</v>
      </c>
    </row>
    <row r="114" spans="2:37" x14ac:dyDescent="0.25">
      <c r="B114" s="59" t="s">
        <v>106</v>
      </c>
      <c r="C114" s="62" t="str">
        <f>+VLOOKUP(B114,'resumen UCAP'!$A$5:$O$329,2,0)</f>
        <v>PROYECTOR MH 250 SEGUNDA</v>
      </c>
      <c r="D114" s="63">
        <f>+'Desmonte Infr. financiada'!D114</f>
        <v>279</v>
      </c>
      <c r="E114" s="63" t="str">
        <f>+VLOOKUP(B114,'resumen UCAP'!$A$5:$O$329,3,0)</f>
        <v>Un</v>
      </c>
      <c r="F114" s="64">
        <f>+VLOOKUP(B114,'resumen UCAP'!$A$5:$O$329,15,0)</f>
        <v>509142</v>
      </c>
      <c r="G114" s="124">
        <v>2</v>
      </c>
      <c r="H114" s="125">
        <f>+'Inversión No. 2.1 IAP'!H114++'Inversión No. 2.2 IAP'!H114+'Inversión 2.3 IAP'!H114+'Inversión 2.4 IAP'!H114+'Exp Veg 1-IAP'!H114+'Exp Veg 2-IAP'!H114</f>
        <v>0</v>
      </c>
      <c r="I114" s="125">
        <f>+'Inversión No. 2.1 IAP'!I114++'Inversión No. 2.2 IAP'!I114+'Inversión 2.3 IAP'!I114+'Inversión 2.4 IAP'!I114+'Exp Veg 1-IAP'!I114+'Exp Veg 2-IAP'!I114</f>
        <v>0</v>
      </c>
      <c r="J114" s="125">
        <f>+'Inversión No. 2.1 IAP'!J114++'Inversión No. 2.2 IAP'!J114+'Inversión 2.3 IAP'!J114+'Inversión 2.4 IAP'!J114+'Exp Veg 1-IAP'!J114+'Exp Veg 2-IAP'!J114</f>
        <v>0</v>
      </c>
      <c r="K114" s="125">
        <f>+'Inversión No. 2.1 IAP'!K114++'Inversión No. 2.2 IAP'!K114+'Inversión 2.3 IAP'!K114+'Inversión 2.4 IAP'!K114+'Exp Veg 1-IAP'!K114+'Exp Veg 2-IAP'!K114</f>
        <v>0</v>
      </c>
      <c r="L114" s="125">
        <f>+'Inversión No. 2.1 IAP'!L114++'Inversión No. 2.2 IAP'!L114+'Inversión 2.3 IAP'!L114+'Inversión 2.4 IAP'!L114+'Exp Veg 1-IAP'!L114+'Exp Veg 2-IAP'!L114</f>
        <v>0</v>
      </c>
      <c r="M114" s="125">
        <f>+'Inversión No. 2.1 IAP'!M114++'Inversión No. 2.2 IAP'!M114+'Inversión 2.3 IAP'!M114+'Inversión 2.4 IAP'!M114+'Exp Veg 1-IAP'!M114+'Exp Veg 2-IAP'!M114</f>
        <v>0</v>
      </c>
      <c r="N114" s="125">
        <f>+'Inversión No. 2.1 IAP'!N114++'Inversión No. 2.2 IAP'!N114+'Inversión 2.3 IAP'!N114+'Inversión 2.4 IAP'!N114+'Exp Veg 1-IAP'!N114+'Exp Veg 2-IAP'!N114</f>
        <v>0</v>
      </c>
      <c r="O114" s="125">
        <f>+'Inversión No. 2.1 IAP'!O114++'Inversión No. 2.2 IAP'!O114+'Inversión 2.3 IAP'!O114+'Inversión 2.4 IAP'!O114+'Exp Veg 1-IAP'!O114+'Exp Veg 2-IAP'!O114</f>
        <v>0</v>
      </c>
      <c r="P114" s="125">
        <f>+'Inversión No. 2.1 IAP'!P114++'Inversión No. 2.2 IAP'!P114+'Inversión 2.3 IAP'!P114+'Inversión 2.4 IAP'!P114+'Exp Veg 1-IAP'!P114+'Exp Veg 2-IAP'!P114</f>
        <v>0</v>
      </c>
      <c r="Q114" s="125">
        <f>+'Inversión No. 2.1 IAP'!Q114++'Inversión No. 2.2 IAP'!Q114+'Inversión 2.3 IAP'!Q114+'Inversión 2.4 IAP'!Q114+'Exp Veg 1-IAP'!Q114+'Exp Veg 2-IAP'!Q114</f>
        <v>0</v>
      </c>
      <c r="R114" s="125">
        <f>+'Inversión No. 2.1 IAP'!R114++'Inversión No. 2.2 IAP'!R114+'Inversión 2.3 IAP'!R114+'Inversión 2.4 IAP'!R114+'Exp Veg 1-IAP'!R114+'Exp Veg 2-IAP'!R114</f>
        <v>0</v>
      </c>
      <c r="S114" s="125">
        <f>+'Inversión No. 2.1 IAP'!S114++'Inversión No. 2.2 IAP'!S114+'Inversión 2.3 IAP'!S114+'Inversión 2.4 IAP'!S114+'Exp Veg 1-IAP'!S114+'Exp Veg 2-IAP'!S114</f>
        <v>0</v>
      </c>
      <c r="T114" s="125">
        <f>+'Inversión No. 2.1 IAP'!T114++'Inversión No. 2.2 IAP'!T114+'Inversión 2.3 IAP'!T114+'Inversión 2.4 IAP'!T114+'Exp Veg 1-IAP'!T114+'Exp Veg 2-IAP'!T114</f>
        <v>0</v>
      </c>
      <c r="U114" s="125">
        <f>+'Inversión No. 2.1 IAP'!U114++'Inversión No. 2.2 IAP'!U114+'Inversión 2.3 IAP'!U114+'Inversión 2.4 IAP'!U114+'Exp Veg 1-IAP'!U114+'Exp Veg 2-IAP'!U114</f>
        <v>0</v>
      </c>
      <c r="V114" s="125">
        <f>+'Inversión No. 2.1 IAP'!V114++'Inversión No. 2.2 IAP'!V114+'Inversión 2.3 IAP'!V114+'Inversión 2.4 IAP'!V114+'Exp Veg 1-IAP'!V114+'Exp Veg 2-IAP'!V114</f>
        <v>0</v>
      </c>
      <c r="W114" s="125">
        <f>+'Inversión No. 2.1 IAP'!W114++'Inversión No. 2.2 IAP'!W114+'Inversión 2.3 IAP'!W114+'Inversión 2.4 IAP'!W114+'Exp Veg 1-IAP'!W114+'Exp Veg 2-IAP'!W114</f>
        <v>0</v>
      </c>
      <c r="X114" s="125">
        <f>+'Inversión No. 2.1 IAP'!X114++'Inversión No. 2.2 IAP'!X114+'Inversión 2.3 IAP'!X114+'Inversión 2.4 IAP'!X114+'Exp Veg 1-IAP'!X114+'Exp Veg 2-IAP'!X114</f>
        <v>0</v>
      </c>
      <c r="Y114" s="125">
        <f>+'Inversión No. 2.1 IAP'!Y114++'Inversión No. 2.2 IAP'!Y114+'Inversión 2.3 IAP'!Y114+'Inversión 2.4 IAP'!Y114+'Exp Veg 1-IAP'!Y114+'Exp Veg 2-IAP'!Y114</f>
        <v>0</v>
      </c>
      <c r="Z114" s="125">
        <f>+'Inversión No. 2.1 IAP'!Z114++'Inversión No. 2.2 IAP'!Z114+'Inversión 2.3 IAP'!Z114+'Inversión 2.4 IAP'!Z114+'Exp Veg 1-IAP'!Z114+'Exp Veg 2-IAP'!Z114</f>
        <v>0</v>
      </c>
      <c r="AA114" s="125">
        <f>+'Inversión No. 2.1 IAP'!AA114++'Inversión No. 2.2 IAP'!AA114+'Inversión 2.3 IAP'!AA114+'Inversión 2.4 IAP'!AA114+'Exp Veg 1-IAP'!AA114+'Exp Veg 2-IAP'!AA114</f>
        <v>0</v>
      </c>
      <c r="AB114" s="125">
        <f>+'Inversión No. 2.1 IAP'!AB114++'Inversión No. 2.2 IAP'!AB114+'Inversión 2.3 IAP'!AB114+'Inversión 2.4 IAP'!AB114+'Exp Veg 1-IAP'!AB114+'Exp Veg 2-IAP'!AB114</f>
        <v>0</v>
      </c>
      <c r="AC114" s="125">
        <f>+'Inversión No. 2.1 IAP'!AC114++'Inversión No. 2.2 IAP'!AC114+'Inversión 2.3 IAP'!AC114+'Inversión 2.4 IAP'!AC114+'Exp Veg 1-IAP'!AC114+'Exp Veg 2-IAP'!AC114</f>
        <v>0</v>
      </c>
      <c r="AD114" s="125">
        <f>+'Inversión No. 2.1 IAP'!AD114++'Inversión No. 2.2 IAP'!AD114+'Inversión 2.3 IAP'!AD114+'Inversión 2.4 IAP'!AD114+'Exp Veg 1-IAP'!AD114+'Exp Veg 2-IAP'!AD114</f>
        <v>0</v>
      </c>
      <c r="AE114" s="125">
        <f>+'Inversión No. 2.1 IAP'!AE114++'Inversión No. 2.2 IAP'!AE114+'Inversión 2.3 IAP'!AE114+'Inversión 2.4 IAP'!AE114+'Exp Veg 1-IAP'!AE114+'Exp Veg 2-IAP'!AE114</f>
        <v>0</v>
      </c>
      <c r="AF114" s="125">
        <f>+'Inversión No. 2.1 IAP'!AF114++'Inversión No. 2.2 IAP'!AF114+'Inversión 2.3 IAP'!AF114+'Inversión 2.4 IAP'!AF114+'Exp Veg 1-IAP'!AF114+'Exp Veg 2-IAP'!AF114</f>
        <v>0</v>
      </c>
      <c r="AG114" s="125">
        <f>+'Inversión No. 2.1 IAP'!AG114++'Inversión No. 2.2 IAP'!AG114+'Inversión 2.3 IAP'!AG114+'Inversión 2.4 IAP'!AG114+'Exp Veg 1-IAP'!AG114+'Exp Veg 2-IAP'!AG114</f>
        <v>0</v>
      </c>
      <c r="AH114" s="125">
        <f>+'Inversión No. 2.1 IAP'!AH114++'Inversión No. 2.2 IAP'!AH114+'Inversión 2.3 IAP'!AH114+'Inversión 2.4 IAP'!AH114+'Exp Veg 1-IAP'!AH114+'Exp Veg 2-IAP'!AH114</f>
        <v>0</v>
      </c>
      <c r="AI114" s="125">
        <f>+'Inversión No. 2.1 IAP'!AI114++'Inversión No. 2.2 IAP'!AI114+'Inversión 2.3 IAP'!AI114+'Inversión 2.4 IAP'!AI114+'Exp Veg 1-IAP'!AI114+'Exp Veg 2-IAP'!AI114</f>
        <v>0</v>
      </c>
      <c r="AJ114" s="125">
        <f>+'Inversión No. 2.1 IAP'!AJ114++'Inversión No. 2.2 IAP'!AJ114+'Inversión 2.3 IAP'!AJ114+'Inversión 2.4 IAP'!AJ114+'Exp Veg 1-IAP'!AJ114+'Exp Veg 2-IAP'!AJ114</f>
        <v>0</v>
      </c>
      <c r="AK114" s="125">
        <f>+'Inversión No. 2.1 IAP'!AK114++'Inversión No. 2.2 IAP'!AK114+'Inversión 2.3 IAP'!AK114+'Inversión 2.4 IAP'!AK114+'Exp Veg 1-IAP'!AK114+'Exp Veg 2-IAP'!AK114</f>
        <v>0</v>
      </c>
    </row>
    <row r="115" spans="2:37" x14ac:dyDescent="0.25">
      <c r="B115" s="59" t="s">
        <v>107</v>
      </c>
      <c r="C115" s="62" t="str">
        <f>+VLOOKUP(B115,'resumen UCAP'!$A$5:$O$329,2,0)</f>
        <v>Proyector led 200w</v>
      </c>
      <c r="D115" s="63">
        <f>+'Desmonte Infr. financiada'!D115</f>
        <v>200</v>
      </c>
      <c r="E115" s="63" t="str">
        <f>+VLOOKUP(B115,'resumen UCAP'!$A$5:$O$329,3,0)</f>
        <v>Un</v>
      </c>
      <c r="F115" s="64">
        <f>+VLOOKUP(B115,'resumen UCAP'!$A$5:$O$329,15,0)</f>
        <v>2176396</v>
      </c>
      <c r="G115" s="61">
        <v>9</v>
      </c>
      <c r="H115" s="125">
        <f>+'Inversión No. 2.1 IAP'!H115++'Inversión No. 2.2 IAP'!H115+'Inversión 2.3 IAP'!H115+'Inversión 2.4 IAP'!H115+'Exp Veg 1-IAP'!H115+'Exp Veg 2-IAP'!H115</f>
        <v>0</v>
      </c>
      <c r="I115" s="125">
        <f>+'Inversión No. 2.1 IAP'!I115++'Inversión No. 2.2 IAP'!I115+'Inversión 2.3 IAP'!I115+'Inversión 2.4 IAP'!I115+'Exp Veg 1-IAP'!I115+'Exp Veg 2-IAP'!I115</f>
        <v>0</v>
      </c>
      <c r="J115" s="125">
        <f>+'Inversión No. 2.1 IAP'!J115++'Inversión No. 2.2 IAP'!J115+'Inversión 2.3 IAP'!J115+'Inversión 2.4 IAP'!J115+'Exp Veg 1-IAP'!J115+'Exp Veg 2-IAP'!J115</f>
        <v>0</v>
      </c>
      <c r="K115" s="125">
        <f>+'Inversión No. 2.1 IAP'!K115++'Inversión No. 2.2 IAP'!K115+'Inversión 2.3 IAP'!K115+'Inversión 2.4 IAP'!K115+'Exp Veg 1-IAP'!K115+'Exp Veg 2-IAP'!K115</f>
        <v>0</v>
      </c>
      <c r="L115" s="125">
        <f>+'Inversión No. 2.1 IAP'!L115++'Inversión No. 2.2 IAP'!L115+'Inversión 2.3 IAP'!L115+'Inversión 2.4 IAP'!L115+'Exp Veg 1-IAP'!L115+'Exp Veg 2-IAP'!L115</f>
        <v>0</v>
      </c>
      <c r="M115" s="125">
        <f>+'Inversión No. 2.1 IAP'!M115++'Inversión No. 2.2 IAP'!M115+'Inversión 2.3 IAP'!M115+'Inversión 2.4 IAP'!M115+'Exp Veg 1-IAP'!M115+'Exp Veg 2-IAP'!M115</f>
        <v>0</v>
      </c>
      <c r="N115" s="125">
        <f>+'Inversión No. 2.1 IAP'!N115++'Inversión No. 2.2 IAP'!N115+'Inversión 2.3 IAP'!N115+'Inversión 2.4 IAP'!N115+'Exp Veg 1-IAP'!N115+'Exp Veg 2-IAP'!N115</f>
        <v>0</v>
      </c>
      <c r="O115" s="125">
        <f>+'Inversión No. 2.1 IAP'!O115++'Inversión No. 2.2 IAP'!O115+'Inversión 2.3 IAP'!O115+'Inversión 2.4 IAP'!O115+'Exp Veg 1-IAP'!O115+'Exp Veg 2-IAP'!O115</f>
        <v>0</v>
      </c>
      <c r="P115" s="125">
        <f>+'Inversión No. 2.1 IAP'!P115++'Inversión No. 2.2 IAP'!P115+'Inversión 2.3 IAP'!P115+'Inversión 2.4 IAP'!P115+'Exp Veg 1-IAP'!P115+'Exp Veg 2-IAP'!P115</f>
        <v>0</v>
      </c>
      <c r="Q115" s="125">
        <f>+'Inversión No. 2.1 IAP'!Q115++'Inversión No. 2.2 IAP'!Q115+'Inversión 2.3 IAP'!Q115+'Inversión 2.4 IAP'!Q115+'Exp Veg 1-IAP'!Q115+'Exp Veg 2-IAP'!Q115</f>
        <v>0</v>
      </c>
      <c r="R115" s="125">
        <f>+'Inversión No. 2.1 IAP'!R115++'Inversión No. 2.2 IAP'!R115+'Inversión 2.3 IAP'!R115+'Inversión 2.4 IAP'!R115+'Exp Veg 1-IAP'!R115+'Exp Veg 2-IAP'!R115</f>
        <v>0</v>
      </c>
      <c r="S115" s="125">
        <f>+'Inversión No. 2.1 IAP'!S115++'Inversión No. 2.2 IAP'!S115+'Inversión 2.3 IAP'!S115+'Inversión 2.4 IAP'!S115+'Exp Veg 1-IAP'!S115+'Exp Veg 2-IAP'!S115</f>
        <v>0</v>
      </c>
      <c r="T115" s="125">
        <f>+'Inversión No. 2.1 IAP'!T115++'Inversión No. 2.2 IAP'!T115+'Inversión 2.3 IAP'!T115+'Inversión 2.4 IAP'!T115+'Exp Veg 1-IAP'!T115+'Exp Veg 2-IAP'!T115</f>
        <v>0</v>
      </c>
      <c r="U115" s="125">
        <f>+'Inversión No. 2.1 IAP'!U115++'Inversión No. 2.2 IAP'!U115+'Inversión 2.3 IAP'!U115+'Inversión 2.4 IAP'!U115+'Exp Veg 1-IAP'!U115+'Exp Veg 2-IAP'!U115</f>
        <v>0</v>
      </c>
      <c r="V115" s="125">
        <f>+'Inversión No. 2.1 IAP'!V115++'Inversión No. 2.2 IAP'!V115+'Inversión 2.3 IAP'!V115+'Inversión 2.4 IAP'!V115+'Exp Veg 1-IAP'!V115+'Exp Veg 2-IAP'!V115</f>
        <v>0</v>
      </c>
      <c r="W115" s="125">
        <f>+'Inversión No. 2.1 IAP'!W115++'Inversión No. 2.2 IAP'!W115+'Inversión 2.3 IAP'!W115+'Inversión 2.4 IAP'!W115+'Exp Veg 1-IAP'!W115+'Exp Veg 2-IAP'!W115</f>
        <v>0</v>
      </c>
      <c r="X115" s="125">
        <f>+'Inversión No. 2.1 IAP'!X115++'Inversión No. 2.2 IAP'!X115+'Inversión 2.3 IAP'!X115+'Inversión 2.4 IAP'!X115+'Exp Veg 1-IAP'!X115+'Exp Veg 2-IAP'!X115</f>
        <v>0</v>
      </c>
      <c r="Y115" s="125">
        <f>+'Inversión No. 2.1 IAP'!Y115++'Inversión No. 2.2 IAP'!Y115+'Inversión 2.3 IAP'!Y115+'Inversión 2.4 IAP'!Y115+'Exp Veg 1-IAP'!Y115+'Exp Veg 2-IAP'!Y115</f>
        <v>0</v>
      </c>
      <c r="Z115" s="125">
        <f>+'Inversión No. 2.1 IAP'!Z115++'Inversión No. 2.2 IAP'!Z115+'Inversión 2.3 IAP'!Z115+'Inversión 2.4 IAP'!Z115+'Exp Veg 1-IAP'!Z115+'Exp Veg 2-IAP'!Z115</f>
        <v>0</v>
      </c>
      <c r="AA115" s="125">
        <f>+'Inversión No. 2.1 IAP'!AA115++'Inversión No. 2.2 IAP'!AA115+'Inversión 2.3 IAP'!AA115+'Inversión 2.4 IAP'!AA115+'Exp Veg 1-IAP'!AA115+'Exp Veg 2-IAP'!AA115</f>
        <v>0</v>
      </c>
      <c r="AB115" s="125">
        <f>+'Inversión No. 2.1 IAP'!AB115++'Inversión No. 2.2 IAP'!AB115+'Inversión 2.3 IAP'!AB115+'Inversión 2.4 IAP'!AB115+'Exp Veg 1-IAP'!AB115+'Exp Veg 2-IAP'!AB115</f>
        <v>0</v>
      </c>
      <c r="AC115" s="125">
        <f>+'Inversión No. 2.1 IAP'!AC115++'Inversión No. 2.2 IAP'!AC115+'Inversión 2.3 IAP'!AC115+'Inversión 2.4 IAP'!AC115+'Exp Veg 1-IAP'!AC115+'Exp Veg 2-IAP'!AC115</f>
        <v>0</v>
      </c>
      <c r="AD115" s="125">
        <f>+'Inversión No. 2.1 IAP'!AD115++'Inversión No. 2.2 IAP'!AD115+'Inversión 2.3 IAP'!AD115+'Inversión 2.4 IAP'!AD115+'Exp Veg 1-IAP'!AD115+'Exp Veg 2-IAP'!AD115</f>
        <v>0</v>
      </c>
      <c r="AE115" s="125">
        <f>+'Inversión No. 2.1 IAP'!AE115++'Inversión No. 2.2 IAP'!AE115+'Inversión 2.3 IAP'!AE115+'Inversión 2.4 IAP'!AE115+'Exp Veg 1-IAP'!AE115+'Exp Veg 2-IAP'!AE115</f>
        <v>0</v>
      </c>
      <c r="AF115" s="125">
        <f>+'Inversión No. 2.1 IAP'!AF115++'Inversión No. 2.2 IAP'!AF115+'Inversión 2.3 IAP'!AF115+'Inversión 2.4 IAP'!AF115+'Exp Veg 1-IAP'!AF115+'Exp Veg 2-IAP'!AF115</f>
        <v>0</v>
      </c>
      <c r="AG115" s="125">
        <f>+'Inversión No. 2.1 IAP'!AG115++'Inversión No. 2.2 IAP'!AG115+'Inversión 2.3 IAP'!AG115+'Inversión 2.4 IAP'!AG115+'Exp Veg 1-IAP'!AG115+'Exp Veg 2-IAP'!AG115</f>
        <v>0</v>
      </c>
      <c r="AH115" s="125">
        <f>+'Inversión No. 2.1 IAP'!AH115++'Inversión No. 2.2 IAP'!AH115+'Inversión 2.3 IAP'!AH115+'Inversión 2.4 IAP'!AH115+'Exp Veg 1-IAP'!AH115+'Exp Veg 2-IAP'!AH115</f>
        <v>0</v>
      </c>
      <c r="AI115" s="125">
        <f>+'Inversión No. 2.1 IAP'!AI115++'Inversión No. 2.2 IAP'!AI115+'Inversión 2.3 IAP'!AI115+'Inversión 2.4 IAP'!AI115+'Exp Veg 1-IAP'!AI115+'Exp Veg 2-IAP'!AI115</f>
        <v>0</v>
      </c>
      <c r="AJ115" s="125">
        <f>+'Inversión No. 2.1 IAP'!AJ115++'Inversión No. 2.2 IAP'!AJ115+'Inversión 2.3 IAP'!AJ115+'Inversión 2.4 IAP'!AJ115+'Exp Veg 1-IAP'!AJ115+'Exp Veg 2-IAP'!AJ115</f>
        <v>0</v>
      </c>
      <c r="AK115" s="125">
        <f>+'Inversión No. 2.1 IAP'!AK115++'Inversión No. 2.2 IAP'!AK115+'Inversión 2.3 IAP'!AK115+'Inversión 2.4 IAP'!AK115+'Exp Veg 1-IAP'!AK115+'Exp Veg 2-IAP'!AK115</f>
        <v>0</v>
      </c>
    </row>
    <row r="116" spans="2:37" x14ac:dyDescent="0.25">
      <c r="B116" s="59" t="s">
        <v>108</v>
      </c>
      <c r="C116" s="62" t="str">
        <f>+VLOOKUP(B116,'resumen UCAP'!$A$5:$O$329,2,0)</f>
        <v>Luminaria picadelly 250w</v>
      </c>
      <c r="D116" s="63">
        <f>+'Desmonte Infr. financiada'!D116</f>
        <v>279</v>
      </c>
      <c r="E116" s="63" t="str">
        <f>+VLOOKUP(B116,'resumen UCAP'!$A$5:$O$329,3,0)</f>
        <v>Un</v>
      </c>
      <c r="F116" s="64">
        <f>+VLOOKUP(B116,'resumen UCAP'!$A$5:$O$329,15,0)</f>
        <v>680000</v>
      </c>
      <c r="G116" s="123">
        <v>6</v>
      </c>
      <c r="H116" s="125">
        <f>+'Inversión No. 2.1 IAP'!H116++'Inversión No. 2.2 IAP'!H116+'Inversión 2.3 IAP'!H116+'Inversión 2.4 IAP'!H116+'Exp Veg 1-IAP'!H116+'Exp Veg 2-IAP'!H116</f>
        <v>0</v>
      </c>
      <c r="I116" s="125">
        <f>+'Inversión No. 2.1 IAP'!I116++'Inversión No. 2.2 IAP'!I116+'Inversión 2.3 IAP'!I116+'Inversión 2.4 IAP'!I116+'Exp Veg 1-IAP'!I116+'Exp Veg 2-IAP'!I116</f>
        <v>0</v>
      </c>
      <c r="J116" s="125">
        <f>+'Inversión No. 2.1 IAP'!J116++'Inversión No. 2.2 IAP'!J116+'Inversión 2.3 IAP'!J116+'Inversión 2.4 IAP'!J116+'Exp Veg 1-IAP'!J116+'Exp Veg 2-IAP'!J116</f>
        <v>0</v>
      </c>
      <c r="K116" s="125">
        <f>+'Inversión No. 2.1 IAP'!K116++'Inversión No. 2.2 IAP'!K116+'Inversión 2.3 IAP'!K116+'Inversión 2.4 IAP'!K116+'Exp Veg 1-IAP'!K116+'Exp Veg 2-IAP'!K116</f>
        <v>0</v>
      </c>
      <c r="L116" s="125">
        <f>+'Inversión No. 2.1 IAP'!L116++'Inversión No. 2.2 IAP'!L116+'Inversión 2.3 IAP'!L116+'Inversión 2.4 IAP'!L116+'Exp Veg 1-IAP'!L116+'Exp Veg 2-IAP'!L116</f>
        <v>0</v>
      </c>
      <c r="M116" s="125">
        <f>+'Inversión No. 2.1 IAP'!M116++'Inversión No. 2.2 IAP'!M116+'Inversión 2.3 IAP'!M116+'Inversión 2.4 IAP'!M116+'Exp Veg 1-IAP'!M116+'Exp Veg 2-IAP'!M116</f>
        <v>0</v>
      </c>
      <c r="N116" s="125">
        <f>+'Inversión No. 2.1 IAP'!N116++'Inversión No. 2.2 IAP'!N116+'Inversión 2.3 IAP'!N116+'Inversión 2.4 IAP'!N116+'Exp Veg 1-IAP'!N116+'Exp Veg 2-IAP'!N116</f>
        <v>0</v>
      </c>
      <c r="O116" s="125">
        <f>+'Inversión No. 2.1 IAP'!O116++'Inversión No. 2.2 IAP'!O116+'Inversión 2.3 IAP'!O116+'Inversión 2.4 IAP'!O116+'Exp Veg 1-IAP'!O116+'Exp Veg 2-IAP'!O116</f>
        <v>0</v>
      </c>
      <c r="P116" s="125">
        <f>+'Inversión No. 2.1 IAP'!P116++'Inversión No. 2.2 IAP'!P116+'Inversión 2.3 IAP'!P116+'Inversión 2.4 IAP'!P116+'Exp Veg 1-IAP'!P116+'Exp Veg 2-IAP'!P116</f>
        <v>0</v>
      </c>
      <c r="Q116" s="125">
        <f>+'Inversión No. 2.1 IAP'!Q116++'Inversión No. 2.2 IAP'!Q116+'Inversión 2.3 IAP'!Q116+'Inversión 2.4 IAP'!Q116+'Exp Veg 1-IAP'!Q116+'Exp Veg 2-IAP'!Q116</f>
        <v>0</v>
      </c>
      <c r="R116" s="125">
        <f>+'Inversión No. 2.1 IAP'!R116++'Inversión No. 2.2 IAP'!R116+'Inversión 2.3 IAP'!R116+'Inversión 2.4 IAP'!R116+'Exp Veg 1-IAP'!R116+'Exp Veg 2-IAP'!R116</f>
        <v>0</v>
      </c>
      <c r="S116" s="125">
        <f>+'Inversión No. 2.1 IAP'!S116++'Inversión No. 2.2 IAP'!S116+'Inversión 2.3 IAP'!S116+'Inversión 2.4 IAP'!S116+'Exp Veg 1-IAP'!S116+'Exp Veg 2-IAP'!S116</f>
        <v>0</v>
      </c>
      <c r="T116" s="125">
        <f>+'Inversión No. 2.1 IAP'!T116++'Inversión No. 2.2 IAP'!T116+'Inversión 2.3 IAP'!T116+'Inversión 2.4 IAP'!T116+'Exp Veg 1-IAP'!T116+'Exp Veg 2-IAP'!T116</f>
        <v>0</v>
      </c>
      <c r="U116" s="125">
        <f>+'Inversión No. 2.1 IAP'!U116++'Inversión No. 2.2 IAP'!U116+'Inversión 2.3 IAP'!U116+'Inversión 2.4 IAP'!U116+'Exp Veg 1-IAP'!U116+'Exp Veg 2-IAP'!U116</f>
        <v>0</v>
      </c>
      <c r="V116" s="125">
        <f>+'Inversión No. 2.1 IAP'!V116++'Inversión No. 2.2 IAP'!V116+'Inversión 2.3 IAP'!V116+'Inversión 2.4 IAP'!V116+'Exp Veg 1-IAP'!V116+'Exp Veg 2-IAP'!V116</f>
        <v>0</v>
      </c>
      <c r="W116" s="125">
        <f>+'Inversión No. 2.1 IAP'!W116++'Inversión No. 2.2 IAP'!W116+'Inversión 2.3 IAP'!W116+'Inversión 2.4 IAP'!W116+'Exp Veg 1-IAP'!W116+'Exp Veg 2-IAP'!W116</f>
        <v>0</v>
      </c>
      <c r="X116" s="125">
        <f>+'Inversión No. 2.1 IAP'!X116++'Inversión No. 2.2 IAP'!X116+'Inversión 2.3 IAP'!X116+'Inversión 2.4 IAP'!X116+'Exp Veg 1-IAP'!X116+'Exp Veg 2-IAP'!X116</f>
        <v>0</v>
      </c>
      <c r="Y116" s="125">
        <f>+'Inversión No. 2.1 IAP'!Y116++'Inversión No. 2.2 IAP'!Y116+'Inversión 2.3 IAP'!Y116+'Inversión 2.4 IAP'!Y116+'Exp Veg 1-IAP'!Y116+'Exp Veg 2-IAP'!Y116</f>
        <v>0</v>
      </c>
      <c r="Z116" s="125">
        <f>+'Inversión No. 2.1 IAP'!Z116++'Inversión No. 2.2 IAP'!Z116+'Inversión 2.3 IAP'!Z116+'Inversión 2.4 IAP'!Z116+'Exp Veg 1-IAP'!Z116+'Exp Veg 2-IAP'!Z116</f>
        <v>0</v>
      </c>
      <c r="AA116" s="125">
        <f>+'Inversión No. 2.1 IAP'!AA116++'Inversión No. 2.2 IAP'!AA116+'Inversión 2.3 IAP'!AA116+'Inversión 2.4 IAP'!AA116+'Exp Veg 1-IAP'!AA116+'Exp Veg 2-IAP'!AA116</f>
        <v>0</v>
      </c>
      <c r="AB116" s="125">
        <f>+'Inversión No. 2.1 IAP'!AB116++'Inversión No. 2.2 IAP'!AB116+'Inversión 2.3 IAP'!AB116+'Inversión 2.4 IAP'!AB116+'Exp Veg 1-IAP'!AB116+'Exp Veg 2-IAP'!AB116</f>
        <v>0</v>
      </c>
      <c r="AC116" s="125">
        <f>+'Inversión No. 2.1 IAP'!AC116++'Inversión No. 2.2 IAP'!AC116+'Inversión 2.3 IAP'!AC116+'Inversión 2.4 IAP'!AC116+'Exp Veg 1-IAP'!AC116+'Exp Veg 2-IAP'!AC116</f>
        <v>0</v>
      </c>
      <c r="AD116" s="125">
        <f>+'Inversión No. 2.1 IAP'!AD116++'Inversión No. 2.2 IAP'!AD116+'Inversión 2.3 IAP'!AD116+'Inversión 2.4 IAP'!AD116+'Exp Veg 1-IAP'!AD116+'Exp Veg 2-IAP'!AD116</f>
        <v>0</v>
      </c>
      <c r="AE116" s="125">
        <f>+'Inversión No. 2.1 IAP'!AE116++'Inversión No. 2.2 IAP'!AE116+'Inversión 2.3 IAP'!AE116+'Inversión 2.4 IAP'!AE116+'Exp Veg 1-IAP'!AE116+'Exp Veg 2-IAP'!AE116</f>
        <v>0</v>
      </c>
      <c r="AF116" s="125">
        <f>+'Inversión No. 2.1 IAP'!AF116++'Inversión No. 2.2 IAP'!AF116+'Inversión 2.3 IAP'!AF116+'Inversión 2.4 IAP'!AF116+'Exp Veg 1-IAP'!AF116+'Exp Veg 2-IAP'!AF116</f>
        <v>0</v>
      </c>
      <c r="AG116" s="125">
        <f>+'Inversión No. 2.1 IAP'!AG116++'Inversión No. 2.2 IAP'!AG116+'Inversión 2.3 IAP'!AG116+'Inversión 2.4 IAP'!AG116+'Exp Veg 1-IAP'!AG116+'Exp Veg 2-IAP'!AG116</f>
        <v>0</v>
      </c>
      <c r="AH116" s="125">
        <f>+'Inversión No. 2.1 IAP'!AH116++'Inversión No. 2.2 IAP'!AH116+'Inversión 2.3 IAP'!AH116+'Inversión 2.4 IAP'!AH116+'Exp Veg 1-IAP'!AH116+'Exp Veg 2-IAP'!AH116</f>
        <v>0</v>
      </c>
      <c r="AI116" s="125">
        <f>+'Inversión No. 2.1 IAP'!AI116++'Inversión No. 2.2 IAP'!AI116+'Inversión 2.3 IAP'!AI116+'Inversión 2.4 IAP'!AI116+'Exp Veg 1-IAP'!AI116+'Exp Veg 2-IAP'!AI116</f>
        <v>0</v>
      </c>
      <c r="AJ116" s="125">
        <f>+'Inversión No. 2.1 IAP'!AJ116++'Inversión No. 2.2 IAP'!AJ116+'Inversión 2.3 IAP'!AJ116+'Inversión 2.4 IAP'!AJ116+'Exp Veg 1-IAP'!AJ116+'Exp Veg 2-IAP'!AJ116</f>
        <v>0</v>
      </c>
      <c r="AK116" s="125">
        <f>+'Inversión No. 2.1 IAP'!AK116++'Inversión No. 2.2 IAP'!AK116+'Inversión 2.3 IAP'!AK116+'Inversión 2.4 IAP'!AK116+'Exp Veg 1-IAP'!AK116+'Exp Veg 2-IAP'!AK116</f>
        <v>0</v>
      </c>
    </row>
    <row r="117" spans="2:37" x14ac:dyDescent="0.25">
      <c r="B117" s="59" t="s">
        <v>109</v>
      </c>
      <c r="C117" s="62" t="str">
        <f>+VLOOKUP(B117,'resumen UCAP'!$A$5:$O$329,2,0)</f>
        <v>ETIQUETA LUMINARIA LED 100W NUEVA</v>
      </c>
      <c r="D117" s="63">
        <f>+'Desmonte Infr. financiada'!D117</f>
        <v>100</v>
      </c>
      <c r="E117" s="63" t="str">
        <f>+VLOOKUP(B117,'resumen UCAP'!$A$5:$O$329,3,0)</f>
        <v>Un</v>
      </c>
      <c r="F117" s="64">
        <f>+VLOOKUP(B117,'resumen UCAP'!$A$5:$O$329,15,0)</f>
        <v>2060000</v>
      </c>
      <c r="G117" s="61">
        <v>7</v>
      </c>
      <c r="H117" s="125">
        <f>+'Inversión No. 2.1 IAP'!H117++'Inversión No. 2.2 IAP'!H117+'Inversión 2.3 IAP'!H117+'Inversión 2.4 IAP'!H117+'Exp Veg 1-IAP'!H117+'Exp Veg 2-IAP'!H117</f>
        <v>0</v>
      </c>
      <c r="I117" s="125">
        <f>+'Inversión No. 2.1 IAP'!I117++'Inversión No. 2.2 IAP'!I117+'Inversión 2.3 IAP'!I117+'Inversión 2.4 IAP'!I117+'Exp Veg 1-IAP'!I117+'Exp Veg 2-IAP'!I117</f>
        <v>0</v>
      </c>
      <c r="J117" s="125">
        <f>+'Inversión No. 2.1 IAP'!J117++'Inversión No. 2.2 IAP'!J117+'Inversión 2.3 IAP'!J117+'Inversión 2.4 IAP'!J117+'Exp Veg 1-IAP'!J117+'Exp Veg 2-IAP'!J117</f>
        <v>0</v>
      </c>
      <c r="K117" s="125">
        <f>+'Inversión No. 2.1 IAP'!K117++'Inversión No. 2.2 IAP'!K117+'Inversión 2.3 IAP'!K117+'Inversión 2.4 IAP'!K117+'Exp Veg 1-IAP'!K117+'Exp Veg 2-IAP'!K117</f>
        <v>0</v>
      </c>
      <c r="L117" s="125">
        <f>+'Inversión No. 2.1 IAP'!L117++'Inversión No. 2.2 IAP'!L117+'Inversión 2.3 IAP'!L117+'Inversión 2.4 IAP'!L117+'Exp Veg 1-IAP'!L117+'Exp Veg 2-IAP'!L117</f>
        <v>0</v>
      </c>
      <c r="M117" s="125">
        <f>+'Inversión No. 2.1 IAP'!M117++'Inversión No. 2.2 IAP'!M117+'Inversión 2.3 IAP'!M117+'Inversión 2.4 IAP'!M117+'Exp Veg 1-IAP'!M117+'Exp Veg 2-IAP'!M117</f>
        <v>0</v>
      </c>
      <c r="N117" s="125">
        <f>+'Inversión No. 2.1 IAP'!N117++'Inversión No. 2.2 IAP'!N117+'Inversión 2.3 IAP'!N117+'Inversión 2.4 IAP'!N117+'Exp Veg 1-IAP'!N117+'Exp Veg 2-IAP'!N117</f>
        <v>0</v>
      </c>
      <c r="O117" s="125">
        <f>+'Inversión No. 2.1 IAP'!O117++'Inversión No. 2.2 IAP'!O117+'Inversión 2.3 IAP'!O117+'Inversión 2.4 IAP'!O117+'Exp Veg 1-IAP'!O117+'Exp Veg 2-IAP'!O117</f>
        <v>0</v>
      </c>
      <c r="P117" s="125">
        <f>+'Inversión No. 2.1 IAP'!P117++'Inversión No. 2.2 IAP'!P117+'Inversión 2.3 IAP'!P117+'Inversión 2.4 IAP'!P117+'Exp Veg 1-IAP'!P117+'Exp Veg 2-IAP'!P117</f>
        <v>0</v>
      </c>
      <c r="Q117" s="125">
        <f>+'Inversión No. 2.1 IAP'!Q117++'Inversión No. 2.2 IAP'!Q117+'Inversión 2.3 IAP'!Q117+'Inversión 2.4 IAP'!Q117+'Exp Veg 1-IAP'!Q117+'Exp Veg 2-IAP'!Q117</f>
        <v>0</v>
      </c>
      <c r="R117" s="125">
        <f>+'Inversión No. 2.1 IAP'!R117++'Inversión No. 2.2 IAP'!R117+'Inversión 2.3 IAP'!R117+'Inversión 2.4 IAP'!R117+'Exp Veg 1-IAP'!R117+'Exp Veg 2-IAP'!R117</f>
        <v>0</v>
      </c>
      <c r="S117" s="125">
        <f>+'Inversión No. 2.1 IAP'!S117++'Inversión No. 2.2 IAP'!S117+'Inversión 2.3 IAP'!S117+'Inversión 2.4 IAP'!S117+'Exp Veg 1-IAP'!S117+'Exp Veg 2-IAP'!S117</f>
        <v>0</v>
      </c>
      <c r="T117" s="125">
        <f>+'Inversión No. 2.1 IAP'!T117++'Inversión No. 2.2 IAP'!T117+'Inversión 2.3 IAP'!T117+'Inversión 2.4 IAP'!T117+'Exp Veg 1-IAP'!T117+'Exp Veg 2-IAP'!T117</f>
        <v>0</v>
      </c>
      <c r="U117" s="125">
        <f>+'Inversión No. 2.1 IAP'!U117++'Inversión No. 2.2 IAP'!U117+'Inversión 2.3 IAP'!U117+'Inversión 2.4 IAP'!U117+'Exp Veg 1-IAP'!U117+'Exp Veg 2-IAP'!U117</f>
        <v>0</v>
      </c>
      <c r="V117" s="125">
        <f>+'Inversión No. 2.1 IAP'!V117++'Inversión No. 2.2 IAP'!V117+'Inversión 2.3 IAP'!V117+'Inversión 2.4 IAP'!V117+'Exp Veg 1-IAP'!V117+'Exp Veg 2-IAP'!V117</f>
        <v>0</v>
      </c>
      <c r="W117" s="125">
        <f>+'Inversión No. 2.1 IAP'!W117++'Inversión No. 2.2 IAP'!W117+'Inversión 2.3 IAP'!W117+'Inversión 2.4 IAP'!W117+'Exp Veg 1-IAP'!W117+'Exp Veg 2-IAP'!W117</f>
        <v>0</v>
      </c>
      <c r="X117" s="125">
        <f>+'Inversión No. 2.1 IAP'!X117++'Inversión No. 2.2 IAP'!X117+'Inversión 2.3 IAP'!X117+'Inversión 2.4 IAP'!X117+'Exp Veg 1-IAP'!X117+'Exp Veg 2-IAP'!X117</f>
        <v>0</v>
      </c>
      <c r="Y117" s="125">
        <f>+'Inversión No. 2.1 IAP'!Y117++'Inversión No. 2.2 IAP'!Y117+'Inversión 2.3 IAP'!Y117+'Inversión 2.4 IAP'!Y117+'Exp Veg 1-IAP'!Y117+'Exp Veg 2-IAP'!Y117</f>
        <v>0</v>
      </c>
      <c r="Z117" s="125">
        <f>+'Inversión No. 2.1 IAP'!Z117++'Inversión No. 2.2 IAP'!Z117+'Inversión 2.3 IAP'!Z117+'Inversión 2.4 IAP'!Z117+'Exp Veg 1-IAP'!Z117+'Exp Veg 2-IAP'!Z117</f>
        <v>0</v>
      </c>
      <c r="AA117" s="125">
        <f>+'Inversión No. 2.1 IAP'!AA117++'Inversión No. 2.2 IAP'!AA117+'Inversión 2.3 IAP'!AA117+'Inversión 2.4 IAP'!AA117+'Exp Veg 1-IAP'!AA117+'Exp Veg 2-IAP'!AA117</f>
        <v>0</v>
      </c>
      <c r="AB117" s="125">
        <f>+'Inversión No. 2.1 IAP'!AB117++'Inversión No. 2.2 IAP'!AB117+'Inversión 2.3 IAP'!AB117+'Inversión 2.4 IAP'!AB117+'Exp Veg 1-IAP'!AB117+'Exp Veg 2-IAP'!AB117</f>
        <v>0</v>
      </c>
      <c r="AC117" s="125">
        <f>+'Inversión No. 2.1 IAP'!AC117++'Inversión No. 2.2 IAP'!AC117+'Inversión 2.3 IAP'!AC117+'Inversión 2.4 IAP'!AC117+'Exp Veg 1-IAP'!AC117+'Exp Veg 2-IAP'!AC117</f>
        <v>0</v>
      </c>
      <c r="AD117" s="125">
        <f>+'Inversión No. 2.1 IAP'!AD117++'Inversión No. 2.2 IAP'!AD117+'Inversión 2.3 IAP'!AD117+'Inversión 2.4 IAP'!AD117+'Exp Veg 1-IAP'!AD117+'Exp Veg 2-IAP'!AD117</f>
        <v>0</v>
      </c>
      <c r="AE117" s="125">
        <f>+'Inversión No. 2.1 IAP'!AE117++'Inversión No. 2.2 IAP'!AE117+'Inversión 2.3 IAP'!AE117+'Inversión 2.4 IAP'!AE117+'Exp Veg 1-IAP'!AE117+'Exp Veg 2-IAP'!AE117</f>
        <v>0</v>
      </c>
      <c r="AF117" s="125">
        <f>+'Inversión No. 2.1 IAP'!AF117++'Inversión No. 2.2 IAP'!AF117+'Inversión 2.3 IAP'!AF117+'Inversión 2.4 IAP'!AF117+'Exp Veg 1-IAP'!AF117+'Exp Veg 2-IAP'!AF117</f>
        <v>0</v>
      </c>
      <c r="AG117" s="125">
        <f>+'Inversión No. 2.1 IAP'!AG117++'Inversión No. 2.2 IAP'!AG117+'Inversión 2.3 IAP'!AG117+'Inversión 2.4 IAP'!AG117+'Exp Veg 1-IAP'!AG117+'Exp Veg 2-IAP'!AG117</f>
        <v>0</v>
      </c>
      <c r="AH117" s="125">
        <f>+'Inversión No. 2.1 IAP'!AH117++'Inversión No. 2.2 IAP'!AH117+'Inversión 2.3 IAP'!AH117+'Inversión 2.4 IAP'!AH117+'Exp Veg 1-IAP'!AH117+'Exp Veg 2-IAP'!AH117</f>
        <v>0</v>
      </c>
      <c r="AI117" s="125">
        <f>+'Inversión No. 2.1 IAP'!AI117++'Inversión No. 2.2 IAP'!AI117+'Inversión 2.3 IAP'!AI117+'Inversión 2.4 IAP'!AI117+'Exp Veg 1-IAP'!AI117+'Exp Veg 2-IAP'!AI117</f>
        <v>0</v>
      </c>
      <c r="AJ117" s="125">
        <f>+'Inversión No. 2.1 IAP'!AJ117++'Inversión No. 2.2 IAP'!AJ117+'Inversión 2.3 IAP'!AJ117+'Inversión 2.4 IAP'!AJ117+'Exp Veg 1-IAP'!AJ117+'Exp Veg 2-IAP'!AJ117</f>
        <v>0</v>
      </c>
      <c r="AK117" s="125">
        <f>+'Inversión No. 2.1 IAP'!AK117++'Inversión No. 2.2 IAP'!AK117+'Inversión 2.3 IAP'!AK117+'Inversión 2.4 IAP'!AK117+'Exp Veg 1-IAP'!AK117+'Exp Veg 2-IAP'!AK117</f>
        <v>0</v>
      </c>
    </row>
    <row r="118" spans="2:37" x14ac:dyDescent="0.25">
      <c r="B118" s="59" t="s">
        <v>110</v>
      </c>
      <c r="C118" s="62" t="str">
        <f>+VLOOKUP(B118,'resumen UCAP'!$A$5:$O$329,2,0)</f>
        <v>PROYECTOR LED 400W APOLO</v>
      </c>
      <c r="D118" s="63">
        <f>+'Desmonte Infr. financiada'!D118</f>
        <v>400</v>
      </c>
      <c r="E118" s="63" t="str">
        <f>+VLOOKUP(B118,'resumen UCAP'!$A$5:$O$329,3,0)</f>
        <v>Un</v>
      </c>
      <c r="F118" s="64">
        <f>+VLOOKUP(B118,'resumen UCAP'!$A$5:$O$329,15,0)</f>
        <v>2980712</v>
      </c>
      <c r="G118" s="61">
        <v>13</v>
      </c>
      <c r="H118" s="125">
        <f>+'Inversión No. 2.1 IAP'!H118++'Inversión No. 2.2 IAP'!H118+'Inversión 2.3 IAP'!H118+'Inversión 2.4 IAP'!H118+'Exp Veg 1-IAP'!H118+'Exp Veg 2-IAP'!H118</f>
        <v>0</v>
      </c>
      <c r="I118" s="125">
        <f>+'Inversión No. 2.1 IAP'!I118++'Inversión No. 2.2 IAP'!I118+'Inversión 2.3 IAP'!I118+'Inversión 2.4 IAP'!I118+'Exp Veg 1-IAP'!I118+'Exp Veg 2-IAP'!I118</f>
        <v>0</v>
      </c>
      <c r="J118" s="125">
        <f>+'Inversión No. 2.1 IAP'!J118++'Inversión No. 2.2 IAP'!J118+'Inversión 2.3 IAP'!J118+'Inversión 2.4 IAP'!J118+'Exp Veg 1-IAP'!J118+'Exp Veg 2-IAP'!J118</f>
        <v>0</v>
      </c>
      <c r="K118" s="125">
        <f>+'Inversión No. 2.1 IAP'!K118++'Inversión No. 2.2 IAP'!K118+'Inversión 2.3 IAP'!K118+'Inversión 2.4 IAP'!K118+'Exp Veg 1-IAP'!K118+'Exp Veg 2-IAP'!K118</f>
        <v>0</v>
      </c>
      <c r="L118" s="125">
        <f>+'Inversión No. 2.1 IAP'!L118++'Inversión No. 2.2 IAP'!L118+'Inversión 2.3 IAP'!L118+'Inversión 2.4 IAP'!L118+'Exp Veg 1-IAP'!L118+'Exp Veg 2-IAP'!L118</f>
        <v>0</v>
      </c>
      <c r="M118" s="125">
        <f>+'Inversión No. 2.1 IAP'!M118++'Inversión No. 2.2 IAP'!M118+'Inversión 2.3 IAP'!M118+'Inversión 2.4 IAP'!M118+'Exp Veg 1-IAP'!M118+'Exp Veg 2-IAP'!M118</f>
        <v>0</v>
      </c>
      <c r="N118" s="125">
        <f>+'Inversión No. 2.1 IAP'!N118++'Inversión No. 2.2 IAP'!N118+'Inversión 2.3 IAP'!N118+'Inversión 2.4 IAP'!N118+'Exp Veg 1-IAP'!N118+'Exp Veg 2-IAP'!N118</f>
        <v>0</v>
      </c>
      <c r="O118" s="125">
        <f>+'Inversión No. 2.1 IAP'!O118++'Inversión No. 2.2 IAP'!O118+'Inversión 2.3 IAP'!O118+'Inversión 2.4 IAP'!O118+'Exp Veg 1-IAP'!O118+'Exp Veg 2-IAP'!O118</f>
        <v>0</v>
      </c>
      <c r="P118" s="125">
        <f>+'Inversión No. 2.1 IAP'!P118++'Inversión No. 2.2 IAP'!P118+'Inversión 2.3 IAP'!P118+'Inversión 2.4 IAP'!P118+'Exp Veg 1-IAP'!P118+'Exp Veg 2-IAP'!P118</f>
        <v>0</v>
      </c>
      <c r="Q118" s="125">
        <f>+'Inversión No. 2.1 IAP'!Q118++'Inversión No. 2.2 IAP'!Q118+'Inversión 2.3 IAP'!Q118+'Inversión 2.4 IAP'!Q118+'Exp Veg 1-IAP'!Q118+'Exp Veg 2-IAP'!Q118</f>
        <v>0</v>
      </c>
      <c r="R118" s="125">
        <f>+'Inversión No. 2.1 IAP'!R118++'Inversión No. 2.2 IAP'!R118+'Inversión 2.3 IAP'!R118+'Inversión 2.4 IAP'!R118+'Exp Veg 1-IAP'!R118+'Exp Veg 2-IAP'!R118</f>
        <v>0</v>
      </c>
      <c r="S118" s="125">
        <f>+'Inversión No. 2.1 IAP'!S118++'Inversión No. 2.2 IAP'!S118+'Inversión 2.3 IAP'!S118+'Inversión 2.4 IAP'!S118+'Exp Veg 1-IAP'!S118+'Exp Veg 2-IAP'!S118</f>
        <v>0</v>
      </c>
      <c r="T118" s="125">
        <f>+'Inversión No. 2.1 IAP'!T118++'Inversión No. 2.2 IAP'!T118+'Inversión 2.3 IAP'!T118+'Inversión 2.4 IAP'!T118+'Exp Veg 1-IAP'!T118+'Exp Veg 2-IAP'!T118</f>
        <v>0</v>
      </c>
      <c r="U118" s="125">
        <f>+'Inversión No. 2.1 IAP'!U118++'Inversión No. 2.2 IAP'!U118+'Inversión 2.3 IAP'!U118+'Inversión 2.4 IAP'!U118+'Exp Veg 1-IAP'!U118+'Exp Veg 2-IAP'!U118</f>
        <v>0</v>
      </c>
      <c r="V118" s="125">
        <f>+'Inversión No. 2.1 IAP'!V118++'Inversión No. 2.2 IAP'!V118+'Inversión 2.3 IAP'!V118+'Inversión 2.4 IAP'!V118+'Exp Veg 1-IAP'!V118+'Exp Veg 2-IAP'!V118</f>
        <v>0</v>
      </c>
      <c r="W118" s="125">
        <f>+'Inversión No. 2.1 IAP'!W118++'Inversión No. 2.2 IAP'!W118+'Inversión 2.3 IAP'!W118+'Inversión 2.4 IAP'!W118+'Exp Veg 1-IAP'!W118+'Exp Veg 2-IAP'!W118</f>
        <v>0</v>
      </c>
      <c r="X118" s="125">
        <f>+'Inversión No. 2.1 IAP'!X118++'Inversión No. 2.2 IAP'!X118+'Inversión 2.3 IAP'!X118+'Inversión 2.4 IAP'!X118+'Exp Veg 1-IAP'!X118+'Exp Veg 2-IAP'!X118</f>
        <v>0</v>
      </c>
      <c r="Y118" s="125">
        <f>+'Inversión No. 2.1 IAP'!Y118++'Inversión No. 2.2 IAP'!Y118+'Inversión 2.3 IAP'!Y118+'Inversión 2.4 IAP'!Y118+'Exp Veg 1-IAP'!Y118+'Exp Veg 2-IAP'!Y118</f>
        <v>0</v>
      </c>
      <c r="Z118" s="125">
        <f>+'Inversión No. 2.1 IAP'!Z118++'Inversión No. 2.2 IAP'!Z118+'Inversión 2.3 IAP'!Z118+'Inversión 2.4 IAP'!Z118+'Exp Veg 1-IAP'!Z118+'Exp Veg 2-IAP'!Z118</f>
        <v>0</v>
      </c>
      <c r="AA118" s="125">
        <f>+'Inversión No. 2.1 IAP'!AA118++'Inversión No. 2.2 IAP'!AA118+'Inversión 2.3 IAP'!AA118+'Inversión 2.4 IAP'!AA118+'Exp Veg 1-IAP'!AA118+'Exp Veg 2-IAP'!AA118</f>
        <v>0</v>
      </c>
      <c r="AB118" s="125">
        <f>+'Inversión No. 2.1 IAP'!AB118++'Inversión No. 2.2 IAP'!AB118+'Inversión 2.3 IAP'!AB118+'Inversión 2.4 IAP'!AB118+'Exp Veg 1-IAP'!AB118+'Exp Veg 2-IAP'!AB118</f>
        <v>0</v>
      </c>
      <c r="AC118" s="125">
        <f>+'Inversión No. 2.1 IAP'!AC118++'Inversión No. 2.2 IAP'!AC118+'Inversión 2.3 IAP'!AC118+'Inversión 2.4 IAP'!AC118+'Exp Veg 1-IAP'!AC118+'Exp Veg 2-IAP'!AC118</f>
        <v>0</v>
      </c>
      <c r="AD118" s="125">
        <f>+'Inversión No. 2.1 IAP'!AD118++'Inversión No. 2.2 IAP'!AD118+'Inversión 2.3 IAP'!AD118+'Inversión 2.4 IAP'!AD118+'Exp Veg 1-IAP'!AD118+'Exp Veg 2-IAP'!AD118</f>
        <v>0</v>
      </c>
      <c r="AE118" s="125">
        <f>+'Inversión No. 2.1 IAP'!AE118++'Inversión No. 2.2 IAP'!AE118+'Inversión 2.3 IAP'!AE118+'Inversión 2.4 IAP'!AE118+'Exp Veg 1-IAP'!AE118+'Exp Veg 2-IAP'!AE118</f>
        <v>0</v>
      </c>
      <c r="AF118" s="125">
        <f>+'Inversión No. 2.1 IAP'!AF118++'Inversión No. 2.2 IAP'!AF118+'Inversión 2.3 IAP'!AF118+'Inversión 2.4 IAP'!AF118+'Exp Veg 1-IAP'!AF118+'Exp Veg 2-IAP'!AF118</f>
        <v>0</v>
      </c>
      <c r="AG118" s="125">
        <f>+'Inversión No. 2.1 IAP'!AG118++'Inversión No. 2.2 IAP'!AG118+'Inversión 2.3 IAP'!AG118+'Inversión 2.4 IAP'!AG118+'Exp Veg 1-IAP'!AG118+'Exp Veg 2-IAP'!AG118</f>
        <v>0</v>
      </c>
      <c r="AH118" s="125">
        <f>+'Inversión No. 2.1 IAP'!AH118++'Inversión No. 2.2 IAP'!AH118+'Inversión 2.3 IAP'!AH118+'Inversión 2.4 IAP'!AH118+'Exp Veg 1-IAP'!AH118+'Exp Veg 2-IAP'!AH118</f>
        <v>0</v>
      </c>
      <c r="AI118" s="125">
        <f>+'Inversión No. 2.1 IAP'!AI118++'Inversión No. 2.2 IAP'!AI118+'Inversión 2.3 IAP'!AI118+'Inversión 2.4 IAP'!AI118+'Exp Veg 1-IAP'!AI118+'Exp Veg 2-IAP'!AI118</f>
        <v>0</v>
      </c>
      <c r="AJ118" s="125">
        <f>+'Inversión No. 2.1 IAP'!AJ118++'Inversión No. 2.2 IAP'!AJ118+'Inversión 2.3 IAP'!AJ118+'Inversión 2.4 IAP'!AJ118+'Exp Veg 1-IAP'!AJ118+'Exp Veg 2-IAP'!AJ118</f>
        <v>0</v>
      </c>
      <c r="AK118" s="125">
        <f>+'Inversión No. 2.1 IAP'!AK118++'Inversión No. 2.2 IAP'!AK118+'Inversión 2.3 IAP'!AK118+'Inversión 2.4 IAP'!AK118+'Exp Veg 1-IAP'!AK118+'Exp Veg 2-IAP'!AK118</f>
        <v>0</v>
      </c>
    </row>
    <row r="119" spans="2:37" x14ac:dyDescent="0.25">
      <c r="B119" s="59" t="s">
        <v>111</v>
      </c>
      <c r="C119" s="62" t="str">
        <f>+VLOOKUP(B119,'resumen UCAP'!$A$5:$O$329,2,0)</f>
        <v>ETIQUETA LUMINARIA 70W NA</v>
      </c>
      <c r="D119" s="63">
        <f>+'Desmonte Infr. financiada'!D119</f>
        <v>81</v>
      </c>
      <c r="E119" s="63" t="str">
        <f>+VLOOKUP(B119,'resumen UCAP'!$A$5:$O$329,3,0)</f>
        <v>Un</v>
      </c>
      <c r="F119" s="64">
        <f>+VLOOKUP(B119,'resumen UCAP'!$A$5:$O$329,15,0)</f>
        <v>201799</v>
      </c>
      <c r="G119" s="123">
        <v>3</v>
      </c>
      <c r="H119" s="125">
        <f>+'Inversión No. 2.1 IAP'!H119++'Inversión No. 2.2 IAP'!H119+'Inversión 2.3 IAP'!H119+'Inversión 2.4 IAP'!H119+'Exp Veg 1-IAP'!H119+'Exp Veg 2-IAP'!H119</f>
        <v>0</v>
      </c>
      <c r="I119" s="125">
        <f>+'Inversión No. 2.1 IAP'!I119++'Inversión No. 2.2 IAP'!I119+'Inversión 2.3 IAP'!I119+'Inversión 2.4 IAP'!I119+'Exp Veg 1-IAP'!I119+'Exp Veg 2-IAP'!I119</f>
        <v>0</v>
      </c>
      <c r="J119" s="125">
        <f>+'Inversión No. 2.1 IAP'!J119++'Inversión No. 2.2 IAP'!J119+'Inversión 2.3 IAP'!J119+'Inversión 2.4 IAP'!J119+'Exp Veg 1-IAP'!J119+'Exp Veg 2-IAP'!J119</f>
        <v>0</v>
      </c>
      <c r="K119" s="125">
        <f>+'Inversión No. 2.1 IAP'!K119++'Inversión No. 2.2 IAP'!K119+'Inversión 2.3 IAP'!K119+'Inversión 2.4 IAP'!K119+'Exp Veg 1-IAP'!K119+'Exp Veg 2-IAP'!K119</f>
        <v>0</v>
      </c>
      <c r="L119" s="125">
        <f>+'Inversión No. 2.1 IAP'!L119++'Inversión No. 2.2 IAP'!L119+'Inversión 2.3 IAP'!L119+'Inversión 2.4 IAP'!L119+'Exp Veg 1-IAP'!L119+'Exp Veg 2-IAP'!L119</f>
        <v>0</v>
      </c>
      <c r="M119" s="125">
        <f>+'Inversión No. 2.1 IAP'!M119++'Inversión No. 2.2 IAP'!M119+'Inversión 2.3 IAP'!M119+'Inversión 2.4 IAP'!M119+'Exp Veg 1-IAP'!M119+'Exp Veg 2-IAP'!M119</f>
        <v>0</v>
      </c>
      <c r="N119" s="125">
        <f>+'Inversión No. 2.1 IAP'!N119++'Inversión No. 2.2 IAP'!N119+'Inversión 2.3 IAP'!N119+'Inversión 2.4 IAP'!N119+'Exp Veg 1-IAP'!N119+'Exp Veg 2-IAP'!N119</f>
        <v>0</v>
      </c>
      <c r="O119" s="125">
        <f>+'Inversión No. 2.1 IAP'!O119++'Inversión No. 2.2 IAP'!O119+'Inversión 2.3 IAP'!O119+'Inversión 2.4 IAP'!O119+'Exp Veg 1-IAP'!O119+'Exp Veg 2-IAP'!O119</f>
        <v>0</v>
      </c>
      <c r="P119" s="125">
        <f>+'Inversión No. 2.1 IAP'!P119++'Inversión No. 2.2 IAP'!P119+'Inversión 2.3 IAP'!P119+'Inversión 2.4 IAP'!P119+'Exp Veg 1-IAP'!P119+'Exp Veg 2-IAP'!P119</f>
        <v>0</v>
      </c>
      <c r="Q119" s="125">
        <f>+'Inversión No. 2.1 IAP'!Q119++'Inversión No. 2.2 IAP'!Q119+'Inversión 2.3 IAP'!Q119+'Inversión 2.4 IAP'!Q119+'Exp Veg 1-IAP'!Q119+'Exp Veg 2-IAP'!Q119</f>
        <v>0</v>
      </c>
      <c r="R119" s="125">
        <f>+'Inversión No. 2.1 IAP'!R119++'Inversión No. 2.2 IAP'!R119+'Inversión 2.3 IAP'!R119+'Inversión 2.4 IAP'!R119+'Exp Veg 1-IAP'!R119+'Exp Veg 2-IAP'!R119</f>
        <v>0</v>
      </c>
      <c r="S119" s="125">
        <f>+'Inversión No. 2.1 IAP'!S119++'Inversión No. 2.2 IAP'!S119+'Inversión 2.3 IAP'!S119+'Inversión 2.4 IAP'!S119+'Exp Veg 1-IAP'!S119+'Exp Veg 2-IAP'!S119</f>
        <v>0</v>
      </c>
      <c r="T119" s="125">
        <f>+'Inversión No. 2.1 IAP'!T119++'Inversión No. 2.2 IAP'!T119+'Inversión 2.3 IAP'!T119+'Inversión 2.4 IAP'!T119+'Exp Veg 1-IAP'!T119+'Exp Veg 2-IAP'!T119</f>
        <v>0</v>
      </c>
      <c r="U119" s="125">
        <f>+'Inversión No. 2.1 IAP'!U119++'Inversión No. 2.2 IAP'!U119+'Inversión 2.3 IAP'!U119+'Inversión 2.4 IAP'!U119+'Exp Veg 1-IAP'!U119+'Exp Veg 2-IAP'!U119</f>
        <v>0</v>
      </c>
      <c r="V119" s="125">
        <f>+'Inversión No. 2.1 IAP'!V119++'Inversión No. 2.2 IAP'!V119+'Inversión 2.3 IAP'!V119+'Inversión 2.4 IAP'!V119+'Exp Veg 1-IAP'!V119+'Exp Veg 2-IAP'!V119</f>
        <v>0</v>
      </c>
      <c r="W119" s="125">
        <f>+'Inversión No. 2.1 IAP'!W119++'Inversión No. 2.2 IAP'!W119+'Inversión 2.3 IAP'!W119+'Inversión 2.4 IAP'!W119+'Exp Veg 1-IAP'!W119+'Exp Veg 2-IAP'!W119</f>
        <v>0</v>
      </c>
      <c r="X119" s="125">
        <f>+'Inversión No. 2.1 IAP'!X119++'Inversión No. 2.2 IAP'!X119+'Inversión 2.3 IAP'!X119+'Inversión 2.4 IAP'!X119+'Exp Veg 1-IAP'!X119+'Exp Veg 2-IAP'!X119</f>
        <v>0</v>
      </c>
      <c r="Y119" s="125">
        <f>+'Inversión No. 2.1 IAP'!Y119++'Inversión No. 2.2 IAP'!Y119+'Inversión 2.3 IAP'!Y119+'Inversión 2.4 IAP'!Y119+'Exp Veg 1-IAP'!Y119+'Exp Veg 2-IAP'!Y119</f>
        <v>0</v>
      </c>
      <c r="Z119" s="125">
        <f>+'Inversión No. 2.1 IAP'!Z119++'Inversión No. 2.2 IAP'!Z119+'Inversión 2.3 IAP'!Z119+'Inversión 2.4 IAP'!Z119+'Exp Veg 1-IAP'!Z119+'Exp Veg 2-IAP'!Z119</f>
        <v>0</v>
      </c>
      <c r="AA119" s="125">
        <f>+'Inversión No. 2.1 IAP'!AA119++'Inversión No. 2.2 IAP'!AA119+'Inversión 2.3 IAP'!AA119+'Inversión 2.4 IAP'!AA119+'Exp Veg 1-IAP'!AA119+'Exp Veg 2-IAP'!AA119</f>
        <v>0</v>
      </c>
      <c r="AB119" s="125">
        <f>+'Inversión No. 2.1 IAP'!AB119++'Inversión No. 2.2 IAP'!AB119+'Inversión 2.3 IAP'!AB119+'Inversión 2.4 IAP'!AB119+'Exp Veg 1-IAP'!AB119+'Exp Veg 2-IAP'!AB119</f>
        <v>0</v>
      </c>
      <c r="AC119" s="125">
        <f>+'Inversión No. 2.1 IAP'!AC119++'Inversión No. 2.2 IAP'!AC119+'Inversión 2.3 IAP'!AC119+'Inversión 2.4 IAP'!AC119+'Exp Veg 1-IAP'!AC119+'Exp Veg 2-IAP'!AC119</f>
        <v>0</v>
      </c>
      <c r="AD119" s="125">
        <f>+'Inversión No. 2.1 IAP'!AD119++'Inversión No. 2.2 IAP'!AD119+'Inversión 2.3 IAP'!AD119+'Inversión 2.4 IAP'!AD119+'Exp Veg 1-IAP'!AD119+'Exp Veg 2-IAP'!AD119</f>
        <v>0</v>
      </c>
      <c r="AE119" s="125">
        <f>+'Inversión No. 2.1 IAP'!AE119++'Inversión No. 2.2 IAP'!AE119+'Inversión 2.3 IAP'!AE119+'Inversión 2.4 IAP'!AE119+'Exp Veg 1-IAP'!AE119+'Exp Veg 2-IAP'!AE119</f>
        <v>0</v>
      </c>
      <c r="AF119" s="125">
        <f>+'Inversión No. 2.1 IAP'!AF119++'Inversión No. 2.2 IAP'!AF119+'Inversión 2.3 IAP'!AF119+'Inversión 2.4 IAP'!AF119+'Exp Veg 1-IAP'!AF119+'Exp Veg 2-IAP'!AF119</f>
        <v>0</v>
      </c>
      <c r="AG119" s="125">
        <f>+'Inversión No. 2.1 IAP'!AG119++'Inversión No. 2.2 IAP'!AG119+'Inversión 2.3 IAP'!AG119+'Inversión 2.4 IAP'!AG119+'Exp Veg 1-IAP'!AG119+'Exp Veg 2-IAP'!AG119</f>
        <v>0</v>
      </c>
      <c r="AH119" s="125">
        <f>+'Inversión No. 2.1 IAP'!AH119++'Inversión No. 2.2 IAP'!AH119+'Inversión 2.3 IAP'!AH119+'Inversión 2.4 IAP'!AH119+'Exp Veg 1-IAP'!AH119+'Exp Veg 2-IAP'!AH119</f>
        <v>0</v>
      </c>
      <c r="AI119" s="125">
        <f>+'Inversión No. 2.1 IAP'!AI119++'Inversión No. 2.2 IAP'!AI119+'Inversión 2.3 IAP'!AI119+'Inversión 2.4 IAP'!AI119+'Exp Veg 1-IAP'!AI119+'Exp Veg 2-IAP'!AI119</f>
        <v>0</v>
      </c>
      <c r="AJ119" s="125">
        <f>+'Inversión No. 2.1 IAP'!AJ119++'Inversión No. 2.2 IAP'!AJ119+'Inversión 2.3 IAP'!AJ119+'Inversión 2.4 IAP'!AJ119+'Exp Veg 1-IAP'!AJ119+'Exp Veg 2-IAP'!AJ119</f>
        <v>0</v>
      </c>
      <c r="AK119" s="125">
        <f>+'Inversión No. 2.1 IAP'!AK119++'Inversión No. 2.2 IAP'!AK119+'Inversión 2.3 IAP'!AK119+'Inversión 2.4 IAP'!AK119+'Exp Veg 1-IAP'!AK119+'Exp Veg 2-IAP'!AK119</f>
        <v>0</v>
      </c>
    </row>
    <row r="120" spans="2:37" x14ac:dyDescent="0.25">
      <c r="B120" s="59" t="s">
        <v>532</v>
      </c>
      <c r="C120" s="62" t="str">
        <f>+VLOOKUP(B120,'resumen UCAP'!$A$5:$O$329,2,0)</f>
        <v>PROYECTOR MH 250W SEGUND</v>
      </c>
      <c r="D120" s="63">
        <f>+'Desmonte Infr. financiada'!D120</f>
        <v>279</v>
      </c>
      <c r="E120" s="63" t="str">
        <f>+VLOOKUP(B120,'resumen UCAP'!$A$5:$O$329,3,0)</f>
        <v>Un</v>
      </c>
      <c r="F120" s="64">
        <f>+VLOOKUP(B120,'resumen UCAP'!$A$5:$O$329,15,0)</f>
        <v>413027</v>
      </c>
      <c r="G120" s="124">
        <v>1</v>
      </c>
      <c r="H120" s="125">
        <f>+'Inversión No. 2.1 IAP'!H120++'Inversión No. 2.2 IAP'!H120+'Inversión 2.3 IAP'!H120+'Inversión 2.4 IAP'!H120+'Exp Veg 1-IAP'!H120+'Exp Veg 2-IAP'!H120</f>
        <v>0</v>
      </c>
      <c r="I120" s="125">
        <f>+'Inversión No. 2.1 IAP'!I120++'Inversión No. 2.2 IAP'!I120+'Inversión 2.3 IAP'!I120+'Inversión 2.4 IAP'!I120+'Exp Veg 1-IAP'!I120+'Exp Veg 2-IAP'!I120</f>
        <v>0</v>
      </c>
      <c r="J120" s="125">
        <f>+'Inversión No. 2.1 IAP'!J120++'Inversión No. 2.2 IAP'!J120+'Inversión 2.3 IAP'!J120+'Inversión 2.4 IAP'!J120+'Exp Veg 1-IAP'!J120+'Exp Veg 2-IAP'!J120</f>
        <v>0</v>
      </c>
      <c r="K120" s="125">
        <f>+'Inversión No. 2.1 IAP'!K120++'Inversión No. 2.2 IAP'!K120+'Inversión 2.3 IAP'!K120+'Inversión 2.4 IAP'!K120+'Exp Veg 1-IAP'!K120+'Exp Veg 2-IAP'!K120</f>
        <v>0</v>
      </c>
      <c r="L120" s="125">
        <f>+'Inversión No. 2.1 IAP'!L120++'Inversión No. 2.2 IAP'!L120+'Inversión 2.3 IAP'!L120+'Inversión 2.4 IAP'!L120+'Exp Veg 1-IAP'!L120+'Exp Veg 2-IAP'!L120</f>
        <v>0</v>
      </c>
      <c r="M120" s="125">
        <f>+'Inversión No. 2.1 IAP'!M120++'Inversión No. 2.2 IAP'!M120+'Inversión 2.3 IAP'!M120+'Inversión 2.4 IAP'!M120+'Exp Veg 1-IAP'!M120+'Exp Veg 2-IAP'!M120</f>
        <v>0</v>
      </c>
      <c r="N120" s="125">
        <f>+'Inversión No. 2.1 IAP'!N120++'Inversión No. 2.2 IAP'!N120+'Inversión 2.3 IAP'!N120+'Inversión 2.4 IAP'!N120+'Exp Veg 1-IAP'!N120+'Exp Veg 2-IAP'!N120</f>
        <v>0</v>
      </c>
      <c r="O120" s="125">
        <f>+'Inversión No. 2.1 IAP'!O120++'Inversión No. 2.2 IAP'!O120+'Inversión 2.3 IAP'!O120+'Inversión 2.4 IAP'!O120+'Exp Veg 1-IAP'!O120+'Exp Veg 2-IAP'!O120</f>
        <v>0</v>
      </c>
      <c r="P120" s="125">
        <f>+'Inversión No. 2.1 IAP'!P120++'Inversión No. 2.2 IAP'!P120+'Inversión 2.3 IAP'!P120+'Inversión 2.4 IAP'!P120+'Exp Veg 1-IAP'!P120+'Exp Veg 2-IAP'!P120</f>
        <v>0</v>
      </c>
      <c r="Q120" s="125">
        <f>+'Inversión No. 2.1 IAP'!Q120++'Inversión No. 2.2 IAP'!Q120+'Inversión 2.3 IAP'!Q120+'Inversión 2.4 IAP'!Q120+'Exp Veg 1-IAP'!Q120+'Exp Veg 2-IAP'!Q120</f>
        <v>0</v>
      </c>
      <c r="R120" s="125">
        <f>+'Inversión No. 2.1 IAP'!R120++'Inversión No. 2.2 IAP'!R120+'Inversión 2.3 IAP'!R120+'Inversión 2.4 IAP'!R120+'Exp Veg 1-IAP'!R120+'Exp Veg 2-IAP'!R120</f>
        <v>0</v>
      </c>
      <c r="S120" s="125">
        <f>+'Inversión No. 2.1 IAP'!S120++'Inversión No. 2.2 IAP'!S120+'Inversión 2.3 IAP'!S120+'Inversión 2.4 IAP'!S120+'Exp Veg 1-IAP'!S120+'Exp Veg 2-IAP'!S120</f>
        <v>0</v>
      </c>
      <c r="T120" s="125">
        <f>+'Inversión No. 2.1 IAP'!T120++'Inversión No. 2.2 IAP'!T120+'Inversión 2.3 IAP'!T120+'Inversión 2.4 IAP'!T120+'Exp Veg 1-IAP'!T120+'Exp Veg 2-IAP'!T120</f>
        <v>0</v>
      </c>
      <c r="U120" s="125">
        <f>+'Inversión No. 2.1 IAP'!U120++'Inversión No. 2.2 IAP'!U120+'Inversión 2.3 IAP'!U120+'Inversión 2.4 IAP'!U120+'Exp Veg 1-IAP'!U120+'Exp Veg 2-IAP'!U120</f>
        <v>0</v>
      </c>
      <c r="V120" s="125">
        <f>+'Inversión No. 2.1 IAP'!V120++'Inversión No. 2.2 IAP'!V120+'Inversión 2.3 IAP'!V120+'Inversión 2.4 IAP'!V120+'Exp Veg 1-IAP'!V120+'Exp Veg 2-IAP'!V120</f>
        <v>0</v>
      </c>
      <c r="W120" s="125">
        <f>+'Inversión No. 2.1 IAP'!W120++'Inversión No. 2.2 IAP'!W120+'Inversión 2.3 IAP'!W120+'Inversión 2.4 IAP'!W120+'Exp Veg 1-IAP'!W120+'Exp Veg 2-IAP'!W120</f>
        <v>0</v>
      </c>
      <c r="X120" s="125">
        <f>+'Inversión No. 2.1 IAP'!X120++'Inversión No. 2.2 IAP'!X120+'Inversión 2.3 IAP'!X120+'Inversión 2.4 IAP'!X120+'Exp Veg 1-IAP'!X120+'Exp Veg 2-IAP'!X120</f>
        <v>0</v>
      </c>
      <c r="Y120" s="125">
        <f>+'Inversión No. 2.1 IAP'!Y120++'Inversión No. 2.2 IAP'!Y120+'Inversión 2.3 IAP'!Y120+'Inversión 2.4 IAP'!Y120+'Exp Veg 1-IAP'!Y120+'Exp Veg 2-IAP'!Y120</f>
        <v>0</v>
      </c>
      <c r="Z120" s="125">
        <f>+'Inversión No. 2.1 IAP'!Z120++'Inversión No. 2.2 IAP'!Z120+'Inversión 2.3 IAP'!Z120+'Inversión 2.4 IAP'!Z120+'Exp Veg 1-IAP'!Z120+'Exp Veg 2-IAP'!Z120</f>
        <v>0</v>
      </c>
      <c r="AA120" s="125">
        <f>+'Inversión No. 2.1 IAP'!AA120++'Inversión No. 2.2 IAP'!AA120+'Inversión 2.3 IAP'!AA120+'Inversión 2.4 IAP'!AA120+'Exp Veg 1-IAP'!AA120+'Exp Veg 2-IAP'!AA120</f>
        <v>0</v>
      </c>
      <c r="AB120" s="125">
        <f>+'Inversión No. 2.1 IAP'!AB120++'Inversión No. 2.2 IAP'!AB120+'Inversión 2.3 IAP'!AB120+'Inversión 2.4 IAP'!AB120+'Exp Veg 1-IAP'!AB120+'Exp Veg 2-IAP'!AB120</f>
        <v>0</v>
      </c>
      <c r="AC120" s="125">
        <f>+'Inversión No. 2.1 IAP'!AC120++'Inversión No. 2.2 IAP'!AC120+'Inversión 2.3 IAP'!AC120+'Inversión 2.4 IAP'!AC120+'Exp Veg 1-IAP'!AC120+'Exp Veg 2-IAP'!AC120</f>
        <v>0</v>
      </c>
      <c r="AD120" s="125">
        <f>+'Inversión No. 2.1 IAP'!AD120++'Inversión No. 2.2 IAP'!AD120+'Inversión 2.3 IAP'!AD120+'Inversión 2.4 IAP'!AD120+'Exp Veg 1-IAP'!AD120+'Exp Veg 2-IAP'!AD120</f>
        <v>0</v>
      </c>
      <c r="AE120" s="125">
        <f>+'Inversión No. 2.1 IAP'!AE120++'Inversión No. 2.2 IAP'!AE120+'Inversión 2.3 IAP'!AE120+'Inversión 2.4 IAP'!AE120+'Exp Veg 1-IAP'!AE120+'Exp Veg 2-IAP'!AE120</f>
        <v>0</v>
      </c>
      <c r="AF120" s="125">
        <f>+'Inversión No. 2.1 IAP'!AF120++'Inversión No. 2.2 IAP'!AF120+'Inversión 2.3 IAP'!AF120+'Inversión 2.4 IAP'!AF120+'Exp Veg 1-IAP'!AF120+'Exp Veg 2-IAP'!AF120</f>
        <v>0</v>
      </c>
      <c r="AG120" s="125">
        <f>+'Inversión No. 2.1 IAP'!AG120++'Inversión No. 2.2 IAP'!AG120+'Inversión 2.3 IAP'!AG120+'Inversión 2.4 IAP'!AG120+'Exp Veg 1-IAP'!AG120+'Exp Veg 2-IAP'!AG120</f>
        <v>0</v>
      </c>
      <c r="AH120" s="125">
        <f>+'Inversión No. 2.1 IAP'!AH120++'Inversión No. 2.2 IAP'!AH120+'Inversión 2.3 IAP'!AH120+'Inversión 2.4 IAP'!AH120+'Exp Veg 1-IAP'!AH120+'Exp Veg 2-IAP'!AH120</f>
        <v>0</v>
      </c>
      <c r="AI120" s="125">
        <f>+'Inversión No. 2.1 IAP'!AI120++'Inversión No. 2.2 IAP'!AI120+'Inversión 2.3 IAP'!AI120+'Inversión 2.4 IAP'!AI120+'Exp Veg 1-IAP'!AI120+'Exp Veg 2-IAP'!AI120</f>
        <v>0</v>
      </c>
      <c r="AJ120" s="125">
        <f>+'Inversión No. 2.1 IAP'!AJ120++'Inversión No. 2.2 IAP'!AJ120+'Inversión 2.3 IAP'!AJ120+'Inversión 2.4 IAP'!AJ120+'Exp Veg 1-IAP'!AJ120+'Exp Veg 2-IAP'!AJ120</f>
        <v>0</v>
      </c>
      <c r="AK120" s="125">
        <f>+'Inversión No. 2.1 IAP'!AK120++'Inversión No. 2.2 IAP'!AK120+'Inversión 2.3 IAP'!AK120+'Inversión 2.4 IAP'!AK120+'Exp Veg 1-IAP'!AK120+'Exp Veg 2-IAP'!AK120</f>
        <v>0</v>
      </c>
    </row>
    <row r="121" spans="2:37" x14ac:dyDescent="0.25">
      <c r="B121" s="59" t="s">
        <v>533</v>
      </c>
      <c r="C121" s="62" t="str">
        <f>+VLOOKUP(B121,'resumen UCAP'!$A$5:$O$329,2,0)</f>
        <v>PROYECTOR MH 4000W SEGUND</v>
      </c>
      <c r="D121" s="63">
        <f>+'Desmonte Infr. financiada'!D121</f>
        <v>440</v>
      </c>
      <c r="E121" s="63" t="str">
        <f>+VLOOKUP(B121,'resumen UCAP'!$A$5:$O$329,3,0)</f>
        <v>Un</v>
      </c>
      <c r="F121" s="64">
        <f>+VLOOKUP(B121,'resumen UCAP'!$A$5:$O$329,15,0)</f>
        <v>509142</v>
      </c>
      <c r="G121" s="124">
        <v>1</v>
      </c>
      <c r="H121" s="125">
        <f>+'Inversión No. 2.1 IAP'!H121++'Inversión No. 2.2 IAP'!H121+'Inversión 2.3 IAP'!H121+'Inversión 2.4 IAP'!H121+'Exp Veg 1-IAP'!H121+'Exp Veg 2-IAP'!H121</f>
        <v>0</v>
      </c>
      <c r="I121" s="125">
        <f>+'Inversión No. 2.1 IAP'!I121++'Inversión No. 2.2 IAP'!I121+'Inversión 2.3 IAP'!I121+'Inversión 2.4 IAP'!I121+'Exp Veg 1-IAP'!I121+'Exp Veg 2-IAP'!I121</f>
        <v>0</v>
      </c>
      <c r="J121" s="125">
        <f>+'Inversión No. 2.1 IAP'!J121++'Inversión No. 2.2 IAP'!J121+'Inversión 2.3 IAP'!J121+'Inversión 2.4 IAP'!J121+'Exp Veg 1-IAP'!J121+'Exp Veg 2-IAP'!J121</f>
        <v>0</v>
      </c>
      <c r="K121" s="125">
        <f>+'Inversión No. 2.1 IAP'!K121++'Inversión No. 2.2 IAP'!K121+'Inversión 2.3 IAP'!K121+'Inversión 2.4 IAP'!K121+'Exp Veg 1-IAP'!K121+'Exp Veg 2-IAP'!K121</f>
        <v>0</v>
      </c>
      <c r="L121" s="125">
        <f>+'Inversión No. 2.1 IAP'!L121++'Inversión No. 2.2 IAP'!L121+'Inversión 2.3 IAP'!L121+'Inversión 2.4 IAP'!L121+'Exp Veg 1-IAP'!L121+'Exp Veg 2-IAP'!L121</f>
        <v>0</v>
      </c>
      <c r="M121" s="125">
        <f>+'Inversión No. 2.1 IAP'!M121++'Inversión No. 2.2 IAP'!M121+'Inversión 2.3 IAP'!M121+'Inversión 2.4 IAP'!M121+'Exp Veg 1-IAP'!M121+'Exp Veg 2-IAP'!M121</f>
        <v>0</v>
      </c>
      <c r="N121" s="125">
        <f>+'Inversión No. 2.1 IAP'!N121++'Inversión No. 2.2 IAP'!N121+'Inversión 2.3 IAP'!N121+'Inversión 2.4 IAP'!N121+'Exp Veg 1-IAP'!N121+'Exp Veg 2-IAP'!N121</f>
        <v>0</v>
      </c>
      <c r="O121" s="125">
        <f>+'Inversión No. 2.1 IAP'!O121++'Inversión No. 2.2 IAP'!O121+'Inversión 2.3 IAP'!O121+'Inversión 2.4 IAP'!O121+'Exp Veg 1-IAP'!O121+'Exp Veg 2-IAP'!O121</f>
        <v>0</v>
      </c>
      <c r="P121" s="125">
        <f>+'Inversión No. 2.1 IAP'!P121++'Inversión No. 2.2 IAP'!P121+'Inversión 2.3 IAP'!P121+'Inversión 2.4 IAP'!P121+'Exp Veg 1-IAP'!P121+'Exp Veg 2-IAP'!P121</f>
        <v>0</v>
      </c>
      <c r="Q121" s="125">
        <f>+'Inversión No. 2.1 IAP'!Q121++'Inversión No. 2.2 IAP'!Q121+'Inversión 2.3 IAP'!Q121+'Inversión 2.4 IAP'!Q121+'Exp Veg 1-IAP'!Q121+'Exp Veg 2-IAP'!Q121</f>
        <v>0</v>
      </c>
      <c r="R121" s="125">
        <f>+'Inversión No. 2.1 IAP'!R121++'Inversión No. 2.2 IAP'!R121+'Inversión 2.3 IAP'!R121+'Inversión 2.4 IAP'!R121+'Exp Veg 1-IAP'!R121+'Exp Veg 2-IAP'!R121</f>
        <v>0</v>
      </c>
      <c r="S121" s="125">
        <f>+'Inversión No. 2.1 IAP'!S121++'Inversión No. 2.2 IAP'!S121+'Inversión 2.3 IAP'!S121+'Inversión 2.4 IAP'!S121+'Exp Veg 1-IAP'!S121+'Exp Veg 2-IAP'!S121</f>
        <v>0</v>
      </c>
      <c r="T121" s="125">
        <f>+'Inversión No. 2.1 IAP'!T121++'Inversión No. 2.2 IAP'!T121+'Inversión 2.3 IAP'!T121+'Inversión 2.4 IAP'!T121+'Exp Veg 1-IAP'!T121+'Exp Veg 2-IAP'!T121</f>
        <v>0</v>
      </c>
      <c r="U121" s="125">
        <f>+'Inversión No. 2.1 IAP'!U121++'Inversión No. 2.2 IAP'!U121+'Inversión 2.3 IAP'!U121+'Inversión 2.4 IAP'!U121+'Exp Veg 1-IAP'!U121+'Exp Veg 2-IAP'!U121</f>
        <v>0</v>
      </c>
      <c r="V121" s="125">
        <f>+'Inversión No. 2.1 IAP'!V121++'Inversión No. 2.2 IAP'!V121+'Inversión 2.3 IAP'!V121+'Inversión 2.4 IAP'!V121+'Exp Veg 1-IAP'!V121+'Exp Veg 2-IAP'!V121</f>
        <v>0</v>
      </c>
      <c r="W121" s="125">
        <f>+'Inversión No. 2.1 IAP'!W121++'Inversión No. 2.2 IAP'!W121+'Inversión 2.3 IAP'!W121+'Inversión 2.4 IAP'!W121+'Exp Veg 1-IAP'!W121+'Exp Veg 2-IAP'!W121</f>
        <v>0</v>
      </c>
      <c r="X121" s="125">
        <f>+'Inversión No. 2.1 IAP'!X121++'Inversión No. 2.2 IAP'!X121+'Inversión 2.3 IAP'!X121+'Inversión 2.4 IAP'!X121+'Exp Veg 1-IAP'!X121+'Exp Veg 2-IAP'!X121</f>
        <v>0</v>
      </c>
      <c r="Y121" s="125">
        <f>+'Inversión No. 2.1 IAP'!Y121++'Inversión No. 2.2 IAP'!Y121+'Inversión 2.3 IAP'!Y121+'Inversión 2.4 IAP'!Y121+'Exp Veg 1-IAP'!Y121+'Exp Veg 2-IAP'!Y121</f>
        <v>0</v>
      </c>
      <c r="Z121" s="125">
        <f>+'Inversión No. 2.1 IAP'!Z121++'Inversión No. 2.2 IAP'!Z121+'Inversión 2.3 IAP'!Z121+'Inversión 2.4 IAP'!Z121+'Exp Veg 1-IAP'!Z121+'Exp Veg 2-IAP'!Z121</f>
        <v>0</v>
      </c>
      <c r="AA121" s="125">
        <f>+'Inversión No. 2.1 IAP'!AA121++'Inversión No. 2.2 IAP'!AA121+'Inversión 2.3 IAP'!AA121+'Inversión 2.4 IAP'!AA121+'Exp Veg 1-IAP'!AA121+'Exp Veg 2-IAP'!AA121</f>
        <v>0</v>
      </c>
      <c r="AB121" s="125">
        <f>+'Inversión No. 2.1 IAP'!AB121++'Inversión No. 2.2 IAP'!AB121+'Inversión 2.3 IAP'!AB121+'Inversión 2.4 IAP'!AB121+'Exp Veg 1-IAP'!AB121+'Exp Veg 2-IAP'!AB121</f>
        <v>0</v>
      </c>
      <c r="AC121" s="125">
        <f>+'Inversión No. 2.1 IAP'!AC121++'Inversión No. 2.2 IAP'!AC121+'Inversión 2.3 IAP'!AC121+'Inversión 2.4 IAP'!AC121+'Exp Veg 1-IAP'!AC121+'Exp Veg 2-IAP'!AC121</f>
        <v>0</v>
      </c>
      <c r="AD121" s="125">
        <f>+'Inversión No. 2.1 IAP'!AD121++'Inversión No. 2.2 IAP'!AD121+'Inversión 2.3 IAP'!AD121+'Inversión 2.4 IAP'!AD121+'Exp Veg 1-IAP'!AD121+'Exp Veg 2-IAP'!AD121</f>
        <v>0</v>
      </c>
      <c r="AE121" s="125">
        <f>+'Inversión No. 2.1 IAP'!AE121++'Inversión No. 2.2 IAP'!AE121+'Inversión 2.3 IAP'!AE121+'Inversión 2.4 IAP'!AE121+'Exp Veg 1-IAP'!AE121+'Exp Veg 2-IAP'!AE121</f>
        <v>0</v>
      </c>
      <c r="AF121" s="125">
        <f>+'Inversión No. 2.1 IAP'!AF121++'Inversión No. 2.2 IAP'!AF121+'Inversión 2.3 IAP'!AF121+'Inversión 2.4 IAP'!AF121+'Exp Veg 1-IAP'!AF121+'Exp Veg 2-IAP'!AF121</f>
        <v>0</v>
      </c>
      <c r="AG121" s="125">
        <f>+'Inversión No. 2.1 IAP'!AG121++'Inversión No. 2.2 IAP'!AG121+'Inversión 2.3 IAP'!AG121+'Inversión 2.4 IAP'!AG121+'Exp Veg 1-IAP'!AG121+'Exp Veg 2-IAP'!AG121</f>
        <v>0</v>
      </c>
      <c r="AH121" s="125">
        <f>+'Inversión No. 2.1 IAP'!AH121++'Inversión No. 2.2 IAP'!AH121+'Inversión 2.3 IAP'!AH121+'Inversión 2.4 IAP'!AH121+'Exp Veg 1-IAP'!AH121+'Exp Veg 2-IAP'!AH121</f>
        <v>0</v>
      </c>
      <c r="AI121" s="125">
        <f>+'Inversión No. 2.1 IAP'!AI121++'Inversión No. 2.2 IAP'!AI121+'Inversión 2.3 IAP'!AI121+'Inversión 2.4 IAP'!AI121+'Exp Veg 1-IAP'!AI121+'Exp Veg 2-IAP'!AI121</f>
        <v>0</v>
      </c>
      <c r="AJ121" s="125">
        <f>+'Inversión No. 2.1 IAP'!AJ121++'Inversión No. 2.2 IAP'!AJ121+'Inversión 2.3 IAP'!AJ121+'Inversión 2.4 IAP'!AJ121+'Exp Veg 1-IAP'!AJ121+'Exp Veg 2-IAP'!AJ121</f>
        <v>0</v>
      </c>
      <c r="AK121" s="125">
        <f>+'Inversión No. 2.1 IAP'!AK121++'Inversión No. 2.2 IAP'!AK121+'Inversión 2.3 IAP'!AK121+'Inversión 2.4 IAP'!AK121+'Exp Veg 1-IAP'!AK121+'Exp Veg 2-IAP'!AK121</f>
        <v>0</v>
      </c>
    </row>
    <row r="122" spans="2:37" x14ac:dyDescent="0.25">
      <c r="B122" s="59" t="s">
        <v>534</v>
      </c>
      <c r="C122" s="62" t="str">
        <f>+VLOOKUP(B122,'resumen UCAP'!$A$5:$O$329,2,0)</f>
        <v>LUMINARIA NA 250 NUEVA</v>
      </c>
      <c r="D122" s="63">
        <f>+'Desmonte Infr. financiada'!D122</f>
        <v>279</v>
      </c>
      <c r="E122" s="63" t="str">
        <f>+VLOOKUP(B122,'resumen UCAP'!$A$5:$O$329,3,0)</f>
        <v>Un</v>
      </c>
      <c r="F122" s="64">
        <f>+VLOOKUP(B122,'resumen UCAP'!$A$5:$O$329,15,0)</f>
        <v>378325</v>
      </c>
      <c r="G122" s="123">
        <v>7</v>
      </c>
      <c r="H122" s="125">
        <f>+'Inversión No. 2.1 IAP'!H122++'Inversión No. 2.2 IAP'!H122+'Inversión 2.3 IAP'!H122+'Inversión 2.4 IAP'!H122+'Exp Veg 1-IAP'!H122+'Exp Veg 2-IAP'!H122</f>
        <v>0</v>
      </c>
      <c r="I122" s="125">
        <f>+'Inversión No. 2.1 IAP'!I122++'Inversión No. 2.2 IAP'!I122+'Inversión 2.3 IAP'!I122+'Inversión 2.4 IAP'!I122+'Exp Veg 1-IAP'!I122+'Exp Veg 2-IAP'!I122</f>
        <v>0</v>
      </c>
      <c r="J122" s="125">
        <f>+'Inversión No. 2.1 IAP'!J122++'Inversión No. 2.2 IAP'!J122+'Inversión 2.3 IAP'!J122+'Inversión 2.4 IAP'!J122+'Exp Veg 1-IAP'!J122+'Exp Veg 2-IAP'!J122</f>
        <v>0</v>
      </c>
      <c r="K122" s="125">
        <f>+'Inversión No. 2.1 IAP'!K122++'Inversión No. 2.2 IAP'!K122+'Inversión 2.3 IAP'!K122+'Inversión 2.4 IAP'!K122+'Exp Veg 1-IAP'!K122+'Exp Veg 2-IAP'!K122</f>
        <v>0</v>
      </c>
      <c r="L122" s="125">
        <f>+'Inversión No. 2.1 IAP'!L122++'Inversión No. 2.2 IAP'!L122+'Inversión 2.3 IAP'!L122+'Inversión 2.4 IAP'!L122+'Exp Veg 1-IAP'!L122+'Exp Veg 2-IAP'!L122</f>
        <v>0</v>
      </c>
      <c r="M122" s="125">
        <f>+'Inversión No. 2.1 IAP'!M122++'Inversión No. 2.2 IAP'!M122+'Inversión 2.3 IAP'!M122+'Inversión 2.4 IAP'!M122+'Exp Veg 1-IAP'!M122+'Exp Veg 2-IAP'!M122</f>
        <v>0</v>
      </c>
      <c r="N122" s="125">
        <f>+'Inversión No. 2.1 IAP'!N122++'Inversión No. 2.2 IAP'!N122+'Inversión 2.3 IAP'!N122+'Inversión 2.4 IAP'!N122+'Exp Veg 1-IAP'!N122+'Exp Veg 2-IAP'!N122</f>
        <v>0</v>
      </c>
      <c r="O122" s="125">
        <f>+'Inversión No. 2.1 IAP'!O122++'Inversión No. 2.2 IAP'!O122+'Inversión 2.3 IAP'!O122+'Inversión 2.4 IAP'!O122+'Exp Veg 1-IAP'!O122+'Exp Veg 2-IAP'!O122</f>
        <v>0</v>
      </c>
      <c r="P122" s="125">
        <f>+'Inversión No. 2.1 IAP'!P122++'Inversión No. 2.2 IAP'!P122+'Inversión 2.3 IAP'!P122+'Inversión 2.4 IAP'!P122+'Exp Veg 1-IAP'!P122+'Exp Veg 2-IAP'!P122</f>
        <v>0</v>
      </c>
      <c r="Q122" s="125">
        <f>+'Inversión No. 2.1 IAP'!Q122++'Inversión No. 2.2 IAP'!Q122+'Inversión 2.3 IAP'!Q122+'Inversión 2.4 IAP'!Q122+'Exp Veg 1-IAP'!Q122+'Exp Veg 2-IAP'!Q122</f>
        <v>0</v>
      </c>
      <c r="R122" s="125">
        <f>+'Inversión No. 2.1 IAP'!R122++'Inversión No. 2.2 IAP'!R122+'Inversión 2.3 IAP'!R122+'Inversión 2.4 IAP'!R122+'Exp Veg 1-IAP'!R122+'Exp Veg 2-IAP'!R122</f>
        <v>0</v>
      </c>
      <c r="S122" s="125">
        <f>+'Inversión No. 2.1 IAP'!S122++'Inversión No. 2.2 IAP'!S122+'Inversión 2.3 IAP'!S122+'Inversión 2.4 IAP'!S122+'Exp Veg 1-IAP'!S122+'Exp Veg 2-IAP'!S122</f>
        <v>0</v>
      </c>
      <c r="T122" s="125">
        <f>+'Inversión No. 2.1 IAP'!T122++'Inversión No. 2.2 IAP'!T122+'Inversión 2.3 IAP'!T122+'Inversión 2.4 IAP'!T122+'Exp Veg 1-IAP'!T122+'Exp Veg 2-IAP'!T122</f>
        <v>0</v>
      </c>
      <c r="U122" s="125">
        <f>+'Inversión No. 2.1 IAP'!U122++'Inversión No. 2.2 IAP'!U122+'Inversión 2.3 IAP'!U122+'Inversión 2.4 IAP'!U122+'Exp Veg 1-IAP'!U122+'Exp Veg 2-IAP'!U122</f>
        <v>0</v>
      </c>
      <c r="V122" s="125">
        <f>+'Inversión No. 2.1 IAP'!V122++'Inversión No. 2.2 IAP'!V122+'Inversión 2.3 IAP'!V122+'Inversión 2.4 IAP'!V122+'Exp Veg 1-IAP'!V122+'Exp Veg 2-IAP'!V122</f>
        <v>0</v>
      </c>
      <c r="W122" s="125">
        <f>+'Inversión No. 2.1 IAP'!W122++'Inversión No. 2.2 IAP'!W122+'Inversión 2.3 IAP'!W122+'Inversión 2.4 IAP'!W122+'Exp Veg 1-IAP'!W122+'Exp Veg 2-IAP'!W122</f>
        <v>0</v>
      </c>
      <c r="X122" s="125">
        <f>+'Inversión No. 2.1 IAP'!X122++'Inversión No. 2.2 IAP'!X122+'Inversión 2.3 IAP'!X122+'Inversión 2.4 IAP'!X122+'Exp Veg 1-IAP'!X122+'Exp Veg 2-IAP'!X122</f>
        <v>0</v>
      </c>
      <c r="Y122" s="125">
        <f>+'Inversión No. 2.1 IAP'!Y122++'Inversión No. 2.2 IAP'!Y122+'Inversión 2.3 IAP'!Y122+'Inversión 2.4 IAP'!Y122+'Exp Veg 1-IAP'!Y122+'Exp Veg 2-IAP'!Y122</f>
        <v>0</v>
      </c>
      <c r="Z122" s="125">
        <f>+'Inversión No. 2.1 IAP'!Z122++'Inversión No. 2.2 IAP'!Z122+'Inversión 2.3 IAP'!Z122+'Inversión 2.4 IAP'!Z122+'Exp Veg 1-IAP'!Z122+'Exp Veg 2-IAP'!Z122</f>
        <v>0</v>
      </c>
      <c r="AA122" s="125">
        <f>+'Inversión No. 2.1 IAP'!AA122++'Inversión No. 2.2 IAP'!AA122+'Inversión 2.3 IAP'!AA122+'Inversión 2.4 IAP'!AA122+'Exp Veg 1-IAP'!AA122+'Exp Veg 2-IAP'!AA122</f>
        <v>0</v>
      </c>
      <c r="AB122" s="125">
        <f>+'Inversión No. 2.1 IAP'!AB122++'Inversión No. 2.2 IAP'!AB122+'Inversión 2.3 IAP'!AB122+'Inversión 2.4 IAP'!AB122+'Exp Veg 1-IAP'!AB122+'Exp Veg 2-IAP'!AB122</f>
        <v>0</v>
      </c>
      <c r="AC122" s="125">
        <f>+'Inversión No. 2.1 IAP'!AC122++'Inversión No. 2.2 IAP'!AC122+'Inversión 2.3 IAP'!AC122+'Inversión 2.4 IAP'!AC122+'Exp Veg 1-IAP'!AC122+'Exp Veg 2-IAP'!AC122</f>
        <v>0</v>
      </c>
      <c r="AD122" s="125">
        <f>+'Inversión No. 2.1 IAP'!AD122++'Inversión No. 2.2 IAP'!AD122+'Inversión 2.3 IAP'!AD122+'Inversión 2.4 IAP'!AD122+'Exp Veg 1-IAP'!AD122+'Exp Veg 2-IAP'!AD122</f>
        <v>0</v>
      </c>
      <c r="AE122" s="125">
        <f>+'Inversión No. 2.1 IAP'!AE122++'Inversión No. 2.2 IAP'!AE122+'Inversión 2.3 IAP'!AE122+'Inversión 2.4 IAP'!AE122+'Exp Veg 1-IAP'!AE122+'Exp Veg 2-IAP'!AE122</f>
        <v>0</v>
      </c>
      <c r="AF122" s="125">
        <f>+'Inversión No. 2.1 IAP'!AF122++'Inversión No. 2.2 IAP'!AF122+'Inversión 2.3 IAP'!AF122+'Inversión 2.4 IAP'!AF122+'Exp Veg 1-IAP'!AF122+'Exp Veg 2-IAP'!AF122</f>
        <v>0</v>
      </c>
      <c r="AG122" s="125">
        <f>+'Inversión No. 2.1 IAP'!AG122++'Inversión No. 2.2 IAP'!AG122+'Inversión 2.3 IAP'!AG122+'Inversión 2.4 IAP'!AG122+'Exp Veg 1-IAP'!AG122+'Exp Veg 2-IAP'!AG122</f>
        <v>0</v>
      </c>
      <c r="AH122" s="125">
        <f>+'Inversión No. 2.1 IAP'!AH122++'Inversión No. 2.2 IAP'!AH122+'Inversión 2.3 IAP'!AH122+'Inversión 2.4 IAP'!AH122+'Exp Veg 1-IAP'!AH122+'Exp Veg 2-IAP'!AH122</f>
        <v>0</v>
      </c>
      <c r="AI122" s="125">
        <f>+'Inversión No. 2.1 IAP'!AI122++'Inversión No. 2.2 IAP'!AI122+'Inversión 2.3 IAP'!AI122+'Inversión 2.4 IAP'!AI122+'Exp Veg 1-IAP'!AI122+'Exp Veg 2-IAP'!AI122</f>
        <v>0</v>
      </c>
      <c r="AJ122" s="125">
        <f>+'Inversión No. 2.1 IAP'!AJ122++'Inversión No. 2.2 IAP'!AJ122+'Inversión 2.3 IAP'!AJ122+'Inversión 2.4 IAP'!AJ122+'Exp Veg 1-IAP'!AJ122+'Exp Veg 2-IAP'!AJ122</f>
        <v>0</v>
      </c>
      <c r="AK122" s="125">
        <f>+'Inversión No. 2.1 IAP'!AK122++'Inversión No. 2.2 IAP'!AK122+'Inversión 2.3 IAP'!AK122+'Inversión 2.4 IAP'!AK122+'Exp Veg 1-IAP'!AK122+'Exp Veg 2-IAP'!AK122</f>
        <v>0</v>
      </c>
    </row>
    <row r="123" spans="2:37" x14ac:dyDescent="0.25">
      <c r="B123" s="59" t="s">
        <v>549</v>
      </c>
      <c r="C123" s="62" t="str">
        <f>+VLOOKUP(B123,'resumen UCAP'!$A$5:$O$329,2,0)</f>
        <v>Luminaria Led 150w</v>
      </c>
      <c r="D123" s="63">
        <f>+'Desmonte Infr. financiada'!D123</f>
        <v>150</v>
      </c>
      <c r="E123" s="63" t="str">
        <f>+VLOOKUP(B123,'resumen UCAP'!$A$5:$O$329,3,0)</f>
        <v>Un</v>
      </c>
      <c r="F123" s="64">
        <f>+VLOOKUP(B123,'resumen UCAP'!$A$5:$O$329,15,0)</f>
        <v>845605</v>
      </c>
      <c r="G123" s="61">
        <v>293</v>
      </c>
      <c r="H123" s="125">
        <f>+'Inversión No. 2.1 IAP'!H123++'Inversión No. 2.2 IAP'!H123+'Inversión 2.3 IAP'!H123+'Inversión 2.4 IAP'!H123+'Exp Veg 1-IAP'!H123+'Exp Veg 2-IAP'!H123</f>
        <v>0</v>
      </c>
      <c r="I123" s="125">
        <f>+'Inversión No. 2.1 IAP'!I123++'Inversión No. 2.2 IAP'!I123+'Inversión 2.3 IAP'!I123+'Inversión 2.4 IAP'!I123+'Exp Veg 1-IAP'!I123+'Exp Veg 2-IAP'!I123</f>
        <v>0</v>
      </c>
      <c r="J123" s="125">
        <f>+'Inversión No. 2.1 IAP'!J123++'Inversión No. 2.2 IAP'!J123+'Inversión 2.3 IAP'!J123+'Inversión 2.4 IAP'!J123+'Exp Veg 1-IAP'!J123+'Exp Veg 2-IAP'!J123</f>
        <v>0</v>
      </c>
      <c r="K123" s="125">
        <f>+'Inversión No. 2.1 IAP'!K123++'Inversión No. 2.2 IAP'!K123+'Inversión 2.3 IAP'!K123+'Inversión 2.4 IAP'!K123+'Exp Veg 1-IAP'!K123+'Exp Veg 2-IAP'!K123</f>
        <v>0</v>
      </c>
      <c r="L123" s="125">
        <f>+'Inversión No. 2.1 IAP'!L123++'Inversión No. 2.2 IAP'!L123+'Inversión 2.3 IAP'!L123+'Inversión 2.4 IAP'!L123+'Exp Veg 1-IAP'!L123+'Exp Veg 2-IAP'!L123</f>
        <v>0</v>
      </c>
      <c r="M123" s="125">
        <f>+'Inversión No. 2.1 IAP'!M123++'Inversión No. 2.2 IAP'!M123+'Inversión 2.3 IAP'!M123+'Inversión 2.4 IAP'!M123+'Exp Veg 1-IAP'!M123+'Exp Veg 2-IAP'!M123</f>
        <v>0</v>
      </c>
      <c r="N123" s="125">
        <f>+'Inversión No. 2.1 IAP'!N123++'Inversión No. 2.2 IAP'!N123+'Inversión 2.3 IAP'!N123+'Inversión 2.4 IAP'!N123+'Exp Veg 1-IAP'!N123+'Exp Veg 2-IAP'!N123</f>
        <v>0</v>
      </c>
      <c r="O123" s="125">
        <f>+'Inversión No. 2.1 IAP'!O123++'Inversión No. 2.2 IAP'!O123+'Inversión 2.3 IAP'!O123+'Inversión 2.4 IAP'!O123+'Exp Veg 1-IAP'!O123+'Exp Veg 2-IAP'!O123</f>
        <v>0</v>
      </c>
      <c r="P123" s="125">
        <f>+'Inversión No. 2.1 IAP'!P123++'Inversión No. 2.2 IAP'!P123+'Inversión 2.3 IAP'!P123+'Inversión 2.4 IAP'!P123+'Exp Veg 1-IAP'!P123+'Exp Veg 2-IAP'!P123</f>
        <v>0</v>
      </c>
      <c r="Q123" s="125">
        <f>+'Inversión No. 2.1 IAP'!Q123++'Inversión No. 2.2 IAP'!Q123+'Inversión 2.3 IAP'!Q123+'Inversión 2.4 IAP'!Q123+'Exp Veg 1-IAP'!Q123+'Exp Veg 2-IAP'!Q123</f>
        <v>0</v>
      </c>
      <c r="R123" s="125">
        <f>+'Inversión No. 2.1 IAP'!R123++'Inversión No. 2.2 IAP'!R123+'Inversión 2.3 IAP'!R123+'Inversión 2.4 IAP'!R123+'Exp Veg 1-IAP'!R123+'Exp Veg 2-IAP'!R123</f>
        <v>0</v>
      </c>
      <c r="S123" s="125">
        <f>+'Inversión No. 2.1 IAP'!S123++'Inversión No. 2.2 IAP'!S123+'Inversión 2.3 IAP'!S123+'Inversión 2.4 IAP'!S123+'Exp Veg 1-IAP'!S123+'Exp Veg 2-IAP'!S123</f>
        <v>0</v>
      </c>
      <c r="T123" s="125">
        <f>+'Inversión No. 2.1 IAP'!T123++'Inversión No. 2.2 IAP'!T123+'Inversión 2.3 IAP'!T123+'Inversión 2.4 IAP'!T123+'Exp Veg 1-IAP'!T123+'Exp Veg 2-IAP'!T123</f>
        <v>0</v>
      </c>
      <c r="U123" s="125">
        <f>+'Inversión No. 2.1 IAP'!U123++'Inversión No. 2.2 IAP'!U123+'Inversión 2.3 IAP'!U123+'Inversión 2.4 IAP'!U123+'Exp Veg 1-IAP'!U123+'Exp Veg 2-IAP'!U123</f>
        <v>0</v>
      </c>
      <c r="V123" s="125">
        <f>+'Inversión No. 2.1 IAP'!V123++'Inversión No. 2.2 IAP'!V123+'Inversión 2.3 IAP'!V123+'Inversión 2.4 IAP'!V123+'Exp Veg 1-IAP'!V123+'Exp Veg 2-IAP'!V123</f>
        <v>0</v>
      </c>
      <c r="W123" s="125">
        <f>+'Inversión No. 2.1 IAP'!W123++'Inversión No. 2.2 IAP'!W123+'Inversión 2.3 IAP'!W123+'Inversión 2.4 IAP'!W123+'Exp Veg 1-IAP'!W123+'Exp Veg 2-IAP'!W123</f>
        <v>0</v>
      </c>
      <c r="X123" s="125">
        <f>+'Inversión No. 2.1 IAP'!X123++'Inversión No. 2.2 IAP'!X123+'Inversión 2.3 IAP'!X123+'Inversión 2.4 IAP'!X123+'Exp Veg 1-IAP'!X123+'Exp Veg 2-IAP'!X123</f>
        <v>0</v>
      </c>
      <c r="Y123" s="125">
        <f>+'Inversión No. 2.1 IAP'!Y123++'Inversión No. 2.2 IAP'!Y123+'Inversión 2.3 IAP'!Y123+'Inversión 2.4 IAP'!Y123+'Exp Veg 1-IAP'!Y123+'Exp Veg 2-IAP'!Y123</f>
        <v>0</v>
      </c>
      <c r="Z123" s="125">
        <f>+'Inversión No. 2.1 IAP'!Z123++'Inversión No. 2.2 IAP'!Z123+'Inversión 2.3 IAP'!Z123+'Inversión 2.4 IAP'!Z123+'Exp Veg 1-IAP'!Z123+'Exp Veg 2-IAP'!Z123</f>
        <v>0</v>
      </c>
      <c r="AA123" s="125">
        <f>+'Inversión No. 2.1 IAP'!AA123++'Inversión No. 2.2 IAP'!AA123+'Inversión 2.3 IAP'!AA123+'Inversión 2.4 IAP'!AA123+'Exp Veg 1-IAP'!AA123+'Exp Veg 2-IAP'!AA123</f>
        <v>0</v>
      </c>
      <c r="AB123" s="125">
        <f>+'Inversión No. 2.1 IAP'!AB123++'Inversión No. 2.2 IAP'!AB123+'Inversión 2.3 IAP'!AB123+'Inversión 2.4 IAP'!AB123+'Exp Veg 1-IAP'!AB123+'Exp Veg 2-IAP'!AB123</f>
        <v>0</v>
      </c>
      <c r="AC123" s="125">
        <f>+'Inversión No. 2.1 IAP'!AC123++'Inversión No. 2.2 IAP'!AC123+'Inversión 2.3 IAP'!AC123+'Inversión 2.4 IAP'!AC123+'Exp Veg 1-IAP'!AC123+'Exp Veg 2-IAP'!AC123</f>
        <v>0</v>
      </c>
      <c r="AD123" s="125">
        <f>+'Inversión No. 2.1 IAP'!AD123++'Inversión No. 2.2 IAP'!AD123+'Inversión 2.3 IAP'!AD123+'Inversión 2.4 IAP'!AD123+'Exp Veg 1-IAP'!AD123+'Exp Veg 2-IAP'!AD123</f>
        <v>0</v>
      </c>
      <c r="AE123" s="125">
        <f>+'Inversión No. 2.1 IAP'!AE123++'Inversión No. 2.2 IAP'!AE123+'Inversión 2.3 IAP'!AE123+'Inversión 2.4 IAP'!AE123+'Exp Veg 1-IAP'!AE123+'Exp Veg 2-IAP'!AE123</f>
        <v>0</v>
      </c>
      <c r="AF123" s="125">
        <f>+'Inversión No. 2.1 IAP'!AF123++'Inversión No. 2.2 IAP'!AF123+'Inversión 2.3 IAP'!AF123+'Inversión 2.4 IAP'!AF123+'Exp Veg 1-IAP'!AF123+'Exp Veg 2-IAP'!AF123</f>
        <v>0</v>
      </c>
      <c r="AG123" s="125">
        <f>+'Inversión No. 2.1 IAP'!AG123++'Inversión No. 2.2 IAP'!AG123+'Inversión 2.3 IAP'!AG123+'Inversión 2.4 IAP'!AG123+'Exp Veg 1-IAP'!AG123+'Exp Veg 2-IAP'!AG123</f>
        <v>0</v>
      </c>
      <c r="AH123" s="125">
        <f>+'Inversión No. 2.1 IAP'!AH123++'Inversión No. 2.2 IAP'!AH123+'Inversión 2.3 IAP'!AH123+'Inversión 2.4 IAP'!AH123+'Exp Veg 1-IAP'!AH123+'Exp Veg 2-IAP'!AH123</f>
        <v>0</v>
      </c>
      <c r="AI123" s="125">
        <f>+'Inversión No. 2.1 IAP'!AI123++'Inversión No. 2.2 IAP'!AI123+'Inversión 2.3 IAP'!AI123+'Inversión 2.4 IAP'!AI123+'Exp Veg 1-IAP'!AI123+'Exp Veg 2-IAP'!AI123</f>
        <v>0</v>
      </c>
      <c r="AJ123" s="125">
        <f>+'Inversión No. 2.1 IAP'!AJ123++'Inversión No. 2.2 IAP'!AJ123+'Inversión 2.3 IAP'!AJ123+'Inversión 2.4 IAP'!AJ123+'Exp Veg 1-IAP'!AJ123+'Exp Veg 2-IAP'!AJ123</f>
        <v>0</v>
      </c>
      <c r="AK123" s="125">
        <f>+'Inversión No. 2.1 IAP'!AK123++'Inversión No. 2.2 IAP'!AK123+'Inversión 2.3 IAP'!AK123+'Inversión 2.4 IAP'!AK123+'Exp Veg 1-IAP'!AK123+'Exp Veg 2-IAP'!AK123</f>
        <v>0</v>
      </c>
    </row>
    <row r="124" spans="2:37" x14ac:dyDescent="0.25">
      <c r="B124" s="59" t="s">
        <v>550</v>
      </c>
      <c r="C124" s="62" t="str">
        <f>+VLOOKUP(B124,'resumen UCAP'!$A$5:$O$329,2,0)</f>
        <v>Luminaria Led 40w</v>
      </c>
      <c r="D124" s="63">
        <f>+'Desmonte Infr. financiada'!D124</f>
        <v>40</v>
      </c>
      <c r="E124" s="63" t="str">
        <f>+VLOOKUP(B124,'resumen UCAP'!$A$5:$O$329,3,0)</f>
        <v>Un</v>
      </c>
      <c r="F124" s="64">
        <f>+VLOOKUP(B124,'resumen UCAP'!$A$5:$O$329,15,0)</f>
        <v>321869</v>
      </c>
      <c r="G124" s="61">
        <v>54</v>
      </c>
      <c r="H124" s="125">
        <f>+'Inversión No. 2.1 IAP'!H124++'Inversión No. 2.2 IAP'!H124+'Inversión 2.3 IAP'!H124+'Inversión 2.4 IAP'!H124+'Exp Veg 1-IAP'!H124+'Exp Veg 2-IAP'!H124</f>
        <v>0</v>
      </c>
      <c r="I124" s="125">
        <f>+'Inversión No. 2.1 IAP'!I124++'Inversión No. 2.2 IAP'!I124+'Inversión 2.3 IAP'!I124+'Inversión 2.4 IAP'!I124+'Exp Veg 1-IAP'!I124+'Exp Veg 2-IAP'!I124</f>
        <v>0</v>
      </c>
      <c r="J124" s="125">
        <f>+'Inversión No. 2.1 IAP'!J124++'Inversión No. 2.2 IAP'!J124+'Inversión 2.3 IAP'!J124+'Inversión 2.4 IAP'!J124+'Exp Veg 1-IAP'!J124+'Exp Veg 2-IAP'!J124</f>
        <v>0</v>
      </c>
      <c r="K124" s="125">
        <f>+'Inversión No. 2.1 IAP'!K124++'Inversión No. 2.2 IAP'!K124+'Inversión 2.3 IAP'!K124+'Inversión 2.4 IAP'!K124+'Exp Veg 1-IAP'!K124+'Exp Veg 2-IAP'!K124</f>
        <v>0</v>
      </c>
      <c r="L124" s="125">
        <f>+'Inversión No. 2.1 IAP'!L124++'Inversión No. 2.2 IAP'!L124+'Inversión 2.3 IAP'!L124+'Inversión 2.4 IAP'!L124+'Exp Veg 1-IAP'!L124+'Exp Veg 2-IAP'!L124</f>
        <v>0</v>
      </c>
      <c r="M124" s="125">
        <f>+'Inversión No. 2.1 IAP'!M124++'Inversión No. 2.2 IAP'!M124+'Inversión 2.3 IAP'!M124+'Inversión 2.4 IAP'!M124+'Exp Veg 1-IAP'!M124+'Exp Veg 2-IAP'!M124</f>
        <v>0</v>
      </c>
      <c r="N124" s="125">
        <f>+'Inversión No. 2.1 IAP'!N124++'Inversión No. 2.2 IAP'!N124+'Inversión 2.3 IAP'!N124+'Inversión 2.4 IAP'!N124+'Exp Veg 1-IAP'!N124+'Exp Veg 2-IAP'!N124</f>
        <v>0</v>
      </c>
      <c r="O124" s="125">
        <f>+'Inversión No. 2.1 IAP'!O124++'Inversión No. 2.2 IAP'!O124+'Inversión 2.3 IAP'!O124+'Inversión 2.4 IAP'!O124+'Exp Veg 1-IAP'!O124+'Exp Veg 2-IAP'!O124</f>
        <v>0</v>
      </c>
      <c r="P124" s="125">
        <f>+'Inversión No. 2.1 IAP'!P124++'Inversión No. 2.2 IAP'!P124+'Inversión 2.3 IAP'!P124+'Inversión 2.4 IAP'!P124+'Exp Veg 1-IAP'!P124+'Exp Veg 2-IAP'!P124</f>
        <v>0</v>
      </c>
      <c r="Q124" s="125">
        <f>+'Inversión No. 2.1 IAP'!Q124++'Inversión No. 2.2 IAP'!Q124+'Inversión 2.3 IAP'!Q124+'Inversión 2.4 IAP'!Q124+'Exp Veg 1-IAP'!Q124+'Exp Veg 2-IAP'!Q124</f>
        <v>0</v>
      </c>
      <c r="R124" s="125">
        <f>+'Inversión No. 2.1 IAP'!R124++'Inversión No. 2.2 IAP'!R124+'Inversión 2.3 IAP'!R124+'Inversión 2.4 IAP'!R124+'Exp Veg 1-IAP'!R124+'Exp Veg 2-IAP'!R124</f>
        <v>0</v>
      </c>
      <c r="S124" s="125">
        <f>+'Inversión No. 2.1 IAP'!S124++'Inversión No. 2.2 IAP'!S124+'Inversión 2.3 IAP'!S124+'Inversión 2.4 IAP'!S124+'Exp Veg 1-IAP'!S124+'Exp Veg 2-IAP'!S124</f>
        <v>0</v>
      </c>
      <c r="T124" s="125">
        <f>+'Inversión No. 2.1 IAP'!T124++'Inversión No. 2.2 IAP'!T124+'Inversión 2.3 IAP'!T124+'Inversión 2.4 IAP'!T124+'Exp Veg 1-IAP'!T124+'Exp Veg 2-IAP'!T124</f>
        <v>0</v>
      </c>
      <c r="U124" s="125">
        <f>+'Inversión No. 2.1 IAP'!U124++'Inversión No. 2.2 IAP'!U124+'Inversión 2.3 IAP'!U124+'Inversión 2.4 IAP'!U124+'Exp Veg 1-IAP'!U124+'Exp Veg 2-IAP'!U124</f>
        <v>0</v>
      </c>
      <c r="V124" s="125">
        <f>+'Inversión No. 2.1 IAP'!V124++'Inversión No. 2.2 IAP'!V124+'Inversión 2.3 IAP'!V124+'Inversión 2.4 IAP'!V124+'Exp Veg 1-IAP'!V124+'Exp Veg 2-IAP'!V124</f>
        <v>0</v>
      </c>
      <c r="W124" s="125">
        <f>+'Inversión No. 2.1 IAP'!W124++'Inversión No. 2.2 IAP'!W124+'Inversión 2.3 IAP'!W124+'Inversión 2.4 IAP'!W124+'Exp Veg 1-IAP'!W124+'Exp Veg 2-IAP'!W124</f>
        <v>0</v>
      </c>
      <c r="X124" s="125">
        <f>+'Inversión No. 2.1 IAP'!X124++'Inversión No. 2.2 IAP'!X124+'Inversión 2.3 IAP'!X124+'Inversión 2.4 IAP'!X124+'Exp Veg 1-IAP'!X124+'Exp Veg 2-IAP'!X124</f>
        <v>0</v>
      </c>
      <c r="Y124" s="125">
        <f>+'Inversión No. 2.1 IAP'!Y124++'Inversión No. 2.2 IAP'!Y124+'Inversión 2.3 IAP'!Y124+'Inversión 2.4 IAP'!Y124+'Exp Veg 1-IAP'!Y124+'Exp Veg 2-IAP'!Y124</f>
        <v>0</v>
      </c>
      <c r="Z124" s="125">
        <f>+'Inversión No. 2.1 IAP'!Z124++'Inversión No. 2.2 IAP'!Z124+'Inversión 2.3 IAP'!Z124+'Inversión 2.4 IAP'!Z124+'Exp Veg 1-IAP'!Z124+'Exp Veg 2-IAP'!Z124</f>
        <v>0</v>
      </c>
      <c r="AA124" s="125">
        <f>+'Inversión No. 2.1 IAP'!AA124++'Inversión No. 2.2 IAP'!AA124+'Inversión 2.3 IAP'!AA124+'Inversión 2.4 IAP'!AA124+'Exp Veg 1-IAP'!AA124+'Exp Veg 2-IAP'!AA124</f>
        <v>0</v>
      </c>
      <c r="AB124" s="125">
        <f>+'Inversión No. 2.1 IAP'!AB124++'Inversión No. 2.2 IAP'!AB124+'Inversión 2.3 IAP'!AB124+'Inversión 2.4 IAP'!AB124+'Exp Veg 1-IAP'!AB124+'Exp Veg 2-IAP'!AB124</f>
        <v>0</v>
      </c>
      <c r="AC124" s="125">
        <f>+'Inversión No. 2.1 IAP'!AC124++'Inversión No. 2.2 IAP'!AC124+'Inversión 2.3 IAP'!AC124+'Inversión 2.4 IAP'!AC124+'Exp Veg 1-IAP'!AC124+'Exp Veg 2-IAP'!AC124</f>
        <v>0</v>
      </c>
      <c r="AD124" s="125">
        <f>+'Inversión No. 2.1 IAP'!AD124++'Inversión No. 2.2 IAP'!AD124+'Inversión 2.3 IAP'!AD124+'Inversión 2.4 IAP'!AD124+'Exp Veg 1-IAP'!AD124+'Exp Veg 2-IAP'!AD124</f>
        <v>0</v>
      </c>
      <c r="AE124" s="125">
        <f>+'Inversión No. 2.1 IAP'!AE124++'Inversión No. 2.2 IAP'!AE124+'Inversión 2.3 IAP'!AE124+'Inversión 2.4 IAP'!AE124+'Exp Veg 1-IAP'!AE124+'Exp Veg 2-IAP'!AE124</f>
        <v>0</v>
      </c>
      <c r="AF124" s="125">
        <f>+'Inversión No. 2.1 IAP'!AF124++'Inversión No. 2.2 IAP'!AF124+'Inversión 2.3 IAP'!AF124+'Inversión 2.4 IAP'!AF124+'Exp Veg 1-IAP'!AF124+'Exp Veg 2-IAP'!AF124</f>
        <v>0</v>
      </c>
      <c r="AG124" s="125">
        <f>+'Inversión No. 2.1 IAP'!AG124++'Inversión No. 2.2 IAP'!AG124+'Inversión 2.3 IAP'!AG124+'Inversión 2.4 IAP'!AG124+'Exp Veg 1-IAP'!AG124+'Exp Veg 2-IAP'!AG124</f>
        <v>0</v>
      </c>
      <c r="AH124" s="125">
        <f>+'Inversión No. 2.1 IAP'!AH124++'Inversión No. 2.2 IAP'!AH124+'Inversión 2.3 IAP'!AH124+'Inversión 2.4 IAP'!AH124+'Exp Veg 1-IAP'!AH124+'Exp Veg 2-IAP'!AH124</f>
        <v>0</v>
      </c>
      <c r="AI124" s="125">
        <f>+'Inversión No. 2.1 IAP'!AI124++'Inversión No. 2.2 IAP'!AI124+'Inversión 2.3 IAP'!AI124+'Inversión 2.4 IAP'!AI124+'Exp Veg 1-IAP'!AI124+'Exp Veg 2-IAP'!AI124</f>
        <v>0</v>
      </c>
      <c r="AJ124" s="125">
        <f>+'Inversión No. 2.1 IAP'!AJ124++'Inversión No. 2.2 IAP'!AJ124+'Inversión 2.3 IAP'!AJ124+'Inversión 2.4 IAP'!AJ124+'Exp Veg 1-IAP'!AJ124+'Exp Veg 2-IAP'!AJ124</f>
        <v>0</v>
      </c>
      <c r="AK124" s="125">
        <f>+'Inversión No. 2.1 IAP'!AK124++'Inversión No. 2.2 IAP'!AK124+'Inversión 2.3 IAP'!AK124+'Inversión 2.4 IAP'!AK124+'Exp Veg 1-IAP'!AK124+'Exp Veg 2-IAP'!AK124</f>
        <v>0</v>
      </c>
    </row>
    <row r="125" spans="2:37" x14ac:dyDescent="0.25">
      <c r="B125" s="59" t="s">
        <v>551</v>
      </c>
      <c r="C125" s="62" t="str">
        <f>+VLOOKUP(B125,'resumen UCAP'!$A$5:$O$329,2,0)</f>
        <v>Proyector led 50w</v>
      </c>
      <c r="D125" s="63">
        <f>+'Desmonte Infr. financiada'!D125</f>
        <v>50</v>
      </c>
      <c r="E125" s="63" t="str">
        <f>+VLOOKUP(B125,'resumen UCAP'!$A$5:$O$329,3,0)</f>
        <v>Un</v>
      </c>
      <c r="F125" s="64">
        <f>+VLOOKUP(B125,'resumen UCAP'!$A$5:$O$329,15,0)</f>
        <v>259754</v>
      </c>
      <c r="G125" s="61">
        <v>21</v>
      </c>
      <c r="H125" s="125">
        <f>+'Inversión No. 2.1 IAP'!H125++'Inversión No. 2.2 IAP'!H125+'Inversión 2.3 IAP'!H125+'Inversión 2.4 IAP'!H125+'Exp Veg 1-IAP'!H125+'Exp Veg 2-IAP'!H125</f>
        <v>0</v>
      </c>
      <c r="I125" s="125">
        <f>+'Inversión No. 2.1 IAP'!I125++'Inversión No. 2.2 IAP'!I125+'Inversión 2.3 IAP'!I125+'Inversión 2.4 IAP'!I125+'Exp Veg 1-IAP'!I125+'Exp Veg 2-IAP'!I125</f>
        <v>0</v>
      </c>
      <c r="J125" s="125">
        <f>+'Inversión No. 2.1 IAP'!J125++'Inversión No. 2.2 IAP'!J125+'Inversión 2.3 IAP'!J125+'Inversión 2.4 IAP'!J125+'Exp Veg 1-IAP'!J125+'Exp Veg 2-IAP'!J125</f>
        <v>0</v>
      </c>
      <c r="K125" s="125">
        <f>+'Inversión No. 2.1 IAP'!K125++'Inversión No. 2.2 IAP'!K125+'Inversión 2.3 IAP'!K125+'Inversión 2.4 IAP'!K125+'Exp Veg 1-IAP'!K125+'Exp Veg 2-IAP'!K125</f>
        <v>0</v>
      </c>
      <c r="L125" s="125">
        <f>+'Inversión No. 2.1 IAP'!L125++'Inversión No. 2.2 IAP'!L125+'Inversión 2.3 IAP'!L125+'Inversión 2.4 IAP'!L125+'Exp Veg 1-IAP'!L125+'Exp Veg 2-IAP'!L125</f>
        <v>0</v>
      </c>
      <c r="M125" s="125">
        <f>+'Inversión No. 2.1 IAP'!M125++'Inversión No. 2.2 IAP'!M125+'Inversión 2.3 IAP'!M125+'Inversión 2.4 IAP'!M125+'Exp Veg 1-IAP'!M125+'Exp Veg 2-IAP'!M125</f>
        <v>0</v>
      </c>
      <c r="N125" s="125">
        <f>+'Inversión No. 2.1 IAP'!N125++'Inversión No. 2.2 IAP'!N125+'Inversión 2.3 IAP'!N125+'Inversión 2.4 IAP'!N125+'Exp Veg 1-IAP'!N125+'Exp Veg 2-IAP'!N125</f>
        <v>0</v>
      </c>
      <c r="O125" s="125">
        <f>+'Inversión No. 2.1 IAP'!O125++'Inversión No. 2.2 IAP'!O125+'Inversión 2.3 IAP'!O125+'Inversión 2.4 IAP'!O125+'Exp Veg 1-IAP'!O125+'Exp Veg 2-IAP'!O125</f>
        <v>0</v>
      </c>
      <c r="P125" s="125">
        <f>+'Inversión No. 2.1 IAP'!P125++'Inversión No. 2.2 IAP'!P125+'Inversión 2.3 IAP'!P125+'Inversión 2.4 IAP'!P125+'Exp Veg 1-IAP'!P125+'Exp Veg 2-IAP'!P125</f>
        <v>0</v>
      </c>
      <c r="Q125" s="125">
        <f>+'Inversión No. 2.1 IAP'!Q125++'Inversión No. 2.2 IAP'!Q125+'Inversión 2.3 IAP'!Q125+'Inversión 2.4 IAP'!Q125+'Exp Veg 1-IAP'!Q125+'Exp Veg 2-IAP'!Q125</f>
        <v>0</v>
      </c>
      <c r="R125" s="125">
        <f>+'Inversión No. 2.1 IAP'!R125++'Inversión No. 2.2 IAP'!R125+'Inversión 2.3 IAP'!R125+'Inversión 2.4 IAP'!R125+'Exp Veg 1-IAP'!R125+'Exp Veg 2-IAP'!R125</f>
        <v>0</v>
      </c>
      <c r="S125" s="125">
        <f>+'Inversión No. 2.1 IAP'!S125++'Inversión No. 2.2 IAP'!S125+'Inversión 2.3 IAP'!S125+'Inversión 2.4 IAP'!S125+'Exp Veg 1-IAP'!S125+'Exp Veg 2-IAP'!S125</f>
        <v>0</v>
      </c>
      <c r="T125" s="125">
        <f>+'Inversión No. 2.1 IAP'!T125++'Inversión No. 2.2 IAP'!T125+'Inversión 2.3 IAP'!T125+'Inversión 2.4 IAP'!T125+'Exp Veg 1-IAP'!T125+'Exp Veg 2-IAP'!T125</f>
        <v>0</v>
      </c>
      <c r="U125" s="125">
        <f>+'Inversión No. 2.1 IAP'!U125++'Inversión No. 2.2 IAP'!U125+'Inversión 2.3 IAP'!U125+'Inversión 2.4 IAP'!U125+'Exp Veg 1-IAP'!U125+'Exp Veg 2-IAP'!U125</f>
        <v>0</v>
      </c>
      <c r="V125" s="125">
        <f>+'Inversión No. 2.1 IAP'!V125++'Inversión No. 2.2 IAP'!V125+'Inversión 2.3 IAP'!V125+'Inversión 2.4 IAP'!V125+'Exp Veg 1-IAP'!V125+'Exp Veg 2-IAP'!V125</f>
        <v>0</v>
      </c>
      <c r="W125" s="125">
        <f>+'Inversión No. 2.1 IAP'!W125++'Inversión No. 2.2 IAP'!W125+'Inversión 2.3 IAP'!W125+'Inversión 2.4 IAP'!W125+'Exp Veg 1-IAP'!W125+'Exp Veg 2-IAP'!W125</f>
        <v>0</v>
      </c>
      <c r="X125" s="125">
        <f>+'Inversión No. 2.1 IAP'!X125++'Inversión No. 2.2 IAP'!X125+'Inversión 2.3 IAP'!X125+'Inversión 2.4 IAP'!X125+'Exp Veg 1-IAP'!X125+'Exp Veg 2-IAP'!X125</f>
        <v>0</v>
      </c>
      <c r="Y125" s="125">
        <f>+'Inversión No. 2.1 IAP'!Y125++'Inversión No. 2.2 IAP'!Y125+'Inversión 2.3 IAP'!Y125+'Inversión 2.4 IAP'!Y125+'Exp Veg 1-IAP'!Y125+'Exp Veg 2-IAP'!Y125</f>
        <v>0</v>
      </c>
      <c r="Z125" s="125">
        <f>+'Inversión No. 2.1 IAP'!Z125++'Inversión No. 2.2 IAP'!Z125+'Inversión 2.3 IAP'!Z125+'Inversión 2.4 IAP'!Z125+'Exp Veg 1-IAP'!Z125+'Exp Veg 2-IAP'!Z125</f>
        <v>0</v>
      </c>
      <c r="AA125" s="125">
        <f>+'Inversión No. 2.1 IAP'!AA125++'Inversión No. 2.2 IAP'!AA125+'Inversión 2.3 IAP'!AA125+'Inversión 2.4 IAP'!AA125+'Exp Veg 1-IAP'!AA125+'Exp Veg 2-IAP'!AA125</f>
        <v>0</v>
      </c>
      <c r="AB125" s="125">
        <f>+'Inversión No. 2.1 IAP'!AB125++'Inversión No. 2.2 IAP'!AB125+'Inversión 2.3 IAP'!AB125+'Inversión 2.4 IAP'!AB125+'Exp Veg 1-IAP'!AB125+'Exp Veg 2-IAP'!AB125</f>
        <v>0</v>
      </c>
      <c r="AC125" s="125">
        <f>+'Inversión No. 2.1 IAP'!AC125++'Inversión No. 2.2 IAP'!AC125+'Inversión 2.3 IAP'!AC125+'Inversión 2.4 IAP'!AC125+'Exp Veg 1-IAP'!AC125+'Exp Veg 2-IAP'!AC125</f>
        <v>0</v>
      </c>
      <c r="AD125" s="125">
        <f>+'Inversión No. 2.1 IAP'!AD125++'Inversión No. 2.2 IAP'!AD125+'Inversión 2.3 IAP'!AD125+'Inversión 2.4 IAP'!AD125+'Exp Veg 1-IAP'!AD125+'Exp Veg 2-IAP'!AD125</f>
        <v>0</v>
      </c>
      <c r="AE125" s="125">
        <f>+'Inversión No. 2.1 IAP'!AE125++'Inversión No. 2.2 IAP'!AE125+'Inversión 2.3 IAP'!AE125+'Inversión 2.4 IAP'!AE125+'Exp Veg 1-IAP'!AE125+'Exp Veg 2-IAP'!AE125</f>
        <v>0</v>
      </c>
      <c r="AF125" s="125">
        <f>+'Inversión No. 2.1 IAP'!AF125++'Inversión No. 2.2 IAP'!AF125+'Inversión 2.3 IAP'!AF125+'Inversión 2.4 IAP'!AF125+'Exp Veg 1-IAP'!AF125+'Exp Veg 2-IAP'!AF125</f>
        <v>0</v>
      </c>
      <c r="AG125" s="125">
        <f>+'Inversión No. 2.1 IAP'!AG125++'Inversión No. 2.2 IAP'!AG125+'Inversión 2.3 IAP'!AG125+'Inversión 2.4 IAP'!AG125+'Exp Veg 1-IAP'!AG125+'Exp Veg 2-IAP'!AG125</f>
        <v>0</v>
      </c>
      <c r="AH125" s="125">
        <f>+'Inversión No. 2.1 IAP'!AH125++'Inversión No. 2.2 IAP'!AH125+'Inversión 2.3 IAP'!AH125+'Inversión 2.4 IAP'!AH125+'Exp Veg 1-IAP'!AH125+'Exp Veg 2-IAP'!AH125</f>
        <v>0</v>
      </c>
      <c r="AI125" s="125">
        <f>+'Inversión No. 2.1 IAP'!AI125++'Inversión No. 2.2 IAP'!AI125+'Inversión 2.3 IAP'!AI125+'Inversión 2.4 IAP'!AI125+'Exp Veg 1-IAP'!AI125+'Exp Veg 2-IAP'!AI125</f>
        <v>0</v>
      </c>
      <c r="AJ125" s="125">
        <f>+'Inversión No. 2.1 IAP'!AJ125++'Inversión No. 2.2 IAP'!AJ125+'Inversión 2.3 IAP'!AJ125+'Inversión 2.4 IAP'!AJ125+'Exp Veg 1-IAP'!AJ125+'Exp Veg 2-IAP'!AJ125</f>
        <v>0</v>
      </c>
      <c r="AK125" s="125">
        <f>+'Inversión No. 2.1 IAP'!AK125++'Inversión No. 2.2 IAP'!AK125+'Inversión 2.3 IAP'!AK125+'Inversión 2.4 IAP'!AK125+'Exp Veg 1-IAP'!AK125+'Exp Veg 2-IAP'!AK125</f>
        <v>0</v>
      </c>
    </row>
    <row r="126" spans="2:37" x14ac:dyDescent="0.25">
      <c r="B126" s="59" t="s">
        <v>552</v>
      </c>
      <c r="C126" s="62" t="str">
        <f>+VLOOKUP(B126,'resumen UCAP'!$A$5:$O$329,2,0)</f>
        <v>Luminaria Led 60w</v>
      </c>
      <c r="D126" s="63">
        <f>+'Desmonte Infr. financiada'!D126</f>
        <v>60</v>
      </c>
      <c r="E126" s="63" t="str">
        <f>+VLOOKUP(B126,'resumen UCAP'!$A$5:$O$329,3,0)</f>
        <v>Un</v>
      </c>
      <c r="F126" s="64">
        <f>+VLOOKUP(B126,'resumen UCAP'!$A$5:$O$329,15,0)</f>
        <v>387336</v>
      </c>
      <c r="G126" s="61">
        <v>28</v>
      </c>
      <c r="H126" s="125">
        <f>+'Inversión No. 2.1 IAP'!H126++'Inversión No. 2.2 IAP'!H126+'Inversión 2.3 IAP'!H126+'Inversión 2.4 IAP'!H126+'Exp Veg 1-IAP'!H126+'Exp Veg 2-IAP'!H126</f>
        <v>0</v>
      </c>
      <c r="I126" s="125">
        <f>+'Inversión No. 2.1 IAP'!I126++'Inversión No. 2.2 IAP'!I126+'Inversión 2.3 IAP'!I126+'Inversión 2.4 IAP'!I126+'Exp Veg 1-IAP'!I126+'Exp Veg 2-IAP'!I126</f>
        <v>0</v>
      </c>
      <c r="J126" s="125">
        <f>+'Inversión No. 2.1 IAP'!J126++'Inversión No. 2.2 IAP'!J126+'Inversión 2.3 IAP'!J126+'Inversión 2.4 IAP'!J126+'Exp Veg 1-IAP'!J126+'Exp Veg 2-IAP'!J126</f>
        <v>0</v>
      </c>
      <c r="K126" s="125">
        <f>+'Inversión No. 2.1 IAP'!K126++'Inversión No. 2.2 IAP'!K126+'Inversión 2.3 IAP'!K126+'Inversión 2.4 IAP'!K126+'Exp Veg 1-IAP'!K126+'Exp Veg 2-IAP'!K126</f>
        <v>0</v>
      </c>
      <c r="L126" s="125">
        <f>+'Inversión No. 2.1 IAP'!L126++'Inversión No. 2.2 IAP'!L126+'Inversión 2.3 IAP'!L126+'Inversión 2.4 IAP'!L126+'Exp Veg 1-IAP'!L126+'Exp Veg 2-IAP'!L126</f>
        <v>0</v>
      </c>
      <c r="M126" s="125">
        <f>+'Inversión No. 2.1 IAP'!M126++'Inversión No. 2.2 IAP'!M126+'Inversión 2.3 IAP'!M126+'Inversión 2.4 IAP'!M126+'Exp Veg 1-IAP'!M126+'Exp Veg 2-IAP'!M126</f>
        <v>0</v>
      </c>
      <c r="N126" s="125">
        <f>+'Inversión No. 2.1 IAP'!N126++'Inversión No. 2.2 IAP'!N126+'Inversión 2.3 IAP'!N126+'Inversión 2.4 IAP'!N126+'Exp Veg 1-IAP'!N126+'Exp Veg 2-IAP'!N126</f>
        <v>0</v>
      </c>
      <c r="O126" s="125">
        <f>+'Inversión No. 2.1 IAP'!O126++'Inversión No. 2.2 IAP'!O126+'Inversión 2.3 IAP'!O126+'Inversión 2.4 IAP'!O126+'Exp Veg 1-IAP'!O126+'Exp Veg 2-IAP'!O126</f>
        <v>0</v>
      </c>
      <c r="P126" s="125">
        <f>+'Inversión No. 2.1 IAP'!P126++'Inversión No. 2.2 IAP'!P126+'Inversión 2.3 IAP'!P126+'Inversión 2.4 IAP'!P126+'Exp Veg 1-IAP'!P126+'Exp Veg 2-IAP'!P126</f>
        <v>0</v>
      </c>
      <c r="Q126" s="125">
        <f>+'Inversión No. 2.1 IAP'!Q126++'Inversión No. 2.2 IAP'!Q126+'Inversión 2.3 IAP'!Q126+'Inversión 2.4 IAP'!Q126+'Exp Veg 1-IAP'!Q126+'Exp Veg 2-IAP'!Q126</f>
        <v>0</v>
      </c>
      <c r="R126" s="125">
        <f>+'Inversión No. 2.1 IAP'!R126++'Inversión No. 2.2 IAP'!R126+'Inversión 2.3 IAP'!R126+'Inversión 2.4 IAP'!R126+'Exp Veg 1-IAP'!R126+'Exp Veg 2-IAP'!R126</f>
        <v>0</v>
      </c>
      <c r="S126" s="125">
        <f>+'Inversión No. 2.1 IAP'!S126++'Inversión No. 2.2 IAP'!S126+'Inversión 2.3 IAP'!S126+'Inversión 2.4 IAP'!S126+'Exp Veg 1-IAP'!S126+'Exp Veg 2-IAP'!S126</f>
        <v>0</v>
      </c>
      <c r="T126" s="125">
        <f>+'Inversión No. 2.1 IAP'!T126++'Inversión No. 2.2 IAP'!T126+'Inversión 2.3 IAP'!T126+'Inversión 2.4 IAP'!T126+'Exp Veg 1-IAP'!T126+'Exp Veg 2-IAP'!T126</f>
        <v>0</v>
      </c>
      <c r="U126" s="125">
        <f>+'Inversión No. 2.1 IAP'!U126++'Inversión No. 2.2 IAP'!U126+'Inversión 2.3 IAP'!U126+'Inversión 2.4 IAP'!U126+'Exp Veg 1-IAP'!U126+'Exp Veg 2-IAP'!U126</f>
        <v>0</v>
      </c>
      <c r="V126" s="125">
        <f>+'Inversión No. 2.1 IAP'!V126++'Inversión No. 2.2 IAP'!V126+'Inversión 2.3 IAP'!V126+'Inversión 2.4 IAP'!V126+'Exp Veg 1-IAP'!V126+'Exp Veg 2-IAP'!V126</f>
        <v>0</v>
      </c>
      <c r="W126" s="125">
        <f>+'Inversión No. 2.1 IAP'!W126++'Inversión No. 2.2 IAP'!W126+'Inversión 2.3 IAP'!W126+'Inversión 2.4 IAP'!W126+'Exp Veg 1-IAP'!W126+'Exp Veg 2-IAP'!W126</f>
        <v>0</v>
      </c>
      <c r="X126" s="125">
        <f>+'Inversión No. 2.1 IAP'!X126++'Inversión No. 2.2 IAP'!X126+'Inversión 2.3 IAP'!X126+'Inversión 2.4 IAP'!X126+'Exp Veg 1-IAP'!X126+'Exp Veg 2-IAP'!X126</f>
        <v>0</v>
      </c>
      <c r="Y126" s="125">
        <f>+'Inversión No. 2.1 IAP'!Y126++'Inversión No. 2.2 IAP'!Y126+'Inversión 2.3 IAP'!Y126+'Inversión 2.4 IAP'!Y126+'Exp Veg 1-IAP'!Y126+'Exp Veg 2-IAP'!Y126</f>
        <v>0</v>
      </c>
      <c r="Z126" s="125">
        <f>+'Inversión No. 2.1 IAP'!Z126++'Inversión No. 2.2 IAP'!Z126+'Inversión 2.3 IAP'!Z126+'Inversión 2.4 IAP'!Z126+'Exp Veg 1-IAP'!Z126+'Exp Veg 2-IAP'!Z126</f>
        <v>0</v>
      </c>
      <c r="AA126" s="125">
        <f>+'Inversión No. 2.1 IAP'!AA126++'Inversión No. 2.2 IAP'!AA126+'Inversión 2.3 IAP'!AA126+'Inversión 2.4 IAP'!AA126+'Exp Veg 1-IAP'!AA126+'Exp Veg 2-IAP'!AA126</f>
        <v>0</v>
      </c>
      <c r="AB126" s="125">
        <f>+'Inversión No. 2.1 IAP'!AB126++'Inversión No. 2.2 IAP'!AB126+'Inversión 2.3 IAP'!AB126+'Inversión 2.4 IAP'!AB126+'Exp Veg 1-IAP'!AB126+'Exp Veg 2-IAP'!AB126</f>
        <v>0</v>
      </c>
      <c r="AC126" s="125">
        <f>+'Inversión No. 2.1 IAP'!AC126++'Inversión No. 2.2 IAP'!AC126+'Inversión 2.3 IAP'!AC126+'Inversión 2.4 IAP'!AC126+'Exp Veg 1-IAP'!AC126+'Exp Veg 2-IAP'!AC126</f>
        <v>0</v>
      </c>
      <c r="AD126" s="125">
        <f>+'Inversión No. 2.1 IAP'!AD126++'Inversión No. 2.2 IAP'!AD126+'Inversión 2.3 IAP'!AD126+'Inversión 2.4 IAP'!AD126+'Exp Veg 1-IAP'!AD126+'Exp Veg 2-IAP'!AD126</f>
        <v>0</v>
      </c>
      <c r="AE126" s="125">
        <f>+'Inversión No. 2.1 IAP'!AE126++'Inversión No. 2.2 IAP'!AE126+'Inversión 2.3 IAP'!AE126+'Inversión 2.4 IAP'!AE126+'Exp Veg 1-IAP'!AE126+'Exp Veg 2-IAP'!AE126</f>
        <v>0</v>
      </c>
      <c r="AF126" s="125">
        <f>+'Inversión No. 2.1 IAP'!AF126++'Inversión No. 2.2 IAP'!AF126+'Inversión 2.3 IAP'!AF126+'Inversión 2.4 IAP'!AF126+'Exp Veg 1-IAP'!AF126+'Exp Veg 2-IAP'!AF126</f>
        <v>0</v>
      </c>
      <c r="AG126" s="125">
        <f>+'Inversión No. 2.1 IAP'!AG126++'Inversión No. 2.2 IAP'!AG126+'Inversión 2.3 IAP'!AG126+'Inversión 2.4 IAP'!AG126+'Exp Veg 1-IAP'!AG126+'Exp Veg 2-IAP'!AG126</f>
        <v>0</v>
      </c>
      <c r="AH126" s="125">
        <f>+'Inversión No. 2.1 IAP'!AH126++'Inversión No. 2.2 IAP'!AH126+'Inversión 2.3 IAP'!AH126+'Inversión 2.4 IAP'!AH126+'Exp Veg 1-IAP'!AH126+'Exp Veg 2-IAP'!AH126</f>
        <v>0</v>
      </c>
      <c r="AI126" s="125">
        <f>+'Inversión No. 2.1 IAP'!AI126++'Inversión No. 2.2 IAP'!AI126+'Inversión 2.3 IAP'!AI126+'Inversión 2.4 IAP'!AI126+'Exp Veg 1-IAP'!AI126+'Exp Veg 2-IAP'!AI126</f>
        <v>0</v>
      </c>
      <c r="AJ126" s="125">
        <f>+'Inversión No. 2.1 IAP'!AJ126++'Inversión No. 2.2 IAP'!AJ126+'Inversión 2.3 IAP'!AJ126+'Inversión 2.4 IAP'!AJ126+'Exp Veg 1-IAP'!AJ126+'Exp Veg 2-IAP'!AJ126</f>
        <v>0</v>
      </c>
      <c r="AK126" s="125">
        <f>+'Inversión No. 2.1 IAP'!AK126++'Inversión No. 2.2 IAP'!AK126+'Inversión 2.3 IAP'!AK126+'Inversión 2.4 IAP'!AK126+'Exp Veg 1-IAP'!AK126+'Exp Veg 2-IAP'!AK126</f>
        <v>0</v>
      </c>
    </row>
    <row r="127" spans="2:37" x14ac:dyDescent="0.25">
      <c r="B127" s="59" t="s">
        <v>553</v>
      </c>
      <c r="C127" s="62" t="str">
        <f>+VLOOKUP(B127,'resumen UCAP'!$A$5:$O$329,2,0)</f>
        <v>PROYECTOR MH 250W SEGUNDA TRANSF</v>
      </c>
      <c r="D127" s="63">
        <f>+'Desmonte Infr. financiada'!D127</f>
        <v>279</v>
      </c>
      <c r="E127" s="63" t="str">
        <f>+VLOOKUP(B127,'resumen UCAP'!$A$5:$O$329,3,0)</f>
        <v>Un</v>
      </c>
      <c r="F127" s="64">
        <f>+VLOOKUP(B127,'resumen UCAP'!$A$5:$O$329,15,0)</f>
        <v>413027</v>
      </c>
      <c r="G127" s="124">
        <v>1</v>
      </c>
      <c r="H127" s="125">
        <f>+'Inversión No. 2.1 IAP'!H127++'Inversión No. 2.2 IAP'!H127+'Inversión 2.3 IAP'!H127+'Inversión 2.4 IAP'!H127+'Exp Veg 1-IAP'!H127+'Exp Veg 2-IAP'!H127</f>
        <v>0</v>
      </c>
      <c r="I127" s="125">
        <f>+'Inversión No. 2.1 IAP'!I127++'Inversión No. 2.2 IAP'!I127+'Inversión 2.3 IAP'!I127+'Inversión 2.4 IAP'!I127+'Exp Veg 1-IAP'!I127+'Exp Veg 2-IAP'!I127</f>
        <v>0</v>
      </c>
      <c r="J127" s="125">
        <f>+'Inversión No. 2.1 IAP'!J127++'Inversión No. 2.2 IAP'!J127+'Inversión 2.3 IAP'!J127+'Inversión 2.4 IAP'!J127+'Exp Veg 1-IAP'!J127+'Exp Veg 2-IAP'!J127</f>
        <v>0</v>
      </c>
      <c r="K127" s="125">
        <f>+'Inversión No. 2.1 IAP'!K127++'Inversión No. 2.2 IAP'!K127+'Inversión 2.3 IAP'!K127+'Inversión 2.4 IAP'!K127+'Exp Veg 1-IAP'!K127+'Exp Veg 2-IAP'!K127</f>
        <v>0</v>
      </c>
      <c r="L127" s="125">
        <f>+'Inversión No. 2.1 IAP'!L127++'Inversión No. 2.2 IAP'!L127+'Inversión 2.3 IAP'!L127+'Inversión 2.4 IAP'!L127+'Exp Veg 1-IAP'!L127+'Exp Veg 2-IAP'!L127</f>
        <v>0</v>
      </c>
      <c r="M127" s="125">
        <f>+'Inversión No. 2.1 IAP'!M127++'Inversión No. 2.2 IAP'!M127+'Inversión 2.3 IAP'!M127+'Inversión 2.4 IAP'!M127+'Exp Veg 1-IAP'!M127+'Exp Veg 2-IAP'!M127</f>
        <v>0</v>
      </c>
      <c r="N127" s="125">
        <f>+'Inversión No. 2.1 IAP'!N127++'Inversión No. 2.2 IAP'!N127+'Inversión 2.3 IAP'!N127+'Inversión 2.4 IAP'!N127+'Exp Veg 1-IAP'!N127+'Exp Veg 2-IAP'!N127</f>
        <v>0</v>
      </c>
      <c r="O127" s="125">
        <f>+'Inversión No. 2.1 IAP'!O127++'Inversión No. 2.2 IAP'!O127+'Inversión 2.3 IAP'!O127+'Inversión 2.4 IAP'!O127+'Exp Veg 1-IAP'!O127+'Exp Veg 2-IAP'!O127</f>
        <v>0</v>
      </c>
      <c r="P127" s="125">
        <f>+'Inversión No. 2.1 IAP'!P127++'Inversión No. 2.2 IAP'!P127+'Inversión 2.3 IAP'!P127+'Inversión 2.4 IAP'!P127+'Exp Veg 1-IAP'!P127+'Exp Veg 2-IAP'!P127</f>
        <v>0</v>
      </c>
      <c r="Q127" s="125">
        <f>+'Inversión No. 2.1 IAP'!Q127++'Inversión No. 2.2 IAP'!Q127+'Inversión 2.3 IAP'!Q127+'Inversión 2.4 IAP'!Q127+'Exp Veg 1-IAP'!Q127+'Exp Veg 2-IAP'!Q127</f>
        <v>0</v>
      </c>
      <c r="R127" s="125">
        <f>+'Inversión No. 2.1 IAP'!R127++'Inversión No. 2.2 IAP'!R127+'Inversión 2.3 IAP'!R127+'Inversión 2.4 IAP'!R127+'Exp Veg 1-IAP'!R127+'Exp Veg 2-IAP'!R127</f>
        <v>0</v>
      </c>
      <c r="S127" s="125">
        <f>+'Inversión No. 2.1 IAP'!S127++'Inversión No. 2.2 IAP'!S127+'Inversión 2.3 IAP'!S127+'Inversión 2.4 IAP'!S127+'Exp Veg 1-IAP'!S127+'Exp Veg 2-IAP'!S127</f>
        <v>0</v>
      </c>
      <c r="T127" s="125">
        <f>+'Inversión No. 2.1 IAP'!T127++'Inversión No. 2.2 IAP'!T127+'Inversión 2.3 IAP'!T127+'Inversión 2.4 IAP'!T127+'Exp Veg 1-IAP'!T127+'Exp Veg 2-IAP'!T127</f>
        <v>0</v>
      </c>
      <c r="U127" s="125">
        <f>+'Inversión No. 2.1 IAP'!U127++'Inversión No. 2.2 IAP'!U127+'Inversión 2.3 IAP'!U127+'Inversión 2.4 IAP'!U127+'Exp Veg 1-IAP'!U127+'Exp Veg 2-IAP'!U127</f>
        <v>0</v>
      </c>
      <c r="V127" s="125">
        <f>+'Inversión No. 2.1 IAP'!V127++'Inversión No. 2.2 IAP'!V127+'Inversión 2.3 IAP'!V127+'Inversión 2.4 IAP'!V127+'Exp Veg 1-IAP'!V127+'Exp Veg 2-IAP'!V127</f>
        <v>0</v>
      </c>
      <c r="W127" s="125">
        <f>+'Inversión No. 2.1 IAP'!W127++'Inversión No. 2.2 IAP'!W127+'Inversión 2.3 IAP'!W127+'Inversión 2.4 IAP'!W127+'Exp Veg 1-IAP'!W127+'Exp Veg 2-IAP'!W127</f>
        <v>0</v>
      </c>
      <c r="X127" s="125">
        <f>+'Inversión No. 2.1 IAP'!X127++'Inversión No. 2.2 IAP'!X127+'Inversión 2.3 IAP'!X127+'Inversión 2.4 IAP'!X127+'Exp Veg 1-IAP'!X127+'Exp Veg 2-IAP'!X127</f>
        <v>0</v>
      </c>
      <c r="Y127" s="125">
        <f>+'Inversión No. 2.1 IAP'!Y127++'Inversión No. 2.2 IAP'!Y127+'Inversión 2.3 IAP'!Y127+'Inversión 2.4 IAP'!Y127+'Exp Veg 1-IAP'!Y127+'Exp Veg 2-IAP'!Y127</f>
        <v>0</v>
      </c>
      <c r="Z127" s="125">
        <f>+'Inversión No. 2.1 IAP'!Z127++'Inversión No. 2.2 IAP'!Z127+'Inversión 2.3 IAP'!Z127+'Inversión 2.4 IAP'!Z127+'Exp Veg 1-IAP'!Z127+'Exp Veg 2-IAP'!Z127</f>
        <v>0</v>
      </c>
      <c r="AA127" s="125">
        <f>+'Inversión No. 2.1 IAP'!AA127++'Inversión No. 2.2 IAP'!AA127+'Inversión 2.3 IAP'!AA127+'Inversión 2.4 IAP'!AA127+'Exp Veg 1-IAP'!AA127+'Exp Veg 2-IAP'!AA127</f>
        <v>0</v>
      </c>
      <c r="AB127" s="125">
        <f>+'Inversión No. 2.1 IAP'!AB127++'Inversión No. 2.2 IAP'!AB127+'Inversión 2.3 IAP'!AB127+'Inversión 2.4 IAP'!AB127+'Exp Veg 1-IAP'!AB127+'Exp Veg 2-IAP'!AB127</f>
        <v>0</v>
      </c>
      <c r="AC127" s="125">
        <f>+'Inversión No. 2.1 IAP'!AC127++'Inversión No. 2.2 IAP'!AC127+'Inversión 2.3 IAP'!AC127+'Inversión 2.4 IAP'!AC127+'Exp Veg 1-IAP'!AC127+'Exp Veg 2-IAP'!AC127</f>
        <v>0</v>
      </c>
      <c r="AD127" s="125">
        <f>+'Inversión No. 2.1 IAP'!AD127++'Inversión No. 2.2 IAP'!AD127+'Inversión 2.3 IAP'!AD127+'Inversión 2.4 IAP'!AD127+'Exp Veg 1-IAP'!AD127+'Exp Veg 2-IAP'!AD127</f>
        <v>0</v>
      </c>
      <c r="AE127" s="125">
        <f>+'Inversión No. 2.1 IAP'!AE127++'Inversión No. 2.2 IAP'!AE127+'Inversión 2.3 IAP'!AE127+'Inversión 2.4 IAP'!AE127+'Exp Veg 1-IAP'!AE127+'Exp Veg 2-IAP'!AE127</f>
        <v>0</v>
      </c>
      <c r="AF127" s="125">
        <f>+'Inversión No. 2.1 IAP'!AF127++'Inversión No. 2.2 IAP'!AF127+'Inversión 2.3 IAP'!AF127+'Inversión 2.4 IAP'!AF127+'Exp Veg 1-IAP'!AF127+'Exp Veg 2-IAP'!AF127</f>
        <v>0</v>
      </c>
      <c r="AG127" s="125">
        <f>+'Inversión No. 2.1 IAP'!AG127++'Inversión No. 2.2 IAP'!AG127+'Inversión 2.3 IAP'!AG127+'Inversión 2.4 IAP'!AG127+'Exp Veg 1-IAP'!AG127+'Exp Veg 2-IAP'!AG127</f>
        <v>0</v>
      </c>
      <c r="AH127" s="125">
        <f>+'Inversión No. 2.1 IAP'!AH127++'Inversión No. 2.2 IAP'!AH127+'Inversión 2.3 IAP'!AH127+'Inversión 2.4 IAP'!AH127+'Exp Veg 1-IAP'!AH127+'Exp Veg 2-IAP'!AH127</f>
        <v>0</v>
      </c>
      <c r="AI127" s="125">
        <f>+'Inversión No. 2.1 IAP'!AI127++'Inversión No. 2.2 IAP'!AI127+'Inversión 2.3 IAP'!AI127+'Inversión 2.4 IAP'!AI127+'Exp Veg 1-IAP'!AI127+'Exp Veg 2-IAP'!AI127</f>
        <v>0</v>
      </c>
      <c r="AJ127" s="125">
        <f>+'Inversión No. 2.1 IAP'!AJ127++'Inversión No. 2.2 IAP'!AJ127+'Inversión 2.3 IAP'!AJ127+'Inversión 2.4 IAP'!AJ127+'Exp Veg 1-IAP'!AJ127+'Exp Veg 2-IAP'!AJ127</f>
        <v>0</v>
      </c>
      <c r="AK127" s="125">
        <f>+'Inversión No. 2.1 IAP'!AK127++'Inversión No. 2.2 IAP'!AK127+'Inversión 2.3 IAP'!AK127+'Inversión 2.4 IAP'!AK127+'Exp Veg 1-IAP'!AK127+'Exp Veg 2-IAP'!AK127</f>
        <v>0</v>
      </c>
    </row>
    <row r="128" spans="2:37" x14ac:dyDescent="0.25">
      <c r="B128" s="59" t="s">
        <v>554</v>
      </c>
      <c r="C128" s="62" t="str">
        <f>+VLOOKUP(B128,'resumen UCAP'!$A$5:$O$329,2,0)</f>
        <v>PROYECTOR LED 200W NUEVO</v>
      </c>
      <c r="D128" s="63">
        <f>+'Desmonte Infr. financiada'!D128</f>
        <v>200</v>
      </c>
      <c r="E128" s="63" t="str">
        <f>+VLOOKUP(B128,'resumen UCAP'!$A$5:$O$329,3,0)</f>
        <v>Un</v>
      </c>
      <c r="F128" s="64">
        <f>+VLOOKUP(B128,'resumen UCAP'!$A$5:$O$329,15,0)</f>
        <v>2390712</v>
      </c>
      <c r="G128" s="61">
        <v>20</v>
      </c>
      <c r="H128" s="125">
        <f>+'Inversión No. 2.1 IAP'!H128++'Inversión No. 2.2 IAP'!H128+'Inversión 2.3 IAP'!H128+'Inversión 2.4 IAP'!H128+'Exp Veg 1-IAP'!H128+'Exp Veg 2-IAP'!H128</f>
        <v>0</v>
      </c>
      <c r="I128" s="125">
        <f>+'Inversión No. 2.1 IAP'!I128++'Inversión No. 2.2 IAP'!I128+'Inversión 2.3 IAP'!I128+'Inversión 2.4 IAP'!I128+'Exp Veg 1-IAP'!I128+'Exp Veg 2-IAP'!I128</f>
        <v>0</v>
      </c>
      <c r="J128" s="125">
        <f>+'Inversión No. 2.1 IAP'!J128++'Inversión No. 2.2 IAP'!J128+'Inversión 2.3 IAP'!J128+'Inversión 2.4 IAP'!J128+'Exp Veg 1-IAP'!J128+'Exp Veg 2-IAP'!J128</f>
        <v>0</v>
      </c>
      <c r="K128" s="125">
        <f>+'Inversión No. 2.1 IAP'!K128++'Inversión No. 2.2 IAP'!K128+'Inversión 2.3 IAP'!K128+'Inversión 2.4 IAP'!K128+'Exp Veg 1-IAP'!K128+'Exp Veg 2-IAP'!K128</f>
        <v>0</v>
      </c>
      <c r="L128" s="125">
        <f>+'Inversión No. 2.1 IAP'!L128++'Inversión No. 2.2 IAP'!L128+'Inversión 2.3 IAP'!L128+'Inversión 2.4 IAP'!L128+'Exp Veg 1-IAP'!L128+'Exp Veg 2-IAP'!L128</f>
        <v>0</v>
      </c>
      <c r="M128" s="125">
        <f>+'Inversión No. 2.1 IAP'!M128++'Inversión No. 2.2 IAP'!M128+'Inversión 2.3 IAP'!M128+'Inversión 2.4 IAP'!M128+'Exp Veg 1-IAP'!M128+'Exp Veg 2-IAP'!M128</f>
        <v>0</v>
      </c>
      <c r="N128" s="125">
        <f>+'Inversión No. 2.1 IAP'!N128++'Inversión No. 2.2 IAP'!N128+'Inversión 2.3 IAP'!N128+'Inversión 2.4 IAP'!N128+'Exp Veg 1-IAP'!N128+'Exp Veg 2-IAP'!N128</f>
        <v>0</v>
      </c>
      <c r="O128" s="125">
        <f>+'Inversión No. 2.1 IAP'!O128++'Inversión No. 2.2 IAP'!O128+'Inversión 2.3 IAP'!O128+'Inversión 2.4 IAP'!O128+'Exp Veg 1-IAP'!O128+'Exp Veg 2-IAP'!O128</f>
        <v>0</v>
      </c>
      <c r="P128" s="125">
        <f>+'Inversión No. 2.1 IAP'!P128++'Inversión No. 2.2 IAP'!P128+'Inversión 2.3 IAP'!P128+'Inversión 2.4 IAP'!P128+'Exp Veg 1-IAP'!P128+'Exp Veg 2-IAP'!P128</f>
        <v>0</v>
      </c>
      <c r="Q128" s="125">
        <f>+'Inversión No. 2.1 IAP'!Q128++'Inversión No. 2.2 IAP'!Q128+'Inversión 2.3 IAP'!Q128+'Inversión 2.4 IAP'!Q128+'Exp Veg 1-IAP'!Q128+'Exp Veg 2-IAP'!Q128</f>
        <v>0</v>
      </c>
      <c r="R128" s="125">
        <f>+'Inversión No. 2.1 IAP'!R128++'Inversión No. 2.2 IAP'!R128+'Inversión 2.3 IAP'!R128+'Inversión 2.4 IAP'!R128+'Exp Veg 1-IAP'!R128+'Exp Veg 2-IAP'!R128</f>
        <v>0</v>
      </c>
      <c r="S128" s="125">
        <f>+'Inversión No. 2.1 IAP'!S128++'Inversión No. 2.2 IAP'!S128+'Inversión 2.3 IAP'!S128+'Inversión 2.4 IAP'!S128+'Exp Veg 1-IAP'!S128+'Exp Veg 2-IAP'!S128</f>
        <v>0</v>
      </c>
      <c r="T128" s="125">
        <f>+'Inversión No. 2.1 IAP'!T128++'Inversión No. 2.2 IAP'!T128+'Inversión 2.3 IAP'!T128+'Inversión 2.4 IAP'!T128+'Exp Veg 1-IAP'!T128+'Exp Veg 2-IAP'!T128</f>
        <v>0</v>
      </c>
      <c r="U128" s="125">
        <f>+'Inversión No. 2.1 IAP'!U128++'Inversión No. 2.2 IAP'!U128+'Inversión 2.3 IAP'!U128+'Inversión 2.4 IAP'!U128+'Exp Veg 1-IAP'!U128+'Exp Veg 2-IAP'!U128</f>
        <v>0</v>
      </c>
      <c r="V128" s="125">
        <f>+'Inversión No. 2.1 IAP'!V128++'Inversión No. 2.2 IAP'!V128+'Inversión 2.3 IAP'!V128+'Inversión 2.4 IAP'!V128+'Exp Veg 1-IAP'!V128+'Exp Veg 2-IAP'!V128</f>
        <v>0</v>
      </c>
      <c r="W128" s="125">
        <f>+'Inversión No. 2.1 IAP'!W128++'Inversión No. 2.2 IAP'!W128+'Inversión 2.3 IAP'!W128+'Inversión 2.4 IAP'!W128+'Exp Veg 1-IAP'!W128+'Exp Veg 2-IAP'!W128</f>
        <v>0</v>
      </c>
      <c r="X128" s="125">
        <f>+'Inversión No. 2.1 IAP'!X128++'Inversión No. 2.2 IAP'!X128+'Inversión 2.3 IAP'!X128+'Inversión 2.4 IAP'!X128+'Exp Veg 1-IAP'!X128+'Exp Veg 2-IAP'!X128</f>
        <v>0</v>
      </c>
      <c r="Y128" s="125">
        <f>+'Inversión No. 2.1 IAP'!Y128++'Inversión No. 2.2 IAP'!Y128+'Inversión 2.3 IAP'!Y128+'Inversión 2.4 IAP'!Y128+'Exp Veg 1-IAP'!Y128+'Exp Veg 2-IAP'!Y128</f>
        <v>0</v>
      </c>
      <c r="Z128" s="125">
        <f>+'Inversión No. 2.1 IAP'!Z128++'Inversión No. 2.2 IAP'!Z128+'Inversión 2.3 IAP'!Z128+'Inversión 2.4 IAP'!Z128+'Exp Veg 1-IAP'!Z128+'Exp Veg 2-IAP'!Z128</f>
        <v>0</v>
      </c>
      <c r="AA128" s="125">
        <f>+'Inversión No. 2.1 IAP'!AA128++'Inversión No. 2.2 IAP'!AA128+'Inversión 2.3 IAP'!AA128+'Inversión 2.4 IAP'!AA128+'Exp Veg 1-IAP'!AA128+'Exp Veg 2-IAP'!AA128</f>
        <v>0</v>
      </c>
      <c r="AB128" s="125">
        <f>+'Inversión No. 2.1 IAP'!AB128++'Inversión No. 2.2 IAP'!AB128+'Inversión 2.3 IAP'!AB128+'Inversión 2.4 IAP'!AB128+'Exp Veg 1-IAP'!AB128+'Exp Veg 2-IAP'!AB128</f>
        <v>0</v>
      </c>
      <c r="AC128" s="125">
        <f>+'Inversión No. 2.1 IAP'!AC128++'Inversión No. 2.2 IAP'!AC128+'Inversión 2.3 IAP'!AC128+'Inversión 2.4 IAP'!AC128+'Exp Veg 1-IAP'!AC128+'Exp Veg 2-IAP'!AC128</f>
        <v>0</v>
      </c>
      <c r="AD128" s="125">
        <f>+'Inversión No. 2.1 IAP'!AD128++'Inversión No. 2.2 IAP'!AD128+'Inversión 2.3 IAP'!AD128+'Inversión 2.4 IAP'!AD128+'Exp Veg 1-IAP'!AD128+'Exp Veg 2-IAP'!AD128</f>
        <v>0</v>
      </c>
      <c r="AE128" s="125">
        <f>+'Inversión No. 2.1 IAP'!AE128++'Inversión No. 2.2 IAP'!AE128+'Inversión 2.3 IAP'!AE128+'Inversión 2.4 IAP'!AE128+'Exp Veg 1-IAP'!AE128+'Exp Veg 2-IAP'!AE128</f>
        <v>0</v>
      </c>
      <c r="AF128" s="125">
        <f>+'Inversión No. 2.1 IAP'!AF128++'Inversión No. 2.2 IAP'!AF128+'Inversión 2.3 IAP'!AF128+'Inversión 2.4 IAP'!AF128+'Exp Veg 1-IAP'!AF128+'Exp Veg 2-IAP'!AF128</f>
        <v>0</v>
      </c>
      <c r="AG128" s="125">
        <f>+'Inversión No. 2.1 IAP'!AG128++'Inversión No. 2.2 IAP'!AG128+'Inversión 2.3 IAP'!AG128+'Inversión 2.4 IAP'!AG128+'Exp Veg 1-IAP'!AG128+'Exp Veg 2-IAP'!AG128</f>
        <v>0</v>
      </c>
      <c r="AH128" s="125">
        <f>+'Inversión No. 2.1 IAP'!AH128++'Inversión No. 2.2 IAP'!AH128+'Inversión 2.3 IAP'!AH128+'Inversión 2.4 IAP'!AH128+'Exp Veg 1-IAP'!AH128+'Exp Veg 2-IAP'!AH128</f>
        <v>0</v>
      </c>
      <c r="AI128" s="125">
        <f>+'Inversión No. 2.1 IAP'!AI128++'Inversión No. 2.2 IAP'!AI128+'Inversión 2.3 IAP'!AI128+'Inversión 2.4 IAP'!AI128+'Exp Veg 1-IAP'!AI128+'Exp Veg 2-IAP'!AI128</f>
        <v>0</v>
      </c>
      <c r="AJ128" s="125">
        <f>+'Inversión No. 2.1 IAP'!AJ128++'Inversión No. 2.2 IAP'!AJ128+'Inversión 2.3 IAP'!AJ128+'Inversión 2.4 IAP'!AJ128+'Exp Veg 1-IAP'!AJ128+'Exp Veg 2-IAP'!AJ128</f>
        <v>0</v>
      </c>
      <c r="AK128" s="125">
        <f>+'Inversión No. 2.1 IAP'!AK128++'Inversión No. 2.2 IAP'!AK128+'Inversión 2.3 IAP'!AK128+'Inversión 2.4 IAP'!AK128+'Exp Veg 1-IAP'!AK128+'Exp Veg 2-IAP'!AK128</f>
        <v>0</v>
      </c>
    </row>
    <row r="129" spans="2:37" x14ac:dyDescent="0.25">
      <c r="B129" s="59" t="s">
        <v>555</v>
      </c>
      <c r="C129" s="62" t="str">
        <f>+VLOOKUP(B129,'resumen UCAP'!$A$5:$O$329,2,0)</f>
        <v>LUMINARIA NA 100W TRANSF DESDE 250W</v>
      </c>
      <c r="D129" s="63">
        <f>+'Desmonte Infr. financiada'!D129</f>
        <v>115</v>
      </c>
      <c r="E129" s="63" t="str">
        <f>+VLOOKUP(B129,'resumen UCAP'!$A$5:$O$329,3,0)</f>
        <v>Un</v>
      </c>
      <c r="F129" s="64">
        <f>+VLOOKUP(B129,'resumen UCAP'!$A$5:$O$329,15,0)</f>
        <v>211467</v>
      </c>
      <c r="G129" s="123">
        <v>3</v>
      </c>
      <c r="H129" s="125">
        <f>+'Inversión No. 2.1 IAP'!H129++'Inversión No. 2.2 IAP'!H129+'Inversión 2.3 IAP'!H129+'Inversión 2.4 IAP'!H129+'Exp Veg 1-IAP'!H129+'Exp Veg 2-IAP'!H129</f>
        <v>0</v>
      </c>
      <c r="I129" s="125">
        <f>+'Inversión No. 2.1 IAP'!I129++'Inversión No. 2.2 IAP'!I129+'Inversión 2.3 IAP'!I129+'Inversión 2.4 IAP'!I129+'Exp Veg 1-IAP'!I129+'Exp Veg 2-IAP'!I129</f>
        <v>0</v>
      </c>
      <c r="J129" s="125">
        <f>+'Inversión No. 2.1 IAP'!J129++'Inversión No. 2.2 IAP'!J129+'Inversión 2.3 IAP'!J129+'Inversión 2.4 IAP'!J129+'Exp Veg 1-IAP'!J129+'Exp Veg 2-IAP'!J129</f>
        <v>0</v>
      </c>
      <c r="K129" s="125">
        <f>+'Inversión No. 2.1 IAP'!K129++'Inversión No. 2.2 IAP'!K129+'Inversión 2.3 IAP'!K129+'Inversión 2.4 IAP'!K129+'Exp Veg 1-IAP'!K129+'Exp Veg 2-IAP'!K129</f>
        <v>0</v>
      </c>
      <c r="L129" s="125">
        <f>+'Inversión No. 2.1 IAP'!L129++'Inversión No. 2.2 IAP'!L129+'Inversión 2.3 IAP'!L129+'Inversión 2.4 IAP'!L129+'Exp Veg 1-IAP'!L129+'Exp Veg 2-IAP'!L129</f>
        <v>0</v>
      </c>
      <c r="M129" s="125">
        <f>+'Inversión No. 2.1 IAP'!M129++'Inversión No. 2.2 IAP'!M129+'Inversión 2.3 IAP'!M129+'Inversión 2.4 IAP'!M129+'Exp Veg 1-IAP'!M129+'Exp Veg 2-IAP'!M129</f>
        <v>0</v>
      </c>
      <c r="N129" s="125">
        <f>+'Inversión No. 2.1 IAP'!N129++'Inversión No. 2.2 IAP'!N129+'Inversión 2.3 IAP'!N129+'Inversión 2.4 IAP'!N129+'Exp Veg 1-IAP'!N129+'Exp Veg 2-IAP'!N129</f>
        <v>0</v>
      </c>
      <c r="O129" s="125">
        <f>+'Inversión No. 2.1 IAP'!O129++'Inversión No. 2.2 IAP'!O129+'Inversión 2.3 IAP'!O129+'Inversión 2.4 IAP'!O129+'Exp Veg 1-IAP'!O129+'Exp Veg 2-IAP'!O129</f>
        <v>0</v>
      </c>
      <c r="P129" s="125">
        <f>+'Inversión No. 2.1 IAP'!P129++'Inversión No. 2.2 IAP'!P129+'Inversión 2.3 IAP'!P129+'Inversión 2.4 IAP'!P129+'Exp Veg 1-IAP'!P129+'Exp Veg 2-IAP'!P129</f>
        <v>0</v>
      </c>
      <c r="Q129" s="125">
        <f>+'Inversión No. 2.1 IAP'!Q129++'Inversión No. 2.2 IAP'!Q129+'Inversión 2.3 IAP'!Q129+'Inversión 2.4 IAP'!Q129+'Exp Veg 1-IAP'!Q129+'Exp Veg 2-IAP'!Q129</f>
        <v>0</v>
      </c>
      <c r="R129" s="125">
        <f>+'Inversión No. 2.1 IAP'!R129++'Inversión No. 2.2 IAP'!R129+'Inversión 2.3 IAP'!R129+'Inversión 2.4 IAP'!R129+'Exp Veg 1-IAP'!R129+'Exp Veg 2-IAP'!R129</f>
        <v>0</v>
      </c>
      <c r="S129" s="125">
        <f>+'Inversión No. 2.1 IAP'!S129++'Inversión No. 2.2 IAP'!S129+'Inversión 2.3 IAP'!S129+'Inversión 2.4 IAP'!S129+'Exp Veg 1-IAP'!S129+'Exp Veg 2-IAP'!S129</f>
        <v>0</v>
      </c>
      <c r="T129" s="125">
        <f>+'Inversión No. 2.1 IAP'!T129++'Inversión No. 2.2 IAP'!T129+'Inversión 2.3 IAP'!T129+'Inversión 2.4 IAP'!T129+'Exp Veg 1-IAP'!T129+'Exp Veg 2-IAP'!T129</f>
        <v>0</v>
      </c>
      <c r="U129" s="125">
        <f>+'Inversión No. 2.1 IAP'!U129++'Inversión No. 2.2 IAP'!U129+'Inversión 2.3 IAP'!U129+'Inversión 2.4 IAP'!U129+'Exp Veg 1-IAP'!U129+'Exp Veg 2-IAP'!U129</f>
        <v>0</v>
      </c>
      <c r="V129" s="125">
        <f>+'Inversión No. 2.1 IAP'!V129++'Inversión No. 2.2 IAP'!V129+'Inversión 2.3 IAP'!V129+'Inversión 2.4 IAP'!V129+'Exp Veg 1-IAP'!V129+'Exp Veg 2-IAP'!V129</f>
        <v>0</v>
      </c>
      <c r="W129" s="125">
        <f>+'Inversión No. 2.1 IAP'!W129++'Inversión No. 2.2 IAP'!W129+'Inversión 2.3 IAP'!W129+'Inversión 2.4 IAP'!W129+'Exp Veg 1-IAP'!W129+'Exp Veg 2-IAP'!W129</f>
        <v>0</v>
      </c>
      <c r="X129" s="125">
        <f>+'Inversión No. 2.1 IAP'!X129++'Inversión No. 2.2 IAP'!X129+'Inversión 2.3 IAP'!X129+'Inversión 2.4 IAP'!X129+'Exp Veg 1-IAP'!X129+'Exp Veg 2-IAP'!X129</f>
        <v>0</v>
      </c>
      <c r="Y129" s="125">
        <f>+'Inversión No. 2.1 IAP'!Y129++'Inversión No. 2.2 IAP'!Y129+'Inversión 2.3 IAP'!Y129+'Inversión 2.4 IAP'!Y129+'Exp Veg 1-IAP'!Y129+'Exp Veg 2-IAP'!Y129</f>
        <v>0</v>
      </c>
      <c r="Z129" s="125">
        <f>+'Inversión No. 2.1 IAP'!Z129++'Inversión No. 2.2 IAP'!Z129+'Inversión 2.3 IAP'!Z129+'Inversión 2.4 IAP'!Z129+'Exp Veg 1-IAP'!Z129+'Exp Veg 2-IAP'!Z129</f>
        <v>0</v>
      </c>
      <c r="AA129" s="125">
        <f>+'Inversión No. 2.1 IAP'!AA129++'Inversión No. 2.2 IAP'!AA129+'Inversión 2.3 IAP'!AA129+'Inversión 2.4 IAP'!AA129+'Exp Veg 1-IAP'!AA129+'Exp Veg 2-IAP'!AA129</f>
        <v>0</v>
      </c>
      <c r="AB129" s="125">
        <f>+'Inversión No. 2.1 IAP'!AB129++'Inversión No. 2.2 IAP'!AB129+'Inversión 2.3 IAP'!AB129+'Inversión 2.4 IAP'!AB129+'Exp Veg 1-IAP'!AB129+'Exp Veg 2-IAP'!AB129</f>
        <v>0</v>
      </c>
      <c r="AC129" s="125">
        <f>+'Inversión No. 2.1 IAP'!AC129++'Inversión No. 2.2 IAP'!AC129+'Inversión 2.3 IAP'!AC129+'Inversión 2.4 IAP'!AC129+'Exp Veg 1-IAP'!AC129+'Exp Veg 2-IAP'!AC129</f>
        <v>0</v>
      </c>
      <c r="AD129" s="125">
        <f>+'Inversión No. 2.1 IAP'!AD129++'Inversión No. 2.2 IAP'!AD129+'Inversión 2.3 IAP'!AD129+'Inversión 2.4 IAP'!AD129+'Exp Veg 1-IAP'!AD129+'Exp Veg 2-IAP'!AD129</f>
        <v>0</v>
      </c>
      <c r="AE129" s="125">
        <f>+'Inversión No. 2.1 IAP'!AE129++'Inversión No. 2.2 IAP'!AE129+'Inversión 2.3 IAP'!AE129+'Inversión 2.4 IAP'!AE129+'Exp Veg 1-IAP'!AE129+'Exp Veg 2-IAP'!AE129</f>
        <v>0</v>
      </c>
      <c r="AF129" s="125">
        <f>+'Inversión No. 2.1 IAP'!AF129++'Inversión No. 2.2 IAP'!AF129+'Inversión 2.3 IAP'!AF129+'Inversión 2.4 IAP'!AF129+'Exp Veg 1-IAP'!AF129+'Exp Veg 2-IAP'!AF129</f>
        <v>0</v>
      </c>
      <c r="AG129" s="125">
        <f>+'Inversión No. 2.1 IAP'!AG129++'Inversión No. 2.2 IAP'!AG129+'Inversión 2.3 IAP'!AG129+'Inversión 2.4 IAP'!AG129+'Exp Veg 1-IAP'!AG129+'Exp Veg 2-IAP'!AG129</f>
        <v>0</v>
      </c>
      <c r="AH129" s="125">
        <f>+'Inversión No. 2.1 IAP'!AH129++'Inversión No. 2.2 IAP'!AH129+'Inversión 2.3 IAP'!AH129+'Inversión 2.4 IAP'!AH129+'Exp Veg 1-IAP'!AH129+'Exp Veg 2-IAP'!AH129</f>
        <v>0</v>
      </c>
      <c r="AI129" s="125">
        <f>+'Inversión No. 2.1 IAP'!AI129++'Inversión No. 2.2 IAP'!AI129+'Inversión 2.3 IAP'!AI129+'Inversión 2.4 IAP'!AI129+'Exp Veg 1-IAP'!AI129+'Exp Veg 2-IAP'!AI129</f>
        <v>0</v>
      </c>
      <c r="AJ129" s="125">
        <f>+'Inversión No. 2.1 IAP'!AJ129++'Inversión No. 2.2 IAP'!AJ129+'Inversión 2.3 IAP'!AJ129+'Inversión 2.4 IAP'!AJ129+'Exp Veg 1-IAP'!AJ129+'Exp Veg 2-IAP'!AJ129</f>
        <v>0</v>
      </c>
      <c r="AK129" s="125">
        <f>+'Inversión No. 2.1 IAP'!AK129++'Inversión No. 2.2 IAP'!AK129+'Inversión 2.3 IAP'!AK129+'Inversión 2.4 IAP'!AK129+'Exp Veg 1-IAP'!AK129+'Exp Veg 2-IAP'!AK129</f>
        <v>0</v>
      </c>
    </row>
    <row r="130" spans="2:37" x14ac:dyDescent="0.25">
      <c r="B130" s="59" t="s">
        <v>556</v>
      </c>
      <c r="C130" s="62" t="str">
        <f>+VLOOKUP(B130,'resumen UCAP'!$A$5:$O$329,2,0)</f>
        <v>LUMINARIA MILENIUM LED 60W NUEVA</v>
      </c>
      <c r="D130" s="63">
        <f>+'Desmonte Infr. financiada'!D130</f>
        <v>60</v>
      </c>
      <c r="E130" s="63" t="str">
        <f>+VLOOKUP(B130,'resumen UCAP'!$A$5:$O$329,3,0)</f>
        <v>Un</v>
      </c>
      <c r="F130" s="64">
        <f>+VLOOKUP(B130,'resumen UCAP'!$A$5:$O$329,15,0)</f>
        <v>387336</v>
      </c>
      <c r="G130" s="61">
        <v>2</v>
      </c>
      <c r="H130" s="125">
        <f>+'Inversión No. 2.1 IAP'!H130++'Inversión No. 2.2 IAP'!H130+'Inversión 2.3 IAP'!H130+'Inversión 2.4 IAP'!H130+'Exp Veg 1-IAP'!H130+'Exp Veg 2-IAP'!H130</f>
        <v>0</v>
      </c>
      <c r="I130" s="125">
        <f>+'Inversión No. 2.1 IAP'!I130++'Inversión No. 2.2 IAP'!I130+'Inversión 2.3 IAP'!I130+'Inversión 2.4 IAP'!I130+'Exp Veg 1-IAP'!I130+'Exp Veg 2-IAP'!I130</f>
        <v>0</v>
      </c>
      <c r="J130" s="125">
        <f>+'Inversión No. 2.1 IAP'!J130++'Inversión No. 2.2 IAP'!J130+'Inversión 2.3 IAP'!J130+'Inversión 2.4 IAP'!J130+'Exp Veg 1-IAP'!J130+'Exp Veg 2-IAP'!J130</f>
        <v>0</v>
      </c>
      <c r="K130" s="125">
        <f>+'Inversión No. 2.1 IAP'!K130++'Inversión No. 2.2 IAP'!K130+'Inversión 2.3 IAP'!K130+'Inversión 2.4 IAP'!K130+'Exp Veg 1-IAP'!K130+'Exp Veg 2-IAP'!K130</f>
        <v>0</v>
      </c>
      <c r="L130" s="125">
        <f>+'Inversión No. 2.1 IAP'!L130++'Inversión No. 2.2 IAP'!L130+'Inversión 2.3 IAP'!L130+'Inversión 2.4 IAP'!L130+'Exp Veg 1-IAP'!L130+'Exp Veg 2-IAP'!L130</f>
        <v>0</v>
      </c>
      <c r="M130" s="125">
        <f>+'Inversión No. 2.1 IAP'!M130++'Inversión No. 2.2 IAP'!M130+'Inversión 2.3 IAP'!M130+'Inversión 2.4 IAP'!M130+'Exp Veg 1-IAP'!M130+'Exp Veg 2-IAP'!M130</f>
        <v>0</v>
      </c>
      <c r="N130" s="125">
        <f>+'Inversión No. 2.1 IAP'!N130++'Inversión No. 2.2 IAP'!N130+'Inversión 2.3 IAP'!N130+'Inversión 2.4 IAP'!N130+'Exp Veg 1-IAP'!N130+'Exp Veg 2-IAP'!N130</f>
        <v>0</v>
      </c>
      <c r="O130" s="125">
        <f>+'Inversión No. 2.1 IAP'!O130++'Inversión No. 2.2 IAP'!O130+'Inversión 2.3 IAP'!O130+'Inversión 2.4 IAP'!O130+'Exp Veg 1-IAP'!O130+'Exp Veg 2-IAP'!O130</f>
        <v>0</v>
      </c>
      <c r="P130" s="125">
        <f>+'Inversión No. 2.1 IAP'!P130++'Inversión No. 2.2 IAP'!P130+'Inversión 2.3 IAP'!P130+'Inversión 2.4 IAP'!P130+'Exp Veg 1-IAP'!P130+'Exp Veg 2-IAP'!P130</f>
        <v>0</v>
      </c>
      <c r="Q130" s="125">
        <f>+'Inversión No. 2.1 IAP'!Q130++'Inversión No. 2.2 IAP'!Q130+'Inversión 2.3 IAP'!Q130+'Inversión 2.4 IAP'!Q130+'Exp Veg 1-IAP'!Q130+'Exp Veg 2-IAP'!Q130</f>
        <v>0</v>
      </c>
      <c r="R130" s="125">
        <f>+'Inversión No. 2.1 IAP'!R130++'Inversión No. 2.2 IAP'!R130+'Inversión 2.3 IAP'!R130+'Inversión 2.4 IAP'!R130+'Exp Veg 1-IAP'!R130+'Exp Veg 2-IAP'!R130</f>
        <v>0</v>
      </c>
      <c r="S130" s="125">
        <f>+'Inversión No. 2.1 IAP'!S130++'Inversión No. 2.2 IAP'!S130+'Inversión 2.3 IAP'!S130+'Inversión 2.4 IAP'!S130+'Exp Veg 1-IAP'!S130+'Exp Veg 2-IAP'!S130</f>
        <v>0</v>
      </c>
      <c r="T130" s="125">
        <f>+'Inversión No. 2.1 IAP'!T130++'Inversión No. 2.2 IAP'!T130+'Inversión 2.3 IAP'!T130+'Inversión 2.4 IAP'!T130+'Exp Veg 1-IAP'!T130+'Exp Veg 2-IAP'!T130</f>
        <v>0</v>
      </c>
      <c r="U130" s="125">
        <f>+'Inversión No. 2.1 IAP'!U130++'Inversión No. 2.2 IAP'!U130+'Inversión 2.3 IAP'!U130+'Inversión 2.4 IAP'!U130+'Exp Veg 1-IAP'!U130+'Exp Veg 2-IAP'!U130</f>
        <v>0</v>
      </c>
      <c r="V130" s="125">
        <f>+'Inversión No. 2.1 IAP'!V130++'Inversión No. 2.2 IAP'!V130+'Inversión 2.3 IAP'!V130+'Inversión 2.4 IAP'!V130+'Exp Veg 1-IAP'!V130+'Exp Veg 2-IAP'!V130</f>
        <v>0</v>
      </c>
      <c r="W130" s="125">
        <f>+'Inversión No. 2.1 IAP'!W130++'Inversión No. 2.2 IAP'!W130+'Inversión 2.3 IAP'!W130+'Inversión 2.4 IAP'!W130+'Exp Veg 1-IAP'!W130+'Exp Veg 2-IAP'!W130</f>
        <v>0</v>
      </c>
      <c r="X130" s="125">
        <f>+'Inversión No. 2.1 IAP'!X130++'Inversión No. 2.2 IAP'!X130+'Inversión 2.3 IAP'!X130+'Inversión 2.4 IAP'!X130+'Exp Veg 1-IAP'!X130+'Exp Veg 2-IAP'!X130</f>
        <v>0</v>
      </c>
      <c r="Y130" s="125">
        <f>+'Inversión No. 2.1 IAP'!Y130++'Inversión No. 2.2 IAP'!Y130+'Inversión 2.3 IAP'!Y130+'Inversión 2.4 IAP'!Y130+'Exp Veg 1-IAP'!Y130+'Exp Veg 2-IAP'!Y130</f>
        <v>0</v>
      </c>
      <c r="Z130" s="125">
        <f>+'Inversión No. 2.1 IAP'!Z130++'Inversión No. 2.2 IAP'!Z130+'Inversión 2.3 IAP'!Z130+'Inversión 2.4 IAP'!Z130+'Exp Veg 1-IAP'!Z130+'Exp Veg 2-IAP'!Z130</f>
        <v>0</v>
      </c>
      <c r="AA130" s="125">
        <f>+'Inversión No. 2.1 IAP'!AA130++'Inversión No. 2.2 IAP'!AA130+'Inversión 2.3 IAP'!AA130+'Inversión 2.4 IAP'!AA130+'Exp Veg 1-IAP'!AA130+'Exp Veg 2-IAP'!AA130</f>
        <v>0</v>
      </c>
      <c r="AB130" s="125">
        <f>+'Inversión No. 2.1 IAP'!AB130++'Inversión No. 2.2 IAP'!AB130+'Inversión 2.3 IAP'!AB130+'Inversión 2.4 IAP'!AB130+'Exp Veg 1-IAP'!AB130+'Exp Veg 2-IAP'!AB130</f>
        <v>0</v>
      </c>
      <c r="AC130" s="125">
        <f>+'Inversión No. 2.1 IAP'!AC130++'Inversión No. 2.2 IAP'!AC130+'Inversión 2.3 IAP'!AC130+'Inversión 2.4 IAP'!AC130+'Exp Veg 1-IAP'!AC130+'Exp Veg 2-IAP'!AC130</f>
        <v>0</v>
      </c>
      <c r="AD130" s="125">
        <f>+'Inversión No. 2.1 IAP'!AD130++'Inversión No. 2.2 IAP'!AD130+'Inversión 2.3 IAP'!AD130+'Inversión 2.4 IAP'!AD130+'Exp Veg 1-IAP'!AD130+'Exp Veg 2-IAP'!AD130</f>
        <v>0</v>
      </c>
      <c r="AE130" s="125">
        <f>+'Inversión No. 2.1 IAP'!AE130++'Inversión No. 2.2 IAP'!AE130+'Inversión 2.3 IAP'!AE130+'Inversión 2.4 IAP'!AE130+'Exp Veg 1-IAP'!AE130+'Exp Veg 2-IAP'!AE130</f>
        <v>0</v>
      </c>
      <c r="AF130" s="125">
        <f>+'Inversión No. 2.1 IAP'!AF130++'Inversión No. 2.2 IAP'!AF130+'Inversión 2.3 IAP'!AF130+'Inversión 2.4 IAP'!AF130+'Exp Veg 1-IAP'!AF130+'Exp Veg 2-IAP'!AF130</f>
        <v>0</v>
      </c>
      <c r="AG130" s="125">
        <f>+'Inversión No. 2.1 IAP'!AG130++'Inversión No. 2.2 IAP'!AG130+'Inversión 2.3 IAP'!AG130+'Inversión 2.4 IAP'!AG130+'Exp Veg 1-IAP'!AG130+'Exp Veg 2-IAP'!AG130</f>
        <v>0</v>
      </c>
      <c r="AH130" s="125">
        <f>+'Inversión No. 2.1 IAP'!AH130++'Inversión No. 2.2 IAP'!AH130+'Inversión 2.3 IAP'!AH130+'Inversión 2.4 IAP'!AH130+'Exp Veg 1-IAP'!AH130+'Exp Veg 2-IAP'!AH130</f>
        <v>0</v>
      </c>
      <c r="AI130" s="125">
        <f>+'Inversión No. 2.1 IAP'!AI130++'Inversión No. 2.2 IAP'!AI130+'Inversión 2.3 IAP'!AI130+'Inversión 2.4 IAP'!AI130+'Exp Veg 1-IAP'!AI130+'Exp Veg 2-IAP'!AI130</f>
        <v>0</v>
      </c>
      <c r="AJ130" s="125">
        <f>+'Inversión No. 2.1 IAP'!AJ130++'Inversión No. 2.2 IAP'!AJ130+'Inversión 2.3 IAP'!AJ130+'Inversión 2.4 IAP'!AJ130+'Exp Veg 1-IAP'!AJ130+'Exp Veg 2-IAP'!AJ130</f>
        <v>0</v>
      </c>
      <c r="AK130" s="125">
        <f>+'Inversión No. 2.1 IAP'!AK130++'Inversión No. 2.2 IAP'!AK130+'Inversión 2.3 IAP'!AK130+'Inversión 2.4 IAP'!AK130+'Exp Veg 1-IAP'!AK130+'Exp Veg 2-IAP'!AK130</f>
        <v>0</v>
      </c>
    </row>
    <row r="131" spans="2:37" x14ac:dyDescent="0.25">
      <c r="B131" s="59"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1">
        <v>1</v>
      </c>
      <c r="H131" s="125">
        <f>+'Inversión No. 2.1 IAP'!H131++'Inversión No. 2.2 IAP'!H131+'Inversión 2.3 IAP'!H131+'Inversión 2.4 IAP'!H131+'Exp Veg 1-IAP'!H131+'Exp Veg 2-IAP'!H131</f>
        <v>0</v>
      </c>
      <c r="I131" s="125">
        <f>+'Inversión No. 2.1 IAP'!I131++'Inversión No. 2.2 IAP'!I131+'Inversión 2.3 IAP'!I131+'Inversión 2.4 IAP'!I131+'Exp Veg 1-IAP'!I131+'Exp Veg 2-IAP'!I131</f>
        <v>0</v>
      </c>
      <c r="J131" s="125">
        <f>+'Inversión No. 2.1 IAP'!J131++'Inversión No. 2.2 IAP'!J131+'Inversión 2.3 IAP'!J131+'Inversión 2.4 IAP'!J131+'Exp Veg 1-IAP'!J131+'Exp Veg 2-IAP'!J131</f>
        <v>0</v>
      </c>
      <c r="K131" s="125">
        <f>+'Inversión No. 2.1 IAP'!K131++'Inversión No. 2.2 IAP'!K131+'Inversión 2.3 IAP'!K131+'Inversión 2.4 IAP'!K131+'Exp Veg 1-IAP'!K131+'Exp Veg 2-IAP'!K131</f>
        <v>0</v>
      </c>
      <c r="L131" s="125">
        <f>+'Inversión No. 2.1 IAP'!L131++'Inversión No. 2.2 IAP'!L131+'Inversión 2.3 IAP'!L131+'Inversión 2.4 IAP'!L131+'Exp Veg 1-IAP'!L131+'Exp Veg 2-IAP'!L131</f>
        <v>0</v>
      </c>
      <c r="M131" s="125">
        <f>+'Inversión No. 2.1 IAP'!M131++'Inversión No. 2.2 IAP'!M131+'Inversión 2.3 IAP'!M131+'Inversión 2.4 IAP'!M131+'Exp Veg 1-IAP'!M131+'Exp Veg 2-IAP'!M131</f>
        <v>0</v>
      </c>
      <c r="N131" s="125">
        <f>+'Inversión No. 2.1 IAP'!N131++'Inversión No. 2.2 IAP'!N131+'Inversión 2.3 IAP'!N131+'Inversión 2.4 IAP'!N131+'Exp Veg 1-IAP'!N131+'Exp Veg 2-IAP'!N131</f>
        <v>0</v>
      </c>
      <c r="O131" s="125">
        <f>+'Inversión No. 2.1 IAP'!O131++'Inversión No. 2.2 IAP'!O131+'Inversión 2.3 IAP'!O131+'Inversión 2.4 IAP'!O131+'Exp Veg 1-IAP'!O131+'Exp Veg 2-IAP'!O131</f>
        <v>0</v>
      </c>
      <c r="P131" s="125">
        <f>+'Inversión No. 2.1 IAP'!P131++'Inversión No. 2.2 IAP'!P131+'Inversión 2.3 IAP'!P131+'Inversión 2.4 IAP'!P131+'Exp Veg 1-IAP'!P131+'Exp Veg 2-IAP'!P131</f>
        <v>0</v>
      </c>
      <c r="Q131" s="125">
        <f>+'Inversión No. 2.1 IAP'!Q131++'Inversión No. 2.2 IAP'!Q131+'Inversión 2.3 IAP'!Q131+'Inversión 2.4 IAP'!Q131+'Exp Veg 1-IAP'!Q131+'Exp Veg 2-IAP'!Q131</f>
        <v>0</v>
      </c>
      <c r="R131" s="125">
        <f>+'Inversión No. 2.1 IAP'!R131++'Inversión No. 2.2 IAP'!R131+'Inversión 2.3 IAP'!R131+'Inversión 2.4 IAP'!R131+'Exp Veg 1-IAP'!R131+'Exp Veg 2-IAP'!R131</f>
        <v>0</v>
      </c>
      <c r="S131" s="125">
        <f>+'Inversión No. 2.1 IAP'!S131++'Inversión No. 2.2 IAP'!S131+'Inversión 2.3 IAP'!S131+'Inversión 2.4 IAP'!S131+'Exp Veg 1-IAP'!S131+'Exp Veg 2-IAP'!S131</f>
        <v>0</v>
      </c>
      <c r="T131" s="125">
        <f>+'Inversión No. 2.1 IAP'!T131++'Inversión No. 2.2 IAP'!T131+'Inversión 2.3 IAP'!T131+'Inversión 2.4 IAP'!T131+'Exp Veg 1-IAP'!T131+'Exp Veg 2-IAP'!T131</f>
        <v>0</v>
      </c>
      <c r="U131" s="125">
        <f>+'Inversión No. 2.1 IAP'!U131++'Inversión No. 2.2 IAP'!U131+'Inversión 2.3 IAP'!U131+'Inversión 2.4 IAP'!U131+'Exp Veg 1-IAP'!U131+'Exp Veg 2-IAP'!U131</f>
        <v>0</v>
      </c>
      <c r="V131" s="125">
        <f>+'Inversión No. 2.1 IAP'!V131++'Inversión No. 2.2 IAP'!V131+'Inversión 2.3 IAP'!V131+'Inversión 2.4 IAP'!V131+'Exp Veg 1-IAP'!V131+'Exp Veg 2-IAP'!V131</f>
        <v>0</v>
      </c>
      <c r="W131" s="125">
        <f>+'Inversión No. 2.1 IAP'!W131++'Inversión No. 2.2 IAP'!W131+'Inversión 2.3 IAP'!W131+'Inversión 2.4 IAP'!W131+'Exp Veg 1-IAP'!W131+'Exp Veg 2-IAP'!W131</f>
        <v>0</v>
      </c>
      <c r="X131" s="125">
        <f>+'Inversión No. 2.1 IAP'!X131++'Inversión No. 2.2 IAP'!X131+'Inversión 2.3 IAP'!X131+'Inversión 2.4 IAP'!X131+'Exp Veg 1-IAP'!X131+'Exp Veg 2-IAP'!X131</f>
        <v>0</v>
      </c>
      <c r="Y131" s="125">
        <f>+'Inversión No. 2.1 IAP'!Y131++'Inversión No. 2.2 IAP'!Y131+'Inversión 2.3 IAP'!Y131+'Inversión 2.4 IAP'!Y131+'Exp Veg 1-IAP'!Y131+'Exp Veg 2-IAP'!Y131</f>
        <v>0</v>
      </c>
      <c r="Z131" s="125">
        <f>+'Inversión No. 2.1 IAP'!Z131++'Inversión No. 2.2 IAP'!Z131+'Inversión 2.3 IAP'!Z131+'Inversión 2.4 IAP'!Z131+'Exp Veg 1-IAP'!Z131+'Exp Veg 2-IAP'!Z131</f>
        <v>0</v>
      </c>
      <c r="AA131" s="125">
        <f>+'Inversión No. 2.1 IAP'!AA131++'Inversión No. 2.2 IAP'!AA131+'Inversión 2.3 IAP'!AA131+'Inversión 2.4 IAP'!AA131+'Exp Veg 1-IAP'!AA131+'Exp Veg 2-IAP'!AA131</f>
        <v>0</v>
      </c>
      <c r="AB131" s="125">
        <f>+'Inversión No. 2.1 IAP'!AB131++'Inversión No. 2.2 IAP'!AB131+'Inversión 2.3 IAP'!AB131+'Inversión 2.4 IAP'!AB131+'Exp Veg 1-IAP'!AB131+'Exp Veg 2-IAP'!AB131</f>
        <v>0</v>
      </c>
      <c r="AC131" s="125">
        <f>+'Inversión No. 2.1 IAP'!AC131++'Inversión No. 2.2 IAP'!AC131+'Inversión 2.3 IAP'!AC131+'Inversión 2.4 IAP'!AC131+'Exp Veg 1-IAP'!AC131+'Exp Veg 2-IAP'!AC131</f>
        <v>0</v>
      </c>
      <c r="AD131" s="125">
        <f>+'Inversión No. 2.1 IAP'!AD131++'Inversión No. 2.2 IAP'!AD131+'Inversión 2.3 IAP'!AD131+'Inversión 2.4 IAP'!AD131+'Exp Veg 1-IAP'!AD131+'Exp Veg 2-IAP'!AD131</f>
        <v>0</v>
      </c>
      <c r="AE131" s="125">
        <f>+'Inversión No. 2.1 IAP'!AE131++'Inversión No. 2.2 IAP'!AE131+'Inversión 2.3 IAP'!AE131+'Inversión 2.4 IAP'!AE131+'Exp Veg 1-IAP'!AE131+'Exp Veg 2-IAP'!AE131</f>
        <v>0</v>
      </c>
      <c r="AF131" s="125">
        <f>+'Inversión No. 2.1 IAP'!AF131++'Inversión No. 2.2 IAP'!AF131+'Inversión 2.3 IAP'!AF131+'Inversión 2.4 IAP'!AF131+'Exp Veg 1-IAP'!AF131+'Exp Veg 2-IAP'!AF131</f>
        <v>0</v>
      </c>
      <c r="AG131" s="125">
        <f>+'Inversión No. 2.1 IAP'!AG131++'Inversión No. 2.2 IAP'!AG131+'Inversión 2.3 IAP'!AG131+'Inversión 2.4 IAP'!AG131+'Exp Veg 1-IAP'!AG131+'Exp Veg 2-IAP'!AG131</f>
        <v>0</v>
      </c>
      <c r="AH131" s="125">
        <f>+'Inversión No. 2.1 IAP'!AH131++'Inversión No. 2.2 IAP'!AH131+'Inversión 2.3 IAP'!AH131+'Inversión 2.4 IAP'!AH131+'Exp Veg 1-IAP'!AH131+'Exp Veg 2-IAP'!AH131</f>
        <v>0</v>
      </c>
      <c r="AI131" s="125">
        <f>+'Inversión No. 2.1 IAP'!AI131++'Inversión No. 2.2 IAP'!AI131+'Inversión 2.3 IAP'!AI131+'Inversión 2.4 IAP'!AI131+'Exp Veg 1-IAP'!AI131+'Exp Veg 2-IAP'!AI131</f>
        <v>0</v>
      </c>
      <c r="AJ131" s="125">
        <f>+'Inversión No. 2.1 IAP'!AJ131++'Inversión No. 2.2 IAP'!AJ131+'Inversión 2.3 IAP'!AJ131+'Inversión 2.4 IAP'!AJ131+'Exp Veg 1-IAP'!AJ131+'Exp Veg 2-IAP'!AJ131</f>
        <v>0</v>
      </c>
      <c r="AK131" s="125">
        <f>+'Inversión No. 2.1 IAP'!AK131++'Inversión No. 2.2 IAP'!AK131+'Inversión 2.3 IAP'!AK131+'Inversión 2.4 IAP'!AK131+'Exp Veg 1-IAP'!AK131+'Exp Veg 2-IAP'!AK131</f>
        <v>0</v>
      </c>
    </row>
    <row r="132" spans="2:37" x14ac:dyDescent="0.25">
      <c r="B132" s="59" t="s">
        <v>558</v>
      </c>
      <c r="C132" s="62" t="str">
        <f>+VLOOKUP(B132,'resumen UCAP'!$A$5:$O$329,2,0)</f>
        <v>LUMINARIA LED 80W NUEVA</v>
      </c>
      <c r="D132" s="63">
        <f>+'Desmonte Infr. financiada'!D132</f>
        <v>80</v>
      </c>
      <c r="E132" s="63" t="str">
        <f>+VLOOKUP(B132,'resumen UCAP'!$A$5:$O$329,3,0)</f>
        <v>Un</v>
      </c>
      <c r="F132" s="64">
        <f>+VLOOKUP(B132,'resumen UCAP'!$A$5:$O$329,15,0)</f>
        <v>518269</v>
      </c>
      <c r="G132" s="61">
        <v>19</v>
      </c>
      <c r="H132" s="125">
        <f>+'Inversión No. 2.1 IAP'!H132++'Inversión No. 2.2 IAP'!H132+'Inversión 2.3 IAP'!H132+'Inversión 2.4 IAP'!H132+'Exp Veg 1-IAP'!H132+'Exp Veg 2-IAP'!H132</f>
        <v>0</v>
      </c>
      <c r="I132" s="125">
        <f>+'Inversión No. 2.1 IAP'!I132++'Inversión No. 2.2 IAP'!I132+'Inversión 2.3 IAP'!I132+'Inversión 2.4 IAP'!I132+'Exp Veg 1-IAP'!I132+'Exp Veg 2-IAP'!I132</f>
        <v>0</v>
      </c>
      <c r="J132" s="125">
        <f>+'Inversión No. 2.1 IAP'!J132++'Inversión No. 2.2 IAP'!J132+'Inversión 2.3 IAP'!J132+'Inversión 2.4 IAP'!J132+'Exp Veg 1-IAP'!J132+'Exp Veg 2-IAP'!J132</f>
        <v>0</v>
      </c>
      <c r="K132" s="125">
        <f>+'Inversión No. 2.1 IAP'!K132++'Inversión No. 2.2 IAP'!K132+'Inversión 2.3 IAP'!K132+'Inversión 2.4 IAP'!K132+'Exp Veg 1-IAP'!K132+'Exp Veg 2-IAP'!K132</f>
        <v>0</v>
      </c>
      <c r="L132" s="125">
        <f>+'Inversión No. 2.1 IAP'!L132++'Inversión No. 2.2 IAP'!L132+'Inversión 2.3 IAP'!L132+'Inversión 2.4 IAP'!L132+'Exp Veg 1-IAP'!L132+'Exp Veg 2-IAP'!L132</f>
        <v>0</v>
      </c>
      <c r="M132" s="125">
        <f>+'Inversión No. 2.1 IAP'!M132++'Inversión No. 2.2 IAP'!M132+'Inversión 2.3 IAP'!M132+'Inversión 2.4 IAP'!M132+'Exp Veg 1-IAP'!M132+'Exp Veg 2-IAP'!M132</f>
        <v>0</v>
      </c>
      <c r="N132" s="125">
        <f>+'Inversión No. 2.1 IAP'!N132++'Inversión No. 2.2 IAP'!N132+'Inversión 2.3 IAP'!N132+'Inversión 2.4 IAP'!N132+'Exp Veg 1-IAP'!N132+'Exp Veg 2-IAP'!N132</f>
        <v>0</v>
      </c>
      <c r="O132" s="125">
        <f>+'Inversión No. 2.1 IAP'!O132++'Inversión No. 2.2 IAP'!O132+'Inversión 2.3 IAP'!O132+'Inversión 2.4 IAP'!O132+'Exp Veg 1-IAP'!O132+'Exp Veg 2-IAP'!O132</f>
        <v>0</v>
      </c>
      <c r="P132" s="125">
        <f>+'Inversión No. 2.1 IAP'!P132++'Inversión No. 2.2 IAP'!P132+'Inversión 2.3 IAP'!P132+'Inversión 2.4 IAP'!P132+'Exp Veg 1-IAP'!P132+'Exp Veg 2-IAP'!P132</f>
        <v>0</v>
      </c>
      <c r="Q132" s="125">
        <f>+'Inversión No. 2.1 IAP'!Q132++'Inversión No. 2.2 IAP'!Q132+'Inversión 2.3 IAP'!Q132+'Inversión 2.4 IAP'!Q132+'Exp Veg 1-IAP'!Q132+'Exp Veg 2-IAP'!Q132</f>
        <v>0</v>
      </c>
      <c r="R132" s="125">
        <f>+'Inversión No. 2.1 IAP'!R132++'Inversión No. 2.2 IAP'!R132+'Inversión 2.3 IAP'!R132+'Inversión 2.4 IAP'!R132+'Exp Veg 1-IAP'!R132+'Exp Veg 2-IAP'!R132</f>
        <v>0</v>
      </c>
      <c r="S132" s="125">
        <f>+'Inversión No. 2.1 IAP'!S132++'Inversión No. 2.2 IAP'!S132+'Inversión 2.3 IAP'!S132+'Inversión 2.4 IAP'!S132+'Exp Veg 1-IAP'!S132+'Exp Veg 2-IAP'!S132</f>
        <v>0</v>
      </c>
      <c r="T132" s="125">
        <f>+'Inversión No. 2.1 IAP'!T132++'Inversión No. 2.2 IAP'!T132+'Inversión 2.3 IAP'!T132+'Inversión 2.4 IAP'!T132+'Exp Veg 1-IAP'!T132+'Exp Veg 2-IAP'!T132</f>
        <v>0</v>
      </c>
      <c r="U132" s="125">
        <f>+'Inversión No. 2.1 IAP'!U132++'Inversión No. 2.2 IAP'!U132+'Inversión 2.3 IAP'!U132+'Inversión 2.4 IAP'!U132+'Exp Veg 1-IAP'!U132+'Exp Veg 2-IAP'!U132</f>
        <v>0</v>
      </c>
      <c r="V132" s="125">
        <f>+'Inversión No. 2.1 IAP'!V132++'Inversión No. 2.2 IAP'!V132+'Inversión 2.3 IAP'!V132+'Inversión 2.4 IAP'!V132+'Exp Veg 1-IAP'!V132+'Exp Veg 2-IAP'!V132</f>
        <v>0</v>
      </c>
      <c r="W132" s="125">
        <f>+'Inversión No. 2.1 IAP'!W132++'Inversión No. 2.2 IAP'!W132+'Inversión 2.3 IAP'!W132+'Inversión 2.4 IAP'!W132+'Exp Veg 1-IAP'!W132+'Exp Veg 2-IAP'!W132</f>
        <v>0</v>
      </c>
      <c r="X132" s="125">
        <f>+'Inversión No. 2.1 IAP'!X132++'Inversión No. 2.2 IAP'!X132+'Inversión 2.3 IAP'!X132+'Inversión 2.4 IAP'!X132+'Exp Veg 1-IAP'!X132+'Exp Veg 2-IAP'!X132</f>
        <v>0</v>
      </c>
      <c r="Y132" s="125">
        <f>+'Inversión No. 2.1 IAP'!Y132++'Inversión No. 2.2 IAP'!Y132+'Inversión 2.3 IAP'!Y132+'Inversión 2.4 IAP'!Y132+'Exp Veg 1-IAP'!Y132+'Exp Veg 2-IAP'!Y132</f>
        <v>0</v>
      </c>
      <c r="Z132" s="125">
        <f>+'Inversión No. 2.1 IAP'!Z132++'Inversión No. 2.2 IAP'!Z132+'Inversión 2.3 IAP'!Z132+'Inversión 2.4 IAP'!Z132+'Exp Veg 1-IAP'!Z132+'Exp Veg 2-IAP'!Z132</f>
        <v>0</v>
      </c>
      <c r="AA132" s="125">
        <f>+'Inversión No. 2.1 IAP'!AA132++'Inversión No. 2.2 IAP'!AA132+'Inversión 2.3 IAP'!AA132+'Inversión 2.4 IAP'!AA132+'Exp Veg 1-IAP'!AA132+'Exp Veg 2-IAP'!AA132</f>
        <v>0</v>
      </c>
      <c r="AB132" s="125">
        <f>+'Inversión No. 2.1 IAP'!AB132++'Inversión No. 2.2 IAP'!AB132+'Inversión 2.3 IAP'!AB132+'Inversión 2.4 IAP'!AB132+'Exp Veg 1-IAP'!AB132+'Exp Veg 2-IAP'!AB132</f>
        <v>0</v>
      </c>
      <c r="AC132" s="125">
        <f>+'Inversión No. 2.1 IAP'!AC132++'Inversión No. 2.2 IAP'!AC132+'Inversión 2.3 IAP'!AC132+'Inversión 2.4 IAP'!AC132+'Exp Veg 1-IAP'!AC132+'Exp Veg 2-IAP'!AC132</f>
        <v>0</v>
      </c>
      <c r="AD132" s="125">
        <f>+'Inversión No. 2.1 IAP'!AD132++'Inversión No. 2.2 IAP'!AD132+'Inversión 2.3 IAP'!AD132+'Inversión 2.4 IAP'!AD132+'Exp Veg 1-IAP'!AD132+'Exp Veg 2-IAP'!AD132</f>
        <v>0</v>
      </c>
      <c r="AE132" s="125">
        <f>+'Inversión No. 2.1 IAP'!AE132++'Inversión No. 2.2 IAP'!AE132+'Inversión 2.3 IAP'!AE132+'Inversión 2.4 IAP'!AE132+'Exp Veg 1-IAP'!AE132+'Exp Veg 2-IAP'!AE132</f>
        <v>0</v>
      </c>
      <c r="AF132" s="125">
        <f>+'Inversión No. 2.1 IAP'!AF132++'Inversión No. 2.2 IAP'!AF132+'Inversión 2.3 IAP'!AF132+'Inversión 2.4 IAP'!AF132+'Exp Veg 1-IAP'!AF132+'Exp Veg 2-IAP'!AF132</f>
        <v>0</v>
      </c>
      <c r="AG132" s="125">
        <f>+'Inversión No. 2.1 IAP'!AG132++'Inversión No. 2.2 IAP'!AG132+'Inversión 2.3 IAP'!AG132+'Inversión 2.4 IAP'!AG132+'Exp Veg 1-IAP'!AG132+'Exp Veg 2-IAP'!AG132</f>
        <v>0</v>
      </c>
      <c r="AH132" s="125">
        <f>+'Inversión No. 2.1 IAP'!AH132++'Inversión No. 2.2 IAP'!AH132+'Inversión 2.3 IAP'!AH132+'Inversión 2.4 IAP'!AH132+'Exp Veg 1-IAP'!AH132+'Exp Veg 2-IAP'!AH132</f>
        <v>0</v>
      </c>
      <c r="AI132" s="125">
        <f>+'Inversión No. 2.1 IAP'!AI132++'Inversión No. 2.2 IAP'!AI132+'Inversión 2.3 IAP'!AI132+'Inversión 2.4 IAP'!AI132+'Exp Veg 1-IAP'!AI132+'Exp Veg 2-IAP'!AI132</f>
        <v>0</v>
      </c>
      <c r="AJ132" s="125">
        <f>+'Inversión No. 2.1 IAP'!AJ132++'Inversión No. 2.2 IAP'!AJ132+'Inversión 2.3 IAP'!AJ132+'Inversión 2.4 IAP'!AJ132+'Exp Veg 1-IAP'!AJ132+'Exp Veg 2-IAP'!AJ132</f>
        <v>0</v>
      </c>
      <c r="AK132" s="125">
        <f>+'Inversión No. 2.1 IAP'!AK132++'Inversión No. 2.2 IAP'!AK132+'Inversión 2.3 IAP'!AK132+'Inversión 2.4 IAP'!AK132+'Exp Veg 1-IAP'!AK132+'Exp Veg 2-IAP'!AK132</f>
        <v>0</v>
      </c>
    </row>
    <row r="133" spans="2:37" x14ac:dyDescent="0.25">
      <c r="B133" s="59" t="s">
        <v>559</v>
      </c>
      <c r="C133" s="62" t="str">
        <f>+VLOOKUP(B133,'resumen UCAP'!$A$5:$O$329,2,0)</f>
        <v>LUMINARIA MILENIUM 150W NUEVA</v>
      </c>
      <c r="D133" s="63">
        <f>+'Desmonte Infr. financiada'!D133</f>
        <v>150</v>
      </c>
      <c r="E133" s="63" t="str">
        <f>+VLOOKUP(B133,'resumen UCAP'!$A$5:$O$329,3,0)</f>
        <v>Un</v>
      </c>
      <c r="F133" s="64">
        <f>+VLOOKUP(B133,'resumen UCAP'!$A$5:$O$329,15,0)</f>
        <v>845605</v>
      </c>
      <c r="G133" s="123">
        <v>7</v>
      </c>
      <c r="H133" s="125">
        <f>+'Inversión No. 2.1 IAP'!H133++'Inversión No. 2.2 IAP'!H133+'Inversión 2.3 IAP'!H133+'Inversión 2.4 IAP'!H133+'Exp Veg 1-IAP'!H133+'Exp Veg 2-IAP'!H133</f>
        <v>0</v>
      </c>
      <c r="I133" s="125">
        <f>+'Inversión No. 2.1 IAP'!I133++'Inversión No. 2.2 IAP'!I133+'Inversión 2.3 IAP'!I133+'Inversión 2.4 IAP'!I133+'Exp Veg 1-IAP'!I133+'Exp Veg 2-IAP'!I133</f>
        <v>0</v>
      </c>
      <c r="J133" s="125">
        <f>+'Inversión No. 2.1 IAP'!J133++'Inversión No. 2.2 IAP'!J133+'Inversión 2.3 IAP'!J133+'Inversión 2.4 IAP'!J133+'Exp Veg 1-IAP'!J133+'Exp Veg 2-IAP'!J133</f>
        <v>0</v>
      </c>
      <c r="K133" s="125">
        <f>+'Inversión No. 2.1 IAP'!K133++'Inversión No. 2.2 IAP'!K133+'Inversión 2.3 IAP'!K133+'Inversión 2.4 IAP'!K133+'Exp Veg 1-IAP'!K133+'Exp Veg 2-IAP'!K133</f>
        <v>0</v>
      </c>
      <c r="L133" s="125">
        <f>+'Inversión No. 2.1 IAP'!L133++'Inversión No. 2.2 IAP'!L133+'Inversión 2.3 IAP'!L133+'Inversión 2.4 IAP'!L133+'Exp Veg 1-IAP'!L133+'Exp Veg 2-IAP'!L133</f>
        <v>0</v>
      </c>
      <c r="M133" s="125">
        <f>+'Inversión No. 2.1 IAP'!M133++'Inversión No. 2.2 IAP'!M133+'Inversión 2.3 IAP'!M133+'Inversión 2.4 IAP'!M133+'Exp Veg 1-IAP'!M133+'Exp Veg 2-IAP'!M133</f>
        <v>0</v>
      </c>
      <c r="N133" s="125">
        <f>+'Inversión No. 2.1 IAP'!N133++'Inversión No. 2.2 IAP'!N133+'Inversión 2.3 IAP'!N133+'Inversión 2.4 IAP'!N133+'Exp Veg 1-IAP'!N133+'Exp Veg 2-IAP'!N133</f>
        <v>0</v>
      </c>
      <c r="O133" s="125">
        <f>+'Inversión No. 2.1 IAP'!O133++'Inversión No. 2.2 IAP'!O133+'Inversión 2.3 IAP'!O133+'Inversión 2.4 IAP'!O133+'Exp Veg 1-IAP'!O133+'Exp Veg 2-IAP'!O133</f>
        <v>0</v>
      </c>
      <c r="P133" s="125">
        <f>+'Inversión No. 2.1 IAP'!P133++'Inversión No. 2.2 IAP'!P133+'Inversión 2.3 IAP'!P133+'Inversión 2.4 IAP'!P133+'Exp Veg 1-IAP'!P133+'Exp Veg 2-IAP'!P133</f>
        <v>0</v>
      </c>
      <c r="Q133" s="125">
        <f>+'Inversión No. 2.1 IAP'!Q133++'Inversión No. 2.2 IAP'!Q133+'Inversión 2.3 IAP'!Q133+'Inversión 2.4 IAP'!Q133+'Exp Veg 1-IAP'!Q133+'Exp Veg 2-IAP'!Q133</f>
        <v>0</v>
      </c>
      <c r="R133" s="125">
        <f>+'Inversión No. 2.1 IAP'!R133++'Inversión No. 2.2 IAP'!R133+'Inversión 2.3 IAP'!R133+'Inversión 2.4 IAP'!R133+'Exp Veg 1-IAP'!R133+'Exp Veg 2-IAP'!R133</f>
        <v>0</v>
      </c>
      <c r="S133" s="125">
        <f>+'Inversión No. 2.1 IAP'!S133++'Inversión No. 2.2 IAP'!S133+'Inversión 2.3 IAP'!S133+'Inversión 2.4 IAP'!S133+'Exp Veg 1-IAP'!S133+'Exp Veg 2-IAP'!S133</f>
        <v>0</v>
      </c>
      <c r="T133" s="125">
        <f>+'Inversión No. 2.1 IAP'!T133++'Inversión No. 2.2 IAP'!T133+'Inversión 2.3 IAP'!T133+'Inversión 2.4 IAP'!T133+'Exp Veg 1-IAP'!T133+'Exp Veg 2-IAP'!T133</f>
        <v>0</v>
      </c>
      <c r="U133" s="125">
        <f>+'Inversión No. 2.1 IAP'!U133++'Inversión No. 2.2 IAP'!U133+'Inversión 2.3 IAP'!U133+'Inversión 2.4 IAP'!U133+'Exp Veg 1-IAP'!U133+'Exp Veg 2-IAP'!U133</f>
        <v>0</v>
      </c>
      <c r="V133" s="125">
        <f>+'Inversión No. 2.1 IAP'!V133++'Inversión No. 2.2 IAP'!V133+'Inversión 2.3 IAP'!V133+'Inversión 2.4 IAP'!V133+'Exp Veg 1-IAP'!V133+'Exp Veg 2-IAP'!V133</f>
        <v>0</v>
      </c>
      <c r="W133" s="125">
        <f>+'Inversión No. 2.1 IAP'!W133++'Inversión No. 2.2 IAP'!W133+'Inversión 2.3 IAP'!W133+'Inversión 2.4 IAP'!W133+'Exp Veg 1-IAP'!W133+'Exp Veg 2-IAP'!W133</f>
        <v>0</v>
      </c>
      <c r="X133" s="125">
        <f>+'Inversión No. 2.1 IAP'!X133++'Inversión No. 2.2 IAP'!X133+'Inversión 2.3 IAP'!X133+'Inversión 2.4 IAP'!X133+'Exp Veg 1-IAP'!X133+'Exp Veg 2-IAP'!X133</f>
        <v>0</v>
      </c>
      <c r="Y133" s="125">
        <f>+'Inversión No. 2.1 IAP'!Y133++'Inversión No. 2.2 IAP'!Y133+'Inversión 2.3 IAP'!Y133+'Inversión 2.4 IAP'!Y133+'Exp Veg 1-IAP'!Y133+'Exp Veg 2-IAP'!Y133</f>
        <v>0</v>
      </c>
      <c r="Z133" s="125">
        <f>+'Inversión No. 2.1 IAP'!Z133++'Inversión No. 2.2 IAP'!Z133+'Inversión 2.3 IAP'!Z133+'Inversión 2.4 IAP'!Z133+'Exp Veg 1-IAP'!Z133+'Exp Veg 2-IAP'!Z133</f>
        <v>0</v>
      </c>
      <c r="AA133" s="125">
        <f>+'Inversión No. 2.1 IAP'!AA133++'Inversión No. 2.2 IAP'!AA133+'Inversión 2.3 IAP'!AA133+'Inversión 2.4 IAP'!AA133+'Exp Veg 1-IAP'!AA133+'Exp Veg 2-IAP'!AA133</f>
        <v>0</v>
      </c>
      <c r="AB133" s="125">
        <f>+'Inversión No. 2.1 IAP'!AB133++'Inversión No. 2.2 IAP'!AB133+'Inversión 2.3 IAP'!AB133+'Inversión 2.4 IAP'!AB133+'Exp Veg 1-IAP'!AB133+'Exp Veg 2-IAP'!AB133</f>
        <v>0</v>
      </c>
      <c r="AC133" s="125">
        <f>+'Inversión No. 2.1 IAP'!AC133++'Inversión No. 2.2 IAP'!AC133+'Inversión 2.3 IAP'!AC133+'Inversión 2.4 IAP'!AC133+'Exp Veg 1-IAP'!AC133+'Exp Veg 2-IAP'!AC133</f>
        <v>0</v>
      </c>
      <c r="AD133" s="125">
        <f>+'Inversión No. 2.1 IAP'!AD133++'Inversión No. 2.2 IAP'!AD133+'Inversión 2.3 IAP'!AD133+'Inversión 2.4 IAP'!AD133+'Exp Veg 1-IAP'!AD133+'Exp Veg 2-IAP'!AD133</f>
        <v>0</v>
      </c>
      <c r="AE133" s="125">
        <f>+'Inversión No. 2.1 IAP'!AE133++'Inversión No. 2.2 IAP'!AE133+'Inversión 2.3 IAP'!AE133+'Inversión 2.4 IAP'!AE133+'Exp Veg 1-IAP'!AE133+'Exp Veg 2-IAP'!AE133</f>
        <v>0</v>
      </c>
      <c r="AF133" s="125">
        <f>+'Inversión No. 2.1 IAP'!AF133++'Inversión No. 2.2 IAP'!AF133+'Inversión 2.3 IAP'!AF133+'Inversión 2.4 IAP'!AF133+'Exp Veg 1-IAP'!AF133+'Exp Veg 2-IAP'!AF133</f>
        <v>0</v>
      </c>
      <c r="AG133" s="125">
        <f>+'Inversión No. 2.1 IAP'!AG133++'Inversión No. 2.2 IAP'!AG133+'Inversión 2.3 IAP'!AG133+'Inversión 2.4 IAP'!AG133+'Exp Veg 1-IAP'!AG133+'Exp Veg 2-IAP'!AG133</f>
        <v>0</v>
      </c>
      <c r="AH133" s="125">
        <f>+'Inversión No. 2.1 IAP'!AH133++'Inversión No. 2.2 IAP'!AH133+'Inversión 2.3 IAP'!AH133+'Inversión 2.4 IAP'!AH133+'Exp Veg 1-IAP'!AH133+'Exp Veg 2-IAP'!AH133</f>
        <v>0</v>
      </c>
      <c r="AI133" s="125">
        <f>+'Inversión No. 2.1 IAP'!AI133++'Inversión No. 2.2 IAP'!AI133+'Inversión 2.3 IAP'!AI133+'Inversión 2.4 IAP'!AI133+'Exp Veg 1-IAP'!AI133+'Exp Veg 2-IAP'!AI133</f>
        <v>0</v>
      </c>
      <c r="AJ133" s="125">
        <f>+'Inversión No. 2.1 IAP'!AJ133++'Inversión No. 2.2 IAP'!AJ133+'Inversión 2.3 IAP'!AJ133+'Inversión 2.4 IAP'!AJ133+'Exp Veg 1-IAP'!AJ133+'Exp Veg 2-IAP'!AJ133</f>
        <v>0</v>
      </c>
      <c r="AK133" s="125">
        <f>+'Inversión No. 2.1 IAP'!AK133++'Inversión No. 2.2 IAP'!AK133+'Inversión 2.3 IAP'!AK133+'Inversión 2.4 IAP'!AK133+'Exp Veg 1-IAP'!AK133+'Exp Veg 2-IAP'!AK133</f>
        <v>0</v>
      </c>
    </row>
    <row r="134" spans="2:37" x14ac:dyDescent="0.25">
      <c r="B134" s="59"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1">
        <v>9</v>
      </c>
      <c r="H134" s="125">
        <f>+'Inversión No. 2.1 IAP'!H134++'Inversión No. 2.2 IAP'!H134+'Inversión 2.3 IAP'!H134+'Inversión 2.4 IAP'!H134+'Exp Veg 1-IAP'!H134+'Exp Veg 2-IAP'!H134</f>
        <v>0</v>
      </c>
      <c r="I134" s="125">
        <f>+'Inversión No. 2.1 IAP'!I134++'Inversión No. 2.2 IAP'!I134+'Inversión 2.3 IAP'!I134+'Inversión 2.4 IAP'!I134+'Exp Veg 1-IAP'!I134+'Exp Veg 2-IAP'!I134</f>
        <v>0</v>
      </c>
      <c r="J134" s="125">
        <f>+'Inversión No. 2.1 IAP'!J134++'Inversión No. 2.2 IAP'!J134+'Inversión 2.3 IAP'!J134+'Inversión 2.4 IAP'!J134+'Exp Veg 1-IAP'!J134+'Exp Veg 2-IAP'!J134</f>
        <v>0</v>
      </c>
      <c r="K134" s="125">
        <f>+'Inversión No. 2.1 IAP'!K134++'Inversión No. 2.2 IAP'!K134+'Inversión 2.3 IAP'!K134+'Inversión 2.4 IAP'!K134+'Exp Veg 1-IAP'!K134+'Exp Veg 2-IAP'!K134</f>
        <v>0</v>
      </c>
      <c r="L134" s="125">
        <f>+'Inversión No. 2.1 IAP'!L134++'Inversión No. 2.2 IAP'!L134+'Inversión 2.3 IAP'!L134+'Inversión 2.4 IAP'!L134+'Exp Veg 1-IAP'!L134+'Exp Veg 2-IAP'!L134</f>
        <v>0</v>
      </c>
      <c r="M134" s="125">
        <f>+'Inversión No. 2.1 IAP'!M134++'Inversión No. 2.2 IAP'!M134+'Inversión 2.3 IAP'!M134+'Inversión 2.4 IAP'!M134+'Exp Veg 1-IAP'!M134+'Exp Veg 2-IAP'!M134</f>
        <v>0</v>
      </c>
      <c r="N134" s="125">
        <f>+'Inversión No. 2.1 IAP'!N134++'Inversión No. 2.2 IAP'!N134+'Inversión 2.3 IAP'!N134+'Inversión 2.4 IAP'!N134+'Exp Veg 1-IAP'!N134+'Exp Veg 2-IAP'!N134</f>
        <v>0</v>
      </c>
      <c r="O134" s="125">
        <f>+'Inversión No. 2.1 IAP'!O134++'Inversión No. 2.2 IAP'!O134+'Inversión 2.3 IAP'!O134+'Inversión 2.4 IAP'!O134+'Exp Veg 1-IAP'!O134+'Exp Veg 2-IAP'!O134</f>
        <v>0</v>
      </c>
      <c r="P134" s="125">
        <f>+'Inversión No. 2.1 IAP'!P134++'Inversión No. 2.2 IAP'!P134+'Inversión 2.3 IAP'!P134+'Inversión 2.4 IAP'!P134+'Exp Veg 1-IAP'!P134+'Exp Veg 2-IAP'!P134</f>
        <v>0</v>
      </c>
      <c r="Q134" s="125">
        <f>+'Inversión No. 2.1 IAP'!Q134++'Inversión No. 2.2 IAP'!Q134+'Inversión 2.3 IAP'!Q134+'Inversión 2.4 IAP'!Q134+'Exp Veg 1-IAP'!Q134+'Exp Veg 2-IAP'!Q134</f>
        <v>0</v>
      </c>
      <c r="R134" s="125">
        <f>+'Inversión No. 2.1 IAP'!R134++'Inversión No. 2.2 IAP'!R134+'Inversión 2.3 IAP'!R134+'Inversión 2.4 IAP'!R134+'Exp Veg 1-IAP'!R134+'Exp Veg 2-IAP'!R134</f>
        <v>0</v>
      </c>
      <c r="S134" s="125">
        <f>+'Inversión No. 2.1 IAP'!S134++'Inversión No. 2.2 IAP'!S134+'Inversión 2.3 IAP'!S134+'Inversión 2.4 IAP'!S134+'Exp Veg 1-IAP'!S134+'Exp Veg 2-IAP'!S134</f>
        <v>0</v>
      </c>
      <c r="T134" s="125">
        <f>+'Inversión No. 2.1 IAP'!T134++'Inversión No. 2.2 IAP'!T134+'Inversión 2.3 IAP'!T134+'Inversión 2.4 IAP'!T134+'Exp Veg 1-IAP'!T134+'Exp Veg 2-IAP'!T134</f>
        <v>0</v>
      </c>
      <c r="U134" s="125">
        <f>+'Inversión No. 2.1 IAP'!U134++'Inversión No. 2.2 IAP'!U134+'Inversión 2.3 IAP'!U134+'Inversión 2.4 IAP'!U134+'Exp Veg 1-IAP'!U134+'Exp Veg 2-IAP'!U134</f>
        <v>0</v>
      </c>
      <c r="V134" s="125">
        <f>+'Inversión No. 2.1 IAP'!V134++'Inversión No. 2.2 IAP'!V134+'Inversión 2.3 IAP'!V134+'Inversión 2.4 IAP'!V134+'Exp Veg 1-IAP'!V134+'Exp Veg 2-IAP'!V134</f>
        <v>0</v>
      </c>
      <c r="W134" s="125">
        <f>+'Inversión No. 2.1 IAP'!W134++'Inversión No. 2.2 IAP'!W134+'Inversión 2.3 IAP'!W134+'Inversión 2.4 IAP'!W134+'Exp Veg 1-IAP'!W134+'Exp Veg 2-IAP'!W134</f>
        <v>0</v>
      </c>
      <c r="X134" s="125">
        <f>+'Inversión No. 2.1 IAP'!X134++'Inversión No. 2.2 IAP'!X134+'Inversión 2.3 IAP'!X134+'Inversión 2.4 IAP'!X134+'Exp Veg 1-IAP'!X134+'Exp Veg 2-IAP'!X134</f>
        <v>0</v>
      </c>
      <c r="Y134" s="125">
        <f>+'Inversión No. 2.1 IAP'!Y134++'Inversión No. 2.2 IAP'!Y134+'Inversión 2.3 IAP'!Y134+'Inversión 2.4 IAP'!Y134+'Exp Veg 1-IAP'!Y134+'Exp Veg 2-IAP'!Y134</f>
        <v>0</v>
      </c>
      <c r="Z134" s="125">
        <f>+'Inversión No. 2.1 IAP'!Z134++'Inversión No. 2.2 IAP'!Z134+'Inversión 2.3 IAP'!Z134+'Inversión 2.4 IAP'!Z134+'Exp Veg 1-IAP'!Z134+'Exp Veg 2-IAP'!Z134</f>
        <v>0</v>
      </c>
      <c r="AA134" s="125">
        <f>+'Inversión No. 2.1 IAP'!AA134++'Inversión No. 2.2 IAP'!AA134+'Inversión 2.3 IAP'!AA134+'Inversión 2.4 IAP'!AA134+'Exp Veg 1-IAP'!AA134+'Exp Veg 2-IAP'!AA134</f>
        <v>0</v>
      </c>
      <c r="AB134" s="125">
        <f>+'Inversión No. 2.1 IAP'!AB134++'Inversión No. 2.2 IAP'!AB134+'Inversión 2.3 IAP'!AB134+'Inversión 2.4 IAP'!AB134+'Exp Veg 1-IAP'!AB134+'Exp Veg 2-IAP'!AB134</f>
        <v>0</v>
      </c>
      <c r="AC134" s="125">
        <f>+'Inversión No. 2.1 IAP'!AC134++'Inversión No. 2.2 IAP'!AC134+'Inversión 2.3 IAP'!AC134+'Inversión 2.4 IAP'!AC134+'Exp Veg 1-IAP'!AC134+'Exp Veg 2-IAP'!AC134</f>
        <v>0</v>
      </c>
      <c r="AD134" s="125">
        <f>+'Inversión No. 2.1 IAP'!AD134++'Inversión No. 2.2 IAP'!AD134+'Inversión 2.3 IAP'!AD134+'Inversión 2.4 IAP'!AD134+'Exp Veg 1-IAP'!AD134+'Exp Veg 2-IAP'!AD134</f>
        <v>0</v>
      </c>
      <c r="AE134" s="125">
        <f>+'Inversión No. 2.1 IAP'!AE134++'Inversión No. 2.2 IAP'!AE134+'Inversión 2.3 IAP'!AE134+'Inversión 2.4 IAP'!AE134+'Exp Veg 1-IAP'!AE134+'Exp Veg 2-IAP'!AE134</f>
        <v>0</v>
      </c>
      <c r="AF134" s="125">
        <f>+'Inversión No. 2.1 IAP'!AF134++'Inversión No. 2.2 IAP'!AF134+'Inversión 2.3 IAP'!AF134+'Inversión 2.4 IAP'!AF134+'Exp Veg 1-IAP'!AF134+'Exp Veg 2-IAP'!AF134</f>
        <v>0</v>
      </c>
      <c r="AG134" s="125">
        <f>+'Inversión No. 2.1 IAP'!AG134++'Inversión No. 2.2 IAP'!AG134+'Inversión 2.3 IAP'!AG134+'Inversión 2.4 IAP'!AG134+'Exp Veg 1-IAP'!AG134+'Exp Veg 2-IAP'!AG134</f>
        <v>0</v>
      </c>
      <c r="AH134" s="125">
        <f>+'Inversión No. 2.1 IAP'!AH134++'Inversión No. 2.2 IAP'!AH134+'Inversión 2.3 IAP'!AH134+'Inversión 2.4 IAP'!AH134+'Exp Veg 1-IAP'!AH134+'Exp Veg 2-IAP'!AH134</f>
        <v>0</v>
      </c>
      <c r="AI134" s="125">
        <f>+'Inversión No. 2.1 IAP'!AI134++'Inversión No. 2.2 IAP'!AI134+'Inversión 2.3 IAP'!AI134+'Inversión 2.4 IAP'!AI134+'Exp Veg 1-IAP'!AI134+'Exp Veg 2-IAP'!AI134</f>
        <v>0</v>
      </c>
      <c r="AJ134" s="125">
        <f>+'Inversión No. 2.1 IAP'!AJ134++'Inversión No. 2.2 IAP'!AJ134+'Inversión 2.3 IAP'!AJ134+'Inversión 2.4 IAP'!AJ134+'Exp Veg 1-IAP'!AJ134+'Exp Veg 2-IAP'!AJ134</f>
        <v>0</v>
      </c>
      <c r="AK134" s="125">
        <f>+'Inversión No. 2.1 IAP'!AK134++'Inversión No. 2.2 IAP'!AK134+'Inversión 2.3 IAP'!AK134+'Inversión 2.4 IAP'!AK134+'Exp Veg 1-IAP'!AK134+'Exp Veg 2-IAP'!AK134</f>
        <v>0</v>
      </c>
    </row>
    <row r="135" spans="2:37" x14ac:dyDescent="0.25">
      <c r="B135" s="59" t="s">
        <v>561</v>
      </c>
      <c r="C135" s="62" t="str">
        <f>+VLOOKUP(B135,'resumen UCAP'!$A$5:$O$329,2,0)</f>
        <v>Luminaria Led 65w</v>
      </c>
      <c r="D135" s="63">
        <f>+'Desmonte Infr. financiada'!D135</f>
        <v>65</v>
      </c>
      <c r="E135" s="63" t="str">
        <f>+VLOOKUP(B135,'resumen UCAP'!$A$5:$O$329,3,0)</f>
        <v>Un</v>
      </c>
      <c r="F135" s="64">
        <f>+VLOOKUP(B135,'resumen UCAP'!$A$5:$O$329,15,0)</f>
        <v>1989070</v>
      </c>
      <c r="G135" s="61">
        <v>3</v>
      </c>
      <c r="H135" s="125">
        <f>+'Inversión No. 2.1 IAP'!H135++'Inversión No. 2.2 IAP'!H135+'Inversión 2.3 IAP'!H135+'Inversión 2.4 IAP'!H135+'Exp Veg 1-IAP'!H135+'Exp Veg 2-IAP'!H135</f>
        <v>0</v>
      </c>
      <c r="I135" s="125">
        <f>+'Inversión No. 2.1 IAP'!I135++'Inversión No. 2.2 IAP'!I135+'Inversión 2.3 IAP'!I135+'Inversión 2.4 IAP'!I135+'Exp Veg 1-IAP'!I135+'Exp Veg 2-IAP'!I135</f>
        <v>0</v>
      </c>
      <c r="J135" s="125">
        <f>+'Inversión No. 2.1 IAP'!J135++'Inversión No. 2.2 IAP'!J135+'Inversión 2.3 IAP'!J135+'Inversión 2.4 IAP'!J135+'Exp Veg 1-IAP'!J135+'Exp Veg 2-IAP'!J135</f>
        <v>0</v>
      </c>
      <c r="K135" s="125">
        <f>+'Inversión No. 2.1 IAP'!K135++'Inversión No. 2.2 IAP'!K135+'Inversión 2.3 IAP'!K135+'Inversión 2.4 IAP'!K135+'Exp Veg 1-IAP'!K135+'Exp Veg 2-IAP'!K135</f>
        <v>0</v>
      </c>
      <c r="L135" s="125">
        <f>+'Inversión No. 2.1 IAP'!L135++'Inversión No. 2.2 IAP'!L135+'Inversión 2.3 IAP'!L135+'Inversión 2.4 IAP'!L135+'Exp Veg 1-IAP'!L135+'Exp Veg 2-IAP'!L135</f>
        <v>0</v>
      </c>
      <c r="M135" s="125">
        <f>+'Inversión No. 2.1 IAP'!M135++'Inversión No. 2.2 IAP'!M135+'Inversión 2.3 IAP'!M135+'Inversión 2.4 IAP'!M135+'Exp Veg 1-IAP'!M135+'Exp Veg 2-IAP'!M135</f>
        <v>0</v>
      </c>
      <c r="N135" s="125">
        <f>+'Inversión No. 2.1 IAP'!N135++'Inversión No. 2.2 IAP'!N135+'Inversión 2.3 IAP'!N135+'Inversión 2.4 IAP'!N135+'Exp Veg 1-IAP'!N135+'Exp Veg 2-IAP'!N135</f>
        <v>0</v>
      </c>
      <c r="O135" s="125">
        <f>+'Inversión No. 2.1 IAP'!O135++'Inversión No. 2.2 IAP'!O135+'Inversión 2.3 IAP'!O135+'Inversión 2.4 IAP'!O135+'Exp Veg 1-IAP'!O135+'Exp Veg 2-IAP'!O135</f>
        <v>0</v>
      </c>
      <c r="P135" s="125">
        <f>+'Inversión No. 2.1 IAP'!P135++'Inversión No. 2.2 IAP'!P135+'Inversión 2.3 IAP'!P135+'Inversión 2.4 IAP'!P135+'Exp Veg 1-IAP'!P135+'Exp Veg 2-IAP'!P135</f>
        <v>0</v>
      </c>
      <c r="Q135" s="125">
        <f>+'Inversión No. 2.1 IAP'!Q135++'Inversión No. 2.2 IAP'!Q135+'Inversión 2.3 IAP'!Q135+'Inversión 2.4 IAP'!Q135+'Exp Veg 1-IAP'!Q135+'Exp Veg 2-IAP'!Q135</f>
        <v>0</v>
      </c>
      <c r="R135" s="125">
        <f>+'Inversión No. 2.1 IAP'!R135++'Inversión No. 2.2 IAP'!R135+'Inversión 2.3 IAP'!R135+'Inversión 2.4 IAP'!R135+'Exp Veg 1-IAP'!R135+'Exp Veg 2-IAP'!R135</f>
        <v>0</v>
      </c>
      <c r="S135" s="125">
        <f>+'Inversión No. 2.1 IAP'!S135++'Inversión No. 2.2 IAP'!S135+'Inversión 2.3 IAP'!S135+'Inversión 2.4 IAP'!S135+'Exp Veg 1-IAP'!S135+'Exp Veg 2-IAP'!S135</f>
        <v>0</v>
      </c>
      <c r="T135" s="125">
        <f>+'Inversión No. 2.1 IAP'!T135++'Inversión No. 2.2 IAP'!T135+'Inversión 2.3 IAP'!T135+'Inversión 2.4 IAP'!T135+'Exp Veg 1-IAP'!T135+'Exp Veg 2-IAP'!T135</f>
        <v>0</v>
      </c>
      <c r="U135" s="125">
        <f>+'Inversión No. 2.1 IAP'!U135++'Inversión No. 2.2 IAP'!U135+'Inversión 2.3 IAP'!U135+'Inversión 2.4 IAP'!U135+'Exp Veg 1-IAP'!U135+'Exp Veg 2-IAP'!U135</f>
        <v>0</v>
      </c>
      <c r="V135" s="125">
        <f>+'Inversión No. 2.1 IAP'!V135++'Inversión No. 2.2 IAP'!V135+'Inversión 2.3 IAP'!V135+'Inversión 2.4 IAP'!V135+'Exp Veg 1-IAP'!V135+'Exp Veg 2-IAP'!V135</f>
        <v>0</v>
      </c>
      <c r="W135" s="125">
        <f>+'Inversión No. 2.1 IAP'!W135++'Inversión No. 2.2 IAP'!W135+'Inversión 2.3 IAP'!W135+'Inversión 2.4 IAP'!W135+'Exp Veg 1-IAP'!W135+'Exp Veg 2-IAP'!W135</f>
        <v>0</v>
      </c>
      <c r="X135" s="125">
        <f>+'Inversión No. 2.1 IAP'!X135++'Inversión No. 2.2 IAP'!X135+'Inversión 2.3 IAP'!X135+'Inversión 2.4 IAP'!X135+'Exp Veg 1-IAP'!X135+'Exp Veg 2-IAP'!X135</f>
        <v>0</v>
      </c>
      <c r="Y135" s="125">
        <f>+'Inversión No. 2.1 IAP'!Y135++'Inversión No. 2.2 IAP'!Y135+'Inversión 2.3 IAP'!Y135+'Inversión 2.4 IAP'!Y135+'Exp Veg 1-IAP'!Y135+'Exp Veg 2-IAP'!Y135</f>
        <v>0</v>
      </c>
      <c r="Z135" s="125">
        <f>+'Inversión No. 2.1 IAP'!Z135++'Inversión No. 2.2 IAP'!Z135+'Inversión 2.3 IAP'!Z135+'Inversión 2.4 IAP'!Z135+'Exp Veg 1-IAP'!Z135+'Exp Veg 2-IAP'!Z135</f>
        <v>0</v>
      </c>
      <c r="AA135" s="125">
        <f>+'Inversión No. 2.1 IAP'!AA135++'Inversión No. 2.2 IAP'!AA135+'Inversión 2.3 IAP'!AA135+'Inversión 2.4 IAP'!AA135+'Exp Veg 1-IAP'!AA135+'Exp Veg 2-IAP'!AA135</f>
        <v>0</v>
      </c>
      <c r="AB135" s="125">
        <f>+'Inversión No. 2.1 IAP'!AB135++'Inversión No. 2.2 IAP'!AB135+'Inversión 2.3 IAP'!AB135+'Inversión 2.4 IAP'!AB135+'Exp Veg 1-IAP'!AB135+'Exp Veg 2-IAP'!AB135</f>
        <v>0</v>
      </c>
      <c r="AC135" s="125">
        <f>+'Inversión No. 2.1 IAP'!AC135++'Inversión No. 2.2 IAP'!AC135+'Inversión 2.3 IAP'!AC135+'Inversión 2.4 IAP'!AC135+'Exp Veg 1-IAP'!AC135+'Exp Veg 2-IAP'!AC135</f>
        <v>0</v>
      </c>
      <c r="AD135" s="125">
        <f>+'Inversión No. 2.1 IAP'!AD135++'Inversión No. 2.2 IAP'!AD135+'Inversión 2.3 IAP'!AD135+'Inversión 2.4 IAP'!AD135+'Exp Veg 1-IAP'!AD135+'Exp Veg 2-IAP'!AD135</f>
        <v>0</v>
      </c>
      <c r="AE135" s="125">
        <f>+'Inversión No. 2.1 IAP'!AE135++'Inversión No. 2.2 IAP'!AE135+'Inversión 2.3 IAP'!AE135+'Inversión 2.4 IAP'!AE135+'Exp Veg 1-IAP'!AE135+'Exp Veg 2-IAP'!AE135</f>
        <v>0</v>
      </c>
      <c r="AF135" s="125">
        <f>+'Inversión No. 2.1 IAP'!AF135++'Inversión No. 2.2 IAP'!AF135+'Inversión 2.3 IAP'!AF135+'Inversión 2.4 IAP'!AF135+'Exp Veg 1-IAP'!AF135+'Exp Veg 2-IAP'!AF135</f>
        <v>0</v>
      </c>
      <c r="AG135" s="125">
        <f>+'Inversión No. 2.1 IAP'!AG135++'Inversión No. 2.2 IAP'!AG135+'Inversión 2.3 IAP'!AG135+'Inversión 2.4 IAP'!AG135+'Exp Veg 1-IAP'!AG135+'Exp Veg 2-IAP'!AG135</f>
        <v>0</v>
      </c>
      <c r="AH135" s="125">
        <f>+'Inversión No. 2.1 IAP'!AH135++'Inversión No. 2.2 IAP'!AH135+'Inversión 2.3 IAP'!AH135+'Inversión 2.4 IAP'!AH135+'Exp Veg 1-IAP'!AH135+'Exp Veg 2-IAP'!AH135</f>
        <v>0</v>
      </c>
      <c r="AI135" s="125">
        <f>+'Inversión No. 2.1 IAP'!AI135++'Inversión No. 2.2 IAP'!AI135+'Inversión 2.3 IAP'!AI135+'Inversión 2.4 IAP'!AI135+'Exp Veg 1-IAP'!AI135+'Exp Veg 2-IAP'!AI135</f>
        <v>0</v>
      </c>
      <c r="AJ135" s="125">
        <f>+'Inversión No. 2.1 IAP'!AJ135++'Inversión No. 2.2 IAP'!AJ135+'Inversión 2.3 IAP'!AJ135+'Inversión 2.4 IAP'!AJ135+'Exp Veg 1-IAP'!AJ135+'Exp Veg 2-IAP'!AJ135</f>
        <v>0</v>
      </c>
      <c r="AK135" s="125">
        <f>+'Inversión No. 2.1 IAP'!AK135++'Inversión No. 2.2 IAP'!AK135+'Inversión 2.3 IAP'!AK135+'Inversión 2.4 IAP'!AK135+'Exp Veg 1-IAP'!AK135+'Exp Veg 2-IAP'!AK135</f>
        <v>0</v>
      </c>
    </row>
    <row r="136" spans="2:37" x14ac:dyDescent="0.25">
      <c r="B136" s="59" t="s">
        <v>562</v>
      </c>
      <c r="C136" s="62" t="str">
        <f>+VLOOKUP(B136,'resumen UCAP'!$A$5:$O$329,2,0)</f>
        <v>PROYECTOR LED 400W APOLO NUEVO</v>
      </c>
      <c r="D136" s="63">
        <f>+'Desmonte Infr. financiada'!D136</f>
        <v>400</v>
      </c>
      <c r="E136" s="63" t="str">
        <f>+VLOOKUP(B136,'resumen UCAP'!$A$5:$O$329,3,0)</f>
        <v>Un</v>
      </c>
      <c r="F136" s="64">
        <f>+VLOOKUP(B136,'resumen UCAP'!$A$5:$O$329,15,0)</f>
        <v>2980712</v>
      </c>
      <c r="G136" s="61">
        <v>3</v>
      </c>
      <c r="H136" s="125">
        <f>+'Inversión No. 2.1 IAP'!H136++'Inversión No. 2.2 IAP'!H136+'Inversión 2.3 IAP'!H136+'Inversión 2.4 IAP'!H136+'Exp Veg 1-IAP'!H136+'Exp Veg 2-IAP'!H136</f>
        <v>0</v>
      </c>
      <c r="I136" s="125">
        <f>+'Inversión No. 2.1 IAP'!I136++'Inversión No. 2.2 IAP'!I136+'Inversión 2.3 IAP'!I136+'Inversión 2.4 IAP'!I136+'Exp Veg 1-IAP'!I136+'Exp Veg 2-IAP'!I136</f>
        <v>0</v>
      </c>
      <c r="J136" s="125">
        <f>+'Inversión No. 2.1 IAP'!J136++'Inversión No. 2.2 IAP'!J136+'Inversión 2.3 IAP'!J136+'Inversión 2.4 IAP'!J136+'Exp Veg 1-IAP'!J136+'Exp Veg 2-IAP'!J136</f>
        <v>0</v>
      </c>
      <c r="K136" s="125">
        <f>+'Inversión No. 2.1 IAP'!K136++'Inversión No. 2.2 IAP'!K136+'Inversión 2.3 IAP'!K136+'Inversión 2.4 IAP'!K136+'Exp Veg 1-IAP'!K136+'Exp Veg 2-IAP'!K136</f>
        <v>0</v>
      </c>
      <c r="L136" s="125">
        <f>+'Inversión No. 2.1 IAP'!L136++'Inversión No. 2.2 IAP'!L136+'Inversión 2.3 IAP'!L136+'Inversión 2.4 IAP'!L136+'Exp Veg 1-IAP'!L136+'Exp Veg 2-IAP'!L136</f>
        <v>0</v>
      </c>
      <c r="M136" s="125">
        <f>+'Inversión No. 2.1 IAP'!M136++'Inversión No. 2.2 IAP'!M136+'Inversión 2.3 IAP'!M136+'Inversión 2.4 IAP'!M136+'Exp Veg 1-IAP'!M136+'Exp Veg 2-IAP'!M136</f>
        <v>0</v>
      </c>
      <c r="N136" s="125">
        <f>+'Inversión No. 2.1 IAP'!N136++'Inversión No. 2.2 IAP'!N136+'Inversión 2.3 IAP'!N136+'Inversión 2.4 IAP'!N136+'Exp Veg 1-IAP'!N136+'Exp Veg 2-IAP'!N136</f>
        <v>0</v>
      </c>
      <c r="O136" s="125">
        <f>+'Inversión No. 2.1 IAP'!O136++'Inversión No. 2.2 IAP'!O136+'Inversión 2.3 IAP'!O136+'Inversión 2.4 IAP'!O136+'Exp Veg 1-IAP'!O136+'Exp Veg 2-IAP'!O136</f>
        <v>0</v>
      </c>
      <c r="P136" s="125">
        <f>+'Inversión No. 2.1 IAP'!P136++'Inversión No. 2.2 IAP'!P136+'Inversión 2.3 IAP'!P136+'Inversión 2.4 IAP'!P136+'Exp Veg 1-IAP'!P136+'Exp Veg 2-IAP'!P136</f>
        <v>0</v>
      </c>
      <c r="Q136" s="125">
        <f>+'Inversión No. 2.1 IAP'!Q136++'Inversión No. 2.2 IAP'!Q136+'Inversión 2.3 IAP'!Q136+'Inversión 2.4 IAP'!Q136+'Exp Veg 1-IAP'!Q136+'Exp Veg 2-IAP'!Q136</f>
        <v>0</v>
      </c>
      <c r="R136" s="125">
        <f>+'Inversión No. 2.1 IAP'!R136++'Inversión No. 2.2 IAP'!R136+'Inversión 2.3 IAP'!R136+'Inversión 2.4 IAP'!R136+'Exp Veg 1-IAP'!R136+'Exp Veg 2-IAP'!R136</f>
        <v>0</v>
      </c>
      <c r="S136" s="125">
        <f>+'Inversión No. 2.1 IAP'!S136++'Inversión No. 2.2 IAP'!S136+'Inversión 2.3 IAP'!S136+'Inversión 2.4 IAP'!S136+'Exp Veg 1-IAP'!S136+'Exp Veg 2-IAP'!S136</f>
        <v>0</v>
      </c>
      <c r="T136" s="125">
        <f>+'Inversión No. 2.1 IAP'!T136++'Inversión No. 2.2 IAP'!T136+'Inversión 2.3 IAP'!T136+'Inversión 2.4 IAP'!T136+'Exp Veg 1-IAP'!T136+'Exp Veg 2-IAP'!T136</f>
        <v>0</v>
      </c>
      <c r="U136" s="125">
        <f>+'Inversión No. 2.1 IAP'!U136++'Inversión No. 2.2 IAP'!U136+'Inversión 2.3 IAP'!U136+'Inversión 2.4 IAP'!U136+'Exp Veg 1-IAP'!U136+'Exp Veg 2-IAP'!U136</f>
        <v>0</v>
      </c>
      <c r="V136" s="125">
        <f>+'Inversión No. 2.1 IAP'!V136++'Inversión No. 2.2 IAP'!V136+'Inversión 2.3 IAP'!V136+'Inversión 2.4 IAP'!V136+'Exp Veg 1-IAP'!V136+'Exp Veg 2-IAP'!V136</f>
        <v>0</v>
      </c>
      <c r="W136" s="125">
        <f>+'Inversión No. 2.1 IAP'!W136++'Inversión No. 2.2 IAP'!W136+'Inversión 2.3 IAP'!W136+'Inversión 2.4 IAP'!W136+'Exp Veg 1-IAP'!W136+'Exp Veg 2-IAP'!W136</f>
        <v>0</v>
      </c>
      <c r="X136" s="125">
        <f>+'Inversión No. 2.1 IAP'!X136++'Inversión No. 2.2 IAP'!X136+'Inversión 2.3 IAP'!X136+'Inversión 2.4 IAP'!X136+'Exp Veg 1-IAP'!X136+'Exp Veg 2-IAP'!X136</f>
        <v>0</v>
      </c>
      <c r="Y136" s="125">
        <f>+'Inversión No. 2.1 IAP'!Y136++'Inversión No. 2.2 IAP'!Y136+'Inversión 2.3 IAP'!Y136+'Inversión 2.4 IAP'!Y136+'Exp Veg 1-IAP'!Y136+'Exp Veg 2-IAP'!Y136</f>
        <v>0</v>
      </c>
      <c r="Z136" s="125">
        <f>+'Inversión No. 2.1 IAP'!Z136++'Inversión No. 2.2 IAP'!Z136+'Inversión 2.3 IAP'!Z136+'Inversión 2.4 IAP'!Z136+'Exp Veg 1-IAP'!Z136+'Exp Veg 2-IAP'!Z136</f>
        <v>0</v>
      </c>
      <c r="AA136" s="125">
        <f>+'Inversión No. 2.1 IAP'!AA136++'Inversión No. 2.2 IAP'!AA136+'Inversión 2.3 IAP'!AA136+'Inversión 2.4 IAP'!AA136+'Exp Veg 1-IAP'!AA136+'Exp Veg 2-IAP'!AA136</f>
        <v>0</v>
      </c>
      <c r="AB136" s="125">
        <f>+'Inversión No. 2.1 IAP'!AB136++'Inversión No. 2.2 IAP'!AB136+'Inversión 2.3 IAP'!AB136+'Inversión 2.4 IAP'!AB136+'Exp Veg 1-IAP'!AB136+'Exp Veg 2-IAP'!AB136</f>
        <v>0</v>
      </c>
      <c r="AC136" s="125">
        <f>+'Inversión No. 2.1 IAP'!AC136++'Inversión No. 2.2 IAP'!AC136+'Inversión 2.3 IAP'!AC136+'Inversión 2.4 IAP'!AC136+'Exp Veg 1-IAP'!AC136+'Exp Veg 2-IAP'!AC136</f>
        <v>0</v>
      </c>
      <c r="AD136" s="125">
        <f>+'Inversión No. 2.1 IAP'!AD136++'Inversión No. 2.2 IAP'!AD136+'Inversión 2.3 IAP'!AD136+'Inversión 2.4 IAP'!AD136+'Exp Veg 1-IAP'!AD136+'Exp Veg 2-IAP'!AD136</f>
        <v>0</v>
      </c>
      <c r="AE136" s="125">
        <f>+'Inversión No. 2.1 IAP'!AE136++'Inversión No. 2.2 IAP'!AE136+'Inversión 2.3 IAP'!AE136+'Inversión 2.4 IAP'!AE136+'Exp Veg 1-IAP'!AE136+'Exp Veg 2-IAP'!AE136</f>
        <v>0</v>
      </c>
      <c r="AF136" s="125">
        <f>+'Inversión No. 2.1 IAP'!AF136++'Inversión No. 2.2 IAP'!AF136+'Inversión 2.3 IAP'!AF136+'Inversión 2.4 IAP'!AF136+'Exp Veg 1-IAP'!AF136+'Exp Veg 2-IAP'!AF136</f>
        <v>0</v>
      </c>
      <c r="AG136" s="125">
        <f>+'Inversión No. 2.1 IAP'!AG136++'Inversión No. 2.2 IAP'!AG136+'Inversión 2.3 IAP'!AG136+'Inversión 2.4 IAP'!AG136+'Exp Veg 1-IAP'!AG136+'Exp Veg 2-IAP'!AG136</f>
        <v>0</v>
      </c>
      <c r="AH136" s="125">
        <f>+'Inversión No. 2.1 IAP'!AH136++'Inversión No. 2.2 IAP'!AH136+'Inversión 2.3 IAP'!AH136+'Inversión 2.4 IAP'!AH136+'Exp Veg 1-IAP'!AH136+'Exp Veg 2-IAP'!AH136</f>
        <v>0</v>
      </c>
      <c r="AI136" s="125">
        <f>+'Inversión No. 2.1 IAP'!AI136++'Inversión No. 2.2 IAP'!AI136+'Inversión 2.3 IAP'!AI136+'Inversión 2.4 IAP'!AI136+'Exp Veg 1-IAP'!AI136+'Exp Veg 2-IAP'!AI136</f>
        <v>0</v>
      </c>
      <c r="AJ136" s="125">
        <f>+'Inversión No. 2.1 IAP'!AJ136++'Inversión No. 2.2 IAP'!AJ136+'Inversión 2.3 IAP'!AJ136+'Inversión 2.4 IAP'!AJ136+'Exp Veg 1-IAP'!AJ136+'Exp Veg 2-IAP'!AJ136</f>
        <v>0</v>
      </c>
      <c r="AK136" s="125">
        <f>+'Inversión No. 2.1 IAP'!AK136++'Inversión No. 2.2 IAP'!AK136+'Inversión 2.3 IAP'!AK136+'Inversión 2.4 IAP'!AK136+'Exp Veg 1-IAP'!AK136+'Exp Veg 2-IAP'!AK136</f>
        <v>0</v>
      </c>
    </row>
    <row r="137" spans="2:37" x14ac:dyDescent="0.25">
      <c r="B137" s="59" t="s">
        <v>563</v>
      </c>
      <c r="C137" s="62" t="str">
        <f>+VLOOKUP(B137,'resumen UCAP'!$A$5:$O$329,2,0)</f>
        <v>ETIQUETA PROYECTOR MH 1000 SEGUNDA</v>
      </c>
      <c r="D137" s="63">
        <f>+'Desmonte Infr. financiada'!D137</f>
        <v>115</v>
      </c>
      <c r="E137" s="63" t="str">
        <f>+VLOOKUP(B137,'resumen UCAP'!$A$5:$O$329,3,0)</f>
        <v>Un</v>
      </c>
      <c r="F137" s="64">
        <f>+VLOOKUP(B137,'resumen UCAP'!$A$5:$O$329,15,0)</f>
        <v>540000</v>
      </c>
      <c r="G137" s="124">
        <v>5</v>
      </c>
      <c r="H137" s="125">
        <f>+'Inversión No. 2.1 IAP'!H137++'Inversión No. 2.2 IAP'!H137+'Inversión 2.3 IAP'!H137+'Inversión 2.4 IAP'!H137+'Exp Veg 1-IAP'!H137+'Exp Veg 2-IAP'!H137</f>
        <v>0</v>
      </c>
      <c r="I137" s="125">
        <f>+'Inversión No. 2.1 IAP'!I137++'Inversión No. 2.2 IAP'!I137+'Inversión 2.3 IAP'!I137+'Inversión 2.4 IAP'!I137+'Exp Veg 1-IAP'!I137+'Exp Veg 2-IAP'!I137</f>
        <v>0</v>
      </c>
      <c r="J137" s="125">
        <f>+'Inversión No. 2.1 IAP'!J137++'Inversión No. 2.2 IAP'!J137+'Inversión 2.3 IAP'!J137+'Inversión 2.4 IAP'!J137+'Exp Veg 1-IAP'!J137+'Exp Veg 2-IAP'!J137</f>
        <v>0</v>
      </c>
      <c r="K137" s="125">
        <f>+'Inversión No. 2.1 IAP'!K137++'Inversión No. 2.2 IAP'!K137+'Inversión 2.3 IAP'!K137+'Inversión 2.4 IAP'!K137+'Exp Veg 1-IAP'!K137+'Exp Veg 2-IAP'!K137</f>
        <v>0</v>
      </c>
      <c r="L137" s="125">
        <f>+'Inversión No. 2.1 IAP'!L137++'Inversión No. 2.2 IAP'!L137+'Inversión 2.3 IAP'!L137+'Inversión 2.4 IAP'!L137+'Exp Veg 1-IAP'!L137+'Exp Veg 2-IAP'!L137</f>
        <v>0</v>
      </c>
      <c r="M137" s="125">
        <f>+'Inversión No. 2.1 IAP'!M137++'Inversión No. 2.2 IAP'!M137+'Inversión 2.3 IAP'!M137+'Inversión 2.4 IAP'!M137+'Exp Veg 1-IAP'!M137+'Exp Veg 2-IAP'!M137</f>
        <v>0</v>
      </c>
      <c r="N137" s="125">
        <f>+'Inversión No. 2.1 IAP'!N137++'Inversión No. 2.2 IAP'!N137+'Inversión 2.3 IAP'!N137+'Inversión 2.4 IAP'!N137+'Exp Veg 1-IAP'!N137+'Exp Veg 2-IAP'!N137</f>
        <v>0</v>
      </c>
      <c r="O137" s="125">
        <f>+'Inversión No. 2.1 IAP'!O137++'Inversión No. 2.2 IAP'!O137+'Inversión 2.3 IAP'!O137+'Inversión 2.4 IAP'!O137+'Exp Veg 1-IAP'!O137+'Exp Veg 2-IAP'!O137</f>
        <v>0</v>
      </c>
      <c r="P137" s="125">
        <f>+'Inversión No. 2.1 IAP'!P137++'Inversión No. 2.2 IAP'!P137+'Inversión 2.3 IAP'!P137+'Inversión 2.4 IAP'!P137+'Exp Veg 1-IAP'!P137+'Exp Veg 2-IAP'!P137</f>
        <v>0</v>
      </c>
      <c r="Q137" s="125">
        <f>+'Inversión No. 2.1 IAP'!Q137++'Inversión No. 2.2 IAP'!Q137+'Inversión 2.3 IAP'!Q137+'Inversión 2.4 IAP'!Q137+'Exp Veg 1-IAP'!Q137+'Exp Veg 2-IAP'!Q137</f>
        <v>0</v>
      </c>
      <c r="R137" s="125">
        <f>+'Inversión No. 2.1 IAP'!R137++'Inversión No. 2.2 IAP'!R137+'Inversión 2.3 IAP'!R137+'Inversión 2.4 IAP'!R137+'Exp Veg 1-IAP'!R137+'Exp Veg 2-IAP'!R137</f>
        <v>0</v>
      </c>
      <c r="S137" s="125">
        <f>+'Inversión No. 2.1 IAP'!S137++'Inversión No. 2.2 IAP'!S137+'Inversión 2.3 IAP'!S137+'Inversión 2.4 IAP'!S137+'Exp Veg 1-IAP'!S137+'Exp Veg 2-IAP'!S137</f>
        <v>0</v>
      </c>
      <c r="T137" s="125">
        <f>+'Inversión No. 2.1 IAP'!T137++'Inversión No. 2.2 IAP'!T137+'Inversión 2.3 IAP'!T137+'Inversión 2.4 IAP'!T137+'Exp Veg 1-IAP'!T137+'Exp Veg 2-IAP'!T137</f>
        <v>0</v>
      </c>
      <c r="U137" s="125">
        <f>+'Inversión No. 2.1 IAP'!U137++'Inversión No. 2.2 IAP'!U137+'Inversión 2.3 IAP'!U137+'Inversión 2.4 IAP'!U137+'Exp Veg 1-IAP'!U137+'Exp Veg 2-IAP'!U137</f>
        <v>0</v>
      </c>
      <c r="V137" s="125">
        <f>+'Inversión No. 2.1 IAP'!V137++'Inversión No. 2.2 IAP'!V137+'Inversión 2.3 IAP'!V137+'Inversión 2.4 IAP'!V137+'Exp Veg 1-IAP'!V137+'Exp Veg 2-IAP'!V137</f>
        <v>0</v>
      </c>
      <c r="W137" s="125">
        <f>+'Inversión No. 2.1 IAP'!W137++'Inversión No. 2.2 IAP'!W137+'Inversión 2.3 IAP'!W137+'Inversión 2.4 IAP'!W137+'Exp Veg 1-IAP'!W137+'Exp Veg 2-IAP'!W137</f>
        <v>0</v>
      </c>
      <c r="X137" s="125">
        <f>+'Inversión No. 2.1 IAP'!X137++'Inversión No. 2.2 IAP'!X137+'Inversión 2.3 IAP'!X137+'Inversión 2.4 IAP'!X137+'Exp Veg 1-IAP'!X137+'Exp Veg 2-IAP'!X137</f>
        <v>0</v>
      </c>
      <c r="Y137" s="125">
        <f>+'Inversión No. 2.1 IAP'!Y137++'Inversión No. 2.2 IAP'!Y137+'Inversión 2.3 IAP'!Y137+'Inversión 2.4 IAP'!Y137+'Exp Veg 1-IAP'!Y137+'Exp Veg 2-IAP'!Y137</f>
        <v>0</v>
      </c>
      <c r="Z137" s="125">
        <f>+'Inversión No. 2.1 IAP'!Z137++'Inversión No. 2.2 IAP'!Z137+'Inversión 2.3 IAP'!Z137+'Inversión 2.4 IAP'!Z137+'Exp Veg 1-IAP'!Z137+'Exp Veg 2-IAP'!Z137</f>
        <v>0</v>
      </c>
      <c r="AA137" s="125">
        <f>+'Inversión No. 2.1 IAP'!AA137++'Inversión No. 2.2 IAP'!AA137+'Inversión 2.3 IAP'!AA137+'Inversión 2.4 IAP'!AA137+'Exp Veg 1-IAP'!AA137+'Exp Veg 2-IAP'!AA137</f>
        <v>0</v>
      </c>
      <c r="AB137" s="125">
        <f>+'Inversión No. 2.1 IAP'!AB137++'Inversión No. 2.2 IAP'!AB137+'Inversión 2.3 IAP'!AB137+'Inversión 2.4 IAP'!AB137+'Exp Veg 1-IAP'!AB137+'Exp Veg 2-IAP'!AB137</f>
        <v>0</v>
      </c>
      <c r="AC137" s="125">
        <f>+'Inversión No. 2.1 IAP'!AC137++'Inversión No. 2.2 IAP'!AC137+'Inversión 2.3 IAP'!AC137+'Inversión 2.4 IAP'!AC137+'Exp Veg 1-IAP'!AC137+'Exp Veg 2-IAP'!AC137</f>
        <v>0</v>
      </c>
      <c r="AD137" s="125">
        <f>+'Inversión No. 2.1 IAP'!AD137++'Inversión No. 2.2 IAP'!AD137+'Inversión 2.3 IAP'!AD137+'Inversión 2.4 IAP'!AD137+'Exp Veg 1-IAP'!AD137+'Exp Veg 2-IAP'!AD137</f>
        <v>0</v>
      </c>
      <c r="AE137" s="125">
        <f>+'Inversión No. 2.1 IAP'!AE137++'Inversión No. 2.2 IAP'!AE137+'Inversión 2.3 IAP'!AE137+'Inversión 2.4 IAP'!AE137+'Exp Veg 1-IAP'!AE137+'Exp Veg 2-IAP'!AE137</f>
        <v>0</v>
      </c>
      <c r="AF137" s="125">
        <f>+'Inversión No. 2.1 IAP'!AF137++'Inversión No. 2.2 IAP'!AF137+'Inversión 2.3 IAP'!AF137+'Inversión 2.4 IAP'!AF137+'Exp Veg 1-IAP'!AF137+'Exp Veg 2-IAP'!AF137</f>
        <v>0</v>
      </c>
      <c r="AG137" s="125">
        <f>+'Inversión No. 2.1 IAP'!AG137++'Inversión No. 2.2 IAP'!AG137+'Inversión 2.3 IAP'!AG137+'Inversión 2.4 IAP'!AG137+'Exp Veg 1-IAP'!AG137+'Exp Veg 2-IAP'!AG137</f>
        <v>0</v>
      </c>
      <c r="AH137" s="125">
        <f>+'Inversión No. 2.1 IAP'!AH137++'Inversión No. 2.2 IAP'!AH137+'Inversión 2.3 IAP'!AH137+'Inversión 2.4 IAP'!AH137+'Exp Veg 1-IAP'!AH137+'Exp Veg 2-IAP'!AH137</f>
        <v>0</v>
      </c>
      <c r="AI137" s="125">
        <f>+'Inversión No. 2.1 IAP'!AI137++'Inversión No. 2.2 IAP'!AI137+'Inversión 2.3 IAP'!AI137+'Inversión 2.4 IAP'!AI137+'Exp Veg 1-IAP'!AI137+'Exp Veg 2-IAP'!AI137</f>
        <v>0</v>
      </c>
      <c r="AJ137" s="125">
        <f>+'Inversión No. 2.1 IAP'!AJ137++'Inversión No. 2.2 IAP'!AJ137+'Inversión 2.3 IAP'!AJ137+'Inversión 2.4 IAP'!AJ137+'Exp Veg 1-IAP'!AJ137+'Exp Veg 2-IAP'!AJ137</f>
        <v>0</v>
      </c>
      <c r="AK137" s="125">
        <f>+'Inversión No. 2.1 IAP'!AK137++'Inversión No. 2.2 IAP'!AK137+'Inversión 2.3 IAP'!AK137+'Inversión 2.4 IAP'!AK137+'Exp Veg 1-IAP'!AK137+'Exp Veg 2-IAP'!AK137</f>
        <v>0</v>
      </c>
    </row>
    <row r="138" spans="2:37" x14ac:dyDescent="0.25">
      <c r="B138" s="59"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123">
        <v>6</v>
      </c>
      <c r="H138" s="125">
        <f>+'Inversión No. 2.1 IAP'!H138++'Inversión No. 2.2 IAP'!H138+'Inversión 2.3 IAP'!H138+'Inversión 2.4 IAP'!H138+'Exp Veg 1-IAP'!H138+'Exp Veg 2-IAP'!H138</f>
        <v>0</v>
      </c>
      <c r="I138" s="125">
        <f>+'Inversión No. 2.1 IAP'!I138++'Inversión No. 2.2 IAP'!I138+'Inversión 2.3 IAP'!I138+'Inversión 2.4 IAP'!I138+'Exp Veg 1-IAP'!I138+'Exp Veg 2-IAP'!I138</f>
        <v>0</v>
      </c>
      <c r="J138" s="125">
        <f>+'Inversión No. 2.1 IAP'!J138++'Inversión No. 2.2 IAP'!J138+'Inversión 2.3 IAP'!J138+'Inversión 2.4 IAP'!J138+'Exp Veg 1-IAP'!J138+'Exp Veg 2-IAP'!J138</f>
        <v>0</v>
      </c>
      <c r="K138" s="125">
        <f>+'Inversión No. 2.1 IAP'!K138++'Inversión No. 2.2 IAP'!K138+'Inversión 2.3 IAP'!K138+'Inversión 2.4 IAP'!K138+'Exp Veg 1-IAP'!K138+'Exp Veg 2-IAP'!K138</f>
        <v>0</v>
      </c>
      <c r="L138" s="125">
        <f>+'Inversión No. 2.1 IAP'!L138++'Inversión No. 2.2 IAP'!L138+'Inversión 2.3 IAP'!L138+'Inversión 2.4 IAP'!L138+'Exp Veg 1-IAP'!L138+'Exp Veg 2-IAP'!L138</f>
        <v>0</v>
      </c>
      <c r="M138" s="125">
        <f>+'Inversión No. 2.1 IAP'!M138++'Inversión No. 2.2 IAP'!M138+'Inversión 2.3 IAP'!M138+'Inversión 2.4 IAP'!M138+'Exp Veg 1-IAP'!M138+'Exp Veg 2-IAP'!M138</f>
        <v>0</v>
      </c>
      <c r="N138" s="125">
        <f>+'Inversión No. 2.1 IAP'!N138++'Inversión No. 2.2 IAP'!N138+'Inversión 2.3 IAP'!N138+'Inversión 2.4 IAP'!N138+'Exp Veg 1-IAP'!N138+'Exp Veg 2-IAP'!N138</f>
        <v>0</v>
      </c>
      <c r="O138" s="125">
        <f>+'Inversión No. 2.1 IAP'!O138++'Inversión No. 2.2 IAP'!O138+'Inversión 2.3 IAP'!O138+'Inversión 2.4 IAP'!O138+'Exp Veg 1-IAP'!O138+'Exp Veg 2-IAP'!O138</f>
        <v>0</v>
      </c>
      <c r="P138" s="125">
        <f>+'Inversión No. 2.1 IAP'!P138++'Inversión No. 2.2 IAP'!P138+'Inversión 2.3 IAP'!P138+'Inversión 2.4 IAP'!P138+'Exp Veg 1-IAP'!P138+'Exp Veg 2-IAP'!P138</f>
        <v>0</v>
      </c>
      <c r="Q138" s="125">
        <f>+'Inversión No. 2.1 IAP'!Q138++'Inversión No. 2.2 IAP'!Q138+'Inversión 2.3 IAP'!Q138+'Inversión 2.4 IAP'!Q138+'Exp Veg 1-IAP'!Q138+'Exp Veg 2-IAP'!Q138</f>
        <v>0</v>
      </c>
      <c r="R138" s="125">
        <f>+'Inversión No. 2.1 IAP'!R138++'Inversión No. 2.2 IAP'!R138+'Inversión 2.3 IAP'!R138+'Inversión 2.4 IAP'!R138+'Exp Veg 1-IAP'!R138+'Exp Veg 2-IAP'!R138</f>
        <v>0</v>
      </c>
      <c r="S138" s="125">
        <f>+'Inversión No. 2.1 IAP'!S138++'Inversión No. 2.2 IAP'!S138+'Inversión 2.3 IAP'!S138+'Inversión 2.4 IAP'!S138+'Exp Veg 1-IAP'!S138+'Exp Veg 2-IAP'!S138</f>
        <v>0</v>
      </c>
      <c r="T138" s="125">
        <f>+'Inversión No. 2.1 IAP'!T138++'Inversión No. 2.2 IAP'!T138+'Inversión 2.3 IAP'!T138+'Inversión 2.4 IAP'!T138+'Exp Veg 1-IAP'!T138+'Exp Veg 2-IAP'!T138</f>
        <v>0</v>
      </c>
      <c r="U138" s="125">
        <f>+'Inversión No. 2.1 IAP'!U138++'Inversión No. 2.2 IAP'!U138+'Inversión 2.3 IAP'!U138+'Inversión 2.4 IAP'!U138+'Exp Veg 1-IAP'!U138+'Exp Veg 2-IAP'!U138</f>
        <v>0</v>
      </c>
      <c r="V138" s="125">
        <f>+'Inversión No. 2.1 IAP'!V138++'Inversión No. 2.2 IAP'!V138+'Inversión 2.3 IAP'!V138+'Inversión 2.4 IAP'!V138+'Exp Veg 1-IAP'!V138+'Exp Veg 2-IAP'!V138</f>
        <v>0</v>
      </c>
      <c r="W138" s="125">
        <f>+'Inversión No. 2.1 IAP'!W138++'Inversión No. 2.2 IAP'!W138+'Inversión 2.3 IAP'!W138+'Inversión 2.4 IAP'!W138+'Exp Veg 1-IAP'!W138+'Exp Veg 2-IAP'!W138</f>
        <v>0</v>
      </c>
      <c r="X138" s="125">
        <f>+'Inversión No. 2.1 IAP'!X138++'Inversión No. 2.2 IAP'!X138+'Inversión 2.3 IAP'!X138+'Inversión 2.4 IAP'!X138+'Exp Veg 1-IAP'!X138+'Exp Veg 2-IAP'!X138</f>
        <v>0</v>
      </c>
      <c r="Y138" s="125">
        <f>+'Inversión No. 2.1 IAP'!Y138++'Inversión No. 2.2 IAP'!Y138+'Inversión 2.3 IAP'!Y138+'Inversión 2.4 IAP'!Y138+'Exp Veg 1-IAP'!Y138+'Exp Veg 2-IAP'!Y138</f>
        <v>0</v>
      </c>
      <c r="Z138" s="125">
        <f>+'Inversión No. 2.1 IAP'!Z138++'Inversión No. 2.2 IAP'!Z138+'Inversión 2.3 IAP'!Z138+'Inversión 2.4 IAP'!Z138+'Exp Veg 1-IAP'!Z138+'Exp Veg 2-IAP'!Z138</f>
        <v>0</v>
      </c>
      <c r="AA138" s="125">
        <f>+'Inversión No. 2.1 IAP'!AA138++'Inversión No. 2.2 IAP'!AA138+'Inversión 2.3 IAP'!AA138+'Inversión 2.4 IAP'!AA138+'Exp Veg 1-IAP'!AA138+'Exp Veg 2-IAP'!AA138</f>
        <v>0</v>
      </c>
      <c r="AB138" s="125">
        <f>+'Inversión No. 2.1 IAP'!AB138++'Inversión No. 2.2 IAP'!AB138+'Inversión 2.3 IAP'!AB138+'Inversión 2.4 IAP'!AB138+'Exp Veg 1-IAP'!AB138+'Exp Veg 2-IAP'!AB138</f>
        <v>0</v>
      </c>
      <c r="AC138" s="125">
        <f>+'Inversión No. 2.1 IAP'!AC138++'Inversión No. 2.2 IAP'!AC138+'Inversión 2.3 IAP'!AC138+'Inversión 2.4 IAP'!AC138+'Exp Veg 1-IAP'!AC138+'Exp Veg 2-IAP'!AC138</f>
        <v>0</v>
      </c>
      <c r="AD138" s="125">
        <f>+'Inversión No. 2.1 IAP'!AD138++'Inversión No. 2.2 IAP'!AD138+'Inversión 2.3 IAP'!AD138+'Inversión 2.4 IAP'!AD138+'Exp Veg 1-IAP'!AD138+'Exp Veg 2-IAP'!AD138</f>
        <v>0</v>
      </c>
      <c r="AE138" s="125">
        <f>+'Inversión No. 2.1 IAP'!AE138++'Inversión No. 2.2 IAP'!AE138+'Inversión 2.3 IAP'!AE138+'Inversión 2.4 IAP'!AE138+'Exp Veg 1-IAP'!AE138+'Exp Veg 2-IAP'!AE138</f>
        <v>0</v>
      </c>
      <c r="AF138" s="125">
        <f>+'Inversión No. 2.1 IAP'!AF138++'Inversión No. 2.2 IAP'!AF138+'Inversión 2.3 IAP'!AF138+'Inversión 2.4 IAP'!AF138+'Exp Veg 1-IAP'!AF138+'Exp Veg 2-IAP'!AF138</f>
        <v>0</v>
      </c>
      <c r="AG138" s="125">
        <f>+'Inversión No. 2.1 IAP'!AG138++'Inversión No. 2.2 IAP'!AG138+'Inversión 2.3 IAP'!AG138+'Inversión 2.4 IAP'!AG138+'Exp Veg 1-IAP'!AG138+'Exp Veg 2-IAP'!AG138</f>
        <v>0</v>
      </c>
      <c r="AH138" s="125">
        <f>+'Inversión No. 2.1 IAP'!AH138++'Inversión No. 2.2 IAP'!AH138+'Inversión 2.3 IAP'!AH138+'Inversión 2.4 IAP'!AH138+'Exp Veg 1-IAP'!AH138+'Exp Veg 2-IAP'!AH138</f>
        <v>0</v>
      </c>
      <c r="AI138" s="125">
        <f>+'Inversión No. 2.1 IAP'!AI138++'Inversión No. 2.2 IAP'!AI138+'Inversión 2.3 IAP'!AI138+'Inversión 2.4 IAP'!AI138+'Exp Veg 1-IAP'!AI138+'Exp Veg 2-IAP'!AI138</f>
        <v>0</v>
      </c>
      <c r="AJ138" s="125">
        <f>+'Inversión No. 2.1 IAP'!AJ138++'Inversión No. 2.2 IAP'!AJ138+'Inversión 2.3 IAP'!AJ138+'Inversión 2.4 IAP'!AJ138+'Exp Veg 1-IAP'!AJ138+'Exp Veg 2-IAP'!AJ138</f>
        <v>0</v>
      </c>
      <c r="AK138" s="125">
        <f>+'Inversión No. 2.1 IAP'!AK138++'Inversión No. 2.2 IAP'!AK138+'Inversión 2.3 IAP'!AK138+'Inversión 2.4 IAP'!AK138+'Exp Veg 1-IAP'!AK138+'Exp Veg 2-IAP'!AK138</f>
        <v>0</v>
      </c>
    </row>
    <row r="139" spans="2:37" x14ac:dyDescent="0.25">
      <c r="B139" s="59" t="s">
        <v>565</v>
      </c>
      <c r="C139" s="62" t="str">
        <f>+VLOOKUP(B139,'resumen UCAP'!$A$5:$O$329,2,0)</f>
        <v>LUMINARIA LED DE 40W NUEVA</v>
      </c>
      <c r="D139" s="63">
        <f>+'Desmonte Infr. financiada'!D139</f>
        <v>40</v>
      </c>
      <c r="E139" s="63" t="str">
        <f>+VLOOKUP(B139,'resumen UCAP'!$A$5:$O$329,3,0)</f>
        <v>Un</v>
      </c>
      <c r="F139" s="64">
        <f>+VLOOKUP(B139,'resumen UCAP'!$A$5:$O$329,15,0)</f>
        <v>321869</v>
      </c>
      <c r="G139" s="61">
        <v>3</v>
      </c>
      <c r="H139" s="125">
        <f>+'Inversión No. 2.1 IAP'!H139++'Inversión No. 2.2 IAP'!H139+'Inversión 2.3 IAP'!H139+'Inversión 2.4 IAP'!H139+'Exp Veg 1-IAP'!H139+'Exp Veg 2-IAP'!H139</f>
        <v>0</v>
      </c>
      <c r="I139" s="125">
        <f>+'Inversión No. 2.1 IAP'!I139++'Inversión No. 2.2 IAP'!I139+'Inversión 2.3 IAP'!I139+'Inversión 2.4 IAP'!I139+'Exp Veg 1-IAP'!I139+'Exp Veg 2-IAP'!I139</f>
        <v>0</v>
      </c>
      <c r="J139" s="125">
        <f>+'Inversión No. 2.1 IAP'!J139++'Inversión No. 2.2 IAP'!J139+'Inversión 2.3 IAP'!J139+'Inversión 2.4 IAP'!J139+'Exp Veg 1-IAP'!J139+'Exp Veg 2-IAP'!J139</f>
        <v>0</v>
      </c>
      <c r="K139" s="125">
        <f>+'Inversión No. 2.1 IAP'!K139++'Inversión No. 2.2 IAP'!K139+'Inversión 2.3 IAP'!K139+'Inversión 2.4 IAP'!K139+'Exp Veg 1-IAP'!K139+'Exp Veg 2-IAP'!K139</f>
        <v>0</v>
      </c>
      <c r="L139" s="125">
        <f>+'Inversión No. 2.1 IAP'!L139++'Inversión No. 2.2 IAP'!L139+'Inversión 2.3 IAP'!L139+'Inversión 2.4 IAP'!L139+'Exp Veg 1-IAP'!L139+'Exp Veg 2-IAP'!L139</f>
        <v>0</v>
      </c>
      <c r="M139" s="125">
        <f>+'Inversión No. 2.1 IAP'!M139++'Inversión No. 2.2 IAP'!M139+'Inversión 2.3 IAP'!M139+'Inversión 2.4 IAP'!M139+'Exp Veg 1-IAP'!M139+'Exp Veg 2-IAP'!M139</f>
        <v>0</v>
      </c>
      <c r="N139" s="125">
        <f>+'Inversión No. 2.1 IAP'!N139++'Inversión No. 2.2 IAP'!N139+'Inversión 2.3 IAP'!N139+'Inversión 2.4 IAP'!N139+'Exp Veg 1-IAP'!N139+'Exp Veg 2-IAP'!N139</f>
        <v>0</v>
      </c>
      <c r="O139" s="125">
        <f>+'Inversión No. 2.1 IAP'!O139++'Inversión No. 2.2 IAP'!O139+'Inversión 2.3 IAP'!O139+'Inversión 2.4 IAP'!O139+'Exp Veg 1-IAP'!O139+'Exp Veg 2-IAP'!O139</f>
        <v>0</v>
      </c>
      <c r="P139" s="125">
        <f>+'Inversión No. 2.1 IAP'!P139++'Inversión No. 2.2 IAP'!P139+'Inversión 2.3 IAP'!P139+'Inversión 2.4 IAP'!P139+'Exp Veg 1-IAP'!P139+'Exp Veg 2-IAP'!P139</f>
        <v>0</v>
      </c>
      <c r="Q139" s="125">
        <f>+'Inversión No. 2.1 IAP'!Q139++'Inversión No. 2.2 IAP'!Q139+'Inversión 2.3 IAP'!Q139+'Inversión 2.4 IAP'!Q139+'Exp Veg 1-IAP'!Q139+'Exp Veg 2-IAP'!Q139</f>
        <v>0</v>
      </c>
      <c r="R139" s="125">
        <f>+'Inversión No. 2.1 IAP'!R139++'Inversión No. 2.2 IAP'!R139+'Inversión 2.3 IAP'!R139+'Inversión 2.4 IAP'!R139+'Exp Veg 1-IAP'!R139+'Exp Veg 2-IAP'!R139</f>
        <v>0</v>
      </c>
      <c r="S139" s="125">
        <f>+'Inversión No. 2.1 IAP'!S139++'Inversión No. 2.2 IAP'!S139+'Inversión 2.3 IAP'!S139+'Inversión 2.4 IAP'!S139+'Exp Veg 1-IAP'!S139+'Exp Veg 2-IAP'!S139</f>
        <v>0</v>
      </c>
      <c r="T139" s="125">
        <f>+'Inversión No. 2.1 IAP'!T139++'Inversión No. 2.2 IAP'!T139+'Inversión 2.3 IAP'!T139+'Inversión 2.4 IAP'!T139+'Exp Veg 1-IAP'!T139+'Exp Veg 2-IAP'!T139</f>
        <v>0</v>
      </c>
      <c r="U139" s="125">
        <f>+'Inversión No. 2.1 IAP'!U139++'Inversión No. 2.2 IAP'!U139+'Inversión 2.3 IAP'!U139+'Inversión 2.4 IAP'!U139+'Exp Veg 1-IAP'!U139+'Exp Veg 2-IAP'!U139</f>
        <v>0</v>
      </c>
      <c r="V139" s="125">
        <f>+'Inversión No. 2.1 IAP'!V139++'Inversión No. 2.2 IAP'!V139+'Inversión 2.3 IAP'!V139+'Inversión 2.4 IAP'!V139+'Exp Veg 1-IAP'!V139+'Exp Veg 2-IAP'!V139</f>
        <v>0</v>
      </c>
      <c r="W139" s="125">
        <f>+'Inversión No. 2.1 IAP'!W139++'Inversión No. 2.2 IAP'!W139+'Inversión 2.3 IAP'!W139+'Inversión 2.4 IAP'!W139+'Exp Veg 1-IAP'!W139+'Exp Veg 2-IAP'!W139</f>
        <v>0</v>
      </c>
      <c r="X139" s="125">
        <f>+'Inversión No. 2.1 IAP'!X139++'Inversión No. 2.2 IAP'!X139+'Inversión 2.3 IAP'!X139+'Inversión 2.4 IAP'!X139+'Exp Veg 1-IAP'!X139+'Exp Veg 2-IAP'!X139</f>
        <v>0</v>
      </c>
      <c r="Y139" s="125">
        <f>+'Inversión No. 2.1 IAP'!Y139++'Inversión No. 2.2 IAP'!Y139+'Inversión 2.3 IAP'!Y139+'Inversión 2.4 IAP'!Y139+'Exp Veg 1-IAP'!Y139+'Exp Veg 2-IAP'!Y139</f>
        <v>0</v>
      </c>
      <c r="Z139" s="125">
        <f>+'Inversión No. 2.1 IAP'!Z139++'Inversión No. 2.2 IAP'!Z139+'Inversión 2.3 IAP'!Z139+'Inversión 2.4 IAP'!Z139+'Exp Veg 1-IAP'!Z139+'Exp Veg 2-IAP'!Z139</f>
        <v>0</v>
      </c>
      <c r="AA139" s="125">
        <f>+'Inversión No. 2.1 IAP'!AA139++'Inversión No. 2.2 IAP'!AA139+'Inversión 2.3 IAP'!AA139+'Inversión 2.4 IAP'!AA139+'Exp Veg 1-IAP'!AA139+'Exp Veg 2-IAP'!AA139</f>
        <v>0</v>
      </c>
      <c r="AB139" s="125">
        <f>+'Inversión No. 2.1 IAP'!AB139++'Inversión No. 2.2 IAP'!AB139+'Inversión 2.3 IAP'!AB139+'Inversión 2.4 IAP'!AB139+'Exp Veg 1-IAP'!AB139+'Exp Veg 2-IAP'!AB139</f>
        <v>0</v>
      </c>
      <c r="AC139" s="125">
        <f>+'Inversión No. 2.1 IAP'!AC139++'Inversión No. 2.2 IAP'!AC139+'Inversión 2.3 IAP'!AC139+'Inversión 2.4 IAP'!AC139+'Exp Veg 1-IAP'!AC139+'Exp Veg 2-IAP'!AC139</f>
        <v>0</v>
      </c>
      <c r="AD139" s="125">
        <f>+'Inversión No. 2.1 IAP'!AD139++'Inversión No. 2.2 IAP'!AD139+'Inversión 2.3 IAP'!AD139+'Inversión 2.4 IAP'!AD139+'Exp Veg 1-IAP'!AD139+'Exp Veg 2-IAP'!AD139</f>
        <v>0</v>
      </c>
      <c r="AE139" s="125">
        <f>+'Inversión No. 2.1 IAP'!AE139++'Inversión No. 2.2 IAP'!AE139+'Inversión 2.3 IAP'!AE139+'Inversión 2.4 IAP'!AE139+'Exp Veg 1-IAP'!AE139+'Exp Veg 2-IAP'!AE139</f>
        <v>0</v>
      </c>
      <c r="AF139" s="125">
        <f>+'Inversión No. 2.1 IAP'!AF139++'Inversión No. 2.2 IAP'!AF139+'Inversión 2.3 IAP'!AF139+'Inversión 2.4 IAP'!AF139+'Exp Veg 1-IAP'!AF139+'Exp Veg 2-IAP'!AF139</f>
        <v>0</v>
      </c>
      <c r="AG139" s="125">
        <f>+'Inversión No. 2.1 IAP'!AG139++'Inversión No. 2.2 IAP'!AG139+'Inversión 2.3 IAP'!AG139+'Inversión 2.4 IAP'!AG139+'Exp Veg 1-IAP'!AG139+'Exp Veg 2-IAP'!AG139</f>
        <v>0</v>
      </c>
      <c r="AH139" s="125">
        <f>+'Inversión No. 2.1 IAP'!AH139++'Inversión No. 2.2 IAP'!AH139+'Inversión 2.3 IAP'!AH139+'Inversión 2.4 IAP'!AH139+'Exp Veg 1-IAP'!AH139+'Exp Veg 2-IAP'!AH139</f>
        <v>0</v>
      </c>
      <c r="AI139" s="125">
        <f>+'Inversión No. 2.1 IAP'!AI139++'Inversión No. 2.2 IAP'!AI139+'Inversión 2.3 IAP'!AI139+'Inversión 2.4 IAP'!AI139+'Exp Veg 1-IAP'!AI139+'Exp Veg 2-IAP'!AI139</f>
        <v>0</v>
      </c>
      <c r="AJ139" s="125">
        <f>+'Inversión No. 2.1 IAP'!AJ139++'Inversión No. 2.2 IAP'!AJ139+'Inversión 2.3 IAP'!AJ139+'Inversión 2.4 IAP'!AJ139+'Exp Veg 1-IAP'!AJ139+'Exp Veg 2-IAP'!AJ139</f>
        <v>0</v>
      </c>
      <c r="AK139" s="125">
        <f>+'Inversión No. 2.1 IAP'!AK139++'Inversión No. 2.2 IAP'!AK139+'Inversión 2.3 IAP'!AK139+'Inversión 2.4 IAP'!AK139+'Exp Veg 1-IAP'!AK139+'Exp Veg 2-IAP'!AK139</f>
        <v>0</v>
      </c>
    </row>
    <row r="140" spans="2:37" x14ac:dyDescent="0.25">
      <c r="B140" s="59" t="s">
        <v>566</v>
      </c>
      <c r="C140" s="62" t="str">
        <f>+VLOOKUP(B140,'resumen UCAP'!$A$5:$O$329,2,0)</f>
        <v>LUMINARIA LED 65W NUEVA MILLENIUM</v>
      </c>
      <c r="D140" s="63">
        <f>+'Desmonte Infr. financiada'!D140</f>
        <v>65</v>
      </c>
      <c r="E140" s="63" t="str">
        <f>+VLOOKUP(B140,'resumen UCAP'!$A$5:$O$329,3,0)</f>
        <v>Un</v>
      </c>
      <c r="F140" s="64">
        <f>+VLOOKUP(B140,'resumen UCAP'!$A$5:$O$329,15,0)</f>
        <v>387336</v>
      </c>
      <c r="G140" s="61">
        <v>12</v>
      </c>
      <c r="H140" s="125">
        <f>+'Inversión No. 2.1 IAP'!H140++'Inversión No. 2.2 IAP'!H140+'Inversión 2.3 IAP'!H140+'Inversión 2.4 IAP'!H140+'Exp Veg 1-IAP'!H140+'Exp Veg 2-IAP'!H140</f>
        <v>0</v>
      </c>
      <c r="I140" s="125">
        <f>+'Inversión No. 2.1 IAP'!I140++'Inversión No. 2.2 IAP'!I140+'Inversión 2.3 IAP'!I140+'Inversión 2.4 IAP'!I140+'Exp Veg 1-IAP'!I140+'Exp Veg 2-IAP'!I140</f>
        <v>0</v>
      </c>
      <c r="J140" s="125">
        <f>+'Inversión No. 2.1 IAP'!J140++'Inversión No. 2.2 IAP'!J140+'Inversión 2.3 IAP'!J140+'Inversión 2.4 IAP'!J140+'Exp Veg 1-IAP'!J140+'Exp Veg 2-IAP'!J140</f>
        <v>0</v>
      </c>
      <c r="K140" s="125">
        <f>+'Inversión No. 2.1 IAP'!K140++'Inversión No. 2.2 IAP'!K140+'Inversión 2.3 IAP'!K140+'Inversión 2.4 IAP'!K140+'Exp Veg 1-IAP'!K140+'Exp Veg 2-IAP'!K140</f>
        <v>0</v>
      </c>
      <c r="L140" s="125">
        <f>+'Inversión No. 2.1 IAP'!L140++'Inversión No. 2.2 IAP'!L140+'Inversión 2.3 IAP'!L140+'Inversión 2.4 IAP'!L140+'Exp Veg 1-IAP'!L140+'Exp Veg 2-IAP'!L140</f>
        <v>0</v>
      </c>
      <c r="M140" s="125">
        <f>+'Inversión No. 2.1 IAP'!M140++'Inversión No. 2.2 IAP'!M140+'Inversión 2.3 IAP'!M140+'Inversión 2.4 IAP'!M140+'Exp Veg 1-IAP'!M140+'Exp Veg 2-IAP'!M140</f>
        <v>0</v>
      </c>
      <c r="N140" s="125">
        <f>+'Inversión No. 2.1 IAP'!N140++'Inversión No. 2.2 IAP'!N140+'Inversión 2.3 IAP'!N140+'Inversión 2.4 IAP'!N140+'Exp Veg 1-IAP'!N140+'Exp Veg 2-IAP'!N140</f>
        <v>0</v>
      </c>
      <c r="O140" s="125">
        <f>+'Inversión No. 2.1 IAP'!O140++'Inversión No. 2.2 IAP'!O140+'Inversión 2.3 IAP'!O140+'Inversión 2.4 IAP'!O140+'Exp Veg 1-IAP'!O140+'Exp Veg 2-IAP'!O140</f>
        <v>0</v>
      </c>
      <c r="P140" s="125">
        <f>+'Inversión No. 2.1 IAP'!P140++'Inversión No. 2.2 IAP'!P140+'Inversión 2.3 IAP'!P140+'Inversión 2.4 IAP'!P140+'Exp Veg 1-IAP'!P140+'Exp Veg 2-IAP'!P140</f>
        <v>0</v>
      </c>
      <c r="Q140" s="125">
        <f>+'Inversión No. 2.1 IAP'!Q140++'Inversión No. 2.2 IAP'!Q140+'Inversión 2.3 IAP'!Q140+'Inversión 2.4 IAP'!Q140+'Exp Veg 1-IAP'!Q140+'Exp Veg 2-IAP'!Q140</f>
        <v>0</v>
      </c>
      <c r="R140" s="125">
        <f>+'Inversión No. 2.1 IAP'!R140++'Inversión No. 2.2 IAP'!R140+'Inversión 2.3 IAP'!R140+'Inversión 2.4 IAP'!R140+'Exp Veg 1-IAP'!R140+'Exp Veg 2-IAP'!R140</f>
        <v>0</v>
      </c>
      <c r="S140" s="125">
        <f>+'Inversión No. 2.1 IAP'!S140++'Inversión No. 2.2 IAP'!S140+'Inversión 2.3 IAP'!S140+'Inversión 2.4 IAP'!S140+'Exp Veg 1-IAP'!S140+'Exp Veg 2-IAP'!S140</f>
        <v>0</v>
      </c>
      <c r="T140" s="125">
        <f>+'Inversión No. 2.1 IAP'!T140++'Inversión No. 2.2 IAP'!T140+'Inversión 2.3 IAP'!T140+'Inversión 2.4 IAP'!T140+'Exp Veg 1-IAP'!T140+'Exp Veg 2-IAP'!T140</f>
        <v>0</v>
      </c>
      <c r="U140" s="125">
        <f>+'Inversión No. 2.1 IAP'!U140++'Inversión No. 2.2 IAP'!U140+'Inversión 2.3 IAP'!U140+'Inversión 2.4 IAP'!U140+'Exp Veg 1-IAP'!U140+'Exp Veg 2-IAP'!U140</f>
        <v>0</v>
      </c>
      <c r="V140" s="125">
        <f>+'Inversión No. 2.1 IAP'!V140++'Inversión No. 2.2 IAP'!V140+'Inversión 2.3 IAP'!V140+'Inversión 2.4 IAP'!V140+'Exp Veg 1-IAP'!V140+'Exp Veg 2-IAP'!V140</f>
        <v>0</v>
      </c>
      <c r="W140" s="125">
        <f>+'Inversión No. 2.1 IAP'!W140++'Inversión No. 2.2 IAP'!W140+'Inversión 2.3 IAP'!W140+'Inversión 2.4 IAP'!W140+'Exp Veg 1-IAP'!W140+'Exp Veg 2-IAP'!W140</f>
        <v>0</v>
      </c>
      <c r="X140" s="125">
        <f>+'Inversión No. 2.1 IAP'!X140++'Inversión No. 2.2 IAP'!X140+'Inversión 2.3 IAP'!X140+'Inversión 2.4 IAP'!X140+'Exp Veg 1-IAP'!X140+'Exp Veg 2-IAP'!X140</f>
        <v>0</v>
      </c>
      <c r="Y140" s="125">
        <f>+'Inversión No. 2.1 IAP'!Y140++'Inversión No. 2.2 IAP'!Y140+'Inversión 2.3 IAP'!Y140+'Inversión 2.4 IAP'!Y140+'Exp Veg 1-IAP'!Y140+'Exp Veg 2-IAP'!Y140</f>
        <v>0</v>
      </c>
      <c r="Z140" s="125">
        <f>+'Inversión No. 2.1 IAP'!Z140++'Inversión No. 2.2 IAP'!Z140+'Inversión 2.3 IAP'!Z140+'Inversión 2.4 IAP'!Z140+'Exp Veg 1-IAP'!Z140+'Exp Veg 2-IAP'!Z140</f>
        <v>0</v>
      </c>
      <c r="AA140" s="125">
        <f>+'Inversión No. 2.1 IAP'!AA140++'Inversión No. 2.2 IAP'!AA140+'Inversión 2.3 IAP'!AA140+'Inversión 2.4 IAP'!AA140+'Exp Veg 1-IAP'!AA140+'Exp Veg 2-IAP'!AA140</f>
        <v>0</v>
      </c>
      <c r="AB140" s="125">
        <f>+'Inversión No. 2.1 IAP'!AB140++'Inversión No. 2.2 IAP'!AB140+'Inversión 2.3 IAP'!AB140+'Inversión 2.4 IAP'!AB140+'Exp Veg 1-IAP'!AB140+'Exp Veg 2-IAP'!AB140</f>
        <v>0</v>
      </c>
      <c r="AC140" s="125">
        <f>+'Inversión No. 2.1 IAP'!AC140++'Inversión No. 2.2 IAP'!AC140+'Inversión 2.3 IAP'!AC140+'Inversión 2.4 IAP'!AC140+'Exp Veg 1-IAP'!AC140+'Exp Veg 2-IAP'!AC140</f>
        <v>0</v>
      </c>
      <c r="AD140" s="125">
        <f>+'Inversión No. 2.1 IAP'!AD140++'Inversión No. 2.2 IAP'!AD140+'Inversión 2.3 IAP'!AD140+'Inversión 2.4 IAP'!AD140+'Exp Veg 1-IAP'!AD140+'Exp Veg 2-IAP'!AD140</f>
        <v>0</v>
      </c>
      <c r="AE140" s="125">
        <f>+'Inversión No. 2.1 IAP'!AE140++'Inversión No. 2.2 IAP'!AE140+'Inversión 2.3 IAP'!AE140+'Inversión 2.4 IAP'!AE140+'Exp Veg 1-IAP'!AE140+'Exp Veg 2-IAP'!AE140</f>
        <v>0</v>
      </c>
      <c r="AF140" s="125">
        <f>+'Inversión No. 2.1 IAP'!AF140++'Inversión No. 2.2 IAP'!AF140+'Inversión 2.3 IAP'!AF140+'Inversión 2.4 IAP'!AF140+'Exp Veg 1-IAP'!AF140+'Exp Veg 2-IAP'!AF140</f>
        <v>0</v>
      </c>
      <c r="AG140" s="125">
        <f>+'Inversión No. 2.1 IAP'!AG140++'Inversión No. 2.2 IAP'!AG140+'Inversión 2.3 IAP'!AG140+'Inversión 2.4 IAP'!AG140+'Exp Veg 1-IAP'!AG140+'Exp Veg 2-IAP'!AG140</f>
        <v>0</v>
      </c>
      <c r="AH140" s="125">
        <f>+'Inversión No. 2.1 IAP'!AH140++'Inversión No. 2.2 IAP'!AH140+'Inversión 2.3 IAP'!AH140+'Inversión 2.4 IAP'!AH140+'Exp Veg 1-IAP'!AH140+'Exp Veg 2-IAP'!AH140</f>
        <v>0</v>
      </c>
      <c r="AI140" s="125">
        <f>+'Inversión No. 2.1 IAP'!AI140++'Inversión No. 2.2 IAP'!AI140+'Inversión 2.3 IAP'!AI140+'Inversión 2.4 IAP'!AI140+'Exp Veg 1-IAP'!AI140+'Exp Veg 2-IAP'!AI140</f>
        <v>0</v>
      </c>
      <c r="AJ140" s="125">
        <f>+'Inversión No. 2.1 IAP'!AJ140++'Inversión No. 2.2 IAP'!AJ140+'Inversión 2.3 IAP'!AJ140+'Inversión 2.4 IAP'!AJ140+'Exp Veg 1-IAP'!AJ140+'Exp Veg 2-IAP'!AJ140</f>
        <v>0</v>
      </c>
      <c r="AK140" s="125">
        <f>+'Inversión No. 2.1 IAP'!AK140++'Inversión No. 2.2 IAP'!AK140+'Inversión 2.3 IAP'!AK140+'Inversión 2.4 IAP'!AK140+'Exp Veg 1-IAP'!AK140+'Exp Veg 2-IAP'!AK140</f>
        <v>0</v>
      </c>
    </row>
    <row r="141" spans="2:37" x14ac:dyDescent="0.25">
      <c r="B141" s="59" t="s">
        <v>567</v>
      </c>
      <c r="C141" s="62" t="str">
        <f>+VLOOKUP(B141,'resumen UCAP'!$A$5:$O$329,2,0)</f>
        <v>LUMINARIA LED 40W NUEVA YOA</v>
      </c>
      <c r="D141" s="63">
        <f>+'Desmonte Infr. financiada'!D141</f>
        <v>40</v>
      </c>
      <c r="E141" s="63" t="str">
        <f>+VLOOKUP(B141,'resumen UCAP'!$A$5:$O$329,3,0)</f>
        <v>Un</v>
      </c>
      <c r="F141" s="64">
        <f>+VLOOKUP(B141,'resumen UCAP'!$A$5:$O$329,15,0)</f>
        <v>1989070</v>
      </c>
      <c r="G141" s="61">
        <v>21</v>
      </c>
      <c r="H141" s="125">
        <f>+'Inversión No. 2.1 IAP'!H141++'Inversión No. 2.2 IAP'!H141+'Inversión 2.3 IAP'!H141+'Inversión 2.4 IAP'!H141+'Exp Veg 1-IAP'!H141+'Exp Veg 2-IAP'!H141</f>
        <v>0</v>
      </c>
      <c r="I141" s="125">
        <f>+'Inversión No. 2.1 IAP'!I141++'Inversión No. 2.2 IAP'!I141+'Inversión 2.3 IAP'!I141+'Inversión 2.4 IAP'!I141+'Exp Veg 1-IAP'!I141+'Exp Veg 2-IAP'!I141</f>
        <v>0</v>
      </c>
      <c r="J141" s="125">
        <f>+'Inversión No. 2.1 IAP'!J141++'Inversión No. 2.2 IAP'!J141+'Inversión 2.3 IAP'!J141+'Inversión 2.4 IAP'!J141+'Exp Veg 1-IAP'!J141+'Exp Veg 2-IAP'!J141</f>
        <v>0</v>
      </c>
      <c r="K141" s="125">
        <f>+'Inversión No. 2.1 IAP'!K141++'Inversión No. 2.2 IAP'!K141+'Inversión 2.3 IAP'!K141+'Inversión 2.4 IAP'!K141+'Exp Veg 1-IAP'!K141+'Exp Veg 2-IAP'!K141</f>
        <v>0</v>
      </c>
      <c r="L141" s="125">
        <f>+'Inversión No. 2.1 IAP'!L141++'Inversión No. 2.2 IAP'!L141+'Inversión 2.3 IAP'!L141+'Inversión 2.4 IAP'!L141+'Exp Veg 1-IAP'!L141+'Exp Veg 2-IAP'!L141</f>
        <v>0</v>
      </c>
      <c r="M141" s="125">
        <f>+'Inversión No. 2.1 IAP'!M141++'Inversión No. 2.2 IAP'!M141+'Inversión 2.3 IAP'!M141+'Inversión 2.4 IAP'!M141+'Exp Veg 1-IAP'!M141+'Exp Veg 2-IAP'!M141</f>
        <v>0</v>
      </c>
      <c r="N141" s="125">
        <f>+'Inversión No. 2.1 IAP'!N141++'Inversión No. 2.2 IAP'!N141+'Inversión 2.3 IAP'!N141+'Inversión 2.4 IAP'!N141+'Exp Veg 1-IAP'!N141+'Exp Veg 2-IAP'!N141</f>
        <v>0</v>
      </c>
      <c r="O141" s="125">
        <f>+'Inversión No. 2.1 IAP'!O141++'Inversión No. 2.2 IAP'!O141+'Inversión 2.3 IAP'!O141+'Inversión 2.4 IAP'!O141+'Exp Veg 1-IAP'!O141+'Exp Veg 2-IAP'!O141</f>
        <v>0</v>
      </c>
      <c r="P141" s="125">
        <f>+'Inversión No. 2.1 IAP'!P141++'Inversión No. 2.2 IAP'!P141+'Inversión 2.3 IAP'!P141+'Inversión 2.4 IAP'!P141+'Exp Veg 1-IAP'!P141+'Exp Veg 2-IAP'!P141</f>
        <v>0</v>
      </c>
      <c r="Q141" s="125">
        <f>+'Inversión No. 2.1 IAP'!Q141++'Inversión No. 2.2 IAP'!Q141+'Inversión 2.3 IAP'!Q141+'Inversión 2.4 IAP'!Q141+'Exp Veg 1-IAP'!Q141+'Exp Veg 2-IAP'!Q141</f>
        <v>0</v>
      </c>
      <c r="R141" s="125">
        <f>+'Inversión No. 2.1 IAP'!R141++'Inversión No. 2.2 IAP'!R141+'Inversión 2.3 IAP'!R141+'Inversión 2.4 IAP'!R141+'Exp Veg 1-IAP'!R141+'Exp Veg 2-IAP'!R141</f>
        <v>0</v>
      </c>
      <c r="S141" s="125">
        <f>+'Inversión No. 2.1 IAP'!S141++'Inversión No. 2.2 IAP'!S141+'Inversión 2.3 IAP'!S141+'Inversión 2.4 IAP'!S141+'Exp Veg 1-IAP'!S141+'Exp Veg 2-IAP'!S141</f>
        <v>0</v>
      </c>
      <c r="T141" s="125">
        <f>+'Inversión No. 2.1 IAP'!T141++'Inversión No. 2.2 IAP'!T141+'Inversión 2.3 IAP'!T141+'Inversión 2.4 IAP'!T141+'Exp Veg 1-IAP'!T141+'Exp Veg 2-IAP'!T141</f>
        <v>0</v>
      </c>
      <c r="U141" s="125">
        <f>+'Inversión No. 2.1 IAP'!U141++'Inversión No. 2.2 IAP'!U141+'Inversión 2.3 IAP'!U141+'Inversión 2.4 IAP'!U141+'Exp Veg 1-IAP'!U141+'Exp Veg 2-IAP'!U141</f>
        <v>0</v>
      </c>
      <c r="V141" s="125">
        <f>+'Inversión No. 2.1 IAP'!V141++'Inversión No. 2.2 IAP'!V141+'Inversión 2.3 IAP'!V141+'Inversión 2.4 IAP'!V141+'Exp Veg 1-IAP'!V141+'Exp Veg 2-IAP'!V141</f>
        <v>0</v>
      </c>
      <c r="W141" s="125">
        <f>+'Inversión No. 2.1 IAP'!W141++'Inversión No. 2.2 IAP'!W141+'Inversión 2.3 IAP'!W141+'Inversión 2.4 IAP'!W141+'Exp Veg 1-IAP'!W141+'Exp Veg 2-IAP'!W141</f>
        <v>0</v>
      </c>
      <c r="X141" s="125">
        <f>+'Inversión No. 2.1 IAP'!X141++'Inversión No. 2.2 IAP'!X141+'Inversión 2.3 IAP'!X141+'Inversión 2.4 IAP'!X141+'Exp Veg 1-IAP'!X141+'Exp Veg 2-IAP'!X141</f>
        <v>0</v>
      </c>
      <c r="Y141" s="125">
        <f>+'Inversión No. 2.1 IAP'!Y141++'Inversión No. 2.2 IAP'!Y141+'Inversión 2.3 IAP'!Y141+'Inversión 2.4 IAP'!Y141+'Exp Veg 1-IAP'!Y141+'Exp Veg 2-IAP'!Y141</f>
        <v>0</v>
      </c>
      <c r="Z141" s="125">
        <f>+'Inversión No. 2.1 IAP'!Z141++'Inversión No. 2.2 IAP'!Z141+'Inversión 2.3 IAP'!Z141+'Inversión 2.4 IAP'!Z141+'Exp Veg 1-IAP'!Z141+'Exp Veg 2-IAP'!Z141</f>
        <v>0</v>
      </c>
      <c r="AA141" s="125">
        <f>+'Inversión No. 2.1 IAP'!AA141++'Inversión No. 2.2 IAP'!AA141+'Inversión 2.3 IAP'!AA141+'Inversión 2.4 IAP'!AA141+'Exp Veg 1-IAP'!AA141+'Exp Veg 2-IAP'!AA141</f>
        <v>0</v>
      </c>
      <c r="AB141" s="125">
        <f>+'Inversión No. 2.1 IAP'!AB141++'Inversión No. 2.2 IAP'!AB141+'Inversión 2.3 IAP'!AB141+'Inversión 2.4 IAP'!AB141+'Exp Veg 1-IAP'!AB141+'Exp Veg 2-IAP'!AB141</f>
        <v>0</v>
      </c>
      <c r="AC141" s="125">
        <f>+'Inversión No. 2.1 IAP'!AC141++'Inversión No. 2.2 IAP'!AC141+'Inversión 2.3 IAP'!AC141+'Inversión 2.4 IAP'!AC141+'Exp Veg 1-IAP'!AC141+'Exp Veg 2-IAP'!AC141</f>
        <v>0</v>
      </c>
      <c r="AD141" s="125">
        <f>+'Inversión No. 2.1 IAP'!AD141++'Inversión No. 2.2 IAP'!AD141+'Inversión 2.3 IAP'!AD141+'Inversión 2.4 IAP'!AD141+'Exp Veg 1-IAP'!AD141+'Exp Veg 2-IAP'!AD141</f>
        <v>0</v>
      </c>
      <c r="AE141" s="125">
        <f>+'Inversión No. 2.1 IAP'!AE141++'Inversión No. 2.2 IAP'!AE141+'Inversión 2.3 IAP'!AE141+'Inversión 2.4 IAP'!AE141+'Exp Veg 1-IAP'!AE141+'Exp Veg 2-IAP'!AE141</f>
        <v>0</v>
      </c>
      <c r="AF141" s="125">
        <f>+'Inversión No. 2.1 IAP'!AF141++'Inversión No. 2.2 IAP'!AF141+'Inversión 2.3 IAP'!AF141+'Inversión 2.4 IAP'!AF141+'Exp Veg 1-IAP'!AF141+'Exp Veg 2-IAP'!AF141</f>
        <v>0</v>
      </c>
      <c r="AG141" s="125">
        <f>+'Inversión No. 2.1 IAP'!AG141++'Inversión No. 2.2 IAP'!AG141+'Inversión 2.3 IAP'!AG141+'Inversión 2.4 IAP'!AG141+'Exp Veg 1-IAP'!AG141+'Exp Veg 2-IAP'!AG141</f>
        <v>0</v>
      </c>
      <c r="AH141" s="125">
        <f>+'Inversión No. 2.1 IAP'!AH141++'Inversión No. 2.2 IAP'!AH141+'Inversión 2.3 IAP'!AH141+'Inversión 2.4 IAP'!AH141+'Exp Veg 1-IAP'!AH141+'Exp Veg 2-IAP'!AH141</f>
        <v>0</v>
      </c>
      <c r="AI141" s="125">
        <f>+'Inversión No. 2.1 IAP'!AI141++'Inversión No. 2.2 IAP'!AI141+'Inversión 2.3 IAP'!AI141+'Inversión 2.4 IAP'!AI141+'Exp Veg 1-IAP'!AI141+'Exp Veg 2-IAP'!AI141</f>
        <v>0</v>
      </c>
      <c r="AJ141" s="125">
        <f>+'Inversión No. 2.1 IAP'!AJ141++'Inversión No. 2.2 IAP'!AJ141+'Inversión 2.3 IAP'!AJ141+'Inversión 2.4 IAP'!AJ141+'Exp Veg 1-IAP'!AJ141+'Exp Veg 2-IAP'!AJ141</f>
        <v>0</v>
      </c>
      <c r="AK141" s="125">
        <f>+'Inversión No. 2.1 IAP'!AK141++'Inversión No. 2.2 IAP'!AK141+'Inversión 2.3 IAP'!AK141+'Inversión 2.4 IAP'!AK141+'Exp Veg 1-IAP'!AK141+'Exp Veg 2-IAP'!AK141</f>
        <v>0</v>
      </c>
    </row>
    <row r="142" spans="2:37" x14ac:dyDescent="0.25">
      <c r="B142" s="59" t="s">
        <v>568</v>
      </c>
      <c r="C142" s="62" t="str">
        <f>+VLOOKUP(B142,'resumen UCAP'!$A$5:$O$329,2,0)</f>
        <v>LUMINARIA LED 80W NUEVA MILLENIUM</v>
      </c>
      <c r="D142" s="63">
        <f>+'Desmonte Infr. financiada'!D142</f>
        <v>80</v>
      </c>
      <c r="E142" s="63" t="str">
        <f>+VLOOKUP(B142,'resumen UCAP'!$A$5:$O$329,3,0)</f>
        <v>Un</v>
      </c>
      <c r="F142" s="64">
        <f>+VLOOKUP(B142,'resumen UCAP'!$A$5:$O$329,15,0)</f>
        <v>518269</v>
      </c>
      <c r="G142" s="61">
        <v>3</v>
      </c>
      <c r="H142" s="125">
        <f>+'Inversión No. 2.1 IAP'!H142++'Inversión No. 2.2 IAP'!H142+'Inversión 2.3 IAP'!H142+'Inversión 2.4 IAP'!H142+'Exp Veg 1-IAP'!H142+'Exp Veg 2-IAP'!H142</f>
        <v>0</v>
      </c>
      <c r="I142" s="125">
        <f>+'Inversión No. 2.1 IAP'!I142++'Inversión No. 2.2 IAP'!I142+'Inversión 2.3 IAP'!I142+'Inversión 2.4 IAP'!I142+'Exp Veg 1-IAP'!I142+'Exp Veg 2-IAP'!I142</f>
        <v>0</v>
      </c>
      <c r="J142" s="125">
        <f>+'Inversión No. 2.1 IAP'!J142++'Inversión No. 2.2 IAP'!J142+'Inversión 2.3 IAP'!J142+'Inversión 2.4 IAP'!J142+'Exp Veg 1-IAP'!J142+'Exp Veg 2-IAP'!J142</f>
        <v>0</v>
      </c>
      <c r="K142" s="125">
        <f>+'Inversión No. 2.1 IAP'!K142++'Inversión No. 2.2 IAP'!K142+'Inversión 2.3 IAP'!K142+'Inversión 2.4 IAP'!K142+'Exp Veg 1-IAP'!K142+'Exp Veg 2-IAP'!K142</f>
        <v>0</v>
      </c>
      <c r="L142" s="125">
        <f>+'Inversión No. 2.1 IAP'!L142++'Inversión No. 2.2 IAP'!L142+'Inversión 2.3 IAP'!L142+'Inversión 2.4 IAP'!L142+'Exp Veg 1-IAP'!L142+'Exp Veg 2-IAP'!L142</f>
        <v>0</v>
      </c>
      <c r="M142" s="125">
        <f>+'Inversión No. 2.1 IAP'!M142++'Inversión No. 2.2 IAP'!M142+'Inversión 2.3 IAP'!M142+'Inversión 2.4 IAP'!M142+'Exp Veg 1-IAP'!M142+'Exp Veg 2-IAP'!M142</f>
        <v>0</v>
      </c>
      <c r="N142" s="125">
        <f>+'Inversión No. 2.1 IAP'!N142++'Inversión No. 2.2 IAP'!N142+'Inversión 2.3 IAP'!N142+'Inversión 2.4 IAP'!N142+'Exp Veg 1-IAP'!N142+'Exp Veg 2-IAP'!N142</f>
        <v>0</v>
      </c>
      <c r="O142" s="125">
        <f>+'Inversión No. 2.1 IAP'!O142++'Inversión No. 2.2 IAP'!O142+'Inversión 2.3 IAP'!O142+'Inversión 2.4 IAP'!O142+'Exp Veg 1-IAP'!O142+'Exp Veg 2-IAP'!O142</f>
        <v>0</v>
      </c>
      <c r="P142" s="125">
        <f>+'Inversión No. 2.1 IAP'!P142++'Inversión No. 2.2 IAP'!P142+'Inversión 2.3 IAP'!P142+'Inversión 2.4 IAP'!P142+'Exp Veg 1-IAP'!P142+'Exp Veg 2-IAP'!P142</f>
        <v>0</v>
      </c>
      <c r="Q142" s="125">
        <f>+'Inversión No. 2.1 IAP'!Q142++'Inversión No. 2.2 IAP'!Q142+'Inversión 2.3 IAP'!Q142+'Inversión 2.4 IAP'!Q142+'Exp Veg 1-IAP'!Q142+'Exp Veg 2-IAP'!Q142</f>
        <v>0</v>
      </c>
      <c r="R142" s="125">
        <f>+'Inversión No. 2.1 IAP'!R142++'Inversión No. 2.2 IAP'!R142+'Inversión 2.3 IAP'!R142+'Inversión 2.4 IAP'!R142+'Exp Veg 1-IAP'!R142+'Exp Veg 2-IAP'!R142</f>
        <v>0</v>
      </c>
      <c r="S142" s="125">
        <f>+'Inversión No. 2.1 IAP'!S142++'Inversión No. 2.2 IAP'!S142+'Inversión 2.3 IAP'!S142+'Inversión 2.4 IAP'!S142+'Exp Veg 1-IAP'!S142+'Exp Veg 2-IAP'!S142</f>
        <v>0</v>
      </c>
      <c r="T142" s="125">
        <f>+'Inversión No. 2.1 IAP'!T142++'Inversión No. 2.2 IAP'!T142+'Inversión 2.3 IAP'!T142+'Inversión 2.4 IAP'!T142+'Exp Veg 1-IAP'!T142+'Exp Veg 2-IAP'!T142</f>
        <v>0</v>
      </c>
      <c r="U142" s="125">
        <f>+'Inversión No. 2.1 IAP'!U142++'Inversión No. 2.2 IAP'!U142+'Inversión 2.3 IAP'!U142+'Inversión 2.4 IAP'!U142+'Exp Veg 1-IAP'!U142+'Exp Veg 2-IAP'!U142</f>
        <v>0</v>
      </c>
      <c r="V142" s="125">
        <f>+'Inversión No. 2.1 IAP'!V142++'Inversión No. 2.2 IAP'!V142+'Inversión 2.3 IAP'!V142+'Inversión 2.4 IAP'!V142+'Exp Veg 1-IAP'!V142+'Exp Veg 2-IAP'!V142</f>
        <v>0</v>
      </c>
      <c r="W142" s="125">
        <f>+'Inversión No. 2.1 IAP'!W142++'Inversión No. 2.2 IAP'!W142+'Inversión 2.3 IAP'!W142+'Inversión 2.4 IAP'!W142+'Exp Veg 1-IAP'!W142+'Exp Veg 2-IAP'!W142</f>
        <v>0</v>
      </c>
      <c r="X142" s="125">
        <f>+'Inversión No. 2.1 IAP'!X142++'Inversión No. 2.2 IAP'!X142+'Inversión 2.3 IAP'!X142+'Inversión 2.4 IAP'!X142+'Exp Veg 1-IAP'!X142+'Exp Veg 2-IAP'!X142</f>
        <v>0</v>
      </c>
      <c r="Y142" s="125">
        <f>+'Inversión No. 2.1 IAP'!Y142++'Inversión No. 2.2 IAP'!Y142+'Inversión 2.3 IAP'!Y142+'Inversión 2.4 IAP'!Y142+'Exp Veg 1-IAP'!Y142+'Exp Veg 2-IAP'!Y142</f>
        <v>0</v>
      </c>
      <c r="Z142" s="125">
        <f>+'Inversión No. 2.1 IAP'!Z142++'Inversión No. 2.2 IAP'!Z142+'Inversión 2.3 IAP'!Z142+'Inversión 2.4 IAP'!Z142+'Exp Veg 1-IAP'!Z142+'Exp Veg 2-IAP'!Z142</f>
        <v>0</v>
      </c>
      <c r="AA142" s="125">
        <f>+'Inversión No. 2.1 IAP'!AA142++'Inversión No. 2.2 IAP'!AA142+'Inversión 2.3 IAP'!AA142+'Inversión 2.4 IAP'!AA142+'Exp Veg 1-IAP'!AA142+'Exp Veg 2-IAP'!AA142</f>
        <v>0</v>
      </c>
      <c r="AB142" s="125">
        <f>+'Inversión No. 2.1 IAP'!AB142++'Inversión No. 2.2 IAP'!AB142+'Inversión 2.3 IAP'!AB142+'Inversión 2.4 IAP'!AB142+'Exp Veg 1-IAP'!AB142+'Exp Veg 2-IAP'!AB142</f>
        <v>0</v>
      </c>
      <c r="AC142" s="125">
        <f>+'Inversión No. 2.1 IAP'!AC142++'Inversión No. 2.2 IAP'!AC142+'Inversión 2.3 IAP'!AC142+'Inversión 2.4 IAP'!AC142+'Exp Veg 1-IAP'!AC142+'Exp Veg 2-IAP'!AC142</f>
        <v>0</v>
      </c>
      <c r="AD142" s="125">
        <f>+'Inversión No. 2.1 IAP'!AD142++'Inversión No. 2.2 IAP'!AD142+'Inversión 2.3 IAP'!AD142+'Inversión 2.4 IAP'!AD142+'Exp Veg 1-IAP'!AD142+'Exp Veg 2-IAP'!AD142</f>
        <v>0</v>
      </c>
      <c r="AE142" s="125">
        <f>+'Inversión No. 2.1 IAP'!AE142++'Inversión No. 2.2 IAP'!AE142+'Inversión 2.3 IAP'!AE142+'Inversión 2.4 IAP'!AE142+'Exp Veg 1-IAP'!AE142+'Exp Veg 2-IAP'!AE142</f>
        <v>0</v>
      </c>
      <c r="AF142" s="125">
        <f>+'Inversión No. 2.1 IAP'!AF142++'Inversión No. 2.2 IAP'!AF142+'Inversión 2.3 IAP'!AF142+'Inversión 2.4 IAP'!AF142+'Exp Veg 1-IAP'!AF142+'Exp Veg 2-IAP'!AF142</f>
        <v>0</v>
      </c>
      <c r="AG142" s="125">
        <f>+'Inversión No. 2.1 IAP'!AG142++'Inversión No. 2.2 IAP'!AG142+'Inversión 2.3 IAP'!AG142+'Inversión 2.4 IAP'!AG142+'Exp Veg 1-IAP'!AG142+'Exp Veg 2-IAP'!AG142</f>
        <v>0</v>
      </c>
      <c r="AH142" s="125">
        <f>+'Inversión No. 2.1 IAP'!AH142++'Inversión No. 2.2 IAP'!AH142+'Inversión 2.3 IAP'!AH142+'Inversión 2.4 IAP'!AH142+'Exp Veg 1-IAP'!AH142+'Exp Veg 2-IAP'!AH142</f>
        <v>0</v>
      </c>
      <c r="AI142" s="125">
        <f>+'Inversión No. 2.1 IAP'!AI142++'Inversión No. 2.2 IAP'!AI142+'Inversión 2.3 IAP'!AI142+'Inversión 2.4 IAP'!AI142+'Exp Veg 1-IAP'!AI142+'Exp Veg 2-IAP'!AI142</f>
        <v>0</v>
      </c>
      <c r="AJ142" s="125">
        <f>+'Inversión No. 2.1 IAP'!AJ142++'Inversión No. 2.2 IAP'!AJ142+'Inversión 2.3 IAP'!AJ142+'Inversión 2.4 IAP'!AJ142+'Exp Veg 1-IAP'!AJ142+'Exp Veg 2-IAP'!AJ142</f>
        <v>0</v>
      </c>
      <c r="AK142" s="125">
        <f>+'Inversión No. 2.1 IAP'!AK142++'Inversión No. 2.2 IAP'!AK142+'Inversión 2.3 IAP'!AK142+'Inversión 2.4 IAP'!AK142+'Exp Veg 1-IAP'!AK142+'Exp Veg 2-IAP'!AK142</f>
        <v>0</v>
      </c>
    </row>
    <row r="143" spans="2:37" x14ac:dyDescent="0.25">
      <c r="B143" s="59" t="s">
        <v>569</v>
      </c>
      <c r="C143" s="62" t="str">
        <f>+VLOOKUP(B143,'resumen UCAP'!$A$5:$O$329,2,0)</f>
        <v>LUMINARIA LED 150W NUEVA MILLENIUM</v>
      </c>
      <c r="D143" s="63">
        <f>+'Desmonte Infr. financiada'!D143</f>
        <v>150</v>
      </c>
      <c r="E143" s="63" t="str">
        <f>+VLOOKUP(B143,'resumen UCAP'!$A$5:$O$329,3,0)</f>
        <v>Un</v>
      </c>
      <c r="F143" s="64">
        <f>+VLOOKUP(B143,'resumen UCAP'!$A$5:$O$329,15,0)</f>
        <v>845605</v>
      </c>
      <c r="G143" s="61">
        <v>41</v>
      </c>
      <c r="H143" s="125">
        <f>+'Inversión No. 2.1 IAP'!H143++'Inversión No. 2.2 IAP'!H143+'Inversión 2.3 IAP'!H143+'Inversión 2.4 IAP'!H143+'Exp Veg 1-IAP'!H143+'Exp Veg 2-IAP'!H143</f>
        <v>0</v>
      </c>
      <c r="I143" s="125">
        <f>+'Inversión No. 2.1 IAP'!I143++'Inversión No. 2.2 IAP'!I143+'Inversión 2.3 IAP'!I143+'Inversión 2.4 IAP'!I143+'Exp Veg 1-IAP'!I143+'Exp Veg 2-IAP'!I143</f>
        <v>0</v>
      </c>
      <c r="J143" s="125">
        <f>+'Inversión No. 2.1 IAP'!J143++'Inversión No. 2.2 IAP'!J143+'Inversión 2.3 IAP'!J143+'Inversión 2.4 IAP'!J143+'Exp Veg 1-IAP'!J143+'Exp Veg 2-IAP'!J143</f>
        <v>0</v>
      </c>
      <c r="K143" s="125">
        <f>+'Inversión No. 2.1 IAP'!K143++'Inversión No. 2.2 IAP'!K143+'Inversión 2.3 IAP'!K143+'Inversión 2.4 IAP'!K143+'Exp Veg 1-IAP'!K143+'Exp Veg 2-IAP'!K143</f>
        <v>0</v>
      </c>
      <c r="L143" s="125">
        <f>+'Inversión No. 2.1 IAP'!L143++'Inversión No. 2.2 IAP'!L143+'Inversión 2.3 IAP'!L143+'Inversión 2.4 IAP'!L143+'Exp Veg 1-IAP'!L143+'Exp Veg 2-IAP'!L143</f>
        <v>0</v>
      </c>
      <c r="M143" s="125">
        <f>+'Inversión No. 2.1 IAP'!M143++'Inversión No. 2.2 IAP'!M143+'Inversión 2.3 IAP'!M143+'Inversión 2.4 IAP'!M143+'Exp Veg 1-IAP'!M143+'Exp Veg 2-IAP'!M143</f>
        <v>0</v>
      </c>
      <c r="N143" s="125">
        <f>+'Inversión No. 2.1 IAP'!N143++'Inversión No. 2.2 IAP'!N143+'Inversión 2.3 IAP'!N143+'Inversión 2.4 IAP'!N143+'Exp Veg 1-IAP'!N143+'Exp Veg 2-IAP'!N143</f>
        <v>0</v>
      </c>
      <c r="O143" s="125">
        <f>+'Inversión No. 2.1 IAP'!O143++'Inversión No. 2.2 IAP'!O143+'Inversión 2.3 IAP'!O143+'Inversión 2.4 IAP'!O143+'Exp Veg 1-IAP'!O143+'Exp Veg 2-IAP'!O143</f>
        <v>0</v>
      </c>
      <c r="P143" s="125">
        <f>+'Inversión No. 2.1 IAP'!P143++'Inversión No. 2.2 IAP'!P143+'Inversión 2.3 IAP'!P143+'Inversión 2.4 IAP'!P143+'Exp Veg 1-IAP'!P143+'Exp Veg 2-IAP'!P143</f>
        <v>0</v>
      </c>
      <c r="Q143" s="125">
        <f>+'Inversión No. 2.1 IAP'!Q143++'Inversión No. 2.2 IAP'!Q143+'Inversión 2.3 IAP'!Q143+'Inversión 2.4 IAP'!Q143+'Exp Veg 1-IAP'!Q143+'Exp Veg 2-IAP'!Q143</f>
        <v>0</v>
      </c>
      <c r="R143" s="125">
        <f>+'Inversión No. 2.1 IAP'!R143++'Inversión No. 2.2 IAP'!R143+'Inversión 2.3 IAP'!R143+'Inversión 2.4 IAP'!R143+'Exp Veg 1-IAP'!R143+'Exp Veg 2-IAP'!R143</f>
        <v>0</v>
      </c>
      <c r="S143" s="125">
        <f>+'Inversión No. 2.1 IAP'!S143++'Inversión No. 2.2 IAP'!S143+'Inversión 2.3 IAP'!S143+'Inversión 2.4 IAP'!S143+'Exp Veg 1-IAP'!S143+'Exp Veg 2-IAP'!S143</f>
        <v>0</v>
      </c>
      <c r="T143" s="125">
        <f>+'Inversión No. 2.1 IAP'!T143++'Inversión No. 2.2 IAP'!T143+'Inversión 2.3 IAP'!T143+'Inversión 2.4 IAP'!T143+'Exp Veg 1-IAP'!T143+'Exp Veg 2-IAP'!T143</f>
        <v>0</v>
      </c>
      <c r="U143" s="125">
        <f>+'Inversión No. 2.1 IAP'!U143++'Inversión No. 2.2 IAP'!U143+'Inversión 2.3 IAP'!U143+'Inversión 2.4 IAP'!U143+'Exp Veg 1-IAP'!U143+'Exp Veg 2-IAP'!U143</f>
        <v>0</v>
      </c>
      <c r="V143" s="125">
        <f>+'Inversión No. 2.1 IAP'!V143++'Inversión No. 2.2 IAP'!V143+'Inversión 2.3 IAP'!V143+'Inversión 2.4 IAP'!V143+'Exp Veg 1-IAP'!V143+'Exp Veg 2-IAP'!V143</f>
        <v>0</v>
      </c>
      <c r="W143" s="125">
        <f>+'Inversión No. 2.1 IAP'!W143++'Inversión No. 2.2 IAP'!W143+'Inversión 2.3 IAP'!W143+'Inversión 2.4 IAP'!W143+'Exp Veg 1-IAP'!W143+'Exp Veg 2-IAP'!W143</f>
        <v>0</v>
      </c>
      <c r="X143" s="125">
        <f>+'Inversión No. 2.1 IAP'!X143++'Inversión No. 2.2 IAP'!X143+'Inversión 2.3 IAP'!X143+'Inversión 2.4 IAP'!X143+'Exp Veg 1-IAP'!X143+'Exp Veg 2-IAP'!X143</f>
        <v>0</v>
      </c>
      <c r="Y143" s="125">
        <f>+'Inversión No. 2.1 IAP'!Y143++'Inversión No. 2.2 IAP'!Y143+'Inversión 2.3 IAP'!Y143+'Inversión 2.4 IAP'!Y143+'Exp Veg 1-IAP'!Y143+'Exp Veg 2-IAP'!Y143</f>
        <v>0</v>
      </c>
      <c r="Z143" s="125">
        <f>+'Inversión No. 2.1 IAP'!Z143++'Inversión No. 2.2 IAP'!Z143+'Inversión 2.3 IAP'!Z143+'Inversión 2.4 IAP'!Z143+'Exp Veg 1-IAP'!Z143+'Exp Veg 2-IAP'!Z143</f>
        <v>0</v>
      </c>
      <c r="AA143" s="125">
        <f>+'Inversión No. 2.1 IAP'!AA143++'Inversión No. 2.2 IAP'!AA143+'Inversión 2.3 IAP'!AA143+'Inversión 2.4 IAP'!AA143+'Exp Veg 1-IAP'!AA143+'Exp Veg 2-IAP'!AA143</f>
        <v>0</v>
      </c>
      <c r="AB143" s="125">
        <f>+'Inversión No. 2.1 IAP'!AB143++'Inversión No. 2.2 IAP'!AB143+'Inversión 2.3 IAP'!AB143+'Inversión 2.4 IAP'!AB143+'Exp Veg 1-IAP'!AB143+'Exp Veg 2-IAP'!AB143</f>
        <v>0</v>
      </c>
      <c r="AC143" s="125">
        <f>+'Inversión No. 2.1 IAP'!AC143++'Inversión No. 2.2 IAP'!AC143+'Inversión 2.3 IAP'!AC143+'Inversión 2.4 IAP'!AC143+'Exp Veg 1-IAP'!AC143+'Exp Veg 2-IAP'!AC143</f>
        <v>0</v>
      </c>
      <c r="AD143" s="125">
        <f>+'Inversión No. 2.1 IAP'!AD143++'Inversión No. 2.2 IAP'!AD143+'Inversión 2.3 IAP'!AD143+'Inversión 2.4 IAP'!AD143+'Exp Veg 1-IAP'!AD143+'Exp Veg 2-IAP'!AD143</f>
        <v>0</v>
      </c>
      <c r="AE143" s="125">
        <f>+'Inversión No. 2.1 IAP'!AE143++'Inversión No. 2.2 IAP'!AE143+'Inversión 2.3 IAP'!AE143+'Inversión 2.4 IAP'!AE143+'Exp Veg 1-IAP'!AE143+'Exp Veg 2-IAP'!AE143</f>
        <v>0</v>
      </c>
      <c r="AF143" s="125">
        <f>+'Inversión No. 2.1 IAP'!AF143++'Inversión No. 2.2 IAP'!AF143+'Inversión 2.3 IAP'!AF143+'Inversión 2.4 IAP'!AF143+'Exp Veg 1-IAP'!AF143+'Exp Veg 2-IAP'!AF143</f>
        <v>0</v>
      </c>
      <c r="AG143" s="125">
        <f>+'Inversión No. 2.1 IAP'!AG143++'Inversión No. 2.2 IAP'!AG143+'Inversión 2.3 IAP'!AG143+'Inversión 2.4 IAP'!AG143+'Exp Veg 1-IAP'!AG143+'Exp Veg 2-IAP'!AG143</f>
        <v>0</v>
      </c>
      <c r="AH143" s="125">
        <f>+'Inversión No. 2.1 IAP'!AH143++'Inversión No. 2.2 IAP'!AH143+'Inversión 2.3 IAP'!AH143+'Inversión 2.4 IAP'!AH143+'Exp Veg 1-IAP'!AH143+'Exp Veg 2-IAP'!AH143</f>
        <v>0</v>
      </c>
      <c r="AI143" s="125">
        <f>+'Inversión No. 2.1 IAP'!AI143++'Inversión No. 2.2 IAP'!AI143+'Inversión 2.3 IAP'!AI143+'Inversión 2.4 IAP'!AI143+'Exp Veg 1-IAP'!AI143+'Exp Veg 2-IAP'!AI143</f>
        <v>0</v>
      </c>
      <c r="AJ143" s="125">
        <f>+'Inversión No. 2.1 IAP'!AJ143++'Inversión No. 2.2 IAP'!AJ143+'Inversión 2.3 IAP'!AJ143+'Inversión 2.4 IAP'!AJ143+'Exp Veg 1-IAP'!AJ143+'Exp Veg 2-IAP'!AJ143</f>
        <v>0</v>
      </c>
      <c r="AK143" s="125">
        <f>+'Inversión No. 2.1 IAP'!AK143++'Inversión No. 2.2 IAP'!AK143+'Inversión 2.3 IAP'!AK143+'Inversión 2.4 IAP'!AK143+'Exp Veg 1-IAP'!AK143+'Exp Veg 2-IAP'!AK143</f>
        <v>0</v>
      </c>
    </row>
    <row r="144" spans="2:37" x14ac:dyDescent="0.25">
      <c r="B144" s="59" t="s">
        <v>570</v>
      </c>
      <c r="C144" s="62" t="str">
        <f>+VLOOKUP(B144,'resumen UCAP'!$A$5:$O$329,2,0)</f>
        <v>ETIQUETA 250W</v>
      </c>
      <c r="D144" s="63">
        <f>+'Desmonte Infr. financiada'!D144</f>
        <v>279</v>
      </c>
      <c r="E144" s="63" t="str">
        <f>+VLOOKUP(B144,'resumen UCAP'!$A$5:$O$329,3,0)</f>
        <v>Un</v>
      </c>
      <c r="F144" s="64">
        <f>+VLOOKUP(B144,'resumen UCAP'!$A$5:$O$329,15,0)</f>
        <v>413027</v>
      </c>
      <c r="G144" s="123">
        <v>1</v>
      </c>
      <c r="H144" s="125">
        <f>+'Inversión No. 2.1 IAP'!H144++'Inversión No. 2.2 IAP'!H144+'Inversión 2.3 IAP'!H144+'Inversión 2.4 IAP'!H144+'Exp Veg 1-IAP'!H144+'Exp Veg 2-IAP'!H144</f>
        <v>0</v>
      </c>
      <c r="I144" s="125">
        <f>+'Inversión No. 2.1 IAP'!I144++'Inversión No. 2.2 IAP'!I144+'Inversión 2.3 IAP'!I144+'Inversión 2.4 IAP'!I144+'Exp Veg 1-IAP'!I144+'Exp Veg 2-IAP'!I144</f>
        <v>0</v>
      </c>
      <c r="J144" s="125">
        <f>+'Inversión No. 2.1 IAP'!J144++'Inversión No. 2.2 IAP'!J144+'Inversión 2.3 IAP'!J144+'Inversión 2.4 IAP'!J144+'Exp Veg 1-IAP'!J144+'Exp Veg 2-IAP'!J144</f>
        <v>0</v>
      </c>
      <c r="K144" s="125">
        <f>+'Inversión No. 2.1 IAP'!K144++'Inversión No. 2.2 IAP'!K144+'Inversión 2.3 IAP'!K144+'Inversión 2.4 IAP'!K144+'Exp Veg 1-IAP'!K144+'Exp Veg 2-IAP'!K144</f>
        <v>0</v>
      </c>
      <c r="L144" s="125">
        <f>+'Inversión No. 2.1 IAP'!L144++'Inversión No. 2.2 IAP'!L144+'Inversión 2.3 IAP'!L144+'Inversión 2.4 IAP'!L144+'Exp Veg 1-IAP'!L144+'Exp Veg 2-IAP'!L144</f>
        <v>0</v>
      </c>
      <c r="M144" s="125">
        <f>+'Inversión No. 2.1 IAP'!M144++'Inversión No. 2.2 IAP'!M144+'Inversión 2.3 IAP'!M144+'Inversión 2.4 IAP'!M144+'Exp Veg 1-IAP'!M144+'Exp Veg 2-IAP'!M144</f>
        <v>0</v>
      </c>
      <c r="N144" s="125">
        <f>+'Inversión No. 2.1 IAP'!N144++'Inversión No. 2.2 IAP'!N144+'Inversión 2.3 IAP'!N144+'Inversión 2.4 IAP'!N144+'Exp Veg 1-IAP'!N144+'Exp Veg 2-IAP'!N144</f>
        <v>0</v>
      </c>
      <c r="O144" s="125">
        <f>+'Inversión No. 2.1 IAP'!O144++'Inversión No. 2.2 IAP'!O144+'Inversión 2.3 IAP'!O144+'Inversión 2.4 IAP'!O144+'Exp Veg 1-IAP'!O144+'Exp Veg 2-IAP'!O144</f>
        <v>0</v>
      </c>
      <c r="P144" s="125">
        <f>+'Inversión No. 2.1 IAP'!P144++'Inversión No. 2.2 IAP'!P144+'Inversión 2.3 IAP'!P144+'Inversión 2.4 IAP'!P144+'Exp Veg 1-IAP'!P144+'Exp Veg 2-IAP'!P144</f>
        <v>0</v>
      </c>
      <c r="Q144" s="125">
        <f>+'Inversión No. 2.1 IAP'!Q144++'Inversión No. 2.2 IAP'!Q144+'Inversión 2.3 IAP'!Q144+'Inversión 2.4 IAP'!Q144+'Exp Veg 1-IAP'!Q144+'Exp Veg 2-IAP'!Q144</f>
        <v>0</v>
      </c>
      <c r="R144" s="125">
        <f>+'Inversión No. 2.1 IAP'!R144++'Inversión No. 2.2 IAP'!R144+'Inversión 2.3 IAP'!R144+'Inversión 2.4 IAP'!R144+'Exp Veg 1-IAP'!R144+'Exp Veg 2-IAP'!R144</f>
        <v>0</v>
      </c>
      <c r="S144" s="125">
        <f>+'Inversión No. 2.1 IAP'!S144++'Inversión No. 2.2 IAP'!S144+'Inversión 2.3 IAP'!S144+'Inversión 2.4 IAP'!S144+'Exp Veg 1-IAP'!S144+'Exp Veg 2-IAP'!S144</f>
        <v>0</v>
      </c>
      <c r="T144" s="125">
        <f>+'Inversión No. 2.1 IAP'!T144++'Inversión No. 2.2 IAP'!T144+'Inversión 2.3 IAP'!T144+'Inversión 2.4 IAP'!T144+'Exp Veg 1-IAP'!T144+'Exp Veg 2-IAP'!T144</f>
        <v>0</v>
      </c>
      <c r="U144" s="125">
        <f>+'Inversión No. 2.1 IAP'!U144++'Inversión No. 2.2 IAP'!U144+'Inversión 2.3 IAP'!U144+'Inversión 2.4 IAP'!U144+'Exp Veg 1-IAP'!U144+'Exp Veg 2-IAP'!U144</f>
        <v>0</v>
      </c>
      <c r="V144" s="125">
        <f>+'Inversión No. 2.1 IAP'!V144++'Inversión No. 2.2 IAP'!V144+'Inversión 2.3 IAP'!V144+'Inversión 2.4 IAP'!V144+'Exp Veg 1-IAP'!V144+'Exp Veg 2-IAP'!V144</f>
        <v>0</v>
      </c>
      <c r="W144" s="125">
        <f>+'Inversión No. 2.1 IAP'!W144++'Inversión No. 2.2 IAP'!W144+'Inversión 2.3 IAP'!W144+'Inversión 2.4 IAP'!W144+'Exp Veg 1-IAP'!W144+'Exp Veg 2-IAP'!W144</f>
        <v>0</v>
      </c>
      <c r="X144" s="125">
        <f>+'Inversión No. 2.1 IAP'!X144++'Inversión No. 2.2 IAP'!X144+'Inversión 2.3 IAP'!X144+'Inversión 2.4 IAP'!X144+'Exp Veg 1-IAP'!X144+'Exp Veg 2-IAP'!X144</f>
        <v>0</v>
      </c>
      <c r="Y144" s="125">
        <f>+'Inversión No. 2.1 IAP'!Y144++'Inversión No. 2.2 IAP'!Y144+'Inversión 2.3 IAP'!Y144+'Inversión 2.4 IAP'!Y144+'Exp Veg 1-IAP'!Y144+'Exp Veg 2-IAP'!Y144</f>
        <v>0</v>
      </c>
      <c r="Z144" s="125">
        <f>+'Inversión No. 2.1 IAP'!Z144++'Inversión No. 2.2 IAP'!Z144+'Inversión 2.3 IAP'!Z144+'Inversión 2.4 IAP'!Z144+'Exp Veg 1-IAP'!Z144+'Exp Veg 2-IAP'!Z144</f>
        <v>0</v>
      </c>
      <c r="AA144" s="125">
        <f>+'Inversión No. 2.1 IAP'!AA144++'Inversión No. 2.2 IAP'!AA144+'Inversión 2.3 IAP'!AA144+'Inversión 2.4 IAP'!AA144+'Exp Veg 1-IAP'!AA144+'Exp Veg 2-IAP'!AA144</f>
        <v>0</v>
      </c>
      <c r="AB144" s="125">
        <f>+'Inversión No. 2.1 IAP'!AB144++'Inversión No. 2.2 IAP'!AB144+'Inversión 2.3 IAP'!AB144+'Inversión 2.4 IAP'!AB144+'Exp Veg 1-IAP'!AB144+'Exp Veg 2-IAP'!AB144</f>
        <v>0</v>
      </c>
      <c r="AC144" s="125">
        <f>+'Inversión No. 2.1 IAP'!AC144++'Inversión No. 2.2 IAP'!AC144+'Inversión 2.3 IAP'!AC144+'Inversión 2.4 IAP'!AC144+'Exp Veg 1-IAP'!AC144+'Exp Veg 2-IAP'!AC144</f>
        <v>0</v>
      </c>
      <c r="AD144" s="125">
        <f>+'Inversión No. 2.1 IAP'!AD144++'Inversión No. 2.2 IAP'!AD144+'Inversión 2.3 IAP'!AD144+'Inversión 2.4 IAP'!AD144+'Exp Veg 1-IAP'!AD144+'Exp Veg 2-IAP'!AD144</f>
        <v>0</v>
      </c>
      <c r="AE144" s="125">
        <f>+'Inversión No. 2.1 IAP'!AE144++'Inversión No. 2.2 IAP'!AE144+'Inversión 2.3 IAP'!AE144+'Inversión 2.4 IAP'!AE144+'Exp Veg 1-IAP'!AE144+'Exp Veg 2-IAP'!AE144</f>
        <v>0</v>
      </c>
      <c r="AF144" s="125">
        <f>+'Inversión No. 2.1 IAP'!AF144++'Inversión No. 2.2 IAP'!AF144+'Inversión 2.3 IAP'!AF144+'Inversión 2.4 IAP'!AF144+'Exp Veg 1-IAP'!AF144+'Exp Veg 2-IAP'!AF144</f>
        <v>0</v>
      </c>
      <c r="AG144" s="125">
        <f>+'Inversión No. 2.1 IAP'!AG144++'Inversión No. 2.2 IAP'!AG144+'Inversión 2.3 IAP'!AG144+'Inversión 2.4 IAP'!AG144+'Exp Veg 1-IAP'!AG144+'Exp Veg 2-IAP'!AG144</f>
        <v>0</v>
      </c>
      <c r="AH144" s="125">
        <f>+'Inversión No. 2.1 IAP'!AH144++'Inversión No. 2.2 IAP'!AH144+'Inversión 2.3 IAP'!AH144+'Inversión 2.4 IAP'!AH144+'Exp Veg 1-IAP'!AH144+'Exp Veg 2-IAP'!AH144</f>
        <v>0</v>
      </c>
      <c r="AI144" s="125">
        <f>+'Inversión No. 2.1 IAP'!AI144++'Inversión No. 2.2 IAP'!AI144+'Inversión 2.3 IAP'!AI144+'Inversión 2.4 IAP'!AI144+'Exp Veg 1-IAP'!AI144+'Exp Veg 2-IAP'!AI144</f>
        <v>0</v>
      </c>
      <c r="AJ144" s="125">
        <f>+'Inversión No. 2.1 IAP'!AJ144++'Inversión No. 2.2 IAP'!AJ144+'Inversión 2.3 IAP'!AJ144+'Inversión 2.4 IAP'!AJ144+'Exp Veg 1-IAP'!AJ144+'Exp Veg 2-IAP'!AJ144</f>
        <v>0</v>
      </c>
      <c r="AK144" s="125">
        <f>+'Inversión No. 2.1 IAP'!AK144++'Inversión No. 2.2 IAP'!AK144+'Inversión 2.3 IAP'!AK144+'Inversión 2.4 IAP'!AK144+'Exp Veg 1-IAP'!AK144+'Exp Veg 2-IAP'!AK144</f>
        <v>0</v>
      </c>
    </row>
    <row r="145" spans="2:37" x14ac:dyDescent="0.25">
      <c r="B145" s="59" t="s">
        <v>571</v>
      </c>
      <c r="C145" s="62" t="str">
        <f>+VLOOKUP(B145,'resumen UCAP'!$A$5:$O$329,2,0)</f>
        <v>LUMINARIA LED 65W NUEVA 4000X65</v>
      </c>
      <c r="D145" s="63">
        <f>+'Desmonte Infr. financiada'!D145</f>
        <v>65</v>
      </c>
      <c r="E145" s="63" t="str">
        <f>+VLOOKUP(B145,'resumen UCAP'!$A$5:$O$329,3,0)</f>
        <v>Un</v>
      </c>
      <c r="F145" s="64">
        <f>+VLOOKUP(B145,'resumen UCAP'!$A$5:$O$329,15,0)</f>
        <v>736002</v>
      </c>
      <c r="G145" s="61">
        <v>4</v>
      </c>
      <c r="H145" s="125">
        <f>+'Inversión No. 2.1 IAP'!H145++'Inversión No. 2.2 IAP'!H145+'Inversión 2.3 IAP'!H145+'Inversión 2.4 IAP'!H145+'Exp Veg 1-IAP'!H145+'Exp Veg 2-IAP'!H145</f>
        <v>0</v>
      </c>
      <c r="I145" s="125">
        <f>+'Inversión No. 2.1 IAP'!I145++'Inversión No. 2.2 IAP'!I145+'Inversión 2.3 IAP'!I145+'Inversión 2.4 IAP'!I145+'Exp Veg 1-IAP'!I145+'Exp Veg 2-IAP'!I145</f>
        <v>0</v>
      </c>
      <c r="J145" s="125">
        <f>+'Inversión No. 2.1 IAP'!J145++'Inversión No. 2.2 IAP'!J145+'Inversión 2.3 IAP'!J145+'Inversión 2.4 IAP'!J145+'Exp Veg 1-IAP'!J145+'Exp Veg 2-IAP'!J145</f>
        <v>0</v>
      </c>
      <c r="K145" s="125">
        <f>+'Inversión No. 2.1 IAP'!K145++'Inversión No. 2.2 IAP'!K145+'Inversión 2.3 IAP'!K145+'Inversión 2.4 IAP'!K145+'Exp Veg 1-IAP'!K145+'Exp Veg 2-IAP'!K145</f>
        <v>0</v>
      </c>
      <c r="L145" s="125">
        <f>+'Inversión No. 2.1 IAP'!L145++'Inversión No. 2.2 IAP'!L145+'Inversión 2.3 IAP'!L145+'Inversión 2.4 IAP'!L145+'Exp Veg 1-IAP'!L145+'Exp Veg 2-IAP'!L145</f>
        <v>0</v>
      </c>
      <c r="M145" s="125">
        <f>+'Inversión No. 2.1 IAP'!M145++'Inversión No. 2.2 IAP'!M145+'Inversión 2.3 IAP'!M145+'Inversión 2.4 IAP'!M145+'Exp Veg 1-IAP'!M145+'Exp Veg 2-IAP'!M145</f>
        <v>0</v>
      </c>
      <c r="N145" s="125">
        <f>+'Inversión No. 2.1 IAP'!N145++'Inversión No. 2.2 IAP'!N145+'Inversión 2.3 IAP'!N145+'Inversión 2.4 IAP'!N145+'Exp Veg 1-IAP'!N145+'Exp Veg 2-IAP'!N145</f>
        <v>0</v>
      </c>
      <c r="O145" s="125">
        <f>+'Inversión No. 2.1 IAP'!O145++'Inversión No. 2.2 IAP'!O145+'Inversión 2.3 IAP'!O145+'Inversión 2.4 IAP'!O145+'Exp Veg 1-IAP'!O145+'Exp Veg 2-IAP'!O145</f>
        <v>0</v>
      </c>
      <c r="P145" s="125">
        <f>+'Inversión No. 2.1 IAP'!P145++'Inversión No. 2.2 IAP'!P145+'Inversión 2.3 IAP'!P145+'Inversión 2.4 IAP'!P145+'Exp Veg 1-IAP'!P145+'Exp Veg 2-IAP'!P145</f>
        <v>0</v>
      </c>
      <c r="Q145" s="125">
        <f>+'Inversión No. 2.1 IAP'!Q145++'Inversión No. 2.2 IAP'!Q145+'Inversión 2.3 IAP'!Q145+'Inversión 2.4 IAP'!Q145+'Exp Veg 1-IAP'!Q145+'Exp Veg 2-IAP'!Q145</f>
        <v>0</v>
      </c>
      <c r="R145" s="125">
        <f>+'Inversión No. 2.1 IAP'!R145++'Inversión No. 2.2 IAP'!R145+'Inversión 2.3 IAP'!R145+'Inversión 2.4 IAP'!R145+'Exp Veg 1-IAP'!R145+'Exp Veg 2-IAP'!R145</f>
        <v>0</v>
      </c>
      <c r="S145" s="125">
        <f>+'Inversión No. 2.1 IAP'!S145++'Inversión No. 2.2 IAP'!S145+'Inversión 2.3 IAP'!S145+'Inversión 2.4 IAP'!S145+'Exp Veg 1-IAP'!S145+'Exp Veg 2-IAP'!S145</f>
        <v>0</v>
      </c>
      <c r="T145" s="125">
        <f>+'Inversión No. 2.1 IAP'!T145++'Inversión No. 2.2 IAP'!T145+'Inversión 2.3 IAP'!T145+'Inversión 2.4 IAP'!T145+'Exp Veg 1-IAP'!T145+'Exp Veg 2-IAP'!T145</f>
        <v>0</v>
      </c>
      <c r="U145" s="125">
        <f>+'Inversión No. 2.1 IAP'!U145++'Inversión No. 2.2 IAP'!U145+'Inversión 2.3 IAP'!U145+'Inversión 2.4 IAP'!U145+'Exp Veg 1-IAP'!U145+'Exp Veg 2-IAP'!U145</f>
        <v>0</v>
      </c>
      <c r="V145" s="125">
        <f>+'Inversión No. 2.1 IAP'!V145++'Inversión No. 2.2 IAP'!V145+'Inversión 2.3 IAP'!V145+'Inversión 2.4 IAP'!V145+'Exp Veg 1-IAP'!V145+'Exp Veg 2-IAP'!V145</f>
        <v>0</v>
      </c>
      <c r="W145" s="125">
        <f>+'Inversión No. 2.1 IAP'!W145++'Inversión No. 2.2 IAP'!W145+'Inversión 2.3 IAP'!W145+'Inversión 2.4 IAP'!W145+'Exp Veg 1-IAP'!W145+'Exp Veg 2-IAP'!W145</f>
        <v>0</v>
      </c>
      <c r="X145" s="125">
        <f>+'Inversión No. 2.1 IAP'!X145++'Inversión No. 2.2 IAP'!X145+'Inversión 2.3 IAP'!X145+'Inversión 2.4 IAP'!X145+'Exp Veg 1-IAP'!X145+'Exp Veg 2-IAP'!X145</f>
        <v>0</v>
      </c>
      <c r="Y145" s="125">
        <f>+'Inversión No. 2.1 IAP'!Y145++'Inversión No. 2.2 IAP'!Y145+'Inversión 2.3 IAP'!Y145+'Inversión 2.4 IAP'!Y145+'Exp Veg 1-IAP'!Y145+'Exp Veg 2-IAP'!Y145</f>
        <v>0</v>
      </c>
      <c r="Z145" s="125">
        <f>+'Inversión No. 2.1 IAP'!Z145++'Inversión No. 2.2 IAP'!Z145+'Inversión 2.3 IAP'!Z145+'Inversión 2.4 IAP'!Z145+'Exp Veg 1-IAP'!Z145+'Exp Veg 2-IAP'!Z145</f>
        <v>0</v>
      </c>
      <c r="AA145" s="125">
        <f>+'Inversión No. 2.1 IAP'!AA145++'Inversión No. 2.2 IAP'!AA145+'Inversión 2.3 IAP'!AA145+'Inversión 2.4 IAP'!AA145+'Exp Veg 1-IAP'!AA145+'Exp Veg 2-IAP'!AA145</f>
        <v>0</v>
      </c>
      <c r="AB145" s="125">
        <f>+'Inversión No. 2.1 IAP'!AB145++'Inversión No. 2.2 IAP'!AB145+'Inversión 2.3 IAP'!AB145+'Inversión 2.4 IAP'!AB145+'Exp Veg 1-IAP'!AB145+'Exp Veg 2-IAP'!AB145</f>
        <v>0</v>
      </c>
      <c r="AC145" s="125">
        <f>+'Inversión No. 2.1 IAP'!AC145++'Inversión No. 2.2 IAP'!AC145+'Inversión 2.3 IAP'!AC145+'Inversión 2.4 IAP'!AC145+'Exp Veg 1-IAP'!AC145+'Exp Veg 2-IAP'!AC145</f>
        <v>0</v>
      </c>
      <c r="AD145" s="125">
        <f>+'Inversión No. 2.1 IAP'!AD145++'Inversión No. 2.2 IAP'!AD145+'Inversión 2.3 IAP'!AD145+'Inversión 2.4 IAP'!AD145+'Exp Veg 1-IAP'!AD145+'Exp Veg 2-IAP'!AD145</f>
        <v>0</v>
      </c>
      <c r="AE145" s="125">
        <f>+'Inversión No. 2.1 IAP'!AE145++'Inversión No. 2.2 IAP'!AE145+'Inversión 2.3 IAP'!AE145+'Inversión 2.4 IAP'!AE145+'Exp Veg 1-IAP'!AE145+'Exp Veg 2-IAP'!AE145</f>
        <v>0</v>
      </c>
      <c r="AF145" s="125">
        <f>+'Inversión No. 2.1 IAP'!AF145++'Inversión No. 2.2 IAP'!AF145+'Inversión 2.3 IAP'!AF145+'Inversión 2.4 IAP'!AF145+'Exp Veg 1-IAP'!AF145+'Exp Veg 2-IAP'!AF145</f>
        <v>0</v>
      </c>
      <c r="AG145" s="125">
        <f>+'Inversión No. 2.1 IAP'!AG145++'Inversión No. 2.2 IAP'!AG145+'Inversión 2.3 IAP'!AG145+'Inversión 2.4 IAP'!AG145+'Exp Veg 1-IAP'!AG145+'Exp Veg 2-IAP'!AG145</f>
        <v>0</v>
      </c>
      <c r="AH145" s="125">
        <f>+'Inversión No. 2.1 IAP'!AH145++'Inversión No. 2.2 IAP'!AH145+'Inversión 2.3 IAP'!AH145+'Inversión 2.4 IAP'!AH145+'Exp Veg 1-IAP'!AH145+'Exp Veg 2-IAP'!AH145</f>
        <v>0</v>
      </c>
      <c r="AI145" s="125">
        <f>+'Inversión No. 2.1 IAP'!AI145++'Inversión No. 2.2 IAP'!AI145+'Inversión 2.3 IAP'!AI145+'Inversión 2.4 IAP'!AI145+'Exp Veg 1-IAP'!AI145+'Exp Veg 2-IAP'!AI145</f>
        <v>0</v>
      </c>
      <c r="AJ145" s="125">
        <f>+'Inversión No. 2.1 IAP'!AJ145++'Inversión No. 2.2 IAP'!AJ145+'Inversión 2.3 IAP'!AJ145+'Inversión 2.4 IAP'!AJ145+'Exp Veg 1-IAP'!AJ145+'Exp Veg 2-IAP'!AJ145</f>
        <v>0</v>
      </c>
      <c r="AK145" s="125">
        <f>+'Inversión No. 2.1 IAP'!AK145++'Inversión No. 2.2 IAP'!AK145+'Inversión 2.3 IAP'!AK145+'Inversión 2.4 IAP'!AK145+'Exp Veg 1-IAP'!AK145+'Exp Veg 2-IAP'!AK145</f>
        <v>0</v>
      </c>
    </row>
    <row r="146" spans="2:37" x14ac:dyDescent="0.25">
      <c r="B146" s="59" t="s">
        <v>572</v>
      </c>
      <c r="C146" s="62" t="str">
        <f>+VLOOKUP(B146,'resumen UCAP'!$A$5:$O$329,2,0)</f>
        <v>LUMINARIA LED 38W NUEVA YOA</v>
      </c>
      <c r="D146" s="63">
        <f>+'Desmonte Infr. financiada'!D146</f>
        <v>38</v>
      </c>
      <c r="E146" s="63" t="str">
        <f>+VLOOKUP(B146,'resumen UCAP'!$A$5:$O$329,3,0)</f>
        <v>Un</v>
      </c>
      <c r="F146" s="64">
        <f>+VLOOKUP(B146,'resumen UCAP'!$A$5:$O$329,15,0)</f>
        <v>1989070</v>
      </c>
      <c r="G146" s="61">
        <v>8</v>
      </c>
      <c r="H146" s="125">
        <f>+'Inversión No. 2.1 IAP'!H146++'Inversión No. 2.2 IAP'!H146+'Inversión 2.3 IAP'!H146+'Inversión 2.4 IAP'!H146+'Exp Veg 1-IAP'!H146+'Exp Veg 2-IAP'!H146</f>
        <v>0</v>
      </c>
      <c r="I146" s="125">
        <f>+'Inversión No. 2.1 IAP'!I146++'Inversión No. 2.2 IAP'!I146+'Inversión 2.3 IAP'!I146+'Inversión 2.4 IAP'!I146+'Exp Veg 1-IAP'!I146+'Exp Veg 2-IAP'!I146</f>
        <v>0</v>
      </c>
      <c r="J146" s="125">
        <f>+'Inversión No. 2.1 IAP'!J146++'Inversión No. 2.2 IAP'!J146+'Inversión 2.3 IAP'!J146+'Inversión 2.4 IAP'!J146+'Exp Veg 1-IAP'!J146+'Exp Veg 2-IAP'!J146</f>
        <v>0</v>
      </c>
      <c r="K146" s="125">
        <f>+'Inversión No. 2.1 IAP'!K146++'Inversión No. 2.2 IAP'!K146+'Inversión 2.3 IAP'!K146+'Inversión 2.4 IAP'!K146+'Exp Veg 1-IAP'!K146+'Exp Veg 2-IAP'!K146</f>
        <v>0</v>
      </c>
      <c r="L146" s="125">
        <f>+'Inversión No. 2.1 IAP'!L146++'Inversión No. 2.2 IAP'!L146+'Inversión 2.3 IAP'!L146+'Inversión 2.4 IAP'!L146+'Exp Veg 1-IAP'!L146+'Exp Veg 2-IAP'!L146</f>
        <v>0</v>
      </c>
      <c r="M146" s="125">
        <f>+'Inversión No. 2.1 IAP'!M146++'Inversión No. 2.2 IAP'!M146+'Inversión 2.3 IAP'!M146+'Inversión 2.4 IAP'!M146+'Exp Veg 1-IAP'!M146+'Exp Veg 2-IAP'!M146</f>
        <v>0</v>
      </c>
      <c r="N146" s="125">
        <f>+'Inversión No. 2.1 IAP'!N146++'Inversión No. 2.2 IAP'!N146+'Inversión 2.3 IAP'!N146+'Inversión 2.4 IAP'!N146+'Exp Veg 1-IAP'!N146+'Exp Veg 2-IAP'!N146</f>
        <v>0</v>
      </c>
      <c r="O146" s="125">
        <f>+'Inversión No. 2.1 IAP'!O146++'Inversión No. 2.2 IAP'!O146+'Inversión 2.3 IAP'!O146+'Inversión 2.4 IAP'!O146+'Exp Veg 1-IAP'!O146+'Exp Veg 2-IAP'!O146</f>
        <v>0</v>
      </c>
      <c r="P146" s="125">
        <f>+'Inversión No. 2.1 IAP'!P146++'Inversión No. 2.2 IAP'!P146+'Inversión 2.3 IAP'!P146+'Inversión 2.4 IAP'!P146+'Exp Veg 1-IAP'!P146+'Exp Veg 2-IAP'!P146</f>
        <v>0</v>
      </c>
      <c r="Q146" s="125">
        <f>+'Inversión No. 2.1 IAP'!Q146++'Inversión No. 2.2 IAP'!Q146+'Inversión 2.3 IAP'!Q146+'Inversión 2.4 IAP'!Q146+'Exp Veg 1-IAP'!Q146+'Exp Veg 2-IAP'!Q146</f>
        <v>0</v>
      </c>
      <c r="R146" s="125">
        <f>+'Inversión No. 2.1 IAP'!R146++'Inversión No. 2.2 IAP'!R146+'Inversión 2.3 IAP'!R146+'Inversión 2.4 IAP'!R146+'Exp Veg 1-IAP'!R146+'Exp Veg 2-IAP'!R146</f>
        <v>0</v>
      </c>
      <c r="S146" s="125">
        <f>+'Inversión No. 2.1 IAP'!S146++'Inversión No. 2.2 IAP'!S146+'Inversión 2.3 IAP'!S146+'Inversión 2.4 IAP'!S146+'Exp Veg 1-IAP'!S146+'Exp Veg 2-IAP'!S146</f>
        <v>0</v>
      </c>
      <c r="T146" s="125">
        <f>+'Inversión No. 2.1 IAP'!T146++'Inversión No. 2.2 IAP'!T146+'Inversión 2.3 IAP'!T146+'Inversión 2.4 IAP'!T146+'Exp Veg 1-IAP'!T146+'Exp Veg 2-IAP'!T146</f>
        <v>0</v>
      </c>
      <c r="U146" s="125">
        <f>+'Inversión No. 2.1 IAP'!U146++'Inversión No. 2.2 IAP'!U146+'Inversión 2.3 IAP'!U146+'Inversión 2.4 IAP'!U146+'Exp Veg 1-IAP'!U146+'Exp Veg 2-IAP'!U146</f>
        <v>0</v>
      </c>
      <c r="V146" s="125">
        <f>+'Inversión No. 2.1 IAP'!V146++'Inversión No. 2.2 IAP'!V146+'Inversión 2.3 IAP'!V146+'Inversión 2.4 IAP'!V146+'Exp Veg 1-IAP'!V146+'Exp Veg 2-IAP'!V146</f>
        <v>0</v>
      </c>
      <c r="W146" s="125">
        <f>+'Inversión No. 2.1 IAP'!W146++'Inversión No. 2.2 IAP'!W146+'Inversión 2.3 IAP'!W146+'Inversión 2.4 IAP'!W146+'Exp Veg 1-IAP'!W146+'Exp Veg 2-IAP'!W146</f>
        <v>0</v>
      </c>
      <c r="X146" s="125">
        <f>+'Inversión No. 2.1 IAP'!X146++'Inversión No. 2.2 IAP'!X146+'Inversión 2.3 IAP'!X146+'Inversión 2.4 IAP'!X146+'Exp Veg 1-IAP'!X146+'Exp Veg 2-IAP'!X146</f>
        <v>0</v>
      </c>
      <c r="Y146" s="125">
        <f>+'Inversión No. 2.1 IAP'!Y146++'Inversión No. 2.2 IAP'!Y146+'Inversión 2.3 IAP'!Y146+'Inversión 2.4 IAP'!Y146+'Exp Veg 1-IAP'!Y146+'Exp Veg 2-IAP'!Y146</f>
        <v>0</v>
      </c>
      <c r="Z146" s="125">
        <f>+'Inversión No. 2.1 IAP'!Z146++'Inversión No. 2.2 IAP'!Z146+'Inversión 2.3 IAP'!Z146+'Inversión 2.4 IAP'!Z146+'Exp Veg 1-IAP'!Z146+'Exp Veg 2-IAP'!Z146</f>
        <v>0</v>
      </c>
      <c r="AA146" s="125">
        <f>+'Inversión No. 2.1 IAP'!AA146++'Inversión No. 2.2 IAP'!AA146+'Inversión 2.3 IAP'!AA146+'Inversión 2.4 IAP'!AA146+'Exp Veg 1-IAP'!AA146+'Exp Veg 2-IAP'!AA146</f>
        <v>0</v>
      </c>
      <c r="AB146" s="125">
        <f>+'Inversión No. 2.1 IAP'!AB146++'Inversión No. 2.2 IAP'!AB146+'Inversión 2.3 IAP'!AB146+'Inversión 2.4 IAP'!AB146+'Exp Veg 1-IAP'!AB146+'Exp Veg 2-IAP'!AB146</f>
        <v>0</v>
      </c>
      <c r="AC146" s="125">
        <f>+'Inversión No. 2.1 IAP'!AC146++'Inversión No. 2.2 IAP'!AC146+'Inversión 2.3 IAP'!AC146+'Inversión 2.4 IAP'!AC146+'Exp Veg 1-IAP'!AC146+'Exp Veg 2-IAP'!AC146</f>
        <v>0</v>
      </c>
      <c r="AD146" s="125">
        <f>+'Inversión No. 2.1 IAP'!AD146++'Inversión No. 2.2 IAP'!AD146+'Inversión 2.3 IAP'!AD146+'Inversión 2.4 IAP'!AD146+'Exp Veg 1-IAP'!AD146+'Exp Veg 2-IAP'!AD146</f>
        <v>0</v>
      </c>
      <c r="AE146" s="125">
        <f>+'Inversión No. 2.1 IAP'!AE146++'Inversión No. 2.2 IAP'!AE146+'Inversión 2.3 IAP'!AE146+'Inversión 2.4 IAP'!AE146+'Exp Veg 1-IAP'!AE146+'Exp Veg 2-IAP'!AE146</f>
        <v>0</v>
      </c>
      <c r="AF146" s="125">
        <f>+'Inversión No. 2.1 IAP'!AF146++'Inversión No. 2.2 IAP'!AF146+'Inversión 2.3 IAP'!AF146+'Inversión 2.4 IAP'!AF146+'Exp Veg 1-IAP'!AF146+'Exp Veg 2-IAP'!AF146</f>
        <v>0</v>
      </c>
      <c r="AG146" s="125">
        <f>+'Inversión No. 2.1 IAP'!AG146++'Inversión No. 2.2 IAP'!AG146+'Inversión 2.3 IAP'!AG146+'Inversión 2.4 IAP'!AG146+'Exp Veg 1-IAP'!AG146+'Exp Veg 2-IAP'!AG146</f>
        <v>0</v>
      </c>
      <c r="AH146" s="125">
        <f>+'Inversión No. 2.1 IAP'!AH146++'Inversión No. 2.2 IAP'!AH146+'Inversión 2.3 IAP'!AH146+'Inversión 2.4 IAP'!AH146+'Exp Veg 1-IAP'!AH146+'Exp Veg 2-IAP'!AH146</f>
        <v>0</v>
      </c>
      <c r="AI146" s="125">
        <f>+'Inversión No. 2.1 IAP'!AI146++'Inversión No. 2.2 IAP'!AI146+'Inversión 2.3 IAP'!AI146+'Inversión 2.4 IAP'!AI146+'Exp Veg 1-IAP'!AI146+'Exp Veg 2-IAP'!AI146</f>
        <v>0</v>
      </c>
      <c r="AJ146" s="125">
        <f>+'Inversión No. 2.1 IAP'!AJ146++'Inversión No. 2.2 IAP'!AJ146+'Inversión 2.3 IAP'!AJ146+'Inversión 2.4 IAP'!AJ146+'Exp Veg 1-IAP'!AJ146+'Exp Veg 2-IAP'!AJ146</f>
        <v>0</v>
      </c>
      <c r="AK146" s="125">
        <f>+'Inversión No. 2.1 IAP'!AK146++'Inversión No. 2.2 IAP'!AK146+'Inversión 2.3 IAP'!AK146+'Inversión 2.4 IAP'!AK146+'Exp Veg 1-IAP'!AK146+'Exp Veg 2-IAP'!AK146</f>
        <v>0</v>
      </c>
    </row>
    <row r="147" spans="2:37" x14ac:dyDescent="0.25">
      <c r="B147" s="59" t="s">
        <v>573</v>
      </c>
      <c r="C147" s="62" t="str">
        <f>+VLOOKUP(B147,'resumen UCAP'!$A$5:$O$329,2,0)</f>
        <v>LUMINARIA LED 150W MILLENIUM</v>
      </c>
      <c r="D147" s="63">
        <f>+'Desmonte Infr. financiada'!D147</f>
        <v>150</v>
      </c>
      <c r="E147" s="63" t="str">
        <f>+VLOOKUP(B147,'resumen UCAP'!$A$5:$O$329,3,0)</f>
        <v>Un</v>
      </c>
      <c r="F147" s="64">
        <f>+VLOOKUP(B147,'resumen UCAP'!$A$5:$O$329,15,0)</f>
        <v>845605</v>
      </c>
      <c r="G147" s="61">
        <v>29</v>
      </c>
      <c r="H147" s="125">
        <f>+'Inversión No. 2.1 IAP'!H147++'Inversión No. 2.2 IAP'!H147+'Inversión 2.3 IAP'!H147+'Inversión 2.4 IAP'!H147+'Exp Veg 1-IAP'!H147+'Exp Veg 2-IAP'!H147</f>
        <v>0</v>
      </c>
      <c r="I147" s="125">
        <f>+'Inversión No. 2.1 IAP'!I147++'Inversión No. 2.2 IAP'!I147+'Inversión 2.3 IAP'!I147+'Inversión 2.4 IAP'!I147+'Exp Veg 1-IAP'!I147+'Exp Veg 2-IAP'!I147</f>
        <v>0</v>
      </c>
      <c r="J147" s="125">
        <f>+'Inversión No. 2.1 IAP'!J147++'Inversión No. 2.2 IAP'!J147+'Inversión 2.3 IAP'!J147+'Inversión 2.4 IAP'!J147+'Exp Veg 1-IAP'!J147+'Exp Veg 2-IAP'!J147</f>
        <v>0</v>
      </c>
      <c r="K147" s="125">
        <f>+'Inversión No. 2.1 IAP'!K147++'Inversión No. 2.2 IAP'!K147+'Inversión 2.3 IAP'!K147+'Inversión 2.4 IAP'!K147+'Exp Veg 1-IAP'!K147+'Exp Veg 2-IAP'!K147</f>
        <v>0</v>
      </c>
      <c r="L147" s="125">
        <f>+'Inversión No. 2.1 IAP'!L147++'Inversión No. 2.2 IAP'!L147+'Inversión 2.3 IAP'!L147+'Inversión 2.4 IAP'!L147+'Exp Veg 1-IAP'!L147+'Exp Veg 2-IAP'!L147</f>
        <v>0</v>
      </c>
      <c r="M147" s="125">
        <f>+'Inversión No. 2.1 IAP'!M147++'Inversión No. 2.2 IAP'!M147+'Inversión 2.3 IAP'!M147+'Inversión 2.4 IAP'!M147+'Exp Veg 1-IAP'!M147+'Exp Veg 2-IAP'!M147</f>
        <v>0</v>
      </c>
      <c r="N147" s="125">
        <f>+'Inversión No. 2.1 IAP'!N147++'Inversión No. 2.2 IAP'!N147+'Inversión 2.3 IAP'!N147+'Inversión 2.4 IAP'!N147+'Exp Veg 1-IAP'!N147+'Exp Veg 2-IAP'!N147</f>
        <v>0</v>
      </c>
      <c r="O147" s="125">
        <f>+'Inversión No. 2.1 IAP'!O147++'Inversión No. 2.2 IAP'!O147+'Inversión 2.3 IAP'!O147+'Inversión 2.4 IAP'!O147+'Exp Veg 1-IAP'!O147+'Exp Veg 2-IAP'!O147</f>
        <v>0</v>
      </c>
      <c r="P147" s="125">
        <f>+'Inversión No. 2.1 IAP'!P147++'Inversión No. 2.2 IAP'!P147+'Inversión 2.3 IAP'!P147+'Inversión 2.4 IAP'!P147+'Exp Veg 1-IAP'!P147+'Exp Veg 2-IAP'!P147</f>
        <v>0</v>
      </c>
      <c r="Q147" s="125">
        <f>+'Inversión No. 2.1 IAP'!Q147++'Inversión No. 2.2 IAP'!Q147+'Inversión 2.3 IAP'!Q147+'Inversión 2.4 IAP'!Q147+'Exp Veg 1-IAP'!Q147+'Exp Veg 2-IAP'!Q147</f>
        <v>0</v>
      </c>
      <c r="R147" s="125">
        <f>+'Inversión No. 2.1 IAP'!R147++'Inversión No. 2.2 IAP'!R147+'Inversión 2.3 IAP'!R147+'Inversión 2.4 IAP'!R147+'Exp Veg 1-IAP'!R147+'Exp Veg 2-IAP'!R147</f>
        <v>0</v>
      </c>
      <c r="S147" s="125">
        <f>+'Inversión No. 2.1 IAP'!S147++'Inversión No. 2.2 IAP'!S147+'Inversión 2.3 IAP'!S147+'Inversión 2.4 IAP'!S147+'Exp Veg 1-IAP'!S147+'Exp Veg 2-IAP'!S147</f>
        <v>0</v>
      </c>
      <c r="T147" s="125">
        <f>+'Inversión No. 2.1 IAP'!T147++'Inversión No. 2.2 IAP'!T147+'Inversión 2.3 IAP'!T147+'Inversión 2.4 IAP'!T147+'Exp Veg 1-IAP'!T147+'Exp Veg 2-IAP'!T147</f>
        <v>0</v>
      </c>
      <c r="U147" s="125">
        <f>+'Inversión No. 2.1 IAP'!U147++'Inversión No. 2.2 IAP'!U147+'Inversión 2.3 IAP'!U147+'Inversión 2.4 IAP'!U147+'Exp Veg 1-IAP'!U147+'Exp Veg 2-IAP'!U147</f>
        <v>0</v>
      </c>
      <c r="V147" s="125">
        <f>+'Inversión No. 2.1 IAP'!V147++'Inversión No. 2.2 IAP'!V147+'Inversión 2.3 IAP'!V147+'Inversión 2.4 IAP'!V147+'Exp Veg 1-IAP'!V147+'Exp Veg 2-IAP'!V147</f>
        <v>0</v>
      </c>
      <c r="W147" s="125">
        <f>+'Inversión No. 2.1 IAP'!W147++'Inversión No. 2.2 IAP'!W147+'Inversión 2.3 IAP'!W147+'Inversión 2.4 IAP'!W147+'Exp Veg 1-IAP'!W147+'Exp Veg 2-IAP'!W147</f>
        <v>0</v>
      </c>
      <c r="X147" s="125">
        <f>+'Inversión No. 2.1 IAP'!X147++'Inversión No. 2.2 IAP'!X147+'Inversión 2.3 IAP'!X147+'Inversión 2.4 IAP'!X147+'Exp Veg 1-IAP'!X147+'Exp Veg 2-IAP'!X147</f>
        <v>0</v>
      </c>
      <c r="Y147" s="125">
        <f>+'Inversión No. 2.1 IAP'!Y147++'Inversión No. 2.2 IAP'!Y147+'Inversión 2.3 IAP'!Y147+'Inversión 2.4 IAP'!Y147+'Exp Veg 1-IAP'!Y147+'Exp Veg 2-IAP'!Y147</f>
        <v>0</v>
      </c>
      <c r="Z147" s="125">
        <f>+'Inversión No. 2.1 IAP'!Z147++'Inversión No. 2.2 IAP'!Z147+'Inversión 2.3 IAP'!Z147+'Inversión 2.4 IAP'!Z147+'Exp Veg 1-IAP'!Z147+'Exp Veg 2-IAP'!Z147</f>
        <v>0</v>
      </c>
      <c r="AA147" s="125">
        <f>+'Inversión No. 2.1 IAP'!AA147++'Inversión No. 2.2 IAP'!AA147+'Inversión 2.3 IAP'!AA147+'Inversión 2.4 IAP'!AA147+'Exp Veg 1-IAP'!AA147+'Exp Veg 2-IAP'!AA147</f>
        <v>0</v>
      </c>
      <c r="AB147" s="125">
        <f>+'Inversión No. 2.1 IAP'!AB147++'Inversión No. 2.2 IAP'!AB147+'Inversión 2.3 IAP'!AB147+'Inversión 2.4 IAP'!AB147+'Exp Veg 1-IAP'!AB147+'Exp Veg 2-IAP'!AB147</f>
        <v>0</v>
      </c>
      <c r="AC147" s="125">
        <f>+'Inversión No. 2.1 IAP'!AC147++'Inversión No. 2.2 IAP'!AC147+'Inversión 2.3 IAP'!AC147+'Inversión 2.4 IAP'!AC147+'Exp Veg 1-IAP'!AC147+'Exp Veg 2-IAP'!AC147</f>
        <v>0</v>
      </c>
      <c r="AD147" s="125">
        <f>+'Inversión No. 2.1 IAP'!AD147++'Inversión No. 2.2 IAP'!AD147+'Inversión 2.3 IAP'!AD147+'Inversión 2.4 IAP'!AD147+'Exp Veg 1-IAP'!AD147+'Exp Veg 2-IAP'!AD147</f>
        <v>0</v>
      </c>
      <c r="AE147" s="125">
        <f>+'Inversión No. 2.1 IAP'!AE147++'Inversión No. 2.2 IAP'!AE147+'Inversión 2.3 IAP'!AE147+'Inversión 2.4 IAP'!AE147+'Exp Veg 1-IAP'!AE147+'Exp Veg 2-IAP'!AE147</f>
        <v>0</v>
      </c>
      <c r="AF147" s="125">
        <f>+'Inversión No. 2.1 IAP'!AF147++'Inversión No. 2.2 IAP'!AF147+'Inversión 2.3 IAP'!AF147+'Inversión 2.4 IAP'!AF147+'Exp Veg 1-IAP'!AF147+'Exp Veg 2-IAP'!AF147</f>
        <v>0</v>
      </c>
      <c r="AG147" s="125">
        <f>+'Inversión No. 2.1 IAP'!AG147++'Inversión No. 2.2 IAP'!AG147+'Inversión 2.3 IAP'!AG147+'Inversión 2.4 IAP'!AG147+'Exp Veg 1-IAP'!AG147+'Exp Veg 2-IAP'!AG147</f>
        <v>0</v>
      </c>
      <c r="AH147" s="125">
        <f>+'Inversión No. 2.1 IAP'!AH147++'Inversión No. 2.2 IAP'!AH147+'Inversión 2.3 IAP'!AH147+'Inversión 2.4 IAP'!AH147+'Exp Veg 1-IAP'!AH147+'Exp Veg 2-IAP'!AH147</f>
        <v>0</v>
      </c>
      <c r="AI147" s="125">
        <f>+'Inversión No. 2.1 IAP'!AI147++'Inversión No. 2.2 IAP'!AI147+'Inversión 2.3 IAP'!AI147+'Inversión 2.4 IAP'!AI147+'Exp Veg 1-IAP'!AI147+'Exp Veg 2-IAP'!AI147</f>
        <v>0</v>
      </c>
      <c r="AJ147" s="125">
        <f>+'Inversión No. 2.1 IAP'!AJ147++'Inversión No. 2.2 IAP'!AJ147+'Inversión 2.3 IAP'!AJ147+'Inversión 2.4 IAP'!AJ147+'Exp Veg 1-IAP'!AJ147+'Exp Veg 2-IAP'!AJ147</f>
        <v>0</v>
      </c>
      <c r="AK147" s="125">
        <f>+'Inversión No. 2.1 IAP'!AK147++'Inversión No. 2.2 IAP'!AK147+'Inversión 2.3 IAP'!AK147+'Inversión 2.4 IAP'!AK147+'Exp Veg 1-IAP'!AK147+'Exp Veg 2-IAP'!AK147</f>
        <v>0</v>
      </c>
    </row>
    <row r="148" spans="2:37" x14ac:dyDescent="0.25">
      <c r="B148" s="59" t="s">
        <v>574</v>
      </c>
      <c r="C148" s="62" t="str">
        <f>+VLOOKUP(B148,'resumen UCAP'!$A$5:$O$329,2,0)</f>
        <v>LUMINARIA LED 150W NUEVA</v>
      </c>
      <c r="D148" s="63">
        <f>+'Desmonte Infr. financiada'!D148</f>
        <v>150</v>
      </c>
      <c r="E148" s="63" t="str">
        <f>+VLOOKUP(B148,'resumen UCAP'!$A$5:$O$329,3,0)</f>
        <v>Un</v>
      </c>
      <c r="F148" s="64">
        <f>+VLOOKUP(B148,'resumen UCAP'!$A$5:$O$329,15,0)</f>
        <v>845605</v>
      </c>
      <c r="G148" s="61">
        <v>10</v>
      </c>
      <c r="H148" s="125">
        <f>+'Inversión No. 2.1 IAP'!H148++'Inversión No. 2.2 IAP'!H148+'Inversión 2.3 IAP'!H148+'Inversión 2.4 IAP'!H148+'Exp Veg 1-IAP'!H148+'Exp Veg 2-IAP'!H148</f>
        <v>0</v>
      </c>
      <c r="I148" s="125">
        <f>+'Inversión No. 2.1 IAP'!I148++'Inversión No. 2.2 IAP'!I148+'Inversión 2.3 IAP'!I148+'Inversión 2.4 IAP'!I148+'Exp Veg 1-IAP'!I148+'Exp Veg 2-IAP'!I148</f>
        <v>0</v>
      </c>
      <c r="J148" s="125">
        <f>+'Inversión No. 2.1 IAP'!J148++'Inversión No. 2.2 IAP'!J148+'Inversión 2.3 IAP'!J148+'Inversión 2.4 IAP'!J148+'Exp Veg 1-IAP'!J148+'Exp Veg 2-IAP'!J148</f>
        <v>0</v>
      </c>
      <c r="K148" s="125">
        <f>+'Inversión No. 2.1 IAP'!K148++'Inversión No. 2.2 IAP'!K148+'Inversión 2.3 IAP'!K148+'Inversión 2.4 IAP'!K148+'Exp Veg 1-IAP'!K148+'Exp Veg 2-IAP'!K148</f>
        <v>0</v>
      </c>
      <c r="L148" s="125">
        <f>+'Inversión No. 2.1 IAP'!L148++'Inversión No. 2.2 IAP'!L148+'Inversión 2.3 IAP'!L148+'Inversión 2.4 IAP'!L148+'Exp Veg 1-IAP'!L148+'Exp Veg 2-IAP'!L148</f>
        <v>0</v>
      </c>
      <c r="M148" s="125">
        <f>+'Inversión No. 2.1 IAP'!M148++'Inversión No. 2.2 IAP'!M148+'Inversión 2.3 IAP'!M148+'Inversión 2.4 IAP'!M148+'Exp Veg 1-IAP'!M148+'Exp Veg 2-IAP'!M148</f>
        <v>0</v>
      </c>
      <c r="N148" s="125">
        <f>+'Inversión No. 2.1 IAP'!N148++'Inversión No. 2.2 IAP'!N148+'Inversión 2.3 IAP'!N148+'Inversión 2.4 IAP'!N148+'Exp Veg 1-IAP'!N148+'Exp Veg 2-IAP'!N148</f>
        <v>0</v>
      </c>
      <c r="O148" s="125">
        <f>+'Inversión No. 2.1 IAP'!O148++'Inversión No. 2.2 IAP'!O148+'Inversión 2.3 IAP'!O148+'Inversión 2.4 IAP'!O148+'Exp Veg 1-IAP'!O148+'Exp Veg 2-IAP'!O148</f>
        <v>0</v>
      </c>
      <c r="P148" s="125">
        <f>+'Inversión No. 2.1 IAP'!P148++'Inversión No. 2.2 IAP'!P148+'Inversión 2.3 IAP'!P148+'Inversión 2.4 IAP'!P148+'Exp Veg 1-IAP'!P148+'Exp Veg 2-IAP'!P148</f>
        <v>0</v>
      </c>
      <c r="Q148" s="125">
        <f>+'Inversión No. 2.1 IAP'!Q148++'Inversión No. 2.2 IAP'!Q148+'Inversión 2.3 IAP'!Q148+'Inversión 2.4 IAP'!Q148+'Exp Veg 1-IAP'!Q148+'Exp Veg 2-IAP'!Q148</f>
        <v>0</v>
      </c>
      <c r="R148" s="125">
        <f>+'Inversión No. 2.1 IAP'!R148++'Inversión No. 2.2 IAP'!R148+'Inversión 2.3 IAP'!R148+'Inversión 2.4 IAP'!R148+'Exp Veg 1-IAP'!R148+'Exp Veg 2-IAP'!R148</f>
        <v>0</v>
      </c>
      <c r="S148" s="125">
        <f>+'Inversión No. 2.1 IAP'!S148++'Inversión No. 2.2 IAP'!S148+'Inversión 2.3 IAP'!S148+'Inversión 2.4 IAP'!S148+'Exp Veg 1-IAP'!S148+'Exp Veg 2-IAP'!S148</f>
        <v>0</v>
      </c>
      <c r="T148" s="125">
        <f>+'Inversión No. 2.1 IAP'!T148++'Inversión No. 2.2 IAP'!T148+'Inversión 2.3 IAP'!T148+'Inversión 2.4 IAP'!T148+'Exp Veg 1-IAP'!T148+'Exp Veg 2-IAP'!T148</f>
        <v>0</v>
      </c>
      <c r="U148" s="125">
        <f>+'Inversión No. 2.1 IAP'!U148++'Inversión No. 2.2 IAP'!U148+'Inversión 2.3 IAP'!U148+'Inversión 2.4 IAP'!U148+'Exp Veg 1-IAP'!U148+'Exp Veg 2-IAP'!U148</f>
        <v>0</v>
      </c>
      <c r="V148" s="125">
        <f>+'Inversión No. 2.1 IAP'!V148++'Inversión No. 2.2 IAP'!V148+'Inversión 2.3 IAP'!V148+'Inversión 2.4 IAP'!V148+'Exp Veg 1-IAP'!V148+'Exp Veg 2-IAP'!V148</f>
        <v>0</v>
      </c>
      <c r="W148" s="125">
        <f>+'Inversión No. 2.1 IAP'!W148++'Inversión No. 2.2 IAP'!W148+'Inversión 2.3 IAP'!W148+'Inversión 2.4 IAP'!W148+'Exp Veg 1-IAP'!W148+'Exp Veg 2-IAP'!W148</f>
        <v>0</v>
      </c>
      <c r="X148" s="125">
        <f>+'Inversión No. 2.1 IAP'!X148++'Inversión No. 2.2 IAP'!X148+'Inversión 2.3 IAP'!X148+'Inversión 2.4 IAP'!X148+'Exp Veg 1-IAP'!X148+'Exp Veg 2-IAP'!X148</f>
        <v>0</v>
      </c>
      <c r="Y148" s="125">
        <f>+'Inversión No. 2.1 IAP'!Y148++'Inversión No. 2.2 IAP'!Y148+'Inversión 2.3 IAP'!Y148+'Inversión 2.4 IAP'!Y148+'Exp Veg 1-IAP'!Y148+'Exp Veg 2-IAP'!Y148</f>
        <v>0</v>
      </c>
      <c r="Z148" s="125">
        <f>+'Inversión No. 2.1 IAP'!Z148++'Inversión No. 2.2 IAP'!Z148+'Inversión 2.3 IAP'!Z148+'Inversión 2.4 IAP'!Z148+'Exp Veg 1-IAP'!Z148+'Exp Veg 2-IAP'!Z148</f>
        <v>0</v>
      </c>
      <c r="AA148" s="125">
        <f>+'Inversión No. 2.1 IAP'!AA148++'Inversión No. 2.2 IAP'!AA148+'Inversión 2.3 IAP'!AA148+'Inversión 2.4 IAP'!AA148+'Exp Veg 1-IAP'!AA148+'Exp Veg 2-IAP'!AA148</f>
        <v>0</v>
      </c>
      <c r="AB148" s="125">
        <f>+'Inversión No. 2.1 IAP'!AB148++'Inversión No. 2.2 IAP'!AB148+'Inversión 2.3 IAP'!AB148+'Inversión 2.4 IAP'!AB148+'Exp Veg 1-IAP'!AB148+'Exp Veg 2-IAP'!AB148</f>
        <v>0</v>
      </c>
      <c r="AC148" s="125">
        <f>+'Inversión No. 2.1 IAP'!AC148++'Inversión No. 2.2 IAP'!AC148+'Inversión 2.3 IAP'!AC148+'Inversión 2.4 IAP'!AC148+'Exp Veg 1-IAP'!AC148+'Exp Veg 2-IAP'!AC148</f>
        <v>0</v>
      </c>
      <c r="AD148" s="125">
        <f>+'Inversión No. 2.1 IAP'!AD148++'Inversión No. 2.2 IAP'!AD148+'Inversión 2.3 IAP'!AD148+'Inversión 2.4 IAP'!AD148+'Exp Veg 1-IAP'!AD148+'Exp Veg 2-IAP'!AD148</f>
        <v>0</v>
      </c>
      <c r="AE148" s="125">
        <f>+'Inversión No. 2.1 IAP'!AE148++'Inversión No. 2.2 IAP'!AE148+'Inversión 2.3 IAP'!AE148+'Inversión 2.4 IAP'!AE148+'Exp Veg 1-IAP'!AE148+'Exp Veg 2-IAP'!AE148</f>
        <v>0</v>
      </c>
      <c r="AF148" s="125">
        <f>+'Inversión No. 2.1 IAP'!AF148++'Inversión No. 2.2 IAP'!AF148+'Inversión 2.3 IAP'!AF148+'Inversión 2.4 IAP'!AF148+'Exp Veg 1-IAP'!AF148+'Exp Veg 2-IAP'!AF148</f>
        <v>0</v>
      </c>
      <c r="AG148" s="125">
        <f>+'Inversión No. 2.1 IAP'!AG148++'Inversión No. 2.2 IAP'!AG148+'Inversión 2.3 IAP'!AG148+'Inversión 2.4 IAP'!AG148+'Exp Veg 1-IAP'!AG148+'Exp Veg 2-IAP'!AG148</f>
        <v>0</v>
      </c>
      <c r="AH148" s="125">
        <f>+'Inversión No. 2.1 IAP'!AH148++'Inversión No. 2.2 IAP'!AH148+'Inversión 2.3 IAP'!AH148+'Inversión 2.4 IAP'!AH148+'Exp Veg 1-IAP'!AH148+'Exp Veg 2-IAP'!AH148</f>
        <v>0</v>
      </c>
      <c r="AI148" s="125">
        <f>+'Inversión No. 2.1 IAP'!AI148++'Inversión No. 2.2 IAP'!AI148+'Inversión 2.3 IAP'!AI148+'Inversión 2.4 IAP'!AI148+'Exp Veg 1-IAP'!AI148+'Exp Veg 2-IAP'!AI148</f>
        <v>0</v>
      </c>
      <c r="AJ148" s="125">
        <f>+'Inversión No. 2.1 IAP'!AJ148++'Inversión No. 2.2 IAP'!AJ148+'Inversión 2.3 IAP'!AJ148+'Inversión 2.4 IAP'!AJ148+'Exp Veg 1-IAP'!AJ148+'Exp Veg 2-IAP'!AJ148</f>
        <v>0</v>
      </c>
      <c r="AK148" s="125">
        <f>+'Inversión No. 2.1 IAP'!AK148++'Inversión No. 2.2 IAP'!AK148+'Inversión 2.3 IAP'!AK148+'Inversión 2.4 IAP'!AK148+'Exp Veg 1-IAP'!AK148+'Exp Veg 2-IAP'!AK148</f>
        <v>0</v>
      </c>
    </row>
    <row r="149" spans="2:37" x14ac:dyDescent="0.25">
      <c r="B149" s="59" t="s">
        <v>575</v>
      </c>
      <c r="C149" s="62" t="str">
        <f>+VLOOKUP(B149,'resumen UCAP'!$A$5:$O$329,2,0)</f>
        <v>ETIQUETA LUMINARIA NA 250W</v>
      </c>
      <c r="D149" s="63">
        <f>+'Desmonte Infr. financiada'!D149</f>
        <v>279</v>
      </c>
      <c r="E149" s="63" t="str">
        <f>+VLOOKUP(B149,'resumen UCAP'!$A$5:$O$329,3,0)</f>
        <v>Un</v>
      </c>
      <c r="F149" s="64">
        <f>+VLOOKUP(B149,'resumen UCAP'!$A$5:$O$329,15,0)</f>
        <v>431050</v>
      </c>
      <c r="G149" s="123">
        <v>1</v>
      </c>
      <c r="H149" s="125">
        <f>+'Inversión No. 2.1 IAP'!H149++'Inversión No. 2.2 IAP'!H149+'Inversión 2.3 IAP'!H149+'Inversión 2.4 IAP'!H149+'Exp Veg 1-IAP'!H149+'Exp Veg 2-IAP'!H149</f>
        <v>0</v>
      </c>
      <c r="I149" s="125">
        <f>+'Inversión No. 2.1 IAP'!I149++'Inversión No. 2.2 IAP'!I149+'Inversión 2.3 IAP'!I149+'Inversión 2.4 IAP'!I149+'Exp Veg 1-IAP'!I149+'Exp Veg 2-IAP'!I149</f>
        <v>0</v>
      </c>
      <c r="J149" s="125">
        <f>+'Inversión No. 2.1 IAP'!J149++'Inversión No. 2.2 IAP'!J149+'Inversión 2.3 IAP'!J149+'Inversión 2.4 IAP'!J149+'Exp Veg 1-IAP'!J149+'Exp Veg 2-IAP'!J149</f>
        <v>0</v>
      </c>
      <c r="K149" s="125">
        <f>+'Inversión No. 2.1 IAP'!K149++'Inversión No. 2.2 IAP'!K149+'Inversión 2.3 IAP'!K149+'Inversión 2.4 IAP'!K149+'Exp Veg 1-IAP'!K149+'Exp Veg 2-IAP'!K149</f>
        <v>0</v>
      </c>
      <c r="L149" s="125">
        <f>+'Inversión No. 2.1 IAP'!L149++'Inversión No. 2.2 IAP'!L149+'Inversión 2.3 IAP'!L149+'Inversión 2.4 IAP'!L149+'Exp Veg 1-IAP'!L149+'Exp Veg 2-IAP'!L149</f>
        <v>0</v>
      </c>
      <c r="M149" s="125">
        <f>+'Inversión No. 2.1 IAP'!M149++'Inversión No. 2.2 IAP'!M149+'Inversión 2.3 IAP'!M149+'Inversión 2.4 IAP'!M149+'Exp Veg 1-IAP'!M149+'Exp Veg 2-IAP'!M149</f>
        <v>0</v>
      </c>
      <c r="N149" s="125">
        <f>+'Inversión No. 2.1 IAP'!N149++'Inversión No. 2.2 IAP'!N149+'Inversión 2.3 IAP'!N149+'Inversión 2.4 IAP'!N149+'Exp Veg 1-IAP'!N149+'Exp Veg 2-IAP'!N149</f>
        <v>0</v>
      </c>
      <c r="O149" s="125">
        <f>+'Inversión No. 2.1 IAP'!O149++'Inversión No. 2.2 IAP'!O149+'Inversión 2.3 IAP'!O149+'Inversión 2.4 IAP'!O149+'Exp Veg 1-IAP'!O149+'Exp Veg 2-IAP'!O149</f>
        <v>0</v>
      </c>
      <c r="P149" s="125">
        <f>+'Inversión No. 2.1 IAP'!P149++'Inversión No. 2.2 IAP'!P149+'Inversión 2.3 IAP'!P149+'Inversión 2.4 IAP'!P149+'Exp Veg 1-IAP'!P149+'Exp Veg 2-IAP'!P149</f>
        <v>0</v>
      </c>
      <c r="Q149" s="125">
        <f>+'Inversión No. 2.1 IAP'!Q149++'Inversión No. 2.2 IAP'!Q149+'Inversión 2.3 IAP'!Q149+'Inversión 2.4 IAP'!Q149+'Exp Veg 1-IAP'!Q149+'Exp Veg 2-IAP'!Q149</f>
        <v>0</v>
      </c>
      <c r="R149" s="125">
        <f>+'Inversión No. 2.1 IAP'!R149++'Inversión No. 2.2 IAP'!R149+'Inversión 2.3 IAP'!R149+'Inversión 2.4 IAP'!R149+'Exp Veg 1-IAP'!R149+'Exp Veg 2-IAP'!R149</f>
        <v>0</v>
      </c>
      <c r="S149" s="125">
        <f>+'Inversión No. 2.1 IAP'!S149++'Inversión No. 2.2 IAP'!S149+'Inversión 2.3 IAP'!S149+'Inversión 2.4 IAP'!S149+'Exp Veg 1-IAP'!S149+'Exp Veg 2-IAP'!S149</f>
        <v>0</v>
      </c>
      <c r="T149" s="125">
        <f>+'Inversión No. 2.1 IAP'!T149++'Inversión No. 2.2 IAP'!T149+'Inversión 2.3 IAP'!T149+'Inversión 2.4 IAP'!T149+'Exp Veg 1-IAP'!T149+'Exp Veg 2-IAP'!T149</f>
        <v>0</v>
      </c>
      <c r="U149" s="125">
        <f>+'Inversión No. 2.1 IAP'!U149++'Inversión No. 2.2 IAP'!U149+'Inversión 2.3 IAP'!U149+'Inversión 2.4 IAP'!U149+'Exp Veg 1-IAP'!U149+'Exp Veg 2-IAP'!U149</f>
        <v>0</v>
      </c>
      <c r="V149" s="125">
        <f>+'Inversión No. 2.1 IAP'!V149++'Inversión No. 2.2 IAP'!V149+'Inversión 2.3 IAP'!V149+'Inversión 2.4 IAP'!V149+'Exp Veg 1-IAP'!V149+'Exp Veg 2-IAP'!V149</f>
        <v>0</v>
      </c>
      <c r="W149" s="125">
        <f>+'Inversión No. 2.1 IAP'!W149++'Inversión No. 2.2 IAP'!W149+'Inversión 2.3 IAP'!W149+'Inversión 2.4 IAP'!W149+'Exp Veg 1-IAP'!W149+'Exp Veg 2-IAP'!W149</f>
        <v>0</v>
      </c>
      <c r="X149" s="125">
        <f>+'Inversión No. 2.1 IAP'!X149++'Inversión No. 2.2 IAP'!X149+'Inversión 2.3 IAP'!X149+'Inversión 2.4 IAP'!X149+'Exp Veg 1-IAP'!X149+'Exp Veg 2-IAP'!X149</f>
        <v>0</v>
      </c>
      <c r="Y149" s="125">
        <f>+'Inversión No. 2.1 IAP'!Y149++'Inversión No. 2.2 IAP'!Y149+'Inversión 2.3 IAP'!Y149+'Inversión 2.4 IAP'!Y149+'Exp Veg 1-IAP'!Y149+'Exp Veg 2-IAP'!Y149</f>
        <v>0</v>
      </c>
      <c r="Z149" s="125">
        <f>+'Inversión No. 2.1 IAP'!Z149++'Inversión No. 2.2 IAP'!Z149+'Inversión 2.3 IAP'!Z149+'Inversión 2.4 IAP'!Z149+'Exp Veg 1-IAP'!Z149+'Exp Veg 2-IAP'!Z149</f>
        <v>0</v>
      </c>
      <c r="AA149" s="125">
        <f>+'Inversión No. 2.1 IAP'!AA149++'Inversión No. 2.2 IAP'!AA149+'Inversión 2.3 IAP'!AA149+'Inversión 2.4 IAP'!AA149+'Exp Veg 1-IAP'!AA149+'Exp Veg 2-IAP'!AA149</f>
        <v>0</v>
      </c>
      <c r="AB149" s="125">
        <f>+'Inversión No. 2.1 IAP'!AB149++'Inversión No. 2.2 IAP'!AB149+'Inversión 2.3 IAP'!AB149+'Inversión 2.4 IAP'!AB149+'Exp Veg 1-IAP'!AB149+'Exp Veg 2-IAP'!AB149</f>
        <v>0</v>
      </c>
      <c r="AC149" s="125">
        <f>+'Inversión No. 2.1 IAP'!AC149++'Inversión No. 2.2 IAP'!AC149+'Inversión 2.3 IAP'!AC149+'Inversión 2.4 IAP'!AC149+'Exp Veg 1-IAP'!AC149+'Exp Veg 2-IAP'!AC149</f>
        <v>0</v>
      </c>
      <c r="AD149" s="125">
        <f>+'Inversión No. 2.1 IAP'!AD149++'Inversión No. 2.2 IAP'!AD149+'Inversión 2.3 IAP'!AD149+'Inversión 2.4 IAP'!AD149+'Exp Veg 1-IAP'!AD149+'Exp Veg 2-IAP'!AD149</f>
        <v>0</v>
      </c>
      <c r="AE149" s="125">
        <f>+'Inversión No. 2.1 IAP'!AE149++'Inversión No. 2.2 IAP'!AE149+'Inversión 2.3 IAP'!AE149+'Inversión 2.4 IAP'!AE149+'Exp Veg 1-IAP'!AE149+'Exp Veg 2-IAP'!AE149</f>
        <v>0</v>
      </c>
      <c r="AF149" s="125">
        <f>+'Inversión No. 2.1 IAP'!AF149++'Inversión No. 2.2 IAP'!AF149+'Inversión 2.3 IAP'!AF149+'Inversión 2.4 IAP'!AF149+'Exp Veg 1-IAP'!AF149+'Exp Veg 2-IAP'!AF149</f>
        <v>0</v>
      </c>
      <c r="AG149" s="125">
        <f>+'Inversión No. 2.1 IAP'!AG149++'Inversión No. 2.2 IAP'!AG149+'Inversión 2.3 IAP'!AG149+'Inversión 2.4 IAP'!AG149+'Exp Veg 1-IAP'!AG149+'Exp Veg 2-IAP'!AG149</f>
        <v>0</v>
      </c>
      <c r="AH149" s="125">
        <f>+'Inversión No. 2.1 IAP'!AH149++'Inversión No. 2.2 IAP'!AH149+'Inversión 2.3 IAP'!AH149+'Inversión 2.4 IAP'!AH149+'Exp Veg 1-IAP'!AH149+'Exp Veg 2-IAP'!AH149</f>
        <v>0</v>
      </c>
      <c r="AI149" s="125">
        <f>+'Inversión No. 2.1 IAP'!AI149++'Inversión No. 2.2 IAP'!AI149+'Inversión 2.3 IAP'!AI149+'Inversión 2.4 IAP'!AI149+'Exp Veg 1-IAP'!AI149+'Exp Veg 2-IAP'!AI149</f>
        <v>0</v>
      </c>
      <c r="AJ149" s="125">
        <f>+'Inversión No. 2.1 IAP'!AJ149++'Inversión No. 2.2 IAP'!AJ149+'Inversión 2.3 IAP'!AJ149+'Inversión 2.4 IAP'!AJ149+'Exp Veg 1-IAP'!AJ149+'Exp Veg 2-IAP'!AJ149</f>
        <v>0</v>
      </c>
      <c r="AK149" s="125">
        <f>+'Inversión No. 2.1 IAP'!AK149++'Inversión No. 2.2 IAP'!AK149+'Inversión 2.3 IAP'!AK149+'Inversión 2.4 IAP'!AK149+'Exp Veg 1-IAP'!AK149+'Exp Veg 2-IAP'!AK149</f>
        <v>0</v>
      </c>
    </row>
    <row r="150" spans="2:37" x14ac:dyDescent="0.25">
      <c r="B150" s="59" t="s">
        <v>576</v>
      </c>
      <c r="C150" s="62" t="str">
        <f>+VLOOKUP(B150,'resumen UCAP'!$A$5:$O$329,2,0)</f>
        <v>LUMINARIA LED 40W  MILLENIUM NUEVA</v>
      </c>
      <c r="D150" s="63">
        <f>+'Desmonte Infr. financiada'!D150</f>
        <v>40</v>
      </c>
      <c r="E150" s="63" t="str">
        <f>+VLOOKUP(B150,'resumen UCAP'!$A$5:$O$329,3,0)</f>
        <v>Un</v>
      </c>
      <c r="F150" s="64">
        <f>+VLOOKUP(B150,'resumen UCAP'!$A$5:$O$329,15,0)</f>
        <v>321869</v>
      </c>
      <c r="G150" s="61">
        <v>17</v>
      </c>
      <c r="H150" s="125">
        <f>+'Inversión No. 2.1 IAP'!H150++'Inversión No. 2.2 IAP'!H150+'Inversión 2.3 IAP'!H150+'Inversión 2.4 IAP'!H150+'Exp Veg 1-IAP'!H150+'Exp Veg 2-IAP'!H150</f>
        <v>0</v>
      </c>
      <c r="I150" s="125">
        <f>+'Inversión No. 2.1 IAP'!I150++'Inversión No. 2.2 IAP'!I150+'Inversión 2.3 IAP'!I150+'Inversión 2.4 IAP'!I150+'Exp Veg 1-IAP'!I150+'Exp Veg 2-IAP'!I150</f>
        <v>0</v>
      </c>
      <c r="J150" s="125">
        <f>+'Inversión No. 2.1 IAP'!J150++'Inversión No. 2.2 IAP'!J150+'Inversión 2.3 IAP'!J150+'Inversión 2.4 IAP'!J150+'Exp Veg 1-IAP'!J150+'Exp Veg 2-IAP'!J150</f>
        <v>0</v>
      </c>
      <c r="K150" s="125">
        <f>+'Inversión No. 2.1 IAP'!K150++'Inversión No. 2.2 IAP'!K150+'Inversión 2.3 IAP'!K150+'Inversión 2.4 IAP'!K150+'Exp Veg 1-IAP'!K150+'Exp Veg 2-IAP'!K150</f>
        <v>0</v>
      </c>
      <c r="L150" s="125">
        <f>+'Inversión No. 2.1 IAP'!L150++'Inversión No. 2.2 IAP'!L150+'Inversión 2.3 IAP'!L150+'Inversión 2.4 IAP'!L150+'Exp Veg 1-IAP'!L150+'Exp Veg 2-IAP'!L150</f>
        <v>0</v>
      </c>
      <c r="M150" s="125">
        <f>+'Inversión No. 2.1 IAP'!M150++'Inversión No. 2.2 IAP'!M150+'Inversión 2.3 IAP'!M150+'Inversión 2.4 IAP'!M150+'Exp Veg 1-IAP'!M150+'Exp Veg 2-IAP'!M150</f>
        <v>0</v>
      </c>
      <c r="N150" s="125">
        <f>+'Inversión No. 2.1 IAP'!N150++'Inversión No. 2.2 IAP'!N150+'Inversión 2.3 IAP'!N150+'Inversión 2.4 IAP'!N150+'Exp Veg 1-IAP'!N150+'Exp Veg 2-IAP'!N150</f>
        <v>0</v>
      </c>
      <c r="O150" s="125">
        <f>+'Inversión No. 2.1 IAP'!O150++'Inversión No. 2.2 IAP'!O150+'Inversión 2.3 IAP'!O150+'Inversión 2.4 IAP'!O150+'Exp Veg 1-IAP'!O150+'Exp Veg 2-IAP'!O150</f>
        <v>0</v>
      </c>
      <c r="P150" s="125">
        <f>+'Inversión No. 2.1 IAP'!P150++'Inversión No. 2.2 IAP'!P150+'Inversión 2.3 IAP'!P150+'Inversión 2.4 IAP'!P150+'Exp Veg 1-IAP'!P150+'Exp Veg 2-IAP'!P150</f>
        <v>0</v>
      </c>
      <c r="Q150" s="125">
        <f>+'Inversión No. 2.1 IAP'!Q150++'Inversión No. 2.2 IAP'!Q150+'Inversión 2.3 IAP'!Q150+'Inversión 2.4 IAP'!Q150+'Exp Veg 1-IAP'!Q150+'Exp Veg 2-IAP'!Q150</f>
        <v>0</v>
      </c>
      <c r="R150" s="125">
        <f>+'Inversión No. 2.1 IAP'!R150++'Inversión No. 2.2 IAP'!R150+'Inversión 2.3 IAP'!R150+'Inversión 2.4 IAP'!R150+'Exp Veg 1-IAP'!R150+'Exp Veg 2-IAP'!R150</f>
        <v>0</v>
      </c>
      <c r="S150" s="125">
        <f>+'Inversión No. 2.1 IAP'!S150++'Inversión No. 2.2 IAP'!S150+'Inversión 2.3 IAP'!S150+'Inversión 2.4 IAP'!S150+'Exp Veg 1-IAP'!S150+'Exp Veg 2-IAP'!S150</f>
        <v>0</v>
      </c>
      <c r="T150" s="125">
        <f>+'Inversión No. 2.1 IAP'!T150++'Inversión No. 2.2 IAP'!T150+'Inversión 2.3 IAP'!T150+'Inversión 2.4 IAP'!T150+'Exp Veg 1-IAP'!T150+'Exp Veg 2-IAP'!T150</f>
        <v>0</v>
      </c>
      <c r="U150" s="125">
        <f>+'Inversión No. 2.1 IAP'!U150++'Inversión No. 2.2 IAP'!U150+'Inversión 2.3 IAP'!U150+'Inversión 2.4 IAP'!U150+'Exp Veg 1-IAP'!U150+'Exp Veg 2-IAP'!U150</f>
        <v>0</v>
      </c>
      <c r="V150" s="125">
        <f>+'Inversión No. 2.1 IAP'!V150++'Inversión No. 2.2 IAP'!V150+'Inversión 2.3 IAP'!V150+'Inversión 2.4 IAP'!V150+'Exp Veg 1-IAP'!V150+'Exp Veg 2-IAP'!V150</f>
        <v>0</v>
      </c>
      <c r="W150" s="125">
        <f>+'Inversión No. 2.1 IAP'!W150++'Inversión No. 2.2 IAP'!W150+'Inversión 2.3 IAP'!W150+'Inversión 2.4 IAP'!W150+'Exp Veg 1-IAP'!W150+'Exp Veg 2-IAP'!W150</f>
        <v>0</v>
      </c>
      <c r="X150" s="125">
        <f>+'Inversión No. 2.1 IAP'!X150++'Inversión No. 2.2 IAP'!X150+'Inversión 2.3 IAP'!X150+'Inversión 2.4 IAP'!X150+'Exp Veg 1-IAP'!X150+'Exp Veg 2-IAP'!X150</f>
        <v>0</v>
      </c>
      <c r="Y150" s="125">
        <f>+'Inversión No. 2.1 IAP'!Y150++'Inversión No. 2.2 IAP'!Y150+'Inversión 2.3 IAP'!Y150+'Inversión 2.4 IAP'!Y150+'Exp Veg 1-IAP'!Y150+'Exp Veg 2-IAP'!Y150</f>
        <v>0</v>
      </c>
      <c r="Z150" s="125">
        <f>+'Inversión No. 2.1 IAP'!Z150++'Inversión No. 2.2 IAP'!Z150+'Inversión 2.3 IAP'!Z150+'Inversión 2.4 IAP'!Z150+'Exp Veg 1-IAP'!Z150+'Exp Veg 2-IAP'!Z150</f>
        <v>0</v>
      </c>
      <c r="AA150" s="125">
        <f>+'Inversión No. 2.1 IAP'!AA150++'Inversión No. 2.2 IAP'!AA150+'Inversión 2.3 IAP'!AA150+'Inversión 2.4 IAP'!AA150+'Exp Veg 1-IAP'!AA150+'Exp Veg 2-IAP'!AA150</f>
        <v>0</v>
      </c>
      <c r="AB150" s="125">
        <f>+'Inversión No. 2.1 IAP'!AB150++'Inversión No. 2.2 IAP'!AB150+'Inversión 2.3 IAP'!AB150+'Inversión 2.4 IAP'!AB150+'Exp Veg 1-IAP'!AB150+'Exp Veg 2-IAP'!AB150</f>
        <v>0</v>
      </c>
      <c r="AC150" s="125">
        <f>+'Inversión No. 2.1 IAP'!AC150++'Inversión No. 2.2 IAP'!AC150+'Inversión 2.3 IAP'!AC150+'Inversión 2.4 IAP'!AC150+'Exp Veg 1-IAP'!AC150+'Exp Veg 2-IAP'!AC150</f>
        <v>0</v>
      </c>
      <c r="AD150" s="125">
        <f>+'Inversión No. 2.1 IAP'!AD150++'Inversión No. 2.2 IAP'!AD150+'Inversión 2.3 IAP'!AD150+'Inversión 2.4 IAP'!AD150+'Exp Veg 1-IAP'!AD150+'Exp Veg 2-IAP'!AD150</f>
        <v>0</v>
      </c>
      <c r="AE150" s="125">
        <f>+'Inversión No. 2.1 IAP'!AE150++'Inversión No. 2.2 IAP'!AE150+'Inversión 2.3 IAP'!AE150+'Inversión 2.4 IAP'!AE150+'Exp Veg 1-IAP'!AE150+'Exp Veg 2-IAP'!AE150</f>
        <v>0</v>
      </c>
      <c r="AF150" s="125">
        <f>+'Inversión No. 2.1 IAP'!AF150++'Inversión No. 2.2 IAP'!AF150+'Inversión 2.3 IAP'!AF150+'Inversión 2.4 IAP'!AF150+'Exp Veg 1-IAP'!AF150+'Exp Veg 2-IAP'!AF150</f>
        <v>0</v>
      </c>
      <c r="AG150" s="125">
        <f>+'Inversión No. 2.1 IAP'!AG150++'Inversión No. 2.2 IAP'!AG150+'Inversión 2.3 IAP'!AG150+'Inversión 2.4 IAP'!AG150+'Exp Veg 1-IAP'!AG150+'Exp Veg 2-IAP'!AG150</f>
        <v>0</v>
      </c>
      <c r="AH150" s="125">
        <f>+'Inversión No. 2.1 IAP'!AH150++'Inversión No. 2.2 IAP'!AH150+'Inversión 2.3 IAP'!AH150+'Inversión 2.4 IAP'!AH150+'Exp Veg 1-IAP'!AH150+'Exp Veg 2-IAP'!AH150</f>
        <v>0</v>
      </c>
      <c r="AI150" s="125">
        <f>+'Inversión No. 2.1 IAP'!AI150++'Inversión No. 2.2 IAP'!AI150+'Inversión 2.3 IAP'!AI150+'Inversión 2.4 IAP'!AI150+'Exp Veg 1-IAP'!AI150+'Exp Veg 2-IAP'!AI150</f>
        <v>0</v>
      </c>
      <c r="AJ150" s="125">
        <f>+'Inversión No. 2.1 IAP'!AJ150++'Inversión No. 2.2 IAP'!AJ150+'Inversión 2.3 IAP'!AJ150+'Inversión 2.4 IAP'!AJ150+'Exp Veg 1-IAP'!AJ150+'Exp Veg 2-IAP'!AJ150</f>
        <v>0</v>
      </c>
      <c r="AK150" s="125">
        <f>+'Inversión No. 2.1 IAP'!AK150++'Inversión No. 2.2 IAP'!AK150+'Inversión 2.3 IAP'!AK150+'Inversión 2.4 IAP'!AK150+'Exp Veg 1-IAP'!AK150+'Exp Veg 2-IAP'!AK150</f>
        <v>0</v>
      </c>
    </row>
    <row r="151" spans="2:37" x14ac:dyDescent="0.25">
      <c r="B151" s="59" t="s">
        <v>577</v>
      </c>
      <c r="C151" s="62" t="str">
        <f>+VLOOKUP(B151,'resumen UCAP'!$A$5:$O$329,2,0)</f>
        <v>LUMINARIA LED 40W NUEVA MILLENIUM</v>
      </c>
      <c r="D151" s="63">
        <f>+'Desmonte Infr. financiada'!D151</f>
        <v>40</v>
      </c>
      <c r="E151" s="63" t="str">
        <f>+VLOOKUP(B151,'resumen UCAP'!$A$5:$O$329,3,0)</f>
        <v>Un</v>
      </c>
      <c r="F151" s="64">
        <f>+VLOOKUP(B151,'resumen UCAP'!$A$5:$O$329,15,0)</f>
        <v>321869</v>
      </c>
      <c r="G151" s="61">
        <v>1</v>
      </c>
      <c r="H151" s="125">
        <f>+'Inversión No. 2.1 IAP'!H151++'Inversión No. 2.2 IAP'!H151+'Inversión 2.3 IAP'!H151+'Inversión 2.4 IAP'!H151+'Exp Veg 1-IAP'!H151+'Exp Veg 2-IAP'!H151</f>
        <v>0</v>
      </c>
      <c r="I151" s="125">
        <f>+'Inversión No. 2.1 IAP'!I151++'Inversión No. 2.2 IAP'!I151+'Inversión 2.3 IAP'!I151+'Inversión 2.4 IAP'!I151+'Exp Veg 1-IAP'!I151+'Exp Veg 2-IAP'!I151</f>
        <v>0</v>
      </c>
      <c r="J151" s="125">
        <f>+'Inversión No. 2.1 IAP'!J151++'Inversión No. 2.2 IAP'!J151+'Inversión 2.3 IAP'!J151+'Inversión 2.4 IAP'!J151+'Exp Veg 1-IAP'!J151+'Exp Veg 2-IAP'!J151</f>
        <v>0</v>
      </c>
      <c r="K151" s="125">
        <f>+'Inversión No. 2.1 IAP'!K151++'Inversión No. 2.2 IAP'!K151+'Inversión 2.3 IAP'!K151+'Inversión 2.4 IAP'!K151+'Exp Veg 1-IAP'!K151+'Exp Veg 2-IAP'!K151</f>
        <v>0</v>
      </c>
      <c r="L151" s="125">
        <f>+'Inversión No. 2.1 IAP'!L151++'Inversión No. 2.2 IAP'!L151+'Inversión 2.3 IAP'!L151+'Inversión 2.4 IAP'!L151+'Exp Veg 1-IAP'!L151+'Exp Veg 2-IAP'!L151</f>
        <v>0</v>
      </c>
      <c r="M151" s="125">
        <f>+'Inversión No. 2.1 IAP'!M151++'Inversión No. 2.2 IAP'!M151+'Inversión 2.3 IAP'!M151+'Inversión 2.4 IAP'!M151+'Exp Veg 1-IAP'!M151+'Exp Veg 2-IAP'!M151</f>
        <v>0</v>
      </c>
      <c r="N151" s="125">
        <f>+'Inversión No. 2.1 IAP'!N151++'Inversión No. 2.2 IAP'!N151+'Inversión 2.3 IAP'!N151+'Inversión 2.4 IAP'!N151+'Exp Veg 1-IAP'!N151+'Exp Veg 2-IAP'!N151</f>
        <v>0</v>
      </c>
      <c r="O151" s="125">
        <f>+'Inversión No. 2.1 IAP'!O151++'Inversión No. 2.2 IAP'!O151+'Inversión 2.3 IAP'!O151+'Inversión 2.4 IAP'!O151+'Exp Veg 1-IAP'!O151+'Exp Veg 2-IAP'!O151</f>
        <v>0</v>
      </c>
      <c r="P151" s="125">
        <f>+'Inversión No. 2.1 IAP'!P151++'Inversión No. 2.2 IAP'!P151+'Inversión 2.3 IAP'!P151+'Inversión 2.4 IAP'!P151+'Exp Veg 1-IAP'!P151+'Exp Veg 2-IAP'!P151</f>
        <v>0</v>
      </c>
      <c r="Q151" s="125">
        <f>+'Inversión No. 2.1 IAP'!Q151++'Inversión No. 2.2 IAP'!Q151+'Inversión 2.3 IAP'!Q151+'Inversión 2.4 IAP'!Q151+'Exp Veg 1-IAP'!Q151+'Exp Veg 2-IAP'!Q151</f>
        <v>0</v>
      </c>
      <c r="R151" s="125">
        <f>+'Inversión No. 2.1 IAP'!R151++'Inversión No. 2.2 IAP'!R151+'Inversión 2.3 IAP'!R151+'Inversión 2.4 IAP'!R151+'Exp Veg 1-IAP'!R151+'Exp Veg 2-IAP'!R151</f>
        <v>0</v>
      </c>
      <c r="S151" s="125">
        <f>+'Inversión No. 2.1 IAP'!S151++'Inversión No. 2.2 IAP'!S151+'Inversión 2.3 IAP'!S151+'Inversión 2.4 IAP'!S151+'Exp Veg 1-IAP'!S151+'Exp Veg 2-IAP'!S151</f>
        <v>0</v>
      </c>
      <c r="T151" s="125">
        <f>+'Inversión No. 2.1 IAP'!T151++'Inversión No. 2.2 IAP'!T151+'Inversión 2.3 IAP'!T151+'Inversión 2.4 IAP'!T151+'Exp Veg 1-IAP'!T151+'Exp Veg 2-IAP'!T151</f>
        <v>0</v>
      </c>
      <c r="U151" s="125">
        <f>+'Inversión No. 2.1 IAP'!U151++'Inversión No. 2.2 IAP'!U151+'Inversión 2.3 IAP'!U151+'Inversión 2.4 IAP'!U151+'Exp Veg 1-IAP'!U151+'Exp Veg 2-IAP'!U151</f>
        <v>0</v>
      </c>
      <c r="V151" s="125">
        <f>+'Inversión No. 2.1 IAP'!V151++'Inversión No. 2.2 IAP'!V151+'Inversión 2.3 IAP'!V151+'Inversión 2.4 IAP'!V151+'Exp Veg 1-IAP'!V151+'Exp Veg 2-IAP'!V151</f>
        <v>0</v>
      </c>
      <c r="W151" s="125">
        <f>+'Inversión No. 2.1 IAP'!W151++'Inversión No. 2.2 IAP'!W151+'Inversión 2.3 IAP'!W151+'Inversión 2.4 IAP'!W151+'Exp Veg 1-IAP'!W151+'Exp Veg 2-IAP'!W151</f>
        <v>0</v>
      </c>
      <c r="X151" s="125">
        <f>+'Inversión No. 2.1 IAP'!X151++'Inversión No. 2.2 IAP'!X151+'Inversión 2.3 IAP'!X151+'Inversión 2.4 IAP'!X151+'Exp Veg 1-IAP'!X151+'Exp Veg 2-IAP'!X151</f>
        <v>0</v>
      </c>
      <c r="Y151" s="125">
        <f>+'Inversión No. 2.1 IAP'!Y151++'Inversión No. 2.2 IAP'!Y151+'Inversión 2.3 IAP'!Y151+'Inversión 2.4 IAP'!Y151+'Exp Veg 1-IAP'!Y151+'Exp Veg 2-IAP'!Y151</f>
        <v>0</v>
      </c>
      <c r="Z151" s="125">
        <f>+'Inversión No. 2.1 IAP'!Z151++'Inversión No. 2.2 IAP'!Z151+'Inversión 2.3 IAP'!Z151+'Inversión 2.4 IAP'!Z151+'Exp Veg 1-IAP'!Z151+'Exp Veg 2-IAP'!Z151</f>
        <v>0</v>
      </c>
      <c r="AA151" s="125">
        <f>+'Inversión No. 2.1 IAP'!AA151++'Inversión No. 2.2 IAP'!AA151+'Inversión 2.3 IAP'!AA151+'Inversión 2.4 IAP'!AA151+'Exp Veg 1-IAP'!AA151+'Exp Veg 2-IAP'!AA151</f>
        <v>0</v>
      </c>
      <c r="AB151" s="125">
        <f>+'Inversión No. 2.1 IAP'!AB151++'Inversión No. 2.2 IAP'!AB151+'Inversión 2.3 IAP'!AB151+'Inversión 2.4 IAP'!AB151+'Exp Veg 1-IAP'!AB151+'Exp Veg 2-IAP'!AB151</f>
        <v>0</v>
      </c>
      <c r="AC151" s="125">
        <f>+'Inversión No. 2.1 IAP'!AC151++'Inversión No. 2.2 IAP'!AC151+'Inversión 2.3 IAP'!AC151+'Inversión 2.4 IAP'!AC151+'Exp Veg 1-IAP'!AC151+'Exp Veg 2-IAP'!AC151</f>
        <v>0</v>
      </c>
      <c r="AD151" s="125">
        <f>+'Inversión No. 2.1 IAP'!AD151++'Inversión No. 2.2 IAP'!AD151+'Inversión 2.3 IAP'!AD151+'Inversión 2.4 IAP'!AD151+'Exp Veg 1-IAP'!AD151+'Exp Veg 2-IAP'!AD151</f>
        <v>0</v>
      </c>
      <c r="AE151" s="125">
        <f>+'Inversión No. 2.1 IAP'!AE151++'Inversión No. 2.2 IAP'!AE151+'Inversión 2.3 IAP'!AE151+'Inversión 2.4 IAP'!AE151+'Exp Veg 1-IAP'!AE151+'Exp Veg 2-IAP'!AE151</f>
        <v>0</v>
      </c>
      <c r="AF151" s="125">
        <f>+'Inversión No. 2.1 IAP'!AF151++'Inversión No. 2.2 IAP'!AF151+'Inversión 2.3 IAP'!AF151+'Inversión 2.4 IAP'!AF151+'Exp Veg 1-IAP'!AF151+'Exp Veg 2-IAP'!AF151</f>
        <v>0</v>
      </c>
      <c r="AG151" s="125">
        <f>+'Inversión No. 2.1 IAP'!AG151++'Inversión No. 2.2 IAP'!AG151+'Inversión 2.3 IAP'!AG151+'Inversión 2.4 IAP'!AG151+'Exp Veg 1-IAP'!AG151+'Exp Veg 2-IAP'!AG151</f>
        <v>0</v>
      </c>
      <c r="AH151" s="125">
        <f>+'Inversión No. 2.1 IAP'!AH151++'Inversión No. 2.2 IAP'!AH151+'Inversión 2.3 IAP'!AH151+'Inversión 2.4 IAP'!AH151+'Exp Veg 1-IAP'!AH151+'Exp Veg 2-IAP'!AH151</f>
        <v>0</v>
      </c>
      <c r="AI151" s="125">
        <f>+'Inversión No. 2.1 IAP'!AI151++'Inversión No. 2.2 IAP'!AI151+'Inversión 2.3 IAP'!AI151+'Inversión 2.4 IAP'!AI151+'Exp Veg 1-IAP'!AI151+'Exp Veg 2-IAP'!AI151</f>
        <v>0</v>
      </c>
      <c r="AJ151" s="125">
        <f>+'Inversión No. 2.1 IAP'!AJ151++'Inversión No. 2.2 IAP'!AJ151+'Inversión 2.3 IAP'!AJ151+'Inversión 2.4 IAP'!AJ151+'Exp Veg 1-IAP'!AJ151+'Exp Veg 2-IAP'!AJ151</f>
        <v>0</v>
      </c>
      <c r="AK151" s="125">
        <f>+'Inversión No. 2.1 IAP'!AK151++'Inversión No. 2.2 IAP'!AK151+'Inversión 2.3 IAP'!AK151+'Inversión 2.4 IAP'!AK151+'Exp Veg 1-IAP'!AK151+'Exp Veg 2-IAP'!AK151</f>
        <v>0</v>
      </c>
    </row>
    <row r="152" spans="2:37" x14ac:dyDescent="0.25">
      <c r="B152" s="59" t="s">
        <v>578</v>
      </c>
      <c r="C152" s="62" t="str">
        <f>+VLOOKUP(B152,'resumen UCAP'!$A$5:$O$329,2,0)</f>
        <v>LUMINARIA LED 60W MILLENIUM NUEVA</v>
      </c>
      <c r="D152" s="63">
        <f>+'Desmonte Infr. financiada'!D152</f>
        <v>60</v>
      </c>
      <c r="E152" s="63" t="str">
        <f>+VLOOKUP(B152,'resumen UCAP'!$A$5:$O$329,3,0)</f>
        <v>Un</v>
      </c>
      <c r="F152" s="64">
        <f>+VLOOKUP(B152,'resumen UCAP'!$A$5:$O$329,15,0)</f>
        <v>387336</v>
      </c>
      <c r="G152" s="61">
        <v>1</v>
      </c>
      <c r="H152" s="125">
        <f>+'Inversión No. 2.1 IAP'!H152++'Inversión No. 2.2 IAP'!H152+'Inversión 2.3 IAP'!H152+'Inversión 2.4 IAP'!H152+'Exp Veg 1-IAP'!H152+'Exp Veg 2-IAP'!H152</f>
        <v>0</v>
      </c>
      <c r="I152" s="125">
        <f>+'Inversión No. 2.1 IAP'!I152++'Inversión No. 2.2 IAP'!I152+'Inversión 2.3 IAP'!I152+'Inversión 2.4 IAP'!I152+'Exp Veg 1-IAP'!I152+'Exp Veg 2-IAP'!I152</f>
        <v>0</v>
      </c>
      <c r="J152" s="125">
        <f>+'Inversión No. 2.1 IAP'!J152++'Inversión No. 2.2 IAP'!J152+'Inversión 2.3 IAP'!J152+'Inversión 2.4 IAP'!J152+'Exp Veg 1-IAP'!J152+'Exp Veg 2-IAP'!J152</f>
        <v>0</v>
      </c>
      <c r="K152" s="125">
        <f>+'Inversión No. 2.1 IAP'!K152++'Inversión No. 2.2 IAP'!K152+'Inversión 2.3 IAP'!K152+'Inversión 2.4 IAP'!K152+'Exp Veg 1-IAP'!K152+'Exp Veg 2-IAP'!K152</f>
        <v>0</v>
      </c>
      <c r="L152" s="125">
        <f>+'Inversión No. 2.1 IAP'!L152++'Inversión No. 2.2 IAP'!L152+'Inversión 2.3 IAP'!L152+'Inversión 2.4 IAP'!L152+'Exp Veg 1-IAP'!L152+'Exp Veg 2-IAP'!L152</f>
        <v>0</v>
      </c>
      <c r="M152" s="125">
        <f>+'Inversión No. 2.1 IAP'!M152++'Inversión No. 2.2 IAP'!M152+'Inversión 2.3 IAP'!M152+'Inversión 2.4 IAP'!M152+'Exp Veg 1-IAP'!M152+'Exp Veg 2-IAP'!M152</f>
        <v>0</v>
      </c>
      <c r="N152" s="125">
        <f>+'Inversión No. 2.1 IAP'!N152++'Inversión No. 2.2 IAP'!N152+'Inversión 2.3 IAP'!N152+'Inversión 2.4 IAP'!N152+'Exp Veg 1-IAP'!N152+'Exp Veg 2-IAP'!N152</f>
        <v>0</v>
      </c>
      <c r="O152" s="125">
        <f>+'Inversión No. 2.1 IAP'!O152++'Inversión No. 2.2 IAP'!O152+'Inversión 2.3 IAP'!O152+'Inversión 2.4 IAP'!O152+'Exp Veg 1-IAP'!O152+'Exp Veg 2-IAP'!O152</f>
        <v>0</v>
      </c>
      <c r="P152" s="125">
        <f>+'Inversión No. 2.1 IAP'!P152++'Inversión No. 2.2 IAP'!P152+'Inversión 2.3 IAP'!P152+'Inversión 2.4 IAP'!P152+'Exp Veg 1-IAP'!P152+'Exp Veg 2-IAP'!P152</f>
        <v>0</v>
      </c>
      <c r="Q152" s="125">
        <f>+'Inversión No. 2.1 IAP'!Q152++'Inversión No. 2.2 IAP'!Q152+'Inversión 2.3 IAP'!Q152+'Inversión 2.4 IAP'!Q152+'Exp Veg 1-IAP'!Q152+'Exp Veg 2-IAP'!Q152</f>
        <v>0</v>
      </c>
      <c r="R152" s="125">
        <f>+'Inversión No. 2.1 IAP'!R152++'Inversión No. 2.2 IAP'!R152+'Inversión 2.3 IAP'!R152+'Inversión 2.4 IAP'!R152+'Exp Veg 1-IAP'!R152+'Exp Veg 2-IAP'!R152</f>
        <v>0</v>
      </c>
      <c r="S152" s="125">
        <f>+'Inversión No. 2.1 IAP'!S152++'Inversión No. 2.2 IAP'!S152+'Inversión 2.3 IAP'!S152+'Inversión 2.4 IAP'!S152+'Exp Veg 1-IAP'!S152+'Exp Veg 2-IAP'!S152</f>
        <v>0</v>
      </c>
      <c r="T152" s="125">
        <f>+'Inversión No. 2.1 IAP'!T152++'Inversión No. 2.2 IAP'!T152+'Inversión 2.3 IAP'!T152+'Inversión 2.4 IAP'!T152+'Exp Veg 1-IAP'!T152+'Exp Veg 2-IAP'!T152</f>
        <v>0</v>
      </c>
      <c r="U152" s="125">
        <f>+'Inversión No. 2.1 IAP'!U152++'Inversión No. 2.2 IAP'!U152+'Inversión 2.3 IAP'!U152+'Inversión 2.4 IAP'!U152+'Exp Veg 1-IAP'!U152+'Exp Veg 2-IAP'!U152</f>
        <v>0</v>
      </c>
      <c r="V152" s="125">
        <f>+'Inversión No. 2.1 IAP'!V152++'Inversión No. 2.2 IAP'!V152+'Inversión 2.3 IAP'!V152+'Inversión 2.4 IAP'!V152+'Exp Veg 1-IAP'!V152+'Exp Veg 2-IAP'!V152</f>
        <v>0</v>
      </c>
      <c r="W152" s="125">
        <f>+'Inversión No. 2.1 IAP'!W152++'Inversión No. 2.2 IAP'!W152+'Inversión 2.3 IAP'!W152+'Inversión 2.4 IAP'!W152+'Exp Veg 1-IAP'!W152+'Exp Veg 2-IAP'!W152</f>
        <v>0</v>
      </c>
      <c r="X152" s="125">
        <f>+'Inversión No. 2.1 IAP'!X152++'Inversión No. 2.2 IAP'!X152+'Inversión 2.3 IAP'!X152+'Inversión 2.4 IAP'!X152+'Exp Veg 1-IAP'!X152+'Exp Veg 2-IAP'!X152</f>
        <v>0</v>
      </c>
      <c r="Y152" s="125">
        <f>+'Inversión No. 2.1 IAP'!Y152++'Inversión No. 2.2 IAP'!Y152+'Inversión 2.3 IAP'!Y152+'Inversión 2.4 IAP'!Y152+'Exp Veg 1-IAP'!Y152+'Exp Veg 2-IAP'!Y152</f>
        <v>0</v>
      </c>
      <c r="Z152" s="125">
        <f>+'Inversión No. 2.1 IAP'!Z152++'Inversión No. 2.2 IAP'!Z152+'Inversión 2.3 IAP'!Z152+'Inversión 2.4 IAP'!Z152+'Exp Veg 1-IAP'!Z152+'Exp Veg 2-IAP'!Z152</f>
        <v>0</v>
      </c>
      <c r="AA152" s="125">
        <f>+'Inversión No. 2.1 IAP'!AA152++'Inversión No. 2.2 IAP'!AA152+'Inversión 2.3 IAP'!AA152+'Inversión 2.4 IAP'!AA152+'Exp Veg 1-IAP'!AA152+'Exp Veg 2-IAP'!AA152</f>
        <v>0</v>
      </c>
      <c r="AB152" s="125">
        <f>+'Inversión No. 2.1 IAP'!AB152++'Inversión No. 2.2 IAP'!AB152+'Inversión 2.3 IAP'!AB152+'Inversión 2.4 IAP'!AB152+'Exp Veg 1-IAP'!AB152+'Exp Veg 2-IAP'!AB152</f>
        <v>0</v>
      </c>
      <c r="AC152" s="125">
        <f>+'Inversión No. 2.1 IAP'!AC152++'Inversión No. 2.2 IAP'!AC152+'Inversión 2.3 IAP'!AC152+'Inversión 2.4 IAP'!AC152+'Exp Veg 1-IAP'!AC152+'Exp Veg 2-IAP'!AC152</f>
        <v>0</v>
      </c>
      <c r="AD152" s="125">
        <f>+'Inversión No. 2.1 IAP'!AD152++'Inversión No. 2.2 IAP'!AD152+'Inversión 2.3 IAP'!AD152+'Inversión 2.4 IAP'!AD152+'Exp Veg 1-IAP'!AD152+'Exp Veg 2-IAP'!AD152</f>
        <v>0</v>
      </c>
      <c r="AE152" s="125">
        <f>+'Inversión No. 2.1 IAP'!AE152++'Inversión No. 2.2 IAP'!AE152+'Inversión 2.3 IAP'!AE152+'Inversión 2.4 IAP'!AE152+'Exp Veg 1-IAP'!AE152+'Exp Veg 2-IAP'!AE152</f>
        <v>0</v>
      </c>
      <c r="AF152" s="125">
        <f>+'Inversión No. 2.1 IAP'!AF152++'Inversión No. 2.2 IAP'!AF152+'Inversión 2.3 IAP'!AF152+'Inversión 2.4 IAP'!AF152+'Exp Veg 1-IAP'!AF152+'Exp Veg 2-IAP'!AF152</f>
        <v>0</v>
      </c>
      <c r="AG152" s="125">
        <f>+'Inversión No. 2.1 IAP'!AG152++'Inversión No. 2.2 IAP'!AG152+'Inversión 2.3 IAP'!AG152+'Inversión 2.4 IAP'!AG152+'Exp Veg 1-IAP'!AG152+'Exp Veg 2-IAP'!AG152</f>
        <v>0</v>
      </c>
      <c r="AH152" s="125">
        <f>+'Inversión No. 2.1 IAP'!AH152++'Inversión No. 2.2 IAP'!AH152+'Inversión 2.3 IAP'!AH152+'Inversión 2.4 IAP'!AH152+'Exp Veg 1-IAP'!AH152+'Exp Veg 2-IAP'!AH152</f>
        <v>0</v>
      </c>
      <c r="AI152" s="125">
        <f>+'Inversión No. 2.1 IAP'!AI152++'Inversión No. 2.2 IAP'!AI152+'Inversión 2.3 IAP'!AI152+'Inversión 2.4 IAP'!AI152+'Exp Veg 1-IAP'!AI152+'Exp Veg 2-IAP'!AI152</f>
        <v>0</v>
      </c>
      <c r="AJ152" s="125">
        <f>+'Inversión No. 2.1 IAP'!AJ152++'Inversión No. 2.2 IAP'!AJ152+'Inversión 2.3 IAP'!AJ152+'Inversión 2.4 IAP'!AJ152+'Exp Veg 1-IAP'!AJ152+'Exp Veg 2-IAP'!AJ152</f>
        <v>0</v>
      </c>
      <c r="AK152" s="125">
        <f>+'Inversión No. 2.1 IAP'!AK152++'Inversión No. 2.2 IAP'!AK152+'Inversión 2.3 IAP'!AK152+'Inversión 2.4 IAP'!AK152+'Exp Veg 1-IAP'!AK152+'Exp Veg 2-IAP'!AK152</f>
        <v>0</v>
      </c>
    </row>
    <row r="153" spans="2:37" x14ac:dyDescent="0.25">
      <c r="B153" s="59" t="s">
        <v>579</v>
      </c>
      <c r="C153" s="62" t="str">
        <f>+VLOOKUP(B153,'resumen UCAP'!$A$5:$O$329,2,0)</f>
        <v>LUMINARIA LED 38W NUEVA</v>
      </c>
      <c r="D153" s="63">
        <f>+'Desmonte Infr. financiada'!D153</f>
        <v>38</v>
      </c>
      <c r="E153" s="63" t="str">
        <f>+VLOOKUP(B153,'resumen UCAP'!$A$5:$O$329,3,0)</f>
        <v>Un</v>
      </c>
      <c r="F153" s="64">
        <f>+VLOOKUP(B153,'resumen UCAP'!$A$5:$O$329,15,0)</f>
        <v>1989070</v>
      </c>
      <c r="G153" s="61">
        <v>11</v>
      </c>
      <c r="H153" s="125">
        <f>+'Inversión No. 2.1 IAP'!H153++'Inversión No. 2.2 IAP'!H153+'Inversión 2.3 IAP'!H153+'Inversión 2.4 IAP'!H153+'Exp Veg 1-IAP'!H153+'Exp Veg 2-IAP'!H153</f>
        <v>0</v>
      </c>
      <c r="I153" s="125">
        <f>+'Inversión No. 2.1 IAP'!I153++'Inversión No. 2.2 IAP'!I153+'Inversión 2.3 IAP'!I153+'Inversión 2.4 IAP'!I153+'Exp Veg 1-IAP'!I153+'Exp Veg 2-IAP'!I153</f>
        <v>0</v>
      </c>
      <c r="J153" s="125">
        <f>+'Inversión No. 2.1 IAP'!J153++'Inversión No. 2.2 IAP'!J153+'Inversión 2.3 IAP'!J153+'Inversión 2.4 IAP'!J153+'Exp Veg 1-IAP'!J153+'Exp Veg 2-IAP'!J153</f>
        <v>0</v>
      </c>
      <c r="K153" s="125">
        <f>+'Inversión No. 2.1 IAP'!K153++'Inversión No. 2.2 IAP'!K153+'Inversión 2.3 IAP'!K153+'Inversión 2.4 IAP'!K153+'Exp Veg 1-IAP'!K153+'Exp Veg 2-IAP'!K153</f>
        <v>0</v>
      </c>
      <c r="L153" s="125">
        <f>+'Inversión No. 2.1 IAP'!L153++'Inversión No. 2.2 IAP'!L153+'Inversión 2.3 IAP'!L153+'Inversión 2.4 IAP'!L153+'Exp Veg 1-IAP'!L153+'Exp Veg 2-IAP'!L153</f>
        <v>0</v>
      </c>
      <c r="M153" s="125">
        <f>+'Inversión No. 2.1 IAP'!M153++'Inversión No. 2.2 IAP'!M153+'Inversión 2.3 IAP'!M153+'Inversión 2.4 IAP'!M153+'Exp Veg 1-IAP'!M153+'Exp Veg 2-IAP'!M153</f>
        <v>0</v>
      </c>
      <c r="N153" s="125">
        <f>+'Inversión No. 2.1 IAP'!N153++'Inversión No. 2.2 IAP'!N153+'Inversión 2.3 IAP'!N153+'Inversión 2.4 IAP'!N153+'Exp Veg 1-IAP'!N153+'Exp Veg 2-IAP'!N153</f>
        <v>0</v>
      </c>
      <c r="O153" s="125">
        <f>+'Inversión No. 2.1 IAP'!O153++'Inversión No. 2.2 IAP'!O153+'Inversión 2.3 IAP'!O153+'Inversión 2.4 IAP'!O153+'Exp Veg 1-IAP'!O153+'Exp Veg 2-IAP'!O153</f>
        <v>0</v>
      </c>
      <c r="P153" s="125">
        <f>+'Inversión No. 2.1 IAP'!P153++'Inversión No. 2.2 IAP'!P153+'Inversión 2.3 IAP'!P153+'Inversión 2.4 IAP'!P153+'Exp Veg 1-IAP'!P153+'Exp Veg 2-IAP'!P153</f>
        <v>0</v>
      </c>
      <c r="Q153" s="125">
        <f>+'Inversión No. 2.1 IAP'!Q153++'Inversión No. 2.2 IAP'!Q153+'Inversión 2.3 IAP'!Q153+'Inversión 2.4 IAP'!Q153+'Exp Veg 1-IAP'!Q153+'Exp Veg 2-IAP'!Q153</f>
        <v>0</v>
      </c>
      <c r="R153" s="125">
        <f>+'Inversión No. 2.1 IAP'!R153++'Inversión No. 2.2 IAP'!R153+'Inversión 2.3 IAP'!R153+'Inversión 2.4 IAP'!R153+'Exp Veg 1-IAP'!R153+'Exp Veg 2-IAP'!R153</f>
        <v>0</v>
      </c>
      <c r="S153" s="125">
        <f>+'Inversión No. 2.1 IAP'!S153++'Inversión No. 2.2 IAP'!S153+'Inversión 2.3 IAP'!S153+'Inversión 2.4 IAP'!S153+'Exp Veg 1-IAP'!S153+'Exp Veg 2-IAP'!S153</f>
        <v>0</v>
      </c>
      <c r="T153" s="125">
        <f>+'Inversión No. 2.1 IAP'!T153++'Inversión No. 2.2 IAP'!T153+'Inversión 2.3 IAP'!T153+'Inversión 2.4 IAP'!T153+'Exp Veg 1-IAP'!T153+'Exp Veg 2-IAP'!T153</f>
        <v>0</v>
      </c>
      <c r="U153" s="125">
        <f>+'Inversión No. 2.1 IAP'!U153++'Inversión No. 2.2 IAP'!U153+'Inversión 2.3 IAP'!U153+'Inversión 2.4 IAP'!U153+'Exp Veg 1-IAP'!U153+'Exp Veg 2-IAP'!U153</f>
        <v>0</v>
      </c>
      <c r="V153" s="125">
        <f>+'Inversión No. 2.1 IAP'!V153++'Inversión No. 2.2 IAP'!V153+'Inversión 2.3 IAP'!V153+'Inversión 2.4 IAP'!V153+'Exp Veg 1-IAP'!V153+'Exp Veg 2-IAP'!V153</f>
        <v>0</v>
      </c>
      <c r="W153" s="125">
        <f>+'Inversión No. 2.1 IAP'!W153++'Inversión No. 2.2 IAP'!W153+'Inversión 2.3 IAP'!W153+'Inversión 2.4 IAP'!W153+'Exp Veg 1-IAP'!W153+'Exp Veg 2-IAP'!W153</f>
        <v>0</v>
      </c>
      <c r="X153" s="125">
        <f>+'Inversión No. 2.1 IAP'!X153++'Inversión No. 2.2 IAP'!X153+'Inversión 2.3 IAP'!X153+'Inversión 2.4 IAP'!X153+'Exp Veg 1-IAP'!X153+'Exp Veg 2-IAP'!X153</f>
        <v>0</v>
      </c>
      <c r="Y153" s="125">
        <f>+'Inversión No. 2.1 IAP'!Y153++'Inversión No. 2.2 IAP'!Y153+'Inversión 2.3 IAP'!Y153+'Inversión 2.4 IAP'!Y153+'Exp Veg 1-IAP'!Y153+'Exp Veg 2-IAP'!Y153</f>
        <v>0</v>
      </c>
      <c r="Z153" s="125">
        <f>+'Inversión No. 2.1 IAP'!Z153++'Inversión No. 2.2 IAP'!Z153+'Inversión 2.3 IAP'!Z153+'Inversión 2.4 IAP'!Z153+'Exp Veg 1-IAP'!Z153+'Exp Veg 2-IAP'!Z153</f>
        <v>0</v>
      </c>
      <c r="AA153" s="125">
        <f>+'Inversión No. 2.1 IAP'!AA153++'Inversión No. 2.2 IAP'!AA153+'Inversión 2.3 IAP'!AA153+'Inversión 2.4 IAP'!AA153+'Exp Veg 1-IAP'!AA153+'Exp Veg 2-IAP'!AA153</f>
        <v>0</v>
      </c>
      <c r="AB153" s="125">
        <f>+'Inversión No. 2.1 IAP'!AB153++'Inversión No. 2.2 IAP'!AB153+'Inversión 2.3 IAP'!AB153+'Inversión 2.4 IAP'!AB153+'Exp Veg 1-IAP'!AB153+'Exp Veg 2-IAP'!AB153</f>
        <v>0</v>
      </c>
      <c r="AC153" s="125">
        <f>+'Inversión No. 2.1 IAP'!AC153++'Inversión No. 2.2 IAP'!AC153+'Inversión 2.3 IAP'!AC153+'Inversión 2.4 IAP'!AC153+'Exp Veg 1-IAP'!AC153+'Exp Veg 2-IAP'!AC153</f>
        <v>0</v>
      </c>
      <c r="AD153" s="125">
        <f>+'Inversión No. 2.1 IAP'!AD153++'Inversión No. 2.2 IAP'!AD153+'Inversión 2.3 IAP'!AD153+'Inversión 2.4 IAP'!AD153+'Exp Veg 1-IAP'!AD153+'Exp Veg 2-IAP'!AD153</f>
        <v>0</v>
      </c>
      <c r="AE153" s="125">
        <f>+'Inversión No. 2.1 IAP'!AE153++'Inversión No. 2.2 IAP'!AE153+'Inversión 2.3 IAP'!AE153+'Inversión 2.4 IAP'!AE153+'Exp Veg 1-IAP'!AE153+'Exp Veg 2-IAP'!AE153</f>
        <v>0</v>
      </c>
      <c r="AF153" s="125">
        <f>+'Inversión No. 2.1 IAP'!AF153++'Inversión No. 2.2 IAP'!AF153+'Inversión 2.3 IAP'!AF153+'Inversión 2.4 IAP'!AF153+'Exp Veg 1-IAP'!AF153+'Exp Veg 2-IAP'!AF153</f>
        <v>0</v>
      </c>
      <c r="AG153" s="125">
        <f>+'Inversión No. 2.1 IAP'!AG153++'Inversión No. 2.2 IAP'!AG153+'Inversión 2.3 IAP'!AG153+'Inversión 2.4 IAP'!AG153+'Exp Veg 1-IAP'!AG153+'Exp Veg 2-IAP'!AG153</f>
        <v>0</v>
      </c>
      <c r="AH153" s="125">
        <f>+'Inversión No. 2.1 IAP'!AH153++'Inversión No. 2.2 IAP'!AH153+'Inversión 2.3 IAP'!AH153+'Inversión 2.4 IAP'!AH153+'Exp Veg 1-IAP'!AH153+'Exp Veg 2-IAP'!AH153</f>
        <v>0</v>
      </c>
      <c r="AI153" s="125">
        <f>+'Inversión No. 2.1 IAP'!AI153++'Inversión No. 2.2 IAP'!AI153+'Inversión 2.3 IAP'!AI153+'Inversión 2.4 IAP'!AI153+'Exp Veg 1-IAP'!AI153+'Exp Veg 2-IAP'!AI153</f>
        <v>0</v>
      </c>
      <c r="AJ153" s="125">
        <f>+'Inversión No. 2.1 IAP'!AJ153++'Inversión No. 2.2 IAP'!AJ153+'Inversión 2.3 IAP'!AJ153+'Inversión 2.4 IAP'!AJ153+'Exp Veg 1-IAP'!AJ153+'Exp Veg 2-IAP'!AJ153</f>
        <v>0</v>
      </c>
      <c r="AK153" s="125">
        <f>+'Inversión No. 2.1 IAP'!AK153++'Inversión No. 2.2 IAP'!AK153+'Inversión 2.3 IAP'!AK153+'Inversión 2.4 IAP'!AK153+'Exp Veg 1-IAP'!AK153+'Exp Veg 2-IAP'!AK153</f>
        <v>0</v>
      </c>
    </row>
    <row r="154" spans="2:37" x14ac:dyDescent="0.25">
      <c r="B154" s="59" t="s">
        <v>580</v>
      </c>
      <c r="C154" s="62" t="str">
        <f>+VLOOKUP(B154,'resumen UCAP'!$A$5:$O$329,2,0)</f>
        <v>PROYECOTOR MH SEGUNDA</v>
      </c>
      <c r="D154" s="63">
        <f>+'Desmonte Infr. financiada'!D154</f>
        <v>169</v>
      </c>
      <c r="E154" s="63" t="str">
        <f>+VLOOKUP(B154,'resumen UCAP'!$A$5:$O$329,3,0)</f>
        <v>Un</v>
      </c>
      <c r="F154" s="64">
        <f>+VLOOKUP(B154,'resumen UCAP'!$A$5:$O$329,15,0)</f>
        <v>413027</v>
      </c>
      <c r="G154" s="124">
        <v>1</v>
      </c>
      <c r="H154" s="125">
        <f>+'Inversión No. 2.1 IAP'!H154++'Inversión No. 2.2 IAP'!H154+'Inversión 2.3 IAP'!H154+'Inversión 2.4 IAP'!H154+'Exp Veg 1-IAP'!H154+'Exp Veg 2-IAP'!H154</f>
        <v>0</v>
      </c>
      <c r="I154" s="125">
        <f>+'Inversión No. 2.1 IAP'!I154++'Inversión No. 2.2 IAP'!I154+'Inversión 2.3 IAP'!I154+'Inversión 2.4 IAP'!I154+'Exp Veg 1-IAP'!I154+'Exp Veg 2-IAP'!I154</f>
        <v>0</v>
      </c>
      <c r="J154" s="125">
        <f>+'Inversión No. 2.1 IAP'!J154++'Inversión No. 2.2 IAP'!J154+'Inversión 2.3 IAP'!J154+'Inversión 2.4 IAP'!J154+'Exp Veg 1-IAP'!J154+'Exp Veg 2-IAP'!J154</f>
        <v>0</v>
      </c>
      <c r="K154" s="125">
        <f>+'Inversión No. 2.1 IAP'!K154++'Inversión No. 2.2 IAP'!K154+'Inversión 2.3 IAP'!K154+'Inversión 2.4 IAP'!K154+'Exp Veg 1-IAP'!K154+'Exp Veg 2-IAP'!K154</f>
        <v>0</v>
      </c>
      <c r="L154" s="125">
        <f>+'Inversión No. 2.1 IAP'!L154++'Inversión No. 2.2 IAP'!L154+'Inversión 2.3 IAP'!L154+'Inversión 2.4 IAP'!L154+'Exp Veg 1-IAP'!L154+'Exp Veg 2-IAP'!L154</f>
        <v>0</v>
      </c>
      <c r="M154" s="125">
        <f>+'Inversión No. 2.1 IAP'!M154++'Inversión No. 2.2 IAP'!M154+'Inversión 2.3 IAP'!M154+'Inversión 2.4 IAP'!M154+'Exp Veg 1-IAP'!M154+'Exp Veg 2-IAP'!M154</f>
        <v>0</v>
      </c>
      <c r="N154" s="125">
        <f>+'Inversión No. 2.1 IAP'!N154++'Inversión No. 2.2 IAP'!N154+'Inversión 2.3 IAP'!N154+'Inversión 2.4 IAP'!N154+'Exp Veg 1-IAP'!N154+'Exp Veg 2-IAP'!N154</f>
        <v>0</v>
      </c>
      <c r="O154" s="125">
        <f>+'Inversión No. 2.1 IAP'!O154++'Inversión No. 2.2 IAP'!O154+'Inversión 2.3 IAP'!O154+'Inversión 2.4 IAP'!O154+'Exp Veg 1-IAP'!O154+'Exp Veg 2-IAP'!O154</f>
        <v>0</v>
      </c>
      <c r="P154" s="125">
        <f>+'Inversión No. 2.1 IAP'!P154++'Inversión No. 2.2 IAP'!P154+'Inversión 2.3 IAP'!P154+'Inversión 2.4 IAP'!P154+'Exp Veg 1-IAP'!P154+'Exp Veg 2-IAP'!P154</f>
        <v>0</v>
      </c>
      <c r="Q154" s="125">
        <f>+'Inversión No. 2.1 IAP'!Q154++'Inversión No. 2.2 IAP'!Q154+'Inversión 2.3 IAP'!Q154+'Inversión 2.4 IAP'!Q154+'Exp Veg 1-IAP'!Q154+'Exp Veg 2-IAP'!Q154</f>
        <v>0</v>
      </c>
      <c r="R154" s="125">
        <f>+'Inversión No. 2.1 IAP'!R154++'Inversión No. 2.2 IAP'!R154+'Inversión 2.3 IAP'!R154+'Inversión 2.4 IAP'!R154+'Exp Veg 1-IAP'!R154+'Exp Veg 2-IAP'!R154</f>
        <v>0</v>
      </c>
      <c r="S154" s="125">
        <f>+'Inversión No. 2.1 IAP'!S154++'Inversión No. 2.2 IAP'!S154+'Inversión 2.3 IAP'!S154+'Inversión 2.4 IAP'!S154+'Exp Veg 1-IAP'!S154+'Exp Veg 2-IAP'!S154</f>
        <v>0</v>
      </c>
      <c r="T154" s="125">
        <f>+'Inversión No. 2.1 IAP'!T154++'Inversión No. 2.2 IAP'!T154+'Inversión 2.3 IAP'!T154+'Inversión 2.4 IAP'!T154+'Exp Veg 1-IAP'!T154+'Exp Veg 2-IAP'!T154</f>
        <v>0</v>
      </c>
      <c r="U154" s="125">
        <f>+'Inversión No. 2.1 IAP'!U154++'Inversión No. 2.2 IAP'!U154+'Inversión 2.3 IAP'!U154+'Inversión 2.4 IAP'!U154+'Exp Veg 1-IAP'!U154+'Exp Veg 2-IAP'!U154</f>
        <v>0</v>
      </c>
      <c r="V154" s="125">
        <f>+'Inversión No. 2.1 IAP'!V154++'Inversión No. 2.2 IAP'!V154+'Inversión 2.3 IAP'!V154+'Inversión 2.4 IAP'!V154+'Exp Veg 1-IAP'!V154+'Exp Veg 2-IAP'!V154</f>
        <v>0</v>
      </c>
      <c r="W154" s="125">
        <f>+'Inversión No. 2.1 IAP'!W154++'Inversión No. 2.2 IAP'!W154+'Inversión 2.3 IAP'!W154+'Inversión 2.4 IAP'!W154+'Exp Veg 1-IAP'!W154+'Exp Veg 2-IAP'!W154</f>
        <v>0</v>
      </c>
      <c r="X154" s="125">
        <f>+'Inversión No. 2.1 IAP'!X154++'Inversión No. 2.2 IAP'!X154+'Inversión 2.3 IAP'!X154+'Inversión 2.4 IAP'!X154+'Exp Veg 1-IAP'!X154+'Exp Veg 2-IAP'!X154</f>
        <v>0</v>
      </c>
      <c r="Y154" s="125">
        <f>+'Inversión No. 2.1 IAP'!Y154++'Inversión No. 2.2 IAP'!Y154+'Inversión 2.3 IAP'!Y154+'Inversión 2.4 IAP'!Y154+'Exp Veg 1-IAP'!Y154+'Exp Veg 2-IAP'!Y154</f>
        <v>0</v>
      </c>
      <c r="Z154" s="125">
        <f>+'Inversión No. 2.1 IAP'!Z154++'Inversión No. 2.2 IAP'!Z154+'Inversión 2.3 IAP'!Z154+'Inversión 2.4 IAP'!Z154+'Exp Veg 1-IAP'!Z154+'Exp Veg 2-IAP'!Z154</f>
        <v>0</v>
      </c>
      <c r="AA154" s="125">
        <f>+'Inversión No. 2.1 IAP'!AA154++'Inversión No. 2.2 IAP'!AA154+'Inversión 2.3 IAP'!AA154+'Inversión 2.4 IAP'!AA154+'Exp Veg 1-IAP'!AA154+'Exp Veg 2-IAP'!AA154</f>
        <v>0</v>
      </c>
      <c r="AB154" s="125">
        <f>+'Inversión No. 2.1 IAP'!AB154++'Inversión No. 2.2 IAP'!AB154+'Inversión 2.3 IAP'!AB154+'Inversión 2.4 IAP'!AB154+'Exp Veg 1-IAP'!AB154+'Exp Veg 2-IAP'!AB154</f>
        <v>0</v>
      </c>
      <c r="AC154" s="125">
        <f>+'Inversión No. 2.1 IAP'!AC154++'Inversión No. 2.2 IAP'!AC154+'Inversión 2.3 IAP'!AC154+'Inversión 2.4 IAP'!AC154+'Exp Veg 1-IAP'!AC154+'Exp Veg 2-IAP'!AC154</f>
        <v>0</v>
      </c>
      <c r="AD154" s="125">
        <f>+'Inversión No. 2.1 IAP'!AD154++'Inversión No. 2.2 IAP'!AD154+'Inversión 2.3 IAP'!AD154+'Inversión 2.4 IAP'!AD154+'Exp Veg 1-IAP'!AD154+'Exp Veg 2-IAP'!AD154</f>
        <v>0</v>
      </c>
      <c r="AE154" s="125">
        <f>+'Inversión No. 2.1 IAP'!AE154++'Inversión No. 2.2 IAP'!AE154+'Inversión 2.3 IAP'!AE154+'Inversión 2.4 IAP'!AE154+'Exp Veg 1-IAP'!AE154+'Exp Veg 2-IAP'!AE154</f>
        <v>0</v>
      </c>
      <c r="AF154" s="125">
        <f>+'Inversión No. 2.1 IAP'!AF154++'Inversión No. 2.2 IAP'!AF154+'Inversión 2.3 IAP'!AF154+'Inversión 2.4 IAP'!AF154+'Exp Veg 1-IAP'!AF154+'Exp Veg 2-IAP'!AF154</f>
        <v>0</v>
      </c>
      <c r="AG154" s="125">
        <f>+'Inversión No. 2.1 IAP'!AG154++'Inversión No. 2.2 IAP'!AG154+'Inversión 2.3 IAP'!AG154+'Inversión 2.4 IAP'!AG154+'Exp Veg 1-IAP'!AG154+'Exp Veg 2-IAP'!AG154</f>
        <v>0</v>
      </c>
      <c r="AH154" s="125">
        <f>+'Inversión No. 2.1 IAP'!AH154++'Inversión No. 2.2 IAP'!AH154+'Inversión 2.3 IAP'!AH154+'Inversión 2.4 IAP'!AH154+'Exp Veg 1-IAP'!AH154+'Exp Veg 2-IAP'!AH154</f>
        <v>0</v>
      </c>
      <c r="AI154" s="125">
        <f>+'Inversión No. 2.1 IAP'!AI154++'Inversión No. 2.2 IAP'!AI154+'Inversión 2.3 IAP'!AI154+'Inversión 2.4 IAP'!AI154+'Exp Veg 1-IAP'!AI154+'Exp Veg 2-IAP'!AI154</f>
        <v>0</v>
      </c>
      <c r="AJ154" s="125">
        <f>+'Inversión No. 2.1 IAP'!AJ154++'Inversión No. 2.2 IAP'!AJ154+'Inversión 2.3 IAP'!AJ154+'Inversión 2.4 IAP'!AJ154+'Exp Veg 1-IAP'!AJ154+'Exp Veg 2-IAP'!AJ154</f>
        <v>0</v>
      </c>
      <c r="AK154" s="125">
        <f>+'Inversión No. 2.1 IAP'!AK154++'Inversión No. 2.2 IAP'!AK154+'Inversión 2.3 IAP'!AK154+'Inversión 2.4 IAP'!AK154+'Exp Veg 1-IAP'!AK154+'Exp Veg 2-IAP'!AK154</f>
        <v>0</v>
      </c>
    </row>
    <row r="155" spans="2:37" x14ac:dyDescent="0.25">
      <c r="B155" s="59" t="s">
        <v>581</v>
      </c>
      <c r="C155" s="62" t="str">
        <f>+VLOOKUP(B155,'resumen UCAP'!$A$5:$O$329,2,0)</f>
        <v>LUMIANRIA NA 100W SEGUNDA</v>
      </c>
      <c r="D155" s="63">
        <f>+'Desmonte Infr. financiada'!D155</f>
        <v>115</v>
      </c>
      <c r="E155" s="63" t="str">
        <f>+VLOOKUP(B155,'resumen UCAP'!$A$5:$O$329,3,0)</f>
        <v>Un</v>
      </c>
      <c r="F155" s="64">
        <f>+VLOOKUP(B155,'resumen UCAP'!$A$5:$O$329,15,0)</f>
        <v>211467</v>
      </c>
      <c r="G155" s="123">
        <v>2</v>
      </c>
      <c r="H155" s="125">
        <f>+'Inversión No. 2.1 IAP'!H155++'Inversión No. 2.2 IAP'!H155+'Inversión 2.3 IAP'!H155+'Inversión 2.4 IAP'!H155+'Exp Veg 1-IAP'!H155+'Exp Veg 2-IAP'!H155</f>
        <v>0</v>
      </c>
      <c r="I155" s="125">
        <f>+'Inversión No. 2.1 IAP'!I155++'Inversión No. 2.2 IAP'!I155+'Inversión 2.3 IAP'!I155+'Inversión 2.4 IAP'!I155+'Exp Veg 1-IAP'!I155+'Exp Veg 2-IAP'!I155</f>
        <v>0</v>
      </c>
      <c r="J155" s="125">
        <f>+'Inversión No. 2.1 IAP'!J155++'Inversión No. 2.2 IAP'!J155+'Inversión 2.3 IAP'!J155+'Inversión 2.4 IAP'!J155+'Exp Veg 1-IAP'!J155+'Exp Veg 2-IAP'!J155</f>
        <v>0</v>
      </c>
      <c r="K155" s="125">
        <f>+'Inversión No. 2.1 IAP'!K155++'Inversión No. 2.2 IAP'!K155+'Inversión 2.3 IAP'!K155+'Inversión 2.4 IAP'!K155+'Exp Veg 1-IAP'!K155+'Exp Veg 2-IAP'!K155</f>
        <v>0</v>
      </c>
      <c r="L155" s="125">
        <f>+'Inversión No. 2.1 IAP'!L155++'Inversión No. 2.2 IAP'!L155+'Inversión 2.3 IAP'!L155+'Inversión 2.4 IAP'!L155+'Exp Veg 1-IAP'!L155+'Exp Veg 2-IAP'!L155</f>
        <v>0</v>
      </c>
      <c r="M155" s="125">
        <f>+'Inversión No. 2.1 IAP'!M155++'Inversión No. 2.2 IAP'!M155+'Inversión 2.3 IAP'!M155+'Inversión 2.4 IAP'!M155+'Exp Veg 1-IAP'!M155+'Exp Veg 2-IAP'!M155</f>
        <v>0</v>
      </c>
      <c r="N155" s="125">
        <f>+'Inversión No. 2.1 IAP'!N155++'Inversión No. 2.2 IAP'!N155+'Inversión 2.3 IAP'!N155+'Inversión 2.4 IAP'!N155+'Exp Veg 1-IAP'!N155+'Exp Veg 2-IAP'!N155</f>
        <v>0</v>
      </c>
      <c r="O155" s="125">
        <f>+'Inversión No. 2.1 IAP'!O155++'Inversión No. 2.2 IAP'!O155+'Inversión 2.3 IAP'!O155+'Inversión 2.4 IAP'!O155+'Exp Veg 1-IAP'!O155+'Exp Veg 2-IAP'!O155</f>
        <v>0</v>
      </c>
      <c r="P155" s="125">
        <f>+'Inversión No. 2.1 IAP'!P155++'Inversión No. 2.2 IAP'!P155+'Inversión 2.3 IAP'!P155+'Inversión 2.4 IAP'!P155+'Exp Veg 1-IAP'!P155+'Exp Veg 2-IAP'!P155</f>
        <v>0</v>
      </c>
      <c r="Q155" s="125">
        <f>+'Inversión No. 2.1 IAP'!Q155++'Inversión No. 2.2 IAP'!Q155+'Inversión 2.3 IAP'!Q155+'Inversión 2.4 IAP'!Q155+'Exp Veg 1-IAP'!Q155+'Exp Veg 2-IAP'!Q155</f>
        <v>0</v>
      </c>
      <c r="R155" s="125">
        <f>+'Inversión No. 2.1 IAP'!R155++'Inversión No. 2.2 IAP'!R155+'Inversión 2.3 IAP'!R155+'Inversión 2.4 IAP'!R155+'Exp Veg 1-IAP'!R155+'Exp Veg 2-IAP'!R155</f>
        <v>0</v>
      </c>
      <c r="S155" s="125">
        <f>+'Inversión No. 2.1 IAP'!S155++'Inversión No. 2.2 IAP'!S155+'Inversión 2.3 IAP'!S155+'Inversión 2.4 IAP'!S155+'Exp Veg 1-IAP'!S155+'Exp Veg 2-IAP'!S155</f>
        <v>0</v>
      </c>
      <c r="T155" s="125">
        <f>+'Inversión No. 2.1 IAP'!T155++'Inversión No. 2.2 IAP'!T155+'Inversión 2.3 IAP'!T155+'Inversión 2.4 IAP'!T155+'Exp Veg 1-IAP'!T155+'Exp Veg 2-IAP'!T155</f>
        <v>0</v>
      </c>
      <c r="U155" s="125">
        <f>+'Inversión No. 2.1 IAP'!U155++'Inversión No. 2.2 IAP'!U155+'Inversión 2.3 IAP'!U155+'Inversión 2.4 IAP'!U155+'Exp Veg 1-IAP'!U155+'Exp Veg 2-IAP'!U155</f>
        <v>0</v>
      </c>
      <c r="V155" s="125">
        <f>+'Inversión No. 2.1 IAP'!V155++'Inversión No. 2.2 IAP'!V155+'Inversión 2.3 IAP'!V155+'Inversión 2.4 IAP'!V155+'Exp Veg 1-IAP'!V155+'Exp Veg 2-IAP'!V155</f>
        <v>0</v>
      </c>
      <c r="W155" s="125">
        <f>+'Inversión No. 2.1 IAP'!W155++'Inversión No. 2.2 IAP'!W155+'Inversión 2.3 IAP'!W155+'Inversión 2.4 IAP'!W155+'Exp Veg 1-IAP'!W155+'Exp Veg 2-IAP'!W155</f>
        <v>0</v>
      </c>
      <c r="X155" s="125">
        <f>+'Inversión No. 2.1 IAP'!X155++'Inversión No. 2.2 IAP'!X155+'Inversión 2.3 IAP'!X155+'Inversión 2.4 IAP'!X155+'Exp Veg 1-IAP'!X155+'Exp Veg 2-IAP'!X155</f>
        <v>0</v>
      </c>
      <c r="Y155" s="125">
        <f>+'Inversión No. 2.1 IAP'!Y155++'Inversión No. 2.2 IAP'!Y155+'Inversión 2.3 IAP'!Y155+'Inversión 2.4 IAP'!Y155+'Exp Veg 1-IAP'!Y155+'Exp Veg 2-IAP'!Y155</f>
        <v>0</v>
      </c>
      <c r="Z155" s="125">
        <f>+'Inversión No. 2.1 IAP'!Z155++'Inversión No. 2.2 IAP'!Z155+'Inversión 2.3 IAP'!Z155+'Inversión 2.4 IAP'!Z155+'Exp Veg 1-IAP'!Z155+'Exp Veg 2-IAP'!Z155</f>
        <v>0</v>
      </c>
      <c r="AA155" s="125">
        <f>+'Inversión No. 2.1 IAP'!AA155++'Inversión No. 2.2 IAP'!AA155+'Inversión 2.3 IAP'!AA155+'Inversión 2.4 IAP'!AA155+'Exp Veg 1-IAP'!AA155+'Exp Veg 2-IAP'!AA155</f>
        <v>0</v>
      </c>
      <c r="AB155" s="125">
        <f>+'Inversión No. 2.1 IAP'!AB155++'Inversión No. 2.2 IAP'!AB155+'Inversión 2.3 IAP'!AB155+'Inversión 2.4 IAP'!AB155+'Exp Veg 1-IAP'!AB155+'Exp Veg 2-IAP'!AB155</f>
        <v>0</v>
      </c>
      <c r="AC155" s="125">
        <f>+'Inversión No. 2.1 IAP'!AC155++'Inversión No. 2.2 IAP'!AC155+'Inversión 2.3 IAP'!AC155+'Inversión 2.4 IAP'!AC155+'Exp Veg 1-IAP'!AC155+'Exp Veg 2-IAP'!AC155</f>
        <v>0</v>
      </c>
      <c r="AD155" s="125">
        <f>+'Inversión No. 2.1 IAP'!AD155++'Inversión No. 2.2 IAP'!AD155+'Inversión 2.3 IAP'!AD155+'Inversión 2.4 IAP'!AD155+'Exp Veg 1-IAP'!AD155+'Exp Veg 2-IAP'!AD155</f>
        <v>0</v>
      </c>
      <c r="AE155" s="125">
        <f>+'Inversión No. 2.1 IAP'!AE155++'Inversión No. 2.2 IAP'!AE155+'Inversión 2.3 IAP'!AE155+'Inversión 2.4 IAP'!AE155+'Exp Veg 1-IAP'!AE155+'Exp Veg 2-IAP'!AE155</f>
        <v>0</v>
      </c>
      <c r="AF155" s="125">
        <f>+'Inversión No. 2.1 IAP'!AF155++'Inversión No. 2.2 IAP'!AF155+'Inversión 2.3 IAP'!AF155+'Inversión 2.4 IAP'!AF155+'Exp Veg 1-IAP'!AF155+'Exp Veg 2-IAP'!AF155</f>
        <v>0</v>
      </c>
      <c r="AG155" s="125">
        <f>+'Inversión No. 2.1 IAP'!AG155++'Inversión No. 2.2 IAP'!AG155+'Inversión 2.3 IAP'!AG155+'Inversión 2.4 IAP'!AG155+'Exp Veg 1-IAP'!AG155+'Exp Veg 2-IAP'!AG155</f>
        <v>0</v>
      </c>
      <c r="AH155" s="125">
        <f>+'Inversión No. 2.1 IAP'!AH155++'Inversión No. 2.2 IAP'!AH155+'Inversión 2.3 IAP'!AH155+'Inversión 2.4 IAP'!AH155+'Exp Veg 1-IAP'!AH155+'Exp Veg 2-IAP'!AH155</f>
        <v>0</v>
      </c>
      <c r="AI155" s="125">
        <f>+'Inversión No. 2.1 IAP'!AI155++'Inversión No. 2.2 IAP'!AI155+'Inversión 2.3 IAP'!AI155+'Inversión 2.4 IAP'!AI155+'Exp Veg 1-IAP'!AI155+'Exp Veg 2-IAP'!AI155</f>
        <v>0</v>
      </c>
      <c r="AJ155" s="125">
        <f>+'Inversión No. 2.1 IAP'!AJ155++'Inversión No. 2.2 IAP'!AJ155+'Inversión 2.3 IAP'!AJ155+'Inversión 2.4 IAP'!AJ155+'Exp Veg 1-IAP'!AJ155+'Exp Veg 2-IAP'!AJ155</f>
        <v>0</v>
      </c>
      <c r="AK155" s="125">
        <f>+'Inversión No. 2.1 IAP'!AK155++'Inversión No. 2.2 IAP'!AK155+'Inversión 2.3 IAP'!AK155+'Inversión 2.4 IAP'!AK155+'Exp Veg 1-IAP'!AK155+'Exp Veg 2-IAP'!AK155</f>
        <v>0</v>
      </c>
    </row>
    <row r="156" spans="2:37" x14ac:dyDescent="0.25">
      <c r="B156" s="59" t="s">
        <v>582</v>
      </c>
      <c r="C156" s="62" t="str">
        <f>+VLOOKUP(B156,'resumen UCAP'!$A$5:$O$329,2,0)</f>
        <v>ETIQUETA LUMINARIA LED 38W</v>
      </c>
      <c r="D156" s="63">
        <f>+'Desmonte Infr. financiada'!D156</f>
        <v>38</v>
      </c>
      <c r="E156" s="63" t="str">
        <f>+VLOOKUP(B156,'resumen UCAP'!$A$5:$O$329,3,0)</f>
        <v>Un</v>
      </c>
      <c r="F156" s="64">
        <f>+VLOOKUP(B156,'resumen UCAP'!$A$5:$O$329,15,0)</f>
        <v>1989070</v>
      </c>
      <c r="G156" s="61">
        <v>2</v>
      </c>
      <c r="H156" s="125">
        <f>+'Inversión No. 2.1 IAP'!H156++'Inversión No. 2.2 IAP'!H156+'Inversión 2.3 IAP'!H156+'Inversión 2.4 IAP'!H156+'Exp Veg 1-IAP'!H156+'Exp Veg 2-IAP'!H156</f>
        <v>0</v>
      </c>
      <c r="I156" s="125">
        <f>+'Inversión No. 2.1 IAP'!I156++'Inversión No. 2.2 IAP'!I156+'Inversión 2.3 IAP'!I156+'Inversión 2.4 IAP'!I156+'Exp Veg 1-IAP'!I156+'Exp Veg 2-IAP'!I156</f>
        <v>0</v>
      </c>
      <c r="J156" s="125">
        <f>+'Inversión No. 2.1 IAP'!J156++'Inversión No. 2.2 IAP'!J156+'Inversión 2.3 IAP'!J156+'Inversión 2.4 IAP'!J156+'Exp Veg 1-IAP'!J156+'Exp Veg 2-IAP'!J156</f>
        <v>0</v>
      </c>
      <c r="K156" s="125">
        <f>+'Inversión No. 2.1 IAP'!K156++'Inversión No. 2.2 IAP'!K156+'Inversión 2.3 IAP'!K156+'Inversión 2.4 IAP'!K156+'Exp Veg 1-IAP'!K156+'Exp Veg 2-IAP'!K156</f>
        <v>0</v>
      </c>
      <c r="L156" s="125">
        <f>+'Inversión No. 2.1 IAP'!L156++'Inversión No. 2.2 IAP'!L156+'Inversión 2.3 IAP'!L156+'Inversión 2.4 IAP'!L156+'Exp Veg 1-IAP'!L156+'Exp Veg 2-IAP'!L156</f>
        <v>0</v>
      </c>
      <c r="M156" s="125">
        <f>+'Inversión No. 2.1 IAP'!M156++'Inversión No. 2.2 IAP'!M156+'Inversión 2.3 IAP'!M156+'Inversión 2.4 IAP'!M156+'Exp Veg 1-IAP'!M156+'Exp Veg 2-IAP'!M156</f>
        <v>0</v>
      </c>
      <c r="N156" s="125">
        <f>+'Inversión No. 2.1 IAP'!N156++'Inversión No. 2.2 IAP'!N156+'Inversión 2.3 IAP'!N156+'Inversión 2.4 IAP'!N156+'Exp Veg 1-IAP'!N156+'Exp Veg 2-IAP'!N156</f>
        <v>0</v>
      </c>
      <c r="O156" s="125">
        <f>+'Inversión No. 2.1 IAP'!O156++'Inversión No. 2.2 IAP'!O156+'Inversión 2.3 IAP'!O156+'Inversión 2.4 IAP'!O156+'Exp Veg 1-IAP'!O156+'Exp Veg 2-IAP'!O156</f>
        <v>0</v>
      </c>
      <c r="P156" s="125">
        <f>+'Inversión No. 2.1 IAP'!P156++'Inversión No. 2.2 IAP'!P156+'Inversión 2.3 IAP'!P156+'Inversión 2.4 IAP'!P156+'Exp Veg 1-IAP'!P156+'Exp Veg 2-IAP'!P156</f>
        <v>0</v>
      </c>
      <c r="Q156" s="125">
        <f>+'Inversión No. 2.1 IAP'!Q156++'Inversión No. 2.2 IAP'!Q156+'Inversión 2.3 IAP'!Q156+'Inversión 2.4 IAP'!Q156+'Exp Veg 1-IAP'!Q156+'Exp Veg 2-IAP'!Q156</f>
        <v>0</v>
      </c>
      <c r="R156" s="125">
        <f>+'Inversión No. 2.1 IAP'!R156++'Inversión No. 2.2 IAP'!R156+'Inversión 2.3 IAP'!R156+'Inversión 2.4 IAP'!R156+'Exp Veg 1-IAP'!R156+'Exp Veg 2-IAP'!R156</f>
        <v>0</v>
      </c>
      <c r="S156" s="125">
        <f>+'Inversión No. 2.1 IAP'!S156++'Inversión No. 2.2 IAP'!S156+'Inversión 2.3 IAP'!S156+'Inversión 2.4 IAP'!S156+'Exp Veg 1-IAP'!S156+'Exp Veg 2-IAP'!S156</f>
        <v>0</v>
      </c>
      <c r="T156" s="125">
        <f>+'Inversión No. 2.1 IAP'!T156++'Inversión No. 2.2 IAP'!T156+'Inversión 2.3 IAP'!T156+'Inversión 2.4 IAP'!T156+'Exp Veg 1-IAP'!T156+'Exp Veg 2-IAP'!T156</f>
        <v>0</v>
      </c>
      <c r="U156" s="125">
        <f>+'Inversión No. 2.1 IAP'!U156++'Inversión No. 2.2 IAP'!U156+'Inversión 2.3 IAP'!U156+'Inversión 2.4 IAP'!U156+'Exp Veg 1-IAP'!U156+'Exp Veg 2-IAP'!U156</f>
        <v>0</v>
      </c>
      <c r="V156" s="125">
        <f>+'Inversión No. 2.1 IAP'!V156++'Inversión No. 2.2 IAP'!V156+'Inversión 2.3 IAP'!V156+'Inversión 2.4 IAP'!V156+'Exp Veg 1-IAP'!V156+'Exp Veg 2-IAP'!V156</f>
        <v>0</v>
      </c>
      <c r="W156" s="125">
        <f>+'Inversión No. 2.1 IAP'!W156++'Inversión No. 2.2 IAP'!W156+'Inversión 2.3 IAP'!W156+'Inversión 2.4 IAP'!W156+'Exp Veg 1-IAP'!W156+'Exp Veg 2-IAP'!W156</f>
        <v>0</v>
      </c>
      <c r="X156" s="125">
        <f>+'Inversión No. 2.1 IAP'!X156++'Inversión No. 2.2 IAP'!X156+'Inversión 2.3 IAP'!X156+'Inversión 2.4 IAP'!X156+'Exp Veg 1-IAP'!X156+'Exp Veg 2-IAP'!X156</f>
        <v>0</v>
      </c>
      <c r="Y156" s="125">
        <f>+'Inversión No. 2.1 IAP'!Y156++'Inversión No. 2.2 IAP'!Y156+'Inversión 2.3 IAP'!Y156+'Inversión 2.4 IAP'!Y156+'Exp Veg 1-IAP'!Y156+'Exp Veg 2-IAP'!Y156</f>
        <v>0</v>
      </c>
      <c r="Z156" s="125">
        <f>+'Inversión No. 2.1 IAP'!Z156++'Inversión No. 2.2 IAP'!Z156+'Inversión 2.3 IAP'!Z156+'Inversión 2.4 IAP'!Z156+'Exp Veg 1-IAP'!Z156+'Exp Veg 2-IAP'!Z156</f>
        <v>0</v>
      </c>
      <c r="AA156" s="125">
        <f>+'Inversión No. 2.1 IAP'!AA156++'Inversión No. 2.2 IAP'!AA156+'Inversión 2.3 IAP'!AA156+'Inversión 2.4 IAP'!AA156+'Exp Veg 1-IAP'!AA156+'Exp Veg 2-IAP'!AA156</f>
        <v>0</v>
      </c>
      <c r="AB156" s="125">
        <f>+'Inversión No. 2.1 IAP'!AB156++'Inversión No. 2.2 IAP'!AB156+'Inversión 2.3 IAP'!AB156+'Inversión 2.4 IAP'!AB156+'Exp Veg 1-IAP'!AB156+'Exp Veg 2-IAP'!AB156</f>
        <v>0</v>
      </c>
      <c r="AC156" s="125">
        <f>+'Inversión No. 2.1 IAP'!AC156++'Inversión No. 2.2 IAP'!AC156+'Inversión 2.3 IAP'!AC156+'Inversión 2.4 IAP'!AC156+'Exp Veg 1-IAP'!AC156+'Exp Veg 2-IAP'!AC156</f>
        <v>0</v>
      </c>
      <c r="AD156" s="125">
        <f>+'Inversión No. 2.1 IAP'!AD156++'Inversión No. 2.2 IAP'!AD156+'Inversión 2.3 IAP'!AD156+'Inversión 2.4 IAP'!AD156+'Exp Veg 1-IAP'!AD156+'Exp Veg 2-IAP'!AD156</f>
        <v>0</v>
      </c>
      <c r="AE156" s="125">
        <f>+'Inversión No. 2.1 IAP'!AE156++'Inversión No. 2.2 IAP'!AE156+'Inversión 2.3 IAP'!AE156+'Inversión 2.4 IAP'!AE156+'Exp Veg 1-IAP'!AE156+'Exp Veg 2-IAP'!AE156</f>
        <v>0</v>
      </c>
      <c r="AF156" s="125">
        <f>+'Inversión No. 2.1 IAP'!AF156++'Inversión No. 2.2 IAP'!AF156+'Inversión 2.3 IAP'!AF156+'Inversión 2.4 IAP'!AF156+'Exp Veg 1-IAP'!AF156+'Exp Veg 2-IAP'!AF156</f>
        <v>0</v>
      </c>
      <c r="AG156" s="125">
        <f>+'Inversión No. 2.1 IAP'!AG156++'Inversión No. 2.2 IAP'!AG156+'Inversión 2.3 IAP'!AG156+'Inversión 2.4 IAP'!AG156+'Exp Veg 1-IAP'!AG156+'Exp Veg 2-IAP'!AG156</f>
        <v>0</v>
      </c>
      <c r="AH156" s="125">
        <f>+'Inversión No. 2.1 IAP'!AH156++'Inversión No. 2.2 IAP'!AH156+'Inversión 2.3 IAP'!AH156+'Inversión 2.4 IAP'!AH156+'Exp Veg 1-IAP'!AH156+'Exp Veg 2-IAP'!AH156</f>
        <v>0</v>
      </c>
      <c r="AI156" s="125">
        <f>+'Inversión No. 2.1 IAP'!AI156++'Inversión No. 2.2 IAP'!AI156+'Inversión 2.3 IAP'!AI156+'Inversión 2.4 IAP'!AI156+'Exp Veg 1-IAP'!AI156+'Exp Veg 2-IAP'!AI156</f>
        <v>0</v>
      </c>
      <c r="AJ156" s="125">
        <f>+'Inversión No. 2.1 IAP'!AJ156++'Inversión No. 2.2 IAP'!AJ156+'Inversión 2.3 IAP'!AJ156+'Inversión 2.4 IAP'!AJ156+'Exp Veg 1-IAP'!AJ156+'Exp Veg 2-IAP'!AJ156</f>
        <v>0</v>
      </c>
      <c r="AK156" s="125">
        <f>+'Inversión No. 2.1 IAP'!AK156++'Inversión No. 2.2 IAP'!AK156+'Inversión 2.3 IAP'!AK156+'Inversión 2.4 IAP'!AK156+'Exp Veg 1-IAP'!AK156+'Exp Veg 2-IAP'!AK156</f>
        <v>0</v>
      </c>
    </row>
    <row r="157" spans="2:37" x14ac:dyDescent="0.25">
      <c r="B157" s="59" t="s">
        <v>583</v>
      </c>
      <c r="C157" s="62" t="str">
        <f>+VLOOKUP(B157,'resumen UCAP'!$A$5:$O$329,2,0)</f>
        <v>LUMINARIA LED 38W SEGUNDA</v>
      </c>
      <c r="D157" s="63">
        <f>+'Desmonte Infr. financiada'!D157</f>
        <v>38</v>
      </c>
      <c r="E157" s="63" t="str">
        <f>+VLOOKUP(B157,'resumen UCAP'!$A$5:$O$329,3,0)</f>
        <v>Un</v>
      </c>
      <c r="F157" s="64">
        <f>+VLOOKUP(B157,'resumen UCAP'!$A$5:$O$329,15,0)</f>
        <v>1989070</v>
      </c>
      <c r="G157" s="61">
        <v>1</v>
      </c>
      <c r="H157" s="125">
        <f>+'Inversión No. 2.1 IAP'!H157++'Inversión No. 2.2 IAP'!H157+'Inversión 2.3 IAP'!H157+'Inversión 2.4 IAP'!H157+'Exp Veg 1-IAP'!H157+'Exp Veg 2-IAP'!H157</f>
        <v>0</v>
      </c>
      <c r="I157" s="125">
        <f>+'Inversión No. 2.1 IAP'!I157++'Inversión No. 2.2 IAP'!I157+'Inversión 2.3 IAP'!I157+'Inversión 2.4 IAP'!I157+'Exp Veg 1-IAP'!I157+'Exp Veg 2-IAP'!I157</f>
        <v>0</v>
      </c>
      <c r="J157" s="125">
        <f>+'Inversión No. 2.1 IAP'!J157++'Inversión No. 2.2 IAP'!J157+'Inversión 2.3 IAP'!J157+'Inversión 2.4 IAP'!J157+'Exp Veg 1-IAP'!J157+'Exp Veg 2-IAP'!J157</f>
        <v>0</v>
      </c>
      <c r="K157" s="125">
        <f>+'Inversión No. 2.1 IAP'!K157++'Inversión No. 2.2 IAP'!K157+'Inversión 2.3 IAP'!K157+'Inversión 2.4 IAP'!K157+'Exp Veg 1-IAP'!K157+'Exp Veg 2-IAP'!K157</f>
        <v>0</v>
      </c>
      <c r="L157" s="125">
        <f>+'Inversión No. 2.1 IAP'!L157++'Inversión No. 2.2 IAP'!L157+'Inversión 2.3 IAP'!L157+'Inversión 2.4 IAP'!L157+'Exp Veg 1-IAP'!L157+'Exp Veg 2-IAP'!L157</f>
        <v>0</v>
      </c>
      <c r="M157" s="125">
        <f>+'Inversión No. 2.1 IAP'!M157++'Inversión No. 2.2 IAP'!M157+'Inversión 2.3 IAP'!M157+'Inversión 2.4 IAP'!M157+'Exp Veg 1-IAP'!M157+'Exp Veg 2-IAP'!M157</f>
        <v>0</v>
      </c>
      <c r="N157" s="125">
        <f>+'Inversión No. 2.1 IAP'!N157++'Inversión No. 2.2 IAP'!N157+'Inversión 2.3 IAP'!N157+'Inversión 2.4 IAP'!N157+'Exp Veg 1-IAP'!N157+'Exp Veg 2-IAP'!N157</f>
        <v>0</v>
      </c>
      <c r="O157" s="125">
        <f>+'Inversión No. 2.1 IAP'!O157++'Inversión No. 2.2 IAP'!O157+'Inversión 2.3 IAP'!O157+'Inversión 2.4 IAP'!O157+'Exp Veg 1-IAP'!O157+'Exp Veg 2-IAP'!O157</f>
        <v>0</v>
      </c>
      <c r="P157" s="125">
        <f>+'Inversión No. 2.1 IAP'!P157++'Inversión No. 2.2 IAP'!P157+'Inversión 2.3 IAP'!P157+'Inversión 2.4 IAP'!P157+'Exp Veg 1-IAP'!P157+'Exp Veg 2-IAP'!P157</f>
        <v>0</v>
      </c>
      <c r="Q157" s="125">
        <f>+'Inversión No. 2.1 IAP'!Q157++'Inversión No. 2.2 IAP'!Q157+'Inversión 2.3 IAP'!Q157+'Inversión 2.4 IAP'!Q157+'Exp Veg 1-IAP'!Q157+'Exp Veg 2-IAP'!Q157</f>
        <v>0</v>
      </c>
      <c r="R157" s="125">
        <f>+'Inversión No. 2.1 IAP'!R157++'Inversión No. 2.2 IAP'!R157+'Inversión 2.3 IAP'!R157+'Inversión 2.4 IAP'!R157+'Exp Veg 1-IAP'!R157+'Exp Veg 2-IAP'!R157</f>
        <v>0</v>
      </c>
      <c r="S157" s="125">
        <f>+'Inversión No. 2.1 IAP'!S157++'Inversión No. 2.2 IAP'!S157+'Inversión 2.3 IAP'!S157+'Inversión 2.4 IAP'!S157+'Exp Veg 1-IAP'!S157+'Exp Veg 2-IAP'!S157</f>
        <v>0</v>
      </c>
      <c r="T157" s="125">
        <f>+'Inversión No. 2.1 IAP'!T157++'Inversión No. 2.2 IAP'!T157+'Inversión 2.3 IAP'!T157+'Inversión 2.4 IAP'!T157+'Exp Veg 1-IAP'!T157+'Exp Veg 2-IAP'!T157</f>
        <v>0</v>
      </c>
      <c r="U157" s="125">
        <f>+'Inversión No. 2.1 IAP'!U157++'Inversión No. 2.2 IAP'!U157+'Inversión 2.3 IAP'!U157+'Inversión 2.4 IAP'!U157+'Exp Veg 1-IAP'!U157+'Exp Veg 2-IAP'!U157</f>
        <v>0</v>
      </c>
      <c r="V157" s="125">
        <f>+'Inversión No. 2.1 IAP'!V157++'Inversión No. 2.2 IAP'!V157+'Inversión 2.3 IAP'!V157+'Inversión 2.4 IAP'!V157+'Exp Veg 1-IAP'!V157+'Exp Veg 2-IAP'!V157</f>
        <v>0</v>
      </c>
      <c r="W157" s="125">
        <f>+'Inversión No. 2.1 IAP'!W157++'Inversión No. 2.2 IAP'!W157+'Inversión 2.3 IAP'!W157+'Inversión 2.4 IAP'!W157+'Exp Veg 1-IAP'!W157+'Exp Veg 2-IAP'!W157</f>
        <v>0</v>
      </c>
      <c r="X157" s="125">
        <f>+'Inversión No. 2.1 IAP'!X157++'Inversión No. 2.2 IAP'!X157+'Inversión 2.3 IAP'!X157+'Inversión 2.4 IAP'!X157+'Exp Veg 1-IAP'!X157+'Exp Veg 2-IAP'!X157</f>
        <v>0</v>
      </c>
      <c r="Y157" s="125">
        <f>+'Inversión No. 2.1 IAP'!Y157++'Inversión No. 2.2 IAP'!Y157+'Inversión 2.3 IAP'!Y157+'Inversión 2.4 IAP'!Y157+'Exp Veg 1-IAP'!Y157+'Exp Veg 2-IAP'!Y157</f>
        <v>0</v>
      </c>
      <c r="Z157" s="125">
        <f>+'Inversión No. 2.1 IAP'!Z157++'Inversión No. 2.2 IAP'!Z157+'Inversión 2.3 IAP'!Z157+'Inversión 2.4 IAP'!Z157+'Exp Veg 1-IAP'!Z157+'Exp Veg 2-IAP'!Z157</f>
        <v>0</v>
      </c>
      <c r="AA157" s="125">
        <f>+'Inversión No. 2.1 IAP'!AA157++'Inversión No. 2.2 IAP'!AA157+'Inversión 2.3 IAP'!AA157+'Inversión 2.4 IAP'!AA157+'Exp Veg 1-IAP'!AA157+'Exp Veg 2-IAP'!AA157</f>
        <v>0</v>
      </c>
      <c r="AB157" s="125">
        <f>+'Inversión No. 2.1 IAP'!AB157++'Inversión No. 2.2 IAP'!AB157+'Inversión 2.3 IAP'!AB157+'Inversión 2.4 IAP'!AB157+'Exp Veg 1-IAP'!AB157+'Exp Veg 2-IAP'!AB157</f>
        <v>0</v>
      </c>
      <c r="AC157" s="125">
        <f>+'Inversión No. 2.1 IAP'!AC157++'Inversión No. 2.2 IAP'!AC157+'Inversión 2.3 IAP'!AC157+'Inversión 2.4 IAP'!AC157+'Exp Veg 1-IAP'!AC157+'Exp Veg 2-IAP'!AC157</f>
        <v>0</v>
      </c>
      <c r="AD157" s="125">
        <f>+'Inversión No. 2.1 IAP'!AD157++'Inversión No. 2.2 IAP'!AD157+'Inversión 2.3 IAP'!AD157+'Inversión 2.4 IAP'!AD157+'Exp Veg 1-IAP'!AD157+'Exp Veg 2-IAP'!AD157</f>
        <v>0</v>
      </c>
      <c r="AE157" s="125">
        <f>+'Inversión No. 2.1 IAP'!AE157++'Inversión No. 2.2 IAP'!AE157+'Inversión 2.3 IAP'!AE157+'Inversión 2.4 IAP'!AE157+'Exp Veg 1-IAP'!AE157+'Exp Veg 2-IAP'!AE157</f>
        <v>0</v>
      </c>
      <c r="AF157" s="125">
        <f>+'Inversión No. 2.1 IAP'!AF157++'Inversión No. 2.2 IAP'!AF157+'Inversión 2.3 IAP'!AF157+'Inversión 2.4 IAP'!AF157+'Exp Veg 1-IAP'!AF157+'Exp Veg 2-IAP'!AF157</f>
        <v>0</v>
      </c>
      <c r="AG157" s="125">
        <f>+'Inversión No. 2.1 IAP'!AG157++'Inversión No. 2.2 IAP'!AG157+'Inversión 2.3 IAP'!AG157+'Inversión 2.4 IAP'!AG157+'Exp Veg 1-IAP'!AG157+'Exp Veg 2-IAP'!AG157</f>
        <v>0</v>
      </c>
      <c r="AH157" s="125">
        <f>+'Inversión No. 2.1 IAP'!AH157++'Inversión No. 2.2 IAP'!AH157+'Inversión 2.3 IAP'!AH157+'Inversión 2.4 IAP'!AH157+'Exp Veg 1-IAP'!AH157+'Exp Veg 2-IAP'!AH157</f>
        <v>0</v>
      </c>
      <c r="AI157" s="125">
        <f>+'Inversión No. 2.1 IAP'!AI157++'Inversión No. 2.2 IAP'!AI157+'Inversión 2.3 IAP'!AI157+'Inversión 2.4 IAP'!AI157+'Exp Veg 1-IAP'!AI157+'Exp Veg 2-IAP'!AI157</f>
        <v>0</v>
      </c>
      <c r="AJ157" s="125">
        <f>+'Inversión No. 2.1 IAP'!AJ157++'Inversión No. 2.2 IAP'!AJ157+'Inversión 2.3 IAP'!AJ157+'Inversión 2.4 IAP'!AJ157+'Exp Veg 1-IAP'!AJ157+'Exp Veg 2-IAP'!AJ157</f>
        <v>0</v>
      </c>
      <c r="AK157" s="125">
        <f>+'Inversión No. 2.1 IAP'!AK157++'Inversión No. 2.2 IAP'!AK157+'Inversión 2.3 IAP'!AK157+'Inversión 2.4 IAP'!AK157+'Exp Veg 1-IAP'!AK157+'Exp Veg 2-IAP'!AK157</f>
        <v>0</v>
      </c>
    </row>
    <row r="158" spans="2:37" x14ac:dyDescent="0.25">
      <c r="B158" s="59" t="s">
        <v>584</v>
      </c>
      <c r="C158" s="62" t="str">
        <f>+VLOOKUP(B158,'resumen UCAP'!$A$5:$O$329,2,0)</f>
        <v>LUMINARIA LED 38W YOA</v>
      </c>
      <c r="D158" s="63">
        <f>+'Desmonte Infr. financiada'!D158</f>
        <v>38</v>
      </c>
      <c r="E158" s="63" t="str">
        <f>+VLOOKUP(B158,'resumen UCAP'!$A$5:$O$329,3,0)</f>
        <v>Un</v>
      </c>
      <c r="F158" s="64">
        <f>+VLOOKUP(B158,'resumen UCAP'!$A$5:$O$329,15,0)</f>
        <v>1989070</v>
      </c>
      <c r="G158" s="61">
        <v>4</v>
      </c>
      <c r="H158" s="125">
        <f>+'Inversión No. 2.1 IAP'!H158++'Inversión No. 2.2 IAP'!H158+'Inversión 2.3 IAP'!H158+'Inversión 2.4 IAP'!H158+'Exp Veg 1-IAP'!H158+'Exp Veg 2-IAP'!H158</f>
        <v>0</v>
      </c>
      <c r="I158" s="125">
        <f>+'Inversión No. 2.1 IAP'!I158++'Inversión No. 2.2 IAP'!I158+'Inversión 2.3 IAP'!I158+'Inversión 2.4 IAP'!I158+'Exp Veg 1-IAP'!I158+'Exp Veg 2-IAP'!I158</f>
        <v>0</v>
      </c>
      <c r="J158" s="125">
        <f>+'Inversión No. 2.1 IAP'!J158++'Inversión No. 2.2 IAP'!J158+'Inversión 2.3 IAP'!J158+'Inversión 2.4 IAP'!J158+'Exp Veg 1-IAP'!J158+'Exp Veg 2-IAP'!J158</f>
        <v>0</v>
      </c>
      <c r="K158" s="125">
        <f>+'Inversión No. 2.1 IAP'!K158++'Inversión No. 2.2 IAP'!K158+'Inversión 2.3 IAP'!K158+'Inversión 2.4 IAP'!K158+'Exp Veg 1-IAP'!K158+'Exp Veg 2-IAP'!K158</f>
        <v>0</v>
      </c>
      <c r="L158" s="125">
        <f>+'Inversión No. 2.1 IAP'!L158++'Inversión No. 2.2 IAP'!L158+'Inversión 2.3 IAP'!L158+'Inversión 2.4 IAP'!L158+'Exp Veg 1-IAP'!L158+'Exp Veg 2-IAP'!L158</f>
        <v>0</v>
      </c>
      <c r="M158" s="125">
        <f>+'Inversión No. 2.1 IAP'!M158++'Inversión No. 2.2 IAP'!M158+'Inversión 2.3 IAP'!M158+'Inversión 2.4 IAP'!M158+'Exp Veg 1-IAP'!M158+'Exp Veg 2-IAP'!M158</f>
        <v>0</v>
      </c>
      <c r="N158" s="125">
        <f>+'Inversión No. 2.1 IAP'!N158++'Inversión No. 2.2 IAP'!N158+'Inversión 2.3 IAP'!N158+'Inversión 2.4 IAP'!N158+'Exp Veg 1-IAP'!N158+'Exp Veg 2-IAP'!N158</f>
        <v>0</v>
      </c>
      <c r="O158" s="125">
        <f>+'Inversión No. 2.1 IAP'!O158++'Inversión No. 2.2 IAP'!O158+'Inversión 2.3 IAP'!O158+'Inversión 2.4 IAP'!O158+'Exp Veg 1-IAP'!O158+'Exp Veg 2-IAP'!O158</f>
        <v>0</v>
      </c>
      <c r="P158" s="125">
        <f>+'Inversión No. 2.1 IAP'!P158++'Inversión No. 2.2 IAP'!P158+'Inversión 2.3 IAP'!P158+'Inversión 2.4 IAP'!P158+'Exp Veg 1-IAP'!P158+'Exp Veg 2-IAP'!P158</f>
        <v>0</v>
      </c>
      <c r="Q158" s="125">
        <f>+'Inversión No. 2.1 IAP'!Q158++'Inversión No. 2.2 IAP'!Q158+'Inversión 2.3 IAP'!Q158+'Inversión 2.4 IAP'!Q158+'Exp Veg 1-IAP'!Q158+'Exp Veg 2-IAP'!Q158</f>
        <v>0</v>
      </c>
      <c r="R158" s="125">
        <f>+'Inversión No. 2.1 IAP'!R158++'Inversión No. 2.2 IAP'!R158+'Inversión 2.3 IAP'!R158+'Inversión 2.4 IAP'!R158+'Exp Veg 1-IAP'!R158+'Exp Veg 2-IAP'!R158</f>
        <v>0</v>
      </c>
      <c r="S158" s="125">
        <f>+'Inversión No. 2.1 IAP'!S158++'Inversión No. 2.2 IAP'!S158+'Inversión 2.3 IAP'!S158+'Inversión 2.4 IAP'!S158+'Exp Veg 1-IAP'!S158+'Exp Veg 2-IAP'!S158</f>
        <v>0</v>
      </c>
      <c r="T158" s="125">
        <f>+'Inversión No. 2.1 IAP'!T158++'Inversión No. 2.2 IAP'!T158+'Inversión 2.3 IAP'!T158+'Inversión 2.4 IAP'!T158+'Exp Veg 1-IAP'!T158+'Exp Veg 2-IAP'!T158</f>
        <v>0</v>
      </c>
      <c r="U158" s="125">
        <f>+'Inversión No. 2.1 IAP'!U158++'Inversión No. 2.2 IAP'!U158+'Inversión 2.3 IAP'!U158+'Inversión 2.4 IAP'!U158+'Exp Veg 1-IAP'!U158+'Exp Veg 2-IAP'!U158</f>
        <v>0</v>
      </c>
      <c r="V158" s="125">
        <f>+'Inversión No. 2.1 IAP'!V158++'Inversión No. 2.2 IAP'!V158+'Inversión 2.3 IAP'!V158+'Inversión 2.4 IAP'!V158+'Exp Veg 1-IAP'!V158+'Exp Veg 2-IAP'!V158</f>
        <v>0</v>
      </c>
      <c r="W158" s="125">
        <f>+'Inversión No. 2.1 IAP'!W158++'Inversión No. 2.2 IAP'!W158+'Inversión 2.3 IAP'!W158+'Inversión 2.4 IAP'!W158+'Exp Veg 1-IAP'!W158+'Exp Veg 2-IAP'!W158</f>
        <v>0</v>
      </c>
      <c r="X158" s="125">
        <f>+'Inversión No. 2.1 IAP'!X158++'Inversión No. 2.2 IAP'!X158+'Inversión 2.3 IAP'!X158+'Inversión 2.4 IAP'!X158+'Exp Veg 1-IAP'!X158+'Exp Veg 2-IAP'!X158</f>
        <v>0</v>
      </c>
      <c r="Y158" s="125">
        <f>+'Inversión No. 2.1 IAP'!Y158++'Inversión No. 2.2 IAP'!Y158+'Inversión 2.3 IAP'!Y158+'Inversión 2.4 IAP'!Y158+'Exp Veg 1-IAP'!Y158+'Exp Veg 2-IAP'!Y158</f>
        <v>0</v>
      </c>
      <c r="Z158" s="125">
        <f>+'Inversión No. 2.1 IAP'!Z158++'Inversión No. 2.2 IAP'!Z158+'Inversión 2.3 IAP'!Z158+'Inversión 2.4 IAP'!Z158+'Exp Veg 1-IAP'!Z158+'Exp Veg 2-IAP'!Z158</f>
        <v>0</v>
      </c>
      <c r="AA158" s="125">
        <f>+'Inversión No. 2.1 IAP'!AA158++'Inversión No. 2.2 IAP'!AA158+'Inversión 2.3 IAP'!AA158+'Inversión 2.4 IAP'!AA158+'Exp Veg 1-IAP'!AA158+'Exp Veg 2-IAP'!AA158</f>
        <v>0</v>
      </c>
      <c r="AB158" s="125">
        <f>+'Inversión No. 2.1 IAP'!AB158++'Inversión No. 2.2 IAP'!AB158+'Inversión 2.3 IAP'!AB158+'Inversión 2.4 IAP'!AB158+'Exp Veg 1-IAP'!AB158+'Exp Veg 2-IAP'!AB158</f>
        <v>0</v>
      </c>
      <c r="AC158" s="125">
        <f>+'Inversión No. 2.1 IAP'!AC158++'Inversión No. 2.2 IAP'!AC158+'Inversión 2.3 IAP'!AC158+'Inversión 2.4 IAP'!AC158+'Exp Veg 1-IAP'!AC158+'Exp Veg 2-IAP'!AC158</f>
        <v>0</v>
      </c>
      <c r="AD158" s="125">
        <f>+'Inversión No. 2.1 IAP'!AD158++'Inversión No. 2.2 IAP'!AD158+'Inversión 2.3 IAP'!AD158+'Inversión 2.4 IAP'!AD158+'Exp Veg 1-IAP'!AD158+'Exp Veg 2-IAP'!AD158</f>
        <v>0</v>
      </c>
      <c r="AE158" s="125">
        <f>+'Inversión No. 2.1 IAP'!AE158++'Inversión No. 2.2 IAP'!AE158+'Inversión 2.3 IAP'!AE158+'Inversión 2.4 IAP'!AE158+'Exp Veg 1-IAP'!AE158+'Exp Veg 2-IAP'!AE158</f>
        <v>0</v>
      </c>
      <c r="AF158" s="125">
        <f>+'Inversión No. 2.1 IAP'!AF158++'Inversión No. 2.2 IAP'!AF158+'Inversión 2.3 IAP'!AF158+'Inversión 2.4 IAP'!AF158+'Exp Veg 1-IAP'!AF158+'Exp Veg 2-IAP'!AF158</f>
        <v>0</v>
      </c>
      <c r="AG158" s="125">
        <f>+'Inversión No. 2.1 IAP'!AG158++'Inversión No. 2.2 IAP'!AG158+'Inversión 2.3 IAP'!AG158+'Inversión 2.4 IAP'!AG158+'Exp Veg 1-IAP'!AG158+'Exp Veg 2-IAP'!AG158</f>
        <v>0</v>
      </c>
      <c r="AH158" s="125">
        <f>+'Inversión No. 2.1 IAP'!AH158++'Inversión No. 2.2 IAP'!AH158+'Inversión 2.3 IAP'!AH158+'Inversión 2.4 IAP'!AH158+'Exp Veg 1-IAP'!AH158+'Exp Veg 2-IAP'!AH158</f>
        <v>0</v>
      </c>
      <c r="AI158" s="125">
        <f>+'Inversión No. 2.1 IAP'!AI158++'Inversión No. 2.2 IAP'!AI158+'Inversión 2.3 IAP'!AI158+'Inversión 2.4 IAP'!AI158+'Exp Veg 1-IAP'!AI158+'Exp Veg 2-IAP'!AI158</f>
        <v>0</v>
      </c>
      <c r="AJ158" s="125">
        <f>+'Inversión No. 2.1 IAP'!AJ158++'Inversión No. 2.2 IAP'!AJ158+'Inversión 2.3 IAP'!AJ158+'Inversión 2.4 IAP'!AJ158+'Exp Veg 1-IAP'!AJ158+'Exp Veg 2-IAP'!AJ158</f>
        <v>0</v>
      </c>
      <c r="AK158" s="125">
        <f>+'Inversión No. 2.1 IAP'!AK158++'Inversión No. 2.2 IAP'!AK158+'Inversión 2.3 IAP'!AK158+'Inversión 2.4 IAP'!AK158+'Exp Veg 1-IAP'!AK158+'Exp Veg 2-IAP'!AK158</f>
        <v>0</v>
      </c>
    </row>
    <row r="159" spans="2:37" x14ac:dyDescent="0.25">
      <c r="B159" s="59" t="s">
        <v>585</v>
      </c>
      <c r="C159" s="62" t="str">
        <f>+VLOOKUP(B159,'resumen UCAP'!$A$5:$O$329,2,0)</f>
        <v>LUMINARIA LED 39W SEGUNDA</v>
      </c>
      <c r="D159" s="63">
        <f>+'Desmonte Infr. financiada'!D159</f>
        <v>39</v>
      </c>
      <c r="E159" s="63" t="str">
        <f>+VLOOKUP(B159,'resumen UCAP'!$A$5:$O$329,3,0)</f>
        <v>Un</v>
      </c>
      <c r="F159" s="64">
        <f>+VLOOKUP(B159,'resumen UCAP'!$A$5:$O$329,15,0)</f>
        <v>803602</v>
      </c>
      <c r="G159" s="61">
        <v>1</v>
      </c>
      <c r="H159" s="125">
        <f>+'Inversión No. 2.1 IAP'!H159++'Inversión No. 2.2 IAP'!H159+'Inversión 2.3 IAP'!H159+'Inversión 2.4 IAP'!H159+'Exp Veg 1-IAP'!H159+'Exp Veg 2-IAP'!H159</f>
        <v>0</v>
      </c>
      <c r="I159" s="125">
        <f>+'Inversión No. 2.1 IAP'!I159++'Inversión No. 2.2 IAP'!I159+'Inversión 2.3 IAP'!I159+'Inversión 2.4 IAP'!I159+'Exp Veg 1-IAP'!I159+'Exp Veg 2-IAP'!I159</f>
        <v>0</v>
      </c>
      <c r="J159" s="125">
        <f>+'Inversión No. 2.1 IAP'!J159++'Inversión No. 2.2 IAP'!J159+'Inversión 2.3 IAP'!J159+'Inversión 2.4 IAP'!J159+'Exp Veg 1-IAP'!J159+'Exp Veg 2-IAP'!J159</f>
        <v>0</v>
      </c>
      <c r="K159" s="125">
        <f>+'Inversión No. 2.1 IAP'!K159++'Inversión No. 2.2 IAP'!K159+'Inversión 2.3 IAP'!K159+'Inversión 2.4 IAP'!K159+'Exp Veg 1-IAP'!K159+'Exp Veg 2-IAP'!K159</f>
        <v>0</v>
      </c>
      <c r="L159" s="125">
        <f>+'Inversión No. 2.1 IAP'!L159++'Inversión No. 2.2 IAP'!L159+'Inversión 2.3 IAP'!L159+'Inversión 2.4 IAP'!L159+'Exp Veg 1-IAP'!L159+'Exp Veg 2-IAP'!L159</f>
        <v>0</v>
      </c>
      <c r="M159" s="125">
        <f>+'Inversión No. 2.1 IAP'!M159++'Inversión No. 2.2 IAP'!M159+'Inversión 2.3 IAP'!M159+'Inversión 2.4 IAP'!M159+'Exp Veg 1-IAP'!M159+'Exp Veg 2-IAP'!M159</f>
        <v>0</v>
      </c>
      <c r="N159" s="125">
        <f>+'Inversión No. 2.1 IAP'!N159++'Inversión No. 2.2 IAP'!N159+'Inversión 2.3 IAP'!N159+'Inversión 2.4 IAP'!N159+'Exp Veg 1-IAP'!N159+'Exp Veg 2-IAP'!N159</f>
        <v>0</v>
      </c>
      <c r="O159" s="125">
        <f>+'Inversión No. 2.1 IAP'!O159++'Inversión No. 2.2 IAP'!O159+'Inversión 2.3 IAP'!O159+'Inversión 2.4 IAP'!O159+'Exp Veg 1-IAP'!O159+'Exp Veg 2-IAP'!O159</f>
        <v>0</v>
      </c>
      <c r="P159" s="125">
        <f>+'Inversión No. 2.1 IAP'!P159++'Inversión No. 2.2 IAP'!P159+'Inversión 2.3 IAP'!P159+'Inversión 2.4 IAP'!P159+'Exp Veg 1-IAP'!P159+'Exp Veg 2-IAP'!P159</f>
        <v>0</v>
      </c>
      <c r="Q159" s="125">
        <f>+'Inversión No. 2.1 IAP'!Q159++'Inversión No. 2.2 IAP'!Q159+'Inversión 2.3 IAP'!Q159+'Inversión 2.4 IAP'!Q159+'Exp Veg 1-IAP'!Q159+'Exp Veg 2-IAP'!Q159</f>
        <v>0</v>
      </c>
      <c r="R159" s="125">
        <f>+'Inversión No. 2.1 IAP'!R159++'Inversión No. 2.2 IAP'!R159+'Inversión 2.3 IAP'!R159+'Inversión 2.4 IAP'!R159+'Exp Veg 1-IAP'!R159+'Exp Veg 2-IAP'!R159</f>
        <v>0</v>
      </c>
      <c r="S159" s="125">
        <f>+'Inversión No. 2.1 IAP'!S159++'Inversión No. 2.2 IAP'!S159+'Inversión 2.3 IAP'!S159+'Inversión 2.4 IAP'!S159+'Exp Veg 1-IAP'!S159+'Exp Veg 2-IAP'!S159</f>
        <v>0</v>
      </c>
      <c r="T159" s="125">
        <f>+'Inversión No. 2.1 IAP'!T159++'Inversión No. 2.2 IAP'!T159+'Inversión 2.3 IAP'!T159+'Inversión 2.4 IAP'!T159+'Exp Veg 1-IAP'!T159+'Exp Veg 2-IAP'!T159</f>
        <v>0</v>
      </c>
      <c r="U159" s="125">
        <f>+'Inversión No. 2.1 IAP'!U159++'Inversión No. 2.2 IAP'!U159+'Inversión 2.3 IAP'!U159+'Inversión 2.4 IAP'!U159+'Exp Veg 1-IAP'!U159+'Exp Veg 2-IAP'!U159</f>
        <v>0</v>
      </c>
      <c r="V159" s="125">
        <f>+'Inversión No. 2.1 IAP'!V159++'Inversión No. 2.2 IAP'!V159+'Inversión 2.3 IAP'!V159+'Inversión 2.4 IAP'!V159+'Exp Veg 1-IAP'!V159+'Exp Veg 2-IAP'!V159</f>
        <v>0</v>
      </c>
      <c r="W159" s="125">
        <f>+'Inversión No. 2.1 IAP'!W159++'Inversión No. 2.2 IAP'!W159+'Inversión 2.3 IAP'!W159+'Inversión 2.4 IAP'!W159+'Exp Veg 1-IAP'!W159+'Exp Veg 2-IAP'!W159</f>
        <v>0</v>
      </c>
      <c r="X159" s="125">
        <f>+'Inversión No. 2.1 IAP'!X159++'Inversión No. 2.2 IAP'!X159+'Inversión 2.3 IAP'!X159+'Inversión 2.4 IAP'!X159+'Exp Veg 1-IAP'!X159+'Exp Veg 2-IAP'!X159</f>
        <v>0</v>
      </c>
      <c r="Y159" s="125">
        <f>+'Inversión No. 2.1 IAP'!Y159++'Inversión No. 2.2 IAP'!Y159+'Inversión 2.3 IAP'!Y159+'Inversión 2.4 IAP'!Y159+'Exp Veg 1-IAP'!Y159+'Exp Veg 2-IAP'!Y159</f>
        <v>0</v>
      </c>
      <c r="Z159" s="125">
        <f>+'Inversión No. 2.1 IAP'!Z159++'Inversión No. 2.2 IAP'!Z159+'Inversión 2.3 IAP'!Z159+'Inversión 2.4 IAP'!Z159+'Exp Veg 1-IAP'!Z159+'Exp Veg 2-IAP'!Z159</f>
        <v>0</v>
      </c>
      <c r="AA159" s="125">
        <f>+'Inversión No. 2.1 IAP'!AA159++'Inversión No. 2.2 IAP'!AA159+'Inversión 2.3 IAP'!AA159+'Inversión 2.4 IAP'!AA159+'Exp Veg 1-IAP'!AA159+'Exp Veg 2-IAP'!AA159</f>
        <v>0</v>
      </c>
      <c r="AB159" s="125">
        <f>+'Inversión No. 2.1 IAP'!AB159++'Inversión No. 2.2 IAP'!AB159+'Inversión 2.3 IAP'!AB159+'Inversión 2.4 IAP'!AB159+'Exp Veg 1-IAP'!AB159+'Exp Veg 2-IAP'!AB159</f>
        <v>0</v>
      </c>
      <c r="AC159" s="125">
        <f>+'Inversión No. 2.1 IAP'!AC159++'Inversión No. 2.2 IAP'!AC159+'Inversión 2.3 IAP'!AC159+'Inversión 2.4 IAP'!AC159+'Exp Veg 1-IAP'!AC159+'Exp Veg 2-IAP'!AC159</f>
        <v>0</v>
      </c>
      <c r="AD159" s="125">
        <f>+'Inversión No. 2.1 IAP'!AD159++'Inversión No. 2.2 IAP'!AD159+'Inversión 2.3 IAP'!AD159+'Inversión 2.4 IAP'!AD159+'Exp Veg 1-IAP'!AD159+'Exp Veg 2-IAP'!AD159</f>
        <v>0</v>
      </c>
      <c r="AE159" s="125">
        <f>+'Inversión No. 2.1 IAP'!AE159++'Inversión No. 2.2 IAP'!AE159+'Inversión 2.3 IAP'!AE159+'Inversión 2.4 IAP'!AE159+'Exp Veg 1-IAP'!AE159+'Exp Veg 2-IAP'!AE159</f>
        <v>0</v>
      </c>
      <c r="AF159" s="125">
        <f>+'Inversión No. 2.1 IAP'!AF159++'Inversión No. 2.2 IAP'!AF159+'Inversión 2.3 IAP'!AF159+'Inversión 2.4 IAP'!AF159+'Exp Veg 1-IAP'!AF159+'Exp Veg 2-IAP'!AF159</f>
        <v>0</v>
      </c>
      <c r="AG159" s="125">
        <f>+'Inversión No. 2.1 IAP'!AG159++'Inversión No. 2.2 IAP'!AG159+'Inversión 2.3 IAP'!AG159+'Inversión 2.4 IAP'!AG159+'Exp Veg 1-IAP'!AG159+'Exp Veg 2-IAP'!AG159</f>
        <v>0</v>
      </c>
      <c r="AH159" s="125">
        <f>+'Inversión No. 2.1 IAP'!AH159++'Inversión No. 2.2 IAP'!AH159+'Inversión 2.3 IAP'!AH159+'Inversión 2.4 IAP'!AH159+'Exp Veg 1-IAP'!AH159+'Exp Veg 2-IAP'!AH159</f>
        <v>0</v>
      </c>
      <c r="AI159" s="125">
        <f>+'Inversión No. 2.1 IAP'!AI159++'Inversión No. 2.2 IAP'!AI159+'Inversión 2.3 IAP'!AI159+'Inversión 2.4 IAP'!AI159+'Exp Veg 1-IAP'!AI159+'Exp Veg 2-IAP'!AI159</f>
        <v>0</v>
      </c>
      <c r="AJ159" s="125">
        <f>+'Inversión No. 2.1 IAP'!AJ159++'Inversión No. 2.2 IAP'!AJ159+'Inversión 2.3 IAP'!AJ159+'Inversión 2.4 IAP'!AJ159+'Exp Veg 1-IAP'!AJ159+'Exp Veg 2-IAP'!AJ159</f>
        <v>0</v>
      </c>
      <c r="AK159" s="125">
        <f>+'Inversión No. 2.1 IAP'!AK159++'Inversión No. 2.2 IAP'!AK159+'Inversión 2.3 IAP'!AK159+'Inversión 2.4 IAP'!AK159+'Exp Veg 1-IAP'!AK159+'Exp Veg 2-IAP'!AK159</f>
        <v>0</v>
      </c>
    </row>
    <row r="160" spans="2:37" x14ac:dyDescent="0.25">
      <c r="B160" s="59" t="s">
        <v>586</v>
      </c>
      <c r="C160" s="62" t="str">
        <f>+VLOOKUP(B160,'resumen UCAP'!$A$5:$O$329,2,0)</f>
        <v>LUMINARIA LED 40W MILLENIUM</v>
      </c>
      <c r="D160" s="63">
        <f>+'Desmonte Infr. financiada'!D160</f>
        <v>40</v>
      </c>
      <c r="E160" s="63" t="str">
        <f>+VLOOKUP(B160,'resumen UCAP'!$A$5:$O$329,3,0)</f>
        <v>Un</v>
      </c>
      <c r="F160" s="64">
        <f>+VLOOKUP(B160,'resumen UCAP'!$A$5:$O$329,15,0)</f>
        <v>321869</v>
      </c>
      <c r="G160" s="61">
        <v>4</v>
      </c>
      <c r="H160" s="125">
        <f>+'Inversión No. 2.1 IAP'!H160++'Inversión No. 2.2 IAP'!H160+'Inversión 2.3 IAP'!H160+'Inversión 2.4 IAP'!H160+'Exp Veg 1-IAP'!H160+'Exp Veg 2-IAP'!H160</f>
        <v>0</v>
      </c>
      <c r="I160" s="125">
        <f>+'Inversión No. 2.1 IAP'!I160++'Inversión No. 2.2 IAP'!I160+'Inversión 2.3 IAP'!I160+'Inversión 2.4 IAP'!I160+'Exp Veg 1-IAP'!I160+'Exp Veg 2-IAP'!I160</f>
        <v>0</v>
      </c>
      <c r="J160" s="125">
        <f>+'Inversión No. 2.1 IAP'!J160++'Inversión No. 2.2 IAP'!J160+'Inversión 2.3 IAP'!J160+'Inversión 2.4 IAP'!J160+'Exp Veg 1-IAP'!J160+'Exp Veg 2-IAP'!J160</f>
        <v>0</v>
      </c>
      <c r="K160" s="125">
        <f>+'Inversión No. 2.1 IAP'!K160++'Inversión No. 2.2 IAP'!K160+'Inversión 2.3 IAP'!K160+'Inversión 2.4 IAP'!K160+'Exp Veg 1-IAP'!K160+'Exp Veg 2-IAP'!K160</f>
        <v>0</v>
      </c>
      <c r="L160" s="125">
        <f>+'Inversión No. 2.1 IAP'!L160++'Inversión No. 2.2 IAP'!L160+'Inversión 2.3 IAP'!L160+'Inversión 2.4 IAP'!L160+'Exp Veg 1-IAP'!L160+'Exp Veg 2-IAP'!L160</f>
        <v>0</v>
      </c>
      <c r="M160" s="125">
        <f>+'Inversión No. 2.1 IAP'!M160++'Inversión No. 2.2 IAP'!M160+'Inversión 2.3 IAP'!M160+'Inversión 2.4 IAP'!M160+'Exp Veg 1-IAP'!M160+'Exp Veg 2-IAP'!M160</f>
        <v>0</v>
      </c>
      <c r="N160" s="125">
        <f>+'Inversión No. 2.1 IAP'!N160++'Inversión No. 2.2 IAP'!N160+'Inversión 2.3 IAP'!N160+'Inversión 2.4 IAP'!N160+'Exp Veg 1-IAP'!N160+'Exp Veg 2-IAP'!N160</f>
        <v>0</v>
      </c>
      <c r="O160" s="125">
        <f>+'Inversión No. 2.1 IAP'!O160++'Inversión No. 2.2 IAP'!O160+'Inversión 2.3 IAP'!O160+'Inversión 2.4 IAP'!O160+'Exp Veg 1-IAP'!O160+'Exp Veg 2-IAP'!O160</f>
        <v>0</v>
      </c>
      <c r="P160" s="125">
        <f>+'Inversión No. 2.1 IAP'!P160++'Inversión No. 2.2 IAP'!P160+'Inversión 2.3 IAP'!P160+'Inversión 2.4 IAP'!P160+'Exp Veg 1-IAP'!P160+'Exp Veg 2-IAP'!P160</f>
        <v>0</v>
      </c>
      <c r="Q160" s="125">
        <f>+'Inversión No. 2.1 IAP'!Q160++'Inversión No. 2.2 IAP'!Q160+'Inversión 2.3 IAP'!Q160+'Inversión 2.4 IAP'!Q160+'Exp Veg 1-IAP'!Q160+'Exp Veg 2-IAP'!Q160</f>
        <v>0</v>
      </c>
      <c r="R160" s="125">
        <f>+'Inversión No. 2.1 IAP'!R160++'Inversión No. 2.2 IAP'!R160+'Inversión 2.3 IAP'!R160+'Inversión 2.4 IAP'!R160+'Exp Veg 1-IAP'!R160+'Exp Veg 2-IAP'!R160</f>
        <v>0</v>
      </c>
      <c r="S160" s="125">
        <f>+'Inversión No. 2.1 IAP'!S160++'Inversión No. 2.2 IAP'!S160+'Inversión 2.3 IAP'!S160+'Inversión 2.4 IAP'!S160+'Exp Veg 1-IAP'!S160+'Exp Veg 2-IAP'!S160</f>
        <v>0</v>
      </c>
      <c r="T160" s="125">
        <f>+'Inversión No. 2.1 IAP'!T160++'Inversión No. 2.2 IAP'!T160+'Inversión 2.3 IAP'!T160+'Inversión 2.4 IAP'!T160+'Exp Veg 1-IAP'!T160+'Exp Veg 2-IAP'!T160</f>
        <v>0</v>
      </c>
      <c r="U160" s="125">
        <f>+'Inversión No. 2.1 IAP'!U160++'Inversión No. 2.2 IAP'!U160+'Inversión 2.3 IAP'!U160+'Inversión 2.4 IAP'!U160+'Exp Veg 1-IAP'!U160+'Exp Veg 2-IAP'!U160</f>
        <v>0</v>
      </c>
      <c r="V160" s="125">
        <f>+'Inversión No. 2.1 IAP'!V160++'Inversión No. 2.2 IAP'!V160+'Inversión 2.3 IAP'!V160+'Inversión 2.4 IAP'!V160+'Exp Veg 1-IAP'!V160+'Exp Veg 2-IAP'!V160</f>
        <v>0</v>
      </c>
      <c r="W160" s="125">
        <f>+'Inversión No. 2.1 IAP'!W160++'Inversión No. 2.2 IAP'!W160+'Inversión 2.3 IAP'!W160+'Inversión 2.4 IAP'!W160+'Exp Veg 1-IAP'!W160+'Exp Veg 2-IAP'!W160</f>
        <v>0</v>
      </c>
      <c r="X160" s="125">
        <f>+'Inversión No. 2.1 IAP'!X160++'Inversión No. 2.2 IAP'!X160+'Inversión 2.3 IAP'!X160+'Inversión 2.4 IAP'!X160+'Exp Veg 1-IAP'!X160+'Exp Veg 2-IAP'!X160</f>
        <v>0</v>
      </c>
      <c r="Y160" s="125">
        <f>+'Inversión No. 2.1 IAP'!Y160++'Inversión No. 2.2 IAP'!Y160+'Inversión 2.3 IAP'!Y160+'Inversión 2.4 IAP'!Y160+'Exp Veg 1-IAP'!Y160+'Exp Veg 2-IAP'!Y160</f>
        <v>0</v>
      </c>
      <c r="Z160" s="125">
        <f>+'Inversión No. 2.1 IAP'!Z160++'Inversión No. 2.2 IAP'!Z160+'Inversión 2.3 IAP'!Z160+'Inversión 2.4 IAP'!Z160+'Exp Veg 1-IAP'!Z160+'Exp Veg 2-IAP'!Z160</f>
        <v>0</v>
      </c>
      <c r="AA160" s="125">
        <f>+'Inversión No. 2.1 IAP'!AA160++'Inversión No. 2.2 IAP'!AA160+'Inversión 2.3 IAP'!AA160+'Inversión 2.4 IAP'!AA160+'Exp Veg 1-IAP'!AA160+'Exp Veg 2-IAP'!AA160</f>
        <v>0</v>
      </c>
      <c r="AB160" s="125">
        <f>+'Inversión No. 2.1 IAP'!AB160++'Inversión No. 2.2 IAP'!AB160+'Inversión 2.3 IAP'!AB160+'Inversión 2.4 IAP'!AB160+'Exp Veg 1-IAP'!AB160+'Exp Veg 2-IAP'!AB160</f>
        <v>0</v>
      </c>
      <c r="AC160" s="125">
        <f>+'Inversión No. 2.1 IAP'!AC160++'Inversión No. 2.2 IAP'!AC160+'Inversión 2.3 IAP'!AC160+'Inversión 2.4 IAP'!AC160+'Exp Veg 1-IAP'!AC160+'Exp Veg 2-IAP'!AC160</f>
        <v>0</v>
      </c>
      <c r="AD160" s="125">
        <f>+'Inversión No. 2.1 IAP'!AD160++'Inversión No. 2.2 IAP'!AD160+'Inversión 2.3 IAP'!AD160+'Inversión 2.4 IAP'!AD160+'Exp Veg 1-IAP'!AD160+'Exp Veg 2-IAP'!AD160</f>
        <v>0</v>
      </c>
      <c r="AE160" s="125">
        <f>+'Inversión No. 2.1 IAP'!AE160++'Inversión No. 2.2 IAP'!AE160+'Inversión 2.3 IAP'!AE160+'Inversión 2.4 IAP'!AE160+'Exp Veg 1-IAP'!AE160+'Exp Veg 2-IAP'!AE160</f>
        <v>0</v>
      </c>
      <c r="AF160" s="125">
        <f>+'Inversión No. 2.1 IAP'!AF160++'Inversión No. 2.2 IAP'!AF160+'Inversión 2.3 IAP'!AF160+'Inversión 2.4 IAP'!AF160+'Exp Veg 1-IAP'!AF160+'Exp Veg 2-IAP'!AF160</f>
        <v>0</v>
      </c>
      <c r="AG160" s="125">
        <f>+'Inversión No. 2.1 IAP'!AG160++'Inversión No. 2.2 IAP'!AG160+'Inversión 2.3 IAP'!AG160+'Inversión 2.4 IAP'!AG160+'Exp Veg 1-IAP'!AG160+'Exp Veg 2-IAP'!AG160</f>
        <v>0</v>
      </c>
      <c r="AH160" s="125">
        <f>+'Inversión No. 2.1 IAP'!AH160++'Inversión No. 2.2 IAP'!AH160+'Inversión 2.3 IAP'!AH160+'Inversión 2.4 IAP'!AH160+'Exp Veg 1-IAP'!AH160+'Exp Veg 2-IAP'!AH160</f>
        <v>0</v>
      </c>
      <c r="AI160" s="125">
        <f>+'Inversión No. 2.1 IAP'!AI160++'Inversión No. 2.2 IAP'!AI160+'Inversión 2.3 IAP'!AI160+'Inversión 2.4 IAP'!AI160+'Exp Veg 1-IAP'!AI160+'Exp Veg 2-IAP'!AI160</f>
        <v>0</v>
      </c>
      <c r="AJ160" s="125">
        <f>+'Inversión No. 2.1 IAP'!AJ160++'Inversión No. 2.2 IAP'!AJ160+'Inversión 2.3 IAP'!AJ160+'Inversión 2.4 IAP'!AJ160+'Exp Veg 1-IAP'!AJ160+'Exp Veg 2-IAP'!AJ160</f>
        <v>0</v>
      </c>
      <c r="AK160" s="125">
        <f>+'Inversión No. 2.1 IAP'!AK160++'Inversión No. 2.2 IAP'!AK160+'Inversión 2.3 IAP'!AK160+'Inversión 2.4 IAP'!AK160+'Exp Veg 1-IAP'!AK160+'Exp Veg 2-IAP'!AK160</f>
        <v>0</v>
      </c>
    </row>
    <row r="161" spans="2:37" x14ac:dyDescent="0.25">
      <c r="B161" s="59" t="s">
        <v>587</v>
      </c>
      <c r="C161" s="62" t="str">
        <f>+VLOOKUP(B161,'resumen UCAP'!$A$5:$O$329,2,0)</f>
        <v>LUMINARIA LED 56W VOLTANA</v>
      </c>
      <c r="D161" s="63">
        <f>+'Desmonte Infr. financiada'!D161</f>
        <v>56</v>
      </c>
      <c r="E161" s="63" t="str">
        <f>+VLOOKUP(B161,'resumen UCAP'!$A$5:$O$329,3,0)</f>
        <v>Un</v>
      </c>
      <c r="F161" s="64">
        <f>+VLOOKUP(B161,'resumen UCAP'!$A$5:$O$329,15,0)</f>
        <v>1033000</v>
      </c>
      <c r="G161" s="61">
        <v>4</v>
      </c>
      <c r="H161" s="125">
        <f>+'Inversión No. 2.1 IAP'!H161++'Inversión No. 2.2 IAP'!H161+'Inversión 2.3 IAP'!H161+'Inversión 2.4 IAP'!H161+'Exp Veg 1-IAP'!H161+'Exp Veg 2-IAP'!H161</f>
        <v>0</v>
      </c>
      <c r="I161" s="125">
        <f>+'Inversión No. 2.1 IAP'!I161++'Inversión No. 2.2 IAP'!I161+'Inversión 2.3 IAP'!I161+'Inversión 2.4 IAP'!I161+'Exp Veg 1-IAP'!I161+'Exp Veg 2-IAP'!I161</f>
        <v>0</v>
      </c>
      <c r="J161" s="125">
        <f>+'Inversión No. 2.1 IAP'!J161++'Inversión No. 2.2 IAP'!J161+'Inversión 2.3 IAP'!J161+'Inversión 2.4 IAP'!J161+'Exp Veg 1-IAP'!J161+'Exp Veg 2-IAP'!J161</f>
        <v>0</v>
      </c>
      <c r="K161" s="125">
        <f>+'Inversión No. 2.1 IAP'!K161++'Inversión No. 2.2 IAP'!K161+'Inversión 2.3 IAP'!K161+'Inversión 2.4 IAP'!K161+'Exp Veg 1-IAP'!K161+'Exp Veg 2-IAP'!K161</f>
        <v>0</v>
      </c>
      <c r="L161" s="125">
        <f>+'Inversión No. 2.1 IAP'!L161++'Inversión No. 2.2 IAP'!L161+'Inversión 2.3 IAP'!L161+'Inversión 2.4 IAP'!L161+'Exp Veg 1-IAP'!L161+'Exp Veg 2-IAP'!L161</f>
        <v>0</v>
      </c>
      <c r="M161" s="125">
        <f>+'Inversión No. 2.1 IAP'!M161++'Inversión No. 2.2 IAP'!M161+'Inversión 2.3 IAP'!M161+'Inversión 2.4 IAP'!M161+'Exp Veg 1-IAP'!M161+'Exp Veg 2-IAP'!M161</f>
        <v>0</v>
      </c>
      <c r="N161" s="125">
        <f>+'Inversión No. 2.1 IAP'!N161++'Inversión No. 2.2 IAP'!N161+'Inversión 2.3 IAP'!N161+'Inversión 2.4 IAP'!N161+'Exp Veg 1-IAP'!N161+'Exp Veg 2-IAP'!N161</f>
        <v>0</v>
      </c>
      <c r="O161" s="125">
        <f>+'Inversión No. 2.1 IAP'!O161++'Inversión No. 2.2 IAP'!O161+'Inversión 2.3 IAP'!O161+'Inversión 2.4 IAP'!O161+'Exp Veg 1-IAP'!O161+'Exp Veg 2-IAP'!O161</f>
        <v>0</v>
      </c>
      <c r="P161" s="125">
        <f>+'Inversión No. 2.1 IAP'!P161++'Inversión No. 2.2 IAP'!P161+'Inversión 2.3 IAP'!P161+'Inversión 2.4 IAP'!P161+'Exp Veg 1-IAP'!P161+'Exp Veg 2-IAP'!P161</f>
        <v>0</v>
      </c>
      <c r="Q161" s="125">
        <f>+'Inversión No. 2.1 IAP'!Q161++'Inversión No. 2.2 IAP'!Q161+'Inversión 2.3 IAP'!Q161+'Inversión 2.4 IAP'!Q161+'Exp Veg 1-IAP'!Q161+'Exp Veg 2-IAP'!Q161</f>
        <v>0</v>
      </c>
      <c r="R161" s="125">
        <f>+'Inversión No. 2.1 IAP'!R161++'Inversión No. 2.2 IAP'!R161+'Inversión 2.3 IAP'!R161+'Inversión 2.4 IAP'!R161+'Exp Veg 1-IAP'!R161+'Exp Veg 2-IAP'!R161</f>
        <v>0</v>
      </c>
      <c r="S161" s="125">
        <f>+'Inversión No. 2.1 IAP'!S161++'Inversión No. 2.2 IAP'!S161+'Inversión 2.3 IAP'!S161+'Inversión 2.4 IAP'!S161+'Exp Veg 1-IAP'!S161+'Exp Veg 2-IAP'!S161</f>
        <v>0</v>
      </c>
      <c r="T161" s="125">
        <f>+'Inversión No. 2.1 IAP'!T161++'Inversión No. 2.2 IAP'!T161+'Inversión 2.3 IAP'!T161+'Inversión 2.4 IAP'!T161+'Exp Veg 1-IAP'!T161+'Exp Veg 2-IAP'!T161</f>
        <v>0</v>
      </c>
      <c r="U161" s="125">
        <f>+'Inversión No. 2.1 IAP'!U161++'Inversión No. 2.2 IAP'!U161+'Inversión 2.3 IAP'!U161+'Inversión 2.4 IAP'!U161+'Exp Veg 1-IAP'!U161+'Exp Veg 2-IAP'!U161</f>
        <v>0</v>
      </c>
      <c r="V161" s="125">
        <f>+'Inversión No. 2.1 IAP'!V161++'Inversión No. 2.2 IAP'!V161+'Inversión 2.3 IAP'!V161+'Inversión 2.4 IAP'!V161+'Exp Veg 1-IAP'!V161+'Exp Veg 2-IAP'!V161</f>
        <v>0</v>
      </c>
      <c r="W161" s="125">
        <f>+'Inversión No. 2.1 IAP'!W161++'Inversión No. 2.2 IAP'!W161+'Inversión 2.3 IAP'!W161+'Inversión 2.4 IAP'!W161+'Exp Veg 1-IAP'!W161+'Exp Veg 2-IAP'!W161</f>
        <v>0</v>
      </c>
      <c r="X161" s="125">
        <f>+'Inversión No. 2.1 IAP'!X161++'Inversión No. 2.2 IAP'!X161+'Inversión 2.3 IAP'!X161+'Inversión 2.4 IAP'!X161+'Exp Veg 1-IAP'!X161+'Exp Veg 2-IAP'!X161</f>
        <v>0</v>
      </c>
      <c r="Y161" s="125">
        <f>+'Inversión No. 2.1 IAP'!Y161++'Inversión No. 2.2 IAP'!Y161+'Inversión 2.3 IAP'!Y161+'Inversión 2.4 IAP'!Y161+'Exp Veg 1-IAP'!Y161+'Exp Veg 2-IAP'!Y161</f>
        <v>0</v>
      </c>
      <c r="Z161" s="125">
        <f>+'Inversión No. 2.1 IAP'!Z161++'Inversión No. 2.2 IAP'!Z161+'Inversión 2.3 IAP'!Z161+'Inversión 2.4 IAP'!Z161+'Exp Veg 1-IAP'!Z161+'Exp Veg 2-IAP'!Z161</f>
        <v>0</v>
      </c>
      <c r="AA161" s="125">
        <f>+'Inversión No. 2.1 IAP'!AA161++'Inversión No. 2.2 IAP'!AA161+'Inversión 2.3 IAP'!AA161+'Inversión 2.4 IAP'!AA161+'Exp Veg 1-IAP'!AA161+'Exp Veg 2-IAP'!AA161</f>
        <v>0</v>
      </c>
      <c r="AB161" s="125">
        <f>+'Inversión No. 2.1 IAP'!AB161++'Inversión No. 2.2 IAP'!AB161+'Inversión 2.3 IAP'!AB161+'Inversión 2.4 IAP'!AB161+'Exp Veg 1-IAP'!AB161+'Exp Veg 2-IAP'!AB161</f>
        <v>0</v>
      </c>
      <c r="AC161" s="125">
        <f>+'Inversión No. 2.1 IAP'!AC161++'Inversión No. 2.2 IAP'!AC161+'Inversión 2.3 IAP'!AC161+'Inversión 2.4 IAP'!AC161+'Exp Veg 1-IAP'!AC161+'Exp Veg 2-IAP'!AC161</f>
        <v>0</v>
      </c>
      <c r="AD161" s="125">
        <f>+'Inversión No. 2.1 IAP'!AD161++'Inversión No. 2.2 IAP'!AD161+'Inversión 2.3 IAP'!AD161+'Inversión 2.4 IAP'!AD161+'Exp Veg 1-IAP'!AD161+'Exp Veg 2-IAP'!AD161</f>
        <v>0</v>
      </c>
      <c r="AE161" s="125">
        <f>+'Inversión No. 2.1 IAP'!AE161++'Inversión No. 2.2 IAP'!AE161+'Inversión 2.3 IAP'!AE161+'Inversión 2.4 IAP'!AE161+'Exp Veg 1-IAP'!AE161+'Exp Veg 2-IAP'!AE161</f>
        <v>0</v>
      </c>
      <c r="AF161" s="125">
        <f>+'Inversión No. 2.1 IAP'!AF161++'Inversión No. 2.2 IAP'!AF161+'Inversión 2.3 IAP'!AF161+'Inversión 2.4 IAP'!AF161+'Exp Veg 1-IAP'!AF161+'Exp Veg 2-IAP'!AF161</f>
        <v>0</v>
      </c>
      <c r="AG161" s="125">
        <f>+'Inversión No. 2.1 IAP'!AG161++'Inversión No. 2.2 IAP'!AG161+'Inversión 2.3 IAP'!AG161+'Inversión 2.4 IAP'!AG161+'Exp Veg 1-IAP'!AG161+'Exp Veg 2-IAP'!AG161</f>
        <v>0</v>
      </c>
      <c r="AH161" s="125">
        <f>+'Inversión No. 2.1 IAP'!AH161++'Inversión No. 2.2 IAP'!AH161+'Inversión 2.3 IAP'!AH161+'Inversión 2.4 IAP'!AH161+'Exp Veg 1-IAP'!AH161+'Exp Veg 2-IAP'!AH161</f>
        <v>0</v>
      </c>
      <c r="AI161" s="125">
        <f>+'Inversión No. 2.1 IAP'!AI161++'Inversión No. 2.2 IAP'!AI161+'Inversión 2.3 IAP'!AI161+'Inversión 2.4 IAP'!AI161+'Exp Veg 1-IAP'!AI161+'Exp Veg 2-IAP'!AI161</f>
        <v>0</v>
      </c>
      <c r="AJ161" s="125">
        <f>+'Inversión No. 2.1 IAP'!AJ161++'Inversión No. 2.2 IAP'!AJ161+'Inversión 2.3 IAP'!AJ161+'Inversión 2.4 IAP'!AJ161+'Exp Veg 1-IAP'!AJ161+'Exp Veg 2-IAP'!AJ161</f>
        <v>0</v>
      </c>
      <c r="AK161" s="125">
        <f>+'Inversión No. 2.1 IAP'!AK161++'Inversión No. 2.2 IAP'!AK161+'Inversión 2.3 IAP'!AK161+'Inversión 2.4 IAP'!AK161+'Exp Veg 1-IAP'!AK161+'Exp Veg 2-IAP'!AK161</f>
        <v>0</v>
      </c>
    </row>
    <row r="162" spans="2:37" x14ac:dyDescent="0.25">
      <c r="B162" s="59" t="s">
        <v>588</v>
      </c>
      <c r="C162" s="62" t="str">
        <f>+VLOOKUP(B162,'resumen UCAP'!$A$5:$O$329,2,0)</f>
        <v>LUMINARIA LED 80W MILLENIUM</v>
      </c>
      <c r="D162" s="63">
        <f>+'Desmonte Infr. financiada'!D162</f>
        <v>80</v>
      </c>
      <c r="E162" s="63" t="str">
        <f>+VLOOKUP(B162,'resumen UCAP'!$A$5:$O$329,3,0)</f>
        <v>Un</v>
      </c>
      <c r="F162" s="64">
        <f>+VLOOKUP(B162,'resumen UCAP'!$A$5:$O$329,15,0)</f>
        <v>518269</v>
      </c>
      <c r="G162" s="61">
        <v>5</v>
      </c>
      <c r="H162" s="125">
        <f>+'Inversión No. 2.1 IAP'!H162++'Inversión No. 2.2 IAP'!H162+'Inversión 2.3 IAP'!H162+'Inversión 2.4 IAP'!H162+'Exp Veg 1-IAP'!H162+'Exp Veg 2-IAP'!H162</f>
        <v>0</v>
      </c>
      <c r="I162" s="125">
        <f>+'Inversión No. 2.1 IAP'!I162++'Inversión No. 2.2 IAP'!I162+'Inversión 2.3 IAP'!I162+'Inversión 2.4 IAP'!I162+'Exp Veg 1-IAP'!I162+'Exp Veg 2-IAP'!I162</f>
        <v>0</v>
      </c>
      <c r="J162" s="125">
        <f>+'Inversión No. 2.1 IAP'!J162++'Inversión No. 2.2 IAP'!J162+'Inversión 2.3 IAP'!J162+'Inversión 2.4 IAP'!J162+'Exp Veg 1-IAP'!J162+'Exp Veg 2-IAP'!J162</f>
        <v>0</v>
      </c>
      <c r="K162" s="125">
        <f>+'Inversión No. 2.1 IAP'!K162++'Inversión No. 2.2 IAP'!K162+'Inversión 2.3 IAP'!K162+'Inversión 2.4 IAP'!K162+'Exp Veg 1-IAP'!K162+'Exp Veg 2-IAP'!K162</f>
        <v>0</v>
      </c>
      <c r="L162" s="125">
        <f>+'Inversión No. 2.1 IAP'!L162++'Inversión No. 2.2 IAP'!L162+'Inversión 2.3 IAP'!L162+'Inversión 2.4 IAP'!L162+'Exp Veg 1-IAP'!L162+'Exp Veg 2-IAP'!L162</f>
        <v>0</v>
      </c>
      <c r="M162" s="125">
        <f>+'Inversión No. 2.1 IAP'!M162++'Inversión No. 2.2 IAP'!M162+'Inversión 2.3 IAP'!M162+'Inversión 2.4 IAP'!M162+'Exp Veg 1-IAP'!M162+'Exp Veg 2-IAP'!M162</f>
        <v>0</v>
      </c>
      <c r="N162" s="125">
        <f>+'Inversión No. 2.1 IAP'!N162++'Inversión No. 2.2 IAP'!N162+'Inversión 2.3 IAP'!N162+'Inversión 2.4 IAP'!N162+'Exp Veg 1-IAP'!N162+'Exp Veg 2-IAP'!N162</f>
        <v>0</v>
      </c>
      <c r="O162" s="125">
        <f>+'Inversión No. 2.1 IAP'!O162++'Inversión No. 2.2 IAP'!O162+'Inversión 2.3 IAP'!O162+'Inversión 2.4 IAP'!O162+'Exp Veg 1-IAP'!O162+'Exp Veg 2-IAP'!O162</f>
        <v>0</v>
      </c>
      <c r="P162" s="125">
        <f>+'Inversión No. 2.1 IAP'!P162++'Inversión No. 2.2 IAP'!P162+'Inversión 2.3 IAP'!P162+'Inversión 2.4 IAP'!P162+'Exp Veg 1-IAP'!P162+'Exp Veg 2-IAP'!P162</f>
        <v>0</v>
      </c>
      <c r="Q162" s="125">
        <f>+'Inversión No. 2.1 IAP'!Q162++'Inversión No. 2.2 IAP'!Q162+'Inversión 2.3 IAP'!Q162+'Inversión 2.4 IAP'!Q162+'Exp Veg 1-IAP'!Q162+'Exp Veg 2-IAP'!Q162</f>
        <v>0</v>
      </c>
      <c r="R162" s="125">
        <f>+'Inversión No. 2.1 IAP'!R162++'Inversión No. 2.2 IAP'!R162+'Inversión 2.3 IAP'!R162+'Inversión 2.4 IAP'!R162+'Exp Veg 1-IAP'!R162+'Exp Veg 2-IAP'!R162</f>
        <v>0</v>
      </c>
      <c r="S162" s="125">
        <f>+'Inversión No. 2.1 IAP'!S162++'Inversión No. 2.2 IAP'!S162+'Inversión 2.3 IAP'!S162+'Inversión 2.4 IAP'!S162+'Exp Veg 1-IAP'!S162+'Exp Veg 2-IAP'!S162</f>
        <v>0</v>
      </c>
      <c r="T162" s="125">
        <f>+'Inversión No. 2.1 IAP'!T162++'Inversión No. 2.2 IAP'!T162+'Inversión 2.3 IAP'!T162+'Inversión 2.4 IAP'!T162+'Exp Veg 1-IAP'!T162+'Exp Veg 2-IAP'!T162</f>
        <v>0</v>
      </c>
      <c r="U162" s="125">
        <f>+'Inversión No. 2.1 IAP'!U162++'Inversión No. 2.2 IAP'!U162+'Inversión 2.3 IAP'!U162+'Inversión 2.4 IAP'!U162+'Exp Veg 1-IAP'!U162+'Exp Veg 2-IAP'!U162</f>
        <v>0</v>
      </c>
      <c r="V162" s="125">
        <f>+'Inversión No. 2.1 IAP'!V162++'Inversión No. 2.2 IAP'!V162+'Inversión 2.3 IAP'!V162+'Inversión 2.4 IAP'!V162+'Exp Veg 1-IAP'!V162+'Exp Veg 2-IAP'!V162</f>
        <v>0</v>
      </c>
      <c r="W162" s="125">
        <f>+'Inversión No. 2.1 IAP'!W162++'Inversión No. 2.2 IAP'!W162+'Inversión 2.3 IAP'!W162+'Inversión 2.4 IAP'!W162+'Exp Veg 1-IAP'!W162+'Exp Veg 2-IAP'!W162</f>
        <v>0</v>
      </c>
      <c r="X162" s="125">
        <f>+'Inversión No. 2.1 IAP'!X162++'Inversión No. 2.2 IAP'!X162+'Inversión 2.3 IAP'!X162+'Inversión 2.4 IAP'!X162+'Exp Veg 1-IAP'!X162+'Exp Veg 2-IAP'!X162</f>
        <v>0</v>
      </c>
      <c r="Y162" s="125">
        <f>+'Inversión No. 2.1 IAP'!Y162++'Inversión No. 2.2 IAP'!Y162+'Inversión 2.3 IAP'!Y162+'Inversión 2.4 IAP'!Y162+'Exp Veg 1-IAP'!Y162+'Exp Veg 2-IAP'!Y162</f>
        <v>0</v>
      </c>
      <c r="Z162" s="125">
        <f>+'Inversión No. 2.1 IAP'!Z162++'Inversión No. 2.2 IAP'!Z162+'Inversión 2.3 IAP'!Z162+'Inversión 2.4 IAP'!Z162+'Exp Veg 1-IAP'!Z162+'Exp Veg 2-IAP'!Z162</f>
        <v>0</v>
      </c>
      <c r="AA162" s="125">
        <f>+'Inversión No. 2.1 IAP'!AA162++'Inversión No. 2.2 IAP'!AA162+'Inversión 2.3 IAP'!AA162+'Inversión 2.4 IAP'!AA162+'Exp Veg 1-IAP'!AA162+'Exp Veg 2-IAP'!AA162</f>
        <v>0</v>
      </c>
      <c r="AB162" s="125">
        <f>+'Inversión No. 2.1 IAP'!AB162++'Inversión No. 2.2 IAP'!AB162+'Inversión 2.3 IAP'!AB162+'Inversión 2.4 IAP'!AB162+'Exp Veg 1-IAP'!AB162+'Exp Veg 2-IAP'!AB162</f>
        <v>0</v>
      </c>
      <c r="AC162" s="125">
        <f>+'Inversión No. 2.1 IAP'!AC162++'Inversión No. 2.2 IAP'!AC162+'Inversión 2.3 IAP'!AC162+'Inversión 2.4 IAP'!AC162+'Exp Veg 1-IAP'!AC162+'Exp Veg 2-IAP'!AC162</f>
        <v>0</v>
      </c>
      <c r="AD162" s="125">
        <f>+'Inversión No. 2.1 IAP'!AD162++'Inversión No. 2.2 IAP'!AD162+'Inversión 2.3 IAP'!AD162+'Inversión 2.4 IAP'!AD162+'Exp Veg 1-IAP'!AD162+'Exp Veg 2-IAP'!AD162</f>
        <v>0</v>
      </c>
      <c r="AE162" s="125">
        <f>+'Inversión No. 2.1 IAP'!AE162++'Inversión No. 2.2 IAP'!AE162+'Inversión 2.3 IAP'!AE162+'Inversión 2.4 IAP'!AE162+'Exp Veg 1-IAP'!AE162+'Exp Veg 2-IAP'!AE162</f>
        <v>0</v>
      </c>
      <c r="AF162" s="125">
        <f>+'Inversión No. 2.1 IAP'!AF162++'Inversión No. 2.2 IAP'!AF162+'Inversión 2.3 IAP'!AF162+'Inversión 2.4 IAP'!AF162+'Exp Veg 1-IAP'!AF162+'Exp Veg 2-IAP'!AF162</f>
        <v>0</v>
      </c>
      <c r="AG162" s="125">
        <f>+'Inversión No. 2.1 IAP'!AG162++'Inversión No. 2.2 IAP'!AG162+'Inversión 2.3 IAP'!AG162+'Inversión 2.4 IAP'!AG162+'Exp Veg 1-IAP'!AG162+'Exp Veg 2-IAP'!AG162</f>
        <v>0</v>
      </c>
      <c r="AH162" s="125">
        <f>+'Inversión No. 2.1 IAP'!AH162++'Inversión No. 2.2 IAP'!AH162+'Inversión 2.3 IAP'!AH162+'Inversión 2.4 IAP'!AH162+'Exp Veg 1-IAP'!AH162+'Exp Veg 2-IAP'!AH162</f>
        <v>0</v>
      </c>
      <c r="AI162" s="125">
        <f>+'Inversión No. 2.1 IAP'!AI162++'Inversión No. 2.2 IAP'!AI162+'Inversión 2.3 IAP'!AI162+'Inversión 2.4 IAP'!AI162+'Exp Veg 1-IAP'!AI162+'Exp Veg 2-IAP'!AI162</f>
        <v>0</v>
      </c>
      <c r="AJ162" s="125">
        <f>+'Inversión No. 2.1 IAP'!AJ162++'Inversión No. 2.2 IAP'!AJ162+'Inversión 2.3 IAP'!AJ162+'Inversión 2.4 IAP'!AJ162+'Exp Veg 1-IAP'!AJ162+'Exp Veg 2-IAP'!AJ162</f>
        <v>0</v>
      </c>
      <c r="AK162" s="125">
        <f>+'Inversión No. 2.1 IAP'!AK162++'Inversión No. 2.2 IAP'!AK162+'Inversión 2.3 IAP'!AK162+'Inversión 2.4 IAP'!AK162+'Exp Veg 1-IAP'!AK162+'Exp Veg 2-IAP'!AK162</f>
        <v>0</v>
      </c>
    </row>
    <row r="163" spans="2:37" x14ac:dyDescent="0.25">
      <c r="B163" s="59" t="s">
        <v>589</v>
      </c>
      <c r="C163" s="62" t="str">
        <f>+VLOOKUP(B163,'resumen UCAP'!$A$5:$O$329,2,0)</f>
        <v>LUMINARIA VIENTO NA 250W SEGUNDA</v>
      </c>
      <c r="D163" s="63">
        <f>+'Desmonte Infr. financiada'!D163</f>
        <v>279</v>
      </c>
      <c r="E163" s="63" t="str">
        <f>+VLOOKUP(B163,'resumen UCAP'!$A$5:$O$329,3,0)</f>
        <v>Un</v>
      </c>
      <c r="F163" s="64">
        <f>+VLOOKUP(B163,'resumen UCAP'!$A$5:$O$329,15,0)</f>
        <v>509142</v>
      </c>
      <c r="G163" s="123">
        <v>3</v>
      </c>
      <c r="H163" s="125">
        <f>+'Inversión No. 2.1 IAP'!H163++'Inversión No. 2.2 IAP'!H163+'Inversión 2.3 IAP'!H163+'Inversión 2.4 IAP'!H163+'Exp Veg 1-IAP'!H163+'Exp Veg 2-IAP'!H163</f>
        <v>0</v>
      </c>
      <c r="I163" s="125">
        <f>+'Inversión No. 2.1 IAP'!I163++'Inversión No. 2.2 IAP'!I163+'Inversión 2.3 IAP'!I163+'Inversión 2.4 IAP'!I163+'Exp Veg 1-IAP'!I163+'Exp Veg 2-IAP'!I163</f>
        <v>0</v>
      </c>
      <c r="J163" s="125">
        <f>+'Inversión No. 2.1 IAP'!J163++'Inversión No. 2.2 IAP'!J163+'Inversión 2.3 IAP'!J163+'Inversión 2.4 IAP'!J163+'Exp Veg 1-IAP'!J163+'Exp Veg 2-IAP'!J163</f>
        <v>0</v>
      </c>
      <c r="K163" s="125">
        <f>+'Inversión No. 2.1 IAP'!K163++'Inversión No. 2.2 IAP'!K163+'Inversión 2.3 IAP'!K163+'Inversión 2.4 IAP'!K163+'Exp Veg 1-IAP'!K163+'Exp Veg 2-IAP'!K163</f>
        <v>0</v>
      </c>
      <c r="L163" s="125">
        <f>+'Inversión No. 2.1 IAP'!L163++'Inversión No. 2.2 IAP'!L163+'Inversión 2.3 IAP'!L163+'Inversión 2.4 IAP'!L163+'Exp Veg 1-IAP'!L163+'Exp Veg 2-IAP'!L163</f>
        <v>0</v>
      </c>
      <c r="M163" s="125">
        <f>+'Inversión No. 2.1 IAP'!M163++'Inversión No. 2.2 IAP'!M163+'Inversión 2.3 IAP'!M163+'Inversión 2.4 IAP'!M163+'Exp Veg 1-IAP'!M163+'Exp Veg 2-IAP'!M163</f>
        <v>0</v>
      </c>
      <c r="N163" s="125">
        <f>+'Inversión No. 2.1 IAP'!N163++'Inversión No. 2.2 IAP'!N163+'Inversión 2.3 IAP'!N163+'Inversión 2.4 IAP'!N163+'Exp Veg 1-IAP'!N163+'Exp Veg 2-IAP'!N163</f>
        <v>0</v>
      </c>
      <c r="O163" s="125">
        <f>+'Inversión No. 2.1 IAP'!O163++'Inversión No. 2.2 IAP'!O163+'Inversión 2.3 IAP'!O163+'Inversión 2.4 IAP'!O163+'Exp Veg 1-IAP'!O163+'Exp Veg 2-IAP'!O163</f>
        <v>0</v>
      </c>
      <c r="P163" s="125">
        <f>+'Inversión No. 2.1 IAP'!P163++'Inversión No. 2.2 IAP'!P163+'Inversión 2.3 IAP'!P163+'Inversión 2.4 IAP'!P163+'Exp Veg 1-IAP'!P163+'Exp Veg 2-IAP'!P163</f>
        <v>0</v>
      </c>
      <c r="Q163" s="125">
        <f>+'Inversión No. 2.1 IAP'!Q163++'Inversión No. 2.2 IAP'!Q163+'Inversión 2.3 IAP'!Q163+'Inversión 2.4 IAP'!Q163+'Exp Veg 1-IAP'!Q163+'Exp Veg 2-IAP'!Q163</f>
        <v>0</v>
      </c>
      <c r="R163" s="125">
        <f>+'Inversión No. 2.1 IAP'!R163++'Inversión No. 2.2 IAP'!R163+'Inversión 2.3 IAP'!R163+'Inversión 2.4 IAP'!R163+'Exp Veg 1-IAP'!R163+'Exp Veg 2-IAP'!R163</f>
        <v>0</v>
      </c>
      <c r="S163" s="125">
        <f>+'Inversión No. 2.1 IAP'!S163++'Inversión No. 2.2 IAP'!S163+'Inversión 2.3 IAP'!S163+'Inversión 2.4 IAP'!S163+'Exp Veg 1-IAP'!S163+'Exp Veg 2-IAP'!S163</f>
        <v>0</v>
      </c>
      <c r="T163" s="125">
        <f>+'Inversión No. 2.1 IAP'!T163++'Inversión No. 2.2 IAP'!T163+'Inversión 2.3 IAP'!T163+'Inversión 2.4 IAP'!T163+'Exp Veg 1-IAP'!T163+'Exp Veg 2-IAP'!T163</f>
        <v>0</v>
      </c>
      <c r="U163" s="125">
        <f>+'Inversión No. 2.1 IAP'!U163++'Inversión No. 2.2 IAP'!U163+'Inversión 2.3 IAP'!U163+'Inversión 2.4 IAP'!U163+'Exp Veg 1-IAP'!U163+'Exp Veg 2-IAP'!U163</f>
        <v>0</v>
      </c>
      <c r="V163" s="125">
        <f>+'Inversión No. 2.1 IAP'!V163++'Inversión No. 2.2 IAP'!V163+'Inversión 2.3 IAP'!V163+'Inversión 2.4 IAP'!V163+'Exp Veg 1-IAP'!V163+'Exp Veg 2-IAP'!V163</f>
        <v>0</v>
      </c>
      <c r="W163" s="125">
        <f>+'Inversión No. 2.1 IAP'!W163++'Inversión No. 2.2 IAP'!W163+'Inversión 2.3 IAP'!W163+'Inversión 2.4 IAP'!W163+'Exp Veg 1-IAP'!W163+'Exp Veg 2-IAP'!W163</f>
        <v>0</v>
      </c>
      <c r="X163" s="125">
        <f>+'Inversión No. 2.1 IAP'!X163++'Inversión No. 2.2 IAP'!X163+'Inversión 2.3 IAP'!X163+'Inversión 2.4 IAP'!X163+'Exp Veg 1-IAP'!X163+'Exp Veg 2-IAP'!X163</f>
        <v>0</v>
      </c>
      <c r="Y163" s="125">
        <f>+'Inversión No. 2.1 IAP'!Y163++'Inversión No. 2.2 IAP'!Y163+'Inversión 2.3 IAP'!Y163+'Inversión 2.4 IAP'!Y163+'Exp Veg 1-IAP'!Y163+'Exp Veg 2-IAP'!Y163</f>
        <v>0</v>
      </c>
      <c r="Z163" s="125">
        <f>+'Inversión No. 2.1 IAP'!Z163++'Inversión No. 2.2 IAP'!Z163+'Inversión 2.3 IAP'!Z163+'Inversión 2.4 IAP'!Z163+'Exp Veg 1-IAP'!Z163+'Exp Veg 2-IAP'!Z163</f>
        <v>0</v>
      </c>
      <c r="AA163" s="125">
        <f>+'Inversión No. 2.1 IAP'!AA163++'Inversión No. 2.2 IAP'!AA163+'Inversión 2.3 IAP'!AA163+'Inversión 2.4 IAP'!AA163+'Exp Veg 1-IAP'!AA163+'Exp Veg 2-IAP'!AA163</f>
        <v>0</v>
      </c>
      <c r="AB163" s="125">
        <f>+'Inversión No. 2.1 IAP'!AB163++'Inversión No. 2.2 IAP'!AB163+'Inversión 2.3 IAP'!AB163+'Inversión 2.4 IAP'!AB163+'Exp Veg 1-IAP'!AB163+'Exp Veg 2-IAP'!AB163</f>
        <v>0</v>
      </c>
      <c r="AC163" s="125">
        <f>+'Inversión No. 2.1 IAP'!AC163++'Inversión No. 2.2 IAP'!AC163+'Inversión 2.3 IAP'!AC163+'Inversión 2.4 IAP'!AC163+'Exp Veg 1-IAP'!AC163+'Exp Veg 2-IAP'!AC163</f>
        <v>0</v>
      </c>
      <c r="AD163" s="125">
        <f>+'Inversión No. 2.1 IAP'!AD163++'Inversión No. 2.2 IAP'!AD163+'Inversión 2.3 IAP'!AD163+'Inversión 2.4 IAP'!AD163+'Exp Veg 1-IAP'!AD163+'Exp Veg 2-IAP'!AD163</f>
        <v>0</v>
      </c>
      <c r="AE163" s="125">
        <f>+'Inversión No. 2.1 IAP'!AE163++'Inversión No. 2.2 IAP'!AE163+'Inversión 2.3 IAP'!AE163+'Inversión 2.4 IAP'!AE163+'Exp Veg 1-IAP'!AE163+'Exp Veg 2-IAP'!AE163</f>
        <v>0</v>
      </c>
      <c r="AF163" s="125">
        <f>+'Inversión No. 2.1 IAP'!AF163++'Inversión No. 2.2 IAP'!AF163+'Inversión 2.3 IAP'!AF163+'Inversión 2.4 IAP'!AF163+'Exp Veg 1-IAP'!AF163+'Exp Veg 2-IAP'!AF163</f>
        <v>0</v>
      </c>
      <c r="AG163" s="125">
        <f>+'Inversión No. 2.1 IAP'!AG163++'Inversión No. 2.2 IAP'!AG163+'Inversión 2.3 IAP'!AG163+'Inversión 2.4 IAP'!AG163+'Exp Veg 1-IAP'!AG163+'Exp Veg 2-IAP'!AG163</f>
        <v>0</v>
      </c>
      <c r="AH163" s="125">
        <f>+'Inversión No. 2.1 IAP'!AH163++'Inversión No. 2.2 IAP'!AH163+'Inversión 2.3 IAP'!AH163+'Inversión 2.4 IAP'!AH163+'Exp Veg 1-IAP'!AH163+'Exp Veg 2-IAP'!AH163</f>
        <v>0</v>
      </c>
      <c r="AI163" s="125">
        <f>+'Inversión No. 2.1 IAP'!AI163++'Inversión No. 2.2 IAP'!AI163+'Inversión 2.3 IAP'!AI163+'Inversión 2.4 IAP'!AI163+'Exp Veg 1-IAP'!AI163+'Exp Veg 2-IAP'!AI163</f>
        <v>0</v>
      </c>
      <c r="AJ163" s="125">
        <f>+'Inversión No. 2.1 IAP'!AJ163++'Inversión No. 2.2 IAP'!AJ163+'Inversión 2.3 IAP'!AJ163+'Inversión 2.4 IAP'!AJ163+'Exp Veg 1-IAP'!AJ163+'Exp Veg 2-IAP'!AJ163</f>
        <v>0</v>
      </c>
      <c r="AK163" s="125">
        <f>+'Inversión No. 2.1 IAP'!AK163++'Inversión No. 2.2 IAP'!AK163+'Inversión 2.3 IAP'!AK163+'Inversión 2.4 IAP'!AK163+'Exp Veg 1-IAP'!AK163+'Exp Veg 2-IAP'!AK163</f>
        <v>0</v>
      </c>
    </row>
    <row r="164" spans="2:37" x14ac:dyDescent="0.25">
      <c r="B164" s="59" t="s">
        <v>590</v>
      </c>
      <c r="C164" s="62" t="str">
        <f>+VLOOKUP(B164,'resumen UCAP'!$A$5:$O$329,2,0)</f>
        <v>LUMINARIA LED 60W MILLENIUM</v>
      </c>
      <c r="D164" s="63">
        <f>+'Desmonte Infr. financiada'!D164</f>
        <v>60</v>
      </c>
      <c r="E164" s="63" t="str">
        <f>+VLOOKUP(B164,'resumen UCAP'!$A$5:$O$329,3,0)</f>
        <v>Un</v>
      </c>
      <c r="F164" s="64">
        <f>+VLOOKUP(B164,'resumen UCAP'!$A$5:$O$329,15,0)</f>
        <v>387336</v>
      </c>
      <c r="G164" s="61">
        <v>1</v>
      </c>
      <c r="H164" s="125">
        <f>+'Inversión No. 2.1 IAP'!H164++'Inversión No. 2.2 IAP'!H164+'Inversión 2.3 IAP'!H164+'Inversión 2.4 IAP'!H164+'Exp Veg 1-IAP'!H164+'Exp Veg 2-IAP'!H164</f>
        <v>0</v>
      </c>
      <c r="I164" s="125">
        <f>+'Inversión No. 2.1 IAP'!I164++'Inversión No. 2.2 IAP'!I164+'Inversión 2.3 IAP'!I164+'Inversión 2.4 IAP'!I164+'Exp Veg 1-IAP'!I164+'Exp Veg 2-IAP'!I164</f>
        <v>0</v>
      </c>
      <c r="J164" s="125">
        <f>+'Inversión No. 2.1 IAP'!J164++'Inversión No. 2.2 IAP'!J164+'Inversión 2.3 IAP'!J164+'Inversión 2.4 IAP'!J164+'Exp Veg 1-IAP'!J164+'Exp Veg 2-IAP'!J164</f>
        <v>0</v>
      </c>
      <c r="K164" s="125">
        <f>+'Inversión No. 2.1 IAP'!K164++'Inversión No. 2.2 IAP'!K164+'Inversión 2.3 IAP'!K164+'Inversión 2.4 IAP'!K164+'Exp Veg 1-IAP'!K164+'Exp Veg 2-IAP'!K164</f>
        <v>0</v>
      </c>
      <c r="L164" s="125">
        <f>+'Inversión No. 2.1 IAP'!L164++'Inversión No. 2.2 IAP'!L164+'Inversión 2.3 IAP'!L164+'Inversión 2.4 IAP'!L164+'Exp Veg 1-IAP'!L164+'Exp Veg 2-IAP'!L164</f>
        <v>0</v>
      </c>
      <c r="M164" s="125">
        <f>+'Inversión No. 2.1 IAP'!M164++'Inversión No. 2.2 IAP'!M164+'Inversión 2.3 IAP'!M164+'Inversión 2.4 IAP'!M164+'Exp Veg 1-IAP'!M164+'Exp Veg 2-IAP'!M164</f>
        <v>0</v>
      </c>
      <c r="N164" s="125">
        <f>+'Inversión No. 2.1 IAP'!N164++'Inversión No. 2.2 IAP'!N164+'Inversión 2.3 IAP'!N164+'Inversión 2.4 IAP'!N164+'Exp Veg 1-IAP'!N164+'Exp Veg 2-IAP'!N164</f>
        <v>0</v>
      </c>
      <c r="O164" s="125">
        <f>+'Inversión No. 2.1 IAP'!O164++'Inversión No. 2.2 IAP'!O164+'Inversión 2.3 IAP'!O164+'Inversión 2.4 IAP'!O164+'Exp Veg 1-IAP'!O164+'Exp Veg 2-IAP'!O164</f>
        <v>0</v>
      </c>
      <c r="P164" s="125">
        <f>+'Inversión No. 2.1 IAP'!P164++'Inversión No. 2.2 IAP'!P164+'Inversión 2.3 IAP'!P164+'Inversión 2.4 IAP'!P164+'Exp Veg 1-IAP'!P164+'Exp Veg 2-IAP'!P164</f>
        <v>0</v>
      </c>
      <c r="Q164" s="125">
        <f>+'Inversión No. 2.1 IAP'!Q164++'Inversión No. 2.2 IAP'!Q164+'Inversión 2.3 IAP'!Q164+'Inversión 2.4 IAP'!Q164+'Exp Veg 1-IAP'!Q164+'Exp Veg 2-IAP'!Q164</f>
        <v>0</v>
      </c>
      <c r="R164" s="125">
        <f>+'Inversión No. 2.1 IAP'!R164++'Inversión No. 2.2 IAP'!R164+'Inversión 2.3 IAP'!R164+'Inversión 2.4 IAP'!R164+'Exp Veg 1-IAP'!R164+'Exp Veg 2-IAP'!R164</f>
        <v>0</v>
      </c>
      <c r="S164" s="125">
        <f>+'Inversión No. 2.1 IAP'!S164++'Inversión No. 2.2 IAP'!S164+'Inversión 2.3 IAP'!S164+'Inversión 2.4 IAP'!S164+'Exp Veg 1-IAP'!S164+'Exp Veg 2-IAP'!S164</f>
        <v>0</v>
      </c>
      <c r="T164" s="125">
        <f>+'Inversión No. 2.1 IAP'!T164++'Inversión No. 2.2 IAP'!T164+'Inversión 2.3 IAP'!T164+'Inversión 2.4 IAP'!T164+'Exp Veg 1-IAP'!T164+'Exp Veg 2-IAP'!T164</f>
        <v>0</v>
      </c>
      <c r="U164" s="125">
        <f>+'Inversión No. 2.1 IAP'!U164++'Inversión No. 2.2 IAP'!U164+'Inversión 2.3 IAP'!U164+'Inversión 2.4 IAP'!U164+'Exp Veg 1-IAP'!U164+'Exp Veg 2-IAP'!U164</f>
        <v>0</v>
      </c>
      <c r="V164" s="125">
        <f>+'Inversión No. 2.1 IAP'!V164++'Inversión No. 2.2 IAP'!V164+'Inversión 2.3 IAP'!V164+'Inversión 2.4 IAP'!V164+'Exp Veg 1-IAP'!V164+'Exp Veg 2-IAP'!V164</f>
        <v>0</v>
      </c>
      <c r="W164" s="125">
        <f>+'Inversión No. 2.1 IAP'!W164++'Inversión No. 2.2 IAP'!W164+'Inversión 2.3 IAP'!W164+'Inversión 2.4 IAP'!W164+'Exp Veg 1-IAP'!W164+'Exp Veg 2-IAP'!W164</f>
        <v>0</v>
      </c>
      <c r="X164" s="125">
        <f>+'Inversión No. 2.1 IAP'!X164++'Inversión No. 2.2 IAP'!X164+'Inversión 2.3 IAP'!X164+'Inversión 2.4 IAP'!X164+'Exp Veg 1-IAP'!X164+'Exp Veg 2-IAP'!X164</f>
        <v>0</v>
      </c>
      <c r="Y164" s="125">
        <f>+'Inversión No. 2.1 IAP'!Y164++'Inversión No. 2.2 IAP'!Y164+'Inversión 2.3 IAP'!Y164+'Inversión 2.4 IAP'!Y164+'Exp Veg 1-IAP'!Y164+'Exp Veg 2-IAP'!Y164</f>
        <v>0</v>
      </c>
      <c r="Z164" s="125">
        <f>+'Inversión No. 2.1 IAP'!Z164++'Inversión No. 2.2 IAP'!Z164+'Inversión 2.3 IAP'!Z164+'Inversión 2.4 IAP'!Z164+'Exp Veg 1-IAP'!Z164+'Exp Veg 2-IAP'!Z164</f>
        <v>0</v>
      </c>
      <c r="AA164" s="125">
        <f>+'Inversión No. 2.1 IAP'!AA164++'Inversión No. 2.2 IAP'!AA164+'Inversión 2.3 IAP'!AA164+'Inversión 2.4 IAP'!AA164+'Exp Veg 1-IAP'!AA164+'Exp Veg 2-IAP'!AA164</f>
        <v>0</v>
      </c>
      <c r="AB164" s="125">
        <f>+'Inversión No. 2.1 IAP'!AB164++'Inversión No. 2.2 IAP'!AB164+'Inversión 2.3 IAP'!AB164+'Inversión 2.4 IAP'!AB164+'Exp Veg 1-IAP'!AB164+'Exp Veg 2-IAP'!AB164</f>
        <v>0</v>
      </c>
      <c r="AC164" s="125">
        <f>+'Inversión No. 2.1 IAP'!AC164++'Inversión No. 2.2 IAP'!AC164+'Inversión 2.3 IAP'!AC164+'Inversión 2.4 IAP'!AC164+'Exp Veg 1-IAP'!AC164+'Exp Veg 2-IAP'!AC164</f>
        <v>0</v>
      </c>
      <c r="AD164" s="125">
        <f>+'Inversión No. 2.1 IAP'!AD164++'Inversión No. 2.2 IAP'!AD164+'Inversión 2.3 IAP'!AD164+'Inversión 2.4 IAP'!AD164+'Exp Veg 1-IAP'!AD164+'Exp Veg 2-IAP'!AD164</f>
        <v>0</v>
      </c>
      <c r="AE164" s="125">
        <f>+'Inversión No. 2.1 IAP'!AE164++'Inversión No. 2.2 IAP'!AE164+'Inversión 2.3 IAP'!AE164+'Inversión 2.4 IAP'!AE164+'Exp Veg 1-IAP'!AE164+'Exp Veg 2-IAP'!AE164</f>
        <v>0</v>
      </c>
      <c r="AF164" s="125">
        <f>+'Inversión No. 2.1 IAP'!AF164++'Inversión No. 2.2 IAP'!AF164+'Inversión 2.3 IAP'!AF164+'Inversión 2.4 IAP'!AF164+'Exp Veg 1-IAP'!AF164+'Exp Veg 2-IAP'!AF164</f>
        <v>0</v>
      </c>
      <c r="AG164" s="125">
        <f>+'Inversión No. 2.1 IAP'!AG164++'Inversión No. 2.2 IAP'!AG164+'Inversión 2.3 IAP'!AG164+'Inversión 2.4 IAP'!AG164+'Exp Veg 1-IAP'!AG164+'Exp Veg 2-IAP'!AG164</f>
        <v>0</v>
      </c>
      <c r="AH164" s="125">
        <f>+'Inversión No. 2.1 IAP'!AH164++'Inversión No. 2.2 IAP'!AH164+'Inversión 2.3 IAP'!AH164+'Inversión 2.4 IAP'!AH164+'Exp Veg 1-IAP'!AH164+'Exp Veg 2-IAP'!AH164</f>
        <v>0</v>
      </c>
      <c r="AI164" s="125">
        <f>+'Inversión No. 2.1 IAP'!AI164++'Inversión No. 2.2 IAP'!AI164+'Inversión 2.3 IAP'!AI164+'Inversión 2.4 IAP'!AI164+'Exp Veg 1-IAP'!AI164+'Exp Veg 2-IAP'!AI164</f>
        <v>0</v>
      </c>
      <c r="AJ164" s="125">
        <f>+'Inversión No. 2.1 IAP'!AJ164++'Inversión No. 2.2 IAP'!AJ164+'Inversión 2.3 IAP'!AJ164+'Inversión 2.4 IAP'!AJ164+'Exp Veg 1-IAP'!AJ164+'Exp Veg 2-IAP'!AJ164</f>
        <v>0</v>
      </c>
      <c r="AK164" s="125">
        <f>+'Inversión No. 2.1 IAP'!AK164++'Inversión No. 2.2 IAP'!AK164+'Inversión 2.3 IAP'!AK164+'Inversión 2.4 IAP'!AK164+'Exp Veg 1-IAP'!AK164+'Exp Veg 2-IAP'!AK164</f>
        <v>0</v>
      </c>
    </row>
    <row r="165" spans="2:37" x14ac:dyDescent="0.25">
      <c r="B165" s="59" t="s">
        <v>591</v>
      </c>
      <c r="C165" s="62" t="str">
        <f>+VLOOKUP(B165,'resumen UCAP'!$A$5:$O$329,2,0)</f>
        <v>ETIQUETA LUMINARIA 150W</v>
      </c>
      <c r="D165" s="63">
        <f>+'Desmonte Infr. financiada'!D165</f>
        <v>169</v>
      </c>
      <c r="E165" s="63" t="str">
        <f>+VLOOKUP(B165,'resumen UCAP'!$A$5:$O$329,3,0)</f>
        <v>Un</v>
      </c>
      <c r="F165" s="64">
        <f>+VLOOKUP(B165,'resumen UCAP'!$A$5:$O$329,15,0)</f>
        <v>333700</v>
      </c>
      <c r="G165" s="123">
        <v>1</v>
      </c>
      <c r="H165" s="125">
        <f>+'Inversión No. 2.1 IAP'!H165++'Inversión No. 2.2 IAP'!H165+'Inversión 2.3 IAP'!H165+'Inversión 2.4 IAP'!H165+'Exp Veg 1-IAP'!H165+'Exp Veg 2-IAP'!H165</f>
        <v>0</v>
      </c>
      <c r="I165" s="125">
        <f>+'Inversión No. 2.1 IAP'!I165++'Inversión No. 2.2 IAP'!I165+'Inversión 2.3 IAP'!I165+'Inversión 2.4 IAP'!I165+'Exp Veg 1-IAP'!I165+'Exp Veg 2-IAP'!I165</f>
        <v>0</v>
      </c>
      <c r="J165" s="125">
        <f>+'Inversión No. 2.1 IAP'!J165++'Inversión No. 2.2 IAP'!J165+'Inversión 2.3 IAP'!J165+'Inversión 2.4 IAP'!J165+'Exp Veg 1-IAP'!J165+'Exp Veg 2-IAP'!J165</f>
        <v>0</v>
      </c>
      <c r="K165" s="125">
        <f>+'Inversión No. 2.1 IAP'!K165++'Inversión No. 2.2 IAP'!K165+'Inversión 2.3 IAP'!K165+'Inversión 2.4 IAP'!K165+'Exp Veg 1-IAP'!K165+'Exp Veg 2-IAP'!K165</f>
        <v>0</v>
      </c>
      <c r="L165" s="125">
        <f>+'Inversión No. 2.1 IAP'!L165++'Inversión No. 2.2 IAP'!L165+'Inversión 2.3 IAP'!L165+'Inversión 2.4 IAP'!L165+'Exp Veg 1-IAP'!L165+'Exp Veg 2-IAP'!L165</f>
        <v>0</v>
      </c>
      <c r="M165" s="125">
        <f>+'Inversión No. 2.1 IAP'!M165++'Inversión No. 2.2 IAP'!M165+'Inversión 2.3 IAP'!M165+'Inversión 2.4 IAP'!M165+'Exp Veg 1-IAP'!M165+'Exp Veg 2-IAP'!M165</f>
        <v>0</v>
      </c>
      <c r="N165" s="125">
        <f>+'Inversión No. 2.1 IAP'!N165++'Inversión No. 2.2 IAP'!N165+'Inversión 2.3 IAP'!N165+'Inversión 2.4 IAP'!N165+'Exp Veg 1-IAP'!N165+'Exp Veg 2-IAP'!N165</f>
        <v>0</v>
      </c>
      <c r="O165" s="125">
        <f>+'Inversión No. 2.1 IAP'!O165++'Inversión No. 2.2 IAP'!O165+'Inversión 2.3 IAP'!O165+'Inversión 2.4 IAP'!O165+'Exp Veg 1-IAP'!O165+'Exp Veg 2-IAP'!O165</f>
        <v>0</v>
      </c>
      <c r="P165" s="125">
        <f>+'Inversión No. 2.1 IAP'!P165++'Inversión No. 2.2 IAP'!P165+'Inversión 2.3 IAP'!P165+'Inversión 2.4 IAP'!P165+'Exp Veg 1-IAP'!P165+'Exp Veg 2-IAP'!P165</f>
        <v>0</v>
      </c>
      <c r="Q165" s="125">
        <f>+'Inversión No. 2.1 IAP'!Q165++'Inversión No. 2.2 IAP'!Q165+'Inversión 2.3 IAP'!Q165+'Inversión 2.4 IAP'!Q165+'Exp Veg 1-IAP'!Q165+'Exp Veg 2-IAP'!Q165</f>
        <v>0</v>
      </c>
      <c r="R165" s="125">
        <f>+'Inversión No. 2.1 IAP'!R165++'Inversión No. 2.2 IAP'!R165+'Inversión 2.3 IAP'!R165+'Inversión 2.4 IAP'!R165+'Exp Veg 1-IAP'!R165+'Exp Veg 2-IAP'!R165</f>
        <v>0</v>
      </c>
      <c r="S165" s="125">
        <f>+'Inversión No. 2.1 IAP'!S165++'Inversión No. 2.2 IAP'!S165+'Inversión 2.3 IAP'!S165+'Inversión 2.4 IAP'!S165+'Exp Veg 1-IAP'!S165+'Exp Veg 2-IAP'!S165</f>
        <v>0</v>
      </c>
      <c r="T165" s="125">
        <f>+'Inversión No. 2.1 IAP'!T165++'Inversión No. 2.2 IAP'!T165+'Inversión 2.3 IAP'!T165+'Inversión 2.4 IAP'!T165+'Exp Veg 1-IAP'!T165+'Exp Veg 2-IAP'!T165</f>
        <v>0</v>
      </c>
      <c r="U165" s="125">
        <f>+'Inversión No. 2.1 IAP'!U165++'Inversión No. 2.2 IAP'!U165+'Inversión 2.3 IAP'!U165+'Inversión 2.4 IAP'!U165+'Exp Veg 1-IAP'!U165+'Exp Veg 2-IAP'!U165</f>
        <v>0</v>
      </c>
      <c r="V165" s="125">
        <f>+'Inversión No. 2.1 IAP'!V165++'Inversión No. 2.2 IAP'!V165+'Inversión 2.3 IAP'!V165+'Inversión 2.4 IAP'!V165+'Exp Veg 1-IAP'!V165+'Exp Veg 2-IAP'!V165</f>
        <v>0</v>
      </c>
      <c r="W165" s="125">
        <f>+'Inversión No. 2.1 IAP'!W165++'Inversión No. 2.2 IAP'!W165+'Inversión 2.3 IAP'!W165+'Inversión 2.4 IAP'!W165+'Exp Veg 1-IAP'!W165+'Exp Veg 2-IAP'!W165</f>
        <v>0</v>
      </c>
      <c r="X165" s="125">
        <f>+'Inversión No. 2.1 IAP'!X165++'Inversión No. 2.2 IAP'!X165+'Inversión 2.3 IAP'!X165+'Inversión 2.4 IAP'!X165+'Exp Veg 1-IAP'!X165+'Exp Veg 2-IAP'!X165</f>
        <v>0</v>
      </c>
      <c r="Y165" s="125">
        <f>+'Inversión No. 2.1 IAP'!Y165++'Inversión No. 2.2 IAP'!Y165+'Inversión 2.3 IAP'!Y165+'Inversión 2.4 IAP'!Y165+'Exp Veg 1-IAP'!Y165+'Exp Veg 2-IAP'!Y165</f>
        <v>0</v>
      </c>
      <c r="Z165" s="125">
        <f>+'Inversión No. 2.1 IAP'!Z165++'Inversión No. 2.2 IAP'!Z165+'Inversión 2.3 IAP'!Z165+'Inversión 2.4 IAP'!Z165+'Exp Veg 1-IAP'!Z165+'Exp Veg 2-IAP'!Z165</f>
        <v>0</v>
      </c>
      <c r="AA165" s="125">
        <f>+'Inversión No. 2.1 IAP'!AA165++'Inversión No. 2.2 IAP'!AA165+'Inversión 2.3 IAP'!AA165+'Inversión 2.4 IAP'!AA165+'Exp Veg 1-IAP'!AA165+'Exp Veg 2-IAP'!AA165</f>
        <v>0</v>
      </c>
      <c r="AB165" s="125">
        <f>+'Inversión No. 2.1 IAP'!AB165++'Inversión No. 2.2 IAP'!AB165+'Inversión 2.3 IAP'!AB165+'Inversión 2.4 IAP'!AB165+'Exp Veg 1-IAP'!AB165+'Exp Veg 2-IAP'!AB165</f>
        <v>0</v>
      </c>
      <c r="AC165" s="125">
        <f>+'Inversión No. 2.1 IAP'!AC165++'Inversión No. 2.2 IAP'!AC165+'Inversión 2.3 IAP'!AC165+'Inversión 2.4 IAP'!AC165+'Exp Veg 1-IAP'!AC165+'Exp Veg 2-IAP'!AC165</f>
        <v>0</v>
      </c>
      <c r="AD165" s="125">
        <f>+'Inversión No. 2.1 IAP'!AD165++'Inversión No. 2.2 IAP'!AD165+'Inversión 2.3 IAP'!AD165+'Inversión 2.4 IAP'!AD165+'Exp Veg 1-IAP'!AD165+'Exp Veg 2-IAP'!AD165</f>
        <v>0</v>
      </c>
      <c r="AE165" s="125">
        <f>+'Inversión No. 2.1 IAP'!AE165++'Inversión No. 2.2 IAP'!AE165+'Inversión 2.3 IAP'!AE165+'Inversión 2.4 IAP'!AE165+'Exp Veg 1-IAP'!AE165+'Exp Veg 2-IAP'!AE165</f>
        <v>0</v>
      </c>
      <c r="AF165" s="125">
        <f>+'Inversión No. 2.1 IAP'!AF165++'Inversión No. 2.2 IAP'!AF165+'Inversión 2.3 IAP'!AF165+'Inversión 2.4 IAP'!AF165+'Exp Veg 1-IAP'!AF165+'Exp Veg 2-IAP'!AF165</f>
        <v>0</v>
      </c>
      <c r="AG165" s="125">
        <f>+'Inversión No. 2.1 IAP'!AG165++'Inversión No. 2.2 IAP'!AG165+'Inversión 2.3 IAP'!AG165+'Inversión 2.4 IAP'!AG165+'Exp Veg 1-IAP'!AG165+'Exp Veg 2-IAP'!AG165</f>
        <v>0</v>
      </c>
      <c r="AH165" s="125">
        <f>+'Inversión No. 2.1 IAP'!AH165++'Inversión No. 2.2 IAP'!AH165+'Inversión 2.3 IAP'!AH165+'Inversión 2.4 IAP'!AH165+'Exp Veg 1-IAP'!AH165+'Exp Veg 2-IAP'!AH165</f>
        <v>0</v>
      </c>
      <c r="AI165" s="125">
        <f>+'Inversión No. 2.1 IAP'!AI165++'Inversión No. 2.2 IAP'!AI165+'Inversión 2.3 IAP'!AI165+'Inversión 2.4 IAP'!AI165+'Exp Veg 1-IAP'!AI165+'Exp Veg 2-IAP'!AI165</f>
        <v>0</v>
      </c>
      <c r="AJ165" s="125">
        <f>+'Inversión No. 2.1 IAP'!AJ165++'Inversión No. 2.2 IAP'!AJ165+'Inversión 2.3 IAP'!AJ165+'Inversión 2.4 IAP'!AJ165+'Exp Veg 1-IAP'!AJ165+'Exp Veg 2-IAP'!AJ165</f>
        <v>0</v>
      </c>
      <c r="AK165" s="125">
        <f>+'Inversión No. 2.1 IAP'!AK165++'Inversión No. 2.2 IAP'!AK165+'Inversión 2.3 IAP'!AK165+'Inversión 2.4 IAP'!AK165+'Exp Veg 1-IAP'!AK165+'Exp Veg 2-IAP'!AK165</f>
        <v>0</v>
      </c>
    </row>
    <row r="166" spans="2:37" x14ac:dyDescent="0.25">
      <c r="B166" s="59" t="s">
        <v>592</v>
      </c>
      <c r="C166" s="62" t="str">
        <f>+VLOOKUP(B166,'resumen UCAP'!$A$5:$O$329,2,0)</f>
        <v>PROYECTOR NA 250W SEGUNDA</v>
      </c>
      <c r="D166" s="63">
        <f>+'Desmonte Infr. financiada'!D166</f>
        <v>279</v>
      </c>
      <c r="E166" s="63" t="str">
        <f>+VLOOKUP(B166,'resumen UCAP'!$A$5:$O$329,3,0)</f>
        <v>Un</v>
      </c>
      <c r="F166" s="64">
        <f>+VLOOKUP(B166,'resumen UCAP'!$A$5:$O$329,15,0)</f>
        <v>413027</v>
      </c>
      <c r="G166" s="123">
        <v>1</v>
      </c>
      <c r="H166" s="125">
        <f>+'Inversión No. 2.1 IAP'!H166++'Inversión No. 2.2 IAP'!H166+'Inversión 2.3 IAP'!H166+'Inversión 2.4 IAP'!H166+'Exp Veg 1-IAP'!H166+'Exp Veg 2-IAP'!H166</f>
        <v>0</v>
      </c>
      <c r="I166" s="125">
        <f>+'Inversión No. 2.1 IAP'!I166++'Inversión No. 2.2 IAP'!I166+'Inversión 2.3 IAP'!I166+'Inversión 2.4 IAP'!I166+'Exp Veg 1-IAP'!I166+'Exp Veg 2-IAP'!I166</f>
        <v>0</v>
      </c>
      <c r="J166" s="125">
        <f>+'Inversión No. 2.1 IAP'!J166++'Inversión No. 2.2 IAP'!J166+'Inversión 2.3 IAP'!J166+'Inversión 2.4 IAP'!J166+'Exp Veg 1-IAP'!J166+'Exp Veg 2-IAP'!J166</f>
        <v>0</v>
      </c>
      <c r="K166" s="125">
        <f>+'Inversión No. 2.1 IAP'!K166++'Inversión No. 2.2 IAP'!K166+'Inversión 2.3 IAP'!K166+'Inversión 2.4 IAP'!K166+'Exp Veg 1-IAP'!K166+'Exp Veg 2-IAP'!K166</f>
        <v>0</v>
      </c>
      <c r="L166" s="125">
        <f>+'Inversión No. 2.1 IAP'!L166++'Inversión No. 2.2 IAP'!L166+'Inversión 2.3 IAP'!L166+'Inversión 2.4 IAP'!L166+'Exp Veg 1-IAP'!L166+'Exp Veg 2-IAP'!L166</f>
        <v>0</v>
      </c>
      <c r="M166" s="125">
        <f>+'Inversión No. 2.1 IAP'!M166++'Inversión No. 2.2 IAP'!M166+'Inversión 2.3 IAP'!M166+'Inversión 2.4 IAP'!M166+'Exp Veg 1-IAP'!M166+'Exp Veg 2-IAP'!M166</f>
        <v>0</v>
      </c>
      <c r="N166" s="125">
        <f>+'Inversión No. 2.1 IAP'!N166++'Inversión No. 2.2 IAP'!N166+'Inversión 2.3 IAP'!N166+'Inversión 2.4 IAP'!N166+'Exp Veg 1-IAP'!N166+'Exp Veg 2-IAP'!N166</f>
        <v>0</v>
      </c>
      <c r="O166" s="125">
        <f>+'Inversión No. 2.1 IAP'!O166++'Inversión No. 2.2 IAP'!O166+'Inversión 2.3 IAP'!O166+'Inversión 2.4 IAP'!O166+'Exp Veg 1-IAP'!O166+'Exp Veg 2-IAP'!O166</f>
        <v>0</v>
      </c>
      <c r="P166" s="125">
        <f>+'Inversión No. 2.1 IAP'!P166++'Inversión No. 2.2 IAP'!P166+'Inversión 2.3 IAP'!P166+'Inversión 2.4 IAP'!P166+'Exp Veg 1-IAP'!P166+'Exp Veg 2-IAP'!P166</f>
        <v>0</v>
      </c>
      <c r="Q166" s="125">
        <f>+'Inversión No. 2.1 IAP'!Q166++'Inversión No. 2.2 IAP'!Q166+'Inversión 2.3 IAP'!Q166+'Inversión 2.4 IAP'!Q166+'Exp Veg 1-IAP'!Q166+'Exp Veg 2-IAP'!Q166</f>
        <v>0</v>
      </c>
      <c r="R166" s="125">
        <f>+'Inversión No. 2.1 IAP'!R166++'Inversión No. 2.2 IAP'!R166+'Inversión 2.3 IAP'!R166+'Inversión 2.4 IAP'!R166+'Exp Veg 1-IAP'!R166+'Exp Veg 2-IAP'!R166</f>
        <v>0</v>
      </c>
      <c r="S166" s="125">
        <f>+'Inversión No. 2.1 IAP'!S166++'Inversión No. 2.2 IAP'!S166+'Inversión 2.3 IAP'!S166+'Inversión 2.4 IAP'!S166+'Exp Veg 1-IAP'!S166+'Exp Veg 2-IAP'!S166</f>
        <v>0</v>
      </c>
      <c r="T166" s="125">
        <f>+'Inversión No. 2.1 IAP'!T166++'Inversión No. 2.2 IAP'!T166+'Inversión 2.3 IAP'!T166+'Inversión 2.4 IAP'!T166+'Exp Veg 1-IAP'!T166+'Exp Veg 2-IAP'!T166</f>
        <v>0</v>
      </c>
      <c r="U166" s="125">
        <f>+'Inversión No. 2.1 IAP'!U166++'Inversión No. 2.2 IAP'!U166+'Inversión 2.3 IAP'!U166+'Inversión 2.4 IAP'!U166+'Exp Veg 1-IAP'!U166+'Exp Veg 2-IAP'!U166</f>
        <v>0</v>
      </c>
      <c r="V166" s="125">
        <f>+'Inversión No. 2.1 IAP'!V166++'Inversión No. 2.2 IAP'!V166+'Inversión 2.3 IAP'!V166+'Inversión 2.4 IAP'!V166+'Exp Veg 1-IAP'!V166+'Exp Veg 2-IAP'!V166</f>
        <v>0</v>
      </c>
      <c r="W166" s="125">
        <f>+'Inversión No. 2.1 IAP'!W166++'Inversión No. 2.2 IAP'!W166+'Inversión 2.3 IAP'!W166+'Inversión 2.4 IAP'!W166+'Exp Veg 1-IAP'!W166+'Exp Veg 2-IAP'!W166</f>
        <v>0</v>
      </c>
      <c r="X166" s="125">
        <f>+'Inversión No. 2.1 IAP'!X166++'Inversión No. 2.2 IAP'!X166+'Inversión 2.3 IAP'!X166+'Inversión 2.4 IAP'!X166+'Exp Veg 1-IAP'!X166+'Exp Veg 2-IAP'!X166</f>
        <v>0</v>
      </c>
      <c r="Y166" s="125">
        <f>+'Inversión No. 2.1 IAP'!Y166++'Inversión No. 2.2 IAP'!Y166+'Inversión 2.3 IAP'!Y166+'Inversión 2.4 IAP'!Y166+'Exp Veg 1-IAP'!Y166+'Exp Veg 2-IAP'!Y166</f>
        <v>0</v>
      </c>
      <c r="Z166" s="125">
        <f>+'Inversión No. 2.1 IAP'!Z166++'Inversión No. 2.2 IAP'!Z166+'Inversión 2.3 IAP'!Z166+'Inversión 2.4 IAP'!Z166+'Exp Veg 1-IAP'!Z166+'Exp Veg 2-IAP'!Z166</f>
        <v>0</v>
      </c>
      <c r="AA166" s="125">
        <f>+'Inversión No. 2.1 IAP'!AA166++'Inversión No. 2.2 IAP'!AA166+'Inversión 2.3 IAP'!AA166+'Inversión 2.4 IAP'!AA166+'Exp Veg 1-IAP'!AA166+'Exp Veg 2-IAP'!AA166</f>
        <v>0</v>
      </c>
      <c r="AB166" s="125">
        <f>+'Inversión No. 2.1 IAP'!AB166++'Inversión No. 2.2 IAP'!AB166+'Inversión 2.3 IAP'!AB166+'Inversión 2.4 IAP'!AB166+'Exp Veg 1-IAP'!AB166+'Exp Veg 2-IAP'!AB166</f>
        <v>0</v>
      </c>
      <c r="AC166" s="125">
        <f>+'Inversión No. 2.1 IAP'!AC166++'Inversión No. 2.2 IAP'!AC166+'Inversión 2.3 IAP'!AC166+'Inversión 2.4 IAP'!AC166+'Exp Veg 1-IAP'!AC166+'Exp Veg 2-IAP'!AC166</f>
        <v>0</v>
      </c>
      <c r="AD166" s="125">
        <f>+'Inversión No. 2.1 IAP'!AD166++'Inversión No. 2.2 IAP'!AD166+'Inversión 2.3 IAP'!AD166+'Inversión 2.4 IAP'!AD166+'Exp Veg 1-IAP'!AD166+'Exp Veg 2-IAP'!AD166</f>
        <v>0</v>
      </c>
      <c r="AE166" s="125">
        <f>+'Inversión No. 2.1 IAP'!AE166++'Inversión No. 2.2 IAP'!AE166+'Inversión 2.3 IAP'!AE166+'Inversión 2.4 IAP'!AE166+'Exp Veg 1-IAP'!AE166+'Exp Veg 2-IAP'!AE166</f>
        <v>0</v>
      </c>
      <c r="AF166" s="125">
        <f>+'Inversión No. 2.1 IAP'!AF166++'Inversión No. 2.2 IAP'!AF166+'Inversión 2.3 IAP'!AF166+'Inversión 2.4 IAP'!AF166+'Exp Veg 1-IAP'!AF166+'Exp Veg 2-IAP'!AF166</f>
        <v>0</v>
      </c>
      <c r="AG166" s="125">
        <f>+'Inversión No. 2.1 IAP'!AG166++'Inversión No. 2.2 IAP'!AG166+'Inversión 2.3 IAP'!AG166+'Inversión 2.4 IAP'!AG166+'Exp Veg 1-IAP'!AG166+'Exp Veg 2-IAP'!AG166</f>
        <v>0</v>
      </c>
      <c r="AH166" s="125">
        <f>+'Inversión No. 2.1 IAP'!AH166++'Inversión No. 2.2 IAP'!AH166+'Inversión 2.3 IAP'!AH166+'Inversión 2.4 IAP'!AH166+'Exp Veg 1-IAP'!AH166+'Exp Veg 2-IAP'!AH166</f>
        <v>0</v>
      </c>
      <c r="AI166" s="125">
        <f>+'Inversión No. 2.1 IAP'!AI166++'Inversión No. 2.2 IAP'!AI166+'Inversión 2.3 IAP'!AI166+'Inversión 2.4 IAP'!AI166+'Exp Veg 1-IAP'!AI166+'Exp Veg 2-IAP'!AI166</f>
        <v>0</v>
      </c>
      <c r="AJ166" s="125">
        <f>+'Inversión No. 2.1 IAP'!AJ166++'Inversión No. 2.2 IAP'!AJ166+'Inversión 2.3 IAP'!AJ166+'Inversión 2.4 IAP'!AJ166+'Exp Veg 1-IAP'!AJ166+'Exp Veg 2-IAP'!AJ166</f>
        <v>0</v>
      </c>
      <c r="AK166" s="125">
        <f>+'Inversión No. 2.1 IAP'!AK166++'Inversión No. 2.2 IAP'!AK166+'Inversión 2.3 IAP'!AK166+'Inversión 2.4 IAP'!AK166+'Exp Veg 1-IAP'!AK166+'Exp Veg 2-IAP'!AK166</f>
        <v>0</v>
      </c>
    </row>
    <row r="167" spans="2:37" x14ac:dyDescent="0.25">
      <c r="B167" s="59"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125">
        <f>+'Inversión No. 2.1 IAP'!H167++'Inversión No. 2.2 IAP'!H167+'Inversión 2.3 IAP'!H167+'Inversión 2.4 IAP'!H167+'Exp Veg 1-IAP'!H167+'Exp Veg 2-IAP'!H167</f>
        <v>0</v>
      </c>
      <c r="I167" s="125">
        <f>+'Inversión No. 2.1 IAP'!I167++'Inversión No. 2.2 IAP'!I167+'Inversión 2.3 IAP'!I167+'Inversión 2.4 IAP'!I167+'Exp Veg 1-IAP'!I167+'Exp Veg 2-IAP'!I167</f>
        <v>0</v>
      </c>
      <c r="J167" s="125">
        <f>+'Inversión No. 2.1 IAP'!J167++'Inversión No. 2.2 IAP'!J167+'Inversión 2.3 IAP'!J167+'Inversión 2.4 IAP'!J167+'Exp Veg 1-IAP'!J167+'Exp Veg 2-IAP'!J167</f>
        <v>0</v>
      </c>
      <c r="K167" s="125">
        <f>+'Inversión No. 2.1 IAP'!K167++'Inversión No. 2.2 IAP'!K167+'Inversión 2.3 IAP'!K167+'Inversión 2.4 IAP'!K167+'Exp Veg 1-IAP'!K167+'Exp Veg 2-IAP'!K167</f>
        <v>0</v>
      </c>
      <c r="L167" s="125">
        <f>+'Inversión No. 2.1 IAP'!L167++'Inversión No. 2.2 IAP'!L167+'Inversión 2.3 IAP'!L167+'Inversión 2.4 IAP'!L167+'Exp Veg 1-IAP'!L167+'Exp Veg 2-IAP'!L167</f>
        <v>0</v>
      </c>
      <c r="M167" s="125">
        <f>+'Inversión No. 2.1 IAP'!M167++'Inversión No. 2.2 IAP'!M167+'Inversión 2.3 IAP'!M167+'Inversión 2.4 IAP'!M167+'Exp Veg 1-IAP'!M167+'Exp Veg 2-IAP'!M167</f>
        <v>0</v>
      </c>
      <c r="N167" s="125">
        <f>+'Inversión No. 2.1 IAP'!N167++'Inversión No. 2.2 IAP'!N167+'Inversión 2.3 IAP'!N167+'Inversión 2.4 IAP'!N167+'Exp Veg 1-IAP'!N167+'Exp Veg 2-IAP'!N167</f>
        <v>0</v>
      </c>
      <c r="O167" s="125">
        <f>+'Inversión No. 2.1 IAP'!O167++'Inversión No. 2.2 IAP'!O167+'Inversión 2.3 IAP'!O167+'Inversión 2.4 IAP'!O167+'Exp Veg 1-IAP'!O167+'Exp Veg 2-IAP'!O167</f>
        <v>0</v>
      </c>
      <c r="P167" s="125">
        <f>+'Inversión No. 2.1 IAP'!P167++'Inversión No. 2.2 IAP'!P167+'Inversión 2.3 IAP'!P167+'Inversión 2.4 IAP'!P167+'Exp Veg 1-IAP'!P167+'Exp Veg 2-IAP'!P167</f>
        <v>0</v>
      </c>
      <c r="Q167" s="125">
        <f>+'Inversión No. 2.1 IAP'!Q167++'Inversión No. 2.2 IAP'!Q167+'Inversión 2.3 IAP'!Q167+'Inversión 2.4 IAP'!Q167+'Exp Veg 1-IAP'!Q167+'Exp Veg 2-IAP'!Q167</f>
        <v>0</v>
      </c>
      <c r="R167" s="125">
        <f>+'Inversión No. 2.1 IAP'!R167++'Inversión No. 2.2 IAP'!R167+'Inversión 2.3 IAP'!R167+'Inversión 2.4 IAP'!R167+'Exp Veg 1-IAP'!R167+'Exp Veg 2-IAP'!R167</f>
        <v>0</v>
      </c>
      <c r="S167" s="125">
        <f>+'Inversión No. 2.1 IAP'!S167++'Inversión No. 2.2 IAP'!S167+'Inversión 2.3 IAP'!S167+'Inversión 2.4 IAP'!S167+'Exp Veg 1-IAP'!S167+'Exp Veg 2-IAP'!S167</f>
        <v>0</v>
      </c>
      <c r="T167" s="125">
        <f>+'Inversión No. 2.1 IAP'!T167++'Inversión No. 2.2 IAP'!T167+'Inversión 2.3 IAP'!T167+'Inversión 2.4 IAP'!T167+'Exp Veg 1-IAP'!T167+'Exp Veg 2-IAP'!T167</f>
        <v>0</v>
      </c>
      <c r="U167" s="125">
        <f>+'Inversión No. 2.1 IAP'!U167++'Inversión No. 2.2 IAP'!U167+'Inversión 2.3 IAP'!U167+'Inversión 2.4 IAP'!U167+'Exp Veg 1-IAP'!U167+'Exp Veg 2-IAP'!U167</f>
        <v>0</v>
      </c>
      <c r="V167" s="125">
        <f>+'Inversión No. 2.1 IAP'!V167++'Inversión No. 2.2 IAP'!V167+'Inversión 2.3 IAP'!V167+'Inversión 2.4 IAP'!V167+'Exp Veg 1-IAP'!V167+'Exp Veg 2-IAP'!V167</f>
        <v>0</v>
      </c>
      <c r="W167" s="125">
        <f>+'Inversión No. 2.1 IAP'!W167++'Inversión No. 2.2 IAP'!W167+'Inversión 2.3 IAP'!W167+'Inversión 2.4 IAP'!W167+'Exp Veg 1-IAP'!W167+'Exp Veg 2-IAP'!W167</f>
        <v>0</v>
      </c>
      <c r="X167" s="125">
        <f>+'Inversión No. 2.1 IAP'!X167++'Inversión No. 2.2 IAP'!X167+'Inversión 2.3 IAP'!X167+'Inversión 2.4 IAP'!X167+'Exp Veg 1-IAP'!X167+'Exp Veg 2-IAP'!X167</f>
        <v>0</v>
      </c>
      <c r="Y167" s="125">
        <f>+'Inversión No. 2.1 IAP'!Y167++'Inversión No. 2.2 IAP'!Y167+'Inversión 2.3 IAP'!Y167+'Inversión 2.4 IAP'!Y167+'Exp Veg 1-IAP'!Y167+'Exp Veg 2-IAP'!Y167</f>
        <v>0</v>
      </c>
      <c r="Z167" s="125">
        <f>+'Inversión No. 2.1 IAP'!Z167++'Inversión No. 2.2 IAP'!Z167+'Inversión 2.3 IAP'!Z167+'Inversión 2.4 IAP'!Z167+'Exp Veg 1-IAP'!Z167+'Exp Veg 2-IAP'!Z167</f>
        <v>0</v>
      </c>
      <c r="AA167" s="125">
        <f>+'Inversión No. 2.1 IAP'!AA167++'Inversión No. 2.2 IAP'!AA167+'Inversión 2.3 IAP'!AA167+'Inversión 2.4 IAP'!AA167+'Exp Veg 1-IAP'!AA167+'Exp Veg 2-IAP'!AA167</f>
        <v>0</v>
      </c>
      <c r="AB167" s="125">
        <f>+'Inversión No. 2.1 IAP'!AB167++'Inversión No. 2.2 IAP'!AB167+'Inversión 2.3 IAP'!AB167+'Inversión 2.4 IAP'!AB167+'Exp Veg 1-IAP'!AB167+'Exp Veg 2-IAP'!AB167</f>
        <v>0</v>
      </c>
      <c r="AC167" s="125">
        <f>+'Inversión No. 2.1 IAP'!AC167++'Inversión No. 2.2 IAP'!AC167+'Inversión 2.3 IAP'!AC167+'Inversión 2.4 IAP'!AC167+'Exp Veg 1-IAP'!AC167+'Exp Veg 2-IAP'!AC167</f>
        <v>0</v>
      </c>
      <c r="AD167" s="125">
        <f>+'Inversión No. 2.1 IAP'!AD167++'Inversión No. 2.2 IAP'!AD167+'Inversión 2.3 IAP'!AD167+'Inversión 2.4 IAP'!AD167+'Exp Veg 1-IAP'!AD167+'Exp Veg 2-IAP'!AD167</f>
        <v>0</v>
      </c>
      <c r="AE167" s="125">
        <f>+'Inversión No. 2.1 IAP'!AE167++'Inversión No. 2.2 IAP'!AE167+'Inversión 2.3 IAP'!AE167+'Inversión 2.4 IAP'!AE167+'Exp Veg 1-IAP'!AE167+'Exp Veg 2-IAP'!AE167</f>
        <v>0</v>
      </c>
      <c r="AF167" s="125">
        <f>+'Inversión No. 2.1 IAP'!AF167++'Inversión No. 2.2 IAP'!AF167+'Inversión 2.3 IAP'!AF167+'Inversión 2.4 IAP'!AF167+'Exp Veg 1-IAP'!AF167+'Exp Veg 2-IAP'!AF167</f>
        <v>0</v>
      </c>
      <c r="AG167" s="125">
        <f>+'Inversión No. 2.1 IAP'!AG167++'Inversión No. 2.2 IAP'!AG167+'Inversión 2.3 IAP'!AG167+'Inversión 2.4 IAP'!AG167+'Exp Veg 1-IAP'!AG167+'Exp Veg 2-IAP'!AG167</f>
        <v>0</v>
      </c>
      <c r="AH167" s="125">
        <f>+'Inversión No. 2.1 IAP'!AH167++'Inversión No. 2.2 IAP'!AH167+'Inversión 2.3 IAP'!AH167+'Inversión 2.4 IAP'!AH167+'Exp Veg 1-IAP'!AH167+'Exp Veg 2-IAP'!AH167</f>
        <v>0</v>
      </c>
      <c r="AI167" s="125">
        <f>+'Inversión No. 2.1 IAP'!AI167++'Inversión No. 2.2 IAP'!AI167+'Inversión 2.3 IAP'!AI167+'Inversión 2.4 IAP'!AI167+'Exp Veg 1-IAP'!AI167+'Exp Veg 2-IAP'!AI167</f>
        <v>0</v>
      </c>
      <c r="AJ167" s="125">
        <f>+'Inversión No. 2.1 IAP'!AJ167++'Inversión No. 2.2 IAP'!AJ167+'Inversión 2.3 IAP'!AJ167+'Inversión 2.4 IAP'!AJ167+'Exp Veg 1-IAP'!AJ167+'Exp Veg 2-IAP'!AJ167</f>
        <v>0</v>
      </c>
      <c r="AK167" s="125">
        <f>+'Inversión No. 2.1 IAP'!AK167++'Inversión No. 2.2 IAP'!AK167+'Inversión 2.3 IAP'!AK167+'Inversión 2.4 IAP'!AK167+'Exp Veg 1-IAP'!AK167+'Exp Veg 2-IAP'!AK167</f>
        <v>0</v>
      </c>
    </row>
    <row r="168" spans="2:37" x14ac:dyDescent="0.25">
      <c r="B168" s="59"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125">
        <f>+'Inversión No. 2.1 IAP'!H168++'Inversión No. 2.2 IAP'!H168+'Inversión 2.3 IAP'!H168+'Inversión 2.4 IAP'!H168+'Exp Veg 1-IAP'!H168+'Exp Veg 2-IAP'!H168</f>
        <v>0</v>
      </c>
      <c r="I168" s="125">
        <f>+'Inversión No. 2.1 IAP'!I168++'Inversión No. 2.2 IAP'!I168+'Inversión 2.3 IAP'!I168+'Inversión 2.4 IAP'!I168+'Exp Veg 1-IAP'!I168+'Exp Veg 2-IAP'!I168</f>
        <v>0</v>
      </c>
      <c r="J168" s="125">
        <f>+'Inversión No. 2.1 IAP'!J168++'Inversión No. 2.2 IAP'!J168+'Inversión 2.3 IAP'!J168+'Inversión 2.4 IAP'!J168+'Exp Veg 1-IAP'!J168+'Exp Veg 2-IAP'!J168</f>
        <v>0</v>
      </c>
      <c r="K168" s="125">
        <f>+'Inversión No. 2.1 IAP'!K168++'Inversión No. 2.2 IAP'!K168+'Inversión 2.3 IAP'!K168+'Inversión 2.4 IAP'!K168+'Exp Veg 1-IAP'!K168+'Exp Veg 2-IAP'!K168</f>
        <v>0</v>
      </c>
      <c r="L168" s="125">
        <f>+'Inversión No. 2.1 IAP'!L168++'Inversión No. 2.2 IAP'!L168+'Inversión 2.3 IAP'!L168+'Inversión 2.4 IAP'!L168+'Exp Veg 1-IAP'!L168+'Exp Veg 2-IAP'!L168</f>
        <v>0</v>
      </c>
      <c r="M168" s="125">
        <f>+'Inversión No. 2.1 IAP'!M168++'Inversión No. 2.2 IAP'!M168+'Inversión 2.3 IAP'!M168+'Inversión 2.4 IAP'!M168+'Exp Veg 1-IAP'!M168+'Exp Veg 2-IAP'!M168</f>
        <v>0</v>
      </c>
      <c r="N168" s="125">
        <f>+'Inversión No. 2.1 IAP'!N168++'Inversión No. 2.2 IAP'!N168+'Inversión 2.3 IAP'!N168+'Inversión 2.4 IAP'!N168+'Exp Veg 1-IAP'!N168+'Exp Veg 2-IAP'!N168</f>
        <v>0</v>
      </c>
      <c r="O168" s="125">
        <f>+'Inversión No. 2.1 IAP'!O168++'Inversión No. 2.2 IAP'!O168+'Inversión 2.3 IAP'!O168+'Inversión 2.4 IAP'!O168+'Exp Veg 1-IAP'!O168+'Exp Veg 2-IAP'!O168</f>
        <v>0</v>
      </c>
      <c r="P168" s="125">
        <f>+'Inversión No. 2.1 IAP'!P168++'Inversión No. 2.2 IAP'!P168+'Inversión 2.3 IAP'!P168+'Inversión 2.4 IAP'!P168+'Exp Veg 1-IAP'!P168+'Exp Veg 2-IAP'!P168</f>
        <v>0</v>
      </c>
      <c r="Q168" s="125">
        <f>+'Inversión No. 2.1 IAP'!Q168++'Inversión No. 2.2 IAP'!Q168+'Inversión 2.3 IAP'!Q168+'Inversión 2.4 IAP'!Q168+'Exp Veg 1-IAP'!Q168+'Exp Veg 2-IAP'!Q168</f>
        <v>0</v>
      </c>
      <c r="R168" s="125">
        <f>+'Inversión No. 2.1 IAP'!R168++'Inversión No. 2.2 IAP'!R168+'Inversión 2.3 IAP'!R168+'Inversión 2.4 IAP'!R168+'Exp Veg 1-IAP'!R168+'Exp Veg 2-IAP'!R168</f>
        <v>0</v>
      </c>
      <c r="S168" s="125">
        <f>+'Inversión No. 2.1 IAP'!S168++'Inversión No. 2.2 IAP'!S168+'Inversión 2.3 IAP'!S168+'Inversión 2.4 IAP'!S168+'Exp Veg 1-IAP'!S168+'Exp Veg 2-IAP'!S168</f>
        <v>0</v>
      </c>
      <c r="T168" s="125">
        <f>+'Inversión No. 2.1 IAP'!T168++'Inversión No. 2.2 IAP'!T168+'Inversión 2.3 IAP'!T168+'Inversión 2.4 IAP'!T168+'Exp Veg 1-IAP'!T168+'Exp Veg 2-IAP'!T168</f>
        <v>0</v>
      </c>
      <c r="U168" s="125">
        <f>+'Inversión No. 2.1 IAP'!U168++'Inversión No. 2.2 IAP'!U168+'Inversión 2.3 IAP'!U168+'Inversión 2.4 IAP'!U168+'Exp Veg 1-IAP'!U168+'Exp Veg 2-IAP'!U168</f>
        <v>0</v>
      </c>
      <c r="V168" s="125">
        <f>+'Inversión No. 2.1 IAP'!V168++'Inversión No. 2.2 IAP'!V168+'Inversión 2.3 IAP'!V168+'Inversión 2.4 IAP'!V168+'Exp Veg 1-IAP'!V168+'Exp Veg 2-IAP'!V168</f>
        <v>0</v>
      </c>
      <c r="W168" s="125">
        <f>+'Inversión No. 2.1 IAP'!W168++'Inversión No. 2.2 IAP'!W168+'Inversión 2.3 IAP'!W168+'Inversión 2.4 IAP'!W168+'Exp Veg 1-IAP'!W168+'Exp Veg 2-IAP'!W168</f>
        <v>0</v>
      </c>
      <c r="X168" s="125">
        <f>+'Inversión No. 2.1 IAP'!X168++'Inversión No. 2.2 IAP'!X168+'Inversión 2.3 IAP'!X168+'Inversión 2.4 IAP'!X168+'Exp Veg 1-IAP'!X168+'Exp Veg 2-IAP'!X168</f>
        <v>0</v>
      </c>
      <c r="Y168" s="125">
        <f>+'Inversión No. 2.1 IAP'!Y168++'Inversión No. 2.2 IAP'!Y168+'Inversión 2.3 IAP'!Y168+'Inversión 2.4 IAP'!Y168+'Exp Veg 1-IAP'!Y168+'Exp Veg 2-IAP'!Y168</f>
        <v>0</v>
      </c>
      <c r="Z168" s="125">
        <f>+'Inversión No. 2.1 IAP'!Z168++'Inversión No. 2.2 IAP'!Z168+'Inversión 2.3 IAP'!Z168+'Inversión 2.4 IAP'!Z168+'Exp Veg 1-IAP'!Z168+'Exp Veg 2-IAP'!Z168</f>
        <v>0</v>
      </c>
      <c r="AA168" s="125">
        <f>+'Inversión No. 2.1 IAP'!AA168++'Inversión No. 2.2 IAP'!AA168+'Inversión 2.3 IAP'!AA168+'Inversión 2.4 IAP'!AA168+'Exp Veg 1-IAP'!AA168+'Exp Veg 2-IAP'!AA168</f>
        <v>0</v>
      </c>
      <c r="AB168" s="125">
        <f>+'Inversión No. 2.1 IAP'!AB168++'Inversión No. 2.2 IAP'!AB168+'Inversión 2.3 IAP'!AB168+'Inversión 2.4 IAP'!AB168+'Exp Veg 1-IAP'!AB168+'Exp Veg 2-IAP'!AB168</f>
        <v>0</v>
      </c>
      <c r="AC168" s="125">
        <f>+'Inversión No. 2.1 IAP'!AC168++'Inversión No. 2.2 IAP'!AC168+'Inversión 2.3 IAP'!AC168+'Inversión 2.4 IAP'!AC168+'Exp Veg 1-IAP'!AC168+'Exp Veg 2-IAP'!AC168</f>
        <v>0</v>
      </c>
      <c r="AD168" s="125">
        <f>+'Inversión No. 2.1 IAP'!AD168++'Inversión No. 2.2 IAP'!AD168+'Inversión 2.3 IAP'!AD168+'Inversión 2.4 IAP'!AD168+'Exp Veg 1-IAP'!AD168+'Exp Veg 2-IAP'!AD168</f>
        <v>0</v>
      </c>
      <c r="AE168" s="125">
        <f>+'Inversión No. 2.1 IAP'!AE168++'Inversión No. 2.2 IAP'!AE168+'Inversión 2.3 IAP'!AE168+'Inversión 2.4 IAP'!AE168+'Exp Veg 1-IAP'!AE168+'Exp Veg 2-IAP'!AE168</f>
        <v>0</v>
      </c>
      <c r="AF168" s="125">
        <f>+'Inversión No. 2.1 IAP'!AF168++'Inversión No. 2.2 IAP'!AF168+'Inversión 2.3 IAP'!AF168+'Inversión 2.4 IAP'!AF168+'Exp Veg 1-IAP'!AF168+'Exp Veg 2-IAP'!AF168</f>
        <v>0</v>
      </c>
      <c r="AG168" s="125">
        <f>+'Inversión No. 2.1 IAP'!AG168++'Inversión No. 2.2 IAP'!AG168+'Inversión 2.3 IAP'!AG168+'Inversión 2.4 IAP'!AG168+'Exp Veg 1-IAP'!AG168+'Exp Veg 2-IAP'!AG168</f>
        <v>0</v>
      </c>
      <c r="AH168" s="125">
        <f>+'Inversión No. 2.1 IAP'!AH168++'Inversión No. 2.2 IAP'!AH168+'Inversión 2.3 IAP'!AH168+'Inversión 2.4 IAP'!AH168+'Exp Veg 1-IAP'!AH168+'Exp Veg 2-IAP'!AH168</f>
        <v>0</v>
      </c>
      <c r="AI168" s="125">
        <f>+'Inversión No. 2.1 IAP'!AI168++'Inversión No. 2.2 IAP'!AI168+'Inversión 2.3 IAP'!AI168+'Inversión 2.4 IAP'!AI168+'Exp Veg 1-IAP'!AI168+'Exp Veg 2-IAP'!AI168</f>
        <v>0</v>
      </c>
      <c r="AJ168" s="125">
        <f>+'Inversión No. 2.1 IAP'!AJ168++'Inversión No. 2.2 IAP'!AJ168+'Inversión 2.3 IAP'!AJ168+'Inversión 2.4 IAP'!AJ168+'Exp Veg 1-IAP'!AJ168+'Exp Veg 2-IAP'!AJ168</f>
        <v>0</v>
      </c>
      <c r="AK168" s="125">
        <f>+'Inversión No. 2.1 IAP'!AK168++'Inversión No. 2.2 IAP'!AK168+'Inversión 2.3 IAP'!AK168+'Inversión 2.4 IAP'!AK168+'Exp Veg 1-IAP'!AK168+'Exp Veg 2-IAP'!AK168</f>
        <v>0</v>
      </c>
    </row>
    <row r="169" spans="2:37" x14ac:dyDescent="0.25">
      <c r="B169" s="59" t="s">
        <v>595</v>
      </c>
      <c r="C169" s="62" t="str">
        <f>+VLOOKUP(B169,'resumen UCAP'!$A$5:$O$329,2,0)</f>
        <v>PROYECTOR NA 400W SEGUNDA</v>
      </c>
      <c r="D169" s="63">
        <f>+'Desmonte Infr. financiada'!D169</f>
        <v>440</v>
      </c>
      <c r="E169" s="63" t="str">
        <f>+VLOOKUP(B169,'resumen UCAP'!$A$5:$O$329,3,0)</f>
        <v>Un</v>
      </c>
      <c r="F169" s="64">
        <f>+VLOOKUP(B169,'resumen UCAP'!$A$5:$O$329,15,0)</f>
        <v>413027</v>
      </c>
      <c r="G169" s="123">
        <v>1</v>
      </c>
      <c r="H169" s="125">
        <f>+'Inversión No. 2.1 IAP'!H169++'Inversión No. 2.2 IAP'!H169+'Inversión 2.3 IAP'!H169+'Inversión 2.4 IAP'!H169+'Exp Veg 1-IAP'!H169+'Exp Veg 2-IAP'!H169</f>
        <v>0</v>
      </c>
      <c r="I169" s="125">
        <f>+'Inversión No. 2.1 IAP'!I169++'Inversión No. 2.2 IAP'!I169+'Inversión 2.3 IAP'!I169+'Inversión 2.4 IAP'!I169+'Exp Veg 1-IAP'!I169+'Exp Veg 2-IAP'!I169</f>
        <v>0</v>
      </c>
      <c r="J169" s="125">
        <f>+'Inversión No. 2.1 IAP'!J169++'Inversión No. 2.2 IAP'!J169+'Inversión 2.3 IAP'!J169+'Inversión 2.4 IAP'!J169+'Exp Veg 1-IAP'!J169+'Exp Veg 2-IAP'!J169</f>
        <v>0</v>
      </c>
      <c r="K169" s="125">
        <f>+'Inversión No. 2.1 IAP'!K169++'Inversión No. 2.2 IAP'!K169+'Inversión 2.3 IAP'!K169+'Inversión 2.4 IAP'!K169+'Exp Veg 1-IAP'!K169+'Exp Veg 2-IAP'!K169</f>
        <v>0</v>
      </c>
      <c r="L169" s="125">
        <f>+'Inversión No. 2.1 IAP'!L169++'Inversión No. 2.2 IAP'!L169+'Inversión 2.3 IAP'!L169+'Inversión 2.4 IAP'!L169+'Exp Veg 1-IAP'!L169+'Exp Veg 2-IAP'!L169</f>
        <v>0</v>
      </c>
      <c r="M169" s="125">
        <f>+'Inversión No. 2.1 IAP'!M169++'Inversión No. 2.2 IAP'!M169+'Inversión 2.3 IAP'!M169+'Inversión 2.4 IAP'!M169+'Exp Veg 1-IAP'!M169+'Exp Veg 2-IAP'!M169</f>
        <v>0</v>
      </c>
      <c r="N169" s="125">
        <f>+'Inversión No. 2.1 IAP'!N169++'Inversión No. 2.2 IAP'!N169+'Inversión 2.3 IAP'!N169+'Inversión 2.4 IAP'!N169+'Exp Veg 1-IAP'!N169+'Exp Veg 2-IAP'!N169</f>
        <v>0</v>
      </c>
      <c r="O169" s="125">
        <f>+'Inversión No. 2.1 IAP'!O169++'Inversión No. 2.2 IAP'!O169+'Inversión 2.3 IAP'!O169+'Inversión 2.4 IAP'!O169+'Exp Veg 1-IAP'!O169+'Exp Veg 2-IAP'!O169</f>
        <v>0</v>
      </c>
      <c r="P169" s="125">
        <f>+'Inversión No. 2.1 IAP'!P169++'Inversión No. 2.2 IAP'!P169+'Inversión 2.3 IAP'!P169+'Inversión 2.4 IAP'!P169+'Exp Veg 1-IAP'!P169+'Exp Veg 2-IAP'!P169</f>
        <v>0</v>
      </c>
      <c r="Q169" s="125">
        <f>+'Inversión No. 2.1 IAP'!Q169++'Inversión No. 2.2 IAP'!Q169+'Inversión 2.3 IAP'!Q169+'Inversión 2.4 IAP'!Q169+'Exp Veg 1-IAP'!Q169+'Exp Veg 2-IAP'!Q169</f>
        <v>0</v>
      </c>
      <c r="R169" s="125">
        <f>+'Inversión No. 2.1 IAP'!R169++'Inversión No. 2.2 IAP'!R169+'Inversión 2.3 IAP'!R169+'Inversión 2.4 IAP'!R169+'Exp Veg 1-IAP'!R169+'Exp Veg 2-IAP'!R169</f>
        <v>0</v>
      </c>
      <c r="S169" s="125">
        <f>+'Inversión No. 2.1 IAP'!S169++'Inversión No. 2.2 IAP'!S169+'Inversión 2.3 IAP'!S169+'Inversión 2.4 IAP'!S169+'Exp Veg 1-IAP'!S169+'Exp Veg 2-IAP'!S169</f>
        <v>0</v>
      </c>
      <c r="T169" s="125">
        <f>+'Inversión No. 2.1 IAP'!T169++'Inversión No. 2.2 IAP'!T169+'Inversión 2.3 IAP'!T169+'Inversión 2.4 IAP'!T169+'Exp Veg 1-IAP'!T169+'Exp Veg 2-IAP'!T169</f>
        <v>0</v>
      </c>
      <c r="U169" s="125">
        <f>+'Inversión No. 2.1 IAP'!U169++'Inversión No. 2.2 IAP'!U169+'Inversión 2.3 IAP'!U169+'Inversión 2.4 IAP'!U169+'Exp Veg 1-IAP'!U169+'Exp Veg 2-IAP'!U169</f>
        <v>0</v>
      </c>
      <c r="V169" s="125">
        <f>+'Inversión No. 2.1 IAP'!V169++'Inversión No. 2.2 IAP'!V169+'Inversión 2.3 IAP'!V169+'Inversión 2.4 IAP'!V169+'Exp Veg 1-IAP'!V169+'Exp Veg 2-IAP'!V169</f>
        <v>0</v>
      </c>
      <c r="W169" s="125">
        <f>+'Inversión No. 2.1 IAP'!W169++'Inversión No. 2.2 IAP'!W169+'Inversión 2.3 IAP'!W169+'Inversión 2.4 IAP'!W169+'Exp Veg 1-IAP'!W169+'Exp Veg 2-IAP'!W169</f>
        <v>0</v>
      </c>
      <c r="X169" s="125">
        <f>+'Inversión No. 2.1 IAP'!X169++'Inversión No. 2.2 IAP'!X169+'Inversión 2.3 IAP'!X169+'Inversión 2.4 IAP'!X169+'Exp Veg 1-IAP'!X169+'Exp Veg 2-IAP'!X169</f>
        <v>0</v>
      </c>
      <c r="Y169" s="125">
        <f>+'Inversión No. 2.1 IAP'!Y169++'Inversión No. 2.2 IAP'!Y169+'Inversión 2.3 IAP'!Y169+'Inversión 2.4 IAP'!Y169+'Exp Veg 1-IAP'!Y169+'Exp Veg 2-IAP'!Y169</f>
        <v>0</v>
      </c>
      <c r="Z169" s="125">
        <f>+'Inversión No. 2.1 IAP'!Z169++'Inversión No. 2.2 IAP'!Z169+'Inversión 2.3 IAP'!Z169+'Inversión 2.4 IAP'!Z169+'Exp Veg 1-IAP'!Z169+'Exp Veg 2-IAP'!Z169</f>
        <v>0</v>
      </c>
      <c r="AA169" s="125">
        <f>+'Inversión No. 2.1 IAP'!AA169++'Inversión No. 2.2 IAP'!AA169+'Inversión 2.3 IAP'!AA169+'Inversión 2.4 IAP'!AA169+'Exp Veg 1-IAP'!AA169+'Exp Veg 2-IAP'!AA169</f>
        <v>0</v>
      </c>
      <c r="AB169" s="125">
        <f>+'Inversión No. 2.1 IAP'!AB169++'Inversión No. 2.2 IAP'!AB169+'Inversión 2.3 IAP'!AB169+'Inversión 2.4 IAP'!AB169+'Exp Veg 1-IAP'!AB169+'Exp Veg 2-IAP'!AB169</f>
        <v>0</v>
      </c>
      <c r="AC169" s="125">
        <f>+'Inversión No. 2.1 IAP'!AC169++'Inversión No. 2.2 IAP'!AC169+'Inversión 2.3 IAP'!AC169+'Inversión 2.4 IAP'!AC169+'Exp Veg 1-IAP'!AC169+'Exp Veg 2-IAP'!AC169</f>
        <v>0</v>
      </c>
      <c r="AD169" s="125">
        <f>+'Inversión No. 2.1 IAP'!AD169++'Inversión No. 2.2 IAP'!AD169+'Inversión 2.3 IAP'!AD169+'Inversión 2.4 IAP'!AD169+'Exp Veg 1-IAP'!AD169+'Exp Veg 2-IAP'!AD169</f>
        <v>0</v>
      </c>
      <c r="AE169" s="125">
        <f>+'Inversión No. 2.1 IAP'!AE169++'Inversión No. 2.2 IAP'!AE169+'Inversión 2.3 IAP'!AE169+'Inversión 2.4 IAP'!AE169+'Exp Veg 1-IAP'!AE169+'Exp Veg 2-IAP'!AE169</f>
        <v>0</v>
      </c>
      <c r="AF169" s="125">
        <f>+'Inversión No. 2.1 IAP'!AF169++'Inversión No. 2.2 IAP'!AF169+'Inversión 2.3 IAP'!AF169+'Inversión 2.4 IAP'!AF169+'Exp Veg 1-IAP'!AF169+'Exp Veg 2-IAP'!AF169</f>
        <v>0</v>
      </c>
      <c r="AG169" s="125">
        <f>+'Inversión No. 2.1 IAP'!AG169++'Inversión No. 2.2 IAP'!AG169+'Inversión 2.3 IAP'!AG169+'Inversión 2.4 IAP'!AG169+'Exp Veg 1-IAP'!AG169+'Exp Veg 2-IAP'!AG169</f>
        <v>0</v>
      </c>
      <c r="AH169" s="125">
        <f>+'Inversión No. 2.1 IAP'!AH169++'Inversión No. 2.2 IAP'!AH169+'Inversión 2.3 IAP'!AH169+'Inversión 2.4 IAP'!AH169+'Exp Veg 1-IAP'!AH169+'Exp Veg 2-IAP'!AH169</f>
        <v>0</v>
      </c>
      <c r="AI169" s="125">
        <f>+'Inversión No. 2.1 IAP'!AI169++'Inversión No. 2.2 IAP'!AI169+'Inversión 2.3 IAP'!AI169+'Inversión 2.4 IAP'!AI169+'Exp Veg 1-IAP'!AI169+'Exp Veg 2-IAP'!AI169</f>
        <v>0</v>
      </c>
      <c r="AJ169" s="125">
        <f>+'Inversión No. 2.1 IAP'!AJ169++'Inversión No. 2.2 IAP'!AJ169+'Inversión 2.3 IAP'!AJ169+'Inversión 2.4 IAP'!AJ169+'Exp Veg 1-IAP'!AJ169+'Exp Veg 2-IAP'!AJ169</f>
        <v>0</v>
      </c>
      <c r="AK169" s="125">
        <f>+'Inversión No. 2.1 IAP'!AK169++'Inversión No. 2.2 IAP'!AK169+'Inversión 2.3 IAP'!AK169+'Inversión 2.4 IAP'!AK169+'Exp Veg 1-IAP'!AK169+'Exp Veg 2-IAP'!AK169</f>
        <v>0</v>
      </c>
    </row>
    <row r="170" spans="2:37" x14ac:dyDescent="0.25">
      <c r="B170" s="59" t="s">
        <v>596</v>
      </c>
      <c r="C170" s="62" t="str">
        <f>+VLOOKUP(B170,'resumen UCAP'!$A$5:$O$329,2,0)</f>
        <v>LUMINARIA NA 100W (D3248)</v>
      </c>
      <c r="D170" s="63">
        <f>+'Desmonte Infr. financiada'!D170</f>
        <v>115</v>
      </c>
      <c r="E170" s="63" t="str">
        <f>+VLOOKUP(B170,'resumen UCAP'!$A$5:$O$329,3,0)</f>
        <v>Un</v>
      </c>
      <c r="F170" s="64">
        <f>+VLOOKUP(B170,'resumen UCAP'!$A$5:$O$329,15,0)</f>
        <v>211467</v>
      </c>
      <c r="G170" s="123">
        <v>1</v>
      </c>
      <c r="H170" s="125">
        <f>+'Inversión No. 2.1 IAP'!H170++'Inversión No. 2.2 IAP'!H170+'Inversión 2.3 IAP'!H170+'Inversión 2.4 IAP'!H170+'Exp Veg 1-IAP'!H170+'Exp Veg 2-IAP'!H170</f>
        <v>0</v>
      </c>
      <c r="I170" s="125">
        <f>+'Inversión No. 2.1 IAP'!I170++'Inversión No. 2.2 IAP'!I170+'Inversión 2.3 IAP'!I170+'Inversión 2.4 IAP'!I170+'Exp Veg 1-IAP'!I170+'Exp Veg 2-IAP'!I170</f>
        <v>0</v>
      </c>
      <c r="J170" s="125">
        <f>+'Inversión No. 2.1 IAP'!J170++'Inversión No. 2.2 IAP'!J170+'Inversión 2.3 IAP'!J170+'Inversión 2.4 IAP'!J170+'Exp Veg 1-IAP'!J170+'Exp Veg 2-IAP'!J170</f>
        <v>0</v>
      </c>
      <c r="K170" s="125">
        <f>+'Inversión No. 2.1 IAP'!K170++'Inversión No. 2.2 IAP'!K170+'Inversión 2.3 IAP'!K170+'Inversión 2.4 IAP'!K170+'Exp Veg 1-IAP'!K170+'Exp Veg 2-IAP'!K170</f>
        <v>0</v>
      </c>
      <c r="L170" s="125">
        <f>+'Inversión No. 2.1 IAP'!L170++'Inversión No. 2.2 IAP'!L170+'Inversión 2.3 IAP'!L170+'Inversión 2.4 IAP'!L170+'Exp Veg 1-IAP'!L170+'Exp Veg 2-IAP'!L170</f>
        <v>0</v>
      </c>
      <c r="M170" s="125">
        <f>+'Inversión No. 2.1 IAP'!M170++'Inversión No. 2.2 IAP'!M170+'Inversión 2.3 IAP'!M170+'Inversión 2.4 IAP'!M170+'Exp Veg 1-IAP'!M170+'Exp Veg 2-IAP'!M170</f>
        <v>0</v>
      </c>
      <c r="N170" s="125">
        <f>+'Inversión No. 2.1 IAP'!N170++'Inversión No. 2.2 IAP'!N170+'Inversión 2.3 IAP'!N170+'Inversión 2.4 IAP'!N170+'Exp Veg 1-IAP'!N170+'Exp Veg 2-IAP'!N170</f>
        <v>0</v>
      </c>
      <c r="O170" s="125">
        <f>+'Inversión No. 2.1 IAP'!O170++'Inversión No. 2.2 IAP'!O170+'Inversión 2.3 IAP'!O170+'Inversión 2.4 IAP'!O170+'Exp Veg 1-IAP'!O170+'Exp Veg 2-IAP'!O170</f>
        <v>0</v>
      </c>
      <c r="P170" s="125">
        <f>+'Inversión No. 2.1 IAP'!P170++'Inversión No. 2.2 IAP'!P170+'Inversión 2.3 IAP'!P170+'Inversión 2.4 IAP'!P170+'Exp Veg 1-IAP'!P170+'Exp Veg 2-IAP'!P170</f>
        <v>0</v>
      </c>
      <c r="Q170" s="125">
        <f>+'Inversión No. 2.1 IAP'!Q170++'Inversión No. 2.2 IAP'!Q170+'Inversión 2.3 IAP'!Q170+'Inversión 2.4 IAP'!Q170+'Exp Veg 1-IAP'!Q170+'Exp Veg 2-IAP'!Q170</f>
        <v>0</v>
      </c>
      <c r="R170" s="125">
        <f>+'Inversión No. 2.1 IAP'!R170++'Inversión No. 2.2 IAP'!R170+'Inversión 2.3 IAP'!R170+'Inversión 2.4 IAP'!R170+'Exp Veg 1-IAP'!R170+'Exp Veg 2-IAP'!R170</f>
        <v>0</v>
      </c>
      <c r="S170" s="125">
        <f>+'Inversión No. 2.1 IAP'!S170++'Inversión No. 2.2 IAP'!S170+'Inversión 2.3 IAP'!S170+'Inversión 2.4 IAP'!S170+'Exp Veg 1-IAP'!S170+'Exp Veg 2-IAP'!S170</f>
        <v>0</v>
      </c>
      <c r="T170" s="125">
        <f>+'Inversión No. 2.1 IAP'!T170++'Inversión No. 2.2 IAP'!T170+'Inversión 2.3 IAP'!T170+'Inversión 2.4 IAP'!T170+'Exp Veg 1-IAP'!T170+'Exp Veg 2-IAP'!T170</f>
        <v>0</v>
      </c>
      <c r="U170" s="125">
        <f>+'Inversión No. 2.1 IAP'!U170++'Inversión No. 2.2 IAP'!U170+'Inversión 2.3 IAP'!U170+'Inversión 2.4 IAP'!U170+'Exp Veg 1-IAP'!U170+'Exp Veg 2-IAP'!U170</f>
        <v>0</v>
      </c>
      <c r="V170" s="125">
        <f>+'Inversión No. 2.1 IAP'!V170++'Inversión No. 2.2 IAP'!V170+'Inversión 2.3 IAP'!V170+'Inversión 2.4 IAP'!V170+'Exp Veg 1-IAP'!V170+'Exp Veg 2-IAP'!V170</f>
        <v>0</v>
      </c>
      <c r="W170" s="125">
        <f>+'Inversión No. 2.1 IAP'!W170++'Inversión No. 2.2 IAP'!W170+'Inversión 2.3 IAP'!W170+'Inversión 2.4 IAP'!W170+'Exp Veg 1-IAP'!W170+'Exp Veg 2-IAP'!W170</f>
        <v>0</v>
      </c>
      <c r="X170" s="125">
        <f>+'Inversión No. 2.1 IAP'!X170++'Inversión No. 2.2 IAP'!X170+'Inversión 2.3 IAP'!X170+'Inversión 2.4 IAP'!X170+'Exp Veg 1-IAP'!X170+'Exp Veg 2-IAP'!X170</f>
        <v>0</v>
      </c>
      <c r="Y170" s="125">
        <f>+'Inversión No. 2.1 IAP'!Y170++'Inversión No. 2.2 IAP'!Y170+'Inversión 2.3 IAP'!Y170+'Inversión 2.4 IAP'!Y170+'Exp Veg 1-IAP'!Y170+'Exp Veg 2-IAP'!Y170</f>
        <v>0</v>
      </c>
      <c r="Z170" s="125">
        <f>+'Inversión No. 2.1 IAP'!Z170++'Inversión No. 2.2 IAP'!Z170+'Inversión 2.3 IAP'!Z170+'Inversión 2.4 IAP'!Z170+'Exp Veg 1-IAP'!Z170+'Exp Veg 2-IAP'!Z170</f>
        <v>0</v>
      </c>
      <c r="AA170" s="125">
        <f>+'Inversión No. 2.1 IAP'!AA170++'Inversión No. 2.2 IAP'!AA170+'Inversión 2.3 IAP'!AA170+'Inversión 2.4 IAP'!AA170+'Exp Veg 1-IAP'!AA170+'Exp Veg 2-IAP'!AA170</f>
        <v>0</v>
      </c>
      <c r="AB170" s="125">
        <f>+'Inversión No. 2.1 IAP'!AB170++'Inversión No. 2.2 IAP'!AB170+'Inversión 2.3 IAP'!AB170+'Inversión 2.4 IAP'!AB170+'Exp Veg 1-IAP'!AB170+'Exp Veg 2-IAP'!AB170</f>
        <v>0</v>
      </c>
      <c r="AC170" s="125">
        <f>+'Inversión No. 2.1 IAP'!AC170++'Inversión No. 2.2 IAP'!AC170+'Inversión 2.3 IAP'!AC170+'Inversión 2.4 IAP'!AC170+'Exp Veg 1-IAP'!AC170+'Exp Veg 2-IAP'!AC170</f>
        <v>0</v>
      </c>
      <c r="AD170" s="125">
        <f>+'Inversión No. 2.1 IAP'!AD170++'Inversión No. 2.2 IAP'!AD170+'Inversión 2.3 IAP'!AD170+'Inversión 2.4 IAP'!AD170+'Exp Veg 1-IAP'!AD170+'Exp Veg 2-IAP'!AD170</f>
        <v>0</v>
      </c>
      <c r="AE170" s="125">
        <f>+'Inversión No. 2.1 IAP'!AE170++'Inversión No. 2.2 IAP'!AE170+'Inversión 2.3 IAP'!AE170+'Inversión 2.4 IAP'!AE170+'Exp Veg 1-IAP'!AE170+'Exp Veg 2-IAP'!AE170</f>
        <v>0</v>
      </c>
      <c r="AF170" s="125">
        <f>+'Inversión No. 2.1 IAP'!AF170++'Inversión No. 2.2 IAP'!AF170+'Inversión 2.3 IAP'!AF170+'Inversión 2.4 IAP'!AF170+'Exp Veg 1-IAP'!AF170+'Exp Veg 2-IAP'!AF170</f>
        <v>0</v>
      </c>
      <c r="AG170" s="125">
        <f>+'Inversión No. 2.1 IAP'!AG170++'Inversión No. 2.2 IAP'!AG170+'Inversión 2.3 IAP'!AG170+'Inversión 2.4 IAP'!AG170+'Exp Veg 1-IAP'!AG170+'Exp Veg 2-IAP'!AG170</f>
        <v>0</v>
      </c>
      <c r="AH170" s="125">
        <f>+'Inversión No. 2.1 IAP'!AH170++'Inversión No. 2.2 IAP'!AH170+'Inversión 2.3 IAP'!AH170+'Inversión 2.4 IAP'!AH170+'Exp Veg 1-IAP'!AH170+'Exp Veg 2-IAP'!AH170</f>
        <v>0</v>
      </c>
      <c r="AI170" s="125">
        <f>+'Inversión No. 2.1 IAP'!AI170++'Inversión No. 2.2 IAP'!AI170+'Inversión 2.3 IAP'!AI170+'Inversión 2.4 IAP'!AI170+'Exp Veg 1-IAP'!AI170+'Exp Veg 2-IAP'!AI170</f>
        <v>0</v>
      </c>
      <c r="AJ170" s="125">
        <f>+'Inversión No. 2.1 IAP'!AJ170++'Inversión No. 2.2 IAP'!AJ170+'Inversión 2.3 IAP'!AJ170+'Inversión 2.4 IAP'!AJ170+'Exp Veg 1-IAP'!AJ170+'Exp Veg 2-IAP'!AJ170</f>
        <v>0</v>
      </c>
      <c r="AK170" s="125">
        <f>+'Inversión No. 2.1 IAP'!AK170++'Inversión No. 2.2 IAP'!AK170+'Inversión 2.3 IAP'!AK170+'Inversión 2.4 IAP'!AK170+'Exp Veg 1-IAP'!AK170+'Exp Veg 2-IAP'!AK170</f>
        <v>0</v>
      </c>
    </row>
    <row r="171" spans="2:37" x14ac:dyDescent="0.25">
      <c r="B171" s="59" t="s">
        <v>597</v>
      </c>
      <c r="C171" s="62" t="str">
        <f>+VLOOKUP(B171,'resumen UCAP'!$A$5:$O$329,2,0)</f>
        <v>LUMINARIA IMPOLED 150W NUEVA</v>
      </c>
      <c r="D171" s="63">
        <f>+'Desmonte Infr. financiada'!D171</f>
        <v>150</v>
      </c>
      <c r="E171" s="63" t="str">
        <f>+VLOOKUP(B171,'resumen UCAP'!$A$5:$O$329,3,0)</f>
        <v>Un</v>
      </c>
      <c r="F171" s="64">
        <f>+VLOOKUP(B171,'resumen UCAP'!$A$5:$O$329,15,0)</f>
        <v>845605</v>
      </c>
      <c r="G171" s="61">
        <v>1</v>
      </c>
      <c r="H171" s="125">
        <f>+'Inversión No. 2.1 IAP'!H171++'Inversión No. 2.2 IAP'!H171+'Inversión 2.3 IAP'!H171+'Inversión 2.4 IAP'!H171+'Exp Veg 1-IAP'!H171+'Exp Veg 2-IAP'!H171</f>
        <v>0</v>
      </c>
      <c r="I171" s="125">
        <f>+'Inversión No. 2.1 IAP'!I171++'Inversión No. 2.2 IAP'!I171+'Inversión 2.3 IAP'!I171+'Inversión 2.4 IAP'!I171+'Exp Veg 1-IAP'!I171+'Exp Veg 2-IAP'!I171</f>
        <v>0</v>
      </c>
      <c r="J171" s="125">
        <f>+'Inversión No. 2.1 IAP'!J171++'Inversión No. 2.2 IAP'!J171+'Inversión 2.3 IAP'!J171+'Inversión 2.4 IAP'!J171+'Exp Veg 1-IAP'!J171+'Exp Veg 2-IAP'!J171</f>
        <v>0</v>
      </c>
      <c r="K171" s="125">
        <f>+'Inversión No. 2.1 IAP'!K171++'Inversión No. 2.2 IAP'!K171+'Inversión 2.3 IAP'!K171+'Inversión 2.4 IAP'!K171+'Exp Veg 1-IAP'!K171+'Exp Veg 2-IAP'!K171</f>
        <v>0</v>
      </c>
      <c r="L171" s="125">
        <f>+'Inversión No. 2.1 IAP'!L171++'Inversión No. 2.2 IAP'!L171+'Inversión 2.3 IAP'!L171+'Inversión 2.4 IAP'!L171+'Exp Veg 1-IAP'!L171+'Exp Veg 2-IAP'!L171</f>
        <v>0</v>
      </c>
      <c r="M171" s="125">
        <f>+'Inversión No. 2.1 IAP'!M171++'Inversión No. 2.2 IAP'!M171+'Inversión 2.3 IAP'!M171+'Inversión 2.4 IAP'!M171+'Exp Veg 1-IAP'!M171+'Exp Veg 2-IAP'!M171</f>
        <v>0</v>
      </c>
      <c r="N171" s="125">
        <f>+'Inversión No. 2.1 IAP'!N171++'Inversión No. 2.2 IAP'!N171+'Inversión 2.3 IAP'!N171+'Inversión 2.4 IAP'!N171+'Exp Veg 1-IAP'!N171+'Exp Veg 2-IAP'!N171</f>
        <v>0</v>
      </c>
      <c r="O171" s="125">
        <f>+'Inversión No. 2.1 IAP'!O171++'Inversión No. 2.2 IAP'!O171+'Inversión 2.3 IAP'!O171+'Inversión 2.4 IAP'!O171+'Exp Veg 1-IAP'!O171+'Exp Veg 2-IAP'!O171</f>
        <v>0</v>
      </c>
      <c r="P171" s="125">
        <f>+'Inversión No. 2.1 IAP'!P171++'Inversión No. 2.2 IAP'!P171+'Inversión 2.3 IAP'!P171+'Inversión 2.4 IAP'!P171+'Exp Veg 1-IAP'!P171+'Exp Veg 2-IAP'!P171</f>
        <v>0</v>
      </c>
      <c r="Q171" s="125">
        <f>+'Inversión No. 2.1 IAP'!Q171++'Inversión No. 2.2 IAP'!Q171+'Inversión 2.3 IAP'!Q171+'Inversión 2.4 IAP'!Q171+'Exp Veg 1-IAP'!Q171+'Exp Veg 2-IAP'!Q171</f>
        <v>0</v>
      </c>
      <c r="R171" s="125">
        <f>+'Inversión No. 2.1 IAP'!R171++'Inversión No. 2.2 IAP'!R171+'Inversión 2.3 IAP'!R171+'Inversión 2.4 IAP'!R171+'Exp Veg 1-IAP'!R171+'Exp Veg 2-IAP'!R171</f>
        <v>0</v>
      </c>
      <c r="S171" s="125">
        <f>+'Inversión No. 2.1 IAP'!S171++'Inversión No. 2.2 IAP'!S171+'Inversión 2.3 IAP'!S171+'Inversión 2.4 IAP'!S171+'Exp Veg 1-IAP'!S171+'Exp Veg 2-IAP'!S171</f>
        <v>0</v>
      </c>
      <c r="T171" s="125">
        <f>+'Inversión No. 2.1 IAP'!T171++'Inversión No. 2.2 IAP'!T171+'Inversión 2.3 IAP'!T171+'Inversión 2.4 IAP'!T171+'Exp Veg 1-IAP'!T171+'Exp Veg 2-IAP'!T171</f>
        <v>0</v>
      </c>
      <c r="U171" s="125">
        <f>+'Inversión No. 2.1 IAP'!U171++'Inversión No. 2.2 IAP'!U171+'Inversión 2.3 IAP'!U171+'Inversión 2.4 IAP'!U171+'Exp Veg 1-IAP'!U171+'Exp Veg 2-IAP'!U171</f>
        <v>0</v>
      </c>
      <c r="V171" s="125">
        <f>+'Inversión No. 2.1 IAP'!V171++'Inversión No. 2.2 IAP'!V171+'Inversión 2.3 IAP'!V171+'Inversión 2.4 IAP'!V171+'Exp Veg 1-IAP'!V171+'Exp Veg 2-IAP'!V171</f>
        <v>0</v>
      </c>
      <c r="W171" s="125">
        <f>+'Inversión No. 2.1 IAP'!W171++'Inversión No. 2.2 IAP'!W171+'Inversión 2.3 IAP'!W171+'Inversión 2.4 IAP'!W171+'Exp Veg 1-IAP'!W171+'Exp Veg 2-IAP'!W171</f>
        <v>0</v>
      </c>
      <c r="X171" s="125">
        <f>+'Inversión No. 2.1 IAP'!X171++'Inversión No. 2.2 IAP'!X171+'Inversión 2.3 IAP'!X171+'Inversión 2.4 IAP'!X171+'Exp Veg 1-IAP'!X171+'Exp Veg 2-IAP'!X171</f>
        <v>0</v>
      </c>
      <c r="Y171" s="125">
        <f>+'Inversión No. 2.1 IAP'!Y171++'Inversión No. 2.2 IAP'!Y171+'Inversión 2.3 IAP'!Y171+'Inversión 2.4 IAP'!Y171+'Exp Veg 1-IAP'!Y171+'Exp Veg 2-IAP'!Y171</f>
        <v>0</v>
      </c>
      <c r="Z171" s="125">
        <f>+'Inversión No. 2.1 IAP'!Z171++'Inversión No. 2.2 IAP'!Z171+'Inversión 2.3 IAP'!Z171+'Inversión 2.4 IAP'!Z171+'Exp Veg 1-IAP'!Z171+'Exp Veg 2-IAP'!Z171</f>
        <v>0</v>
      </c>
      <c r="AA171" s="125">
        <f>+'Inversión No. 2.1 IAP'!AA171++'Inversión No. 2.2 IAP'!AA171+'Inversión 2.3 IAP'!AA171+'Inversión 2.4 IAP'!AA171+'Exp Veg 1-IAP'!AA171+'Exp Veg 2-IAP'!AA171</f>
        <v>0</v>
      </c>
      <c r="AB171" s="125">
        <f>+'Inversión No. 2.1 IAP'!AB171++'Inversión No. 2.2 IAP'!AB171+'Inversión 2.3 IAP'!AB171+'Inversión 2.4 IAP'!AB171+'Exp Veg 1-IAP'!AB171+'Exp Veg 2-IAP'!AB171</f>
        <v>0</v>
      </c>
      <c r="AC171" s="125">
        <f>+'Inversión No. 2.1 IAP'!AC171++'Inversión No. 2.2 IAP'!AC171+'Inversión 2.3 IAP'!AC171+'Inversión 2.4 IAP'!AC171+'Exp Veg 1-IAP'!AC171+'Exp Veg 2-IAP'!AC171</f>
        <v>0</v>
      </c>
      <c r="AD171" s="125">
        <f>+'Inversión No. 2.1 IAP'!AD171++'Inversión No. 2.2 IAP'!AD171+'Inversión 2.3 IAP'!AD171+'Inversión 2.4 IAP'!AD171+'Exp Veg 1-IAP'!AD171+'Exp Veg 2-IAP'!AD171</f>
        <v>0</v>
      </c>
      <c r="AE171" s="125">
        <f>+'Inversión No. 2.1 IAP'!AE171++'Inversión No. 2.2 IAP'!AE171+'Inversión 2.3 IAP'!AE171+'Inversión 2.4 IAP'!AE171+'Exp Veg 1-IAP'!AE171+'Exp Veg 2-IAP'!AE171</f>
        <v>0</v>
      </c>
      <c r="AF171" s="125">
        <f>+'Inversión No. 2.1 IAP'!AF171++'Inversión No. 2.2 IAP'!AF171+'Inversión 2.3 IAP'!AF171+'Inversión 2.4 IAP'!AF171+'Exp Veg 1-IAP'!AF171+'Exp Veg 2-IAP'!AF171</f>
        <v>0</v>
      </c>
      <c r="AG171" s="125">
        <f>+'Inversión No. 2.1 IAP'!AG171++'Inversión No. 2.2 IAP'!AG171+'Inversión 2.3 IAP'!AG171+'Inversión 2.4 IAP'!AG171+'Exp Veg 1-IAP'!AG171+'Exp Veg 2-IAP'!AG171</f>
        <v>0</v>
      </c>
      <c r="AH171" s="125">
        <f>+'Inversión No. 2.1 IAP'!AH171++'Inversión No. 2.2 IAP'!AH171+'Inversión 2.3 IAP'!AH171+'Inversión 2.4 IAP'!AH171+'Exp Veg 1-IAP'!AH171+'Exp Veg 2-IAP'!AH171</f>
        <v>0</v>
      </c>
      <c r="AI171" s="125">
        <f>+'Inversión No. 2.1 IAP'!AI171++'Inversión No. 2.2 IAP'!AI171+'Inversión 2.3 IAP'!AI171+'Inversión 2.4 IAP'!AI171+'Exp Veg 1-IAP'!AI171+'Exp Veg 2-IAP'!AI171</f>
        <v>0</v>
      </c>
      <c r="AJ171" s="125">
        <f>+'Inversión No. 2.1 IAP'!AJ171++'Inversión No. 2.2 IAP'!AJ171+'Inversión 2.3 IAP'!AJ171+'Inversión 2.4 IAP'!AJ171+'Exp Veg 1-IAP'!AJ171+'Exp Veg 2-IAP'!AJ171</f>
        <v>0</v>
      </c>
      <c r="AK171" s="125">
        <f>+'Inversión No. 2.1 IAP'!AK171++'Inversión No. 2.2 IAP'!AK171+'Inversión 2.3 IAP'!AK171+'Inversión 2.4 IAP'!AK171+'Exp Veg 1-IAP'!AK171+'Exp Veg 2-IAP'!AK171</f>
        <v>0</v>
      </c>
    </row>
    <row r="172" spans="2:37" x14ac:dyDescent="0.25">
      <c r="B172" s="59" t="s">
        <v>598</v>
      </c>
      <c r="C172" s="62" t="str">
        <f>+VLOOKUP(B172,'resumen UCAP'!$A$5:$O$329,2,0)</f>
        <v>LUMINARIA NA 250W VIENTO SEGUNDA</v>
      </c>
      <c r="D172" s="63">
        <f>+'Desmonte Infr. financiada'!D172</f>
        <v>279</v>
      </c>
      <c r="E172" s="63" t="str">
        <f>+VLOOKUP(B172,'resumen UCAP'!$A$5:$O$329,3,0)</f>
        <v>Un</v>
      </c>
      <c r="F172" s="64">
        <f>+VLOOKUP(B172,'resumen UCAP'!$A$5:$O$329,15,0)</f>
        <v>509142</v>
      </c>
      <c r="G172" s="123">
        <v>2</v>
      </c>
      <c r="H172" s="125">
        <f>+'Inversión No. 2.1 IAP'!H172++'Inversión No. 2.2 IAP'!H172+'Inversión 2.3 IAP'!H172+'Inversión 2.4 IAP'!H172+'Exp Veg 1-IAP'!H172+'Exp Veg 2-IAP'!H172</f>
        <v>0</v>
      </c>
      <c r="I172" s="125">
        <f>+'Inversión No. 2.1 IAP'!I172++'Inversión No. 2.2 IAP'!I172+'Inversión 2.3 IAP'!I172+'Inversión 2.4 IAP'!I172+'Exp Veg 1-IAP'!I172+'Exp Veg 2-IAP'!I172</f>
        <v>0</v>
      </c>
      <c r="J172" s="125">
        <f>+'Inversión No. 2.1 IAP'!J172++'Inversión No. 2.2 IAP'!J172+'Inversión 2.3 IAP'!J172+'Inversión 2.4 IAP'!J172+'Exp Veg 1-IAP'!J172+'Exp Veg 2-IAP'!J172</f>
        <v>0</v>
      </c>
      <c r="K172" s="125">
        <f>+'Inversión No. 2.1 IAP'!K172++'Inversión No. 2.2 IAP'!K172+'Inversión 2.3 IAP'!K172+'Inversión 2.4 IAP'!K172+'Exp Veg 1-IAP'!K172+'Exp Veg 2-IAP'!K172</f>
        <v>0</v>
      </c>
      <c r="L172" s="125">
        <f>+'Inversión No. 2.1 IAP'!L172++'Inversión No. 2.2 IAP'!L172+'Inversión 2.3 IAP'!L172+'Inversión 2.4 IAP'!L172+'Exp Veg 1-IAP'!L172+'Exp Veg 2-IAP'!L172</f>
        <v>0</v>
      </c>
      <c r="M172" s="125">
        <f>+'Inversión No. 2.1 IAP'!M172++'Inversión No. 2.2 IAP'!M172+'Inversión 2.3 IAP'!M172+'Inversión 2.4 IAP'!M172+'Exp Veg 1-IAP'!M172+'Exp Veg 2-IAP'!M172</f>
        <v>0</v>
      </c>
      <c r="N172" s="125">
        <f>+'Inversión No. 2.1 IAP'!N172++'Inversión No. 2.2 IAP'!N172+'Inversión 2.3 IAP'!N172+'Inversión 2.4 IAP'!N172+'Exp Veg 1-IAP'!N172+'Exp Veg 2-IAP'!N172</f>
        <v>0</v>
      </c>
      <c r="O172" s="125">
        <f>+'Inversión No. 2.1 IAP'!O172++'Inversión No. 2.2 IAP'!O172+'Inversión 2.3 IAP'!O172+'Inversión 2.4 IAP'!O172+'Exp Veg 1-IAP'!O172+'Exp Veg 2-IAP'!O172</f>
        <v>0</v>
      </c>
      <c r="P172" s="125">
        <f>+'Inversión No. 2.1 IAP'!P172++'Inversión No. 2.2 IAP'!P172+'Inversión 2.3 IAP'!P172+'Inversión 2.4 IAP'!P172+'Exp Veg 1-IAP'!P172+'Exp Veg 2-IAP'!P172</f>
        <v>0</v>
      </c>
      <c r="Q172" s="125">
        <f>+'Inversión No. 2.1 IAP'!Q172++'Inversión No. 2.2 IAP'!Q172+'Inversión 2.3 IAP'!Q172+'Inversión 2.4 IAP'!Q172+'Exp Veg 1-IAP'!Q172+'Exp Veg 2-IAP'!Q172</f>
        <v>0</v>
      </c>
      <c r="R172" s="125">
        <f>+'Inversión No. 2.1 IAP'!R172++'Inversión No. 2.2 IAP'!R172+'Inversión 2.3 IAP'!R172+'Inversión 2.4 IAP'!R172+'Exp Veg 1-IAP'!R172+'Exp Veg 2-IAP'!R172</f>
        <v>0</v>
      </c>
      <c r="S172" s="125">
        <f>+'Inversión No. 2.1 IAP'!S172++'Inversión No. 2.2 IAP'!S172+'Inversión 2.3 IAP'!S172+'Inversión 2.4 IAP'!S172+'Exp Veg 1-IAP'!S172+'Exp Veg 2-IAP'!S172</f>
        <v>0</v>
      </c>
      <c r="T172" s="125">
        <f>+'Inversión No. 2.1 IAP'!T172++'Inversión No. 2.2 IAP'!T172+'Inversión 2.3 IAP'!T172+'Inversión 2.4 IAP'!T172+'Exp Veg 1-IAP'!T172+'Exp Veg 2-IAP'!T172</f>
        <v>0</v>
      </c>
      <c r="U172" s="125">
        <f>+'Inversión No. 2.1 IAP'!U172++'Inversión No. 2.2 IAP'!U172+'Inversión 2.3 IAP'!U172+'Inversión 2.4 IAP'!U172+'Exp Veg 1-IAP'!U172+'Exp Veg 2-IAP'!U172</f>
        <v>0</v>
      </c>
      <c r="V172" s="125">
        <f>+'Inversión No. 2.1 IAP'!V172++'Inversión No. 2.2 IAP'!V172+'Inversión 2.3 IAP'!V172+'Inversión 2.4 IAP'!V172+'Exp Veg 1-IAP'!V172+'Exp Veg 2-IAP'!V172</f>
        <v>0</v>
      </c>
      <c r="W172" s="125">
        <f>+'Inversión No. 2.1 IAP'!W172++'Inversión No. 2.2 IAP'!W172+'Inversión 2.3 IAP'!W172+'Inversión 2.4 IAP'!W172+'Exp Veg 1-IAP'!W172+'Exp Veg 2-IAP'!W172</f>
        <v>0</v>
      </c>
      <c r="X172" s="125">
        <f>+'Inversión No. 2.1 IAP'!X172++'Inversión No. 2.2 IAP'!X172+'Inversión 2.3 IAP'!X172+'Inversión 2.4 IAP'!X172+'Exp Veg 1-IAP'!X172+'Exp Veg 2-IAP'!X172</f>
        <v>0</v>
      </c>
      <c r="Y172" s="125">
        <f>+'Inversión No. 2.1 IAP'!Y172++'Inversión No. 2.2 IAP'!Y172+'Inversión 2.3 IAP'!Y172+'Inversión 2.4 IAP'!Y172+'Exp Veg 1-IAP'!Y172+'Exp Veg 2-IAP'!Y172</f>
        <v>0</v>
      </c>
      <c r="Z172" s="125">
        <f>+'Inversión No. 2.1 IAP'!Z172++'Inversión No. 2.2 IAP'!Z172+'Inversión 2.3 IAP'!Z172+'Inversión 2.4 IAP'!Z172+'Exp Veg 1-IAP'!Z172+'Exp Veg 2-IAP'!Z172</f>
        <v>0</v>
      </c>
      <c r="AA172" s="125">
        <f>+'Inversión No. 2.1 IAP'!AA172++'Inversión No. 2.2 IAP'!AA172+'Inversión 2.3 IAP'!AA172+'Inversión 2.4 IAP'!AA172+'Exp Veg 1-IAP'!AA172+'Exp Veg 2-IAP'!AA172</f>
        <v>0</v>
      </c>
      <c r="AB172" s="125">
        <f>+'Inversión No. 2.1 IAP'!AB172++'Inversión No. 2.2 IAP'!AB172+'Inversión 2.3 IAP'!AB172+'Inversión 2.4 IAP'!AB172+'Exp Veg 1-IAP'!AB172+'Exp Veg 2-IAP'!AB172</f>
        <v>0</v>
      </c>
      <c r="AC172" s="125">
        <f>+'Inversión No. 2.1 IAP'!AC172++'Inversión No. 2.2 IAP'!AC172+'Inversión 2.3 IAP'!AC172+'Inversión 2.4 IAP'!AC172+'Exp Veg 1-IAP'!AC172+'Exp Veg 2-IAP'!AC172</f>
        <v>0</v>
      </c>
      <c r="AD172" s="125">
        <f>+'Inversión No. 2.1 IAP'!AD172++'Inversión No. 2.2 IAP'!AD172+'Inversión 2.3 IAP'!AD172+'Inversión 2.4 IAP'!AD172+'Exp Veg 1-IAP'!AD172+'Exp Veg 2-IAP'!AD172</f>
        <v>0</v>
      </c>
      <c r="AE172" s="125">
        <f>+'Inversión No. 2.1 IAP'!AE172++'Inversión No. 2.2 IAP'!AE172+'Inversión 2.3 IAP'!AE172+'Inversión 2.4 IAP'!AE172+'Exp Veg 1-IAP'!AE172+'Exp Veg 2-IAP'!AE172</f>
        <v>0</v>
      </c>
      <c r="AF172" s="125">
        <f>+'Inversión No. 2.1 IAP'!AF172++'Inversión No. 2.2 IAP'!AF172+'Inversión 2.3 IAP'!AF172+'Inversión 2.4 IAP'!AF172+'Exp Veg 1-IAP'!AF172+'Exp Veg 2-IAP'!AF172</f>
        <v>0</v>
      </c>
      <c r="AG172" s="125">
        <f>+'Inversión No. 2.1 IAP'!AG172++'Inversión No. 2.2 IAP'!AG172+'Inversión 2.3 IAP'!AG172+'Inversión 2.4 IAP'!AG172+'Exp Veg 1-IAP'!AG172+'Exp Veg 2-IAP'!AG172</f>
        <v>0</v>
      </c>
      <c r="AH172" s="125">
        <f>+'Inversión No. 2.1 IAP'!AH172++'Inversión No. 2.2 IAP'!AH172+'Inversión 2.3 IAP'!AH172+'Inversión 2.4 IAP'!AH172+'Exp Veg 1-IAP'!AH172+'Exp Veg 2-IAP'!AH172</f>
        <v>0</v>
      </c>
      <c r="AI172" s="125">
        <f>+'Inversión No. 2.1 IAP'!AI172++'Inversión No. 2.2 IAP'!AI172+'Inversión 2.3 IAP'!AI172+'Inversión 2.4 IAP'!AI172+'Exp Veg 1-IAP'!AI172+'Exp Veg 2-IAP'!AI172</f>
        <v>0</v>
      </c>
      <c r="AJ172" s="125">
        <f>+'Inversión No. 2.1 IAP'!AJ172++'Inversión No. 2.2 IAP'!AJ172+'Inversión 2.3 IAP'!AJ172+'Inversión 2.4 IAP'!AJ172+'Exp Veg 1-IAP'!AJ172+'Exp Veg 2-IAP'!AJ172</f>
        <v>0</v>
      </c>
      <c r="AK172" s="125">
        <f>+'Inversión No. 2.1 IAP'!AK172++'Inversión No. 2.2 IAP'!AK172+'Inversión 2.3 IAP'!AK172+'Inversión 2.4 IAP'!AK172+'Exp Veg 1-IAP'!AK172+'Exp Veg 2-IAP'!AK172</f>
        <v>0</v>
      </c>
    </row>
    <row r="173" spans="2:37" x14ac:dyDescent="0.25">
      <c r="B173" s="59" t="s">
        <v>599</v>
      </c>
      <c r="C173" s="62" t="str">
        <f>+VLOOKUP(B173,'resumen UCAP'!$A$5:$O$329,2,0)</f>
        <v>LUMINARIA NA 250W SEGUNDA VIENTO</v>
      </c>
      <c r="D173" s="63">
        <f>+'Desmonte Infr. financiada'!D173</f>
        <v>279</v>
      </c>
      <c r="E173" s="63" t="str">
        <f>+VLOOKUP(B173,'resumen UCAP'!$A$5:$O$329,3,0)</f>
        <v>Un</v>
      </c>
      <c r="F173" s="64">
        <f>+VLOOKUP(B173,'resumen UCAP'!$A$5:$O$329,15,0)</f>
        <v>509142</v>
      </c>
      <c r="G173" s="123">
        <v>2</v>
      </c>
      <c r="H173" s="125">
        <f>+'Inversión No. 2.1 IAP'!H173++'Inversión No. 2.2 IAP'!H173+'Inversión 2.3 IAP'!H173+'Inversión 2.4 IAP'!H173+'Exp Veg 1-IAP'!H173+'Exp Veg 2-IAP'!H173</f>
        <v>0</v>
      </c>
      <c r="I173" s="125">
        <f>+'Inversión No. 2.1 IAP'!I173++'Inversión No. 2.2 IAP'!I173+'Inversión 2.3 IAP'!I173+'Inversión 2.4 IAP'!I173+'Exp Veg 1-IAP'!I173+'Exp Veg 2-IAP'!I173</f>
        <v>0</v>
      </c>
      <c r="J173" s="125">
        <f>+'Inversión No. 2.1 IAP'!J173++'Inversión No. 2.2 IAP'!J173+'Inversión 2.3 IAP'!J173+'Inversión 2.4 IAP'!J173+'Exp Veg 1-IAP'!J173+'Exp Veg 2-IAP'!J173</f>
        <v>0</v>
      </c>
      <c r="K173" s="125">
        <f>+'Inversión No. 2.1 IAP'!K173++'Inversión No. 2.2 IAP'!K173+'Inversión 2.3 IAP'!K173+'Inversión 2.4 IAP'!K173+'Exp Veg 1-IAP'!K173+'Exp Veg 2-IAP'!K173</f>
        <v>0</v>
      </c>
      <c r="L173" s="125">
        <f>+'Inversión No. 2.1 IAP'!L173++'Inversión No. 2.2 IAP'!L173+'Inversión 2.3 IAP'!L173+'Inversión 2.4 IAP'!L173+'Exp Veg 1-IAP'!L173+'Exp Veg 2-IAP'!L173</f>
        <v>0</v>
      </c>
      <c r="M173" s="125">
        <f>+'Inversión No. 2.1 IAP'!M173++'Inversión No. 2.2 IAP'!M173+'Inversión 2.3 IAP'!M173+'Inversión 2.4 IAP'!M173+'Exp Veg 1-IAP'!M173+'Exp Veg 2-IAP'!M173</f>
        <v>0</v>
      </c>
      <c r="N173" s="125">
        <f>+'Inversión No. 2.1 IAP'!N173++'Inversión No. 2.2 IAP'!N173+'Inversión 2.3 IAP'!N173+'Inversión 2.4 IAP'!N173+'Exp Veg 1-IAP'!N173+'Exp Veg 2-IAP'!N173</f>
        <v>0</v>
      </c>
      <c r="O173" s="125">
        <f>+'Inversión No. 2.1 IAP'!O173++'Inversión No. 2.2 IAP'!O173+'Inversión 2.3 IAP'!O173+'Inversión 2.4 IAP'!O173+'Exp Veg 1-IAP'!O173+'Exp Veg 2-IAP'!O173</f>
        <v>0</v>
      </c>
      <c r="P173" s="125">
        <f>+'Inversión No. 2.1 IAP'!P173++'Inversión No. 2.2 IAP'!P173+'Inversión 2.3 IAP'!P173+'Inversión 2.4 IAP'!P173+'Exp Veg 1-IAP'!P173+'Exp Veg 2-IAP'!P173</f>
        <v>0</v>
      </c>
      <c r="Q173" s="125">
        <f>+'Inversión No. 2.1 IAP'!Q173++'Inversión No. 2.2 IAP'!Q173+'Inversión 2.3 IAP'!Q173+'Inversión 2.4 IAP'!Q173+'Exp Veg 1-IAP'!Q173+'Exp Veg 2-IAP'!Q173</f>
        <v>0</v>
      </c>
      <c r="R173" s="125">
        <f>+'Inversión No. 2.1 IAP'!R173++'Inversión No. 2.2 IAP'!R173+'Inversión 2.3 IAP'!R173+'Inversión 2.4 IAP'!R173+'Exp Veg 1-IAP'!R173+'Exp Veg 2-IAP'!R173</f>
        <v>0</v>
      </c>
      <c r="S173" s="125">
        <f>+'Inversión No. 2.1 IAP'!S173++'Inversión No. 2.2 IAP'!S173+'Inversión 2.3 IAP'!S173+'Inversión 2.4 IAP'!S173+'Exp Veg 1-IAP'!S173+'Exp Veg 2-IAP'!S173</f>
        <v>0</v>
      </c>
      <c r="T173" s="125">
        <f>+'Inversión No. 2.1 IAP'!T173++'Inversión No. 2.2 IAP'!T173+'Inversión 2.3 IAP'!T173+'Inversión 2.4 IAP'!T173+'Exp Veg 1-IAP'!T173+'Exp Veg 2-IAP'!T173</f>
        <v>0</v>
      </c>
      <c r="U173" s="125">
        <f>+'Inversión No. 2.1 IAP'!U173++'Inversión No. 2.2 IAP'!U173+'Inversión 2.3 IAP'!U173+'Inversión 2.4 IAP'!U173+'Exp Veg 1-IAP'!U173+'Exp Veg 2-IAP'!U173</f>
        <v>0</v>
      </c>
      <c r="V173" s="125">
        <f>+'Inversión No. 2.1 IAP'!V173++'Inversión No. 2.2 IAP'!V173+'Inversión 2.3 IAP'!V173+'Inversión 2.4 IAP'!V173+'Exp Veg 1-IAP'!V173+'Exp Veg 2-IAP'!V173</f>
        <v>0</v>
      </c>
      <c r="W173" s="125">
        <f>+'Inversión No. 2.1 IAP'!W173++'Inversión No. 2.2 IAP'!W173+'Inversión 2.3 IAP'!W173+'Inversión 2.4 IAP'!W173+'Exp Veg 1-IAP'!W173+'Exp Veg 2-IAP'!W173</f>
        <v>0</v>
      </c>
      <c r="X173" s="125">
        <f>+'Inversión No. 2.1 IAP'!X173++'Inversión No. 2.2 IAP'!X173+'Inversión 2.3 IAP'!X173+'Inversión 2.4 IAP'!X173+'Exp Veg 1-IAP'!X173+'Exp Veg 2-IAP'!X173</f>
        <v>0</v>
      </c>
      <c r="Y173" s="125">
        <f>+'Inversión No. 2.1 IAP'!Y173++'Inversión No. 2.2 IAP'!Y173+'Inversión 2.3 IAP'!Y173+'Inversión 2.4 IAP'!Y173+'Exp Veg 1-IAP'!Y173+'Exp Veg 2-IAP'!Y173</f>
        <v>0</v>
      </c>
      <c r="Z173" s="125">
        <f>+'Inversión No. 2.1 IAP'!Z173++'Inversión No. 2.2 IAP'!Z173+'Inversión 2.3 IAP'!Z173+'Inversión 2.4 IAP'!Z173+'Exp Veg 1-IAP'!Z173+'Exp Veg 2-IAP'!Z173</f>
        <v>0</v>
      </c>
      <c r="AA173" s="125">
        <f>+'Inversión No. 2.1 IAP'!AA173++'Inversión No. 2.2 IAP'!AA173+'Inversión 2.3 IAP'!AA173+'Inversión 2.4 IAP'!AA173+'Exp Veg 1-IAP'!AA173+'Exp Veg 2-IAP'!AA173</f>
        <v>0</v>
      </c>
      <c r="AB173" s="125">
        <f>+'Inversión No. 2.1 IAP'!AB173++'Inversión No. 2.2 IAP'!AB173+'Inversión 2.3 IAP'!AB173+'Inversión 2.4 IAP'!AB173+'Exp Veg 1-IAP'!AB173+'Exp Veg 2-IAP'!AB173</f>
        <v>0</v>
      </c>
      <c r="AC173" s="125">
        <f>+'Inversión No. 2.1 IAP'!AC173++'Inversión No. 2.2 IAP'!AC173+'Inversión 2.3 IAP'!AC173+'Inversión 2.4 IAP'!AC173+'Exp Veg 1-IAP'!AC173+'Exp Veg 2-IAP'!AC173</f>
        <v>0</v>
      </c>
      <c r="AD173" s="125">
        <f>+'Inversión No. 2.1 IAP'!AD173++'Inversión No. 2.2 IAP'!AD173+'Inversión 2.3 IAP'!AD173+'Inversión 2.4 IAP'!AD173+'Exp Veg 1-IAP'!AD173+'Exp Veg 2-IAP'!AD173</f>
        <v>0</v>
      </c>
      <c r="AE173" s="125">
        <f>+'Inversión No. 2.1 IAP'!AE173++'Inversión No. 2.2 IAP'!AE173+'Inversión 2.3 IAP'!AE173+'Inversión 2.4 IAP'!AE173+'Exp Veg 1-IAP'!AE173+'Exp Veg 2-IAP'!AE173</f>
        <v>0</v>
      </c>
      <c r="AF173" s="125">
        <f>+'Inversión No. 2.1 IAP'!AF173++'Inversión No. 2.2 IAP'!AF173+'Inversión 2.3 IAP'!AF173+'Inversión 2.4 IAP'!AF173+'Exp Veg 1-IAP'!AF173+'Exp Veg 2-IAP'!AF173</f>
        <v>0</v>
      </c>
      <c r="AG173" s="125">
        <f>+'Inversión No. 2.1 IAP'!AG173++'Inversión No. 2.2 IAP'!AG173+'Inversión 2.3 IAP'!AG173+'Inversión 2.4 IAP'!AG173+'Exp Veg 1-IAP'!AG173+'Exp Veg 2-IAP'!AG173</f>
        <v>0</v>
      </c>
      <c r="AH173" s="125">
        <f>+'Inversión No. 2.1 IAP'!AH173++'Inversión No. 2.2 IAP'!AH173+'Inversión 2.3 IAP'!AH173+'Inversión 2.4 IAP'!AH173+'Exp Veg 1-IAP'!AH173+'Exp Veg 2-IAP'!AH173</f>
        <v>0</v>
      </c>
      <c r="AI173" s="125">
        <f>+'Inversión No. 2.1 IAP'!AI173++'Inversión No. 2.2 IAP'!AI173+'Inversión 2.3 IAP'!AI173+'Inversión 2.4 IAP'!AI173+'Exp Veg 1-IAP'!AI173+'Exp Veg 2-IAP'!AI173</f>
        <v>0</v>
      </c>
      <c r="AJ173" s="125">
        <f>+'Inversión No. 2.1 IAP'!AJ173++'Inversión No. 2.2 IAP'!AJ173+'Inversión 2.3 IAP'!AJ173+'Inversión 2.4 IAP'!AJ173+'Exp Veg 1-IAP'!AJ173+'Exp Veg 2-IAP'!AJ173</f>
        <v>0</v>
      </c>
      <c r="AK173" s="125">
        <f>+'Inversión No. 2.1 IAP'!AK173++'Inversión No. 2.2 IAP'!AK173+'Inversión 2.3 IAP'!AK173+'Inversión 2.4 IAP'!AK173+'Exp Veg 1-IAP'!AK173+'Exp Veg 2-IAP'!AK173</f>
        <v>0</v>
      </c>
    </row>
    <row r="174" spans="2:37" x14ac:dyDescent="0.25">
      <c r="B174" s="59" t="s">
        <v>600</v>
      </c>
      <c r="C174" s="62" t="str">
        <f>+VLOOKUP(B174,'resumen UCAP'!$A$5:$O$329,2,0)</f>
        <v>PROYECTOR MH 400 W CORNETA SEGUNDA</v>
      </c>
      <c r="D174" s="63">
        <f>+'Desmonte Infr. financiada'!D174</f>
        <v>440</v>
      </c>
      <c r="E174" s="63" t="str">
        <f>+VLOOKUP(B174,'resumen UCAP'!$A$5:$O$329,3,0)</f>
        <v>Un</v>
      </c>
      <c r="F174" s="64">
        <f>+VLOOKUP(B174,'resumen UCAP'!$A$5:$O$329,15,0)</f>
        <v>509142</v>
      </c>
      <c r="G174" s="124">
        <v>2</v>
      </c>
      <c r="H174" s="125">
        <f>+'Inversión No. 2.1 IAP'!H174++'Inversión No. 2.2 IAP'!H174+'Inversión 2.3 IAP'!H174+'Inversión 2.4 IAP'!H174+'Exp Veg 1-IAP'!H174+'Exp Veg 2-IAP'!H174</f>
        <v>0</v>
      </c>
      <c r="I174" s="125">
        <f>+'Inversión No. 2.1 IAP'!I174++'Inversión No. 2.2 IAP'!I174+'Inversión 2.3 IAP'!I174+'Inversión 2.4 IAP'!I174+'Exp Veg 1-IAP'!I174+'Exp Veg 2-IAP'!I174</f>
        <v>0</v>
      </c>
      <c r="J174" s="125">
        <f>+'Inversión No. 2.1 IAP'!J174++'Inversión No. 2.2 IAP'!J174+'Inversión 2.3 IAP'!J174+'Inversión 2.4 IAP'!J174+'Exp Veg 1-IAP'!J174+'Exp Veg 2-IAP'!J174</f>
        <v>0</v>
      </c>
      <c r="K174" s="125">
        <f>+'Inversión No. 2.1 IAP'!K174++'Inversión No. 2.2 IAP'!K174+'Inversión 2.3 IAP'!K174+'Inversión 2.4 IAP'!K174+'Exp Veg 1-IAP'!K174+'Exp Veg 2-IAP'!K174</f>
        <v>0</v>
      </c>
      <c r="L174" s="125">
        <f>+'Inversión No. 2.1 IAP'!L174++'Inversión No. 2.2 IAP'!L174+'Inversión 2.3 IAP'!L174+'Inversión 2.4 IAP'!L174+'Exp Veg 1-IAP'!L174+'Exp Veg 2-IAP'!L174</f>
        <v>0</v>
      </c>
      <c r="M174" s="125">
        <f>+'Inversión No. 2.1 IAP'!M174++'Inversión No. 2.2 IAP'!M174+'Inversión 2.3 IAP'!M174+'Inversión 2.4 IAP'!M174+'Exp Veg 1-IAP'!M174+'Exp Veg 2-IAP'!M174</f>
        <v>0</v>
      </c>
      <c r="N174" s="125">
        <f>+'Inversión No. 2.1 IAP'!N174++'Inversión No. 2.2 IAP'!N174+'Inversión 2.3 IAP'!N174+'Inversión 2.4 IAP'!N174+'Exp Veg 1-IAP'!N174+'Exp Veg 2-IAP'!N174</f>
        <v>0</v>
      </c>
      <c r="O174" s="125">
        <f>+'Inversión No. 2.1 IAP'!O174++'Inversión No. 2.2 IAP'!O174+'Inversión 2.3 IAP'!O174+'Inversión 2.4 IAP'!O174+'Exp Veg 1-IAP'!O174+'Exp Veg 2-IAP'!O174</f>
        <v>0</v>
      </c>
      <c r="P174" s="125">
        <f>+'Inversión No. 2.1 IAP'!P174++'Inversión No. 2.2 IAP'!P174+'Inversión 2.3 IAP'!P174+'Inversión 2.4 IAP'!P174+'Exp Veg 1-IAP'!P174+'Exp Veg 2-IAP'!P174</f>
        <v>0</v>
      </c>
      <c r="Q174" s="125">
        <f>+'Inversión No. 2.1 IAP'!Q174++'Inversión No. 2.2 IAP'!Q174+'Inversión 2.3 IAP'!Q174+'Inversión 2.4 IAP'!Q174+'Exp Veg 1-IAP'!Q174+'Exp Veg 2-IAP'!Q174</f>
        <v>0</v>
      </c>
      <c r="R174" s="125">
        <f>+'Inversión No. 2.1 IAP'!R174++'Inversión No. 2.2 IAP'!R174+'Inversión 2.3 IAP'!R174+'Inversión 2.4 IAP'!R174+'Exp Veg 1-IAP'!R174+'Exp Veg 2-IAP'!R174</f>
        <v>0</v>
      </c>
      <c r="S174" s="125">
        <f>+'Inversión No. 2.1 IAP'!S174++'Inversión No. 2.2 IAP'!S174+'Inversión 2.3 IAP'!S174+'Inversión 2.4 IAP'!S174+'Exp Veg 1-IAP'!S174+'Exp Veg 2-IAP'!S174</f>
        <v>0</v>
      </c>
      <c r="T174" s="125">
        <f>+'Inversión No. 2.1 IAP'!T174++'Inversión No. 2.2 IAP'!T174+'Inversión 2.3 IAP'!T174+'Inversión 2.4 IAP'!T174+'Exp Veg 1-IAP'!T174+'Exp Veg 2-IAP'!T174</f>
        <v>0</v>
      </c>
      <c r="U174" s="125">
        <f>+'Inversión No. 2.1 IAP'!U174++'Inversión No. 2.2 IAP'!U174+'Inversión 2.3 IAP'!U174+'Inversión 2.4 IAP'!U174+'Exp Veg 1-IAP'!U174+'Exp Veg 2-IAP'!U174</f>
        <v>0</v>
      </c>
      <c r="V174" s="125">
        <f>+'Inversión No. 2.1 IAP'!V174++'Inversión No. 2.2 IAP'!V174+'Inversión 2.3 IAP'!V174+'Inversión 2.4 IAP'!V174+'Exp Veg 1-IAP'!V174+'Exp Veg 2-IAP'!V174</f>
        <v>0</v>
      </c>
      <c r="W174" s="125">
        <f>+'Inversión No. 2.1 IAP'!W174++'Inversión No. 2.2 IAP'!W174+'Inversión 2.3 IAP'!W174+'Inversión 2.4 IAP'!W174+'Exp Veg 1-IAP'!W174+'Exp Veg 2-IAP'!W174</f>
        <v>0</v>
      </c>
      <c r="X174" s="125">
        <f>+'Inversión No. 2.1 IAP'!X174++'Inversión No. 2.2 IAP'!X174+'Inversión 2.3 IAP'!X174+'Inversión 2.4 IAP'!X174+'Exp Veg 1-IAP'!X174+'Exp Veg 2-IAP'!X174</f>
        <v>0</v>
      </c>
      <c r="Y174" s="125">
        <f>+'Inversión No. 2.1 IAP'!Y174++'Inversión No. 2.2 IAP'!Y174+'Inversión 2.3 IAP'!Y174+'Inversión 2.4 IAP'!Y174+'Exp Veg 1-IAP'!Y174+'Exp Veg 2-IAP'!Y174</f>
        <v>0</v>
      </c>
      <c r="Z174" s="125">
        <f>+'Inversión No. 2.1 IAP'!Z174++'Inversión No. 2.2 IAP'!Z174+'Inversión 2.3 IAP'!Z174+'Inversión 2.4 IAP'!Z174+'Exp Veg 1-IAP'!Z174+'Exp Veg 2-IAP'!Z174</f>
        <v>0</v>
      </c>
      <c r="AA174" s="125">
        <f>+'Inversión No. 2.1 IAP'!AA174++'Inversión No. 2.2 IAP'!AA174+'Inversión 2.3 IAP'!AA174+'Inversión 2.4 IAP'!AA174+'Exp Veg 1-IAP'!AA174+'Exp Veg 2-IAP'!AA174</f>
        <v>0</v>
      </c>
      <c r="AB174" s="125">
        <f>+'Inversión No. 2.1 IAP'!AB174++'Inversión No. 2.2 IAP'!AB174+'Inversión 2.3 IAP'!AB174+'Inversión 2.4 IAP'!AB174+'Exp Veg 1-IAP'!AB174+'Exp Veg 2-IAP'!AB174</f>
        <v>0</v>
      </c>
      <c r="AC174" s="125">
        <f>+'Inversión No. 2.1 IAP'!AC174++'Inversión No. 2.2 IAP'!AC174+'Inversión 2.3 IAP'!AC174+'Inversión 2.4 IAP'!AC174+'Exp Veg 1-IAP'!AC174+'Exp Veg 2-IAP'!AC174</f>
        <v>0</v>
      </c>
      <c r="AD174" s="125">
        <f>+'Inversión No. 2.1 IAP'!AD174++'Inversión No. 2.2 IAP'!AD174+'Inversión 2.3 IAP'!AD174+'Inversión 2.4 IAP'!AD174+'Exp Veg 1-IAP'!AD174+'Exp Veg 2-IAP'!AD174</f>
        <v>0</v>
      </c>
      <c r="AE174" s="125">
        <f>+'Inversión No. 2.1 IAP'!AE174++'Inversión No. 2.2 IAP'!AE174+'Inversión 2.3 IAP'!AE174+'Inversión 2.4 IAP'!AE174+'Exp Veg 1-IAP'!AE174+'Exp Veg 2-IAP'!AE174</f>
        <v>0</v>
      </c>
      <c r="AF174" s="125">
        <f>+'Inversión No. 2.1 IAP'!AF174++'Inversión No. 2.2 IAP'!AF174+'Inversión 2.3 IAP'!AF174+'Inversión 2.4 IAP'!AF174+'Exp Veg 1-IAP'!AF174+'Exp Veg 2-IAP'!AF174</f>
        <v>0</v>
      </c>
      <c r="AG174" s="125">
        <f>+'Inversión No. 2.1 IAP'!AG174++'Inversión No. 2.2 IAP'!AG174+'Inversión 2.3 IAP'!AG174+'Inversión 2.4 IAP'!AG174+'Exp Veg 1-IAP'!AG174+'Exp Veg 2-IAP'!AG174</f>
        <v>0</v>
      </c>
      <c r="AH174" s="125">
        <f>+'Inversión No. 2.1 IAP'!AH174++'Inversión No. 2.2 IAP'!AH174+'Inversión 2.3 IAP'!AH174+'Inversión 2.4 IAP'!AH174+'Exp Veg 1-IAP'!AH174+'Exp Veg 2-IAP'!AH174</f>
        <v>0</v>
      </c>
      <c r="AI174" s="125">
        <f>+'Inversión No. 2.1 IAP'!AI174++'Inversión No. 2.2 IAP'!AI174+'Inversión 2.3 IAP'!AI174+'Inversión 2.4 IAP'!AI174+'Exp Veg 1-IAP'!AI174+'Exp Veg 2-IAP'!AI174</f>
        <v>0</v>
      </c>
      <c r="AJ174" s="125">
        <f>+'Inversión No. 2.1 IAP'!AJ174++'Inversión No. 2.2 IAP'!AJ174+'Inversión 2.3 IAP'!AJ174+'Inversión 2.4 IAP'!AJ174+'Exp Veg 1-IAP'!AJ174+'Exp Veg 2-IAP'!AJ174</f>
        <v>0</v>
      </c>
      <c r="AK174" s="125">
        <f>+'Inversión No. 2.1 IAP'!AK174++'Inversión No. 2.2 IAP'!AK174+'Inversión 2.3 IAP'!AK174+'Inversión 2.4 IAP'!AK174+'Exp Veg 1-IAP'!AK174+'Exp Veg 2-IAP'!AK174</f>
        <v>0</v>
      </c>
    </row>
    <row r="175" spans="2:37" x14ac:dyDescent="0.25">
      <c r="B175" s="5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125">
        <f>+'Inversión No. 2.1 IAP'!H175++'Inversión No. 2.2 IAP'!H175+'Inversión 2.3 IAP'!H175+'Inversión 2.4 IAP'!H175+'Exp Veg 1-IAP'!H175+'Exp Veg 2-IAP'!H175</f>
        <v>0</v>
      </c>
      <c r="I175" s="125">
        <f>+'Inversión No. 2.1 IAP'!I175++'Inversión No. 2.2 IAP'!I175+'Inversión 2.3 IAP'!I175+'Inversión 2.4 IAP'!I175+'Exp Veg 1-IAP'!I175+'Exp Veg 2-IAP'!I175</f>
        <v>0</v>
      </c>
      <c r="J175" s="125">
        <f>+'Inversión No. 2.1 IAP'!J175++'Inversión No. 2.2 IAP'!J175+'Inversión 2.3 IAP'!J175+'Inversión 2.4 IAP'!J175+'Exp Veg 1-IAP'!J175+'Exp Veg 2-IAP'!J175</f>
        <v>0</v>
      </c>
      <c r="K175" s="125">
        <f>+'Inversión No. 2.1 IAP'!K175++'Inversión No. 2.2 IAP'!K175+'Inversión 2.3 IAP'!K175+'Inversión 2.4 IAP'!K175+'Exp Veg 1-IAP'!K175+'Exp Veg 2-IAP'!K175</f>
        <v>0</v>
      </c>
      <c r="L175" s="125">
        <f>+'Inversión No. 2.1 IAP'!L175++'Inversión No. 2.2 IAP'!L175+'Inversión 2.3 IAP'!L175+'Inversión 2.4 IAP'!L175+'Exp Veg 1-IAP'!L175+'Exp Veg 2-IAP'!L175</f>
        <v>0</v>
      </c>
      <c r="M175" s="125">
        <f>+'Inversión No. 2.1 IAP'!M175++'Inversión No. 2.2 IAP'!M175+'Inversión 2.3 IAP'!M175+'Inversión 2.4 IAP'!M175+'Exp Veg 1-IAP'!M175+'Exp Veg 2-IAP'!M175</f>
        <v>0</v>
      </c>
      <c r="N175" s="125">
        <f>+'Inversión No. 2.1 IAP'!N175++'Inversión No. 2.2 IAP'!N175+'Inversión 2.3 IAP'!N175+'Inversión 2.4 IAP'!N175+'Exp Veg 1-IAP'!N175+'Exp Veg 2-IAP'!N175</f>
        <v>0</v>
      </c>
      <c r="O175" s="125">
        <f>+'Inversión No. 2.1 IAP'!O175++'Inversión No. 2.2 IAP'!O175+'Inversión 2.3 IAP'!O175+'Inversión 2.4 IAP'!O175+'Exp Veg 1-IAP'!O175+'Exp Veg 2-IAP'!O175</f>
        <v>0</v>
      </c>
      <c r="P175" s="125">
        <f>+'Inversión No. 2.1 IAP'!P175++'Inversión No. 2.2 IAP'!P175+'Inversión 2.3 IAP'!P175+'Inversión 2.4 IAP'!P175+'Exp Veg 1-IAP'!P175+'Exp Veg 2-IAP'!P175</f>
        <v>0</v>
      </c>
      <c r="Q175" s="125">
        <f>+'Inversión No. 2.1 IAP'!Q175++'Inversión No. 2.2 IAP'!Q175+'Inversión 2.3 IAP'!Q175+'Inversión 2.4 IAP'!Q175+'Exp Veg 1-IAP'!Q175+'Exp Veg 2-IAP'!Q175</f>
        <v>0</v>
      </c>
      <c r="R175" s="125">
        <f>+'Inversión No. 2.1 IAP'!R175++'Inversión No. 2.2 IAP'!R175+'Inversión 2.3 IAP'!R175+'Inversión 2.4 IAP'!R175+'Exp Veg 1-IAP'!R175+'Exp Veg 2-IAP'!R175</f>
        <v>0</v>
      </c>
      <c r="S175" s="125">
        <f>+'Inversión No. 2.1 IAP'!S175++'Inversión No. 2.2 IAP'!S175+'Inversión 2.3 IAP'!S175+'Inversión 2.4 IAP'!S175+'Exp Veg 1-IAP'!S175+'Exp Veg 2-IAP'!S175</f>
        <v>0</v>
      </c>
      <c r="T175" s="125">
        <f>+'Inversión No. 2.1 IAP'!T175++'Inversión No. 2.2 IAP'!T175+'Inversión 2.3 IAP'!T175+'Inversión 2.4 IAP'!T175+'Exp Veg 1-IAP'!T175+'Exp Veg 2-IAP'!T175</f>
        <v>0</v>
      </c>
      <c r="U175" s="125">
        <f>+'Inversión No. 2.1 IAP'!U175++'Inversión No. 2.2 IAP'!U175+'Inversión 2.3 IAP'!U175+'Inversión 2.4 IAP'!U175+'Exp Veg 1-IAP'!U175+'Exp Veg 2-IAP'!U175</f>
        <v>0</v>
      </c>
      <c r="V175" s="125">
        <f>+'Inversión No. 2.1 IAP'!V175++'Inversión No. 2.2 IAP'!V175+'Inversión 2.3 IAP'!V175+'Inversión 2.4 IAP'!V175+'Exp Veg 1-IAP'!V175+'Exp Veg 2-IAP'!V175</f>
        <v>0</v>
      </c>
      <c r="W175" s="125">
        <f>+'Inversión No. 2.1 IAP'!W175++'Inversión No. 2.2 IAP'!W175+'Inversión 2.3 IAP'!W175+'Inversión 2.4 IAP'!W175+'Exp Veg 1-IAP'!W175+'Exp Veg 2-IAP'!W175</f>
        <v>0</v>
      </c>
      <c r="X175" s="125">
        <f>+'Inversión No. 2.1 IAP'!X175++'Inversión No. 2.2 IAP'!X175+'Inversión 2.3 IAP'!X175+'Inversión 2.4 IAP'!X175+'Exp Veg 1-IAP'!X175+'Exp Veg 2-IAP'!X175</f>
        <v>0</v>
      </c>
      <c r="Y175" s="125">
        <f>+'Inversión No. 2.1 IAP'!Y175++'Inversión No. 2.2 IAP'!Y175+'Inversión 2.3 IAP'!Y175+'Inversión 2.4 IAP'!Y175+'Exp Veg 1-IAP'!Y175+'Exp Veg 2-IAP'!Y175</f>
        <v>0</v>
      </c>
      <c r="Z175" s="125">
        <f>+'Inversión No. 2.1 IAP'!Z175++'Inversión No. 2.2 IAP'!Z175+'Inversión 2.3 IAP'!Z175+'Inversión 2.4 IAP'!Z175+'Exp Veg 1-IAP'!Z175+'Exp Veg 2-IAP'!Z175</f>
        <v>0</v>
      </c>
      <c r="AA175" s="125">
        <f>+'Inversión No. 2.1 IAP'!AA175++'Inversión No. 2.2 IAP'!AA175+'Inversión 2.3 IAP'!AA175+'Inversión 2.4 IAP'!AA175+'Exp Veg 1-IAP'!AA175+'Exp Veg 2-IAP'!AA175</f>
        <v>0</v>
      </c>
      <c r="AB175" s="125">
        <f>+'Inversión No. 2.1 IAP'!AB175++'Inversión No. 2.2 IAP'!AB175+'Inversión 2.3 IAP'!AB175+'Inversión 2.4 IAP'!AB175+'Exp Veg 1-IAP'!AB175+'Exp Veg 2-IAP'!AB175</f>
        <v>0</v>
      </c>
      <c r="AC175" s="125">
        <f>+'Inversión No. 2.1 IAP'!AC175++'Inversión No. 2.2 IAP'!AC175+'Inversión 2.3 IAP'!AC175+'Inversión 2.4 IAP'!AC175+'Exp Veg 1-IAP'!AC175+'Exp Veg 2-IAP'!AC175</f>
        <v>0</v>
      </c>
      <c r="AD175" s="125">
        <f>+'Inversión No. 2.1 IAP'!AD175++'Inversión No. 2.2 IAP'!AD175+'Inversión 2.3 IAP'!AD175+'Inversión 2.4 IAP'!AD175+'Exp Veg 1-IAP'!AD175+'Exp Veg 2-IAP'!AD175</f>
        <v>0</v>
      </c>
      <c r="AE175" s="125">
        <f>+'Inversión No. 2.1 IAP'!AE175++'Inversión No. 2.2 IAP'!AE175+'Inversión 2.3 IAP'!AE175+'Inversión 2.4 IAP'!AE175+'Exp Veg 1-IAP'!AE175+'Exp Veg 2-IAP'!AE175</f>
        <v>0</v>
      </c>
      <c r="AF175" s="125">
        <f>+'Inversión No. 2.1 IAP'!AF175++'Inversión No. 2.2 IAP'!AF175+'Inversión 2.3 IAP'!AF175+'Inversión 2.4 IAP'!AF175+'Exp Veg 1-IAP'!AF175+'Exp Veg 2-IAP'!AF175</f>
        <v>0</v>
      </c>
      <c r="AG175" s="125">
        <f>+'Inversión No. 2.1 IAP'!AG175++'Inversión No. 2.2 IAP'!AG175+'Inversión 2.3 IAP'!AG175+'Inversión 2.4 IAP'!AG175+'Exp Veg 1-IAP'!AG175+'Exp Veg 2-IAP'!AG175</f>
        <v>0</v>
      </c>
      <c r="AH175" s="125">
        <f>+'Inversión No. 2.1 IAP'!AH175++'Inversión No. 2.2 IAP'!AH175+'Inversión 2.3 IAP'!AH175+'Inversión 2.4 IAP'!AH175+'Exp Veg 1-IAP'!AH175+'Exp Veg 2-IAP'!AH175</f>
        <v>0</v>
      </c>
      <c r="AI175" s="125">
        <f>+'Inversión No. 2.1 IAP'!AI175++'Inversión No. 2.2 IAP'!AI175+'Inversión 2.3 IAP'!AI175+'Inversión 2.4 IAP'!AI175+'Exp Veg 1-IAP'!AI175+'Exp Veg 2-IAP'!AI175</f>
        <v>0</v>
      </c>
      <c r="AJ175" s="125">
        <f>+'Inversión No. 2.1 IAP'!AJ175++'Inversión No. 2.2 IAP'!AJ175+'Inversión 2.3 IAP'!AJ175+'Inversión 2.4 IAP'!AJ175+'Exp Veg 1-IAP'!AJ175+'Exp Veg 2-IAP'!AJ175</f>
        <v>0</v>
      </c>
      <c r="AK175" s="125">
        <f>+'Inversión No. 2.1 IAP'!AK175++'Inversión No. 2.2 IAP'!AK175+'Inversión 2.3 IAP'!AK175+'Inversión 2.4 IAP'!AK175+'Exp Veg 1-IAP'!AK175+'Exp Veg 2-IAP'!AK175</f>
        <v>0</v>
      </c>
    </row>
    <row r="176" spans="2:37" x14ac:dyDescent="0.25">
      <c r="B176" s="5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125">
        <f>+'Inversión No. 2.1 IAP'!H176++'Inversión No. 2.2 IAP'!H176+'Inversión 2.3 IAP'!H176+'Inversión 2.4 IAP'!H176+'Exp Veg 1-IAP'!H176+'Exp Veg 2-IAP'!H176</f>
        <v>0</v>
      </c>
      <c r="I176" s="125">
        <f>+'Inversión No. 2.1 IAP'!I176++'Inversión No. 2.2 IAP'!I176+'Inversión 2.3 IAP'!I176+'Inversión 2.4 IAP'!I176+'Exp Veg 1-IAP'!I176+'Exp Veg 2-IAP'!I176</f>
        <v>0</v>
      </c>
      <c r="J176" s="125">
        <f>+'Inversión No. 2.1 IAP'!J176++'Inversión No. 2.2 IAP'!J176+'Inversión 2.3 IAP'!J176+'Inversión 2.4 IAP'!J176+'Exp Veg 1-IAP'!J176+'Exp Veg 2-IAP'!J176</f>
        <v>0</v>
      </c>
      <c r="K176" s="125">
        <f>+'Inversión No. 2.1 IAP'!K176++'Inversión No. 2.2 IAP'!K176+'Inversión 2.3 IAP'!K176+'Inversión 2.4 IAP'!K176+'Exp Veg 1-IAP'!K176+'Exp Veg 2-IAP'!K176</f>
        <v>0</v>
      </c>
      <c r="L176" s="125">
        <f>+'Inversión No. 2.1 IAP'!L176++'Inversión No. 2.2 IAP'!L176+'Inversión 2.3 IAP'!L176+'Inversión 2.4 IAP'!L176+'Exp Veg 1-IAP'!L176+'Exp Veg 2-IAP'!L176</f>
        <v>0</v>
      </c>
      <c r="M176" s="125">
        <f>+'Inversión No. 2.1 IAP'!M176++'Inversión No. 2.2 IAP'!M176+'Inversión 2.3 IAP'!M176+'Inversión 2.4 IAP'!M176+'Exp Veg 1-IAP'!M176+'Exp Veg 2-IAP'!M176</f>
        <v>0</v>
      </c>
      <c r="N176" s="125">
        <f>+'Inversión No. 2.1 IAP'!N176++'Inversión No. 2.2 IAP'!N176+'Inversión 2.3 IAP'!N176+'Inversión 2.4 IAP'!N176+'Exp Veg 1-IAP'!N176+'Exp Veg 2-IAP'!N176</f>
        <v>0</v>
      </c>
      <c r="O176" s="125">
        <f>+'Inversión No. 2.1 IAP'!O176++'Inversión No. 2.2 IAP'!O176+'Inversión 2.3 IAP'!O176+'Inversión 2.4 IAP'!O176+'Exp Veg 1-IAP'!O176+'Exp Veg 2-IAP'!O176</f>
        <v>0</v>
      </c>
      <c r="P176" s="125">
        <f>+'Inversión No. 2.1 IAP'!P176++'Inversión No. 2.2 IAP'!P176+'Inversión 2.3 IAP'!P176+'Inversión 2.4 IAP'!P176+'Exp Veg 1-IAP'!P176+'Exp Veg 2-IAP'!P176</f>
        <v>0</v>
      </c>
      <c r="Q176" s="125">
        <f>+'Inversión No. 2.1 IAP'!Q176++'Inversión No. 2.2 IAP'!Q176+'Inversión 2.3 IAP'!Q176+'Inversión 2.4 IAP'!Q176+'Exp Veg 1-IAP'!Q176+'Exp Veg 2-IAP'!Q176</f>
        <v>0</v>
      </c>
      <c r="R176" s="125">
        <f>+'Inversión No. 2.1 IAP'!R176++'Inversión No. 2.2 IAP'!R176+'Inversión 2.3 IAP'!R176+'Inversión 2.4 IAP'!R176+'Exp Veg 1-IAP'!R176+'Exp Veg 2-IAP'!R176</f>
        <v>0</v>
      </c>
      <c r="S176" s="125">
        <f>+'Inversión No. 2.1 IAP'!S176++'Inversión No. 2.2 IAP'!S176+'Inversión 2.3 IAP'!S176+'Inversión 2.4 IAP'!S176+'Exp Veg 1-IAP'!S176+'Exp Veg 2-IAP'!S176</f>
        <v>0</v>
      </c>
      <c r="T176" s="125">
        <f>+'Inversión No. 2.1 IAP'!T176++'Inversión No. 2.2 IAP'!T176+'Inversión 2.3 IAP'!T176+'Inversión 2.4 IAP'!T176+'Exp Veg 1-IAP'!T176+'Exp Veg 2-IAP'!T176</f>
        <v>0</v>
      </c>
      <c r="U176" s="125">
        <f>+'Inversión No. 2.1 IAP'!U176++'Inversión No. 2.2 IAP'!U176+'Inversión 2.3 IAP'!U176+'Inversión 2.4 IAP'!U176+'Exp Veg 1-IAP'!U176+'Exp Veg 2-IAP'!U176</f>
        <v>0</v>
      </c>
      <c r="V176" s="125">
        <f>+'Inversión No. 2.1 IAP'!V176++'Inversión No. 2.2 IAP'!V176+'Inversión 2.3 IAP'!V176+'Inversión 2.4 IAP'!V176+'Exp Veg 1-IAP'!V176+'Exp Veg 2-IAP'!V176</f>
        <v>0</v>
      </c>
      <c r="W176" s="125">
        <f>+'Inversión No. 2.1 IAP'!W176++'Inversión No. 2.2 IAP'!W176+'Inversión 2.3 IAP'!W176+'Inversión 2.4 IAP'!W176+'Exp Veg 1-IAP'!W176+'Exp Veg 2-IAP'!W176</f>
        <v>0</v>
      </c>
      <c r="X176" s="125">
        <f>+'Inversión No. 2.1 IAP'!X176++'Inversión No. 2.2 IAP'!X176+'Inversión 2.3 IAP'!X176+'Inversión 2.4 IAP'!X176+'Exp Veg 1-IAP'!X176+'Exp Veg 2-IAP'!X176</f>
        <v>0</v>
      </c>
      <c r="Y176" s="125">
        <f>+'Inversión No. 2.1 IAP'!Y176++'Inversión No. 2.2 IAP'!Y176+'Inversión 2.3 IAP'!Y176+'Inversión 2.4 IAP'!Y176+'Exp Veg 1-IAP'!Y176+'Exp Veg 2-IAP'!Y176</f>
        <v>0</v>
      </c>
      <c r="Z176" s="125">
        <f>+'Inversión No. 2.1 IAP'!Z176++'Inversión No. 2.2 IAP'!Z176+'Inversión 2.3 IAP'!Z176+'Inversión 2.4 IAP'!Z176+'Exp Veg 1-IAP'!Z176+'Exp Veg 2-IAP'!Z176</f>
        <v>0</v>
      </c>
      <c r="AA176" s="125">
        <f>+'Inversión No. 2.1 IAP'!AA176++'Inversión No. 2.2 IAP'!AA176+'Inversión 2.3 IAP'!AA176+'Inversión 2.4 IAP'!AA176+'Exp Veg 1-IAP'!AA176+'Exp Veg 2-IAP'!AA176</f>
        <v>0</v>
      </c>
      <c r="AB176" s="125">
        <f>+'Inversión No. 2.1 IAP'!AB176++'Inversión No. 2.2 IAP'!AB176+'Inversión 2.3 IAP'!AB176+'Inversión 2.4 IAP'!AB176+'Exp Veg 1-IAP'!AB176+'Exp Veg 2-IAP'!AB176</f>
        <v>0</v>
      </c>
      <c r="AC176" s="125">
        <f>+'Inversión No. 2.1 IAP'!AC176++'Inversión No. 2.2 IAP'!AC176+'Inversión 2.3 IAP'!AC176+'Inversión 2.4 IAP'!AC176+'Exp Veg 1-IAP'!AC176+'Exp Veg 2-IAP'!AC176</f>
        <v>0</v>
      </c>
      <c r="AD176" s="125">
        <f>+'Inversión No. 2.1 IAP'!AD176++'Inversión No. 2.2 IAP'!AD176+'Inversión 2.3 IAP'!AD176+'Inversión 2.4 IAP'!AD176+'Exp Veg 1-IAP'!AD176+'Exp Veg 2-IAP'!AD176</f>
        <v>0</v>
      </c>
      <c r="AE176" s="125">
        <f>+'Inversión No. 2.1 IAP'!AE176++'Inversión No. 2.2 IAP'!AE176+'Inversión 2.3 IAP'!AE176+'Inversión 2.4 IAP'!AE176+'Exp Veg 1-IAP'!AE176+'Exp Veg 2-IAP'!AE176</f>
        <v>0</v>
      </c>
      <c r="AF176" s="125">
        <f>+'Inversión No. 2.1 IAP'!AF176++'Inversión No. 2.2 IAP'!AF176+'Inversión 2.3 IAP'!AF176+'Inversión 2.4 IAP'!AF176+'Exp Veg 1-IAP'!AF176+'Exp Veg 2-IAP'!AF176</f>
        <v>0</v>
      </c>
      <c r="AG176" s="125">
        <f>+'Inversión No. 2.1 IAP'!AG176++'Inversión No. 2.2 IAP'!AG176+'Inversión 2.3 IAP'!AG176+'Inversión 2.4 IAP'!AG176+'Exp Veg 1-IAP'!AG176+'Exp Veg 2-IAP'!AG176</f>
        <v>0</v>
      </c>
      <c r="AH176" s="125">
        <f>+'Inversión No. 2.1 IAP'!AH176++'Inversión No. 2.2 IAP'!AH176+'Inversión 2.3 IAP'!AH176+'Inversión 2.4 IAP'!AH176+'Exp Veg 1-IAP'!AH176+'Exp Veg 2-IAP'!AH176</f>
        <v>0</v>
      </c>
      <c r="AI176" s="125">
        <f>+'Inversión No. 2.1 IAP'!AI176++'Inversión No. 2.2 IAP'!AI176+'Inversión 2.3 IAP'!AI176+'Inversión 2.4 IAP'!AI176+'Exp Veg 1-IAP'!AI176+'Exp Veg 2-IAP'!AI176</f>
        <v>0</v>
      </c>
      <c r="AJ176" s="125">
        <f>+'Inversión No. 2.1 IAP'!AJ176++'Inversión No. 2.2 IAP'!AJ176+'Inversión 2.3 IAP'!AJ176+'Inversión 2.4 IAP'!AJ176+'Exp Veg 1-IAP'!AJ176+'Exp Veg 2-IAP'!AJ176</f>
        <v>0</v>
      </c>
      <c r="AK176" s="125">
        <f>+'Inversión No. 2.1 IAP'!AK176++'Inversión No. 2.2 IAP'!AK176+'Inversión 2.3 IAP'!AK176+'Inversión 2.4 IAP'!AK176+'Exp Veg 1-IAP'!AK176+'Exp Veg 2-IAP'!AK176</f>
        <v>0</v>
      </c>
    </row>
    <row r="177" spans="2:37" x14ac:dyDescent="0.25">
      <c r="B177" s="5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125">
        <f>+'Inversión No. 2.1 IAP'!H177++'Inversión No. 2.2 IAP'!H177+'Inversión 2.3 IAP'!H177+'Inversión 2.4 IAP'!H177+'Exp Veg 1-IAP'!H177+'Exp Veg 2-IAP'!H177</f>
        <v>0</v>
      </c>
      <c r="I177" s="125">
        <f>+'Inversión No. 2.1 IAP'!I177++'Inversión No. 2.2 IAP'!I177+'Inversión 2.3 IAP'!I177+'Inversión 2.4 IAP'!I177+'Exp Veg 1-IAP'!I177+'Exp Veg 2-IAP'!I177</f>
        <v>0</v>
      </c>
      <c r="J177" s="125">
        <f>+'Inversión No. 2.1 IAP'!J177++'Inversión No. 2.2 IAP'!J177+'Inversión 2.3 IAP'!J177+'Inversión 2.4 IAP'!J177+'Exp Veg 1-IAP'!J177+'Exp Veg 2-IAP'!J177</f>
        <v>0</v>
      </c>
      <c r="K177" s="125">
        <f>+'Inversión No. 2.1 IAP'!K177++'Inversión No. 2.2 IAP'!K177+'Inversión 2.3 IAP'!K177+'Inversión 2.4 IAP'!K177+'Exp Veg 1-IAP'!K177+'Exp Veg 2-IAP'!K177</f>
        <v>0</v>
      </c>
      <c r="L177" s="125">
        <f>+'Inversión No. 2.1 IAP'!L177++'Inversión No. 2.2 IAP'!L177+'Inversión 2.3 IAP'!L177+'Inversión 2.4 IAP'!L177+'Exp Veg 1-IAP'!L177+'Exp Veg 2-IAP'!L177</f>
        <v>0</v>
      </c>
      <c r="M177" s="125">
        <f>+'Inversión No. 2.1 IAP'!M177++'Inversión No. 2.2 IAP'!M177+'Inversión 2.3 IAP'!M177+'Inversión 2.4 IAP'!M177+'Exp Veg 1-IAP'!M177+'Exp Veg 2-IAP'!M177</f>
        <v>0</v>
      </c>
      <c r="N177" s="125">
        <f>+'Inversión No. 2.1 IAP'!N177++'Inversión No. 2.2 IAP'!N177+'Inversión 2.3 IAP'!N177+'Inversión 2.4 IAP'!N177+'Exp Veg 1-IAP'!N177+'Exp Veg 2-IAP'!N177</f>
        <v>0</v>
      </c>
      <c r="O177" s="125">
        <f>+'Inversión No. 2.1 IAP'!O177++'Inversión No. 2.2 IAP'!O177+'Inversión 2.3 IAP'!O177+'Inversión 2.4 IAP'!O177+'Exp Veg 1-IAP'!O177+'Exp Veg 2-IAP'!O177</f>
        <v>0</v>
      </c>
      <c r="P177" s="125">
        <f>+'Inversión No. 2.1 IAP'!P177++'Inversión No. 2.2 IAP'!P177+'Inversión 2.3 IAP'!P177+'Inversión 2.4 IAP'!P177+'Exp Veg 1-IAP'!P177+'Exp Veg 2-IAP'!P177</f>
        <v>0</v>
      </c>
      <c r="Q177" s="125">
        <f>+'Inversión No. 2.1 IAP'!Q177++'Inversión No. 2.2 IAP'!Q177+'Inversión 2.3 IAP'!Q177+'Inversión 2.4 IAP'!Q177+'Exp Veg 1-IAP'!Q177+'Exp Veg 2-IAP'!Q177</f>
        <v>0</v>
      </c>
      <c r="R177" s="125">
        <f>+'Inversión No. 2.1 IAP'!R177++'Inversión No. 2.2 IAP'!R177+'Inversión 2.3 IAP'!R177+'Inversión 2.4 IAP'!R177+'Exp Veg 1-IAP'!R177+'Exp Veg 2-IAP'!R177</f>
        <v>0</v>
      </c>
      <c r="S177" s="125">
        <f>+'Inversión No. 2.1 IAP'!S177++'Inversión No. 2.2 IAP'!S177+'Inversión 2.3 IAP'!S177+'Inversión 2.4 IAP'!S177+'Exp Veg 1-IAP'!S177+'Exp Veg 2-IAP'!S177</f>
        <v>0</v>
      </c>
      <c r="T177" s="125">
        <f>+'Inversión No. 2.1 IAP'!T177++'Inversión No. 2.2 IAP'!T177+'Inversión 2.3 IAP'!T177+'Inversión 2.4 IAP'!T177+'Exp Veg 1-IAP'!T177+'Exp Veg 2-IAP'!T177</f>
        <v>0</v>
      </c>
      <c r="U177" s="125">
        <f>+'Inversión No. 2.1 IAP'!U177++'Inversión No. 2.2 IAP'!U177+'Inversión 2.3 IAP'!U177+'Inversión 2.4 IAP'!U177+'Exp Veg 1-IAP'!U177+'Exp Veg 2-IAP'!U177</f>
        <v>0</v>
      </c>
      <c r="V177" s="125">
        <f>+'Inversión No. 2.1 IAP'!V177++'Inversión No. 2.2 IAP'!V177+'Inversión 2.3 IAP'!V177+'Inversión 2.4 IAP'!V177+'Exp Veg 1-IAP'!V177+'Exp Veg 2-IAP'!V177</f>
        <v>0</v>
      </c>
      <c r="W177" s="125">
        <f>+'Inversión No. 2.1 IAP'!W177++'Inversión No. 2.2 IAP'!W177+'Inversión 2.3 IAP'!W177+'Inversión 2.4 IAP'!W177+'Exp Veg 1-IAP'!W177+'Exp Veg 2-IAP'!W177</f>
        <v>0</v>
      </c>
      <c r="X177" s="125">
        <f>+'Inversión No. 2.1 IAP'!X177++'Inversión No. 2.2 IAP'!X177+'Inversión 2.3 IAP'!X177+'Inversión 2.4 IAP'!X177+'Exp Veg 1-IAP'!X177+'Exp Veg 2-IAP'!X177</f>
        <v>0</v>
      </c>
      <c r="Y177" s="125">
        <f>+'Inversión No. 2.1 IAP'!Y177++'Inversión No. 2.2 IAP'!Y177+'Inversión 2.3 IAP'!Y177+'Inversión 2.4 IAP'!Y177+'Exp Veg 1-IAP'!Y177+'Exp Veg 2-IAP'!Y177</f>
        <v>0</v>
      </c>
      <c r="Z177" s="125">
        <f>+'Inversión No. 2.1 IAP'!Z177++'Inversión No. 2.2 IAP'!Z177+'Inversión 2.3 IAP'!Z177+'Inversión 2.4 IAP'!Z177+'Exp Veg 1-IAP'!Z177+'Exp Veg 2-IAP'!Z177</f>
        <v>0</v>
      </c>
      <c r="AA177" s="125">
        <f>+'Inversión No. 2.1 IAP'!AA177++'Inversión No. 2.2 IAP'!AA177+'Inversión 2.3 IAP'!AA177+'Inversión 2.4 IAP'!AA177+'Exp Veg 1-IAP'!AA177+'Exp Veg 2-IAP'!AA177</f>
        <v>0</v>
      </c>
      <c r="AB177" s="125">
        <f>+'Inversión No. 2.1 IAP'!AB177++'Inversión No. 2.2 IAP'!AB177+'Inversión 2.3 IAP'!AB177+'Inversión 2.4 IAP'!AB177+'Exp Veg 1-IAP'!AB177+'Exp Veg 2-IAP'!AB177</f>
        <v>0</v>
      </c>
      <c r="AC177" s="125">
        <f>+'Inversión No. 2.1 IAP'!AC177++'Inversión No. 2.2 IAP'!AC177+'Inversión 2.3 IAP'!AC177+'Inversión 2.4 IAP'!AC177+'Exp Veg 1-IAP'!AC177+'Exp Veg 2-IAP'!AC177</f>
        <v>0</v>
      </c>
      <c r="AD177" s="125">
        <f>+'Inversión No. 2.1 IAP'!AD177++'Inversión No. 2.2 IAP'!AD177+'Inversión 2.3 IAP'!AD177+'Inversión 2.4 IAP'!AD177+'Exp Veg 1-IAP'!AD177+'Exp Veg 2-IAP'!AD177</f>
        <v>0</v>
      </c>
      <c r="AE177" s="125">
        <f>+'Inversión No. 2.1 IAP'!AE177++'Inversión No. 2.2 IAP'!AE177+'Inversión 2.3 IAP'!AE177+'Inversión 2.4 IAP'!AE177+'Exp Veg 1-IAP'!AE177+'Exp Veg 2-IAP'!AE177</f>
        <v>0</v>
      </c>
      <c r="AF177" s="125">
        <f>+'Inversión No. 2.1 IAP'!AF177++'Inversión No. 2.2 IAP'!AF177+'Inversión 2.3 IAP'!AF177+'Inversión 2.4 IAP'!AF177+'Exp Veg 1-IAP'!AF177+'Exp Veg 2-IAP'!AF177</f>
        <v>0</v>
      </c>
      <c r="AG177" s="125">
        <f>+'Inversión No. 2.1 IAP'!AG177++'Inversión No. 2.2 IAP'!AG177+'Inversión 2.3 IAP'!AG177+'Inversión 2.4 IAP'!AG177+'Exp Veg 1-IAP'!AG177+'Exp Veg 2-IAP'!AG177</f>
        <v>0</v>
      </c>
      <c r="AH177" s="125">
        <f>+'Inversión No. 2.1 IAP'!AH177++'Inversión No. 2.2 IAP'!AH177+'Inversión 2.3 IAP'!AH177+'Inversión 2.4 IAP'!AH177+'Exp Veg 1-IAP'!AH177+'Exp Veg 2-IAP'!AH177</f>
        <v>0</v>
      </c>
      <c r="AI177" s="125">
        <f>+'Inversión No. 2.1 IAP'!AI177++'Inversión No. 2.2 IAP'!AI177+'Inversión 2.3 IAP'!AI177+'Inversión 2.4 IAP'!AI177+'Exp Veg 1-IAP'!AI177+'Exp Veg 2-IAP'!AI177</f>
        <v>0</v>
      </c>
      <c r="AJ177" s="125">
        <f>+'Inversión No. 2.1 IAP'!AJ177++'Inversión No. 2.2 IAP'!AJ177+'Inversión 2.3 IAP'!AJ177+'Inversión 2.4 IAP'!AJ177+'Exp Veg 1-IAP'!AJ177+'Exp Veg 2-IAP'!AJ177</f>
        <v>0</v>
      </c>
      <c r="AK177" s="125">
        <f>+'Inversión No. 2.1 IAP'!AK177++'Inversión No. 2.2 IAP'!AK177+'Inversión 2.3 IAP'!AK177+'Inversión 2.4 IAP'!AK177+'Exp Veg 1-IAP'!AK177+'Exp Veg 2-IAP'!AK177</f>
        <v>0</v>
      </c>
    </row>
    <row r="178" spans="2:37" x14ac:dyDescent="0.25">
      <c r="B178" s="59" t="s">
        <v>604</v>
      </c>
      <c r="C178" s="62" t="str">
        <f>+VLOOKUP(B178,'resumen UCAP'!$A$5:$O$329,2,0)</f>
        <v>Proyector led 10w</v>
      </c>
      <c r="D178" s="63">
        <f>+'Desmonte Infr. financiada'!D178</f>
        <v>10</v>
      </c>
      <c r="E178" s="63" t="str">
        <f>+VLOOKUP(B178,'resumen UCAP'!$A$5:$O$329,3,0)</f>
        <v>Un</v>
      </c>
      <c r="F178" s="64">
        <f>+VLOOKUP(B178,'resumen UCAP'!$A$5:$O$329,15,0)</f>
        <v>134677</v>
      </c>
      <c r="G178" s="61">
        <v>8</v>
      </c>
      <c r="H178" s="125">
        <f>+'Inversión No. 2.1 IAP'!H178++'Inversión No. 2.2 IAP'!H178+'Inversión 2.3 IAP'!H178+'Inversión 2.4 IAP'!H178+'Exp Veg 1-IAP'!H178+'Exp Veg 2-IAP'!H178</f>
        <v>0</v>
      </c>
      <c r="I178" s="125">
        <f>+'Inversión No. 2.1 IAP'!I178++'Inversión No. 2.2 IAP'!I178+'Inversión 2.3 IAP'!I178+'Inversión 2.4 IAP'!I178+'Exp Veg 1-IAP'!I178+'Exp Veg 2-IAP'!I178</f>
        <v>0</v>
      </c>
      <c r="J178" s="125">
        <f>+'Inversión No. 2.1 IAP'!J178++'Inversión No. 2.2 IAP'!J178+'Inversión 2.3 IAP'!J178+'Inversión 2.4 IAP'!J178+'Exp Veg 1-IAP'!J178+'Exp Veg 2-IAP'!J178</f>
        <v>0</v>
      </c>
      <c r="K178" s="125">
        <f>+'Inversión No. 2.1 IAP'!K178++'Inversión No. 2.2 IAP'!K178+'Inversión 2.3 IAP'!K178+'Inversión 2.4 IAP'!K178+'Exp Veg 1-IAP'!K178+'Exp Veg 2-IAP'!K178</f>
        <v>0</v>
      </c>
      <c r="L178" s="125">
        <f>+'Inversión No. 2.1 IAP'!L178++'Inversión No. 2.2 IAP'!L178+'Inversión 2.3 IAP'!L178+'Inversión 2.4 IAP'!L178+'Exp Veg 1-IAP'!L178+'Exp Veg 2-IAP'!L178</f>
        <v>0</v>
      </c>
      <c r="M178" s="125">
        <f>+'Inversión No. 2.1 IAP'!M178++'Inversión No. 2.2 IAP'!M178+'Inversión 2.3 IAP'!M178+'Inversión 2.4 IAP'!M178+'Exp Veg 1-IAP'!M178+'Exp Veg 2-IAP'!M178</f>
        <v>0</v>
      </c>
      <c r="N178" s="125">
        <f>+'Inversión No. 2.1 IAP'!N178++'Inversión No. 2.2 IAP'!N178+'Inversión 2.3 IAP'!N178+'Inversión 2.4 IAP'!N178+'Exp Veg 1-IAP'!N178+'Exp Veg 2-IAP'!N178</f>
        <v>0</v>
      </c>
      <c r="O178" s="125">
        <f>+'Inversión No. 2.1 IAP'!O178++'Inversión No. 2.2 IAP'!O178+'Inversión 2.3 IAP'!O178+'Inversión 2.4 IAP'!O178+'Exp Veg 1-IAP'!O178+'Exp Veg 2-IAP'!O178</f>
        <v>0</v>
      </c>
      <c r="P178" s="125">
        <f>+'Inversión No. 2.1 IAP'!P178++'Inversión No. 2.2 IAP'!P178+'Inversión 2.3 IAP'!P178+'Inversión 2.4 IAP'!P178+'Exp Veg 1-IAP'!P178+'Exp Veg 2-IAP'!P178</f>
        <v>0</v>
      </c>
      <c r="Q178" s="125">
        <f>+'Inversión No. 2.1 IAP'!Q178++'Inversión No. 2.2 IAP'!Q178+'Inversión 2.3 IAP'!Q178+'Inversión 2.4 IAP'!Q178+'Exp Veg 1-IAP'!Q178+'Exp Veg 2-IAP'!Q178</f>
        <v>0</v>
      </c>
      <c r="R178" s="125">
        <f>+'Inversión No. 2.1 IAP'!R178++'Inversión No. 2.2 IAP'!R178+'Inversión 2.3 IAP'!R178+'Inversión 2.4 IAP'!R178+'Exp Veg 1-IAP'!R178+'Exp Veg 2-IAP'!R178</f>
        <v>0</v>
      </c>
      <c r="S178" s="125">
        <f>+'Inversión No. 2.1 IAP'!S178++'Inversión No. 2.2 IAP'!S178+'Inversión 2.3 IAP'!S178+'Inversión 2.4 IAP'!S178+'Exp Veg 1-IAP'!S178+'Exp Veg 2-IAP'!S178</f>
        <v>0</v>
      </c>
      <c r="T178" s="125">
        <f>+'Inversión No. 2.1 IAP'!T178++'Inversión No. 2.2 IAP'!T178+'Inversión 2.3 IAP'!T178+'Inversión 2.4 IAP'!T178+'Exp Veg 1-IAP'!T178+'Exp Veg 2-IAP'!T178</f>
        <v>0</v>
      </c>
      <c r="U178" s="125">
        <f>+'Inversión No. 2.1 IAP'!U178++'Inversión No. 2.2 IAP'!U178+'Inversión 2.3 IAP'!U178+'Inversión 2.4 IAP'!U178+'Exp Veg 1-IAP'!U178+'Exp Veg 2-IAP'!U178</f>
        <v>0</v>
      </c>
      <c r="V178" s="125">
        <f>+'Inversión No. 2.1 IAP'!V178++'Inversión No. 2.2 IAP'!V178+'Inversión 2.3 IAP'!V178+'Inversión 2.4 IAP'!V178+'Exp Veg 1-IAP'!V178+'Exp Veg 2-IAP'!V178</f>
        <v>0</v>
      </c>
      <c r="W178" s="125">
        <f>+'Inversión No. 2.1 IAP'!W178++'Inversión No. 2.2 IAP'!W178+'Inversión 2.3 IAP'!W178+'Inversión 2.4 IAP'!W178+'Exp Veg 1-IAP'!W178+'Exp Veg 2-IAP'!W178</f>
        <v>0</v>
      </c>
      <c r="X178" s="125">
        <f>+'Inversión No. 2.1 IAP'!X178++'Inversión No. 2.2 IAP'!X178+'Inversión 2.3 IAP'!X178+'Inversión 2.4 IAP'!X178+'Exp Veg 1-IAP'!X178+'Exp Veg 2-IAP'!X178</f>
        <v>0</v>
      </c>
      <c r="Y178" s="125">
        <f>+'Inversión No. 2.1 IAP'!Y178++'Inversión No. 2.2 IAP'!Y178+'Inversión 2.3 IAP'!Y178+'Inversión 2.4 IAP'!Y178+'Exp Veg 1-IAP'!Y178+'Exp Veg 2-IAP'!Y178</f>
        <v>0</v>
      </c>
      <c r="Z178" s="125">
        <f>+'Inversión No. 2.1 IAP'!Z178++'Inversión No. 2.2 IAP'!Z178+'Inversión 2.3 IAP'!Z178+'Inversión 2.4 IAP'!Z178+'Exp Veg 1-IAP'!Z178+'Exp Veg 2-IAP'!Z178</f>
        <v>0</v>
      </c>
      <c r="AA178" s="125">
        <f>+'Inversión No. 2.1 IAP'!AA178++'Inversión No. 2.2 IAP'!AA178+'Inversión 2.3 IAP'!AA178+'Inversión 2.4 IAP'!AA178+'Exp Veg 1-IAP'!AA178+'Exp Veg 2-IAP'!AA178</f>
        <v>0</v>
      </c>
      <c r="AB178" s="125">
        <f>+'Inversión No. 2.1 IAP'!AB178++'Inversión No. 2.2 IAP'!AB178+'Inversión 2.3 IAP'!AB178+'Inversión 2.4 IAP'!AB178+'Exp Veg 1-IAP'!AB178+'Exp Veg 2-IAP'!AB178</f>
        <v>0</v>
      </c>
      <c r="AC178" s="125">
        <f>+'Inversión No. 2.1 IAP'!AC178++'Inversión No. 2.2 IAP'!AC178+'Inversión 2.3 IAP'!AC178+'Inversión 2.4 IAP'!AC178+'Exp Veg 1-IAP'!AC178+'Exp Veg 2-IAP'!AC178</f>
        <v>0</v>
      </c>
      <c r="AD178" s="125">
        <f>+'Inversión No. 2.1 IAP'!AD178++'Inversión No. 2.2 IAP'!AD178+'Inversión 2.3 IAP'!AD178+'Inversión 2.4 IAP'!AD178+'Exp Veg 1-IAP'!AD178+'Exp Veg 2-IAP'!AD178</f>
        <v>0</v>
      </c>
      <c r="AE178" s="125">
        <f>+'Inversión No. 2.1 IAP'!AE178++'Inversión No. 2.2 IAP'!AE178+'Inversión 2.3 IAP'!AE178+'Inversión 2.4 IAP'!AE178+'Exp Veg 1-IAP'!AE178+'Exp Veg 2-IAP'!AE178</f>
        <v>0</v>
      </c>
      <c r="AF178" s="125">
        <f>+'Inversión No. 2.1 IAP'!AF178++'Inversión No. 2.2 IAP'!AF178+'Inversión 2.3 IAP'!AF178+'Inversión 2.4 IAP'!AF178+'Exp Veg 1-IAP'!AF178+'Exp Veg 2-IAP'!AF178</f>
        <v>0</v>
      </c>
      <c r="AG178" s="125">
        <f>+'Inversión No. 2.1 IAP'!AG178++'Inversión No. 2.2 IAP'!AG178+'Inversión 2.3 IAP'!AG178+'Inversión 2.4 IAP'!AG178+'Exp Veg 1-IAP'!AG178+'Exp Veg 2-IAP'!AG178</f>
        <v>0</v>
      </c>
      <c r="AH178" s="125">
        <f>+'Inversión No. 2.1 IAP'!AH178++'Inversión No. 2.2 IAP'!AH178+'Inversión 2.3 IAP'!AH178+'Inversión 2.4 IAP'!AH178+'Exp Veg 1-IAP'!AH178+'Exp Veg 2-IAP'!AH178</f>
        <v>0</v>
      </c>
      <c r="AI178" s="125">
        <f>+'Inversión No. 2.1 IAP'!AI178++'Inversión No. 2.2 IAP'!AI178+'Inversión 2.3 IAP'!AI178+'Inversión 2.4 IAP'!AI178+'Exp Veg 1-IAP'!AI178+'Exp Veg 2-IAP'!AI178</f>
        <v>0</v>
      </c>
      <c r="AJ178" s="125">
        <f>+'Inversión No. 2.1 IAP'!AJ178++'Inversión No. 2.2 IAP'!AJ178+'Inversión 2.3 IAP'!AJ178+'Inversión 2.4 IAP'!AJ178+'Exp Veg 1-IAP'!AJ178+'Exp Veg 2-IAP'!AJ178</f>
        <v>0</v>
      </c>
      <c r="AK178" s="125">
        <f>+'Inversión No. 2.1 IAP'!AK178++'Inversión No. 2.2 IAP'!AK178+'Inversión 2.3 IAP'!AK178+'Inversión 2.4 IAP'!AK178+'Exp Veg 1-IAP'!AK178+'Exp Veg 2-IAP'!AK178</f>
        <v>0</v>
      </c>
    </row>
    <row r="179" spans="2:37" x14ac:dyDescent="0.25">
      <c r="B179" s="59" t="s">
        <v>605</v>
      </c>
      <c r="C179" s="62" t="str">
        <f>+VLOOKUP(B179,'resumen UCAP'!$A$5:$O$329,2,0)</f>
        <v>Luminaria led 80</v>
      </c>
      <c r="D179" s="63">
        <f>+'Desmonte Infr. financiada'!D179</f>
        <v>80</v>
      </c>
      <c r="E179" s="63" t="str">
        <f>+VLOOKUP(B179,'resumen UCAP'!$A$5:$O$329,3,0)</f>
        <v>Un</v>
      </c>
      <c r="F179" s="64">
        <f>+VLOOKUP(B179,'resumen UCAP'!$A$5:$O$329,15,0)</f>
        <v>736002</v>
      </c>
      <c r="G179" s="61">
        <v>8</v>
      </c>
      <c r="H179" s="125">
        <f>+'Inversión No. 2.1 IAP'!H179++'Inversión No. 2.2 IAP'!H179+'Inversión 2.3 IAP'!H179+'Inversión 2.4 IAP'!H179+'Exp Veg 1-IAP'!H179+'Exp Veg 2-IAP'!H179</f>
        <v>0</v>
      </c>
      <c r="I179" s="125">
        <f>+'Inversión No. 2.1 IAP'!I179++'Inversión No. 2.2 IAP'!I179+'Inversión 2.3 IAP'!I179+'Inversión 2.4 IAP'!I179+'Exp Veg 1-IAP'!I179+'Exp Veg 2-IAP'!I179</f>
        <v>0</v>
      </c>
      <c r="J179" s="125">
        <f>+'Inversión No. 2.1 IAP'!J179++'Inversión No. 2.2 IAP'!J179+'Inversión 2.3 IAP'!J179+'Inversión 2.4 IAP'!J179+'Exp Veg 1-IAP'!J179+'Exp Veg 2-IAP'!J179</f>
        <v>0</v>
      </c>
      <c r="K179" s="125">
        <f>+'Inversión No. 2.1 IAP'!K179++'Inversión No. 2.2 IAP'!K179+'Inversión 2.3 IAP'!K179+'Inversión 2.4 IAP'!K179+'Exp Veg 1-IAP'!K179+'Exp Veg 2-IAP'!K179</f>
        <v>0</v>
      </c>
      <c r="L179" s="125">
        <f>+'Inversión No. 2.1 IAP'!L179++'Inversión No. 2.2 IAP'!L179+'Inversión 2.3 IAP'!L179+'Inversión 2.4 IAP'!L179+'Exp Veg 1-IAP'!L179+'Exp Veg 2-IAP'!L179</f>
        <v>0</v>
      </c>
      <c r="M179" s="125">
        <f>+'Inversión No. 2.1 IAP'!M179++'Inversión No. 2.2 IAP'!M179+'Inversión 2.3 IAP'!M179+'Inversión 2.4 IAP'!M179+'Exp Veg 1-IAP'!M179+'Exp Veg 2-IAP'!M179</f>
        <v>0</v>
      </c>
      <c r="N179" s="125">
        <f>+'Inversión No. 2.1 IAP'!N179++'Inversión No. 2.2 IAP'!N179+'Inversión 2.3 IAP'!N179+'Inversión 2.4 IAP'!N179+'Exp Veg 1-IAP'!N179+'Exp Veg 2-IAP'!N179</f>
        <v>0</v>
      </c>
      <c r="O179" s="125">
        <f>+'Inversión No. 2.1 IAP'!O179++'Inversión No. 2.2 IAP'!O179+'Inversión 2.3 IAP'!O179+'Inversión 2.4 IAP'!O179+'Exp Veg 1-IAP'!O179+'Exp Veg 2-IAP'!O179</f>
        <v>0</v>
      </c>
      <c r="P179" s="125">
        <f>+'Inversión No. 2.1 IAP'!P179++'Inversión No. 2.2 IAP'!P179+'Inversión 2.3 IAP'!P179+'Inversión 2.4 IAP'!P179+'Exp Veg 1-IAP'!P179+'Exp Veg 2-IAP'!P179</f>
        <v>0</v>
      </c>
      <c r="Q179" s="125">
        <f>+'Inversión No. 2.1 IAP'!Q179++'Inversión No. 2.2 IAP'!Q179+'Inversión 2.3 IAP'!Q179+'Inversión 2.4 IAP'!Q179+'Exp Veg 1-IAP'!Q179+'Exp Veg 2-IAP'!Q179</f>
        <v>0</v>
      </c>
      <c r="R179" s="125">
        <f>+'Inversión No. 2.1 IAP'!R179++'Inversión No. 2.2 IAP'!R179+'Inversión 2.3 IAP'!R179+'Inversión 2.4 IAP'!R179+'Exp Veg 1-IAP'!R179+'Exp Veg 2-IAP'!R179</f>
        <v>0</v>
      </c>
      <c r="S179" s="125">
        <f>+'Inversión No. 2.1 IAP'!S179++'Inversión No. 2.2 IAP'!S179+'Inversión 2.3 IAP'!S179+'Inversión 2.4 IAP'!S179+'Exp Veg 1-IAP'!S179+'Exp Veg 2-IAP'!S179</f>
        <v>0</v>
      </c>
      <c r="T179" s="125">
        <f>+'Inversión No. 2.1 IAP'!T179++'Inversión No. 2.2 IAP'!T179+'Inversión 2.3 IAP'!T179+'Inversión 2.4 IAP'!T179+'Exp Veg 1-IAP'!T179+'Exp Veg 2-IAP'!T179</f>
        <v>0</v>
      </c>
      <c r="U179" s="125">
        <f>+'Inversión No. 2.1 IAP'!U179++'Inversión No. 2.2 IAP'!U179+'Inversión 2.3 IAP'!U179+'Inversión 2.4 IAP'!U179+'Exp Veg 1-IAP'!U179+'Exp Veg 2-IAP'!U179</f>
        <v>0</v>
      </c>
      <c r="V179" s="125">
        <f>+'Inversión No. 2.1 IAP'!V179++'Inversión No. 2.2 IAP'!V179+'Inversión 2.3 IAP'!V179+'Inversión 2.4 IAP'!V179+'Exp Veg 1-IAP'!V179+'Exp Veg 2-IAP'!V179</f>
        <v>0</v>
      </c>
      <c r="W179" s="125">
        <f>+'Inversión No. 2.1 IAP'!W179++'Inversión No. 2.2 IAP'!W179+'Inversión 2.3 IAP'!W179+'Inversión 2.4 IAP'!W179+'Exp Veg 1-IAP'!W179+'Exp Veg 2-IAP'!W179</f>
        <v>0</v>
      </c>
      <c r="X179" s="125">
        <f>+'Inversión No. 2.1 IAP'!X179++'Inversión No. 2.2 IAP'!X179+'Inversión 2.3 IAP'!X179+'Inversión 2.4 IAP'!X179+'Exp Veg 1-IAP'!X179+'Exp Veg 2-IAP'!X179</f>
        <v>0</v>
      </c>
      <c r="Y179" s="125">
        <f>+'Inversión No. 2.1 IAP'!Y179++'Inversión No. 2.2 IAP'!Y179+'Inversión 2.3 IAP'!Y179+'Inversión 2.4 IAP'!Y179+'Exp Veg 1-IAP'!Y179+'Exp Veg 2-IAP'!Y179</f>
        <v>0</v>
      </c>
      <c r="Z179" s="125">
        <f>+'Inversión No. 2.1 IAP'!Z179++'Inversión No. 2.2 IAP'!Z179+'Inversión 2.3 IAP'!Z179+'Inversión 2.4 IAP'!Z179+'Exp Veg 1-IAP'!Z179+'Exp Veg 2-IAP'!Z179</f>
        <v>0</v>
      </c>
      <c r="AA179" s="125">
        <f>+'Inversión No. 2.1 IAP'!AA179++'Inversión No. 2.2 IAP'!AA179+'Inversión 2.3 IAP'!AA179+'Inversión 2.4 IAP'!AA179+'Exp Veg 1-IAP'!AA179+'Exp Veg 2-IAP'!AA179</f>
        <v>0</v>
      </c>
      <c r="AB179" s="125">
        <f>+'Inversión No. 2.1 IAP'!AB179++'Inversión No. 2.2 IAP'!AB179+'Inversión 2.3 IAP'!AB179+'Inversión 2.4 IAP'!AB179+'Exp Veg 1-IAP'!AB179+'Exp Veg 2-IAP'!AB179</f>
        <v>0</v>
      </c>
      <c r="AC179" s="125">
        <f>+'Inversión No. 2.1 IAP'!AC179++'Inversión No. 2.2 IAP'!AC179+'Inversión 2.3 IAP'!AC179+'Inversión 2.4 IAP'!AC179+'Exp Veg 1-IAP'!AC179+'Exp Veg 2-IAP'!AC179</f>
        <v>0</v>
      </c>
      <c r="AD179" s="125">
        <f>+'Inversión No. 2.1 IAP'!AD179++'Inversión No. 2.2 IAP'!AD179+'Inversión 2.3 IAP'!AD179+'Inversión 2.4 IAP'!AD179+'Exp Veg 1-IAP'!AD179+'Exp Veg 2-IAP'!AD179</f>
        <v>0</v>
      </c>
      <c r="AE179" s="125">
        <f>+'Inversión No. 2.1 IAP'!AE179++'Inversión No. 2.2 IAP'!AE179+'Inversión 2.3 IAP'!AE179+'Inversión 2.4 IAP'!AE179+'Exp Veg 1-IAP'!AE179+'Exp Veg 2-IAP'!AE179</f>
        <v>0</v>
      </c>
      <c r="AF179" s="125">
        <f>+'Inversión No. 2.1 IAP'!AF179++'Inversión No. 2.2 IAP'!AF179+'Inversión 2.3 IAP'!AF179+'Inversión 2.4 IAP'!AF179+'Exp Veg 1-IAP'!AF179+'Exp Veg 2-IAP'!AF179</f>
        <v>0</v>
      </c>
      <c r="AG179" s="125">
        <f>+'Inversión No. 2.1 IAP'!AG179++'Inversión No. 2.2 IAP'!AG179+'Inversión 2.3 IAP'!AG179+'Inversión 2.4 IAP'!AG179+'Exp Veg 1-IAP'!AG179+'Exp Veg 2-IAP'!AG179</f>
        <v>0</v>
      </c>
      <c r="AH179" s="125">
        <f>+'Inversión No. 2.1 IAP'!AH179++'Inversión No. 2.2 IAP'!AH179+'Inversión 2.3 IAP'!AH179+'Inversión 2.4 IAP'!AH179+'Exp Veg 1-IAP'!AH179+'Exp Veg 2-IAP'!AH179</f>
        <v>0</v>
      </c>
      <c r="AI179" s="125">
        <f>+'Inversión No. 2.1 IAP'!AI179++'Inversión No. 2.2 IAP'!AI179+'Inversión 2.3 IAP'!AI179+'Inversión 2.4 IAP'!AI179+'Exp Veg 1-IAP'!AI179+'Exp Veg 2-IAP'!AI179</f>
        <v>0</v>
      </c>
      <c r="AJ179" s="125">
        <f>+'Inversión No. 2.1 IAP'!AJ179++'Inversión No. 2.2 IAP'!AJ179+'Inversión 2.3 IAP'!AJ179+'Inversión 2.4 IAP'!AJ179+'Exp Veg 1-IAP'!AJ179+'Exp Veg 2-IAP'!AJ179</f>
        <v>0</v>
      </c>
      <c r="AK179" s="125">
        <f>+'Inversión No. 2.1 IAP'!AK179++'Inversión No. 2.2 IAP'!AK179+'Inversión 2.3 IAP'!AK179+'Inversión 2.4 IAP'!AK179+'Exp Veg 1-IAP'!AK179+'Exp Veg 2-IAP'!AK179</f>
        <v>0</v>
      </c>
    </row>
    <row r="180" spans="2:37" x14ac:dyDescent="0.25">
      <c r="B180" s="59" t="s">
        <v>606</v>
      </c>
      <c r="C180" s="62" t="str">
        <f>+VLOOKUP(B180,'resumen UCAP'!$A$5:$O$329,2,0)</f>
        <v>Luminaria led 60</v>
      </c>
      <c r="D180" s="63">
        <f>+'Desmonte Infr. financiada'!D180</f>
        <v>60</v>
      </c>
      <c r="E180" s="63" t="str">
        <f>+VLOOKUP(B180,'resumen UCAP'!$A$5:$O$329,3,0)</f>
        <v>Un</v>
      </c>
      <c r="F180" s="64">
        <f>+VLOOKUP(B180,'resumen UCAP'!$A$5:$O$329,15,0)</f>
        <v>736002</v>
      </c>
      <c r="G180" s="61">
        <v>8</v>
      </c>
      <c r="H180" s="125">
        <f>+'Inversión No. 2.1 IAP'!H180++'Inversión No. 2.2 IAP'!H180+'Inversión 2.3 IAP'!H180+'Inversión 2.4 IAP'!H180+'Exp Veg 1-IAP'!H180+'Exp Veg 2-IAP'!H180</f>
        <v>0</v>
      </c>
      <c r="I180" s="125">
        <f>+'Inversión No. 2.1 IAP'!I180++'Inversión No. 2.2 IAP'!I180+'Inversión 2.3 IAP'!I180+'Inversión 2.4 IAP'!I180+'Exp Veg 1-IAP'!I180+'Exp Veg 2-IAP'!I180</f>
        <v>0</v>
      </c>
      <c r="J180" s="125">
        <f>+'Inversión No. 2.1 IAP'!J180++'Inversión No. 2.2 IAP'!J180+'Inversión 2.3 IAP'!J180+'Inversión 2.4 IAP'!J180+'Exp Veg 1-IAP'!J180+'Exp Veg 2-IAP'!J180</f>
        <v>0</v>
      </c>
      <c r="K180" s="125">
        <f>+'Inversión No. 2.1 IAP'!K180++'Inversión No. 2.2 IAP'!K180+'Inversión 2.3 IAP'!K180+'Inversión 2.4 IAP'!K180+'Exp Veg 1-IAP'!K180+'Exp Veg 2-IAP'!K180</f>
        <v>0</v>
      </c>
      <c r="L180" s="125">
        <f>+'Inversión No. 2.1 IAP'!L180++'Inversión No. 2.2 IAP'!L180+'Inversión 2.3 IAP'!L180+'Inversión 2.4 IAP'!L180+'Exp Veg 1-IAP'!L180+'Exp Veg 2-IAP'!L180</f>
        <v>0</v>
      </c>
      <c r="M180" s="125">
        <f>+'Inversión No. 2.1 IAP'!M180++'Inversión No. 2.2 IAP'!M180+'Inversión 2.3 IAP'!M180+'Inversión 2.4 IAP'!M180+'Exp Veg 1-IAP'!M180+'Exp Veg 2-IAP'!M180</f>
        <v>0</v>
      </c>
      <c r="N180" s="125">
        <f>+'Inversión No. 2.1 IAP'!N180++'Inversión No. 2.2 IAP'!N180+'Inversión 2.3 IAP'!N180+'Inversión 2.4 IAP'!N180+'Exp Veg 1-IAP'!N180+'Exp Veg 2-IAP'!N180</f>
        <v>0</v>
      </c>
      <c r="O180" s="125">
        <f>+'Inversión No. 2.1 IAP'!O180++'Inversión No. 2.2 IAP'!O180+'Inversión 2.3 IAP'!O180+'Inversión 2.4 IAP'!O180+'Exp Veg 1-IAP'!O180+'Exp Veg 2-IAP'!O180</f>
        <v>0</v>
      </c>
      <c r="P180" s="125">
        <f>+'Inversión No. 2.1 IAP'!P180++'Inversión No. 2.2 IAP'!P180+'Inversión 2.3 IAP'!P180+'Inversión 2.4 IAP'!P180+'Exp Veg 1-IAP'!P180+'Exp Veg 2-IAP'!P180</f>
        <v>0</v>
      </c>
      <c r="Q180" s="125">
        <f>+'Inversión No. 2.1 IAP'!Q180++'Inversión No. 2.2 IAP'!Q180+'Inversión 2.3 IAP'!Q180+'Inversión 2.4 IAP'!Q180+'Exp Veg 1-IAP'!Q180+'Exp Veg 2-IAP'!Q180</f>
        <v>0</v>
      </c>
      <c r="R180" s="125">
        <f>+'Inversión No. 2.1 IAP'!R180++'Inversión No. 2.2 IAP'!R180+'Inversión 2.3 IAP'!R180+'Inversión 2.4 IAP'!R180+'Exp Veg 1-IAP'!R180+'Exp Veg 2-IAP'!R180</f>
        <v>0</v>
      </c>
      <c r="S180" s="125">
        <f>+'Inversión No. 2.1 IAP'!S180++'Inversión No. 2.2 IAP'!S180+'Inversión 2.3 IAP'!S180+'Inversión 2.4 IAP'!S180+'Exp Veg 1-IAP'!S180+'Exp Veg 2-IAP'!S180</f>
        <v>0</v>
      </c>
      <c r="T180" s="125">
        <f>+'Inversión No. 2.1 IAP'!T180++'Inversión No. 2.2 IAP'!T180+'Inversión 2.3 IAP'!T180+'Inversión 2.4 IAP'!T180+'Exp Veg 1-IAP'!T180+'Exp Veg 2-IAP'!T180</f>
        <v>0</v>
      </c>
      <c r="U180" s="125">
        <f>+'Inversión No. 2.1 IAP'!U180++'Inversión No. 2.2 IAP'!U180+'Inversión 2.3 IAP'!U180+'Inversión 2.4 IAP'!U180+'Exp Veg 1-IAP'!U180+'Exp Veg 2-IAP'!U180</f>
        <v>0</v>
      </c>
      <c r="V180" s="125">
        <f>+'Inversión No. 2.1 IAP'!V180++'Inversión No. 2.2 IAP'!V180+'Inversión 2.3 IAP'!V180+'Inversión 2.4 IAP'!V180+'Exp Veg 1-IAP'!V180+'Exp Veg 2-IAP'!V180</f>
        <v>0</v>
      </c>
      <c r="W180" s="125">
        <f>+'Inversión No. 2.1 IAP'!W180++'Inversión No. 2.2 IAP'!W180+'Inversión 2.3 IAP'!W180+'Inversión 2.4 IAP'!W180+'Exp Veg 1-IAP'!W180+'Exp Veg 2-IAP'!W180</f>
        <v>0</v>
      </c>
      <c r="X180" s="125">
        <f>+'Inversión No. 2.1 IAP'!X180++'Inversión No. 2.2 IAP'!X180+'Inversión 2.3 IAP'!X180+'Inversión 2.4 IAP'!X180+'Exp Veg 1-IAP'!X180+'Exp Veg 2-IAP'!X180</f>
        <v>0</v>
      </c>
      <c r="Y180" s="125">
        <f>+'Inversión No. 2.1 IAP'!Y180++'Inversión No. 2.2 IAP'!Y180+'Inversión 2.3 IAP'!Y180+'Inversión 2.4 IAP'!Y180+'Exp Veg 1-IAP'!Y180+'Exp Veg 2-IAP'!Y180</f>
        <v>0</v>
      </c>
      <c r="Z180" s="125">
        <f>+'Inversión No. 2.1 IAP'!Z180++'Inversión No. 2.2 IAP'!Z180+'Inversión 2.3 IAP'!Z180+'Inversión 2.4 IAP'!Z180+'Exp Veg 1-IAP'!Z180+'Exp Veg 2-IAP'!Z180</f>
        <v>0</v>
      </c>
      <c r="AA180" s="125">
        <f>+'Inversión No. 2.1 IAP'!AA180++'Inversión No. 2.2 IAP'!AA180+'Inversión 2.3 IAP'!AA180+'Inversión 2.4 IAP'!AA180+'Exp Veg 1-IAP'!AA180+'Exp Veg 2-IAP'!AA180</f>
        <v>0</v>
      </c>
      <c r="AB180" s="125">
        <f>+'Inversión No. 2.1 IAP'!AB180++'Inversión No. 2.2 IAP'!AB180+'Inversión 2.3 IAP'!AB180+'Inversión 2.4 IAP'!AB180+'Exp Veg 1-IAP'!AB180+'Exp Veg 2-IAP'!AB180</f>
        <v>0</v>
      </c>
      <c r="AC180" s="125">
        <f>+'Inversión No. 2.1 IAP'!AC180++'Inversión No. 2.2 IAP'!AC180+'Inversión 2.3 IAP'!AC180+'Inversión 2.4 IAP'!AC180+'Exp Veg 1-IAP'!AC180+'Exp Veg 2-IAP'!AC180</f>
        <v>0</v>
      </c>
      <c r="AD180" s="125">
        <f>+'Inversión No. 2.1 IAP'!AD180++'Inversión No. 2.2 IAP'!AD180+'Inversión 2.3 IAP'!AD180+'Inversión 2.4 IAP'!AD180+'Exp Veg 1-IAP'!AD180+'Exp Veg 2-IAP'!AD180</f>
        <v>0</v>
      </c>
      <c r="AE180" s="125">
        <f>+'Inversión No. 2.1 IAP'!AE180++'Inversión No. 2.2 IAP'!AE180+'Inversión 2.3 IAP'!AE180+'Inversión 2.4 IAP'!AE180+'Exp Veg 1-IAP'!AE180+'Exp Veg 2-IAP'!AE180</f>
        <v>0</v>
      </c>
      <c r="AF180" s="125">
        <f>+'Inversión No. 2.1 IAP'!AF180++'Inversión No. 2.2 IAP'!AF180+'Inversión 2.3 IAP'!AF180+'Inversión 2.4 IAP'!AF180+'Exp Veg 1-IAP'!AF180+'Exp Veg 2-IAP'!AF180</f>
        <v>0</v>
      </c>
      <c r="AG180" s="125">
        <f>+'Inversión No. 2.1 IAP'!AG180++'Inversión No. 2.2 IAP'!AG180+'Inversión 2.3 IAP'!AG180+'Inversión 2.4 IAP'!AG180+'Exp Veg 1-IAP'!AG180+'Exp Veg 2-IAP'!AG180</f>
        <v>0</v>
      </c>
      <c r="AH180" s="125">
        <f>+'Inversión No. 2.1 IAP'!AH180++'Inversión No. 2.2 IAP'!AH180+'Inversión 2.3 IAP'!AH180+'Inversión 2.4 IAP'!AH180+'Exp Veg 1-IAP'!AH180+'Exp Veg 2-IAP'!AH180</f>
        <v>0</v>
      </c>
      <c r="AI180" s="125">
        <f>+'Inversión No. 2.1 IAP'!AI180++'Inversión No. 2.2 IAP'!AI180+'Inversión 2.3 IAP'!AI180+'Inversión 2.4 IAP'!AI180+'Exp Veg 1-IAP'!AI180+'Exp Veg 2-IAP'!AI180</f>
        <v>0</v>
      </c>
      <c r="AJ180" s="125">
        <f>+'Inversión No. 2.1 IAP'!AJ180++'Inversión No. 2.2 IAP'!AJ180+'Inversión 2.3 IAP'!AJ180+'Inversión 2.4 IAP'!AJ180+'Exp Veg 1-IAP'!AJ180+'Exp Veg 2-IAP'!AJ180</f>
        <v>0</v>
      </c>
      <c r="AK180" s="125">
        <f>+'Inversión No. 2.1 IAP'!AK180++'Inversión No. 2.2 IAP'!AK180+'Inversión 2.3 IAP'!AK180+'Inversión 2.4 IAP'!AK180+'Exp Veg 1-IAP'!AK180+'Exp Veg 2-IAP'!AK180</f>
        <v>0</v>
      </c>
    </row>
    <row r="181" spans="2:37" x14ac:dyDescent="0.25">
      <c r="B181" s="5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125">
        <f>+'Inversión No. 2.1 IAP'!H181++'Inversión No. 2.2 IAP'!H181+'Inversión 2.3 IAP'!H181+'Inversión 2.4 IAP'!H181+'Exp Veg 1-IAP'!H181+'Exp Veg 2-IAP'!H181</f>
        <v>0</v>
      </c>
      <c r="I181" s="125">
        <f>+'Inversión No. 2.1 IAP'!I181++'Inversión No. 2.2 IAP'!I181+'Inversión 2.3 IAP'!I181+'Inversión 2.4 IAP'!I181+'Exp Veg 1-IAP'!I181+'Exp Veg 2-IAP'!I181</f>
        <v>0</v>
      </c>
      <c r="J181" s="125">
        <f>+'Inversión No. 2.1 IAP'!J181++'Inversión No. 2.2 IAP'!J181+'Inversión 2.3 IAP'!J181+'Inversión 2.4 IAP'!J181+'Exp Veg 1-IAP'!J181+'Exp Veg 2-IAP'!J181</f>
        <v>0</v>
      </c>
      <c r="K181" s="125">
        <f>+'Inversión No. 2.1 IAP'!K181++'Inversión No. 2.2 IAP'!K181+'Inversión 2.3 IAP'!K181+'Inversión 2.4 IAP'!K181+'Exp Veg 1-IAP'!K181+'Exp Veg 2-IAP'!K181</f>
        <v>0</v>
      </c>
      <c r="L181" s="125">
        <f>+'Inversión No. 2.1 IAP'!L181++'Inversión No. 2.2 IAP'!L181+'Inversión 2.3 IAP'!L181+'Inversión 2.4 IAP'!L181+'Exp Veg 1-IAP'!L181+'Exp Veg 2-IAP'!L181</f>
        <v>0</v>
      </c>
      <c r="M181" s="125">
        <f>+'Inversión No. 2.1 IAP'!M181++'Inversión No. 2.2 IAP'!M181+'Inversión 2.3 IAP'!M181+'Inversión 2.4 IAP'!M181+'Exp Veg 1-IAP'!M181+'Exp Veg 2-IAP'!M181</f>
        <v>0</v>
      </c>
      <c r="N181" s="125">
        <f>+'Inversión No. 2.1 IAP'!N181++'Inversión No. 2.2 IAP'!N181+'Inversión 2.3 IAP'!N181+'Inversión 2.4 IAP'!N181+'Exp Veg 1-IAP'!N181+'Exp Veg 2-IAP'!N181</f>
        <v>0</v>
      </c>
      <c r="O181" s="125">
        <f>+'Inversión No. 2.1 IAP'!O181++'Inversión No. 2.2 IAP'!O181+'Inversión 2.3 IAP'!O181+'Inversión 2.4 IAP'!O181+'Exp Veg 1-IAP'!O181+'Exp Veg 2-IAP'!O181</f>
        <v>0</v>
      </c>
      <c r="P181" s="125">
        <f>+'Inversión No. 2.1 IAP'!P181++'Inversión No. 2.2 IAP'!P181+'Inversión 2.3 IAP'!P181+'Inversión 2.4 IAP'!P181+'Exp Veg 1-IAP'!P181+'Exp Veg 2-IAP'!P181</f>
        <v>0</v>
      </c>
      <c r="Q181" s="125">
        <f>+'Inversión No. 2.1 IAP'!Q181++'Inversión No. 2.2 IAP'!Q181+'Inversión 2.3 IAP'!Q181+'Inversión 2.4 IAP'!Q181+'Exp Veg 1-IAP'!Q181+'Exp Veg 2-IAP'!Q181</f>
        <v>0</v>
      </c>
      <c r="R181" s="125">
        <f>+'Inversión No. 2.1 IAP'!R181++'Inversión No. 2.2 IAP'!R181+'Inversión 2.3 IAP'!R181+'Inversión 2.4 IAP'!R181+'Exp Veg 1-IAP'!R181+'Exp Veg 2-IAP'!R181</f>
        <v>0</v>
      </c>
      <c r="S181" s="125">
        <f>+'Inversión No. 2.1 IAP'!S181++'Inversión No. 2.2 IAP'!S181+'Inversión 2.3 IAP'!S181+'Inversión 2.4 IAP'!S181+'Exp Veg 1-IAP'!S181+'Exp Veg 2-IAP'!S181</f>
        <v>0</v>
      </c>
      <c r="T181" s="125">
        <f>+'Inversión No. 2.1 IAP'!T181++'Inversión No. 2.2 IAP'!T181+'Inversión 2.3 IAP'!T181+'Inversión 2.4 IAP'!T181+'Exp Veg 1-IAP'!T181+'Exp Veg 2-IAP'!T181</f>
        <v>0</v>
      </c>
      <c r="U181" s="125">
        <f>+'Inversión No. 2.1 IAP'!U181++'Inversión No. 2.2 IAP'!U181+'Inversión 2.3 IAP'!U181+'Inversión 2.4 IAP'!U181+'Exp Veg 1-IAP'!U181+'Exp Veg 2-IAP'!U181</f>
        <v>0</v>
      </c>
      <c r="V181" s="125">
        <f>+'Inversión No. 2.1 IAP'!V181++'Inversión No. 2.2 IAP'!V181+'Inversión 2.3 IAP'!V181+'Inversión 2.4 IAP'!V181+'Exp Veg 1-IAP'!V181+'Exp Veg 2-IAP'!V181</f>
        <v>0</v>
      </c>
      <c r="W181" s="125">
        <f>+'Inversión No. 2.1 IAP'!W181++'Inversión No. 2.2 IAP'!W181+'Inversión 2.3 IAP'!W181+'Inversión 2.4 IAP'!W181+'Exp Veg 1-IAP'!W181+'Exp Veg 2-IAP'!W181</f>
        <v>0</v>
      </c>
      <c r="X181" s="125">
        <f>+'Inversión No. 2.1 IAP'!X181++'Inversión No. 2.2 IAP'!X181+'Inversión 2.3 IAP'!X181+'Inversión 2.4 IAP'!X181+'Exp Veg 1-IAP'!X181+'Exp Veg 2-IAP'!X181</f>
        <v>0</v>
      </c>
      <c r="Y181" s="125">
        <f>+'Inversión No. 2.1 IAP'!Y181++'Inversión No. 2.2 IAP'!Y181+'Inversión 2.3 IAP'!Y181+'Inversión 2.4 IAP'!Y181+'Exp Veg 1-IAP'!Y181+'Exp Veg 2-IAP'!Y181</f>
        <v>0</v>
      </c>
      <c r="Z181" s="125">
        <f>+'Inversión No. 2.1 IAP'!Z181++'Inversión No. 2.2 IAP'!Z181+'Inversión 2.3 IAP'!Z181+'Inversión 2.4 IAP'!Z181+'Exp Veg 1-IAP'!Z181+'Exp Veg 2-IAP'!Z181</f>
        <v>0</v>
      </c>
      <c r="AA181" s="125">
        <f>+'Inversión No. 2.1 IAP'!AA181++'Inversión No. 2.2 IAP'!AA181+'Inversión 2.3 IAP'!AA181+'Inversión 2.4 IAP'!AA181+'Exp Veg 1-IAP'!AA181+'Exp Veg 2-IAP'!AA181</f>
        <v>0</v>
      </c>
      <c r="AB181" s="125">
        <f>+'Inversión No. 2.1 IAP'!AB181++'Inversión No. 2.2 IAP'!AB181+'Inversión 2.3 IAP'!AB181+'Inversión 2.4 IAP'!AB181+'Exp Veg 1-IAP'!AB181+'Exp Veg 2-IAP'!AB181</f>
        <v>0</v>
      </c>
      <c r="AC181" s="125">
        <f>+'Inversión No. 2.1 IAP'!AC181++'Inversión No. 2.2 IAP'!AC181+'Inversión 2.3 IAP'!AC181+'Inversión 2.4 IAP'!AC181+'Exp Veg 1-IAP'!AC181+'Exp Veg 2-IAP'!AC181</f>
        <v>0</v>
      </c>
      <c r="AD181" s="125">
        <f>+'Inversión No. 2.1 IAP'!AD181++'Inversión No. 2.2 IAP'!AD181+'Inversión 2.3 IAP'!AD181+'Inversión 2.4 IAP'!AD181+'Exp Veg 1-IAP'!AD181+'Exp Veg 2-IAP'!AD181</f>
        <v>0</v>
      </c>
      <c r="AE181" s="125">
        <f>+'Inversión No. 2.1 IAP'!AE181++'Inversión No. 2.2 IAP'!AE181+'Inversión 2.3 IAP'!AE181+'Inversión 2.4 IAP'!AE181+'Exp Veg 1-IAP'!AE181+'Exp Veg 2-IAP'!AE181</f>
        <v>0</v>
      </c>
      <c r="AF181" s="125">
        <f>+'Inversión No. 2.1 IAP'!AF181++'Inversión No. 2.2 IAP'!AF181+'Inversión 2.3 IAP'!AF181+'Inversión 2.4 IAP'!AF181+'Exp Veg 1-IAP'!AF181+'Exp Veg 2-IAP'!AF181</f>
        <v>0</v>
      </c>
      <c r="AG181" s="125">
        <f>+'Inversión No. 2.1 IAP'!AG181++'Inversión No. 2.2 IAP'!AG181+'Inversión 2.3 IAP'!AG181+'Inversión 2.4 IAP'!AG181+'Exp Veg 1-IAP'!AG181+'Exp Veg 2-IAP'!AG181</f>
        <v>0</v>
      </c>
      <c r="AH181" s="125">
        <f>+'Inversión No. 2.1 IAP'!AH181++'Inversión No. 2.2 IAP'!AH181+'Inversión 2.3 IAP'!AH181+'Inversión 2.4 IAP'!AH181+'Exp Veg 1-IAP'!AH181+'Exp Veg 2-IAP'!AH181</f>
        <v>0</v>
      </c>
      <c r="AI181" s="125">
        <f>+'Inversión No. 2.1 IAP'!AI181++'Inversión No. 2.2 IAP'!AI181+'Inversión 2.3 IAP'!AI181+'Inversión 2.4 IAP'!AI181+'Exp Veg 1-IAP'!AI181+'Exp Veg 2-IAP'!AI181</f>
        <v>0</v>
      </c>
      <c r="AJ181" s="125">
        <f>+'Inversión No. 2.1 IAP'!AJ181++'Inversión No. 2.2 IAP'!AJ181+'Inversión 2.3 IAP'!AJ181+'Inversión 2.4 IAP'!AJ181+'Exp Veg 1-IAP'!AJ181+'Exp Veg 2-IAP'!AJ181</f>
        <v>0</v>
      </c>
      <c r="AK181" s="125">
        <f>+'Inversión No. 2.1 IAP'!AK181++'Inversión No. 2.2 IAP'!AK181+'Inversión 2.3 IAP'!AK181+'Inversión 2.4 IAP'!AK181+'Exp Veg 1-IAP'!AK181+'Exp Veg 2-IAP'!AK181</f>
        <v>0</v>
      </c>
    </row>
    <row r="182" spans="2:37" x14ac:dyDescent="0.25">
      <c r="B182" s="5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125">
        <f>+'Inversión No. 2.1 IAP'!H182++'Inversión No. 2.2 IAP'!H182+'Inversión 2.3 IAP'!H182+'Inversión 2.4 IAP'!H182+'Exp Veg 1-IAP'!H182+'Exp Veg 2-IAP'!H182</f>
        <v>0</v>
      </c>
      <c r="I182" s="125">
        <f>+'Inversión No. 2.1 IAP'!I182++'Inversión No. 2.2 IAP'!I182+'Inversión 2.3 IAP'!I182+'Inversión 2.4 IAP'!I182+'Exp Veg 1-IAP'!I182+'Exp Veg 2-IAP'!I182</f>
        <v>0</v>
      </c>
      <c r="J182" s="125">
        <f>+'Inversión No. 2.1 IAP'!J182++'Inversión No. 2.2 IAP'!J182+'Inversión 2.3 IAP'!J182+'Inversión 2.4 IAP'!J182+'Exp Veg 1-IAP'!J182+'Exp Veg 2-IAP'!J182</f>
        <v>0</v>
      </c>
      <c r="K182" s="125">
        <f>+'Inversión No. 2.1 IAP'!K182++'Inversión No. 2.2 IAP'!K182+'Inversión 2.3 IAP'!K182+'Inversión 2.4 IAP'!K182+'Exp Veg 1-IAP'!K182+'Exp Veg 2-IAP'!K182</f>
        <v>0</v>
      </c>
      <c r="L182" s="125">
        <f>+'Inversión No. 2.1 IAP'!L182++'Inversión No. 2.2 IAP'!L182+'Inversión 2.3 IAP'!L182+'Inversión 2.4 IAP'!L182+'Exp Veg 1-IAP'!L182+'Exp Veg 2-IAP'!L182</f>
        <v>0</v>
      </c>
      <c r="M182" s="125">
        <f>+'Inversión No. 2.1 IAP'!M182++'Inversión No. 2.2 IAP'!M182+'Inversión 2.3 IAP'!M182+'Inversión 2.4 IAP'!M182+'Exp Veg 1-IAP'!M182+'Exp Veg 2-IAP'!M182</f>
        <v>0</v>
      </c>
      <c r="N182" s="125">
        <f>+'Inversión No. 2.1 IAP'!N182++'Inversión No. 2.2 IAP'!N182+'Inversión 2.3 IAP'!N182+'Inversión 2.4 IAP'!N182+'Exp Veg 1-IAP'!N182+'Exp Veg 2-IAP'!N182</f>
        <v>0</v>
      </c>
      <c r="O182" s="125">
        <f>+'Inversión No. 2.1 IAP'!O182++'Inversión No. 2.2 IAP'!O182+'Inversión 2.3 IAP'!O182+'Inversión 2.4 IAP'!O182+'Exp Veg 1-IAP'!O182+'Exp Veg 2-IAP'!O182</f>
        <v>0</v>
      </c>
      <c r="P182" s="125">
        <f>+'Inversión No. 2.1 IAP'!P182++'Inversión No. 2.2 IAP'!P182+'Inversión 2.3 IAP'!P182+'Inversión 2.4 IAP'!P182+'Exp Veg 1-IAP'!P182+'Exp Veg 2-IAP'!P182</f>
        <v>0</v>
      </c>
      <c r="Q182" s="125">
        <f>+'Inversión No. 2.1 IAP'!Q182++'Inversión No. 2.2 IAP'!Q182+'Inversión 2.3 IAP'!Q182+'Inversión 2.4 IAP'!Q182+'Exp Veg 1-IAP'!Q182+'Exp Veg 2-IAP'!Q182</f>
        <v>0</v>
      </c>
      <c r="R182" s="125">
        <f>+'Inversión No. 2.1 IAP'!R182++'Inversión No. 2.2 IAP'!R182+'Inversión 2.3 IAP'!R182+'Inversión 2.4 IAP'!R182+'Exp Veg 1-IAP'!R182+'Exp Veg 2-IAP'!R182</f>
        <v>0</v>
      </c>
      <c r="S182" s="125">
        <f>+'Inversión No. 2.1 IAP'!S182++'Inversión No. 2.2 IAP'!S182+'Inversión 2.3 IAP'!S182+'Inversión 2.4 IAP'!S182+'Exp Veg 1-IAP'!S182+'Exp Veg 2-IAP'!S182</f>
        <v>0</v>
      </c>
      <c r="T182" s="125">
        <f>+'Inversión No. 2.1 IAP'!T182++'Inversión No. 2.2 IAP'!T182+'Inversión 2.3 IAP'!T182+'Inversión 2.4 IAP'!T182+'Exp Veg 1-IAP'!T182+'Exp Veg 2-IAP'!T182</f>
        <v>0</v>
      </c>
      <c r="U182" s="125">
        <f>+'Inversión No. 2.1 IAP'!U182++'Inversión No. 2.2 IAP'!U182+'Inversión 2.3 IAP'!U182+'Inversión 2.4 IAP'!U182+'Exp Veg 1-IAP'!U182+'Exp Veg 2-IAP'!U182</f>
        <v>0</v>
      </c>
      <c r="V182" s="125">
        <f>+'Inversión No. 2.1 IAP'!V182++'Inversión No. 2.2 IAP'!V182+'Inversión 2.3 IAP'!V182+'Inversión 2.4 IAP'!V182+'Exp Veg 1-IAP'!V182+'Exp Veg 2-IAP'!V182</f>
        <v>0</v>
      </c>
      <c r="W182" s="125">
        <f>+'Inversión No. 2.1 IAP'!W182++'Inversión No. 2.2 IAP'!W182+'Inversión 2.3 IAP'!W182+'Inversión 2.4 IAP'!W182+'Exp Veg 1-IAP'!W182+'Exp Veg 2-IAP'!W182</f>
        <v>34</v>
      </c>
      <c r="X182" s="125">
        <f>+'Inversión No. 2.1 IAP'!X182++'Inversión No. 2.2 IAP'!X182+'Inversión 2.3 IAP'!X182+'Inversión 2.4 IAP'!X182+'Exp Veg 1-IAP'!X182+'Exp Veg 2-IAP'!X182</f>
        <v>0</v>
      </c>
      <c r="Y182" s="125">
        <f>+'Inversión No. 2.1 IAP'!Y182++'Inversión No. 2.2 IAP'!Y182+'Inversión 2.3 IAP'!Y182+'Inversión 2.4 IAP'!Y182+'Exp Veg 1-IAP'!Y182+'Exp Veg 2-IAP'!Y182</f>
        <v>0</v>
      </c>
      <c r="Z182" s="125">
        <f>+'Inversión No. 2.1 IAP'!Z182++'Inversión No. 2.2 IAP'!Z182+'Inversión 2.3 IAP'!Z182+'Inversión 2.4 IAP'!Z182+'Exp Veg 1-IAP'!Z182+'Exp Veg 2-IAP'!Z182</f>
        <v>0</v>
      </c>
      <c r="AA182" s="125">
        <f>+'Inversión No. 2.1 IAP'!AA182++'Inversión No. 2.2 IAP'!AA182+'Inversión 2.3 IAP'!AA182+'Inversión 2.4 IAP'!AA182+'Exp Veg 1-IAP'!AA182+'Exp Veg 2-IAP'!AA182</f>
        <v>0</v>
      </c>
      <c r="AB182" s="125">
        <f>+'Inversión No. 2.1 IAP'!AB182++'Inversión No. 2.2 IAP'!AB182+'Inversión 2.3 IAP'!AB182+'Inversión 2.4 IAP'!AB182+'Exp Veg 1-IAP'!AB182+'Exp Veg 2-IAP'!AB182</f>
        <v>0</v>
      </c>
      <c r="AC182" s="125">
        <f>+'Inversión No. 2.1 IAP'!AC182++'Inversión No. 2.2 IAP'!AC182+'Inversión 2.3 IAP'!AC182+'Inversión 2.4 IAP'!AC182+'Exp Veg 1-IAP'!AC182+'Exp Veg 2-IAP'!AC182</f>
        <v>0</v>
      </c>
      <c r="AD182" s="125">
        <f>+'Inversión No. 2.1 IAP'!AD182++'Inversión No. 2.2 IAP'!AD182+'Inversión 2.3 IAP'!AD182+'Inversión 2.4 IAP'!AD182+'Exp Veg 1-IAP'!AD182+'Exp Veg 2-IAP'!AD182</f>
        <v>0</v>
      </c>
      <c r="AE182" s="125">
        <f>+'Inversión No. 2.1 IAP'!AE182++'Inversión No. 2.2 IAP'!AE182+'Inversión 2.3 IAP'!AE182+'Inversión 2.4 IAP'!AE182+'Exp Veg 1-IAP'!AE182+'Exp Veg 2-IAP'!AE182</f>
        <v>0</v>
      </c>
      <c r="AF182" s="125">
        <f>+'Inversión No. 2.1 IAP'!AF182++'Inversión No. 2.2 IAP'!AF182+'Inversión 2.3 IAP'!AF182+'Inversión 2.4 IAP'!AF182+'Exp Veg 1-IAP'!AF182+'Exp Veg 2-IAP'!AF182</f>
        <v>0</v>
      </c>
      <c r="AG182" s="125">
        <f>+'Inversión No. 2.1 IAP'!AG182++'Inversión No. 2.2 IAP'!AG182+'Inversión 2.3 IAP'!AG182+'Inversión 2.4 IAP'!AG182+'Exp Veg 1-IAP'!AG182+'Exp Veg 2-IAP'!AG182</f>
        <v>0</v>
      </c>
      <c r="AH182" s="125">
        <f>+'Inversión No. 2.1 IAP'!AH182++'Inversión No. 2.2 IAP'!AH182+'Inversión 2.3 IAP'!AH182+'Inversión 2.4 IAP'!AH182+'Exp Veg 1-IAP'!AH182+'Exp Veg 2-IAP'!AH182</f>
        <v>0</v>
      </c>
      <c r="AI182" s="125">
        <f>+'Inversión No. 2.1 IAP'!AI182++'Inversión No. 2.2 IAP'!AI182+'Inversión 2.3 IAP'!AI182+'Inversión 2.4 IAP'!AI182+'Exp Veg 1-IAP'!AI182+'Exp Veg 2-IAP'!AI182</f>
        <v>0</v>
      </c>
      <c r="AJ182" s="125">
        <f>+'Inversión No. 2.1 IAP'!AJ182++'Inversión No. 2.2 IAP'!AJ182+'Inversión 2.3 IAP'!AJ182+'Inversión 2.4 IAP'!AJ182+'Exp Veg 1-IAP'!AJ182+'Exp Veg 2-IAP'!AJ182</f>
        <v>0</v>
      </c>
      <c r="AK182" s="125">
        <f>+'Inversión No. 2.1 IAP'!AK182++'Inversión No. 2.2 IAP'!AK182+'Inversión 2.3 IAP'!AK182+'Inversión 2.4 IAP'!AK182+'Exp Veg 1-IAP'!AK182+'Exp Veg 2-IAP'!AK182</f>
        <v>0</v>
      </c>
    </row>
    <row r="183" spans="2:37" x14ac:dyDescent="0.25">
      <c r="B183" s="5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125">
        <f>+'Inversión No. 2.1 IAP'!H183++'Inversión No. 2.2 IAP'!H183+'Inversión 2.3 IAP'!H183+'Inversión 2.4 IAP'!H183+'Exp Veg 1-IAP'!H183+'Exp Veg 2-IAP'!H183</f>
        <v>0</v>
      </c>
      <c r="I183" s="125">
        <f>+'Inversión No. 2.1 IAP'!I183++'Inversión No. 2.2 IAP'!I183+'Inversión 2.3 IAP'!I183+'Inversión 2.4 IAP'!I183+'Exp Veg 1-IAP'!I183+'Exp Veg 2-IAP'!I183</f>
        <v>0</v>
      </c>
      <c r="J183" s="125">
        <f>+'Inversión No. 2.1 IAP'!J183++'Inversión No. 2.2 IAP'!J183+'Inversión 2.3 IAP'!J183+'Inversión 2.4 IAP'!J183+'Exp Veg 1-IAP'!J183+'Exp Veg 2-IAP'!J183</f>
        <v>0</v>
      </c>
      <c r="K183" s="125">
        <f>+'Inversión No. 2.1 IAP'!K183++'Inversión No. 2.2 IAP'!K183+'Inversión 2.3 IAP'!K183+'Inversión 2.4 IAP'!K183+'Exp Veg 1-IAP'!K183+'Exp Veg 2-IAP'!K183</f>
        <v>0</v>
      </c>
      <c r="L183" s="125">
        <f>+'Inversión No. 2.1 IAP'!L183++'Inversión No. 2.2 IAP'!L183+'Inversión 2.3 IAP'!L183+'Inversión 2.4 IAP'!L183+'Exp Veg 1-IAP'!L183+'Exp Veg 2-IAP'!L183</f>
        <v>0</v>
      </c>
      <c r="M183" s="125">
        <f>+'Inversión No. 2.1 IAP'!M183++'Inversión No. 2.2 IAP'!M183+'Inversión 2.3 IAP'!M183+'Inversión 2.4 IAP'!M183+'Exp Veg 1-IAP'!M183+'Exp Veg 2-IAP'!M183</f>
        <v>0</v>
      </c>
      <c r="N183" s="125">
        <f>+'Inversión No. 2.1 IAP'!N183++'Inversión No. 2.2 IAP'!N183+'Inversión 2.3 IAP'!N183+'Inversión 2.4 IAP'!N183+'Exp Veg 1-IAP'!N183+'Exp Veg 2-IAP'!N183</f>
        <v>0</v>
      </c>
      <c r="O183" s="125">
        <f>+'Inversión No. 2.1 IAP'!O183++'Inversión No. 2.2 IAP'!O183+'Inversión 2.3 IAP'!O183+'Inversión 2.4 IAP'!O183+'Exp Veg 1-IAP'!O183+'Exp Veg 2-IAP'!O183</f>
        <v>0</v>
      </c>
      <c r="P183" s="125">
        <f>+'Inversión No. 2.1 IAP'!P183++'Inversión No. 2.2 IAP'!P183+'Inversión 2.3 IAP'!P183+'Inversión 2.4 IAP'!P183+'Exp Veg 1-IAP'!P183+'Exp Veg 2-IAP'!P183</f>
        <v>0</v>
      </c>
      <c r="Q183" s="125">
        <f>+'Inversión No. 2.1 IAP'!Q183++'Inversión No. 2.2 IAP'!Q183+'Inversión 2.3 IAP'!Q183+'Inversión 2.4 IAP'!Q183+'Exp Veg 1-IAP'!Q183+'Exp Veg 2-IAP'!Q183</f>
        <v>0</v>
      </c>
      <c r="R183" s="125">
        <f>+'Inversión No. 2.1 IAP'!R183++'Inversión No. 2.2 IAP'!R183+'Inversión 2.3 IAP'!R183+'Inversión 2.4 IAP'!R183+'Exp Veg 1-IAP'!R183+'Exp Veg 2-IAP'!R183</f>
        <v>0</v>
      </c>
      <c r="S183" s="125">
        <f>+'Inversión No. 2.1 IAP'!S183++'Inversión No. 2.2 IAP'!S183+'Inversión 2.3 IAP'!S183+'Inversión 2.4 IAP'!S183+'Exp Veg 1-IAP'!S183+'Exp Veg 2-IAP'!S183</f>
        <v>0</v>
      </c>
      <c r="T183" s="125">
        <f>+'Inversión No. 2.1 IAP'!T183++'Inversión No. 2.2 IAP'!T183+'Inversión 2.3 IAP'!T183+'Inversión 2.4 IAP'!T183+'Exp Veg 1-IAP'!T183+'Exp Veg 2-IAP'!T183</f>
        <v>0</v>
      </c>
      <c r="U183" s="125">
        <f>+'Inversión No. 2.1 IAP'!U183++'Inversión No. 2.2 IAP'!U183+'Inversión 2.3 IAP'!U183+'Inversión 2.4 IAP'!U183+'Exp Veg 1-IAP'!U183+'Exp Veg 2-IAP'!U183</f>
        <v>0</v>
      </c>
      <c r="V183" s="125">
        <f>+'Inversión No. 2.1 IAP'!V183++'Inversión No. 2.2 IAP'!V183+'Inversión 2.3 IAP'!V183+'Inversión 2.4 IAP'!V183+'Exp Veg 1-IAP'!V183+'Exp Veg 2-IAP'!V183</f>
        <v>0</v>
      </c>
      <c r="W183" s="125">
        <f>+'Inversión No. 2.1 IAP'!W183++'Inversión No. 2.2 IAP'!W183+'Inversión 2.3 IAP'!W183+'Inversión 2.4 IAP'!W183+'Exp Veg 1-IAP'!W183+'Exp Veg 2-IAP'!W183</f>
        <v>4</v>
      </c>
      <c r="X183" s="125">
        <f>+'Inversión No. 2.1 IAP'!X183++'Inversión No. 2.2 IAP'!X183+'Inversión 2.3 IAP'!X183+'Inversión 2.4 IAP'!X183+'Exp Veg 1-IAP'!X183+'Exp Veg 2-IAP'!X183</f>
        <v>0</v>
      </c>
      <c r="Y183" s="125">
        <f>+'Inversión No. 2.1 IAP'!Y183++'Inversión No. 2.2 IAP'!Y183+'Inversión 2.3 IAP'!Y183+'Inversión 2.4 IAP'!Y183+'Exp Veg 1-IAP'!Y183+'Exp Veg 2-IAP'!Y183</f>
        <v>0</v>
      </c>
      <c r="Z183" s="125">
        <f>+'Inversión No. 2.1 IAP'!Z183++'Inversión No. 2.2 IAP'!Z183+'Inversión 2.3 IAP'!Z183+'Inversión 2.4 IAP'!Z183+'Exp Veg 1-IAP'!Z183+'Exp Veg 2-IAP'!Z183</f>
        <v>0</v>
      </c>
      <c r="AA183" s="125">
        <f>+'Inversión No. 2.1 IAP'!AA183++'Inversión No. 2.2 IAP'!AA183+'Inversión 2.3 IAP'!AA183+'Inversión 2.4 IAP'!AA183+'Exp Veg 1-IAP'!AA183+'Exp Veg 2-IAP'!AA183</f>
        <v>0</v>
      </c>
      <c r="AB183" s="125">
        <f>+'Inversión No. 2.1 IAP'!AB183++'Inversión No. 2.2 IAP'!AB183+'Inversión 2.3 IAP'!AB183+'Inversión 2.4 IAP'!AB183+'Exp Veg 1-IAP'!AB183+'Exp Veg 2-IAP'!AB183</f>
        <v>0</v>
      </c>
      <c r="AC183" s="125">
        <f>+'Inversión No. 2.1 IAP'!AC183++'Inversión No. 2.2 IAP'!AC183+'Inversión 2.3 IAP'!AC183+'Inversión 2.4 IAP'!AC183+'Exp Veg 1-IAP'!AC183+'Exp Veg 2-IAP'!AC183</f>
        <v>0</v>
      </c>
      <c r="AD183" s="125">
        <f>+'Inversión No. 2.1 IAP'!AD183++'Inversión No. 2.2 IAP'!AD183+'Inversión 2.3 IAP'!AD183+'Inversión 2.4 IAP'!AD183+'Exp Veg 1-IAP'!AD183+'Exp Veg 2-IAP'!AD183</f>
        <v>0</v>
      </c>
      <c r="AE183" s="125">
        <f>+'Inversión No. 2.1 IAP'!AE183++'Inversión No. 2.2 IAP'!AE183+'Inversión 2.3 IAP'!AE183+'Inversión 2.4 IAP'!AE183+'Exp Veg 1-IAP'!AE183+'Exp Veg 2-IAP'!AE183</f>
        <v>0</v>
      </c>
      <c r="AF183" s="125">
        <f>+'Inversión No. 2.1 IAP'!AF183++'Inversión No. 2.2 IAP'!AF183+'Inversión 2.3 IAP'!AF183+'Inversión 2.4 IAP'!AF183+'Exp Veg 1-IAP'!AF183+'Exp Veg 2-IAP'!AF183</f>
        <v>0</v>
      </c>
      <c r="AG183" s="125">
        <f>+'Inversión No. 2.1 IAP'!AG183++'Inversión No. 2.2 IAP'!AG183+'Inversión 2.3 IAP'!AG183+'Inversión 2.4 IAP'!AG183+'Exp Veg 1-IAP'!AG183+'Exp Veg 2-IAP'!AG183</f>
        <v>0</v>
      </c>
      <c r="AH183" s="125">
        <f>+'Inversión No. 2.1 IAP'!AH183++'Inversión No. 2.2 IAP'!AH183+'Inversión 2.3 IAP'!AH183+'Inversión 2.4 IAP'!AH183+'Exp Veg 1-IAP'!AH183+'Exp Veg 2-IAP'!AH183</f>
        <v>0</v>
      </c>
      <c r="AI183" s="125">
        <f>+'Inversión No. 2.1 IAP'!AI183++'Inversión No. 2.2 IAP'!AI183+'Inversión 2.3 IAP'!AI183+'Inversión 2.4 IAP'!AI183+'Exp Veg 1-IAP'!AI183+'Exp Veg 2-IAP'!AI183</f>
        <v>0</v>
      </c>
      <c r="AJ183" s="125">
        <f>+'Inversión No. 2.1 IAP'!AJ183++'Inversión No. 2.2 IAP'!AJ183+'Inversión 2.3 IAP'!AJ183+'Inversión 2.4 IAP'!AJ183+'Exp Veg 1-IAP'!AJ183+'Exp Veg 2-IAP'!AJ183</f>
        <v>0</v>
      </c>
      <c r="AK183" s="125">
        <f>+'Inversión No. 2.1 IAP'!AK183++'Inversión No. 2.2 IAP'!AK183+'Inversión 2.3 IAP'!AK183+'Inversión 2.4 IAP'!AK183+'Exp Veg 1-IAP'!AK183+'Exp Veg 2-IAP'!AK183</f>
        <v>0</v>
      </c>
    </row>
    <row r="184" spans="2:37" x14ac:dyDescent="0.25">
      <c r="B184" s="5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125">
        <f>+'Inversión No. 2.1 IAP'!H184++'Inversión No. 2.2 IAP'!H184+'Inversión 2.3 IAP'!H184+'Inversión 2.4 IAP'!H184+'Exp Veg 1-IAP'!H184+'Exp Veg 2-IAP'!H184</f>
        <v>0</v>
      </c>
      <c r="I184" s="125">
        <f>+'Inversión No. 2.1 IAP'!I184++'Inversión No. 2.2 IAP'!I184+'Inversión 2.3 IAP'!I184+'Inversión 2.4 IAP'!I184+'Exp Veg 1-IAP'!I184+'Exp Veg 2-IAP'!I184</f>
        <v>0</v>
      </c>
      <c r="J184" s="125">
        <f>+'Inversión No. 2.1 IAP'!J184++'Inversión No. 2.2 IAP'!J184+'Inversión 2.3 IAP'!J184+'Inversión 2.4 IAP'!J184+'Exp Veg 1-IAP'!J184+'Exp Veg 2-IAP'!J184</f>
        <v>0</v>
      </c>
      <c r="K184" s="125">
        <f>+'Inversión No. 2.1 IAP'!K184++'Inversión No. 2.2 IAP'!K184+'Inversión 2.3 IAP'!K184+'Inversión 2.4 IAP'!K184+'Exp Veg 1-IAP'!K184+'Exp Veg 2-IAP'!K184</f>
        <v>0</v>
      </c>
      <c r="L184" s="125">
        <f>+'Inversión No. 2.1 IAP'!L184++'Inversión No. 2.2 IAP'!L184+'Inversión 2.3 IAP'!L184+'Inversión 2.4 IAP'!L184+'Exp Veg 1-IAP'!L184+'Exp Veg 2-IAP'!L184</f>
        <v>0</v>
      </c>
      <c r="M184" s="125">
        <f>+'Inversión No. 2.1 IAP'!M184++'Inversión No. 2.2 IAP'!M184+'Inversión 2.3 IAP'!M184+'Inversión 2.4 IAP'!M184+'Exp Veg 1-IAP'!M184+'Exp Veg 2-IAP'!M184</f>
        <v>0</v>
      </c>
      <c r="N184" s="125">
        <f>+'Inversión No. 2.1 IAP'!N184++'Inversión No. 2.2 IAP'!N184+'Inversión 2.3 IAP'!N184+'Inversión 2.4 IAP'!N184+'Exp Veg 1-IAP'!N184+'Exp Veg 2-IAP'!N184</f>
        <v>0</v>
      </c>
      <c r="O184" s="125">
        <f>+'Inversión No. 2.1 IAP'!O184++'Inversión No. 2.2 IAP'!O184+'Inversión 2.3 IAP'!O184+'Inversión 2.4 IAP'!O184+'Exp Veg 1-IAP'!O184+'Exp Veg 2-IAP'!O184</f>
        <v>0</v>
      </c>
      <c r="P184" s="125">
        <f>+'Inversión No. 2.1 IAP'!P184++'Inversión No. 2.2 IAP'!P184+'Inversión 2.3 IAP'!P184+'Inversión 2.4 IAP'!P184+'Exp Veg 1-IAP'!P184+'Exp Veg 2-IAP'!P184</f>
        <v>0</v>
      </c>
      <c r="Q184" s="125">
        <f>+'Inversión No. 2.1 IAP'!Q184++'Inversión No. 2.2 IAP'!Q184+'Inversión 2.3 IAP'!Q184+'Inversión 2.4 IAP'!Q184+'Exp Veg 1-IAP'!Q184+'Exp Veg 2-IAP'!Q184</f>
        <v>0</v>
      </c>
      <c r="R184" s="125">
        <f>+'Inversión No. 2.1 IAP'!R184++'Inversión No. 2.2 IAP'!R184+'Inversión 2.3 IAP'!R184+'Inversión 2.4 IAP'!R184+'Exp Veg 1-IAP'!R184+'Exp Veg 2-IAP'!R184</f>
        <v>0</v>
      </c>
      <c r="S184" s="125">
        <f>+'Inversión No. 2.1 IAP'!S184++'Inversión No. 2.2 IAP'!S184+'Inversión 2.3 IAP'!S184+'Inversión 2.4 IAP'!S184+'Exp Veg 1-IAP'!S184+'Exp Veg 2-IAP'!S184</f>
        <v>0</v>
      </c>
      <c r="T184" s="125">
        <f>+'Inversión No. 2.1 IAP'!T184++'Inversión No. 2.2 IAP'!T184+'Inversión 2.3 IAP'!T184+'Inversión 2.4 IAP'!T184+'Exp Veg 1-IAP'!T184+'Exp Veg 2-IAP'!T184</f>
        <v>0</v>
      </c>
      <c r="U184" s="125">
        <f>+'Inversión No. 2.1 IAP'!U184++'Inversión No. 2.2 IAP'!U184+'Inversión 2.3 IAP'!U184+'Inversión 2.4 IAP'!U184+'Exp Veg 1-IAP'!U184+'Exp Veg 2-IAP'!U184</f>
        <v>0</v>
      </c>
      <c r="V184" s="125">
        <f>+'Inversión No. 2.1 IAP'!V184++'Inversión No. 2.2 IAP'!V184+'Inversión 2.3 IAP'!V184+'Inversión 2.4 IAP'!V184+'Exp Veg 1-IAP'!V184+'Exp Veg 2-IAP'!V184</f>
        <v>0</v>
      </c>
      <c r="W184" s="125">
        <f>+'Inversión No. 2.1 IAP'!W184++'Inversión No. 2.2 IAP'!W184+'Inversión 2.3 IAP'!W184+'Inversión 2.4 IAP'!W184+'Exp Veg 1-IAP'!W184+'Exp Veg 2-IAP'!W184</f>
        <v>19</v>
      </c>
      <c r="X184" s="125">
        <f>+'Inversión No. 2.1 IAP'!X184++'Inversión No. 2.2 IAP'!X184+'Inversión 2.3 IAP'!X184+'Inversión 2.4 IAP'!X184+'Exp Veg 1-IAP'!X184+'Exp Veg 2-IAP'!X184</f>
        <v>0</v>
      </c>
      <c r="Y184" s="125">
        <f>+'Inversión No. 2.1 IAP'!Y184++'Inversión No. 2.2 IAP'!Y184+'Inversión 2.3 IAP'!Y184+'Inversión 2.4 IAP'!Y184+'Exp Veg 1-IAP'!Y184+'Exp Veg 2-IAP'!Y184</f>
        <v>0</v>
      </c>
      <c r="Z184" s="125">
        <f>+'Inversión No. 2.1 IAP'!Z184++'Inversión No. 2.2 IAP'!Z184+'Inversión 2.3 IAP'!Z184+'Inversión 2.4 IAP'!Z184+'Exp Veg 1-IAP'!Z184+'Exp Veg 2-IAP'!Z184</f>
        <v>0</v>
      </c>
      <c r="AA184" s="125">
        <f>+'Inversión No. 2.1 IAP'!AA184++'Inversión No. 2.2 IAP'!AA184+'Inversión 2.3 IAP'!AA184+'Inversión 2.4 IAP'!AA184+'Exp Veg 1-IAP'!AA184+'Exp Veg 2-IAP'!AA184</f>
        <v>0</v>
      </c>
      <c r="AB184" s="125">
        <f>+'Inversión No. 2.1 IAP'!AB184++'Inversión No. 2.2 IAP'!AB184+'Inversión 2.3 IAP'!AB184+'Inversión 2.4 IAP'!AB184+'Exp Veg 1-IAP'!AB184+'Exp Veg 2-IAP'!AB184</f>
        <v>0</v>
      </c>
      <c r="AC184" s="125">
        <f>+'Inversión No. 2.1 IAP'!AC184++'Inversión No. 2.2 IAP'!AC184+'Inversión 2.3 IAP'!AC184+'Inversión 2.4 IAP'!AC184+'Exp Veg 1-IAP'!AC184+'Exp Veg 2-IAP'!AC184</f>
        <v>0</v>
      </c>
      <c r="AD184" s="125">
        <f>+'Inversión No. 2.1 IAP'!AD184++'Inversión No. 2.2 IAP'!AD184+'Inversión 2.3 IAP'!AD184+'Inversión 2.4 IAP'!AD184+'Exp Veg 1-IAP'!AD184+'Exp Veg 2-IAP'!AD184</f>
        <v>0</v>
      </c>
      <c r="AE184" s="125">
        <f>+'Inversión No. 2.1 IAP'!AE184++'Inversión No. 2.2 IAP'!AE184+'Inversión 2.3 IAP'!AE184+'Inversión 2.4 IAP'!AE184+'Exp Veg 1-IAP'!AE184+'Exp Veg 2-IAP'!AE184</f>
        <v>0</v>
      </c>
      <c r="AF184" s="125">
        <f>+'Inversión No. 2.1 IAP'!AF184++'Inversión No. 2.2 IAP'!AF184+'Inversión 2.3 IAP'!AF184+'Inversión 2.4 IAP'!AF184+'Exp Veg 1-IAP'!AF184+'Exp Veg 2-IAP'!AF184</f>
        <v>0</v>
      </c>
      <c r="AG184" s="125">
        <f>+'Inversión No. 2.1 IAP'!AG184++'Inversión No. 2.2 IAP'!AG184+'Inversión 2.3 IAP'!AG184+'Inversión 2.4 IAP'!AG184+'Exp Veg 1-IAP'!AG184+'Exp Veg 2-IAP'!AG184</f>
        <v>0</v>
      </c>
      <c r="AH184" s="125">
        <f>+'Inversión No. 2.1 IAP'!AH184++'Inversión No. 2.2 IAP'!AH184+'Inversión 2.3 IAP'!AH184+'Inversión 2.4 IAP'!AH184+'Exp Veg 1-IAP'!AH184+'Exp Veg 2-IAP'!AH184</f>
        <v>0</v>
      </c>
      <c r="AI184" s="125">
        <f>+'Inversión No. 2.1 IAP'!AI184++'Inversión No. 2.2 IAP'!AI184+'Inversión 2.3 IAP'!AI184+'Inversión 2.4 IAP'!AI184+'Exp Veg 1-IAP'!AI184+'Exp Veg 2-IAP'!AI184</f>
        <v>0</v>
      </c>
      <c r="AJ184" s="125">
        <f>+'Inversión No. 2.1 IAP'!AJ184++'Inversión No. 2.2 IAP'!AJ184+'Inversión 2.3 IAP'!AJ184+'Inversión 2.4 IAP'!AJ184+'Exp Veg 1-IAP'!AJ184+'Exp Veg 2-IAP'!AJ184</f>
        <v>0</v>
      </c>
      <c r="AK184" s="125">
        <f>+'Inversión No. 2.1 IAP'!AK184++'Inversión No. 2.2 IAP'!AK184+'Inversión 2.3 IAP'!AK184+'Inversión 2.4 IAP'!AK184+'Exp Veg 1-IAP'!AK184+'Exp Veg 2-IAP'!AK184</f>
        <v>0</v>
      </c>
    </row>
    <row r="185" spans="2:37" x14ac:dyDescent="0.25">
      <c r="B185" s="5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125">
        <f>+'Inversión No. 2.1 IAP'!H185++'Inversión No. 2.2 IAP'!H185+'Inversión 2.3 IAP'!H185+'Inversión 2.4 IAP'!H185+'Exp Veg 1-IAP'!H185+'Exp Veg 2-IAP'!H185</f>
        <v>0</v>
      </c>
      <c r="I185" s="125">
        <f>+'Inversión No. 2.1 IAP'!I185++'Inversión No. 2.2 IAP'!I185+'Inversión 2.3 IAP'!I185+'Inversión 2.4 IAP'!I185+'Exp Veg 1-IAP'!I185+'Exp Veg 2-IAP'!I185</f>
        <v>0</v>
      </c>
      <c r="J185" s="125">
        <f>+'Inversión No. 2.1 IAP'!J185++'Inversión No. 2.2 IAP'!J185+'Inversión 2.3 IAP'!J185+'Inversión 2.4 IAP'!J185+'Exp Veg 1-IAP'!J185+'Exp Veg 2-IAP'!J185</f>
        <v>0</v>
      </c>
      <c r="K185" s="125">
        <f>+'Inversión No. 2.1 IAP'!K185++'Inversión No. 2.2 IAP'!K185+'Inversión 2.3 IAP'!K185+'Inversión 2.4 IAP'!K185+'Exp Veg 1-IAP'!K185+'Exp Veg 2-IAP'!K185</f>
        <v>0</v>
      </c>
      <c r="L185" s="125">
        <f>+'Inversión No. 2.1 IAP'!L185++'Inversión No. 2.2 IAP'!L185+'Inversión 2.3 IAP'!L185+'Inversión 2.4 IAP'!L185+'Exp Veg 1-IAP'!L185+'Exp Veg 2-IAP'!L185</f>
        <v>0</v>
      </c>
      <c r="M185" s="125">
        <f>+'Inversión No. 2.1 IAP'!M185++'Inversión No. 2.2 IAP'!M185+'Inversión 2.3 IAP'!M185+'Inversión 2.4 IAP'!M185+'Exp Veg 1-IAP'!M185+'Exp Veg 2-IAP'!M185</f>
        <v>0</v>
      </c>
      <c r="N185" s="125">
        <f>+'Inversión No. 2.1 IAP'!N185++'Inversión No. 2.2 IAP'!N185+'Inversión 2.3 IAP'!N185+'Inversión 2.4 IAP'!N185+'Exp Veg 1-IAP'!N185+'Exp Veg 2-IAP'!N185</f>
        <v>0</v>
      </c>
      <c r="O185" s="125">
        <f>+'Inversión No. 2.1 IAP'!O185++'Inversión No. 2.2 IAP'!O185+'Inversión 2.3 IAP'!O185+'Inversión 2.4 IAP'!O185+'Exp Veg 1-IAP'!O185+'Exp Veg 2-IAP'!O185</f>
        <v>0</v>
      </c>
      <c r="P185" s="125">
        <f>+'Inversión No. 2.1 IAP'!P185++'Inversión No. 2.2 IAP'!P185+'Inversión 2.3 IAP'!P185+'Inversión 2.4 IAP'!P185+'Exp Veg 1-IAP'!P185+'Exp Veg 2-IAP'!P185</f>
        <v>0</v>
      </c>
      <c r="Q185" s="125">
        <f>+'Inversión No. 2.1 IAP'!Q185++'Inversión No. 2.2 IAP'!Q185+'Inversión 2.3 IAP'!Q185+'Inversión 2.4 IAP'!Q185+'Exp Veg 1-IAP'!Q185+'Exp Veg 2-IAP'!Q185</f>
        <v>0</v>
      </c>
      <c r="R185" s="125">
        <f>+'Inversión No. 2.1 IAP'!R185++'Inversión No. 2.2 IAP'!R185+'Inversión 2.3 IAP'!R185+'Inversión 2.4 IAP'!R185+'Exp Veg 1-IAP'!R185+'Exp Veg 2-IAP'!R185</f>
        <v>0</v>
      </c>
      <c r="S185" s="125">
        <f>+'Inversión No. 2.1 IAP'!S185++'Inversión No. 2.2 IAP'!S185+'Inversión 2.3 IAP'!S185+'Inversión 2.4 IAP'!S185+'Exp Veg 1-IAP'!S185+'Exp Veg 2-IAP'!S185</f>
        <v>0</v>
      </c>
      <c r="T185" s="125">
        <f>+'Inversión No. 2.1 IAP'!T185++'Inversión No. 2.2 IAP'!T185+'Inversión 2.3 IAP'!T185+'Inversión 2.4 IAP'!T185+'Exp Veg 1-IAP'!T185+'Exp Veg 2-IAP'!T185</f>
        <v>0</v>
      </c>
      <c r="U185" s="125">
        <f>+'Inversión No. 2.1 IAP'!U185++'Inversión No. 2.2 IAP'!U185+'Inversión 2.3 IAP'!U185+'Inversión 2.4 IAP'!U185+'Exp Veg 1-IAP'!U185+'Exp Veg 2-IAP'!U185</f>
        <v>0</v>
      </c>
      <c r="V185" s="125">
        <f>+'Inversión No. 2.1 IAP'!V185++'Inversión No. 2.2 IAP'!V185+'Inversión 2.3 IAP'!V185+'Inversión 2.4 IAP'!V185+'Exp Veg 1-IAP'!V185+'Exp Veg 2-IAP'!V185</f>
        <v>0</v>
      </c>
      <c r="W185" s="125">
        <f>+'Inversión No. 2.1 IAP'!W185++'Inversión No. 2.2 IAP'!W185+'Inversión 2.3 IAP'!W185+'Inversión 2.4 IAP'!W185+'Exp Veg 1-IAP'!W185+'Exp Veg 2-IAP'!W185</f>
        <v>2</v>
      </c>
      <c r="X185" s="125">
        <f>+'Inversión No. 2.1 IAP'!X185++'Inversión No. 2.2 IAP'!X185+'Inversión 2.3 IAP'!X185+'Inversión 2.4 IAP'!X185+'Exp Veg 1-IAP'!X185+'Exp Veg 2-IAP'!X185</f>
        <v>0</v>
      </c>
      <c r="Y185" s="125">
        <f>+'Inversión No. 2.1 IAP'!Y185++'Inversión No. 2.2 IAP'!Y185+'Inversión 2.3 IAP'!Y185+'Inversión 2.4 IAP'!Y185+'Exp Veg 1-IAP'!Y185+'Exp Veg 2-IAP'!Y185</f>
        <v>0</v>
      </c>
      <c r="Z185" s="125">
        <f>+'Inversión No. 2.1 IAP'!Z185++'Inversión No. 2.2 IAP'!Z185+'Inversión 2.3 IAP'!Z185+'Inversión 2.4 IAP'!Z185+'Exp Veg 1-IAP'!Z185+'Exp Veg 2-IAP'!Z185</f>
        <v>0</v>
      </c>
      <c r="AA185" s="125">
        <f>+'Inversión No. 2.1 IAP'!AA185++'Inversión No. 2.2 IAP'!AA185+'Inversión 2.3 IAP'!AA185+'Inversión 2.4 IAP'!AA185+'Exp Veg 1-IAP'!AA185+'Exp Veg 2-IAP'!AA185</f>
        <v>0</v>
      </c>
      <c r="AB185" s="125">
        <f>+'Inversión No. 2.1 IAP'!AB185++'Inversión No. 2.2 IAP'!AB185+'Inversión 2.3 IAP'!AB185+'Inversión 2.4 IAP'!AB185+'Exp Veg 1-IAP'!AB185+'Exp Veg 2-IAP'!AB185</f>
        <v>0</v>
      </c>
      <c r="AC185" s="125">
        <f>+'Inversión No. 2.1 IAP'!AC185++'Inversión No. 2.2 IAP'!AC185+'Inversión 2.3 IAP'!AC185+'Inversión 2.4 IAP'!AC185+'Exp Veg 1-IAP'!AC185+'Exp Veg 2-IAP'!AC185</f>
        <v>0</v>
      </c>
      <c r="AD185" s="125">
        <f>+'Inversión No. 2.1 IAP'!AD185++'Inversión No. 2.2 IAP'!AD185+'Inversión 2.3 IAP'!AD185+'Inversión 2.4 IAP'!AD185+'Exp Veg 1-IAP'!AD185+'Exp Veg 2-IAP'!AD185</f>
        <v>0</v>
      </c>
      <c r="AE185" s="125">
        <f>+'Inversión No. 2.1 IAP'!AE185++'Inversión No. 2.2 IAP'!AE185+'Inversión 2.3 IAP'!AE185+'Inversión 2.4 IAP'!AE185+'Exp Veg 1-IAP'!AE185+'Exp Veg 2-IAP'!AE185</f>
        <v>0</v>
      </c>
      <c r="AF185" s="125">
        <f>+'Inversión No. 2.1 IAP'!AF185++'Inversión No. 2.2 IAP'!AF185+'Inversión 2.3 IAP'!AF185+'Inversión 2.4 IAP'!AF185+'Exp Veg 1-IAP'!AF185+'Exp Veg 2-IAP'!AF185</f>
        <v>0</v>
      </c>
      <c r="AG185" s="125">
        <f>+'Inversión No. 2.1 IAP'!AG185++'Inversión No. 2.2 IAP'!AG185+'Inversión 2.3 IAP'!AG185+'Inversión 2.4 IAP'!AG185+'Exp Veg 1-IAP'!AG185+'Exp Veg 2-IAP'!AG185</f>
        <v>0</v>
      </c>
      <c r="AH185" s="125">
        <f>+'Inversión No. 2.1 IAP'!AH185++'Inversión No. 2.2 IAP'!AH185+'Inversión 2.3 IAP'!AH185+'Inversión 2.4 IAP'!AH185+'Exp Veg 1-IAP'!AH185+'Exp Veg 2-IAP'!AH185</f>
        <v>0</v>
      </c>
      <c r="AI185" s="125">
        <f>+'Inversión No. 2.1 IAP'!AI185++'Inversión No. 2.2 IAP'!AI185+'Inversión 2.3 IAP'!AI185+'Inversión 2.4 IAP'!AI185+'Exp Veg 1-IAP'!AI185+'Exp Veg 2-IAP'!AI185</f>
        <v>0</v>
      </c>
      <c r="AJ185" s="125">
        <f>+'Inversión No. 2.1 IAP'!AJ185++'Inversión No. 2.2 IAP'!AJ185+'Inversión 2.3 IAP'!AJ185+'Inversión 2.4 IAP'!AJ185+'Exp Veg 1-IAP'!AJ185+'Exp Veg 2-IAP'!AJ185</f>
        <v>0</v>
      </c>
      <c r="AK185" s="125">
        <f>+'Inversión No. 2.1 IAP'!AK185++'Inversión No. 2.2 IAP'!AK185+'Inversión 2.3 IAP'!AK185+'Inversión 2.4 IAP'!AK185+'Exp Veg 1-IAP'!AK185+'Exp Veg 2-IAP'!AK185</f>
        <v>0</v>
      </c>
    </row>
    <row r="186" spans="2:37" x14ac:dyDescent="0.25">
      <c r="B186" s="5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125">
        <f>+'Inversión No. 2.1 IAP'!H186++'Inversión No. 2.2 IAP'!H186+'Inversión 2.3 IAP'!H186+'Inversión 2.4 IAP'!H186+'Exp Veg 1-IAP'!H186+'Exp Veg 2-IAP'!H186</f>
        <v>0</v>
      </c>
      <c r="I186" s="125">
        <f>+'Inversión No. 2.1 IAP'!I186++'Inversión No. 2.2 IAP'!I186+'Inversión 2.3 IAP'!I186+'Inversión 2.4 IAP'!I186+'Exp Veg 1-IAP'!I186+'Exp Veg 2-IAP'!I186</f>
        <v>0</v>
      </c>
      <c r="J186" s="125">
        <f>+'Inversión No. 2.1 IAP'!J186++'Inversión No. 2.2 IAP'!J186+'Inversión 2.3 IAP'!J186+'Inversión 2.4 IAP'!J186+'Exp Veg 1-IAP'!J186+'Exp Veg 2-IAP'!J186</f>
        <v>0</v>
      </c>
      <c r="K186" s="125">
        <f>+'Inversión No. 2.1 IAP'!K186++'Inversión No. 2.2 IAP'!K186+'Inversión 2.3 IAP'!K186+'Inversión 2.4 IAP'!K186+'Exp Veg 1-IAP'!K186+'Exp Veg 2-IAP'!K186</f>
        <v>0</v>
      </c>
      <c r="L186" s="125">
        <f>+'Inversión No. 2.1 IAP'!L186++'Inversión No. 2.2 IAP'!L186+'Inversión 2.3 IAP'!L186+'Inversión 2.4 IAP'!L186+'Exp Veg 1-IAP'!L186+'Exp Veg 2-IAP'!L186</f>
        <v>0</v>
      </c>
      <c r="M186" s="125">
        <f>+'Inversión No. 2.1 IAP'!M186++'Inversión No. 2.2 IAP'!M186+'Inversión 2.3 IAP'!M186+'Inversión 2.4 IAP'!M186+'Exp Veg 1-IAP'!M186+'Exp Veg 2-IAP'!M186</f>
        <v>0</v>
      </c>
      <c r="N186" s="125">
        <f>+'Inversión No. 2.1 IAP'!N186++'Inversión No. 2.2 IAP'!N186+'Inversión 2.3 IAP'!N186+'Inversión 2.4 IAP'!N186+'Exp Veg 1-IAP'!N186+'Exp Veg 2-IAP'!N186</f>
        <v>0</v>
      </c>
      <c r="O186" s="125">
        <f>+'Inversión No. 2.1 IAP'!O186++'Inversión No. 2.2 IAP'!O186+'Inversión 2.3 IAP'!O186+'Inversión 2.4 IAP'!O186+'Exp Veg 1-IAP'!O186+'Exp Veg 2-IAP'!O186</f>
        <v>0</v>
      </c>
      <c r="P186" s="125">
        <f>+'Inversión No. 2.1 IAP'!P186++'Inversión No. 2.2 IAP'!P186+'Inversión 2.3 IAP'!P186+'Inversión 2.4 IAP'!P186+'Exp Veg 1-IAP'!P186+'Exp Veg 2-IAP'!P186</f>
        <v>0</v>
      </c>
      <c r="Q186" s="125">
        <f>+'Inversión No. 2.1 IAP'!Q186++'Inversión No. 2.2 IAP'!Q186+'Inversión 2.3 IAP'!Q186+'Inversión 2.4 IAP'!Q186+'Exp Veg 1-IAP'!Q186+'Exp Veg 2-IAP'!Q186</f>
        <v>0</v>
      </c>
      <c r="R186" s="125">
        <f>+'Inversión No. 2.1 IAP'!R186++'Inversión No. 2.2 IAP'!R186+'Inversión 2.3 IAP'!R186+'Inversión 2.4 IAP'!R186+'Exp Veg 1-IAP'!R186+'Exp Veg 2-IAP'!R186</f>
        <v>0</v>
      </c>
      <c r="S186" s="125">
        <f>+'Inversión No. 2.1 IAP'!S186++'Inversión No. 2.2 IAP'!S186+'Inversión 2.3 IAP'!S186+'Inversión 2.4 IAP'!S186+'Exp Veg 1-IAP'!S186+'Exp Veg 2-IAP'!S186</f>
        <v>0</v>
      </c>
      <c r="T186" s="125">
        <f>+'Inversión No. 2.1 IAP'!T186++'Inversión No. 2.2 IAP'!T186+'Inversión 2.3 IAP'!T186+'Inversión 2.4 IAP'!T186+'Exp Veg 1-IAP'!T186+'Exp Veg 2-IAP'!T186</f>
        <v>0</v>
      </c>
      <c r="U186" s="125">
        <f>+'Inversión No. 2.1 IAP'!U186++'Inversión No. 2.2 IAP'!U186+'Inversión 2.3 IAP'!U186+'Inversión 2.4 IAP'!U186+'Exp Veg 1-IAP'!U186+'Exp Veg 2-IAP'!U186</f>
        <v>0</v>
      </c>
      <c r="V186" s="125">
        <f>+'Inversión No. 2.1 IAP'!V186++'Inversión No. 2.2 IAP'!V186+'Inversión 2.3 IAP'!V186+'Inversión 2.4 IAP'!V186+'Exp Veg 1-IAP'!V186+'Exp Veg 2-IAP'!V186</f>
        <v>0</v>
      </c>
      <c r="W186" s="125">
        <f>+'Inversión No. 2.1 IAP'!W186++'Inversión No. 2.2 IAP'!W186+'Inversión 2.3 IAP'!W186+'Inversión 2.4 IAP'!W186+'Exp Veg 1-IAP'!W186+'Exp Veg 2-IAP'!W186</f>
        <v>8</v>
      </c>
      <c r="X186" s="125">
        <f>+'Inversión No. 2.1 IAP'!X186++'Inversión No. 2.2 IAP'!X186+'Inversión 2.3 IAP'!X186+'Inversión 2.4 IAP'!X186+'Exp Veg 1-IAP'!X186+'Exp Veg 2-IAP'!X186</f>
        <v>0</v>
      </c>
      <c r="Y186" s="125">
        <f>+'Inversión No. 2.1 IAP'!Y186++'Inversión No. 2.2 IAP'!Y186+'Inversión 2.3 IAP'!Y186+'Inversión 2.4 IAP'!Y186+'Exp Veg 1-IAP'!Y186+'Exp Veg 2-IAP'!Y186</f>
        <v>0</v>
      </c>
      <c r="Z186" s="125">
        <f>+'Inversión No. 2.1 IAP'!Z186++'Inversión No. 2.2 IAP'!Z186+'Inversión 2.3 IAP'!Z186+'Inversión 2.4 IAP'!Z186+'Exp Veg 1-IAP'!Z186+'Exp Veg 2-IAP'!Z186</f>
        <v>0</v>
      </c>
      <c r="AA186" s="125">
        <f>+'Inversión No. 2.1 IAP'!AA186++'Inversión No. 2.2 IAP'!AA186+'Inversión 2.3 IAP'!AA186+'Inversión 2.4 IAP'!AA186+'Exp Veg 1-IAP'!AA186+'Exp Veg 2-IAP'!AA186</f>
        <v>0</v>
      </c>
      <c r="AB186" s="125">
        <f>+'Inversión No. 2.1 IAP'!AB186++'Inversión No. 2.2 IAP'!AB186+'Inversión 2.3 IAP'!AB186+'Inversión 2.4 IAP'!AB186+'Exp Veg 1-IAP'!AB186+'Exp Veg 2-IAP'!AB186</f>
        <v>0</v>
      </c>
      <c r="AC186" s="125">
        <f>+'Inversión No. 2.1 IAP'!AC186++'Inversión No. 2.2 IAP'!AC186+'Inversión 2.3 IAP'!AC186+'Inversión 2.4 IAP'!AC186+'Exp Veg 1-IAP'!AC186+'Exp Veg 2-IAP'!AC186</f>
        <v>0</v>
      </c>
      <c r="AD186" s="125">
        <f>+'Inversión No. 2.1 IAP'!AD186++'Inversión No. 2.2 IAP'!AD186+'Inversión 2.3 IAP'!AD186+'Inversión 2.4 IAP'!AD186+'Exp Veg 1-IAP'!AD186+'Exp Veg 2-IAP'!AD186</f>
        <v>0</v>
      </c>
      <c r="AE186" s="125">
        <f>+'Inversión No. 2.1 IAP'!AE186++'Inversión No. 2.2 IAP'!AE186+'Inversión 2.3 IAP'!AE186+'Inversión 2.4 IAP'!AE186+'Exp Veg 1-IAP'!AE186+'Exp Veg 2-IAP'!AE186</f>
        <v>0</v>
      </c>
      <c r="AF186" s="125">
        <f>+'Inversión No. 2.1 IAP'!AF186++'Inversión No. 2.2 IAP'!AF186+'Inversión 2.3 IAP'!AF186+'Inversión 2.4 IAP'!AF186+'Exp Veg 1-IAP'!AF186+'Exp Veg 2-IAP'!AF186</f>
        <v>0</v>
      </c>
      <c r="AG186" s="125">
        <f>+'Inversión No. 2.1 IAP'!AG186++'Inversión No. 2.2 IAP'!AG186+'Inversión 2.3 IAP'!AG186+'Inversión 2.4 IAP'!AG186+'Exp Veg 1-IAP'!AG186+'Exp Veg 2-IAP'!AG186</f>
        <v>0</v>
      </c>
      <c r="AH186" s="125">
        <f>+'Inversión No. 2.1 IAP'!AH186++'Inversión No. 2.2 IAP'!AH186+'Inversión 2.3 IAP'!AH186+'Inversión 2.4 IAP'!AH186+'Exp Veg 1-IAP'!AH186+'Exp Veg 2-IAP'!AH186</f>
        <v>0</v>
      </c>
      <c r="AI186" s="125">
        <f>+'Inversión No. 2.1 IAP'!AI186++'Inversión No. 2.2 IAP'!AI186+'Inversión 2.3 IAP'!AI186+'Inversión 2.4 IAP'!AI186+'Exp Veg 1-IAP'!AI186+'Exp Veg 2-IAP'!AI186</f>
        <v>0</v>
      </c>
      <c r="AJ186" s="125">
        <f>+'Inversión No. 2.1 IAP'!AJ186++'Inversión No. 2.2 IAP'!AJ186+'Inversión 2.3 IAP'!AJ186+'Inversión 2.4 IAP'!AJ186+'Exp Veg 1-IAP'!AJ186+'Exp Veg 2-IAP'!AJ186</f>
        <v>0</v>
      </c>
      <c r="AK186" s="125">
        <f>+'Inversión No. 2.1 IAP'!AK186++'Inversión No. 2.2 IAP'!AK186+'Inversión 2.3 IAP'!AK186+'Inversión 2.4 IAP'!AK186+'Exp Veg 1-IAP'!AK186+'Exp Veg 2-IAP'!AK186</f>
        <v>0</v>
      </c>
    </row>
    <row r="187" spans="2:37" x14ac:dyDescent="0.25">
      <c r="B187" s="5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125">
        <f>+'Inversión No. 2.1 IAP'!H187++'Inversión No. 2.2 IAP'!H187+'Inversión 2.3 IAP'!H187+'Inversión 2.4 IAP'!H187+'Exp Veg 1-IAP'!H187+'Exp Veg 2-IAP'!H187</f>
        <v>0</v>
      </c>
      <c r="I187" s="125">
        <f>+'Inversión No. 2.1 IAP'!I187++'Inversión No. 2.2 IAP'!I187+'Inversión 2.3 IAP'!I187+'Inversión 2.4 IAP'!I187+'Exp Veg 1-IAP'!I187+'Exp Veg 2-IAP'!I187</f>
        <v>0</v>
      </c>
      <c r="J187" s="125">
        <f>+'Inversión No. 2.1 IAP'!J187++'Inversión No. 2.2 IAP'!J187+'Inversión 2.3 IAP'!J187+'Inversión 2.4 IAP'!J187+'Exp Veg 1-IAP'!J187+'Exp Veg 2-IAP'!J187</f>
        <v>0</v>
      </c>
      <c r="K187" s="125">
        <f>+'Inversión No. 2.1 IAP'!K187++'Inversión No. 2.2 IAP'!K187+'Inversión 2.3 IAP'!K187+'Inversión 2.4 IAP'!K187+'Exp Veg 1-IAP'!K187+'Exp Veg 2-IAP'!K187</f>
        <v>0</v>
      </c>
      <c r="L187" s="125">
        <f>+'Inversión No. 2.1 IAP'!L187++'Inversión No. 2.2 IAP'!L187+'Inversión 2.3 IAP'!L187+'Inversión 2.4 IAP'!L187+'Exp Veg 1-IAP'!L187+'Exp Veg 2-IAP'!L187</f>
        <v>0</v>
      </c>
      <c r="M187" s="125">
        <f>+'Inversión No. 2.1 IAP'!M187++'Inversión No. 2.2 IAP'!M187+'Inversión 2.3 IAP'!M187+'Inversión 2.4 IAP'!M187+'Exp Veg 1-IAP'!M187+'Exp Veg 2-IAP'!M187</f>
        <v>0</v>
      </c>
      <c r="N187" s="125">
        <f>+'Inversión No. 2.1 IAP'!N187++'Inversión No. 2.2 IAP'!N187+'Inversión 2.3 IAP'!N187+'Inversión 2.4 IAP'!N187+'Exp Veg 1-IAP'!N187+'Exp Veg 2-IAP'!N187</f>
        <v>0</v>
      </c>
      <c r="O187" s="125">
        <f>+'Inversión No. 2.1 IAP'!O187++'Inversión No. 2.2 IAP'!O187+'Inversión 2.3 IAP'!O187+'Inversión 2.4 IAP'!O187+'Exp Veg 1-IAP'!O187+'Exp Veg 2-IAP'!O187</f>
        <v>0</v>
      </c>
      <c r="P187" s="125">
        <f>+'Inversión No. 2.1 IAP'!P187++'Inversión No. 2.2 IAP'!P187+'Inversión 2.3 IAP'!P187+'Inversión 2.4 IAP'!P187+'Exp Veg 1-IAP'!P187+'Exp Veg 2-IAP'!P187</f>
        <v>0</v>
      </c>
      <c r="Q187" s="125">
        <f>+'Inversión No. 2.1 IAP'!Q187++'Inversión No. 2.2 IAP'!Q187+'Inversión 2.3 IAP'!Q187+'Inversión 2.4 IAP'!Q187+'Exp Veg 1-IAP'!Q187+'Exp Veg 2-IAP'!Q187</f>
        <v>0</v>
      </c>
      <c r="R187" s="125">
        <f>+'Inversión No. 2.1 IAP'!R187++'Inversión No. 2.2 IAP'!R187+'Inversión 2.3 IAP'!R187+'Inversión 2.4 IAP'!R187+'Exp Veg 1-IAP'!R187+'Exp Veg 2-IAP'!R187</f>
        <v>0</v>
      </c>
      <c r="S187" s="125">
        <f>+'Inversión No. 2.1 IAP'!S187++'Inversión No. 2.2 IAP'!S187+'Inversión 2.3 IAP'!S187+'Inversión 2.4 IAP'!S187+'Exp Veg 1-IAP'!S187+'Exp Veg 2-IAP'!S187</f>
        <v>0</v>
      </c>
      <c r="T187" s="125">
        <f>+'Inversión No. 2.1 IAP'!T187++'Inversión No. 2.2 IAP'!T187+'Inversión 2.3 IAP'!T187+'Inversión 2.4 IAP'!T187+'Exp Veg 1-IAP'!T187+'Exp Veg 2-IAP'!T187</f>
        <v>0</v>
      </c>
      <c r="U187" s="125">
        <f>+'Inversión No. 2.1 IAP'!U187++'Inversión No. 2.2 IAP'!U187+'Inversión 2.3 IAP'!U187+'Inversión 2.4 IAP'!U187+'Exp Veg 1-IAP'!U187+'Exp Veg 2-IAP'!U187</f>
        <v>0</v>
      </c>
      <c r="V187" s="125">
        <f>+'Inversión No. 2.1 IAP'!V187++'Inversión No. 2.2 IAP'!V187+'Inversión 2.3 IAP'!V187+'Inversión 2.4 IAP'!V187+'Exp Veg 1-IAP'!V187+'Exp Veg 2-IAP'!V187</f>
        <v>0</v>
      </c>
      <c r="W187" s="125">
        <f>+'Inversión No. 2.1 IAP'!W187++'Inversión No. 2.2 IAP'!W187+'Inversión 2.3 IAP'!W187+'Inversión 2.4 IAP'!W187+'Exp Veg 1-IAP'!W187+'Exp Veg 2-IAP'!W187</f>
        <v>2</v>
      </c>
      <c r="X187" s="125">
        <f>+'Inversión No. 2.1 IAP'!X187++'Inversión No. 2.2 IAP'!X187+'Inversión 2.3 IAP'!X187+'Inversión 2.4 IAP'!X187+'Exp Veg 1-IAP'!X187+'Exp Veg 2-IAP'!X187</f>
        <v>0</v>
      </c>
      <c r="Y187" s="125">
        <f>+'Inversión No. 2.1 IAP'!Y187++'Inversión No. 2.2 IAP'!Y187+'Inversión 2.3 IAP'!Y187+'Inversión 2.4 IAP'!Y187+'Exp Veg 1-IAP'!Y187+'Exp Veg 2-IAP'!Y187</f>
        <v>0</v>
      </c>
      <c r="Z187" s="125">
        <f>+'Inversión No. 2.1 IAP'!Z187++'Inversión No. 2.2 IAP'!Z187+'Inversión 2.3 IAP'!Z187+'Inversión 2.4 IAP'!Z187+'Exp Veg 1-IAP'!Z187+'Exp Veg 2-IAP'!Z187</f>
        <v>0</v>
      </c>
      <c r="AA187" s="125">
        <f>+'Inversión No. 2.1 IAP'!AA187++'Inversión No. 2.2 IAP'!AA187+'Inversión 2.3 IAP'!AA187+'Inversión 2.4 IAP'!AA187+'Exp Veg 1-IAP'!AA187+'Exp Veg 2-IAP'!AA187</f>
        <v>0</v>
      </c>
      <c r="AB187" s="125">
        <f>+'Inversión No. 2.1 IAP'!AB187++'Inversión No. 2.2 IAP'!AB187+'Inversión 2.3 IAP'!AB187+'Inversión 2.4 IAP'!AB187+'Exp Veg 1-IAP'!AB187+'Exp Veg 2-IAP'!AB187</f>
        <v>0</v>
      </c>
      <c r="AC187" s="125">
        <f>+'Inversión No. 2.1 IAP'!AC187++'Inversión No. 2.2 IAP'!AC187+'Inversión 2.3 IAP'!AC187+'Inversión 2.4 IAP'!AC187+'Exp Veg 1-IAP'!AC187+'Exp Veg 2-IAP'!AC187</f>
        <v>0</v>
      </c>
      <c r="AD187" s="125">
        <f>+'Inversión No. 2.1 IAP'!AD187++'Inversión No. 2.2 IAP'!AD187+'Inversión 2.3 IAP'!AD187+'Inversión 2.4 IAP'!AD187+'Exp Veg 1-IAP'!AD187+'Exp Veg 2-IAP'!AD187</f>
        <v>0</v>
      </c>
      <c r="AE187" s="125">
        <f>+'Inversión No. 2.1 IAP'!AE187++'Inversión No. 2.2 IAP'!AE187+'Inversión 2.3 IAP'!AE187+'Inversión 2.4 IAP'!AE187+'Exp Veg 1-IAP'!AE187+'Exp Veg 2-IAP'!AE187</f>
        <v>0</v>
      </c>
      <c r="AF187" s="125">
        <f>+'Inversión No. 2.1 IAP'!AF187++'Inversión No. 2.2 IAP'!AF187+'Inversión 2.3 IAP'!AF187+'Inversión 2.4 IAP'!AF187+'Exp Veg 1-IAP'!AF187+'Exp Veg 2-IAP'!AF187</f>
        <v>0</v>
      </c>
      <c r="AG187" s="125">
        <f>+'Inversión No. 2.1 IAP'!AG187++'Inversión No. 2.2 IAP'!AG187+'Inversión 2.3 IAP'!AG187+'Inversión 2.4 IAP'!AG187+'Exp Veg 1-IAP'!AG187+'Exp Veg 2-IAP'!AG187</f>
        <v>0</v>
      </c>
      <c r="AH187" s="125">
        <f>+'Inversión No. 2.1 IAP'!AH187++'Inversión No. 2.2 IAP'!AH187+'Inversión 2.3 IAP'!AH187+'Inversión 2.4 IAP'!AH187+'Exp Veg 1-IAP'!AH187+'Exp Veg 2-IAP'!AH187</f>
        <v>0</v>
      </c>
      <c r="AI187" s="125">
        <f>+'Inversión No. 2.1 IAP'!AI187++'Inversión No. 2.2 IAP'!AI187+'Inversión 2.3 IAP'!AI187+'Inversión 2.4 IAP'!AI187+'Exp Veg 1-IAP'!AI187+'Exp Veg 2-IAP'!AI187</f>
        <v>0</v>
      </c>
      <c r="AJ187" s="125">
        <f>+'Inversión No. 2.1 IAP'!AJ187++'Inversión No. 2.2 IAP'!AJ187+'Inversión 2.3 IAP'!AJ187+'Inversión 2.4 IAP'!AJ187+'Exp Veg 1-IAP'!AJ187+'Exp Veg 2-IAP'!AJ187</f>
        <v>0</v>
      </c>
      <c r="AK187" s="125">
        <f>+'Inversión No. 2.1 IAP'!AK187++'Inversión No. 2.2 IAP'!AK187+'Inversión 2.3 IAP'!AK187+'Inversión 2.4 IAP'!AK187+'Exp Veg 1-IAP'!AK187+'Exp Veg 2-IAP'!AK187</f>
        <v>0</v>
      </c>
    </row>
    <row r="188" spans="2:37" x14ac:dyDescent="0.25">
      <c r="B188" s="5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125">
        <f>+'Inversión No. 2.1 IAP'!H188++'Inversión No. 2.2 IAP'!H188+'Inversión 2.3 IAP'!H188+'Inversión 2.4 IAP'!H188+'Exp Veg 1-IAP'!H188+'Exp Veg 2-IAP'!H188</f>
        <v>0</v>
      </c>
      <c r="I188" s="125">
        <f>+'Inversión No. 2.1 IAP'!I188++'Inversión No. 2.2 IAP'!I188+'Inversión 2.3 IAP'!I188+'Inversión 2.4 IAP'!I188+'Exp Veg 1-IAP'!I188+'Exp Veg 2-IAP'!I188</f>
        <v>0</v>
      </c>
      <c r="J188" s="125">
        <f>+'Inversión No. 2.1 IAP'!J188++'Inversión No. 2.2 IAP'!J188+'Inversión 2.3 IAP'!J188+'Inversión 2.4 IAP'!J188+'Exp Veg 1-IAP'!J188+'Exp Veg 2-IAP'!J188</f>
        <v>0</v>
      </c>
      <c r="K188" s="125">
        <f>+'Inversión No. 2.1 IAP'!K188++'Inversión No. 2.2 IAP'!K188+'Inversión 2.3 IAP'!K188+'Inversión 2.4 IAP'!K188+'Exp Veg 1-IAP'!K188+'Exp Veg 2-IAP'!K188</f>
        <v>0</v>
      </c>
      <c r="L188" s="125">
        <f>+'Inversión No. 2.1 IAP'!L188++'Inversión No. 2.2 IAP'!L188+'Inversión 2.3 IAP'!L188+'Inversión 2.4 IAP'!L188+'Exp Veg 1-IAP'!L188+'Exp Veg 2-IAP'!L188</f>
        <v>0</v>
      </c>
      <c r="M188" s="125">
        <f>+'Inversión No. 2.1 IAP'!M188++'Inversión No. 2.2 IAP'!M188+'Inversión 2.3 IAP'!M188+'Inversión 2.4 IAP'!M188+'Exp Veg 1-IAP'!M188+'Exp Veg 2-IAP'!M188</f>
        <v>0</v>
      </c>
      <c r="N188" s="125">
        <f>+'Inversión No. 2.1 IAP'!N188++'Inversión No. 2.2 IAP'!N188+'Inversión 2.3 IAP'!N188+'Inversión 2.4 IAP'!N188+'Exp Veg 1-IAP'!N188+'Exp Veg 2-IAP'!N188</f>
        <v>0</v>
      </c>
      <c r="O188" s="125">
        <f>+'Inversión No. 2.1 IAP'!O188++'Inversión No. 2.2 IAP'!O188+'Inversión 2.3 IAP'!O188+'Inversión 2.4 IAP'!O188+'Exp Veg 1-IAP'!O188+'Exp Veg 2-IAP'!O188</f>
        <v>0</v>
      </c>
      <c r="P188" s="125">
        <f>+'Inversión No. 2.1 IAP'!P188++'Inversión No. 2.2 IAP'!P188+'Inversión 2.3 IAP'!P188+'Inversión 2.4 IAP'!P188+'Exp Veg 1-IAP'!P188+'Exp Veg 2-IAP'!P188</f>
        <v>0</v>
      </c>
      <c r="Q188" s="125">
        <f>+'Inversión No. 2.1 IAP'!Q188++'Inversión No. 2.2 IAP'!Q188+'Inversión 2.3 IAP'!Q188+'Inversión 2.4 IAP'!Q188+'Exp Veg 1-IAP'!Q188+'Exp Veg 2-IAP'!Q188</f>
        <v>0</v>
      </c>
      <c r="R188" s="125">
        <f>+'Inversión No. 2.1 IAP'!R188++'Inversión No. 2.2 IAP'!R188+'Inversión 2.3 IAP'!R188+'Inversión 2.4 IAP'!R188+'Exp Veg 1-IAP'!R188+'Exp Veg 2-IAP'!R188</f>
        <v>0</v>
      </c>
      <c r="S188" s="125">
        <f>+'Inversión No. 2.1 IAP'!S188++'Inversión No. 2.2 IAP'!S188+'Inversión 2.3 IAP'!S188+'Inversión 2.4 IAP'!S188+'Exp Veg 1-IAP'!S188+'Exp Veg 2-IAP'!S188</f>
        <v>0</v>
      </c>
      <c r="T188" s="125">
        <f>+'Inversión No. 2.1 IAP'!T188++'Inversión No. 2.2 IAP'!T188+'Inversión 2.3 IAP'!T188+'Inversión 2.4 IAP'!T188+'Exp Veg 1-IAP'!T188+'Exp Veg 2-IAP'!T188</f>
        <v>0</v>
      </c>
      <c r="U188" s="125">
        <f>+'Inversión No. 2.1 IAP'!U188++'Inversión No. 2.2 IAP'!U188+'Inversión 2.3 IAP'!U188+'Inversión 2.4 IAP'!U188+'Exp Veg 1-IAP'!U188+'Exp Veg 2-IAP'!U188</f>
        <v>0</v>
      </c>
      <c r="V188" s="125">
        <f>+'Inversión No. 2.1 IAP'!V188++'Inversión No. 2.2 IAP'!V188+'Inversión 2.3 IAP'!V188+'Inversión 2.4 IAP'!V188+'Exp Veg 1-IAP'!V188+'Exp Veg 2-IAP'!V188</f>
        <v>0</v>
      </c>
      <c r="W188" s="125">
        <f>+'Inversión No. 2.1 IAP'!W188++'Inversión No. 2.2 IAP'!W188+'Inversión 2.3 IAP'!W188+'Inversión 2.4 IAP'!W188+'Exp Veg 1-IAP'!W188+'Exp Veg 2-IAP'!W188</f>
        <v>3</v>
      </c>
      <c r="X188" s="125">
        <f>+'Inversión No. 2.1 IAP'!X188++'Inversión No. 2.2 IAP'!X188+'Inversión 2.3 IAP'!X188+'Inversión 2.4 IAP'!X188+'Exp Veg 1-IAP'!X188+'Exp Veg 2-IAP'!X188</f>
        <v>0</v>
      </c>
      <c r="Y188" s="125">
        <f>+'Inversión No. 2.1 IAP'!Y188++'Inversión No. 2.2 IAP'!Y188+'Inversión 2.3 IAP'!Y188+'Inversión 2.4 IAP'!Y188+'Exp Veg 1-IAP'!Y188+'Exp Veg 2-IAP'!Y188</f>
        <v>0</v>
      </c>
      <c r="Z188" s="125">
        <f>+'Inversión No. 2.1 IAP'!Z188++'Inversión No. 2.2 IAP'!Z188+'Inversión 2.3 IAP'!Z188+'Inversión 2.4 IAP'!Z188+'Exp Veg 1-IAP'!Z188+'Exp Veg 2-IAP'!Z188</f>
        <v>0</v>
      </c>
      <c r="AA188" s="125">
        <f>+'Inversión No. 2.1 IAP'!AA188++'Inversión No. 2.2 IAP'!AA188+'Inversión 2.3 IAP'!AA188+'Inversión 2.4 IAP'!AA188+'Exp Veg 1-IAP'!AA188+'Exp Veg 2-IAP'!AA188</f>
        <v>0</v>
      </c>
      <c r="AB188" s="125">
        <f>+'Inversión No. 2.1 IAP'!AB188++'Inversión No. 2.2 IAP'!AB188+'Inversión 2.3 IAP'!AB188+'Inversión 2.4 IAP'!AB188+'Exp Veg 1-IAP'!AB188+'Exp Veg 2-IAP'!AB188</f>
        <v>0</v>
      </c>
      <c r="AC188" s="125">
        <f>+'Inversión No. 2.1 IAP'!AC188++'Inversión No. 2.2 IAP'!AC188+'Inversión 2.3 IAP'!AC188+'Inversión 2.4 IAP'!AC188+'Exp Veg 1-IAP'!AC188+'Exp Veg 2-IAP'!AC188</f>
        <v>0</v>
      </c>
      <c r="AD188" s="125">
        <f>+'Inversión No. 2.1 IAP'!AD188++'Inversión No. 2.2 IAP'!AD188+'Inversión 2.3 IAP'!AD188+'Inversión 2.4 IAP'!AD188+'Exp Veg 1-IAP'!AD188+'Exp Veg 2-IAP'!AD188</f>
        <v>0</v>
      </c>
      <c r="AE188" s="125">
        <f>+'Inversión No. 2.1 IAP'!AE188++'Inversión No. 2.2 IAP'!AE188+'Inversión 2.3 IAP'!AE188+'Inversión 2.4 IAP'!AE188+'Exp Veg 1-IAP'!AE188+'Exp Veg 2-IAP'!AE188</f>
        <v>0</v>
      </c>
      <c r="AF188" s="125">
        <f>+'Inversión No. 2.1 IAP'!AF188++'Inversión No. 2.2 IAP'!AF188+'Inversión 2.3 IAP'!AF188+'Inversión 2.4 IAP'!AF188+'Exp Veg 1-IAP'!AF188+'Exp Veg 2-IAP'!AF188</f>
        <v>0</v>
      </c>
      <c r="AG188" s="125">
        <f>+'Inversión No. 2.1 IAP'!AG188++'Inversión No. 2.2 IAP'!AG188+'Inversión 2.3 IAP'!AG188+'Inversión 2.4 IAP'!AG188+'Exp Veg 1-IAP'!AG188+'Exp Veg 2-IAP'!AG188</f>
        <v>0</v>
      </c>
      <c r="AH188" s="125">
        <f>+'Inversión No. 2.1 IAP'!AH188++'Inversión No. 2.2 IAP'!AH188+'Inversión 2.3 IAP'!AH188+'Inversión 2.4 IAP'!AH188+'Exp Veg 1-IAP'!AH188+'Exp Veg 2-IAP'!AH188</f>
        <v>0</v>
      </c>
      <c r="AI188" s="125">
        <f>+'Inversión No. 2.1 IAP'!AI188++'Inversión No. 2.2 IAP'!AI188+'Inversión 2.3 IAP'!AI188+'Inversión 2.4 IAP'!AI188+'Exp Veg 1-IAP'!AI188+'Exp Veg 2-IAP'!AI188</f>
        <v>0</v>
      </c>
      <c r="AJ188" s="125">
        <f>+'Inversión No. 2.1 IAP'!AJ188++'Inversión No. 2.2 IAP'!AJ188+'Inversión 2.3 IAP'!AJ188+'Inversión 2.4 IAP'!AJ188+'Exp Veg 1-IAP'!AJ188+'Exp Veg 2-IAP'!AJ188</f>
        <v>0</v>
      </c>
      <c r="AK188" s="125">
        <f>+'Inversión No. 2.1 IAP'!AK188++'Inversión No. 2.2 IAP'!AK188+'Inversión 2.3 IAP'!AK188+'Inversión 2.4 IAP'!AK188+'Exp Veg 1-IAP'!AK188+'Exp Veg 2-IAP'!AK188</f>
        <v>0</v>
      </c>
    </row>
    <row r="189" spans="2:37" x14ac:dyDescent="0.25">
      <c r="B189" s="5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125">
        <f>+'Inversión No. 2.1 IAP'!H189++'Inversión No. 2.2 IAP'!H189+'Inversión 2.3 IAP'!H189+'Inversión 2.4 IAP'!H189+'Exp Veg 1-IAP'!H189+'Exp Veg 2-IAP'!H189</f>
        <v>0</v>
      </c>
      <c r="I189" s="125">
        <f>+'Inversión No. 2.1 IAP'!I189++'Inversión No. 2.2 IAP'!I189+'Inversión 2.3 IAP'!I189+'Inversión 2.4 IAP'!I189+'Exp Veg 1-IAP'!I189+'Exp Veg 2-IAP'!I189</f>
        <v>0</v>
      </c>
      <c r="J189" s="125">
        <f>+'Inversión No. 2.1 IAP'!J189++'Inversión No. 2.2 IAP'!J189+'Inversión 2.3 IAP'!J189+'Inversión 2.4 IAP'!J189+'Exp Veg 1-IAP'!J189+'Exp Veg 2-IAP'!J189</f>
        <v>0</v>
      </c>
      <c r="K189" s="125">
        <f>+'Inversión No. 2.1 IAP'!K189++'Inversión No. 2.2 IAP'!K189+'Inversión 2.3 IAP'!K189+'Inversión 2.4 IAP'!K189+'Exp Veg 1-IAP'!K189+'Exp Veg 2-IAP'!K189</f>
        <v>0</v>
      </c>
      <c r="L189" s="125">
        <f>+'Inversión No. 2.1 IAP'!L189++'Inversión No. 2.2 IAP'!L189+'Inversión 2.3 IAP'!L189+'Inversión 2.4 IAP'!L189+'Exp Veg 1-IAP'!L189+'Exp Veg 2-IAP'!L189</f>
        <v>0</v>
      </c>
      <c r="M189" s="125">
        <f>+'Inversión No. 2.1 IAP'!M189++'Inversión No. 2.2 IAP'!M189+'Inversión 2.3 IAP'!M189+'Inversión 2.4 IAP'!M189+'Exp Veg 1-IAP'!M189+'Exp Veg 2-IAP'!M189</f>
        <v>0</v>
      </c>
      <c r="N189" s="125">
        <f>+'Inversión No. 2.1 IAP'!N189++'Inversión No. 2.2 IAP'!N189+'Inversión 2.3 IAP'!N189+'Inversión 2.4 IAP'!N189+'Exp Veg 1-IAP'!N189+'Exp Veg 2-IAP'!N189</f>
        <v>0</v>
      </c>
      <c r="O189" s="125">
        <f>+'Inversión No. 2.1 IAP'!O189++'Inversión No. 2.2 IAP'!O189+'Inversión 2.3 IAP'!O189+'Inversión 2.4 IAP'!O189+'Exp Veg 1-IAP'!O189+'Exp Veg 2-IAP'!O189</f>
        <v>0</v>
      </c>
      <c r="P189" s="125">
        <f>+'Inversión No. 2.1 IAP'!P189++'Inversión No. 2.2 IAP'!P189+'Inversión 2.3 IAP'!P189+'Inversión 2.4 IAP'!P189+'Exp Veg 1-IAP'!P189+'Exp Veg 2-IAP'!P189</f>
        <v>0</v>
      </c>
      <c r="Q189" s="125">
        <f>+'Inversión No. 2.1 IAP'!Q189++'Inversión No. 2.2 IAP'!Q189+'Inversión 2.3 IAP'!Q189+'Inversión 2.4 IAP'!Q189+'Exp Veg 1-IAP'!Q189+'Exp Veg 2-IAP'!Q189</f>
        <v>0</v>
      </c>
      <c r="R189" s="125">
        <f>+'Inversión No. 2.1 IAP'!R189++'Inversión No. 2.2 IAP'!R189+'Inversión 2.3 IAP'!R189+'Inversión 2.4 IAP'!R189+'Exp Veg 1-IAP'!R189+'Exp Veg 2-IAP'!R189</f>
        <v>0</v>
      </c>
      <c r="S189" s="125">
        <f>+'Inversión No. 2.1 IAP'!S189++'Inversión No. 2.2 IAP'!S189+'Inversión 2.3 IAP'!S189+'Inversión 2.4 IAP'!S189+'Exp Veg 1-IAP'!S189+'Exp Veg 2-IAP'!S189</f>
        <v>0</v>
      </c>
      <c r="T189" s="125">
        <f>+'Inversión No. 2.1 IAP'!T189++'Inversión No. 2.2 IAP'!T189+'Inversión 2.3 IAP'!T189+'Inversión 2.4 IAP'!T189+'Exp Veg 1-IAP'!T189+'Exp Veg 2-IAP'!T189</f>
        <v>0</v>
      </c>
      <c r="U189" s="125">
        <f>+'Inversión No. 2.1 IAP'!U189++'Inversión No. 2.2 IAP'!U189+'Inversión 2.3 IAP'!U189+'Inversión 2.4 IAP'!U189+'Exp Veg 1-IAP'!U189+'Exp Veg 2-IAP'!U189</f>
        <v>0</v>
      </c>
      <c r="V189" s="125">
        <f>+'Inversión No. 2.1 IAP'!V189++'Inversión No. 2.2 IAP'!V189+'Inversión 2.3 IAP'!V189+'Inversión 2.4 IAP'!V189+'Exp Veg 1-IAP'!V189+'Exp Veg 2-IAP'!V189</f>
        <v>0</v>
      </c>
      <c r="W189" s="125">
        <f>+'Inversión No. 2.1 IAP'!W189++'Inversión No. 2.2 IAP'!W189+'Inversión 2.3 IAP'!W189+'Inversión 2.4 IAP'!W189+'Exp Veg 1-IAP'!W189+'Exp Veg 2-IAP'!W189</f>
        <v>3</v>
      </c>
      <c r="X189" s="125">
        <f>+'Inversión No. 2.1 IAP'!X189++'Inversión No. 2.2 IAP'!X189+'Inversión 2.3 IAP'!X189+'Inversión 2.4 IAP'!X189+'Exp Veg 1-IAP'!X189+'Exp Veg 2-IAP'!X189</f>
        <v>0</v>
      </c>
      <c r="Y189" s="125">
        <f>+'Inversión No. 2.1 IAP'!Y189++'Inversión No. 2.2 IAP'!Y189+'Inversión 2.3 IAP'!Y189+'Inversión 2.4 IAP'!Y189+'Exp Veg 1-IAP'!Y189+'Exp Veg 2-IAP'!Y189</f>
        <v>0</v>
      </c>
      <c r="Z189" s="125">
        <f>+'Inversión No. 2.1 IAP'!Z189++'Inversión No. 2.2 IAP'!Z189+'Inversión 2.3 IAP'!Z189+'Inversión 2.4 IAP'!Z189+'Exp Veg 1-IAP'!Z189+'Exp Veg 2-IAP'!Z189</f>
        <v>0</v>
      </c>
      <c r="AA189" s="125">
        <f>+'Inversión No. 2.1 IAP'!AA189++'Inversión No. 2.2 IAP'!AA189+'Inversión 2.3 IAP'!AA189+'Inversión 2.4 IAP'!AA189+'Exp Veg 1-IAP'!AA189+'Exp Veg 2-IAP'!AA189</f>
        <v>0</v>
      </c>
      <c r="AB189" s="125">
        <f>+'Inversión No. 2.1 IAP'!AB189++'Inversión No. 2.2 IAP'!AB189+'Inversión 2.3 IAP'!AB189+'Inversión 2.4 IAP'!AB189+'Exp Veg 1-IAP'!AB189+'Exp Veg 2-IAP'!AB189</f>
        <v>0</v>
      </c>
      <c r="AC189" s="125">
        <f>+'Inversión No. 2.1 IAP'!AC189++'Inversión No. 2.2 IAP'!AC189+'Inversión 2.3 IAP'!AC189+'Inversión 2.4 IAP'!AC189+'Exp Veg 1-IAP'!AC189+'Exp Veg 2-IAP'!AC189</f>
        <v>0</v>
      </c>
      <c r="AD189" s="125">
        <f>+'Inversión No. 2.1 IAP'!AD189++'Inversión No. 2.2 IAP'!AD189+'Inversión 2.3 IAP'!AD189+'Inversión 2.4 IAP'!AD189+'Exp Veg 1-IAP'!AD189+'Exp Veg 2-IAP'!AD189</f>
        <v>0</v>
      </c>
      <c r="AE189" s="125">
        <f>+'Inversión No. 2.1 IAP'!AE189++'Inversión No. 2.2 IAP'!AE189+'Inversión 2.3 IAP'!AE189+'Inversión 2.4 IAP'!AE189+'Exp Veg 1-IAP'!AE189+'Exp Veg 2-IAP'!AE189</f>
        <v>0</v>
      </c>
      <c r="AF189" s="125">
        <f>+'Inversión No. 2.1 IAP'!AF189++'Inversión No. 2.2 IAP'!AF189+'Inversión 2.3 IAP'!AF189+'Inversión 2.4 IAP'!AF189+'Exp Veg 1-IAP'!AF189+'Exp Veg 2-IAP'!AF189</f>
        <v>0</v>
      </c>
      <c r="AG189" s="125">
        <f>+'Inversión No. 2.1 IAP'!AG189++'Inversión No. 2.2 IAP'!AG189+'Inversión 2.3 IAP'!AG189+'Inversión 2.4 IAP'!AG189+'Exp Veg 1-IAP'!AG189+'Exp Veg 2-IAP'!AG189</f>
        <v>0</v>
      </c>
      <c r="AH189" s="125">
        <f>+'Inversión No. 2.1 IAP'!AH189++'Inversión No. 2.2 IAP'!AH189+'Inversión 2.3 IAP'!AH189+'Inversión 2.4 IAP'!AH189+'Exp Veg 1-IAP'!AH189+'Exp Veg 2-IAP'!AH189</f>
        <v>0</v>
      </c>
      <c r="AI189" s="125">
        <f>+'Inversión No. 2.1 IAP'!AI189++'Inversión No. 2.2 IAP'!AI189+'Inversión 2.3 IAP'!AI189+'Inversión 2.4 IAP'!AI189+'Exp Veg 1-IAP'!AI189+'Exp Veg 2-IAP'!AI189</f>
        <v>0</v>
      </c>
      <c r="AJ189" s="125">
        <f>+'Inversión No. 2.1 IAP'!AJ189++'Inversión No. 2.2 IAP'!AJ189+'Inversión 2.3 IAP'!AJ189+'Inversión 2.4 IAP'!AJ189+'Exp Veg 1-IAP'!AJ189+'Exp Veg 2-IAP'!AJ189</f>
        <v>0</v>
      </c>
      <c r="AK189" s="125">
        <f>+'Inversión No. 2.1 IAP'!AK189++'Inversión No. 2.2 IAP'!AK189+'Inversión 2.3 IAP'!AK189+'Inversión 2.4 IAP'!AK189+'Exp Veg 1-IAP'!AK189+'Exp Veg 2-IAP'!AK189</f>
        <v>0</v>
      </c>
    </row>
    <row r="190" spans="2:37" x14ac:dyDescent="0.25">
      <c r="B190" s="5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125">
        <f>+'Inversión No. 2.1 IAP'!H190++'Inversión No. 2.2 IAP'!H190+'Inversión 2.3 IAP'!H190+'Inversión 2.4 IAP'!H190+'Exp Veg 1-IAP'!H190+'Exp Veg 2-IAP'!H190</f>
        <v>0</v>
      </c>
      <c r="I190" s="125">
        <f>+'Inversión No. 2.1 IAP'!I190++'Inversión No. 2.2 IAP'!I190+'Inversión 2.3 IAP'!I190+'Inversión 2.4 IAP'!I190+'Exp Veg 1-IAP'!I190+'Exp Veg 2-IAP'!I190</f>
        <v>0</v>
      </c>
      <c r="J190" s="125">
        <f>+'Inversión No. 2.1 IAP'!J190++'Inversión No. 2.2 IAP'!J190+'Inversión 2.3 IAP'!J190+'Inversión 2.4 IAP'!J190+'Exp Veg 1-IAP'!J190+'Exp Veg 2-IAP'!J190</f>
        <v>0</v>
      </c>
      <c r="K190" s="125">
        <f>+'Inversión No. 2.1 IAP'!K190++'Inversión No. 2.2 IAP'!K190+'Inversión 2.3 IAP'!K190+'Inversión 2.4 IAP'!K190+'Exp Veg 1-IAP'!K190+'Exp Veg 2-IAP'!K190</f>
        <v>0</v>
      </c>
      <c r="L190" s="125">
        <f>+'Inversión No. 2.1 IAP'!L190++'Inversión No. 2.2 IAP'!L190+'Inversión 2.3 IAP'!L190+'Inversión 2.4 IAP'!L190+'Exp Veg 1-IAP'!L190+'Exp Veg 2-IAP'!L190</f>
        <v>0</v>
      </c>
      <c r="M190" s="125">
        <f>+'Inversión No. 2.1 IAP'!M190++'Inversión No. 2.2 IAP'!M190+'Inversión 2.3 IAP'!M190+'Inversión 2.4 IAP'!M190+'Exp Veg 1-IAP'!M190+'Exp Veg 2-IAP'!M190</f>
        <v>0</v>
      </c>
      <c r="N190" s="125">
        <f>+'Inversión No. 2.1 IAP'!N190++'Inversión No. 2.2 IAP'!N190+'Inversión 2.3 IAP'!N190+'Inversión 2.4 IAP'!N190+'Exp Veg 1-IAP'!N190+'Exp Veg 2-IAP'!N190</f>
        <v>0</v>
      </c>
      <c r="O190" s="125">
        <f>+'Inversión No. 2.1 IAP'!O190++'Inversión No. 2.2 IAP'!O190+'Inversión 2.3 IAP'!O190+'Inversión 2.4 IAP'!O190+'Exp Veg 1-IAP'!O190+'Exp Veg 2-IAP'!O190</f>
        <v>0</v>
      </c>
      <c r="P190" s="125">
        <f>+'Inversión No. 2.1 IAP'!P190++'Inversión No. 2.2 IAP'!P190+'Inversión 2.3 IAP'!P190+'Inversión 2.4 IAP'!P190+'Exp Veg 1-IAP'!P190+'Exp Veg 2-IAP'!P190</f>
        <v>0</v>
      </c>
      <c r="Q190" s="125">
        <f>+'Inversión No. 2.1 IAP'!Q190++'Inversión No. 2.2 IAP'!Q190+'Inversión 2.3 IAP'!Q190+'Inversión 2.4 IAP'!Q190+'Exp Veg 1-IAP'!Q190+'Exp Veg 2-IAP'!Q190</f>
        <v>0</v>
      </c>
      <c r="R190" s="125">
        <f>+'Inversión No. 2.1 IAP'!R190++'Inversión No. 2.2 IAP'!R190+'Inversión 2.3 IAP'!R190+'Inversión 2.4 IAP'!R190+'Exp Veg 1-IAP'!R190+'Exp Veg 2-IAP'!R190</f>
        <v>0</v>
      </c>
      <c r="S190" s="125">
        <f>+'Inversión No. 2.1 IAP'!S190++'Inversión No. 2.2 IAP'!S190+'Inversión 2.3 IAP'!S190+'Inversión 2.4 IAP'!S190+'Exp Veg 1-IAP'!S190+'Exp Veg 2-IAP'!S190</f>
        <v>0</v>
      </c>
      <c r="T190" s="125">
        <f>+'Inversión No. 2.1 IAP'!T190++'Inversión No. 2.2 IAP'!T190+'Inversión 2.3 IAP'!T190+'Inversión 2.4 IAP'!T190+'Exp Veg 1-IAP'!T190+'Exp Veg 2-IAP'!T190</f>
        <v>0</v>
      </c>
      <c r="U190" s="125">
        <f>+'Inversión No. 2.1 IAP'!U190++'Inversión No. 2.2 IAP'!U190+'Inversión 2.3 IAP'!U190+'Inversión 2.4 IAP'!U190+'Exp Veg 1-IAP'!U190+'Exp Veg 2-IAP'!U190</f>
        <v>0</v>
      </c>
      <c r="V190" s="125">
        <f>+'Inversión No. 2.1 IAP'!V190++'Inversión No. 2.2 IAP'!V190+'Inversión 2.3 IAP'!V190+'Inversión 2.4 IAP'!V190+'Exp Veg 1-IAP'!V190+'Exp Veg 2-IAP'!V190</f>
        <v>0</v>
      </c>
      <c r="W190" s="125">
        <f>+'Inversión No. 2.1 IAP'!W190++'Inversión No. 2.2 IAP'!W190+'Inversión 2.3 IAP'!W190+'Inversión 2.4 IAP'!W190+'Exp Veg 1-IAP'!W190+'Exp Veg 2-IAP'!W190</f>
        <v>4</v>
      </c>
      <c r="X190" s="125">
        <f>+'Inversión No. 2.1 IAP'!X190++'Inversión No. 2.2 IAP'!X190+'Inversión 2.3 IAP'!X190+'Inversión 2.4 IAP'!X190+'Exp Veg 1-IAP'!X190+'Exp Veg 2-IAP'!X190</f>
        <v>0</v>
      </c>
      <c r="Y190" s="125">
        <f>+'Inversión No. 2.1 IAP'!Y190++'Inversión No. 2.2 IAP'!Y190+'Inversión 2.3 IAP'!Y190+'Inversión 2.4 IAP'!Y190+'Exp Veg 1-IAP'!Y190+'Exp Veg 2-IAP'!Y190</f>
        <v>0</v>
      </c>
      <c r="Z190" s="125">
        <f>+'Inversión No. 2.1 IAP'!Z190++'Inversión No. 2.2 IAP'!Z190+'Inversión 2.3 IAP'!Z190+'Inversión 2.4 IAP'!Z190+'Exp Veg 1-IAP'!Z190+'Exp Veg 2-IAP'!Z190</f>
        <v>0</v>
      </c>
      <c r="AA190" s="125">
        <f>+'Inversión No. 2.1 IAP'!AA190++'Inversión No. 2.2 IAP'!AA190+'Inversión 2.3 IAP'!AA190+'Inversión 2.4 IAP'!AA190+'Exp Veg 1-IAP'!AA190+'Exp Veg 2-IAP'!AA190</f>
        <v>0</v>
      </c>
      <c r="AB190" s="125">
        <f>+'Inversión No. 2.1 IAP'!AB190++'Inversión No. 2.2 IAP'!AB190+'Inversión 2.3 IAP'!AB190+'Inversión 2.4 IAP'!AB190+'Exp Veg 1-IAP'!AB190+'Exp Veg 2-IAP'!AB190</f>
        <v>0</v>
      </c>
      <c r="AC190" s="125">
        <f>+'Inversión No. 2.1 IAP'!AC190++'Inversión No. 2.2 IAP'!AC190+'Inversión 2.3 IAP'!AC190+'Inversión 2.4 IAP'!AC190+'Exp Veg 1-IAP'!AC190+'Exp Veg 2-IAP'!AC190</f>
        <v>0</v>
      </c>
      <c r="AD190" s="125">
        <f>+'Inversión No. 2.1 IAP'!AD190++'Inversión No. 2.2 IAP'!AD190+'Inversión 2.3 IAP'!AD190+'Inversión 2.4 IAP'!AD190+'Exp Veg 1-IAP'!AD190+'Exp Veg 2-IAP'!AD190</f>
        <v>0</v>
      </c>
      <c r="AE190" s="125">
        <f>+'Inversión No. 2.1 IAP'!AE190++'Inversión No. 2.2 IAP'!AE190+'Inversión 2.3 IAP'!AE190+'Inversión 2.4 IAP'!AE190+'Exp Veg 1-IAP'!AE190+'Exp Veg 2-IAP'!AE190</f>
        <v>0</v>
      </c>
      <c r="AF190" s="125">
        <f>+'Inversión No. 2.1 IAP'!AF190++'Inversión No. 2.2 IAP'!AF190+'Inversión 2.3 IAP'!AF190+'Inversión 2.4 IAP'!AF190+'Exp Veg 1-IAP'!AF190+'Exp Veg 2-IAP'!AF190</f>
        <v>0</v>
      </c>
      <c r="AG190" s="125">
        <f>+'Inversión No. 2.1 IAP'!AG190++'Inversión No. 2.2 IAP'!AG190+'Inversión 2.3 IAP'!AG190+'Inversión 2.4 IAP'!AG190+'Exp Veg 1-IAP'!AG190+'Exp Veg 2-IAP'!AG190</f>
        <v>0</v>
      </c>
      <c r="AH190" s="125">
        <f>+'Inversión No. 2.1 IAP'!AH190++'Inversión No. 2.2 IAP'!AH190+'Inversión 2.3 IAP'!AH190+'Inversión 2.4 IAP'!AH190+'Exp Veg 1-IAP'!AH190+'Exp Veg 2-IAP'!AH190</f>
        <v>0</v>
      </c>
      <c r="AI190" s="125">
        <f>+'Inversión No. 2.1 IAP'!AI190++'Inversión No. 2.2 IAP'!AI190+'Inversión 2.3 IAP'!AI190+'Inversión 2.4 IAP'!AI190+'Exp Veg 1-IAP'!AI190+'Exp Veg 2-IAP'!AI190</f>
        <v>0</v>
      </c>
      <c r="AJ190" s="125">
        <f>+'Inversión No. 2.1 IAP'!AJ190++'Inversión No. 2.2 IAP'!AJ190+'Inversión 2.3 IAP'!AJ190+'Inversión 2.4 IAP'!AJ190+'Exp Veg 1-IAP'!AJ190+'Exp Veg 2-IAP'!AJ190</f>
        <v>0</v>
      </c>
      <c r="AK190" s="125">
        <f>+'Inversión No. 2.1 IAP'!AK190++'Inversión No. 2.2 IAP'!AK190+'Inversión 2.3 IAP'!AK190+'Inversión 2.4 IAP'!AK190+'Exp Veg 1-IAP'!AK190+'Exp Veg 2-IAP'!AK190</f>
        <v>0</v>
      </c>
    </row>
    <row r="191" spans="2:37" x14ac:dyDescent="0.25">
      <c r="B191" s="5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125">
        <f>+'Inversión No. 2.1 IAP'!H191++'Inversión No. 2.2 IAP'!H191+'Inversión 2.3 IAP'!H191+'Inversión 2.4 IAP'!H191+'Exp Veg 1-IAP'!H191+'Exp Veg 2-IAP'!H191</f>
        <v>0</v>
      </c>
      <c r="I191" s="125">
        <f>+'Inversión No. 2.1 IAP'!I191++'Inversión No. 2.2 IAP'!I191+'Inversión 2.3 IAP'!I191+'Inversión 2.4 IAP'!I191+'Exp Veg 1-IAP'!I191+'Exp Veg 2-IAP'!I191</f>
        <v>0</v>
      </c>
      <c r="J191" s="125">
        <f>+'Inversión No. 2.1 IAP'!J191++'Inversión No. 2.2 IAP'!J191+'Inversión 2.3 IAP'!J191+'Inversión 2.4 IAP'!J191+'Exp Veg 1-IAP'!J191+'Exp Veg 2-IAP'!J191</f>
        <v>0</v>
      </c>
      <c r="K191" s="125">
        <f>+'Inversión No. 2.1 IAP'!K191++'Inversión No. 2.2 IAP'!K191+'Inversión 2.3 IAP'!K191+'Inversión 2.4 IAP'!K191+'Exp Veg 1-IAP'!K191+'Exp Veg 2-IAP'!K191</f>
        <v>0</v>
      </c>
      <c r="L191" s="125">
        <f>+'Inversión No. 2.1 IAP'!L191++'Inversión No. 2.2 IAP'!L191+'Inversión 2.3 IAP'!L191+'Inversión 2.4 IAP'!L191+'Exp Veg 1-IAP'!L191+'Exp Veg 2-IAP'!L191</f>
        <v>0</v>
      </c>
      <c r="M191" s="125">
        <f>+'Inversión No. 2.1 IAP'!M191++'Inversión No. 2.2 IAP'!M191+'Inversión 2.3 IAP'!M191+'Inversión 2.4 IAP'!M191+'Exp Veg 1-IAP'!M191+'Exp Veg 2-IAP'!M191</f>
        <v>0</v>
      </c>
      <c r="N191" s="125">
        <f>+'Inversión No. 2.1 IAP'!N191++'Inversión No. 2.2 IAP'!N191+'Inversión 2.3 IAP'!N191+'Inversión 2.4 IAP'!N191+'Exp Veg 1-IAP'!N191+'Exp Veg 2-IAP'!N191</f>
        <v>0</v>
      </c>
      <c r="O191" s="125">
        <f>+'Inversión No. 2.1 IAP'!O191++'Inversión No. 2.2 IAP'!O191+'Inversión 2.3 IAP'!O191+'Inversión 2.4 IAP'!O191+'Exp Veg 1-IAP'!O191+'Exp Veg 2-IAP'!O191</f>
        <v>0</v>
      </c>
      <c r="P191" s="125">
        <f>+'Inversión No. 2.1 IAP'!P191++'Inversión No. 2.2 IAP'!P191+'Inversión 2.3 IAP'!P191+'Inversión 2.4 IAP'!P191+'Exp Veg 1-IAP'!P191+'Exp Veg 2-IAP'!P191</f>
        <v>0</v>
      </c>
      <c r="Q191" s="125">
        <f>+'Inversión No. 2.1 IAP'!Q191++'Inversión No. 2.2 IAP'!Q191+'Inversión 2.3 IAP'!Q191+'Inversión 2.4 IAP'!Q191+'Exp Veg 1-IAP'!Q191+'Exp Veg 2-IAP'!Q191</f>
        <v>0</v>
      </c>
      <c r="R191" s="125">
        <f>+'Inversión No. 2.1 IAP'!R191++'Inversión No. 2.2 IAP'!R191+'Inversión 2.3 IAP'!R191+'Inversión 2.4 IAP'!R191+'Exp Veg 1-IAP'!R191+'Exp Veg 2-IAP'!R191</f>
        <v>0</v>
      </c>
      <c r="S191" s="125">
        <f>+'Inversión No. 2.1 IAP'!S191++'Inversión No. 2.2 IAP'!S191+'Inversión 2.3 IAP'!S191+'Inversión 2.4 IAP'!S191+'Exp Veg 1-IAP'!S191+'Exp Veg 2-IAP'!S191</f>
        <v>0</v>
      </c>
      <c r="T191" s="125">
        <f>+'Inversión No. 2.1 IAP'!T191++'Inversión No. 2.2 IAP'!T191+'Inversión 2.3 IAP'!T191+'Inversión 2.4 IAP'!T191+'Exp Veg 1-IAP'!T191+'Exp Veg 2-IAP'!T191</f>
        <v>0</v>
      </c>
      <c r="U191" s="125">
        <f>+'Inversión No. 2.1 IAP'!U191++'Inversión No. 2.2 IAP'!U191+'Inversión 2.3 IAP'!U191+'Inversión 2.4 IAP'!U191+'Exp Veg 1-IAP'!U191+'Exp Veg 2-IAP'!U191</f>
        <v>0</v>
      </c>
      <c r="V191" s="125">
        <f>+'Inversión No. 2.1 IAP'!V191++'Inversión No. 2.2 IAP'!V191+'Inversión 2.3 IAP'!V191+'Inversión 2.4 IAP'!V191+'Exp Veg 1-IAP'!V191+'Exp Veg 2-IAP'!V191</f>
        <v>0</v>
      </c>
      <c r="W191" s="125">
        <f>+'Inversión No. 2.1 IAP'!W191++'Inversión No. 2.2 IAP'!W191+'Inversión 2.3 IAP'!W191+'Inversión 2.4 IAP'!W191+'Exp Veg 1-IAP'!W191+'Exp Veg 2-IAP'!W191</f>
        <v>10</v>
      </c>
      <c r="X191" s="125">
        <f>+'Inversión No. 2.1 IAP'!X191++'Inversión No. 2.2 IAP'!X191+'Inversión 2.3 IAP'!X191+'Inversión 2.4 IAP'!X191+'Exp Veg 1-IAP'!X191+'Exp Veg 2-IAP'!X191</f>
        <v>0</v>
      </c>
      <c r="Y191" s="125">
        <f>+'Inversión No. 2.1 IAP'!Y191++'Inversión No. 2.2 IAP'!Y191+'Inversión 2.3 IAP'!Y191+'Inversión 2.4 IAP'!Y191+'Exp Veg 1-IAP'!Y191+'Exp Veg 2-IAP'!Y191</f>
        <v>0</v>
      </c>
      <c r="Z191" s="125">
        <f>+'Inversión No. 2.1 IAP'!Z191++'Inversión No. 2.2 IAP'!Z191+'Inversión 2.3 IAP'!Z191+'Inversión 2.4 IAP'!Z191+'Exp Veg 1-IAP'!Z191+'Exp Veg 2-IAP'!Z191</f>
        <v>0</v>
      </c>
      <c r="AA191" s="125">
        <f>+'Inversión No. 2.1 IAP'!AA191++'Inversión No. 2.2 IAP'!AA191+'Inversión 2.3 IAP'!AA191+'Inversión 2.4 IAP'!AA191+'Exp Veg 1-IAP'!AA191+'Exp Veg 2-IAP'!AA191</f>
        <v>0</v>
      </c>
      <c r="AB191" s="125">
        <f>+'Inversión No. 2.1 IAP'!AB191++'Inversión No. 2.2 IAP'!AB191+'Inversión 2.3 IAP'!AB191+'Inversión 2.4 IAP'!AB191+'Exp Veg 1-IAP'!AB191+'Exp Veg 2-IAP'!AB191</f>
        <v>0</v>
      </c>
      <c r="AC191" s="125">
        <f>+'Inversión No. 2.1 IAP'!AC191++'Inversión No. 2.2 IAP'!AC191+'Inversión 2.3 IAP'!AC191+'Inversión 2.4 IAP'!AC191+'Exp Veg 1-IAP'!AC191+'Exp Veg 2-IAP'!AC191</f>
        <v>0</v>
      </c>
      <c r="AD191" s="125">
        <f>+'Inversión No. 2.1 IAP'!AD191++'Inversión No. 2.2 IAP'!AD191+'Inversión 2.3 IAP'!AD191+'Inversión 2.4 IAP'!AD191+'Exp Veg 1-IAP'!AD191+'Exp Veg 2-IAP'!AD191</f>
        <v>0</v>
      </c>
      <c r="AE191" s="125">
        <f>+'Inversión No. 2.1 IAP'!AE191++'Inversión No. 2.2 IAP'!AE191+'Inversión 2.3 IAP'!AE191+'Inversión 2.4 IAP'!AE191+'Exp Veg 1-IAP'!AE191+'Exp Veg 2-IAP'!AE191</f>
        <v>0</v>
      </c>
      <c r="AF191" s="125">
        <f>+'Inversión No. 2.1 IAP'!AF191++'Inversión No. 2.2 IAP'!AF191+'Inversión 2.3 IAP'!AF191+'Inversión 2.4 IAP'!AF191+'Exp Veg 1-IAP'!AF191+'Exp Veg 2-IAP'!AF191</f>
        <v>0</v>
      </c>
      <c r="AG191" s="125">
        <f>+'Inversión No. 2.1 IAP'!AG191++'Inversión No. 2.2 IAP'!AG191+'Inversión 2.3 IAP'!AG191+'Inversión 2.4 IAP'!AG191+'Exp Veg 1-IAP'!AG191+'Exp Veg 2-IAP'!AG191</f>
        <v>0</v>
      </c>
      <c r="AH191" s="125">
        <f>+'Inversión No. 2.1 IAP'!AH191++'Inversión No. 2.2 IAP'!AH191+'Inversión 2.3 IAP'!AH191+'Inversión 2.4 IAP'!AH191+'Exp Veg 1-IAP'!AH191+'Exp Veg 2-IAP'!AH191</f>
        <v>0</v>
      </c>
      <c r="AI191" s="125">
        <f>+'Inversión No. 2.1 IAP'!AI191++'Inversión No. 2.2 IAP'!AI191+'Inversión 2.3 IAP'!AI191+'Inversión 2.4 IAP'!AI191+'Exp Veg 1-IAP'!AI191+'Exp Veg 2-IAP'!AI191</f>
        <v>0</v>
      </c>
      <c r="AJ191" s="125">
        <f>+'Inversión No. 2.1 IAP'!AJ191++'Inversión No. 2.2 IAP'!AJ191+'Inversión 2.3 IAP'!AJ191+'Inversión 2.4 IAP'!AJ191+'Exp Veg 1-IAP'!AJ191+'Exp Veg 2-IAP'!AJ191</f>
        <v>0</v>
      </c>
      <c r="AK191" s="125">
        <f>+'Inversión No. 2.1 IAP'!AK191++'Inversión No. 2.2 IAP'!AK191+'Inversión 2.3 IAP'!AK191+'Inversión 2.4 IAP'!AK191+'Exp Veg 1-IAP'!AK191+'Exp Veg 2-IAP'!AK191</f>
        <v>0</v>
      </c>
    </row>
    <row r="192" spans="2:37" x14ac:dyDescent="0.25">
      <c r="B192" s="5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125">
        <f>+'Inversión No. 2.1 IAP'!H192++'Inversión No. 2.2 IAP'!H192+'Inversión 2.3 IAP'!H192+'Inversión 2.4 IAP'!H192+'Exp Veg 1-IAP'!H192+'Exp Veg 2-IAP'!H192</f>
        <v>0</v>
      </c>
      <c r="I192" s="125">
        <f>+'Inversión No. 2.1 IAP'!I192++'Inversión No. 2.2 IAP'!I192+'Inversión 2.3 IAP'!I192+'Inversión 2.4 IAP'!I192+'Exp Veg 1-IAP'!I192+'Exp Veg 2-IAP'!I192</f>
        <v>0</v>
      </c>
      <c r="J192" s="125">
        <f>+'Inversión No. 2.1 IAP'!J192++'Inversión No. 2.2 IAP'!J192+'Inversión 2.3 IAP'!J192+'Inversión 2.4 IAP'!J192+'Exp Veg 1-IAP'!J192+'Exp Veg 2-IAP'!J192</f>
        <v>0</v>
      </c>
      <c r="K192" s="125">
        <f>+'Inversión No. 2.1 IAP'!K192++'Inversión No. 2.2 IAP'!K192+'Inversión 2.3 IAP'!K192+'Inversión 2.4 IAP'!K192+'Exp Veg 1-IAP'!K192+'Exp Veg 2-IAP'!K192</f>
        <v>0</v>
      </c>
      <c r="L192" s="125">
        <f>+'Inversión No. 2.1 IAP'!L192++'Inversión No. 2.2 IAP'!L192+'Inversión 2.3 IAP'!L192+'Inversión 2.4 IAP'!L192+'Exp Veg 1-IAP'!L192+'Exp Veg 2-IAP'!L192</f>
        <v>0</v>
      </c>
      <c r="M192" s="125">
        <f>+'Inversión No. 2.1 IAP'!M192++'Inversión No. 2.2 IAP'!M192+'Inversión 2.3 IAP'!M192+'Inversión 2.4 IAP'!M192+'Exp Veg 1-IAP'!M192+'Exp Veg 2-IAP'!M192</f>
        <v>0</v>
      </c>
      <c r="N192" s="125">
        <f>+'Inversión No. 2.1 IAP'!N192++'Inversión No. 2.2 IAP'!N192+'Inversión 2.3 IAP'!N192+'Inversión 2.4 IAP'!N192+'Exp Veg 1-IAP'!N192+'Exp Veg 2-IAP'!N192</f>
        <v>0</v>
      </c>
      <c r="O192" s="125">
        <f>+'Inversión No. 2.1 IAP'!O192++'Inversión No. 2.2 IAP'!O192+'Inversión 2.3 IAP'!O192+'Inversión 2.4 IAP'!O192+'Exp Veg 1-IAP'!O192+'Exp Veg 2-IAP'!O192</f>
        <v>0</v>
      </c>
      <c r="P192" s="125">
        <f>+'Inversión No. 2.1 IAP'!P192++'Inversión No. 2.2 IAP'!P192+'Inversión 2.3 IAP'!P192+'Inversión 2.4 IAP'!P192+'Exp Veg 1-IAP'!P192+'Exp Veg 2-IAP'!P192</f>
        <v>0</v>
      </c>
      <c r="Q192" s="125">
        <f>+'Inversión No. 2.1 IAP'!Q192++'Inversión No. 2.2 IAP'!Q192+'Inversión 2.3 IAP'!Q192+'Inversión 2.4 IAP'!Q192+'Exp Veg 1-IAP'!Q192+'Exp Veg 2-IAP'!Q192</f>
        <v>0</v>
      </c>
      <c r="R192" s="125">
        <f>+'Inversión No. 2.1 IAP'!R192++'Inversión No. 2.2 IAP'!R192+'Inversión 2.3 IAP'!R192+'Inversión 2.4 IAP'!R192+'Exp Veg 1-IAP'!R192+'Exp Veg 2-IAP'!R192</f>
        <v>0</v>
      </c>
      <c r="S192" s="125">
        <f>+'Inversión No. 2.1 IAP'!S192++'Inversión No. 2.2 IAP'!S192+'Inversión 2.3 IAP'!S192+'Inversión 2.4 IAP'!S192+'Exp Veg 1-IAP'!S192+'Exp Veg 2-IAP'!S192</f>
        <v>0</v>
      </c>
      <c r="T192" s="125">
        <f>+'Inversión No. 2.1 IAP'!T192++'Inversión No. 2.2 IAP'!T192+'Inversión 2.3 IAP'!T192+'Inversión 2.4 IAP'!T192+'Exp Veg 1-IAP'!T192+'Exp Veg 2-IAP'!T192</f>
        <v>0</v>
      </c>
      <c r="U192" s="125">
        <f>+'Inversión No. 2.1 IAP'!U192++'Inversión No. 2.2 IAP'!U192+'Inversión 2.3 IAP'!U192+'Inversión 2.4 IAP'!U192+'Exp Veg 1-IAP'!U192+'Exp Veg 2-IAP'!U192</f>
        <v>0</v>
      </c>
      <c r="V192" s="125">
        <f>+'Inversión No. 2.1 IAP'!V192++'Inversión No. 2.2 IAP'!V192+'Inversión 2.3 IAP'!V192+'Inversión 2.4 IAP'!V192+'Exp Veg 1-IAP'!V192+'Exp Veg 2-IAP'!V192</f>
        <v>0</v>
      </c>
      <c r="W192" s="125">
        <f>+'Inversión No. 2.1 IAP'!W192++'Inversión No. 2.2 IAP'!W192+'Inversión 2.3 IAP'!W192+'Inversión 2.4 IAP'!W192+'Exp Veg 1-IAP'!W192+'Exp Veg 2-IAP'!W192</f>
        <v>4</v>
      </c>
      <c r="X192" s="125">
        <f>+'Inversión No. 2.1 IAP'!X192++'Inversión No. 2.2 IAP'!X192+'Inversión 2.3 IAP'!X192+'Inversión 2.4 IAP'!X192+'Exp Veg 1-IAP'!X192+'Exp Veg 2-IAP'!X192</f>
        <v>0</v>
      </c>
      <c r="Y192" s="125">
        <f>+'Inversión No. 2.1 IAP'!Y192++'Inversión No. 2.2 IAP'!Y192+'Inversión 2.3 IAP'!Y192+'Inversión 2.4 IAP'!Y192+'Exp Veg 1-IAP'!Y192+'Exp Veg 2-IAP'!Y192</f>
        <v>0</v>
      </c>
      <c r="Z192" s="125">
        <f>+'Inversión No. 2.1 IAP'!Z192++'Inversión No. 2.2 IAP'!Z192+'Inversión 2.3 IAP'!Z192+'Inversión 2.4 IAP'!Z192+'Exp Veg 1-IAP'!Z192+'Exp Veg 2-IAP'!Z192</f>
        <v>0</v>
      </c>
      <c r="AA192" s="125">
        <f>+'Inversión No. 2.1 IAP'!AA192++'Inversión No. 2.2 IAP'!AA192+'Inversión 2.3 IAP'!AA192+'Inversión 2.4 IAP'!AA192+'Exp Veg 1-IAP'!AA192+'Exp Veg 2-IAP'!AA192</f>
        <v>0</v>
      </c>
      <c r="AB192" s="125">
        <f>+'Inversión No. 2.1 IAP'!AB192++'Inversión No. 2.2 IAP'!AB192+'Inversión 2.3 IAP'!AB192+'Inversión 2.4 IAP'!AB192+'Exp Veg 1-IAP'!AB192+'Exp Veg 2-IAP'!AB192</f>
        <v>0</v>
      </c>
      <c r="AC192" s="125">
        <f>+'Inversión No. 2.1 IAP'!AC192++'Inversión No. 2.2 IAP'!AC192+'Inversión 2.3 IAP'!AC192+'Inversión 2.4 IAP'!AC192+'Exp Veg 1-IAP'!AC192+'Exp Veg 2-IAP'!AC192</f>
        <v>0</v>
      </c>
      <c r="AD192" s="125">
        <f>+'Inversión No. 2.1 IAP'!AD192++'Inversión No. 2.2 IAP'!AD192+'Inversión 2.3 IAP'!AD192+'Inversión 2.4 IAP'!AD192+'Exp Veg 1-IAP'!AD192+'Exp Veg 2-IAP'!AD192</f>
        <v>0</v>
      </c>
      <c r="AE192" s="125">
        <f>+'Inversión No. 2.1 IAP'!AE192++'Inversión No. 2.2 IAP'!AE192+'Inversión 2.3 IAP'!AE192+'Inversión 2.4 IAP'!AE192+'Exp Veg 1-IAP'!AE192+'Exp Veg 2-IAP'!AE192</f>
        <v>0</v>
      </c>
      <c r="AF192" s="125">
        <f>+'Inversión No. 2.1 IAP'!AF192++'Inversión No. 2.2 IAP'!AF192+'Inversión 2.3 IAP'!AF192+'Inversión 2.4 IAP'!AF192+'Exp Veg 1-IAP'!AF192+'Exp Veg 2-IAP'!AF192</f>
        <v>0</v>
      </c>
      <c r="AG192" s="125">
        <f>+'Inversión No. 2.1 IAP'!AG192++'Inversión No. 2.2 IAP'!AG192+'Inversión 2.3 IAP'!AG192+'Inversión 2.4 IAP'!AG192+'Exp Veg 1-IAP'!AG192+'Exp Veg 2-IAP'!AG192</f>
        <v>0</v>
      </c>
      <c r="AH192" s="125">
        <f>+'Inversión No. 2.1 IAP'!AH192++'Inversión No. 2.2 IAP'!AH192+'Inversión 2.3 IAP'!AH192+'Inversión 2.4 IAP'!AH192+'Exp Veg 1-IAP'!AH192+'Exp Veg 2-IAP'!AH192</f>
        <v>0</v>
      </c>
      <c r="AI192" s="125">
        <f>+'Inversión No. 2.1 IAP'!AI192++'Inversión No. 2.2 IAP'!AI192+'Inversión 2.3 IAP'!AI192+'Inversión 2.4 IAP'!AI192+'Exp Veg 1-IAP'!AI192+'Exp Veg 2-IAP'!AI192</f>
        <v>0</v>
      </c>
      <c r="AJ192" s="125">
        <f>+'Inversión No. 2.1 IAP'!AJ192++'Inversión No. 2.2 IAP'!AJ192+'Inversión 2.3 IAP'!AJ192+'Inversión 2.4 IAP'!AJ192+'Exp Veg 1-IAP'!AJ192+'Exp Veg 2-IAP'!AJ192</f>
        <v>0</v>
      </c>
      <c r="AK192" s="125">
        <f>+'Inversión No. 2.1 IAP'!AK192++'Inversión No. 2.2 IAP'!AK192+'Inversión 2.3 IAP'!AK192+'Inversión 2.4 IAP'!AK192+'Exp Veg 1-IAP'!AK192+'Exp Veg 2-IAP'!AK192</f>
        <v>0</v>
      </c>
    </row>
    <row r="193" spans="2:37" x14ac:dyDescent="0.25">
      <c r="B193" s="5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125">
        <f>+'Inversión No. 2.1 IAP'!H193++'Inversión No. 2.2 IAP'!H193+'Inversión 2.3 IAP'!H193+'Inversión 2.4 IAP'!H193+'Exp Veg 1-IAP'!H193+'Exp Veg 2-IAP'!H193</f>
        <v>0</v>
      </c>
      <c r="I193" s="125">
        <f>+'Inversión No. 2.1 IAP'!I193++'Inversión No. 2.2 IAP'!I193+'Inversión 2.3 IAP'!I193+'Inversión 2.4 IAP'!I193+'Exp Veg 1-IAP'!I193+'Exp Veg 2-IAP'!I193</f>
        <v>0</v>
      </c>
      <c r="J193" s="125">
        <f>+'Inversión No. 2.1 IAP'!J193++'Inversión No. 2.2 IAP'!J193+'Inversión 2.3 IAP'!J193+'Inversión 2.4 IAP'!J193+'Exp Veg 1-IAP'!J193+'Exp Veg 2-IAP'!J193</f>
        <v>0</v>
      </c>
      <c r="K193" s="125">
        <f>+'Inversión No. 2.1 IAP'!K193++'Inversión No. 2.2 IAP'!K193+'Inversión 2.3 IAP'!K193+'Inversión 2.4 IAP'!K193+'Exp Veg 1-IAP'!K193+'Exp Veg 2-IAP'!K193</f>
        <v>0</v>
      </c>
      <c r="L193" s="125">
        <f>+'Inversión No. 2.1 IAP'!L193++'Inversión No. 2.2 IAP'!L193+'Inversión 2.3 IAP'!L193+'Inversión 2.4 IAP'!L193+'Exp Veg 1-IAP'!L193+'Exp Veg 2-IAP'!L193</f>
        <v>0</v>
      </c>
      <c r="M193" s="125">
        <f>+'Inversión No. 2.1 IAP'!M193++'Inversión No. 2.2 IAP'!M193+'Inversión 2.3 IAP'!M193+'Inversión 2.4 IAP'!M193+'Exp Veg 1-IAP'!M193+'Exp Veg 2-IAP'!M193</f>
        <v>0</v>
      </c>
      <c r="N193" s="125">
        <f>+'Inversión No. 2.1 IAP'!N193++'Inversión No. 2.2 IAP'!N193+'Inversión 2.3 IAP'!N193+'Inversión 2.4 IAP'!N193+'Exp Veg 1-IAP'!N193+'Exp Veg 2-IAP'!N193</f>
        <v>0</v>
      </c>
      <c r="O193" s="125">
        <f>+'Inversión No. 2.1 IAP'!O193++'Inversión No. 2.2 IAP'!O193+'Inversión 2.3 IAP'!O193+'Inversión 2.4 IAP'!O193+'Exp Veg 1-IAP'!O193+'Exp Veg 2-IAP'!O193</f>
        <v>0</v>
      </c>
      <c r="P193" s="125">
        <f>+'Inversión No. 2.1 IAP'!P193++'Inversión No. 2.2 IAP'!P193+'Inversión 2.3 IAP'!P193+'Inversión 2.4 IAP'!P193+'Exp Veg 1-IAP'!P193+'Exp Veg 2-IAP'!P193</f>
        <v>0</v>
      </c>
      <c r="Q193" s="125">
        <f>+'Inversión No. 2.1 IAP'!Q193++'Inversión No. 2.2 IAP'!Q193+'Inversión 2.3 IAP'!Q193+'Inversión 2.4 IAP'!Q193+'Exp Veg 1-IAP'!Q193+'Exp Veg 2-IAP'!Q193</f>
        <v>0</v>
      </c>
      <c r="R193" s="125">
        <f>+'Inversión No. 2.1 IAP'!R193++'Inversión No. 2.2 IAP'!R193+'Inversión 2.3 IAP'!R193+'Inversión 2.4 IAP'!R193+'Exp Veg 1-IAP'!R193+'Exp Veg 2-IAP'!R193</f>
        <v>0</v>
      </c>
      <c r="S193" s="125">
        <f>+'Inversión No. 2.1 IAP'!S193++'Inversión No. 2.2 IAP'!S193+'Inversión 2.3 IAP'!S193+'Inversión 2.4 IAP'!S193+'Exp Veg 1-IAP'!S193+'Exp Veg 2-IAP'!S193</f>
        <v>0</v>
      </c>
      <c r="T193" s="125">
        <f>+'Inversión No. 2.1 IAP'!T193++'Inversión No. 2.2 IAP'!T193+'Inversión 2.3 IAP'!T193+'Inversión 2.4 IAP'!T193+'Exp Veg 1-IAP'!T193+'Exp Veg 2-IAP'!T193</f>
        <v>0</v>
      </c>
      <c r="U193" s="125">
        <f>+'Inversión No. 2.1 IAP'!U193++'Inversión No. 2.2 IAP'!U193+'Inversión 2.3 IAP'!U193+'Inversión 2.4 IAP'!U193+'Exp Veg 1-IAP'!U193+'Exp Veg 2-IAP'!U193</f>
        <v>0</v>
      </c>
      <c r="V193" s="125">
        <f>+'Inversión No. 2.1 IAP'!V193++'Inversión No. 2.2 IAP'!V193+'Inversión 2.3 IAP'!V193+'Inversión 2.4 IAP'!V193+'Exp Veg 1-IAP'!V193+'Exp Veg 2-IAP'!V193</f>
        <v>0</v>
      </c>
      <c r="W193" s="125">
        <f>+'Inversión No. 2.1 IAP'!W193++'Inversión No. 2.2 IAP'!W193+'Inversión 2.3 IAP'!W193+'Inversión 2.4 IAP'!W193+'Exp Veg 1-IAP'!W193+'Exp Veg 2-IAP'!W193</f>
        <v>4</v>
      </c>
      <c r="X193" s="125">
        <f>+'Inversión No. 2.1 IAP'!X193++'Inversión No. 2.2 IAP'!X193+'Inversión 2.3 IAP'!X193+'Inversión 2.4 IAP'!X193+'Exp Veg 1-IAP'!X193+'Exp Veg 2-IAP'!X193</f>
        <v>0</v>
      </c>
      <c r="Y193" s="125">
        <f>+'Inversión No. 2.1 IAP'!Y193++'Inversión No. 2.2 IAP'!Y193+'Inversión 2.3 IAP'!Y193+'Inversión 2.4 IAP'!Y193+'Exp Veg 1-IAP'!Y193+'Exp Veg 2-IAP'!Y193</f>
        <v>0</v>
      </c>
      <c r="Z193" s="125">
        <f>+'Inversión No. 2.1 IAP'!Z193++'Inversión No. 2.2 IAP'!Z193+'Inversión 2.3 IAP'!Z193+'Inversión 2.4 IAP'!Z193+'Exp Veg 1-IAP'!Z193+'Exp Veg 2-IAP'!Z193</f>
        <v>0</v>
      </c>
      <c r="AA193" s="125">
        <f>+'Inversión No. 2.1 IAP'!AA193++'Inversión No. 2.2 IAP'!AA193+'Inversión 2.3 IAP'!AA193+'Inversión 2.4 IAP'!AA193+'Exp Veg 1-IAP'!AA193+'Exp Veg 2-IAP'!AA193</f>
        <v>0</v>
      </c>
      <c r="AB193" s="125">
        <f>+'Inversión No. 2.1 IAP'!AB193++'Inversión No. 2.2 IAP'!AB193+'Inversión 2.3 IAP'!AB193+'Inversión 2.4 IAP'!AB193+'Exp Veg 1-IAP'!AB193+'Exp Veg 2-IAP'!AB193</f>
        <v>0</v>
      </c>
      <c r="AC193" s="125">
        <f>+'Inversión No. 2.1 IAP'!AC193++'Inversión No. 2.2 IAP'!AC193+'Inversión 2.3 IAP'!AC193+'Inversión 2.4 IAP'!AC193+'Exp Veg 1-IAP'!AC193+'Exp Veg 2-IAP'!AC193</f>
        <v>0</v>
      </c>
      <c r="AD193" s="125">
        <f>+'Inversión No. 2.1 IAP'!AD193++'Inversión No. 2.2 IAP'!AD193+'Inversión 2.3 IAP'!AD193+'Inversión 2.4 IAP'!AD193+'Exp Veg 1-IAP'!AD193+'Exp Veg 2-IAP'!AD193</f>
        <v>0</v>
      </c>
      <c r="AE193" s="125">
        <f>+'Inversión No. 2.1 IAP'!AE193++'Inversión No. 2.2 IAP'!AE193+'Inversión 2.3 IAP'!AE193+'Inversión 2.4 IAP'!AE193+'Exp Veg 1-IAP'!AE193+'Exp Veg 2-IAP'!AE193</f>
        <v>0</v>
      </c>
      <c r="AF193" s="125">
        <f>+'Inversión No. 2.1 IAP'!AF193++'Inversión No. 2.2 IAP'!AF193+'Inversión 2.3 IAP'!AF193+'Inversión 2.4 IAP'!AF193+'Exp Veg 1-IAP'!AF193+'Exp Veg 2-IAP'!AF193</f>
        <v>0</v>
      </c>
      <c r="AG193" s="125">
        <f>+'Inversión No. 2.1 IAP'!AG193++'Inversión No. 2.2 IAP'!AG193+'Inversión 2.3 IAP'!AG193+'Inversión 2.4 IAP'!AG193+'Exp Veg 1-IAP'!AG193+'Exp Veg 2-IAP'!AG193</f>
        <v>0</v>
      </c>
      <c r="AH193" s="125">
        <f>+'Inversión No. 2.1 IAP'!AH193++'Inversión No. 2.2 IAP'!AH193+'Inversión 2.3 IAP'!AH193+'Inversión 2.4 IAP'!AH193+'Exp Veg 1-IAP'!AH193+'Exp Veg 2-IAP'!AH193</f>
        <v>0</v>
      </c>
      <c r="AI193" s="125">
        <f>+'Inversión No. 2.1 IAP'!AI193++'Inversión No. 2.2 IAP'!AI193+'Inversión 2.3 IAP'!AI193+'Inversión 2.4 IAP'!AI193+'Exp Veg 1-IAP'!AI193+'Exp Veg 2-IAP'!AI193</f>
        <v>0</v>
      </c>
      <c r="AJ193" s="125">
        <f>+'Inversión No. 2.1 IAP'!AJ193++'Inversión No. 2.2 IAP'!AJ193+'Inversión 2.3 IAP'!AJ193+'Inversión 2.4 IAP'!AJ193+'Exp Veg 1-IAP'!AJ193+'Exp Veg 2-IAP'!AJ193</f>
        <v>0</v>
      </c>
      <c r="AK193" s="125">
        <f>+'Inversión No. 2.1 IAP'!AK193++'Inversión No. 2.2 IAP'!AK193+'Inversión 2.3 IAP'!AK193+'Inversión 2.4 IAP'!AK193+'Exp Veg 1-IAP'!AK193+'Exp Veg 2-IAP'!AK193</f>
        <v>0</v>
      </c>
    </row>
    <row r="194" spans="2:37" x14ac:dyDescent="0.25">
      <c r="B194" s="5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125">
        <f>+'Inversión No. 2.1 IAP'!H194++'Inversión No. 2.2 IAP'!H194+'Inversión 2.3 IAP'!H194+'Inversión 2.4 IAP'!H194+'Exp Veg 1-IAP'!H194+'Exp Veg 2-IAP'!H194</f>
        <v>0</v>
      </c>
      <c r="I194" s="125">
        <f>+'Inversión No. 2.1 IAP'!I194++'Inversión No. 2.2 IAP'!I194+'Inversión 2.3 IAP'!I194+'Inversión 2.4 IAP'!I194+'Exp Veg 1-IAP'!I194+'Exp Veg 2-IAP'!I194</f>
        <v>0</v>
      </c>
      <c r="J194" s="125">
        <f>+'Inversión No. 2.1 IAP'!J194++'Inversión No. 2.2 IAP'!J194+'Inversión 2.3 IAP'!J194+'Inversión 2.4 IAP'!J194+'Exp Veg 1-IAP'!J194+'Exp Veg 2-IAP'!J194</f>
        <v>0</v>
      </c>
      <c r="K194" s="125">
        <f>+'Inversión No. 2.1 IAP'!K194++'Inversión No. 2.2 IAP'!K194+'Inversión 2.3 IAP'!K194+'Inversión 2.4 IAP'!K194+'Exp Veg 1-IAP'!K194+'Exp Veg 2-IAP'!K194</f>
        <v>0</v>
      </c>
      <c r="L194" s="125">
        <f>+'Inversión No. 2.1 IAP'!L194++'Inversión No. 2.2 IAP'!L194+'Inversión 2.3 IAP'!L194+'Inversión 2.4 IAP'!L194+'Exp Veg 1-IAP'!L194+'Exp Veg 2-IAP'!L194</f>
        <v>0</v>
      </c>
      <c r="M194" s="125">
        <f>+'Inversión No. 2.1 IAP'!M194++'Inversión No. 2.2 IAP'!M194+'Inversión 2.3 IAP'!M194+'Inversión 2.4 IAP'!M194+'Exp Veg 1-IAP'!M194+'Exp Veg 2-IAP'!M194</f>
        <v>0</v>
      </c>
      <c r="N194" s="125">
        <f>+'Inversión No. 2.1 IAP'!N194++'Inversión No. 2.2 IAP'!N194+'Inversión 2.3 IAP'!N194+'Inversión 2.4 IAP'!N194+'Exp Veg 1-IAP'!N194+'Exp Veg 2-IAP'!N194</f>
        <v>0</v>
      </c>
      <c r="O194" s="125">
        <f>+'Inversión No. 2.1 IAP'!O194++'Inversión No. 2.2 IAP'!O194+'Inversión 2.3 IAP'!O194+'Inversión 2.4 IAP'!O194+'Exp Veg 1-IAP'!O194+'Exp Veg 2-IAP'!O194</f>
        <v>0</v>
      </c>
      <c r="P194" s="125">
        <f>+'Inversión No. 2.1 IAP'!P194++'Inversión No. 2.2 IAP'!P194+'Inversión 2.3 IAP'!P194+'Inversión 2.4 IAP'!P194+'Exp Veg 1-IAP'!P194+'Exp Veg 2-IAP'!P194</f>
        <v>0</v>
      </c>
      <c r="Q194" s="125">
        <f>+'Inversión No. 2.1 IAP'!Q194++'Inversión No. 2.2 IAP'!Q194+'Inversión 2.3 IAP'!Q194+'Inversión 2.4 IAP'!Q194+'Exp Veg 1-IAP'!Q194+'Exp Veg 2-IAP'!Q194</f>
        <v>0</v>
      </c>
      <c r="R194" s="125">
        <f>+'Inversión No. 2.1 IAP'!R194++'Inversión No. 2.2 IAP'!R194+'Inversión 2.3 IAP'!R194+'Inversión 2.4 IAP'!R194+'Exp Veg 1-IAP'!R194+'Exp Veg 2-IAP'!R194</f>
        <v>0</v>
      </c>
      <c r="S194" s="125">
        <f>+'Inversión No. 2.1 IAP'!S194++'Inversión No. 2.2 IAP'!S194+'Inversión 2.3 IAP'!S194+'Inversión 2.4 IAP'!S194+'Exp Veg 1-IAP'!S194+'Exp Veg 2-IAP'!S194</f>
        <v>0</v>
      </c>
      <c r="T194" s="125">
        <f>+'Inversión No. 2.1 IAP'!T194++'Inversión No. 2.2 IAP'!T194+'Inversión 2.3 IAP'!T194+'Inversión 2.4 IAP'!T194+'Exp Veg 1-IAP'!T194+'Exp Veg 2-IAP'!T194</f>
        <v>0</v>
      </c>
      <c r="U194" s="125">
        <f>+'Inversión No. 2.1 IAP'!U194++'Inversión No. 2.2 IAP'!U194+'Inversión 2.3 IAP'!U194+'Inversión 2.4 IAP'!U194+'Exp Veg 1-IAP'!U194+'Exp Veg 2-IAP'!U194</f>
        <v>0</v>
      </c>
      <c r="V194" s="125">
        <f>+'Inversión No. 2.1 IAP'!V194++'Inversión No. 2.2 IAP'!V194+'Inversión 2.3 IAP'!V194+'Inversión 2.4 IAP'!V194+'Exp Veg 1-IAP'!V194+'Exp Veg 2-IAP'!V194</f>
        <v>0</v>
      </c>
      <c r="W194" s="125">
        <f>+'Inversión No. 2.1 IAP'!W194++'Inversión No. 2.2 IAP'!W194+'Inversión 2.3 IAP'!W194+'Inversión 2.4 IAP'!W194+'Exp Veg 1-IAP'!W194+'Exp Veg 2-IAP'!W194</f>
        <v>8</v>
      </c>
      <c r="X194" s="125">
        <f>+'Inversión No. 2.1 IAP'!X194++'Inversión No. 2.2 IAP'!X194+'Inversión 2.3 IAP'!X194+'Inversión 2.4 IAP'!X194+'Exp Veg 1-IAP'!X194+'Exp Veg 2-IAP'!X194</f>
        <v>0</v>
      </c>
      <c r="Y194" s="125">
        <f>+'Inversión No. 2.1 IAP'!Y194++'Inversión No. 2.2 IAP'!Y194+'Inversión 2.3 IAP'!Y194+'Inversión 2.4 IAP'!Y194+'Exp Veg 1-IAP'!Y194+'Exp Veg 2-IAP'!Y194</f>
        <v>0</v>
      </c>
      <c r="Z194" s="125">
        <f>+'Inversión No. 2.1 IAP'!Z194++'Inversión No. 2.2 IAP'!Z194+'Inversión 2.3 IAP'!Z194+'Inversión 2.4 IAP'!Z194+'Exp Veg 1-IAP'!Z194+'Exp Veg 2-IAP'!Z194</f>
        <v>0</v>
      </c>
      <c r="AA194" s="125">
        <f>+'Inversión No. 2.1 IAP'!AA194++'Inversión No. 2.2 IAP'!AA194+'Inversión 2.3 IAP'!AA194+'Inversión 2.4 IAP'!AA194+'Exp Veg 1-IAP'!AA194+'Exp Veg 2-IAP'!AA194</f>
        <v>0</v>
      </c>
      <c r="AB194" s="125">
        <f>+'Inversión No. 2.1 IAP'!AB194++'Inversión No. 2.2 IAP'!AB194+'Inversión 2.3 IAP'!AB194+'Inversión 2.4 IAP'!AB194+'Exp Veg 1-IAP'!AB194+'Exp Veg 2-IAP'!AB194</f>
        <v>0</v>
      </c>
      <c r="AC194" s="125">
        <f>+'Inversión No. 2.1 IAP'!AC194++'Inversión No. 2.2 IAP'!AC194+'Inversión 2.3 IAP'!AC194+'Inversión 2.4 IAP'!AC194+'Exp Veg 1-IAP'!AC194+'Exp Veg 2-IAP'!AC194</f>
        <v>0</v>
      </c>
      <c r="AD194" s="125">
        <f>+'Inversión No. 2.1 IAP'!AD194++'Inversión No. 2.2 IAP'!AD194+'Inversión 2.3 IAP'!AD194+'Inversión 2.4 IAP'!AD194+'Exp Veg 1-IAP'!AD194+'Exp Veg 2-IAP'!AD194</f>
        <v>0</v>
      </c>
      <c r="AE194" s="125">
        <f>+'Inversión No. 2.1 IAP'!AE194++'Inversión No. 2.2 IAP'!AE194+'Inversión 2.3 IAP'!AE194+'Inversión 2.4 IAP'!AE194+'Exp Veg 1-IAP'!AE194+'Exp Veg 2-IAP'!AE194</f>
        <v>0</v>
      </c>
      <c r="AF194" s="125">
        <f>+'Inversión No. 2.1 IAP'!AF194++'Inversión No. 2.2 IAP'!AF194+'Inversión 2.3 IAP'!AF194+'Inversión 2.4 IAP'!AF194+'Exp Veg 1-IAP'!AF194+'Exp Veg 2-IAP'!AF194</f>
        <v>0</v>
      </c>
      <c r="AG194" s="125">
        <f>+'Inversión No. 2.1 IAP'!AG194++'Inversión No. 2.2 IAP'!AG194+'Inversión 2.3 IAP'!AG194+'Inversión 2.4 IAP'!AG194+'Exp Veg 1-IAP'!AG194+'Exp Veg 2-IAP'!AG194</f>
        <v>0</v>
      </c>
      <c r="AH194" s="125">
        <f>+'Inversión No. 2.1 IAP'!AH194++'Inversión No. 2.2 IAP'!AH194+'Inversión 2.3 IAP'!AH194+'Inversión 2.4 IAP'!AH194+'Exp Veg 1-IAP'!AH194+'Exp Veg 2-IAP'!AH194</f>
        <v>0</v>
      </c>
      <c r="AI194" s="125">
        <f>+'Inversión No. 2.1 IAP'!AI194++'Inversión No. 2.2 IAP'!AI194+'Inversión 2.3 IAP'!AI194+'Inversión 2.4 IAP'!AI194+'Exp Veg 1-IAP'!AI194+'Exp Veg 2-IAP'!AI194</f>
        <v>0</v>
      </c>
      <c r="AJ194" s="125">
        <f>+'Inversión No. 2.1 IAP'!AJ194++'Inversión No. 2.2 IAP'!AJ194+'Inversión 2.3 IAP'!AJ194+'Inversión 2.4 IAP'!AJ194+'Exp Veg 1-IAP'!AJ194+'Exp Veg 2-IAP'!AJ194</f>
        <v>0</v>
      </c>
      <c r="AK194" s="125">
        <f>+'Inversión No. 2.1 IAP'!AK194++'Inversión No. 2.2 IAP'!AK194+'Inversión 2.3 IAP'!AK194+'Inversión 2.4 IAP'!AK194+'Exp Veg 1-IAP'!AK194+'Exp Veg 2-IAP'!AK194</f>
        <v>0</v>
      </c>
    </row>
    <row r="195" spans="2:37" x14ac:dyDescent="0.25">
      <c r="B195" s="5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125">
        <f>+'Inversión No. 2.1 IAP'!H195++'Inversión No. 2.2 IAP'!H195+'Inversión 2.3 IAP'!H195+'Inversión 2.4 IAP'!H195+'Exp Veg 1-IAP'!H195+'Exp Veg 2-IAP'!H195</f>
        <v>0</v>
      </c>
      <c r="I195" s="125">
        <f>+'Inversión No. 2.1 IAP'!I195++'Inversión No. 2.2 IAP'!I195+'Inversión 2.3 IAP'!I195+'Inversión 2.4 IAP'!I195+'Exp Veg 1-IAP'!I195+'Exp Veg 2-IAP'!I195</f>
        <v>0</v>
      </c>
      <c r="J195" s="125">
        <f>+'Inversión No. 2.1 IAP'!J195++'Inversión No. 2.2 IAP'!J195+'Inversión 2.3 IAP'!J195+'Inversión 2.4 IAP'!J195+'Exp Veg 1-IAP'!J195+'Exp Veg 2-IAP'!J195</f>
        <v>0</v>
      </c>
      <c r="K195" s="125">
        <f>+'Inversión No. 2.1 IAP'!K195++'Inversión No. 2.2 IAP'!K195+'Inversión 2.3 IAP'!K195+'Inversión 2.4 IAP'!K195+'Exp Veg 1-IAP'!K195+'Exp Veg 2-IAP'!K195</f>
        <v>0</v>
      </c>
      <c r="L195" s="125">
        <f>+'Inversión No. 2.1 IAP'!L195++'Inversión No. 2.2 IAP'!L195+'Inversión 2.3 IAP'!L195+'Inversión 2.4 IAP'!L195+'Exp Veg 1-IAP'!L195+'Exp Veg 2-IAP'!L195</f>
        <v>0</v>
      </c>
      <c r="M195" s="125">
        <f>+'Inversión No. 2.1 IAP'!M195++'Inversión No. 2.2 IAP'!M195+'Inversión 2.3 IAP'!M195+'Inversión 2.4 IAP'!M195+'Exp Veg 1-IAP'!M195+'Exp Veg 2-IAP'!M195</f>
        <v>0</v>
      </c>
      <c r="N195" s="125">
        <f>+'Inversión No. 2.1 IAP'!N195++'Inversión No. 2.2 IAP'!N195+'Inversión 2.3 IAP'!N195+'Inversión 2.4 IAP'!N195+'Exp Veg 1-IAP'!N195+'Exp Veg 2-IAP'!N195</f>
        <v>0</v>
      </c>
      <c r="O195" s="125">
        <f>+'Inversión No. 2.1 IAP'!O195++'Inversión No. 2.2 IAP'!O195+'Inversión 2.3 IAP'!O195+'Inversión 2.4 IAP'!O195+'Exp Veg 1-IAP'!O195+'Exp Veg 2-IAP'!O195</f>
        <v>0</v>
      </c>
      <c r="P195" s="125">
        <f>+'Inversión No. 2.1 IAP'!P195++'Inversión No. 2.2 IAP'!P195+'Inversión 2.3 IAP'!P195+'Inversión 2.4 IAP'!P195+'Exp Veg 1-IAP'!P195+'Exp Veg 2-IAP'!P195</f>
        <v>0</v>
      </c>
      <c r="Q195" s="125">
        <f>+'Inversión No. 2.1 IAP'!Q195++'Inversión No. 2.2 IAP'!Q195+'Inversión 2.3 IAP'!Q195+'Inversión 2.4 IAP'!Q195+'Exp Veg 1-IAP'!Q195+'Exp Veg 2-IAP'!Q195</f>
        <v>0</v>
      </c>
      <c r="R195" s="125">
        <f>+'Inversión No. 2.1 IAP'!R195++'Inversión No. 2.2 IAP'!R195+'Inversión 2.3 IAP'!R195+'Inversión 2.4 IAP'!R195+'Exp Veg 1-IAP'!R195+'Exp Veg 2-IAP'!R195</f>
        <v>0</v>
      </c>
      <c r="S195" s="125">
        <f>+'Inversión No. 2.1 IAP'!S195++'Inversión No. 2.2 IAP'!S195+'Inversión 2.3 IAP'!S195+'Inversión 2.4 IAP'!S195+'Exp Veg 1-IAP'!S195+'Exp Veg 2-IAP'!S195</f>
        <v>0</v>
      </c>
      <c r="T195" s="125">
        <f>+'Inversión No. 2.1 IAP'!T195++'Inversión No. 2.2 IAP'!T195+'Inversión 2.3 IAP'!T195+'Inversión 2.4 IAP'!T195+'Exp Veg 1-IAP'!T195+'Exp Veg 2-IAP'!T195</f>
        <v>0</v>
      </c>
      <c r="U195" s="125">
        <f>+'Inversión No. 2.1 IAP'!U195++'Inversión No. 2.2 IAP'!U195+'Inversión 2.3 IAP'!U195+'Inversión 2.4 IAP'!U195+'Exp Veg 1-IAP'!U195+'Exp Veg 2-IAP'!U195</f>
        <v>0</v>
      </c>
      <c r="V195" s="125">
        <f>+'Inversión No. 2.1 IAP'!V195++'Inversión No. 2.2 IAP'!V195+'Inversión 2.3 IAP'!V195+'Inversión 2.4 IAP'!V195+'Exp Veg 1-IAP'!V195+'Exp Veg 2-IAP'!V195</f>
        <v>0</v>
      </c>
      <c r="W195" s="125">
        <f>+'Inversión No. 2.1 IAP'!W195++'Inversión No. 2.2 IAP'!W195+'Inversión 2.3 IAP'!W195+'Inversión 2.4 IAP'!W195+'Exp Veg 1-IAP'!W195+'Exp Veg 2-IAP'!W195</f>
        <v>8</v>
      </c>
      <c r="X195" s="125">
        <f>+'Inversión No. 2.1 IAP'!X195++'Inversión No. 2.2 IAP'!X195+'Inversión 2.3 IAP'!X195+'Inversión 2.4 IAP'!X195+'Exp Veg 1-IAP'!X195+'Exp Veg 2-IAP'!X195</f>
        <v>0</v>
      </c>
      <c r="Y195" s="125">
        <f>+'Inversión No. 2.1 IAP'!Y195++'Inversión No. 2.2 IAP'!Y195+'Inversión 2.3 IAP'!Y195+'Inversión 2.4 IAP'!Y195+'Exp Veg 1-IAP'!Y195+'Exp Veg 2-IAP'!Y195</f>
        <v>0</v>
      </c>
      <c r="Z195" s="125">
        <f>+'Inversión No. 2.1 IAP'!Z195++'Inversión No. 2.2 IAP'!Z195+'Inversión 2.3 IAP'!Z195+'Inversión 2.4 IAP'!Z195+'Exp Veg 1-IAP'!Z195+'Exp Veg 2-IAP'!Z195</f>
        <v>0</v>
      </c>
      <c r="AA195" s="125">
        <f>+'Inversión No. 2.1 IAP'!AA195++'Inversión No. 2.2 IAP'!AA195+'Inversión 2.3 IAP'!AA195+'Inversión 2.4 IAP'!AA195+'Exp Veg 1-IAP'!AA195+'Exp Veg 2-IAP'!AA195</f>
        <v>0</v>
      </c>
      <c r="AB195" s="125">
        <f>+'Inversión No. 2.1 IAP'!AB195++'Inversión No. 2.2 IAP'!AB195+'Inversión 2.3 IAP'!AB195+'Inversión 2.4 IAP'!AB195+'Exp Veg 1-IAP'!AB195+'Exp Veg 2-IAP'!AB195</f>
        <v>0</v>
      </c>
      <c r="AC195" s="125">
        <f>+'Inversión No. 2.1 IAP'!AC195++'Inversión No. 2.2 IAP'!AC195+'Inversión 2.3 IAP'!AC195+'Inversión 2.4 IAP'!AC195+'Exp Veg 1-IAP'!AC195+'Exp Veg 2-IAP'!AC195</f>
        <v>0</v>
      </c>
      <c r="AD195" s="125">
        <f>+'Inversión No. 2.1 IAP'!AD195++'Inversión No. 2.2 IAP'!AD195+'Inversión 2.3 IAP'!AD195+'Inversión 2.4 IAP'!AD195+'Exp Veg 1-IAP'!AD195+'Exp Veg 2-IAP'!AD195</f>
        <v>0</v>
      </c>
      <c r="AE195" s="125">
        <f>+'Inversión No. 2.1 IAP'!AE195++'Inversión No. 2.2 IAP'!AE195+'Inversión 2.3 IAP'!AE195+'Inversión 2.4 IAP'!AE195+'Exp Veg 1-IAP'!AE195+'Exp Veg 2-IAP'!AE195</f>
        <v>0</v>
      </c>
      <c r="AF195" s="125">
        <f>+'Inversión No. 2.1 IAP'!AF195++'Inversión No. 2.2 IAP'!AF195+'Inversión 2.3 IAP'!AF195+'Inversión 2.4 IAP'!AF195+'Exp Veg 1-IAP'!AF195+'Exp Veg 2-IAP'!AF195</f>
        <v>0</v>
      </c>
      <c r="AG195" s="125">
        <f>+'Inversión No. 2.1 IAP'!AG195++'Inversión No. 2.2 IAP'!AG195+'Inversión 2.3 IAP'!AG195+'Inversión 2.4 IAP'!AG195+'Exp Veg 1-IAP'!AG195+'Exp Veg 2-IAP'!AG195</f>
        <v>0</v>
      </c>
      <c r="AH195" s="125">
        <f>+'Inversión No. 2.1 IAP'!AH195++'Inversión No. 2.2 IAP'!AH195+'Inversión 2.3 IAP'!AH195+'Inversión 2.4 IAP'!AH195+'Exp Veg 1-IAP'!AH195+'Exp Veg 2-IAP'!AH195</f>
        <v>0</v>
      </c>
      <c r="AI195" s="125">
        <f>+'Inversión No. 2.1 IAP'!AI195++'Inversión No. 2.2 IAP'!AI195+'Inversión 2.3 IAP'!AI195+'Inversión 2.4 IAP'!AI195+'Exp Veg 1-IAP'!AI195+'Exp Veg 2-IAP'!AI195</f>
        <v>0</v>
      </c>
      <c r="AJ195" s="125">
        <f>+'Inversión No. 2.1 IAP'!AJ195++'Inversión No. 2.2 IAP'!AJ195+'Inversión 2.3 IAP'!AJ195+'Inversión 2.4 IAP'!AJ195+'Exp Veg 1-IAP'!AJ195+'Exp Veg 2-IAP'!AJ195</f>
        <v>0</v>
      </c>
      <c r="AK195" s="125">
        <f>+'Inversión No. 2.1 IAP'!AK195++'Inversión No. 2.2 IAP'!AK195+'Inversión 2.3 IAP'!AK195+'Inversión 2.4 IAP'!AK195+'Exp Veg 1-IAP'!AK195+'Exp Veg 2-IAP'!AK195</f>
        <v>0</v>
      </c>
    </row>
    <row r="196" spans="2:37" x14ac:dyDescent="0.25">
      <c r="B196" s="59" t="s">
        <v>622</v>
      </c>
      <c r="C196" s="62" t="str">
        <f>+VLOOKUP(B196,'resumen UCAP'!$A$5:$O$329,2,0)</f>
        <v>UCAP Luminaria LED 84,4 W</v>
      </c>
      <c r="D196" s="63">
        <f>+'Desmonte Infr. financiada'!D196</f>
        <v>84.4</v>
      </c>
      <c r="E196" s="63" t="str">
        <f>+VLOOKUP(B196,'resumen UCAP'!$A$5:$O$329,3,0)</f>
        <v>Un</v>
      </c>
      <c r="F196" s="64">
        <f>+VLOOKUP(B196,'resumen UCAP'!$A$5:$O$329,15,0)</f>
        <v>1521833.1390600002</v>
      </c>
      <c r="G196" s="61"/>
      <c r="H196" s="125">
        <f>+'Inversión No. 2.1 IAP'!H196++'Inversión No. 2.2 IAP'!H196+'Inversión 2.3 IAP'!H196+'Inversión 2.4 IAP'!H196+'Exp Veg 1-IAP'!H196+'Exp Veg 2-IAP'!H196</f>
        <v>0</v>
      </c>
      <c r="I196" s="125">
        <f>+'Inversión No. 2.1 IAP'!I196++'Inversión No. 2.2 IAP'!I196+'Inversión 2.3 IAP'!I196+'Inversión 2.4 IAP'!I196+'Exp Veg 1-IAP'!I196+'Exp Veg 2-IAP'!I196</f>
        <v>0</v>
      </c>
      <c r="J196" s="125">
        <f>+'Inversión No. 2.1 IAP'!J196++'Inversión No. 2.2 IAP'!J196+'Inversión 2.3 IAP'!J196+'Inversión 2.4 IAP'!J196+'Exp Veg 1-IAP'!J196+'Exp Veg 2-IAP'!J196</f>
        <v>0</v>
      </c>
      <c r="K196" s="125">
        <f>+'Inversión No. 2.1 IAP'!K196++'Inversión No. 2.2 IAP'!K196+'Inversión 2.3 IAP'!K196+'Inversión 2.4 IAP'!K196+'Exp Veg 1-IAP'!K196+'Exp Veg 2-IAP'!K196</f>
        <v>0</v>
      </c>
      <c r="L196" s="125">
        <f>+'Inversión No. 2.1 IAP'!L196++'Inversión No. 2.2 IAP'!L196+'Inversión 2.3 IAP'!L196+'Inversión 2.4 IAP'!L196+'Exp Veg 1-IAP'!L196+'Exp Veg 2-IAP'!L196</f>
        <v>0</v>
      </c>
      <c r="M196" s="125">
        <f>+'Inversión No. 2.1 IAP'!M196++'Inversión No. 2.2 IAP'!M196+'Inversión 2.3 IAP'!M196+'Inversión 2.4 IAP'!M196+'Exp Veg 1-IAP'!M196+'Exp Veg 2-IAP'!M196</f>
        <v>0</v>
      </c>
      <c r="N196" s="125">
        <f>+'Inversión No. 2.1 IAP'!N196++'Inversión No. 2.2 IAP'!N196+'Inversión 2.3 IAP'!N196+'Inversión 2.4 IAP'!N196+'Exp Veg 1-IAP'!N196+'Exp Veg 2-IAP'!N196</f>
        <v>0</v>
      </c>
      <c r="O196" s="125">
        <f>+'Inversión No. 2.1 IAP'!O196++'Inversión No. 2.2 IAP'!O196+'Inversión 2.3 IAP'!O196+'Inversión 2.4 IAP'!O196+'Exp Veg 1-IAP'!O196+'Exp Veg 2-IAP'!O196</f>
        <v>0</v>
      </c>
      <c r="P196" s="125">
        <f>+'Inversión No. 2.1 IAP'!P196++'Inversión No. 2.2 IAP'!P196+'Inversión 2.3 IAP'!P196+'Inversión 2.4 IAP'!P196+'Exp Veg 1-IAP'!P196+'Exp Veg 2-IAP'!P196</f>
        <v>0</v>
      </c>
      <c r="Q196" s="125">
        <f>+'Inversión No. 2.1 IAP'!Q196++'Inversión No. 2.2 IAP'!Q196+'Inversión 2.3 IAP'!Q196+'Inversión 2.4 IAP'!Q196+'Exp Veg 1-IAP'!Q196+'Exp Veg 2-IAP'!Q196</f>
        <v>0</v>
      </c>
      <c r="R196" s="125">
        <f>+'Inversión No. 2.1 IAP'!R196++'Inversión No. 2.2 IAP'!R196+'Inversión 2.3 IAP'!R196+'Inversión 2.4 IAP'!R196+'Exp Veg 1-IAP'!R196+'Exp Veg 2-IAP'!R196</f>
        <v>0</v>
      </c>
      <c r="S196" s="125">
        <f>+'Inversión No. 2.1 IAP'!S196++'Inversión No. 2.2 IAP'!S196+'Inversión 2.3 IAP'!S196+'Inversión 2.4 IAP'!S196+'Exp Veg 1-IAP'!S196+'Exp Veg 2-IAP'!S196</f>
        <v>0</v>
      </c>
      <c r="T196" s="125">
        <f>+'Inversión No. 2.1 IAP'!T196++'Inversión No. 2.2 IAP'!T196+'Inversión 2.3 IAP'!T196+'Inversión 2.4 IAP'!T196+'Exp Veg 1-IAP'!T196+'Exp Veg 2-IAP'!T196</f>
        <v>0</v>
      </c>
      <c r="U196" s="125">
        <f>+'Inversión No. 2.1 IAP'!U196++'Inversión No. 2.2 IAP'!U196+'Inversión 2.3 IAP'!U196+'Inversión 2.4 IAP'!U196+'Exp Veg 1-IAP'!U196+'Exp Veg 2-IAP'!U196</f>
        <v>0</v>
      </c>
      <c r="V196" s="125">
        <f>+'Inversión No. 2.1 IAP'!V196++'Inversión No. 2.2 IAP'!V196+'Inversión 2.3 IAP'!V196+'Inversión 2.4 IAP'!V196+'Exp Veg 1-IAP'!V196+'Exp Veg 2-IAP'!V196</f>
        <v>0</v>
      </c>
      <c r="W196" s="125">
        <f>+'Inversión No. 2.1 IAP'!W196++'Inversión No. 2.2 IAP'!W196+'Inversión 2.3 IAP'!W196+'Inversión 2.4 IAP'!W196+'Exp Veg 1-IAP'!W196+'Exp Veg 2-IAP'!W196</f>
        <v>3473</v>
      </c>
      <c r="X196" s="125">
        <f>+'Inversión No. 2.1 IAP'!X196++'Inversión No. 2.2 IAP'!X196+'Inversión 2.3 IAP'!X196+'Inversión 2.4 IAP'!X196+'Exp Veg 1-IAP'!X196+'Exp Veg 2-IAP'!X196</f>
        <v>0</v>
      </c>
      <c r="Y196" s="125">
        <f>+'Inversión No. 2.1 IAP'!Y196++'Inversión No. 2.2 IAP'!Y196+'Inversión 2.3 IAP'!Y196+'Inversión 2.4 IAP'!Y196+'Exp Veg 1-IAP'!Y196+'Exp Veg 2-IAP'!Y196</f>
        <v>0</v>
      </c>
      <c r="Z196" s="125">
        <f>+'Inversión No. 2.1 IAP'!Z196++'Inversión No. 2.2 IAP'!Z196+'Inversión 2.3 IAP'!Z196+'Inversión 2.4 IAP'!Z196+'Exp Veg 1-IAP'!Z196+'Exp Veg 2-IAP'!Z196</f>
        <v>0</v>
      </c>
      <c r="AA196" s="125">
        <f>+'Inversión No. 2.1 IAP'!AA196++'Inversión No. 2.2 IAP'!AA196+'Inversión 2.3 IAP'!AA196+'Inversión 2.4 IAP'!AA196+'Exp Veg 1-IAP'!AA196+'Exp Veg 2-IAP'!AA196</f>
        <v>0</v>
      </c>
      <c r="AB196" s="125">
        <f>+'Inversión No. 2.1 IAP'!AB196++'Inversión No. 2.2 IAP'!AB196+'Inversión 2.3 IAP'!AB196+'Inversión 2.4 IAP'!AB196+'Exp Veg 1-IAP'!AB196+'Exp Veg 2-IAP'!AB196</f>
        <v>0</v>
      </c>
      <c r="AC196" s="125">
        <f>+'Inversión No. 2.1 IAP'!AC196++'Inversión No. 2.2 IAP'!AC196+'Inversión 2.3 IAP'!AC196+'Inversión 2.4 IAP'!AC196+'Exp Veg 1-IAP'!AC196+'Exp Veg 2-IAP'!AC196</f>
        <v>0</v>
      </c>
      <c r="AD196" s="125">
        <f>+'Inversión No. 2.1 IAP'!AD196++'Inversión No. 2.2 IAP'!AD196+'Inversión 2.3 IAP'!AD196+'Inversión 2.4 IAP'!AD196+'Exp Veg 1-IAP'!AD196+'Exp Veg 2-IAP'!AD196</f>
        <v>0</v>
      </c>
      <c r="AE196" s="125">
        <f>+'Inversión No. 2.1 IAP'!AE196++'Inversión No. 2.2 IAP'!AE196+'Inversión 2.3 IAP'!AE196+'Inversión 2.4 IAP'!AE196+'Exp Veg 1-IAP'!AE196+'Exp Veg 2-IAP'!AE196</f>
        <v>0</v>
      </c>
      <c r="AF196" s="125">
        <f>+'Inversión No. 2.1 IAP'!AF196++'Inversión No. 2.2 IAP'!AF196+'Inversión 2.3 IAP'!AF196+'Inversión 2.4 IAP'!AF196+'Exp Veg 1-IAP'!AF196+'Exp Veg 2-IAP'!AF196</f>
        <v>0</v>
      </c>
      <c r="AG196" s="125">
        <f>+'Inversión No. 2.1 IAP'!AG196++'Inversión No. 2.2 IAP'!AG196+'Inversión 2.3 IAP'!AG196+'Inversión 2.4 IAP'!AG196+'Exp Veg 1-IAP'!AG196+'Exp Veg 2-IAP'!AG196</f>
        <v>0</v>
      </c>
      <c r="AH196" s="125">
        <f>+'Inversión No. 2.1 IAP'!AH196++'Inversión No. 2.2 IAP'!AH196+'Inversión 2.3 IAP'!AH196+'Inversión 2.4 IAP'!AH196+'Exp Veg 1-IAP'!AH196+'Exp Veg 2-IAP'!AH196</f>
        <v>0</v>
      </c>
      <c r="AI196" s="125">
        <f>+'Inversión No. 2.1 IAP'!AI196++'Inversión No. 2.2 IAP'!AI196+'Inversión 2.3 IAP'!AI196+'Inversión 2.4 IAP'!AI196+'Exp Veg 1-IAP'!AI196+'Exp Veg 2-IAP'!AI196</f>
        <v>0</v>
      </c>
      <c r="AJ196" s="125">
        <f>+'Inversión No. 2.1 IAP'!AJ196++'Inversión No. 2.2 IAP'!AJ196+'Inversión 2.3 IAP'!AJ196+'Inversión 2.4 IAP'!AJ196+'Exp Veg 1-IAP'!AJ196+'Exp Veg 2-IAP'!AJ196</f>
        <v>0</v>
      </c>
      <c r="AK196" s="125">
        <f>+'Inversión No. 2.1 IAP'!AK196++'Inversión No. 2.2 IAP'!AK196+'Inversión 2.3 IAP'!AK196+'Inversión 2.4 IAP'!AK196+'Exp Veg 1-IAP'!AK196+'Exp Veg 2-IAP'!AK196</f>
        <v>0</v>
      </c>
    </row>
    <row r="197" spans="2:37" x14ac:dyDescent="0.25">
      <c r="B197" s="59" t="s">
        <v>623</v>
      </c>
      <c r="C197" s="62" t="str">
        <f>+VLOOKUP(B197,'resumen UCAP'!$A$5:$O$329,2,0)</f>
        <v>UCAP Luminaria LED 32,1 W</v>
      </c>
      <c r="D197" s="63">
        <f>+'Desmonte Infr. financiada'!D197</f>
        <v>32.1</v>
      </c>
      <c r="E197" s="63" t="str">
        <f>+VLOOKUP(B197,'resumen UCAP'!$A$5:$O$329,3,0)</f>
        <v>Un</v>
      </c>
      <c r="F197" s="64">
        <f>+VLOOKUP(B197,'resumen UCAP'!$A$5:$O$329,15,0)</f>
        <v>1111719.65307</v>
      </c>
      <c r="G197" s="61"/>
      <c r="H197" s="125">
        <f>+'Inversión No. 2.1 IAP'!H197++'Inversión No. 2.2 IAP'!H197+'Inversión 2.3 IAP'!H197+'Inversión 2.4 IAP'!H197+'Exp Veg 1-IAP'!H197+'Exp Veg 2-IAP'!H197</f>
        <v>0</v>
      </c>
      <c r="I197" s="125">
        <f>+'Inversión No. 2.1 IAP'!I197++'Inversión No. 2.2 IAP'!I197+'Inversión 2.3 IAP'!I197+'Inversión 2.4 IAP'!I197+'Exp Veg 1-IAP'!I197+'Exp Veg 2-IAP'!I197</f>
        <v>2500</v>
      </c>
      <c r="J197" s="125">
        <f>+'Inversión No. 2.1 IAP'!J197++'Inversión No. 2.2 IAP'!J197+'Inversión 2.3 IAP'!J197+'Inversión 2.4 IAP'!J197+'Exp Veg 1-IAP'!J197+'Exp Veg 2-IAP'!J197</f>
        <v>2602</v>
      </c>
      <c r="K197" s="125">
        <f>+'Inversión No. 2.1 IAP'!K197++'Inversión No. 2.2 IAP'!K197+'Inversión 2.3 IAP'!K197+'Inversión 2.4 IAP'!K197+'Exp Veg 1-IAP'!K197+'Exp Veg 2-IAP'!K197</f>
        <v>115</v>
      </c>
      <c r="L197" s="125">
        <f>+'Inversión No. 2.1 IAP'!L197++'Inversión No. 2.2 IAP'!L197+'Inversión 2.3 IAP'!L197+'Inversión 2.4 IAP'!L197+'Exp Veg 1-IAP'!L197+'Exp Veg 2-IAP'!L197</f>
        <v>115</v>
      </c>
      <c r="M197" s="125">
        <f>+'Inversión No. 2.1 IAP'!M197++'Inversión No. 2.2 IAP'!M197+'Inversión 2.3 IAP'!M197+'Inversión 2.4 IAP'!M197+'Exp Veg 1-IAP'!M197+'Exp Veg 2-IAP'!M197</f>
        <v>115</v>
      </c>
      <c r="N197" s="125">
        <f>+'Inversión No. 2.1 IAP'!N197++'Inversión No. 2.2 IAP'!N197+'Inversión 2.3 IAP'!N197+'Inversión 2.4 IAP'!N197+'Exp Veg 1-IAP'!N197+'Exp Veg 2-IAP'!N197</f>
        <v>220</v>
      </c>
      <c r="O197" s="125">
        <f>+'Inversión No. 2.1 IAP'!O197++'Inversión No. 2.2 IAP'!O197+'Inversión 2.3 IAP'!O197+'Inversión 2.4 IAP'!O197+'Exp Veg 1-IAP'!O197+'Exp Veg 2-IAP'!O197</f>
        <v>220</v>
      </c>
      <c r="P197" s="125">
        <f>+'Inversión No. 2.1 IAP'!P197++'Inversión No. 2.2 IAP'!P197+'Inversión 2.3 IAP'!P197+'Inversión 2.4 IAP'!P197+'Exp Veg 1-IAP'!P197+'Exp Veg 2-IAP'!P197</f>
        <v>220</v>
      </c>
      <c r="Q197" s="125">
        <f>+'Inversión No. 2.1 IAP'!Q197++'Inversión No. 2.2 IAP'!Q197+'Inversión 2.3 IAP'!Q197+'Inversión 2.4 IAP'!Q197+'Exp Veg 1-IAP'!Q197+'Exp Veg 2-IAP'!Q197</f>
        <v>220</v>
      </c>
      <c r="R197" s="125">
        <f>+'Inversión No. 2.1 IAP'!R197++'Inversión No. 2.2 IAP'!R197+'Inversión 2.3 IAP'!R197+'Inversión 2.4 IAP'!R197+'Exp Veg 1-IAP'!R197+'Exp Veg 2-IAP'!R197</f>
        <v>220</v>
      </c>
      <c r="S197" s="125">
        <f>+'Inversión No. 2.1 IAP'!S197++'Inversión No. 2.2 IAP'!S197+'Inversión 2.3 IAP'!S197+'Inversión 2.4 IAP'!S197+'Exp Veg 1-IAP'!S197+'Exp Veg 2-IAP'!S197</f>
        <v>220</v>
      </c>
      <c r="T197" s="125">
        <f>+'Inversión No. 2.1 IAP'!T197++'Inversión No. 2.2 IAP'!T197+'Inversión 2.3 IAP'!T197+'Inversión 2.4 IAP'!T197+'Exp Veg 1-IAP'!T197+'Exp Veg 2-IAP'!T197</f>
        <v>220</v>
      </c>
      <c r="U197" s="125">
        <f>+'Inversión No. 2.1 IAP'!U197++'Inversión No. 2.2 IAP'!U197+'Inversión 2.3 IAP'!U197+'Inversión 2.4 IAP'!U197+'Exp Veg 1-IAP'!U197+'Exp Veg 2-IAP'!U197</f>
        <v>220</v>
      </c>
      <c r="V197" s="125">
        <f>+'Inversión No. 2.1 IAP'!V197++'Inversión No. 2.2 IAP'!V197+'Inversión 2.3 IAP'!V197+'Inversión 2.4 IAP'!V197+'Exp Veg 1-IAP'!V197+'Exp Veg 2-IAP'!V197</f>
        <v>220</v>
      </c>
      <c r="W197" s="125">
        <f>+'Inversión No. 2.1 IAP'!W197++'Inversión No. 2.2 IAP'!W197+'Inversión 2.3 IAP'!W197+'Inversión 2.4 IAP'!W197+'Exp Veg 1-IAP'!W197+'Exp Veg 2-IAP'!W197</f>
        <v>7239</v>
      </c>
      <c r="X197" s="125">
        <f>+'Inversión No. 2.1 IAP'!X197++'Inversión No. 2.2 IAP'!X197+'Inversión 2.3 IAP'!X197+'Inversión 2.4 IAP'!X197+'Exp Veg 1-IAP'!X197+'Exp Veg 2-IAP'!X197</f>
        <v>3000</v>
      </c>
      <c r="Y197" s="125">
        <f>+'Inversión No. 2.1 IAP'!Y197++'Inversión No. 2.2 IAP'!Y197+'Inversión 2.3 IAP'!Y197+'Inversión 2.4 IAP'!Y197+'Exp Veg 1-IAP'!Y197+'Exp Veg 2-IAP'!Y197</f>
        <v>3102</v>
      </c>
      <c r="Z197" s="125">
        <f>+'Inversión No. 2.1 IAP'!Z197++'Inversión No. 2.2 IAP'!Z197+'Inversión 2.3 IAP'!Z197+'Inversión 2.4 IAP'!Z197+'Exp Veg 1-IAP'!Z197+'Exp Veg 2-IAP'!Z197</f>
        <v>615</v>
      </c>
      <c r="AA197" s="125">
        <f>+'Inversión No. 2.1 IAP'!AA197++'Inversión No. 2.2 IAP'!AA197+'Inversión 2.3 IAP'!AA197+'Inversión 2.4 IAP'!AA197+'Exp Veg 1-IAP'!AA197+'Exp Veg 2-IAP'!AA197</f>
        <v>615</v>
      </c>
      <c r="AB197" s="125">
        <f>+'Inversión No. 2.1 IAP'!AB197++'Inversión No. 2.2 IAP'!AB197+'Inversión 2.3 IAP'!AB197+'Inversión 2.4 IAP'!AB197+'Exp Veg 1-IAP'!AB197+'Exp Veg 2-IAP'!AB197</f>
        <v>615</v>
      </c>
      <c r="AC197" s="125">
        <f>+'Inversión No. 2.1 IAP'!AC197++'Inversión No. 2.2 IAP'!AC197+'Inversión 2.3 IAP'!AC197+'Inversión 2.4 IAP'!AC197+'Exp Veg 1-IAP'!AC197+'Exp Veg 2-IAP'!AC197</f>
        <v>720</v>
      </c>
      <c r="AD197" s="125">
        <f>+'Inversión No. 2.1 IAP'!AD197++'Inversión No. 2.2 IAP'!AD197+'Inversión 2.3 IAP'!AD197+'Inversión 2.4 IAP'!AD197+'Exp Veg 1-IAP'!AD197+'Exp Veg 2-IAP'!AD197</f>
        <v>720</v>
      </c>
      <c r="AE197" s="125">
        <f>+'Inversión No. 2.1 IAP'!AE197++'Inversión No. 2.2 IAP'!AE197+'Inversión 2.3 IAP'!AE197+'Inversión 2.4 IAP'!AE197+'Exp Veg 1-IAP'!AE197+'Exp Veg 2-IAP'!AE197</f>
        <v>720</v>
      </c>
      <c r="AF197" s="125">
        <f>+'Inversión No. 2.1 IAP'!AF197++'Inversión No. 2.2 IAP'!AF197+'Inversión 2.3 IAP'!AF197+'Inversión 2.4 IAP'!AF197+'Exp Veg 1-IAP'!AF197+'Exp Veg 2-IAP'!AF197</f>
        <v>720</v>
      </c>
      <c r="AG197" s="125">
        <f>+'Inversión No. 2.1 IAP'!AG197++'Inversión No. 2.2 IAP'!AG197+'Inversión 2.3 IAP'!AG197+'Inversión 2.4 IAP'!AG197+'Exp Veg 1-IAP'!AG197+'Exp Veg 2-IAP'!AG197</f>
        <v>720</v>
      </c>
      <c r="AH197" s="125">
        <f>+'Inversión No. 2.1 IAP'!AH197++'Inversión No. 2.2 IAP'!AH197+'Inversión 2.3 IAP'!AH197+'Inversión 2.4 IAP'!AH197+'Exp Veg 1-IAP'!AH197+'Exp Veg 2-IAP'!AH197</f>
        <v>720</v>
      </c>
      <c r="AI197" s="125">
        <f>+'Inversión No. 2.1 IAP'!AI197++'Inversión No. 2.2 IAP'!AI197+'Inversión 2.3 IAP'!AI197+'Inversión 2.4 IAP'!AI197+'Exp Veg 1-IAP'!AI197+'Exp Veg 2-IAP'!AI197</f>
        <v>720</v>
      </c>
      <c r="AJ197" s="125">
        <f>+'Inversión No. 2.1 IAP'!AJ197++'Inversión No. 2.2 IAP'!AJ197+'Inversión 2.3 IAP'!AJ197+'Inversión 2.4 IAP'!AJ197+'Exp Veg 1-IAP'!AJ197+'Exp Veg 2-IAP'!AJ197</f>
        <v>720</v>
      </c>
      <c r="AK197" s="125">
        <f>+'Inversión No. 2.1 IAP'!AK197++'Inversión No. 2.2 IAP'!AK197+'Inversión 2.3 IAP'!AK197+'Inversión 2.4 IAP'!AK197+'Exp Veg 1-IAP'!AK197+'Exp Veg 2-IAP'!AK197</f>
        <v>720</v>
      </c>
    </row>
    <row r="198" spans="2:37" x14ac:dyDescent="0.25">
      <c r="B198" s="59" t="s">
        <v>624</v>
      </c>
      <c r="C198" s="62" t="str">
        <f>+VLOOKUP(B198,'resumen UCAP'!$A$5:$O$329,2,0)</f>
        <v>UCAP Luminaria LED 100 W</v>
      </c>
      <c r="D198" s="63">
        <f>+'Desmonte Infr. financiada'!D198</f>
        <v>100</v>
      </c>
      <c r="E198" s="63" t="str">
        <f>+VLOOKUP(B198,'resumen UCAP'!$A$5:$O$329,3,0)</f>
        <v>Un</v>
      </c>
      <c r="F198" s="64">
        <f>+VLOOKUP(B198,'resumen UCAP'!$A$5:$O$329,15,0)</f>
        <v>1745611.4584271999</v>
      </c>
      <c r="G198" s="61"/>
      <c r="H198" s="125">
        <f>+'Inversión No. 2.1 IAP'!H198++'Inversión No. 2.2 IAP'!H198+'Inversión 2.3 IAP'!H198+'Inversión 2.4 IAP'!H198+'Exp Veg 1-IAP'!H198+'Exp Veg 2-IAP'!H198</f>
        <v>0</v>
      </c>
      <c r="I198" s="125">
        <f>+'Inversión No. 2.1 IAP'!I198++'Inversión No. 2.2 IAP'!I198+'Inversión 2.3 IAP'!I198+'Inversión 2.4 IAP'!I198+'Exp Veg 1-IAP'!I198+'Exp Veg 2-IAP'!I198</f>
        <v>0</v>
      </c>
      <c r="J198" s="125">
        <f>+'Inversión No. 2.1 IAP'!J198++'Inversión No. 2.2 IAP'!J198+'Inversión 2.3 IAP'!J198+'Inversión 2.4 IAP'!J198+'Exp Veg 1-IAP'!J198+'Exp Veg 2-IAP'!J198</f>
        <v>0</v>
      </c>
      <c r="K198" s="125">
        <f>+'Inversión No. 2.1 IAP'!K198++'Inversión No. 2.2 IAP'!K198+'Inversión 2.3 IAP'!K198+'Inversión 2.4 IAP'!K198+'Exp Veg 1-IAP'!K198+'Exp Veg 2-IAP'!K198</f>
        <v>0</v>
      </c>
      <c r="L198" s="125">
        <f>+'Inversión No. 2.1 IAP'!L198++'Inversión No. 2.2 IAP'!L198+'Inversión 2.3 IAP'!L198+'Inversión 2.4 IAP'!L198+'Exp Veg 1-IAP'!L198+'Exp Veg 2-IAP'!L198</f>
        <v>0</v>
      </c>
      <c r="M198" s="125">
        <f>+'Inversión No. 2.1 IAP'!M198++'Inversión No. 2.2 IAP'!M198+'Inversión 2.3 IAP'!M198+'Inversión 2.4 IAP'!M198+'Exp Veg 1-IAP'!M198+'Exp Veg 2-IAP'!M198</f>
        <v>0</v>
      </c>
      <c r="N198" s="125">
        <f>+'Inversión No. 2.1 IAP'!N198++'Inversión No. 2.2 IAP'!N198+'Inversión 2.3 IAP'!N198+'Inversión 2.4 IAP'!N198+'Exp Veg 1-IAP'!N198+'Exp Veg 2-IAP'!N198</f>
        <v>0</v>
      </c>
      <c r="O198" s="125">
        <f>+'Inversión No. 2.1 IAP'!O198++'Inversión No. 2.2 IAP'!O198+'Inversión 2.3 IAP'!O198+'Inversión 2.4 IAP'!O198+'Exp Veg 1-IAP'!O198+'Exp Veg 2-IAP'!O198</f>
        <v>0</v>
      </c>
      <c r="P198" s="125">
        <f>+'Inversión No. 2.1 IAP'!P198++'Inversión No. 2.2 IAP'!P198+'Inversión 2.3 IAP'!P198+'Inversión 2.4 IAP'!P198+'Exp Veg 1-IAP'!P198+'Exp Veg 2-IAP'!P198</f>
        <v>0</v>
      </c>
      <c r="Q198" s="125">
        <f>+'Inversión No. 2.1 IAP'!Q198++'Inversión No. 2.2 IAP'!Q198+'Inversión 2.3 IAP'!Q198+'Inversión 2.4 IAP'!Q198+'Exp Veg 1-IAP'!Q198+'Exp Veg 2-IAP'!Q198</f>
        <v>0</v>
      </c>
      <c r="R198" s="125">
        <f>+'Inversión No. 2.1 IAP'!R198++'Inversión No. 2.2 IAP'!R198+'Inversión 2.3 IAP'!R198+'Inversión 2.4 IAP'!R198+'Exp Veg 1-IAP'!R198+'Exp Veg 2-IAP'!R198</f>
        <v>0</v>
      </c>
      <c r="S198" s="125">
        <f>+'Inversión No. 2.1 IAP'!S198++'Inversión No. 2.2 IAP'!S198+'Inversión 2.3 IAP'!S198+'Inversión 2.4 IAP'!S198+'Exp Veg 1-IAP'!S198+'Exp Veg 2-IAP'!S198</f>
        <v>0</v>
      </c>
      <c r="T198" s="125">
        <f>+'Inversión No. 2.1 IAP'!T198++'Inversión No. 2.2 IAP'!T198+'Inversión 2.3 IAP'!T198+'Inversión 2.4 IAP'!T198+'Exp Veg 1-IAP'!T198+'Exp Veg 2-IAP'!T198</f>
        <v>0</v>
      </c>
      <c r="U198" s="125">
        <f>+'Inversión No. 2.1 IAP'!U198++'Inversión No. 2.2 IAP'!U198+'Inversión 2.3 IAP'!U198+'Inversión 2.4 IAP'!U198+'Exp Veg 1-IAP'!U198+'Exp Veg 2-IAP'!U198</f>
        <v>0</v>
      </c>
      <c r="V198" s="125">
        <f>+'Inversión No. 2.1 IAP'!V198++'Inversión No. 2.2 IAP'!V198+'Inversión 2.3 IAP'!V198+'Inversión 2.4 IAP'!V198+'Exp Veg 1-IAP'!V198+'Exp Veg 2-IAP'!V198</f>
        <v>0</v>
      </c>
      <c r="W198" s="125">
        <f>+'Inversión No. 2.1 IAP'!W198++'Inversión No. 2.2 IAP'!W198+'Inversión 2.3 IAP'!W198+'Inversión 2.4 IAP'!W198+'Exp Veg 1-IAP'!W198+'Exp Veg 2-IAP'!W198</f>
        <v>4009</v>
      </c>
      <c r="X198" s="125">
        <f>+'Inversión No. 2.1 IAP'!X198++'Inversión No. 2.2 IAP'!X198+'Inversión 2.3 IAP'!X198+'Inversión 2.4 IAP'!X198+'Exp Veg 1-IAP'!X198+'Exp Veg 2-IAP'!X198</f>
        <v>0</v>
      </c>
      <c r="Y198" s="125">
        <f>+'Inversión No. 2.1 IAP'!Y198++'Inversión No. 2.2 IAP'!Y198+'Inversión 2.3 IAP'!Y198+'Inversión 2.4 IAP'!Y198+'Exp Veg 1-IAP'!Y198+'Exp Veg 2-IAP'!Y198</f>
        <v>0</v>
      </c>
      <c r="Z198" s="125">
        <f>+'Inversión No. 2.1 IAP'!Z198++'Inversión No. 2.2 IAP'!Z198+'Inversión 2.3 IAP'!Z198+'Inversión 2.4 IAP'!Z198+'Exp Veg 1-IAP'!Z198+'Exp Veg 2-IAP'!Z198</f>
        <v>0</v>
      </c>
      <c r="AA198" s="125">
        <f>+'Inversión No. 2.1 IAP'!AA198++'Inversión No. 2.2 IAP'!AA198+'Inversión 2.3 IAP'!AA198+'Inversión 2.4 IAP'!AA198+'Exp Veg 1-IAP'!AA198+'Exp Veg 2-IAP'!AA198</f>
        <v>0</v>
      </c>
      <c r="AB198" s="125">
        <f>+'Inversión No. 2.1 IAP'!AB198++'Inversión No. 2.2 IAP'!AB198+'Inversión 2.3 IAP'!AB198+'Inversión 2.4 IAP'!AB198+'Exp Veg 1-IAP'!AB198+'Exp Veg 2-IAP'!AB198</f>
        <v>0</v>
      </c>
      <c r="AC198" s="125">
        <f>+'Inversión No. 2.1 IAP'!AC198++'Inversión No. 2.2 IAP'!AC198+'Inversión 2.3 IAP'!AC198+'Inversión 2.4 IAP'!AC198+'Exp Veg 1-IAP'!AC198+'Exp Veg 2-IAP'!AC198</f>
        <v>0</v>
      </c>
      <c r="AD198" s="125">
        <f>+'Inversión No. 2.1 IAP'!AD198++'Inversión No. 2.2 IAP'!AD198+'Inversión 2.3 IAP'!AD198+'Inversión 2.4 IAP'!AD198+'Exp Veg 1-IAP'!AD198+'Exp Veg 2-IAP'!AD198</f>
        <v>0</v>
      </c>
      <c r="AE198" s="125">
        <f>+'Inversión No. 2.1 IAP'!AE198++'Inversión No. 2.2 IAP'!AE198+'Inversión 2.3 IAP'!AE198+'Inversión 2.4 IAP'!AE198+'Exp Veg 1-IAP'!AE198+'Exp Veg 2-IAP'!AE198</f>
        <v>0</v>
      </c>
      <c r="AF198" s="125">
        <f>+'Inversión No. 2.1 IAP'!AF198++'Inversión No. 2.2 IAP'!AF198+'Inversión 2.3 IAP'!AF198+'Inversión 2.4 IAP'!AF198+'Exp Veg 1-IAP'!AF198+'Exp Veg 2-IAP'!AF198</f>
        <v>0</v>
      </c>
      <c r="AG198" s="125">
        <f>+'Inversión No. 2.1 IAP'!AG198++'Inversión No. 2.2 IAP'!AG198+'Inversión 2.3 IAP'!AG198+'Inversión 2.4 IAP'!AG198+'Exp Veg 1-IAP'!AG198+'Exp Veg 2-IAP'!AG198</f>
        <v>0</v>
      </c>
      <c r="AH198" s="125">
        <f>+'Inversión No. 2.1 IAP'!AH198++'Inversión No. 2.2 IAP'!AH198+'Inversión 2.3 IAP'!AH198+'Inversión 2.4 IAP'!AH198+'Exp Veg 1-IAP'!AH198+'Exp Veg 2-IAP'!AH198</f>
        <v>0</v>
      </c>
      <c r="AI198" s="125">
        <f>+'Inversión No. 2.1 IAP'!AI198++'Inversión No. 2.2 IAP'!AI198+'Inversión 2.3 IAP'!AI198+'Inversión 2.4 IAP'!AI198+'Exp Veg 1-IAP'!AI198+'Exp Veg 2-IAP'!AI198</f>
        <v>0</v>
      </c>
      <c r="AJ198" s="125">
        <f>+'Inversión No. 2.1 IAP'!AJ198++'Inversión No. 2.2 IAP'!AJ198+'Inversión 2.3 IAP'!AJ198+'Inversión 2.4 IAP'!AJ198+'Exp Veg 1-IAP'!AJ198+'Exp Veg 2-IAP'!AJ198</f>
        <v>0</v>
      </c>
      <c r="AK198" s="125">
        <f>+'Inversión No. 2.1 IAP'!AK198++'Inversión No. 2.2 IAP'!AK198+'Inversión 2.3 IAP'!AK198+'Inversión 2.4 IAP'!AK198+'Exp Veg 1-IAP'!AK198+'Exp Veg 2-IAP'!AK198</f>
        <v>0</v>
      </c>
    </row>
    <row r="199" spans="2:37" x14ac:dyDescent="0.25">
      <c r="B199" s="59" t="s">
        <v>625</v>
      </c>
      <c r="C199" s="62" t="str">
        <f>+VLOOKUP(B199,'resumen UCAP'!$A$5:$O$329,2,0)</f>
        <v>UCAP Luminaria LED IV 100 W</v>
      </c>
      <c r="D199" s="63">
        <f>+'Desmonte Infr. financiada'!D199</f>
        <v>100</v>
      </c>
      <c r="E199" s="63" t="str">
        <f>+VLOOKUP(B199,'resumen UCAP'!$A$5:$O$329,3,0)</f>
        <v>Un</v>
      </c>
      <c r="F199" s="64">
        <f>+VLOOKUP(B199,'resumen UCAP'!$A$5:$O$329,15,0)</f>
        <v>1786633.0624272001</v>
      </c>
      <c r="G199" s="61"/>
      <c r="H199" s="125">
        <f>+'Inversión No. 2.1 IAP'!H199++'Inversión No. 2.2 IAP'!H199+'Inversión 2.3 IAP'!H199+'Inversión 2.4 IAP'!H199+'Exp Veg 1-IAP'!H199+'Exp Veg 2-IAP'!H199</f>
        <v>0</v>
      </c>
      <c r="I199" s="125">
        <f>+'Inversión No. 2.1 IAP'!I199++'Inversión No. 2.2 IAP'!I199+'Inversión 2.3 IAP'!I199+'Inversión 2.4 IAP'!I199+'Exp Veg 1-IAP'!I199+'Exp Veg 2-IAP'!I199</f>
        <v>0</v>
      </c>
      <c r="J199" s="125">
        <f>+'Inversión No. 2.1 IAP'!J199++'Inversión No. 2.2 IAP'!J199+'Inversión 2.3 IAP'!J199+'Inversión 2.4 IAP'!J199+'Exp Veg 1-IAP'!J199+'Exp Veg 2-IAP'!J199</f>
        <v>0</v>
      </c>
      <c r="K199" s="125">
        <f>+'Inversión No. 2.1 IAP'!K199++'Inversión No. 2.2 IAP'!K199+'Inversión 2.3 IAP'!K199+'Inversión 2.4 IAP'!K199+'Exp Veg 1-IAP'!K199+'Exp Veg 2-IAP'!K199</f>
        <v>0</v>
      </c>
      <c r="L199" s="125">
        <f>+'Inversión No. 2.1 IAP'!L199++'Inversión No. 2.2 IAP'!L199+'Inversión 2.3 IAP'!L199+'Inversión 2.4 IAP'!L199+'Exp Veg 1-IAP'!L199+'Exp Veg 2-IAP'!L199</f>
        <v>0</v>
      </c>
      <c r="M199" s="125">
        <f>+'Inversión No. 2.1 IAP'!M199++'Inversión No. 2.2 IAP'!M199+'Inversión 2.3 IAP'!M199+'Inversión 2.4 IAP'!M199+'Exp Veg 1-IAP'!M199+'Exp Veg 2-IAP'!M199</f>
        <v>0</v>
      </c>
      <c r="N199" s="125">
        <f>+'Inversión No. 2.1 IAP'!N199++'Inversión No. 2.2 IAP'!N199+'Inversión 2.3 IAP'!N199+'Inversión 2.4 IAP'!N199+'Exp Veg 1-IAP'!N199+'Exp Veg 2-IAP'!N199</f>
        <v>0</v>
      </c>
      <c r="O199" s="125">
        <f>+'Inversión No. 2.1 IAP'!O199++'Inversión No. 2.2 IAP'!O199+'Inversión 2.3 IAP'!O199+'Inversión 2.4 IAP'!O199+'Exp Veg 1-IAP'!O199+'Exp Veg 2-IAP'!O199</f>
        <v>0</v>
      </c>
      <c r="P199" s="125">
        <f>+'Inversión No. 2.1 IAP'!P199++'Inversión No. 2.2 IAP'!P199+'Inversión 2.3 IAP'!P199+'Inversión 2.4 IAP'!P199+'Exp Veg 1-IAP'!P199+'Exp Veg 2-IAP'!P199</f>
        <v>0</v>
      </c>
      <c r="Q199" s="125">
        <f>+'Inversión No. 2.1 IAP'!Q199++'Inversión No. 2.2 IAP'!Q199+'Inversión 2.3 IAP'!Q199+'Inversión 2.4 IAP'!Q199+'Exp Veg 1-IAP'!Q199+'Exp Veg 2-IAP'!Q199</f>
        <v>0</v>
      </c>
      <c r="R199" s="125">
        <f>+'Inversión No. 2.1 IAP'!R199++'Inversión No. 2.2 IAP'!R199+'Inversión 2.3 IAP'!R199+'Inversión 2.4 IAP'!R199+'Exp Veg 1-IAP'!R199+'Exp Veg 2-IAP'!R199</f>
        <v>0</v>
      </c>
      <c r="S199" s="125">
        <f>+'Inversión No. 2.1 IAP'!S199++'Inversión No. 2.2 IAP'!S199+'Inversión 2.3 IAP'!S199+'Inversión 2.4 IAP'!S199+'Exp Veg 1-IAP'!S199+'Exp Veg 2-IAP'!S199</f>
        <v>0</v>
      </c>
      <c r="T199" s="125">
        <f>+'Inversión No. 2.1 IAP'!T199++'Inversión No. 2.2 IAP'!T199+'Inversión 2.3 IAP'!T199+'Inversión 2.4 IAP'!T199+'Exp Veg 1-IAP'!T199+'Exp Veg 2-IAP'!T199</f>
        <v>0</v>
      </c>
      <c r="U199" s="125">
        <f>+'Inversión No. 2.1 IAP'!U199++'Inversión No. 2.2 IAP'!U199+'Inversión 2.3 IAP'!U199+'Inversión 2.4 IAP'!U199+'Exp Veg 1-IAP'!U199+'Exp Veg 2-IAP'!U199</f>
        <v>0</v>
      </c>
      <c r="V199" s="125">
        <f>+'Inversión No. 2.1 IAP'!V199++'Inversión No. 2.2 IAP'!V199+'Inversión 2.3 IAP'!V199+'Inversión 2.4 IAP'!V199+'Exp Veg 1-IAP'!V199+'Exp Veg 2-IAP'!V199</f>
        <v>0</v>
      </c>
      <c r="W199" s="125">
        <f>+'Inversión No. 2.1 IAP'!W199++'Inversión No. 2.2 IAP'!W199+'Inversión 2.3 IAP'!W199+'Inversión 2.4 IAP'!W199+'Exp Veg 1-IAP'!W199+'Exp Veg 2-IAP'!W199</f>
        <v>7708</v>
      </c>
      <c r="X199" s="125">
        <f>+'Inversión No. 2.1 IAP'!X199++'Inversión No. 2.2 IAP'!X199+'Inversión 2.3 IAP'!X199+'Inversión 2.4 IAP'!X199+'Exp Veg 1-IAP'!X199+'Exp Veg 2-IAP'!X199</f>
        <v>0</v>
      </c>
      <c r="Y199" s="125">
        <f>+'Inversión No. 2.1 IAP'!Y199++'Inversión No. 2.2 IAP'!Y199+'Inversión 2.3 IAP'!Y199+'Inversión 2.4 IAP'!Y199+'Exp Veg 1-IAP'!Y199+'Exp Veg 2-IAP'!Y199</f>
        <v>0</v>
      </c>
      <c r="Z199" s="125">
        <f>+'Inversión No. 2.1 IAP'!Z199++'Inversión No. 2.2 IAP'!Z199+'Inversión 2.3 IAP'!Z199+'Inversión 2.4 IAP'!Z199+'Exp Veg 1-IAP'!Z199+'Exp Veg 2-IAP'!Z199</f>
        <v>0</v>
      </c>
      <c r="AA199" s="125">
        <f>+'Inversión No. 2.1 IAP'!AA199++'Inversión No. 2.2 IAP'!AA199+'Inversión 2.3 IAP'!AA199+'Inversión 2.4 IAP'!AA199+'Exp Veg 1-IAP'!AA199+'Exp Veg 2-IAP'!AA199</f>
        <v>0</v>
      </c>
      <c r="AB199" s="125">
        <f>+'Inversión No. 2.1 IAP'!AB199++'Inversión No. 2.2 IAP'!AB199+'Inversión 2.3 IAP'!AB199+'Inversión 2.4 IAP'!AB199+'Exp Veg 1-IAP'!AB199+'Exp Veg 2-IAP'!AB199</f>
        <v>0</v>
      </c>
      <c r="AC199" s="125">
        <f>+'Inversión No. 2.1 IAP'!AC199++'Inversión No. 2.2 IAP'!AC199+'Inversión 2.3 IAP'!AC199+'Inversión 2.4 IAP'!AC199+'Exp Veg 1-IAP'!AC199+'Exp Veg 2-IAP'!AC199</f>
        <v>0</v>
      </c>
      <c r="AD199" s="125">
        <f>+'Inversión No. 2.1 IAP'!AD199++'Inversión No. 2.2 IAP'!AD199+'Inversión 2.3 IAP'!AD199+'Inversión 2.4 IAP'!AD199+'Exp Veg 1-IAP'!AD199+'Exp Veg 2-IAP'!AD199</f>
        <v>0</v>
      </c>
      <c r="AE199" s="125">
        <f>+'Inversión No. 2.1 IAP'!AE199++'Inversión No. 2.2 IAP'!AE199+'Inversión 2.3 IAP'!AE199+'Inversión 2.4 IAP'!AE199+'Exp Veg 1-IAP'!AE199+'Exp Veg 2-IAP'!AE199</f>
        <v>0</v>
      </c>
      <c r="AF199" s="125">
        <f>+'Inversión No. 2.1 IAP'!AF199++'Inversión No. 2.2 IAP'!AF199+'Inversión 2.3 IAP'!AF199+'Inversión 2.4 IAP'!AF199+'Exp Veg 1-IAP'!AF199+'Exp Veg 2-IAP'!AF199</f>
        <v>0</v>
      </c>
      <c r="AG199" s="125">
        <f>+'Inversión No. 2.1 IAP'!AG199++'Inversión No. 2.2 IAP'!AG199+'Inversión 2.3 IAP'!AG199+'Inversión 2.4 IAP'!AG199+'Exp Veg 1-IAP'!AG199+'Exp Veg 2-IAP'!AG199</f>
        <v>0</v>
      </c>
      <c r="AH199" s="125">
        <f>+'Inversión No. 2.1 IAP'!AH199++'Inversión No. 2.2 IAP'!AH199+'Inversión 2.3 IAP'!AH199+'Inversión 2.4 IAP'!AH199+'Exp Veg 1-IAP'!AH199+'Exp Veg 2-IAP'!AH199</f>
        <v>0</v>
      </c>
      <c r="AI199" s="125">
        <f>+'Inversión No. 2.1 IAP'!AI199++'Inversión No. 2.2 IAP'!AI199+'Inversión 2.3 IAP'!AI199+'Inversión 2.4 IAP'!AI199+'Exp Veg 1-IAP'!AI199+'Exp Veg 2-IAP'!AI199</f>
        <v>0</v>
      </c>
      <c r="AJ199" s="125">
        <f>+'Inversión No. 2.1 IAP'!AJ199++'Inversión No. 2.2 IAP'!AJ199+'Inversión 2.3 IAP'!AJ199+'Inversión 2.4 IAP'!AJ199+'Exp Veg 1-IAP'!AJ199+'Exp Veg 2-IAP'!AJ199</f>
        <v>0</v>
      </c>
      <c r="AK199" s="125">
        <f>+'Inversión No. 2.1 IAP'!AK199++'Inversión No. 2.2 IAP'!AK199+'Inversión 2.3 IAP'!AK199+'Inversión 2.4 IAP'!AK199+'Exp Veg 1-IAP'!AK199+'Exp Veg 2-IAP'!AK199</f>
        <v>0</v>
      </c>
    </row>
    <row r="200" spans="2:37" x14ac:dyDescent="0.25">
      <c r="B200" s="59"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1"/>
      <c r="H200" s="125">
        <f>+'Inversión No. 2.1 IAP'!H200++'Inversión No. 2.2 IAP'!H200+'Inversión 2.3 IAP'!H200+'Inversión 2.4 IAP'!H200+'Exp Veg 1-IAP'!H200+'Exp Veg 2-IAP'!H200</f>
        <v>0</v>
      </c>
      <c r="I200" s="125">
        <f>+'Inversión No. 2.1 IAP'!I200++'Inversión No. 2.2 IAP'!I200+'Inversión 2.3 IAP'!I200+'Inversión 2.4 IAP'!I200+'Exp Veg 1-IAP'!I200+'Exp Veg 2-IAP'!I200</f>
        <v>0</v>
      </c>
      <c r="J200" s="125">
        <f>+'Inversión No. 2.1 IAP'!J200++'Inversión No. 2.2 IAP'!J200+'Inversión 2.3 IAP'!J200+'Inversión 2.4 IAP'!J200+'Exp Veg 1-IAP'!J200+'Exp Veg 2-IAP'!J200</f>
        <v>0</v>
      </c>
      <c r="K200" s="125">
        <f>+'Inversión No. 2.1 IAP'!K200++'Inversión No. 2.2 IAP'!K200+'Inversión 2.3 IAP'!K200+'Inversión 2.4 IAP'!K200+'Exp Veg 1-IAP'!K200+'Exp Veg 2-IAP'!K200</f>
        <v>0</v>
      </c>
      <c r="L200" s="125">
        <f>+'Inversión No. 2.1 IAP'!L200++'Inversión No. 2.2 IAP'!L200+'Inversión 2.3 IAP'!L200+'Inversión 2.4 IAP'!L200+'Exp Veg 1-IAP'!L200+'Exp Veg 2-IAP'!L200</f>
        <v>0</v>
      </c>
      <c r="M200" s="125">
        <f>+'Inversión No. 2.1 IAP'!M200++'Inversión No. 2.2 IAP'!M200+'Inversión 2.3 IAP'!M200+'Inversión 2.4 IAP'!M200+'Exp Veg 1-IAP'!M200+'Exp Veg 2-IAP'!M200</f>
        <v>0</v>
      </c>
      <c r="N200" s="125">
        <f>+'Inversión No. 2.1 IAP'!N200++'Inversión No. 2.2 IAP'!N200+'Inversión 2.3 IAP'!N200+'Inversión 2.4 IAP'!N200+'Exp Veg 1-IAP'!N200+'Exp Veg 2-IAP'!N200</f>
        <v>0</v>
      </c>
      <c r="O200" s="125">
        <f>+'Inversión No. 2.1 IAP'!O200++'Inversión No. 2.2 IAP'!O200+'Inversión 2.3 IAP'!O200+'Inversión 2.4 IAP'!O200+'Exp Veg 1-IAP'!O200+'Exp Veg 2-IAP'!O200</f>
        <v>0</v>
      </c>
      <c r="P200" s="125">
        <f>+'Inversión No. 2.1 IAP'!P200++'Inversión No. 2.2 IAP'!P200+'Inversión 2.3 IAP'!P200+'Inversión 2.4 IAP'!P200+'Exp Veg 1-IAP'!P200+'Exp Veg 2-IAP'!P200</f>
        <v>0</v>
      </c>
      <c r="Q200" s="125">
        <f>+'Inversión No. 2.1 IAP'!Q200++'Inversión No. 2.2 IAP'!Q200+'Inversión 2.3 IAP'!Q200+'Inversión 2.4 IAP'!Q200+'Exp Veg 1-IAP'!Q200+'Exp Veg 2-IAP'!Q200</f>
        <v>0</v>
      </c>
      <c r="R200" s="125">
        <f>+'Inversión No. 2.1 IAP'!R200++'Inversión No. 2.2 IAP'!R200+'Inversión 2.3 IAP'!R200+'Inversión 2.4 IAP'!R200+'Exp Veg 1-IAP'!R200+'Exp Veg 2-IAP'!R200</f>
        <v>0</v>
      </c>
      <c r="S200" s="125">
        <f>+'Inversión No. 2.1 IAP'!S200++'Inversión No. 2.2 IAP'!S200+'Inversión 2.3 IAP'!S200+'Inversión 2.4 IAP'!S200+'Exp Veg 1-IAP'!S200+'Exp Veg 2-IAP'!S200</f>
        <v>0</v>
      </c>
      <c r="T200" s="125">
        <f>+'Inversión No. 2.1 IAP'!T200++'Inversión No. 2.2 IAP'!T200+'Inversión 2.3 IAP'!T200+'Inversión 2.4 IAP'!T200+'Exp Veg 1-IAP'!T200+'Exp Veg 2-IAP'!T200</f>
        <v>0</v>
      </c>
      <c r="U200" s="125">
        <f>+'Inversión No. 2.1 IAP'!U200++'Inversión No. 2.2 IAP'!U200+'Inversión 2.3 IAP'!U200+'Inversión 2.4 IAP'!U200+'Exp Veg 1-IAP'!U200+'Exp Veg 2-IAP'!U200</f>
        <v>0</v>
      </c>
      <c r="V200" s="125">
        <f>+'Inversión No. 2.1 IAP'!V200++'Inversión No. 2.2 IAP'!V200+'Inversión 2.3 IAP'!V200+'Inversión 2.4 IAP'!V200+'Exp Veg 1-IAP'!V200+'Exp Veg 2-IAP'!V200</f>
        <v>0</v>
      </c>
      <c r="W200" s="125">
        <f>+'Inversión No. 2.1 IAP'!W200++'Inversión No. 2.2 IAP'!W200+'Inversión 2.3 IAP'!W200+'Inversión 2.4 IAP'!W200+'Exp Veg 1-IAP'!W200+'Exp Veg 2-IAP'!W200</f>
        <v>4</v>
      </c>
      <c r="X200" s="125">
        <f>+'Inversión No. 2.1 IAP'!X200++'Inversión No. 2.2 IAP'!X200+'Inversión 2.3 IAP'!X200+'Inversión 2.4 IAP'!X200+'Exp Veg 1-IAP'!X200+'Exp Veg 2-IAP'!X200</f>
        <v>0</v>
      </c>
      <c r="Y200" s="125">
        <f>+'Inversión No. 2.1 IAP'!Y200++'Inversión No. 2.2 IAP'!Y200+'Inversión 2.3 IAP'!Y200+'Inversión 2.4 IAP'!Y200+'Exp Veg 1-IAP'!Y200+'Exp Veg 2-IAP'!Y200</f>
        <v>0</v>
      </c>
      <c r="Z200" s="125">
        <f>+'Inversión No. 2.1 IAP'!Z200++'Inversión No. 2.2 IAP'!Z200+'Inversión 2.3 IAP'!Z200+'Inversión 2.4 IAP'!Z200+'Exp Veg 1-IAP'!Z200+'Exp Veg 2-IAP'!Z200</f>
        <v>0</v>
      </c>
      <c r="AA200" s="125">
        <f>+'Inversión No. 2.1 IAP'!AA200++'Inversión No. 2.2 IAP'!AA200+'Inversión 2.3 IAP'!AA200+'Inversión 2.4 IAP'!AA200+'Exp Veg 1-IAP'!AA200+'Exp Veg 2-IAP'!AA200</f>
        <v>0</v>
      </c>
      <c r="AB200" s="125">
        <f>+'Inversión No. 2.1 IAP'!AB200++'Inversión No. 2.2 IAP'!AB200+'Inversión 2.3 IAP'!AB200+'Inversión 2.4 IAP'!AB200+'Exp Veg 1-IAP'!AB200+'Exp Veg 2-IAP'!AB200</f>
        <v>0</v>
      </c>
      <c r="AC200" s="125">
        <f>+'Inversión No. 2.1 IAP'!AC200++'Inversión No. 2.2 IAP'!AC200+'Inversión 2.3 IAP'!AC200+'Inversión 2.4 IAP'!AC200+'Exp Veg 1-IAP'!AC200+'Exp Veg 2-IAP'!AC200</f>
        <v>0</v>
      </c>
      <c r="AD200" s="125">
        <f>+'Inversión No. 2.1 IAP'!AD200++'Inversión No. 2.2 IAP'!AD200+'Inversión 2.3 IAP'!AD200+'Inversión 2.4 IAP'!AD200+'Exp Veg 1-IAP'!AD200+'Exp Veg 2-IAP'!AD200</f>
        <v>0</v>
      </c>
      <c r="AE200" s="125">
        <f>+'Inversión No. 2.1 IAP'!AE200++'Inversión No. 2.2 IAP'!AE200+'Inversión 2.3 IAP'!AE200+'Inversión 2.4 IAP'!AE200+'Exp Veg 1-IAP'!AE200+'Exp Veg 2-IAP'!AE200</f>
        <v>0</v>
      </c>
      <c r="AF200" s="125">
        <f>+'Inversión No. 2.1 IAP'!AF200++'Inversión No. 2.2 IAP'!AF200+'Inversión 2.3 IAP'!AF200+'Inversión 2.4 IAP'!AF200+'Exp Veg 1-IAP'!AF200+'Exp Veg 2-IAP'!AF200</f>
        <v>0</v>
      </c>
      <c r="AG200" s="125">
        <f>+'Inversión No. 2.1 IAP'!AG200++'Inversión No. 2.2 IAP'!AG200+'Inversión 2.3 IAP'!AG200+'Inversión 2.4 IAP'!AG200+'Exp Veg 1-IAP'!AG200+'Exp Veg 2-IAP'!AG200</f>
        <v>0</v>
      </c>
      <c r="AH200" s="125">
        <f>+'Inversión No. 2.1 IAP'!AH200++'Inversión No. 2.2 IAP'!AH200+'Inversión 2.3 IAP'!AH200+'Inversión 2.4 IAP'!AH200+'Exp Veg 1-IAP'!AH200+'Exp Veg 2-IAP'!AH200</f>
        <v>0</v>
      </c>
      <c r="AI200" s="125">
        <f>+'Inversión No. 2.1 IAP'!AI200++'Inversión No. 2.2 IAP'!AI200+'Inversión 2.3 IAP'!AI200+'Inversión 2.4 IAP'!AI200+'Exp Veg 1-IAP'!AI200+'Exp Veg 2-IAP'!AI200</f>
        <v>0</v>
      </c>
      <c r="AJ200" s="125">
        <f>+'Inversión No. 2.1 IAP'!AJ200++'Inversión No. 2.2 IAP'!AJ200+'Inversión 2.3 IAP'!AJ200+'Inversión 2.4 IAP'!AJ200+'Exp Veg 1-IAP'!AJ200+'Exp Veg 2-IAP'!AJ200</f>
        <v>0</v>
      </c>
      <c r="AK200" s="125">
        <f>+'Inversión No. 2.1 IAP'!AK200++'Inversión No. 2.2 IAP'!AK200+'Inversión 2.3 IAP'!AK200+'Inversión 2.4 IAP'!AK200+'Exp Veg 1-IAP'!AK200+'Exp Veg 2-IAP'!AK200</f>
        <v>0</v>
      </c>
    </row>
    <row r="201" spans="2:37" x14ac:dyDescent="0.25">
      <c r="B201" s="59"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1"/>
      <c r="H201" s="125">
        <f>+'Inversión No. 2.1 IAP'!H201++'Inversión No. 2.2 IAP'!H201+'Inversión 2.3 IAP'!H201+'Inversión 2.4 IAP'!H201+'Exp Veg 1-IAP'!H201+'Exp Veg 2-IAP'!H201</f>
        <v>0</v>
      </c>
      <c r="I201" s="125">
        <f>+'Inversión No. 2.1 IAP'!I201++'Inversión No. 2.2 IAP'!I201+'Inversión 2.3 IAP'!I201+'Inversión 2.4 IAP'!I201+'Exp Veg 1-IAP'!I201+'Exp Veg 2-IAP'!I201</f>
        <v>0</v>
      </c>
      <c r="J201" s="125">
        <f>+'Inversión No. 2.1 IAP'!J201++'Inversión No. 2.2 IAP'!J201+'Inversión 2.3 IAP'!J201+'Inversión 2.4 IAP'!J201+'Exp Veg 1-IAP'!J201+'Exp Veg 2-IAP'!J201</f>
        <v>0</v>
      </c>
      <c r="K201" s="125">
        <f>+'Inversión No. 2.1 IAP'!K201++'Inversión No. 2.2 IAP'!K201+'Inversión 2.3 IAP'!K201+'Inversión 2.4 IAP'!K201+'Exp Veg 1-IAP'!K201+'Exp Veg 2-IAP'!K201</f>
        <v>0</v>
      </c>
      <c r="L201" s="125">
        <f>+'Inversión No. 2.1 IAP'!L201++'Inversión No. 2.2 IAP'!L201+'Inversión 2.3 IAP'!L201+'Inversión 2.4 IAP'!L201+'Exp Veg 1-IAP'!L201+'Exp Veg 2-IAP'!L201</f>
        <v>0</v>
      </c>
      <c r="M201" s="125">
        <f>+'Inversión No. 2.1 IAP'!M201++'Inversión No. 2.2 IAP'!M201+'Inversión 2.3 IAP'!M201+'Inversión 2.4 IAP'!M201+'Exp Veg 1-IAP'!M201+'Exp Veg 2-IAP'!M201</f>
        <v>0</v>
      </c>
      <c r="N201" s="125">
        <f>+'Inversión No. 2.1 IAP'!N201++'Inversión No. 2.2 IAP'!N201+'Inversión 2.3 IAP'!N201+'Inversión 2.4 IAP'!N201+'Exp Veg 1-IAP'!N201+'Exp Veg 2-IAP'!N201</f>
        <v>0</v>
      </c>
      <c r="O201" s="125">
        <f>+'Inversión No. 2.1 IAP'!O201++'Inversión No. 2.2 IAP'!O201+'Inversión 2.3 IAP'!O201+'Inversión 2.4 IAP'!O201+'Exp Veg 1-IAP'!O201+'Exp Veg 2-IAP'!O201</f>
        <v>0</v>
      </c>
      <c r="P201" s="125">
        <f>+'Inversión No. 2.1 IAP'!P201++'Inversión No. 2.2 IAP'!P201+'Inversión 2.3 IAP'!P201+'Inversión 2.4 IAP'!P201+'Exp Veg 1-IAP'!P201+'Exp Veg 2-IAP'!P201</f>
        <v>0</v>
      </c>
      <c r="Q201" s="125">
        <f>+'Inversión No. 2.1 IAP'!Q201++'Inversión No. 2.2 IAP'!Q201+'Inversión 2.3 IAP'!Q201+'Inversión 2.4 IAP'!Q201+'Exp Veg 1-IAP'!Q201+'Exp Veg 2-IAP'!Q201</f>
        <v>0</v>
      </c>
      <c r="R201" s="125">
        <f>+'Inversión No. 2.1 IAP'!R201++'Inversión No. 2.2 IAP'!R201+'Inversión 2.3 IAP'!R201+'Inversión 2.4 IAP'!R201+'Exp Veg 1-IAP'!R201+'Exp Veg 2-IAP'!R201</f>
        <v>0</v>
      </c>
      <c r="S201" s="125">
        <f>+'Inversión No. 2.1 IAP'!S201++'Inversión No. 2.2 IAP'!S201+'Inversión 2.3 IAP'!S201+'Inversión 2.4 IAP'!S201+'Exp Veg 1-IAP'!S201+'Exp Veg 2-IAP'!S201</f>
        <v>0</v>
      </c>
      <c r="T201" s="125">
        <f>+'Inversión No. 2.1 IAP'!T201++'Inversión No. 2.2 IAP'!T201+'Inversión 2.3 IAP'!T201+'Inversión 2.4 IAP'!T201+'Exp Veg 1-IAP'!T201+'Exp Veg 2-IAP'!T201</f>
        <v>0</v>
      </c>
      <c r="U201" s="125">
        <f>+'Inversión No. 2.1 IAP'!U201++'Inversión No. 2.2 IAP'!U201+'Inversión 2.3 IAP'!U201+'Inversión 2.4 IAP'!U201+'Exp Veg 1-IAP'!U201+'Exp Veg 2-IAP'!U201</f>
        <v>0</v>
      </c>
      <c r="V201" s="125">
        <f>+'Inversión No. 2.1 IAP'!V201++'Inversión No. 2.2 IAP'!V201+'Inversión 2.3 IAP'!V201+'Inversión 2.4 IAP'!V201+'Exp Veg 1-IAP'!V201+'Exp Veg 2-IAP'!V201</f>
        <v>0</v>
      </c>
      <c r="W201" s="125">
        <f>+'Inversión No. 2.1 IAP'!W201++'Inversión No. 2.2 IAP'!W201+'Inversión 2.3 IAP'!W201+'Inversión 2.4 IAP'!W201+'Exp Veg 1-IAP'!W201+'Exp Veg 2-IAP'!W201</f>
        <v>4</v>
      </c>
      <c r="X201" s="125">
        <f>+'Inversión No. 2.1 IAP'!X201++'Inversión No. 2.2 IAP'!X201+'Inversión 2.3 IAP'!X201+'Inversión 2.4 IAP'!X201+'Exp Veg 1-IAP'!X201+'Exp Veg 2-IAP'!X201</f>
        <v>0</v>
      </c>
      <c r="Y201" s="125">
        <f>+'Inversión No. 2.1 IAP'!Y201++'Inversión No. 2.2 IAP'!Y201+'Inversión 2.3 IAP'!Y201+'Inversión 2.4 IAP'!Y201+'Exp Veg 1-IAP'!Y201+'Exp Veg 2-IAP'!Y201</f>
        <v>0</v>
      </c>
      <c r="Z201" s="125">
        <f>+'Inversión No. 2.1 IAP'!Z201++'Inversión No. 2.2 IAP'!Z201+'Inversión 2.3 IAP'!Z201+'Inversión 2.4 IAP'!Z201+'Exp Veg 1-IAP'!Z201+'Exp Veg 2-IAP'!Z201</f>
        <v>0</v>
      </c>
      <c r="AA201" s="125">
        <f>+'Inversión No. 2.1 IAP'!AA201++'Inversión No. 2.2 IAP'!AA201+'Inversión 2.3 IAP'!AA201+'Inversión 2.4 IAP'!AA201+'Exp Veg 1-IAP'!AA201+'Exp Veg 2-IAP'!AA201</f>
        <v>0</v>
      </c>
      <c r="AB201" s="125">
        <f>+'Inversión No. 2.1 IAP'!AB201++'Inversión No. 2.2 IAP'!AB201+'Inversión 2.3 IAP'!AB201+'Inversión 2.4 IAP'!AB201+'Exp Veg 1-IAP'!AB201+'Exp Veg 2-IAP'!AB201</f>
        <v>0</v>
      </c>
      <c r="AC201" s="125">
        <f>+'Inversión No. 2.1 IAP'!AC201++'Inversión No. 2.2 IAP'!AC201+'Inversión 2.3 IAP'!AC201+'Inversión 2.4 IAP'!AC201+'Exp Veg 1-IAP'!AC201+'Exp Veg 2-IAP'!AC201</f>
        <v>0</v>
      </c>
      <c r="AD201" s="125">
        <f>+'Inversión No. 2.1 IAP'!AD201++'Inversión No. 2.2 IAP'!AD201+'Inversión 2.3 IAP'!AD201+'Inversión 2.4 IAP'!AD201+'Exp Veg 1-IAP'!AD201+'Exp Veg 2-IAP'!AD201</f>
        <v>0</v>
      </c>
      <c r="AE201" s="125">
        <f>+'Inversión No. 2.1 IAP'!AE201++'Inversión No. 2.2 IAP'!AE201+'Inversión 2.3 IAP'!AE201+'Inversión 2.4 IAP'!AE201+'Exp Veg 1-IAP'!AE201+'Exp Veg 2-IAP'!AE201</f>
        <v>0</v>
      </c>
      <c r="AF201" s="125">
        <f>+'Inversión No. 2.1 IAP'!AF201++'Inversión No. 2.2 IAP'!AF201+'Inversión 2.3 IAP'!AF201+'Inversión 2.4 IAP'!AF201+'Exp Veg 1-IAP'!AF201+'Exp Veg 2-IAP'!AF201</f>
        <v>0</v>
      </c>
      <c r="AG201" s="125">
        <f>+'Inversión No. 2.1 IAP'!AG201++'Inversión No. 2.2 IAP'!AG201+'Inversión 2.3 IAP'!AG201+'Inversión 2.4 IAP'!AG201+'Exp Veg 1-IAP'!AG201+'Exp Veg 2-IAP'!AG201</f>
        <v>0</v>
      </c>
      <c r="AH201" s="125">
        <f>+'Inversión No. 2.1 IAP'!AH201++'Inversión No. 2.2 IAP'!AH201+'Inversión 2.3 IAP'!AH201+'Inversión 2.4 IAP'!AH201+'Exp Veg 1-IAP'!AH201+'Exp Veg 2-IAP'!AH201</f>
        <v>0</v>
      </c>
      <c r="AI201" s="125">
        <f>+'Inversión No. 2.1 IAP'!AI201++'Inversión No. 2.2 IAP'!AI201+'Inversión 2.3 IAP'!AI201+'Inversión 2.4 IAP'!AI201+'Exp Veg 1-IAP'!AI201+'Exp Veg 2-IAP'!AI201</f>
        <v>0</v>
      </c>
      <c r="AJ201" s="125">
        <f>+'Inversión No. 2.1 IAP'!AJ201++'Inversión No. 2.2 IAP'!AJ201+'Inversión 2.3 IAP'!AJ201+'Inversión 2.4 IAP'!AJ201+'Exp Veg 1-IAP'!AJ201+'Exp Veg 2-IAP'!AJ201</f>
        <v>0</v>
      </c>
      <c r="AK201" s="125">
        <f>+'Inversión No. 2.1 IAP'!AK201++'Inversión No. 2.2 IAP'!AK201+'Inversión 2.3 IAP'!AK201+'Inversión 2.4 IAP'!AK201+'Exp Veg 1-IAP'!AK201+'Exp Veg 2-IAP'!AK201</f>
        <v>0</v>
      </c>
    </row>
    <row r="202" spans="2:37" x14ac:dyDescent="0.25">
      <c r="B202" s="59"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1"/>
      <c r="H202" s="125">
        <f>+'Inversión No. 2.1 IAP'!H202++'Inversión No. 2.2 IAP'!H202+'Inversión 2.3 IAP'!H202+'Inversión 2.4 IAP'!H202+'Exp Veg 1-IAP'!H202+'Exp Veg 2-IAP'!H202</f>
        <v>0</v>
      </c>
      <c r="I202" s="125">
        <f>+'Inversión No. 2.1 IAP'!I202++'Inversión No. 2.2 IAP'!I202+'Inversión 2.3 IAP'!I202+'Inversión 2.4 IAP'!I202+'Exp Veg 1-IAP'!I202+'Exp Veg 2-IAP'!I202</f>
        <v>0</v>
      </c>
      <c r="J202" s="125">
        <f>+'Inversión No. 2.1 IAP'!J202++'Inversión No. 2.2 IAP'!J202+'Inversión 2.3 IAP'!J202+'Inversión 2.4 IAP'!J202+'Exp Veg 1-IAP'!J202+'Exp Veg 2-IAP'!J202</f>
        <v>0</v>
      </c>
      <c r="K202" s="125">
        <f>+'Inversión No. 2.1 IAP'!K202++'Inversión No. 2.2 IAP'!K202+'Inversión 2.3 IAP'!K202+'Inversión 2.4 IAP'!K202+'Exp Veg 1-IAP'!K202+'Exp Veg 2-IAP'!K202</f>
        <v>0</v>
      </c>
      <c r="L202" s="125">
        <f>+'Inversión No. 2.1 IAP'!L202++'Inversión No. 2.2 IAP'!L202+'Inversión 2.3 IAP'!L202+'Inversión 2.4 IAP'!L202+'Exp Veg 1-IAP'!L202+'Exp Veg 2-IAP'!L202</f>
        <v>0</v>
      </c>
      <c r="M202" s="125">
        <f>+'Inversión No. 2.1 IAP'!M202++'Inversión No. 2.2 IAP'!M202+'Inversión 2.3 IAP'!M202+'Inversión 2.4 IAP'!M202+'Exp Veg 1-IAP'!M202+'Exp Veg 2-IAP'!M202</f>
        <v>0</v>
      </c>
      <c r="N202" s="125">
        <f>+'Inversión No. 2.1 IAP'!N202++'Inversión No. 2.2 IAP'!N202+'Inversión 2.3 IAP'!N202+'Inversión 2.4 IAP'!N202+'Exp Veg 1-IAP'!N202+'Exp Veg 2-IAP'!N202</f>
        <v>0</v>
      </c>
      <c r="O202" s="125">
        <f>+'Inversión No. 2.1 IAP'!O202++'Inversión No. 2.2 IAP'!O202+'Inversión 2.3 IAP'!O202+'Inversión 2.4 IAP'!O202+'Exp Veg 1-IAP'!O202+'Exp Veg 2-IAP'!O202</f>
        <v>0</v>
      </c>
      <c r="P202" s="125">
        <f>+'Inversión No. 2.1 IAP'!P202++'Inversión No. 2.2 IAP'!P202+'Inversión 2.3 IAP'!P202+'Inversión 2.4 IAP'!P202+'Exp Veg 1-IAP'!P202+'Exp Veg 2-IAP'!P202</f>
        <v>0</v>
      </c>
      <c r="Q202" s="125">
        <f>+'Inversión No. 2.1 IAP'!Q202++'Inversión No. 2.2 IAP'!Q202+'Inversión 2.3 IAP'!Q202+'Inversión 2.4 IAP'!Q202+'Exp Veg 1-IAP'!Q202+'Exp Veg 2-IAP'!Q202</f>
        <v>0</v>
      </c>
      <c r="R202" s="125">
        <f>+'Inversión No. 2.1 IAP'!R202++'Inversión No. 2.2 IAP'!R202+'Inversión 2.3 IAP'!R202+'Inversión 2.4 IAP'!R202+'Exp Veg 1-IAP'!R202+'Exp Veg 2-IAP'!R202</f>
        <v>0</v>
      </c>
      <c r="S202" s="125">
        <f>+'Inversión No. 2.1 IAP'!S202++'Inversión No. 2.2 IAP'!S202+'Inversión 2.3 IAP'!S202+'Inversión 2.4 IAP'!S202+'Exp Veg 1-IAP'!S202+'Exp Veg 2-IAP'!S202</f>
        <v>0</v>
      </c>
      <c r="T202" s="125">
        <f>+'Inversión No. 2.1 IAP'!T202++'Inversión No. 2.2 IAP'!T202+'Inversión 2.3 IAP'!T202+'Inversión 2.4 IAP'!T202+'Exp Veg 1-IAP'!T202+'Exp Veg 2-IAP'!T202</f>
        <v>0</v>
      </c>
      <c r="U202" s="125">
        <f>+'Inversión No. 2.1 IAP'!U202++'Inversión No. 2.2 IAP'!U202+'Inversión 2.3 IAP'!U202+'Inversión 2.4 IAP'!U202+'Exp Veg 1-IAP'!U202+'Exp Veg 2-IAP'!U202</f>
        <v>0</v>
      </c>
      <c r="V202" s="125">
        <f>+'Inversión No. 2.1 IAP'!V202++'Inversión No. 2.2 IAP'!V202+'Inversión 2.3 IAP'!V202+'Inversión 2.4 IAP'!V202+'Exp Veg 1-IAP'!V202+'Exp Veg 2-IAP'!V202</f>
        <v>0</v>
      </c>
      <c r="W202" s="125">
        <f>+'Inversión No. 2.1 IAP'!W202++'Inversión No. 2.2 IAP'!W202+'Inversión 2.3 IAP'!W202+'Inversión 2.4 IAP'!W202+'Exp Veg 1-IAP'!W202+'Exp Veg 2-IAP'!W202</f>
        <v>11</v>
      </c>
      <c r="X202" s="125">
        <f>+'Inversión No. 2.1 IAP'!X202++'Inversión No. 2.2 IAP'!X202+'Inversión 2.3 IAP'!X202+'Inversión 2.4 IAP'!X202+'Exp Veg 1-IAP'!X202+'Exp Veg 2-IAP'!X202</f>
        <v>0</v>
      </c>
      <c r="Y202" s="125">
        <f>+'Inversión No. 2.1 IAP'!Y202++'Inversión No. 2.2 IAP'!Y202+'Inversión 2.3 IAP'!Y202+'Inversión 2.4 IAP'!Y202+'Exp Veg 1-IAP'!Y202+'Exp Veg 2-IAP'!Y202</f>
        <v>0</v>
      </c>
      <c r="Z202" s="125">
        <f>+'Inversión No. 2.1 IAP'!Z202++'Inversión No. 2.2 IAP'!Z202+'Inversión 2.3 IAP'!Z202+'Inversión 2.4 IAP'!Z202+'Exp Veg 1-IAP'!Z202+'Exp Veg 2-IAP'!Z202</f>
        <v>0</v>
      </c>
      <c r="AA202" s="125">
        <f>+'Inversión No. 2.1 IAP'!AA202++'Inversión No. 2.2 IAP'!AA202+'Inversión 2.3 IAP'!AA202+'Inversión 2.4 IAP'!AA202+'Exp Veg 1-IAP'!AA202+'Exp Veg 2-IAP'!AA202</f>
        <v>0</v>
      </c>
      <c r="AB202" s="125">
        <f>+'Inversión No. 2.1 IAP'!AB202++'Inversión No. 2.2 IAP'!AB202+'Inversión 2.3 IAP'!AB202+'Inversión 2.4 IAP'!AB202+'Exp Veg 1-IAP'!AB202+'Exp Veg 2-IAP'!AB202</f>
        <v>0</v>
      </c>
      <c r="AC202" s="125">
        <f>+'Inversión No. 2.1 IAP'!AC202++'Inversión No. 2.2 IAP'!AC202+'Inversión 2.3 IAP'!AC202+'Inversión 2.4 IAP'!AC202+'Exp Veg 1-IAP'!AC202+'Exp Veg 2-IAP'!AC202</f>
        <v>0</v>
      </c>
      <c r="AD202" s="125">
        <f>+'Inversión No. 2.1 IAP'!AD202++'Inversión No. 2.2 IAP'!AD202+'Inversión 2.3 IAP'!AD202+'Inversión 2.4 IAP'!AD202+'Exp Veg 1-IAP'!AD202+'Exp Veg 2-IAP'!AD202</f>
        <v>0</v>
      </c>
      <c r="AE202" s="125">
        <f>+'Inversión No. 2.1 IAP'!AE202++'Inversión No. 2.2 IAP'!AE202+'Inversión 2.3 IAP'!AE202+'Inversión 2.4 IAP'!AE202+'Exp Veg 1-IAP'!AE202+'Exp Veg 2-IAP'!AE202</f>
        <v>0</v>
      </c>
      <c r="AF202" s="125">
        <f>+'Inversión No. 2.1 IAP'!AF202++'Inversión No. 2.2 IAP'!AF202+'Inversión 2.3 IAP'!AF202+'Inversión 2.4 IAP'!AF202+'Exp Veg 1-IAP'!AF202+'Exp Veg 2-IAP'!AF202</f>
        <v>0</v>
      </c>
      <c r="AG202" s="125">
        <f>+'Inversión No. 2.1 IAP'!AG202++'Inversión No. 2.2 IAP'!AG202+'Inversión 2.3 IAP'!AG202+'Inversión 2.4 IAP'!AG202+'Exp Veg 1-IAP'!AG202+'Exp Veg 2-IAP'!AG202</f>
        <v>0</v>
      </c>
      <c r="AH202" s="125">
        <f>+'Inversión No. 2.1 IAP'!AH202++'Inversión No. 2.2 IAP'!AH202+'Inversión 2.3 IAP'!AH202+'Inversión 2.4 IAP'!AH202+'Exp Veg 1-IAP'!AH202+'Exp Veg 2-IAP'!AH202</f>
        <v>0</v>
      </c>
      <c r="AI202" s="125">
        <f>+'Inversión No. 2.1 IAP'!AI202++'Inversión No. 2.2 IAP'!AI202+'Inversión 2.3 IAP'!AI202+'Inversión 2.4 IAP'!AI202+'Exp Veg 1-IAP'!AI202+'Exp Veg 2-IAP'!AI202</f>
        <v>0</v>
      </c>
      <c r="AJ202" s="125">
        <f>+'Inversión No. 2.1 IAP'!AJ202++'Inversión No. 2.2 IAP'!AJ202+'Inversión 2.3 IAP'!AJ202+'Inversión 2.4 IAP'!AJ202+'Exp Veg 1-IAP'!AJ202+'Exp Veg 2-IAP'!AJ202</f>
        <v>0</v>
      </c>
      <c r="AK202" s="125">
        <f>+'Inversión No. 2.1 IAP'!AK202++'Inversión No. 2.2 IAP'!AK202+'Inversión 2.3 IAP'!AK202+'Inversión 2.4 IAP'!AK202+'Exp Veg 1-IAP'!AK202+'Exp Veg 2-IAP'!AK202</f>
        <v>0</v>
      </c>
    </row>
    <row r="203" spans="2:37" x14ac:dyDescent="0.25">
      <c r="B203" s="59" t="s">
        <v>629</v>
      </c>
      <c r="C203" s="62" t="str">
        <f>+VLOOKUP(B203,'resumen UCAP'!$A$5:$O$329,2,0)</f>
        <v>UCAP Luminaria LED 30W</v>
      </c>
      <c r="D203" s="63">
        <f>+'Desmonte Infr. financiada'!D203</f>
        <v>30</v>
      </c>
      <c r="E203" s="63" t="str">
        <f>+VLOOKUP(B203,'resumen UCAP'!$A$5:$O$329,3,0)</f>
        <v>Un</v>
      </c>
      <c r="F203" s="64">
        <f>+VLOOKUP(B203,'resumen UCAP'!$A$5:$O$329,15,0)</f>
        <v>1084525.0643916</v>
      </c>
      <c r="G203" s="61"/>
      <c r="H203" s="125">
        <f>+'Inversión No. 2.1 IAP'!H203++'Inversión No. 2.2 IAP'!H203+'Inversión 2.3 IAP'!H203+'Inversión 2.4 IAP'!H203+'Exp Veg 1-IAP'!H203+'Exp Veg 2-IAP'!H203</f>
        <v>0</v>
      </c>
      <c r="I203" s="125">
        <f>+'Inversión No. 2.1 IAP'!I203++'Inversión No. 2.2 IAP'!I203+'Inversión 2.3 IAP'!I203+'Inversión 2.4 IAP'!I203+'Exp Veg 1-IAP'!I203+'Exp Veg 2-IAP'!I203</f>
        <v>0</v>
      </c>
      <c r="J203" s="125">
        <f>+'Inversión No. 2.1 IAP'!J203++'Inversión No. 2.2 IAP'!J203+'Inversión 2.3 IAP'!J203+'Inversión 2.4 IAP'!J203+'Exp Veg 1-IAP'!J203+'Exp Veg 2-IAP'!J203</f>
        <v>0</v>
      </c>
      <c r="K203" s="125">
        <f>+'Inversión No. 2.1 IAP'!K203++'Inversión No. 2.2 IAP'!K203+'Inversión 2.3 IAP'!K203+'Inversión 2.4 IAP'!K203+'Exp Veg 1-IAP'!K203+'Exp Veg 2-IAP'!K203</f>
        <v>0</v>
      </c>
      <c r="L203" s="125">
        <f>+'Inversión No. 2.1 IAP'!L203++'Inversión No. 2.2 IAP'!L203+'Inversión 2.3 IAP'!L203+'Inversión 2.4 IAP'!L203+'Exp Veg 1-IAP'!L203+'Exp Veg 2-IAP'!L203</f>
        <v>0</v>
      </c>
      <c r="M203" s="125">
        <f>+'Inversión No. 2.1 IAP'!M203++'Inversión No. 2.2 IAP'!M203+'Inversión 2.3 IAP'!M203+'Inversión 2.4 IAP'!M203+'Exp Veg 1-IAP'!M203+'Exp Veg 2-IAP'!M203</f>
        <v>0</v>
      </c>
      <c r="N203" s="125">
        <f>+'Inversión No. 2.1 IAP'!N203++'Inversión No. 2.2 IAP'!N203+'Inversión 2.3 IAP'!N203+'Inversión 2.4 IAP'!N203+'Exp Veg 1-IAP'!N203+'Exp Veg 2-IAP'!N203</f>
        <v>0</v>
      </c>
      <c r="O203" s="125">
        <f>+'Inversión No. 2.1 IAP'!O203++'Inversión No. 2.2 IAP'!O203+'Inversión 2.3 IAP'!O203+'Inversión 2.4 IAP'!O203+'Exp Veg 1-IAP'!O203+'Exp Veg 2-IAP'!O203</f>
        <v>0</v>
      </c>
      <c r="P203" s="125">
        <f>+'Inversión No. 2.1 IAP'!P203++'Inversión No. 2.2 IAP'!P203+'Inversión 2.3 IAP'!P203+'Inversión 2.4 IAP'!P203+'Exp Veg 1-IAP'!P203+'Exp Veg 2-IAP'!P203</f>
        <v>0</v>
      </c>
      <c r="Q203" s="125">
        <f>+'Inversión No. 2.1 IAP'!Q203++'Inversión No. 2.2 IAP'!Q203+'Inversión 2.3 IAP'!Q203+'Inversión 2.4 IAP'!Q203+'Exp Veg 1-IAP'!Q203+'Exp Veg 2-IAP'!Q203</f>
        <v>0</v>
      </c>
      <c r="R203" s="125">
        <f>+'Inversión No. 2.1 IAP'!R203++'Inversión No. 2.2 IAP'!R203+'Inversión 2.3 IAP'!R203+'Inversión 2.4 IAP'!R203+'Exp Veg 1-IAP'!R203+'Exp Veg 2-IAP'!R203</f>
        <v>0</v>
      </c>
      <c r="S203" s="125">
        <f>+'Inversión No. 2.1 IAP'!S203++'Inversión No. 2.2 IAP'!S203+'Inversión 2.3 IAP'!S203+'Inversión 2.4 IAP'!S203+'Exp Veg 1-IAP'!S203+'Exp Veg 2-IAP'!S203</f>
        <v>0</v>
      </c>
      <c r="T203" s="125">
        <f>+'Inversión No. 2.1 IAP'!T203++'Inversión No. 2.2 IAP'!T203+'Inversión 2.3 IAP'!T203+'Inversión 2.4 IAP'!T203+'Exp Veg 1-IAP'!T203+'Exp Veg 2-IAP'!T203</f>
        <v>0</v>
      </c>
      <c r="U203" s="125">
        <f>+'Inversión No. 2.1 IAP'!U203++'Inversión No. 2.2 IAP'!U203+'Inversión 2.3 IAP'!U203+'Inversión 2.4 IAP'!U203+'Exp Veg 1-IAP'!U203+'Exp Veg 2-IAP'!U203</f>
        <v>0</v>
      </c>
      <c r="V203" s="125">
        <f>+'Inversión No. 2.1 IAP'!V203++'Inversión No. 2.2 IAP'!V203+'Inversión 2.3 IAP'!V203+'Inversión 2.4 IAP'!V203+'Exp Veg 1-IAP'!V203+'Exp Veg 2-IAP'!V203</f>
        <v>0</v>
      </c>
      <c r="W203" s="125">
        <f>+'Inversión No. 2.1 IAP'!W203++'Inversión No. 2.2 IAP'!W203+'Inversión 2.3 IAP'!W203+'Inversión 2.4 IAP'!W203+'Exp Veg 1-IAP'!W203+'Exp Veg 2-IAP'!W203</f>
        <v>8</v>
      </c>
      <c r="X203" s="125">
        <f>+'Inversión No. 2.1 IAP'!X203++'Inversión No. 2.2 IAP'!X203+'Inversión 2.3 IAP'!X203+'Inversión 2.4 IAP'!X203+'Exp Veg 1-IAP'!X203+'Exp Veg 2-IAP'!X203</f>
        <v>0</v>
      </c>
      <c r="Y203" s="125">
        <f>+'Inversión No. 2.1 IAP'!Y203++'Inversión No. 2.2 IAP'!Y203+'Inversión 2.3 IAP'!Y203+'Inversión 2.4 IAP'!Y203+'Exp Veg 1-IAP'!Y203+'Exp Veg 2-IAP'!Y203</f>
        <v>0</v>
      </c>
      <c r="Z203" s="125">
        <f>+'Inversión No. 2.1 IAP'!Z203++'Inversión No. 2.2 IAP'!Z203+'Inversión 2.3 IAP'!Z203+'Inversión 2.4 IAP'!Z203+'Exp Veg 1-IAP'!Z203+'Exp Veg 2-IAP'!Z203</f>
        <v>0</v>
      </c>
      <c r="AA203" s="125">
        <f>+'Inversión No. 2.1 IAP'!AA203++'Inversión No. 2.2 IAP'!AA203+'Inversión 2.3 IAP'!AA203+'Inversión 2.4 IAP'!AA203+'Exp Veg 1-IAP'!AA203+'Exp Veg 2-IAP'!AA203</f>
        <v>0</v>
      </c>
      <c r="AB203" s="125">
        <f>+'Inversión No. 2.1 IAP'!AB203++'Inversión No. 2.2 IAP'!AB203+'Inversión 2.3 IAP'!AB203+'Inversión 2.4 IAP'!AB203+'Exp Veg 1-IAP'!AB203+'Exp Veg 2-IAP'!AB203</f>
        <v>0</v>
      </c>
      <c r="AC203" s="125">
        <f>+'Inversión No. 2.1 IAP'!AC203++'Inversión No. 2.2 IAP'!AC203+'Inversión 2.3 IAP'!AC203+'Inversión 2.4 IAP'!AC203+'Exp Veg 1-IAP'!AC203+'Exp Veg 2-IAP'!AC203</f>
        <v>0</v>
      </c>
      <c r="AD203" s="125">
        <f>+'Inversión No. 2.1 IAP'!AD203++'Inversión No. 2.2 IAP'!AD203+'Inversión 2.3 IAP'!AD203+'Inversión 2.4 IAP'!AD203+'Exp Veg 1-IAP'!AD203+'Exp Veg 2-IAP'!AD203</f>
        <v>0</v>
      </c>
      <c r="AE203" s="125">
        <f>+'Inversión No. 2.1 IAP'!AE203++'Inversión No. 2.2 IAP'!AE203+'Inversión 2.3 IAP'!AE203+'Inversión 2.4 IAP'!AE203+'Exp Veg 1-IAP'!AE203+'Exp Veg 2-IAP'!AE203</f>
        <v>0</v>
      </c>
      <c r="AF203" s="125">
        <f>+'Inversión No. 2.1 IAP'!AF203++'Inversión No. 2.2 IAP'!AF203+'Inversión 2.3 IAP'!AF203+'Inversión 2.4 IAP'!AF203+'Exp Veg 1-IAP'!AF203+'Exp Veg 2-IAP'!AF203</f>
        <v>0</v>
      </c>
      <c r="AG203" s="125">
        <f>+'Inversión No. 2.1 IAP'!AG203++'Inversión No. 2.2 IAP'!AG203+'Inversión 2.3 IAP'!AG203+'Inversión 2.4 IAP'!AG203+'Exp Veg 1-IAP'!AG203+'Exp Veg 2-IAP'!AG203</f>
        <v>0</v>
      </c>
      <c r="AH203" s="125">
        <f>+'Inversión No. 2.1 IAP'!AH203++'Inversión No. 2.2 IAP'!AH203+'Inversión 2.3 IAP'!AH203+'Inversión 2.4 IAP'!AH203+'Exp Veg 1-IAP'!AH203+'Exp Veg 2-IAP'!AH203</f>
        <v>0</v>
      </c>
      <c r="AI203" s="125">
        <f>+'Inversión No. 2.1 IAP'!AI203++'Inversión No. 2.2 IAP'!AI203+'Inversión 2.3 IAP'!AI203+'Inversión 2.4 IAP'!AI203+'Exp Veg 1-IAP'!AI203+'Exp Veg 2-IAP'!AI203</f>
        <v>0</v>
      </c>
      <c r="AJ203" s="125">
        <f>+'Inversión No. 2.1 IAP'!AJ203++'Inversión No. 2.2 IAP'!AJ203+'Inversión 2.3 IAP'!AJ203+'Inversión 2.4 IAP'!AJ203+'Exp Veg 1-IAP'!AJ203+'Exp Veg 2-IAP'!AJ203</f>
        <v>0</v>
      </c>
      <c r="AK203" s="125">
        <f>+'Inversión No. 2.1 IAP'!AK203++'Inversión No. 2.2 IAP'!AK203+'Inversión 2.3 IAP'!AK203+'Inversión 2.4 IAP'!AK203+'Exp Veg 1-IAP'!AK203+'Exp Veg 2-IAP'!AK203</f>
        <v>0</v>
      </c>
    </row>
    <row r="204" spans="2:37" x14ac:dyDescent="0.25">
      <c r="B204" s="59" t="s">
        <v>630</v>
      </c>
      <c r="C204" s="62" t="str">
        <f>+VLOOKUP(B204,'resumen UCAP'!$A$5:$O$329,2,0)</f>
        <v>UCAP Luminaria LED 60W</v>
      </c>
      <c r="D204" s="63">
        <f>+'Desmonte Infr. financiada'!D204</f>
        <v>60</v>
      </c>
      <c r="E204" s="63" t="str">
        <f>+VLOOKUP(B204,'resumen UCAP'!$A$5:$O$329,3,0)</f>
        <v>Un</v>
      </c>
      <c r="F204" s="64">
        <f>+VLOOKUP(B204,'resumen UCAP'!$A$5:$O$329,15,0)</f>
        <v>1467393.3683915995</v>
      </c>
      <c r="G204" s="61"/>
      <c r="H204" s="125">
        <f>+'Inversión No. 2.1 IAP'!H204++'Inversión No. 2.2 IAP'!H204+'Inversión 2.3 IAP'!H204+'Inversión 2.4 IAP'!H204+'Exp Veg 1-IAP'!H204+'Exp Veg 2-IAP'!H204</f>
        <v>0</v>
      </c>
      <c r="I204" s="125">
        <f>+'Inversión No. 2.1 IAP'!I204++'Inversión No. 2.2 IAP'!I204+'Inversión 2.3 IAP'!I204+'Inversión 2.4 IAP'!I204+'Exp Veg 1-IAP'!I204+'Exp Veg 2-IAP'!I204</f>
        <v>0</v>
      </c>
      <c r="J204" s="125">
        <f>+'Inversión No. 2.1 IAP'!J204++'Inversión No. 2.2 IAP'!J204+'Inversión 2.3 IAP'!J204+'Inversión 2.4 IAP'!J204+'Exp Veg 1-IAP'!J204+'Exp Veg 2-IAP'!J204</f>
        <v>0</v>
      </c>
      <c r="K204" s="125">
        <f>+'Inversión No. 2.1 IAP'!K204++'Inversión No. 2.2 IAP'!K204+'Inversión 2.3 IAP'!K204+'Inversión 2.4 IAP'!K204+'Exp Veg 1-IAP'!K204+'Exp Veg 2-IAP'!K204</f>
        <v>0</v>
      </c>
      <c r="L204" s="125">
        <f>+'Inversión No. 2.1 IAP'!L204++'Inversión No. 2.2 IAP'!L204+'Inversión 2.3 IAP'!L204+'Inversión 2.4 IAP'!L204+'Exp Veg 1-IAP'!L204+'Exp Veg 2-IAP'!L204</f>
        <v>0</v>
      </c>
      <c r="M204" s="125">
        <f>+'Inversión No. 2.1 IAP'!M204++'Inversión No. 2.2 IAP'!M204+'Inversión 2.3 IAP'!M204+'Inversión 2.4 IAP'!M204+'Exp Veg 1-IAP'!M204+'Exp Veg 2-IAP'!M204</f>
        <v>0</v>
      </c>
      <c r="N204" s="125">
        <f>+'Inversión No. 2.1 IAP'!N204++'Inversión No. 2.2 IAP'!N204+'Inversión 2.3 IAP'!N204+'Inversión 2.4 IAP'!N204+'Exp Veg 1-IAP'!N204+'Exp Veg 2-IAP'!N204</f>
        <v>0</v>
      </c>
      <c r="O204" s="125">
        <f>+'Inversión No. 2.1 IAP'!O204++'Inversión No. 2.2 IAP'!O204+'Inversión 2.3 IAP'!O204+'Inversión 2.4 IAP'!O204+'Exp Veg 1-IAP'!O204+'Exp Veg 2-IAP'!O204</f>
        <v>0</v>
      </c>
      <c r="P204" s="125">
        <f>+'Inversión No. 2.1 IAP'!P204++'Inversión No. 2.2 IAP'!P204+'Inversión 2.3 IAP'!P204+'Inversión 2.4 IAP'!P204+'Exp Veg 1-IAP'!P204+'Exp Veg 2-IAP'!P204</f>
        <v>0</v>
      </c>
      <c r="Q204" s="125">
        <f>+'Inversión No. 2.1 IAP'!Q204++'Inversión No. 2.2 IAP'!Q204+'Inversión 2.3 IAP'!Q204+'Inversión 2.4 IAP'!Q204+'Exp Veg 1-IAP'!Q204+'Exp Veg 2-IAP'!Q204</f>
        <v>0</v>
      </c>
      <c r="R204" s="125">
        <f>+'Inversión No. 2.1 IAP'!R204++'Inversión No. 2.2 IAP'!R204+'Inversión 2.3 IAP'!R204+'Inversión 2.4 IAP'!R204+'Exp Veg 1-IAP'!R204+'Exp Veg 2-IAP'!R204</f>
        <v>0</v>
      </c>
      <c r="S204" s="125">
        <f>+'Inversión No. 2.1 IAP'!S204++'Inversión No. 2.2 IAP'!S204+'Inversión 2.3 IAP'!S204+'Inversión 2.4 IAP'!S204+'Exp Veg 1-IAP'!S204+'Exp Veg 2-IAP'!S204</f>
        <v>0</v>
      </c>
      <c r="T204" s="125">
        <f>+'Inversión No. 2.1 IAP'!T204++'Inversión No. 2.2 IAP'!T204+'Inversión 2.3 IAP'!T204+'Inversión 2.4 IAP'!T204+'Exp Veg 1-IAP'!T204+'Exp Veg 2-IAP'!T204</f>
        <v>0</v>
      </c>
      <c r="U204" s="125">
        <f>+'Inversión No. 2.1 IAP'!U204++'Inversión No. 2.2 IAP'!U204+'Inversión 2.3 IAP'!U204+'Inversión 2.4 IAP'!U204+'Exp Veg 1-IAP'!U204+'Exp Veg 2-IAP'!U204</f>
        <v>0</v>
      </c>
      <c r="V204" s="125">
        <f>+'Inversión No. 2.1 IAP'!V204++'Inversión No. 2.2 IAP'!V204+'Inversión 2.3 IAP'!V204+'Inversión 2.4 IAP'!V204+'Exp Veg 1-IAP'!V204+'Exp Veg 2-IAP'!V204</f>
        <v>0</v>
      </c>
      <c r="W204" s="125">
        <f>+'Inversión No. 2.1 IAP'!W204++'Inversión No. 2.2 IAP'!W204+'Inversión 2.3 IAP'!W204+'Inversión 2.4 IAP'!W204+'Exp Veg 1-IAP'!W204+'Exp Veg 2-IAP'!W204</f>
        <v>39</v>
      </c>
      <c r="X204" s="125">
        <f>+'Inversión No. 2.1 IAP'!X204++'Inversión No. 2.2 IAP'!X204+'Inversión 2.3 IAP'!X204+'Inversión 2.4 IAP'!X204+'Exp Veg 1-IAP'!X204+'Exp Veg 2-IAP'!X204</f>
        <v>0</v>
      </c>
      <c r="Y204" s="125">
        <f>+'Inversión No. 2.1 IAP'!Y204++'Inversión No. 2.2 IAP'!Y204+'Inversión 2.3 IAP'!Y204+'Inversión 2.4 IAP'!Y204+'Exp Veg 1-IAP'!Y204+'Exp Veg 2-IAP'!Y204</f>
        <v>0</v>
      </c>
      <c r="Z204" s="125">
        <f>+'Inversión No. 2.1 IAP'!Z204++'Inversión No. 2.2 IAP'!Z204+'Inversión 2.3 IAP'!Z204+'Inversión 2.4 IAP'!Z204+'Exp Veg 1-IAP'!Z204+'Exp Veg 2-IAP'!Z204</f>
        <v>0</v>
      </c>
      <c r="AA204" s="125">
        <f>+'Inversión No. 2.1 IAP'!AA204++'Inversión No. 2.2 IAP'!AA204+'Inversión 2.3 IAP'!AA204+'Inversión 2.4 IAP'!AA204+'Exp Veg 1-IAP'!AA204+'Exp Veg 2-IAP'!AA204</f>
        <v>0</v>
      </c>
      <c r="AB204" s="125">
        <f>+'Inversión No. 2.1 IAP'!AB204++'Inversión No. 2.2 IAP'!AB204+'Inversión 2.3 IAP'!AB204+'Inversión 2.4 IAP'!AB204+'Exp Veg 1-IAP'!AB204+'Exp Veg 2-IAP'!AB204</f>
        <v>0</v>
      </c>
      <c r="AC204" s="125">
        <f>+'Inversión No. 2.1 IAP'!AC204++'Inversión No. 2.2 IAP'!AC204+'Inversión 2.3 IAP'!AC204+'Inversión 2.4 IAP'!AC204+'Exp Veg 1-IAP'!AC204+'Exp Veg 2-IAP'!AC204</f>
        <v>0</v>
      </c>
      <c r="AD204" s="125">
        <f>+'Inversión No. 2.1 IAP'!AD204++'Inversión No. 2.2 IAP'!AD204+'Inversión 2.3 IAP'!AD204+'Inversión 2.4 IAP'!AD204+'Exp Veg 1-IAP'!AD204+'Exp Veg 2-IAP'!AD204</f>
        <v>0</v>
      </c>
      <c r="AE204" s="125">
        <f>+'Inversión No. 2.1 IAP'!AE204++'Inversión No. 2.2 IAP'!AE204+'Inversión 2.3 IAP'!AE204+'Inversión 2.4 IAP'!AE204+'Exp Veg 1-IAP'!AE204+'Exp Veg 2-IAP'!AE204</f>
        <v>0</v>
      </c>
      <c r="AF204" s="125">
        <f>+'Inversión No. 2.1 IAP'!AF204++'Inversión No. 2.2 IAP'!AF204+'Inversión 2.3 IAP'!AF204+'Inversión 2.4 IAP'!AF204+'Exp Veg 1-IAP'!AF204+'Exp Veg 2-IAP'!AF204</f>
        <v>0</v>
      </c>
      <c r="AG204" s="125">
        <f>+'Inversión No. 2.1 IAP'!AG204++'Inversión No. 2.2 IAP'!AG204+'Inversión 2.3 IAP'!AG204+'Inversión 2.4 IAP'!AG204+'Exp Veg 1-IAP'!AG204+'Exp Veg 2-IAP'!AG204</f>
        <v>0</v>
      </c>
      <c r="AH204" s="125">
        <f>+'Inversión No. 2.1 IAP'!AH204++'Inversión No. 2.2 IAP'!AH204+'Inversión 2.3 IAP'!AH204+'Inversión 2.4 IAP'!AH204+'Exp Veg 1-IAP'!AH204+'Exp Veg 2-IAP'!AH204</f>
        <v>0</v>
      </c>
      <c r="AI204" s="125">
        <f>+'Inversión No. 2.1 IAP'!AI204++'Inversión No. 2.2 IAP'!AI204+'Inversión 2.3 IAP'!AI204+'Inversión 2.4 IAP'!AI204+'Exp Veg 1-IAP'!AI204+'Exp Veg 2-IAP'!AI204</f>
        <v>0</v>
      </c>
      <c r="AJ204" s="125">
        <f>+'Inversión No. 2.1 IAP'!AJ204++'Inversión No. 2.2 IAP'!AJ204+'Inversión 2.3 IAP'!AJ204+'Inversión 2.4 IAP'!AJ204+'Exp Veg 1-IAP'!AJ204+'Exp Veg 2-IAP'!AJ204</f>
        <v>0</v>
      </c>
      <c r="AK204" s="125">
        <f>+'Inversión No. 2.1 IAP'!AK204++'Inversión No. 2.2 IAP'!AK204+'Inversión 2.3 IAP'!AK204+'Inversión 2.4 IAP'!AK204+'Exp Veg 1-IAP'!AK204+'Exp Veg 2-IAP'!AK204</f>
        <v>0</v>
      </c>
    </row>
    <row r="205" spans="2:37" x14ac:dyDescent="0.25">
      <c r="B205" s="59" t="s">
        <v>535</v>
      </c>
      <c r="C205" s="62" t="str">
        <f>+VLOOKUP(B205,'resumen UCAP'!$A$5:$O$329,2,0)</f>
        <v>UCAP Luminaria LED 90W</v>
      </c>
      <c r="D205" s="63">
        <f>+'Desmonte Infr. financiada'!D205</f>
        <v>80</v>
      </c>
      <c r="E205" s="63" t="str">
        <f>+VLOOKUP(B205,'resumen UCAP'!$A$5:$O$329,3,0)</f>
        <v>Un</v>
      </c>
      <c r="F205" s="64">
        <f>+VLOOKUP(B205,'resumen UCAP'!$A$5:$O$329,15,0)</f>
        <v>1582253.8595916</v>
      </c>
      <c r="G205" s="61"/>
      <c r="H205" s="125">
        <f>+'Inversión No. 2.1 IAP'!H205++'Inversión No. 2.2 IAP'!H205+'Inversión 2.3 IAP'!H205+'Inversión 2.4 IAP'!H205+'Exp Veg 1-IAP'!H205+'Exp Veg 2-IAP'!H205</f>
        <v>0</v>
      </c>
      <c r="I205" s="125">
        <f>+'Inversión No. 2.1 IAP'!I205++'Inversión No. 2.2 IAP'!I205+'Inversión 2.3 IAP'!I205+'Inversión 2.4 IAP'!I205+'Exp Veg 1-IAP'!I205+'Exp Veg 2-IAP'!I205</f>
        <v>0</v>
      </c>
      <c r="J205" s="125">
        <f>+'Inversión No. 2.1 IAP'!J205++'Inversión No. 2.2 IAP'!J205+'Inversión 2.3 IAP'!J205+'Inversión 2.4 IAP'!J205+'Exp Veg 1-IAP'!J205+'Exp Veg 2-IAP'!J205</f>
        <v>0</v>
      </c>
      <c r="K205" s="125">
        <f>+'Inversión No. 2.1 IAP'!K205++'Inversión No. 2.2 IAP'!K205+'Inversión 2.3 IAP'!K205+'Inversión 2.4 IAP'!K205+'Exp Veg 1-IAP'!K205+'Exp Veg 2-IAP'!K205</f>
        <v>0</v>
      </c>
      <c r="L205" s="125">
        <f>+'Inversión No. 2.1 IAP'!L205++'Inversión No. 2.2 IAP'!L205+'Inversión 2.3 IAP'!L205+'Inversión 2.4 IAP'!L205+'Exp Veg 1-IAP'!L205+'Exp Veg 2-IAP'!L205</f>
        <v>0</v>
      </c>
      <c r="M205" s="125">
        <f>+'Inversión No. 2.1 IAP'!M205++'Inversión No. 2.2 IAP'!M205+'Inversión 2.3 IAP'!M205+'Inversión 2.4 IAP'!M205+'Exp Veg 1-IAP'!M205+'Exp Veg 2-IAP'!M205</f>
        <v>0</v>
      </c>
      <c r="N205" s="125">
        <f>+'Inversión No. 2.1 IAP'!N205++'Inversión No. 2.2 IAP'!N205+'Inversión 2.3 IAP'!N205+'Inversión 2.4 IAP'!N205+'Exp Veg 1-IAP'!N205+'Exp Veg 2-IAP'!N205</f>
        <v>0</v>
      </c>
      <c r="O205" s="125">
        <f>+'Inversión No. 2.1 IAP'!O205++'Inversión No. 2.2 IAP'!O205+'Inversión 2.3 IAP'!O205+'Inversión 2.4 IAP'!O205+'Exp Veg 1-IAP'!O205+'Exp Veg 2-IAP'!O205</f>
        <v>0</v>
      </c>
      <c r="P205" s="125">
        <f>+'Inversión No. 2.1 IAP'!P205++'Inversión No. 2.2 IAP'!P205+'Inversión 2.3 IAP'!P205+'Inversión 2.4 IAP'!P205+'Exp Veg 1-IAP'!P205+'Exp Veg 2-IAP'!P205</f>
        <v>0</v>
      </c>
      <c r="Q205" s="125">
        <f>+'Inversión No. 2.1 IAP'!Q205++'Inversión No. 2.2 IAP'!Q205+'Inversión 2.3 IAP'!Q205+'Inversión 2.4 IAP'!Q205+'Exp Veg 1-IAP'!Q205+'Exp Veg 2-IAP'!Q205</f>
        <v>0</v>
      </c>
      <c r="R205" s="125">
        <f>+'Inversión No. 2.1 IAP'!R205++'Inversión No. 2.2 IAP'!R205+'Inversión 2.3 IAP'!R205+'Inversión 2.4 IAP'!R205+'Exp Veg 1-IAP'!R205+'Exp Veg 2-IAP'!R205</f>
        <v>0</v>
      </c>
      <c r="S205" s="125">
        <f>+'Inversión No. 2.1 IAP'!S205++'Inversión No. 2.2 IAP'!S205+'Inversión 2.3 IAP'!S205+'Inversión 2.4 IAP'!S205+'Exp Veg 1-IAP'!S205+'Exp Veg 2-IAP'!S205</f>
        <v>0</v>
      </c>
      <c r="T205" s="125">
        <f>+'Inversión No. 2.1 IAP'!T205++'Inversión No. 2.2 IAP'!T205+'Inversión 2.3 IAP'!T205+'Inversión 2.4 IAP'!T205+'Exp Veg 1-IAP'!T205+'Exp Veg 2-IAP'!T205</f>
        <v>0</v>
      </c>
      <c r="U205" s="125">
        <f>+'Inversión No. 2.1 IAP'!U205++'Inversión No. 2.2 IAP'!U205+'Inversión 2.3 IAP'!U205+'Inversión 2.4 IAP'!U205+'Exp Veg 1-IAP'!U205+'Exp Veg 2-IAP'!U205</f>
        <v>0</v>
      </c>
      <c r="V205" s="125">
        <f>+'Inversión No. 2.1 IAP'!V205++'Inversión No. 2.2 IAP'!V205+'Inversión 2.3 IAP'!V205+'Inversión 2.4 IAP'!V205+'Exp Veg 1-IAP'!V205+'Exp Veg 2-IAP'!V205</f>
        <v>0</v>
      </c>
      <c r="W205" s="125">
        <f>+'Inversión No. 2.1 IAP'!W205++'Inversión No. 2.2 IAP'!W205+'Inversión 2.3 IAP'!W205+'Inversión 2.4 IAP'!W205+'Exp Veg 1-IAP'!W205+'Exp Veg 2-IAP'!W205</f>
        <v>6</v>
      </c>
      <c r="X205" s="125">
        <f>+'Inversión No. 2.1 IAP'!X205++'Inversión No. 2.2 IAP'!X205+'Inversión 2.3 IAP'!X205+'Inversión 2.4 IAP'!X205+'Exp Veg 1-IAP'!X205+'Exp Veg 2-IAP'!X205</f>
        <v>0</v>
      </c>
      <c r="Y205" s="125">
        <f>+'Inversión No. 2.1 IAP'!Y205++'Inversión No. 2.2 IAP'!Y205+'Inversión 2.3 IAP'!Y205+'Inversión 2.4 IAP'!Y205+'Exp Veg 1-IAP'!Y205+'Exp Veg 2-IAP'!Y205</f>
        <v>0</v>
      </c>
      <c r="Z205" s="125">
        <f>+'Inversión No. 2.1 IAP'!Z205++'Inversión No. 2.2 IAP'!Z205+'Inversión 2.3 IAP'!Z205+'Inversión 2.4 IAP'!Z205+'Exp Veg 1-IAP'!Z205+'Exp Veg 2-IAP'!Z205</f>
        <v>0</v>
      </c>
      <c r="AA205" s="125">
        <f>+'Inversión No. 2.1 IAP'!AA205++'Inversión No. 2.2 IAP'!AA205+'Inversión 2.3 IAP'!AA205+'Inversión 2.4 IAP'!AA205+'Exp Veg 1-IAP'!AA205+'Exp Veg 2-IAP'!AA205</f>
        <v>0</v>
      </c>
      <c r="AB205" s="125">
        <f>+'Inversión No. 2.1 IAP'!AB205++'Inversión No. 2.2 IAP'!AB205+'Inversión 2.3 IAP'!AB205+'Inversión 2.4 IAP'!AB205+'Exp Veg 1-IAP'!AB205+'Exp Veg 2-IAP'!AB205</f>
        <v>0</v>
      </c>
      <c r="AC205" s="125">
        <f>+'Inversión No. 2.1 IAP'!AC205++'Inversión No. 2.2 IAP'!AC205+'Inversión 2.3 IAP'!AC205+'Inversión 2.4 IAP'!AC205+'Exp Veg 1-IAP'!AC205+'Exp Veg 2-IAP'!AC205</f>
        <v>0</v>
      </c>
      <c r="AD205" s="125">
        <f>+'Inversión No. 2.1 IAP'!AD205++'Inversión No. 2.2 IAP'!AD205+'Inversión 2.3 IAP'!AD205+'Inversión 2.4 IAP'!AD205+'Exp Veg 1-IAP'!AD205+'Exp Veg 2-IAP'!AD205</f>
        <v>0</v>
      </c>
      <c r="AE205" s="125">
        <f>+'Inversión No. 2.1 IAP'!AE205++'Inversión No. 2.2 IAP'!AE205+'Inversión 2.3 IAP'!AE205+'Inversión 2.4 IAP'!AE205+'Exp Veg 1-IAP'!AE205+'Exp Veg 2-IAP'!AE205</f>
        <v>0</v>
      </c>
      <c r="AF205" s="125">
        <f>+'Inversión No. 2.1 IAP'!AF205++'Inversión No. 2.2 IAP'!AF205+'Inversión 2.3 IAP'!AF205+'Inversión 2.4 IAP'!AF205+'Exp Veg 1-IAP'!AF205+'Exp Veg 2-IAP'!AF205</f>
        <v>0</v>
      </c>
      <c r="AG205" s="125">
        <f>+'Inversión No. 2.1 IAP'!AG205++'Inversión No. 2.2 IAP'!AG205+'Inversión 2.3 IAP'!AG205+'Inversión 2.4 IAP'!AG205+'Exp Veg 1-IAP'!AG205+'Exp Veg 2-IAP'!AG205</f>
        <v>0</v>
      </c>
      <c r="AH205" s="125">
        <f>+'Inversión No. 2.1 IAP'!AH205++'Inversión No. 2.2 IAP'!AH205+'Inversión 2.3 IAP'!AH205+'Inversión 2.4 IAP'!AH205+'Exp Veg 1-IAP'!AH205+'Exp Veg 2-IAP'!AH205</f>
        <v>0</v>
      </c>
      <c r="AI205" s="125">
        <f>+'Inversión No. 2.1 IAP'!AI205++'Inversión No. 2.2 IAP'!AI205+'Inversión 2.3 IAP'!AI205+'Inversión 2.4 IAP'!AI205+'Exp Veg 1-IAP'!AI205+'Exp Veg 2-IAP'!AI205</f>
        <v>0</v>
      </c>
      <c r="AJ205" s="125">
        <f>+'Inversión No. 2.1 IAP'!AJ205++'Inversión No. 2.2 IAP'!AJ205+'Inversión 2.3 IAP'!AJ205+'Inversión 2.4 IAP'!AJ205+'Exp Veg 1-IAP'!AJ205+'Exp Veg 2-IAP'!AJ205</f>
        <v>0</v>
      </c>
      <c r="AK205" s="125">
        <f>+'Inversión No. 2.1 IAP'!AK205++'Inversión No. 2.2 IAP'!AK205+'Inversión 2.3 IAP'!AK205+'Inversión 2.4 IAP'!AK205+'Exp Veg 1-IAP'!AK205+'Exp Veg 2-IAP'!AK205</f>
        <v>0</v>
      </c>
    </row>
    <row r="206" spans="2:37" x14ac:dyDescent="0.25">
      <c r="B206" s="59"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1"/>
      <c r="H206" s="125">
        <f>+'Inversión No. 2.1 IAP'!H206++'Inversión No. 2.2 IAP'!H206+'Inversión 2.3 IAP'!H206+'Inversión 2.4 IAP'!H206+'Exp Veg 1-IAP'!H206+'Exp Veg 2-IAP'!H206</f>
        <v>0</v>
      </c>
      <c r="I206" s="125">
        <f>+'Inversión No. 2.1 IAP'!I206++'Inversión No. 2.2 IAP'!I206+'Inversión 2.3 IAP'!I206+'Inversión 2.4 IAP'!I206+'Exp Veg 1-IAP'!I206+'Exp Veg 2-IAP'!I206</f>
        <v>0</v>
      </c>
      <c r="J206" s="125">
        <f>+'Inversión No. 2.1 IAP'!J206++'Inversión No. 2.2 IAP'!J206+'Inversión 2.3 IAP'!J206+'Inversión 2.4 IAP'!J206+'Exp Veg 1-IAP'!J206+'Exp Veg 2-IAP'!J206</f>
        <v>0</v>
      </c>
      <c r="K206" s="125">
        <f>+'Inversión No. 2.1 IAP'!K206++'Inversión No. 2.2 IAP'!K206+'Inversión 2.3 IAP'!K206+'Inversión 2.4 IAP'!K206+'Exp Veg 1-IAP'!K206+'Exp Veg 2-IAP'!K206</f>
        <v>0</v>
      </c>
      <c r="L206" s="125">
        <f>+'Inversión No. 2.1 IAP'!L206++'Inversión No. 2.2 IAP'!L206+'Inversión 2.3 IAP'!L206+'Inversión 2.4 IAP'!L206+'Exp Veg 1-IAP'!L206+'Exp Veg 2-IAP'!L206</f>
        <v>0</v>
      </c>
      <c r="M206" s="125">
        <f>+'Inversión No. 2.1 IAP'!M206++'Inversión No. 2.2 IAP'!M206+'Inversión 2.3 IAP'!M206+'Inversión 2.4 IAP'!M206+'Exp Veg 1-IAP'!M206+'Exp Veg 2-IAP'!M206</f>
        <v>0</v>
      </c>
      <c r="N206" s="125">
        <f>+'Inversión No. 2.1 IAP'!N206++'Inversión No. 2.2 IAP'!N206+'Inversión 2.3 IAP'!N206+'Inversión 2.4 IAP'!N206+'Exp Veg 1-IAP'!N206+'Exp Veg 2-IAP'!N206</f>
        <v>0</v>
      </c>
      <c r="O206" s="125">
        <f>+'Inversión No. 2.1 IAP'!O206++'Inversión No. 2.2 IAP'!O206+'Inversión 2.3 IAP'!O206+'Inversión 2.4 IAP'!O206+'Exp Veg 1-IAP'!O206+'Exp Veg 2-IAP'!O206</f>
        <v>0</v>
      </c>
      <c r="P206" s="125">
        <f>+'Inversión No. 2.1 IAP'!P206++'Inversión No. 2.2 IAP'!P206+'Inversión 2.3 IAP'!P206+'Inversión 2.4 IAP'!P206+'Exp Veg 1-IAP'!P206+'Exp Veg 2-IAP'!P206</f>
        <v>0</v>
      </c>
      <c r="Q206" s="125">
        <f>+'Inversión No. 2.1 IAP'!Q206++'Inversión No. 2.2 IAP'!Q206+'Inversión 2.3 IAP'!Q206+'Inversión 2.4 IAP'!Q206+'Exp Veg 1-IAP'!Q206+'Exp Veg 2-IAP'!Q206</f>
        <v>0</v>
      </c>
      <c r="R206" s="125">
        <f>+'Inversión No. 2.1 IAP'!R206++'Inversión No. 2.2 IAP'!R206+'Inversión 2.3 IAP'!R206+'Inversión 2.4 IAP'!R206+'Exp Veg 1-IAP'!R206+'Exp Veg 2-IAP'!R206</f>
        <v>0</v>
      </c>
      <c r="S206" s="125">
        <f>+'Inversión No. 2.1 IAP'!S206++'Inversión No. 2.2 IAP'!S206+'Inversión 2.3 IAP'!S206+'Inversión 2.4 IAP'!S206+'Exp Veg 1-IAP'!S206+'Exp Veg 2-IAP'!S206</f>
        <v>0</v>
      </c>
      <c r="T206" s="125">
        <f>+'Inversión No. 2.1 IAP'!T206++'Inversión No. 2.2 IAP'!T206+'Inversión 2.3 IAP'!T206+'Inversión 2.4 IAP'!T206+'Exp Veg 1-IAP'!T206+'Exp Veg 2-IAP'!T206</f>
        <v>0</v>
      </c>
      <c r="U206" s="125">
        <f>+'Inversión No. 2.1 IAP'!U206++'Inversión No. 2.2 IAP'!U206+'Inversión 2.3 IAP'!U206+'Inversión 2.4 IAP'!U206+'Exp Veg 1-IAP'!U206+'Exp Veg 2-IAP'!U206</f>
        <v>0</v>
      </c>
      <c r="V206" s="125">
        <f>+'Inversión No. 2.1 IAP'!V206++'Inversión No. 2.2 IAP'!V206+'Inversión 2.3 IAP'!V206+'Inversión 2.4 IAP'!V206+'Exp Veg 1-IAP'!V206+'Exp Veg 2-IAP'!V206</f>
        <v>0</v>
      </c>
      <c r="W206" s="125">
        <f>+'Inversión No. 2.1 IAP'!W206++'Inversión No. 2.2 IAP'!W206+'Inversión 2.3 IAP'!W206+'Inversión 2.4 IAP'!W206+'Exp Veg 1-IAP'!W206+'Exp Veg 2-IAP'!W206</f>
        <v>10</v>
      </c>
      <c r="X206" s="125">
        <f>+'Inversión No. 2.1 IAP'!X206++'Inversión No. 2.2 IAP'!X206+'Inversión 2.3 IAP'!X206+'Inversión 2.4 IAP'!X206+'Exp Veg 1-IAP'!X206+'Exp Veg 2-IAP'!X206</f>
        <v>0</v>
      </c>
      <c r="Y206" s="125">
        <f>+'Inversión No. 2.1 IAP'!Y206++'Inversión No. 2.2 IAP'!Y206+'Inversión 2.3 IAP'!Y206+'Inversión 2.4 IAP'!Y206+'Exp Veg 1-IAP'!Y206+'Exp Veg 2-IAP'!Y206</f>
        <v>0</v>
      </c>
      <c r="Z206" s="125">
        <f>+'Inversión No. 2.1 IAP'!Z206++'Inversión No. 2.2 IAP'!Z206+'Inversión 2.3 IAP'!Z206+'Inversión 2.4 IAP'!Z206+'Exp Veg 1-IAP'!Z206+'Exp Veg 2-IAP'!Z206</f>
        <v>0</v>
      </c>
      <c r="AA206" s="125">
        <f>+'Inversión No. 2.1 IAP'!AA206++'Inversión No. 2.2 IAP'!AA206+'Inversión 2.3 IAP'!AA206+'Inversión 2.4 IAP'!AA206+'Exp Veg 1-IAP'!AA206+'Exp Veg 2-IAP'!AA206</f>
        <v>0</v>
      </c>
      <c r="AB206" s="125">
        <f>+'Inversión No. 2.1 IAP'!AB206++'Inversión No. 2.2 IAP'!AB206+'Inversión 2.3 IAP'!AB206+'Inversión 2.4 IAP'!AB206+'Exp Veg 1-IAP'!AB206+'Exp Veg 2-IAP'!AB206</f>
        <v>0</v>
      </c>
      <c r="AC206" s="125">
        <f>+'Inversión No. 2.1 IAP'!AC206++'Inversión No. 2.2 IAP'!AC206+'Inversión 2.3 IAP'!AC206+'Inversión 2.4 IAP'!AC206+'Exp Veg 1-IAP'!AC206+'Exp Veg 2-IAP'!AC206</f>
        <v>0</v>
      </c>
      <c r="AD206" s="125">
        <f>+'Inversión No. 2.1 IAP'!AD206++'Inversión No. 2.2 IAP'!AD206+'Inversión 2.3 IAP'!AD206+'Inversión 2.4 IAP'!AD206+'Exp Veg 1-IAP'!AD206+'Exp Veg 2-IAP'!AD206</f>
        <v>0</v>
      </c>
      <c r="AE206" s="125">
        <f>+'Inversión No. 2.1 IAP'!AE206++'Inversión No. 2.2 IAP'!AE206+'Inversión 2.3 IAP'!AE206+'Inversión 2.4 IAP'!AE206+'Exp Veg 1-IAP'!AE206+'Exp Veg 2-IAP'!AE206</f>
        <v>0</v>
      </c>
      <c r="AF206" s="125">
        <f>+'Inversión No. 2.1 IAP'!AF206++'Inversión No. 2.2 IAP'!AF206+'Inversión 2.3 IAP'!AF206+'Inversión 2.4 IAP'!AF206+'Exp Veg 1-IAP'!AF206+'Exp Veg 2-IAP'!AF206</f>
        <v>0</v>
      </c>
      <c r="AG206" s="125">
        <f>+'Inversión No. 2.1 IAP'!AG206++'Inversión No. 2.2 IAP'!AG206+'Inversión 2.3 IAP'!AG206+'Inversión 2.4 IAP'!AG206+'Exp Veg 1-IAP'!AG206+'Exp Veg 2-IAP'!AG206</f>
        <v>0</v>
      </c>
      <c r="AH206" s="125">
        <f>+'Inversión No. 2.1 IAP'!AH206++'Inversión No. 2.2 IAP'!AH206+'Inversión 2.3 IAP'!AH206+'Inversión 2.4 IAP'!AH206+'Exp Veg 1-IAP'!AH206+'Exp Veg 2-IAP'!AH206</f>
        <v>0</v>
      </c>
      <c r="AI206" s="125">
        <f>+'Inversión No. 2.1 IAP'!AI206++'Inversión No. 2.2 IAP'!AI206+'Inversión 2.3 IAP'!AI206+'Inversión 2.4 IAP'!AI206+'Exp Veg 1-IAP'!AI206+'Exp Veg 2-IAP'!AI206</f>
        <v>0</v>
      </c>
      <c r="AJ206" s="125">
        <f>+'Inversión No. 2.1 IAP'!AJ206++'Inversión No. 2.2 IAP'!AJ206+'Inversión 2.3 IAP'!AJ206+'Inversión 2.4 IAP'!AJ206+'Exp Veg 1-IAP'!AJ206+'Exp Veg 2-IAP'!AJ206</f>
        <v>0</v>
      </c>
      <c r="AK206" s="125">
        <f>+'Inversión No. 2.1 IAP'!AK206++'Inversión No. 2.2 IAP'!AK206+'Inversión 2.3 IAP'!AK206+'Inversión 2.4 IAP'!AK206+'Exp Veg 1-IAP'!AK206+'Exp Veg 2-IAP'!AK206</f>
        <v>0</v>
      </c>
    </row>
    <row r="207" spans="2:37" x14ac:dyDescent="0.25">
      <c r="B207" s="59"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1"/>
      <c r="H207" s="125">
        <f>+'Inversión No. 2.1 IAP'!H207++'Inversión No. 2.2 IAP'!H207+'Inversión 2.3 IAP'!H207+'Inversión 2.4 IAP'!H207+'Exp Veg 1-IAP'!H207+'Exp Veg 2-IAP'!H207</f>
        <v>0</v>
      </c>
      <c r="I207" s="125">
        <f>+'Inversión No. 2.1 IAP'!I207++'Inversión No. 2.2 IAP'!I207+'Inversión 2.3 IAP'!I207+'Inversión 2.4 IAP'!I207+'Exp Veg 1-IAP'!I207+'Exp Veg 2-IAP'!I207</f>
        <v>0</v>
      </c>
      <c r="J207" s="125">
        <f>+'Inversión No. 2.1 IAP'!J207++'Inversión No. 2.2 IAP'!J207+'Inversión 2.3 IAP'!J207+'Inversión 2.4 IAP'!J207+'Exp Veg 1-IAP'!J207+'Exp Veg 2-IAP'!J207</f>
        <v>0</v>
      </c>
      <c r="K207" s="125">
        <f>+'Inversión No. 2.1 IAP'!K207++'Inversión No. 2.2 IAP'!K207+'Inversión 2.3 IAP'!K207+'Inversión 2.4 IAP'!K207+'Exp Veg 1-IAP'!K207+'Exp Veg 2-IAP'!K207</f>
        <v>0</v>
      </c>
      <c r="L207" s="125">
        <f>+'Inversión No. 2.1 IAP'!L207++'Inversión No. 2.2 IAP'!L207+'Inversión 2.3 IAP'!L207+'Inversión 2.4 IAP'!L207+'Exp Veg 1-IAP'!L207+'Exp Veg 2-IAP'!L207</f>
        <v>0</v>
      </c>
      <c r="M207" s="125">
        <f>+'Inversión No. 2.1 IAP'!M207++'Inversión No. 2.2 IAP'!M207+'Inversión 2.3 IAP'!M207+'Inversión 2.4 IAP'!M207+'Exp Veg 1-IAP'!M207+'Exp Veg 2-IAP'!M207</f>
        <v>0</v>
      </c>
      <c r="N207" s="125">
        <f>+'Inversión No. 2.1 IAP'!N207++'Inversión No. 2.2 IAP'!N207+'Inversión 2.3 IAP'!N207+'Inversión 2.4 IAP'!N207+'Exp Veg 1-IAP'!N207+'Exp Veg 2-IAP'!N207</f>
        <v>0</v>
      </c>
      <c r="O207" s="125">
        <f>+'Inversión No. 2.1 IAP'!O207++'Inversión No. 2.2 IAP'!O207+'Inversión 2.3 IAP'!O207+'Inversión 2.4 IAP'!O207+'Exp Veg 1-IAP'!O207+'Exp Veg 2-IAP'!O207</f>
        <v>0</v>
      </c>
      <c r="P207" s="125">
        <f>+'Inversión No. 2.1 IAP'!P207++'Inversión No. 2.2 IAP'!P207+'Inversión 2.3 IAP'!P207+'Inversión 2.4 IAP'!P207+'Exp Veg 1-IAP'!P207+'Exp Veg 2-IAP'!P207</f>
        <v>0</v>
      </c>
      <c r="Q207" s="125">
        <f>+'Inversión No. 2.1 IAP'!Q207++'Inversión No. 2.2 IAP'!Q207+'Inversión 2.3 IAP'!Q207+'Inversión 2.4 IAP'!Q207+'Exp Veg 1-IAP'!Q207+'Exp Veg 2-IAP'!Q207</f>
        <v>0</v>
      </c>
      <c r="R207" s="125">
        <f>+'Inversión No. 2.1 IAP'!R207++'Inversión No. 2.2 IAP'!R207+'Inversión 2.3 IAP'!R207+'Inversión 2.4 IAP'!R207+'Exp Veg 1-IAP'!R207+'Exp Veg 2-IAP'!R207</f>
        <v>0</v>
      </c>
      <c r="S207" s="125">
        <f>+'Inversión No. 2.1 IAP'!S207++'Inversión No. 2.2 IAP'!S207+'Inversión 2.3 IAP'!S207+'Inversión 2.4 IAP'!S207+'Exp Veg 1-IAP'!S207+'Exp Veg 2-IAP'!S207</f>
        <v>0</v>
      </c>
      <c r="T207" s="125">
        <f>+'Inversión No. 2.1 IAP'!T207++'Inversión No. 2.2 IAP'!T207+'Inversión 2.3 IAP'!T207+'Inversión 2.4 IAP'!T207+'Exp Veg 1-IAP'!T207+'Exp Veg 2-IAP'!T207</f>
        <v>0</v>
      </c>
      <c r="U207" s="125">
        <f>+'Inversión No. 2.1 IAP'!U207++'Inversión No. 2.2 IAP'!U207+'Inversión 2.3 IAP'!U207+'Inversión 2.4 IAP'!U207+'Exp Veg 1-IAP'!U207+'Exp Veg 2-IAP'!U207</f>
        <v>0</v>
      </c>
      <c r="V207" s="125">
        <f>+'Inversión No. 2.1 IAP'!V207++'Inversión No. 2.2 IAP'!V207+'Inversión 2.3 IAP'!V207+'Inversión 2.4 IAP'!V207+'Exp Veg 1-IAP'!V207+'Exp Veg 2-IAP'!V207</f>
        <v>0</v>
      </c>
      <c r="W207" s="125">
        <f>+'Inversión No. 2.1 IAP'!W207++'Inversión No. 2.2 IAP'!W207+'Inversión 2.3 IAP'!W207+'Inversión 2.4 IAP'!W207+'Exp Veg 1-IAP'!W207+'Exp Veg 2-IAP'!W207</f>
        <v>6</v>
      </c>
      <c r="X207" s="125">
        <f>+'Inversión No. 2.1 IAP'!X207++'Inversión No. 2.2 IAP'!X207+'Inversión 2.3 IAP'!X207+'Inversión 2.4 IAP'!X207+'Exp Veg 1-IAP'!X207+'Exp Veg 2-IAP'!X207</f>
        <v>0</v>
      </c>
      <c r="Y207" s="125">
        <f>+'Inversión No. 2.1 IAP'!Y207++'Inversión No. 2.2 IAP'!Y207+'Inversión 2.3 IAP'!Y207+'Inversión 2.4 IAP'!Y207+'Exp Veg 1-IAP'!Y207+'Exp Veg 2-IAP'!Y207</f>
        <v>0</v>
      </c>
      <c r="Z207" s="125">
        <f>+'Inversión No. 2.1 IAP'!Z207++'Inversión No. 2.2 IAP'!Z207+'Inversión 2.3 IAP'!Z207+'Inversión 2.4 IAP'!Z207+'Exp Veg 1-IAP'!Z207+'Exp Veg 2-IAP'!Z207</f>
        <v>0</v>
      </c>
      <c r="AA207" s="125">
        <f>+'Inversión No. 2.1 IAP'!AA207++'Inversión No. 2.2 IAP'!AA207+'Inversión 2.3 IAP'!AA207+'Inversión 2.4 IAP'!AA207+'Exp Veg 1-IAP'!AA207+'Exp Veg 2-IAP'!AA207</f>
        <v>0</v>
      </c>
      <c r="AB207" s="125">
        <f>+'Inversión No. 2.1 IAP'!AB207++'Inversión No. 2.2 IAP'!AB207+'Inversión 2.3 IAP'!AB207+'Inversión 2.4 IAP'!AB207+'Exp Veg 1-IAP'!AB207+'Exp Veg 2-IAP'!AB207</f>
        <v>0</v>
      </c>
      <c r="AC207" s="125">
        <f>+'Inversión No. 2.1 IAP'!AC207++'Inversión No. 2.2 IAP'!AC207+'Inversión 2.3 IAP'!AC207+'Inversión 2.4 IAP'!AC207+'Exp Veg 1-IAP'!AC207+'Exp Veg 2-IAP'!AC207</f>
        <v>0</v>
      </c>
      <c r="AD207" s="125">
        <f>+'Inversión No. 2.1 IAP'!AD207++'Inversión No. 2.2 IAP'!AD207+'Inversión 2.3 IAP'!AD207+'Inversión 2.4 IAP'!AD207+'Exp Veg 1-IAP'!AD207+'Exp Veg 2-IAP'!AD207</f>
        <v>0</v>
      </c>
      <c r="AE207" s="125">
        <f>+'Inversión No. 2.1 IAP'!AE207++'Inversión No. 2.2 IAP'!AE207+'Inversión 2.3 IAP'!AE207+'Inversión 2.4 IAP'!AE207+'Exp Veg 1-IAP'!AE207+'Exp Veg 2-IAP'!AE207</f>
        <v>0</v>
      </c>
      <c r="AF207" s="125">
        <f>+'Inversión No. 2.1 IAP'!AF207++'Inversión No. 2.2 IAP'!AF207+'Inversión 2.3 IAP'!AF207+'Inversión 2.4 IAP'!AF207+'Exp Veg 1-IAP'!AF207+'Exp Veg 2-IAP'!AF207</f>
        <v>0</v>
      </c>
      <c r="AG207" s="125">
        <f>+'Inversión No. 2.1 IAP'!AG207++'Inversión No. 2.2 IAP'!AG207+'Inversión 2.3 IAP'!AG207+'Inversión 2.4 IAP'!AG207+'Exp Veg 1-IAP'!AG207+'Exp Veg 2-IAP'!AG207</f>
        <v>0</v>
      </c>
      <c r="AH207" s="125">
        <f>+'Inversión No. 2.1 IAP'!AH207++'Inversión No. 2.2 IAP'!AH207+'Inversión 2.3 IAP'!AH207+'Inversión 2.4 IAP'!AH207+'Exp Veg 1-IAP'!AH207+'Exp Veg 2-IAP'!AH207</f>
        <v>0</v>
      </c>
      <c r="AI207" s="125">
        <f>+'Inversión No. 2.1 IAP'!AI207++'Inversión No. 2.2 IAP'!AI207+'Inversión 2.3 IAP'!AI207+'Inversión 2.4 IAP'!AI207+'Exp Veg 1-IAP'!AI207+'Exp Veg 2-IAP'!AI207</f>
        <v>0</v>
      </c>
      <c r="AJ207" s="125">
        <f>+'Inversión No. 2.1 IAP'!AJ207++'Inversión No. 2.2 IAP'!AJ207+'Inversión 2.3 IAP'!AJ207+'Inversión 2.4 IAP'!AJ207+'Exp Veg 1-IAP'!AJ207+'Exp Veg 2-IAP'!AJ207</f>
        <v>0</v>
      </c>
      <c r="AK207" s="125">
        <f>+'Inversión No. 2.1 IAP'!AK207++'Inversión No. 2.2 IAP'!AK207+'Inversión 2.3 IAP'!AK207+'Inversión 2.4 IAP'!AK207+'Exp Veg 1-IAP'!AK207+'Exp Veg 2-IAP'!AK207</f>
        <v>0</v>
      </c>
    </row>
    <row r="208" spans="2:37" x14ac:dyDescent="0.25">
      <c r="B208" s="59"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1"/>
      <c r="H208" s="125">
        <f>+'Inversión No. 2.1 IAP'!H208++'Inversión No. 2.2 IAP'!H208+'Inversión 2.3 IAP'!H208+'Inversión 2.4 IAP'!H208+'Exp Veg 1-IAP'!H208+'Exp Veg 2-IAP'!H208</f>
        <v>0</v>
      </c>
      <c r="I208" s="125">
        <f>+'Inversión No. 2.1 IAP'!I208++'Inversión No. 2.2 IAP'!I208+'Inversión 2.3 IAP'!I208+'Inversión 2.4 IAP'!I208+'Exp Veg 1-IAP'!I208+'Exp Veg 2-IAP'!I208</f>
        <v>0</v>
      </c>
      <c r="J208" s="125">
        <f>+'Inversión No. 2.1 IAP'!J208++'Inversión No. 2.2 IAP'!J208+'Inversión 2.3 IAP'!J208+'Inversión 2.4 IAP'!J208+'Exp Veg 1-IAP'!J208+'Exp Veg 2-IAP'!J208</f>
        <v>0</v>
      </c>
      <c r="K208" s="125">
        <f>+'Inversión No. 2.1 IAP'!K208++'Inversión No. 2.2 IAP'!K208+'Inversión 2.3 IAP'!K208+'Inversión 2.4 IAP'!K208+'Exp Veg 1-IAP'!K208+'Exp Veg 2-IAP'!K208</f>
        <v>0</v>
      </c>
      <c r="L208" s="125">
        <f>+'Inversión No. 2.1 IAP'!L208++'Inversión No. 2.2 IAP'!L208+'Inversión 2.3 IAP'!L208+'Inversión 2.4 IAP'!L208+'Exp Veg 1-IAP'!L208+'Exp Veg 2-IAP'!L208</f>
        <v>0</v>
      </c>
      <c r="M208" s="125">
        <f>+'Inversión No. 2.1 IAP'!M208++'Inversión No. 2.2 IAP'!M208+'Inversión 2.3 IAP'!M208+'Inversión 2.4 IAP'!M208+'Exp Veg 1-IAP'!M208+'Exp Veg 2-IAP'!M208</f>
        <v>0</v>
      </c>
      <c r="N208" s="125">
        <f>+'Inversión No. 2.1 IAP'!N208++'Inversión No. 2.2 IAP'!N208+'Inversión 2.3 IAP'!N208+'Inversión 2.4 IAP'!N208+'Exp Veg 1-IAP'!N208+'Exp Veg 2-IAP'!N208</f>
        <v>0</v>
      </c>
      <c r="O208" s="125">
        <f>+'Inversión No. 2.1 IAP'!O208++'Inversión No. 2.2 IAP'!O208+'Inversión 2.3 IAP'!O208+'Inversión 2.4 IAP'!O208+'Exp Veg 1-IAP'!O208+'Exp Veg 2-IAP'!O208</f>
        <v>0</v>
      </c>
      <c r="P208" s="125">
        <f>+'Inversión No. 2.1 IAP'!P208++'Inversión No. 2.2 IAP'!P208+'Inversión 2.3 IAP'!P208+'Inversión 2.4 IAP'!P208+'Exp Veg 1-IAP'!P208+'Exp Veg 2-IAP'!P208</f>
        <v>0</v>
      </c>
      <c r="Q208" s="125">
        <f>+'Inversión No. 2.1 IAP'!Q208++'Inversión No. 2.2 IAP'!Q208+'Inversión 2.3 IAP'!Q208+'Inversión 2.4 IAP'!Q208+'Exp Veg 1-IAP'!Q208+'Exp Veg 2-IAP'!Q208</f>
        <v>0</v>
      </c>
      <c r="R208" s="125">
        <f>+'Inversión No. 2.1 IAP'!R208++'Inversión No. 2.2 IAP'!R208+'Inversión 2.3 IAP'!R208+'Inversión 2.4 IAP'!R208+'Exp Veg 1-IAP'!R208+'Exp Veg 2-IAP'!R208</f>
        <v>0</v>
      </c>
      <c r="S208" s="125">
        <f>+'Inversión No. 2.1 IAP'!S208++'Inversión No. 2.2 IAP'!S208+'Inversión 2.3 IAP'!S208+'Inversión 2.4 IAP'!S208+'Exp Veg 1-IAP'!S208+'Exp Veg 2-IAP'!S208</f>
        <v>0</v>
      </c>
      <c r="T208" s="125">
        <f>+'Inversión No. 2.1 IAP'!T208++'Inversión No. 2.2 IAP'!T208+'Inversión 2.3 IAP'!T208+'Inversión 2.4 IAP'!T208+'Exp Veg 1-IAP'!T208+'Exp Veg 2-IAP'!T208</f>
        <v>0</v>
      </c>
      <c r="U208" s="125">
        <f>+'Inversión No. 2.1 IAP'!U208++'Inversión No. 2.2 IAP'!U208+'Inversión 2.3 IAP'!U208+'Inversión 2.4 IAP'!U208+'Exp Veg 1-IAP'!U208+'Exp Veg 2-IAP'!U208</f>
        <v>0</v>
      </c>
      <c r="V208" s="125">
        <f>+'Inversión No. 2.1 IAP'!V208++'Inversión No. 2.2 IAP'!V208+'Inversión 2.3 IAP'!V208+'Inversión 2.4 IAP'!V208+'Exp Veg 1-IAP'!V208+'Exp Veg 2-IAP'!V208</f>
        <v>0</v>
      </c>
      <c r="W208" s="125">
        <f>+'Inversión No. 2.1 IAP'!W208++'Inversión No. 2.2 IAP'!W208+'Inversión 2.3 IAP'!W208+'Inversión 2.4 IAP'!W208+'Exp Veg 1-IAP'!W208+'Exp Veg 2-IAP'!W208</f>
        <v>1</v>
      </c>
      <c r="X208" s="125">
        <f>+'Inversión No. 2.1 IAP'!X208++'Inversión No. 2.2 IAP'!X208+'Inversión 2.3 IAP'!X208+'Inversión 2.4 IAP'!X208+'Exp Veg 1-IAP'!X208+'Exp Veg 2-IAP'!X208</f>
        <v>0</v>
      </c>
      <c r="Y208" s="125">
        <f>+'Inversión No. 2.1 IAP'!Y208++'Inversión No. 2.2 IAP'!Y208+'Inversión 2.3 IAP'!Y208+'Inversión 2.4 IAP'!Y208+'Exp Veg 1-IAP'!Y208+'Exp Veg 2-IAP'!Y208</f>
        <v>0</v>
      </c>
      <c r="Z208" s="125">
        <f>+'Inversión No. 2.1 IAP'!Z208++'Inversión No. 2.2 IAP'!Z208+'Inversión 2.3 IAP'!Z208+'Inversión 2.4 IAP'!Z208+'Exp Veg 1-IAP'!Z208+'Exp Veg 2-IAP'!Z208</f>
        <v>0</v>
      </c>
      <c r="AA208" s="125">
        <f>+'Inversión No. 2.1 IAP'!AA208++'Inversión No. 2.2 IAP'!AA208+'Inversión 2.3 IAP'!AA208+'Inversión 2.4 IAP'!AA208+'Exp Veg 1-IAP'!AA208+'Exp Veg 2-IAP'!AA208</f>
        <v>0</v>
      </c>
      <c r="AB208" s="125">
        <f>+'Inversión No. 2.1 IAP'!AB208++'Inversión No. 2.2 IAP'!AB208+'Inversión 2.3 IAP'!AB208+'Inversión 2.4 IAP'!AB208+'Exp Veg 1-IAP'!AB208+'Exp Veg 2-IAP'!AB208</f>
        <v>0</v>
      </c>
      <c r="AC208" s="125">
        <f>+'Inversión No. 2.1 IAP'!AC208++'Inversión No. 2.2 IAP'!AC208+'Inversión 2.3 IAP'!AC208+'Inversión 2.4 IAP'!AC208+'Exp Veg 1-IAP'!AC208+'Exp Veg 2-IAP'!AC208</f>
        <v>0</v>
      </c>
      <c r="AD208" s="125">
        <f>+'Inversión No. 2.1 IAP'!AD208++'Inversión No. 2.2 IAP'!AD208+'Inversión 2.3 IAP'!AD208+'Inversión 2.4 IAP'!AD208+'Exp Veg 1-IAP'!AD208+'Exp Veg 2-IAP'!AD208</f>
        <v>0</v>
      </c>
      <c r="AE208" s="125">
        <f>+'Inversión No. 2.1 IAP'!AE208++'Inversión No. 2.2 IAP'!AE208+'Inversión 2.3 IAP'!AE208+'Inversión 2.4 IAP'!AE208+'Exp Veg 1-IAP'!AE208+'Exp Veg 2-IAP'!AE208</f>
        <v>0</v>
      </c>
      <c r="AF208" s="125">
        <f>+'Inversión No. 2.1 IAP'!AF208++'Inversión No. 2.2 IAP'!AF208+'Inversión 2.3 IAP'!AF208+'Inversión 2.4 IAP'!AF208+'Exp Veg 1-IAP'!AF208+'Exp Veg 2-IAP'!AF208</f>
        <v>0</v>
      </c>
      <c r="AG208" s="125">
        <f>+'Inversión No. 2.1 IAP'!AG208++'Inversión No. 2.2 IAP'!AG208+'Inversión 2.3 IAP'!AG208+'Inversión 2.4 IAP'!AG208+'Exp Veg 1-IAP'!AG208+'Exp Veg 2-IAP'!AG208</f>
        <v>0</v>
      </c>
      <c r="AH208" s="125">
        <f>+'Inversión No. 2.1 IAP'!AH208++'Inversión No. 2.2 IAP'!AH208+'Inversión 2.3 IAP'!AH208+'Inversión 2.4 IAP'!AH208+'Exp Veg 1-IAP'!AH208+'Exp Veg 2-IAP'!AH208</f>
        <v>0</v>
      </c>
      <c r="AI208" s="125">
        <f>+'Inversión No. 2.1 IAP'!AI208++'Inversión No. 2.2 IAP'!AI208+'Inversión 2.3 IAP'!AI208+'Inversión 2.4 IAP'!AI208+'Exp Veg 1-IAP'!AI208+'Exp Veg 2-IAP'!AI208</f>
        <v>0</v>
      </c>
      <c r="AJ208" s="125">
        <f>+'Inversión No. 2.1 IAP'!AJ208++'Inversión No. 2.2 IAP'!AJ208+'Inversión 2.3 IAP'!AJ208+'Inversión 2.4 IAP'!AJ208+'Exp Veg 1-IAP'!AJ208+'Exp Veg 2-IAP'!AJ208</f>
        <v>0</v>
      </c>
      <c r="AK208" s="125">
        <f>+'Inversión No. 2.1 IAP'!AK208++'Inversión No. 2.2 IAP'!AK208+'Inversión 2.3 IAP'!AK208+'Inversión 2.4 IAP'!AK208+'Exp Veg 1-IAP'!AK208+'Exp Veg 2-IAP'!AK208</f>
        <v>0</v>
      </c>
    </row>
    <row r="209" spans="2:37" x14ac:dyDescent="0.25">
      <c r="B209" s="59"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1"/>
      <c r="H209" s="125">
        <f>+'Inversión No. 2.1 IAP'!H209++'Inversión No. 2.2 IAP'!H209+'Inversión 2.3 IAP'!H209+'Inversión 2.4 IAP'!H209+'Exp Veg 1-IAP'!H209+'Exp Veg 2-IAP'!H209</f>
        <v>0</v>
      </c>
      <c r="I209" s="125">
        <f>+'Inversión No. 2.1 IAP'!I209++'Inversión No. 2.2 IAP'!I209+'Inversión 2.3 IAP'!I209+'Inversión 2.4 IAP'!I209+'Exp Veg 1-IAP'!I209+'Exp Veg 2-IAP'!I209</f>
        <v>0</v>
      </c>
      <c r="J209" s="125">
        <f>+'Inversión No. 2.1 IAP'!J209++'Inversión No. 2.2 IAP'!J209+'Inversión 2.3 IAP'!J209+'Inversión 2.4 IAP'!J209+'Exp Veg 1-IAP'!J209+'Exp Veg 2-IAP'!J209</f>
        <v>0</v>
      </c>
      <c r="K209" s="125">
        <f>+'Inversión No. 2.1 IAP'!K209++'Inversión No. 2.2 IAP'!K209+'Inversión 2.3 IAP'!K209+'Inversión 2.4 IAP'!K209+'Exp Veg 1-IAP'!K209+'Exp Veg 2-IAP'!K209</f>
        <v>0</v>
      </c>
      <c r="L209" s="125">
        <f>+'Inversión No. 2.1 IAP'!L209++'Inversión No. 2.2 IAP'!L209+'Inversión 2.3 IAP'!L209+'Inversión 2.4 IAP'!L209+'Exp Veg 1-IAP'!L209+'Exp Veg 2-IAP'!L209</f>
        <v>0</v>
      </c>
      <c r="M209" s="125">
        <f>+'Inversión No. 2.1 IAP'!M209++'Inversión No. 2.2 IAP'!M209+'Inversión 2.3 IAP'!M209+'Inversión 2.4 IAP'!M209+'Exp Veg 1-IAP'!M209+'Exp Veg 2-IAP'!M209</f>
        <v>0</v>
      </c>
      <c r="N209" s="125">
        <f>+'Inversión No. 2.1 IAP'!N209++'Inversión No. 2.2 IAP'!N209+'Inversión 2.3 IAP'!N209+'Inversión 2.4 IAP'!N209+'Exp Veg 1-IAP'!N209+'Exp Veg 2-IAP'!N209</f>
        <v>0</v>
      </c>
      <c r="O209" s="125">
        <f>+'Inversión No. 2.1 IAP'!O209++'Inversión No. 2.2 IAP'!O209+'Inversión 2.3 IAP'!O209+'Inversión 2.4 IAP'!O209+'Exp Veg 1-IAP'!O209+'Exp Veg 2-IAP'!O209</f>
        <v>0</v>
      </c>
      <c r="P209" s="125">
        <f>+'Inversión No. 2.1 IAP'!P209++'Inversión No. 2.2 IAP'!P209+'Inversión 2.3 IAP'!P209+'Inversión 2.4 IAP'!P209+'Exp Veg 1-IAP'!P209+'Exp Veg 2-IAP'!P209</f>
        <v>0</v>
      </c>
      <c r="Q209" s="125">
        <f>+'Inversión No. 2.1 IAP'!Q209++'Inversión No. 2.2 IAP'!Q209+'Inversión 2.3 IAP'!Q209+'Inversión 2.4 IAP'!Q209+'Exp Veg 1-IAP'!Q209+'Exp Veg 2-IAP'!Q209</f>
        <v>0</v>
      </c>
      <c r="R209" s="125">
        <f>+'Inversión No. 2.1 IAP'!R209++'Inversión No. 2.2 IAP'!R209+'Inversión 2.3 IAP'!R209+'Inversión 2.4 IAP'!R209+'Exp Veg 1-IAP'!R209+'Exp Veg 2-IAP'!R209</f>
        <v>0</v>
      </c>
      <c r="S209" s="125">
        <f>+'Inversión No. 2.1 IAP'!S209++'Inversión No. 2.2 IAP'!S209+'Inversión 2.3 IAP'!S209+'Inversión 2.4 IAP'!S209+'Exp Veg 1-IAP'!S209+'Exp Veg 2-IAP'!S209</f>
        <v>0</v>
      </c>
      <c r="T209" s="125">
        <f>+'Inversión No. 2.1 IAP'!T209++'Inversión No. 2.2 IAP'!T209+'Inversión 2.3 IAP'!T209+'Inversión 2.4 IAP'!T209+'Exp Veg 1-IAP'!T209+'Exp Veg 2-IAP'!T209</f>
        <v>0</v>
      </c>
      <c r="U209" s="125">
        <f>+'Inversión No. 2.1 IAP'!U209++'Inversión No. 2.2 IAP'!U209+'Inversión 2.3 IAP'!U209+'Inversión 2.4 IAP'!U209+'Exp Veg 1-IAP'!U209+'Exp Veg 2-IAP'!U209</f>
        <v>0</v>
      </c>
      <c r="V209" s="125">
        <f>+'Inversión No. 2.1 IAP'!V209++'Inversión No. 2.2 IAP'!V209+'Inversión 2.3 IAP'!V209+'Inversión 2.4 IAP'!V209+'Exp Veg 1-IAP'!V209+'Exp Veg 2-IAP'!V209</f>
        <v>0</v>
      </c>
      <c r="W209" s="125">
        <f>+'Inversión No. 2.1 IAP'!W209++'Inversión No. 2.2 IAP'!W209+'Inversión 2.3 IAP'!W209+'Inversión 2.4 IAP'!W209+'Exp Veg 1-IAP'!W209+'Exp Veg 2-IAP'!W209</f>
        <v>2</v>
      </c>
      <c r="X209" s="125">
        <f>+'Inversión No. 2.1 IAP'!X209++'Inversión No. 2.2 IAP'!X209+'Inversión 2.3 IAP'!X209+'Inversión 2.4 IAP'!X209+'Exp Veg 1-IAP'!X209+'Exp Veg 2-IAP'!X209</f>
        <v>0</v>
      </c>
      <c r="Y209" s="125">
        <f>+'Inversión No. 2.1 IAP'!Y209++'Inversión No. 2.2 IAP'!Y209+'Inversión 2.3 IAP'!Y209+'Inversión 2.4 IAP'!Y209+'Exp Veg 1-IAP'!Y209+'Exp Veg 2-IAP'!Y209</f>
        <v>0</v>
      </c>
      <c r="Z209" s="125">
        <f>+'Inversión No. 2.1 IAP'!Z209++'Inversión No. 2.2 IAP'!Z209+'Inversión 2.3 IAP'!Z209+'Inversión 2.4 IAP'!Z209+'Exp Veg 1-IAP'!Z209+'Exp Veg 2-IAP'!Z209</f>
        <v>0</v>
      </c>
      <c r="AA209" s="125">
        <f>+'Inversión No. 2.1 IAP'!AA209++'Inversión No. 2.2 IAP'!AA209+'Inversión 2.3 IAP'!AA209+'Inversión 2.4 IAP'!AA209+'Exp Veg 1-IAP'!AA209+'Exp Veg 2-IAP'!AA209</f>
        <v>0</v>
      </c>
      <c r="AB209" s="125">
        <f>+'Inversión No. 2.1 IAP'!AB209++'Inversión No. 2.2 IAP'!AB209+'Inversión 2.3 IAP'!AB209+'Inversión 2.4 IAP'!AB209+'Exp Veg 1-IAP'!AB209+'Exp Veg 2-IAP'!AB209</f>
        <v>0</v>
      </c>
      <c r="AC209" s="125">
        <f>+'Inversión No. 2.1 IAP'!AC209++'Inversión No. 2.2 IAP'!AC209+'Inversión 2.3 IAP'!AC209+'Inversión 2.4 IAP'!AC209+'Exp Veg 1-IAP'!AC209+'Exp Veg 2-IAP'!AC209</f>
        <v>0</v>
      </c>
      <c r="AD209" s="125">
        <f>+'Inversión No. 2.1 IAP'!AD209++'Inversión No. 2.2 IAP'!AD209+'Inversión 2.3 IAP'!AD209+'Inversión 2.4 IAP'!AD209+'Exp Veg 1-IAP'!AD209+'Exp Veg 2-IAP'!AD209</f>
        <v>0</v>
      </c>
      <c r="AE209" s="125">
        <f>+'Inversión No. 2.1 IAP'!AE209++'Inversión No. 2.2 IAP'!AE209+'Inversión 2.3 IAP'!AE209+'Inversión 2.4 IAP'!AE209+'Exp Veg 1-IAP'!AE209+'Exp Veg 2-IAP'!AE209</f>
        <v>0</v>
      </c>
      <c r="AF209" s="125">
        <f>+'Inversión No. 2.1 IAP'!AF209++'Inversión No. 2.2 IAP'!AF209+'Inversión 2.3 IAP'!AF209+'Inversión 2.4 IAP'!AF209+'Exp Veg 1-IAP'!AF209+'Exp Veg 2-IAP'!AF209</f>
        <v>0</v>
      </c>
      <c r="AG209" s="125">
        <f>+'Inversión No. 2.1 IAP'!AG209++'Inversión No. 2.2 IAP'!AG209+'Inversión 2.3 IAP'!AG209+'Inversión 2.4 IAP'!AG209+'Exp Veg 1-IAP'!AG209+'Exp Veg 2-IAP'!AG209</f>
        <v>0</v>
      </c>
      <c r="AH209" s="125">
        <f>+'Inversión No. 2.1 IAP'!AH209++'Inversión No. 2.2 IAP'!AH209+'Inversión 2.3 IAP'!AH209+'Inversión 2.4 IAP'!AH209+'Exp Veg 1-IAP'!AH209+'Exp Veg 2-IAP'!AH209</f>
        <v>0</v>
      </c>
      <c r="AI209" s="125">
        <f>+'Inversión No. 2.1 IAP'!AI209++'Inversión No. 2.2 IAP'!AI209+'Inversión 2.3 IAP'!AI209+'Inversión 2.4 IAP'!AI209+'Exp Veg 1-IAP'!AI209+'Exp Veg 2-IAP'!AI209</f>
        <v>0</v>
      </c>
      <c r="AJ209" s="125">
        <f>+'Inversión No. 2.1 IAP'!AJ209++'Inversión No. 2.2 IAP'!AJ209+'Inversión 2.3 IAP'!AJ209+'Inversión 2.4 IAP'!AJ209+'Exp Veg 1-IAP'!AJ209+'Exp Veg 2-IAP'!AJ209</f>
        <v>0</v>
      </c>
      <c r="AK209" s="125">
        <f>+'Inversión No. 2.1 IAP'!AK209++'Inversión No. 2.2 IAP'!AK209+'Inversión 2.3 IAP'!AK209+'Inversión 2.4 IAP'!AK209+'Exp Veg 1-IAP'!AK209+'Exp Veg 2-IAP'!AK209</f>
        <v>0</v>
      </c>
    </row>
    <row r="210" spans="2:37" x14ac:dyDescent="0.25">
      <c r="B210" s="59"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1"/>
      <c r="H210" s="125">
        <f>+'Inversión No. 2.1 IAP'!H210++'Inversión No. 2.2 IAP'!H210+'Inversión 2.3 IAP'!H210+'Inversión 2.4 IAP'!H210+'Exp Veg 1-IAP'!H210+'Exp Veg 2-IAP'!H210</f>
        <v>0</v>
      </c>
      <c r="I210" s="125">
        <f>+'Inversión No. 2.1 IAP'!I210++'Inversión No. 2.2 IAP'!I210+'Inversión 2.3 IAP'!I210+'Inversión 2.4 IAP'!I210+'Exp Veg 1-IAP'!I210+'Exp Veg 2-IAP'!I210</f>
        <v>0</v>
      </c>
      <c r="J210" s="125">
        <f>+'Inversión No. 2.1 IAP'!J210++'Inversión No. 2.2 IAP'!J210+'Inversión 2.3 IAP'!J210+'Inversión 2.4 IAP'!J210+'Exp Veg 1-IAP'!J210+'Exp Veg 2-IAP'!J210</f>
        <v>0</v>
      </c>
      <c r="K210" s="125">
        <f>+'Inversión No. 2.1 IAP'!K210++'Inversión No. 2.2 IAP'!K210+'Inversión 2.3 IAP'!K210+'Inversión 2.4 IAP'!K210+'Exp Veg 1-IAP'!K210+'Exp Veg 2-IAP'!K210</f>
        <v>0</v>
      </c>
      <c r="L210" s="125">
        <f>+'Inversión No. 2.1 IAP'!L210++'Inversión No. 2.2 IAP'!L210+'Inversión 2.3 IAP'!L210+'Inversión 2.4 IAP'!L210+'Exp Veg 1-IAP'!L210+'Exp Veg 2-IAP'!L210</f>
        <v>0</v>
      </c>
      <c r="M210" s="125">
        <f>+'Inversión No. 2.1 IAP'!M210++'Inversión No. 2.2 IAP'!M210+'Inversión 2.3 IAP'!M210+'Inversión 2.4 IAP'!M210+'Exp Veg 1-IAP'!M210+'Exp Veg 2-IAP'!M210</f>
        <v>0</v>
      </c>
      <c r="N210" s="125">
        <f>+'Inversión No. 2.1 IAP'!N210++'Inversión No. 2.2 IAP'!N210+'Inversión 2.3 IAP'!N210+'Inversión 2.4 IAP'!N210+'Exp Veg 1-IAP'!N210+'Exp Veg 2-IAP'!N210</f>
        <v>0</v>
      </c>
      <c r="O210" s="125">
        <f>+'Inversión No. 2.1 IAP'!O210++'Inversión No. 2.2 IAP'!O210+'Inversión 2.3 IAP'!O210+'Inversión 2.4 IAP'!O210+'Exp Veg 1-IAP'!O210+'Exp Veg 2-IAP'!O210</f>
        <v>0</v>
      </c>
      <c r="P210" s="125">
        <f>+'Inversión No. 2.1 IAP'!P210++'Inversión No. 2.2 IAP'!P210+'Inversión 2.3 IAP'!P210+'Inversión 2.4 IAP'!P210+'Exp Veg 1-IAP'!P210+'Exp Veg 2-IAP'!P210</f>
        <v>0</v>
      </c>
      <c r="Q210" s="125">
        <f>+'Inversión No. 2.1 IAP'!Q210++'Inversión No. 2.2 IAP'!Q210+'Inversión 2.3 IAP'!Q210+'Inversión 2.4 IAP'!Q210+'Exp Veg 1-IAP'!Q210+'Exp Veg 2-IAP'!Q210</f>
        <v>0</v>
      </c>
      <c r="R210" s="125">
        <f>+'Inversión No. 2.1 IAP'!R210++'Inversión No. 2.2 IAP'!R210+'Inversión 2.3 IAP'!R210+'Inversión 2.4 IAP'!R210+'Exp Veg 1-IAP'!R210+'Exp Veg 2-IAP'!R210</f>
        <v>0</v>
      </c>
      <c r="S210" s="125">
        <f>+'Inversión No. 2.1 IAP'!S210++'Inversión No. 2.2 IAP'!S210+'Inversión 2.3 IAP'!S210+'Inversión 2.4 IAP'!S210+'Exp Veg 1-IAP'!S210+'Exp Veg 2-IAP'!S210</f>
        <v>0</v>
      </c>
      <c r="T210" s="125">
        <f>+'Inversión No. 2.1 IAP'!T210++'Inversión No. 2.2 IAP'!T210+'Inversión 2.3 IAP'!T210+'Inversión 2.4 IAP'!T210+'Exp Veg 1-IAP'!T210+'Exp Veg 2-IAP'!T210</f>
        <v>0</v>
      </c>
      <c r="U210" s="125">
        <f>+'Inversión No. 2.1 IAP'!U210++'Inversión No. 2.2 IAP'!U210+'Inversión 2.3 IAP'!U210+'Inversión 2.4 IAP'!U210+'Exp Veg 1-IAP'!U210+'Exp Veg 2-IAP'!U210</f>
        <v>0</v>
      </c>
      <c r="V210" s="125">
        <f>+'Inversión No. 2.1 IAP'!V210++'Inversión No. 2.2 IAP'!V210+'Inversión 2.3 IAP'!V210+'Inversión 2.4 IAP'!V210+'Exp Veg 1-IAP'!V210+'Exp Veg 2-IAP'!V210</f>
        <v>0</v>
      </c>
      <c r="W210" s="125">
        <f>+'Inversión No. 2.1 IAP'!W210++'Inversión No. 2.2 IAP'!W210+'Inversión 2.3 IAP'!W210+'Inversión 2.4 IAP'!W210+'Exp Veg 1-IAP'!W210+'Exp Veg 2-IAP'!W210</f>
        <v>26</v>
      </c>
      <c r="X210" s="125">
        <f>+'Inversión No. 2.1 IAP'!X210++'Inversión No. 2.2 IAP'!X210+'Inversión 2.3 IAP'!X210+'Inversión 2.4 IAP'!X210+'Exp Veg 1-IAP'!X210+'Exp Veg 2-IAP'!X210</f>
        <v>0</v>
      </c>
      <c r="Y210" s="125">
        <f>+'Inversión No. 2.1 IAP'!Y210++'Inversión No. 2.2 IAP'!Y210+'Inversión 2.3 IAP'!Y210+'Inversión 2.4 IAP'!Y210+'Exp Veg 1-IAP'!Y210+'Exp Veg 2-IAP'!Y210</f>
        <v>0</v>
      </c>
      <c r="Z210" s="125">
        <f>+'Inversión No. 2.1 IAP'!Z210++'Inversión No. 2.2 IAP'!Z210+'Inversión 2.3 IAP'!Z210+'Inversión 2.4 IAP'!Z210+'Exp Veg 1-IAP'!Z210+'Exp Veg 2-IAP'!Z210</f>
        <v>0</v>
      </c>
      <c r="AA210" s="125">
        <f>+'Inversión No. 2.1 IAP'!AA210++'Inversión No. 2.2 IAP'!AA210+'Inversión 2.3 IAP'!AA210+'Inversión 2.4 IAP'!AA210+'Exp Veg 1-IAP'!AA210+'Exp Veg 2-IAP'!AA210</f>
        <v>0</v>
      </c>
      <c r="AB210" s="125">
        <f>+'Inversión No. 2.1 IAP'!AB210++'Inversión No. 2.2 IAP'!AB210+'Inversión 2.3 IAP'!AB210+'Inversión 2.4 IAP'!AB210+'Exp Veg 1-IAP'!AB210+'Exp Veg 2-IAP'!AB210</f>
        <v>0</v>
      </c>
      <c r="AC210" s="125">
        <f>+'Inversión No. 2.1 IAP'!AC210++'Inversión No. 2.2 IAP'!AC210+'Inversión 2.3 IAP'!AC210+'Inversión 2.4 IAP'!AC210+'Exp Veg 1-IAP'!AC210+'Exp Veg 2-IAP'!AC210</f>
        <v>0</v>
      </c>
      <c r="AD210" s="125">
        <f>+'Inversión No. 2.1 IAP'!AD210++'Inversión No. 2.2 IAP'!AD210+'Inversión 2.3 IAP'!AD210+'Inversión 2.4 IAP'!AD210+'Exp Veg 1-IAP'!AD210+'Exp Veg 2-IAP'!AD210</f>
        <v>0</v>
      </c>
      <c r="AE210" s="125">
        <f>+'Inversión No. 2.1 IAP'!AE210++'Inversión No. 2.2 IAP'!AE210+'Inversión 2.3 IAP'!AE210+'Inversión 2.4 IAP'!AE210+'Exp Veg 1-IAP'!AE210+'Exp Veg 2-IAP'!AE210</f>
        <v>0</v>
      </c>
      <c r="AF210" s="125">
        <f>+'Inversión No. 2.1 IAP'!AF210++'Inversión No. 2.2 IAP'!AF210+'Inversión 2.3 IAP'!AF210+'Inversión 2.4 IAP'!AF210+'Exp Veg 1-IAP'!AF210+'Exp Veg 2-IAP'!AF210</f>
        <v>0</v>
      </c>
      <c r="AG210" s="125">
        <f>+'Inversión No. 2.1 IAP'!AG210++'Inversión No. 2.2 IAP'!AG210+'Inversión 2.3 IAP'!AG210+'Inversión 2.4 IAP'!AG210+'Exp Veg 1-IAP'!AG210+'Exp Veg 2-IAP'!AG210</f>
        <v>0</v>
      </c>
      <c r="AH210" s="125">
        <f>+'Inversión No. 2.1 IAP'!AH210++'Inversión No. 2.2 IAP'!AH210+'Inversión 2.3 IAP'!AH210+'Inversión 2.4 IAP'!AH210+'Exp Veg 1-IAP'!AH210+'Exp Veg 2-IAP'!AH210</f>
        <v>0</v>
      </c>
      <c r="AI210" s="125">
        <f>+'Inversión No. 2.1 IAP'!AI210++'Inversión No. 2.2 IAP'!AI210+'Inversión 2.3 IAP'!AI210+'Inversión 2.4 IAP'!AI210+'Exp Veg 1-IAP'!AI210+'Exp Veg 2-IAP'!AI210</f>
        <v>0</v>
      </c>
      <c r="AJ210" s="125">
        <f>+'Inversión No. 2.1 IAP'!AJ210++'Inversión No. 2.2 IAP'!AJ210+'Inversión 2.3 IAP'!AJ210+'Inversión 2.4 IAP'!AJ210+'Exp Veg 1-IAP'!AJ210+'Exp Veg 2-IAP'!AJ210</f>
        <v>0</v>
      </c>
      <c r="AK210" s="125">
        <f>+'Inversión No. 2.1 IAP'!AK210++'Inversión No. 2.2 IAP'!AK210+'Inversión 2.3 IAP'!AK210+'Inversión 2.4 IAP'!AK210+'Exp Veg 1-IAP'!AK210+'Exp Veg 2-IAP'!AK210</f>
        <v>0</v>
      </c>
    </row>
    <row r="211" spans="2:37" x14ac:dyDescent="0.25">
      <c r="B211" s="59"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1"/>
      <c r="H211" s="125">
        <f>+'Inversión No. 2.1 IAP'!H211++'Inversión No. 2.2 IAP'!H211+'Inversión 2.3 IAP'!H211+'Inversión 2.4 IAP'!H211+'Exp Veg 1-IAP'!H211+'Exp Veg 2-IAP'!H211</f>
        <v>0</v>
      </c>
      <c r="I211" s="125">
        <f>+'Inversión No. 2.1 IAP'!I211++'Inversión No. 2.2 IAP'!I211+'Inversión 2.3 IAP'!I211+'Inversión 2.4 IAP'!I211+'Exp Veg 1-IAP'!I211+'Exp Veg 2-IAP'!I211</f>
        <v>0</v>
      </c>
      <c r="J211" s="125">
        <f>+'Inversión No. 2.1 IAP'!J211++'Inversión No. 2.2 IAP'!J211+'Inversión 2.3 IAP'!J211+'Inversión 2.4 IAP'!J211+'Exp Veg 1-IAP'!J211+'Exp Veg 2-IAP'!J211</f>
        <v>0</v>
      </c>
      <c r="K211" s="125">
        <f>+'Inversión No. 2.1 IAP'!K211++'Inversión No. 2.2 IAP'!K211+'Inversión 2.3 IAP'!K211+'Inversión 2.4 IAP'!K211+'Exp Veg 1-IAP'!K211+'Exp Veg 2-IAP'!K211</f>
        <v>0</v>
      </c>
      <c r="L211" s="125">
        <f>+'Inversión No. 2.1 IAP'!L211++'Inversión No. 2.2 IAP'!L211+'Inversión 2.3 IAP'!L211+'Inversión 2.4 IAP'!L211+'Exp Veg 1-IAP'!L211+'Exp Veg 2-IAP'!L211</f>
        <v>0</v>
      </c>
      <c r="M211" s="125">
        <f>+'Inversión No. 2.1 IAP'!M211++'Inversión No. 2.2 IAP'!M211+'Inversión 2.3 IAP'!M211+'Inversión 2.4 IAP'!M211+'Exp Veg 1-IAP'!M211+'Exp Veg 2-IAP'!M211</f>
        <v>0</v>
      </c>
      <c r="N211" s="125">
        <f>+'Inversión No. 2.1 IAP'!N211++'Inversión No. 2.2 IAP'!N211+'Inversión 2.3 IAP'!N211+'Inversión 2.4 IAP'!N211+'Exp Veg 1-IAP'!N211+'Exp Veg 2-IAP'!N211</f>
        <v>0</v>
      </c>
      <c r="O211" s="125">
        <f>+'Inversión No. 2.1 IAP'!O211++'Inversión No. 2.2 IAP'!O211+'Inversión 2.3 IAP'!O211+'Inversión 2.4 IAP'!O211+'Exp Veg 1-IAP'!O211+'Exp Veg 2-IAP'!O211</f>
        <v>0</v>
      </c>
      <c r="P211" s="125">
        <f>+'Inversión No. 2.1 IAP'!P211++'Inversión No. 2.2 IAP'!P211+'Inversión 2.3 IAP'!P211+'Inversión 2.4 IAP'!P211+'Exp Veg 1-IAP'!P211+'Exp Veg 2-IAP'!P211</f>
        <v>0</v>
      </c>
      <c r="Q211" s="125">
        <f>+'Inversión No. 2.1 IAP'!Q211++'Inversión No. 2.2 IAP'!Q211+'Inversión 2.3 IAP'!Q211+'Inversión 2.4 IAP'!Q211+'Exp Veg 1-IAP'!Q211+'Exp Veg 2-IAP'!Q211</f>
        <v>0</v>
      </c>
      <c r="R211" s="125">
        <f>+'Inversión No. 2.1 IAP'!R211++'Inversión No. 2.2 IAP'!R211+'Inversión 2.3 IAP'!R211+'Inversión 2.4 IAP'!R211+'Exp Veg 1-IAP'!R211+'Exp Veg 2-IAP'!R211</f>
        <v>0</v>
      </c>
      <c r="S211" s="125">
        <f>+'Inversión No. 2.1 IAP'!S211++'Inversión No. 2.2 IAP'!S211+'Inversión 2.3 IAP'!S211+'Inversión 2.4 IAP'!S211+'Exp Veg 1-IAP'!S211+'Exp Veg 2-IAP'!S211</f>
        <v>0</v>
      </c>
      <c r="T211" s="125">
        <f>+'Inversión No. 2.1 IAP'!T211++'Inversión No. 2.2 IAP'!T211+'Inversión 2.3 IAP'!T211+'Inversión 2.4 IAP'!T211+'Exp Veg 1-IAP'!T211+'Exp Veg 2-IAP'!T211</f>
        <v>0</v>
      </c>
      <c r="U211" s="125">
        <f>+'Inversión No. 2.1 IAP'!U211++'Inversión No. 2.2 IAP'!U211+'Inversión 2.3 IAP'!U211+'Inversión 2.4 IAP'!U211+'Exp Veg 1-IAP'!U211+'Exp Veg 2-IAP'!U211</f>
        <v>0</v>
      </c>
      <c r="V211" s="125">
        <f>+'Inversión No. 2.1 IAP'!V211++'Inversión No. 2.2 IAP'!V211+'Inversión 2.3 IAP'!V211+'Inversión 2.4 IAP'!V211+'Exp Veg 1-IAP'!V211+'Exp Veg 2-IAP'!V211</f>
        <v>0</v>
      </c>
      <c r="W211" s="125">
        <f>+'Inversión No. 2.1 IAP'!W211++'Inversión No. 2.2 IAP'!W211+'Inversión 2.3 IAP'!W211+'Inversión 2.4 IAP'!W211+'Exp Veg 1-IAP'!W211+'Exp Veg 2-IAP'!W211</f>
        <v>2</v>
      </c>
      <c r="X211" s="125">
        <f>+'Inversión No. 2.1 IAP'!X211++'Inversión No. 2.2 IAP'!X211+'Inversión 2.3 IAP'!X211+'Inversión 2.4 IAP'!X211+'Exp Veg 1-IAP'!X211+'Exp Veg 2-IAP'!X211</f>
        <v>0</v>
      </c>
      <c r="Y211" s="125">
        <f>+'Inversión No. 2.1 IAP'!Y211++'Inversión No. 2.2 IAP'!Y211+'Inversión 2.3 IAP'!Y211+'Inversión 2.4 IAP'!Y211+'Exp Veg 1-IAP'!Y211+'Exp Veg 2-IAP'!Y211</f>
        <v>0</v>
      </c>
      <c r="Z211" s="125">
        <f>+'Inversión No. 2.1 IAP'!Z211++'Inversión No. 2.2 IAP'!Z211+'Inversión 2.3 IAP'!Z211+'Inversión 2.4 IAP'!Z211+'Exp Veg 1-IAP'!Z211+'Exp Veg 2-IAP'!Z211</f>
        <v>0</v>
      </c>
      <c r="AA211" s="125">
        <f>+'Inversión No. 2.1 IAP'!AA211++'Inversión No. 2.2 IAP'!AA211+'Inversión 2.3 IAP'!AA211+'Inversión 2.4 IAP'!AA211+'Exp Veg 1-IAP'!AA211+'Exp Veg 2-IAP'!AA211</f>
        <v>0</v>
      </c>
      <c r="AB211" s="125">
        <f>+'Inversión No. 2.1 IAP'!AB211++'Inversión No. 2.2 IAP'!AB211+'Inversión 2.3 IAP'!AB211+'Inversión 2.4 IAP'!AB211+'Exp Veg 1-IAP'!AB211+'Exp Veg 2-IAP'!AB211</f>
        <v>0</v>
      </c>
      <c r="AC211" s="125">
        <f>+'Inversión No. 2.1 IAP'!AC211++'Inversión No. 2.2 IAP'!AC211+'Inversión 2.3 IAP'!AC211+'Inversión 2.4 IAP'!AC211+'Exp Veg 1-IAP'!AC211+'Exp Veg 2-IAP'!AC211</f>
        <v>0</v>
      </c>
      <c r="AD211" s="125">
        <f>+'Inversión No. 2.1 IAP'!AD211++'Inversión No. 2.2 IAP'!AD211+'Inversión 2.3 IAP'!AD211+'Inversión 2.4 IAP'!AD211+'Exp Veg 1-IAP'!AD211+'Exp Veg 2-IAP'!AD211</f>
        <v>0</v>
      </c>
      <c r="AE211" s="125">
        <f>+'Inversión No. 2.1 IAP'!AE211++'Inversión No. 2.2 IAP'!AE211+'Inversión 2.3 IAP'!AE211+'Inversión 2.4 IAP'!AE211+'Exp Veg 1-IAP'!AE211+'Exp Veg 2-IAP'!AE211</f>
        <v>0</v>
      </c>
      <c r="AF211" s="125">
        <f>+'Inversión No. 2.1 IAP'!AF211++'Inversión No. 2.2 IAP'!AF211+'Inversión 2.3 IAP'!AF211+'Inversión 2.4 IAP'!AF211+'Exp Veg 1-IAP'!AF211+'Exp Veg 2-IAP'!AF211</f>
        <v>0</v>
      </c>
      <c r="AG211" s="125">
        <f>+'Inversión No. 2.1 IAP'!AG211++'Inversión No. 2.2 IAP'!AG211+'Inversión 2.3 IAP'!AG211+'Inversión 2.4 IAP'!AG211+'Exp Veg 1-IAP'!AG211+'Exp Veg 2-IAP'!AG211</f>
        <v>0</v>
      </c>
      <c r="AH211" s="125">
        <f>+'Inversión No. 2.1 IAP'!AH211++'Inversión No. 2.2 IAP'!AH211+'Inversión 2.3 IAP'!AH211+'Inversión 2.4 IAP'!AH211+'Exp Veg 1-IAP'!AH211+'Exp Veg 2-IAP'!AH211</f>
        <v>0</v>
      </c>
      <c r="AI211" s="125">
        <f>+'Inversión No. 2.1 IAP'!AI211++'Inversión No. 2.2 IAP'!AI211+'Inversión 2.3 IAP'!AI211+'Inversión 2.4 IAP'!AI211+'Exp Veg 1-IAP'!AI211+'Exp Veg 2-IAP'!AI211</f>
        <v>0</v>
      </c>
      <c r="AJ211" s="125">
        <f>+'Inversión No. 2.1 IAP'!AJ211++'Inversión No. 2.2 IAP'!AJ211+'Inversión 2.3 IAP'!AJ211+'Inversión 2.4 IAP'!AJ211+'Exp Veg 1-IAP'!AJ211+'Exp Veg 2-IAP'!AJ211</f>
        <v>0</v>
      </c>
      <c r="AK211" s="125">
        <f>+'Inversión No. 2.1 IAP'!AK211++'Inversión No. 2.2 IAP'!AK211+'Inversión 2.3 IAP'!AK211+'Inversión 2.4 IAP'!AK211+'Exp Veg 1-IAP'!AK211+'Exp Veg 2-IAP'!AK211</f>
        <v>0</v>
      </c>
    </row>
    <row r="212" spans="2:37" x14ac:dyDescent="0.25">
      <c r="B212" s="59"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1"/>
      <c r="H212" s="125">
        <f>+'Inversión No. 2.1 IAP'!H212++'Inversión No. 2.2 IAP'!H212+'Inversión 2.3 IAP'!H212+'Inversión 2.4 IAP'!H212+'Exp Veg 1-IAP'!H212+'Exp Veg 2-IAP'!H212</f>
        <v>0</v>
      </c>
      <c r="I212" s="125">
        <f>+'Inversión No. 2.1 IAP'!I212++'Inversión No. 2.2 IAP'!I212+'Inversión 2.3 IAP'!I212+'Inversión 2.4 IAP'!I212+'Exp Veg 1-IAP'!I212+'Exp Veg 2-IAP'!I212</f>
        <v>0</v>
      </c>
      <c r="J212" s="125">
        <f>+'Inversión No. 2.1 IAP'!J212++'Inversión No. 2.2 IAP'!J212+'Inversión 2.3 IAP'!J212+'Inversión 2.4 IAP'!J212+'Exp Veg 1-IAP'!J212+'Exp Veg 2-IAP'!J212</f>
        <v>0</v>
      </c>
      <c r="K212" s="125">
        <f>+'Inversión No. 2.1 IAP'!K212++'Inversión No. 2.2 IAP'!K212+'Inversión 2.3 IAP'!K212+'Inversión 2.4 IAP'!K212+'Exp Veg 1-IAP'!K212+'Exp Veg 2-IAP'!K212</f>
        <v>0</v>
      </c>
      <c r="L212" s="125">
        <f>+'Inversión No. 2.1 IAP'!L212++'Inversión No. 2.2 IAP'!L212+'Inversión 2.3 IAP'!L212+'Inversión 2.4 IAP'!L212+'Exp Veg 1-IAP'!L212+'Exp Veg 2-IAP'!L212</f>
        <v>0</v>
      </c>
      <c r="M212" s="125">
        <f>+'Inversión No. 2.1 IAP'!M212++'Inversión No. 2.2 IAP'!M212+'Inversión 2.3 IAP'!M212+'Inversión 2.4 IAP'!M212+'Exp Veg 1-IAP'!M212+'Exp Veg 2-IAP'!M212</f>
        <v>0</v>
      </c>
      <c r="N212" s="125">
        <f>+'Inversión No. 2.1 IAP'!N212++'Inversión No. 2.2 IAP'!N212+'Inversión 2.3 IAP'!N212+'Inversión 2.4 IAP'!N212+'Exp Veg 1-IAP'!N212+'Exp Veg 2-IAP'!N212</f>
        <v>0</v>
      </c>
      <c r="O212" s="125">
        <f>+'Inversión No. 2.1 IAP'!O212++'Inversión No. 2.2 IAP'!O212+'Inversión 2.3 IAP'!O212+'Inversión 2.4 IAP'!O212+'Exp Veg 1-IAP'!O212+'Exp Veg 2-IAP'!O212</f>
        <v>0</v>
      </c>
      <c r="P212" s="125">
        <f>+'Inversión No. 2.1 IAP'!P212++'Inversión No. 2.2 IAP'!P212+'Inversión 2.3 IAP'!P212+'Inversión 2.4 IAP'!P212+'Exp Veg 1-IAP'!P212+'Exp Veg 2-IAP'!P212</f>
        <v>0</v>
      </c>
      <c r="Q212" s="125">
        <f>+'Inversión No. 2.1 IAP'!Q212++'Inversión No. 2.2 IAP'!Q212+'Inversión 2.3 IAP'!Q212+'Inversión 2.4 IAP'!Q212+'Exp Veg 1-IAP'!Q212+'Exp Veg 2-IAP'!Q212</f>
        <v>0</v>
      </c>
      <c r="R212" s="125">
        <f>+'Inversión No. 2.1 IAP'!R212++'Inversión No. 2.2 IAP'!R212+'Inversión 2.3 IAP'!R212+'Inversión 2.4 IAP'!R212+'Exp Veg 1-IAP'!R212+'Exp Veg 2-IAP'!R212</f>
        <v>0</v>
      </c>
      <c r="S212" s="125">
        <f>+'Inversión No. 2.1 IAP'!S212++'Inversión No. 2.2 IAP'!S212+'Inversión 2.3 IAP'!S212+'Inversión 2.4 IAP'!S212+'Exp Veg 1-IAP'!S212+'Exp Veg 2-IAP'!S212</f>
        <v>0</v>
      </c>
      <c r="T212" s="125">
        <f>+'Inversión No. 2.1 IAP'!T212++'Inversión No. 2.2 IAP'!T212+'Inversión 2.3 IAP'!T212+'Inversión 2.4 IAP'!T212+'Exp Veg 1-IAP'!T212+'Exp Veg 2-IAP'!T212</f>
        <v>0</v>
      </c>
      <c r="U212" s="125">
        <f>+'Inversión No. 2.1 IAP'!U212++'Inversión No. 2.2 IAP'!U212+'Inversión 2.3 IAP'!U212+'Inversión 2.4 IAP'!U212+'Exp Veg 1-IAP'!U212+'Exp Veg 2-IAP'!U212</f>
        <v>0</v>
      </c>
      <c r="V212" s="125">
        <f>+'Inversión No. 2.1 IAP'!V212++'Inversión No. 2.2 IAP'!V212+'Inversión 2.3 IAP'!V212+'Inversión 2.4 IAP'!V212+'Exp Veg 1-IAP'!V212+'Exp Veg 2-IAP'!V212</f>
        <v>0</v>
      </c>
      <c r="W212" s="125">
        <f>+'Inversión No. 2.1 IAP'!W212++'Inversión No. 2.2 IAP'!W212+'Inversión 2.3 IAP'!W212+'Inversión 2.4 IAP'!W212+'Exp Veg 1-IAP'!W212+'Exp Veg 2-IAP'!W212</f>
        <v>33</v>
      </c>
      <c r="X212" s="125">
        <f>+'Inversión No. 2.1 IAP'!X212++'Inversión No. 2.2 IAP'!X212+'Inversión 2.3 IAP'!X212+'Inversión 2.4 IAP'!X212+'Exp Veg 1-IAP'!X212+'Exp Veg 2-IAP'!X212</f>
        <v>0</v>
      </c>
      <c r="Y212" s="125">
        <f>+'Inversión No. 2.1 IAP'!Y212++'Inversión No. 2.2 IAP'!Y212+'Inversión 2.3 IAP'!Y212+'Inversión 2.4 IAP'!Y212+'Exp Veg 1-IAP'!Y212+'Exp Veg 2-IAP'!Y212</f>
        <v>0</v>
      </c>
      <c r="Z212" s="125">
        <f>+'Inversión No. 2.1 IAP'!Z212++'Inversión No. 2.2 IAP'!Z212+'Inversión 2.3 IAP'!Z212+'Inversión 2.4 IAP'!Z212+'Exp Veg 1-IAP'!Z212+'Exp Veg 2-IAP'!Z212</f>
        <v>0</v>
      </c>
      <c r="AA212" s="125">
        <f>+'Inversión No. 2.1 IAP'!AA212++'Inversión No. 2.2 IAP'!AA212+'Inversión 2.3 IAP'!AA212+'Inversión 2.4 IAP'!AA212+'Exp Veg 1-IAP'!AA212+'Exp Veg 2-IAP'!AA212</f>
        <v>0</v>
      </c>
      <c r="AB212" s="125">
        <f>+'Inversión No. 2.1 IAP'!AB212++'Inversión No. 2.2 IAP'!AB212+'Inversión 2.3 IAP'!AB212+'Inversión 2.4 IAP'!AB212+'Exp Veg 1-IAP'!AB212+'Exp Veg 2-IAP'!AB212</f>
        <v>0</v>
      </c>
      <c r="AC212" s="125">
        <f>+'Inversión No. 2.1 IAP'!AC212++'Inversión No. 2.2 IAP'!AC212+'Inversión 2.3 IAP'!AC212+'Inversión 2.4 IAP'!AC212+'Exp Veg 1-IAP'!AC212+'Exp Veg 2-IAP'!AC212</f>
        <v>0</v>
      </c>
      <c r="AD212" s="125">
        <f>+'Inversión No. 2.1 IAP'!AD212++'Inversión No. 2.2 IAP'!AD212+'Inversión 2.3 IAP'!AD212+'Inversión 2.4 IAP'!AD212+'Exp Veg 1-IAP'!AD212+'Exp Veg 2-IAP'!AD212</f>
        <v>0</v>
      </c>
      <c r="AE212" s="125">
        <f>+'Inversión No. 2.1 IAP'!AE212++'Inversión No. 2.2 IAP'!AE212+'Inversión 2.3 IAP'!AE212+'Inversión 2.4 IAP'!AE212+'Exp Veg 1-IAP'!AE212+'Exp Veg 2-IAP'!AE212</f>
        <v>0</v>
      </c>
      <c r="AF212" s="125">
        <f>+'Inversión No. 2.1 IAP'!AF212++'Inversión No. 2.2 IAP'!AF212+'Inversión 2.3 IAP'!AF212+'Inversión 2.4 IAP'!AF212+'Exp Veg 1-IAP'!AF212+'Exp Veg 2-IAP'!AF212</f>
        <v>0</v>
      </c>
      <c r="AG212" s="125">
        <f>+'Inversión No. 2.1 IAP'!AG212++'Inversión No. 2.2 IAP'!AG212+'Inversión 2.3 IAP'!AG212+'Inversión 2.4 IAP'!AG212+'Exp Veg 1-IAP'!AG212+'Exp Veg 2-IAP'!AG212</f>
        <v>0</v>
      </c>
      <c r="AH212" s="125">
        <f>+'Inversión No. 2.1 IAP'!AH212++'Inversión No. 2.2 IAP'!AH212+'Inversión 2.3 IAP'!AH212+'Inversión 2.4 IAP'!AH212+'Exp Veg 1-IAP'!AH212+'Exp Veg 2-IAP'!AH212</f>
        <v>0</v>
      </c>
      <c r="AI212" s="125">
        <f>+'Inversión No. 2.1 IAP'!AI212++'Inversión No. 2.2 IAP'!AI212+'Inversión 2.3 IAP'!AI212+'Inversión 2.4 IAP'!AI212+'Exp Veg 1-IAP'!AI212+'Exp Veg 2-IAP'!AI212</f>
        <v>0</v>
      </c>
      <c r="AJ212" s="125">
        <f>+'Inversión No. 2.1 IAP'!AJ212++'Inversión No. 2.2 IAP'!AJ212+'Inversión 2.3 IAP'!AJ212+'Inversión 2.4 IAP'!AJ212+'Exp Veg 1-IAP'!AJ212+'Exp Veg 2-IAP'!AJ212</f>
        <v>0</v>
      </c>
      <c r="AK212" s="125">
        <f>+'Inversión No. 2.1 IAP'!AK212++'Inversión No. 2.2 IAP'!AK212+'Inversión 2.3 IAP'!AK212+'Inversión 2.4 IAP'!AK212+'Exp Veg 1-IAP'!AK212+'Exp Veg 2-IAP'!AK212</f>
        <v>0</v>
      </c>
    </row>
    <row r="213" spans="2:37" x14ac:dyDescent="0.25">
      <c r="B213" s="59" t="s">
        <v>631</v>
      </c>
      <c r="C213" s="62" t="str">
        <f>+VLOOKUP(B213,'resumen UCAP'!$A$5:$O$329,2,0)</f>
        <v>UCAP Luminaria LED 30W 60 D</v>
      </c>
      <c r="D213" s="63">
        <f>+'Desmonte Infr. financiada'!D213</f>
        <v>30</v>
      </c>
      <c r="E213" s="63" t="str">
        <f>+VLOOKUP(B213,'resumen UCAP'!$A$5:$O$329,3,0)</f>
        <v>Un</v>
      </c>
      <c r="F213" s="64">
        <f>+VLOOKUP(B213,'resumen UCAP'!$A$5:$O$329,15,0)</f>
        <v>957358.0919916</v>
      </c>
      <c r="G213" s="61"/>
      <c r="H213" s="125">
        <f>+'Inversión No. 2.1 IAP'!H213++'Inversión No. 2.2 IAP'!H213+'Inversión 2.3 IAP'!H213+'Inversión 2.4 IAP'!H213+'Exp Veg 1-IAP'!H213+'Exp Veg 2-IAP'!H213</f>
        <v>0</v>
      </c>
      <c r="I213" s="125">
        <f>+'Inversión No. 2.1 IAP'!I213++'Inversión No. 2.2 IAP'!I213+'Inversión 2.3 IAP'!I213+'Inversión 2.4 IAP'!I213+'Exp Veg 1-IAP'!I213+'Exp Veg 2-IAP'!I213</f>
        <v>0</v>
      </c>
      <c r="J213" s="125">
        <f>+'Inversión No. 2.1 IAP'!J213++'Inversión No. 2.2 IAP'!J213+'Inversión 2.3 IAP'!J213+'Inversión 2.4 IAP'!J213+'Exp Veg 1-IAP'!J213+'Exp Veg 2-IAP'!J213</f>
        <v>0</v>
      </c>
      <c r="K213" s="125">
        <f>+'Inversión No. 2.1 IAP'!K213++'Inversión No. 2.2 IAP'!K213+'Inversión 2.3 IAP'!K213+'Inversión 2.4 IAP'!K213+'Exp Veg 1-IAP'!K213+'Exp Veg 2-IAP'!K213</f>
        <v>0</v>
      </c>
      <c r="L213" s="125">
        <f>+'Inversión No. 2.1 IAP'!L213++'Inversión No. 2.2 IAP'!L213+'Inversión 2.3 IAP'!L213+'Inversión 2.4 IAP'!L213+'Exp Veg 1-IAP'!L213+'Exp Veg 2-IAP'!L213</f>
        <v>0</v>
      </c>
      <c r="M213" s="125">
        <f>+'Inversión No. 2.1 IAP'!M213++'Inversión No. 2.2 IAP'!M213+'Inversión 2.3 IAP'!M213+'Inversión 2.4 IAP'!M213+'Exp Veg 1-IAP'!M213+'Exp Veg 2-IAP'!M213</f>
        <v>0</v>
      </c>
      <c r="N213" s="125">
        <f>+'Inversión No. 2.1 IAP'!N213++'Inversión No. 2.2 IAP'!N213+'Inversión 2.3 IAP'!N213+'Inversión 2.4 IAP'!N213+'Exp Veg 1-IAP'!N213+'Exp Veg 2-IAP'!N213</f>
        <v>0</v>
      </c>
      <c r="O213" s="125">
        <f>+'Inversión No. 2.1 IAP'!O213++'Inversión No. 2.2 IAP'!O213+'Inversión 2.3 IAP'!O213+'Inversión 2.4 IAP'!O213+'Exp Veg 1-IAP'!O213+'Exp Veg 2-IAP'!O213</f>
        <v>0</v>
      </c>
      <c r="P213" s="125">
        <f>+'Inversión No. 2.1 IAP'!P213++'Inversión No. 2.2 IAP'!P213+'Inversión 2.3 IAP'!P213+'Inversión 2.4 IAP'!P213+'Exp Veg 1-IAP'!P213+'Exp Veg 2-IAP'!P213</f>
        <v>0</v>
      </c>
      <c r="Q213" s="125">
        <f>+'Inversión No. 2.1 IAP'!Q213++'Inversión No. 2.2 IAP'!Q213+'Inversión 2.3 IAP'!Q213+'Inversión 2.4 IAP'!Q213+'Exp Veg 1-IAP'!Q213+'Exp Veg 2-IAP'!Q213</f>
        <v>0</v>
      </c>
      <c r="R213" s="125">
        <f>+'Inversión No. 2.1 IAP'!R213++'Inversión No. 2.2 IAP'!R213+'Inversión 2.3 IAP'!R213+'Inversión 2.4 IAP'!R213+'Exp Veg 1-IAP'!R213+'Exp Veg 2-IAP'!R213</f>
        <v>0</v>
      </c>
      <c r="S213" s="125">
        <f>+'Inversión No. 2.1 IAP'!S213++'Inversión No. 2.2 IAP'!S213+'Inversión 2.3 IAP'!S213+'Inversión 2.4 IAP'!S213+'Exp Veg 1-IAP'!S213+'Exp Veg 2-IAP'!S213</f>
        <v>0</v>
      </c>
      <c r="T213" s="125">
        <f>+'Inversión No. 2.1 IAP'!T213++'Inversión No. 2.2 IAP'!T213+'Inversión 2.3 IAP'!T213+'Inversión 2.4 IAP'!T213+'Exp Veg 1-IAP'!T213+'Exp Veg 2-IAP'!T213</f>
        <v>0</v>
      </c>
      <c r="U213" s="125">
        <f>+'Inversión No. 2.1 IAP'!U213++'Inversión No. 2.2 IAP'!U213+'Inversión 2.3 IAP'!U213+'Inversión 2.4 IAP'!U213+'Exp Veg 1-IAP'!U213+'Exp Veg 2-IAP'!U213</f>
        <v>0</v>
      </c>
      <c r="V213" s="125">
        <f>+'Inversión No. 2.1 IAP'!V213++'Inversión No. 2.2 IAP'!V213+'Inversión 2.3 IAP'!V213+'Inversión 2.4 IAP'!V213+'Exp Veg 1-IAP'!V213+'Exp Veg 2-IAP'!V213</f>
        <v>0</v>
      </c>
      <c r="W213" s="125">
        <f>+'Inversión No. 2.1 IAP'!W213++'Inversión No. 2.2 IAP'!W213+'Inversión 2.3 IAP'!W213+'Inversión 2.4 IAP'!W213+'Exp Veg 1-IAP'!W213+'Exp Veg 2-IAP'!W213</f>
        <v>1</v>
      </c>
      <c r="X213" s="125">
        <f>+'Inversión No. 2.1 IAP'!X213++'Inversión No. 2.2 IAP'!X213+'Inversión 2.3 IAP'!X213+'Inversión 2.4 IAP'!X213+'Exp Veg 1-IAP'!X213+'Exp Veg 2-IAP'!X213</f>
        <v>0</v>
      </c>
      <c r="Y213" s="125">
        <f>+'Inversión No. 2.1 IAP'!Y213++'Inversión No. 2.2 IAP'!Y213+'Inversión 2.3 IAP'!Y213+'Inversión 2.4 IAP'!Y213+'Exp Veg 1-IAP'!Y213+'Exp Veg 2-IAP'!Y213</f>
        <v>0</v>
      </c>
      <c r="Z213" s="125">
        <f>+'Inversión No. 2.1 IAP'!Z213++'Inversión No. 2.2 IAP'!Z213+'Inversión 2.3 IAP'!Z213+'Inversión 2.4 IAP'!Z213+'Exp Veg 1-IAP'!Z213+'Exp Veg 2-IAP'!Z213</f>
        <v>0</v>
      </c>
      <c r="AA213" s="125">
        <f>+'Inversión No. 2.1 IAP'!AA213++'Inversión No. 2.2 IAP'!AA213+'Inversión 2.3 IAP'!AA213+'Inversión 2.4 IAP'!AA213+'Exp Veg 1-IAP'!AA213+'Exp Veg 2-IAP'!AA213</f>
        <v>0</v>
      </c>
      <c r="AB213" s="125">
        <f>+'Inversión No. 2.1 IAP'!AB213++'Inversión No. 2.2 IAP'!AB213+'Inversión 2.3 IAP'!AB213+'Inversión 2.4 IAP'!AB213+'Exp Veg 1-IAP'!AB213+'Exp Veg 2-IAP'!AB213</f>
        <v>0</v>
      </c>
      <c r="AC213" s="125">
        <f>+'Inversión No. 2.1 IAP'!AC213++'Inversión No. 2.2 IAP'!AC213+'Inversión 2.3 IAP'!AC213+'Inversión 2.4 IAP'!AC213+'Exp Veg 1-IAP'!AC213+'Exp Veg 2-IAP'!AC213</f>
        <v>0</v>
      </c>
      <c r="AD213" s="125">
        <f>+'Inversión No. 2.1 IAP'!AD213++'Inversión No. 2.2 IAP'!AD213+'Inversión 2.3 IAP'!AD213+'Inversión 2.4 IAP'!AD213+'Exp Veg 1-IAP'!AD213+'Exp Veg 2-IAP'!AD213</f>
        <v>0</v>
      </c>
      <c r="AE213" s="125">
        <f>+'Inversión No. 2.1 IAP'!AE213++'Inversión No. 2.2 IAP'!AE213+'Inversión 2.3 IAP'!AE213+'Inversión 2.4 IAP'!AE213+'Exp Veg 1-IAP'!AE213+'Exp Veg 2-IAP'!AE213</f>
        <v>0</v>
      </c>
      <c r="AF213" s="125">
        <f>+'Inversión No. 2.1 IAP'!AF213++'Inversión No. 2.2 IAP'!AF213+'Inversión 2.3 IAP'!AF213+'Inversión 2.4 IAP'!AF213+'Exp Veg 1-IAP'!AF213+'Exp Veg 2-IAP'!AF213</f>
        <v>0</v>
      </c>
      <c r="AG213" s="125">
        <f>+'Inversión No. 2.1 IAP'!AG213++'Inversión No. 2.2 IAP'!AG213+'Inversión 2.3 IAP'!AG213+'Inversión 2.4 IAP'!AG213+'Exp Veg 1-IAP'!AG213+'Exp Veg 2-IAP'!AG213</f>
        <v>0</v>
      </c>
      <c r="AH213" s="125">
        <f>+'Inversión No. 2.1 IAP'!AH213++'Inversión No. 2.2 IAP'!AH213+'Inversión 2.3 IAP'!AH213+'Inversión 2.4 IAP'!AH213+'Exp Veg 1-IAP'!AH213+'Exp Veg 2-IAP'!AH213</f>
        <v>0</v>
      </c>
      <c r="AI213" s="125">
        <f>+'Inversión No. 2.1 IAP'!AI213++'Inversión No. 2.2 IAP'!AI213+'Inversión 2.3 IAP'!AI213+'Inversión 2.4 IAP'!AI213+'Exp Veg 1-IAP'!AI213+'Exp Veg 2-IAP'!AI213</f>
        <v>0</v>
      </c>
      <c r="AJ213" s="125">
        <f>+'Inversión No. 2.1 IAP'!AJ213++'Inversión No. 2.2 IAP'!AJ213+'Inversión 2.3 IAP'!AJ213+'Inversión 2.4 IAP'!AJ213+'Exp Veg 1-IAP'!AJ213+'Exp Veg 2-IAP'!AJ213</f>
        <v>0</v>
      </c>
      <c r="AK213" s="125">
        <f>+'Inversión No. 2.1 IAP'!AK213++'Inversión No. 2.2 IAP'!AK213+'Inversión 2.3 IAP'!AK213+'Inversión 2.4 IAP'!AK213+'Exp Veg 1-IAP'!AK213+'Exp Veg 2-IAP'!AK213</f>
        <v>0</v>
      </c>
    </row>
    <row r="214" spans="2:37" x14ac:dyDescent="0.25">
      <c r="B214" s="59" t="s">
        <v>632</v>
      </c>
      <c r="C214" s="62" t="str">
        <f>+VLOOKUP(B214,'resumen UCAP'!$A$5:$O$329,2,0)</f>
        <v>UCAP Luminaria LED 50W</v>
      </c>
      <c r="D214" s="63">
        <f>+'Desmonte Infr. financiada'!D214</f>
        <v>50</v>
      </c>
      <c r="E214" s="63" t="str">
        <f>+VLOOKUP(B214,'resumen UCAP'!$A$5:$O$329,3,0)</f>
        <v>Un</v>
      </c>
      <c r="F214" s="64">
        <f>+VLOOKUP(B214,'resumen UCAP'!$A$5:$O$329,15,0)</f>
        <v>1027094.8187916002</v>
      </c>
      <c r="G214" s="61"/>
      <c r="H214" s="125">
        <f>+'Inversión No. 2.1 IAP'!H214++'Inversión No. 2.2 IAP'!H214+'Inversión 2.3 IAP'!H214+'Inversión 2.4 IAP'!H214+'Exp Veg 1-IAP'!H214+'Exp Veg 2-IAP'!H214</f>
        <v>0</v>
      </c>
      <c r="I214" s="125">
        <f>+'Inversión No. 2.1 IAP'!I214++'Inversión No. 2.2 IAP'!I214+'Inversión 2.3 IAP'!I214+'Inversión 2.4 IAP'!I214+'Exp Veg 1-IAP'!I214+'Exp Veg 2-IAP'!I214</f>
        <v>0</v>
      </c>
      <c r="J214" s="125">
        <f>+'Inversión No. 2.1 IAP'!J214++'Inversión No. 2.2 IAP'!J214+'Inversión 2.3 IAP'!J214+'Inversión 2.4 IAP'!J214+'Exp Veg 1-IAP'!J214+'Exp Veg 2-IAP'!J214</f>
        <v>0</v>
      </c>
      <c r="K214" s="125">
        <f>+'Inversión No. 2.1 IAP'!K214++'Inversión No. 2.2 IAP'!K214+'Inversión 2.3 IAP'!K214+'Inversión 2.4 IAP'!K214+'Exp Veg 1-IAP'!K214+'Exp Veg 2-IAP'!K214</f>
        <v>0</v>
      </c>
      <c r="L214" s="125">
        <f>+'Inversión No. 2.1 IAP'!L214++'Inversión No. 2.2 IAP'!L214+'Inversión 2.3 IAP'!L214+'Inversión 2.4 IAP'!L214+'Exp Veg 1-IAP'!L214+'Exp Veg 2-IAP'!L214</f>
        <v>0</v>
      </c>
      <c r="M214" s="125">
        <f>+'Inversión No. 2.1 IAP'!M214++'Inversión No. 2.2 IAP'!M214+'Inversión 2.3 IAP'!M214+'Inversión 2.4 IAP'!M214+'Exp Veg 1-IAP'!M214+'Exp Veg 2-IAP'!M214</f>
        <v>0</v>
      </c>
      <c r="N214" s="125">
        <f>+'Inversión No. 2.1 IAP'!N214++'Inversión No. 2.2 IAP'!N214+'Inversión 2.3 IAP'!N214+'Inversión 2.4 IAP'!N214+'Exp Veg 1-IAP'!N214+'Exp Veg 2-IAP'!N214</f>
        <v>0</v>
      </c>
      <c r="O214" s="125">
        <f>+'Inversión No. 2.1 IAP'!O214++'Inversión No. 2.2 IAP'!O214+'Inversión 2.3 IAP'!O214+'Inversión 2.4 IAP'!O214+'Exp Veg 1-IAP'!O214+'Exp Veg 2-IAP'!O214</f>
        <v>0</v>
      </c>
      <c r="P214" s="125">
        <f>+'Inversión No. 2.1 IAP'!P214++'Inversión No. 2.2 IAP'!P214+'Inversión 2.3 IAP'!P214+'Inversión 2.4 IAP'!P214+'Exp Veg 1-IAP'!P214+'Exp Veg 2-IAP'!P214</f>
        <v>0</v>
      </c>
      <c r="Q214" s="125">
        <f>+'Inversión No. 2.1 IAP'!Q214++'Inversión No. 2.2 IAP'!Q214+'Inversión 2.3 IAP'!Q214+'Inversión 2.4 IAP'!Q214+'Exp Veg 1-IAP'!Q214+'Exp Veg 2-IAP'!Q214</f>
        <v>0</v>
      </c>
      <c r="R214" s="125">
        <f>+'Inversión No. 2.1 IAP'!R214++'Inversión No. 2.2 IAP'!R214+'Inversión 2.3 IAP'!R214+'Inversión 2.4 IAP'!R214+'Exp Veg 1-IAP'!R214+'Exp Veg 2-IAP'!R214</f>
        <v>0</v>
      </c>
      <c r="S214" s="125">
        <f>+'Inversión No. 2.1 IAP'!S214++'Inversión No. 2.2 IAP'!S214+'Inversión 2.3 IAP'!S214+'Inversión 2.4 IAP'!S214+'Exp Veg 1-IAP'!S214+'Exp Veg 2-IAP'!S214</f>
        <v>0</v>
      </c>
      <c r="T214" s="125">
        <f>+'Inversión No. 2.1 IAP'!T214++'Inversión No. 2.2 IAP'!T214+'Inversión 2.3 IAP'!T214+'Inversión 2.4 IAP'!T214+'Exp Veg 1-IAP'!T214+'Exp Veg 2-IAP'!T214</f>
        <v>0</v>
      </c>
      <c r="U214" s="125">
        <f>+'Inversión No. 2.1 IAP'!U214++'Inversión No. 2.2 IAP'!U214+'Inversión 2.3 IAP'!U214+'Inversión 2.4 IAP'!U214+'Exp Veg 1-IAP'!U214+'Exp Veg 2-IAP'!U214</f>
        <v>0</v>
      </c>
      <c r="V214" s="125">
        <f>+'Inversión No. 2.1 IAP'!V214++'Inversión No. 2.2 IAP'!V214+'Inversión 2.3 IAP'!V214+'Inversión 2.4 IAP'!V214+'Exp Veg 1-IAP'!V214+'Exp Veg 2-IAP'!V214</f>
        <v>0</v>
      </c>
      <c r="W214" s="125">
        <f>+'Inversión No. 2.1 IAP'!W214++'Inversión No. 2.2 IAP'!W214+'Inversión 2.3 IAP'!W214+'Inversión 2.4 IAP'!W214+'Exp Veg 1-IAP'!W214+'Exp Veg 2-IAP'!W214</f>
        <v>2</v>
      </c>
      <c r="X214" s="125">
        <f>+'Inversión No. 2.1 IAP'!X214++'Inversión No. 2.2 IAP'!X214+'Inversión 2.3 IAP'!X214+'Inversión 2.4 IAP'!X214+'Exp Veg 1-IAP'!X214+'Exp Veg 2-IAP'!X214</f>
        <v>0</v>
      </c>
      <c r="Y214" s="125">
        <f>+'Inversión No. 2.1 IAP'!Y214++'Inversión No. 2.2 IAP'!Y214+'Inversión 2.3 IAP'!Y214+'Inversión 2.4 IAP'!Y214+'Exp Veg 1-IAP'!Y214+'Exp Veg 2-IAP'!Y214</f>
        <v>0</v>
      </c>
      <c r="Z214" s="125">
        <f>+'Inversión No. 2.1 IAP'!Z214++'Inversión No. 2.2 IAP'!Z214+'Inversión 2.3 IAP'!Z214+'Inversión 2.4 IAP'!Z214+'Exp Veg 1-IAP'!Z214+'Exp Veg 2-IAP'!Z214</f>
        <v>0</v>
      </c>
      <c r="AA214" s="125">
        <f>+'Inversión No. 2.1 IAP'!AA214++'Inversión No. 2.2 IAP'!AA214+'Inversión 2.3 IAP'!AA214+'Inversión 2.4 IAP'!AA214+'Exp Veg 1-IAP'!AA214+'Exp Veg 2-IAP'!AA214</f>
        <v>0</v>
      </c>
      <c r="AB214" s="125">
        <f>+'Inversión No. 2.1 IAP'!AB214++'Inversión No. 2.2 IAP'!AB214+'Inversión 2.3 IAP'!AB214+'Inversión 2.4 IAP'!AB214+'Exp Veg 1-IAP'!AB214+'Exp Veg 2-IAP'!AB214</f>
        <v>0</v>
      </c>
      <c r="AC214" s="125">
        <f>+'Inversión No. 2.1 IAP'!AC214++'Inversión No. 2.2 IAP'!AC214+'Inversión 2.3 IAP'!AC214+'Inversión 2.4 IAP'!AC214+'Exp Veg 1-IAP'!AC214+'Exp Veg 2-IAP'!AC214</f>
        <v>0</v>
      </c>
      <c r="AD214" s="125">
        <f>+'Inversión No. 2.1 IAP'!AD214++'Inversión No. 2.2 IAP'!AD214+'Inversión 2.3 IAP'!AD214+'Inversión 2.4 IAP'!AD214+'Exp Veg 1-IAP'!AD214+'Exp Veg 2-IAP'!AD214</f>
        <v>0</v>
      </c>
      <c r="AE214" s="125">
        <f>+'Inversión No. 2.1 IAP'!AE214++'Inversión No. 2.2 IAP'!AE214+'Inversión 2.3 IAP'!AE214+'Inversión 2.4 IAP'!AE214+'Exp Veg 1-IAP'!AE214+'Exp Veg 2-IAP'!AE214</f>
        <v>0</v>
      </c>
      <c r="AF214" s="125">
        <f>+'Inversión No. 2.1 IAP'!AF214++'Inversión No. 2.2 IAP'!AF214+'Inversión 2.3 IAP'!AF214+'Inversión 2.4 IAP'!AF214+'Exp Veg 1-IAP'!AF214+'Exp Veg 2-IAP'!AF214</f>
        <v>0</v>
      </c>
      <c r="AG214" s="125">
        <f>+'Inversión No. 2.1 IAP'!AG214++'Inversión No. 2.2 IAP'!AG214+'Inversión 2.3 IAP'!AG214+'Inversión 2.4 IAP'!AG214+'Exp Veg 1-IAP'!AG214+'Exp Veg 2-IAP'!AG214</f>
        <v>0</v>
      </c>
      <c r="AH214" s="125">
        <f>+'Inversión No. 2.1 IAP'!AH214++'Inversión No. 2.2 IAP'!AH214+'Inversión 2.3 IAP'!AH214+'Inversión 2.4 IAP'!AH214+'Exp Veg 1-IAP'!AH214+'Exp Veg 2-IAP'!AH214</f>
        <v>0</v>
      </c>
      <c r="AI214" s="125">
        <f>+'Inversión No. 2.1 IAP'!AI214++'Inversión No. 2.2 IAP'!AI214+'Inversión 2.3 IAP'!AI214+'Inversión 2.4 IAP'!AI214+'Exp Veg 1-IAP'!AI214+'Exp Veg 2-IAP'!AI214</f>
        <v>0</v>
      </c>
      <c r="AJ214" s="125">
        <f>+'Inversión No. 2.1 IAP'!AJ214++'Inversión No. 2.2 IAP'!AJ214+'Inversión 2.3 IAP'!AJ214+'Inversión 2.4 IAP'!AJ214+'Exp Veg 1-IAP'!AJ214+'Exp Veg 2-IAP'!AJ214</f>
        <v>0</v>
      </c>
      <c r="AK214" s="125">
        <f>+'Inversión No. 2.1 IAP'!AK214++'Inversión No. 2.2 IAP'!AK214+'Inversión 2.3 IAP'!AK214+'Inversión 2.4 IAP'!AK214+'Exp Veg 1-IAP'!AK214+'Exp Veg 2-IAP'!AK214</f>
        <v>0</v>
      </c>
    </row>
    <row r="215" spans="2:37" x14ac:dyDescent="0.25">
      <c r="B215" s="59"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1"/>
      <c r="H215" s="125">
        <f>+'Inversión No. 2.1 IAP'!H215++'Inversión No. 2.2 IAP'!H215+'Inversión 2.3 IAP'!H215+'Inversión 2.4 IAP'!H215+'Exp Veg 1-IAP'!H215+'Exp Veg 2-IAP'!H215</f>
        <v>0</v>
      </c>
      <c r="I215" s="125">
        <f>+'Inversión No. 2.1 IAP'!I215++'Inversión No. 2.2 IAP'!I215+'Inversión 2.3 IAP'!I215+'Inversión 2.4 IAP'!I215+'Exp Veg 1-IAP'!I215+'Exp Veg 2-IAP'!I215</f>
        <v>0</v>
      </c>
      <c r="J215" s="125">
        <f>+'Inversión No. 2.1 IAP'!J215++'Inversión No. 2.2 IAP'!J215+'Inversión 2.3 IAP'!J215+'Inversión 2.4 IAP'!J215+'Exp Veg 1-IAP'!J215+'Exp Veg 2-IAP'!J215</f>
        <v>0</v>
      </c>
      <c r="K215" s="125">
        <f>+'Inversión No. 2.1 IAP'!K215++'Inversión No. 2.2 IAP'!K215+'Inversión 2.3 IAP'!K215+'Inversión 2.4 IAP'!K215+'Exp Veg 1-IAP'!K215+'Exp Veg 2-IAP'!K215</f>
        <v>0</v>
      </c>
      <c r="L215" s="125">
        <f>+'Inversión No. 2.1 IAP'!L215++'Inversión No. 2.2 IAP'!L215+'Inversión 2.3 IAP'!L215+'Inversión 2.4 IAP'!L215+'Exp Veg 1-IAP'!L215+'Exp Veg 2-IAP'!L215</f>
        <v>0</v>
      </c>
      <c r="M215" s="125">
        <f>+'Inversión No. 2.1 IAP'!M215++'Inversión No. 2.2 IAP'!M215+'Inversión 2.3 IAP'!M215+'Inversión 2.4 IAP'!M215+'Exp Veg 1-IAP'!M215+'Exp Veg 2-IAP'!M215</f>
        <v>0</v>
      </c>
      <c r="N215" s="125">
        <f>+'Inversión No. 2.1 IAP'!N215++'Inversión No. 2.2 IAP'!N215+'Inversión 2.3 IAP'!N215+'Inversión 2.4 IAP'!N215+'Exp Veg 1-IAP'!N215+'Exp Veg 2-IAP'!N215</f>
        <v>0</v>
      </c>
      <c r="O215" s="125">
        <f>+'Inversión No. 2.1 IAP'!O215++'Inversión No. 2.2 IAP'!O215+'Inversión 2.3 IAP'!O215+'Inversión 2.4 IAP'!O215+'Exp Veg 1-IAP'!O215+'Exp Veg 2-IAP'!O215</f>
        <v>0</v>
      </c>
      <c r="P215" s="125">
        <f>+'Inversión No. 2.1 IAP'!P215++'Inversión No. 2.2 IAP'!P215+'Inversión 2.3 IAP'!P215+'Inversión 2.4 IAP'!P215+'Exp Veg 1-IAP'!P215+'Exp Veg 2-IAP'!P215</f>
        <v>0</v>
      </c>
      <c r="Q215" s="125">
        <f>+'Inversión No. 2.1 IAP'!Q215++'Inversión No. 2.2 IAP'!Q215+'Inversión 2.3 IAP'!Q215+'Inversión 2.4 IAP'!Q215+'Exp Veg 1-IAP'!Q215+'Exp Veg 2-IAP'!Q215</f>
        <v>0</v>
      </c>
      <c r="R215" s="125">
        <f>+'Inversión No. 2.1 IAP'!R215++'Inversión No. 2.2 IAP'!R215+'Inversión 2.3 IAP'!R215+'Inversión 2.4 IAP'!R215+'Exp Veg 1-IAP'!R215+'Exp Veg 2-IAP'!R215</f>
        <v>0</v>
      </c>
      <c r="S215" s="125">
        <f>+'Inversión No. 2.1 IAP'!S215++'Inversión No. 2.2 IAP'!S215+'Inversión 2.3 IAP'!S215+'Inversión 2.4 IAP'!S215+'Exp Veg 1-IAP'!S215+'Exp Veg 2-IAP'!S215</f>
        <v>0</v>
      </c>
      <c r="T215" s="125">
        <f>+'Inversión No. 2.1 IAP'!T215++'Inversión No. 2.2 IAP'!T215+'Inversión 2.3 IAP'!T215+'Inversión 2.4 IAP'!T215+'Exp Veg 1-IAP'!T215+'Exp Veg 2-IAP'!T215</f>
        <v>0</v>
      </c>
      <c r="U215" s="125">
        <f>+'Inversión No. 2.1 IAP'!U215++'Inversión No. 2.2 IAP'!U215+'Inversión 2.3 IAP'!U215+'Inversión 2.4 IAP'!U215+'Exp Veg 1-IAP'!U215+'Exp Veg 2-IAP'!U215</f>
        <v>0</v>
      </c>
      <c r="V215" s="125">
        <f>+'Inversión No. 2.1 IAP'!V215++'Inversión No. 2.2 IAP'!V215+'Inversión 2.3 IAP'!V215+'Inversión 2.4 IAP'!V215+'Exp Veg 1-IAP'!V215+'Exp Veg 2-IAP'!V215</f>
        <v>0</v>
      </c>
      <c r="W215" s="125">
        <f>+'Inversión No. 2.1 IAP'!W215++'Inversión No. 2.2 IAP'!W215+'Inversión 2.3 IAP'!W215+'Inversión 2.4 IAP'!W215+'Exp Veg 1-IAP'!W215+'Exp Veg 2-IAP'!W215</f>
        <v>40</v>
      </c>
      <c r="X215" s="125">
        <f>+'Inversión No. 2.1 IAP'!X215++'Inversión No. 2.2 IAP'!X215+'Inversión 2.3 IAP'!X215+'Inversión 2.4 IAP'!X215+'Exp Veg 1-IAP'!X215+'Exp Veg 2-IAP'!X215</f>
        <v>0</v>
      </c>
      <c r="Y215" s="125">
        <f>+'Inversión No. 2.1 IAP'!Y215++'Inversión No. 2.2 IAP'!Y215+'Inversión 2.3 IAP'!Y215+'Inversión 2.4 IAP'!Y215+'Exp Veg 1-IAP'!Y215+'Exp Veg 2-IAP'!Y215</f>
        <v>0</v>
      </c>
      <c r="Z215" s="125">
        <f>+'Inversión No. 2.1 IAP'!Z215++'Inversión No. 2.2 IAP'!Z215+'Inversión 2.3 IAP'!Z215+'Inversión 2.4 IAP'!Z215+'Exp Veg 1-IAP'!Z215+'Exp Veg 2-IAP'!Z215</f>
        <v>0</v>
      </c>
      <c r="AA215" s="125">
        <f>+'Inversión No. 2.1 IAP'!AA215++'Inversión No. 2.2 IAP'!AA215+'Inversión 2.3 IAP'!AA215+'Inversión 2.4 IAP'!AA215+'Exp Veg 1-IAP'!AA215+'Exp Veg 2-IAP'!AA215</f>
        <v>0</v>
      </c>
      <c r="AB215" s="125">
        <f>+'Inversión No. 2.1 IAP'!AB215++'Inversión No. 2.2 IAP'!AB215+'Inversión 2.3 IAP'!AB215+'Inversión 2.4 IAP'!AB215+'Exp Veg 1-IAP'!AB215+'Exp Veg 2-IAP'!AB215</f>
        <v>0</v>
      </c>
      <c r="AC215" s="125">
        <f>+'Inversión No. 2.1 IAP'!AC215++'Inversión No. 2.2 IAP'!AC215+'Inversión 2.3 IAP'!AC215+'Inversión 2.4 IAP'!AC215+'Exp Veg 1-IAP'!AC215+'Exp Veg 2-IAP'!AC215</f>
        <v>0</v>
      </c>
      <c r="AD215" s="125">
        <f>+'Inversión No. 2.1 IAP'!AD215++'Inversión No. 2.2 IAP'!AD215+'Inversión 2.3 IAP'!AD215+'Inversión 2.4 IAP'!AD215+'Exp Veg 1-IAP'!AD215+'Exp Veg 2-IAP'!AD215</f>
        <v>0</v>
      </c>
      <c r="AE215" s="125">
        <f>+'Inversión No. 2.1 IAP'!AE215++'Inversión No. 2.2 IAP'!AE215+'Inversión 2.3 IAP'!AE215+'Inversión 2.4 IAP'!AE215+'Exp Veg 1-IAP'!AE215+'Exp Veg 2-IAP'!AE215</f>
        <v>0</v>
      </c>
      <c r="AF215" s="125">
        <f>+'Inversión No. 2.1 IAP'!AF215++'Inversión No. 2.2 IAP'!AF215+'Inversión 2.3 IAP'!AF215+'Inversión 2.4 IAP'!AF215+'Exp Veg 1-IAP'!AF215+'Exp Veg 2-IAP'!AF215</f>
        <v>0</v>
      </c>
      <c r="AG215" s="125">
        <f>+'Inversión No. 2.1 IAP'!AG215++'Inversión No. 2.2 IAP'!AG215+'Inversión 2.3 IAP'!AG215+'Inversión 2.4 IAP'!AG215+'Exp Veg 1-IAP'!AG215+'Exp Veg 2-IAP'!AG215</f>
        <v>0</v>
      </c>
      <c r="AH215" s="125">
        <f>+'Inversión No. 2.1 IAP'!AH215++'Inversión No. 2.2 IAP'!AH215+'Inversión 2.3 IAP'!AH215+'Inversión 2.4 IAP'!AH215+'Exp Veg 1-IAP'!AH215+'Exp Veg 2-IAP'!AH215</f>
        <v>0</v>
      </c>
      <c r="AI215" s="125">
        <f>+'Inversión No. 2.1 IAP'!AI215++'Inversión No. 2.2 IAP'!AI215+'Inversión 2.3 IAP'!AI215+'Inversión 2.4 IAP'!AI215+'Exp Veg 1-IAP'!AI215+'Exp Veg 2-IAP'!AI215</f>
        <v>0</v>
      </c>
      <c r="AJ215" s="125">
        <f>+'Inversión No. 2.1 IAP'!AJ215++'Inversión No. 2.2 IAP'!AJ215+'Inversión 2.3 IAP'!AJ215+'Inversión 2.4 IAP'!AJ215+'Exp Veg 1-IAP'!AJ215+'Exp Veg 2-IAP'!AJ215</f>
        <v>0</v>
      </c>
      <c r="AK215" s="125">
        <f>+'Inversión No. 2.1 IAP'!AK215++'Inversión No. 2.2 IAP'!AK215+'Inversión 2.3 IAP'!AK215+'Inversión 2.4 IAP'!AK215+'Exp Veg 1-IAP'!AK215+'Exp Veg 2-IAP'!AK215</f>
        <v>0</v>
      </c>
    </row>
    <row r="216" spans="2:37" x14ac:dyDescent="0.25">
      <c r="B216" s="59"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1"/>
      <c r="H216" s="125">
        <f>+'Inversión No. 2.1 IAP'!H216++'Inversión No. 2.2 IAP'!H216+'Inversión 2.3 IAP'!H216+'Inversión 2.4 IAP'!H216+'Exp Veg 1-IAP'!H216+'Exp Veg 2-IAP'!H216</f>
        <v>0</v>
      </c>
      <c r="I216" s="125">
        <f>+'Inversión No. 2.1 IAP'!I216++'Inversión No. 2.2 IAP'!I216+'Inversión 2.3 IAP'!I216+'Inversión 2.4 IAP'!I216+'Exp Veg 1-IAP'!I216+'Exp Veg 2-IAP'!I216</f>
        <v>0</v>
      </c>
      <c r="J216" s="125">
        <f>+'Inversión No. 2.1 IAP'!J216++'Inversión No. 2.2 IAP'!J216+'Inversión 2.3 IAP'!J216+'Inversión 2.4 IAP'!J216+'Exp Veg 1-IAP'!J216+'Exp Veg 2-IAP'!J216</f>
        <v>0</v>
      </c>
      <c r="K216" s="125">
        <f>+'Inversión No. 2.1 IAP'!K216++'Inversión No. 2.2 IAP'!K216+'Inversión 2.3 IAP'!K216+'Inversión 2.4 IAP'!K216+'Exp Veg 1-IAP'!K216+'Exp Veg 2-IAP'!K216</f>
        <v>0</v>
      </c>
      <c r="L216" s="125">
        <f>+'Inversión No. 2.1 IAP'!L216++'Inversión No. 2.2 IAP'!L216+'Inversión 2.3 IAP'!L216+'Inversión 2.4 IAP'!L216+'Exp Veg 1-IAP'!L216+'Exp Veg 2-IAP'!L216</f>
        <v>0</v>
      </c>
      <c r="M216" s="125">
        <f>+'Inversión No. 2.1 IAP'!M216++'Inversión No. 2.2 IAP'!M216+'Inversión 2.3 IAP'!M216+'Inversión 2.4 IAP'!M216+'Exp Veg 1-IAP'!M216+'Exp Veg 2-IAP'!M216</f>
        <v>0</v>
      </c>
      <c r="N216" s="125">
        <f>+'Inversión No. 2.1 IAP'!N216++'Inversión No. 2.2 IAP'!N216+'Inversión 2.3 IAP'!N216+'Inversión 2.4 IAP'!N216+'Exp Veg 1-IAP'!N216+'Exp Veg 2-IAP'!N216</f>
        <v>0</v>
      </c>
      <c r="O216" s="125">
        <f>+'Inversión No. 2.1 IAP'!O216++'Inversión No. 2.2 IAP'!O216+'Inversión 2.3 IAP'!O216+'Inversión 2.4 IAP'!O216+'Exp Veg 1-IAP'!O216+'Exp Veg 2-IAP'!O216</f>
        <v>0</v>
      </c>
      <c r="P216" s="125">
        <f>+'Inversión No. 2.1 IAP'!P216++'Inversión No. 2.2 IAP'!P216+'Inversión 2.3 IAP'!P216+'Inversión 2.4 IAP'!P216+'Exp Veg 1-IAP'!P216+'Exp Veg 2-IAP'!P216</f>
        <v>0</v>
      </c>
      <c r="Q216" s="125">
        <f>+'Inversión No. 2.1 IAP'!Q216++'Inversión No. 2.2 IAP'!Q216+'Inversión 2.3 IAP'!Q216+'Inversión 2.4 IAP'!Q216+'Exp Veg 1-IAP'!Q216+'Exp Veg 2-IAP'!Q216</f>
        <v>0</v>
      </c>
      <c r="R216" s="125">
        <f>+'Inversión No. 2.1 IAP'!R216++'Inversión No. 2.2 IAP'!R216+'Inversión 2.3 IAP'!R216+'Inversión 2.4 IAP'!R216+'Exp Veg 1-IAP'!R216+'Exp Veg 2-IAP'!R216</f>
        <v>0</v>
      </c>
      <c r="S216" s="125">
        <f>+'Inversión No. 2.1 IAP'!S216++'Inversión No. 2.2 IAP'!S216+'Inversión 2.3 IAP'!S216+'Inversión 2.4 IAP'!S216+'Exp Veg 1-IAP'!S216+'Exp Veg 2-IAP'!S216</f>
        <v>0</v>
      </c>
      <c r="T216" s="125">
        <f>+'Inversión No. 2.1 IAP'!T216++'Inversión No. 2.2 IAP'!T216+'Inversión 2.3 IAP'!T216+'Inversión 2.4 IAP'!T216+'Exp Veg 1-IAP'!T216+'Exp Veg 2-IAP'!T216</f>
        <v>0</v>
      </c>
      <c r="U216" s="125">
        <f>+'Inversión No. 2.1 IAP'!U216++'Inversión No. 2.2 IAP'!U216+'Inversión 2.3 IAP'!U216+'Inversión 2.4 IAP'!U216+'Exp Veg 1-IAP'!U216+'Exp Veg 2-IAP'!U216</f>
        <v>0</v>
      </c>
      <c r="V216" s="125">
        <f>+'Inversión No. 2.1 IAP'!V216++'Inversión No. 2.2 IAP'!V216+'Inversión 2.3 IAP'!V216+'Inversión 2.4 IAP'!V216+'Exp Veg 1-IAP'!V216+'Exp Veg 2-IAP'!V216</f>
        <v>0</v>
      </c>
      <c r="W216" s="125">
        <f>+'Inversión No. 2.1 IAP'!W216++'Inversión No. 2.2 IAP'!W216+'Inversión 2.3 IAP'!W216+'Inversión 2.4 IAP'!W216+'Exp Veg 1-IAP'!W216+'Exp Veg 2-IAP'!W216</f>
        <v>15</v>
      </c>
      <c r="X216" s="125">
        <f>+'Inversión No. 2.1 IAP'!X216++'Inversión No. 2.2 IAP'!X216+'Inversión 2.3 IAP'!X216+'Inversión 2.4 IAP'!X216+'Exp Veg 1-IAP'!X216+'Exp Veg 2-IAP'!X216</f>
        <v>0</v>
      </c>
      <c r="Y216" s="125">
        <f>+'Inversión No. 2.1 IAP'!Y216++'Inversión No. 2.2 IAP'!Y216+'Inversión 2.3 IAP'!Y216+'Inversión 2.4 IAP'!Y216+'Exp Veg 1-IAP'!Y216+'Exp Veg 2-IAP'!Y216</f>
        <v>0</v>
      </c>
      <c r="Z216" s="125">
        <f>+'Inversión No. 2.1 IAP'!Z216++'Inversión No. 2.2 IAP'!Z216+'Inversión 2.3 IAP'!Z216+'Inversión 2.4 IAP'!Z216+'Exp Veg 1-IAP'!Z216+'Exp Veg 2-IAP'!Z216</f>
        <v>0</v>
      </c>
      <c r="AA216" s="125">
        <f>+'Inversión No. 2.1 IAP'!AA216++'Inversión No. 2.2 IAP'!AA216+'Inversión 2.3 IAP'!AA216+'Inversión 2.4 IAP'!AA216+'Exp Veg 1-IAP'!AA216+'Exp Veg 2-IAP'!AA216</f>
        <v>0</v>
      </c>
      <c r="AB216" s="125">
        <f>+'Inversión No. 2.1 IAP'!AB216++'Inversión No. 2.2 IAP'!AB216+'Inversión 2.3 IAP'!AB216+'Inversión 2.4 IAP'!AB216+'Exp Veg 1-IAP'!AB216+'Exp Veg 2-IAP'!AB216</f>
        <v>0</v>
      </c>
      <c r="AC216" s="125">
        <f>+'Inversión No. 2.1 IAP'!AC216++'Inversión No. 2.2 IAP'!AC216+'Inversión 2.3 IAP'!AC216+'Inversión 2.4 IAP'!AC216+'Exp Veg 1-IAP'!AC216+'Exp Veg 2-IAP'!AC216</f>
        <v>0</v>
      </c>
      <c r="AD216" s="125">
        <f>+'Inversión No. 2.1 IAP'!AD216++'Inversión No. 2.2 IAP'!AD216+'Inversión 2.3 IAP'!AD216+'Inversión 2.4 IAP'!AD216+'Exp Veg 1-IAP'!AD216+'Exp Veg 2-IAP'!AD216</f>
        <v>0</v>
      </c>
      <c r="AE216" s="125">
        <f>+'Inversión No. 2.1 IAP'!AE216++'Inversión No. 2.2 IAP'!AE216+'Inversión 2.3 IAP'!AE216+'Inversión 2.4 IAP'!AE216+'Exp Veg 1-IAP'!AE216+'Exp Veg 2-IAP'!AE216</f>
        <v>0</v>
      </c>
      <c r="AF216" s="125">
        <f>+'Inversión No. 2.1 IAP'!AF216++'Inversión No. 2.2 IAP'!AF216+'Inversión 2.3 IAP'!AF216+'Inversión 2.4 IAP'!AF216+'Exp Veg 1-IAP'!AF216+'Exp Veg 2-IAP'!AF216</f>
        <v>0</v>
      </c>
      <c r="AG216" s="125">
        <f>+'Inversión No. 2.1 IAP'!AG216++'Inversión No. 2.2 IAP'!AG216+'Inversión 2.3 IAP'!AG216+'Inversión 2.4 IAP'!AG216+'Exp Veg 1-IAP'!AG216+'Exp Veg 2-IAP'!AG216</f>
        <v>0</v>
      </c>
      <c r="AH216" s="125">
        <f>+'Inversión No. 2.1 IAP'!AH216++'Inversión No. 2.2 IAP'!AH216+'Inversión 2.3 IAP'!AH216+'Inversión 2.4 IAP'!AH216+'Exp Veg 1-IAP'!AH216+'Exp Veg 2-IAP'!AH216</f>
        <v>0</v>
      </c>
      <c r="AI216" s="125">
        <f>+'Inversión No. 2.1 IAP'!AI216++'Inversión No. 2.2 IAP'!AI216+'Inversión 2.3 IAP'!AI216+'Inversión 2.4 IAP'!AI216+'Exp Veg 1-IAP'!AI216+'Exp Veg 2-IAP'!AI216</f>
        <v>0</v>
      </c>
      <c r="AJ216" s="125">
        <f>+'Inversión No. 2.1 IAP'!AJ216++'Inversión No. 2.2 IAP'!AJ216+'Inversión 2.3 IAP'!AJ216+'Inversión 2.4 IAP'!AJ216+'Exp Veg 1-IAP'!AJ216+'Exp Veg 2-IAP'!AJ216</f>
        <v>0</v>
      </c>
      <c r="AK216" s="125">
        <f>+'Inversión No. 2.1 IAP'!AK216++'Inversión No. 2.2 IAP'!AK216+'Inversión 2.3 IAP'!AK216+'Inversión 2.4 IAP'!AK216+'Exp Veg 1-IAP'!AK216+'Exp Veg 2-IAP'!AK216</f>
        <v>0</v>
      </c>
    </row>
    <row r="217" spans="2:37" x14ac:dyDescent="0.25">
      <c r="B217" s="59"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1"/>
      <c r="H217" s="125">
        <f>+'Inversión No. 2.1 IAP'!H217++'Inversión No. 2.2 IAP'!H217+'Inversión 2.3 IAP'!H217+'Inversión 2.4 IAP'!H217+'Exp Veg 1-IAP'!H217+'Exp Veg 2-IAP'!H217</f>
        <v>0</v>
      </c>
      <c r="I217" s="125">
        <f>+'Inversión No. 2.1 IAP'!I217++'Inversión No. 2.2 IAP'!I217+'Inversión 2.3 IAP'!I217+'Inversión 2.4 IAP'!I217+'Exp Veg 1-IAP'!I217+'Exp Veg 2-IAP'!I217</f>
        <v>0</v>
      </c>
      <c r="J217" s="125">
        <f>+'Inversión No. 2.1 IAP'!J217++'Inversión No. 2.2 IAP'!J217+'Inversión 2.3 IAP'!J217+'Inversión 2.4 IAP'!J217+'Exp Veg 1-IAP'!J217+'Exp Veg 2-IAP'!J217</f>
        <v>0</v>
      </c>
      <c r="K217" s="125">
        <f>+'Inversión No. 2.1 IAP'!K217++'Inversión No. 2.2 IAP'!K217+'Inversión 2.3 IAP'!K217+'Inversión 2.4 IAP'!K217+'Exp Veg 1-IAP'!K217+'Exp Veg 2-IAP'!K217</f>
        <v>0</v>
      </c>
      <c r="L217" s="125">
        <f>+'Inversión No. 2.1 IAP'!L217++'Inversión No. 2.2 IAP'!L217+'Inversión 2.3 IAP'!L217+'Inversión 2.4 IAP'!L217+'Exp Veg 1-IAP'!L217+'Exp Veg 2-IAP'!L217</f>
        <v>0</v>
      </c>
      <c r="M217" s="125">
        <f>+'Inversión No. 2.1 IAP'!M217++'Inversión No. 2.2 IAP'!M217+'Inversión 2.3 IAP'!M217+'Inversión 2.4 IAP'!M217+'Exp Veg 1-IAP'!M217+'Exp Veg 2-IAP'!M217</f>
        <v>0</v>
      </c>
      <c r="N217" s="125">
        <f>+'Inversión No. 2.1 IAP'!N217++'Inversión No. 2.2 IAP'!N217+'Inversión 2.3 IAP'!N217+'Inversión 2.4 IAP'!N217+'Exp Veg 1-IAP'!N217+'Exp Veg 2-IAP'!N217</f>
        <v>0</v>
      </c>
      <c r="O217" s="125">
        <f>+'Inversión No. 2.1 IAP'!O217++'Inversión No. 2.2 IAP'!O217+'Inversión 2.3 IAP'!O217+'Inversión 2.4 IAP'!O217+'Exp Veg 1-IAP'!O217+'Exp Veg 2-IAP'!O217</f>
        <v>0</v>
      </c>
      <c r="P217" s="125">
        <f>+'Inversión No. 2.1 IAP'!P217++'Inversión No. 2.2 IAP'!P217+'Inversión 2.3 IAP'!P217+'Inversión 2.4 IAP'!P217+'Exp Veg 1-IAP'!P217+'Exp Veg 2-IAP'!P217</f>
        <v>0</v>
      </c>
      <c r="Q217" s="125">
        <f>+'Inversión No. 2.1 IAP'!Q217++'Inversión No. 2.2 IAP'!Q217+'Inversión 2.3 IAP'!Q217+'Inversión 2.4 IAP'!Q217+'Exp Veg 1-IAP'!Q217+'Exp Veg 2-IAP'!Q217</f>
        <v>0</v>
      </c>
      <c r="R217" s="125">
        <f>+'Inversión No. 2.1 IAP'!R217++'Inversión No. 2.2 IAP'!R217+'Inversión 2.3 IAP'!R217+'Inversión 2.4 IAP'!R217+'Exp Veg 1-IAP'!R217+'Exp Veg 2-IAP'!R217</f>
        <v>0</v>
      </c>
      <c r="S217" s="125">
        <f>+'Inversión No. 2.1 IAP'!S217++'Inversión No. 2.2 IAP'!S217+'Inversión 2.3 IAP'!S217+'Inversión 2.4 IAP'!S217+'Exp Veg 1-IAP'!S217+'Exp Veg 2-IAP'!S217</f>
        <v>0</v>
      </c>
      <c r="T217" s="125">
        <f>+'Inversión No. 2.1 IAP'!T217++'Inversión No. 2.2 IAP'!T217+'Inversión 2.3 IAP'!T217+'Inversión 2.4 IAP'!T217+'Exp Veg 1-IAP'!T217+'Exp Veg 2-IAP'!T217</f>
        <v>0</v>
      </c>
      <c r="U217" s="125">
        <f>+'Inversión No. 2.1 IAP'!U217++'Inversión No. 2.2 IAP'!U217+'Inversión 2.3 IAP'!U217+'Inversión 2.4 IAP'!U217+'Exp Veg 1-IAP'!U217+'Exp Veg 2-IAP'!U217</f>
        <v>0</v>
      </c>
      <c r="V217" s="125">
        <f>+'Inversión No. 2.1 IAP'!V217++'Inversión No. 2.2 IAP'!V217+'Inversión 2.3 IAP'!V217+'Inversión 2.4 IAP'!V217+'Exp Veg 1-IAP'!V217+'Exp Veg 2-IAP'!V217</f>
        <v>0</v>
      </c>
      <c r="W217" s="125">
        <f>+'Inversión No. 2.1 IAP'!W217++'Inversión No. 2.2 IAP'!W217+'Inversión 2.3 IAP'!W217+'Inversión 2.4 IAP'!W217+'Exp Veg 1-IAP'!W217+'Exp Veg 2-IAP'!W217</f>
        <v>1</v>
      </c>
      <c r="X217" s="125">
        <f>+'Inversión No. 2.1 IAP'!X217++'Inversión No. 2.2 IAP'!X217+'Inversión 2.3 IAP'!X217+'Inversión 2.4 IAP'!X217+'Exp Veg 1-IAP'!X217+'Exp Veg 2-IAP'!X217</f>
        <v>0</v>
      </c>
      <c r="Y217" s="125">
        <f>+'Inversión No. 2.1 IAP'!Y217++'Inversión No. 2.2 IAP'!Y217+'Inversión 2.3 IAP'!Y217+'Inversión 2.4 IAP'!Y217+'Exp Veg 1-IAP'!Y217+'Exp Veg 2-IAP'!Y217</f>
        <v>0</v>
      </c>
      <c r="Z217" s="125">
        <f>+'Inversión No. 2.1 IAP'!Z217++'Inversión No. 2.2 IAP'!Z217+'Inversión 2.3 IAP'!Z217+'Inversión 2.4 IAP'!Z217+'Exp Veg 1-IAP'!Z217+'Exp Veg 2-IAP'!Z217</f>
        <v>0</v>
      </c>
      <c r="AA217" s="125">
        <f>+'Inversión No. 2.1 IAP'!AA217++'Inversión No. 2.2 IAP'!AA217+'Inversión 2.3 IAP'!AA217+'Inversión 2.4 IAP'!AA217+'Exp Veg 1-IAP'!AA217+'Exp Veg 2-IAP'!AA217</f>
        <v>0</v>
      </c>
      <c r="AB217" s="125">
        <f>+'Inversión No. 2.1 IAP'!AB217++'Inversión No. 2.2 IAP'!AB217+'Inversión 2.3 IAP'!AB217+'Inversión 2.4 IAP'!AB217+'Exp Veg 1-IAP'!AB217+'Exp Veg 2-IAP'!AB217</f>
        <v>0</v>
      </c>
      <c r="AC217" s="125">
        <f>+'Inversión No. 2.1 IAP'!AC217++'Inversión No. 2.2 IAP'!AC217+'Inversión 2.3 IAP'!AC217+'Inversión 2.4 IAP'!AC217+'Exp Veg 1-IAP'!AC217+'Exp Veg 2-IAP'!AC217</f>
        <v>0</v>
      </c>
      <c r="AD217" s="125">
        <f>+'Inversión No. 2.1 IAP'!AD217++'Inversión No. 2.2 IAP'!AD217+'Inversión 2.3 IAP'!AD217+'Inversión 2.4 IAP'!AD217+'Exp Veg 1-IAP'!AD217+'Exp Veg 2-IAP'!AD217</f>
        <v>0</v>
      </c>
      <c r="AE217" s="125">
        <f>+'Inversión No. 2.1 IAP'!AE217++'Inversión No. 2.2 IAP'!AE217+'Inversión 2.3 IAP'!AE217+'Inversión 2.4 IAP'!AE217+'Exp Veg 1-IAP'!AE217+'Exp Veg 2-IAP'!AE217</f>
        <v>0</v>
      </c>
      <c r="AF217" s="125">
        <f>+'Inversión No. 2.1 IAP'!AF217++'Inversión No. 2.2 IAP'!AF217+'Inversión 2.3 IAP'!AF217+'Inversión 2.4 IAP'!AF217+'Exp Veg 1-IAP'!AF217+'Exp Veg 2-IAP'!AF217</f>
        <v>0</v>
      </c>
      <c r="AG217" s="125">
        <f>+'Inversión No. 2.1 IAP'!AG217++'Inversión No. 2.2 IAP'!AG217+'Inversión 2.3 IAP'!AG217+'Inversión 2.4 IAP'!AG217+'Exp Veg 1-IAP'!AG217+'Exp Veg 2-IAP'!AG217</f>
        <v>0</v>
      </c>
      <c r="AH217" s="125">
        <f>+'Inversión No. 2.1 IAP'!AH217++'Inversión No. 2.2 IAP'!AH217+'Inversión 2.3 IAP'!AH217+'Inversión 2.4 IAP'!AH217+'Exp Veg 1-IAP'!AH217+'Exp Veg 2-IAP'!AH217</f>
        <v>0</v>
      </c>
      <c r="AI217" s="125">
        <f>+'Inversión No. 2.1 IAP'!AI217++'Inversión No. 2.2 IAP'!AI217+'Inversión 2.3 IAP'!AI217+'Inversión 2.4 IAP'!AI217+'Exp Veg 1-IAP'!AI217+'Exp Veg 2-IAP'!AI217</f>
        <v>0</v>
      </c>
      <c r="AJ217" s="125">
        <f>+'Inversión No. 2.1 IAP'!AJ217++'Inversión No. 2.2 IAP'!AJ217+'Inversión 2.3 IAP'!AJ217+'Inversión 2.4 IAP'!AJ217+'Exp Veg 1-IAP'!AJ217+'Exp Veg 2-IAP'!AJ217</f>
        <v>0</v>
      </c>
      <c r="AK217" s="125">
        <f>+'Inversión No. 2.1 IAP'!AK217++'Inversión No. 2.2 IAP'!AK217+'Inversión 2.3 IAP'!AK217+'Inversión 2.4 IAP'!AK217+'Exp Veg 1-IAP'!AK217+'Exp Veg 2-IAP'!AK217</f>
        <v>0</v>
      </c>
    </row>
    <row r="218" spans="2:37" x14ac:dyDescent="0.25">
      <c r="B218" s="59"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1"/>
      <c r="H218" s="125">
        <f>+'Inversión No. 2.1 IAP'!H218++'Inversión No. 2.2 IAP'!H218+'Inversión 2.3 IAP'!H218+'Inversión 2.4 IAP'!H218+'Exp Veg 1-IAP'!H218+'Exp Veg 2-IAP'!H218</f>
        <v>0</v>
      </c>
      <c r="I218" s="125">
        <f>+'Inversión No. 2.1 IAP'!I218++'Inversión No. 2.2 IAP'!I218+'Inversión 2.3 IAP'!I218+'Inversión 2.4 IAP'!I218+'Exp Veg 1-IAP'!I218+'Exp Veg 2-IAP'!I218</f>
        <v>0</v>
      </c>
      <c r="J218" s="125">
        <f>+'Inversión No. 2.1 IAP'!J218++'Inversión No. 2.2 IAP'!J218+'Inversión 2.3 IAP'!J218+'Inversión 2.4 IAP'!J218+'Exp Veg 1-IAP'!J218+'Exp Veg 2-IAP'!J218</f>
        <v>0</v>
      </c>
      <c r="K218" s="125">
        <f>+'Inversión No. 2.1 IAP'!K218++'Inversión No. 2.2 IAP'!K218+'Inversión 2.3 IAP'!K218+'Inversión 2.4 IAP'!K218+'Exp Veg 1-IAP'!K218+'Exp Veg 2-IAP'!K218</f>
        <v>0</v>
      </c>
      <c r="L218" s="125">
        <f>+'Inversión No. 2.1 IAP'!L218++'Inversión No. 2.2 IAP'!L218+'Inversión 2.3 IAP'!L218+'Inversión 2.4 IAP'!L218+'Exp Veg 1-IAP'!L218+'Exp Veg 2-IAP'!L218</f>
        <v>0</v>
      </c>
      <c r="M218" s="125">
        <f>+'Inversión No. 2.1 IAP'!M218++'Inversión No. 2.2 IAP'!M218+'Inversión 2.3 IAP'!M218+'Inversión 2.4 IAP'!M218+'Exp Veg 1-IAP'!M218+'Exp Veg 2-IAP'!M218</f>
        <v>0</v>
      </c>
      <c r="N218" s="125">
        <f>+'Inversión No. 2.1 IAP'!N218++'Inversión No. 2.2 IAP'!N218+'Inversión 2.3 IAP'!N218+'Inversión 2.4 IAP'!N218+'Exp Veg 1-IAP'!N218+'Exp Veg 2-IAP'!N218</f>
        <v>0</v>
      </c>
      <c r="O218" s="125">
        <f>+'Inversión No. 2.1 IAP'!O218++'Inversión No. 2.2 IAP'!O218+'Inversión 2.3 IAP'!O218+'Inversión 2.4 IAP'!O218+'Exp Veg 1-IAP'!O218+'Exp Veg 2-IAP'!O218</f>
        <v>0</v>
      </c>
      <c r="P218" s="125">
        <f>+'Inversión No. 2.1 IAP'!P218++'Inversión No. 2.2 IAP'!P218+'Inversión 2.3 IAP'!P218+'Inversión 2.4 IAP'!P218+'Exp Veg 1-IAP'!P218+'Exp Veg 2-IAP'!P218</f>
        <v>0</v>
      </c>
      <c r="Q218" s="125">
        <f>+'Inversión No. 2.1 IAP'!Q218++'Inversión No. 2.2 IAP'!Q218+'Inversión 2.3 IAP'!Q218+'Inversión 2.4 IAP'!Q218+'Exp Veg 1-IAP'!Q218+'Exp Veg 2-IAP'!Q218</f>
        <v>0</v>
      </c>
      <c r="R218" s="125">
        <f>+'Inversión No. 2.1 IAP'!R218++'Inversión No. 2.2 IAP'!R218+'Inversión 2.3 IAP'!R218+'Inversión 2.4 IAP'!R218+'Exp Veg 1-IAP'!R218+'Exp Veg 2-IAP'!R218</f>
        <v>0</v>
      </c>
      <c r="S218" s="125">
        <f>+'Inversión No. 2.1 IAP'!S218++'Inversión No. 2.2 IAP'!S218+'Inversión 2.3 IAP'!S218+'Inversión 2.4 IAP'!S218+'Exp Veg 1-IAP'!S218+'Exp Veg 2-IAP'!S218</f>
        <v>0</v>
      </c>
      <c r="T218" s="125">
        <f>+'Inversión No. 2.1 IAP'!T218++'Inversión No. 2.2 IAP'!T218+'Inversión 2.3 IAP'!T218+'Inversión 2.4 IAP'!T218+'Exp Veg 1-IAP'!T218+'Exp Veg 2-IAP'!T218</f>
        <v>0</v>
      </c>
      <c r="U218" s="125">
        <f>+'Inversión No. 2.1 IAP'!U218++'Inversión No. 2.2 IAP'!U218+'Inversión 2.3 IAP'!U218+'Inversión 2.4 IAP'!U218+'Exp Veg 1-IAP'!U218+'Exp Veg 2-IAP'!U218</f>
        <v>0</v>
      </c>
      <c r="V218" s="125">
        <f>+'Inversión No. 2.1 IAP'!V218++'Inversión No. 2.2 IAP'!V218+'Inversión 2.3 IAP'!V218+'Inversión 2.4 IAP'!V218+'Exp Veg 1-IAP'!V218+'Exp Veg 2-IAP'!V218</f>
        <v>0</v>
      </c>
      <c r="W218" s="125">
        <f>+'Inversión No. 2.1 IAP'!W218++'Inversión No. 2.2 IAP'!W218+'Inversión 2.3 IAP'!W218+'Inversión 2.4 IAP'!W218+'Exp Veg 1-IAP'!W218+'Exp Veg 2-IAP'!W218</f>
        <v>5</v>
      </c>
      <c r="X218" s="125">
        <f>+'Inversión No. 2.1 IAP'!X218++'Inversión No. 2.2 IAP'!X218+'Inversión 2.3 IAP'!X218+'Inversión 2.4 IAP'!X218+'Exp Veg 1-IAP'!X218+'Exp Veg 2-IAP'!X218</f>
        <v>0</v>
      </c>
      <c r="Y218" s="125">
        <f>+'Inversión No. 2.1 IAP'!Y218++'Inversión No. 2.2 IAP'!Y218+'Inversión 2.3 IAP'!Y218+'Inversión 2.4 IAP'!Y218+'Exp Veg 1-IAP'!Y218+'Exp Veg 2-IAP'!Y218</f>
        <v>0</v>
      </c>
      <c r="Z218" s="125">
        <f>+'Inversión No. 2.1 IAP'!Z218++'Inversión No. 2.2 IAP'!Z218+'Inversión 2.3 IAP'!Z218+'Inversión 2.4 IAP'!Z218+'Exp Veg 1-IAP'!Z218+'Exp Veg 2-IAP'!Z218</f>
        <v>0</v>
      </c>
      <c r="AA218" s="125">
        <f>+'Inversión No. 2.1 IAP'!AA218++'Inversión No. 2.2 IAP'!AA218+'Inversión 2.3 IAP'!AA218+'Inversión 2.4 IAP'!AA218+'Exp Veg 1-IAP'!AA218+'Exp Veg 2-IAP'!AA218</f>
        <v>0</v>
      </c>
      <c r="AB218" s="125">
        <f>+'Inversión No. 2.1 IAP'!AB218++'Inversión No. 2.2 IAP'!AB218+'Inversión 2.3 IAP'!AB218+'Inversión 2.4 IAP'!AB218+'Exp Veg 1-IAP'!AB218+'Exp Veg 2-IAP'!AB218</f>
        <v>0</v>
      </c>
      <c r="AC218" s="125">
        <f>+'Inversión No. 2.1 IAP'!AC218++'Inversión No. 2.2 IAP'!AC218+'Inversión 2.3 IAP'!AC218+'Inversión 2.4 IAP'!AC218+'Exp Veg 1-IAP'!AC218+'Exp Veg 2-IAP'!AC218</f>
        <v>0</v>
      </c>
      <c r="AD218" s="125">
        <f>+'Inversión No. 2.1 IAP'!AD218++'Inversión No. 2.2 IAP'!AD218+'Inversión 2.3 IAP'!AD218+'Inversión 2.4 IAP'!AD218+'Exp Veg 1-IAP'!AD218+'Exp Veg 2-IAP'!AD218</f>
        <v>0</v>
      </c>
      <c r="AE218" s="125">
        <f>+'Inversión No. 2.1 IAP'!AE218++'Inversión No. 2.2 IAP'!AE218+'Inversión 2.3 IAP'!AE218+'Inversión 2.4 IAP'!AE218+'Exp Veg 1-IAP'!AE218+'Exp Veg 2-IAP'!AE218</f>
        <v>0</v>
      </c>
      <c r="AF218" s="125">
        <f>+'Inversión No. 2.1 IAP'!AF218++'Inversión No. 2.2 IAP'!AF218+'Inversión 2.3 IAP'!AF218+'Inversión 2.4 IAP'!AF218+'Exp Veg 1-IAP'!AF218+'Exp Veg 2-IAP'!AF218</f>
        <v>0</v>
      </c>
      <c r="AG218" s="125">
        <f>+'Inversión No. 2.1 IAP'!AG218++'Inversión No. 2.2 IAP'!AG218+'Inversión 2.3 IAP'!AG218+'Inversión 2.4 IAP'!AG218+'Exp Veg 1-IAP'!AG218+'Exp Veg 2-IAP'!AG218</f>
        <v>0</v>
      </c>
      <c r="AH218" s="125">
        <f>+'Inversión No. 2.1 IAP'!AH218++'Inversión No. 2.2 IAP'!AH218+'Inversión 2.3 IAP'!AH218+'Inversión 2.4 IAP'!AH218+'Exp Veg 1-IAP'!AH218+'Exp Veg 2-IAP'!AH218</f>
        <v>0</v>
      </c>
      <c r="AI218" s="125">
        <f>+'Inversión No. 2.1 IAP'!AI218++'Inversión No. 2.2 IAP'!AI218+'Inversión 2.3 IAP'!AI218+'Inversión 2.4 IAP'!AI218+'Exp Veg 1-IAP'!AI218+'Exp Veg 2-IAP'!AI218</f>
        <v>0</v>
      </c>
      <c r="AJ218" s="125">
        <f>+'Inversión No. 2.1 IAP'!AJ218++'Inversión No. 2.2 IAP'!AJ218+'Inversión 2.3 IAP'!AJ218+'Inversión 2.4 IAP'!AJ218+'Exp Veg 1-IAP'!AJ218+'Exp Veg 2-IAP'!AJ218</f>
        <v>0</v>
      </c>
      <c r="AK218" s="125">
        <f>+'Inversión No. 2.1 IAP'!AK218++'Inversión No. 2.2 IAP'!AK218+'Inversión 2.3 IAP'!AK218+'Inversión 2.4 IAP'!AK218+'Exp Veg 1-IAP'!AK218+'Exp Veg 2-IAP'!AK218</f>
        <v>0</v>
      </c>
    </row>
    <row r="219" spans="2:37" x14ac:dyDescent="0.25">
      <c r="B219" s="59" t="s">
        <v>637</v>
      </c>
      <c r="C219" s="62" t="str">
        <f>+VLOOKUP(B219,'resumen UCAP'!$A$5:$O$329,2,0)</f>
        <v>UCAP Luminaria LED 167 W</v>
      </c>
      <c r="D219" s="63">
        <f>+'Desmonte Infr. financiada'!D219</f>
        <v>35</v>
      </c>
      <c r="E219" s="63" t="str">
        <f>+VLOOKUP(B219,'resumen UCAP'!$A$5:$O$329,3,0)</f>
        <v>Un</v>
      </c>
      <c r="F219" s="64">
        <f>+VLOOKUP(B219,'resumen UCAP'!$A$5:$O$329,15,0)</f>
        <v>1673686.9127471999</v>
      </c>
      <c r="G219" s="61"/>
      <c r="H219" s="125">
        <f>+'Inversión No. 2.1 IAP'!H219++'Inversión No. 2.2 IAP'!H219+'Inversión 2.3 IAP'!H219+'Inversión 2.4 IAP'!H219+'Exp Veg 1-IAP'!H219+'Exp Veg 2-IAP'!H219</f>
        <v>0</v>
      </c>
      <c r="I219" s="125">
        <f>+'Inversión No. 2.1 IAP'!I219++'Inversión No. 2.2 IAP'!I219+'Inversión 2.3 IAP'!I219+'Inversión 2.4 IAP'!I219+'Exp Veg 1-IAP'!I219+'Exp Veg 2-IAP'!I219</f>
        <v>0</v>
      </c>
      <c r="J219" s="125">
        <f>+'Inversión No. 2.1 IAP'!J219++'Inversión No. 2.2 IAP'!J219+'Inversión 2.3 IAP'!J219+'Inversión 2.4 IAP'!J219+'Exp Veg 1-IAP'!J219+'Exp Veg 2-IAP'!J219</f>
        <v>348</v>
      </c>
      <c r="K219" s="125">
        <f>+'Inversión No. 2.1 IAP'!K219++'Inversión No. 2.2 IAP'!K219+'Inversión 2.3 IAP'!K219+'Inversión 2.4 IAP'!K219+'Exp Veg 1-IAP'!K219+'Exp Veg 2-IAP'!K219</f>
        <v>2160</v>
      </c>
      <c r="L219" s="125">
        <f>+'Inversión No. 2.1 IAP'!L219++'Inversión No. 2.2 IAP'!L219+'Inversión 2.3 IAP'!L219+'Inversión 2.4 IAP'!L219+'Exp Veg 1-IAP'!L219+'Exp Veg 2-IAP'!L219</f>
        <v>0</v>
      </c>
      <c r="M219" s="125">
        <f>+'Inversión No. 2.1 IAP'!M219++'Inversión No. 2.2 IAP'!M219+'Inversión 2.3 IAP'!M219+'Inversión 2.4 IAP'!M219+'Exp Veg 1-IAP'!M219+'Exp Veg 2-IAP'!M219</f>
        <v>0</v>
      </c>
      <c r="N219" s="125">
        <f>+'Inversión No. 2.1 IAP'!N219++'Inversión No. 2.2 IAP'!N219+'Inversión 2.3 IAP'!N219+'Inversión 2.4 IAP'!N219+'Exp Veg 1-IAP'!N219+'Exp Veg 2-IAP'!N219</f>
        <v>0</v>
      </c>
      <c r="O219" s="125">
        <f>+'Inversión No. 2.1 IAP'!O219++'Inversión No. 2.2 IAP'!O219+'Inversión 2.3 IAP'!O219+'Inversión 2.4 IAP'!O219+'Exp Veg 1-IAP'!O219+'Exp Veg 2-IAP'!O219</f>
        <v>0</v>
      </c>
      <c r="P219" s="125">
        <f>+'Inversión No. 2.1 IAP'!P219++'Inversión No. 2.2 IAP'!P219+'Inversión 2.3 IAP'!P219+'Inversión 2.4 IAP'!P219+'Exp Veg 1-IAP'!P219+'Exp Veg 2-IAP'!P219</f>
        <v>0</v>
      </c>
      <c r="Q219" s="125">
        <f>+'Inversión No. 2.1 IAP'!Q219++'Inversión No. 2.2 IAP'!Q219+'Inversión 2.3 IAP'!Q219+'Inversión 2.4 IAP'!Q219+'Exp Veg 1-IAP'!Q219+'Exp Veg 2-IAP'!Q219</f>
        <v>0</v>
      </c>
      <c r="R219" s="125">
        <f>+'Inversión No. 2.1 IAP'!R219++'Inversión No. 2.2 IAP'!R219+'Inversión 2.3 IAP'!R219+'Inversión 2.4 IAP'!R219+'Exp Veg 1-IAP'!R219+'Exp Veg 2-IAP'!R219</f>
        <v>0</v>
      </c>
      <c r="S219" s="125">
        <f>+'Inversión No. 2.1 IAP'!S219++'Inversión No. 2.2 IAP'!S219+'Inversión 2.3 IAP'!S219+'Inversión 2.4 IAP'!S219+'Exp Veg 1-IAP'!S219+'Exp Veg 2-IAP'!S219</f>
        <v>0</v>
      </c>
      <c r="T219" s="125">
        <f>+'Inversión No. 2.1 IAP'!T219++'Inversión No. 2.2 IAP'!T219+'Inversión 2.3 IAP'!T219+'Inversión 2.4 IAP'!T219+'Exp Veg 1-IAP'!T219+'Exp Veg 2-IAP'!T219</f>
        <v>0</v>
      </c>
      <c r="U219" s="125">
        <f>+'Inversión No. 2.1 IAP'!U219++'Inversión No. 2.2 IAP'!U219+'Inversión 2.3 IAP'!U219+'Inversión 2.4 IAP'!U219+'Exp Veg 1-IAP'!U219+'Exp Veg 2-IAP'!U219</f>
        <v>0</v>
      </c>
      <c r="V219" s="125">
        <f>+'Inversión No. 2.1 IAP'!V219++'Inversión No. 2.2 IAP'!V219+'Inversión 2.3 IAP'!V219+'Inversión 2.4 IAP'!V219+'Exp Veg 1-IAP'!V219+'Exp Veg 2-IAP'!V219</f>
        <v>0</v>
      </c>
      <c r="W219" s="125">
        <f>+'Inversión No. 2.1 IAP'!W219++'Inversión No. 2.2 IAP'!W219+'Inversión 2.3 IAP'!W219+'Inversión 2.4 IAP'!W219+'Exp Veg 1-IAP'!W219+'Exp Veg 2-IAP'!W219</f>
        <v>0</v>
      </c>
      <c r="X219" s="125">
        <f>+'Inversión No. 2.1 IAP'!X219++'Inversión No. 2.2 IAP'!X219+'Inversión 2.3 IAP'!X219+'Inversión 2.4 IAP'!X219+'Exp Veg 1-IAP'!X219+'Exp Veg 2-IAP'!X219</f>
        <v>0</v>
      </c>
      <c r="Y219" s="125">
        <f>+'Inversión No. 2.1 IAP'!Y219++'Inversión No. 2.2 IAP'!Y219+'Inversión 2.3 IAP'!Y219+'Inversión 2.4 IAP'!Y219+'Exp Veg 1-IAP'!Y219+'Exp Veg 2-IAP'!Y219</f>
        <v>348</v>
      </c>
      <c r="Z219" s="125">
        <f>+'Inversión No. 2.1 IAP'!Z219++'Inversión No. 2.2 IAP'!Z219+'Inversión 2.3 IAP'!Z219+'Inversión 2.4 IAP'!Z219+'Exp Veg 1-IAP'!Z219+'Exp Veg 2-IAP'!Z219</f>
        <v>2160</v>
      </c>
      <c r="AA219" s="125">
        <f>+'Inversión No. 2.1 IAP'!AA219++'Inversión No. 2.2 IAP'!AA219+'Inversión 2.3 IAP'!AA219+'Inversión 2.4 IAP'!AA219+'Exp Veg 1-IAP'!AA219+'Exp Veg 2-IAP'!AA219</f>
        <v>0</v>
      </c>
      <c r="AB219" s="125">
        <f>+'Inversión No. 2.1 IAP'!AB219++'Inversión No. 2.2 IAP'!AB219+'Inversión 2.3 IAP'!AB219+'Inversión 2.4 IAP'!AB219+'Exp Veg 1-IAP'!AB219+'Exp Veg 2-IAP'!AB219</f>
        <v>0</v>
      </c>
      <c r="AC219" s="125">
        <f>+'Inversión No. 2.1 IAP'!AC219++'Inversión No. 2.2 IAP'!AC219+'Inversión 2.3 IAP'!AC219+'Inversión 2.4 IAP'!AC219+'Exp Veg 1-IAP'!AC219+'Exp Veg 2-IAP'!AC219</f>
        <v>0</v>
      </c>
      <c r="AD219" s="125">
        <f>+'Inversión No. 2.1 IAP'!AD219++'Inversión No. 2.2 IAP'!AD219+'Inversión 2.3 IAP'!AD219+'Inversión 2.4 IAP'!AD219+'Exp Veg 1-IAP'!AD219+'Exp Veg 2-IAP'!AD219</f>
        <v>0</v>
      </c>
      <c r="AE219" s="125">
        <f>+'Inversión No. 2.1 IAP'!AE219++'Inversión No. 2.2 IAP'!AE219+'Inversión 2.3 IAP'!AE219+'Inversión 2.4 IAP'!AE219+'Exp Veg 1-IAP'!AE219+'Exp Veg 2-IAP'!AE219</f>
        <v>0</v>
      </c>
      <c r="AF219" s="125">
        <f>+'Inversión No. 2.1 IAP'!AF219++'Inversión No. 2.2 IAP'!AF219+'Inversión 2.3 IAP'!AF219+'Inversión 2.4 IAP'!AF219+'Exp Veg 1-IAP'!AF219+'Exp Veg 2-IAP'!AF219</f>
        <v>0</v>
      </c>
      <c r="AG219" s="125">
        <f>+'Inversión No. 2.1 IAP'!AG219++'Inversión No. 2.2 IAP'!AG219+'Inversión 2.3 IAP'!AG219+'Inversión 2.4 IAP'!AG219+'Exp Veg 1-IAP'!AG219+'Exp Veg 2-IAP'!AG219</f>
        <v>0</v>
      </c>
      <c r="AH219" s="125">
        <f>+'Inversión No. 2.1 IAP'!AH219++'Inversión No. 2.2 IAP'!AH219+'Inversión 2.3 IAP'!AH219+'Inversión 2.4 IAP'!AH219+'Exp Veg 1-IAP'!AH219+'Exp Veg 2-IAP'!AH219</f>
        <v>0</v>
      </c>
      <c r="AI219" s="125">
        <f>+'Inversión No. 2.1 IAP'!AI219++'Inversión No. 2.2 IAP'!AI219+'Inversión 2.3 IAP'!AI219+'Inversión 2.4 IAP'!AI219+'Exp Veg 1-IAP'!AI219+'Exp Veg 2-IAP'!AI219</f>
        <v>0</v>
      </c>
      <c r="AJ219" s="125">
        <f>+'Inversión No. 2.1 IAP'!AJ219++'Inversión No. 2.2 IAP'!AJ219+'Inversión 2.3 IAP'!AJ219+'Inversión 2.4 IAP'!AJ219+'Exp Veg 1-IAP'!AJ219+'Exp Veg 2-IAP'!AJ219</f>
        <v>0</v>
      </c>
      <c r="AK219" s="125">
        <f>+'Inversión No. 2.1 IAP'!AK219++'Inversión No. 2.2 IAP'!AK219+'Inversión 2.3 IAP'!AK219+'Inversión 2.4 IAP'!AK219+'Exp Veg 1-IAP'!AK219+'Exp Veg 2-IAP'!AK219</f>
        <v>0</v>
      </c>
    </row>
    <row r="220" spans="2:37" x14ac:dyDescent="0.25">
      <c r="B220" s="59" t="s">
        <v>638</v>
      </c>
      <c r="C220" s="62" t="str">
        <f>+VLOOKUP(B220,'resumen UCAP'!$A$5:$O$329,2,0)</f>
        <v>UCAP Luminaria LED 227 W</v>
      </c>
      <c r="D220" s="63">
        <f>+'Desmonte Infr. financiada'!D220</f>
        <v>227</v>
      </c>
      <c r="E220" s="63" t="str">
        <f>+VLOOKUP(B220,'resumen UCAP'!$A$5:$O$329,3,0)</f>
        <v>Un</v>
      </c>
      <c r="F220" s="64">
        <f>+VLOOKUP(B220,'resumen UCAP'!$A$5:$O$329,15,0)</f>
        <v>2422467.9244272001</v>
      </c>
      <c r="G220" s="61"/>
      <c r="H220" s="125">
        <f>+'Inversión No. 2.1 IAP'!H220++'Inversión No. 2.2 IAP'!H220+'Inversión 2.3 IAP'!H220+'Inversión 2.4 IAP'!H220+'Exp Veg 1-IAP'!H220+'Exp Veg 2-IAP'!H220</f>
        <v>0</v>
      </c>
      <c r="I220" s="125">
        <f>+'Inversión No. 2.1 IAP'!I220++'Inversión No. 2.2 IAP'!I220+'Inversión 2.3 IAP'!I220+'Inversión 2.4 IAP'!I220+'Exp Veg 1-IAP'!I220+'Exp Veg 2-IAP'!I220</f>
        <v>0</v>
      </c>
      <c r="J220" s="125">
        <f>+'Inversión No. 2.1 IAP'!J220++'Inversión No. 2.2 IAP'!J220+'Inversión 2.3 IAP'!J220+'Inversión 2.4 IAP'!J220+'Exp Veg 1-IAP'!J220+'Exp Veg 2-IAP'!J220</f>
        <v>0</v>
      </c>
      <c r="K220" s="125">
        <f>+'Inversión No. 2.1 IAP'!K220++'Inversión No. 2.2 IAP'!K220+'Inversión 2.3 IAP'!K220+'Inversión 2.4 IAP'!K220+'Exp Veg 1-IAP'!K220+'Exp Veg 2-IAP'!K220</f>
        <v>0</v>
      </c>
      <c r="L220" s="125">
        <f>+'Inversión No. 2.1 IAP'!L220++'Inversión No. 2.2 IAP'!L220+'Inversión 2.3 IAP'!L220+'Inversión 2.4 IAP'!L220+'Exp Veg 1-IAP'!L220+'Exp Veg 2-IAP'!L220</f>
        <v>1223</v>
      </c>
      <c r="M220" s="125">
        <f>+'Inversión No. 2.1 IAP'!M220++'Inversión No. 2.2 IAP'!M220+'Inversión 2.3 IAP'!M220+'Inversión 2.4 IAP'!M220+'Exp Veg 1-IAP'!M220+'Exp Veg 2-IAP'!M220</f>
        <v>0</v>
      </c>
      <c r="N220" s="125">
        <f>+'Inversión No. 2.1 IAP'!N220++'Inversión No. 2.2 IAP'!N220+'Inversión 2.3 IAP'!N220+'Inversión 2.4 IAP'!N220+'Exp Veg 1-IAP'!N220+'Exp Veg 2-IAP'!N220</f>
        <v>0</v>
      </c>
      <c r="O220" s="125">
        <f>+'Inversión No. 2.1 IAP'!O220++'Inversión No. 2.2 IAP'!O220+'Inversión 2.3 IAP'!O220+'Inversión 2.4 IAP'!O220+'Exp Veg 1-IAP'!O220+'Exp Veg 2-IAP'!O220</f>
        <v>0</v>
      </c>
      <c r="P220" s="125">
        <f>+'Inversión No. 2.1 IAP'!P220++'Inversión No. 2.2 IAP'!P220+'Inversión 2.3 IAP'!P220+'Inversión 2.4 IAP'!P220+'Exp Veg 1-IAP'!P220+'Exp Veg 2-IAP'!P220</f>
        <v>0</v>
      </c>
      <c r="Q220" s="125">
        <f>+'Inversión No. 2.1 IAP'!Q220++'Inversión No. 2.2 IAP'!Q220+'Inversión 2.3 IAP'!Q220+'Inversión 2.4 IAP'!Q220+'Exp Veg 1-IAP'!Q220+'Exp Veg 2-IAP'!Q220</f>
        <v>0</v>
      </c>
      <c r="R220" s="125">
        <f>+'Inversión No. 2.1 IAP'!R220++'Inversión No. 2.2 IAP'!R220+'Inversión 2.3 IAP'!R220+'Inversión 2.4 IAP'!R220+'Exp Veg 1-IAP'!R220+'Exp Veg 2-IAP'!R220</f>
        <v>0</v>
      </c>
      <c r="S220" s="125">
        <f>+'Inversión No. 2.1 IAP'!S220++'Inversión No. 2.2 IAP'!S220+'Inversión 2.3 IAP'!S220+'Inversión 2.4 IAP'!S220+'Exp Veg 1-IAP'!S220+'Exp Veg 2-IAP'!S220</f>
        <v>0</v>
      </c>
      <c r="T220" s="125">
        <f>+'Inversión No. 2.1 IAP'!T220++'Inversión No. 2.2 IAP'!T220+'Inversión 2.3 IAP'!T220+'Inversión 2.4 IAP'!T220+'Exp Veg 1-IAP'!T220+'Exp Veg 2-IAP'!T220</f>
        <v>0</v>
      </c>
      <c r="U220" s="125">
        <f>+'Inversión No. 2.1 IAP'!U220++'Inversión No. 2.2 IAP'!U220+'Inversión 2.3 IAP'!U220+'Inversión 2.4 IAP'!U220+'Exp Veg 1-IAP'!U220+'Exp Veg 2-IAP'!U220</f>
        <v>0</v>
      </c>
      <c r="V220" s="125">
        <f>+'Inversión No. 2.1 IAP'!V220++'Inversión No. 2.2 IAP'!V220+'Inversión 2.3 IAP'!V220+'Inversión 2.4 IAP'!V220+'Exp Veg 1-IAP'!V220+'Exp Veg 2-IAP'!V220</f>
        <v>0</v>
      </c>
      <c r="W220" s="125">
        <f>+'Inversión No. 2.1 IAP'!W220++'Inversión No. 2.2 IAP'!W220+'Inversión 2.3 IAP'!W220+'Inversión 2.4 IAP'!W220+'Exp Veg 1-IAP'!W220+'Exp Veg 2-IAP'!W220</f>
        <v>0</v>
      </c>
      <c r="X220" s="125">
        <f>+'Inversión No. 2.1 IAP'!X220++'Inversión No. 2.2 IAP'!X220+'Inversión 2.3 IAP'!X220+'Inversión 2.4 IAP'!X220+'Exp Veg 1-IAP'!X220+'Exp Veg 2-IAP'!X220</f>
        <v>0</v>
      </c>
      <c r="Y220" s="125">
        <f>+'Inversión No. 2.1 IAP'!Y220++'Inversión No. 2.2 IAP'!Y220+'Inversión 2.3 IAP'!Y220+'Inversión 2.4 IAP'!Y220+'Exp Veg 1-IAP'!Y220+'Exp Veg 2-IAP'!Y220</f>
        <v>0</v>
      </c>
      <c r="Z220" s="125">
        <f>+'Inversión No. 2.1 IAP'!Z220++'Inversión No. 2.2 IAP'!Z220+'Inversión 2.3 IAP'!Z220+'Inversión 2.4 IAP'!Z220+'Exp Veg 1-IAP'!Z220+'Exp Veg 2-IAP'!Z220</f>
        <v>0</v>
      </c>
      <c r="AA220" s="125">
        <f>+'Inversión No. 2.1 IAP'!AA220++'Inversión No. 2.2 IAP'!AA220+'Inversión 2.3 IAP'!AA220+'Inversión 2.4 IAP'!AA220+'Exp Veg 1-IAP'!AA220+'Exp Veg 2-IAP'!AA220</f>
        <v>1223</v>
      </c>
      <c r="AB220" s="125">
        <f>+'Inversión No. 2.1 IAP'!AB220++'Inversión No. 2.2 IAP'!AB220+'Inversión 2.3 IAP'!AB220+'Inversión 2.4 IAP'!AB220+'Exp Veg 1-IAP'!AB220+'Exp Veg 2-IAP'!AB220</f>
        <v>0</v>
      </c>
      <c r="AC220" s="125">
        <f>+'Inversión No. 2.1 IAP'!AC220++'Inversión No. 2.2 IAP'!AC220+'Inversión 2.3 IAP'!AC220+'Inversión 2.4 IAP'!AC220+'Exp Veg 1-IAP'!AC220+'Exp Veg 2-IAP'!AC220</f>
        <v>0</v>
      </c>
      <c r="AD220" s="125">
        <f>+'Inversión No. 2.1 IAP'!AD220++'Inversión No. 2.2 IAP'!AD220+'Inversión 2.3 IAP'!AD220+'Inversión 2.4 IAP'!AD220+'Exp Veg 1-IAP'!AD220+'Exp Veg 2-IAP'!AD220</f>
        <v>0</v>
      </c>
      <c r="AE220" s="125">
        <f>+'Inversión No. 2.1 IAP'!AE220++'Inversión No. 2.2 IAP'!AE220+'Inversión 2.3 IAP'!AE220+'Inversión 2.4 IAP'!AE220+'Exp Veg 1-IAP'!AE220+'Exp Veg 2-IAP'!AE220</f>
        <v>0</v>
      </c>
      <c r="AF220" s="125">
        <f>+'Inversión No. 2.1 IAP'!AF220++'Inversión No. 2.2 IAP'!AF220+'Inversión 2.3 IAP'!AF220+'Inversión 2.4 IAP'!AF220+'Exp Veg 1-IAP'!AF220+'Exp Veg 2-IAP'!AF220</f>
        <v>0</v>
      </c>
      <c r="AG220" s="125">
        <f>+'Inversión No. 2.1 IAP'!AG220++'Inversión No. 2.2 IAP'!AG220+'Inversión 2.3 IAP'!AG220+'Inversión 2.4 IAP'!AG220+'Exp Veg 1-IAP'!AG220+'Exp Veg 2-IAP'!AG220</f>
        <v>0</v>
      </c>
      <c r="AH220" s="125">
        <f>+'Inversión No. 2.1 IAP'!AH220++'Inversión No. 2.2 IAP'!AH220+'Inversión 2.3 IAP'!AH220+'Inversión 2.4 IAP'!AH220+'Exp Veg 1-IAP'!AH220+'Exp Veg 2-IAP'!AH220</f>
        <v>0</v>
      </c>
      <c r="AI220" s="125">
        <f>+'Inversión No. 2.1 IAP'!AI220++'Inversión No. 2.2 IAP'!AI220+'Inversión 2.3 IAP'!AI220+'Inversión 2.4 IAP'!AI220+'Exp Veg 1-IAP'!AI220+'Exp Veg 2-IAP'!AI220</f>
        <v>0</v>
      </c>
      <c r="AJ220" s="125">
        <f>+'Inversión No. 2.1 IAP'!AJ220++'Inversión No. 2.2 IAP'!AJ220+'Inversión 2.3 IAP'!AJ220+'Inversión 2.4 IAP'!AJ220+'Exp Veg 1-IAP'!AJ220+'Exp Veg 2-IAP'!AJ220</f>
        <v>0</v>
      </c>
      <c r="AK220" s="125">
        <f>+'Inversión No. 2.1 IAP'!AK220++'Inversión No. 2.2 IAP'!AK220+'Inversión 2.3 IAP'!AK220+'Inversión 2.4 IAP'!AK220+'Exp Veg 1-IAP'!AK220+'Exp Veg 2-IAP'!AK220</f>
        <v>0</v>
      </c>
    </row>
    <row r="221" spans="2:37" x14ac:dyDescent="0.25">
      <c r="B221" s="59" t="s">
        <v>639</v>
      </c>
      <c r="C221" s="62" t="str">
        <f>+VLOOKUP(B221,'resumen UCAP'!$A$5:$O$329,2,0)</f>
        <v>UCAP Luminaria LED 192 W</v>
      </c>
      <c r="D221" s="63">
        <f>+'Desmonte Infr. financiada'!D221</f>
        <v>192.4</v>
      </c>
      <c r="E221" s="63" t="str">
        <f>+VLOOKUP(B221,'resumen UCAP'!$A$5:$O$329,3,0)</f>
        <v>Un</v>
      </c>
      <c r="F221" s="64">
        <f>+VLOOKUP(B221,'resumen UCAP'!$A$5:$O$329,15,0)</f>
        <v>1991373.255378</v>
      </c>
      <c r="G221" s="61"/>
      <c r="H221" s="125">
        <f>+'Inversión No. 2.1 IAP'!H221++'Inversión No. 2.2 IAP'!H221+'Inversión 2.3 IAP'!H221+'Inversión 2.4 IAP'!H221+'Exp Veg 1-IAP'!H221+'Exp Veg 2-IAP'!H221</f>
        <v>0</v>
      </c>
      <c r="I221" s="125">
        <f>+'Inversión No. 2.1 IAP'!I221++'Inversión No. 2.2 IAP'!I221+'Inversión 2.3 IAP'!I221+'Inversión 2.4 IAP'!I221+'Exp Veg 1-IAP'!I221+'Exp Veg 2-IAP'!I221</f>
        <v>0</v>
      </c>
      <c r="J221" s="125">
        <f>+'Inversión No. 2.1 IAP'!J221++'Inversión No. 2.2 IAP'!J221+'Inversión 2.3 IAP'!J221+'Inversión 2.4 IAP'!J221+'Exp Veg 1-IAP'!J221+'Exp Veg 2-IAP'!J221</f>
        <v>0</v>
      </c>
      <c r="K221" s="125">
        <f>+'Inversión No. 2.1 IAP'!K221++'Inversión No. 2.2 IAP'!K221+'Inversión 2.3 IAP'!K221+'Inversión 2.4 IAP'!K221+'Exp Veg 1-IAP'!K221+'Exp Veg 2-IAP'!K221</f>
        <v>0</v>
      </c>
      <c r="L221" s="125">
        <f>+'Inversión No. 2.1 IAP'!L221++'Inversión No. 2.2 IAP'!L221+'Inversión 2.3 IAP'!L221+'Inversión 2.4 IAP'!L221+'Exp Veg 1-IAP'!L221+'Exp Veg 2-IAP'!L221</f>
        <v>277</v>
      </c>
      <c r="M221" s="125">
        <f>+'Inversión No. 2.1 IAP'!M221++'Inversión No. 2.2 IAP'!M221+'Inversión 2.3 IAP'!M221+'Inversión 2.4 IAP'!M221+'Exp Veg 1-IAP'!M221+'Exp Veg 2-IAP'!M221</f>
        <v>1227</v>
      </c>
      <c r="N221" s="125">
        <f>+'Inversión No. 2.1 IAP'!N221++'Inversión No. 2.2 IAP'!N221+'Inversión 2.3 IAP'!N221+'Inversión 2.4 IAP'!N221+'Exp Veg 1-IAP'!N221+'Exp Veg 2-IAP'!N221</f>
        <v>0</v>
      </c>
      <c r="O221" s="125">
        <f>+'Inversión No. 2.1 IAP'!O221++'Inversión No. 2.2 IAP'!O221+'Inversión 2.3 IAP'!O221+'Inversión 2.4 IAP'!O221+'Exp Veg 1-IAP'!O221+'Exp Veg 2-IAP'!O221</f>
        <v>0</v>
      </c>
      <c r="P221" s="125">
        <f>+'Inversión No. 2.1 IAP'!P221++'Inversión No. 2.2 IAP'!P221+'Inversión 2.3 IAP'!P221+'Inversión 2.4 IAP'!P221+'Exp Veg 1-IAP'!P221+'Exp Veg 2-IAP'!P221</f>
        <v>0</v>
      </c>
      <c r="Q221" s="125">
        <f>+'Inversión No. 2.1 IAP'!Q221++'Inversión No. 2.2 IAP'!Q221+'Inversión 2.3 IAP'!Q221+'Inversión 2.4 IAP'!Q221+'Exp Veg 1-IAP'!Q221+'Exp Veg 2-IAP'!Q221</f>
        <v>0</v>
      </c>
      <c r="R221" s="125">
        <f>+'Inversión No. 2.1 IAP'!R221++'Inversión No. 2.2 IAP'!R221+'Inversión 2.3 IAP'!R221+'Inversión 2.4 IAP'!R221+'Exp Veg 1-IAP'!R221+'Exp Veg 2-IAP'!R221</f>
        <v>0</v>
      </c>
      <c r="S221" s="125">
        <f>+'Inversión No. 2.1 IAP'!S221++'Inversión No. 2.2 IAP'!S221+'Inversión 2.3 IAP'!S221+'Inversión 2.4 IAP'!S221+'Exp Veg 1-IAP'!S221+'Exp Veg 2-IAP'!S221</f>
        <v>0</v>
      </c>
      <c r="T221" s="125">
        <f>+'Inversión No. 2.1 IAP'!T221++'Inversión No. 2.2 IAP'!T221+'Inversión 2.3 IAP'!T221+'Inversión 2.4 IAP'!T221+'Exp Veg 1-IAP'!T221+'Exp Veg 2-IAP'!T221</f>
        <v>0</v>
      </c>
      <c r="U221" s="125">
        <f>+'Inversión No. 2.1 IAP'!U221++'Inversión No. 2.2 IAP'!U221+'Inversión 2.3 IAP'!U221+'Inversión 2.4 IAP'!U221+'Exp Veg 1-IAP'!U221+'Exp Veg 2-IAP'!U221</f>
        <v>0</v>
      </c>
      <c r="V221" s="125">
        <f>+'Inversión No. 2.1 IAP'!V221++'Inversión No. 2.2 IAP'!V221+'Inversión 2.3 IAP'!V221+'Inversión 2.4 IAP'!V221+'Exp Veg 1-IAP'!V221+'Exp Veg 2-IAP'!V221</f>
        <v>0</v>
      </c>
      <c r="W221" s="125">
        <f>+'Inversión No. 2.1 IAP'!W221++'Inversión No. 2.2 IAP'!W221+'Inversión 2.3 IAP'!W221+'Inversión 2.4 IAP'!W221+'Exp Veg 1-IAP'!W221+'Exp Veg 2-IAP'!W221</f>
        <v>0</v>
      </c>
      <c r="X221" s="125">
        <f>+'Inversión No. 2.1 IAP'!X221++'Inversión No. 2.2 IAP'!X221+'Inversión 2.3 IAP'!X221+'Inversión 2.4 IAP'!X221+'Exp Veg 1-IAP'!X221+'Exp Veg 2-IAP'!X221</f>
        <v>0</v>
      </c>
      <c r="Y221" s="125">
        <f>+'Inversión No. 2.1 IAP'!Y221++'Inversión No. 2.2 IAP'!Y221+'Inversión 2.3 IAP'!Y221+'Inversión 2.4 IAP'!Y221+'Exp Veg 1-IAP'!Y221+'Exp Veg 2-IAP'!Y221</f>
        <v>0</v>
      </c>
      <c r="Z221" s="125">
        <f>+'Inversión No. 2.1 IAP'!Z221++'Inversión No. 2.2 IAP'!Z221+'Inversión 2.3 IAP'!Z221+'Inversión 2.4 IAP'!Z221+'Exp Veg 1-IAP'!Z221+'Exp Veg 2-IAP'!Z221</f>
        <v>0</v>
      </c>
      <c r="AA221" s="125">
        <f>+'Inversión No. 2.1 IAP'!AA221++'Inversión No. 2.2 IAP'!AA221+'Inversión 2.3 IAP'!AA221+'Inversión 2.4 IAP'!AA221+'Exp Veg 1-IAP'!AA221+'Exp Veg 2-IAP'!AA221</f>
        <v>277</v>
      </c>
      <c r="AB221" s="125">
        <f>+'Inversión No. 2.1 IAP'!AB221++'Inversión No. 2.2 IAP'!AB221+'Inversión 2.3 IAP'!AB221+'Inversión 2.4 IAP'!AB221+'Exp Veg 1-IAP'!AB221+'Exp Veg 2-IAP'!AB221</f>
        <v>1227</v>
      </c>
      <c r="AC221" s="125">
        <f>+'Inversión No. 2.1 IAP'!AC221++'Inversión No. 2.2 IAP'!AC221+'Inversión 2.3 IAP'!AC221+'Inversión 2.4 IAP'!AC221+'Exp Veg 1-IAP'!AC221+'Exp Veg 2-IAP'!AC221</f>
        <v>0</v>
      </c>
      <c r="AD221" s="125">
        <f>+'Inversión No. 2.1 IAP'!AD221++'Inversión No. 2.2 IAP'!AD221+'Inversión 2.3 IAP'!AD221+'Inversión 2.4 IAP'!AD221+'Exp Veg 1-IAP'!AD221+'Exp Veg 2-IAP'!AD221</f>
        <v>0</v>
      </c>
      <c r="AE221" s="125">
        <f>+'Inversión No. 2.1 IAP'!AE221++'Inversión No. 2.2 IAP'!AE221+'Inversión 2.3 IAP'!AE221+'Inversión 2.4 IAP'!AE221+'Exp Veg 1-IAP'!AE221+'Exp Veg 2-IAP'!AE221</f>
        <v>0</v>
      </c>
      <c r="AF221" s="125">
        <f>+'Inversión No. 2.1 IAP'!AF221++'Inversión No. 2.2 IAP'!AF221+'Inversión 2.3 IAP'!AF221+'Inversión 2.4 IAP'!AF221+'Exp Veg 1-IAP'!AF221+'Exp Veg 2-IAP'!AF221</f>
        <v>0</v>
      </c>
      <c r="AG221" s="125">
        <f>+'Inversión No. 2.1 IAP'!AG221++'Inversión No. 2.2 IAP'!AG221+'Inversión 2.3 IAP'!AG221+'Inversión 2.4 IAP'!AG221+'Exp Veg 1-IAP'!AG221+'Exp Veg 2-IAP'!AG221</f>
        <v>0</v>
      </c>
      <c r="AH221" s="125">
        <f>+'Inversión No. 2.1 IAP'!AH221++'Inversión No. 2.2 IAP'!AH221+'Inversión 2.3 IAP'!AH221+'Inversión 2.4 IAP'!AH221+'Exp Veg 1-IAP'!AH221+'Exp Veg 2-IAP'!AH221</f>
        <v>0</v>
      </c>
      <c r="AI221" s="125">
        <f>+'Inversión No. 2.1 IAP'!AI221++'Inversión No. 2.2 IAP'!AI221+'Inversión 2.3 IAP'!AI221+'Inversión 2.4 IAP'!AI221+'Exp Veg 1-IAP'!AI221+'Exp Veg 2-IAP'!AI221</f>
        <v>0</v>
      </c>
      <c r="AJ221" s="125">
        <f>+'Inversión No. 2.1 IAP'!AJ221++'Inversión No. 2.2 IAP'!AJ221+'Inversión 2.3 IAP'!AJ221+'Inversión 2.4 IAP'!AJ221+'Exp Veg 1-IAP'!AJ221+'Exp Veg 2-IAP'!AJ221</f>
        <v>0</v>
      </c>
      <c r="AK221" s="125">
        <f>+'Inversión No. 2.1 IAP'!AK221++'Inversión No. 2.2 IAP'!AK221+'Inversión 2.3 IAP'!AK221+'Inversión 2.4 IAP'!AK221+'Exp Veg 1-IAP'!AK221+'Exp Veg 2-IAP'!AK221</f>
        <v>0</v>
      </c>
    </row>
    <row r="222" spans="2:37" x14ac:dyDescent="0.25">
      <c r="B222" s="59"/>
      <c r="C222" s="59"/>
      <c r="D222" s="60"/>
      <c r="E222" s="59"/>
      <c r="F222" s="125"/>
      <c r="G222" s="61"/>
      <c r="H222" s="125"/>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row>
    <row r="223" spans="2:37" x14ac:dyDescent="0.25">
      <c r="B223" s="59"/>
      <c r="C223" s="59"/>
      <c r="D223" s="60"/>
      <c r="E223" s="59"/>
      <c r="F223" s="125"/>
      <c r="G223" s="61"/>
      <c r="H223" s="125"/>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row>
    <row r="224" spans="2:37" x14ac:dyDescent="0.25">
      <c r="B224" s="126"/>
      <c r="C224" s="127" t="s">
        <v>289</v>
      </c>
      <c r="D224" s="128"/>
      <c r="E224" s="126"/>
      <c r="F224" s="129"/>
      <c r="G224" s="129">
        <f>+SUM(G5:G223)</f>
        <v>32760</v>
      </c>
      <c r="H224" s="129">
        <f t="shared" ref="H224:AK224" si="0">+SUM(H5:H223)</f>
        <v>0</v>
      </c>
      <c r="I224" s="129">
        <f t="shared" si="0"/>
        <v>2500</v>
      </c>
      <c r="J224" s="129">
        <f t="shared" si="0"/>
        <v>2950</v>
      </c>
      <c r="K224" s="129">
        <f t="shared" si="0"/>
        <v>2275</v>
      </c>
      <c r="L224" s="129">
        <f t="shared" si="0"/>
        <v>1615</v>
      </c>
      <c r="M224" s="129">
        <f t="shared" si="0"/>
        <v>1342</v>
      </c>
      <c r="N224" s="129">
        <f t="shared" si="0"/>
        <v>220</v>
      </c>
      <c r="O224" s="129">
        <f t="shared" si="0"/>
        <v>220</v>
      </c>
      <c r="P224" s="129">
        <f t="shared" si="0"/>
        <v>220</v>
      </c>
      <c r="Q224" s="129">
        <f t="shared" si="0"/>
        <v>220</v>
      </c>
      <c r="R224" s="129">
        <f t="shared" si="0"/>
        <v>220</v>
      </c>
      <c r="S224" s="129">
        <f t="shared" si="0"/>
        <v>220</v>
      </c>
      <c r="T224" s="129">
        <f t="shared" si="0"/>
        <v>220</v>
      </c>
      <c r="U224" s="129">
        <f t="shared" si="0"/>
        <v>220</v>
      </c>
      <c r="V224" s="129">
        <f t="shared" si="0"/>
        <v>220</v>
      </c>
      <c r="W224" s="129">
        <f t="shared" si="0"/>
        <v>22758</v>
      </c>
      <c r="X224" s="129">
        <f t="shared" si="0"/>
        <v>3000</v>
      </c>
      <c r="Y224" s="129">
        <f t="shared" si="0"/>
        <v>3450</v>
      </c>
      <c r="Z224" s="129">
        <f t="shared" si="0"/>
        <v>2775</v>
      </c>
      <c r="AA224" s="129">
        <f t="shared" si="0"/>
        <v>2115</v>
      </c>
      <c r="AB224" s="129">
        <f t="shared" si="0"/>
        <v>1842</v>
      </c>
      <c r="AC224" s="129">
        <f t="shared" si="0"/>
        <v>720</v>
      </c>
      <c r="AD224" s="129">
        <f t="shared" si="0"/>
        <v>720</v>
      </c>
      <c r="AE224" s="129">
        <f t="shared" si="0"/>
        <v>720</v>
      </c>
      <c r="AF224" s="129">
        <f t="shared" si="0"/>
        <v>720</v>
      </c>
      <c r="AG224" s="129">
        <f t="shared" si="0"/>
        <v>720</v>
      </c>
      <c r="AH224" s="129">
        <f t="shared" si="0"/>
        <v>720</v>
      </c>
      <c r="AI224" s="129">
        <f t="shared" si="0"/>
        <v>720</v>
      </c>
      <c r="AJ224" s="129">
        <f t="shared" si="0"/>
        <v>720</v>
      </c>
      <c r="AK224" s="129">
        <f t="shared" si="0"/>
        <v>720</v>
      </c>
    </row>
    <row r="225" spans="2:37" x14ac:dyDescent="0.25">
      <c r="B225" s="59"/>
      <c r="C225" s="126" t="s">
        <v>441</v>
      </c>
      <c r="D225" s="60"/>
      <c r="E225" s="59"/>
      <c r="F225" s="61"/>
      <c r="G225" s="129">
        <f>+SUMPRODUCT($F$5:$F$223,G5:G223)</f>
        <v>11895402911</v>
      </c>
      <c r="H225" s="129">
        <f t="shared" ref="H225:AK225" si="1">+SUMPRODUCT($F$5:$F$223,H5:H223)</f>
        <v>0</v>
      </c>
      <c r="I225" s="129">
        <f t="shared" si="1"/>
        <v>2779299132.6750002</v>
      </c>
      <c r="J225" s="129">
        <f t="shared" si="1"/>
        <v>3475137582.9241652</v>
      </c>
      <c r="K225" s="129">
        <f t="shared" si="1"/>
        <v>3743011491.637002</v>
      </c>
      <c r="L225" s="129">
        <f t="shared" si="1"/>
        <v>3642136423.417222</v>
      </c>
      <c r="M225" s="129">
        <f t="shared" si="1"/>
        <v>2571262744.4518557</v>
      </c>
      <c r="N225" s="129">
        <f t="shared" si="1"/>
        <v>244578323.67539999</v>
      </c>
      <c r="O225" s="129">
        <f t="shared" si="1"/>
        <v>244578323.67539999</v>
      </c>
      <c r="P225" s="129">
        <f t="shared" si="1"/>
        <v>244578323.67539999</v>
      </c>
      <c r="Q225" s="129">
        <f t="shared" si="1"/>
        <v>244578323.67539999</v>
      </c>
      <c r="R225" s="129">
        <f t="shared" si="1"/>
        <v>244578323.67539999</v>
      </c>
      <c r="S225" s="129">
        <f t="shared" si="1"/>
        <v>244578323.67539999</v>
      </c>
      <c r="T225" s="129">
        <f t="shared" si="1"/>
        <v>244578323.67539999</v>
      </c>
      <c r="U225" s="129">
        <f t="shared" si="1"/>
        <v>244578323.67539999</v>
      </c>
      <c r="V225" s="129">
        <f t="shared" si="1"/>
        <v>244578323.67539999</v>
      </c>
      <c r="W225" s="129">
        <f t="shared" si="1"/>
        <v>34662198425.555656</v>
      </c>
      <c r="X225" s="129">
        <f t="shared" si="1"/>
        <v>3335158959.21</v>
      </c>
      <c r="Y225" s="129">
        <f t="shared" si="1"/>
        <v>4030997409.4591656</v>
      </c>
      <c r="Z225" s="129">
        <f t="shared" si="1"/>
        <v>4298871318.1720018</v>
      </c>
      <c r="AA225" s="129">
        <f t="shared" si="1"/>
        <v>4197996249.9522219</v>
      </c>
      <c r="AB225" s="129">
        <f t="shared" si="1"/>
        <v>3127122570.986856</v>
      </c>
      <c r="AC225" s="129">
        <f t="shared" si="1"/>
        <v>800438150.21039999</v>
      </c>
      <c r="AD225" s="129">
        <f t="shared" si="1"/>
        <v>800438150.21039999</v>
      </c>
      <c r="AE225" s="129">
        <f t="shared" si="1"/>
        <v>800438150.21039999</v>
      </c>
      <c r="AF225" s="129">
        <f t="shared" si="1"/>
        <v>800438150.21039999</v>
      </c>
      <c r="AG225" s="129">
        <f t="shared" si="1"/>
        <v>800438150.21039999</v>
      </c>
      <c r="AH225" s="129">
        <f t="shared" si="1"/>
        <v>800438150.21039999</v>
      </c>
      <c r="AI225" s="129">
        <f t="shared" si="1"/>
        <v>800438150.21039999</v>
      </c>
      <c r="AJ225" s="129">
        <f t="shared" si="1"/>
        <v>800438150.21039999</v>
      </c>
      <c r="AK225" s="129">
        <f t="shared" si="1"/>
        <v>800438150.21039999</v>
      </c>
    </row>
    <row r="226" spans="2:37" x14ac:dyDescent="0.25">
      <c r="B226" s="59"/>
      <c r="C226" s="59"/>
      <c r="D226" s="60"/>
      <c r="E226" s="59"/>
      <c r="F226" s="61"/>
      <c r="G226" s="61"/>
      <c r="H226" s="61"/>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row>
    <row r="227" spans="2:37" x14ac:dyDescent="0.25">
      <c r="B227" s="59"/>
      <c r="C227" s="59"/>
      <c r="D227" s="60"/>
      <c r="E227" s="59"/>
      <c r="F227" s="61"/>
      <c r="G227" s="61"/>
      <c r="H227" s="61"/>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row>
    <row r="228" spans="2:37" x14ac:dyDescent="0.25">
      <c r="B228" s="59"/>
      <c r="C228" s="59"/>
      <c r="D228" s="60"/>
      <c r="E228" s="59"/>
      <c r="F228" s="61"/>
      <c r="G228" s="61"/>
      <c r="H228" s="61"/>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row>
    <row r="229" spans="2:37" x14ac:dyDescent="0.25">
      <c r="B229" s="59"/>
      <c r="C229" s="59"/>
      <c r="D229" s="60"/>
      <c r="E229" s="59"/>
      <c r="F229" s="61"/>
      <c r="G229" s="61"/>
      <c r="H229" s="61"/>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row>
    <row r="230" spans="2:37" x14ac:dyDescent="0.25">
      <c r="B230" s="58"/>
      <c r="C230" s="130" t="str">
        <f>+Inventario!C230</f>
        <v xml:space="preserve">OTROS ELEMENTOS PARA ILUMINACIÓN </v>
      </c>
      <c r="D230" s="131"/>
      <c r="E230" s="58"/>
      <c r="F230" s="132"/>
      <c r="G230" s="132"/>
      <c r="H230" s="132"/>
      <c r="I230" s="58"/>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row>
    <row r="231" spans="2:37"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125">
        <f>+'Inversión No. 2.1 IAP'!H231++'Inversión No. 2.2 IAP'!H231+'Inversión 2.3 IAP'!H231+'Inversión 2.4 IAP'!H231+'Exp Veg 1-IAP'!H231+'Exp Veg 2-IAP'!H231</f>
        <v>0</v>
      </c>
      <c r="I231" s="125">
        <f>+'Inversión No. 2.1 IAP'!I231++'Inversión No. 2.2 IAP'!I231+'Inversión 2.3 IAP'!I231+'Inversión 2.4 IAP'!I231+'Exp Veg 1-IAP'!I231+'Exp Veg 2-IAP'!I231</f>
        <v>0</v>
      </c>
      <c r="J231" s="125">
        <f>+'Inversión No. 2.1 IAP'!J231++'Inversión No. 2.2 IAP'!J231+'Inversión 2.3 IAP'!J231+'Inversión 2.4 IAP'!J231+'Exp Veg 1-IAP'!J231+'Exp Veg 2-IAP'!J231</f>
        <v>0</v>
      </c>
      <c r="K231" s="125">
        <f>+'Inversión No. 2.1 IAP'!K231++'Inversión No. 2.2 IAP'!K231+'Inversión 2.3 IAP'!K231+'Inversión 2.4 IAP'!K231+'Exp Veg 1-IAP'!K231+'Exp Veg 2-IAP'!K231</f>
        <v>0</v>
      </c>
      <c r="L231" s="125">
        <f>+'Inversión No. 2.1 IAP'!L231++'Inversión No. 2.2 IAP'!L231+'Inversión 2.3 IAP'!L231+'Inversión 2.4 IAP'!L231+'Exp Veg 1-IAP'!L231+'Exp Veg 2-IAP'!L231</f>
        <v>0</v>
      </c>
      <c r="M231" s="125">
        <f>+'Inversión No. 2.1 IAP'!M231++'Inversión No. 2.2 IAP'!M231+'Inversión 2.3 IAP'!M231+'Inversión 2.4 IAP'!M231+'Exp Veg 1-IAP'!M231+'Exp Veg 2-IAP'!M231</f>
        <v>0</v>
      </c>
      <c r="N231" s="125">
        <f>+'Inversión No. 2.1 IAP'!N231++'Inversión No. 2.2 IAP'!N231+'Inversión 2.3 IAP'!N231+'Inversión 2.4 IAP'!N231+'Exp Veg 1-IAP'!N231+'Exp Veg 2-IAP'!N231</f>
        <v>0</v>
      </c>
      <c r="O231" s="125">
        <f>+'Inversión No. 2.1 IAP'!O231++'Inversión No. 2.2 IAP'!O231+'Inversión 2.3 IAP'!O231+'Inversión 2.4 IAP'!O231+'Exp Veg 1-IAP'!O231+'Exp Veg 2-IAP'!O231</f>
        <v>0</v>
      </c>
      <c r="P231" s="125">
        <f>+'Inversión No. 2.1 IAP'!P231++'Inversión No. 2.2 IAP'!P231+'Inversión 2.3 IAP'!P231+'Inversión 2.4 IAP'!P231+'Exp Veg 1-IAP'!P231+'Exp Veg 2-IAP'!P231</f>
        <v>0</v>
      </c>
      <c r="Q231" s="125">
        <f>+'Inversión No. 2.1 IAP'!Q231++'Inversión No. 2.2 IAP'!Q231+'Inversión 2.3 IAP'!Q231+'Inversión 2.4 IAP'!Q231+'Exp Veg 1-IAP'!Q231+'Exp Veg 2-IAP'!Q231</f>
        <v>0</v>
      </c>
      <c r="R231" s="125">
        <f>+'Inversión No. 2.1 IAP'!R231++'Inversión No. 2.2 IAP'!R231+'Inversión 2.3 IAP'!R231+'Inversión 2.4 IAP'!R231+'Exp Veg 1-IAP'!R231+'Exp Veg 2-IAP'!R231</f>
        <v>0</v>
      </c>
      <c r="S231" s="125">
        <f>+'Inversión No. 2.1 IAP'!S231++'Inversión No. 2.2 IAP'!S231+'Inversión 2.3 IAP'!S231+'Inversión 2.4 IAP'!S231+'Exp Veg 1-IAP'!S231+'Exp Veg 2-IAP'!S231</f>
        <v>0</v>
      </c>
      <c r="T231" s="125">
        <f>+'Inversión No. 2.1 IAP'!T231++'Inversión No. 2.2 IAP'!T231+'Inversión 2.3 IAP'!T231+'Inversión 2.4 IAP'!T231+'Exp Veg 1-IAP'!T231+'Exp Veg 2-IAP'!T231</f>
        <v>0</v>
      </c>
      <c r="U231" s="125">
        <f>+'Inversión No. 2.1 IAP'!U231++'Inversión No. 2.2 IAP'!U231+'Inversión 2.3 IAP'!U231+'Inversión 2.4 IAP'!U231+'Exp Veg 1-IAP'!U231+'Exp Veg 2-IAP'!U231</f>
        <v>0</v>
      </c>
      <c r="V231" s="125">
        <f>+'Inversión No. 2.1 IAP'!V231++'Inversión No. 2.2 IAP'!V231+'Inversión 2.3 IAP'!V231+'Inversión 2.4 IAP'!V231+'Exp Veg 1-IAP'!V231+'Exp Veg 2-IAP'!V231</f>
        <v>0</v>
      </c>
      <c r="W231" s="125">
        <f>+'Inversión No. 2.1 IAP'!W231++'Inversión No. 2.2 IAP'!W231+'Inversión 2.3 IAP'!W231+'Inversión 2.4 IAP'!W231+'Exp Veg 1-IAP'!W231+'Exp Veg 2-IAP'!W231</f>
        <v>0</v>
      </c>
      <c r="X231" s="125">
        <f>+'Inversión No. 2.1 IAP'!X231++'Inversión No. 2.2 IAP'!X231+'Inversión 2.3 IAP'!X231+'Inversión 2.4 IAP'!X231+'Exp Veg 1-IAP'!X231+'Exp Veg 2-IAP'!X231</f>
        <v>0</v>
      </c>
      <c r="Y231" s="125">
        <f>+'Inversión No. 2.1 IAP'!Y231++'Inversión No. 2.2 IAP'!Y231+'Inversión 2.3 IAP'!Y231+'Inversión 2.4 IAP'!Y231+'Exp Veg 1-IAP'!Y231+'Exp Veg 2-IAP'!Y231</f>
        <v>0</v>
      </c>
      <c r="Z231" s="125">
        <f>+'Inversión No. 2.1 IAP'!Z231++'Inversión No. 2.2 IAP'!Z231+'Inversión 2.3 IAP'!Z231+'Inversión 2.4 IAP'!Z231+'Exp Veg 1-IAP'!Z231+'Exp Veg 2-IAP'!Z231</f>
        <v>0</v>
      </c>
      <c r="AA231" s="125">
        <f>+'Inversión No. 2.1 IAP'!AA231++'Inversión No. 2.2 IAP'!AA231+'Inversión 2.3 IAP'!AA231+'Inversión 2.4 IAP'!AA231+'Exp Veg 1-IAP'!AA231+'Exp Veg 2-IAP'!AA231</f>
        <v>0</v>
      </c>
      <c r="AB231" s="125">
        <f>+'Inversión No. 2.1 IAP'!AB231++'Inversión No. 2.2 IAP'!AB231+'Inversión 2.3 IAP'!AB231+'Inversión 2.4 IAP'!AB231+'Exp Veg 1-IAP'!AB231+'Exp Veg 2-IAP'!AB231</f>
        <v>0</v>
      </c>
      <c r="AC231" s="125">
        <f>+'Inversión No. 2.1 IAP'!AC231++'Inversión No. 2.2 IAP'!AC231+'Inversión 2.3 IAP'!AC231+'Inversión 2.4 IAP'!AC231+'Exp Veg 1-IAP'!AC231+'Exp Veg 2-IAP'!AC231</f>
        <v>0</v>
      </c>
      <c r="AD231" s="125">
        <f>+'Inversión No. 2.1 IAP'!AD231++'Inversión No. 2.2 IAP'!AD231+'Inversión 2.3 IAP'!AD231+'Inversión 2.4 IAP'!AD231+'Exp Veg 1-IAP'!AD231+'Exp Veg 2-IAP'!AD231</f>
        <v>0</v>
      </c>
      <c r="AE231" s="125">
        <f>+'Inversión No. 2.1 IAP'!AE231++'Inversión No. 2.2 IAP'!AE231+'Inversión 2.3 IAP'!AE231+'Inversión 2.4 IAP'!AE231+'Exp Veg 1-IAP'!AE231+'Exp Veg 2-IAP'!AE231</f>
        <v>0</v>
      </c>
      <c r="AF231" s="125">
        <f>+'Inversión No. 2.1 IAP'!AF231++'Inversión No. 2.2 IAP'!AF231+'Inversión 2.3 IAP'!AF231+'Inversión 2.4 IAP'!AF231+'Exp Veg 1-IAP'!AF231+'Exp Veg 2-IAP'!AF231</f>
        <v>0</v>
      </c>
      <c r="AG231" s="125">
        <f>+'Inversión No. 2.1 IAP'!AG231++'Inversión No. 2.2 IAP'!AG231+'Inversión 2.3 IAP'!AG231+'Inversión 2.4 IAP'!AG231+'Exp Veg 1-IAP'!AG231+'Exp Veg 2-IAP'!AG231</f>
        <v>0</v>
      </c>
      <c r="AH231" s="125">
        <f>+'Inversión No. 2.1 IAP'!AH231++'Inversión No. 2.2 IAP'!AH231+'Inversión 2.3 IAP'!AH231+'Inversión 2.4 IAP'!AH231+'Exp Veg 1-IAP'!AH231+'Exp Veg 2-IAP'!AH231</f>
        <v>0</v>
      </c>
      <c r="AI231" s="125">
        <f>+'Inversión No. 2.1 IAP'!AI231++'Inversión No. 2.2 IAP'!AI231+'Inversión 2.3 IAP'!AI231+'Inversión 2.4 IAP'!AI231+'Exp Veg 1-IAP'!AI231+'Exp Veg 2-IAP'!AI231</f>
        <v>0</v>
      </c>
      <c r="AJ231" s="125">
        <f>+'Inversión No. 2.1 IAP'!AJ231++'Inversión No. 2.2 IAP'!AJ231+'Inversión 2.3 IAP'!AJ231+'Inversión 2.4 IAP'!AJ231+'Exp Veg 1-IAP'!AJ231+'Exp Veg 2-IAP'!AJ231</f>
        <v>0</v>
      </c>
      <c r="AK231" s="125">
        <f>+'Inversión No. 2.1 IAP'!AK231++'Inversión No. 2.2 IAP'!AK231+'Inversión 2.3 IAP'!AK231+'Inversión 2.4 IAP'!AK231+'Exp Veg 1-IAP'!AK231+'Exp Veg 2-IAP'!AK231</f>
        <v>0</v>
      </c>
    </row>
    <row r="232" spans="2:37"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125">
        <f>+'Inversión No. 2.1 IAP'!H232++'Inversión No. 2.2 IAP'!H232+'Inversión 2.3 IAP'!H232+'Inversión 2.4 IAP'!H232+'Exp Veg 1-IAP'!H232+'Exp Veg 2-IAP'!H232</f>
        <v>0</v>
      </c>
      <c r="I232" s="125">
        <f>+'Inversión No. 2.1 IAP'!I232++'Inversión No. 2.2 IAP'!I232+'Inversión 2.3 IAP'!I232+'Inversión 2.4 IAP'!I232+'Exp Veg 1-IAP'!I232+'Exp Veg 2-IAP'!I232</f>
        <v>0</v>
      </c>
      <c r="J232" s="125">
        <f>+'Inversión No. 2.1 IAP'!J232++'Inversión No. 2.2 IAP'!J232+'Inversión 2.3 IAP'!J232+'Inversión 2.4 IAP'!J232+'Exp Veg 1-IAP'!J232+'Exp Veg 2-IAP'!J232</f>
        <v>0</v>
      </c>
      <c r="K232" s="125">
        <f>+'Inversión No. 2.1 IAP'!K232++'Inversión No. 2.2 IAP'!K232+'Inversión 2.3 IAP'!K232+'Inversión 2.4 IAP'!K232+'Exp Veg 1-IAP'!K232+'Exp Veg 2-IAP'!K232</f>
        <v>0</v>
      </c>
      <c r="L232" s="125">
        <f>+'Inversión No. 2.1 IAP'!L232++'Inversión No. 2.2 IAP'!L232+'Inversión 2.3 IAP'!L232+'Inversión 2.4 IAP'!L232+'Exp Veg 1-IAP'!L232+'Exp Veg 2-IAP'!L232</f>
        <v>0</v>
      </c>
      <c r="M232" s="125">
        <f>+'Inversión No. 2.1 IAP'!M232++'Inversión No. 2.2 IAP'!M232+'Inversión 2.3 IAP'!M232+'Inversión 2.4 IAP'!M232+'Exp Veg 1-IAP'!M232+'Exp Veg 2-IAP'!M232</f>
        <v>0</v>
      </c>
      <c r="N232" s="125">
        <f>+'Inversión No. 2.1 IAP'!N232++'Inversión No. 2.2 IAP'!N232+'Inversión 2.3 IAP'!N232+'Inversión 2.4 IAP'!N232+'Exp Veg 1-IAP'!N232+'Exp Veg 2-IAP'!N232</f>
        <v>0</v>
      </c>
      <c r="O232" s="125">
        <f>+'Inversión No. 2.1 IAP'!O232++'Inversión No. 2.2 IAP'!O232+'Inversión 2.3 IAP'!O232+'Inversión 2.4 IAP'!O232+'Exp Veg 1-IAP'!O232+'Exp Veg 2-IAP'!O232</f>
        <v>0</v>
      </c>
      <c r="P232" s="125">
        <f>+'Inversión No. 2.1 IAP'!P232++'Inversión No. 2.2 IAP'!P232+'Inversión 2.3 IAP'!P232+'Inversión 2.4 IAP'!P232+'Exp Veg 1-IAP'!P232+'Exp Veg 2-IAP'!P232</f>
        <v>0</v>
      </c>
      <c r="Q232" s="125">
        <f>+'Inversión No. 2.1 IAP'!Q232++'Inversión No. 2.2 IAP'!Q232+'Inversión 2.3 IAP'!Q232+'Inversión 2.4 IAP'!Q232+'Exp Veg 1-IAP'!Q232+'Exp Veg 2-IAP'!Q232</f>
        <v>0</v>
      </c>
      <c r="R232" s="125">
        <f>+'Inversión No. 2.1 IAP'!R232++'Inversión No. 2.2 IAP'!R232+'Inversión 2.3 IAP'!R232+'Inversión 2.4 IAP'!R232+'Exp Veg 1-IAP'!R232+'Exp Veg 2-IAP'!R232</f>
        <v>0</v>
      </c>
      <c r="S232" s="125">
        <f>+'Inversión No. 2.1 IAP'!S232++'Inversión No. 2.2 IAP'!S232+'Inversión 2.3 IAP'!S232+'Inversión 2.4 IAP'!S232+'Exp Veg 1-IAP'!S232+'Exp Veg 2-IAP'!S232</f>
        <v>0</v>
      </c>
      <c r="T232" s="125">
        <f>+'Inversión No. 2.1 IAP'!T232++'Inversión No. 2.2 IAP'!T232+'Inversión 2.3 IAP'!T232+'Inversión 2.4 IAP'!T232+'Exp Veg 1-IAP'!T232+'Exp Veg 2-IAP'!T232</f>
        <v>0</v>
      </c>
      <c r="U232" s="125">
        <f>+'Inversión No. 2.1 IAP'!U232++'Inversión No. 2.2 IAP'!U232+'Inversión 2.3 IAP'!U232+'Inversión 2.4 IAP'!U232+'Exp Veg 1-IAP'!U232+'Exp Veg 2-IAP'!U232</f>
        <v>0</v>
      </c>
      <c r="V232" s="125">
        <f>+'Inversión No. 2.1 IAP'!V232++'Inversión No. 2.2 IAP'!V232+'Inversión 2.3 IAP'!V232+'Inversión 2.4 IAP'!V232+'Exp Veg 1-IAP'!V232+'Exp Veg 2-IAP'!V232</f>
        <v>0</v>
      </c>
      <c r="W232" s="125">
        <f>+'Inversión No. 2.1 IAP'!W232++'Inversión No. 2.2 IAP'!W232+'Inversión 2.3 IAP'!W232+'Inversión 2.4 IAP'!W232+'Exp Veg 1-IAP'!W232+'Exp Veg 2-IAP'!W232</f>
        <v>0</v>
      </c>
      <c r="X232" s="125">
        <f>+'Inversión No. 2.1 IAP'!X232++'Inversión No. 2.2 IAP'!X232+'Inversión 2.3 IAP'!X232+'Inversión 2.4 IAP'!X232+'Exp Veg 1-IAP'!X232+'Exp Veg 2-IAP'!X232</f>
        <v>0</v>
      </c>
      <c r="Y232" s="125">
        <f>+'Inversión No. 2.1 IAP'!Y232++'Inversión No. 2.2 IAP'!Y232+'Inversión 2.3 IAP'!Y232+'Inversión 2.4 IAP'!Y232+'Exp Veg 1-IAP'!Y232+'Exp Veg 2-IAP'!Y232</f>
        <v>0</v>
      </c>
      <c r="Z232" s="125">
        <f>+'Inversión No. 2.1 IAP'!Z232++'Inversión No. 2.2 IAP'!Z232+'Inversión 2.3 IAP'!Z232+'Inversión 2.4 IAP'!Z232+'Exp Veg 1-IAP'!Z232+'Exp Veg 2-IAP'!Z232</f>
        <v>0</v>
      </c>
      <c r="AA232" s="125">
        <f>+'Inversión No. 2.1 IAP'!AA232++'Inversión No. 2.2 IAP'!AA232+'Inversión 2.3 IAP'!AA232+'Inversión 2.4 IAP'!AA232+'Exp Veg 1-IAP'!AA232+'Exp Veg 2-IAP'!AA232</f>
        <v>0</v>
      </c>
      <c r="AB232" s="125">
        <f>+'Inversión No. 2.1 IAP'!AB232++'Inversión No. 2.2 IAP'!AB232+'Inversión 2.3 IAP'!AB232+'Inversión 2.4 IAP'!AB232+'Exp Veg 1-IAP'!AB232+'Exp Veg 2-IAP'!AB232</f>
        <v>0</v>
      </c>
      <c r="AC232" s="125">
        <f>+'Inversión No. 2.1 IAP'!AC232++'Inversión No. 2.2 IAP'!AC232+'Inversión 2.3 IAP'!AC232+'Inversión 2.4 IAP'!AC232+'Exp Veg 1-IAP'!AC232+'Exp Veg 2-IAP'!AC232</f>
        <v>0</v>
      </c>
      <c r="AD232" s="125">
        <f>+'Inversión No. 2.1 IAP'!AD232++'Inversión No. 2.2 IAP'!AD232+'Inversión 2.3 IAP'!AD232+'Inversión 2.4 IAP'!AD232+'Exp Veg 1-IAP'!AD232+'Exp Veg 2-IAP'!AD232</f>
        <v>0</v>
      </c>
      <c r="AE232" s="125">
        <f>+'Inversión No. 2.1 IAP'!AE232++'Inversión No. 2.2 IAP'!AE232+'Inversión 2.3 IAP'!AE232+'Inversión 2.4 IAP'!AE232+'Exp Veg 1-IAP'!AE232+'Exp Veg 2-IAP'!AE232</f>
        <v>0</v>
      </c>
      <c r="AF232" s="125">
        <f>+'Inversión No. 2.1 IAP'!AF232++'Inversión No. 2.2 IAP'!AF232+'Inversión 2.3 IAP'!AF232+'Inversión 2.4 IAP'!AF232+'Exp Veg 1-IAP'!AF232+'Exp Veg 2-IAP'!AF232</f>
        <v>0</v>
      </c>
      <c r="AG232" s="125">
        <f>+'Inversión No. 2.1 IAP'!AG232++'Inversión No. 2.2 IAP'!AG232+'Inversión 2.3 IAP'!AG232+'Inversión 2.4 IAP'!AG232+'Exp Veg 1-IAP'!AG232+'Exp Veg 2-IAP'!AG232</f>
        <v>0</v>
      </c>
      <c r="AH232" s="125">
        <f>+'Inversión No. 2.1 IAP'!AH232++'Inversión No. 2.2 IAP'!AH232+'Inversión 2.3 IAP'!AH232+'Inversión 2.4 IAP'!AH232+'Exp Veg 1-IAP'!AH232+'Exp Veg 2-IAP'!AH232</f>
        <v>0</v>
      </c>
      <c r="AI232" s="125">
        <f>+'Inversión No. 2.1 IAP'!AI232++'Inversión No. 2.2 IAP'!AI232+'Inversión 2.3 IAP'!AI232+'Inversión 2.4 IAP'!AI232+'Exp Veg 1-IAP'!AI232+'Exp Veg 2-IAP'!AI232</f>
        <v>0</v>
      </c>
      <c r="AJ232" s="125">
        <f>+'Inversión No. 2.1 IAP'!AJ232++'Inversión No. 2.2 IAP'!AJ232+'Inversión 2.3 IAP'!AJ232+'Inversión 2.4 IAP'!AJ232+'Exp Veg 1-IAP'!AJ232+'Exp Veg 2-IAP'!AJ232</f>
        <v>0</v>
      </c>
      <c r="AK232" s="125">
        <f>+'Inversión No. 2.1 IAP'!AK232++'Inversión No. 2.2 IAP'!AK232+'Inversión 2.3 IAP'!AK232+'Inversión 2.4 IAP'!AK232+'Exp Veg 1-IAP'!AK232+'Exp Veg 2-IAP'!AK232</f>
        <v>0</v>
      </c>
    </row>
    <row r="233" spans="2:37"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125">
        <f>+'Inversión No. 2.1 IAP'!H233++'Inversión No. 2.2 IAP'!H233+'Inversión 2.3 IAP'!H233+'Inversión 2.4 IAP'!H233+'Exp Veg 1-IAP'!H233+'Exp Veg 2-IAP'!H233</f>
        <v>0</v>
      </c>
      <c r="I233" s="125">
        <f>+'Inversión No. 2.1 IAP'!I233++'Inversión No. 2.2 IAP'!I233+'Inversión 2.3 IAP'!I233+'Inversión 2.4 IAP'!I233+'Exp Veg 1-IAP'!I233+'Exp Veg 2-IAP'!I233</f>
        <v>0</v>
      </c>
      <c r="J233" s="125">
        <f>+'Inversión No. 2.1 IAP'!J233++'Inversión No. 2.2 IAP'!J233+'Inversión 2.3 IAP'!J233+'Inversión 2.4 IAP'!J233+'Exp Veg 1-IAP'!J233+'Exp Veg 2-IAP'!J233</f>
        <v>0</v>
      </c>
      <c r="K233" s="125">
        <f>+'Inversión No. 2.1 IAP'!K233++'Inversión No. 2.2 IAP'!K233+'Inversión 2.3 IAP'!K233+'Inversión 2.4 IAP'!K233+'Exp Veg 1-IAP'!K233+'Exp Veg 2-IAP'!K233</f>
        <v>0</v>
      </c>
      <c r="L233" s="125">
        <f>+'Inversión No. 2.1 IAP'!L233++'Inversión No. 2.2 IAP'!L233+'Inversión 2.3 IAP'!L233+'Inversión 2.4 IAP'!L233+'Exp Veg 1-IAP'!L233+'Exp Veg 2-IAP'!L233</f>
        <v>0</v>
      </c>
      <c r="M233" s="125">
        <f>+'Inversión No. 2.1 IAP'!M233++'Inversión No. 2.2 IAP'!M233+'Inversión 2.3 IAP'!M233+'Inversión 2.4 IAP'!M233+'Exp Veg 1-IAP'!M233+'Exp Veg 2-IAP'!M233</f>
        <v>0</v>
      </c>
      <c r="N233" s="125">
        <f>+'Inversión No. 2.1 IAP'!N233++'Inversión No. 2.2 IAP'!N233+'Inversión 2.3 IAP'!N233+'Inversión 2.4 IAP'!N233+'Exp Veg 1-IAP'!N233+'Exp Veg 2-IAP'!N233</f>
        <v>0</v>
      </c>
      <c r="O233" s="125">
        <f>+'Inversión No. 2.1 IAP'!O233++'Inversión No. 2.2 IAP'!O233+'Inversión 2.3 IAP'!O233+'Inversión 2.4 IAP'!O233+'Exp Veg 1-IAP'!O233+'Exp Veg 2-IAP'!O233</f>
        <v>0</v>
      </c>
      <c r="P233" s="125">
        <f>+'Inversión No. 2.1 IAP'!P233++'Inversión No. 2.2 IAP'!P233+'Inversión 2.3 IAP'!P233+'Inversión 2.4 IAP'!P233+'Exp Veg 1-IAP'!P233+'Exp Veg 2-IAP'!P233</f>
        <v>0</v>
      </c>
      <c r="Q233" s="125">
        <f>+'Inversión No. 2.1 IAP'!Q233++'Inversión No. 2.2 IAP'!Q233+'Inversión 2.3 IAP'!Q233+'Inversión 2.4 IAP'!Q233+'Exp Veg 1-IAP'!Q233+'Exp Veg 2-IAP'!Q233</f>
        <v>0</v>
      </c>
      <c r="R233" s="125">
        <f>+'Inversión No. 2.1 IAP'!R233++'Inversión No. 2.2 IAP'!R233+'Inversión 2.3 IAP'!R233+'Inversión 2.4 IAP'!R233+'Exp Veg 1-IAP'!R233+'Exp Veg 2-IAP'!R233</f>
        <v>0</v>
      </c>
      <c r="S233" s="125">
        <f>+'Inversión No. 2.1 IAP'!S233++'Inversión No. 2.2 IAP'!S233+'Inversión 2.3 IAP'!S233+'Inversión 2.4 IAP'!S233+'Exp Veg 1-IAP'!S233+'Exp Veg 2-IAP'!S233</f>
        <v>0</v>
      </c>
      <c r="T233" s="125">
        <f>+'Inversión No. 2.1 IAP'!T233++'Inversión No. 2.2 IAP'!T233+'Inversión 2.3 IAP'!T233+'Inversión 2.4 IAP'!T233+'Exp Veg 1-IAP'!T233+'Exp Veg 2-IAP'!T233</f>
        <v>0</v>
      </c>
      <c r="U233" s="125">
        <f>+'Inversión No. 2.1 IAP'!U233++'Inversión No. 2.2 IAP'!U233+'Inversión 2.3 IAP'!U233+'Inversión 2.4 IAP'!U233+'Exp Veg 1-IAP'!U233+'Exp Veg 2-IAP'!U233</f>
        <v>0</v>
      </c>
      <c r="V233" s="125">
        <f>+'Inversión No. 2.1 IAP'!V233++'Inversión No. 2.2 IAP'!V233+'Inversión 2.3 IAP'!V233+'Inversión 2.4 IAP'!V233+'Exp Veg 1-IAP'!V233+'Exp Veg 2-IAP'!V233</f>
        <v>0</v>
      </c>
      <c r="W233" s="125">
        <f>+'Inversión No. 2.1 IAP'!W233++'Inversión No. 2.2 IAP'!W233+'Inversión 2.3 IAP'!W233+'Inversión 2.4 IAP'!W233+'Exp Veg 1-IAP'!W233+'Exp Veg 2-IAP'!W233</f>
        <v>0</v>
      </c>
      <c r="X233" s="125">
        <f>+'Inversión No. 2.1 IAP'!X233++'Inversión No. 2.2 IAP'!X233+'Inversión 2.3 IAP'!X233+'Inversión 2.4 IAP'!X233+'Exp Veg 1-IAP'!X233+'Exp Veg 2-IAP'!X233</f>
        <v>0</v>
      </c>
      <c r="Y233" s="125">
        <f>+'Inversión No. 2.1 IAP'!Y233++'Inversión No. 2.2 IAP'!Y233+'Inversión 2.3 IAP'!Y233+'Inversión 2.4 IAP'!Y233+'Exp Veg 1-IAP'!Y233+'Exp Veg 2-IAP'!Y233</f>
        <v>0</v>
      </c>
      <c r="Z233" s="125">
        <f>+'Inversión No. 2.1 IAP'!Z233++'Inversión No. 2.2 IAP'!Z233+'Inversión 2.3 IAP'!Z233+'Inversión 2.4 IAP'!Z233+'Exp Veg 1-IAP'!Z233+'Exp Veg 2-IAP'!Z233</f>
        <v>0</v>
      </c>
      <c r="AA233" s="125">
        <f>+'Inversión No. 2.1 IAP'!AA233++'Inversión No. 2.2 IAP'!AA233+'Inversión 2.3 IAP'!AA233+'Inversión 2.4 IAP'!AA233+'Exp Veg 1-IAP'!AA233+'Exp Veg 2-IAP'!AA233</f>
        <v>0</v>
      </c>
      <c r="AB233" s="125">
        <f>+'Inversión No. 2.1 IAP'!AB233++'Inversión No. 2.2 IAP'!AB233+'Inversión 2.3 IAP'!AB233+'Inversión 2.4 IAP'!AB233+'Exp Veg 1-IAP'!AB233+'Exp Veg 2-IAP'!AB233</f>
        <v>0</v>
      </c>
      <c r="AC233" s="125">
        <f>+'Inversión No. 2.1 IAP'!AC233++'Inversión No. 2.2 IAP'!AC233+'Inversión 2.3 IAP'!AC233+'Inversión 2.4 IAP'!AC233+'Exp Veg 1-IAP'!AC233+'Exp Veg 2-IAP'!AC233</f>
        <v>0</v>
      </c>
      <c r="AD233" s="125">
        <f>+'Inversión No. 2.1 IAP'!AD233++'Inversión No. 2.2 IAP'!AD233+'Inversión 2.3 IAP'!AD233+'Inversión 2.4 IAP'!AD233+'Exp Veg 1-IAP'!AD233+'Exp Veg 2-IAP'!AD233</f>
        <v>0</v>
      </c>
      <c r="AE233" s="125">
        <f>+'Inversión No. 2.1 IAP'!AE233++'Inversión No. 2.2 IAP'!AE233+'Inversión 2.3 IAP'!AE233+'Inversión 2.4 IAP'!AE233+'Exp Veg 1-IAP'!AE233+'Exp Veg 2-IAP'!AE233</f>
        <v>0</v>
      </c>
      <c r="AF233" s="125">
        <f>+'Inversión No. 2.1 IAP'!AF233++'Inversión No. 2.2 IAP'!AF233+'Inversión 2.3 IAP'!AF233+'Inversión 2.4 IAP'!AF233+'Exp Veg 1-IAP'!AF233+'Exp Veg 2-IAP'!AF233</f>
        <v>0</v>
      </c>
      <c r="AG233" s="125">
        <f>+'Inversión No. 2.1 IAP'!AG233++'Inversión No. 2.2 IAP'!AG233+'Inversión 2.3 IAP'!AG233+'Inversión 2.4 IAP'!AG233+'Exp Veg 1-IAP'!AG233+'Exp Veg 2-IAP'!AG233</f>
        <v>0</v>
      </c>
      <c r="AH233" s="125">
        <f>+'Inversión No. 2.1 IAP'!AH233++'Inversión No. 2.2 IAP'!AH233+'Inversión 2.3 IAP'!AH233+'Inversión 2.4 IAP'!AH233+'Exp Veg 1-IAP'!AH233+'Exp Veg 2-IAP'!AH233</f>
        <v>0</v>
      </c>
      <c r="AI233" s="125">
        <f>+'Inversión No. 2.1 IAP'!AI233++'Inversión No. 2.2 IAP'!AI233+'Inversión 2.3 IAP'!AI233+'Inversión 2.4 IAP'!AI233+'Exp Veg 1-IAP'!AI233+'Exp Veg 2-IAP'!AI233</f>
        <v>0</v>
      </c>
      <c r="AJ233" s="125">
        <f>+'Inversión No. 2.1 IAP'!AJ233++'Inversión No. 2.2 IAP'!AJ233+'Inversión 2.3 IAP'!AJ233+'Inversión 2.4 IAP'!AJ233+'Exp Veg 1-IAP'!AJ233+'Exp Veg 2-IAP'!AJ233</f>
        <v>0</v>
      </c>
      <c r="AK233" s="125">
        <f>+'Inversión No. 2.1 IAP'!AK233++'Inversión No. 2.2 IAP'!AK233+'Inversión 2.3 IAP'!AK233+'Inversión 2.4 IAP'!AK233+'Exp Veg 1-IAP'!AK233+'Exp Veg 2-IAP'!AK233</f>
        <v>0</v>
      </c>
    </row>
    <row r="234" spans="2:37"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125">
        <f>+'Inversión No. 2.1 IAP'!H234++'Inversión No. 2.2 IAP'!H234+'Inversión 2.3 IAP'!H234+'Inversión 2.4 IAP'!H234+'Exp Veg 1-IAP'!H234+'Exp Veg 2-IAP'!H234</f>
        <v>0</v>
      </c>
      <c r="I234" s="125">
        <f>+'Inversión No. 2.1 IAP'!I234++'Inversión No. 2.2 IAP'!I234+'Inversión 2.3 IAP'!I234+'Inversión 2.4 IAP'!I234+'Exp Veg 1-IAP'!I234+'Exp Veg 2-IAP'!I234</f>
        <v>0</v>
      </c>
      <c r="J234" s="125">
        <f>+'Inversión No. 2.1 IAP'!J234++'Inversión No. 2.2 IAP'!J234+'Inversión 2.3 IAP'!J234+'Inversión 2.4 IAP'!J234+'Exp Veg 1-IAP'!J234+'Exp Veg 2-IAP'!J234</f>
        <v>0</v>
      </c>
      <c r="K234" s="125">
        <f>+'Inversión No. 2.1 IAP'!K234++'Inversión No. 2.2 IAP'!K234+'Inversión 2.3 IAP'!K234+'Inversión 2.4 IAP'!K234+'Exp Veg 1-IAP'!K234+'Exp Veg 2-IAP'!K234</f>
        <v>0</v>
      </c>
      <c r="L234" s="125">
        <f>+'Inversión No. 2.1 IAP'!L234++'Inversión No. 2.2 IAP'!L234+'Inversión 2.3 IAP'!L234+'Inversión 2.4 IAP'!L234+'Exp Veg 1-IAP'!L234+'Exp Veg 2-IAP'!L234</f>
        <v>0</v>
      </c>
      <c r="M234" s="125">
        <f>+'Inversión No. 2.1 IAP'!M234++'Inversión No. 2.2 IAP'!M234+'Inversión 2.3 IAP'!M234+'Inversión 2.4 IAP'!M234+'Exp Veg 1-IAP'!M234+'Exp Veg 2-IAP'!M234</f>
        <v>0</v>
      </c>
      <c r="N234" s="125">
        <f>+'Inversión No. 2.1 IAP'!N234++'Inversión No. 2.2 IAP'!N234+'Inversión 2.3 IAP'!N234+'Inversión 2.4 IAP'!N234+'Exp Veg 1-IAP'!N234+'Exp Veg 2-IAP'!N234</f>
        <v>0</v>
      </c>
      <c r="O234" s="125">
        <f>+'Inversión No. 2.1 IAP'!O234++'Inversión No. 2.2 IAP'!O234+'Inversión 2.3 IAP'!O234+'Inversión 2.4 IAP'!O234+'Exp Veg 1-IAP'!O234+'Exp Veg 2-IAP'!O234</f>
        <v>0</v>
      </c>
      <c r="P234" s="125">
        <f>+'Inversión No. 2.1 IAP'!P234++'Inversión No. 2.2 IAP'!P234+'Inversión 2.3 IAP'!P234+'Inversión 2.4 IAP'!P234+'Exp Veg 1-IAP'!P234+'Exp Veg 2-IAP'!P234</f>
        <v>0</v>
      </c>
      <c r="Q234" s="125">
        <f>+'Inversión No. 2.1 IAP'!Q234++'Inversión No. 2.2 IAP'!Q234+'Inversión 2.3 IAP'!Q234+'Inversión 2.4 IAP'!Q234+'Exp Veg 1-IAP'!Q234+'Exp Veg 2-IAP'!Q234</f>
        <v>0</v>
      </c>
      <c r="R234" s="125">
        <f>+'Inversión No. 2.1 IAP'!R234++'Inversión No. 2.2 IAP'!R234+'Inversión 2.3 IAP'!R234+'Inversión 2.4 IAP'!R234+'Exp Veg 1-IAP'!R234+'Exp Veg 2-IAP'!R234</f>
        <v>0</v>
      </c>
      <c r="S234" s="125">
        <f>+'Inversión No. 2.1 IAP'!S234++'Inversión No. 2.2 IAP'!S234+'Inversión 2.3 IAP'!S234+'Inversión 2.4 IAP'!S234+'Exp Veg 1-IAP'!S234+'Exp Veg 2-IAP'!S234</f>
        <v>0</v>
      </c>
      <c r="T234" s="125">
        <f>+'Inversión No. 2.1 IAP'!T234++'Inversión No. 2.2 IAP'!T234+'Inversión 2.3 IAP'!T234+'Inversión 2.4 IAP'!T234+'Exp Veg 1-IAP'!T234+'Exp Veg 2-IAP'!T234</f>
        <v>0</v>
      </c>
      <c r="U234" s="125">
        <f>+'Inversión No. 2.1 IAP'!U234++'Inversión No. 2.2 IAP'!U234+'Inversión 2.3 IAP'!U234+'Inversión 2.4 IAP'!U234+'Exp Veg 1-IAP'!U234+'Exp Veg 2-IAP'!U234</f>
        <v>0</v>
      </c>
      <c r="V234" s="125">
        <f>+'Inversión No. 2.1 IAP'!V234++'Inversión No. 2.2 IAP'!V234+'Inversión 2.3 IAP'!V234+'Inversión 2.4 IAP'!V234+'Exp Veg 1-IAP'!V234+'Exp Veg 2-IAP'!V234</f>
        <v>0</v>
      </c>
      <c r="W234" s="125">
        <f>+'Inversión No. 2.1 IAP'!W234++'Inversión No. 2.2 IAP'!W234+'Inversión 2.3 IAP'!W234+'Inversión 2.4 IAP'!W234+'Exp Veg 1-IAP'!W234+'Exp Veg 2-IAP'!W234</f>
        <v>0</v>
      </c>
      <c r="X234" s="125">
        <f>+'Inversión No. 2.1 IAP'!X234++'Inversión No. 2.2 IAP'!X234+'Inversión 2.3 IAP'!X234+'Inversión 2.4 IAP'!X234+'Exp Veg 1-IAP'!X234+'Exp Veg 2-IAP'!X234</f>
        <v>0</v>
      </c>
      <c r="Y234" s="125">
        <f>+'Inversión No. 2.1 IAP'!Y234++'Inversión No. 2.2 IAP'!Y234+'Inversión 2.3 IAP'!Y234+'Inversión 2.4 IAP'!Y234+'Exp Veg 1-IAP'!Y234+'Exp Veg 2-IAP'!Y234</f>
        <v>0</v>
      </c>
      <c r="Z234" s="125">
        <f>+'Inversión No. 2.1 IAP'!Z234++'Inversión No. 2.2 IAP'!Z234+'Inversión 2.3 IAP'!Z234+'Inversión 2.4 IAP'!Z234+'Exp Veg 1-IAP'!Z234+'Exp Veg 2-IAP'!Z234</f>
        <v>0</v>
      </c>
      <c r="AA234" s="125">
        <f>+'Inversión No. 2.1 IAP'!AA234++'Inversión No. 2.2 IAP'!AA234+'Inversión 2.3 IAP'!AA234+'Inversión 2.4 IAP'!AA234+'Exp Veg 1-IAP'!AA234+'Exp Veg 2-IAP'!AA234</f>
        <v>0</v>
      </c>
      <c r="AB234" s="125">
        <f>+'Inversión No. 2.1 IAP'!AB234++'Inversión No. 2.2 IAP'!AB234+'Inversión 2.3 IAP'!AB234+'Inversión 2.4 IAP'!AB234+'Exp Veg 1-IAP'!AB234+'Exp Veg 2-IAP'!AB234</f>
        <v>0</v>
      </c>
      <c r="AC234" s="125">
        <f>+'Inversión No. 2.1 IAP'!AC234++'Inversión No. 2.2 IAP'!AC234+'Inversión 2.3 IAP'!AC234+'Inversión 2.4 IAP'!AC234+'Exp Veg 1-IAP'!AC234+'Exp Veg 2-IAP'!AC234</f>
        <v>0</v>
      </c>
      <c r="AD234" s="125">
        <f>+'Inversión No. 2.1 IAP'!AD234++'Inversión No. 2.2 IAP'!AD234+'Inversión 2.3 IAP'!AD234+'Inversión 2.4 IAP'!AD234+'Exp Veg 1-IAP'!AD234+'Exp Veg 2-IAP'!AD234</f>
        <v>0</v>
      </c>
      <c r="AE234" s="125">
        <f>+'Inversión No. 2.1 IAP'!AE234++'Inversión No. 2.2 IAP'!AE234+'Inversión 2.3 IAP'!AE234+'Inversión 2.4 IAP'!AE234+'Exp Veg 1-IAP'!AE234+'Exp Veg 2-IAP'!AE234</f>
        <v>0</v>
      </c>
      <c r="AF234" s="125">
        <f>+'Inversión No. 2.1 IAP'!AF234++'Inversión No. 2.2 IAP'!AF234+'Inversión 2.3 IAP'!AF234+'Inversión 2.4 IAP'!AF234+'Exp Veg 1-IAP'!AF234+'Exp Veg 2-IAP'!AF234</f>
        <v>0</v>
      </c>
      <c r="AG234" s="125">
        <f>+'Inversión No. 2.1 IAP'!AG234++'Inversión No. 2.2 IAP'!AG234+'Inversión 2.3 IAP'!AG234+'Inversión 2.4 IAP'!AG234+'Exp Veg 1-IAP'!AG234+'Exp Veg 2-IAP'!AG234</f>
        <v>0</v>
      </c>
      <c r="AH234" s="125">
        <f>+'Inversión No. 2.1 IAP'!AH234++'Inversión No. 2.2 IAP'!AH234+'Inversión 2.3 IAP'!AH234+'Inversión 2.4 IAP'!AH234+'Exp Veg 1-IAP'!AH234+'Exp Veg 2-IAP'!AH234</f>
        <v>0</v>
      </c>
      <c r="AI234" s="125">
        <f>+'Inversión No. 2.1 IAP'!AI234++'Inversión No. 2.2 IAP'!AI234+'Inversión 2.3 IAP'!AI234+'Inversión 2.4 IAP'!AI234+'Exp Veg 1-IAP'!AI234+'Exp Veg 2-IAP'!AI234</f>
        <v>0</v>
      </c>
      <c r="AJ234" s="125">
        <f>+'Inversión No. 2.1 IAP'!AJ234++'Inversión No. 2.2 IAP'!AJ234+'Inversión 2.3 IAP'!AJ234+'Inversión 2.4 IAP'!AJ234+'Exp Veg 1-IAP'!AJ234+'Exp Veg 2-IAP'!AJ234</f>
        <v>0</v>
      </c>
      <c r="AK234" s="125">
        <f>+'Inversión No. 2.1 IAP'!AK234++'Inversión No. 2.2 IAP'!AK234+'Inversión 2.3 IAP'!AK234+'Inversión 2.4 IAP'!AK234+'Exp Veg 1-IAP'!AK234+'Exp Veg 2-IAP'!AK234</f>
        <v>0</v>
      </c>
    </row>
    <row r="235" spans="2:37" x14ac:dyDescent="0.25">
      <c r="B235" s="59" t="s">
        <v>547</v>
      </c>
      <c r="C235" s="62" t="str">
        <f>+VLOOKUP(B235,'resumen UCAP'!$A$5:$O$329,2,0)</f>
        <v>Contactor fotocelda 60Amp</v>
      </c>
      <c r="D235" s="63"/>
      <c r="E235" s="63" t="str">
        <f>+VLOOKUP(B235,'resumen UCAP'!$A$5:$O$329,3,0)</f>
        <v>Un</v>
      </c>
      <c r="F235" s="64">
        <f>+VLOOKUP(B235,'resumen UCAP'!$A$5:$O$329,15,0)</f>
        <v>98891</v>
      </c>
      <c r="G235" s="61">
        <v>25</v>
      </c>
      <c r="H235" s="125">
        <f>+'Inversión No. 2.1 IAP'!H235++'Inversión No. 2.2 IAP'!H235+'Inversión 2.3 IAP'!H235+'Inversión 2.4 IAP'!H235+'Exp Veg 1-IAP'!H235+'Exp Veg 2-IAP'!H235</f>
        <v>0</v>
      </c>
      <c r="I235" s="125">
        <f>+'Inversión No. 2.1 IAP'!I235++'Inversión No. 2.2 IAP'!I235+'Inversión 2.3 IAP'!I235+'Inversión 2.4 IAP'!I235+'Exp Veg 1-IAP'!I235+'Exp Veg 2-IAP'!I235</f>
        <v>0</v>
      </c>
      <c r="J235" s="125">
        <f>+'Inversión No. 2.1 IAP'!J235++'Inversión No. 2.2 IAP'!J235+'Inversión 2.3 IAP'!J235+'Inversión 2.4 IAP'!J235+'Exp Veg 1-IAP'!J235+'Exp Veg 2-IAP'!J235</f>
        <v>0</v>
      </c>
      <c r="K235" s="125">
        <f>+'Inversión No. 2.1 IAP'!K235++'Inversión No. 2.2 IAP'!K235+'Inversión 2.3 IAP'!K235+'Inversión 2.4 IAP'!K235+'Exp Veg 1-IAP'!K235+'Exp Veg 2-IAP'!K235</f>
        <v>0</v>
      </c>
      <c r="L235" s="125">
        <f>+'Inversión No. 2.1 IAP'!L235++'Inversión No. 2.2 IAP'!L235+'Inversión 2.3 IAP'!L235+'Inversión 2.4 IAP'!L235+'Exp Veg 1-IAP'!L235+'Exp Veg 2-IAP'!L235</f>
        <v>0</v>
      </c>
      <c r="M235" s="125">
        <f>+'Inversión No. 2.1 IAP'!M235++'Inversión No. 2.2 IAP'!M235+'Inversión 2.3 IAP'!M235+'Inversión 2.4 IAP'!M235+'Exp Veg 1-IAP'!M235+'Exp Veg 2-IAP'!M235</f>
        <v>0</v>
      </c>
      <c r="N235" s="125">
        <f>+'Inversión No. 2.1 IAP'!N235++'Inversión No. 2.2 IAP'!N235+'Inversión 2.3 IAP'!N235+'Inversión 2.4 IAP'!N235+'Exp Veg 1-IAP'!N235+'Exp Veg 2-IAP'!N235</f>
        <v>0</v>
      </c>
      <c r="O235" s="125">
        <f>+'Inversión No. 2.1 IAP'!O235++'Inversión No. 2.2 IAP'!O235+'Inversión 2.3 IAP'!O235+'Inversión 2.4 IAP'!O235+'Exp Veg 1-IAP'!O235+'Exp Veg 2-IAP'!O235</f>
        <v>0</v>
      </c>
      <c r="P235" s="125">
        <f>+'Inversión No. 2.1 IAP'!P235++'Inversión No. 2.2 IAP'!P235+'Inversión 2.3 IAP'!P235+'Inversión 2.4 IAP'!P235+'Exp Veg 1-IAP'!P235+'Exp Veg 2-IAP'!P235</f>
        <v>0</v>
      </c>
      <c r="Q235" s="125">
        <f>+'Inversión No. 2.1 IAP'!Q235++'Inversión No. 2.2 IAP'!Q235+'Inversión 2.3 IAP'!Q235+'Inversión 2.4 IAP'!Q235+'Exp Veg 1-IAP'!Q235+'Exp Veg 2-IAP'!Q235</f>
        <v>0</v>
      </c>
      <c r="R235" s="125">
        <f>+'Inversión No. 2.1 IAP'!R235++'Inversión No. 2.2 IAP'!R235+'Inversión 2.3 IAP'!R235+'Inversión 2.4 IAP'!R235+'Exp Veg 1-IAP'!R235+'Exp Veg 2-IAP'!R235</f>
        <v>0</v>
      </c>
      <c r="S235" s="125">
        <f>+'Inversión No. 2.1 IAP'!S235++'Inversión No. 2.2 IAP'!S235+'Inversión 2.3 IAP'!S235+'Inversión 2.4 IAP'!S235+'Exp Veg 1-IAP'!S235+'Exp Veg 2-IAP'!S235</f>
        <v>0</v>
      </c>
      <c r="T235" s="125">
        <f>+'Inversión No. 2.1 IAP'!T235++'Inversión No. 2.2 IAP'!T235+'Inversión 2.3 IAP'!T235+'Inversión 2.4 IAP'!T235+'Exp Veg 1-IAP'!T235+'Exp Veg 2-IAP'!T235</f>
        <v>0</v>
      </c>
      <c r="U235" s="125">
        <f>+'Inversión No. 2.1 IAP'!U235++'Inversión No. 2.2 IAP'!U235+'Inversión 2.3 IAP'!U235+'Inversión 2.4 IAP'!U235+'Exp Veg 1-IAP'!U235+'Exp Veg 2-IAP'!U235</f>
        <v>0</v>
      </c>
      <c r="V235" s="125">
        <f>+'Inversión No. 2.1 IAP'!V235++'Inversión No. 2.2 IAP'!V235+'Inversión 2.3 IAP'!V235+'Inversión 2.4 IAP'!V235+'Exp Veg 1-IAP'!V235+'Exp Veg 2-IAP'!V235</f>
        <v>0</v>
      </c>
      <c r="W235" s="125">
        <f>+'Inversión No. 2.1 IAP'!W235++'Inversión No. 2.2 IAP'!W235+'Inversión 2.3 IAP'!W235+'Inversión 2.4 IAP'!W235+'Exp Veg 1-IAP'!W235+'Exp Veg 2-IAP'!W235</f>
        <v>0</v>
      </c>
      <c r="X235" s="125">
        <f>+'Inversión No. 2.1 IAP'!X235++'Inversión No. 2.2 IAP'!X235+'Inversión 2.3 IAP'!X235+'Inversión 2.4 IAP'!X235+'Exp Veg 1-IAP'!X235+'Exp Veg 2-IAP'!X235</f>
        <v>0</v>
      </c>
      <c r="Y235" s="125">
        <f>+'Inversión No. 2.1 IAP'!Y235++'Inversión No. 2.2 IAP'!Y235+'Inversión 2.3 IAP'!Y235+'Inversión 2.4 IAP'!Y235+'Exp Veg 1-IAP'!Y235+'Exp Veg 2-IAP'!Y235</f>
        <v>0</v>
      </c>
      <c r="Z235" s="125">
        <f>+'Inversión No. 2.1 IAP'!Z235++'Inversión No. 2.2 IAP'!Z235+'Inversión 2.3 IAP'!Z235+'Inversión 2.4 IAP'!Z235+'Exp Veg 1-IAP'!Z235+'Exp Veg 2-IAP'!Z235</f>
        <v>0</v>
      </c>
      <c r="AA235" s="125">
        <f>+'Inversión No. 2.1 IAP'!AA235++'Inversión No. 2.2 IAP'!AA235+'Inversión 2.3 IAP'!AA235+'Inversión 2.4 IAP'!AA235+'Exp Veg 1-IAP'!AA235+'Exp Veg 2-IAP'!AA235</f>
        <v>0</v>
      </c>
      <c r="AB235" s="125">
        <f>+'Inversión No. 2.1 IAP'!AB235++'Inversión No. 2.2 IAP'!AB235+'Inversión 2.3 IAP'!AB235+'Inversión 2.4 IAP'!AB235+'Exp Veg 1-IAP'!AB235+'Exp Veg 2-IAP'!AB235</f>
        <v>0</v>
      </c>
      <c r="AC235" s="125">
        <f>+'Inversión No. 2.1 IAP'!AC235++'Inversión No. 2.2 IAP'!AC235+'Inversión 2.3 IAP'!AC235+'Inversión 2.4 IAP'!AC235+'Exp Veg 1-IAP'!AC235+'Exp Veg 2-IAP'!AC235</f>
        <v>0</v>
      </c>
      <c r="AD235" s="125">
        <f>+'Inversión No. 2.1 IAP'!AD235++'Inversión No. 2.2 IAP'!AD235+'Inversión 2.3 IAP'!AD235+'Inversión 2.4 IAP'!AD235+'Exp Veg 1-IAP'!AD235+'Exp Veg 2-IAP'!AD235</f>
        <v>0</v>
      </c>
      <c r="AE235" s="125">
        <f>+'Inversión No. 2.1 IAP'!AE235++'Inversión No. 2.2 IAP'!AE235+'Inversión 2.3 IAP'!AE235+'Inversión 2.4 IAP'!AE235+'Exp Veg 1-IAP'!AE235+'Exp Veg 2-IAP'!AE235</f>
        <v>0</v>
      </c>
      <c r="AF235" s="125">
        <f>+'Inversión No. 2.1 IAP'!AF235++'Inversión No. 2.2 IAP'!AF235+'Inversión 2.3 IAP'!AF235+'Inversión 2.4 IAP'!AF235+'Exp Veg 1-IAP'!AF235+'Exp Veg 2-IAP'!AF235</f>
        <v>0</v>
      </c>
      <c r="AG235" s="125">
        <f>+'Inversión No. 2.1 IAP'!AG235++'Inversión No. 2.2 IAP'!AG235+'Inversión 2.3 IAP'!AG235+'Inversión 2.4 IAP'!AG235+'Exp Veg 1-IAP'!AG235+'Exp Veg 2-IAP'!AG235</f>
        <v>0</v>
      </c>
      <c r="AH235" s="125">
        <f>+'Inversión No. 2.1 IAP'!AH235++'Inversión No. 2.2 IAP'!AH235+'Inversión 2.3 IAP'!AH235+'Inversión 2.4 IAP'!AH235+'Exp Veg 1-IAP'!AH235+'Exp Veg 2-IAP'!AH235</f>
        <v>0</v>
      </c>
      <c r="AI235" s="125">
        <f>+'Inversión No. 2.1 IAP'!AI235++'Inversión No. 2.2 IAP'!AI235+'Inversión 2.3 IAP'!AI235+'Inversión 2.4 IAP'!AI235+'Exp Veg 1-IAP'!AI235+'Exp Veg 2-IAP'!AI235</f>
        <v>0</v>
      </c>
      <c r="AJ235" s="125">
        <f>+'Inversión No. 2.1 IAP'!AJ235++'Inversión No. 2.2 IAP'!AJ235+'Inversión 2.3 IAP'!AJ235+'Inversión 2.4 IAP'!AJ235+'Exp Veg 1-IAP'!AJ235+'Exp Veg 2-IAP'!AJ235</f>
        <v>0</v>
      </c>
      <c r="AK235" s="125">
        <f>+'Inversión No. 2.1 IAP'!AK235++'Inversión No. 2.2 IAP'!AK235+'Inversión 2.3 IAP'!AK235+'Inversión 2.4 IAP'!AK235+'Exp Veg 1-IAP'!AK235+'Exp Veg 2-IAP'!AK235</f>
        <v>0</v>
      </c>
    </row>
    <row r="236" spans="2:37" x14ac:dyDescent="0.25">
      <c r="B236" s="59" t="s">
        <v>548</v>
      </c>
      <c r="C236" s="62" t="str">
        <f>+VLOOKUP(B236,'resumen UCAP'!$A$5:$O$329,2,0)</f>
        <v>BREAKER</v>
      </c>
      <c r="D236" s="63"/>
      <c r="E236" s="63">
        <f>+VLOOKUP(B236,'resumen UCAP'!$A$5:$O$329,3,0)</f>
        <v>0</v>
      </c>
      <c r="F236" s="64">
        <f>+VLOOKUP(B236,'resumen UCAP'!$A$5:$O$329,15,0)</f>
        <v>140937.5</v>
      </c>
      <c r="G236" s="61">
        <v>32</v>
      </c>
      <c r="H236" s="125">
        <f>+'Inversión No. 2.1 IAP'!H236++'Inversión No. 2.2 IAP'!H236+'Inversión 2.3 IAP'!H236+'Inversión 2.4 IAP'!H236+'Exp Veg 1-IAP'!H236+'Exp Veg 2-IAP'!H236</f>
        <v>0</v>
      </c>
      <c r="I236" s="125">
        <f>+'Inversión No. 2.1 IAP'!I236++'Inversión No. 2.2 IAP'!I236+'Inversión 2.3 IAP'!I236+'Inversión 2.4 IAP'!I236+'Exp Veg 1-IAP'!I236+'Exp Veg 2-IAP'!I236</f>
        <v>0</v>
      </c>
      <c r="J236" s="125">
        <f>+'Inversión No. 2.1 IAP'!J236++'Inversión No. 2.2 IAP'!J236+'Inversión 2.3 IAP'!J236+'Inversión 2.4 IAP'!J236+'Exp Veg 1-IAP'!J236+'Exp Veg 2-IAP'!J236</f>
        <v>0</v>
      </c>
      <c r="K236" s="125">
        <f>+'Inversión No. 2.1 IAP'!K236++'Inversión No. 2.2 IAP'!K236+'Inversión 2.3 IAP'!K236+'Inversión 2.4 IAP'!K236+'Exp Veg 1-IAP'!K236+'Exp Veg 2-IAP'!K236</f>
        <v>0</v>
      </c>
      <c r="L236" s="125">
        <f>+'Inversión No. 2.1 IAP'!L236++'Inversión No. 2.2 IAP'!L236+'Inversión 2.3 IAP'!L236+'Inversión 2.4 IAP'!L236+'Exp Veg 1-IAP'!L236+'Exp Veg 2-IAP'!L236</f>
        <v>0</v>
      </c>
      <c r="M236" s="125">
        <f>+'Inversión No. 2.1 IAP'!M236++'Inversión No. 2.2 IAP'!M236+'Inversión 2.3 IAP'!M236+'Inversión 2.4 IAP'!M236+'Exp Veg 1-IAP'!M236+'Exp Veg 2-IAP'!M236</f>
        <v>0</v>
      </c>
      <c r="N236" s="125">
        <f>+'Inversión No. 2.1 IAP'!N236++'Inversión No. 2.2 IAP'!N236+'Inversión 2.3 IAP'!N236+'Inversión 2.4 IAP'!N236+'Exp Veg 1-IAP'!N236+'Exp Veg 2-IAP'!N236</f>
        <v>0</v>
      </c>
      <c r="O236" s="125">
        <f>+'Inversión No. 2.1 IAP'!O236++'Inversión No. 2.2 IAP'!O236+'Inversión 2.3 IAP'!O236+'Inversión 2.4 IAP'!O236+'Exp Veg 1-IAP'!O236+'Exp Veg 2-IAP'!O236</f>
        <v>0</v>
      </c>
      <c r="P236" s="125">
        <f>+'Inversión No. 2.1 IAP'!P236++'Inversión No. 2.2 IAP'!P236+'Inversión 2.3 IAP'!P236+'Inversión 2.4 IAP'!P236+'Exp Veg 1-IAP'!P236+'Exp Veg 2-IAP'!P236</f>
        <v>0</v>
      </c>
      <c r="Q236" s="125">
        <f>+'Inversión No. 2.1 IAP'!Q236++'Inversión No. 2.2 IAP'!Q236+'Inversión 2.3 IAP'!Q236+'Inversión 2.4 IAP'!Q236+'Exp Veg 1-IAP'!Q236+'Exp Veg 2-IAP'!Q236</f>
        <v>0</v>
      </c>
      <c r="R236" s="125">
        <f>+'Inversión No. 2.1 IAP'!R236++'Inversión No. 2.2 IAP'!R236+'Inversión 2.3 IAP'!R236+'Inversión 2.4 IAP'!R236+'Exp Veg 1-IAP'!R236+'Exp Veg 2-IAP'!R236</f>
        <v>0</v>
      </c>
      <c r="S236" s="125">
        <f>+'Inversión No. 2.1 IAP'!S236++'Inversión No. 2.2 IAP'!S236+'Inversión 2.3 IAP'!S236+'Inversión 2.4 IAP'!S236+'Exp Veg 1-IAP'!S236+'Exp Veg 2-IAP'!S236</f>
        <v>0</v>
      </c>
      <c r="T236" s="125">
        <f>+'Inversión No. 2.1 IAP'!T236++'Inversión No. 2.2 IAP'!T236+'Inversión 2.3 IAP'!T236+'Inversión 2.4 IAP'!T236+'Exp Veg 1-IAP'!T236+'Exp Veg 2-IAP'!T236</f>
        <v>0</v>
      </c>
      <c r="U236" s="125">
        <f>+'Inversión No. 2.1 IAP'!U236++'Inversión No. 2.2 IAP'!U236+'Inversión 2.3 IAP'!U236+'Inversión 2.4 IAP'!U236+'Exp Veg 1-IAP'!U236+'Exp Veg 2-IAP'!U236</f>
        <v>0</v>
      </c>
      <c r="V236" s="125">
        <f>+'Inversión No. 2.1 IAP'!V236++'Inversión No. 2.2 IAP'!V236+'Inversión 2.3 IAP'!V236+'Inversión 2.4 IAP'!V236+'Exp Veg 1-IAP'!V236+'Exp Veg 2-IAP'!V236</f>
        <v>0</v>
      </c>
      <c r="W236" s="125">
        <f>+'Inversión No. 2.1 IAP'!W236++'Inversión No. 2.2 IAP'!W236+'Inversión 2.3 IAP'!W236+'Inversión 2.4 IAP'!W236+'Exp Veg 1-IAP'!W236+'Exp Veg 2-IAP'!W236</f>
        <v>0</v>
      </c>
      <c r="X236" s="125">
        <f>+'Inversión No. 2.1 IAP'!X236++'Inversión No. 2.2 IAP'!X236+'Inversión 2.3 IAP'!X236+'Inversión 2.4 IAP'!X236+'Exp Veg 1-IAP'!X236+'Exp Veg 2-IAP'!X236</f>
        <v>0</v>
      </c>
      <c r="Y236" s="125">
        <f>+'Inversión No. 2.1 IAP'!Y236++'Inversión No. 2.2 IAP'!Y236+'Inversión 2.3 IAP'!Y236+'Inversión 2.4 IAP'!Y236+'Exp Veg 1-IAP'!Y236+'Exp Veg 2-IAP'!Y236</f>
        <v>0</v>
      </c>
      <c r="Z236" s="125">
        <f>+'Inversión No. 2.1 IAP'!Z236++'Inversión No. 2.2 IAP'!Z236+'Inversión 2.3 IAP'!Z236+'Inversión 2.4 IAP'!Z236+'Exp Veg 1-IAP'!Z236+'Exp Veg 2-IAP'!Z236</f>
        <v>0</v>
      </c>
      <c r="AA236" s="125">
        <f>+'Inversión No. 2.1 IAP'!AA236++'Inversión No. 2.2 IAP'!AA236+'Inversión 2.3 IAP'!AA236+'Inversión 2.4 IAP'!AA236+'Exp Veg 1-IAP'!AA236+'Exp Veg 2-IAP'!AA236</f>
        <v>0</v>
      </c>
      <c r="AB236" s="125">
        <f>+'Inversión No. 2.1 IAP'!AB236++'Inversión No. 2.2 IAP'!AB236+'Inversión 2.3 IAP'!AB236+'Inversión 2.4 IAP'!AB236+'Exp Veg 1-IAP'!AB236+'Exp Veg 2-IAP'!AB236</f>
        <v>0</v>
      </c>
      <c r="AC236" s="125">
        <f>+'Inversión No. 2.1 IAP'!AC236++'Inversión No. 2.2 IAP'!AC236+'Inversión 2.3 IAP'!AC236+'Inversión 2.4 IAP'!AC236+'Exp Veg 1-IAP'!AC236+'Exp Veg 2-IAP'!AC236</f>
        <v>0</v>
      </c>
      <c r="AD236" s="125">
        <f>+'Inversión No. 2.1 IAP'!AD236++'Inversión No. 2.2 IAP'!AD236+'Inversión 2.3 IAP'!AD236+'Inversión 2.4 IAP'!AD236+'Exp Veg 1-IAP'!AD236+'Exp Veg 2-IAP'!AD236</f>
        <v>0</v>
      </c>
      <c r="AE236" s="125">
        <f>+'Inversión No. 2.1 IAP'!AE236++'Inversión No. 2.2 IAP'!AE236+'Inversión 2.3 IAP'!AE236+'Inversión 2.4 IAP'!AE236+'Exp Veg 1-IAP'!AE236+'Exp Veg 2-IAP'!AE236</f>
        <v>0</v>
      </c>
      <c r="AF236" s="125">
        <f>+'Inversión No. 2.1 IAP'!AF236++'Inversión No. 2.2 IAP'!AF236+'Inversión 2.3 IAP'!AF236+'Inversión 2.4 IAP'!AF236+'Exp Veg 1-IAP'!AF236+'Exp Veg 2-IAP'!AF236</f>
        <v>0</v>
      </c>
      <c r="AG236" s="125">
        <f>+'Inversión No. 2.1 IAP'!AG236++'Inversión No. 2.2 IAP'!AG236+'Inversión 2.3 IAP'!AG236+'Inversión 2.4 IAP'!AG236+'Exp Veg 1-IAP'!AG236+'Exp Veg 2-IAP'!AG236</f>
        <v>0</v>
      </c>
      <c r="AH236" s="125">
        <f>+'Inversión No. 2.1 IAP'!AH236++'Inversión No. 2.2 IAP'!AH236+'Inversión 2.3 IAP'!AH236+'Inversión 2.4 IAP'!AH236+'Exp Veg 1-IAP'!AH236+'Exp Veg 2-IAP'!AH236</f>
        <v>0</v>
      </c>
      <c r="AI236" s="125">
        <f>+'Inversión No. 2.1 IAP'!AI236++'Inversión No. 2.2 IAP'!AI236+'Inversión 2.3 IAP'!AI236+'Inversión 2.4 IAP'!AI236+'Exp Veg 1-IAP'!AI236+'Exp Veg 2-IAP'!AI236</f>
        <v>0</v>
      </c>
      <c r="AJ236" s="125">
        <f>+'Inversión No. 2.1 IAP'!AJ236++'Inversión No. 2.2 IAP'!AJ236+'Inversión 2.3 IAP'!AJ236+'Inversión 2.4 IAP'!AJ236+'Exp Veg 1-IAP'!AJ236+'Exp Veg 2-IAP'!AJ236</f>
        <v>0</v>
      </c>
      <c r="AK236" s="125">
        <f>+'Inversión No. 2.1 IAP'!AK236++'Inversión No. 2.2 IAP'!AK236+'Inversión 2.3 IAP'!AK236+'Inversión 2.4 IAP'!AK236+'Exp Veg 1-IAP'!AK236+'Exp Veg 2-IAP'!AK236</f>
        <v>0</v>
      </c>
    </row>
    <row r="237" spans="2:37" x14ac:dyDescent="0.25">
      <c r="B237" s="59"/>
      <c r="C237" s="127" t="s">
        <v>289</v>
      </c>
      <c r="D237" s="60"/>
      <c r="E237" s="59"/>
      <c r="F237" s="61"/>
      <c r="G237" s="129">
        <f>+SUM(G231:G236)</f>
        <v>853</v>
      </c>
      <c r="H237" s="129">
        <f t="shared" ref="H237:AK237" si="2">+SUM(H231:H236)</f>
        <v>0</v>
      </c>
      <c r="I237" s="129">
        <f t="shared" si="2"/>
        <v>0</v>
      </c>
      <c r="J237" s="129">
        <f t="shared" si="2"/>
        <v>0</v>
      </c>
      <c r="K237" s="129">
        <f t="shared" si="2"/>
        <v>0</v>
      </c>
      <c r="L237" s="129">
        <f t="shared" si="2"/>
        <v>0</v>
      </c>
      <c r="M237" s="129">
        <f t="shared" si="2"/>
        <v>0</v>
      </c>
      <c r="N237" s="129">
        <f t="shared" si="2"/>
        <v>0</v>
      </c>
      <c r="O237" s="129">
        <f t="shared" si="2"/>
        <v>0</v>
      </c>
      <c r="P237" s="129">
        <f t="shared" si="2"/>
        <v>0</v>
      </c>
      <c r="Q237" s="129">
        <f t="shared" si="2"/>
        <v>0</v>
      </c>
      <c r="R237" s="129">
        <f t="shared" si="2"/>
        <v>0</v>
      </c>
      <c r="S237" s="129">
        <f t="shared" si="2"/>
        <v>0</v>
      </c>
      <c r="T237" s="129">
        <f t="shared" si="2"/>
        <v>0</v>
      </c>
      <c r="U237" s="129">
        <f t="shared" si="2"/>
        <v>0</v>
      </c>
      <c r="V237" s="129">
        <f t="shared" si="2"/>
        <v>0</v>
      </c>
      <c r="W237" s="129">
        <f t="shared" si="2"/>
        <v>0</v>
      </c>
      <c r="X237" s="129">
        <f t="shared" si="2"/>
        <v>0</v>
      </c>
      <c r="Y237" s="129">
        <f t="shared" si="2"/>
        <v>0</v>
      </c>
      <c r="Z237" s="129">
        <f t="shared" si="2"/>
        <v>0</v>
      </c>
      <c r="AA237" s="129">
        <f t="shared" si="2"/>
        <v>0</v>
      </c>
      <c r="AB237" s="129">
        <f t="shared" si="2"/>
        <v>0</v>
      </c>
      <c r="AC237" s="129">
        <f t="shared" si="2"/>
        <v>0</v>
      </c>
      <c r="AD237" s="129">
        <f t="shared" si="2"/>
        <v>0</v>
      </c>
      <c r="AE237" s="129">
        <f t="shared" si="2"/>
        <v>0</v>
      </c>
      <c r="AF237" s="129">
        <f t="shared" si="2"/>
        <v>0</v>
      </c>
      <c r="AG237" s="129">
        <f t="shared" si="2"/>
        <v>0</v>
      </c>
      <c r="AH237" s="129">
        <f t="shared" si="2"/>
        <v>0</v>
      </c>
      <c r="AI237" s="129">
        <f t="shared" si="2"/>
        <v>0</v>
      </c>
      <c r="AJ237" s="129">
        <f t="shared" si="2"/>
        <v>0</v>
      </c>
      <c r="AK237" s="129">
        <f t="shared" si="2"/>
        <v>0</v>
      </c>
    </row>
    <row r="238" spans="2:37" x14ac:dyDescent="0.25">
      <c r="B238" s="59"/>
      <c r="C238" s="126" t="s">
        <v>441</v>
      </c>
      <c r="D238" s="60"/>
      <c r="E238" s="59"/>
      <c r="F238" s="61"/>
      <c r="G238" s="129">
        <f>+SUMPRODUCT($F$231:$F$236,G231:G236)</f>
        <v>79356918.871450007</v>
      </c>
      <c r="H238" s="129">
        <f t="shared" ref="H238:AK238" si="3">+SUMPRODUCT($F$231:$F$236,H231:H236)</f>
        <v>0</v>
      </c>
      <c r="I238" s="129">
        <f t="shared" si="3"/>
        <v>0</v>
      </c>
      <c r="J238" s="129">
        <f t="shared" si="3"/>
        <v>0</v>
      </c>
      <c r="K238" s="129">
        <f t="shared" si="3"/>
        <v>0</v>
      </c>
      <c r="L238" s="129">
        <f t="shared" si="3"/>
        <v>0</v>
      </c>
      <c r="M238" s="129">
        <f t="shared" si="3"/>
        <v>0</v>
      </c>
      <c r="N238" s="129">
        <f t="shared" si="3"/>
        <v>0</v>
      </c>
      <c r="O238" s="129">
        <f t="shared" si="3"/>
        <v>0</v>
      </c>
      <c r="P238" s="129">
        <f t="shared" si="3"/>
        <v>0</v>
      </c>
      <c r="Q238" s="129">
        <f t="shared" si="3"/>
        <v>0</v>
      </c>
      <c r="R238" s="129">
        <f t="shared" si="3"/>
        <v>0</v>
      </c>
      <c r="S238" s="129">
        <f t="shared" si="3"/>
        <v>0</v>
      </c>
      <c r="T238" s="129">
        <f t="shared" si="3"/>
        <v>0</v>
      </c>
      <c r="U238" s="129">
        <f t="shared" si="3"/>
        <v>0</v>
      </c>
      <c r="V238" s="129">
        <f t="shared" si="3"/>
        <v>0</v>
      </c>
      <c r="W238" s="129">
        <f t="shared" si="3"/>
        <v>0</v>
      </c>
      <c r="X238" s="129">
        <f t="shared" si="3"/>
        <v>0</v>
      </c>
      <c r="Y238" s="129">
        <f t="shared" si="3"/>
        <v>0</v>
      </c>
      <c r="Z238" s="129">
        <f t="shared" si="3"/>
        <v>0</v>
      </c>
      <c r="AA238" s="129">
        <f t="shared" si="3"/>
        <v>0</v>
      </c>
      <c r="AB238" s="129">
        <f t="shared" si="3"/>
        <v>0</v>
      </c>
      <c r="AC238" s="129">
        <f t="shared" si="3"/>
        <v>0</v>
      </c>
      <c r="AD238" s="129">
        <f t="shared" si="3"/>
        <v>0</v>
      </c>
      <c r="AE238" s="129">
        <f t="shared" si="3"/>
        <v>0</v>
      </c>
      <c r="AF238" s="129">
        <f t="shared" si="3"/>
        <v>0</v>
      </c>
      <c r="AG238" s="129">
        <f t="shared" si="3"/>
        <v>0</v>
      </c>
      <c r="AH238" s="129">
        <f t="shared" si="3"/>
        <v>0</v>
      </c>
      <c r="AI238" s="129">
        <f t="shared" si="3"/>
        <v>0</v>
      </c>
      <c r="AJ238" s="129">
        <f t="shared" si="3"/>
        <v>0</v>
      </c>
      <c r="AK238" s="129">
        <f t="shared" si="3"/>
        <v>0</v>
      </c>
    </row>
    <row r="239" spans="2:37" x14ac:dyDescent="0.25">
      <c r="B239" s="59"/>
      <c r="C239" s="59"/>
      <c r="D239" s="60"/>
      <c r="E239" s="59"/>
      <c r="F239" s="61"/>
      <c r="G239" s="61"/>
      <c r="H239" s="61"/>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x14ac:dyDescent="0.25">
      <c r="B240" s="59"/>
      <c r="C240" s="59"/>
      <c r="D240" s="60"/>
      <c r="E240" s="59"/>
      <c r="F240" s="61"/>
      <c r="G240" s="61"/>
      <c r="H240" s="61"/>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2:37" x14ac:dyDescent="0.25">
      <c r="B241" s="59"/>
      <c r="C241" s="59"/>
      <c r="D241" s="60"/>
      <c r="E241" s="59"/>
      <c r="F241" s="61"/>
      <c r="G241" s="61"/>
      <c r="H241" s="61"/>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2:37" x14ac:dyDescent="0.25">
      <c r="B242" s="59"/>
      <c r="C242" s="59"/>
      <c r="D242" s="60"/>
      <c r="E242" s="59"/>
      <c r="F242" s="61"/>
      <c r="G242" s="61"/>
      <c r="H242" s="61"/>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2:37" x14ac:dyDescent="0.25">
      <c r="B243" s="58"/>
      <c r="C243" s="130" t="str">
        <f>+Inventario!C243</f>
        <v>POSTES</v>
      </c>
      <c r="D243" s="131"/>
      <c r="E243" s="58"/>
      <c r="F243" s="132"/>
      <c r="G243" s="132"/>
      <c r="H243" s="132"/>
      <c r="I243" s="58"/>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row>
    <row r="244" spans="2:37" x14ac:dyDescent="0.25">
      <c r="B244" s="59" t="s">
        <v>640</v>
      </c>
      <c r="C244" s="62" t="str">
        <f>+VLOOKUP(B244,'resumen UCAP'!$A$5:$O$329,2,0)</f>
        <v>Mástil 14 mts</v>
      </c>
      <c r="D244" s="63"/>
      <c r="E244" s="63" t="str">
        <f>+VLOOKUP(B244,'resumen UCAP'!$A$5:$O$329,3,0)</f>
        <v>Un</v>
      </c>
      <c r="F244" s="64">
        <f>+VLOOKUP(B244,'resumen UCAP'!$A$5:$O$329,15,0)</f>
        <v>6721802.1826086845</v>
      </c>
      <c r="G244" s="61">
        <v>92</v>
      </c>
      <c r="H244" s="125">
        <f>+'Inversión No. 2.1 IAP'!H244++'Inversión No. 2.2 IAP'!H244+'Inversión 2.3 IAP'!H244+'Inversión 2.4 IAP'!H244+'Exp Veg 1-IAP'!H244+'Exp Veg 2-IAP'!H244</f>
        <v>0</v>
      </c>
      <c r="I244" s="125">
        <f>+'Inversión No. 2.1 IAP'!I244++'Inversión No. 2.2 IAP'!I244+'Inversión 2.3 IAP'!I244+'Inversión 2.4 IAP'!I244+'Exp Veg 1-IAP'!I244+'Exp Veg 2-IAP'!I244</f>
        <v>0</v>
      </c>
      <c r="J244" s="125">
        <f>+'Inversión No. 2.1 IAP'!J244++'Inversión No. 2.2 IAP'!J244+'Inversión 2.3 IAP'!J244+'Inversión 2.4 IAP'!J244+'Exp Veg 1-IAP'!J244+'Exp Veg 2-IAP'!J244</f>
        <v>0</v>
      </c>
      <c r="K244" s="125">
        <f>+'Inversión No. 2.1 IAP'!K244++'Inversión No. 2.2 IAP'!K244+'Inversión 2.3 IAP'!K244+'Inversión 2.4 IAP'!K244+'Exp Veg 1-IAP'!K244+'Exp Veg 2-IAP'!K244</f>
        <v>0</v>
      </c>
      <c r="L244" s="125">
        <f>+'Inversión No. 2.1 IAP'!L244++'Inversión No. 2.2 IAP'!L244+'Inversión 2.3 IAP'!L244+'Inversión 2.4 IAP'!L244+'Exp Veg 1-IAP'!L244+'Exp Veg 2-IAP'!L244</f>
        <v>0</v>
      </c>
      <c r="M244" s="125">
        <f>+'Inversión No. 2.1 IAP'!M244++'Inversión No. 2.2 IAP'!M244+'Inversión 2.3 IAP'!M244+'Inversión 2.4 IAP'!M244+'Exp Veg 1-IAP'!M244+'Exp Veg 2-IAP'!M244</f>
        <v>0</v>
      </c>
      <c r="N244" s="125">
        <f>+'Inversión No. 2.1 IAP'!N244++'Inversión No. 2.2 IAP'!N244+'Inversión 2.3 IAP'!N244+'Inversión 2.4 IAP'!N244+'Exp Veg 1-IAP'!N244+'Exp Veg 2-IAP'!N244</f>
        <v>0</v>
      </c>
      <c r="O244" s="125">
        <f>+'Inversión No. 2.1 IAP'!O244++'Inversión No. 2.2 IAP'!O244+'Inversión 2.3 IAP'!O244+'Inversión 2.4 IAP'!O244+'Exp Veg 1-IAP'!O244+'Exp Veg 2-IAP'!O244</f>
        <v>0</v>
      </c>
      <c r="P244" s="125">
        <f>+'Inversión No. 2.1 IAP'!P244++'Inversión No. 2.2 IAP'!P244+'Inversión 2.3 IAP'!P244+'Inversión 2.4 IAP'!P244+'Exp Veg 1-IAP'!P244+'Exp Veg 2-IAP'!P244</f>
        <v>0</v>
      </c>
      <c r="Q244" s="125">
        <f>+'Inversión No. 2.1 IAP'!Q244++'Inversión No. 2.2 IAP'!Q244+'Inversión 2.3 IAP'!Q244+'Inversión 2.4 IAP'!Q244+'Exp Veg 1-IAP'!Q244+'Exp Veg 2-IAP'!Q244</f>
        <v>0</v>
      </c>
      <c r="R244" s="125">
        <f>+'Inversión No. 2.1 IAP'!R244++'Inversión No. 2.2 IAP'!R244+'Inversión 2.3 IAP'!R244+'Inversión 2.4 IAP'!R244+'Exp Veg 1-IAP'!R244+'Exp Veg 2-IAP'!R244</f>
        <v>0</v>
      </c>
      <c r="S244" s="125">
        <f>+'Inversión No. 2.1 IAP'!S244++'Inversión No. 2.2 IAP'!S244+'Inversión 2.3 IAP'!S244+'Inversión 2.4 IAP'!S244+'Exp Veg 1-IAP'!S244+'Exp Veg 2-IAP'!S244</f>
        <v>0</v>
      </c>
      <c r="T244" s="125">
        <f>+'Inversión No. 2.1 IAP'!T244++'Inversión No. 2.2 IAP'!T244+'Inversión 2.3 IAP'!T244+'Inversión 2.4 IAP'!T244+'Exp Veg 1-IAP'!T244+'Exp Veg 2-IAP'!T244</f>
        <v>0</v>
      </c>
      <c r="U244" s="125">
        <f>+'Inversión No. 2.1 IAP'!U244++'Inversión No. 2.2 IAP'!U244+'Inversión 2.3 IAP'!U244+'Inversión 2.4 IAP'!U244+'Exp Veg 1-IAP'!U244+'Exp Veg 2-IAP'!U244</f>
        <v>0</v>
      </c>
      <c r="V244" s="125">
        <f>+'Inversión No. 2.1 IAP'!V244++'Inversión No. 2.2 IAP'!V244+'Inversión 2.3 IAP'!V244+'Inversión 2.4 IAP'!V244+'Exp Veg 1-IAP'!V244+'Exp Veg 2-IAP'!V244</f>
        <v>0</v>
      </c>
      <c r="W244" s="125">
        <f>+'Inversión No. 2.1 IAP'!W244++'Inversión No. 2.2 IAP'!W244+'Inversión 2.3 IAP'!W244+'Inversión 2.4 IAP'!W244+'Exp Veg 1-IAP'!W244+'Exp Veg 2-IAP'!W244</f>
        <v>0</v>
      </c>
      <c r="X244" s="125">
        <f>+'Inversión No. 2.1 IAP'!X244++'Inversión No. 2.2 IAP'!X244+'Inversión 2.3 IAP'!X244+'Inversión 2.4 IAP'!X244+'Exp Veg 1-IAP'!X244+'Exp Veg 2-IAP'!X244</f>
        <v>0</v>
      </c>
      <c r="Y244" s="125">
        <f>+'Inversión No. 2.1 IAP'!Y244++'Inversión No. 2.2 IAP'!Y244+'Inversión 2.3 IAP'!Y244+'Inversión 2.4 IAP'!Y244+'Exp Veg 1-IAP'!Y244+'Exp Veg 2-IAP'!Y244</f>
        <v>0</v>
      </c>
      <c r="Z244" s="125">
        <f>+'Inversión No. 2.1 IAP'!Z244++'Inversión No. 2.2 IAP'!Z244+'Inversión 2.3 IAP'!Z244+'Inversión 2.4 IAP'!Z244+'Exp Veg 1-IAP'!Z244+'Exp Veg 2-IAP'!Z244</f>
        <v>0</v>
      </c>
      <c r="AA244" s="125">
        <f>+'Inversión No. 2.1 IAP'!AA244++'Inversión No. 2.2 IAP'!AA244+'Inversión 2.3 IAP'!AA244+'Inversión 2.4 IAP'!AA244+'Exp Veg 1-IAP'!AA244+'Exp Veg 2-IAP'!AA244</f>
        <v>0</v>
      </c>
      <c r="AB244" s="125">
        <f>+'Inversión No. 2.1 IAP'!AB244++'Inversión No. 2.2 IAP'!AB244+'Inversión 2.3 IAP'!AB244+'Inversión 2.4 IAP'!AB244+'Exp Veg 1-IAP'!AB244+'Exp Veg 2-IAP'!AB244</f>
        <v>0</v>
      </c>
      <c r="AC244" s="125">
        <f>+'Inversión No. 2.1 IAP'!AC244++'Inversión No. 2.2 IAP'!AC244+'Inversión 2.3 IAP'!AC244+'Inversión 2.4 IAP'!AC244+'Exp Veg 1-IAP'!AC244+'Exp Veg 2-IAP'!AC244</f>
        <v>0</v>
      </c>
      <c r="AD244" s="125">
        <f>+'Inversión No. 2.1 IAP'!AD244++'Inversión No. 2.2 IAP'!AD244+'Inversión 2.3 IAP'!AD244+'Inversión 2.4 IAP'!AD244+'Exp Veg 1-IAP'!AD244+'Exp Veg 2-IAP'!AD244</f>
        <v>0</v>
      </c>
      <c r="AE244" s="125">
        <f>+'Inversión No. 2.1 IAP'!AE244++'Inversión No. 2.2 IAP'!AE244+'Inversión 2.3 IAP'!AE244+'Inversión 2.4 IAP'!AE244+'Exp Veg 1-IAP'!AE244+'Exp Veg 2-IAP'!AE244</f>
        <v>0</v>
      </c>
      <c r="AF244" s="125">
        <f>+'Inversión No. 2.1 IAP'!AF244++'Inversión No. 2.2 IAP'!AF244+'Inversión 2.3 IAP'!AF244+'Inversión 2.4 IAP'!AF244+'Exp Veg 1-IAP'!AF244+'Exp Veg 2-IAP'!AF244</f>
        <v>0</v>
      </c>
      <c r="AG244" s="125">
        <f>+'Inversión No. 2.1 IAP'!AG244++'Inversión No. 2.2 IAP'!AG244+'Inversión 2.3 IAP'!AG244+'Inversión 2.4 IAP'!AG244+'Exp Veg 1-IAP'!AG244+'Exp Veg 2-IAP'!AG244</f>
        <v>0</v>
      </c>
      <c r="AH244" s="125">
        <f>+'Inversión No. 2.1 IAP'!AH244++'Inversión No. 2.2 IAP'!AH244+'Inversión 2.3 IAP'!AH244+'Inversión 2.4 IAP'!AH244+'Exp Veg 1-IAP'!AH244+'Exp Veg 2-IAP'!AH244</f>
        <v>0</v>
      </c>
      <c r="AI244" s="125">
        <f>+'Inversión No. 2.1 IAP'!AI244++'Inversión No. 2.2 IAP'!AI244+'Inversión 2.3 IAP'!AI244+'Inversión 2.4 IAP'!AI244+'Exp Veg 1-IAP'!AI244+'Exp Veg 2-IAP'!AI244</f>
        <v>0</v>
      </c>
      <c r="AJ244" s="125">
        <f>+'Inversión No. 2.1 IAP'!AJ244++'Inversión No. 2.2 IAP'!AJ244+'Inversión 2.3 IAP'!AJ244+'Inversión 2.4 IAP'!AJ244+'Exp Veg 1-IAP'!AJ244+'Exp Veg 2-IAP'!AJ244</f>
        <v>0</v>
      </c>
      <c r="AK244" s="125">
        <f>+'Inversión No. 2.1 IAP'!AK244++'Inversión No. 2.2 IAP'!AK244+'Inversión 2.3 IAP'!AK244+'Inversión 2.4 IAP'!AK244+'Exp Veg 1-IAP'!AK244+'Exp Veg 2-IAP'!AK244</f>
        <v>0</v>
      </c>
    </row>
    <row r="245" spans="2:37"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125">
        <f>+'Inversión No. 2.1 IAP'!H245++'Inversión No. 2.2 IAP'!H245+'Inversión 2.3 IAP'!H245+'Inversión 2.4 IAP'!H245+'Exp Veg 1-IAP'!H245+'Exp Veg 2-IAP'!H245</f>
        <v>0</v>
      </c>
      <c r="I245" s="125">
        <f>+'Inversión No. 2.1 IAP'!I245++'Inversión No. 2.2 IAP'!I245+'Inversión 2.3 IAP'!I245+'Inversión 2.4 IAP'!I245+'Exp Veg 1-IAP'!I245+'Exp Veg 2-IAP'!I245</f>
        <v>0</v>
      </c>
      <c r="J245" s="125">
        <f>+'Inversión No. 2.1 IAP'!J245++'Inversión No. 2.2 IAP'!J245+'Inversión 2.3 IAP'!J245+'Inversión 2.4 IAP'!J245+'Exp Veg 1-IAP'!J245+'Exp Veg 2-IAP'!J245</f>
        <v>0</v>
      </c>
      <c r="K245" s="125">
        <f>+'Inversión No. 2.1 IAP'!K245++'Inversión No. 2.2 IAP'!K245+'Inversión 2.3 IAP'!K245+'Inversión 2.4 IAP'!K245+'Exp Veg 1-IAP'!K245+'Exp Veg 2-IAP'!K245</f>
        <v>0</v>
      </c>
      <c r="L245" s="125">
        <f>+'Inversión No. 2.1 IAP'!L245++'Inversión No. 2.2 IAP'!L245+'Inversión 2.3 IAP'!L245+'Inversión 2.4 IAP'!L245+'Exp Veg 1-IAP'!L245+'Exp Veg 2-IAP'!L245</f>
        <v>0</v>
      </c>
      <c r="M245" s="125">
        <f>+'Inversión No. 2.1 IAP'!M245++'Inversión No. 2.2 IAP'!M245+'Inversión 2.3 IAP'!M245+'Inversión 2.4 IAP'!M245+'Exp Veg 1-IAP'!M245+'Exp Veg 2-IAP'!M245</f>
        <v>0</v>
      </c>
      <c r="N245" s="125">
        <f>+'Inversión No. 2.1 IAP'!N245++'Inversión No. 2.2 IAP'!N245+'Inversión 2.3 IAP'!N245+'Inversión 2.4 IAP'!N245+'Exp Veg 1-IAP'!N245+'Exp Veg 2-IAP'!N245</f>
        <v>0</v>
      </c>
      <c r="O245" s="125">
        <f>+'Inversión No. 2.1 IAP'!O245++'Inversión No. 2.2 IAP'!O245+'Inversión 2.3 IAP'!O245+'Inversión 2.4 IAP'!O245+'Exp Veg 1-IAP'!O245+'Exp Veg 2-IAP'!O245</f>
        <v>0</v>
      </c>
      <c r="P245" s="125">
        <f>+'Inversión No. 2.1 IAP'!P245++'Inversión No. 2.2 IAP'!P245+'Inversión 2.3 IAP'!P245+'Inversión 2.4 IAP'!P245+'Exp Veg 1-IAP'!P245+'Exp Veg 2-IAP'!P245</f>
        <v>0</v>
      </c>
      <c r="Q245" s="125">
        <f>+'Inversión No. 2.1 IAP'!Q245++'Inversión No. 2.2 IAP'!Q245+'Inversión 2.3 IAP'!Q245+'Inversión 2.4 IAP'!Q245+'Exp Veg 1-IAP'!Q245+'Exp Veg 2-IAP'!Q245</f>
        <v>0</v>
      </c>
      <c r="R245" s="125">
        <f>+'Inversión No. 2.1 IAP'!R245++'Inversión No. 2.2 IAP'!R245+'Inversión 2.3 IAP'!R245+'Inversión 2.4 IAP'!R245+'Exp Veg 1-IAP'!R245+'Exp Veg 2-IAP'!R245</f>
        <v>0</v>
      </c>
      <c r="S245" s="125">
        <f>+'Inversión No. 2.1 IAP'!S245++'Inversión No. 2.2 IAP'!S245+'Inversión 2.3 IAP'!S245+'Inversión 2.4 IAP'!S245+'Exp Veg 1-IAP'!S245+'Exp Veg 2-IAP'!S245</f>
        <v>0</v>
      </c>
      <c r="T245" s="125">
        <f>+'Inversión No. 2.1 IAP'!T245++'Inversión No. 2.2 IAP'!T245+'Inversión 2.3 IAP'!T245+'Inversión 2.4 IAP'!T245+'Exp Veg 1-IAP'!T245+'Exp Veg 2-IAP'!T245</f>
        <v>0</v>
      </c>
      <c r="U245" s="125">
        <f>+'Inversión No. 2.1 IAP'!U245++'Inversión No. 2.2 IAP'!U245+'Inversión 2.3 IAP'!U245+'Inversión 2.4 IAP'!U245+'Exp Veg 1-IAP'!U245+'Exp Veg 2-IAP'!U245</f>
        <v>0</v>
      </c>
      <c r="V245" s="125">
        <f>+'Inversión No. 2.1 IAP'!V245++'Inversión No. 2.2 IAP'!V245+'Inversión 2.3 IAP'!V245+'Inversión 2.4 IAP'!V245+'Exp Veg 1-IAP'!V245+'Exp Veg 2-IAP'!V245</f>
        <v>0</v>
      </c>
      <c r="W245" s="125">
        <f>+'Inversión No. 2.1 IAP'!W245++'Inversión No. 2.2 IAP'!W245+'Inversión 2.3 IAP'!W245+'Inversión 2.4 IAP'!W245+'Exp Veg 1-IAP'!W245+'Exp Veg 2-IAP'!W245</f>
        <v>0</v>
      </c>
      <c r="X245" s="125">
        <f>+'Inversión No. 2.1 IAP'!X245++'Inversión No. 2.2 IAP'!X245+'Inversión 2.3 IAP'!X245+'Inversión 2.4 IAP'!X245+'Exp Veg 1-IAP'!X245+'Exp Veg 2-IAP'!X245</f>
        <v>0</v>
      </c>
      <c r="Y245" s="125">
        <f>+'Inversión No. 2.1 IAP'!Y245++'Inversión No. 2.2 IAP'!Y245+'Inversión 2.3 IAP'!Y245+'Inversión 2.4 IAP'!Y245+'Exp Veg 1-IAP'!Y245+'Exp Veg 2-IAP'!Y245</f>
        <v>0</v>
      </c>
      <c r="Z245" s="125">
        <f>+'Inversión No. 2.1 IAP'!Z245++'Inversión No. 2.2 IAP'!Z245+'Inversión 2.3 IAP'!Z245+'Inversión 2.4 IAP'!Z245+'Exp Veg 1-IAP'!Z245+'Exp Veg 2-IAP'!Z245</f>
        <v>0</v>
      </c>
      <c r="AA245" s="125">
        <f>+'Inversión No. 2.1 IAP'!AA245++'Inversión No. 2.2 IAP'!AA245+'Inversión 2.3 IAP'!AA245+'Inversión 2.4 IAP'!AA245+'Exp Veg 1-IAP'!AA245+'Exp Veg 2-IAP'!AA245</f>
        <v>0</v>
      </c>
      <c r="AB245" s="125">
        <f>+'Inversión No. 2.1 IAP'!AB245++'Inversión No. 2.2 IAP'!AB245+'Inversión 2.3 IAP'!AB245+'Inversión 2.4 IAP'!AB245+'Exp Veg 1-IAP'!AB245+'Exp Veg 2-IAP'!AB245</f>
        <v>0</v>
      </c>
      <c r="AC245" s="125">
        <f>+'Inversión No. 2.1 IAP'!AC245++'Inversión No. 2.2 IAP'!AC245+'Inversión 2.3 IAP'!AC245+'Inversión 2.4 IAP'!AC245+'Exp Veg 1-IAP'!AC245+'Exp Veg 2-IAP'!AC245</f>
        <v>0</v>
      </c>
      <c r="AD245" s="125">
        <f>+'Inversión No. 2.1 IAP'!AD245++'Inversión No. 2.2 IAP'!AD245+'Inversión 2.3 IAP'!AD245+'Inversión 2.4 IAP'!AD245+'Exp Veg 1-IAP'!AD245+'Exp Veg 2-IAP'!AD245</f>
        <v>0</v>
      </c>
      <c r="AE245" s="125">
        <f>+'Inversión No. 2.1 IAP'!AE245++'Inversión No. 2.2 IAP'!AE245+'Inversión 2.3 IAP'!AE245+'Inversión 2.4 IAP'!AE245+'Exp Veg 1-IAP'!AE245+'Exp Veg 2-IAP'!AE245</f>
        <v>0</v>
      </c>
      <c r="AF245" s="125">
        <f>+'Inversión No. 2.1 IAP'!AF245++'Inversión No. 2.2 IAP'!AF245+'Inversión 2.3 IAP'!AF245+'Inversión 2.4 IAP'!AF245+'Exp Veg 1-IAP'!AF245+'Exp Veg 2-IAP'!AF245</f>
        <v>0</v>
      </c>
      <c r="AG245" s="125">
        <f>+'Inversión No. 2.1 IAP'!AG245++'Inversión No. 2.2 IAP'!AG245+'Inversión 2.3 IAP'!AG245+'Inversión 2.4 IAP'!AG245+'Exp Veg 1-IAP'!AG245+'Exp Veg 2-IAP'!AG245</f>
        <v>0</v>
      </c>
      <c r="AH245" s="125">
        <f>+'Inversión No. 2.1 IAP'!AH245++'Inversión No. 2.2 IAP'!AH245+'Inversión 2.3 IAP'!AH245+'Inversión 2.4 IAP'!AH245+'Exp Veg 1-IAP'!AH245+'Exp Veg 2-IAP'!AH245</f>
        <v>0</v>
      </c>
      <c r="AI245" s="125">
        <f>+'Inversión No. 2.1 IAP'!AI245++'Inversión No. 2.2 IAP'!AI245+'Inversión 2.3 IAP'!AI245+'Inversión 2.4 IAP'!AI245+'Exp Veg 1-IAP'!AI245+'Exp Veg 2-IAP'!AI245</f>
        <v>0</v>
      </c>
      <c r="AJ245" s="125">
        <f>+'Inversión No. 2.1 IAP'!AJ245++'Inversión No. 2.2 IAP'!AJ245+'Inversión 2.3 IAP'!AJ245+'Inversión 2.4 IAP'!AJ245+'Exp Veg 1-IAP'!AJ245+'Exp Veg 2-IAP'!AJ245</f>
        <v>0</v>
      </c>
      <c r="AK245" s="125">
        <f>+'Inversión No. 2.1 IAP'!AK245++'Inversión No. 2.2 IAP'!AK245+'Inversión 2.3 IAP'!AK245+'Inversión 2.4 IAP'!AK245+'Exp Veg 1-IAP'!AK245+'Exp Veg 2-IAP'!AK245</f>
        <v>0</v>
      </c>
    </row>
    <row r="246" spans="2:37"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125">
        <f>+'Inversión No. 2.1 IAP'!H246++'Inversión No. 2.2 IAP'!H246+'Inversión 2.3 IAP'!H246+'Inversión 2.4 IAP'!H246+'Exp Veg 1-IAP'!H246+'Exp Veg 2-IAP'!H246</f>
        <v>0</v>
      </c>
      <c r="I246" s="125">
        <f>+'Inversión No. 2.1 IAP'!I246++'Inversión No. 2.2 IAP'!I246+'Inversión 2.3 IAP'!I246+'Inversión 2.4 IAP'!I246+'Exp Veg 1-IAP'!I246+'Exp Veg 2-IAP'!I246</f>
        <v>0</v>
      </c>
      <c r="J246" s="125">
        <f>+'Inversión No. 2.1 IAP'!J246++'Inversión No. 2.2 IAP'!J246+'Inversión 2.3 IAP'!J246+'Inversión 2.4 IAP'!J246+'Exp Veg 1-IAP'!J246+'Exp Veg 2-IAP'!J246</f>
        <v>0</v>
      </c>
      <c r="K246" s="125">
        <f>+'Inversión No. 2.1 IAP'!K246++'Inversión No. 2.2 IAP'!K246+'Inversión 2.3 IAP'!K246+'Inversión 2.4 IAP'!K246+'Exp Veg 1-IAP'!K246+'Exp Veg 2-IAP'!K246</f>
        <v>0</v>
      </c>
      <c r="L246" s="125">
        <f>+'Inversión No. 2.1 IAP'!L246++'Inversión No. 2.2 IAP'!L246+'Inversión 2.3 IAP'!L246+'Inversión 2.4 IAP'!L246+'Exp Veg 1-IAP'!L246+'Exp Veg 2-IAP'!L246</f>
        <v>0</v>
      </c>
      <c r="M246" s="125">
        <f>+'Inversión No. 2.1 IAP'!M246++'Inversión No. 2.2 IAP'!M246+'Inversión 2.3 IAP'!M246+'Inversión 2.4 IAP'!M246+'Exp Veg 1-IAP'!M246+'Exp Veg 2-IAP'!M246</f>
        <v>0</v>
      </c>
      <c r="N246" s="125">
        <f>+'Inversión No. 2.1 IAP'!N246++'Inversión No. 2.2 IAP'!N246+'Inversión 2.3 IAP'!N246+'Inversión 2.4 IAP'!N246+'Exp Veg 1-IAP'!N246+'Exp Veg 2-IAP'!N246</f>
        <v>0</v>
      </c>
      <c r="O246" s="125">
        <f>+'Inversión No. 2.1 IAP'!O246++'Inversión No. 2.2 IAP'!O246+'Inversión 2.3 IAP'!O246+'Inversión 2.4 IAP'!O246+'Exp Veg 1-IAP'!O246+'Exp Veg 2-IAP'!O246</f>
        <v>0</v>
      </c>
      <c r="P246" s="125">
        <f>+'Inversión No. 2.1 IAP'!P246++'Inversión No. 2.2 IAP'!P246+'Inversión 2.3 IAP'!P246+'Inversión 2.4 IAP'!P246+'Exp Veg 1-IAP'!P246+'Exp Veg 2-IAP'!P246</f>
        <v>0</v>
      </c>
      <c r="Q246" s="125">
        <f>+'Inversión No. 2.1 IAP'!Q246++'Inversión No. 2.2 IAP'!Q246+'Inversión 2.3 IAP'!Q246+'Inversión 2.4 IAP'!Q246+'Exp Veg 1-IAP'!Q246+'Exp Veg 2-IAP'!Q246</f>
        <v>0</v>
      </c>
      <c r="R246" s="125">
        <f>+'Inversión No. 2.1 IAP'!R246++'Inversión No. 2.2 IAP'!R246+'Inversión 2.3 IAP'!R246+'Inversión 2.4 IAP'!R246+'Exp Veg 1-IAP'!R246+'Exp Veg 2-IAP'!R246</f>
        <v>0</v>
      </c>
      <c r="S246" s="125">
        <f>+'Inversión No. 2.1 IAP'!S246++'Inversión No. 2.2 IAP'!S246+'Inversión 2.3 IAP'!S246+'Inversión 2.4 IAP'!S246+'Exp Veg 1-IAP'!S246+'Exp Veg 2-IAP'!S246</f>
        <v>0</v>
      </c>
      <c r="T246" s="125">
        <f>+'Inversión No. 2.1 IAP'!T246++'Inversión No. 2.2 IAP'!T246+'Inversión 2.3 IAP'!T246+'Inversión 2.4 IAP'!T246+'Exp Veg 1-IAP'!T246+'Exp Veg 2-IAP'!T246</f>
        <v>0</v>
      </c>
      <c r="U246" s="125">
        <f>+'Inversión No. 2.1 IAP'!U246++'Inversión No. 2.2 IAP'!U246+'Inversión 2.3 IAP'!U246+'Inversión 2.4 IAP'!U246+'Exp Veg 1-IAP'!U246+'Exp Veg 2-IAP'!U246</f>
        <v>0</v>
      </c>
      <c r="V246" s="125">
        <f>+'Inversión No. 2.1 IAP'!V246++'Inversión No. 2.2 IAP'!V246+'Inversión 2.3 IAP'!V246+'Inversión 2.4 IAP'!V246+'Exp Veg 1-IAP'!V246+'Exp Veg 2-IAP'!V246</f>
        <v>0</v>
      </c>
      <c r="W246" s="125">
        <f>+'Inversión No. 2.1 IAP'!W246++'Inversión No. 2.2 IAP'!W246+'Inversión 2.3 IAP'!W246+'Inversión 2.4 IAP'!W246+'Exp Veg 1-IAP'!W246+'Exp Veg 2-IAP'!W246</f>
        <v>0</v>
      </c>
      <c r="X246" s="125">
        <f>+'Inversión No. 2.1 IAP'!X246++'Inversión No. 2.2 IAP'!X246+'Inversión 2.3 IAP'!X246+'Inversión 2.4 IAP'!X246+'Exp Veg 1-IAP'!X246+'Exp Veg 2-IAP'!X246</f>
        <v>0</v>
      </c>
      <c r="Y246" s="125">
        <f>+'Inversión No. 2.1 IAP'!Y246++'Inversión No. 2.2 IAP'!Y246+'Inversión 2.3 IAP'!Y246+'Inversión 2.4 IAP'!Y246+'Exp Veg 1-IAP'!Y246+'Exp Veg 2-IAP'!Y246</f>
        <v>0</v>
      </c>
      <c r="Z246" s="125">
        <f>+'Inversión No. 2.1 IAP'!Z246++'Inversión No. 2.2 IAP'!Z246+'Inversión 2.3 IAP'!Z246+'Inversión 2.4 IAP'!Z246+'Exp Veg 1-IAP'!Z246+'Exp Veg 2-IAP'!Z246</f>
        <v>0</v>
      </c>
      <c r="AA246" s="125">
        <f>+'Inversión No. 2.1 IAP'!AA246++'Inversión No. 2.2 IAP'!AA246+'Inversión 2.3 IAP'!AA246+'Inversión 2.4 IAP'!AA246+'Exp Veg 1-IAP'!AA246+'Exp Veg 2-IAP'!AA246</f>
        <v>0</v>
      </c>
      <c r="AB246" s="125">
        <f>+'Inversión No. 2.1 IAP'!AB246++'Inversión No. 2.2 IAP'!AB246+'Inversión 2.3 IAP'!AB246+'Inversión 2.4 IAP'!AB246+'Exp Veg 1-IAP'!AB246+'Exp Veg 2-IAP'!AB246</f>
        <v>0</v>
      </c>
      <c r="AC246" s="125">
        <f>+'Inversión No. 2.1 IAP'!AC246++'Inversión No. 2.2 IAP'!AC246+'Inversión 2.3 IAP'!AC246+'Inversión 2.4 IAP'!AC246+'Exp Veg 1-IAP'!AC246+'Exp Veg 2-IAP'!AC246</f>
        <v>0</v>
      </c>
      <c r="AD246" s="125">
        <f>+'Inversión No. 2.1 IAP'!AD246++'Inversión No. 2.2 IAP'!AD246+'Inversión 2.3 IAP'!AD246+'Inversión 2.4 IAP'!AD246+'Exp Veg 1-IAP'!AD246+'Exp Veg 2-IAP'!AD246</f>
        <v>0</v>
      </c>
      <c r="AE246" s="125">
        <f>+'Inversión No. 2.1 IAP'!AE246++'Inversión No. 2.2 IAP'!AE246+'Inversión 2.3 IAP'!AE246+'Inversión 2.4 IAP'!AE246+'Exp Veg 1-IAP'!AE246+'Exp Veg 2-IAP'!AE246</f>
        <v>0</v>
      </c>
      <c r="AF246" s="125">
        <f>+'Inversión No. 2.1 IAP'!AF246++'Inversión No. 2.2 IAP'!AF246+'Inversión 2.3 IAP'!AF246+'Inversión 2.4 IAP'!AF246+'Exp Veg 1-IAP'!AF246+'Exp Veg 2-IAP'!AF246</f>
        <v>0</v>
      </c>
      <c r="AG246" s="125">
        <f>+'Inversión No. 2.1 IAP'!AG246++'Inversión No. 2.2 IAP'!AG246+'Inversión 2.3 IAP'!AG246+'Inversión 2.4 IAP'!AG246+'Exp Veg 1-IAP'!AG246+'Exp Veg 2-IAP'!AG246</f>
        <v>0</v>
      </c>
      <c r="AH246" s="125">
        <f>+'Inversión No. 2.1 IAP'!AH246++'Inversión No. 2.2 IAP'!AH246+'Inversión 2.3 IAP'!AH246+'Inversión 2.4 IAP'!AH246+'Exp Veg 1-IAP'!AH246+'Exp Veg 2-IAP'!AH246</f>
        <v>0</v>
      </c>
      <c r="AI246" s="125">
        <f>+'Inversión No. 2.1 IAP'!AI246++'Inversión No. 2.2 IAP'!AI246+'Inversión 2.3 IAP'!AI246+'Inversión 2.4 IAP'!AI246+'Exp Veg 1-IAP'!AI246+'Exp Veg 2-IAP'!AI246</f>
        <v>0</v>
      </c>
      <c r="AJ246" s="125">
        <f>+'Inversión No. 2.1 IAP'!AJ246++'Inversión No. 2.2 IAP'!AJ246+'Inversión 2.3 IAP'!AJ246+'Inversión 2.4 IAP'!AJ246+'Exp Veg 1-IAP'!AJ246+'Exp Veg 2-IAP'!AJ246</f>
        <v>0</v>
      </c>
      <c r="AK246" s="125">
        <f>+'Inversión No. 2.1 IAP'!AK246++'Inversión No. 2.2 IAP'!AK246+'Inversión 2.3 IAP'!AK246+'Inversión 2.4 IAP'!AK246+'Exp Veg 1-IAP'!AK246+'Exp Veg 2-IAP'!AK246</f>
        <v>0</v>
      </c>
    </row>
    <row r="247" spans="2:37"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125">
        <f>+'Inversión No. 2.1 IAP'!H247++'Inversión No. 2.2 IAP'!H247+'Inversión 2.3 IAP'!H247+'Inversión 2.4 IAP'!H247+'Exp Veg 1-IAP'!H247+'Exp Veg 2-IAP'!H247</f>
        <v>0</v>
      </c>
      <c r="I247" s="125">
        <f>+'Inversión No. 2.1 IAP'!I247++'Inversión No. 2.2 IAP'!I247+'Inversión 2.3 IAP'!I247+'Inversión 2.4 IAP'!I247+'Exp Veg 1-IAP'!I247+'Exp Veg 2-IAP'!I247</f>
        <v>0</v>
      </c>
      <c r="J247" s="125">
        <f>+'Inversión No. 2.1 IAP'!J247++'Inversión No. 2.2 IAP'!J247+'Inversión 2.3 IAP'!J247+'Inversión 2.4 IAP'!J247+'Exp Veg 1-IAP'!J247+'Exp Veg 2-IAP'!J247</f>
        <v>0</v>
      </c>
      <c r="K247" s="125">
        <f>+'Inversión No. 2.1 IAP'!K247++'Inversión No. 2.2 IAP'!K247+'Inversión 2.3 IAP'!K247+'Inversión 2.4 IAP'!K247+'Exp Veg 1-IAP'!K247+'Exp Veg 2-IAP'!K247</f>
        <v>0</v>
      </c>
      <c r="L247" s="125">
        <f>+'Inversión No. 2.1 IAP'!L247++'Inversión No. 2.2 IAP'!L247+'Inversión 2.3 IAP'!L247+'Inversión 2.4 IAP'!L247+'Exp Veg 1-IAP'!L247+'Exp Veg 2-IAP'!L247</f>
        <v>0</v>
      </c>
      <c r="M247" s="125">
        <f>+'Inversión No. 2.1 IAP'!M247++'Inversión No. 2.2 IAP'!M247+'Inversión 2.3 IAP'!M247+'Inversión 2.4 IAP'!M247+'Exp Veg 1-IAP'!M247+'Exp Veg 2-IAP'!M247</f>
        <v>0</v>
      </c>
      <c r="N247" s="125">
        <f>+'Inversión No. 2.1 IAP'!N247++'Inversión No. 2.2 IAP'!N247+'Inversión 2.3 IAP'!N247+'Inversión 2.4 IAP'!N247+'Exp Veg 1-IAP'!N247+'Exp Veg 2-IAP'!N247</f>
        <v>0</v>
      </c>
      <c r="O247" s="125">
        <f>+'Inversión No. 2.1 IAP'!O247++'Inversión No. 2.2 IAP'!O247+'Inversión 2.3 IAP'!O247+'Inversión 2.4 IAP'!O247+'Exp Veg 1-IAP'!O247+'Exp Veg 2-IAP'!O247</f>
        <v>0</v>
      </c>
      <c r="P247" s="125">
        <f>+'Inversión No. 2.1 IAP'!P247++'Inversión No. 2.2 IAP'!P247+'Inversión 2.3 IAP'!P247+'Inversión 2.4 IAP'!P247+'Exp Veg 1-IAP'!P247+'Exp Veg 2-IAP'!P247</f>
        <v>0</v>
      </c>
      <c r="Q247" s="125">
        <f>+'Inversión No. 2.1 IAP'!Q247++'Inversión No. 2.2 IAP'!Q247+'Inversión 2.3 IAP'!Q247+'Inversión 2.4 IAP'!Q247+'Exp Veg 1-IAP'!Q247+'Exp Veg 2-IAP'!Q247</f>
        <v>0</v>
      </c>
      <c r="R247" s="125">
        <f>+'Inversión No. 2.1 IAP'!R247++'Inversión No. 2.2 IAP'!R247+'Inversión 2.3 IAP'!R247+'Inversión 2.4 IAP'!R247+'Exp Veg 1-IAP'!R247+'Exp Veg 2-IAP'!R247</f>
        <v>0</v>
      </c>
      <c r="S247" s="125">
        <f>+'Inversión No. 2.1 IAP'!S247++'Inversión No. 2.2 IAP'!S247+'Inversión 2.3 IAP'!S247+'Inversión 2.4 IAP'!S247+'Exp Veg 1-IAP'!S247+'Exp Veg 2-IAP'!S247</f>
        <v>0</v>
      </c>
      <c r="T247" s="125">
        <f>+'Inversión No. 2.1 IAP'!T247++'Inversión No. 2.2 IAP'!T247+'Inversión 2.3 IAP'!T247+'Inversión 2.4 IAP'!T247+'Exp Veg 1-IAP'!T247+'Exp Veg 2-IAP'!T247</f>
        <v>0</v>
      </c>
      <c r="U247" s="125">
        <f>+'Inversión No. 2.1 IAP'!U247++'Inversión No. 2.2 IAP'!U247+'Inversión 2.3 IAP'!U247+'Inversión 2.4 IAP'!U247+'Exp Veg 1-IAP'!U247+'Exp Veg 2-IAP'!U247</f>
        <v>0</v>
      </c>
      <c r="V247" s="125">
        <f>+'Inversión No. 2.1 IAP'!V247++'Inversión No. 2.2 IAP'!V247+'Inversión 2.3 IAP'!V247+'Inversión 2.4 IAP'!V247+'Exp Veg 1-IAP'!V247+'Exp Veg 2-IAP'!V247</f>
        <v>0</v>
      </c>
      <c r="W247" s="125">
        <f>+'Inversión No. 2.1 IAP'!W247++'Inversión No. 2.2 IAP'!W247+'Inversión 2.3 IAP'!W247+'Inversión 2.4 IAP'!W247+'Exp Veg 1-IAP'!W247+'Exp Veg 2-IAP'!W247</f>
        <v>0</v>
      </c>
      <c r="X247" s="125">
        <f>+'Inversión No. 2.1 IAP'!X247++'Inversión No. 2.2 IAP'!X247+'Inversión 2.3 IAP'!X247+'Inversión 2.4 IAP'!X247+'Exp Veg 1-IAP'!X247+'Exp Veg 2-IAP'!X247</f>
        <v>0</v>
      </c>
      <c r="Y247" s="125">
        <f>+'Inversión No. 2.1 IAP'!Y247++'Inversión No. 2.2 IAP'!Y247+'Inversión 2.3 IAP'!Y247+'Inversión 2.4 IAP'!Y247+'Exp Veg 1-IAP'!Y247+'Exp Veg 2-IAP'!Y247</f>
        <v>0</v>
      </c>
      <c r="Z247" s="125">
        <f>+'Inversión No. 2.1 IAP'!Z247++'Inversión No. 2.2 IAP'!Z247+'Inversión 2.3 IAP'!Z247+'Inversión 2.4 IAP'!Z247+'Exp Veg 1-IAP'!Z247+'Exp Veg 2-IAP'!Z247</f>
        <v>0</v>
      </c>
      <c r="AA247" s="125">
        <f>+'Inversión No. 2.1 IAP'!AA247++'Inversión No. 2.2 IAP'!AA247+'Inversión 2.3 IAP'!AA247+'Inversión 2.4 IAP'!AA247+'Exp Veg 1-IAP'!AA247+'Exp Veg 2-IAP'!AA247</f>
        <v>0</v>
      </c>
      <c r="AB247" s="125">
        <f>+'Inversión No. 2.1 IAP'!AB247++'Inversión No. 2.2 IAP'!AB247+'Inversión 2.3 IAP'!AB247+'Inversión 2.4 IAP'!AB247+'Exp Veg 1-IAP'!AB247+'Exp Veg 2-IAP'!AB247</f>
        <v>0</v>
      </c>
      <c r="AC247" s="125">
        <f>+'Inversión No. 2.1 IAP'!AC247++'Inversión No. 2.2 IAP'!AC247+'Inversión 2.3 IAP'!AC247+'Inversión 2.4 IAP'!AC247+'Exp Veg 1-IAP'!AC247+'Exp Veg 2-IAP'!AC247</f>
        <v>0</v>
      </c>
      <c r="AD247" s="125">
        <f>+'Inversión No. 2.1 IAP'!AD247++'Inversión No. 2.2 IAP'!AD247+'Inversión 2.3 IAP'!AD247+'Inversión 2.4 IAP'!AD247+'Exp Veg 1-IAP'!AD247+'Exp Veg 2-IAP'!AD247</f>
        <v>0</v>
      </c>
      <c r="AE247" s="125">
        <f>+'Inversión No. 2.1 IAP'!AE247++'Inversión No. 2.2 IAP'!AE247+'Inversión 2.3 IAP'!AE247+'Inversión 2.4 IAP'!AE247+'Exp Veg 1-IAP'!AE247+'Exp Veg 2-IAP'!AE247</f>
        <v>0</v>
      </c>
      <c r="AF247" s="125">
        <f>+'Inversión No. 2.1 IAP'!AF247++'Inversión No. 2.2 IAP'!AF247+'Inversión 2.3 IAP'!AF247+'Inversión 2.4 IAP'!AF247+'Exp Veg 1-IAP'!AF247+'Exp Veg 2-IAP'!AF247</f>
        <v>0</v>
      </c>
      <c r="AG247" s="125">
        <f>+'Inversión No. 2.1 IAP'!AG247++'Inversión No. 2.2 IAP'!AG247+'Inversión 2.3 IAP'!AG247+'Inversión 2.4 IAP'!AG247+'Exp Veg 1-IAP'!AG247+'Exp Veg 2-IAP'!AG247</f>
        <v>0</v>
      </c>
      <c r="AH247" s="125">
        <f>+'Inversión No. 2.1 IAP'!AH247++'Inversión No. 2.2 IAP'!AH247+'Inversión 2.3 IAP'!AH247+'Inversión 2.4 IAP'!AH247+'Exp Veg 1-IAP'!AH247+'Exp Veg 2-IAP'!AH247</f>
        <v>0</v>
      </c>
      <c r="AI247" s="125">
        <f>+'Inversión No. 2.1 IAP'!AI247++'Inversión No. 2.2 IAP'!AI247+'Inversión 2.3 IAP'!AI247+'Inversión 2.4 IAP'!AI247+'Exp Veg 1-IAP'!AI247+'Exp Veg 2-IAP'!AI247</f>
        <v>0</v>
      </c>
      <c r="AJ247" s="125">
        <f>+'Inversión No. 2.1 IAP'!AJ247++'Inversión No. 2.2 IAP'!AJ247+'Inversión 2.3 IAP'!AJ247+'Inversión 2.4 IAP'!AJ247+'Exp Veg 1-IAP'!AJ247+'Exp Veg 2-IAP'!AJ247</f>
        <v>0</v>
      </c>
      <c r="AK247" s="125">
        <f>+'Inversión No. 2.1 IAP'!AK247++'Inversión No. 2.2 IAP'!AK247+'Inversión 2.3 IAP'!AK247+'Inversión 2.4 IAP'!AK247+'Exp Veg 1-IAP'!AK247+'Exp Veg 2-IAP'!AK247</f>
        <v>0</v>
      </c>
    </row>
    <row r="248" spans="2:37" x14ac:dyDescent="0.25">
      <c r="B248" s="59" t="s">
        <v>644</v>
      </c>
      <c r="C248" s="62" t="str">
        <f>+VLOOKUP(B248,'resumen UCAP'!$A$5:$O$329,2,0)</f>
        <v>Poste concreto 14 m</v>
      </c>
      <c r="D248" s="63"/>
      <c r="E248" s="63" t="str">
        <f>+VLOOKUP(B248,'resumen UCAP'!$A$5:$O$329,3,0)</f>
        <v>Un</v>
      </c>
      <c r="F248" s="64">
        <f>+VLOOKUP(B248,'resumen UCAP'!$A$5:$O$329,15,0)</f>
        <v>1450000</v>
      </c>
      <c r="G248" s="61">
        <v>5</v>
      </c>
      <c r="H248" s="125">
        <f>+'Inversión No. 2.1 IAP'!H248++'Inversión No. 2.2 IAP'!H248+'Inversión 2.3 IAP'!H248+'Inversión 2.4 IAP'!H248+'Exp Veg 1-IAP'!H248+'Exp Veg 2-IAP'!H248</f>
        <v>0</v>
      </c>
      <c r="I248" s="125">
        <f>+'Inversión No. 2.1 IAP'!I248++'Inversión No. 2.2 IAP'!I248+'Inversión 2.3 IAP'!I248+'Inversión 2.4 IAP'!I248+'Exp Veg 1-IAP'!I248+'Exp Veg 2-IAP'!I248</f>
        <v>0</v>
      </c>
      <c r="J248" s="125">
        <f>+'Inversión No. 2.1 IAP'!J248++'Inversión No. 2.2 IAP'!J248+'Inversión 2.3 IAP'!J248+'Inversión 2.4 IAP'!J248+'Exp Veg 1-IAP'!J248+'Exp Veg 2-IAP'!J248</f>
        <v>0</v>
      </c>
      <c r="K248" s="125">
        <f>+'Inversión No. 2.1 IAP'!K248++'Inversión No. 2.2 IAP'!K248+'Inversión 2.3 IAP'!K248+'Inversión 2.4 IAP'!K248+'Exp Veg 1-IAP'!K248+'Exp Veg 2-IAP'!K248</f>
        <v>0</v>
      </c>
      <c r="L248" s="125">
        <f>+'Inversión No. 2.1 IAP'!L248++'Inversión No. 2.2 IAP'!L248+'Inversión 2.3 IAP'!L248+'Inversión 2.4 IAP'!L248+'Exp Veg 1-IAP'!L248+'Exp Veg 2-IAP'!L248</f>
        <v>0</v>
      </c>
      <c r="M248" s="125">
        <f>+'Inversión No. 2.1 IAP'!M248++'Inversión No. 2.2 IAP'!M248+'Inversión 2.3 IAP'!M248+'Inversión 2.4 IAP'!M248+'Exp Veg 1-IAP'!M248+'Exp Veg 2-IAP'!M248</f>
        <v>0</v>
      </c>
      <c r="N248" s="125">
        <f>+'Inversión No. 2.1 IAP'!N248++'Inversión No. 2.2 IAP'!N248+'Inversión 2.3 IAP'!N248+'Inversión 2.4 IAP'!N248+'Exp Veg 1-IAP'!N248+'Exp Veg 2-IAP'!N248</f>
        <v>0</v>
      </c>
      <c r="O248" s="125">
        <f>+'Inversión No. 2.1 IAP'!O248++'Inversión No. 2.2 IAP'!O248+'Inversión 2.3 IAP'!O248+'Inversión 2.4 IAP'!O248+'Exp Veg 1-IAP'!O248+'Exp Veg 2-IAP'!O248</f>
        <v>0</v>
      </c>
      <c r="P248" s="125">
        <f>+'Inversión No. 2.1 IAP'!P248++'Inversión No. 2.2 IAP'!P248+'Inversión 2.3 IAP'!P248+'Inversión 2.4 IAP'!P248+'Exp Veg 1-IAP'!P248+'Exp Veg 2-IAP'!P248</f>
        <v>0</v>
      </c>
      <c r="Q248" s="125">
        <f>+'Inversión No. 2.1 IAP'!Q248++'Inversión No. 2.2 IAP'!Q248+'Inversión 2.3 IAP'!Q248+'Inversión 2.4 IAP'!Q248+'Exp Veg 1-IAP'!Q248+'Exp Veg 2-IAP'!Q248</f>
        <v>0</v>
      </c>
      <c r="R248" s="125">
        <f>+'Inversión No. 2.1 IAP'!R248++'Inversión No. 2.2 IAP'!R248+'Inversión 2.3 IAP'!R248+'Inversión 2.4 IAP'!R248+'Exp Veg 1-IAP'!R248+'Exp Veg 2-IAP'!R248</f>
        <v>0</v>
      </c>
      <c r="S248" s="125">
        <f>+'Inversión No. 2.1 IAP'!S248++'Inversión No. 2.2 IAP'!S248+'Inversión 2.3 IAP'!S248+'Inversión 2.4 IAP'!S248+'Exp Veg 1-IAP'!S248+'Exp Veg 2-IAP'!S248</f>
        <v>0</v>
      </c>
      <c r="T248" s="125">
        <f>+'Inversión No. 2.1 IAP'!T248++'Inversión No. 2.2 IAP'!T248+'Inversión 2.3 IAP'!T248+'Inversión 2.4 IAP'!T248+'Exp Veg 1-IAP'!T248+'Exp Veg 2-IAP'!T248</f>
        <v>0</v>
      </c>
      <c r="U248" s="125">
        <f>+'Inversión No. 2.1 IAP'!U248++'Inversión No. 2.2 IAP'!U248+'Inversión 2.3 IAP'!U248+'Inversión 2.4 IAP'!U248+'Exp Veg 1-IAP'!U248+'Exp Veg 2-IAP'!U248</f>
        <v>0</v>
      </c>
      <c r="V248" s="125">
        <f>+'Inversión No. 2.1 IAP'!V248++'Inversión No. 2.2 IAP'!V248+'Inversión 2.3 IAP'!V248+'Inversión 2.4 IAP'!V248+'Exp Veg 1-IAP'!V248+'Exp Veg 2-IAP'!V248</f>
        <v>0</v>
      </c>
      <c r="W248" s="125">
        <f>+'Inversión No. 2.1 IAP'!W248++'Inversión No. 2.2 IAP'!W248+'Inversión 2.3 IAP'!W248+'Inversión 2.4 IAP'!W248+'Exp Veg 1-IAP'!W248+'Exp Veg 2-IAP'!W248</f>
        <v>0</v>
      </c>
      <c r="X248" s="125">
        <f>+'Inversión No. 2.1 IAP'!X248++'Inversión No. 2.2 IAP'!X248+'Inversión 2.3 IAP'!X248+'Inversión 2.4 IAP'!X248+'Exp Veg 1-IAP'!X248+'Exp Veg 2-IAP'!X248</f>
        <v>0</v>
      </c>
      <c r="Y248" s="125">
        <f>+'Inversión No. 2.1 IAP'!Y248++'Inversión No. 2.2 IAP'!Y248+'Inversión 2.3 IAP'!Y248+'Inversión 2.4 IAP'!Y248+'Exp Veg 1-IAP'!Y248+'Exp Veg 2-IAP'!Y248</f>
        <v>0</v>
      </c>
      <c r="Z248" s="125">
        <f>+'Inversión No. 2.1 IAP'!Z248++'Inversión No. 2.2 IAP'!Z248+'Inversión 2.3 IAP'!Z248+'Inversión 2.4 IAP'!Z248+'Exp Veg 1-IAP'!Z248+'Exp Veg 2-IAP'!Z248</f>
        <v>0</v>
      </c>
      <c r="AA248" s="125">
        <f>+'Inversión No. 2.1 IAP'!AA248++'Inversión No. 2.2 IAP'!AA248+'Inversión 2.3 IAP'!AA248+'Inversión 2.4 IAP'!AA248+'Exp Veg 1-IAP'!AA248+'Exp Veg 2-IAP'!AA248</f>
        <v>0</v>
      </c>
      <c r="AB248" s="125">
        <f>+'Inversión No. 2.1 IAP'!AB248++'Inversión No. 2.2 IAP'!AB248+'Inversión 2.3 IAP'!AB248+'Inversión 2.4 IAP'!AB248+'Exp Veg 1-IAP'!AB248+'Exp Veg 2-IAP'!AB248</f>
        <v>0</v>
      </c>
      <c r="AC248" s="125">
        <f>+'Inversión No. 2.1 IAP'!AC248++'Inversión No. 2.2 IAP'!AC248+'Inversión 2.3 IAP'!AC248+'Inversión 2.4 IAP'!AC248+'Exp Veg 1-IAP'!AC248+'Exp Veg 2-IAP'!AC248</f>
        <v>0</v>
      </c>
      <c r="AD248" s="125">
        <f>+'Inversión No. 2.1 IAP'!AD248++'Inversión No. 2.2 IAP'!AD248+'Inversión 2.3 IAP'!AD248+'Inversión 2.4 IAP'!AD248+'Exp Veg 1-IAP'!AD248+'Exp Veg 2-IAP'!AD248</f>
        <v>0</v>
      </c>
      <c r="AE248" s="125">
        <f>+'Inversión No. 2.1 IAP'!AE248++'Inversión No. 2.2 IAP'!AE248+'Inversión 2.3 IAP'!AE248+'Inversión 2.4 IAP'!AE248+'Exp Veg 1-IAP'!AE248+'Exp Veg 2-IAP'!AE248</f>
        <v>0</v>
      </c>
      <c r="AF248" s="125">
        <f>+'Inversión No. 2.1 IAP'!AF248++'Inversión No. 2.2 IAP'!AF248+'Inversión 2.3 IAP'!AF248+'Inversión 2.4 IAP'!AF248+'Exp Veg 1-IAP'!AF248+'Exp Veg 2-IAP'!AF248</f>
        <v>0</v>
      </c>
      <c r="AG248" s="125">
        <f>+'Inversión No. 2.1 IAP'!AG248++'Inversión No. 2.2 IAP'!AG248+'Inversión 2.3 IAP'!AG248+'Inversión 2.4 IAP'!AG248+'Exp Veg 1-IAP'!AG248+'Exp Veg 2-IAP'!AG248</f>
        <v>0</v>
      </c>
      <c r="AH248" s="125">
        <f>+'Inversión No. 2.1 IAP'!AH248++'Inversión No. 2.2 IAP'!AH248+'Inversión 2.3 IAP'!AH248+'Inversión 2.4 IAP'!AH248+'Exp Veg 1-IAP'!AH248+'Exp Veg 2-IAP'!AH248</f>
        <v>0</v>
      </c>
      <c r="AI248" s="125">
        <f>+'Inversión No. 2.1 IAP'!AI248++'Inversión No. 2.2 IAP'!AI248+'Inversión 2.3 IAP'!AI248+'Inversión 2.4 IAP'!AI248+'Exp Veg 1-IAP'!AI248+'Exp Veg 2-IAP'!AI248</f>
        <v>0</v>
      </c>
      <c r="AJ248" s="125">
        <f>+'Inversión No. 2.1 IAP'!AJ248++'Inversión No. 2.2 IAP'!AJ248+'Inversión 2.3 IAP'!AJ248+'Inversión 2.4 IAP'!AJ248+'Exp Veg 1-IAP'!AJ248+'Exp Veg 2-IAP'!AJ248</f>
        <v>0</v>
      </c>
      <c r="AK248" s="125">
        <f>+'Inversión No. 2.1 IAP'!AK248++'Inversión No. 2.2 IAP'!AK248+'Inversión 2.3 IAP'!AK248+'Inversión 2.4 IAP'!AK248+'Exp Veg 1-IAP'!AK248+'Exp Veg 2-IAP'!AK248</f>
        <v>0</v>
      </c>
    </row>
    <row r="249" spans="2:37"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125">
        <f>+'Inversión No. 2.1 IAP'!H249++'Inversión No. 2.2 IAP'!H249+'Inversión 2.3 IAP'!H249+'Inversión 2.4 IAP'!H249+'Exp Veg 1-IAP'!H249+'Exp Veg 2-IAP'!H249</f>
        <v>0</v>
      </c>
      <c r="I249" s="125">
        <f>+'Inversión No. 2.1 IAP'!I249++'Inversión No. 2.2 IAP'!I249+'Inversión 2.3 IAP'!I249+'Inversión 2.4 IAP'!I249+'Exp Veg 1-IAP'!I249+'Exp Veg 2-IAP'!I249</f>
        <v>0</v>
      </c>
      <c r="J249" s="125">
        <f>+'Inversión No. 2.1 IAP'!J249++'Inversión No. 2.2 IAP'!J249+'Inversión 2.3 IAP'!J249+'Inversión 2.4 IAP'!J249+'Exp Veg 1-IAP'!J249+'Exp Veg 2-IAP'!J249</f>
        <v>0</v>
      </c>
      <c r="K249" s="125">
        <f>+'Inversión No. 2.1 IAP'!K249++'Inversión No. 2.2 IAP'!K249+'Inversión 2.3 IAP'!K249+'Inversión 2.4 IAP'!K249+'Exp Veg 1-IAP'!K249+'Exp Veg 2-IAP'!K249</f>
        <v>0</v>
      </c>
      <c r="L249" s="125">
        <f>+'Inversión No. 2.1 IAP'!L249++'Inversión No. 2.2 IAP'!L249+'Inversión 2.3 IAP'!L249+'Inversión 2.4 IAP'!L249+'Exp Veg 1-IAP'!L249+'Exp Veg 2-IAP'!L249</f>
        <v>0</v>
      </c>
      <c r="M249" s="125">
        <f>+'Inversión No. 2.1 IAP'!M249++'Inversión No. 2.2 IAP'!M249+'Inversión 2.3 IAP'!M249+'Inversión 2.4 IAP'!M249+'Exp Veg 1-IAP'!M249+'Exp Veg 2-IAP'!M249</f>
        <v>0</v>
      </c>
      <c r="N249" s="125">
        <f>+'Inversión No. 2.1 IAP'!N249++'Inversión No. 2.2 IAP'!N249+'Inversión 2.3 IAP'!N249+'Inversión 2.4 IAP'!N249+'Exp Veg 1-IAP'!N249+'Exp Veg 2-IAP'!N249</f>
        <v>0</v>
      </c>
      <c r="O249" s="125">
        <f>+'Inversión No. 2.1 IAP'!O249++'Inversión No. 2.2 IAP'!O249+'Inversión 2.3 IAP'!O249+'Inversión 2.4 IAP'!O249+'Exp Veg 1-IAP'!O249+'Exp Veg 2-IAP'!O249</f>
        <v>0</v>
      </c>
      <c r="P249" s="125">
        <f>+'Inversión No. 2.1 IAP'!P249++'Inversión No. 2.2 IAP'!P249+'Inversión 2.3 IAP'!P249+'Inversión 2.4 IAP'!P249+'Exp Veg 1-IAP'!P249+'Exp Veg 2-IAP'!P249</f>
        <v>0</v>
      </c>
      <c r="Q249" s="125">
        <f>+'Inversión No. 2.1 IAP'!Q249++'Inversión No. 2.2 IAP'!Q249+'Inversión 2.3 IAP'!Q249+'Inversión 2.4 IAP'!Q249+'Exp Veg 1-IAP'!Q249+'Exp Veg 2-IAP'!Q249</f>
        <v>0</v>
      </c>
      <c r="R249" s="125">
        <f>+'Inversión No. 2.1 IAP'!R249++'Inversión No. 2.2 IAP'!R249+'Inversión 2.3 IAP'!R249+'Inversión 2.4 IAP'!R249+'Exp Veg 1-IAP'!R249+'Exp Veg 2-IAP'!R249</f>
        <v>0</v>
      </c>
      <c r="S249" s="125">
        <f>+'Inversión No. 2.1 IAP'!S249++'Inversión No. 2.2 IAP'!S249+'Inversión 2.3 IAP'!S249+'Inversión 2.4 IAP'!S249+'Exp Veg 1-IAP'!S249+'Exp Veg 2-IAP'!S249</f>
        <v>0</v>
      </c>
      <c r="T249" s="125">
        <f>+'Inversión No. 2.1 IAP'!T249++'Inversión No. 2.2 IAP'!T249+'Inversión 2.3 IAP'!T249+'Inversión 2.4 IAP'!T249+'Exp Veg 1-IAP'!T249+'Exp Veg 2-IAP'!T249</f>
        <v>0</v>
      </c>
      <c r="U249" s="125">
        <f>+'Inversión No. 2.1 IAP'!U249++'Inversión No. 2.2 IAP'!U249+'Inversión 2.3 IAP'!U249+'Inversión 2.4 IAP'!U249+'Exp Veg 1-IAP'!U249+'Exp Veg 2-IAP'!U249</f>
        <v>0</v>
      </c>
      <c r="V249" s="125">
        <f>+'Inversión No. 2.1 IAP'!V249++'Inversión No. 2.2 IAP'!V249+'Inversión 2.3 IAP'!V249+'Inversión 2.4 IAP'!V249+'Exp Veg 1-IAP'!V249+'Exp Veg 2-IAP'!V249</f>
        <v>0</v>
      </c>
      <c r="W249" s="125">
        <f>+'Inversión No. 2.1 IAP'!W249++'Inversión No. 2.2 IAP'!W249+'Inversión 2.3 IAP'!W249+'Inversión 2.4 IAP'!W249+'Exp Veg 1-IAP'!W249+'Exp Veg 2-IAP'!W249</f>
        <v>0</v>
      </c>
      <c r="X249" s="125">
        <f>+'Inversión No. 2.1 IAP'!X249++'Inversión No. 2.2 IAP'!X249+'Inversión 2.3 IAP'!X249+'Inversión 2.4 IAP'!X249+'Exp Veg 1-IAP'!X249+'Exp Veg 2-IAP'!X249</f>
        <v>0</v>
      </c>
      <c r="Y249" s="125">
        <f>+'Inversión No. 2.1 IAP'!Y249++'Inversión No. 2.2 IAP'!Y249+'Inversión 2.3 IAP'!Y249+'Inversión 2.4 IAP'!Y249+'Exp Veg 1-IAP'!Y249+'Exp Veg 2-IAP'!Y249</f>
        <v>0</v>
      </c>
      <c r="Z249" s="125">
        <f>+'Inversión No. 2.1 IAP'!Z249++'Inversión No. 2.2 IAP'!Z249+'Inversión 2.3 IAP'!Z249+'Inversión 2.4 IAP'!Z249+'Exp Veg 1-IAP'!Z249+'Exp Veg 2-IAP'!Z249</f>
        <v>0</v>
      </c>
      <c r="AA249" s="125">
        <f>+'Inversión No. 2.1 IAP'!AA249++'Inversión No. 2.2 IAP'!AA249+'Inversión 2.3 IAP'!AA249+'Inversión 2.4 IAP'!AA249+'Exp Veg 1-IAP'!AA249+'Exp Veg 2-IAP'!AA249</f>
        <v>0</v>
      </c>
      <c r="AB249" s="125">
        <f>+'Inversión No. 2.1 IAP'!AB249++'Inversión No. 2.2 IAP'!AB249+'Inversión 2.3 IAP'!AB249+'Inversión 2.4 IAP'!AB249+'Exp Veg 1-IAP'!AB249+'Exp Veg 2-IAP'!AB249</f>
        <v>0</v>
      </c>
      <c r="AC249" s="125">
        <f>+'Inversión No. 2.1 IAP'!AC249++'Inversión No. 2.2 IAP'!AC249+'Inversión 2.3 IAP'!AC249+'Inversión 2.4 IAP'!AC249+'Exp Veg 1-IAP'!AC249+'Exp Veg 2-IAP'!AC249</f>
        <v>0</v>
      </c>
      <c r="AD249" s="125">
        <f>+'Inversión No. 2.1 IAP'!AD249++'Inversión No. 2.2 IAP'!AD249+'Inversión 2.3 IAP'!AD249+'Inversión 2.4 IAP'!AD249+'Exp Veg 1-IAP'!AD249+'Exp Veg 2-IAP'!AD249</f>
        <v>0</v>
      </c>
      <c r="AE249" s="125">
        <f>+'Inversión No. 2.1 IAP'!AE249++'Inversión No. 2.2 IAP'!AE249+'Inversión 2.3 IAP'!AE249+'Inversión 2.4 IAP'!AE249+'Exp Veg 1-IAP'!AE249+'Exp Veg 2-IAP'!AE249</f>
        <v>0</v>
      </c>
      <c r="AF249" s="125">
        <f>+'Inversión No. 2.1 IAP'!AF249++'Inversión No. 2.2 IAP'!AF249+'Inversión 2.3 IAP'!AF249+'Inversión 2.4 IAP'!AF249+'Exp Veg 1-IAP'!AF249+'Exp Veg 2-IAP'!AF249</f>
        <v>0</v>
      </c>
      <c r="AG249" s="125">
        <f>+'Inversión No. 2.1 IAP'!AG249++'Inversión No. 2.2 IAP'!AG249+'Inversión 2.3 IAP'!AG249+'Inversión 2.4 IAP'!AG249+'Exp Veg 1-IAP'!AG249+'Exp Veg 2-IAP'!AG249</f>
        <v>0</v>
      </c>
      <c r="AH249" s="125">
        <f>+'Inversión No. 2.1 IAP'!AH249++'Inversión No. 2.2 IAP'!AH249+'Inversión 2.3 IAP'!AH249+'Inversión 2.4 IAP'!AH249+'Exp Veg 1-IAP'!AH249+'Exp Veg 2-IAP'!AH249</f>
        <v>0</v>
      </c>
      <c r="AI249" s="125">
        <f>+'Inversión No. 2.1 IAP'!AI249++'Inversión No. 2.2 IAP'!AI249+'Inversión 2.3 IAP'!AI249+'Inversión 2.4 IAP'!AI249+'Exp Veg 1-IAP'!AI249+'Exp Veg 2-IAP'!AI249</f>
        <v>0</v>
      </c>
      <c r="AJ249" s="125">
        <f>+'Inversión No. 2.1 IAP'!AJ249++'Inversión No. 2.2 IAP'!AJ249+'Inversión 2.3 IAP'!AJ249+'Inversión 2.4 IAP'!AJ249+'Exp Veg 1-IAP'!AJ249+'Exp Veg 2-IAP'!AJ249</f>
        <v>0</v>
      </c>
      <c r="AK249" s="125">
        <f>+'Inversión No. 2.1 IAP'!AK249++'Inversión No. 2.2 IAP'!AK249+'Inversión 2.3 IAP'!AK249+'Inversión 2.4 IAP'!AK249+'Exp Veg 1-IAP'!AK249+'Exp Veg 2-IAP'!AK249</f>
        <v>0</v>
      </c>
    </row>
    <row r="250" spans="2:37"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125">
        <f>+'Inversión No. 2.1 IAP'!H250++'Inversión No. 2.2 IAP'!H250+'Inversión 2.3 IAP'!H250+'Inversión 2.4 IAP'!H250+'Exp Veg 1-IAP'!H250+'Exp Veg 2-IAP'!H250</f>
        <v>0</v>
      </c>
      <c r="I250" s="125">
        <f>+'Inversión No. 2.1 IAP'!I250++'Inversión No. 2.2 IAP'!I250+'Inversión 2.3 IAP'!I250+'Inversión 2.4 IAP'!I250+'Exp Veg 1-IAP'!I250+'Exp Veg 2-IAP'!I250</f>
        <v>0</v>
      </c>
      <c r="J250" s="125">
        <f>+'Inversión No. 2.1 IAP'!J250++'Inversión No. 2.2 IAP'!J250+'Inversión 2.3 IAP'!J250+'Inversión 2.4 IAP'!J250+'Exp Veg 1-IAP'!J250+'Exp Veg 2-IAP'!J250</f>
        <v>0</v>
      </c>
      <c r="K250" s="125">
        <f>+'Inversión No. 2.1 IAP'!K250++'Inversión No. 2.2 IAP'!K250+'Inversión 2.3 IAP'!K250+'Inversión 2.4 IAP'!K250+'Exp Veg 1-IAP'!K250+'Exp Veg 2-IAP'!K250</f>
        <v>0</v>
      </c>
      <c r="L250" s="125">
        <f>+'Inversión No. 2.1 IAP'!L250++'Inversión No. 2.2 IAP'!L250+'Inversión 2.3 IAP'!L250+'Inversión 2.4 IAP'!L250+'Exp Veg 1-IAP'!L250+'Exp Veg 2-IAP'!L250</f>
        <v>0</v>
      </c>
      <c r="M250" s="125">
        <f>+'Inversión No. 2.1 IAP'!M250++'Inversión No. 2.2 IAP'!M250+'Inversión 2.3 IAP'!M250+'Inversión 2.4 IAP'!M250+'Exp Veg 1-IAP'!M250+'Exp Veg 2-IAP'!M250</f>
        <v>0</v>
      </c>
      <c r="N250" s="125">
        <f>+'Inversión No. 2.1 IAP'!N250++'Inversión No. 2.2 IAP'!N250+'Inversión 2.3 IAP'!N250+'Inversión 2.4 IAP'!N250+'Exp Veg 1-IAP'!N250+'Exp Veg 2-IAP'!N250</f>
        <v>0</v>
      </c>
      <c r="O250" s="125">
        <f>+'Inversión No. 2.1 IAP'!O250++'Inversión No. 2.2 IAP'!O250+'Inversión 2.3 IAP'!O250+'Inversión 2.4 IAP'!O250+'Exp Veg 1-IAP'!O250+'Exp Veg 2-IAP'!O250</f>
        <v>0</v>
      </c>
      <c r="P250" s="125">
        <f>+'Inversión No. 2.1 IAP'!P250++'Inversión No. 2.2 IAP'!P250+'Inversión 2.3 IAP'!P250+'Inversión 2.4 IAP'!P250+'Exp Veg 1-IAP'!P250+'Exp Veg 2-IAP'!P250</f>
        <v>0</v>
      </c>
      <c r="Q250" s="125">
        <f>+'Inversión No. 2.1 IAP'!Q250++'Inversión No. 2.2 IAP'!Q250+'Inversión 2.3 IAP'!Q250+'Inversión 2.4 IAP'!Q250+'Exp Veg 1-IAP'!Q250+'Exp Veg 2-IAP'!Q250</f>
        <v>0</v>
      </c>
      <c r="R250" s="125">
        <f>+'Inversión No. 2.1 IAP'!R250++'Inversión No. 2.2 IAP'!R250+'Inversión 2.3 IAP'!R250+'Inversión 2.4 IAP'!R250+'Exp Veg 1-IAP'!R250+'Exp Veg 2-IAP'!R250</f>
        <v>0</v>
      </c>
      <c r="S250" s="125">
        <f>+'Inversión No. 2.1 IAP'!S250++'Inversión No. 2.2 IAP'!S250+'Inversión 2.3 IAP'!S250+'Inversión 2.4 IAP'!S250+'Exp Veg 1-IAP'!S250+'Exp Veg 2-IAP'!S250</f>
        <v>0</v>
      </c>
      <c r="T250" s="125">
        <f>+'Inversión No. 2.1 IAP'!T250++'Inversión No. 2.2 IAP'!T250+'Inversión 2.3 IAP'!T250+'Inversión 2.4 IAP'!T250+'Exp Veg 1-IAP'!T250+'Exp Veg 2-IAP'!T250</f>
        <v>0</v>
      </c>
      <c r="U250" s="125">
        <f>+'Inversión No. 2.1 IAP'!U250++'Inversión No. 2.2 IAP'!U250+'Inversión 2.3 IAP'!U250+'Inversión 2.4 IAP'!U250+'Exp Veg 1-IAP'!U250+'Exp Veg 2-IAP'!U250</f>
        <v>0</v>
      </c>
      <c r="V250" s="125">
        <f>+'Inversión No. 2.1 IAP'!V250++'Inversión No. 2.2 IAP'!V250+'Inversión 2.3 IAP'!V250+'Inversión 2.4 IAP'!V250+'Exp Veg 1-IAP'!V250+'Exp Veg 2-IAP'!V250</f>
        <v>0</v>
      </c>
      <c r="W250" s="125">
        <f>+'Inversión No. 2.1 IAP'!W250++'Inversión No. 2.2 IAP'!W250+'Inversión 2.3 IAP'!W250+'Inversión 2.4 IAP'!W250+'Exp Veg 1-IAP'!W250+'Exp Veg 2-IAP'!W250</f>
        <v>0</v>
      </c>
      <c r="X250" s="125">
        <f>+'Inversión No. 2.1 IAP'!X250++'Inversión No. 2.2 IAP'!X250+'Inversión 2.3 IAP'!X250+'Inversión 2.4 IAP'!X250+'Exp Veg 1-IAP'!X250+'Exp Veg 2-IAP'!X250</f>
        <v>0</v>
      </c>
      <c r="Y250" s="125">
        <f>+'Inversión No. 2.1 IAP'!Y250++'Inversión No. 2.2 IAP'!Y250+'Inversión 2.3 IAP'!Y250+'Inversión 2.4 IAP'!Y250+'Exp Veg 1-IAP'!Y250+'Exp Veg 2-IAP'!Y250</f>
        <v>0</v>
      </c>
      <c r="Z250" s="125">
        <f>+'Inversión No. 2.1 IAP'!Z250++'Inversión No. 2.2 IAP'!Z250+'Inversión 2.3 IAP'!Z250+'Inversión 2.4 IAP'!Z250+'Exp Veg 1-IAP'!Z250+'Exp Veg 2-IAP'!Z250</f>
        <v>0</v>
      </c>
      <c r="AA250" s="125">
        <f>+'Inversión No. 2.1 IAP'!AA250++'Inversión No. 2.2 IAP'!AA250+'Inversión 2.3 IAP'!AA250+'Inversión 2.4 IAP'!AA250+'Exp Veg 1-IAP'!AA250+'Exp Veg 2-IAP'!AA250</f>
        <v>0</v>
      </c>
      <c r="AB250" s="125">
        <f>+'Inversión No. 2.1 IAP'!AB250++'Inversión No. 2.2 IAP'!AB250+'Inversión 2.3 IAP'!AB250+'Inversión 2.4 IAP'!AB250+'Exp Veg 1-IAP'!AB250+'Exp Veg 2-IAP'!AB250</f>
        <v>0</v>
      </c>
      <c r="AC250" s="125">
        <f>+'Inversión No. 2.1 IAP'!AC250++'Inversión No. 2.2 IAP'!AC250+'Inversión 2.3 IAP'!AC250+'Inversión 2.4 IAP'!AC250+'Exp Veg 1-IAP'!AC250+'Exp Veg 2-IAP'!AC250</f>
        <v>0</v>
      </c>
      <c r="AD250" s="125">
        <f>+'Inversión No. 2.1 IAP'!AD250++'Inversión No. 2.2 IAP'!AD250+'Inversión 2.3 IAP'!AD250+'Inversión 2.4 IAP'!AD250+'Exp Veg 1-IAP'!AD250+'Exp Veg 2-IAP'!AD250</f>
        <v>0</v>
      </c>
      <c r="AE250" s="125">
        <f>+'Inversión No. 2.1 IAP'!AE250++'Inversión No. 2.2 IAP'!AE250+'Inversión 2.3 IAP'!AE250+'Inversión 2.4 IAP'!AE250+'Exp Veg 1-IAP'!AE250+'Exp Veg 2-IAP'!AE250</f>
        <v>0</v>
      </c>
      <c r="AF250" s="125">
        <f>+'Inversión No. 2.1 IAP'!AF250++'Inversión No. 2.2 IAP'!AF250+'Inversión 2.3 IAP'!AF250+'Inversión 2.4 IAP'!AF250+'Exp Veg 1-IAP'!AF250+'Exp Veg 2-IAP'!AF250</f>
        <v>0</v>
      </c>
      <c r="AG250" s="125">
        <f>+'Inversión No. 2.1 IAP'!AG250++'Inversión No. 2.2 IAP'!AG250+'Inversión 2.3 IAP'!AG250+'Inversión 2.4 IAP'!AG250+'Exp Veg 1-IAP'!AG250+'Exp Veg 2-IAP'!AG250</f>
        <v>0</v>
      </c>
      <c r="AH250" s="125">
        <f>+'Inversión No. 2.1 IAP'!AH250++'Inversión No. 2.2 IAP'!AH250+'Inversión 2.3 IAP'!AH250+'Inversión 2.4 IAP'!AH250+'Exp Veg 1-IAP'!AH250+'Exp Veg 2-IAP'!AH250</f>
        <v>0</v>
      </c>
      <c r="AI250" s="125">
        <f>+'Inversión No. 2.1 IAP'!AI250++'Inversión No. 2.2 IAP'!AI250+'Inversión 2.3 IAP'!AI250+'Inversión 2.4 IAP'!AI250+'Exp Veg 1-IAP'!AI250+'Exp Veg 2-IAP'!AI250</f>
        <v>0</v>
      </c>
      <c r="AJ250" s="125">
        <f>+'Inversión No. 2.1 IAP'!AJ250++'Inversión No. 2.2 IAP'!AJ250+'Inversión 2.3 IAP'!AJ250+'Inversión 2.4 IAP'!AJ250+'Exp Veg 1-IAP'!AJ250+'Exp Veg 2-IAP'!AJ250</f>
        <v>0</v>
      </c>
      <c r="AK250" s="125">
        <f>+'Inversión No. 2.1 IAP'!AK250++'Inversión No. 2.2 IAP'!AK250+'Inversión 2.3 IAP'!AK250+'Inversión 2.4 IAP'!AK250+'Exp Veg 1-IAP'!AK250+'Exp Veg 2-IAP'!AK250</f>
        <v>0</v>
      </c>
    </row>
    <row r="251" spans="2:37"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125">
        <f>+'Inversión No. 2.1 IAP'!H251++'Inversión No. 2.2 IAP'!H251+'Inversión 2.3 IAP'!H251+'Inversión 2.4 IAP'!H251+'Exp Veg 1-IAP'!H251+'Exp Veg 2-IAP'!H251</f>
        <v>0</v>
      </c>
      <c r="I251" s="125">
        <f>+'Inversión No. 2.1 IAP'!I251++'Inversión No. 2.2 IAP'!I251+'Inversión 2.3 IAP'!I251+'Inversión 2.4 IAP'!I251+'Exp Veg 1-IAP'!I251+'Exp Veg 2-IAP'!I251</f>
        <v>0</v>
      </c>
      <c r="J251" s="125">
        <f>+'Inversión No. 2.1 IAP'!J251++'Inversión No. 2.2 IAP'!J251+'Inversión 2.3 IAP'!J251+'Inversión 2.4 IAP'!J251+'Exp Veg 1-IAP'!J251+'Exp Veg 2-IAP'!J251</f>
        <v>0</v>
      </c>
      <c r="K251" s="125">
        <f>+'Inversión No. 2.1 IAP'!K251++'Inversión No. 2.2 IAP'!K251+'Inversión 2.3 IAP'!K251+'Inversión 2.4 IAP'!K251+'Exp Veg 1-IAP'!K251+'Exp Veg 2-IAP'!K251</f>
        <v>0</v>
      </c>
      <c r="L251" s="125">
        <f>+'Inversión No. 2.1 IAP'!L251++'Inversión No. 2.2 IAP'!L251+'Inversión 2.3 IAP'!L251+'Inversión 2.4 IAP'!L251+'Exp Veg 1-IAP'!L251+'Exp Veg 2-IAP'!L251</f>
        <v>0</v>
      </c>
      <c r="M251" s="125">
        <f>+'Inversión No. 2.1 IAP'!M251++'Inversión No. 2.2 IAP'!M251+'Inversión 2.3 IAP'!M251+'Inversión 2.4 IAP'!M251+'Exp Veg 1-IAP'!M251+'Exp Veg 2-IAP'!M251</f>
        <v>0</v>
      </c>
      <c r="N251" s="125">
        <f>+'Inversión No. 2.1 IAP'!N251++'Inversión No. 2.2 IAP'!N251+'Inversión 2.3 IAP'!N251+'Inversión 2.4 IAP'!N251+'Exp Veg 1-IAP'!N251+'Exp Veg 2-IAP'!N251</f>
        <v>0</v>
      </c>
      <c r="O251" s="125">
        <f>+'Inversión No. 2.1 IAP'!O251++'Inversión No. 2.2 IAP'!O251+'Inversión 2.3 IAP'!O251+'Inversión 2.4 IAP'!O251+'Exp Veg 1-IAP'!O251+'Exp Veg 2-IAP'!O251</f>
        <v>0</v>
      </c>
      <c r="P251" s="125">
        <f>+'Inversión No. 2.1 IAP'!P251++'Inversión No. 2.2 IAP'!P251+'Inversión 2.3 IAP'!P251+'Inversión 2.4 IAP'!P251+'Exp Veg 1-IAP'!P251+'Exp Veg 2-IAP'!P251</f>
        <v>0</v>
      </c>
      <c r="Q251" s="125">
        <f>+'Inversión No. 2.1 IAP'!Q251++'Inversión No. 2.2 IAP'!Q251+'Inversión 2.3 IAP'!Q251+'Inversión 2.4 IAP'!Q251+'Exp Veg 1-IAP'!Q251+'Exp Veg 2-IAP'!Q251</f>
        <v>0</v>
      </c>
      <c r="R251" s="125">
        <f>+'Inversión No. 2.1 IAP'!R251++'Inversión No. 2.2 IAP'!R251+'Inversión 2.3 IAP'!R251+'Inversión 2.4 IAP'!R251+'Exp Veg 1-IAP'!R251+'Exp Veg 2-IAP'!R251</f>
        <v>0</v>
      </c>
      <c r="S251" s="125">
        <f>+'Inversión No. 2.1 IAP'!S251++'Inversión No. 2.2 IAP'!S251+'Inversión 2.3 IAP'!S251+'Inversión 2.4 IAP'!S251+'Exp Veg 1-IAP'!S251+'Exp Veg 2-IAP'!S251</f>
        <v>0</v>
      </c>
      <c r="T251" s="125">
        <f>+'Inversión No. 2.1 IAP'!T251++'Inversión No. 2.2 IAP'!T251+'Inversión 2.3 IAP'!T251+'Inversión 2.4 IAP'!T251+'Exp Veg 1-IAP'!T251+'Exp Veg 2-IAP'!T251</f>
        <v>0</v>
      </c>
      <c r="U251" s="125">
        <f>+'Inversión No. 2.1 IAP'!U251++'Inversión No. 2.2 IAP'!U251+'Inversión 2.3 IAP'!U251+'Inversión 2.4 IAP'!U251+'Exp Veg 1-IAP'!U251+'Exp Veg 2-IAP'!U251</f>
        <v>0</v>
      </c>
      <c r="V251" s="125">
        <f>+'Inversión No. 2.1 IAP'!V251++'Inversión No. 2.2 IAP'!V251+'Inversión 2.3 IAP'!V251+'Inversión 2.4 IAP'!V251+'Exp Veg 1-IAP'!V251+'Exp Veg 2-IAP'!V251</f>
        <v>0</v>
      </c>
      <c r="W251" s="125">
        <f>+'Inversión No. 2.1 IAP'!W251++'Inversión No. 2.2 IAP'!W251+'Inversión 2.3 IAP'!W251+'Inversión 2.4 IAP'!W251+'Exp Veg 1-IAP'!W251+'Exp Veg 2-IAP'!W251</f>
        <v>0</v>
      </c>
      <c r="X251" s="125">
        <f>+'Inversión No. 2.1 IAP'!X251++'Inversión No. 2.2 IAP'!X251+'Inversión 2.3 IAP'!X251+'Inversión 2.4 IAP'!X251+'Exp Veg 1-IAP'!X251+'Exp Veg 2-IAP'!X251</f>
        <v>0</v>
      </c>
      <c r="Y251" s="125">
        <f>+'Inversión No. 2.1 IAP'!Y251++'Inversión No. 2.2 IAP'!Y251+'Inversión 2.3 IAP'!Y251+'Inversión 2.4 IAP'!Y251+'Exp Veg 1-IAP'!Y251+'Exp Veg 2-IAP'!Y251</f>
        <v>0</v>
      </c>
      <c r="Z251" s="125">
        <f>+'Inversión No. 2.1 IAP'!Z251++'Inversión No. 2.2 IAP'!Z251+'Inversión 2.3 IAP'!Z251+'Inversión 2.4 IAP'!Z251+'Exp Veg 1-IAP'!Z251+'Exp Veg 2-IAP'!Z251</f>
        <v>0</v>
      </c>
      <c r="AA251" s="125">
        <f>+'Inversión No. 2.1 IAP'!AA251++'Inversión No. 2.2 IAP'!AA251+'Inversión 2.3 IAP'!AA251+'Inversión 2.4 IAP'!AA251+'Exp Veg 1-IAP'!AA251+'Exp Veg 2-IAP'!AA251</f>
        <v>0</v>
      </c>
      <c r="AB251" s="125">
        <f>+'Inversión No. 2.1 IAP'!AB251++'Inversión No. 2.2 IAP'!AB251+'Inversión 2.3 IAP'!AB251+'Inversión 2.4 IAP'!AB251+'Exp Veg 1-IAP'!AB251+'Exp Veg 2-IAP'!AB251</f>
        <v>0</v>
      </c>
      <c r="AC251" s="125">
        <f>+'Inversión No. 2.1 IAP'!AC251++'Inversión No. 2.2 IAP'!AC251+'Inversión 2.3 IAP'!AC251+'Inversión 2.4 IAP'!AC251+'Exp Veg 1-IAP'!AC251+'Exp Veg 2-IAP'!AC251</f>
        <v>0</v>
      </c>
      <c r="AD251" s="125">
        <f>+'Inversión No. 2.1 IAP'!AD251++'Inversión No. 2.2 IAP'!AD251+'Inversión 2.3 IAP'!AD251+'Inversión 2.4 IAP'!AD251+'Exp Veg 1-IAP'!AD251+'Exp Veg 2-IAP'!AD251</f>
        <v>0</v>
      </c>
      <c r="AE251" s="125">
        <f>+'Inversión No. 2.1 IAP'!AE251++'Inversión No. 2.2 IAP'!AE251+'Inversión 2.3 IAP'!AE251+'Inversión 2.4 IAP'!AE251+'Exp Veg 1-IAP'!AE251+'Exp Veg 2-IAP'!AE251</f>
        <v>0</v>
      </c>
      <c r="AF251" s="125">
        <f>+'Inversión No. 2.1 IAP'!AF251++'Inversión No. 2.2 IAP'!AF251+'Inversión 2.3 IAP'!AF251+'Inversión 2.4 IAP'!AF251+'Exp Veg 1-IAP'!AF251+'Exp Veg 2-IAP'!AF251</f>
        <v>0</v>
      </c>
      <c r="AG251" s="125">
        <f>+'Inversión No. 2.1 IAP'!AG251++'Inversión No. 2.2 IAP'!AG251+'Inversión 2.3 IAP'!AG251+'Inversión 2.4 IAP'!AG251+'Exp Veg 1-IAP'!AG251+'Exp Veg 2-IAP'!AG251</f>
        <v>0</v>
      </c>
      <c r="AH251" s="125">
        <f>+'Inversión No. 2.1 IAP'!AH251++'Inversión No. 2.2 IAP'!AH251+'Inversión 2.3 IAP'!AH251+'Inversión 2.4 IAP'!AH251+'Exp Veg 1-IAP'!AH251+'Exp Veg 2-IAP'!AH251</f>
        <v>0</v>
      </c>
      <c r="AI251" s="125">
        <f>+'Inversión No. 2.1 IAP'!AI251++'Inversión No. 2.2 IAP'!AI251+'Inversión 2.3 IAP'!AI251+'Inversión 2.4 IAP'!AI251+'Exp Veg 1-IAP'!AI251+'Exp Veg 2-IAP'!AI251</f>
        <v>0</v>
      </c>
      <c r="AJ251" s="125">
        <f>+'Inversión No. 2.1 IAP'!AJ251++'Inversión No. 2.2 IAP'!AJ251+'Inversión 2.3 IAP'!AJ251+'Inversión 2.4 IAP'!AJ251+'Exp Veg 1-IAP'!AJ251+'Exp Veg 2-IAP'!AJ251</f>
        <v>0</v>
      </c>
      <c r="AK251" s="125">
        <f>+'Inversión No. 2.1 IAP'!AK251++'Inversión No. 2.2 IAP'!AK251+'Inversión 2.3 IAP'!AK251+'Inversión 2.4 IAP'!AK251+'Exp Veg 1-IAP'!AK251+'Exp Veg 2-IAP'!AK251</f>
        <v>0</v>
      </c>
    </row>
    <row r="252" spans="2:37"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125">
        <f>+'Inversión No. 2.1 IAP'!H252++'Inversión No. 2.2 IAP'!H252+'Inversión 2.3 IAP'!H252+'Inversión 2.4 IAP'!H252+'Exp Veg 1-IAP'!H252+'Exp Veg 2-IAP'!H252</f>
        <v>0</v>
      </c>
      <c r="I252" s="125">
        <f>+'Inversión No. 2.1 IAP'!I252++'Inversión No. 2.2 IAP'!I252+'Inversión 2.3 IAP'!I252+'Inversión 2.4 IAP'!I252+'Exp Veg 1-IAP'!I252+'Exp Veg 2-IAP'!I252</f>
        <v>0</v>
      </c>
      <c r="J252" s="125">
        <f>+'Inversión No. 2.1 IAP'!J252++'Inversión No. 2.2 IAP'!J252+'Inversión 2.3 IAP'!J252+'Inversión 2.4 IAP'!J252+'Exp Veg 1-IAP'!J252+'Exp Veg 2-IAP'!J252</f>
        <v>0</v>
      </c>
      <c r="K252" s="125">
        <f>+'Inversión No. 2.1 IAP'!K252++'Inversión No. 2.2 IAP'!K252+'Inversión 2.3 IAP'!K252+'Inversión 2.4 IAP'!K252+'Exp Veg 1-IAP'!K252+'Exp Veg 2-IAP'!K252</f>
        <v>0</v>
      </c>
      <c r="L252" s="125">
        <f>+'Inversión No. 2.1 IAP'!L252++'Inversión No. 2.2 IAP'!L252+'Inversión 2.3 IAP'!L252+'Inversión 2.4 IAP'!L252+'Exp Veg 1-IAP'!L252+'Exp Veg 2-IAP'!L252</f>
        <v>0</v>
      </c>
      <c r="M252" s="125">
        <f>+'Inversión No. 2.1 IAP'!M252++'Inversión No. 2.2 IAP'!M252+'Inversión 2.3 IAP'!M252+'Inversión 2.4 IAP'!M252+'Exp Veg 1-IAP'!M252+'Exp Veg 2-IAP'!M252</f>
        <v>0</v>
      </c>
      <c r="N252" s="125">
        <f>+'Inversión No. 2.1 IAP'!N252++'Inversión No. 2.2 IAP'!N252+'Inversión 2.3 IAP'!N252+'Inversión 2.4 IAP'!N252+'Exp Veg 1-IAP'!N252+'Exp Veg 2-IAP'!N252</f>
        <v>0</v>
      </c>
      <c r="O252" s="125">
        <f>+'Inversión No. 2.1 IAP'!O252++'Inversión No. 2.2 IAP'!O252+'Inversión 2.3 IAP'!O252+'Inversión 2.4 IAP'!O252+'Exp Veg 1-IAP'!O252+'Exp Veg 2-IAP'!O252</f>
        <v>0</v>
      </c>
      <c r="P252" s="125">
        <f>+'Inversión No. 2.1 IAP'!P252++'Inversión No. 2.2 IAP'!P252+'Inversión 2.3 IAP'!P252+'Inversión 2.4 IAP'!P252+'Exp Veg 1-IAP'!P252+'Exp Veg 2-IAP'!P252</f>
        <v>0</v>
      </c>
      <c r="Q252" s="125">
        <f>+'Inversión No. 2.1 IAP'!Q252++'Inversión No. 2.2 IAP'!Q252+'Inversión 2.3 IAP'!Q252+'Inversión 2.4 IAP'!Q252+'Exp Veg 1-IAP'!Q252+'Exp Veg 2-IAP'!Q252</f>
        <v>0</v>
      </c>
      <c r="R252" s="125">
        <f>+'Inversión No. 2.1 IAP'!R252++'Inversión No. 2.2 IAP'!R252+'Inversión 2.3 IAP'!R252+'Inversión 2.4 IAP'!R252+'Exp Veg 1-IAP'!R252+'Exp Veg 2-IAP'!R252</f>
        <v>0</v>
      </c>
      <c r="S252" s="125">
        <f>+'Inversión No. 2.1 IAP'!S252++'Inversión No. 2.2 IAP'!S252+'Inversión 2.3 IAP'!S252+'Inversión 2.4 IAP'!S252+'Exp Veg 1-IAP'!S252+'Exp Veg 2-IAP'!S252</f>
        <v>0</v>
      </c>
      <c r="T252" s="125">
        <f>+'Inversión No. 2.1 IAP'!T252++'Inversión No. 2.2 IAP'!T252+'Inversión 2.3 IAP'!T252+'Inversión 2.4 IAP'!T252+'Exp Veg 1-IAP'!T252+'Exp Veg 2-IAP'!T252</f>
        <v>0</v>
      </c>
      <c r="U252" s="125">
        <f>+'Inversión No. 2.1 IAP'!U252++'Inversión No. 2.2 IAP'!U252+'Inversión 2.3 IAP'!U252+'Inversión 2.4 IAP'!U252+'Exp Veg 1-IAP'!U252+'Exp Veg 2-IAP'!U252</f>
        <v>0</v>
      </c>
      <c r="V252" s="125">
        <f>+'Inversión No. 2.1 IAP'!V252++'Inversión No. 2.2 IAP'!V252+'Inversión 2.3 IAP'!V252+'Inversión 2.4 IAP'!V252+'Exp Veg 1-IAP'!V252+'Exp Veg 2-IAP'!V252</f>
        <v>0</v>
      </c>
      <c r="W252" s="125">
        <f>+'Inversión No. 2.1 IAP'!W252++'Inversión No. 2.2 IAP'!W252+'Inversión 2.3 IAP'!W252+'Inversión 2.4 IAP'!W252+'Exp Veg 1-IAP'!W252+'Exp Veg 2-IAP'!W252</f>
        <v>0</v>
      </c>
      <c r="X252" s="125">
        <f>+'Inversión No. 2.1 IAP'!X252++'Inversión No. 2.2 IAP'!X252+'Inversión 2.3 IAP'!X252+'Inversión 2.4 IAP'!X252+'Exp Veg 1-IAP'!X252+'Exp Veg 2-IAP'!X252</f>
        <v>0</v>
      </c>
      <c r="Y252" s="125">
        <f>+'Inversión No. 2.1 IAP'!Y252++'Inversión No. 2.2 IAP'!Y252+'Inversión 2.3 IAP'!Y252+'Inversión 2.4 IAP'!Y252+'Exp Veg 1-IAP'!Y252+'Exp Veg 2-IAP'!Y252</f>
        <v>0</v>
      </c>
      <c r="Z252" s="125">
        <f>+'Inversión No. 2.1 IAP'!Z252++'Inversión No. 2.2 IAP'!Z252+'Inversión 2.3 IAP'!Z252+'Inversión 2.4 IAP'!Z252+'Exp Veg 1-IAP'!Z252+'Exp Veg 2-IAP'!Z252</f>
        <v>0</v>
      </c>
      <c r="AA252" s="125">
        <f>+'Inversión No. 2.1 IAP'!AA252++'Inversión No. 2.2 IAP'!AA252+'Inversión 2.3 IAP'!AA252+'Inversión 2.4 IAP'!AA252+'Exp Veg 1-IAP'!AA252+'Exp Veg 2-IAP'!AA252</f>
        <v>0</v>
      </c>
      <c r="AB252" s="125">
        <f>+'Inversión No. 2.1 IAP'!AB252++'Inversión No. 2.2 IAP'!AB252+'Inversión 2.3 IAP'!AB252+'Inversión 2.4 IAP'!AB252+'Exp Veg 1-IAP'!AB252+'Exp Veg 2-IAP'!AB252</f>
        <v>0</v>
      </c>
      <c r="AC252" s="125">
        <f>+'Inversión No. 2.1 IAP'!AC252++'Inversión No. 2.2 IAP'!AC252+'Inversión 2.3 IAP'!AC252+'Inversión 2.4 IAP'!AC252+'Exp Veg 1-IAP'!AC252+'Exp Veg 2-IAP'!AC252</f>
        <v>0</v>
      </c>
      <c r="AD252" s="125">
        <f>+'Inversión No. 2.1 IAP'!AD252++'Inversión No. 2.2 IAP'!AD252+'Inversión 2.3 IAP'!AD252+'Inversión 2.4 IAP'!AD252+'Exp Veg 1-IAP'!AD252+'Exp Veg 2-IAP'!AD252</f>
        <v>0</v>
      </c>
      <c r="AE252" s="125">
        <f>+'Inversión No. 2.1 IAP'!AE252++'Inversión No. 2.2 IAP'!AE252+'Inversión 2.3 IAP'!AE252+'Inversión 2.4 IAP'!AE252+'Exp Veg 1-IAP'!AE252+'Exp Veg 2-IAP'!AE252</f>
        <v>0</v>
      </c>
      <c r="AF252" s="125">
        <f>+'Inversión No. 2.1 IAP'!AF252++'Inversión No. 2.2 IAP'!AF252+'Inversión 2.3 IAP'!AF252+'Inversión 2.4 IAP'!AF252+'Exp Veg 1-IAP'!AF252+'Exp Veg 2-IAP'!AF252</f>
        <v>0</v>
      </c>
      <c r="AG252" s="125">
        <f>+'Inversión No. 2.1 IAP'!AG252++'Inversión No. 2.2 IAP'!AG252+'Inversión 2.3 IAP'!AG252+'Inversión 2.4 IAP'!AG252+'Exp Veg 1-IAP'!AG252+'Exp Veg 2-IAP'!AG252</f>
        <v>0</v>
      </c>
      <c r="AH252" s="125">
        <f>+'Inversión No. 2.1 IAP'!AH252++'Inversión No. 2.2 IAP'!AH252+'Inversión 2.3 IAP'!AH252+'Inversión 2.4 IAP'!AH252+'Exp Veg 1-IAP'!AH252+'Exp Veg 2-IAP'!AH252</f>
        <v>0</v>
      </c>
      <c r="AI252" s="125">
        <f>+'Inversión No. 2.1 IAP'!AI252++'Inversión No. 2.2 IAP'!AI252+'Inversión 2.3 IAP'!AI252+'Inversión 2.4 IAP'!AI252+'Exp Veg 1-IAP'!AI252+'Exp Veg 2-IAP'!AI252</f>
        <v>0</v>
      </c>
      <c r="AJ252" s="125">
        <f>+'Inversión No. 2.1 IAP'!AJ252++'Inversión No. 2.2 IAP'!AJ252+'Inversión 2.3 IAP'!AJ252+'Inversión 2.4 IAP'!AJ252+'Exp Veg 1-IAP'!AJ252+'Exp Veg 2-IAP'!AJ252</f>
        <v>0</v>
      </c>
      <c r="AK252" s="125">
        <f>+'Inversión No. 2.1 IAP'!AK252++'Inversión No. 2.2 IAP'!AK252+'Inversión 2.3 IAP'!AK252+'Inversión 2.4 IAP'!AK252+'Exp Veg 1-IAP'!AK252+'Exp Veg 2-IAP'!AK252</f>
        <v>0</v>
      </c>
    </row>
    <row r="253" spans="2:37"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125">
        <f>+'Inversión No. 2.1 IAP'!H253++'Inversión No. 2.2 IAP'!H253+'Inversión 2.3 IAP'!H253+'Inversión 2.4 IAP'!H253+'Exp Veg 1-IAP'!H253+'Exp Veg 2-IAP'!H253</f>
        <v>0</v>
      </c>
      <c r="I253" s="125">
        <f>+'Inversión No. 2.1 IAP'!I253++'Inversión No. 2.2 IAP'!I253+'Inversión 2.3 IAP'!I253+'Inversión 2.4 IAP'!I253+'Exp Veg 1-IAP'!I253+'Exp Veg 2-IAP'!I253</f>
        <v>0</v>
      </c>
      <c r="J253" s="125">
        <f>+'Inversión No. 2.1 IAP'!J253++'Inversión No. 2.2 IAP'!J253+'Inversión 2.3 IAP'!J253+'Inversión 2.4 IAP'!J253+'Exp Veg 1-IAP'!J253+'Exp Veg 2-IAP'!J253</f>
        <v>0</v>
      </c>
      <c r="K253" s="125">
        <f>+'Inversión No. 2.1 IAP'!K253++'Inversión No. 2.2 IAP'!K253+'Inversión 2.3 IAP'!K253+'Inversión 2.4 IAP'!K253+'Exp Veg 1-IAP'!K253+'Exp Veg 2-IAP'!K253</f>
        <v>0</v>
      </c>
      <c r="L253" s="125">
        <f>+'Inversión No. 2.1 IAP'!L253++'Inversión No. 2.2 IAP'!L253+'Inversión 2.3 IAP'!L253+'Inversión 2.4 IAP'!L253+'Exp Veg 1-IAP'!L253+'Exp Veg 2-IAP'!L253</f>
        <v>0</v>
      </c>
      <c r="M253" s="125">
        <f>+'Inversión No. 2.1 IAP'!M253++'Inversión No. 2.2 IAP'!M253+'Inversión 2.3 IAP'!M253+'Inversión 2.4 IAP'!M253+'Exp Veg 1-IAP'!M253+'Exp Veg 2-IAP'!M253</f>
        <v>0</v>
      </c>
      <c r="N253" s="125">
        <f>+'Inversión No. 2.1 IAP'!N253++'Inversión No. 2.2 IAP'!N253+'Inversión 2.3 IAP'!N253+'Inversión 2.4 IAP'!N253+'Exp Veg 1-IAP'!N253+'Exp Veg 2-IAP'!N253</f>
        <v>0</v>
      </c>
      <c r="O253" s="125">
        <f>+'Inversión No. 2.1 IAP'!O253++'Inversión No. 2.2 IAP'!O253+'Inversión 2.3 IAP'!O253+'Inversión 2.4 IAP'!O253+'Exp Veg 1-IAP'!O253+'Exp Veg 2-IAP'!O253</f>
        <v>0</v>
      </c>
      <c r="P253" s="125">
        <f>+'Inversión No. 2.1 IAP'!P253++'Inversión No. 2.2 IAP'!P253+'Inversión 2.3 IAP'!P253+'Inversión 2.4 IAP'!P253+'Exp Veg 1-IAP'!P253+'Exp Veg 2-IAP'!P253</f>
        <v>0</v>
      </c>
      <c r="Q253" s="125">
        <f>+'Inversión No. 2.1 IAP'!Q253++'Inversión No. 2.2 IAP'!Q253+'Inversión 2.3 IAP'!Q253+'Inversión 2.4 IAP'!Q253+'Exp Veg 1-IAP'!Q253+'Exp Veg 2-IAP'!Q253</f>
        <v>0</v>
      </c>
      <c r="R253" s="125">
        <f>+'Inversión No. 2.1 IAP'!R253++'Inversión No. 2.2 IAP'!R253+'Inversión 2.3 IAP'!R253+'Inversión 2.4 IAP'!R253+'Exp Veg 1-IAP'!R253+'Exp Veg 2-IAP'!R253</f>
        <v>0</v>
      </c>
      <c r="S253" s="125">
        <f>+'Inversión No. 2.1 IAP'!S253++'Inversión No. 2.2 IAP'!S253+'Inversión 2.3 IAP'!S253+'Inversión 2.4 IAP'!S253+'Exp Veg 1-IAP'!S253+'Exp Veg 2-IAP'!S253</f>
        <v>0</v>
      </c>
      <c r="T253" s="125">
        <f>+'Inversión No. 2.1 IAP'!T253++'Inversión No. 2.2 IAP'!T253+'Inversión 2.3 IAP'!T253+'Inversión 2.4 IAP'!T253+'Exp Veg 1-IAP'!T253+'Exp Veg 2-IAP'!T253</f>
        <v>0</v>
      </c>
      <c r="U253" s="125">
        <f>+'Inversión No. 2.1 IAP'!U253++'Inversión No. 2.2 IAP'!U253+'Inversión 2.3 IAP'!U253+'Inversión 2.4 IAP'!U253+'Exp Veg 1-IAP'!U253+'Exp Veg 2-IAP'!U253</f>
        <v>0</v>
      </c>
      <c r="V253" s="125">
        <f>+'Inversión No. 2.1 IAP'!V253++'Inversión No. 2.2 IAP'!V253+'Inversión 2.3 IAP'!V253+'Inversión 2.4 IAP'!V253+'Exp Veg 1-IAP'!V253+'Exp Veg 2-IAP'!V253</f>
        <v>0</v>
      </c>
      <c r="W253" s="125">
        <f>+'Inversión No. 2.1 IAP'!W253++'Inversión No. 2.2 IAP'!W253+'Inversión 2.3 IAP'!W253+'Inversión 2.4 IAP'!W253+'Exp Veg 1-IAP'!W253+'Exp Veg 2-IAP'!W253</f>
        <v>0</v>
      </c>
      <c r="X253" s="125">
        <f>+'Inversión No. 2.1 IAP'!X253++'Inversión No. 2.2 IAP'!X253+'Inversión 2.3 IAP'!X253+'Inversión 2.4 IAP'!X253+'Exp Veg 1-IAP'!X253+'Exp Veg 2-IAP'!X253</f>
        <v>0</v>
      </c>
      <c r="Y253" s="125">
        <f>+'Inversión No. 2.1 IAP'!Y253++'Inversión No. 2.2 IAP'!Y253+'Inversión 2.3 IAP'!Y253+'Inversión 2.4 IAP'!Y253+'Exp Veg 1-IAP'!Y253+'Exp Veg 2-IAP'!Y253</f>
        <v>0</v>
      </c>
      <c r="Z253" s="125">
        <f>+'Inversión No. 2.1 IAP'!Z253++'Inversión No. 2.2 IAP'!Z253+'Inversión 2.3 IAP'!Z253+'Inversión 2.4 IAP'!Z253+'Exp Veg 1-IAP'!Z253+'Exp Veg 2-IAP'!Z253</f>
        <v>0</v>
      </c>
      <c r="AA253" s="125">
        <f>+'Inversión No. 2.1 IAP'!AA253++'Inversión No. 2.2 IAP'!AA253+'Inversión 2.3 IAP'!AA253+'Inversión 2.4 IAP'!AA253+'Exp Veg 1-IAP'!AA253+'Exp Veg 2-IAP'!AA253</f>
        <v>0</v>
      </c>
      <c r="AB253" s="125">
        <f>+'Inversión No. 2.1 IAP'!AB253++'Inversión No. 2.2 IAP'!AB253+'Inversión 2.3 IAP'!AB253+'Inversión 2.4 IAP'!AB253+'Exp Veg 1-IAP'!AB253+'Exp Veg 2-IAP'!AB253</f>
        <v>0</v>
      </c>
      <c r="AC253" s="125">
        <f>+'Inversión No. 2.1 IAP'!AC253++'Inversión No. 2.2 IAP'!AC253+'Inversión 2.3 IAP'!AC253+'Inversión 2.4 IAP'!AC253+'Exp Veg 1-IAP'!AC253+'Exp Veg 2-IAP'!AC253</f>
        <v>0</v>
      </c>
      <c r="AD253" s="125">
        <f>+'Inversión No. 2.1 IAP'!AD253++'Inversión No. 2.2 IAP'!AD253+'Inversión 2.3 IAP'!AD253+'Inversión 2.4 IAP'!AD253+'Exp Veg 1-IAP'!AD253+'Exp Veg 2-IAP'!AD253</f>
        <v>0</v>
      </c>
      <c r="AE253" s="125">
        <f>+'Inversión No. 2.1 IAP'!AE253++'Inversión No. 2.2 IAP'!AE253+'Inversión 2.3 IAP'!AE253+'Inversión 2.4 IAP'!AE253+'Exp Veg 1-IAP'!AE253+'Exp Veg 2-IAP'!AE253</f>
        <v>0</v>
      </c>
      <c r="AF253" s="125">
        <f>+'Inversión No. 2.1 IAP'!AF253++'Inversión No. 2.2 IAP'!AF253+'Inversión 2.3 IAP'!AF253+'Inversión 2.4 IAP'!AF253+'Exp Veg 1-IAP'!AF253+'Exp Veg 2-IAP'!AF253</f>
        <v>0</v>
      </c>
      <c r="AG253" s="125">
        <f>+'Inversión No. 2.1 IAP'!AG253++'Inversión No. 2.2 IAP'!AG253+'Inversión 2.3 IAP'!AG253+'Inversión 2.4 IAP'!AG253+'Exp Veg 1-IAP'!AG253+'Exp Veg 2-IAP'!AG253</f>
        <v>0</v>
      </c>
      <c r="AH253" s="125">
        <f>+'Inversión No. 2.1 IAP'!AH253++'Inversión No. 2.2 IAP'!AH253+'Inversión 2.3 IAP'!AH253+'Inversión 2.4 IAP'!AH253+'Exp Veg 1-IAP'!AH253+'Exp Veg 2-IAP'!AH253</f>
        <v>0</v>
      </c>
      <c r="AI253" s="125">
        <f>+'Inversión No. 2.1 IAP'!AI253++'Inversión No. 2.2 IAP'!AI253+'Inversión 2.3 IAP'!AI253+'Inversión 2.4 IAP'!AI253+'Exp Veg 1-IAP'!AI253+'Exp Veg 2-IAP'!AI253</f>
        <v>0</v>
      </c>
      <c r="AJ253" s="125">
        <f>+'Inversión No. 2.1 IAP'!AJ253++'Inversión No. 2.2 IAP'!AJ253+'Inversión 2.3 IAP'!AJ253+'Inversión 2.4 IAP'!AJ253+'Exp Veg 1-IAP'!AJ253+'Exp Veg 2-IAP'!AJ253</f>
        <v>0</v>
      </c>
      <c r="AK253" s="125">
        <f>+'Inversión No. 2.1 IAP'!AK253++'Inversión No. 2.2 IAP'!AK253+'Inversión 2.3 IAP'!AK253+'Inversión 2.4 IAP'!AK253+'Exp Veg 1-IAP'!AK253+'Exp Veg 2-IAP'!AK253</f>
        <v>0</v>
      </c>
    </row>
    <row r="254" spans="2:37"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125">
        <f>+'Inversión No. 2.1 IAP'!H254++'Inversión No. 2.2 IAP'!H254+'Inversión 2.3 IAP'!H254+'Inversión 2.4 IAP'!H254+'Exp Veg 1-IAP'!H254+'Exp Veg 2-IAP'!H254</f>
        <v>0</v>
      </c>
      <c r="I254" s="125">
        <f>+'Inversión No. 2.1 IAP'!I254++'Inversión No. 2.2 IAP'!I254+'Inversión 2.3 IAP'!I254+'Inversión 2.4 IAP'!I254+'Exp Veg 1-IAP'!I254+'Exp Veg 2-IAP'!I254</f>
        <v>0</v>
      </c>
      <c r="J254" s="125">
        <f>+'Inversión No. 2.1 IAP'!J254++'Inversión No. 2.2 IAP'!J254+'Inversión 2.3 IAP'!J254+'Inversión 2.4 IAP'!J254+'Exp Veg 1-IAP'!J254+'Exp Veg 2-IAP'!J254</f>
        <v>0</v>
      </c>
      <c r="K254" s="125">
        <f>+'Inversión No. 2.1 IAP'!K254++'Inversión No. 2.2 IAP'!K254+'Inversión 2.3 IAP'!K254+'Inversión 2.4 IAP'!K254+'Exp Veg 1-IAP'!K254+'Exp Veg 2-IAP'!K254</f>
        <v>0</v>
      </c>
      <c r="L254" s="125">
        <f>+'Inversión No. 2.1 IAP'!L254++'Inversión No. 2.2 IAP'!L254+'Inversión 2.3 IAP'!L254+'Inversión 2.4 IAP'!L254+'Exp Veg 1-IAP'!L254+'Exp Veg 2-IAP'!L254</f>
        <v>0</v>
      </c>
      <c r="M254" s="125">
        <f>+'Inversión No. 2.1 IAP'!M254++'Inversión No. 2.2 IAP'!M254+'Inversión 2.3 IAP'!M254+'Inversión 2.4 IAP'!M254+'Exp Veg 1-IAP'!M254+'Exp Veg 2-IAP'!M254</f>
        <v>0</v>
      </c>
      <c r="N254" s="125">
        <f>+'Inversión No. 2.1 IAP'!N254++'Inversión No. 2.2 IAP'!N254+'Inversión 2.3 IAP'!N254+'Inversión 2.4 IAP'!N254+'Exp Veg 1-IAP'!N254+'Exp Veg 2-IAP'!N254</f>
        <v>0</v>
      </c>
      <c r="O254" s="125">
        <f>+'Inversión No. 2.1 IAP'!O254++'Inversión No. 2.2 IAP'!O254+'Inversión 2.3 IAP'!O254+'Inversión 2.4 IAP'!O254+'Exp Veg 1-IAP'!O254+'Exp Veg 2-IAP'!O254</f>
        <v>0</v>
      </c>
      <c r="P254" s="125">
        <f>+'Inversión No. 2.1 IAP'!P254++'Inversión No. 2.2 IAP'!P254+'Inversión 2.3 IAP'!P254+'Inversión 2.4 IAP'!P254+'Exp Veg 1-IAP'!P254+'Exp Veg 2-IAP'!P254</f>
        <v>0</v>
      </c>
      <c r="Q254" s="125">
        <f>+'Inversión No. 2.1 IAP'!Q254++'Inversión No. 2.2 IAP'!Q254+'Inversión 2.3 IAP'!Q254+'Inversión 2.4 IAP'!Q254+'Exp Veg 1-IAP'!Q254+'Exp Veg 2-IAP'!Q254</f>
        <v>0</v>
      </c>
      <c r="R254" s="125">
        <f>+'Inversión No. 2.1 IAP'!R254++'Inversión No. 2.2 IAP'!R254+'Inversión 2.3 IAP'!R254+'Inversión 2.4 IAP'!R254+'Exp Veg 1-IAP'!R254+'Exp Veg 2-IAP'!R254</f>
        <v>0</v>
      </c>
      <c r="S254" s="125">
        <f>+'Inversión No. 2.1 IAP'!S254++'Inversión No. 2.2 IAP'!S254+'Inversión 2.3 IAP'!S254+'Inversión 2.4 IAP'!S254+'Exp Veg 1-IAP'!S254+'Exp Veg 2-IAP'!S254</f>
        <v>0</v>
      </c>
      <c r="T254" s="125">
        <f>+'Inversión No. 2.1 IAP'!T254++'Inversión No. 2.2 IAP'!T254+'Inversión 2.3 IAP'!T254+'Inversión 2.4 IAP'!T254+'Exp Veg 1-IAP'!T254+'Exp Veg 2-IAP'!T254</f>
        <v>0</v>
      </c>
      <c r="U254" s="125">
        <f>+'Inversión No. 2.1 IAP'!U254++'Inversión No. 2.2 IAP'!U254+'Inversión 2.3 IAP'!U254+'Inversión 2.4 IAP'!U254+'Exp Veg 1-IAP'!U254+'Exp Veg 2-IAP'!U254</f>
        <v>0</v>
      </c>
      <c r="V254" s="125">
        <f>+'Inversión No. 2.1 IAP'!V254++'Inversión No. 2.2 IAP'!V254+'Inversión 2.3 IAP'!V254+'Inversión 2.4 IAP'!V254+'Exp Veg 1-IAP'!V254+'Exp Veg 2-IAP'!V254</f>
        <v>0</v>
      </c>
      <c r="W254" s="125">
        <f>+'Inversión No. 2.1 IAP'!W254++'Inversión No. 2.2 IAP'!W254+'Inversión 2.3 IAP'!W254+'Inversión 2.4 IAP'!W254+'Exp Veg 1-IAP'!W254+'Exp Veg 2-IAP'!W254</f>
        <v>0</v>
      </c>
      <c r="X254" s="125">
        <f>+'Inversión No. 2.1 IAP'!X254++'Inversión No. 2.2 IAP'!X254+'Inversión 2.3 IAP'!X254+'Inversión 2.4 IAP'!X254+'Exp Veg 1-IAP'!X254+'Exp Veg 2-IAP'!X254</f>
        <v>0</v>
      </c>
      <c r="Y254" s="125">
        <f>+'Inversión No. 2.1 IAP'!Y254++'Inversión No. 2.2 IAP'!Y254+'Inversión 2.3 IAP'!Y254+'Inversión 2.4 IAP'!Y254+'Exp Veg 1-IAP'!Y254+'Exp Veg 2-IAP'!Y254</f>
        <v>0</v>
      </c>
      <c r="Z254" s="125">
        <f>+'Inversión No. 2.1 IAP'!Z254++'Inversión No. 2.2 IAP'!Z254+'Inversión 2.3 IAP'!Z254+'Inversión 2.4 IAP'!Z254+'Exp Veg 1-IAP'!Z254+'Exp Veg 2-IAP'!Z254</f>
        <v>0</v>
      </c>
      <c r="AA254" s="125">
        <f>+'Inversión No. 2.1 IAP'!AA254++'Inversión No. 2.2 IAP'!AA254+'Inversión 2.3 IAP'!AA254+'Inversión 2.4 IAP'!AA254+'Exp Veg 1-IAP'!AA254+'Exp Veg 2-IAP'!AA254</f>
        <v>0</v>
      </c>
      <c r="AB254" s="125">
        <f>+'Inversión No. 2.1 IAP'!AB254++'Inversión No. 2.2 IAP'!AB254+'Inversión 2.3 IAP'!AB254+'Inversión 2.4 IAP'!AB254+'Exp Veg 1-IAP'!AB254+'Exp Veg 2-IAP'!AB254</f>
        <v>0</v>
      </c>
      <c r="AC254" s="125">
        <f>+'Inversión No. 2.1 IAP'!AC254++'Inversión No. 2.2 IAP'!AC254+'Inversión 2.3 IAP'!AC254+'Inversión 2.4 IAP'!AC254+'Exp Veg 1-IAP'!AC254+'Exp Veg 2-IAP'!AC254</f>
        <v>0</v>
      </c>
      <c r="AD254" s="125">
        <f>+'Inversión No. 2.1 IAP'!AD254++'Inversión No. 2.2 IAP'!AD254+'Inversión 2.3 IAP'!AD254+'Inversión 2.4 IAP'!AD254+'Exp Veg 1-IAP'!AD254+'Exp Veg 2-IAP'!AD254</f>
        <v>0</v>
      </c>
      <c r="AE254" s="125">
        <f>+'Inversión No. 2.1 IAP'!AE254++'Inversión No. 2.2 IAP'!AE254+'Inversión 2.3 IAP'!AE254+'Inversión 2.4 IAP'!AE254+'Exp Veg 1-IAP'!AE254+'Exp Veg 2-IAP'!AE254</f>
        <v>0</v>
      </c>
      <c r="AF254" s="125">
        <f>+'Inversión No. 2.1 IAP'!AF254++'Inversión No. 2.2 IAP'!AF254+'Inversión 2.3 IAP'!AF254+'Inversión 2.4 IAP'!AF254+'Exp Veg 1-IAP'!AF254+'Exp Veg 2-IAP'!AF254</f>
        <v>0</v>
      </c>
      <c r="AG254" s="125">
        <f>+'Inversión No. 2.1 IAP'!AG254++'Inversión No. 2.2 IAP'!AG254+'Inversión 2.3 IAP'!AG254+'Inversión 2.4 IAP'!AG254+'Exp Veg 1-IAP'!AG254+'Exp Veg 2-IAP'!AG254</f>
        <v>0</v>
      </c>
      <c r="AH254" s="125">
        <f>+'Inversión No. 2.1 IAP'!AH254++'Inversión No. 2.2 IAP'!AH254+'Inversión 2.3 IAP'!AH254+'Inversión 2.4 IAP'!AH254+'Exp Veg 1-IAP'!AH254+'Exp Veg 2-IAP'!AH254</f>
        <v>0</v>
      </c>
      <c r="AI254" s="125">
        <f>+'Inversión No. 2.1 IAP'!AI254++'Inversión No. 2.2 IAP'!AI254+'Inversión 2.3 IAP'!AI254+'Inversión 2.4 IAP'!AI254+'Exp Veg 1-IAP'!AI254+'Exp Veg 2-IAP'!AI254</f>
        <v>0</v>
      </c>
      <c r="AJ254" s="125">
        <f>+'Inversión No. 2.1 IAP'!AJ254++'Inversión No. 2.2 IAP'!AJ254+'Inversión 2.3 IAP'!AJ254+'Inversión 2.4 IAP'!AJ254+'Exp Veg 1-IAP'!AJ254+'Exp Veg 2-IAP'!AJ254</f>
        <v>0</v>
      </c>
      <c r="AK254" s="125">
        <f>+'Inversión No. 2.1 IAP'!AK254++'Inversión No. 2.2 IAP'!AK254+'Inversión 2.3 IAP'!AK254+'Inversión 2.4 IAP'!AK254+'Exp Veg 1-IAP'!AK254+'Exp Veg 2-IAP'!AK254</f>
        <v>0</v>
      </c>
    </row>
    <row r="255" spans="2:37"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125">
        <f>+'Inversión No. 2.1 IAP'!H255++'Inversión No. 2.2 IAP'!H255+'Inversión 2.3 IAP'!H255+'Inversión 2.4 IAP'!H255+'Exp Veg 1-IAP'!H255+'Exp Veg 2-IAP'!H255</f>
        <v>0</v>
      </c>
      <c r="I255" s="125">
        <f>+'Inversión No. 2.1 IAP'!I255++'Inversión No. 2.2 IAP'!I255+'Inversión 2.3 IAP'!I255+'Inversión 2.4 IAP'!I255+'Exp Veg 1-IAP'!I255+'Exp Veg 2-IAP'!I255</f>
        <v>0</v>
      </c>
      <c r="J255" s="125">
        <f>+'Inversión No. 2.1 IAP'!J255++'Inversión No. 2.2 IAP'!J255+'Inversión 2.3 IAP'!J255+'Inversión 2.4 IAP'!J255+'Exp Veg 1-IAP'!J255+'Exp Veg 2-IAP'!J255</f>
        <v>0</v>
      </c>
      <c r="K255" s="125">
        <f>+'Inversión No. 2.1 IAP'!K255++'Inversión No. 2.2 IAP'!K255+'Inversión 2.3 IAP'!K255+'Inversión 2.4 IAP'!K255+'Exp Veg 1-IAP'!K255+'Exp Veg 2-IAP'!K255</f>
        <v>0</v>
      </c>
      <c r="L255" s="125">
        <f>+'Inversión No. 2.1 IAP'!L255++'Inversión No. 2.2 IAP'!L255+'Inversión 2.3 IAP'!L255+'Inversión 2.4 IAP'!L255+'Exp Veg 1-IAP'!L255+'Exp Veg 2-IAP'!L255</f>
        <v>0</v>
      </c>
      <c r="M255" s="125">
        <f>+'Inversión No. 2.1 IAP'!M255++'Inversión No. 2.2 IAP'!M255+'Inversión 2.3 IAP'!M255+'Inversión 2.4 IAP'!M255+'Exp Veg 1-IAP'!M255+'Exp Veg 2-IAP'!M255</f>
        <v>0</v>
      </c>
      <c r="N255" s="125">
        <f>+'Inversión No. 2.1 IAP'!N255++'Inversión No. 2.2 IAP'!N255+'Inversión 2.3 IAP'!N255+'Inversión 2.4 IAP'!N255+'Exp Veg 1-IAP'!N255+'Exp Veg 2-IAP'!N255</f>
        <v>0</v>
      </c>
      <c r="O255" s="125">
        <f>+'Inversión No. 2.1 IAP'!O255++'Inversión No. 2.2 IAP'!O255+'Inversión 2.3 IAP'!O255+'Inversión 2.4 IAP'!O255+'Exp Veg 1-IAP'!O255+'Exp Veg 2-IAP'!O255</f>
        <v>0</v>
      </c>
      <c r="P255" s="125">
        <f>+'Inversión No. 2.1 IAP'!P255++'Inversión No. 2.2 IAP'!P255+'Inversión 2.3 IAP'!P255+'Inversión 2.4 IAP'!P255+'Exp Veg 1-IAP'!P255+'Exp Veg 2-IAP'!P255</f>
        <v>0</v>
      </c>
      <c r="Q255" s="125">
        <f>+'Inversión No. 2.1 IAP'!Q255++'Inversión No. 2.2 IAP'!Q255+'Inversión 2.3 IAP'!Q255+'Inversión 2.4 IAP'!Q255+'Exp Veg 1-IAP'!Q255+'Exp Veg 2-IAP'!Q255</f>
        <v>0</v>
      </c>
      <c r="R255" s="125">
        <f>+'Inversión No. 2.1 IAP'!R255++'Inversión No. 2.2 IAP'!R255+'Inversión 2.3 IAP'!R255+'Inversión 2.4 IAP'!R255+'Exp Veg 1-IAP'!R255+'Exp Veg 2-IAP'!R255</f>
        <v>0</v>
      </c>
      <c r="S255" s="125">
        <f>+'Inversión No. 2.1 IAP'!S255++'Inversión No. 2.2 IAP'!S255+'Inversión 2.3 IAP'!S255+'Inversión 2.4 IAP'!S255+'Exp Veg 1-IAP'!S255+'Exp Veg 2-IAP'!S255</f>
        <v>0</v>
      </c>
      <c r="T255" s="125">
        <f>+'Inversión No. 2.1 IAP'!T255++'Inversión No. 2.2 IAP'!T255+'Inversión 2.3 IAP'!T255+'Inversión 2.4 IAP'!T255+'Exp Veg 1-IAP'!T255+'Exp Veg 2-IAP'!T255</f>
        <v>0</v>
      </c>
      <c r="U255" s="125">
        <f>+'Inversión No. 2.1 IAP'!U255++'Inversión No. 2.2 IAP'!U255+'Inversión 2.3 IAP'!U255+'Inversión 2.4 IAP'!U255+'Exp Veg 1-IAP'!U255+'Exp Veg 2-IAP'!U255</f>
        <v>0</v>
      </c>
      <c r="V255" s="125">
        <f>+'Inversión No. 2.1 IAP'!V255++'Inversión No. 2.2 IAP'!V255+'Inversión 2.3 IAP'!V255+'Inversión 2.4 IAP'!V255+'Exp Veg 1-IAP'!V255+'Exp Veg 2-IAP'!V255</f>
        <v>0</v>
      </c>
      <c r="W255" s="125">
        <f>+'Inversión No. 2.1 IAP'!W255++'Inversión No. 2.2 IAP'!W255+'Inversión 2.3 IAP'!W255+'Inversión 2.4 IAP'!W255+'Exp Veg 1-IAP'!W255+'Exp Veg 2-IAP'!W255</f>
        <v>0</v>
      </c>
      <c r="X255" s="125">
        <f>+'Inversión No. 2.1 IAP'!X255++'Inversión No. 2.2 IAP'!X255+'Inversión 2.3 IAP'!X255+'Inversión 2.4 IAP'!X255+'Exp Veg 1-IAP'!X255+'Exp Veg 2-IAP'!X255</f>
        <v>0</v>
      </c>
      <c r="Y255" s="125">
        <f>+'Inversión No. 2.1 IAP'!Y255++'Inversión No. 2.2 IAP'!Y255+'Inversión 2.3 IAP'!Y255+'Inversión 2.4 IAP'!Y255+'Exp Veg 1-IAP'!Y255+'Exp Veg 2-IAP'!Y255</f>
        <v>0</v>
      </c>
      <c r="Z255" s="125">
        <f>+'Inversión No. 2.1 IAP'!Z255++'Inversión No. 2.2 IAP'!Z255+'Inversión 2.3 IAP'!Z255+'Inversión 2.4 IAP'!Z255+'Exp Veg 1-IAP'!Z255+'Exp Veg 2-IAP'!Z255</f>
        <v>0</v>
      </c>
      <c r="AA255" s="125">
        <f>+'Inversión No. 2.1 IAP'!AA255++'Inversión No. 2.2 IAP'!AA255+'Inversión 2.3 IAP'!AA255+'Inversión 2.4 IAP'!AA255+'Exp Veg 1-IAP'!AA255+'Exp Veg 2-IAP'!AA255</f>
        <v>0</v>
      </c>
      <c r="AB255" s="125">
        <f>+'Inversión No. 2.1 IAP'!AB255++'Inversión No. 2.2 IAP'!AB255+'Inversión 2.3 IAP'!AB255+'Inversión 2.4 IAP'!AB255+'Exp Veg 1-IAP'!AB255+'Exp Veg 2-IAP'!AB255</f>
        <v>0</v>
      </c>
      <c r="AC255" s="125">
        <f>+'Inversión No. 2.1 IAP'!AC255++'Inversión No. 2.2 IAP'!AC255+'Inversión 2.3 IAP'!AC255+'Inversión 2.4 IAP'!AC255+'Exp Veg 1-IAP'!AC255+'Exp Veg 2-IAP'!AC255</f>
        <v>0</v>
      </c>
      <c r="AD255" s="125">
        <f>+'Inversión No. 2.1 IAP'!AD255++'Inversión No. 2.2 IAP'!AD255+'Inversión 2.3 IAP'!AD255+'Inversión 2.4 IAP'!AD255+'Exp Veg 1-IAP'!AD255+'Exp Veg 2-IAP'!AD255</f>
        <v>0</v>
      </c>
      <c r="AE255" s="125">
        <f>+'Inversión No. 2.1 IAP'!AE255++'Inversión No. 2.2 IAP'!AE255+'Inversión 2.3 IAP'!AE255+'Inversión 2.4 IAP'!AE255+'Exp Veg 1-IAP'!AE255+'Exp Veg 2-IAP'!AE255</f>
        <v>0</v>
      </c>
      <c r="AF255" s="125">
        <f>+'Inversión No. 2.1 IAP'!AF255++'Inversión No. 2.2 IAP'!AF255+'Inversión 2.3 IAP'!AF255+'Inversión 2.4 IAP'!AF255+'Exp Veg 1-IAP'!AF255+'Exp Veg 2-IAP'!AF255</f>
        <v>0</v>
      </c>
      <c r="AG255" s="125">
        <f>+'Inversión No. 2.1 IAP'!AG255++'Inversión No. 2.2 IAP'!AG255+'Inversión 2.3 IAP'!AG255+'Inversión 2.4 IAP'!AG255+'Exp Veg 1-IAP'!AG255+'Exp Veg 2-IAP'!AG255</f>
        <v>0</v>
      </c>
      <c r="AH255" s="125">
        <f>+'Inversión No. 2.1 IAP'!AH255++'Inversión No. 2.2 IAP'!AH255+'Inversión 2.3 IAP'!AH255+'Inversión 2.4 IAP'!AH255+'Exp Veg 1-IAP'!AH255+'Exp Veg 2-IAP'!AH255</f>
        <v>0</v>
      </c>
      <c r="AI255" s="125">
        <f>+'Inversión No. 2.1 IAP'!AI255++'Inversión No. 2.2 IAP'!AI255+'Inversión 2.3 IAP'!AI255+'Inversión 2.4 IAP'!AI255+'Exp Veg 1-IAP'!AI255+'Exp Veg 2-IAP'!AI255</f>
        <v>0</v>
      </c>
      <c r="AJ255" s="125">
        <f>+'Inversión No. 2.1 IAP'!AJ255++'Inversión No. 2.2 IAP'!AJ255+'Inversión 2.3 IAP'!AJ255+'Inversión 2.4 IAP'!AJ255+'Exp Veg 1-IAP'!AJ255+'Exp Veg 2-IAP'!AJ255</f>
        <v>0</v>
      </c>
      <c r="AK255" s="125">
        <f>+'Inversión No. 2.1 IAP'!AK255++'Inversión No. 2.2 IAP'!AK255+'Inversión 2.3 IAP'!AK255+'Inversión 2.4 IAP'!AK255+'Exp Veg 1-IAP'!AK255+'Exp Veg 2-IAP'!AK255</f>
        <v>0</v>
      </c>
    </row>
    <row r="256" spans="2:37"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125">
        <f>+'Inversión No. 2.1 IAP'!H256++'Inversión No. 2.2 IAP'!H256+'Inversión 2.3 IAP'!H256+'Inversión 2.4 IAP'!H256+'Exp Veg 1-IAP'!H256+'Exp Veg 2-IAP'!H256</f>
        <v>0</v>
      </c>
      <c r="I256" s="125">
        <f>+'Inversión No. 2.1 IAP'!I256++'Inversión No. 2.2 IAP'!I256+'Inversión 2.3 IAP'!I256+'Inversión 2.4 IAP'!I256+'Exp Veg 1-IAP'!I256+'Exp Veg 2-IAP'!I256</f>
        <v>0</v>
      </c>
      <c r="J256" s="125">
        <f>+'Inversión No. 2.1 IAP'!J256++'Inversión No. 2.2 IAP'!J256+'Inversión 2.3 IAP'!J256+'Inversión 2.4 IAP'!J256+'Exp Veg 1-IAP'!J256+'Exp Veg 2-IAP'!J256</f>
        <v>0</v>
      </c>
      <c r="K256" s="125">
        <f>+'Inversión No. 2.1 IAP'!K256++'Inversión No. 2.2 IAP'!K256+'Inversión 2.3 IAP'!K256+'Inversión 2.4 IAP'!K256+'Exp Veg 1-IAP'!K256+'Exp Veg 2-IAP'!K256</f>
        <v>0</v>
      </c>
      <c r="L256" s="125">
        <f>+'Inversión No. 2.1 IAP'!L256++'Inversión No. 2.2 IAP'!L256+'Inversión 2.3 IAP'!L256+'Inversión 2.4 IAP'!L256+'Exp Veg 1-IAP'!L256+'Exp Veg 2-IAP'!L256</f>
        <v>0</v>
      </c>
      <c r="M256" s="125">
        <f>+'Inversión No. 2.1 IAP'!M256++'Inversión No. 2.2 IAP'!M256+'Inversión 2.3 IAP'!M256+'Inversión 2.4 IAP'!M256+'Exp Veg 1-IAP'!M256+'Exp Veg 2-IAP'!M256</f>
        <v>0</v>
      </c>
      <c r="N256" s="125">
        <f>+'Inversión No. 2.1 IAP'!N256++'Inversión No. 2.2 IAP'!N256+'Inversión 2.3 IAP'!N256+'Inversión 2.4 IAP'!N256+'Exp Veg 1-IAP'!N256+'Exp Veg 2-IAP'!N256</f>
        <v>0</v>
      </c>
      <c r="O256" s="125">
        <f>+'Inversión No. 2.1 IAP'!O256++'Inversión No. 2.2 IAP'!O256+'Inversión 2.3 IAP'!O256+'Inversión 2.4 IAP'!O256+'Exp Veg 1-IAP'!O256+'Exp Veg 2-IAP'!O256</f>
        <v>0</v>
      </c>
      <c r="P256" s="125">
        <f>+'Inversión No. 2.1 IAP'!P256++'Inversión No. 2.2 IAP'!P256+'Inversión 2.3 IAP'!P256+'Inversión 2.4 IAP'!P256+'Exp Veg 1-IAP'!P256+'Exp Veg 2-IAP'!P256</f>
        <v>0</v>
      </c>
      <c r="Q256" s="125">
        <f>+'Inversión No. 2.1 IAP'!Q256++'Inversión No. 2.2 IAP'!Q256+'Inversión 2.3 IAP'!Q256+'Inversión 2.4 IAP'!Q256+'Exp Veg 1-IAP'!Q256+'Exp Veg 2-IAP'!Q256</f>
        <v>0</v>
      </c>
      <c r="R256" s="125">
        <f>+'Inversión No. 2.1 IAP'!R256++'Inversión No. 2.2 IAP'!R256+'Inversión 2.3 IAP'!R256+'Inversión 2.4 IAP'!R256+'Exp Veg 1-IAP'!R256+'Exp Veg 2-IAP'!R256</f>
        <v>0</v>
      </c>
      <c r="S256" s="125">
        <f>+'Inversión No. 2.1 IAP'!S256++'Inversión No. 2.2 IAP'!S256+'Inversión 2.3 IAP'!S256+'Inversión 2.4 IAP'!S256+'Exp Veg 1-IAP'!S256+'Exp Veg 2-IAP'!S256</f>
        <v>0</v>
      </c>
      <c r="T256" s="125">
        <f>+'Inversión No. 2.1 IAP'!T256++'Inversión No. 2.2 IAP'!T256+'Inversión 2.3 IAP'!T256+'Inversión 2.4 IAP'!T256+'Exp Veg 1-IAP'!T256+'Exp Veg 2-IAP'!T256</f>
        <v>0</v>
      </c>
      <c r="U256" s="125">
        <f>+'Inversión No. 2.1 IAP'!U256++'Inversión No. 2.2 IAP'!U256+'Inversión 2.3 IAP'!U256+'Inversión 2.4 IAP'!U256+'Exp Veg 1-IAP'!U256+'Exp Veg 2-IAP'!U256</f>
        <v>0</v>
      </c>
      <c r="V256" s="125">
        <f>+'Inversión No. 2.1 IAP'!V256++'Inversión No. 2.2 IAP'!V256+'Inversión 2.3 IAP'!V256+'Inversión 2.4 IAP'!V256+'Exp Veg 1-IAP'!V256+'Exp Veg 2-IAP'!V256</f>
        <v>0</v>
      </c>
      <c r="W256" s="125">
        <f>+'Inversión No. 2.1 IAP'!W256++'Inversión No. 2.2 IAP'!W256+'Inversión 2.3 IAP'!W256+'Inversión 2.4 IAP'!W256+'Exp Veg 1-IAP'!W256+'Exp Veg 2-IAP'!W256</f>
        <v>0</v>
      </c>
      <c r="X256" s="125">
        <f>+'Inversión No. 2.1 IAP'!X256++'Inversión No. 2.2 IAP'!X256+'Inversión 2.3 IAP'!X256+'Inversión 2.4 IAP'!X256+'Exp Veg 1-IAP'!X256+'Exp Veg 2-IAP'!X256</f>
        <v>0</v>
      </c>
      <c r="Y256" s="125">
        <f>+'Inversión No. 2.1 IAP'!Y256++'Inversión No. 2.2 IAP'!Y256+'Inversión 2.3 IAP'!Y256+'Inversión 2.4 IAP'!Y256+'Exp Veg 1-IAP'!Y256+'Exp Veg 2-IAP'!Y256</f>
        <v>0</v>
      </c>
      <c r="Z256" s="125">
        <f>+'Inversión No. 2.1 IAP'!Z256++'Inversión No. 2.2 IAP'!Z256+'Inversión 2.3 IAP'!Z256+'Inversión 2.4 IAP'!Z256+'Exp Veg 1-IAP'!Z256+'Exp Veg 2-IAP'!Z256</f>
        <v>0</v>
      </c>
      <c r="AA256" s="125">
        <f>+'Inversión No. 2.1 IAP'!AA256++'Inversión No. 2.2 IAP'!AA256+'Inversión 2.3 IAP'!AA256+'Inversión 2.4 IAP'!AA256+'Exp Veg 1-IAP'!AA256+'Exp Veg 2-IAP'!AA256</f>
        <v>0</v>
      </c>
      <c r="AB256" s="125">
        <f>+'Inversión No. 2.1 IAP'!AB256++'Inversión No. 2.2 IAP'!AB256+'Inversión 2.3 IAP'!AB256+'Inversión 2.4 IAP'!AB256+'Exp Veg 1-IAP'!AB256+'Exp Veg 2-IAP'!AB256</f>
        <v>0</v>
      </c>
      <c r="AC256" s="125">
        <f>+'Inversión No. 2.1 IAP'!AC256++'Inversión No. 2.2 IAP'!AC256+'Inversión 2.3 IAP'!AC256+'Inversión 2.4 IAP'!AC256+'Exp Veg 1-IAP'!AC256+'Exp Veg 2-IAP'!AC256</f>
        <v>0</v>
      </c>
      <c r="AD256" s="125">
        <f>+'Inversión No. 2.1 IAP'!AD256++'Inversión No. 2.2 IAP'!AD256+'Inversión 2.3 IAP'!AD256+'Inversión 2.4 IAP'!AD256+'Exp Veg 1-IAP'!AD256+'Exp Veg 2-IAP'!AD256</f>
        <v>0</v>
      </c>
      <c r="AE256" s="125">
        <f>+'Inversión No. 2.1 IAP'!AE256++'Inversión No. 2.2 IAP'!AE256+'Inversión 2.3 IAP'!AE256+'Inversión 2.4 IAP'!AE256+'Exp Veg 1-IAP'!AE256+'Exp Veg 2-IAP'!AE256</f>
        <v>0</v>
      </c>
      <c r="AF256" s="125">
        <f>+'Inversión No. 2.1 IAP'!AF256++'Inversión No. 2.2 IAP'!AF256+'Inversión 2.3 IAP'!AF256+'Inversión 2.4 IAP'!AF256+'Exp Veg 1-IAP'!AF256+'Exp Veg 2-IAP'!AF256</f>
        <v>0</v>
      </c>
      <c r="AG256" s="125">
        <f>+'Inversión No. 2.1 IAP'!AG256++'Inversión No. 2.2 IAP'!AG256+'Inversión 2.3 IAP'!AG256+'Inversión 2.4 IAP'!AG256+'Exp Veg 1-IAP'!AG256+'Exp Veg 2-IAP'!AG256</f>
        <v>0</v>
      </c>
      <c r="AH256" s="125">
        <f>+'Inversión No. 2.1 IAP'!AH256++'Inversión No. 2.2 IAP'!AH256+'Inversión 2.3 IAP'!AH256+'Inversión 2.4 IAP'!AH256+'Exp Veg 1-IAP'!AH256+'Exp Veg 2-IAP'!AH256</f>
        <v>0</v>
      </c>
      <c r="AI256" s="125">
        <f>+'Inversión No. 2.1 IAP'!AI256++'Inversión No. 2.2 IAP'!AI256+'Inversión 2.3 IAP'!AI256+'Inversión 2.4 IAP'!AI256+'Exp Veg 1-IAP'!AI256+'Exp Veg 2-IAP'!AI256</f>
        <v>0</v>
      </c>
      <c r="AJ256" s="125">
        <f>+'Inversión No. 2.1 IAP'!AJ256++'Inversión No. 2.2 IAP'!AJ256+'Inversión 2.3 IAP'!AJ256+'Inversión 2.4 IAP'!AJ256+'Exp Veg 1-IAP'!AJ256+'Exp Veg 2-IAP'!AJ256</f>
        <v>0</v>
      </c>
      <c r="AK256" s="125">
        <f>+'Inversión No. 2.1 IAP'!AK256++'Inversión No. 2.2 IAP'!AK256+'Inversión 2.3 IAP'!AK256+'Inversión 2.4 IAP'!AK256+'Exp Veg 1-IAP'!AK256+'Exp Veg 2-IAP'!AK256</f>
        <v>0</v>
      </c>
    </row>
    <row r="257" spans="2:37" x14ac:dyDescent="0.25">
      <c r="B257" s="59" t="s">
        <v>653</v>
      </c>
      <c r="C257" s="62" t="str">
        <f>+VLOOKUP(B257,'resumen UCAP'!$A$5:$O$329,2,0)</f>
        <v>Poste tipo aleta 6m</v>
      </c>
      <c r="D257" s="63"/>
      <c r="E257" s="63" t="str">
        <f>+VLOOKUP(B257,'resumen UCAP'!$A$5:$O$329,3,0)</f>
        <v>Un</v>
      </c>
      <c r="F257" s="64">
        <f>+VLOOKUP(B257,'resumen UCAP'!$A$5:$O$329,15,0)</f>
        <v>1300000</v>
      </c>
      <c r="G257" s="61">
        <v>98</v>
      </c>
      <c r="H257" s="125">
        <f>+'Inversión No. 2.1 IAP'!H257++'Inversión No. 2.2 IAP'!H257+'Inversión 2.3 IAP'!H257+'Inversión 2.4 IAP'!H257+'Exp Veg 1-IAP'!H257+'Exp Veg 2-IAP'!H257</f>
        <v>0</v>
      </c>
      <c r="I257" s="125">
        <f>+'Inversión No. 2.1 IAP'!I257++'Inversión No. 2.2 IAP'!I257+'Inversión 2.3 IAP'!I257+'Inversión 2.4 IAP'!I257+'Exp Veg 1-IAP'!I257+'Exp Veg 2-IAP'!I257</f>
        <v>0</v>
      </c>
      <c r="J257" s="125">
        <f>+'Inversión No. 2.1 IAP'!J257++'Inversión No. 2.2 IAP'!J257+'Inversión 2.3 IAP'!J257+'Inversión 2.4 IAP'!J257+'Exp Veg 1-IAP'!J257+'Exp Veg 2-IAP'!J257</f>
        <v>0</v>
      </c>
      <c r="K257" s="125">
        <f>+'Inversión No. 2.1 IAP'!K257++'Inversión No. 2.2 IAP'!K257+'Inversión 2.3 IAP'!K257+'Inversión 2.4 IAP'!K257+'Exp Veg 1-IAP'!K257+'Exp Veg 2-IAP'!K257</f>
        <v>0</v>
      </c>
      <c r="L257" s="125">
        <f>+'Inversión No. 2.1 IAP'!L257++'Inversión No. 2.2 IAP'!L257+'Inversión 2.3 IAP'!L257+'Inversión 2.4 IAP'!L257+'Exp Veg 1-IAP'!L257+'Exp Veg 2-IAP'!L257</f>
        <v>0</v>
      </c>
      <c r="M257" s="125">
        <f>+'Inversión No. 2.1 IAP'!M257++'Inversión No. 2.2 IAP'!M257+'Inversión 2.3 IAP'!M257+'Inversión 2.4 IAP'!M257+'Exp Veg 1-IAP'!M257+'Exp Veg 2-IAP'!M257</f>
        <v>0</v>
      </c>
      <c r="N257" s="125">
        <f>+'Inversión No. 2.1 IAP'!N257++'Inversión No. 2.2 IAP'!N257+'Inversión 2.3 IAP'!N257+'Inversión 2.4 IAP'!N257+'Exp Veg 1-IAP'!N257+'Exp Veg 2-IAP'!N257</f>
        <v>0</v>
      </c>
      <c r="O257" s="125">
        <f>+'Inversión No. 2.1 IAP'!O257++'Inversión No. 2.2 IAP'!O257+'Inversión 2.3 IAP'!O257+'Inversión 2.4 IAP'!O257+'Exp Veg 1-IAP'!O257+'Exp Veg 2-IAP'!O257</f>
        <v>0</v>
      </c>
      <c r="P257" s="125">
        <f>+'Inversión No. 2.1 IAP'!P257++'Inversión No. 2.2 IAP'!P257+'Inversión 2.3 IAP'!P257+'Inversión 2.4 IAP'!P257+'Exp Veg 1-IAP'!P257+'Exp Veg 2-IAP'!P257</f>
        <v>0</v>
      </c>
      <c r="Q257" s="125">
        <f>+'Inversión No. 2.1 IAP'!Q257++'Inversión No. 2.2 IAP'!Q257+'Inversión 2.3 IAP'!Q257+'Inversión 2.4 IAP'!Q257+'Exp Veg 1-IAP'!Q257+'Exp Veg 2-IAP'!Q257</f>
        <v>0</v>
      </c>
      <c r="R257" s="125">
        <f>+'Inversión No. 2.1 IAP'!R257++'Inversión No. 2.2 IAP'!R257+'Inversión 2.3 IAP'!R257+'Inversión 2.4 IAP'!R257+'Exp Veg 1-IAP'!R257+'Exp Veg 2-IAP'!R257</f>
        <v>0</v>
      </c>
      <c r="S257" s="125">
        <f>+'Inversión No. 2.1 IAP'!S257++'Inversión No. 2.2 IAP'!S257+'Inversión 2.3 IAP'!S257+'Inversión 2.4 IAP'!S257+'Exp Veg 1-IAP'!S257+'Exp Veg 2-IAP'!S257</f>
        <v>0</v>
      </c>
      <c r="T257" s="125">
        <f>+'Inversión No. 2.1 IAP'!T257++'Inversión No. 2.2 IAP'!T257+'Inversión 2.3 IAP'!T257+'Inversión 2.4 IAP'!T257+'Exp Veg 1-IAP'!T257+'Exp Veg 2-IAP'!T257</f>
        <v>0</v>
      </c>
      <c r="U257" s="125">
        <f>+'Inversión No. 2.1 IAP'!U257++'Inversión No. 2.2 IAP'!U257+'Inversión 2.3 IAP'!U257+'Inversión 2.4 IAP'!U257+'Exp Veg 1-IAP'!U257+'Exp Veg 2-IAP'!U257</f>
        <v>0</v>
      </c>
      <c r="V257" s="125">
        <f>+'Inversión No. 2.1 IAP'!V257++'Inversión No. 2.2 IAP'!V257+'Inversión 2.3 IAP'!V257+'Inversión 2.4 IAP'!V257+'Exp Veg 1-IAP'!V257+'Exp Veg 2-IAP'!V257</f>
        <v>0</v>
      </c>
      <c r="W257" s="125">
        <f>+'Inversión No. 2.1 IAP'!W257++'Inversión No. 2.2 IAP'!W257+'Inversión 2.3 IAP'!W257+'Inversión 2.4 IAP'!W257+'Exp Veg 1-IAP'!W257+'Exp Veg 2-IAP'!W257</f>
        <v>0</v>
      </c>
      <c r="X257" s="125">
        <f>+'Inversión No. 2.1 IAP'!X257++'Inversión No. 2.2 IAP'!X257+'Inversión 2.3 IAP'!X257+'Inversión 2.4 IAP'!X257+'Exp Veg 1-IAP'!X257+'Exp Veg 2-IAP'!X257</f>
        <v>0</v>
      </c>
      <c r="Y257" s="125">
        <f>+'Inversión No. 2.1 IAP'!Y257++'Inversión No. 2.2 IAP'!Y257+'Inversión 2.3 IAP'!Y257+'Inversión 2.4 IAP'!Y257+'Exp Veg 1-IAP'!Y257+'Exp Veg 2-IAP'!Y257</f>
        <v>0</v>
      </c>
      <c r="Z257" s="125">
        <f>+'Inversión No. 2.1 IAP'!Z257++'Inversión No. 2.2 IAP'!Z257+'Inversión 2.3 IAP'!Z257+'Inversión 2.4 IAP'!Z257+'Exp Veg 1-IAP'!Z257+'Exp Veg 2-IAP'!Z257</f>
        <v>0</v>
      </c>
      <c r="AA257" s="125">
        <f>+'Inversión No. 2.1 IAP'!AA257++'Inversión No. 2.2 IAP'!AA257+'Inversión 2.3 IAP'!AA257+'Inversión 2.4 IAP'!AA257+'Exp Veg 1-IAP'!AA257+'Exp Veg 2-IAP'!AA257</f>
        <v>0</v>
      </c>
      <c r="AB257" s="125">
        <f>+'Inversión No. 2.1 IAP'!AB257++'Inversión No. 2.2 IAP'!AB257+'Inversión 2.3 IAP'!AB257+'Inversión 2.4 IAP'!AB257+'Exp Veg 1-IAP'!AB257+'Exp Veg 2-IAP'!AB257</f>
        <v>0</v>
      </c>
      <c r="AC257" s="125">
        <f>+'Inversión No. 2.1 IAP'!AC257++'Inversión No. 2.2 IAP'!AC257+'Inversión 2.3 IAP'!AC257+'Inversión 2.4 IAP'!AC257+'Exp Veg 1-IAP'!AC257+'Exp Veg 2-IAP'!AC257</f>
        <v>0</v>
      </c>
      <c r="AD257" s="125">
        <f>+'Inversión No. 2.1 IAP'!AD257++'Inversión No. 2.2 IAP'!AD257+'Inversión 2.3 IAP'!AD257+'Inversión 2.4 IAP'!AD257+'Exp Veg 1-IAP'!AD257+'Exp Veg 2-IAP'!AD257</f>
        <v>0</v>
      </c>
      <c r="AE257" s="125">
        <f>+'Inversión No. 2.1 IAP'!AE257++'Inversión No. 2.2 IAP'!AE257+'Inversión 2.3 IAP'!AE257+'Inversión 2.4 IAP'!AE257+'Exp Veg 1-IAP'!AE257+'Exp Veg 2-IAP'!AE257</f>
        <v>0</v>
      </c>
      <c r="AF257" s="125">
        <f>+'Inversión No. 2.1 IAP'!AF257++'Inversión No. 2.2 IAP'!AF257+'Inversión 2.3 IAP'!AF257+'Inversión 2.4 IAP'!AF257+'Exp Veg 1-IAP'!AF257+'Exp Veg 2-IAP'!AF257</f>
        <v>0</v>
      </c>
      <c r="AG257" s="125">
        <f>+'Inversión No. 2.1 IAP'!AG257++'Inversión No. 2.2 IAP'!AG257+'Inversión 2.3 IAP'!AG257+'Inversión 2.4 IAP'!AG257+'Exp Veg 1-IAP'!AG257+'Exp Veg 2-IAP'!AG257</f>
        <v>0</v>
      </c>
      <c r="AH257" s="125">
        <f>+'Inversión No. 2.1 IAP'!AH257++'Inversión No. 2.2 IAP'!AH257+'Inversión 2.3 IAP'!AH257+'Inversión 2.4 IAP'!AH257+'Exp Veg 1-IAP'!AH257+'Exp Veg 2-IAP'!AH257</f>
        <v>0</v>
      </c>
      <c r="AI257" s="125">
        <f>+'Inversión No. 2.1 IAP'!AI257++'Inversión No. 2.2 IAP'!AI257+'Inversión 2.3 IAP'!AI257+'Inversión 2.4 IAP'!AI257+'Exp Veg 1-IAP'!AI257+'Exp Veg 2-IAP'!AI257</f>
        <v>0</v>
      </c>
      <c r="AJ257" s="125">
        <f>+'Inversión No. 2.1 IAP'!AJ257++'Inversión No. 2.2 IAP'!AJ257+'Inversión 2.3 IAP'!AJ257+'Inversión 2.4 IAP'!AJ257+'Exp Veg 1-IAP'!AJ257+'Exp Veg 2-IAP'!AJ257</f>
        <v>0</v>
      </c>
      <c r="AK257" s="125">
        <f>+'Inversión No. 2.1 IAP'!AK257++'Inversión No. 2.2 IAP'!AK257+'Inversión 2.3 IAP'!AK257+'Inversión 2.4 IAP'!AK257+'Exp Veg 1-IAP'!AK257+'Exp Veg 2-IAP'!AK257</f>
        <v>0</v>
      </c>
    </row>
    <row r="258" spans="2:37"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125">
        <f>+'Inversión No. 2.1 IAP'!H258++'Inversión No. 2.2 IAP'!H258+'Inversión 2.3 IAP'!H258+'Inversión 2.4 IAP'!H258+'Exp Veg 1-IAP'!H258+'Exp Veg 2-IAP'!H258</f>
        <v>0</v>
      </c>
      <c r="I258" s="125">
        <f>+'Inversión No. 2.1 IAP'!I258++'Inversión No. 2.2 IAP'!I258+'Inversión 2.3 IAP'!I258+'Inversión 2.4 IAP'!I258+'Exp Veg 1-IAP'!I258+'Exp Veg 2-IAP'!I258</f>
        <v>0</v>
      </c>
      <c r="J258" s="125">
        <f>+'Inversión No. 2.1 IAP'!J258++'Inversión No. 2.2 IAP'!J258+'Inversión 2.3 IAP'!J258+'Inversión 2.4 IAP'!J258+'Exp Veg 1-IAP'!J258+'Exp Veg 2-IAP'!J258</f>
        <v>0</v>
      </c>
      <c r="K258" s="125">
        <f>+'Inversión No. 2.1 IAP'!K258++'Inversión No. 2.2 IAP'!K258+'Inversión 2.3 IAP'!K258+'Inversión 2.4 IAP'!K258+'Exp Veg 1-IAP'!K258+'Exp Veg 2-IAP'!K258</f>
        <v>0</v>
      </c>
      <c r="L258" s="125">
        <f>+'Inversión No. 2.1 IAP'!L258++'Inversión No. 2.2 IAP'!L258+'Inversión 2.3 IAP'!L258+'Inversión 2.4 IAP'!L258+'Exp Veg 1-IAP'!L258+'Exp Veg 2-IAP'!L258</f>
        <v>0</v>
      </c>
      <c r="M258" s="125">
        <f>+'Inversión No. 2.1 IAP'!M258++'Inversión No. 2.2 IAP'!M258+'Inversión 2.3 IAP'!M258+'Inversión 2.4 IAP'!M258+'Exp Veg 1-IAP'!M258+'Exp Veg 2-IAP'!M258</f>
        <v>0</v>
      </c>
      <c r="N258" s="125">
        <f>+'Inversión No. 2.1 IAP'!N258++'Inversión No. 2.2 IAP'!N258+'Inversión 2.3 IAP'!N258+'Inversión 2.4 IAP'!N258+'Exp Veg 1-IAP'!N258+'Exp Veg 2-IAP'!N258</f>
        <v>0</v>
      </c>
      <c r="O258" s="125">
        <f>+'Inversión No. 2.1 IAP'!O258++'Inversión No. 2.2 IAP'!O258+'Inversión 2.3 IAP'!O258+'Inversión 2.4 IAP'!O258+'Exp Veg 1-IAP'!O258+'Exp Veg 2-IAP'!O258</f>
        <v>0</v>
      </c>
      <c r="P258" s="125">
        <f>+'Inversión No. 2.1 IAP'!P258++'Inversión No. 2.2 IAP'!P258+'Inversión 2.3 IAP'!P258+'Inversión 2.4 IAP'!P258+'Exp Veg 1-IAP'!P258+'Exp Veg 2-IAP'!P258</f>
        <v>0</v>
      </c>
      <c r="Q258" s="125">
        <f>+'Inversión No. 2.1 IAP'!Q258++'Inversión No. 2.2 IAP'!Q258+'Inversión 2.3 IAP'!Q258+'Inversión 2.4 IAP'!Q258+'Exp Veg 1-IAP'!Q258+'Exp Veg 2-IAP'!Q258</f>
        <v>0</v>
      </c>
      <c r="R258" s="125">
        <f>+'Inversión No. 2.1 IAP'!R258++'Inversión No. 2.2 IAP'!R258+'Inversión 2.3 IAP'!R258+'Inversión 2.4 IAP'!R258+'Exp Veg 1-IAP'!R258+'Exp Veg 2-IAP'!R258</f>
        <v>0</v>
      </c>
      <c r="S258" s="125">
        <f>+'Inversión No. 2.1 IAP'!S258++'Inversión No. 2.2 IAP'!S258+'Inversión 2.3 IAP'!S258+'Inversión 2.4 IAP'!S258+'Exp Veg 1-IAP'!S258+'Exp Veg 2-IAP'!S258</f>
        <v>0</v>
      </c>
      <c r="T258" s="125">
        <f>+'Inversión No. 2.1 IAP'!T258++'Inversión No. 2.2 IAP'!T258+'Inversión 2.3 IAP'!T258+'Inversión 2.4 IAP'!T258+'Exp Veg 1-IAP'!T258+'Exp Veg 2-IAP'!T258</f>
        <v>0</v>
      </c>
      <c r="U258" s="125">
        <f>+'Inversión No. 2.1 IAP'!U258++'Inversión No. 2.2 IAP'!U258+'Inversión 2.3 IAP'!U258+'Inversión 2.4 IAP'!U258+'Exp Veg 1-IAP'!U258+'Exp Veg 2-IAP'!U258</f>
        <v>0</v>
      </c>
      <c r="V258" s="125">
        <f>+'Inversión No. 2.1 IAP'!V258++'Inversión No. 2.2 IAP'!V258+'Inversión 2.3 IAP'!V258+'Inversión 2.4 IAP'!V258+'Exp Veg 1-IAP'!V258+'Exp Veg 2-IAP'!V258</f>
        <v>0</v>
      </c>
      <c r="W258" s="125">
        <f>+'Inversión No. 2.1 IAP'!W258++'Inversión No. 2.2 IAP'!W258+'Inversión 2.3 IAP'!W258+'Inversión 2.4 IAP'!W258+'Exp Veg 1-IAP'!W258+'Exp Veg 2-IAP'!W258</f>
        <v>0</v>
      </c>
      <c r="X258" s="125">
        <f>+'Inversión No. 2.1 IAP'!X258++'Inversión No. 2.2 IAP'!X258+'Inversión 2.3 IAP'!X258+'Inversión 2.4 IAP'!X258+'Exp Veg 1-IAP'!X258+'Exp Veg 2-IAP'!X258</f>
        <v>0</v>
      </c>
      <c r="Y258" s="125">
        <f>+'Inversión No. 2.1 IAP'!Y258++'Inversión No. 2.2 IAP'!Y258+'Inversión 2.3 IAP'!Y258+'Inversión 2.4 IAP'!Y258+'Exp Veg 1-IAP'!Y258+'Exp Veg 2-IAP'!Y258</f>
        <v>0</v>
      </c>
      <c r="Z258" s="125">
        <f>+'Inversión No. 2.1 IAP'!Z258++'Inversión No. 2.2 IAP'!Z258+'Inversión 2.3 IAP'!Z258+'Inversión 2.4 IAP'!Z258+'Exp Veg 1-IAP'!Z258+'Exp Veg 2-IAP'!Z258</f>
        <v>0</v>
      </c>
      <c r="AA258" s="125">
        <f>+'Inversión No. 2.1 IAP'!AA258++'Inversión No. 2.2 IAP'!AA258+'Inversión 2.3 IAP'!AA258+'Inversión 2.4 IAP'!AA258+'Exp Veg 1-IAP'!AA258+'Exp Veg 2-IAP'!AA258</f>
        <v>0</v>
      </c>
      <c r="AB258" s="125">
        <f>+'Inversión No. 2.1 IAP'!AB258++'Inversión No. 2.2 IAP'!AB258+'Inversión 2.3 IAP'!AB258+'Inversión 2.4 IAP'!AB258+'Exp Veg 1-IAP'!AB258+'Exp Veg 2-IAP'!AB258</f>
        <v>0</v>
      </c>
      <c r="AC258" s="125">
        <f>+'Inversión No. 2.1 IAP'!AC258++'Inversión No. 2.2 IAP'!AC258+'Inversión 2.3 IAP'!AC258+'Inversión 2.4 IAP'!AC258+'Exp Veg 1-IAP'!AC258+'Exp Veg 2-IAP'!AC258</f>
        <v>0</v>
      </c>
      <c r="AD258" s="125">
        <f>+'Inversión No. 2.1 IAP'!AD258++'Inversión No. 2.2 IAP'!AD258+'Inversión 2.3 IAP'!AD258+'Inversión 2.4 IAP'!AD258+'Exp Veg 1-IAP'!AD258+'Exp Veg 2-IAP'!AD258</f>
        <v>0</v>
      </c>
      <c r="AE258" s="125">
        <f>+'Inversión No. 2.1 IAP'!AE258++'Inversión No. 2.2 IAP'!AE258+'Inversión 2.3 IAP'!AE258+'Inversión 2.4 IAP'!AE258+'Exp Veg 1-IAP'!AE258+'Exp Veg 2-IAP'!AE258</f>
        <v>0</v>
      </c>
      <c r="AF258" s="125">
        <f>+'Inversión No. 2.1 IAP'!AF258++'Inversión No. 2.2 IAP'!AF258+'Inversión 2.3 IAP'!AF258+'Inversión 2.4 IAP'!AF258+'Exp Veg 1-IAP'!AF258+'Exp Veg 2-IAP'!AF258</f>
        <v>0</v>
      </c>
      <c r="AG258" s="125">
        <f>+'Inversión No. 2.1 IAP'!AG258++'Inversión No. 2.2 IAP'!AG258+'Inversión 2.3 IAP'!AG258+'Inversión 2.4 IAP'!AG258+'Exp Veg 1-IAP'!AG258+'Exp Veg 2-IAP'!AG258</f>
        <v>0</v>
      </c>
      <c r="AH258" s="125">
        <f>+'Inversión No. 2.1 IAP'!AH258++'Inversión No. 2.2 IAP'!AH258+'Inversión 2.3 IAP'!AH258+'Inversión 2.4 IAP'!AH258+'Exp Veg 1-IAP'!AH258+'Exp Veg 2-IAP'!AH258</f>
        <v>0</v>
      </c>
      <c r="AI258" s="125">
        <f>+'Inversión No. 2.1 IAP'!AI258++'Inversión No. 2.2 IAP'!AI258+'Inversión 2.3 IAP'!AI258+'Inversión 2.4 IAP'!AI258+'Exp Veg 1-IAP'!AI258+'Exp Veg 2-IAP'!AI258</f>
        <v>0</v>
      </c>
      <c r="AJ258" s="125">
        <f>+'Inversión No. 2.1 IAP'!AJ258++'Inversión No. 2.2 IAP'!AJ258+'Inversión 2.3 IAP'!AJ258+'Inversión 2.4 IAP'!AJ258+'Exp Veg 1-IAP'!AJ258+'Exp Veg 2-IAP'!AJ258</f>
        <v>0</v>
      </c>
      <c r="AK258" s="125">
        <f>+'Inversión No. 2.1 IAP'!AK258++'Inversión No. 2.2 IAP'!AK258+'Inversión 2.3 IAP'!AK258+'Inversión 2.4 IAP'!AK258+'Exp Veg 1-IAP'!AK258+'Exp Veg 2-IAP'!AK258</f>
        <v>0</v>
      </c>
    </row>
    <row r="259" spans="2:37" x14ac:dyDescent="0.25">
      <c r="B259" s="59" t="s">
        <v>655</v>
      </c>
      <c r="C259" s="62" t="str">
        <f>+VLOOKUP(B259,'resumen UCAP'!$A$5:$O$329,2,0)</f>
        <v>Torrecilla metalica riel</v>
      </c>
      <c r="D259" s="63"/>
      <c r="E259" s="63" t="str">
        <f>+VLOOKUP(B259,'resumen UCAP'!$A$5:$O$329,3,0)</f>
        <v>Un</v>
      </c>
      <c r="F259" s="64">
        <f>+VLOOKUP(B259,'resumen UCAP'!$A$5:$O$329,15,0)</f>
        <v>570000</v>
      </c>
      <c r="G259" s="61">
        <v>243</v>
      </c>
      <c r="H259" s="125">
        <f>+'Inversión No. 2.1 IAP'!H259++'Inversión No. 2.2 IAP'!H259+'Inversión 2.3 IAP'!H259+'Inversión 2.4 IAP'!H259+'Exp Veg 1-IAP'!H259+'Exp Veg 2-IAP'!H259</f>
        <v>0</v>
      </c>
      <c r="I259" s="125">
        <f>+'Inversión No. 2.1 IAP'!I259++'Inversión No. 2.2 IAP'!I259+'Inversión 2.3 IAP'!I259+'Inversión 2.4 IAP'!I259+'Exp Veg 1-IAP'!I259+'Exp Veg 2-IAP'!I259</f>
        <v>0</v>
      </c>
      <c r="J259" s="125">
        <f>+'Inversión No. 2.1 IAP'!J259++'Inversión No. 2.2 IAP'!J259+'Inversión 2.3 IAP'!J259+'Inversión 2.4 IAP'!J259+'Exp Veg 1-IAP'!J259+'Exp Veg 2-IAP'!J259</f>
        <v>0</v>
      </c>
      <c r="K259" s="125">
        <f>+'Inversión No. 2.1 IAP'!K259++'Inversión No. 2.2 IAP'!K259+'Inversión 2.3 IAP'!K259+'Inversión 2.4 IAP'!K259+'Exp Veg 1-IAP'!K259+'Exp Veg 2-IAP'!K259</f>
        <v>0</v>
      </c>
      <c r="L259" s="125">
        <f>+'Inversión No. 2.1 IAP'!L259++'Inversión No. 2.2 IAP'!L259+'Inversión 2.3 IAP'!L259+'Inversión 2.4 IAP'!L259+'Exp Veg 1-IAP'!L259+'Exp Veg 2-IAP'!L259</f>
        <v>0</v>
      </c>
      <c r="M259" s="125">
        <f>+'Inversión No. 2.1 IAP'!M259++'Inversión No. 2.2 IAP'!M259+'Inversión 2.3 IAP'!M259+'Inversión 2.4 IAP'!M259+'Exp Veg 1-IAP'!M259+'Exp Veg 2-IAP'!M259</f>
        <v>0</v>
      </c>
      <c r="N259" s="125">
        <f>+'Inversión No. 2.1 IAP'!N259++'Inversión No. 2.2 IAP'!N259+'Inversión 2.3 IAP'!N259+'Inversión 2.4 IAP'!N259+'Exp Veg 1-IAP'!N259+'Exp Veg 2-IAP'!N259</f>
        <v>0</v>
      </c>
      <c r="O259" s="125">
        <f>+'Inversión No. 2.1 IAP'!O259++'Inversión No. 2.2 IAP'!O259+'Inversión 2.3 IAP'!O259+'Inversión 2.4 IAP'!O259+'Exp Veg 1-IAP'!O259+'Exp Veg 2-IAP'!O259</f>
        <v>0</v>
      </c>
      <c r="P259" s="125">
        <f>+'Inversión No. 2.1 IAP'!P259++'Inversión No. 2.2 IAP'!P259+'Inversión 2.3 IAP'!P259+'Inversión 2.4 IAP'!P259+'Exp Veg 1-IAP'!P259+'Exp Veg 2-IAP'!P259</f>
        <v>0</v>
      </c>
      <c r="Q259" s="125">
        <f>+'Inversión No. 2.1 IAP'!Q259++'Inversión No. 2.2 IAP'!Q259+'Inversión 2.3 IAP'!Q259+'Inversión 2.4 IAP'!Q259+'Exp Veg 1-IAP'!Q259+'Exp Veg 2-IAP'!Q259</f>
        <v>0</v>
      </c>
      <c r="R259" s="125">
        <f>+'Inversión No. 2.1 IAP'!R259++'Inversión No. 2.2 IAP'!R259+'Inversión 2.3 IAP'!R259+'Inversión 2.4 IAP'!R259+'Exp Veg 1-IAP'!R259+'Exp Veg 2-IAP'!R259</f>
        <v>0</v>
      </c>
      <c r="S259" s="125">
        <f>+'Inversión No. 2.1 IAP'!S259++'Inversión No. 2.2 IAP'!S259+'Inversión 2.3 IAP'!S259+'Inversión 2.4 IAP'!S259+'Exp Veg 1-IAP'!S259+'Exp Veg 2-IAP'!S259</f>
        <v>0</v>
      </c>
      <c r="T259" s="125">
        <f>+'Inversión No. 2.1 IAP'!T259++'Inversión No. 2.2 IAP'!T259+'Inversión 2.3 IAP'!T259+'Inversión 2.4 IAP'!T259+'Exp Veg 1-IAP'!T259+'Exp Veg 2-IAP'!T259</f>
        <v>0</v>
      </c>
      <c r="U259" s="125">
        <f>+'Inversión No. 2.1 IAP'!U259++'Inversión No. 2.2 IAP'!U259+'Inversión 2.3 IAP'!U259+'Inversión 2.4 IAP'!U259+'Exp Veg 1-IAP'!U259+'Exp Veg 2-IAP'!U259</f>
        <v>0</v>
      </c>
      <c r="V259" s="125">
        <f>+'Inversión No. 2.1 IAP'!V259++'Inversión No. 2.2 IAP'!V259+'Inversión 2.3 IAP'!V259+'Inversión 2.4 IAP'!V259+'Exp Veg 1-IAP'!V259+'Exp Veg 2-IAP'!V259</f>
        <v>0</v>
      </c>
      <c r="W259" s="125">
        <f>+'Inversión No. 2.1 IAP'!W259++'Inversión No. 2.2 IAP'!W259+'Inversión 2.3 IAP'!W259+'Inversión 2.4 IAP'!W259+'Exp Veg 1-IAP'!W259+'Exp Veg 2-IAP'!W259</f>
        <v>0</v>
      </c>
      <c r="X259" s="125">
        <f>+'Inversión No. 2.1 IAP'!X259++'Inversión No. 2.2 IAP'!X259+'Inversión 2.3 IAP'!X259+'Inversión 2.4 IAP'!X259+'Exp Veg 1-IAP'!X259+'Exp Veg 2-IAP'!X259</f>
        <v>0</v>
      </c>
      <c r="Y259" s="125">
        <f>+'Inversión No. 2.1 IAP'!Y259++'Inversión No. 2.2 IAP'!Y259+'Inversión 2.3 IAP'!Y259+'Inversión 2.4 IAP'!Y259+'Exp Veg 1-IAP'!Y259+'Exp Veg 2-IAP'!Y259</f>
        <v>0</v>
      </c>
      <c r="Z259" s="125">
        <f>+'Inversión No. 2.1 IAP'!Z259++'Inversión No. 2.2 IAP'!Z259+'Inversión 2.3 IAP'!Z259+'Inversión 2.4 IAP'!Z259+'Exp Veg 1-IAP'!Z259+'Exp Veg 2-IAP'!Z259</f>
        <v>0</v>
      </c>
      <c r="AA259" s="125">
        <f>+'Inversión No. 2.1 IAP'!AA259++'Inversión No. 2.2 IAP'!AA259+'Inversión 2.3 IAP'!AA259+'Inversión 2.4 IAP'!AA259+'Exp Veg 1-IAP'!AA259+'Exp Veg 2-IAP'!AA259</f>
        <v>0</v>
      </c>
      <c r="AB259" s="125">
        <f>+'Inversión No. 2.1 IAP'!AB259++'Inversión No. 2.2 IAP'!AB259+'Inversión 2.3 IAP'!AB259+'Inversión 2.4 IAP'!AB259+'Exp Veg 1-IAP'!AB259+'Exp Veg 2-IAP'!AB259</f>
        <v>0</v>
      </c>
      <c r="AC259" s="125">
        <f>+'Inversión No. 2.1 IAP'!AC259++'Inversión No. 2.2 IAP'!AC259+'Inversión 2.3 IAP'!AC259+'Inversión 2.4 IAP'!AC259+'Exp Veg 1-IAP'!AC259+'Exp Veg 2-IAP'!AC259</f>
        <v>0</v>
      </c>
      <c r="AD259" s="125">
        <f>+'Inversión No. 2.1 IAP'!AD259++'Inversión No. 2.2 IAP'!AD259+'Inversión 2.3 IAP'!AD259+'Inversión 2.4 IAP'!AD259+'Exp Veg 1-IAP'!AD259+'Exp Veg 2-IAP'!AD259</f>
        <v>0</v>
      </c>
      <c r="AE259" s="125">
        <f>+'Inversión No. 2.1 IAP'!AE259++'Inversión No. 2.2 IAP'!AE259+'Inversión 2.3 IAP'!AE259+'Inversión 2.4 IAP'!AE259+'Exp Veg 1-IAP'!AE259+'Exp Veg 2-IAP'!AE259</f>
        <v>0</v>
      </c>
      <c r="AF259" s="125">
        <f>+'Inversión No. 2.1 IAP'!AF259++'Inversión No. 2.2 IAP'!AF259+'Inversión 2.3 IAP'!AF259+'Inversión 2.4 IAP'!AF259+'Exp Veg 1-IAP'!AF259+'Exp Veg 2-IAP'!AF259</f>
        <v>0</v>
      </c>
      <c r="AG259" s="125">
        <f>+'Inversión No. 2.1 IAP'!AG259++'Inversión No. 2.2 IAP'!AG259+'Inversión 2.3 IAP'!AG259+'Inversión 2.4 IAP'!AG259+'Exp Veg 1-IAP'!AG259+'Exp Veg 2-IAP'!AG259</f>
        <v>0</v>
      </c>
      <c r="AH259" s="125">
        <f>+'Inversión No. 2.1 IAP'!AH259++'Inversión No. 2.2 IAP'!AH259+'Inversión 2.3 IAP'!AH259+'Inversión 2.4 IAP'!AH259+'Exp Veg 1-IAP'!AH259+'Exp Veg 2-IAP'!AH259</f>
        <v>0</v>
      </c>
      <c r="AI259" s="125">
        <f>+'Inversión No. 2.1 IAP'!AI259++'Inversión No. 2.2 IAP'!AI259+'Inversión 2.3 IAP'!AI259+'Inversión 2.4 IAP'!AI259+'Exp Veg 1-IAP'!AI259+'Exp Veg 2-IAP'!AI259</f>
        <v>0</v>
      </c>
      <c r="AJ259" s="125">
        <f>+'Inversión No. 2.1 IAP'!AJ259++'Inversión No. 2.2 IAP'!AJ259+'Inversión 2.3 IAP'!AJ259+'Inversión 2.4 IAP'!AJ259+'Exp Veg 1-IAP'!AJ259+'Exp Veg 2-IAP'!AJ259</f>
        <v>0</v>
      </c>
      <c r="AK259" s="125">
        <f>+'Inversión No. 2.1 IAP'!AK259++'Inversión No. 2.2 IAP'!AK259+'Inversión 2.3 IAP'!AK259+'Inversión 2.4 IAP'!AK259+'Exp Veg 1-IAP'!AK259+'Exp Veg 2-IAP'!AK259</f>
        <v>0</v>
      </c>
    </row>
    <row r="260" spans="2:37"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125">
        <f>+'Inversión No. 2.1 IAP'!H260++'Inversión No. 2.2 IAP'!H260+'Inversión 2.3 IAP'!H260+'Inversión 2.4 IAP'!H260+'Exp Veg 1-IAP'!H260+'Exp Veg 2-IAP'!H260</f>
        <v>0</v>
      </c>
      <c r="I260" s="125">
        <f>+'Inversión No. 2.1 IAP'!I260++'Inversión No. 2.2 IAP'!I260+'Inversión 2.3 IAP'!I260+'Inversión 2.4 IAP'!I260+'Exp Veg 1-IAP'!I260+'Exp Veg 2-IAP'!I260</f>
        <v>0</v>
      </c>
      <c r="J260" s="125">
        <f>+'Inversión No. 2.1 IAP'!J260++'Inversión No. 2.2 IAP'!J260+'Inversión 2.3 IAP'!J260+'Inversión 2.4 IAP'!J260+'Exp Veg 1-IAP'!J260+'Exp Veg 2-IAP'!J260</f>
        <v>0</v>
      </c>
      <c r="K260" s="125">
        <f>+'Inversión No. 2.1 IAP'!K260++'Inversión No. 2.2 IAP'!K260+'Inversión 2.3 IAP'!K260+'Inversión 2.4 IAP'!K260+'Exp Veg 1-IAP'!K260+'Exp Veg 2-IAP'!K260</f>
        <v>0</v>
      </c>
      <c r="L260" s="125">
        <f>+'Inversión No. 2.1 IAP'!L260++'Inversión No. 2.2 IAP'!L260+'Inversión 2.3 IAP'!L260+'Inversión 2.4 IAP'!L260+'Exp Veg 1-IAP'!L260+'Exp Veg 2-IAP'!L260</f>
        <v>0</v>
      </c>
      <c r="M260" s="125">
        <f>+'Inversión No. 2.1 IAP'!M260++'Inversión No. 2.2 IAP'!M260+'Inversión 2.3 IAP'!M260+'Inversión 2.4 IAP'!M260+'Exp Veg 1-IAP'!M260+'Exp Veg 2-IAP'!M260</f>
        <v>0</v>
      </c>
      <c r="N260" s="125">
        <f>+'Inversión No. 2.1 IAP'!N260++'Inversión No. 2.2 IAP'!N260+'Inversión 2.3 IAP'!N260+'Inversión 2.4 IAP'!N260+'Exp Veg 1-IAP'!N260+'Exp Veg 2-IAP'!N260</f>
        <v>0</v>
      </c>
      <c r="O260" s="125">
        <f>+'Inversión No. 2.1 IAP'!O260++'Inversión No. 2.2 IAP'!O260+'Inversión 2.3 IAP'!O260+'Inversión 2.4 IAP'!O260+'Exp Veg 1-IAP'!O260+'Exp Veg 2-IAP'!O260</f>
        <v>0</v>
      </c>
      <c r="P260" s="125">
        <f>+'Inversión No. 2.1 IAP'!P260++'Inversión No. 2.2 IAP'!P260+'Inversión 2.3 IAP'!P260+'Inversión 2.4 IAP'!P260+'Exp Veg 1-IAP'!P260+'Exp Veg 2-IAP'!P260</f>
        <v>0</v>
      </c>
      <c r="Q260" s="125">
        <f>+'Inversión No. 2.1 IAP'!Q260++'Inversión No. 2.2 IAP'!Q260+'Inversión 2.3 IAP'!Q260+'Inversión 2.4 IAP'!Q260+'Exp Veg 1-IAP'!Q260+'Exp Veg 2-IAP'!Q260</f>
        <v>0</v>
      </c>
      <c r="R260" s="125">
        <f>+'Inversión No. 2.1 IAP'!R260++'Inversión No. 2.2 IAP'!R260+'Inversión 2.3 IAP'!R260+'Inversión 2.4 IAP'!R260+'Exp Veg 1-IAP'!R260+'Exp Veg 2-IAP'!R260</f>
        <v>0</v>
      </c>
      <c r="S260" s="125">
        <f>+'Inversión No. 2.1 IAP'!S260++'Inversión No. 2.2 IAP'!S260+'Inversión 2.3 IAP'!S260+'Inversión 2.4 IAP'!S260+'Exp Veg 1-IAP'!S260+'Exp Veg 2-IAP'!S260</f>
        <v>0</v>
      </c>
      <c r="T260" s="125">
        <f>+'Inversión No. 2.1 IAP'!T260++'Inversión No. 2.2 IAP'!T260+'Inversión 2.3 IAP'!T260+'Inversión 2.4 IAP'!T260+'Exp Veg 1-IAP'!T260+'Exp Veg 2-IAP'!T260</f>
        <v>0</v>
      </c>
      <c r="U260" s="125">
        <f>+'Inversión No. 2.1 IAP'!U260++'Inversión No. 2.2 IAP'!U260+'Inversión 2.3 IAP'!U260+'Inversión 2.4 IAP'!U260+'Exp Veg 1-IAP'!U260+'Exp Veg 2-IAP'!U260</f>
        <v>0</v>
      </c>
      <c r="V260" s="125">
        <f>+'Inversión No. 2.1 IAP'!V260++'Inversión No. 2.2 IAP'!V260+'Inversión 2.3 IAP'!V260+'Inversión 2.4 IAP'!V260+'Exp Veg 1-IAP'!V260+'Exp Veg 2-IAP'!V260</f>
        <v>0</v>
      </c>
      <c r="W260" s="125">
        <f>+'Inversión No. 2.1 IAP'!W260++'Inversión No. 2.2 IAP'!W260+'Inversión 2.3 IAP'!W260+'Inversión 2.4 IAP'!W260+'Exp Veg 1-IAP'!W260+'Exp Veg 2-IAP'!W260</f>
        <v>0</v>
      </c>
      <c r="X260" s="125">
        <f>+'Inversión No. 2.1 IAP'!X260++'Inversión No. 2.2 IAP'!X260+'Inversión 2.3 IAP'!X260+'Inversión 2.4 IAP'!X260+'Exp Veg 1-IAP'!X260+'Exp Veg 2-IAP'!X260</f>
        <v>0</v>
      </c>
      <c r="Y260" s="125">
        <f>+'Inversión No. 2.1 IAP'!Y260++'Inversión No. 2.2 IAP'!Y260+'Inversión 2.3 IAP'!Y260+'Inversión 2.4 IAP'!Y260+'Exp Veg 1-IAP'!Y260+'Exp Veg 2-IAP'!Y260</f>
        <v>0</v>
      </c>
      <c r="Z260" s="125">
        <f>+'Inversión No. 2.1 IAP'!Z260++'Inversión No. 2.2 IAP'!Z260+'Inversión 2.3 IAP'!Z260+'Inversión 2.4 IAP'!Z260+'Exp Veg 1-IAP'!Z260+'Exp Veg 2-IAP'!Z260</f>
        <v>0</v>
      </c>
      <c r="AA260" s="125">
        <f>+'Inversión No. 2.1 IAP'!AA260++'Inversión No. 2.2 IAP'!AA260+'Inversión 2.3 IAP'!AA260+'Inversión 2.4 IAP'!AA260+'Exp Veg 1-IAP'!AA260+'Exp Veg 2-IAP'!AA260</f>
        <v>0</v>
      </c>
      <c r="AB260" s="125">
        <f>+'Inversión No. 2.1 IAP'!AB260++'Inversión No. 2.2 IAP'!AB260+'Inversión 2.3 IAP'!AB260+'Inversión 2.4 IAP'!AB260+'Exp Veg 1-IAP'!AB260+'Exp Veg 2-IAP'!AB260</f>
        <v>0</v>
      </c>
      <c r="AC260" s="125">
        <f>+'Inversión No. 2.1 IAP'!AC260++'Inversión No. 2.2 IAP'!AC260+'Inversión 2.3 IAP'!AC260+'Inversión 2.4 IAP'!AC260+'Exp Veg 1-IAP'!AC260+'Exp Veg 2-IAP'!AC260</f>
        <v>0</v>
      </c>
      <c r="AD260" s="125">
        <f>+'Inversión No. 2.1 IAP'!AD260++'Inversión No. 2.2 IAP'!AD260+'Inversión 2.3 IAP'!AD260+'Inversión 2.4 IAP'!AD260+'Exp Veg 1-IAP'!AD260+'Exp Veg 2-IAP'!AD260</f>
        <v>0</v>
      </c>
      <c r="AE260" s="125">
        <f>+'Inversión No. 2.1 IAP'!AE260++'Inversión No. 2.2 IAP'!AE260+'Inversión 2.3 IAP'!AE260+'Inversión 2.4 IAP'!AE260+'Exp Veg 1-IAP'!AE260+'Exp Veg 2-IAP'!AE260</f>
        <v>0</v>
      </c>
      <c r="AF260" s="125">
        <f>+'Inversión No. 2.1 IAP'!AF260++'Inversión No. 2.2 IAP'!AF260+'Inversión 2.3 IAP'!AF260+'Inversión 2.4 IAP'!AF260+'Exp Veg 1-IAP'!AF260+'Exp Veg 2-IAP'!AF260</f>
        <v>0</v>
      </c>
      <c r="AG260" s="125">
        <f>+'Inversión No. 2.1 IAP'!AG260++'Inversión No. 2.2 IAP'!AG260+'Inversión 2.3 IAP'!AG260+'Inversión 2.4 IAP'!AG260+'Exp Veg 1-IAP'!AG260+'Exp Veg 2-IAP'!AG260</f>
        <v>0</v>
      </c>
      <c r="AH260" s="125">
        <f>+'Inversión No. 2.1 IAP'!AH260++'Inversión No. 2.2 IAP'!AH260+'Inversión 2.3 IAP'!AH260+'Inversión 2.4 IAP'!AH260+'Exp Veg 1-IAP'!AH260+'Exp Veg 2-IAP'!AH260</f>
        <v>0</v>
      </c>
      <c r="AI260" s="125">
        <f>+'Inversión No. 2.1 IAP'!AI260++'Inversión No. 2.2 IAP'!AI260+'Inversión 2.3 IAP'!AI260+'Inversión 2.4 IAP'!AI260+'Exp Veg 1-IAP'!AI260+'Exp Veg 2-IAP'!AI260</f>
        <v>0</v>
      </c>
      <c r="AJ260" s="125">
        <f>+'Inversión No. 2.1 IAP'!AJ260++'Inversión No. 2.2 IAP'!AJ260+'Inversión 2.3 IAP'!AJ260+'Inversión 2.4 IAP'!AJ260+'Exp Veg 1-IAP'!AJ260+'Exp Veg 2-IAP'!AJ260</f>
        <v>0</v>
      </c>
      <c r="AK260" s="125">
        <f>+'Inversión No. 2.1 IAP'!AK260++'Inversión No. 2.2 IAP'!AK260+'Inversión 2.3 IAP'!AK260+'Inversión 2.4 IAP'!AK260+'Exp Veg 1-IAP'!AK260+'Exp Veg 2-IAP'!AK260</f>
        <v>0</v>
      </c>
    </row>
    <row r="261" spans="2:37" x14ac:dyDescent="0.25">
      <c r="B261" s="59" t="s">
        <v>657</v>
      </c>
      <c r="C261" s="62" t="str">
        <f>+VLOOKUP(B261,'resumen UCAP'!$A$5:$O$329,2,0)</f>
        <v>Poste metalico 12 m</v>
      </c>
      <c r="D261" s="63"/>
      <c r="E261" s="63" t="str">
        <f>+VLOOKUP(B261,'resumen UCAP'!$A$5:$O$329,3,0)</f>
        <v>Un</v>
      </c>
      <c r="F261" s="64">
        <f>+VLOOKUP(B261,'resumen UCAP'!$A$5:$O$329,15,0)</f>
        <v>2043603.7</v>
      </c>
      <c r="G261" s="61">
        <v>1</v>
      </c>
      <c r="H261" s="125">
        <f>+'Inversión No. 2.1 IAP'!H261++'Inversión No. 2.2 IAP'!H261+'Inversión 2.3 IAP'!H261+'Inversión 2.4 IAP'!H261+'Exp Veg 1-IAP'!H261+'Exp Veg 2-IAP'!H261</f>
        <v>0</v>
      </c>
      <c r="I261" s="125">
        <f>+'Inversión No. 2.1 IAP'!I261++'Inversión No. 2.2 IAP'!I261+'Inversión 2.3 IAP'!I261+'Inversión 2.4 IAP'!I261+'Exp Veg 1-IAP'!I261+'Exp Veg 2-IAP'!I261</f>
        <v>0</v>
      </c>
      <c r="J261" s="125">
        <f>+'Inversión No. 2.1 IAP'!J261++'Inversión No. 2.2 IAP'!J261+'Inversión 2.3 IAP'!J261+'Inversión 2.4 IAP'!J261+'Exp Veg 1-IAP'!J261+'Exp Veg 2-IAP'!J261</f>
        <v>0</v>
      </c>
      <c r="K261" s="125">
        <f>+'Inversión No. 2.1 IAP'!K261++'Inversión No. 2.2 IAP'!K261+'Inversión 2.3 IAP'!K261+'Inversión 2.4 IAP'!K261+'Exp Veg 1-IAP'!K261+'Exp Veg 2-IAP'!K261</f>
        <v>0</v>
      </c>
      <c r="L261" s="125">
        <f>+'Inversión No. 2.1 IAP'!L261++'Inversión No. 2.2 IAP'!L261+'Inversión 2.3 IAP'!L261+'Inversión 2.4 IAP'!L261+'Exp Veg 1-IAP'!L261+'Exp Veg 2-IAP'!L261</f>
        <v>0</v>
      </c>
      <c r="M261" s="125">
        <f>+'Inversión No. 2.1 IAP'!M261++'Inversión No. 2.2 IAP'!M261+'Inversión 2.3 IAP'!M261+'Inversión 2.4 IAP'!M261+'Exp Veg 1-IAP'!M261+'Exp Veg 2-IAP'!M261</f>
        <v>0</v>
      </c>
      <c r="N261" s="125">
        <f>+'Inversión No. 2.1 IAP'!N261++'Inversión No. 2.2 IAP'!N261+'Inversión 2.3 IAP'!N261+'Inversión 2.4 IAP'!N261+'Exp Veg 1-IAP'!N261+'Exp Veg 2-IAP'!N261</f>
        <v>0</v>
      </c>
      <c r="O261" s="125">
        <f>+'Inversión No. 2.1 IAP'!O261++'Inversión No. 2.2 IAP'!O261+'Inversión 2.3 IAP'!O261+'Inversión 2.4 IAP'!O261+'Exp Veg 1-IAP'!O261+'Exp Veg 2-IAP'!O261</f>
        <v>0</v>
      </c>
      <c r="P261" s="125">
        <f>+'Inversión No. 2.1 IAP'!P261++'Inversión No. 2.2 IAP'!P261+'Inversión 2.3 IAP'!P261+'Inversión 2.4 IAP'!P261+'Exp Veg 1-IAP'!P261+'Exp Veg 2-IAP'!P261</f>
        <v>0</v>
      </c>
      <c r="Q261" s="125">
        <f>+'Inversión No. 2.1 IAP'!Q261++'Inversión No. 2.2 IAP'!Q261+'Inversión 2.3 IAP'!Q261+'Inversión 2.4 IAP'!Q261+'Exp Veg 1-IAP'!Q261+'Exp Veg 2-IAP'!Q261</f>
        <v>0</v>
      </c>
      <c r="R261" s="125">
        <f>+'Inversión No. 2.1 IAP'!R261++'Inversión No. 2.2 IAP'!R261+'Inversión 2.3 IAP'!R261+'Inversión 2.4 IAP'!R261+'Exp Veg 1-IAP'!R261+'Exp Veg 2-IAP'!R261</f>
        <v>0</v>
      </c>
      <c r="S261" s="125">
        <f>+'Inversión No. 2.1 IAP'!S261++'Inversión No. 2.2 IAP'!S261+'Inversión 2.3 IAP'!S261+'Inversión 2.4 IAP'!S261+'Exp Veg 1-IAP'!S261+'Exp Veg 2-IAP'!S261</f>
        <v>0</v>
      </c>
      <c r="T261" s="125">
        <f>+'Inversión No. 2.1 IAP'!T261++'Inversión No. 2.2 IAP'!T261+'Inversión 2.3 IAP'!T261+'Inversión 2.4 IAP'!T261+'Exp Veg 1-IAP'!T261+'Exp Veg 2-IAP'!T261</f>
        <v>0</v>
      </c>
      <c r="U261" s="125">
        <f>+'Inversión No. 2.1 IAP'!U261++'Inversión No. 2.2 IAP'!U261+'Inversión 2.3 IAP'!U261+'Inversión 2.4 IAP'!U261+'Exp Veg 1-IAP'!U261+'Exp Veg 2-IAP'!U261</f>
        <v>0</v>
      </c>
      <c r="V261" s="125">
        <f>+'Inversión No. 2.1 IAP'!V261++'Inversión No. 2.2 IAP'!V261+'Inversión 2.3 IAP'!V261+'Inversión 2.4 IAP'!V261+'Exp Veg 1-IAP'!V261+'Exp Veg 2-IAP'!V261</f>
        <v>0</v>
      </c>
      <c r="W261" s="125">
        <f>+'Inversión No. 2.1 IAP'!W261++'Inversión No. 2.2 IAP'!W261+'Inversión 2.3 IAP'!W261+'Inversión 2.4 IAP'!W261+'Exp Veg 1-IAP'!W261+'Exp Veg 2-IAP'!W261</f>
        <v>0</v>
      </c>
      <c r="X261" s="125">
        <f>+'Inversión No. 2.1 IAP'!X261++'Inversión No. 2.2 IAP'!X261+'Inversión 2.3 IAP'!X261+'Inversión 2.4 IAP'!X261+'Exp Veg 1-IAP'!X261+'Exp Veg 2-IAP'!X261</f>
        <v>0</v>
      </c>
      <c r="Y261" s="125">
        <f>+'Inversión No. 2.1 IAP'!Y261++'Inversión No. 2.2 IAP'!Y261+'Inversión 2.3 IAP'!Y261+'Inversión 2.4 IAP'!Y261+'Exp Veg 1-IAP'!Y261+'Exp Veg 2-IAP'!Y261</f>
        <v>0</v>
      </c>
      <c r="Z261" s="125">
        <f>+'Inversión No. 2.1 IAP'!Z261++'Inversión No. 2.2 IAP'!Z261+'Inversión 2.3 IAP'!Z261+'Inversión 2.4 IAP'!Z261+'Exp Veg 1-IAP'!Z261+'Exp Veg 2-IAP'!Z261</f>
        <v>0</v>
      </c>
      <c r="AA261" s="125">
        <f>+'Inversión No. 2.1 IAP'!AA261++'Inversión No. 2.2 IAP'!AA261+'Inversión 2.3 IAP'!AA261+'Inversión 2.4 IAP'!AA261+'Exp Veg 1-IAP'!AA261+'Exp Veg 2-IAP'!AA261</f>
        <v>0</v>
      </c>
      <c r="AB261" s="125">
        <f>+'Inversión No. 2.1 IAP'!AB261++'Inversión No. 2.2 IAP'!AB261+'Inversión 2.3 IAP'!AB261+'Inversión 2.4 IAP'!AB261+'Exp Veg 1-IAP'!AB261+'Exp Veg 2-IAP'!AB261</f>
        <v>0</v>
      </c>
      <c r="AC261" s="125">
        <f>+'Inversión No. 2.1 IAP'!AC261++'Inversión No. 2.2 IAP'!AC261+'Inversión 2.3 IAP'!AC261+'Inversión 2.4 IAP'!AC261+'Exp Veg 1-IAP'!AC261+'Exp Veg 2-IAP'!AC261</f>
        <v>0</v>
      </c>
      <c r="AD261" s="125">
        <f>+'Inversión No. 2.1 IAP'!AD261++'Inversión No. 2.2 IAP'!AD261+'Inversión 2.3 IAP'!AD261+'Inversión 2.4 IAP'!AD261+'Exp Veg 1-IAP'!AD261+'Exp Veg 2-IAP'!AD261</f>
        <v>0</v>
      </c>
      <c r="AE261" s="125">
        <f>+'Inversión No. 2.1 IAP'!AE261++'Inversión No. 2.2 IAP'!AE261+'Inversión 2.3 IAP'!AE261+'Inversión 2.4 IAP'!AE261+'Exp Veg 1-IAP'!AE261+'Exp Veg 2-IAP'!AE261</f>
        <v>0</v>
      </c>
      <c r="AF261" s="125">
        <f>+'Inversión No. 2.1 IAP'!AF261++'Inversión No. 2.2 IAP'!AF261+'Inversión 2.3 IAP'!AF261+'Inversión 2.4 IAP'!AF261+'Exp Veg 1-IAP'!AF261+'Exp Veg 2-IAP'!AF261</f>
        <v>0</v>
      </c>
      <c r="AG261" s="125">
        <f>+'Inversión No. 2.1 IAP'!AG261++'Inversión No. 2.2 IAP'!AG261+'Inversión 2.3 IAP'!AG261+'Inversión 2.4 IAP'!AG261+'Exp Veg 1-IAP'!AG261+'Exp Veg 2-IAP'!AG261</f>
        <v>0</v>
      </c>
      <c r="AH261" s="125">
        <f>+'Inversión No. 2.1 IAP'!AH261++'Inversión No. 2.2 IAP'!AH261+'Inversión 2.3 IAP'!AH261+'Inversión 2.4 IAP'!AH261+'Exp Veg 1-IAP'!AH261+'Exp Veg 2-IAP'!AH261</f>
        <v>0</v>
      </c>
      <c r="AI261" s="125">
        <f>+'Inversión No. 2.1 IAP'!AI261++'Inversión No. 2.2 IAP'!AI261+'Inversión 2.3 IAP'!AI261+'Inversión 2.4 IAP'!AI261+'Exp Veg 1-IAP'!AI261+'Exp Veg 2-IAP'!AI261</f>
        <v>0</v>
      </c>
      <c r="AJ261" s="125">
        <f>+'Inversión No. 2.1 IAP'!AJ261++'Inversión No. 2.2 IAP'!AJ261+'Inversión 2.3 IAP'!AJ261+'Inversión 2.4 IAP'!AJ261+'Exp Veg 1-IAP'!AJ261+'Exp Veg 2-IAP'!AJ261</f>
        <v>0</v>
      </c>
      <c r="AK261" s="125">
        <f>+'Inversión No. 2.1 IAP'!AK261++'Inversión No. 2.2 IAP'!AK261+'Inversión 2.3 IAP'!AK261+'Inversión 2.4 IAP'!AK261+'Exp Veg 1-IAP'!AK261+'Exp Veg 2-IAP'!AK261</f>
        <v>0</v>
      </c>
    </row>
    <row r="262" spans="2:37"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125">
        <f>+'Inversión No. 2.1 IAP'!H262++'Inversión No. 2.2 IAP'!H262+'Inversión 2.3 IAP'!H262+'Inversión 2.4 IAP'!H262+'Exp Veg 1-IAP'!H262+'Exp Veg 2-IAP'!H262</f>
        <v>0</v>
      </c>
      <c r="I262" s="125">
        <f>+'Inversión No. 2.1 IAP'!I262++'Inversión No. 2.2 IAP'!I262+'Inversión 2.3 IAP'!I262+'Inversión 2.4 IAP'!I262+'Exp Veg 1-IAP'!I262+'Exp Veg 2-IAP'!I262</f>
        <v>0</v>
      </c>
      <c r="J262" s="125">
        <f>+'Inversión No. 2.1 IAP'!J262++'Inversión No. 2.2 IAP'!J262+'Inversión 2.3 IAP'!J262+'Inversión 2.4 IAP'!J262+'Exp Veg 1-IAP'!J262+'Exp Veg 2-IAP'!J262</f>
        <v>0</v>
      </c>
      <c r="K262" s="125">
        <f>+'Inversión No. 2.1 IAP'!K262++'Inversión No. 2.2 IAP'!K262+'Inversión 2.3 IAP'!K262+'Inversión 2.4 IAP'!K262+'Exp Veg 1-IAP'!K262+'Exp Veg 2-IAP'!K262</f>
        <v>0</v>
      </c>
      <c r="L262" s="125">
        <f>+'Inversión No. 2.1 IAP'!L262++'Inversión No. 2.2 IAP'!L262+'Inversión 2.3 IAP'!L262+'Inversión 2.4 IAP'!L262+'Exp Veg 1-IAP'!L262+'Exp Veg 2-IAP'!L262</f>
        <v>0</v>
      </c>
      <c r="M262" s="125">
        <f>+'Inversión No. 2.1 IAP'!M262++'Inversión No. 2.2 IAP'!M262+'Inversión 2.3 IAP'!M262+'Inversión 2.4 IAP'!M262+'Exp Veg 1-IAP'!M262+'Exp Veg 2-IAP'!M262</f>
        <v>0</v>
      </c>
      <c r="N262" s="125">
        <f>+'Inversión No. 2.1 IAP'!N262++'Inversión No. 2.2 IAP'!N262+'Inversión 2.3 IAP'!N262+'Inversión 2.4 IAP'!N262+'Exp Veg 1-IAP'!N262+'Exp Veg 2-IAP'!N262</f>
        <v>0</v>
      </c>
      <c r="O262" s="125">
        <f>+'Inversión No. 2.1 IAP'!O262++'Inversión No. 2.2 IAP'!O262+'Inversión 2.3 IAP'!O262+'Inversión 2.4 IAP'!O262+'Exp Veg 1-IAP'!O262+'Exp Veg 2-IAP'!O262</f>
        <v>0</v>
      </c>
      <c r="P262" s="125">
        <f>+'Inversión No. 2.1 IAP'!P262++'Inversión No. 2.2 IAP'!P262+'Inversión 2.3 IAP'!P262+'Inversión 2.4 IAP'!P262+'Exp Veg 1-IAP'!P262+'Exp Veg 2-IAP'!P262</f>
        <v>0</v>
      </c>
      <c r="Q262" s="125">
        <f>+'Inversión No. 2.1 IAP'!Q262++'Inversión No. 2.2 IAP'!Q262+'Inversión 2.3 IAP'!Q262+'Inversión 2.4 IAP'!Q262+'Exp Veg 1-IAP'!Q262+'Exp Veg 2-IAP'!Q262</f>
        <v>0</v>
      </c>
      <c r="R262" s="125">
        <f>+'Inversión No. 2.1 IAP'!R262++'Inversión No. 2.2 IAP'!R262+'Inversión 2.3 IAP'!R262+'Inversión 2.4 IAP'!R262+'Exp Veg 1-IAP'!R262+'Exp Veg 2-IAP'!R262</f>
        <v>0</v>
      </c>
      <c r="S262" s="125">
        <f>+'Inversión No. 2.1 IAP'!S262++'Inversión No. 2.2 IAP'!S262+'Inversión 2.3 IAP'!S262+'Inversión 2.4 IAP'!S262+'Exp Veg 1-IAP'!S262+'Exp Veg 2-IAP'!S262</f>
        <v>0</v>
      </c>
      <c r="T262" s="125">
        <f>+'Inversión No. 2.1 IAP'!T262++'Inversión No. 2.2 IAP'!T262+'Inversión 2.3 IAP'!T262+'Inversión 2.4 IAP'!T262+'Exp Veg 1-IAP'!T262+'Exp Veg 2-IAP'!T262</f>
        <v>0</v>
      </c>
      <c r="U262" s="125">
        <f>+'Inversión No. 2.1 IAP'!U262++'Inversión No. 2.2 IAP'!U262+'Inversión 2.3 IAP'!U262+'Inversión 2.4 IAP'!U262+'Exp Veg 1-IAP'!U262+'Exp Veg 2-IAP'!U262</f>
        <v>0</v>
      </c>
      <c r="V262" s="125">
        <f>+'Inversión No. 2.1 IAP'!V262++'Inversión No. 2.2 IAP'!V262+'Inversión 2.3 IAP'!V262+'Inversión 2.4 IAP'!V262+'Exp Veg 1-IAP'!V262+'Exp Veg 2-IAP'!V262</f>
        <v>0</v>
      </c>
      <c r="W262" s="125">
        <f>+'Inversión No. 2.1 IAP'!W262++'Inversión No. 2.2 IAP'!W262+'Inversión 2.3 IAP'!W262+'Inversión 2.4 IAP'!W262+'Exp Veg 1-IAP'!W262+'Exp Veg 2-IAP'!W262</f>
        <v>0</v>
      </c>
      <c r="X262" s="125">
        <f>+'Inversión No. 2.1 IAP'!X262++'Inversión No. 2.2 IAP'!X262+'Inversión 2.3 IAP'!X262+'Inversión 2.4 IAP'!X262+'Exp Veg 1-IAP'!X262+'Exp Veg 2-IAP'!X262</f>
        <v>0</v>
      </c>
      <c r="Y262" s="125">
        <f>+'Inversión No. 2.1 IAP'!Y262++'Inversión No. 2.2 IAP'!Y262+'Inversión 2.3 IAP'!Y262+'Inversión 2.4 IAP'!Y262+'Exp Veg 1-IAP'!Y262+'Exp Veg 2-IAP'!Y262</f>
        <v>0</v>
      </c>
      <c r="Z262" s="125">
        <f>+'Inversión No. 2.1 IAP'!Z262++'Inversión No. 2.2 IAP'!Z262+'Inversión 2.3 IAP'!Z262+'Inversión 2.4 IAP'!Z262+'Exp Veg 1-IAP'!Z262+'Exp Veg 2-IAP'!Z262</f>
        <v>0</v>
      </c>
      <c r="AA262" s="125">
        <f>+'Inversión No. 2.1 IAP'!AA262++'Inversión No. 2.2 IAP'!AA262+'Inversión 2.3 IAP'!AA262+'Inversión 2.4 IAP'!AA262+'Exp Veg 1-IAP'!AA262+'Exp Veg 2-IAP'!AA262</f>
        <v>0</v>
      </c>
      <c r="AB262" s="125">
        <f>+'Inversión No. 2.1 IAP'!AB262++'Inversión No. 2.2 IAP'!AB262+'Inversión 2.3 IAP'!AB262+'Inversión 2.4 IAP'!AB262+'Exp Veg 1-IAP'!AB262+'Exp Veg 2-IAP'!AB262</f>
        <v>0</v>
      </c>
      <c r="AC262" s="125">
        <f>+'Inversión No. 2.1 IAP'!AC262++'Inversión No. 2.2 IAP'!AC262+'Inversión 2.3 IAP'!AC262+'Inversión 2.4 IAP'!AC262+'Exp Veg 1-IAP'!AC262+'Exp Veg 2-IAP'!AC262</f>
        <v>0</v>
      </c>
      <c r="AD262" s="125">
        <f>+'Inversión No. 2.1 IAP'!AD262++'Inversión No. 2.2 IAP'!AD262+'Inversión 2.3 IAP'!AD262+'Inversión 2.4 IAP'!AD262+'Exp Veg 1-IAP'!AD262+'Exp Veg 2-IAP'!AD262</f>
        <v>0</v>
      </c>
      <c r="AE262" s="125">
        <f>+'Inversión No. 2.1 IAP'!AE262++'Inversión No. 2.2 IAP'!AE262+'Inversión 2.3 IAP'!AE262+'Inversión 2.4 IAP'!AE262+'Exp Veg 1-IAP'!AE262+'Exp Veg 2-IAP'!AE262</f>
        <v>0</v>
      </c>
      <c r="AF262" s="125">
        <f>+'Inversión No. 2.1 IAP'!AF262++'Inversión No. 2.2 IAP'!AF262+'Inversión 2.3 IAP'!AF262+'Inversión 2.4 IAP'!AF262+'Exp Veg 1-IAP'!AF262+'Exp Veg 2-IAP'!AF262</f>
        <v>0</v>
      </c>
      <c r="AG262" s="125">
        <f>+'Inversión No. 2.1 IAP'!AG262++'Inversión No. 2.2 IAP'!AG262+'Inversión 2.3 IAP'!AG262+'Inversión 2.4 IAP'!AG262+'Exp Veg 1-IAP'!AG262+'Exp Veg 2-IAP'!AG262</f>
        <v>0</v>
      </c>
      <c r="AH262" s="125">
        <f>+'Inversión No. 2.1 IAP'!AH262++'Inversión No. 2.2 IAP'!AH262+'Inversión 2.3 IAP'!AH262+'Inversión 2.4 IAP'!AH262+'Exp Veg 1-IAP'!AH262+'Exp Veg 2-IAP'!AH262</f>
        <v>0</v>
      </c>
      <c r="AI262" s="125">
        <f>+'Inversión No. 2.1 IAP'!AI262++'Inversión No. 2.2 IAP'!AI262+'Inversión 2.3 IAP'!AI262+'Inversión 2.4 IAP'!AI262+'Exp Veg 1-IAP'!AI262+'Exp Veg 2-IAP'!AI262</f>
        <v>0</v>
      </c>
      <c r="AJ262" s="125">
        <f>+'Inversión No. 2.1 IAP'!AJ262++'Inversión No. 2.2 IAP'!AJ262+'Inversión 2.3 IAP'!AJ262+'Inversión 2.4 IAP'!AJ262+'Exp Veg 1-IAP'!AJ262+'Exp Veg 2-IAP'!AJ262</f>
        <v>0</v>
      </c>
      <c r="AK262" s="125">
        <f>+'Inversión No. 2.1 IAP'!AK262++'Inversión No. 2.2 IAP'!AK262+'Inversión 2.3 IAP'!AK262+'Inversión 2.4 IAP'!AK262+'Exp Veg 1-IAP'!AK262+'Exp Veg 2-IAP'!AK262</f>
        <v>0</v>
      </c>
    </row>
    <row r="263" spans="2:37"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125">
        <f>+'Inversión No. 2.1 IAP'!H263++'Inversión No. 2.2 IAP'!H263+'Inversión 2.3 IAP'!H263+'Inversión 2.4 IAP'!H263+'Exp Veg 1-IAP'!H263+'Exp Veg 2-IAP'!H263</f>
        <v>0</v>
      </c>
      <c r="I263" s="125">
        <f>+'Inversión No. 2.1 IAP'!I263++'Inversión No. 2.2 IAP'!I263+'Inversión 2.3 IAP'!I263+'Inversión 2.4 IAP'!I263+'Exp Veg 1-IAP'!I263+'Exp Veg 2-IAP'!I263</f>
        <v>0</v>
      </c>
      <c r="J263" s="125">
        <f>+'Inversión No. 2.1 IAP'!J263++'Inversión No. 2.2 IAP'!J263+'Inversión 2.3 IAP'!J263+'Inversión 2.4 IAP'!J263+'Exp Veg 1-IAP'!J263+'Exp Veg 2-IAP'!J263</f>
        <v>0</v>
      </c>
      <c r="K263" s="125">
        <f>+'Inversión No. 2.1 IAP'!K263++'Inversión No. 2.2 IAP'!K263+'Inversión 2.3 IAP'!K263+'Inversión 2.4 IAP'!K263+'Exp Veg 1-IAP'!K263+'Exp Veg 2-IAP'!K263</f>
        <v>0</v>
      </c>
      <c r="L263" s="125">
        <f>+'Inversión No. 2.1 IAP'!L263++'Inversión No. 2.2 IAP'!L263+'Inversión 2.3 IAP'!L263+'Inversión 2.4 IAP'!L263+'Exp Veg 1-IAP'!L263+'Exp Veg 2-IAP'!L263</f>
        <v>0</v>
      </c>
      <c r="M263" s="125">
        <f>+'Inversión No. 2.1 IAP'!M263++'Inversión No. 2.2 IAP'!M263+'Inversión 2.3 IAP'!M263+'Inversión 2.4 IAP'!M263+'Exp Veg 1-IAP'!M263+'Exp Veg 2-IAP'!M263</f>
        <v>0</v>
      </c>
      <c r="N263" s="125">
        <f>+'Inversión No. 2.1 IAP'!N263++'Inversión No. 2.2 IAP'!N263+'Inversión 2.3 IAP'!N263+'Inversión 2.4 IAP'!N263+'Exp Veg 1-IAP'!N263+'Exp Veg 2-IAP'!N263</f>
        <v>0</v>
      </c>
      <c r="O263" s="125">
        <f>+'Inversión No. 2.1 IAP'!O263++'Inversión No. 2.2 IAP'!O263+'Inversión 2.3 IAP'!O263+'Inversión 2.4 IAP'!O263+'Exp Veg 1-IAP'!O263+'Exp Veg 2-IAP'!O263</f>
        <v>0</v>
      </c>
      <c r="P263" s="125">
        <f>+'Inversión No. 2.1 IAP'!P263++'Inversión No. 2.2 IAP'!P263+'Inversión 2.3 IAP'!P263+'Inversión 2.4 IAP'!P263+'Exp Veg 1-IAP'!P263+'Exp Veg 2-IAP'!P263</f>
        <v>0</v>
      </c>
      <c r="Q263" s="125">
        <f>+'Inversión No. 2.1 IAP'!Q263++'Inversión No. 2.2 IAP'!Q263+'Inversión 2.3 IAP'!Q263+'Inversión 2.4 IAP'!Q263+'Exp Veg 1-IAP'!Q263+'Exp Veg 2-IAP'!Q263</f>
        <v>0</v>
      </c>
      <c r="R263" s="125">
        <f>+'Inversión No. 2.1 IAP'!R263++'Inversión No. 2.2 IAP'!R263+'Inversión 2.3 IAP'!R263+'Inversión 2.4 IAP'!R263+'Exp Veg 1-IAP'!R263+'Exp Veg 2-IAP'!R263</f>
        <v>0</v>
      </c>
      <c r="S263" s="125">
        <f>+'Inversión No. 2.1 IAP'!S263++'Inversión No. 2.2 IAP'!S263+'Inversión 2.3 IAP'!S263+'Inversión 2.4 IAP'!S263+'Exp Veg 1-IAP'!S263+'Exp Veg 2-IAP'!S263</f>
        <v>0</v>
      </c>
      <c r="T263" s="125">
        <f>+'Inversión No. 2.1 IAP'!T263++'Inversión No. 2.2 IAP'!T263+'Inversión 2.3 IAP'!T263+'Inversión 2.4 IAP'!T263+'Exp Veg 1-IAP'!T263+'Exp Veg 2-IAP'!T263</f>
        <v>0</v>
      </c>
      <c r="U263" s="125">
        <f>+'Inversión No. 2.1 IAP'!U263++'Inversión No. 2.2 IAP'!U263+'Inversión 2.3 IAP'!U263+'Inversión 2.4 IAP'!U263+'Exp Veg 1-IAP'!U263+'Exp Veg 2-IAP'!U263</f>
        <v>0</v>
      </c>
      <c r="V263" s="125">
        <f>+'Inversión No. 2.1 IAP'!V263++'Inversión No. 2.2 IAP'!V263+'Inversión 2.3 IAP'!V263+'Inversión 2.4 IAP'!V263+'Exp Veg 1-IAP'!V263+'Exp Veg 2-IAP'!V263</f>
        <v>0</v>
      </c>
      <c r="W263" s="125">
        <f>+'Inversión No. 2.1 IAP'!W263++'Inversión No. 2.2 IAP'!W263+'Inversión 2.3 IAP'!W263+'Inversión 2.4 IAP'!W263+'Exp Veg 1-IAP'!W263+'Exp Veg 2-IAP'!W263</f>
        <v>0</v>
      </c>
      <c r="X263" s="125">
        <f>+'Inversión No. 2.1 IAP'!X263++'Inversión No. 2.2 IAP'!X263+'Inversión 2.3 IAP'!X263+'Inversión 2.4 IAP'!X263+'Exp Veg 1-IAP'!X263+'Exp Veg 2-IAP'!X263</f>
        <v>0</v>
      </c>
      <c r="Y263" s="125">
        <f>+'Inversión No. 2.1 IAP'!Y263++'Inversión No. 2.2 IAP'!Y263+'Inversión 2.3 IAP'!Y263+'Inversión 2.4 IAP'!Y263+'Exp Veg 1-IAP'!Y263+'Exp Veg 2-IAP'!Y263</f>
        <v>0</v>
      </c>
      <c r="Z263" s="125">
        <f>+'Inversión No. 2.1 IAP'!Z263++'Inversión No. 2.2 IAP'!Z263+'Inversión 2.3 IAP'!Z263+'Inversión 2.4 IAP'!Z263+'Exp Veg 1-IAP'!Z263+'Exp Veg 2-IAP'!Z263</f>
        <v>0</v>
      </c>
      <c r="AA263" s="125">
        <f>+'Inversión No. 2.1 IAP'!AA263++'Inversión No. 2.2 IAP'!AA263+'Inversión 2.3 IAP'!AA263+'Inversión 2.4 IAP'!AA263+'Exp Veg 1-IAP'!AA263+'Exp Veg 2-IAP'!AA263</f>
        <v>0</v>
      </c>
      <c r="AB263" s="125">
        <f>+'Inversión No. 2.1 IAP'!AB263++'Inversión No. 2.2 IAP'!AB263+'Inversión 2.3 IAP'!AB263+'Inversión 2.4 IAP'!AB263+'Exp Veg 1-IAP'!AB263+'Exp Veg 2-IAP'!AB263</f>
        <v>0</v>
      </c>
      <c r="AC263" s="125">
        <f>+'Inversión No. 2.1 IAP'!AC263++'Inversión No. 2.2 IAP'!AC263+'Inversión 2.3 IAP'!AC263+'Inversión 2.4 IAP'!AC263+'Exp Veg 1-IAP'!AC263+'Exp Veg 2-IAP'!AC263</f>
        <v>0</v>
      </c>
      <c r="AD263" s="125">
        <f>+'Inversión No. 2.1 IAP'!AD263++'Inversión No. 2.2 IAP'!AD263+'Inversión 2.3 IAP'!AD263+'Inversión 2.4 IAP'!AD263+'Exp Veg 1-IAP'!AD263+'Exp Veg 2-IAP'!AD263</f>
        <v>0</v>
      </c>
      <c r="AE263" s="125">
        <f>+'Inversión No. 2.1 IAP'!AE263++'Inversión No. 2.2 IAP'!AE263+'Inversión 2.3 IAP'!AE263+'Inversión 2.4 IAP'!AE263+'Exp Veg 1-IAP'!AE263+'Exp Veg 2-IAP'!AE263</f>
        <v>0</v>
      </c>
      <c r="AF263" s="125">
        <f>+'Inversión No. 2.1 IAP'!AF263++'Inversión No. 2.2 IAP'!AF263+'Inversión 2.3 IAP'!AF263+'Inversión 2.4 IAP'!AF263+'Exp Veg 1-IAP'!AF263+'Exp Veg 2-IAP'!AF263</f>
        <v>0</v>
      </c>
      <c r="AG263" s="125">
        <f>+'Inversión No. 2.1 IAP'!AG263++'Inversión No. 2.2 IAP'!AG263+'Inversión 2.3 IAP'!AG263+'Inversión 2.4 IAP'!AG263+'Exp Veg 1-IAP'!AG263+'Exp Veg 2-IAP'!AG263</f>
        <v>0</v>
      </c>
      <c r="AH263" s="125">
        <f>+'Inversión No. 2.1 IAP'!AH263++'Inversión No. 2.2 IAP'!AH263+'Inversión 2.3 IAP'!AH263+'Inversión 2.4 IAP'!AH263+'Exp Veg 1-IAP'!AH263+'Exp Veg 2-IAP'!AH263</f>
        <v>0</v>
      </c>
      <c r="AI263" s="125">
        <f>+'Inversión No. 2.1 IAP'!AI263++'Inversión No. 2.2 IAP'!AI263+'Inversión 2.3 IAP'!AI263+'Inversión 2.4 IAP'!AI263+'Exp Veg 1-IAP'!AI263+'Exp Veg 2-IAP'!AI263</f>
        <v>0</v>
      </c>
      <c r="AJ263" s="125">
        <f>+'Inversión No. 2.1 IAP'!AJ263++'Inversión No. 2.2 IAP'!AJ263+'Inversión 2.3 IAP'!AJ263+'Inversión 2.4 IAP'!AJ263+'Exp Veg 1-IAP'!AJ263+'Exp Veg 2-IAP'!AJ263</f>
        <v>0</v>
      </c>
      <c r="AK263" s="125">
        <f>+'Inversión No. 2.1 IAP'!AK263++'Inversión No. 2.2 IAP'!AK263+'Inversión 2.3 IAP'!AK263+'Inversión 2.4 IAP'!AK263+'Exp Veg 1-IAP'!AK263+'Exp Veg 2-IAP'!AK263</f>
        <v>0</v>
      </c>
    </row>
    <row r="264" spans="2:37" x14ac:dyDescent="0.25">
      <c r="B264" s="59" t="s">
        <v>660</v>
      </c>
      <c r="C264" s="62" t="str">
        <f>+VLOOKUP(B264,'resumen UCAP'!$A$5:$O$329,2,0)</f>
        <v>Poste metalico 10 m</v>
      </c>
      <c r="D264" s="63"/>
      <c r="E264" s="63" t="str">
        <f>+VLOOKUP(B264,'resumen UCAP'!$A$5:$O$329,3,0)</f>
        <v>Un</v>
      </c>
      <c r="F264" s="64">
        <f>+VLOOKUP(B264,'resumen UCAP'!$A$5:$O$329,15,0)</f>
        <v>1702264</v>
      </c>
      <c r="G264" s="61">
        <v>4</v>
      </c>
      <c r="H264" s="125">
        <f>+'Inversión No. 2.1 IAP'!H264++'Inversión No. 2.2 IAP'!H264+'Inversión 2.3 IAP'!H264+'Inversión 2.4 IAP'!H264+'Exp Veg 1-IAP'!H264+'Exp Veg 2-IAP'!H264</f>
        <v>0</v>
      </c>
      <c r="I264" s="125">
        <f>+'Inversión No. 2.1 IAP'!I264++'Inversión No. 2.2 IAP'!I264+'Inversión 2.3 IAP'!I264+'Inversión 2.4 IAP'!I264+'Exp Veg 1-IAP'!I264+'Exp Veg 2-IAP'!I264</f>
        <v>0</v>
      </c>
      <c r="J264" s="125">
        <f>+'Inversión No. 2.1 IAP'!J264++'Inversión No. 2.2 IAP'!J264+'Inversión 2.3 IAP'!J264+'Inversión 2.4 IAP'!J264+'Exp Veg 1-IAP'!J264+'Exp Veg 2-IAP'!J264</f>
        <v>0</v>
      </c>
      <c r="K264" s="125">
        <f>+'Inversión No. 2.1 IAP'!K264++'Inversión No. 2.2 IAP'!K264+'Inversión 2.3 IAP'!K264+'Inversión 2.4 IAP'!K264+'Exp Veg 1-IAP'!K264+'Exp Veg 2-IAP'!K264</f>
        <v>0</v>
      </c>
      <c r="L264" s="125">
        <f>+'Inversión No. 2.1 IAP'!L264++'Inversión No. 2.2 IAP'!L264+'Inversión 2.3 IAP'!L264+'Inversión 2.4 IAP'!L264+'Exp Veg 1-IAP'!L264+'Exp Veg 2-IAP'!L264</f>
        <v>0</v>
      </c>
      <c r="M264" s="125">
        <f>+'Inversión No. 2.1 IAP'!M264++'Inversión No. 2.2 IAP'!M264+'Inversión 2.3 IAP'!M264+'Inversión 2.4 IAP'!M264+'Exp Veg 1-IAP'!M264+'Exp Veg 2-IAP'!M264</f>
        <v>0</v>
      </c>
      <c r="N264" s="125">
        <f>+'Inversión No. 2.1 IAP'!N264++'Inversión No. 2.2 IAP'!N264+'Inversión 2.3 IAP'!N264+'Inversión 2.4 IAP'!N264+'Exp Veg 1-IAP'!N264+'Exp Veg 2-IAP'!N264</f>
        <v>0</v>
      </c>
      <c r="O264" s="125">
        <f>+'Inversión No. 2.1 IAP'!O264++'Inversión No. 2.2 IAP'!O264+'Inversión 2.3 IAP'!O264+'Inversión 2.4 IAP'!O264+'Exp Veg 1-IAP'!O264+'Exp Veg 2-IAP'!O264</f>
        <v>0</v>
      </c>
      <c r="P264" s="125">
        <f>+'Inversión No. 2.1 IAP'!P264++'Inversión No. 2.2 IAP'!P264+'Inversión 2.3 IAP'!P264+'Inversión 2.4 IAP'!P264+'Exp Veg 1-IAP'!P264+'Exp Veg 2-IAP'!P264</f>
        <v>0</v>
      </c>
      <c r="Q264" s="125">
        <f>+'Inversión No. 2.1 IAP'!Q264++'Inversión No. 2.2 IAP'!Q264+'Inversión 2.3 IAP'!Q264+'Inversión 2.4 IAP'!Q264+'Exp Veg 1-IAP'!Q264+'Exp Veg 2-IAP'!Q264</f>
        <v>0</v>
      </c>
      <c r="R264" s="125">
        <f>+'Inversión No. 2.1 IAP'!R264++'Inversión No. 2.2 IAP'!R264+'Inversión 2.3 IAP'!R264+'Inversión 2.4 IAP'!R264+'Exp Veg 1-IAP'!R264+'Exp Veg 2-IAP'!R264</f>
        <v>0</v>
      </c>
      <c r="S264" s="125">
        <f>+'Inversión No. 2.1 IAP'!S264++'Inversión No. 2.2 IAP'!S264+'Inversión 2.3 IAP'!S264+'Inversión 2.4 IAP'!S264+'Exp Veg 1-IAP'!S264+'Exp Veg 2-IAP'!S264</f>
        <v>0</v>
      </c>
      <c r="T264" s="125">
        <f>+'Inversión No. 2.1 IAP'!T264++'Inversión No. 2.2 IAP'!T264+'Inversión 2.3 IAP'!T264+'Inversión 2.4 IAP'!T264+'Exp Veg 1-IAP'!T264+'Exp Veg 2-IAP'!T264</f>
        <v>0</v>
      </c>
      <c r="U264" s="125">
        <f>+'Inversión No. 2.1 IAP'!U264++'Inversión No. 2.2 IAP'!U264+'Inversión 2.3 IAP'!U264+'Inversión 2.4 IAP'!U264+'Exp Veg 1-IAP'!U264+'Exp Veg 2-IAP'!U264</f>
        <v>0</v>
      </c>
      <c r="V264" s="125">
        <f>+'Inversión No. 2.1 IAP'!V264++'Inversión No. 2.2 IAP'!V264+'Inversión 2.3 IAP'!V264+'Inversión 2.4 IAP'!V264+'Exp Veg 1-IAP'!V264+'Exp Veg 2-IAP'!V264</f>
        <v>0</v>
      </c>
      <c r="W264" s="125">
        <f>+'Inversión No. 2.1 IAP'!W264++'Inversión No. 2.2 IAP'!W264+'Inversión 2.3 IAP'!W264+'Inversión 2.4 IAP'!W264+'Exp Veg 1-IAP'!W264+'Exp Veg 2-IAP'!W264</f>
        <v>0</v>
      </c>
      <c r="X264" s="125">
        <f>+'Inversión No. 2.1 IAP'!X264++'Inversión No. 2.2 IAP'!X264+'Inversión 2.3 IAP'!X264+'Inversión 2.4 IAP'!X264+'Exp Veg 1-IAP'!X264+'Exp Veg 2-IAP'!X264</f>
        <v>0</v>
      </c>
      <c r="Y264" s="125">
        <f>+'Inversión No. 2.1 IAP'!Y264++'Inversión No. 2.2 IAP'!Y264+'Inversión 2.3 IAP'!Y264+'Inversión 2.4 IAP'!Y264+'Exp Veg 1-IAP'!Y264+'Exp Veg 2-IAP'!Y264</f>
        <v>0</v>
      </c>
      <c r="Z264" s="125">
        <f>+'Inversión No. 2.1 IAP'!Z264++'Inversión No. 2.2 IAP'!Z264+'Inversión 2.3 IAP'!Z264+'Inversión 2.4 IAP'!Z264+'Exp Veg 1-IAP'!Z264+'Exp Veg 2-IAP'!Z264</f>
        <v>0</v>
      </c>
      <c r="AA264" s="125">
        <f>+'Inversión No. 2.1 IAP'!AA264++'Inversión No. 2.2 IAP'!AA264+'Inversión 2.3 IAP'!AA264+'Inversión 2.4 IAP'!AA264+'Exp Veg 1-IAP'!AA264+'Exp Veg 2-IAP'!AA264</f>
        <v>0</v>
      </c>
      <c r="AB264" s="125">
        <f>+'Inversión No. 2.1 IAP'!AB264++'Inversión No. 2.2 IAP'!AB264+'Inversión 2.3 IAP'!AB264+'Inversión 2.4 IAP'!AB264+'Exp Veg 1-IAP'!AB264+'Exp Veg 2-IAP'!AB264</f>
        <v>0</v>
      </c>
      <c r="AC264" s="125">
        <f>+'Inversión No. 2.1 IAP'!AC264++'Inversión No. 2.2 IAP'!AC264+'Inversión 2.3 IAP'!AC264+'Inversión 2.4 IAP'!AC264+'Exp Veg 1-IAP'!AC264+'Exp Veg 2-IAP'!AC264</f>
        <v>0</v>
      </c>
      <c r="AD264" s="125">
        <f>+'Inversión No. 2.1 IAP'!AD264++'Inversión No. 2.2 IAP'!AD264+'Inversión 2.3 IAP'!AD264+'Inversión 2.4 IAP'!AD264+'Exp Veg 1-IAP'!AD264+'Exp Veg 2-IAP'!AD264</f>
        <v>0</v>
      </c>
      <c r="AE264" s="125">
        <f>+'Inversión No. 2.1 IAP'!AE264++'Inversión No. 2.2 IAP'!AE264+'Inversión 2.3 IAP'!AE264+'Inversión 2.4 IAP'!AE264+'Exp Veg 1-IAP'!AE264+'Exp Veg 2-IAP'!AE264</f>
        <v>0</v>
      </c>
      <c r="AF264" s="125">
        <f>+'Inversión No. 2.1 IAP'!AF264++'Inversión No. 2.2 IAP'!AF264+'Inversión 2.3 IAP'!AF264+'Inversión 2.4 IAP'!AF264+'Exp Veg 1-IAP'!AF264+'Exp Veg 2-IAP'!AF264</f>
        <v>0</v>
      </c>
      <c r="AG264" s="125">
        <f>+'Inversión No. 2.1 IAP'!AG264++'Inversión No. 2.2 IAP'!AG264+'Inversión 2.3 IAP'!AG264+'Inversión 2.4 IAP'!AG264+'Exp Veg 1-IAP'!AG264+'Exp Veg 2-IAP'!AG264</f>
        <v>0</v>
      </c>
      <c r="AH264" s="125">
        <f>+'Inversión No. 2.1 IAP'!AH264++'Inversión No. 2.2 IAP'!AH264+'Inversión 2.3 IAP'!AH264+'Inversión 2.4 IAP'!AH264+'Exp Veg 1-IAP'!AH264+'Exp Veg 2-IAP'!AH264</f>
        <v>0</v>
      </c>
      <c r="AI264" s="125">
        <f>+'Inversión No. 2.1 IAP'!AI264++'Inversión No. 2.2 IAP'!AI264+'Inversión 2.3 IAP'!AI264+'Inversión 2.4 IAP'!AI264+'Exp Veg 1-IAP'!AI264+'Exp Veg 2-IAP'!AI264</f>
        <v>0</v>
      </c>
      <c r="AJ264" s="125">
        <f>+'Inversión No. 2.1 IAP'!AJ264++'Inversión No. 2.2 IAP'!AJ264+'Inversión 2.3 IAP'!AJ264+'Inversión 2.4 IAP'!AJ264+'Exp Veg 1-IAP'!AJ264+'Exp Veg 2-IAP'!AJ264</f>
        <v>0</v>
      </c>
      <c r="AK264" s="125">
        <f>+'Inversión No. 2.1 IAP'!AK264++'Inversión No. 2.2 IAP'!AK264+'Inversión 2.3 IAP'!AK264+'Inversión 2.4 IAP'!AK264+'Exp Veg 1-IAP'!AK264+'Exp Veg 2-IAP'!AK264</f>
        <v>0</v>
      </c>
    </row>
    <row r="265" spans="2:37" x14ac:dyDescent="0.25">
      <c r="B265" s="59" t="s">
        <v>661</v>
      </c>
      <c r="C265" s="62" t="str">
        <f>+VLOOKUP(B265,'resumen UCAP'!$A$5:$O$329,2,0)</f>
        <v>Poste indemetal  10.8</v>
      </c>
      <c r="D265" s="63"/>
      <c r="E265" s="63" t="str">
        <f>+VLOOKUP(B265,'resumen UCAP'!$A$5:$O$329,3,0)</f>
        <v>Un</v>
      </c>
      <c r="F265" s="64">
        <f>+VLOOKUP(B265,'resumen UCAP'!$A$5:$O$329,15,0)</f>
        <v>1702264</v>
      </c>
      <c r="G265" s="61">
        <v>20</v>
      </c>
      <c r="H265" s="125">
        <f>+'Inversión No. 2.1 IAP'!H265++'Inversión No. 2.2 IAP'!H265+'Inversión 2.3 IAP'!H265+'Inversión 2.4 IAP'!H265+'Exp Veg 1-IAP'!H265+'Exp Veg 2-IAP'!H265</f>
        <v>0</v>
      </c>
      <c r="I265" s="125">
        <f>+'Inversión No. 2.1 IAP'!I265++'Inversión No. 2.2 IAP'!I265+'Inversión 2.3 IAP'!I265+'Inversión 2.4 IAP'!I265+'Exp Veg 1-IAP'!I265+'Exp Veg 2-IAP'!I265</f>
        <v>0</v>
      </c>
      <c r="J265" s="125">
        <f>+'Inversión No. 2.1 IAP'!J265++'Inversión No. 2.2 IAP'!J265+'Inversión 2.3 IAP'!J265+'Inversión 2.4 IAP'!J265+'Exp Veg 1-IAP'!J265+'Exp Veg 2-IAP'!J265</f>
        <v>0</v>
      </c>
      <c r="K265" s="125">
        <f>+'Inversión No. 2.1 IAP'!K265++'Inversión No. 2.2 IAP'!K265+'Inversión 2.3 IAP'!K265+'Inversión 2.4 IAP'!K265+'Exp Veg 1-IAP'!K265+'Exp Veg 2-IAP'!K265</f>
        <v>0</v>
      </c>
      <c r="L265" s="125">
        <f>+'Inversión No. 2.1 IAP'!L265++'Inversión No. 2.2 IAP'!L265+'Inversión 2.3 IAP'!L265+'Inversión 2.4 IAP'!L265+'Exp Veg 1-IAP'!L265+'Exp Veg 2-IAP'!L265</f>
        <v>0</v>
      </c>
      <c r="M265" s="125">
        <f>+'Inversión No. 2.1 IAP'!M265++'Inversión No. 2.2 IAP'!M265+'Inversión 2.3 IAP'!M265+'Inversión 2.4 IAP'!M265+'Exp Veg 1-IAP'!M265+'Exp Veg 2-IAP'!M265</f>
        <v>0</v>
      </c>
      <c r="N265" s="125">
        <f>+'Inversión No. 2.1 IAP'!N265++'Inversión No. 2.2 IAP'!N265+'Inversión 2.3 IAP'!N265+'Inversión 2.4 IAP'!N265+'Exp Veg 1-IAP'!N265+'Exp Veg 2-IAP'!N265</f>
        <v>0</v>
      </c>
      <c r="O265" s="125">
        <f>+'Inversión No. 2.1 IAP'!O265++'Inversión No. 2.2 IAP'!O265+'Inversión 2.3 IAP'!O265+'Inversión 2.4 IAP'!O265+'Exp Veg 1-IAP'!O265+'Exp Veg 2-IAP'!O265</f>
        <v>0</v>
      </c>
      <c r="P265" s="125">
        <f>+'Inversión No. 2.1 IAP'!P265++'Inversión No. 2.2 IAP'!P265+'Inversión 2.3 IAP'!P265+'Inversión 2.4 IAP'!P265+'Exp Veg 1-IAP'!P265+'Exp Veg 2-IAP'!P265</f>
        <v>0</v>
      </c>
      <c r="Q265" s="125">
        <f>+'Inversión No. 2.1 IAP'!Q265++'Inversión No. 2.2 IAP'!Q265+'Inversión 2.3 IAP'!Q265+'Inversión 2.4 IAP'!Q265+'Exp Veg 1-IAP'!Q265+'Exp Veg 2-IAP'!Q265</f>
        <v>0</v>
      </c>
      <c r="R265" s="125">
        <f>+'Inversión No. 2.1 IAP'!R265++'Inversión No. 2.2 IAP'!R265+'Inversión 2.3 IAP'!R265+'Inversión 2.4 IAP'!R265+'Exp Veg 1-IAP'!R265+'Exp Veg 2-IAP'!R265</f>
        <v>0</v>
      </c>
      <c r="S265" s="125">
        <f>+'Inversión No. 2.1 IAP'!S265++'Inversión No. 2.2 IAP'!S265+'Inversión 2.3 IAP'!S265+'Inversión 2.4 IAP'!S265+'Exp Veg 1-IAP'!S265+'Exp Veg 2-IAP'!S265</f>
        <v>0</v>
      </c>
      <c r="T265" s="125">
        <f>+'Inversión No. 2.1 IAP'!T265++'Inversión No. 2.2 IAP'!T265+'Inversión 2.3 IAP'!T265+'Inversión 2.4 IAP'!T265+'Exp Veg 1-IAP'!T265+'Exp Veg 2-IAP'!T265</f>
        <v>0</v>
      </c>
      <c r="U265" s="125">
        <f>+'Inversión No. 2.1 IAP'!U265++'Inversión No. 2.2 IAP'!U265+'Inversión 2.3 IAP'!U265+'Inversión 2.4 IAP'!U265+'Exp Veg 1-IAP'!U265+'Exp Veg 2-IAP'!U265</f>
        <v>0</v>
      </c>
      <c r="V265" s="125">
        <f>+'Inversión No. 2.1 IAP'!V265++'Inversión No. 2.2 IAP'!V265+'Inversión 2.3 IAP'!V265+'Inversión 2.4 IAP'!V265+'Exp Veg 1-IAP'!V265+'Exp Veg 2-IAP'!V265</f>
        <v>0</v>
      </c>
      <c r="W265" s="125">
        <f>+'Inversión No. 2.1 IAP'!W265++'Inversión No. 2.2 IAP'!W265+'Inversión 2.3 IAP'!W265+'Inversión 2.4 IAP'!W265+'Exp Veg 1-IAP'!W265+'Exp Veg 2-IAP'!W265</f>
        <v>0</v>
      </c>
      <c r="X265" s="125">
        <f>+'Inversión No. 2.1 IAP'!X265++'Inversión No. 2.2 IAP'!X265+'Inversión 2.3 IAP'!X265+'Inversión 2.4 IAP'!X265+'Exp Veg 1-IAP'!X265+'Exp Veg 2-IAP'!X265</f>
        <v>0</v>
      </c>
      <c r="Y265" s="125">
        <f>+'Inversión No. 2.1 IAP'!Y265++'Inversión No. 2.2 IAP'!Y265+'Inversión 2.3 IAP'!Y265+'Inversión 2.4 IAP'!Y265+'Exp Veg 1-IAP'!Y265+'Exp Veg 2-IAP'!Y265</f>
        <v>0</v>
      </c>
      <c r="Z265" s="125">
        <f>+'Inversión No. 2.1 IAP'!Z265++'Inversión No. 2.2 IAP'!Z265+'Inversión 2.3 IAP'!Z265+'Inversión 2.4 IAP'!Z265+'Exp Veg 1-IAP'!Z265+'Exp Veg 2-IAP'!Z265</f>
        <v>0</v>
      </c>
      <c r="AA265" s="125">
        <f>+'Inversión No. 2.1 IAP'!AA265++'Inversión No. 2.2 IAP'!AA265+'Inversión 2.3 IAP'!AA265+'Inversión 2.4 IAP'!AA265+'Exp Veg 1-IAP'!AA265+'Exp Veg 2-IAP'!AA265</f>
        <v>0</v>
      </c>
      <c r="AB265" s="125">
        <f>+'Inversión No. 2.1 IAP'!AB265++'Inversión No. 2.2 IAP'!AB265+'Inversión 2.3 IAP'!AB265+'Inversión 2.4 IAP'!AB265+'Exp Veg 1-IAP'!AB265+'Exp Veg 2-IAP'!AB265</f>
        <v>0</v>
      </c>
      <c r="AC265" s="125">
        <f>+'Inversión No. 2.1 IAP'!AC265++'Inversión No. 2.2 IAP'!AC265+'Inversión 2.3 IAP'!AC265+'Inversión 2.4 IAP'!AC265+'Exp Veg 1-IAP'!AC265+'Exp Veg 2-IAP'!AC265</f>
        <v>0</v>
      </c>
      <c r="AD265" s="125">
        <f>+'Inversión No. 2.1 IAP'!AD265++'Inversión No. 2.2 IAP'!AD265+'Inversión 2.3 IAP'!AD265+'Inversión 2.4 IAP'!AD265+'Exp Veg 1-IAP'!AD265+'Exp Veg 2-IAP'!AD265</f>
        <v>0</v>
      </c>
      <c r="AE265" s="125">
        <f>+'Inversión No. 2.1 IAP'!AE265++'Inversión No. 2.2 IAP'!AE265+'Inversión 2.3 IAP'!AE265+'Inversión 2.4 IAP'!AE265+'Exp Veg 1-IAP'!AE265+'Exp Veg 2-IAP'!AE265</f>
        <v>0</v>
      </c>
      <c r="AF265" s="125">
        <f>+'Inversión No. 2.1 IAP'!AF265++'Inversión No. 2.2 IAP'!AF265+'Inversión 2.3 IAP'!AF265+'Inversión 2.4 IAP'!AF265+'Exp Veg 1-IAP'!AF265+'Exp Veg 2-IAP'!AF265</f>
        <v>0</v>
      </c>
      <c r="AG265" s="125">
        <f>+'Inversión No. 2.1 IAP'!AG265++'Inversión No. 2.2 IAP'!AG265+'Inversión 2.3 IAP'!AG265+'Inversión 2.4 IAP'!AG265+'Exp Veg 1-IAP'!AG265+'Exp Veg 2-IAP'!AG265</f>
        <v>0</v>
      </c>
      <c r="AH265" s="125">
        <f>+'Inversión No. 2.1 IAP'!AH265++'Inversión No. 2.2 IAP'!AH265+'Inversión 2.3 IAP'!AH265+'Inversión 2.4 IAP'!AH265+'Exp Veg 1-IAP'!AH265+'Exp Veg 2-IAP'!AH265</f>
        <v>0</v>
      </c>
      <c r="AI265" s="125">
        <f>+'Inversión No. 2.1 IAP'!AI265++'Inversión No. 2.2 IAP'!AI265+'Inversión 2.3 IAP'!AI265+'Inversión 2.4 IAP'!AI265+'Exp Veg 1-IAP'!AI265+'Exp Veg 2-IAP'!AI265</f>
        <v>0</v>
      </c>
      <c r="AJ265" s="125">
        <f>+'Inversión No. 2.1 IAP'!AJ265++'Inversión No. 2.2 IAP'!AJ265+'Inversión 2.3 IAP'!AJ265+'Inversión 2.4 IAP'!AJ265+'Exp Veg 1-IAP'!AJ265+'Exp Veg 2-IAP'!AJ265</f>
        <v>0</v>
      </c>
      <c r="AK265" s="125">
        <f>+'Inversión No. 2.1 IAP'!AK265++'Inversión No. 2.2 IAP'!AK265+'Inversión 2.3 IAP'!AK265+'Inversión 2.4 IAP'!AK265+'Exp Veg 1-IAP'!AK265+'Exp Veg 2-IAP'!AK265</f>
        <v>0</v>
      </c>
    </row>
    <row r="266" spans="2:37" x14ac:dyDescent="0.25">
      <c r="B266" s="59" t="s">
        <v>662</v>
      </c>
      <c r="C266" s="62" t="str">
        <f>+VLOOKUP(B266,'resumen UCAP'!$A$5:$O$329,2,0)</f>
        <v>Poste indemetal  12</v>
      </c>
      <c r="D266" s="63"/>
      <c r="E266" s="63" t="str">
        <f>+VLOOKUP(B266,'resumen UCAP'!$A$5:$O$329,3,0)</f>
        <v>Un</v>
      </c>
      <c r="F266" s="64">
        <f>+VLOOKUP(B266,'resumen UCAP'!$A$5:$O$329,15,0)</f>
        <v>1702264</v>
      </c>
      <c r="G266" s="61">
        <v>3</v>
      </c>
      <c r="H266" s="125">
        <f>+'Inversión No. 2.1 IAP'!H266++'Inversión No. 2.2 IAP'!H266+'Inversión 2.3 IAP'!H266+'Inversión 2.4 IAP'!H266+'Exp Veg 1-IAP'!H266+'Exp Veg 2-IAP'!H266</f>
        <v>0</v>
      </c>
      <c r="I266" s="125">
        <f>+'Inversión No. 2.1 IAP'!I266++'Inversión No. 2.2 IAP'!I266+'Inversión 2.3 IAP'!I266+'Inversión 2.4 IAP'!I266+'Exp Veg 1-IAP'!I266+'Exp Veg 2-IAP'!I266</f>
        <v>0</v>
      </c>
      <c r="J266" s="125">
        <f>+'Inversión No. 2.1 IAP'!J266++'Inversión No. 2.2 IAP'!J266+'Inversión 2.3 IAP'!J266+'Inversión 2.4 IAP'!J266+'Exp Veg 1-IAP'!J266+'Exp Veg 2-IAP'!J266</f>
        <v>0</v>
      </c>
      <c r="K266" s="125">
        <f>+'Inversión No. 2.1 IAP'!K266++'Inversión No. 2.2 IAP'!K266+'Inversión 2.3 IAP'!K266+'Inversión 2.4 IAP'!K266+'Exp Veg 1-IAP'!K266+'Exp Veg 2-IAP'!K266</f>
        <v>0</v>
      </c>
      <c r="L266" s="125">
        <f>+'Inversión No. 2.1 IAP'!L266++'Inversión No. 2.2 IAP'!L266+'Inversión 2.3 IAP'!L266+'Inversión 2.4 IAP'!L266+'Exp Veg 1-IAP'!L266+'Exp Veg 2-IAP'!L266</f>
        <v>0</v>
      </c>
      <c r="M266" s="125">
        <f>+'Inversión No. 2.1 IAP'!M266++'Inversión No. 2.2 IAP'!M266+'Inversión 2.3 IAP'!M266+'Inversión 2.4 IAP'!M266+'Exp Veg 1-IAP'!M266+'Exp Veg 2-IAP'!M266</f>
        <v>0</v>
      </c>
      <c r="N266" s="125">
        <f>+'Inversión No. 2.1 IAP'!N266++'Inversión No. 2.2 IAP'!N266+'Inversión 2.3 IAP'!N266+'Inversión 2.4 IAP'!N266+'Exp Veg 1-IAP'!N266+'Exp Veg 2-IAP'!N266</f>
        <v>0</v>
      </c>
      <c r="O266" s="125">
        <f>+'Inversión No. 2.1 IAP'!O266++'Inversión No. 2.2 IAP'!O266+'Inversión 2.3 IAP'!O266+'Inversión 2.4 IAP'!O266+'Exp Veg 1-IAP'!O266+'Exp Veg 2-IAP'!O266</f>
        <v>0</v>
      </c>
      <c r="P266" s="125">
        <f>+'Inversión No. 2.1 IAP'!P266++'Inversión No. 2.2 IAP'!P266+'Inversión 2.3 IAP'!P266+'Inversión 2.4 IAP'!P266+'Exp Veg 1-IAP'!P266+'Exp Veg 2-IAP'!P266</f>
        <v>0</v>
      </c>
      <c r="Q266" s="125">
        <f>+'Inversión No. 2.1 IAP'!Q266++'Inversión No. 2.2 IAP'!Q266+'Inversión 2.3 IAP'!Q266+'Inversión 2.4 IAP'!Q266+'Exp Veg 1-IAP'!Q266+'Exp Veg 2-IAP'!Q266</f>
        <v>0</v>
      </c>
      <c r="R266" s="125">
        <f>+'Inversión No. 2.1 IAP'!R266++'Inversión No. 2.2 IAP'!R266+'Inversión 2.3 IAP'!R266+'Inversión 2.4 IAP'!R266+'Exp Veg 1-IAP'!R266+'Exp Veg 2-IAP'!R266</f>
        <v>0</v>
      </c>
      <c r="S266" s="125">
        <f>+'Inversión No. 2.1 IAP'!S266++'Inversión No. 2.2 IAP'!S266+'Inversión 2.3 IAP'!S266+'Inversión 2.4 IAP'!S266+'Exp Veg 1-IAP'!S266+'Exp Veg 2-IAP'!S266</f>
        <v>0</v>
      </c>
      <c r="T266" s="125">
        <f>+'Inversión No. 2.1 IAP'!T266++'Inversión No. 2.2 IAP'!T266+'Inversión 2.3 IAP'!T266+'Inversión 2.4 IAP'!T266+'Exp Veg 1-IAP'!T266+'Exp Veg 2-IAP'!T266</f>
        <v>0</v>
      </c>
      <c r="U266" s="125">
        <f>+'Inversión No. 2.1 IAP'!U266++'Inversión No. 2.2 IAP'!U266+'Inversión 2.3 IAP'!U266+'Inversión 2.4 IAP'!U266+'Exp Veg 1-IAP'!U266+'Exp Veg 2-IAP'!U266</f>
        <v>0</v>
      </c>
      <c r="V266" s="125">
        <f>+'Inversión No. 2.1 IAP'!V266++'Inversión No. 2.2 IAP'!V266+'Inversión 2.3 IAP'!V266+'Inversión 2.4 IAP'!V266+'Exp Veg 1-IAP'!V266+'Exp Veg 2-IAP'!V266</f>
        <v>0</v>
      </c>
      <c r="W266" s="125">
        <f>+'Inversión No. 2.1 IAP'!W266++'Inversión No. 2.2 IAP'!W266+'Inversión 2.3 IAP'!W266+'Inversión 2.4 IAP'!W266+'Exp Veg 1-IAP'!W266+'Exp Veg 2-IAP'!W266</f>
        <v>0</v>
      </c>
      <c r="X266" s="125">
        <f>+'Inversión No. 2.1 IAP'!X266++'Inversión No. 2.2 IAP'!X266+'Inversión 2.3 IAP'!X266+'Inversión 2.4 IAP'!X266+'Exp Veg 1-IAP'!X266+'Exp Veg 2-IAP'!X266</f>
        <v>0</v>
      </c>
      <c r="Y266" s="125">
        <f>+'Inversión No. 2.1 IAP'!Y266++'Inversión No. 2.2 IAP'!Y266+'Inversión 2.3 IAP'!Y266+'Inversión 2.4 IAP'!Y266+'Exp Veg 1-IAP'!Y266+'Exp Veg 2-IAP'!Y266</f>
        <v>0</v>
      </c>
      <c r="Z266" s="125">
        <f>+'Inversión No. 2.1 IAP'!Z266++'Inversión No. 2.2 IAP'!Z266+'Inversión 2.3 IAP'!Z266+'Inversión 2.4 IAP'!Z266+'Exp Veg 1-IAP'!Z266+'Exp Veg 2-IAP'!Z266</f>
        <v>0</v>
      </c>
      <c r="AA266" s="125">
        <f>+'Inversión No. 2.1 IAP'!AA266++'Inversión No. 2.2 IAP'!AA266+'Inversión 2.3 IAP'!AA266+'Inversión 2.4 IAP'!AA266+'Exp Veg 1-IAP'!AA266+'Exp Veg 2-IAP'!AA266</f>
        <v>0</v>
      </c>
      <c r="AB266" s="125">
        <f>+'Inversión No. 2.1 IAP'!AB266++'Inversión No. 2.2 IAP'!AB266+'Inversión 2.3 IAP'!AB266+'Inversión 2.4 IAP'!AB266+'Exp Veg 1-IAP'!AB266+'Exp Veg 2-IAP'!AB266</f>
        <v>0</v>
      </c>
      <c r="AC266" s="125">
        <f>+'Inversión No. 2.1 IAP'!AC266++'Inversión No. 2.2 IAP'!AC266+'Inversión 2.3 IAP'!AC266+'Inversión 2.4 IAP'!AC266+'Exp Veg 1-IAP'!AC266+'Exp Veg 2-IAP'!AC266</f>
        <v>0</v>
      </c>
      <c r="AD266" s="125">
        <f>+'Inversión No. 2.1 IAP'!AD266++'Inversión No. 2.2 IAP'!AD266+'Inversión 2.3 IAP'!AD266+'Inversión 2.4 IAP'!AD266+'Exp Veg 1-IAP'!AD266+'Exp Veg 2-IAP'!AD266</f>
        <v>0</v>
      </c>
      <c r="AE266" s="125">
        <f>+'Inversión No. 2.1 IAP'!AE266++'Inversión No. 2.2 IAP'!AE266+'Inversión 2.3 IAP'!AE266+'Inversión 2.4 IAP'!AE266+'Exp Veg 1-IAP'!AE266+'Exp Veg 2-IAP'!AE266</f>
        <v>0</v>
      </c>
      <c r="AF266" s="125">
        <f>+'Inversión No. 2.1 IAP'!AF266++'Inversión No. 2.2 IAP'!AF266+'Inversión 2.3 IAP'!AF266+'Inversión 2.4 IAP'!AF266+'Exp Veg 1-IAP'!AF266+'Exp Veg 2-IAP'!AF266</f>
        <v>0</v>
      </c>
      <c r="AG266" s="125">
        <f>+'Inversión No. 2.1 IAP'!AG266++'Inversión No. 2.2 IAP'!AG266+'Inversión 2.3 IAP'!AG266+'Inversión 2.4 IAP'!AG266+'Exp Veg 1-IAP'!AG266+'Exp Veg 2-IAP'!AG266</f>
        <v>0</v>
      </c>
      <c r="AH266" s="125">
        <f>+'Inversión No. 2.1 IAP'!AH266++'Inversión No. 2.2 IAP'!AH266+'Inversión 2.3 IAP'!AH266+'Inversión 2.4 IAP'!AH266+'Exp Veg 1-IAP'!AH266+'Exp Veg 2-IAP'!AH266</f>
        <v>0</v>
      </c>
      <c r="AI266" s="125">
        <f>+'Inversión No. 2.1 IAP'!AI266++'Inversión No. 2.2 IAP'!AI266+'Inversión 2.3 IAP'!AI266+'Inversión 2.4 IAP'!AI266+'Exp Veg 1-IAP'!AI266+'Exp Veg 2-IAP'!AI266</f>
        <v>0</v>
      </c>
      <c r="AJ266" s="125">
        <f>+'Inversión No. 2.1 IAP'!AJ266++'Inversión No. 2.2 IAP'!AJ266+'Inversión 2.3 IAP'!AJ266+'Inversión 2.4 IAP'!AJ266+'Exp Veg 1-IAP'!AJ266+'Exp Veg 2-IAP'!AJ266</f>
        <v>0</v>
      </c>
      <c r="AK266" s="125">
        <f>+'Inversión No. 2.1 IAP'!AK266++'Inversión No. 2.2 IAP'!AK266+'Inversión 2.3 IAP'!AK266+'Inversión 2.4 IAP'!AK266+'Exp Veg 1-IAP'!AK266+'Exp Veg 2-IAP'!AK266</f>
        <v>0</v>
      </c>
    </row>
    <row r="267" spans="2:37" x14ac:dyDescent="0.25">
      <c r="B267" s="59" t="s">
        <v>663</v>
      </c>
      <c r="C267" s="62" t="str">
        <f>+VLOOKUP(B267,'resumen UCAP'!$A$5:$O$329,2,0)</f>
        <v>Poste ingemetal 8 m</v>
      </c>
      <c r="D267" s="63"/>
      <c r="E267" s="63" t="str">
        <f>+VLOOKUP(B267,'resumen UCAP'!$A$5:$O$329,3,0)</f>
        <v>Un</v>
      </c>
      <c r="F267" s="64">
        <f>+VLOOKUP(B267,'resumen UCAP'!$A$5:$O$329,15,0)</f>
        <v>1229507</v>
      </c>
      <c r="G267" s="61">
        <v>33</v>
      </c>
      <c r="H267" s="125">
        <f>+'Inversión No. 2.1 IAP'!H267++'Inversión No. 2.2 IAP'!H267+'Inversión 2.3 IAP'!H267+'Inversión 2.4 IAP'!H267+'Exp Veg 1-IAP'!H267+'Exp Veg 2-IAP'!H267</f>
        <v>0</v>
      </c>
      <c r="I267" s="125">
        <f>+'Inversión No. 2.1 IAP'!I267++'Inversión No. 2.2 IAP'!I267+'Inversión 2.3 IAP'!I267+'Inversión 2.4 IAP'!I267+'Exp Veg 1-IAP'!I267+'Exp Veg 2-IAP'!I267</f>
        <v>0</v>
      </c>
      <c r="J267" s="125">
        <f>+'Inversión No. 2.1 IAP'!J267++'Inversión No. 2.2 IAP'!J267+'Inversión 2.3 IAP'!J267+'Inversión 2.4 IAP'!J267+'Exp Veg 1-IAP'!J267+'Exp Veg 2-IAP'!J267</f>
        <v>0</v>
      </c>
      <c r="K267" s="125">
        <f>+'Inversión No. 2.1 IAP'!K267++'Inversión No. 2.2 IAP'!K267+'Inversión 2.3 IAP'!K267+'Inversión 2.4 IAP'!K267+'Exp Veg 1-IAP'!K267+'Exp Veg 2-IAP'!K267</f>
        <v>0</v>
      </c>
      <c r="L267" s="125">
        <f>+'Inversión No. 2.1 IAP'!L267++'Inversión No. 2.2 IAP'!L267+'Inversión 2.3 IAP'!L267+'Inversión 2.4 IAP'!L267+'Exp Veg 1-IAP'!L267+'Exp Veg 2-IAP'!L267</f>
        <v>0</v>
      </c>
      <c r="M267" s="125">
        <f>+'Inversión No. 2.1 IAP'!M267++'Inversión No. 2.2 IAP'!M267+'Inversión 2.3 IAP'!M267+'Inversión 2.4 IAP'!M267+'Exp Veg 1-IAP'!M267+'Exp Veg 2-IAP'!M267</f>
        <v>0</v>
      </c>
      <c r="N267" s="125">
        <f>+'Inversión No. 2.1 IAP'!N267++'Inversión No. 2.2 IAP'!N267+'Inversión 2.3 IAP'!N267+'Inversión 2.4 IAP'!N267+'Exp Veg 1-IAP'!N267+'Exp Veg 2-IAP'!N267</f>
        <v>0</v>
      </c>
      <c r="O267" s="125">
        <f>+'Inversión No. 2.1 IAP'!O267++'Inversión No. 2.2 IAP'!O267+'Inversión 2.3 IAP'!O267+'Inversión 2.4 IAP'!O267+'Exp Veg 1-IAP'!O267+'Exp Veg 2-IAP'!O267</f>
        <v>0</v>
      </c>
      <c r="P267" s="125">
        <f>+'Inversión No. 2.1 IAP'!P267++'Inversión No. 2.2 IAP'!P267+'Inversión 2.3 IAP'!P267+'Inversión 2.4 IAP'!P267+'Exp Veg 1-IAP'!P267+'Exp Veg 2-IAP'!P267</f>
        <v>0</v>
      </c>
      <c r="Q267" s="125">
        <f>+'Inversión No. 2.1 IAP'!Q267++'Inversión No. 2.2 IAP'!Q267+'Inversión 2.3 IAP'!Q267+'Inversión 2.4 IAP'!Q267+'Exp Veg 1-IAP'!Q267+'Exp Veg 2-IAP'!Q267</f>
        <v>0</v>
      </c>
      <c r="R267" s="125">
        <f>+'Inversión No. 2.1 IAP'!R267++'Inversión No. 2.2 IAP'!R267+'Inversión 2.3 IAP'!R267+'Inversión 2.4 IAP'!R267+'Exp Veg 1-IAP'!R267+'Exp Veg 2-IAP'!R267</f>
        <v>0</v>
      </c>
      <c r="S267" s="125">
        <f>+'Inversión No. 2.1 IAP'!S267++'Inversión No. 2.2 IAP'!S267+'Inversión 2.3 IAP'!S267+'Inversión 2.4 IAP'!S267+'Exp Veg 1-IAP'!S267+'Exp Veg 2-IAP'!S267</f>
        <v>0</v>
      </c>
      <c r="T267" s="125">
        <f>+'Inversión No. 2.1 IAP'!T267++'Inversión No. 2.2 IAP'!T267+'Inversión 2.3 IAP'!T267+'Inversión 2.4 IAP'!T267+'Exp Veg 1-IAP'!T267+'Exp Veg 2-IAP'!T267</f>
        <v>0</v>
      </c>
      <c r="U267" s="125">
        <f>+'Inversión No. 2.1 IAP'!U267++'Inversión No. 2.2 IAP'!U267+'Inversión 2.3 IAP'!U267+'Inversión 2.4 IAP'!U267+'Exp Veg 1-IAP'!U267+'Exp Veg 2-IAP'!U267</f>
        <v>0</v>
      </c>
      <c r="V267" s="125">
        <f>+'Inversión No. 2.1 IAP'!V267++'Inversión No. 2.2 IAP'!V267+'Inversión 2.3 IAP'!V267+'Inversión 2.4 IAP'!V267+'Exp Veg 1-IAP'!V267+'Exp Veg 2-IAP'!V267</f>
        <v>0</v>
      </c>
      <c r="W267" s="125">
        <f>+'Inversión No. 2.1 IAP'!W267++'Inversión No. 2.2 IAP'!W267+'Inversión 2.3 IAP'!W267+'Inversión 2.4 IAP'!W267+'Exp Veg 1-IAP'!W267+'Exp Veg 2-IAP'!W267</f>
        <v>0</v>
      </c>
      <c r="X267" s="125">
        <f>+'Inversión No. 2.1 IAP'!X267++'Inversión No. 2.2 IAP'!X267+'Inversión 2.3 IAP'!X267+'Inversión 2.4 IAP'!X267+'Exp Veg 1-IAP'!X267+'Exp Veg 2-IAP'!X267</f>
        <v>0</v>
      </c>
      <c r="Y267" s="125">
        <f>+'Inversión No. 2.1 IAP'!Y267++'Inversión No. 2.2 IAP'!Y267+'Inversión 2.3 IAP'!Y267+'Inversión 2.4 IAP'!Y267+'Exp Veg 1-IAP'!Y267+'Exp Veg 2-IAP'!Y267</f>
        <v>0</v>
      </c>
      <c r="Z267" s="125">
        <f>+'Inversión No. 2.1 IAP'!Z267++'Inversión No. 2.2 IAP'!Z267+'Inversión 2.3 IAP'!Z267+'Inversión 2.4 IAP'!Z267+'Exp Veg 1-IAP'!Z267+'Exp Veg 2-IAP'!Z267</f>
        <v>0</v>
      </c>
      <c r="AA267" s="125">
        <f>+'Inversión No. 2.1 IAP'!AA267++'Inversión No. 2.2 IAP'!AA267+'Inversión 2.3 IAP'!AA267+'Inversión 2.4 IAP'!AA267+'Exp Veg 1-IAP'!AA267+'Exp Veg 2-IAP'!AA267</f>
        <v>0</v>
      </c>
      <c r="AB267" s="125">
        <f>+'Inversión No. 2.1 IAP'!AB267++'Inversión No. 2.2 IAP'!AB267+'Inversión 2.3 IAP'!AB267+'Inversión 2.4 IAP'!AB267+'Exp Veg 1-IAP'!AB267+'Exp Veg 2-IAP'!AB267</f>
        <v>0</v>
      </c>
      <c r="AC267" s="125">
        <f>+'Inversión No. 2.1 IAP'!AC267++'Inversión No. 2.2 IAP'!AC267+'Inversión 2.3 IAP'!AC267+'Inversión 2.4 IAP'!AC267+'Exp Veg 1-IAP'!AC267+'Exp Veg 2-IAP'!AC267</f>
        <v>0</v>
      </c>
      <c r="AD267" s="125">
        <f>+'Inversión No. 2.1 IAP'!AD267++'Inversión No. 2.2 IAP'!AD267+'Inversión 2.3 IAP'!AD267+'Inversión 2.4 IAP'!AD267+'Exp Veg 1-IAP'!AD267+'Exp Veg 2-IAP'!AD267</f>
        <v>0</v>
      </c>
      <c r="AE267" s="125">
        <f>+'Inversión No. 2.1 IAP'!AE267++'Inversión No. 2.2 IAP'!AE267+'Inversión 2.3 IAP'!AE267+'Inversión 2.4 IAP'!AE267+'Exp Veg 1-IAP'!AE267+'Exp Veg 2-IAP'!AE267</f>
        <v>0</v>
      </c>
      <c r="AF267" s="125">
        <f>+'Inversión No. 2.1 IAP'!AF267++'Inversión No. 2.2 IAP'!AF267+'Inversión 2.3 IAP'!AF267+'Inversión 2.4 IAP'!AF267+'Exp Veg 1-IAP'!AF267+'Exp Veg 2-IAP'!AF267</f>
        <v>0</v>
      </c>
      <c r="AG267" s="125">
        <f>+'Inversión No. 2.1 IAP'!AG267++'Inversión No. 2.2 IAP'!AG267+'Inversión 2.3 IAP'!AG267+'Inversión 2.4 IAP'!AG267+'Exp Veg 1-IAP'!AG267+'Exp Veg 2-IAP'!AG267</f>
        <v>0</v>
      </c>
      <c r="AH267" s="125">
        <f>+'Inversión No. 2.1 IAP'!AH267++'Inversión No. 2.2 IAP'!AH267+'Inversión 2.3 IAP'!AH267+'Inversión 2.4 IAP'!AH267+'Exp Veg 1-IAP'!AH267+'Exp Veg 2-IAP'!AH267</f>
        <v>0</v>
      </c>
      <c r="AI267" s="125">
        <f>+'Inversión No. 2.1 IAP'!AI267++'Inversión No. 2.2 IAP'!AI267+'Inversión 2.3 IAP'!AI267+'Inversión 2.4 IAP'!AI267+'Exp Veg 1-IAP'!AI267+'Exp Veg 2-IAP'!AI267</f>
        <v>0</v>
      </c>
      <c r="AJ267" s="125">
        <f>+'Inversión No. 2.1 IAP'!AJ267++'Inversión No. 2.2 IAP'!AJ267+'Inversión 2.3 IAP'!AJ267+'Inversión 2.4 IAP'!AJ267+'Exp Veg 1-IAP'!AJ267+'Exp Veg 2-IAP'!AJ267</f>
        <v>0</v>
      </c>
      <c r="AK267" s="125">
        <f>+'Inversión No. 2.1 IAP'!AK267++'Inversión No. 2.2 IAP'!AK267+'Inversión 2.3 IAP'!AK267+'Inversión 2.4 IAP'!AK267+'Exp Veg 1-IAP'!AK267+'Exp Veg 2-IAP'!AK267</f>
        <v>0</v>
      </c>
    </row>
    <row r="268" spans="2:37" x14ac:dyDescent="0.25">
      <c r="B268" s="59" t="s">
        <v>664</v>
      </c>
      <c r="C268" s="62" t="str">
        <f>+VLOOKUP(B268,'resumen UCAP'!$A$5:$O$329,2,0)</f>
        <v>Poste ingemetal 10 m 2B</v>
      </c>
      <c r="D268" s="63"/>
      <c r="E268" s="63" t="str">
        <f>+VLOOKUP(B268,'resumen UCAP'!$A$5:$O$329,3,0)</f>
        <v>Un</v>
      </c>
      <c r="F268" s="64">
        <f>+VLOOKUP(B268,'resumen UCAP'!$A$5:$O$329,15,0)</f>
        <v>1852264</v>
      </c>
      <c r="G268" s="61">
        <v>19</v>
      </c>
      <c r="H268" s="125">
        <f>+'Inversión No. 2.1 IAP'!H268++'Inversión No. 2.2 IAP'!H268+'Inversión 2.3 IAP'!H268+'Inversión 2.4 IAP'!H268+'Exp Veg 1-IAP'!H268+'Exp Veg 2-IAP'!H268</f>
        <v>0</v>
      </c>
      <c r="I268" s="125">
        <f>+'Inversión No. 2.1 IAP'!I268++'Inversión No. 2.2 IAP'!I268+'Inversión 2.3 IAP'!I268+'Inversión 2.4 IAP'!I268+'Exp Veg 1-IAP'!I268+'Exp Veg 2-IAP'!I268</f>
        <v>0</v>
      </c>
      <c r="J268" s="125">
        <f>+'Inversión No. 2.1 IAP'!J268++'Inversión No. 2.2 IAP'!J268+'Inversión 2.3 IAP'!J268+'Inversión 2.4 IAP'!J268+'Exp Veg 1-IAP'!J268+'Exp Veg 2-IAP'!J268</f>
        <v>0</v>
      </c>
      <c r="K268" s="125">
        <f>+'Inversión No. 2.1 IAP'!K268++'Inversión No. 2.2 IAP'!K268+'Inversión 2.3 IAP'!K268+'Inversión 2.4 IAP'!K268+'Exp Veg 1-IAP'!K268+'Exp Veg 2-IAP'!K268</f>
        <v>0</v>
      </c>
      <c r="L268" s="125">
        <f>+'Inversión No. 2.1 IAP'!L268++'Inversión No. 2.2 IAP'!L268+'Inversión 2.3 IAP'!L268+'Inversión 2.4 IAP'!L268+'Exp Veg 1-IAP'!L268+'Exp Veg 2-IAP'!L268</f>
        <v>0</v>
      </c>
      <c r="M268" s="125">
        <f>+'Inversión No. 2.1 IAP'!M268++'Inversión No. 2.2 IAP'!M268+'Inversión 2.3 IAP'!M268+'Inversión 2.4 IAP'!M268+'Exp Veg 1-IAP'!M268+'Exp Veg 2-IAP'!M268</f>
        <v>0</v>
      </c>
      <c r="N268" s="125">
        <f>+'Inversión No. 2.1 IAP'!N268++'Inversión No. 2.2 IAP'!N268+'Inversión 2.3 IAP'!N268+'Inversión 2.4 IAP'!N268+'Exp Veg 1-IAP'!N268+'Exp Veg 2-IAP'!N268</f>
        <v>0</v>
      </c>
      <c r="O268" s="125">
        <f>+'Inversión No. 2.1 IAP'!O268++'Inversión No. 2.2 IAP'!O268+'Inversión 2.3 IAP'!O268+'Inversión 2.4 IAP'!O268+'Exp Veg 1-IAP'!O268+'Exp Veg 2-IAP'!O268</f>
        <v>0</v>
      </c>
      <c r="P268" s="125">
        <f>+'Inversión No. 2.1 IAP'!P268++'Inversión No. 2.2 IAP'!P268+'Inversión 2.3 IAP'!P268+'Inversión 2.4 IAP'!P268+'Exp Veg 1-IAP'!P268+'Exp Veg 2-IAP'!P268</f>
        <v>0</v>
      </c>
      <c r="Q268" s="125">
        <f>+'Inversión No. 2.1 IAP'!Q268++'Inversión No. 2.2 IAP'!Q268+'Inversión 2.3 IAP'!Q268+'Inversión 2.4 IAP'!Q268+'Exp Veg 1-IAP'!Q268+'Exp Veg 2-IAP'!Q268</f>
        <v>0</v>
      </c>
      <c r="R268" s="125">
        <f>+'Inversión No. 2.1 IAP'!R268++'Inversión No. 2.2 IAP'!R268+'Inversión 2.3 IAP'!R268+'Inversión 2.4 IAP'!R268+'Exp Veg 1-IAP'!R268+'Exp Veg 2-IAP'!R268</f>
        <v>0</v>
      </c>
      <c r="S268" s="125">
        <f>+'Inversión No. 2.1 IAP'!S268++'Inversión No. 2.2 IAP'!S268+'Inversión 2.3 IAP'!S268+'Inversión 2.4 IAP'!S268+'Exp Veg 1-IAP'!S268+'Exp Veg 2-IAP'!S268</f>
        <v>0</v>
      </c>
      <c r="T268" s="125">
        <f>+'Inversión No. 2.1 IAP'!T268++'Inversión No. 2.2 IAP'!T268+'Inversión 2.3 IAP'!T268+'Inversión 2.4 IAP'!T268+'Exp Veg 1-IAP'!T268+'Exp Veg 2-IAP'!T268</f>
        <v>0</v>
      </c>
      <c r="U268" s="125">
        <f>+'Inversión No. 2.1 IAP'!U268++'Inversión No. 2.2 IAP'!U268+'Inversión 2.3 IAP'!U268+'Inversión 2.4 IAP'!U268+'Exp Veg 1-IAP'!U268+'Exp Veg 2-IAP'!U268</f>
        <v>0</v>
      </c>
      <c r="V268" s="125">
        <f>+'Inversión No. 2.1 IAP'!V268++'Inversión No. 2.2 IAP'!V268+'Inversión 2.3 IAP'!V268+'Inversión 2.4 IAP'!V268+'Exp Veg 1-IAP'!V268+'Exp Veg 2-IAP'!V268</f>
        <v>0</v>
      </c>
      <c r="W268" s="125">
        <f>+'Inversión No. 2.1 IAP'!W268++'Inversión No. 2.2 IAP'!W268+'Inversión 2.3 IAP'!W268+'Inversión 2.4 IAP'!W268+'Exp Veg 1-IAP'!W268+'Exp Veg 2-IAP'!W268</f>
        <v>0</v>
      </c>
      <c r="X268" s="125">
        <f>+'Inversión No. 2.1 IAP'!X268++'Inversión No. 2.2 IAP'!X268+'Inversión 2.3 IAP'!X268+'Inversión 2.4 IAP'!X268+'Exp Veg 1-IAP'!X268+'Exp Veg 2-IAP'!X268</f>
        <v>0</v>
      </c>
      <c r="Y268" s="125">
        <f>+'Inversión No. 2.1 IAP'!Y268++'Inversión No. 2.2 IAP'!Y268+'Inversión 2.3 IAP'!Y268+'Inversión 2.4 IAP'!Y268+'Exp Veg 1-IAP'!Y268+'Exp Veg 2-IAP'!Y268</f>
        <v>0</v>
      </c>
      <c r="Z268" s="125">
        <f>+'Inversión No. 2.1 IAP'!Z268++'Inversión No. 2.2 IAP'!Z268+'Inversión 2.3 IAP'!Z268+'Inversión 2.4 IAP'!Z268+'Exp Veg 1-IAP'!Z268+'Exp Veg 2-IAP'!Z268</f>
        <v>0</v>
      </c>
      <c r="AA268" s="125">
        <f>+'Inversión No. 2.1 IAP'!AA268++'Inversión No. 2.2 IAP'!AA268+'Inversión 2.3 IAP'!AA268+'Inversión 2.4 IAP'!AA268+'Exp Veg 1-IAP'!AA268+'Exp Veg 2-IAP'!AA268</f>
        <v>0</v>
      </c>
      <c r="AB268" s="125">
        <f>+'Inversión No. 2.1 IAP'!AB268++'Inversión No. 2.2 IAP'!AB268+'Inversión 2.3 IAP'!AB268+'Inversión 2.4 IAP'!AB268+'Exp Veg 1-IAP'!AB268+'Exp Veg 2-IAP'!AB268</f>
        <v>0</v>
      </c>
      <c r="AC268" s="125">
        <f>+'Inversión No. 2.1 IAP'!AC268++'Inversión No. 2.2 IAP'!AC268+'Inversión 2.3 IAP'!AC268+'Inversión 2.4 IAP'!AC268+'Exp Veg 1-IAP'!AC268+'Exp Veg 2-IAP'!AC268</f>
        <v>0</v>
      </c>
      <c r="AD268" s="125">
        <f>+'Inversión No. 2.1 IAP'!AD268++'Inversión No. 2.2 IAP'!AD268+'Inversión 2.3 IAP'!AD268+'Inversión 2.4 IAP'!AD268+'Exp Veg 1-IAP'!AD268+'Exp Veg 2-IAP'!AD268</f>
        <v>0</v>
      </c>
      <c r="AE268" s="125">
        <f>+'Inversión No. 2.1 IAP'!AE268++'Inversión No. 2.2 IAP'!AE268+'Inversión 2.3 IAP'!AE268+'Inversión 2.4 IAP'!AE268+'Exp Veg 1-IAP'!AE268+'Exp Veg 2-IAP'!AE268</f>
        <v>0</v>
      </c>
      <c r="AF268" s="125">
        <f>+'Inversión No. 2.1 IAP'!AF268++'Inversión No. 2.2 IAP'!AF268+'Inversión 2.3 IAP'!AF268+'Inversión 2.4 IAP'!AF268+'Exp Veg 1-IAP'!AF268+'Exp Veg 2-IAP'!AF268</f>
        <v>0</v>
      </c>
      <c r="AG268" s="125">
        <f>+'Inversión No. 2.1 IAP'!AG268++'Inversión No. 2.2 IAP'!AG268+'Inversión 2.3 IAP'!AG268+'Inversión 2.4 IAP'!AG268+'Exp Veg 1-IAP'!AG268+'Exp Veg 2-IAP'!AG268</f>
        <v>0</v>
      </c>
      <c r="AH268" s="125">
        <f>+'Inversión No. 2.1 IAP'!AH268++'Inversión No. 2.2 IAP'!AH268+'Inversión 2.3 IAP'!AH268+'Inversión 2.4 IAP'!AH268+'Exp Veg 1-IAP'!AH268+'Exp Veg 2-IAP'!AH268</f>
        <v>0</v>
      </c>
      <c r="AI268" s="125">
        <f>+'Inversión No. 2.1 IAP'!AI268++'Inversión No. 2.2 IAP'!AI268+'Inversión 2.3 IAP'!AI268+'Inversión 2.4 IAP'!AI268+'Exp Veg 1-IAP'!AI268+'Exp Veg 2-IAP'!AI268</f>
        <v>0</v>
      </c>
      <c r="AJ268" s="125">
        <f>+'Inversión No. 2.1 IAP'!AJ268++'Inversión No. 2.2 IAP'!AJ268+'Inversión 2.3 IAP'!AJ268+'Inversión 2.4 IAP'!AJ268+'Exp Veg 1-IAP'!AJ268+'Exp Veg 2-IAP'!AJ268</f>
        <v>0</v>
      </c>
      <c r="AK268" s="125">
        <f>+'Inversión No. 2.1 IAP'!AK268++'Inversión No. 2.2 IAP'!AK268+'Inversión 2.3 IAP'!AK268+'Inversión 2.4 IAP'!AK268+'Exp Veg 1-IAP'!AK268+'Exp Veg 2-IAP'!AK268</f>
        <v>0</v>
      </c>
    </row>
    <row r="269" spans="2:37" x14ac:dyDescent="0.25">
      <c r="B269" s="59" t="s">
        <v>665</v>
      </c>
      <c r="C269" s="62" t="str">
        <f>+VLOOKUP(B269,'resumen UCAP'!$A$5:$O$329,2,0)</f>
        <v>Poste rectangular 3 m</v>
      </c>
      <c r="D269" s="63"/>
      <c r="E269" s="63" t="str">
        <f>+VLOOKUP(B269,'resumen UCAP'!$A$5:$O$329,3,0)</f>
        <v>Un</v>
      </c>
      <c r="F269" s="64">
        <f>+VLOOKUP(B269,'resumen UCAP'!$A$5:$O$329,15,0)</f>
        <v>1229507</v>
      </c>
      <c r="G269" s="61">
        <v>8</v>
      </c>
      <c r="H269" s="125">
        <f>+'Inversión No. 2.1 IAP'!H269++'Inversión No. 2.2 IAP'!H269+'Inversión 2.3 IAP'!H269+'Inversión 2.4 IAP'!H269+'Exp Veg 1-IAP'!H269+'Exp Veg 2-IAP'!H269</f>
        <v>0</v>
      </c>
      <c r="I269" s="125">
        <f>+'Inversión No. 2.1 IAP'!I269++'Inversión No. 2.2 IAP'!I269+'Inversión 2.3 IAP'!I269+'Inversión 2.4 IAP'!I269+'Exp Veg 1-IAP'!I269+'Exp Veg 2-IAP'!I269</f>
        <v>0</v>
      </c>
      <c r="J269" s="125">
        <f>+'Inversión No. 2.1 IAP'!J269++'Inversión No. 2.2 IAP'!J269+'Inversión 2.3 IAP'!J269+'Inversión 2.4 IAP'!J269+'Exp Veg 1-IAP'!J269+'Exp Veg 2-IAP'!J269</f>
        <v>0</v>
      </c>
      <c r="K269" s="125">
        <f>+'Inversión No. 2.1 IAP'!K269++'Inversión No. 2.2 IAP'!K269+'Inversión 2.3 IAP'!K269+'Inversión 2.4 IAP'!K269+'Exp Veg 1-IAP'!K269+'Exp Veg 2-IAP'!K269</f>
        <v>0</v>
      </c>
      <c r="L269" s="125">
        <f>+'Inversión No. 2.1 IAP'!L269++'Inversión No. 2.2 IAP'!L269+'Inversión 2.3 IAP'!L269+'Inversión 2.4 IAP'!L269+'Exp Veg 1-IAP'!L269+'Exp Veg 2-IAP'!L269</f>
        <v>0</v>
      </c>
      <c r="M269" s="125">
        <f>+'Inversión No. 2.1 IAP'!M269++'Inversión No. 2.2 IAP'!M269+'Inversión 2.3 IAP'!M269+'Inversión 2.4 IAP'!M269+'Exp Veg 1-IAP'!M269+'Exp Veg 2-IAP'!M269</f>
        <v>0</v>
      </c>
      <c r="N269" s="125">
        <f>+'Inversión No. 2.1 IAP'!N269++'Inversión No. 2.2 IAP'!N269+'Inversión 2.3 IAP'!N269+'Inversión 2.4 IAP'!N269+'Exp Veg 1-IAP'!N269+'Exp Veg 2-IAP'!N269</f>
        <v>0</v>
      </c>
      <c r="O269" s="125">
        <f>+'Inversión No. 2.1 IAP'!O269++'Inversión No. 2.2 IAP'!O269+'Inversión 2.3 IAP'!O269+'Inversión 2.4 IAP'!O269+'Exp Veg 1-IAP'!O269+'Exp Veg 2-IAP'!O269</f>
        <v>0</v>
      </c>
      <c r="P269" s="125">
        <f>+'Inversión No. 2.1 IAP'!P269++'Inversión No. 2.2 IAP'!P269+'Inversión 2.3 IAP'!P269+'Inversión 2.4 IAP'!P269+'Exp Veg 1-IAP'!P269+'Exp Veg 2-IAP'!P269</f>
        <v>0</v>
      </c>
      <c r="Q269" s="125">
        <f>+'Inversión No. 2.1 IAP'!Q269++'Inversión No. 2.2 IAP'!Q269+'Inversión 2.3 IAP'!Q269+'Inversión 2.4 IAP'!Q269+'Exp Veg 1-IAP'!Q269+'Exp Veg 2-IAP'!Q269</f>
        <v>0</v>
      </c>
      <c r="R269" s="125">
        <f>+'Inversión No. 2.1 IAP'!R269++'Inversión No. 2.2 IAP'!R269+'Inversión 2.3 IAP'!R269+'Inversión 2.4 IAP'!R269+'Exp Veg 1-IAP'!R269+'Exp Veg 2-IAP'!R269</f>
        <v>0</v>
      </c>
      <c r="S269" s="125">
        <f>+'Inversión No. 2.1 IAP'!S269++'Inversión No. 2.2 IAP'!S269+'Inversión 2.3 IAP'!S269+'Inversión 2.4 IAP'!S269+'Exp Veg 1-IAP'!S269+'Exp Veg 2-IAP'!S269</f>
        <v>0</v>
      </c>
      <c r="T269" s="125">
        <f>+'Inversión No. 2.1 IAP'!T269++'Inversión No. 2.2 IAP'!T269+'Inversión 2.3 IAP'!T269+'Inversión 2.4 IAP'!T269+'Exp Veg 1-IAP'!T269+'Exp Veg 2-IAP'!T269</f>
        <v>0</v>
      </c>
      <c r="U269" s="125">
        <f>+'Inversión No. 2.1 IAP'!U269++'Inversión No. 2.2 IAP'!U269+'Inversión 2.3 IAP'!U269+'Inversión 2.4 IAP'!U269+'Exp Veg 1-IAP'!U269+'Exp Veg 2-IAP'!U269</f>
        <v>0</v>
      </c>
      <c r="V269" s="125">
        <f>+'Inversión No. 2.1 IAP'!V269++'Inversión No. 2.2 IAP'!V269+'Inversión 2.3 IAP'!V269+'Inversión 2.4 IAP'!V269+'Exp Veg 1-IAP'!V269+'Exp Veg 2-IAP'!V269</f>
        <v>0</v>
      </c>
      <c r="W269" s="125">
        <f>+'Inversión No. 2.1 IAP'!W269++'Inversión No. 2.2 IAP'!W269+'Inversión 2.3 IAP'!W269+'Inversión 2.4 IAP'!W269+'Exp Veg 1-IAP'!W269+'Exp Veg 2-IAP'!W269</f>
        <v>0</v>
      </c>
      <c r="X269" s="125">
        <f>+'Inversión No. 2.1 IAP'!X269++'Inversión No. 2.2 IAP'!X269+'Inversión 2.3 IAP'!X269+'Inversión 2.4 IAP'!X269+'Exp Veg 1-IAP'!X269+'Exp Veg 2-IAP'!X269</f>
        <v>0</v>
      </c>
      <c r="Y269" s="125">
        <f>+'Inversión No. 2.1 IAP'!Y269++'Inversión No. 2.2 IAP'!Y269+'Inversión 2.3 IAP'!Y269+'Inversión 2.4 IAP'!Y269+'Exp Veg 1-IAP'!Y269+'Exp Veg 2-IAP'!Y269</f>
        <v>0</v>
      </c>
      <c r="Z269" s="125">
        <f>+'Inversión No. 2.1 IAP'!Z269++'Inversión No. 2.2 IAP'!Z269+'Inversión 2.3 IAP'!Z269+'Inversión 2.4 IAP'!Z269+'Exp Veg 1-IAP'!Z269+'Exp Veg 2-IAP'!Z269</f>
        <v>0</v>
      </c>
      <c r="AA269" s="125">
        <f>+'Inversión No. 2.1 IAP'!AA269++'Inversión No. 2.2 IAP'!AA269+'Inversión 2.3 IAP'!AA269+'Inversión 2.4 IAP'!AA269+'Exp Veg 1-IAP'!AA269+'Exp Veg 2-IAP'!AA269</f>
        <v>0</v>
      </c>
      <c r="AB269" s="125">
        <f>+'Inversión No. 2.1 IAP'!AB269++'Inversión No. 2.2 IAP'!AB269+'Inversión 2.3 IAP'!AB269+'Inversión 2.4 IAP'!AB269+'Exp Veg 1-IAP'!AB269+'Exp Veg 2-IAP'!AB269</f>
        <v>0</v>
      </c>
      <c r="AC269" s="125">
        <f>+'Inversión No. 2.1 IAP'!AC269++'Inversión No. 2.2 IAP'!AC269+'Inversión 2.3 IAP'!AC269+'Inversión 2.4 IAP'!AC269+'Exp Veg 1-IAP'!AC269+'Exp Veg 2-IAP'!AC269</f>
        <v>0</v>
      </c>
      <c r="AD269" s="125">
        <f>+'Inversión No. 2.1 IAP'!AD269++'Inversión No. 2.2 IAP'!AD269+'Inversión 2.3 IAP'!AD269+'Inversión 2.4 IAP'!AD269+'Exp Veg 1-IAP'!AD269+'Exp Veg 2-IAP'!AD269</f>
        <v>0</v>
      </c>
      <c r="AE269" s="125">
        <f>+'Inversión No. 2.1 IAP'!AE269++'Inversión No. 2.2 IAP'!AE269+'Inversión 2.3 IAP'!AE269+'Inversión 2.4 IAP'!AE269+'Exp Veg 1-IAP'!AE269+'Exp Veg 2-IAP'!AE269</f>
        <v>0</v>
      </c>
      <c r="AF269" s="125">
        <f>+'Inversión No. 2.1 IAP'!AF269++'Inversión No. 2.2 IAP'!AF269+'Inversión 2.3 IAP'!AF269+'Inversión 2.4 IAP'!AF269+'Exp Veg 1-IAP'!AF269+'Exp Veg 2-IAP'!AF269</f>
        <v>0</v>
      </c>
      <c r="AG269" s="125">
        <f>+'Inversión No. 2.1 IAP'!AG269++'Inversión No. 2.2 IAP'!AG269+'Inversión 2.3 IAP'!AG269+'Inversión 2.4 IAP'!AG269+'Exp Veg 1-IAP'!AG269+'Exp Veg 2-IAP'!AG269</f>
        <v>0</v>
      </c>
      <c r="AH269" s="125">
        <f>+'Inversión No. 2.1 IAP'!AH269++'Inversión No. 2.2 IAP'!AH269+'Inversión 2.3 IAP'!AH269+'Inversión 2.4 IAP'!AH269+'Exp Veg 1-IAP'!AH269+'Exp Veg 2-IAP'!AH269</f>
        <v>0</v>
      </c>
      <c r="AI269" s="125">
        <f>+'Inversión No. 2.1 IAP'!AI269++'Inversión No. 2.2 IAP'!AI269+'Inversión 2.3 IAP'!AI269+'Inversión 2.4 IAP'!AI269+'Exp Veg 1-IAP'!AI269+'Exp Veg 2-IAP'!AI269</f>
        <v>0</v>
      </c>
      <c r="AJ269" s="125">
        <f>+'Inversión No. 2.1 IAP'!AJ269++'Inversión No. 2.2 IAP'!AJ269+'Inversión 2.3 IAP'!AJ269+'Inversión 2.4 IAP'!AJ269+'Exp Veg 1-IAP'!AJ269+'Exp Veg 2-IAP'!AJ269</f>
        <v>0</v>
      </c>
      <c r="AK269" s="125">
        <f>+'Inversión No. 2.1 IAP'!AK269++'Inversión No. 2.2 IAP'!AK269+'Inversión 2.3 IAP'!AK269+'Inversión 2.4 IAP'!AK269+'Exp Veg 1-IAP'!AK269+'Exp Veg 2-IAP'!AK269</f>
        <v>0</v>
      </c>
    </row>
    <row r="270" spans="2:37" x14ac:dyDescent="0.25">
      <c r="B270" s="59" t="s">
        <v>666</v>
      </c>
      <c r="C270" s="62" t="str">
        <f>+VLOOKUP(B270,'resumen UCAP'!$A$5:$O$329,2,0)</f>
        <v>Poste rectangular 8 m</v>
      </c>
      <c r="D270" s="63"/>
      <c r="E270" s="63" t="str">
        <f>+VLOOKUP(B270,'resumen UCAP'!$A$5:$O$329,3,0)</f>
        <v>Un</v>
      </c>
      <c r="F270" s="64">
        <f>+VLOOKUP(B270,'resumen UCAP'!$A$5:$O$329,15,0)</f>
        <v>1852264</v>
      </c>
      <c r="G270" s="61">
        <v>4</v>
      </c>
      <c r="H270" s="125">
        <f>+'Inversión No. 2.1 IAP'!H270++'Inversión No. 2.2 IAP'!H270+'Inversión 2.3 IAP'!H270+'Inversión 2.4 IAP'!H270+'Exp Veg 1-IAP'!H270+'Exp Veg 2-IAP'!H270</f>
        <v>0</v>
      </c>
      <c r="I270" s="125">
        <f>+'Inversión No. 2.1 IAP'!I270++'Inversión No. 2.2 IAP'!I270+'Inversión 2.3 IAP'!I270+'Inversión 2.4 IAP'!I270+'Exp Veg 1-IAP'!I270+'Exp Veg 2-IAP'!I270</f>
        <v>0</v>
      </c>
      <c r="J270" s="125">
        <f>+'Inversión No. 2.1 IAP'!J270++'Inversión No. 2.2 IAP'!J270+'Inversión 2.3 IAP'!J270+'Inversión 2.4 IAP'!J270+'Exp Veg 1-IAP'!J270+'Exp Veg 2-IAP'!J270</f>
        <v>0</v>
      </c>
      <c r="K270" s="125">
        <f>+'Inversión No. 2.1 IAP'!K270++'Inversión No. 2.2 IAP'!K270+'Inversión 2.3 IAP'!K270+'Inversión 2.4 IAP'!K270+'Exp Veg 1-IAP'!K270+'Exp Veg 2-IAP'!K270</f>
        <v>0</v>
      </c>
      <c r="L270" s="125">
        <f>+'Inversión No. 2.1 IAP'!L270++'Inversión No. 2.2 IAP'!L270+'Inversión 2.3 IAP'!L270+'Inversión 2.4 IAP'!L270+'Exp Veg 1-IAP'!L270+'Exp Veg 2-IAP'!L270</f>
        <v>0</v>
      </c>
      <c r="M270" s="125">
        <f>+'Inversión No. 2.1 IAP'!M270++'Inversión No. 2.2 IAP'!M270+'Inversión 2.3 IAP'!M270+'Inversión 2.4 IAP'!M270+'Exp Veg 1-IAP'!M270+'Exp Veg 2-IAP'!M270</f>
        <v>0</v>
      </c>
      <c r="N270" s="125">
        <f>+'Inversión No. 2.1 IAP'!N270++'Inversión No. 2.2 IAP'!N270+'Inversión 2.3 IAP'!N270+'Inversión 2.4 IAP'!N270+'Exp Veg 1-IAP'!N270+'Exp Veg 2-IAP'!N270</f>
        <v>0</v>
      </c>
      <c r="O270" s="125">
        <f>+'Inversión No. 2.1 IAP'!O270++'Inversión No. 2.2 IAP'!O270+'Inversión 2.3 IAP'!O270+'Inversión 2.4 IAP'!O270+'Exp Veg 1-IAP'!O270+'Exp Veg 2-IAP'!O270</f>
        <v>0</v>
      </c>
      <c r="P270" s="125">
        <f>+'Inversión No. 2.1 IAP'!P270++'Inversión No. 2.2 IAP'!P270+'Inversión 2.3 IAP'!P270+'Inversión 2.4 IAP'!P270+'Exp Veg 1-IAP'!P270+'Exp Veg 2-IAP'!P270</f>
        <v>0</v>
      </c>
      <c r="Q270" s="125">
        <f>+'Inversión No. 2.1 IAP'!Q270++'Inversión No. 2.2 IAP'!Q270+'Inversión 2.3 IAP'!Q270+'Inversión 2.4 IAP'!Q270+'Exp Veg 1-IAP'!Q270+'Exp Veg 2-IAP'!Q270</f>
        <v>0</v>
      </c>
      <c r="R270" s="125">
        <f>+'Inversión No. 2.1 IAP'!R270++'Inversión No. 2.2 IAP'!R270+'Inversión 2.3 IAP'!R270+'Inversión 2.4 IAP'!R270+'Exp Veg 1-IAP'!R270+'Exp Veg 2-IAP'!R270</f>
        <v>0</v>
      </c>
      <c r="S270" s="125">
        <f>+'Inversión No. 2.1 IAP'!S270++'Inversión No. 2.2 IAP'!S270+'Inversión 2.3 IAP'!S270+'Inversión 2.4 IAP'!S270+'Exp Veg 1-IAP'!S270+'Exp Veg 2-IAP'!S270</f>
        <v>0</v>
      </c>
      <c r="T270" s="125">
        <f>+'Inversión No. 2.1 IAP'!T270++'Inversión No. 2.2 IAP'!T270+'Inversión 2.3 IAP'!T270+'Inversión 2.4 IAP'!T270+'Exp Veg 1-IAP'!T270+'Exp Veg 2-IAP'!T270</f>
        <v>0</v>
      </c>
      <c r="U270" s="125">
        <f>+'Inversión No. 2.1 IAP'!U270++'Inversión No. 2.2 IAP'!U270+'Inversión 2.3 IAP'!U270+'Inversión 2.4 IAP'!U270+'Exp Veg 1-IAP'!U270+'Exp Veg 2-IAP'!U270</f>
        <v>0</v>
      </c>
      <c r="V270" s="125">
        <f>+'Inversión No. 2.1 IAP'!V270++'Inversión No. 2.2 IAP'!V270+'Inversión 2.3 IAP'!V270+'Inversión 2.4 IAP'!V270+'Exp Veg 1-IAP'!V270+'Exp Veg 2-IAP'!V270</f>
        <v>0</v>
      </c>
      <c r="W270" s="125">
        <f>+'Inversión No. 2.1 IAP'!W270++'Inversión No. 2.2 IAP'!W270+'Inversión 2.3 IAP'!W270+'Inversión 2.4 IAP'!W270+'Exp Veg 1-IAP'!W270+'Exp Veg 2-IAP'!W270</f>
        <v>0</v>
      </c>
      <c r="X270" s="125">
        <f>+'Inversión No. 2.1 IAP'!X270++'Inversión No. 2.2 IAP'!X270+'Inversión 2.3 IAP'!X270+'Inversión 2.4 IAP'!X270+'Exp Veg 1-IAP'!X270+'Exp Veg 2-IAP'!X270</f>
        <v>0</v>
      </c>
      <c r="Y270" s="125">
        <f>+'Inversión No. 2.1 IAP'!Y270++'Inversión No. 2.2 IAP'!Y270+'Inversión 2.3 IAP'!Y270+'Inversión 2.4 IAP'!Y270+'Exp Veg 1-IAP'!Y270+'Exp Veg 2-IAP'!Y270</f>
        <v>0</v>
      </c>
      <c r="Z270" s="125">
        <f>+'Inversión No. 2.1 IAP'!Z270++'Inversión No. 2.2 IAP'!Z270+'Inversión 2.3 IAP'!Z270+'Inversión 2.4 IAP'!Z270+'Exp Veg 1-IAP'!Z270+'Exp Veg 2-IAP'!Z270</f>
        <v>0</v>
      </c>
      <c r="AA270" s="125">
        <f>+'Inversión No. 2.1 IAP'!AA270++'Inversión No. 2.2 IAP'!AA270+'Inversión 2.3 IAP'!AA270+'Inversión 2.4 IAP'!AA270+'Exp Veg 1-IAP'!AA270+'Exp Veg 2-IAP'!AA270</f>
        <v>0</v>
      </c>
      <c r="AB270" s="125">
        <f>+'Inversión No. 2.1 IAP'!AB270++'Inversión No. 2.2 IAP'!AB270+'Inversión 2.3 IAP'!AB270+'Inversión 2.4 IAP'!AB270+'Exp Veg 1-IAP'!AB270+'Exp Veg 2-IAP'!AB270</f>
        <v>0</v>
      </c>
      <c r="AC270" s="125">
        <f>+'Inversión No. 2.1 IAP'!AC270++'Inversión No. 2.2 IAP'!AC270+'Inversión 2.3 IAP'!AC270+'Inversión 2.4 IAP'!AC270+'Exp Veg 1-IAP'!AC270+'Exp Veg 2-IAP'!AC270</f>
        <v>0</v>
      </c>
      <c r="AD270" s="125">
        <f>+'Inversión No. 2.1 IAP'!AD270++'Inversión No. 2.2 IAP'!AD270+'Inversión 2.3 IAP'!AD270+'Inversión 2.4 IAP'!AD270+'Exp Veg 1-IAP'!AD270+'Exp Veg 2-IAP'!AD270</f>
        <v>0</v>
      </c>
      <c r="AE270" s="125">
        <f>+'Inversión No. 2.1 IAP'!AE270++'Inversión No. 2.2 IAP'!AE270+'Inversión 2.3 IAP'!AE270+'Inversión 2.4 IAP'!AE270+'Exp Veg 1-IAP'!AE270+'Exp Veg 2-IAP'!AE270</f>
        <v>0</v>
      </c>
      <c r="AF270" s="125">
        <f>+'Inversión No. 2.1 IAP'!AF270++'Inversión No. 2.2 IAP'!AF270+'Inversión 2.3 IAP'!AF270+'Inversión 2.4 IAP'!AF270+'Exp Veg 1-IAP'!AF270+'Exp Veg 2-IAP'!AF270</f>
        <v>0</v>
      </c>
      <c r="AG270" s="125">
        <f>+'Inversión No. 2.1 IAP'!AG270++'Inversión No. 2.2 IAP'!AG270+'Inversión 2.3 IAP'!AG270+'Inversión 2.4 IAP'!AG270+'Exp Veg 1-IAP'!AG270+'Exp Veg 2-IAP'!AG270</f>
        <v>0</v>
      </c>
      <c r="AH270" s="125">
        <f>+'Inversión No. 2.1 IAP'!AH270++'Inversión No. 2.2 IAP'!AH270+'Inversión 2.3 IAP'!AH270+'Inversión 2.4 IAP'!AH270+'Exp Veg 1-IAP'!AH270+'Exp Veg 2-IAP'!AH270</f>
        <v>0</v>
      </c>
      <c r="AI270" s="125">
        <f>+'Inversión No. 2.1 IAP'!AI270++'Inversión No. 2.2 IAP'!AI270+'Inversión 2.3 IAP'!AI270+'Inversión 2.4 IAP'!AI270+'Exp Veg 1-IAP'!AI270+'Exp Veg 2-IAP'!AI270</f>
        <v>0</v>
      </c>
      <c r="AJ270" s="125">
        <f>+'Inversión No. 2.1 IAP'!AJ270++'Inversión No. 2.2 IAP'!AJ270+'Inversión 2.3 IAP'!AJ270+'Inversión 2.4 IAP'!AJ270+'Exp Veg 1-IAP'!AJ270+'Exp Veg 2-IAP'!AJ270</f>
        <v>0</v>
      </c>
      <c r="AK270" s="125">
        <f>+'Inversión No. 2.1 IAP'!AK270++'Inversión No. 2.2 IAP'!AK270+'Inversión 2.3 IAP'!AK270+'Inversión 2.4 IAP'!AK270+'Exp Veg 1-IAP'!AK270+'Exp Veg 2-IAP'!AK270</f>
        <v>0</v>
      </c>
    </row>
    <row r="271" spans="2:37" x14ac:dyDescent="0.25">
      <c r="B271" s="59" t="s">
        <v>667</v>
      </c>
      <c r="C271" s="62" t="str">
        <f>+VLOOKUP(B271,'resumen UCAP'!$A$5:$O$329,2,0)</f>
        <v>Poste ingemetal 10 m 1B</v>
      </c>
      <c r="D271" s="63"/>
      <c r="E271" s="63" t="str">
        <f>+VLOOKUP(B271,'resumen UCAP'!$A$5:$O$329,3,0)</f>
        <v>Un</v>
      </c>
      <c r="F271" s="64">
        <f>+VLOOKUP(B271,'resumen UCAP'!$A$5:$O$329,15,0)</f>
        <v>1852264</v>
      </c>
      <c r="G271" s="61">
        <v>9</v>
      </c>
      <c r="H271" s="125">
        <f>+'Inversión No. 2.1 IAP'!H271++'Inversión No. 2.2 IAP'!H271+'Inversión 2.3 IAP'!H271+'Inversión 2.4 IAP'!H271+'Exp Veg 1-IAP'!H271+'Exp Veg 2-IAP'!H271</f>
        <v>0</v>
      </c>
      <c r="I271" s="125">
        <f>+'Inversión No. 2.1 IAP'!I271++'Inversión No. 2.2 IAP'!I271+'Inversión 2.3 IAP'!I271+'Inversión 2.4 IAP'!I271+'Exp Veg 1-IAP'!I271+'Exp Veg 2-IAP'!I271</f>
        <v>0</v>
      </c>
      <c r="J271" s="125">
        <f>+'Inversión No. 2.1 IAP'!J271++'Inversión No. 2.2 IAP'!J271+'Inversión 2.3 IAP'!J271+'Inversión 2.4 IAP'!J271+'Exp Veg 1-IAP'!J271+'Exp Veg 2-IAP'!J271</f>
        <v>0</v>
      </c>
      <c r="K271" s="125">
        <f>+'Inversión No. 2.1 IAP'!K271++'Inversión No. 2.2 IAP'!K271+'Inversión 2.3 IAP'!K271+'Inversión 2.4 IAP'!K271+'Exp Veg 1-IAP'!K271+'Exp Veg 2-IAP'!K271</f>
        <v>0</v>
      </c>
      <c r="L271" s="125">
        <f>+'Inversión No. 2.1 IAP'!L271++'Inversión No. 2.2 IAP'!L271+'Inversión 2.3 IAP'!L271+'Inversión 2.4 IAP'!L271+'Exp Veg 1-IAP'!L271+'Exp Veg 2-IAP'!L271</f>
        <v>0</v>
      </c>
      <c r="M271" s="125">
        <f>+'Inversión No. 2.1 IAP'!M271++'Inversión No. 2.2 IAP'!M271+'Inversión 2.3 IAP'!M271+'Inversión 2.4 IAP'!M271+'Exp Veg 1-IAP'!M271+'Exp Veg 2-IAP'!M271</f>
        <v>0</v>
      </c>
      <c r="N271" s="125">
        <f>+'Inversión No. 2.1 IAP'!N271++'Inversión No. 2.2 IAP'!N271+'Inversión 2.3 IAP'!N271+'Inversión 2.4 IAP'!N271+'Exp Veg 1-IAP'!N271+'Exp Veg 2-IAP'!N271</f>
        <v>0</v>
      </c>
      <c r="O271" s="125">
        <f>+'Inversión No. 2.1 IAP'!O271++'Inversión No. 2.2 IAP'!O271+'Inversión 2.3 IAP'!O271+'Inversión 2.4 IAP'!O271+'Exp Veg 1-IAP'!O271+'Exp Veg 2-IAP'!O271</f>
        <v>0</v>
      </c>
      <c r="P271" s="125">
        <f>+'Inversión No. 2.1 IAP'!P271++'Inversión No. 2.2 IAP'!P271+'Inversión 2.3 IAP'!P271+'Inversión 2.4 IAP'!P271+'Exp Veg 1-IAP'!P271+'Exp Veg 2-IAP'!P271</f>
        <v>0</v>
      </c>
      <c r="Q271" s="125">
        <f>+'Inversión No. 2.1 IAP'!Q271++'Inversión No. 2.2 IAP'!Q271+'Inversión 2.3 IAP'!Q271+'Inversión 2.4 IAP'!Q271+'Exp Veg 1-IAP'!Q271+'Exp Veg 2-IAP'!Q271</f>
        <v>0</v>
      </c>
      <c r="R271" s="125">
        <f>+'Inversión No. 2.1 IAP'!R271++'Inversión No. 2.2 IAP'!R271+'Inversión 2.3 IAP'!R271+'Inversión 2.4 IAP'!R271+'Exp Veg 1-IAP'!R271+'Exp Veg 2-IAP'!R271</f>
        <v>0</v>
      </c>
      <c r="S271" s="125">
        <f>+'Inversión No. 2.1 IAP'!S271++'Inversión No. 2.2 IAP'!S271+'Inversión 2.3 IAP'!S271+'Inversión 2.4 IAP'!S271+'Exp Veg 1-IAP'!S271+'Exp Veg 2-IAP'!S271</f>
        <v>0</v>
      </c>
      <c r="T271" s="125">
        <f>+'Inversión No. 2.1 IAP'!T271++'Inversión No. 2.2 IAP'!T271+'Inversión 2.3 IAP'!T271+'Inversión 2.4 IAP'!T271+'Exp Veg 1-IAP'!T271+'Exp Veg 2-IAP'!T271</f>
        <v>0</v>
      </c>
      <c r="U271" s="125">
        <f>+'Inversión No. 2.1 IAP'!U271++'Inversión No. 2.2 IAP'!U271+'Inversión 2.3 IAP'!U271+'Inversión 2.4 IAP'!U271+'Exp Veg 1-IAP'!U271+'Exp Veg 2-IAP'!U271</f>
        <v>0</v>
      </c>
      <c r="V271" s="125">
        <f>+'Inversión No. 2.1 IAP'!V271++'Inversión No. 2.2 IAP'!V271+'Inversión 2.3 IAP'!V271+'Inversión 2.4 IAP'!V271+'Exp Veg 1-IAP'!V271+'Exp Veg 2-IAP'!V271</f>
        <v>0</v>
      </c>
      <c r="W271" s="125">
        <f>+'Inversión No. 2.1 IAP'!W271++'Inversión No. 2.2 IAP'!W271+'Inversión 2.3 IAP'!W271+'Inversión 2.4 IAP'!W271+'Exp Veg 1-IAP'!W271+'Exp Veg 2-IAP'!W271</f>
        <v>0</v>
      </c>
      <c r="X271" s="125">
        <f>+'Inversión No. 2.1 IAP'!X271++'Inversión No. 2.2 IAP'!X271+'Inversión 2.3 IAP'!X271+'Inversión 2.4 IAP'!X271+'Exp Veg 1-IAP'!X271+'Exp Veg 2-IAP'!X271</f>
        <v>0</v>
      </c>
      <c r="Y271" s="125">
        <f>+'Inversión No. 2.1 IAP'!Y271++'Inversión No. 2.2 IAP'!Y271+'Inversión 2.3 IAP'!Y271+'Inversión 2.4 IAP'!Y271+'Exp Veg 1-IAP'!Y271+'Exp Veg 2-IAP'!Y271</f>
        <v>0</v>
      </c>
      <c r="Z271" s="125">
        <f>+'Inversión No. 2.1 IAP'!Z271++'Inversión No. 2.2 IAP'!Z271+'Inversión 2.3 IAP'!Z271+'Inversión 2.4 IAP'!Z271+'Exp Veg 1-IAP'!Z271+'Exp Veg 2-IAP'!Z271</f>
        <v>0</v>
      </c>
      <c r="AA271" s="125">
        <f>+'Inversión No. 2.1 IAP'!AA271++'Inversión No. 2.2 IAP'!AA271+'Inversión 2.3 IAP'!AA271+'Inversión 2.4 IAP'!AA271+'Exp Veg 1-IAP'!AA271+'Exp Veg 2-IAP'!AA271</f>
        <v>0</v>
      </c>
      <c r="AB271" s="125">
        <f>+'Inversión No. 2.1 IAP'!AB271++'Inversión No. 2.2 IAP'!AB271+'Inversión 2.3 IAP'!AB271+'Inversión 2.4 IAP'!AB271+'Exp Veg 1-IAP'!AB271+'Exp Veg 2-IAP'!AB271</f>
        <v>0</v>
      </c>
      <c r="AC271" s="125">
        <f>+'Inversión No. 2.1 IAP'!AC271++'Inversión No. 2.2 IAP'!AC271+'Inversión 2.3 IAP'!AC271+'Inversión 2.4 IAP'!AC271+'Exp Veg 1-IAP'!AC271+'Exp Veg 2-IAP'!AC271</f>
        <v>0</v>
      </c>
      <c r="AD271" s="125">
        <f>+'Inversión No. 2.1 IAP'!AD271++'Inversión No. 2.2 IAP'!AD271+'Inversión 2.3 IAP'!AD271+'Inversión 2.4 IAP'!AD271+'Exp Veg 1-IAP'!AD271+'Exp Veg 2-IAP'!AD271</f>
        <v>0</v>
      </c>
      <c r="AE271" s="125">
        <f>+'Inversión No. 2.1 IAP'!AE271++'Inversión No. 2.2 IAP'!AE271+'Inversión 2.3 IAP'!AE271+'Inversión 2.4 IAP'!AE271+'Exp Veg 1-IAP'!AE271+'Exp Veg 2-IAP'!AE271</f>
        <v>0</v>
      </c>
      <c r="AF271" s="125">
        <f>+'Inversión No. 2.1 IAP'!AF271++'Inversión No. 2.2 IAP'!AF271+'Inversión 2.3 IAP'!AF271+'Inversión 2.4 IAP'!AF271+'Exp Veg 1-IAP'!AF271+'Exp Veg 2-IAP'!AF271</f>
        <v>0</v>
      </c>
      <c r="AG271" s="125">
        <f>+'Inversión No. 2.1 IAP'!AG271++'Inversión No. 2.2 IAP'!AG271+'Inversión 2.3 IAP'!AG271+'Inversión 2.4 IAP'!AG271+'Exp Veg 1-IAP'!AG271+'Exp Veg 2-IAP'!AG271</f>
        <v>0</v>
      </c>
      <c r="AH271" s="125">
        <f>+'Inversión No. 2.1 IAP'!AH271++'Inversión No. 2.2 IAP'!AH271+'Inversión 2.3 IAP'!AH271+'Inversión 2.4 IAP'!AH271+'Exp Veg 1-IAP'!AH271+'Exp Veg 2-IAP'!AH271</f>
        <v>0</v>
      </c>
      <c r="AI271" s="125">
        <f>+'Inversión No. 2.1 IAP'!AI271++'Inversión No. 2.2 IAP'!AI271+'Inversión 2.3 IAP'!AI271+'Inversión 2.4 IAP'!AI271+'Exp Veg 1-IAP'!AI271+'Exp Veg 2-IAP'!AI271</f>
        <v>0</v>
      </c>
      <c r="AJ271" s="125">
        <f>+'Inversión No. 2.1 IAP'!AJ271++'Inversión No. 2.2 IAP'!AJ271+'Inversión 2.3 IAP'!AJ271+'Inversión 2.4 IAP'!AJ271+'Exp Veg 1-IAP'!AJ271+'Exp Veg 2-IAP'!AJ271</f>
        <v>0</v>
      </c>
      <c r="AK271" s="125">
        <f>+'Inversión No. 2.1 IAP'!AK271++'Inversión No. 2.2 IAP'!AK271+'Inversión 2.3 IAP'!AK271+'Inversión 2.4 IAP'!AK271+'Exp Veg 1-IAP'!AK271+'Exp Veg 2-IAP'!AK271</f>
        <v>0</v>
      </c>
    </row>
    <row r="272" spans="2:37" x14ac:dyDescent="0.25">
      <c r="B272" s="59" t="s">
        <v>668</v>
      </c>
      <c r="C272" s="62" t="str">
        <f>+VLOOKUP(B272,'resumen UCAP'!$A$5:$O$329,2,0)</f>
        <v>Poste IGO INGAL 10.5 m</v>
      </c>
      <c r="D272" s="63"/>
      <c r="E272" s="63" t="str">
        <f>+VLOOKUP(B272,'resumen UCAP'!$A$5:$O$329,3,0)</f>
        <v>Un</v>
      </c>
      <c r="F272" s="64">
        <f>+VLOOKUP(B272,'resumen UCAP'!$A$5:$O$329,15,0)</f>
        <v>1702264</v>
      </c>
      <c r="G272" s="61">
        <v>16</v>
      </c>
      <c r="H272" s="125">
        <f>+'Inversión No. 2.1 IAP'!H272++'Inversión No. 2.2 IAP'!H272+'Inversión 2.3 IAP'!H272+'Inversión 2.4 IAP'!H272+'Exp Veg 1-IAP'!H272+'Exp Veg 2-IAP'!H272</f>
        <v>0</v>
      </c>
      <c r="I272" s="125">
        <f>+'Inversión No. 2.1 IAP'!I272++'Inversión No. 2.2 IAP'!I272+'Inversión 2.3 IAP'!I272+'Inversión 2.4 IAP'!I272+'Exp Veg 1-IAP'!I272+'Exp Veg 2-IAP'!I272</f>
        <v>0</v>
      </c>
      <c r="J272" s="125">
        <f>+'Inversión No. 2.1 IAP'!J272++'Inversión No. 2.2 IAP'!J272+'Inversión 2.3 IAP'!J272+'Inversión 2.4 IAP'!J272+'Exp Veg 1-IAP'!J272+'Exp Veg 2-IAP'!J272</f>
        <v>0</v>
      </c>
      <c r="K272" s="125">
        <f>+'Inversión No. 2.1 IAP'!K272++'Inversión No. 2.2 IAP'!K272+'Inversión 2.3 IAP'!K272+'Inversión 2.4 IAP'!K272+'Exp Veg 1-IAP'!K272+'Exp Veg 2-IAP'!K272</f>
        <v>0</v>
      </c>
      <c r="L272" s="125">
        <f>+'Inversión No. 2.1 IAP'!L272++'Inversión No. 2.2 IAP'!L272+'Inversión 2.3 IAP'!L272+'Inversión 2.4 IAP'!L272+'Exp Veg 1-IAP'!L272+'Exp Veg 2-IAP'!L272</f>
        <v>0</v>
      </c>
      <c r="M272" s="125">
        <f>+'Inversión No. 2.1 IAP'!M272++'Inversión No. 2.2 IAP'!M272+'Inversión 2.3 IAP'!M272+'Inversión 2.4 IAP'!M272+'Exp Veg 1-IAP'!M272+'Exp Veg 2-IAP'!M272</f>
        <v>0</v>
      </c>
      <c r="N272" s="125">
        <f>+'Inversión No. 2.1 IAP'!N272++'Inversión No. 2.2 IAP'!N272+'Inversión 2.3 IAP'!N272+'Inversión 2.4 IAP'!N272+'Exp Veg 1-IAP'!N272+'Exp Veg 2-IAP'!N272</f>
        <v>0</v>
      </c>
      <c r="O272" s="125">
        <f>+'Inversión No. 2.1 IAP'!O272++'Inversión No. 2.2 IAP'!O272+'Inversión 2.3 IAP'!O272+'Inversión 2.4 IAP'!O272+'Exp Veg 1-IAP'!O272+'Exp Veg 2-IAP'!O272</f>
        <v>0</v>
      </c>
      <c r="P272" s="125">
        <f>+'Inversión No. 2.1 IAP'!P272++'Inversión No. 2.2 IAP'!P272+'Inversión 2.3 IAP'!P272+'Inversión 2.4 IAP'!P272+'Exp Veg 1-IAP'!P272+'Exp Veg 2-IAP'!P272</f>
        <v>0</v>
      </c>
      <c r="Q272" s="125">
        <f>+'Inversión No. 2.1 IAP'!Q272++'Inversión No. 2.2 IAP'!Q272+'Inversión 2.3 IAP'!Q272+'Inversión 2.4 IAP'!Q272+'Exp Veg 1-IAP'!Q272+'Exp Veg 2-IAP'!Q272</f>
        <v>0</v>
      </c>
      <c r="R272" s="125">
        <f>+'Inversión No. 2.1 IAP'!R272++'Inversión No. 2.2 IAP'!R272+'Inversión 2.3 IAP'!R272+'Inversión 2.4 IAP'!R272+'Exp Veg 1-IAP'!R272+'Exp Veg 2-IAP'!R272</f>
        <v>0</v>
      </c>
      <c r="S272" s="125">
        <f>+'Inversión No. 2.1 IAP'!S272++'Inversión No. 2.2 IAP'!S272+'Inversión 2.3 IAP'!S272+'Inversión 2.4 IAP'!S272+'Exp Veg 1-IAP'!S272+'Exp Veg 2-IAP'!S272</f>
        <v>0</v>
      </c>
      <c r="T272" s="125">
        <f>+'Inversión No. 2.1 IAP'!T272++'Inversión No. 2.2 IAP'!T272+'Inversión 2.3 IAP'!T272+'Inversión 2.4 IAP'!T272+'Exp Veg 1-IAP'!T272+'Exp Veg 2-IAP'!T272</f>
        <v>0</v>
      </c>
      <c r="U272" s="125">
        <f>+'Inversión No. 2.1 IAP'!U272++'Inversión No. 2.2 IAP'!U272+'Inversión 2.3 IAP'!U272+'Inversión 2.4 IAP'!U272+'Exp Veg 1-IAP'!U272+'Exp Veg 2-IAP'!U272</f>
        <v>0</v>
      </c>
      <c r="V272" s="125">
        <f>+'Inversión No. 2.1 IAP'!V272++'Inversión No. 2.2 IAP'!V272+'Inversión 2.3 IAP'!V272+'Inversión 2.4 IAP'!V272+'Exp Veg 1-IAP'!V272+'Exp Veg 2-IAP'!V272</f>
        <v>0</v>
      </c>
      <c r="W272" s="125">
        <f>+'Inversión No. 2.1 IAP'!W272++'Inversión No. 2.2 IAP'!W272+'Inversión 2.3 IAP'!W272+'Inversión 2.4 IAP'!W272+'Exp Veg 1-IAP'!W272+'Exp Veg 2-IAP'!W272</f>
        <v>0</v>
      </c>
      <c r="X272" s="125">
        <f>+'Inversión No. 2.1 IAP'!X272++'Inversión No. 2.2 IAP'!X272+'Inversión 2.3 IAP'!X272+'Inversión 2.4 IAP'!X272+'Exp Veg 1-IAP'!X272+'Exp Veg 2-IAP'!X272</f>
        <v>0</v>
      </c>
      <c r="Y272" s="125">
        <f>+'Inversión No. 2.1 IAP'!Y272++'Inversión No. 2.2 IAP'!Y272+'Inversión 2.3 IAP'!Y272+'Inversión 2.4 IAP'!Y272+'Exp Veg 1-IAP'!Y272+'Exp Veg 2-IAP'!Y272</f>
        <v>0</v>
      </c>
      <c r="Z272" s="125">
        <f>+'Inversión No. 2.1 IAP'!Z272++'Inversión No. 2.2 IAP'!Z272+'Inversión 2.3 IAP'!Z272+'Inversión 2.4 IAP'!Z272+'Exp Veg 1-IAP'!Z272+'Exp Veg 2-IAP'!Z272</f>
        <v>0</v>
      </c>
      <c r="AA272" s="125">
        <f>+'Inversión No. 2.1 IAP'!AA272++'Inversión No. 2.2 IAP'!AA272+'Inversión 2.3 IAP'!AA272+'Inversión 2.4 IAP'!AA272+'Exp Veg 1-IAP'!AA272+'Exp Veg 2-IAP'!AA272</f>
        <v>0</v>
      </c>
      <c r="AB272" s="125">
        <f>+'Inversión No. 2.1 IAP'!AB272++'Inversión No. 2.2 IAP'!AB272+'Inversión 2.3 IAP'!AB272+'Inversión 2.4 IAP'!AB272+'Exp Veg 1-IAP'!AB272+'Exp Veg 2-IAP'!AB272</f>
        <v>0</v>
      </c>
      <c r="AC272" s="125">
        <f>+'Inversión No. 2.1 IAP'!AC272++'Inversión No. 2.2 IAP'!AC272+'Inversión 2.3 IAP'!AC272+'Inversión 2.4 IAP'!AC272+'Exp Veg 1-IAP'!AC272+'Exp Veg 2-IAP'!AC272</f>
        <v>0</v>
      </c>
      <c r="AD272" s="125">
        <f>+'Inversión No. 2.1 IAP'!AD272++'Inversión No. 2.2 IAP'!AD272+'Inversión 2.3 IAP'!AD272+'Inversión 2.4 IAP'!AD272+'Exp Veg 1-IAP'!AD272+'Exp Veg 2-IAP'!AD272</f>
        <v>0</v>
      </c>
      <c r="AE272" s="125">
        <f>+'Inversión No. 2.1 IAP'!AE272++'Inversión No. 2.2 IAP'!AE272+'Inversión 2.3 IAP'!AE272+'Inversión 2.4 IAP'!AE272+'Exp Veg 1-IAP'!AE272+'Exp Veg 2-IAP'!AE272</f>
        <v>0</v>
      </c>
      <c r="AF272" s="125">
        <f>+'Inversión No. 2.1 IAP'!AF272++'Inversión No. 2.2 IAP'!AF272+'Inversión 2.3 IAP'!AF272+'Inversión 2.4 IAP'!AF272+'Exp Veg 1-IAP'!AF272+'Exp Veg 2-IAP'!AF272</f>
        <v>0</v>
      </c>
      <c r="AG272" s="125">
        <f>+'Inversión No. 2.1 IAP'!AG272++'Inversión No. 2.2 IAP'!AG272+'Inversión 2.3 IAP'!AG272+'Inversión 2.4 IAP'!AG272+'Exp Veg 1-IAP'!AG272+'Exp Veg 2-IAP'!AG272</f>
        <v>0</v>
      </c>
      <c r="AH272" s="125">
        <f>+'Inversión No. 2.1 IAP'!AH272++'Inversión No. 2.2 IAP'!AH272+'Inversión 2.3 IAP'!AH272+'Inversión 2.4 IAP'!AH272+'Exp Veg 1-IAP'!AH272+'Exp Veg 2-IAP'!AH272</f>
        <v>0</v>
      </c>
      <c r="AI272" s="125">
        <f>+'Inversión No. 2.1 IAP'!AI272++'Inversión No. 2.2 IAP'!AI272+'Inversión 2.3 IAP'!AI272+'Inversión 2.4 IAP'!AI272+'Exp Veg 1-IAP'!AI272+'Exp Veg 2-IAP'!AI272</f>
        <v>0</v>
      </c>
      <c r="AJ272" s="125">
        <f>+'Inversión No. 2.1 IAP'!AJ272++'Inversión No. 2.2 IAP'!AJ272+'Inversión 2.3 IAP'!AJ272+'Inversión 2.4 IAP'!AJ272+'Exp Veg 1-IAP'!AJ272+'Exp Veg 2-IAP'!AJ272</f>
        <v>0</v>
      </c>
      <c r="AK272" s="125">
        <f>+'Inversión No. 2.1 IAP'!AK272++'Inversión No. 2.2 IAP'!AK272+'Inversión 2.3 IAP'!AK272+'Inversión 2.4 IAP'!AK272+'Exp Veg 1-IAP'!AK272+'Exp Veg 2-IAP'!AK272</f>
        <v>0</v>
      </c>
    </row>
    <row r="273" spans="2:37" x14ac:dyDescent="0.25">
      <c r="B273" s="59" t="s">
        <v>669</v>
      </c>
      <c r="C273" s="62" t="str">
        <f>+VLOOKUP(B273,'resumen UCAP'!$A$5:$O$329,2,0)</f>
        <v>Mastil 14 mts</v>
      </c>
      <c r="D273" s="63"/>
      <c r="E273" s="63" t="str">
        <f>+VLOOKUP(B273,'resumen UCAP'!$A$5:$O$329,3,0)</f>
        <v>Un</v>
      </c>
      <c r="F273" s="64">
        <f>+VLOOKUP(B273,'resumen UCAP'!$A$5:$O$329,15,0)</f>
        <v>6741367.4000000004</v>
      </c>
      <c r="G273" s="61">
        <v>10</v>
      </c>
      <c r="H273" s="125">
        <f>+'Inversión No. 2.1 IAP'!H273++'Inversión No. 2.2 IAP'!H273+'Inversión 2.3 IAP'!H273+'Inversión 2.4 IAP'!H273+'Exp Veg 1-IAP'!H273+'Exp Veg 2-IAP'!H273</f>
        <v>0</v>
      </c>
      <c r="I273" s="125">
        <f>+'Inversión No. 2.1 IAP'!I273++'Inversión No. 2.2 IAP'!I273+'Inversión 2.3 IAP'!I273+'Inversión 2.4 IAP'!I273+'Exp Veg 1-IAP'!I273+'Exp Veg 2-IAP'!I273</f>
        <v>0</v>
      </c>
      <c r="J273" s="125">
        <f>+'Inversión No. 2.1 IAP'!J273++'Inversión No. 2.2 IAP'!J273+'Inversión 2.3 IAP'!J273+'Inversión 2.4 IAP'!J273+'Exp Veg 1-IAP'!J273+'Exp Veg 2-IAP'!J273</f>
        <v>0</v>
      </c>
      <c r="K273" s="125">
        <f>+'Inversión No. 2.1 IAP'!K273++'Inversión No. 2.2 IAP'!K273+'Inversión 2.3 IAP'!K273+'Inversión 2.4 IAP'!K273+'Exp Veg 1-IAP'!K273+'Exp Veg 2-IAP'!K273</f>
        <v>0</v>
      </c>
      <c r="L273" s="125">
        <f>+'Inversión No. 2.1 IAP'!L273++'Inversión No. 2.2 IAP'!L273+'Inversión 2.3 IAP'!L273+'Inversión 2.4 IAP'!L273+'Exp Veg 1-IAP'!L273+'Exp Veg 2-IAP'!L273</f>
        <v>0</v>
      </c>
      <c r="M273" s="125">
        <f>+'Inversión No. 2.1 IAP'!M273++'Inversión No. 2.2 IAP'!M273+'Inversión 2.3 IAP'!M273+'Inversión 2.4 IAP'!M273+'Exp Veg 1-IAP'!M273+'Exp Veg 2-IAP'!M273</f>
        <v>0</v>
      </c>
      <c r="N273" s="125">
        <f>+'Inversión No. 2.1 IAP'!N273++'Inversión No. 2.2 IAP'!N273+'Inversión 2.3 IAP'!N273+'Inversión 2.4 IAP'!N273+'Exp Veg 1-IAP'!N273+'Exp Veg 2-IAP'!N273</f>
        <v>0</v>
      </c>
      <c r="O273" s="125">
        <f>+'Inversión No. 2.1 IAP'!O273++'Inversión No. 2.2 IAP'!O273+'Inversión 2.3 IAP'!O273+'Inversión 2.4 IAP'!O273+'Exp Veg 1-IAP'!O273+'Exp Veg 2-IAP'!O273</f>
        <v>0</v>
      </c>
      <c r="P273" s="125">
        <f>+'Inversión No. 2.1 IAP'!P273++'Inversión No. 2.2 IAP'!P273+'Inversión 2.3 IAP'!P273+'Inversión 2.4 IAP'!P273+'Exp Veg 1-IAP'!P273+'Exp Veg 2-IAP'!P273</f>
        <v>0</v>
      </c>
      <c r="Q273" s="125">
        <f>+'Inversión No. 2.1 IAP'!Q273++'Inversión No. 2.2 IAP'!Q273+'Inversión 2.3 IAP'!Q273+'Inversión 2.4 IAP'!Q273+'Exp Veg 1-IAP'!Q273+'Exp Veg 2-IAP'!Q273</f>
        <v>0</v>
      </c>
      <c r="R273" s="125">
        <f>+'Inversión No. 2.1 IAP'!R273++'Inversión No. 2.2 IAP'!R273+'Inversión 2.3 IAP'!R273+'Inversión 2.4 IAP'!R273+'Exp Veg 1-IAP'!R273+'Exp Veg 2-IAP'!R273</f>
        <v>0</v>
      </c>
      <c r="S273" s="125">
        <f>+'Inversión No. 2.1 IAP'!S273++'Inversión No. 2.2 IAP'!S273+'Inversión 2.3 IAP'!S273+'Inversión 2.4 IAP'!S273+'Exp Veg 1-IAP'!S273+'Exp Veg 2-IAP'!S273</f>
        <v>0</v>
      </c>
      <c r="T273" s="125">
        <f>+'Inversión No. 2.1 IAP'!T273++'Inversión No. 2.2 IAP'!T273+'Inversión 2.3 IAP'!T273+'Inversión 2.4 IAP'!T273+'Exp Veg 1-IAP'!T273+'Exp Veg 2-IAP'!T273</f>
        <v>0</v>
      </c>
      <c r="U273" s="125">
        <f>+'Inversión No. 2.1 IAP'!U273++'Inversión No. 2.2 IAP'!U273+'Inversión 2.3 IAP'!U273+'Inversión 2.4 IAP'!U273+'Exp Veg 1-IAP'!U273+'Exp Veg 2-IAP'!U273</f>
        <v>0</v>
      </c>
      <c r="V273" s="125">
        <f>+'Inversión No. 2.1 IAP'!V273++'Inversión No. 2.2 IAP'!V273+'Inversión 2.3 IAP'!V273+'Inversión 2.4 IAP'!V273+'Exp Veg 1-IAP'!V273+'Exp Veg 2-IAP'!V273</f>
        <v>0</v>
      </c>
      <c r="W273" s="125">
        <f>+'Inversión No. 2.1 IAP'!W273++'Inversión No. 2.2 IAP'!W273+'Inversión 2.3 IAP'!W273+'Inversión 2.4 IAP'!W273+'Exp Veg 1-IAP'!W273+'Exp Veg 2-IAP'!W273</f>
        <v>0</v>
      </c>
      <c r="X273" s="125">
        <f>+'Inversión No. 2.1 IAP'!X273++'Inversión No. 2.2 IAP'!X273+'Inversión 2.3 IAP'!X273+'Inversión 2.4 IAP'!X273+'Exp Veg 1-IAP'!X273+'Exp Veg 2-IAP'!X273</f>
        <v>0</v>
      </c>
      <c r="Y273" s="125">
        <f>+'Inversión No. 2.1 IAP'!Y273++'Inversión No. 2.2 IAP'!Y273+'Inversión 2.3 IAP'!Y273+'Inversión 2.4 IAP'!Y273+'Exp Veg 1-IAP'!Y273+'Exp Veg 2-IAP'!Y273</f>
        <v>0</v>
      </c>
      <c r="Z273" s="125">
        <f>+'Inversión No. 2.1 IAP'!Z273++'Inversión No. 2.2 IAP'!Z273+'Inversión 2.3 IAP'!Z273+'Inversión 2.4 IAP'!Z273+'Exp Veg 1-IAP'!Z273+'Exp Veg 2-IAP'!Z273</f>
        <v>0</v>
      </c>
      <c r="AA273" s="125">
        <f>+'Inversión No. 2.1 IAP'!AA273++'Inversión No. 2.2 IAP'!AA273+'Inversión 2.3 IAP'!AA273+'Inversión 2.4 IAP'!AA273+'Exp Veg 1-IAP'!AA273+'Exp Veg 2-IAP'!AA273</f>
        <v>0</v>
      </c>
      <c r="AB273" s="125">
        <f>+'Inversión No. 2.1 IAP'!AB273++'Inversión No. 2.2 IAP'!AB273+'Inversión 2.3 IAP'!AB273+'Inversión 2.4 IAP'!AB273+'Exp Veg 1-IAP'!AB273+'Exp Veg 2-IAP'!AB273</f>
        <v>0</v>
      </c>
      <c r="AC273" s="125">
        <f>+'Inversión No. 2.1 IAP'!AC273++'Inversión No. 2.2 IAP'!AC273+'Inversión 2.3 IAP'!AC273+'Inversión 2.4 IAP'!AC273+'Exp Veg 1-IAP'!AC273+'Exp Veg 2-IAP'!AC273</f>
        <v>0</v>
      </c>
      <c r="AD273" s="125">
        <f>+'Inversión No. 2.1 IAP'!AD273++'Inversión No. 2.2 IAP'!AD273+'Inversión 2.3 IAP'!AD273+'Inversión 2.4 IAP'!AD273+'Exp Veg 1-IAP'!AD273+'Exp Veg 2-IAP'!AD273</f>
        <v>0</v>
      </c>
      <c r="AE273" s="125">
        <f>+'Inversión No. 2.1 IAP'!AE273++'Inversión No. 2.2 IAP'!AE273+'Inversión 2.3 IAP'!AE273+'Inversión 2.4 IAP'!AE273+'Exp Veg 1-IAP'!AE273+'Exp Veg 2-IAP'!AE273</f>
        <v>0</v>
      </c>
      <c r="AF273" s="125">
        <f>+'Inversión No. 2.1 IAP'!AF273++'Inversión No. 2.2 IAP'!AF273+'Inversión 2.3 IAP'!AF273+'Inversión 2.4 IAP'!AF273+'Exp Veg 1-IAP'!AF273+'Exp Veg 2-IAP'!AF273</f>
        <v>0</v>
      </c>
      <c r="AG273" s="125">
        <f>+'Inversión No. 2.1 IAP'!AG273++'Inversión No. 2.2 IAP'!AG273+'Inversión 2.3 IAP'!AG273+'Inversión 2.4 IAP'!AG273+'Exp Veg 1-IAP'!AG273+'Exp Veg 2-IAP'!AG273</f>
        <v>0</v>
      </c>
      <c r="AH273" s="125">
        <f>+'Inversión No. 2.1 IAP'!AH273++'Inversión No. 2.2 IAP'!AH273+'Inversión 2.3 IAP'!AH273+'Inversión 2.4 IAP'!AH273+'Exp Veg 1-IAP'!AH273+'Exp Veg 2-IAP'!AH273</f>
        <v>0</v>
      </c>
      <c r="AI273" s="125">
        <f>+'Inversión No. 2.1 IAP'!AI273++'Inversión No. 2.2 IAP'!AI273+'Inversión 2.3 IAP'!AI273+'Inversión 2.4 IAP'!AI273+'Exp Veg 1-IAP'!AI273+'Exp Veg 2-IAP'!AI273</f>
        <v>0</v>
      </c>
      <c r="AJ273" s="125">
        <f>+'Inversión No. 2.1 IAP'!AJ273++'Inversión No. 2.2 IAP'!AJ273+'Inversión 2.3 IAP'!AJ273+'Inversión 2.4 IAP'!AJ273+'Exp Veg 1-IAP'!AJ273+'Exp Veg 2-IAP'!AJ273</f>
        <v>0</v>
      </c>
      <c r="AK273" s="125">
        <f>+'Inversión No. 2.1 IAP'!AK273++'Inversión No. 2.2 IAP'!AK273+'Inversión 2.3 IAP'!AK273+'Inversión 2.4 IAP'!AK273+'Exp Veg 1-IAP'!AK273+'Exp Veg 2-IAP'!AK273</f>
        <v>0</v>
      </c>
    </row>
    <row r="274" spans="2:37"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125">
        <f>+'Inversión No. 2.1 IAP'!H274++'Inversión No. 2.2 IAP'!H274+'Inversión 2.3 IAP'!H274+'Inversión 2.4 IAP'!H274+'Exp Veg 1-IAP'!H274+'Exp Veg 2-IAP'!H274</f>
        <v>0</v>
      </c>
      <c r="I274" s="125">
        <f>+'Inversión No. 2.1 IAP'!I274++'Inversión No. 2.2 IAP'!I274+'Inversión 2.3 IAP'!I274+'Inversión 2.4 IAP'!I274+'Exp Veg 1-IAP'!I274+'Exp Veg 2-IAP'!I274</f>
        <v>0</v>
      </c>
      <c r="J274" s="125">
        <f>+'Inversión No. 2.1 IAP'!J274++'Inversión No. 2.2 IAP'!J274+'Inversión 2.3 IAP'!J274+'Inversión 2.4 IAP'!J274+'Exp Veg 1-IAP'!J274+'Exp Veg 2-IAP'!J274</f>
        <v>0</v>
      </c>
      <c r="K274" s="125">
        <f>+'Inversión No. 2.1 IAP'!K274++'Inversión No. 2.2 IAP'!K274+'Inversión 2.3 IAP'!K274+'Inversión 2.4 IAP'!K274+'Exp Veg 1-IAP'!K274+'Exp Veg 2-IAP'!K274</f>
        <v>0</v>
      </c>
      <c r="L274" s="125">
        <f>+'Inversión No. 2.1 IAP'!L274++'Inversión No. 2.2 IAP'!L274+'Inversión 2.3 IAP'!L274+'Inversión 2.4 IAP'!L274+'Exp Veg 1-IAP'!L274+'Exp Veg 2-IAP'!L274</f>
        <v>0</v>
      </c>
      <c r="M274" s="125">
        <f>+'Inversión No. 2.1 IAP'!M274++'Inversión No. 2.2 IAP'!M274+'Inversión 2.3 IAP'!M274+'Inversión 2.4 IAP'!M274+'Exp Veg 1-IAP'!M274+'Exp Veg 2-IAP'!M274</f>
        <v>0</v>
      </c>
      <c r="N274" s="125">
        <f>+'Inversión No. 2.1 IAP'!N274++'Inversión No. 2.2 IAP'!N274+'Inversión 2.3 IAP'!N274+'Inversión 2.4 IAP'!N274+'Exp Veg 1-IAP'!N274+'Exp Veg 2-IAP'!N274</f>
        <v>0</v>
      </c>
      <c r="O274" s="125">
        <f>+'Inversión No. 2.1 IAP'!O274++'Inversión No. 2.2 IAP'!O274+'Inversión 2.3 IAP'!O274+'Inversión 2.4 IAP'!O274+'Exp Veg 1-IAP'!O274+'Exp Veg 2-IAP'!O274</f>
        <v>0</v>
      </c>
      <c r="P274" s="125">
        <f>+'Inversión No. 2.1 IAP'!P274++'Inversión No. 2.2 IAP'!P274+'Inversión 2.3 IAP'!P274+'Inversión 2.4 IAP'!P274+'Exp Veg 1-IAP'!P274+'Exp Veg 2-IAP'!P274</f>
        <v>0</v>
      </c>
      <c r="Q274" s="125">
        <f>+'Inversión No. 2.1 IAP'!Q274++'Inversión No. 2.2 IAP'!Q274+'Inversión 2.3 IAP'!Q274+'Inversión 2.4 IAP'!Q274+'Exp Veg 1-IAP'!Q274+'Exp Veg 2-IAP'!Q274</f>
        <v>0</v>
      </c>
      <c r="R274" s="125">
        <f>+'Inversión No. 2.1 IAP'!R274++'Inversión No. 2.2 IAP'!R274+'Inversión 2.3 IAP'!R274+'Inversión 2.4 IAP'!R274+'Exp Veg 1-IAP'!R274+'Exp Veg 2-IAP'!R274</f>
        <v>0</v>
      </c>
      <c r="S274" s="125">
        <f>+'Inversión No. 2.1 IAP'!S274++'Inversión No. 2.2 IAP'!S274+'Inversión 2.3 IAP'!S274+'Inversión 2.4 IAP'!S274+'Exp Veg 1-IAP'!S274+'Exp Veg 2-IAP'!S274</f>
        <v>0</v>
      </c>
      <c r="T274" s="125">
        <f>+'Inversión No. 2.1 IAP'!T274++'Inversión No. 2.2 IAP'!T274+'Inversión 2.3 IAP'!T274+'Inversión 2.4 IAP'!T274+'Exp Veg 1-IAP'!T274+'Exp Veg 2-IAP'!T274</f>
        <v>0</v>
      </c>
      <c r="U274" s="125">
        <f>+'Inversión No. 2.1 IAP'!U274++'Inversión No. 2.2 IAP'!U274+'Inversión 2.3 IAP'!U274+'Inversión 2.4 IAP'!U274+'Exp Veg 1-IAP'!U274+'Exp Veg 2-IAP'!U274</f>
        <v>0</v>
      </c>
      <c r="V274" s="125">
        <f>+'Inversión No. 2.1 IAP'!V274++'Inversión No. 2.2 IAP'!V274+'Inversión 2.3 IAP'!V274+'Inversión 2.4 IAP'!V274+'Exp Veg 1-IAP'!V274+'Exp Veg 2-IAP'!V274</f>
        <v>0</v>
      </c>
      <c r="W274" s="125">
        <f>+'Inversión No. 2.1 IAP'!W274++'Inversión No. 2.2 IAP'!W274+'Inversión 2.3 IAP'!W274+'Inversión 2.4 IAP'!W274+'Exp Veg 1-IAP'!W274+'Exp Veg 2-IAP'!W274</f>
        <v>0</v>
      </c>
      <c r="X274" s="125">
        <f>+'Inversión No. 2.1 IAP'!X274++'Inversión No. 2.2 IAP'!X274+'Inversión 2.3 IAP'!X274+'Inversión 2.4 IAP'!X274+'Exp Veg 1-IAP'!X274+'Exp Veg 2-IAP'!X274</f>
        <v>0</v>
      </c>
      <c r="Y274" s="125">
        <f>+'Inversión No. 2.1 IAP'!Y274++'Inversión No. 2.2 IAP'!Y274+'Inversión 2.3 IAP'!Y274+'Inversión 2.4 IAP'!Y274+'Exp Veg 1-IAP'!Y274+'Exp Veg 2-IAP'!Y274</f>
        <v>0</v>
      </c>
      <c r="Z274" s="125">
        <f>+'Inversión No. 2.1 IAP'!Z274++'Inversión No. 2.2 IAP'!Z274+'Inversión 2.3 IAP'!Z274+'Inversión 2.4 IAP'!Z274+'Exp Veg 1-IAP'!Z274+'Exp Veg 2-IAP'!Z274</f>
        <v>0</v>
      </c>
      <c r="AA274" s="125">
        <f>+'Inversión No. 2.1 IAP'!AA274++'Inversión No. 2.2 IAP'!AA274+'Inversión 2.3 IAP'!AA274+'Inversión 2.4 IAP'!AA274+'Exp Veg 1-IAP'!AA274+'Exp Veg 2-IAP'!AA274</f>
        <v>0</v>
      </c>
      <c r="AB274" s="125">
        <f>+'Inversión No. 2.1 IAP'!AB274++'Inversión No. 2.2 IAP'!AB274+'Inversión 2.3 IAP'!AB274+'Inversión 2.4 IAP'!AB274+'Exp Veg 1-IAP'!AB274+'Exp Veg 2-IAP'!AB274</f>
        <v>0</v>
      </c>
      <c r="AC274" s="125">
        <f>+'Inversión No. 2.1 IAP'!AC274++'Inversión No. 2.2 IAP'!AC274+'Inversión 2.3 IAP'!AC274+'Inversión 2.4 IAP'!AC274+'Exp Veg 1-IAP'!AC274+'Exp Veg 2-IAP'!AC274</f>
        <v>0</v>
      </c>
      <c r="AD274" s="125">
        <f>+'Inversión No. 2.1 IAP'!AD274++'Inversión No. 2.2 IAP'!AD274+'Inversión 2.3 IAP'!AD274+'Inversión 2.4 IAP'!AD274+'Exp Veg 1-IAP'!AD274+'Exp Veg 2-IAP'!AD274</f>
        <v>0</v>
      </c>
      <c r="AE274" s="125">
        <f>+'Inversión No. 2.1 IAP'!AE274++'Inversión No. 2.2 IAP'!AE274+'Inversión 2.3 IAP'!AE274+'Inversión 2.4 IAP'!AE274+'Exp Veg 1-IAP'!AE274+'Exp Veg 2-IAP'!AE274</f>
        <v>0</v>
      </c>
      <c r="AF274" s="125">
        <f>+'Inversión No. 2.1 IAP'!AF274++'Inversión No. 2.2 IAP'!AF274+'Inversión 2.3 IAP'!AF274+'Inversión 2.4 IAP'!AF274+'Exp Veg 1-IAP'!AF274+'Exp Veg 2-IAP'!AF274</f>
        <v>0</v>
      </c>
      <c r="AG274" s="125">
        <f>+'Inversión No. 2.1 IAP'!AG274++'Inversión No. 2.2 IAP'!AG274+'Inversión 2.3 IAP'!AG274+'Inversión 2.4 IAP'!AG274+'Exp Veg 1-IAP'!AG274+'Exp Veg 2-IAP'!AG274</f>
        <v>0</v>
      </c>
      <c r="AH274" s="125">
        <f>+'Inversión No. 2.1 IAP'!AH274++'Inversión No. 2.2 IAP'!AH274+'Inversión 2.3 IAP'!AH274+'Inversión 2.4 IAP'!AH274+'Exp Veg 1-IAP'!AH274+'Exp Veg 2-IAP'!AH274</f>
        <v>0</v>
      </c>
      <c r="AI274" s="125">
        <f>+'Inversión No. 2.1 IAP'!AI274++'Inversión No. 2.2 IAP'!AI274+'Inversión 2.3 IAP'!AI274+'Inversión 2.4 IAP'!AI274+'Exp Veg 1-IAP'!AI274+'Exp Veg 2-IAP'!AI274</f>
        <v>0</v>
      </c>
      <c r="AJ274" s="125">
        <f>+'Inversión No. 2.1 IAP'!AJ274++'Inversión No. 2.2 IAP'!AJ274+'Inversión 2.3 IAP'!AJ274+'Inversión 2.4 IAP'!AJ274+'Exp Veg 1-IAP'!AJ274+'Exp Veg 2-IAP'!AJ274</f>
        <v>0</v>
      </c>
      <c r="AK274" s="125">
        <f>+'Inversión No. 2.1 IAP'!AK274++'Inversión No. 2.2 IAP'!AK274+'Inversión 2.3 IAP'!AK274+'Inversión 2.4 IAP'!AK274+'Exp Veg 1-IAP'!AK274+'Exp Veg 2-IAP'!AK274</f>
        <v>0</v>
      </c>
    </row>
    <row r="275" spans="2:37"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125">
        <f>+'Inversión No. 2.1 IAP'!H275++'Inversión No. 2.2 IAP'!H275+'Inversión 2.3 IAP'!H275+'Inversión 2.4 IAP'!H275+'Exp Veg 1-IAP'!H275+'Exp Veg 2-IAP'!H275</f>
        <v>0</v>
      </c>
      <c r="I275" s="125">
        <f>+'Inversión No. 2.1 IAP'!I275++'Inversión No. 2.2 IAP'!I275+'Inversión 2.3 IAP'!I275+'Inversión 2.4 IAP'!I275+'Exp Veg 1-IAP'!I275+'Exp Veg 2-IAP'!I275</f>
        <v>0</v>
      </c>
      <c r="J275" s="125">
        <f>+'Inversión No. 2.1 IAP'!J275++'Inversión No. 2.2 IAP'!J275+'Inversión 2.3 IAP'!J275+'Inversión 2.4 IAP'!J275+'Exp Veg 1-IAP'!J275+'Exp Veg 2-IAP'!J275</f>
        <v>0</v>
      </c>
      <c r="K275" s="125">
        <f>+'Inversión No. 2.1 IAP'!K275++'Inversión No. 2.2 IAP'!K275+'Inversión 2.3 IAP'!K275+'Inversión 2.4 IAP'!K275+'Exp Veg 1-IAP'!K275+'Exp Veg 2-IAP'!K275</f>
        <v>0</v>
      </c>
      <c r="L275" s="125">
        <f>+'Inversión No. 2.1 IAP'!L275++'Inversión No. 2.2 IAP'!L275+'Inversión 2.3 IAP'!L275+'Inversión 2.4 IAP'!L275+'Exp Veg 1-IAP'!L275+'Exp Veg 2-IAP'!L275</f>
        <v>0</v>
      </c>
      <c r="M275" s="125">
        <f>+'Inversión No. 2.1 IAP'!M275++'Inversión No. 2.2 IAP'!M275+'Inversión 2.3 IAP'!M275+'Inversión 2.4 IAP'!M275+'Exp Veg 1-IAP'!M275+'Exp Veg 2-IAP'!M275</f>
        <v>0</v>
      </c>
      <c r="N275" s="125">
        <f>+'Inversión No. 2.1 IAP'!N275++'Inversión No. 2.2 IAP'!N275+'Inversión 2.3 IAP'!N275+'Inversión 2.4 IAP'!N275+'Exp Veg 1-IAP'!N275+'Exp Veg 2-IAP'!N275</f>
        <v>0</v>
      </c>
      <c r="O275" s="125">
        <f>+'Inversión No. 2.1 IAP'!O275++'Inversión No. 2.2 IAP'!O275+'Inversión 2.3 IAP'!O275+'Inversión 2.4 IAP'!O275+'Exp Veg 1-IAP'!O275+'Exp Veg 2-IAP'!O275</f>
        <v>0</v>
      </c>
      <c r="P275" s="125">
        <f>+'Inversión No. 2.1 IAP'!P275++'Inversión No. 2.2 IAP'!P275+'Inversión 2.3 IAP'!P275+'Inversión 2.4 IAP'!P275+'Exp Veg 1-IAP'!P275+'Exp Veg 2-IAP'!P275</f>
        <v>0</v>
      </c>
      <c r="Q275" s="125">
        <f>+'Inversión No. 2.1 IAP'!Q275++'Inversión No. 2.2 IAP'!Q275+'Inversión 2.3 IAP'!Q275+'Inversión 2.4 IAP'!Q275+'Exp Veg 1-IAP'!Q275+'Exp Veg 2-IAP'!Q275</f>
        <v>0</v>
      </c>
      <c r="R275" s="125">
        <f>+'Inversión No. 2.1 IAP'!R275++'Inversión No. 2.2 IAP'!R275+'Inversión 2.3 IAP'!R275+'Inversión 2.4 IAP'!R275+'Exp Veg 1-IAP'!R275+'Exp Veg 2-IAP'!R275</f>
        <v>0</v>
      </c>
      <c r="S275" s="125">
        <f>+'Inversión No. 2.1 IAP'!S275++'Inversión No. 2.2 IAP'!S275+'Inversión 2.3 IAP'!S275+'Inversión 2.4 IAP'!S275+'Exp Veg 1-IAP'!S275+'Exp Veg 2-IAP'!S275</f>
        <v>0</v>
      </c>
      <c r="T275" s="125">
        <f>+'Inversión No. 2.1 IAP'!T275++'Inversión No. 2.2 IAP'!T275+'Inversión 2.3 IAP'!T275+'Inversión 2.4 IAP'!T275+'Exp Veg 1-IAP'!T275+'Exp Veg 2-IAP'!T275</f>
        <v>0</v>
      </c>
      <c r="U275" s="125">
        <f>+'Inversión No. 2.1 IAP'!U275++'Inversión No. 2.2 IAP'!U275+'Inversión 2.3 IAP'!U275+'Inversión 2.4 IAP'!U275+'Exp Veg 1-IAP'!U275+'Exp Veg 2-IAP'!U275</f>
        <v>0</v>
      </c>
      <c r="V275" s="125">
        <f>+'Inversión No. 2.1 IAP'!V275++'Inversión No. 2.2 IAP'!V275+'Inversión 2.3 IAP'!V275+'Inversión 2.4 IAP'!V275+'Exp Veg 1-IAP'!V275+'Exp Veg 2-IAP'!V275</f>
        <v>0</v>
      </c>
      <c r="W275" s="125">
        <f>+'Inversión No. 2.1 IAP'!W275++'Inversión No. 2.2 IAP'!W275+'Inversión 2.3 IAP'!W275+'Inversión 2.4 IAP'!W275+'Exp Veg 1-IAP'!W275+'Exp Veg 2-IAP'!W275</f>
        <v>0</v>
      </c>
      <c r="X275" s="125">
        <f>+'Inversión No. 2.1 IAP'!X275++'Inversión No. 2.2 IAP'!X275+'Inversión 2.3 IAP'!X275+'Inversión 2.4 IAP'!X275+'Exp Veg 1-IAP'!X275+'Exp Veg 2-IAP'!X275</f>
        <v>0</v>
      </c>
      <c r="Y275" s="125">
        <f>+'Inversión No. 2.1 IAP'!Y275++'Inversión No. 2.2 IAP'!Y275+'Inversión 2.3 IAP'!Y275+'Inversión 2.4 IAP'!Y275+'Exp Veg 1-IAP'!Y275+'Exp Veg 2-IAP'!Y275</f>
        <v>0</v>
      </c>
      <c r="Z275" s="125">
        <f>+'Inversión No. 2.1 IAP'!Z275++'Inversión No. 2.2 IAP'!Z275+'Inversión 2.3 IAP'!Z275+'Inversión 2.4 IAP'!Z275+'Exp Veg 1-IAP'!Z275+'Exp Veg 2-IAP'!Z275</f>
        <v>0</v>
      </c>
      <c r="AA275" s="125">
        <f>+'Inversión No. 2.1 IAP'!AA275++'Inversión No. 2.2 IAP'!AA275+'Inversión 2.3 IAP'!AA275+'Inversión 2.4 IAP'!AA275+'Exp Veg 1-IAP'!AA275+'Exp Veg 2-IAP'!AA275</f>
        <v>0</v>
      </c>
      <c r="AB275" s="125">
        <f>+'Inversión No. 2.1 IAP'!AB275++'Inversión No. 2.2 IAP'!AB275+'Inversión 2.3 IAP'!AB275+'Inversión 2.4 IAP'!AB275+'Exp Veg 1-IAP'!AB275+'Exp Veg 2-IAP'!AB275</f>
        <v>0</v>
      </c>
      <c r="AC275" s="125">
        <f>+'Inversión No. 2.1 IAP'!AC275++'Inversión No. 2.2 IAP'!AC275+'Inversión 2.3 IAP'!AC275+'Inversión 2.4 IAP'!AC275+'Exp Veg 1-IAP'!AC275+'Exp Veg 2-IAP'!AC275</f>
        <v>0</v>
      </c>
      <c r="AD275" s="125">
        <f>+'Inversión No. 2.1 IAP'!AD275++'Inversión No. 2.2 IAP'!AD275+'Inversión 2.3 IAP'!AD275+'Inversión 2.4 IAP'!AD275+'Exp Veg 1-IAP'!AD275+'Exp Veg 2-IAP'!AD275</f>
        <v>0</v>
      </c>
      <c r="AE275" s="125">
        <f>+'Inversión No. 2.1 IAP'!AE275++'Inversión No. 2.2 IAP'!AE275+'Inversión 2.3 IAP'!AE275+'Inversión 2.4 IAP'!AE275+'Exp Veg 1-IAP'!AE275+'Exp Veg 2-IAP'!AE275</f>
        <v>0</v>
      </c>
      <c r="AF275" s="125">
        <f>+'Inversión No. 2.1 IAP'!AF275++'Inversión No. 2.2 IAP'!AF275+'Inversión 2.3 IAP'!AF275+'Inversión 2.4 IAP'!AF275+'Exp Veg 1-IAP'!AF275+'Exp Veg 2-IAP'!AF275</f>
        <v>0</v>
      </c>
      <c r="AG275" s="125">
        <f>+'Inversión No. 2.1 IAP'!AG275++'Inversión No. 2.2 IAP'!AG275+'Inversión 2.3 IAP'!AG275+'Inversión 2.4 IAP'!AG275+'Exp Veg 1-IAP'!AG275+'Exp Veg 2-IAP'!AG275</f>
        <v>0</v>
      </c>
      <c r="AH275" s="125">
        <f>+'Inversión No. 2.1 IAP'!AH275++'Inversión No. 2.2 IAP'!AH275+'Inversión 2.3 IAP'!AH275+'Inversión 2.4 IAP'!AH275+'Exp Veg 1-IAP'!AH275+'Exp Veg 2-IAP'!AH275</f>
        <v>0</v>
      </c>
      <c r="AI275" s="125">
        <f>+'Inversión No. 2.1 IAP'!AI275++'Inversión No. 2.2 IAP'!AI275+'Inversión 2.3 IAP'!AI275+'Inversión 2.4 IAP'!AI275+'Exp Veg 1-IAP'!AI275+'Exp Veg 2-IAP'!AI275</f>
        <v>0</v>
      </c>
      <c r="AJ275" s="125">
        <f>+'Inversión No. 2.1 IAP'!AJ275++'Inversión No. 2.2 IAP'!AJ275+'Inversión 2.3 IAP'!AJ275+'Inversión 2.4 IAP'!AJ275+'Exp Veg 1-IAP'!AJ275+'Exp Veg 2-IAP'!AJ275</f>
        <v>0</v>
      </c>
      <c r="AK275" s="125">
        <f>+'Inversión No. 2.1 IAP'!AK275++'Inversión No. 2.2 IAP'!AK275+'Inversión 2.3 IAP'!AK275+'Inversión 2.4 IAP'!AK275+'Exp Veg 1-IAP'!AK275+'Exp Veg 2-IAP'!AK275</f>
        <v>0</v>
      </c>
    </row>
    <row r="276" spans="2:37"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125">
        <f>+'Inversión No. 2.1 IAP'!H276++'Inversión No. 2.2 IAP'!H276+'Inversión 2.3 IAP'!H276+'Inversión 2.4 IAP'!H276+'Exp Veg 1-IAP'!H276+'Exp Veg 2-IAP'!H276</f>
        <v>0</v>
      </c>
      <c r="I276" s="125">
        <f>+'Inversión No. 2.1 IAP'!I276++'Inversión No. 2.2 IAP'!I276+'Inversión 2.3 IAP'!I276+'Inversión 2.4 IAP'!I276+'Exp Veg 1-IAP'!I276+'Exp Veg 2-IAP'!I276</f>
        <v>0</v>
      </c>
      <c r="J276" s="125">
        <f>+'Inversión No. 2.1 IAP'!J276++'Inversión No. 2.2 IAP'!J276+'Inversión 2.3 IAP'!J276+'Inversión 2.4 IAP'!J276+'Exp Veg 1-IAP'!J276+'Exp Veg 2-IAP'!J276</f>
        <v>0</v>
      </c>
      <c r="K276" s="125">
        <f>+'Inversión No. 2.1 IAP'!K276++'Inversión No. 2.2 IAP'!K276+'Inversión 2.3 IAP'!K276+'Inversión 2.4 IAP'!K276+'Exp Veg 1-IAP'!K276+'Exp Veg 2-IAP'!K276</f>
        <v>0</v>
      </c>
      <c r="L276" s="125">
        <f>+'Inversión No. 2.1 IAP'!L276++'Inversión No. 2.2 IAP'!L276+'Inversión 2.3 IAP'!L276+'Inversión 2.4 IAP'!L276+'Exp Veg 1-IAP'!L276+'Exp Veg 2-IAP'!L276</f>
        <v>0</v>
      </c>
      <c r="M276" s="125">
        <f>+'Inversión No. 2.1 IAP'!M276++'Inversión No. 2.2 IAP'!M276+'Inversión 2.3 IAP'!M276+'Inversión 2.4 IAP'!M276+'Exp Veg 1-IAP'!M276+'Exp Veg 2-IAP'!M276</f>
        <v>0</v>
      </c>
      <c r="N276" s="125">
        <f>+'Inversión No. 2.1 IAP'!N276++'Inversión No. 2.2 IAP'!N276+'Inversión 2.3 IAP'!N276+'Inversión 2.4 IAP'!N276+'Exp Veg 1-IAP'!N276+'Exp Veg 2-IAP'!N276</f>
        <v>0</v>
      </c>
      <c r="O276" s="125">
        <f>+'Inversión No. 2.1 IAP'!O276++'Inversión No. 2.2 IAP'!O276+'Inversión 2.3 IAP'!O276+'Inversión 2.4 IAP'!O276+'Exp Veg 1-IAP'!O276+'Exp Veg 2-IAP'!O276</f>
        <v>0</v>
      </c>
      <c r="P276" s="125">
        <f>+'Inversión No. 2.1 IAP'!P276++'Inversión No. 2.2 IAP'!P276+'Inversión 2.3 IAP'!P276+'Inversión 2.4 IAP'!P276+'Exp Veg 1-IAP'!P276+'Exp Veg 2-IAP'!P276</f>
        <v>0</v>
      </c>
      <c r="Q276" s="125">
        <f>+'Inversión No. 2.1 IAP'!Q276++'Inversión No. 2.2 IAP'!Q276+'Inversión 2.3 IAP'!Q276+'Inversión 2.4 IAP'!Q276+'Exp Veg 1-IAP'!Q276+'Exp Veg 2-IAP'!Q276</f>
        <v>0</v>
      </c>
      <c r="R276" s="125">
        <f>+'Inversión No. 2.1 IAP'!R276++'Inversión No. 2.2 IAP'!R276+'Inversión 2.3 IAP'!R276+'Inversión 2.4 IAP'!R276+'Exp Veg 1-IAP'!R276+'Exp Veg 2-IAP'!R276</f>
        <v>0</v>
      </c>
      <c r="S276" s="125">
        <f>+'Inversión No. 2.1 IAP'!S276++'Inversión No. 2.2 IAP'!S276+'Inversión 2.3 IAP'!S276+'Inversión 2.4 IAP'!S276+'Exp Veg 1-IAP'!S276+'Exp Veg 2-IAP'!S276</f>
        <v>0</v>
      </c>
      <c r="T276" s="125">
        <f>+'Inversión No. 2.1 IAP'!T276++'Inversión No. 2.2 IAP'!T276+'Inversión 2.3 IAP'!T276+'Inversión 2.4 IAP'!T276+'Exp Veg 1-IAP'!T276+'Exp Veg 2-IAP'!T276</f>
        <v>0</v>
      </c>
      <c r="U276" s="125">
        <f>+'Inversión No. 2.1 IAP'!U276++'Inversión No. 2.2 IAP'!U276+'Inversión 2.3 IAP'!U276+'Inversión 2.4 IAP'!U276+'Exp Veg 1-IAP'!U276+'Exp Veg 2-IAP'!U276</f>
        <v>0</v>
      </c>
      <c r="V276" s="125">
        <f>+'Inversión No. 2.1 IAP'!V276++'Inversión No. 2.2 IAP'!V276+'Inversión 2.3 IAP'!V276+'Inversión 2.4 IAP'!V276+'Exp Veg 1-IAP'!V276+'Exp Veg 2-IAP'!V276</f>
        <v>0</v>
      </c>
      <c r="W276" s="125">
        <f>+'Inversión No. 2.1 IAP'!W276++'Inversión No. 2.2 IAP'!W276+'Inversión 2.3 IAP'!W276+'Inversión 2.4 IAP'!W276+'Exp Veg 1-IAP'!W276+'Exp Veg 2-IAP'!W276</f>
        <v>0</v>
      </c>
      <c r="X276" s="125">
        <f>+'Inversión No. 2.1 IAP'!X276++'Inversión No. 2.2 IAP'!X276+'Inversión 2.3 IAP'!X276+'Inversión 2.4 IAP'!X276+'Exp Veg 1-IAP'!X276+'Exp Veg 2-IAP'!X276</f>
        <v>0</v>
      </c>
      <c r="Y276" s="125">
        <f>+'Inversión No. 2.1 IAP'!Y276++'Inversión No. 2.2 IAP'!Y276+'Inversión 2.3 IAP'!Y276+'Inversión 2.4 IAP'!Y276+'Exp Veg 1-IAP'!Y276+'Exp Veg 2-IAP'!Y276</f>
        <v>0</v>
      </c>
      <c r="Z276" s="125">
        <f>+'Inversión No. 2.1 IAP'!Z276++'Inversión No. 2.2 IAP'!Z276+'Inversión 2.3 IAP'!Z276+'Inversión 2.4 IAP'!Z276+'Exp Veg 1-IAP'!Z276+'Exp Veg 2-IAP'!Z276</f>
        <v>0</v>
      </c>
      <c r="AA276" s="125">
        <f>+'Inversión No. 2.1 IAP'!AA276++'Inversión No. 2.2 IAP'!AA276+'Inversión 2.3 IAP'!AA276+'Inversión 2.4 IAP'!AA276+'Exp Veg 1-IAP'!AA276+'Exp Veg 2-IAP'!AA276</f>
        <v>0</v>
      </c>
      <c r="AB276" s="125">
        <f>+'Inversión No. 2.1 IAP'!AB276++'Inversión No. 2.2 IAP'!AB276+'Inversión 2.3 IAP'!AB276+'Inversión 2.4 IAP'!AB276+'Exp Veg 1-IAP'!AB276+'Exp Veg 2-IAP'!AB276</f>
        <v>0</v>
      </c>
      <c r="AC276" s="125">
        <f>+'Inversión No. 2.1 IAP'!AC276++'Inversión No. 2.2 IAP'!AC276+'Inversión 2.3 IAP'!AC276+'Inversión 2.4 IAP'!AC276+'Exp Veg 1-IAP'!AC276+'Exp Veg 2-IAP'!AC276</f>
        <v>0</v>
      </c>
      <c r="AD276" s="125">
        <f>+'Inversión No. 2.1 IAP'!AD276++'Inversión No. 2.2 IAP'!AD276+'Inversión 2.3 IAP'!AD276+'Inversión 2.4 IAP'!AD276+'Exp Veg 1-IAP'!AD276+'Exp Veg 2-IAP'!AD276</f>
        <v>0</v>
      </c>
      <c r="AE276" s="125">
        <f>+'Inversión No. 2.1 IAP'!AE276++'Inversión No. 2.2 IAP'!AE276+'Inversión 2.3 IAP'!AE276+'Inversión 2.4 IAP'!AE276+'Exp Veg 1-IAP'!AE276+'Exp Veg 2-IAP'!AE276</f>
        <v>0</v>
      </c>
      <c r="AF276" s="125">
        <f>+'Inversión No. 2.1 IAP'!AF276++'Inversión No. 2.2 IAP'!AF276+'Inversión 2.3 IAP'!AF276+'Inversión 2.4 IAP'!AF276+'Exp Veg 1-IAP'!AF276+'Exp Veg 2-IAP'!AF276</f>
        <v>0</v>
      </c>
      <c r="AG276" s="125">
        <f>+'Inversión No. 2.1 IAP'!AG276++'Inversión No. 2.2 IAP'!AG276+'Inversión 2.3 IAP'!AG276+'Inversión 2.4 IAP'!AG276+'Exp Veg 1-IAP'!AG276+'Exp Veg 2-IAP'!AG276</f>
        <v>0</v>
      </c>
      <c r="AH276" s="125">
        <f>+'Inversión No. 2.1 IAP'!AH276++'Inversión No. 2.2 IAP'!AH276+'Inversión 2.3 IAP'!AH276+'Inversión 2.4 IAP'!AH276+'Exp Veg 1-IAP'!AH276+'Exp Veg 2-IAP'!AH276</f>
        <v>0</v>
      </c>
      <c r="AI276" s="125">
        <f>+'Inversión No. 2.1 IAP'!AI276++'Inversión No. 2.2 IAP'!AI276+'Inversión 2.3 IAP'!AI276+'Inversión 2.4 IAP'!AI276+'Exp Veg 1-IAP'!AI276+'Exp Veg 2-IAP'!AI276</f>
        <v>0</v>
      </c>
      <c r="AJ276" s="125">
        <f>+'Inversión No. 2.1 IAP'!AJ276++'Inversión No. 2.2 IAP'!AJ276+'Inversión 2.3 IAP'!AJ276+'Inversión 2.4 IAP'!AJ276+'Exp Veg 1-IAP'!AJ276+'Exp Veg 2-IAP'!AJ276</f>
        <v>0</v>
      </c>
      <c r="AK276" s="125">
        <f>+'Inversión No. 2.1 IAP'!AK276++'Inversión No. 2.2 IAP'!AK276+'Inversión 2.3 IAP'!AK276+'Inversión 2.4 IAP'!AK276+'Exp Veg 1-IAP'!AK276+'Exp Veg 2-IAP'!AK276</f>
        <v>0</v>
      </c>
    </row>
    <row r="277" spans="2:37"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125">
        <f>+'Inversión No. 2.1 IAP'!H277++'Inversión No. 2.2 IAP'!H277+'Inversión 2.3 IAP'!H277+'Inversión 2.4 IAP'!H277+'Exp Veg 1-IAP'!H277+'Exp Veg 2-IAP'!H277</f>
        <v>0</v>
      </c>
      <c r="I277" s="125">
        <f>+'Inversión No. 2.1 IAP'!I277++'Inversión No. 2.2 IAP'!I277+'Inversión 2.3 IAP'!I277+'Inversión 2.4 IAP'!I277+'Exp Veg 1-IAP'!I277+'Exp Veg 2-IAP'!I277</f>
        <v>0</v>
      </c>
      <c r="J277" s="125">
        <f>+'Inversión No. 2.1 IAP'!J277++'Inversión No. 2.2 IAP'!J277+'Inversión 2.3 IAP'!J277+'Inversión 2.4 IAP'!J277+'Exp Veg 1-IAP'!J277+'Exp Veg 2-IAP'!J277</f>
        <v>0</v>
      </c>
      <c r="K277" s="125">
        <f>+'Inversión No. 2.1 IAP'!K277++'Inversión No. 2.2 IAP'!K277+'Inversión 2.3 IAP'!K277+'Inversión 2.4 IAP'!K277+'Exp Veg 1-IAP'!K277+'Exp Veg 2-IAP'!K277</f>
        <v>0</v>
      </c>
      <c r="L277" s="125">
        <f>+'Inversión No. 2.1 IAP'!L277++'Inversión No. 2.2 IAP'!L277+'Inversión 2.3 IAP'!L277+'Inversión 2.4 IAP'!L277+'Exp Veg 1-IAP'!L277+'Exp Veg 2-IAP'!L277</f>
        <v>0</v>
      </c>
      <c r="M277" s="125">
        <f>+'Inversión No. 2.1 IAP'!M277++'Inversión No. 2.2 IAP'!M277+'Inversión 2.3 IAP'!M277+'Inversión 2.4 IAP'!M277+'Exp Veg 1-IAP'!M277+'Exp Veg 2-IAP'!M277</f>
        <v>0</v>
      </c>
      <c r="N277" s="125">
        <f>+'Inversión No. 2.1 IAP'!N277++'Inversión No. 2.2 IAP'!N277+'Inversión 2.3 IAP'!N277+'Inversión 2.4 IAP'!N277+'Exp Veg 1-IAP'!N277+'Exp Veg 2-IAP'!N277</f>
        <v>0</v>
      </c>
      <c r="O277" s="125">
        <f>+'Inversión No. 2.1 IAP'!O277++'Inversión No. 2.2 IAP'!O277+'Inversión 2.3 IAP'!O277+'Inversión 2.4 IAP'!O277+'Exp Veg 1-IAP'!O277+'Exp Veg 2-IAP'!O277</f>
        <v>0</v>
      </c>
      <c r="P277" s="125">
        <f>+'Inversión No. 2.1 IAP'!P277++'Inversión No. 2.2 IAP'!P277+'Inversión 2.3 IAP'!P277+'Inversión 2.4 IAP'!P277+'Exp Veg 1-IAP'!P277+'Exp Veg 2-IAP'!P277</f>
        <v>0</v>
      </c>
      <c r="Q277" s="125">
        <f>+'Inversión No. 2.1 IAP'!Q277++'Inversión No. 2.2 IAP'!Q277+'Inversión 2.3 IAP'!Q277+'Inversión 2.4 IAP'!Q277+'Exp Veg 1-IAP'!Q277+'Exp Veg 2-IAP'!Q277</f>
        <v>0</v>
      </c>
      <c r="R277" s="125">
        <f>+'Inversión No. 2.1 IAP'!R277++'Inversión No. 2.2 IAP'!R277+'Inversión 2.3 IAP'!R277+'Inversión 2.4 IAP'!R277+'Exp Veg 1-IAP'!R277+'Exp Veg 2-IAP'!R277</f>
        <v>0</v>
      </c>
      <c r="S277" s="125">
        <f>+'Inversión No. 2.1 IAP'!S277++'Inversión No. 2.2 IAP'!S277+'Inversión 2.3 IAP'!S277+'Inversión 2.4 IAP'!S277+'Exp Veg 1-IAP'!S277+'Exp Veg 2-IAP'!S277</f>
        <v>0</v>
      </c>
      <c r="T277" s="125">
        <f>+'Inversión No. 2.1 IAP'!T277++'Inversión No. 2.2 IAP'!T277+'Inversión 2.3 IAP'!T277+'Inversión 2.4 IAP'!T277+'Exp Veg 1-IAP'!T277+'Exp Veg 2-IAP'!T277</f>
        <v>0</v>
      </c>
      <c r="U277" s="125">
        <f>+'Inversión No. 2.1 IAP'!U277++'Inversión No. 2.2 IAP'!U277+'Inversión 2.3 IAP'!U277+'Inversión 2.4 IAP'!U277+'Exp Veg 1-IAP'!U277+'Exp Veg 2-IAP'!U277</f>
        <v>0</v>
      </c>
      <c r="V277" s="125">
        <f>+'Inversión No. 2.1 IAP'!V277++'Inversión No. 2.2 IAP'!V277+'Inversión 2.3 IAP'!V277+'Inversión 2.4 IAP'!V277+'Exp Veg 1-IAP'!V277+'Exp Veg 2-IAP'!V277</f>
        <v>0</v>
      </c>
      <c r="W277" s="125">
        <f>+'Inversión No. 2.1 IAP'!W277++'Inversión No. 2.2 IAP'!W277+'Inversión 2.3 IAP'!W277+'Inversión 2.4 IAP'!W277+'Exp Veg 1-IAP'!W277+'Exp Veg 2-IAP'!W277</f>
        <v>0</v>
      </c>
      <c r="X277" s="125">
        <f>+'Inversión No. 2.1 IAP'!X277++'Inversión No. 2.2 IAP'!X277+'Inversión 2.3 IAP'!X277+'Inversión 2.4 IAP'!X277+'Exp Veg 1-IAP'!X277+'Exp Veg 2-IAP'!X277</f>
        <v>0</v>
      </c>
      <c r="Y277" s="125">
        <f>+'Inversión No. 2.1 IAP'!Y277++'Inversión No. 2.2 IAP'!Y277+'Inversión 2.3 IAP'!Y277+'Inversión 2.4 IAP'!Y277+'Exp Veg 1-IAP'!Y277+'Exp Veg 2-IAP'!Y277</f>
        <v>0</v>
      </c>
      <c r="Z277" s="125">
        <f>+'Inversión No. 2.1 IAP'!Z277++'Inversión No. 2.2 IAP'!Z277+'Inversión 2.3 IAP'!Z277+'Inversión 2.4 IAP'!Z277+'Exp Veg 1-IAP'!Z277+'Exp Veg 2-IAP'!Z277</f>
        <v>0</v>
      </c>
      <c r="AA277" s="125">
        <f>+'Inversión No. 2.1 IAP'!AA277++'Inversión No. 2.2 IAP'!AA277+'Inversión 2.3 IAP'!AA277+'Inversión 2.4 IAP'!AA277+'Exp Veg 1-IAP'!AA277+'Exp Veg 2-IAP'!AA277</f>
        <v>0</v>
      </c>
      <c r="AB277" s="125">
        <f>+'Inversión No. 2.1 IAP'!AB277++'Inversión No. 2.2 IAP'!AB277+'Inversión 2.3 IAP'!AB277+'Inversión 2.4 IAP'!AB277+'Exp Veg 1-IAP'!AB277+'Exp Veg 2-IAP'!AB277</f>
        <v>0</v>
      </c>
      <c r="AC277" s="125">
        <f>+'Inversión No. 2.1 IAP'!AC277++'Inversión No. 2.2 IAP'!AC277+'Inversión 2.3 IAP'!AC277+'Inversión 2.4 IAP'!AC277+'Exp Veg 1-IAP'!AC277+'Exp Veg 2-IAP'!AC277</f>
        <v>0</v>
      </c>
      <c r="AD277" s="125">
        <f>+'Inversión No. 2.1 IAP'!AD277++'Inversión No. 2.2 IAP'!AD277+'Inversión 2.3 IAP'!AD277+'Inversión 2.4 IAP'!AD277+'Exp Veg 1-IAP'!AD277+'Exp Veg 2-IAP'!AD277</f>
        <v>0</v>
      </c>
      <c r="AE277" s="125">
        <f>+'Inversión No. 2.1 IAP'!AE277++'Inversión No. 2.2 IAP'!AE277+'Inversión 2.3 IAP'!AE277+'Inversión 2.4 IAP'!AE277+'Exp Veg 1-IAP'!AE277+'Exp Veg 2-IAP'!AE277</f>
        <v>0</v>
      </c>
      <c r="AF277" s="125">
        <f>+'Inversión No. 2.1 IAP'!AF277++'Inversión No. 2.2 IAP'!AF277+'Inversión 2.3 IAP'!AF277+'Inversión 2.4 IAP'!AF277+'Exp Veg 1-IAP'!AF277+'Exp Veg 2-IAP'!AF277</f>
        <v>0</v>
      </c>
      <c r="AG277" s="125">
        <f>+'Inversión No. 2.1 IAP'!AG277++'Inversión No. 2.2 IAP'!AG277+'Inversión 2.3 IAP'!AG277+'Inversión 2.4 IAP'!AG277+'Exp Veg 1-IAP'!AG277+'Exp Veg 2-IAP'!AG277</f>
        <v>0</v>
      </c>
      <c r="AH277" s="125">
        <f>+'Inversión No. 2.1 IAP'!AH277++'Inversión No. 2.2 IAP'!AH277+'Inversión 2.3 IAP'!AH277+'Inversión 2.4 IAP'!AH277+'Exp Veg 1-IAP'!AH277+'Exp Veg 2-IAP'!AH277</f>
        <v>0</v>
      </c>
      <c r="AI277" s="125">
        <f>+'Inversión No. 2.1 IAP'!AI277++'Inversión No. 2.2 IAP'!AI277+'Inversión 2.3 IAP'!AI277+'Inversión 2.4 IAP'!AI277+'Exp Veg 1-IAP'!AI277+'Exp Veg 2-IAP'!AI277</f>
        <v>0</v>
      </c>
      <c r="AJ277" s="125">
        <f>+'Inversión No. 2.1 IAP'!AJ277++'Inversión No. 2.2 IAP'!AJ277+'Inversión 2.3 IAP'!AJ277+'Inversión 2.4 IAP'!AJ277+'Exp Veg 1-IAP'!AJ277+'Exp Veg 2-IAP'!AJ277</f>
        <v>0</v>
      </c>
      <c r="AK277" s="125">
        <f>+'Inversión No. 2.1 IAP'!AK277++'Inversión No. 2.2 IAP'!AK277+'Inversión 2.3 IAP'!AK277+'Inversión 2.4 IAP'!AK277+'Exp Veg 1-IAP'!AK277+'Exp Veg 2-IAP'!AK277</f>
        <v>0</v>
      </c>
    </row>
    <row r="278" spans="2:37"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125">
        <f>+'Inversión No. 2.1 IAP'!H278++'Inversión No. 2.2 IAP'!H278+'Inversión 2.3 IAP'!H278+'Inversión 2.4 IAP'!H278+'Exp Veg 1-IAP'!H278+'Exp Veg 2-IAP'!H278</f>
        <v>0</v>
      </c>
      <c r="I278" s="125">
        <f>+'Inversión No. 2.1 IAP'!I278++'Inversión No. 2.2 IAP'!I278+'Inversión 2.3 IAP'!I278+'Inversión 2.4 IAP'!I278+'Exp Veg 1-IAP'!I278+'Exp Veg 2-IAP'!I278</f>
        <v>0</v>
      </c>
      <c r="J278" s="125">
        <f>+'Inversión No. 2.1 IAP'!J278++'Inversión No. 2.2 IAP'!J278+'Inversión 2.3 IAP'!J278+'Inversión 2.4 IAP'!J278+'Exp Veg 1-IAP'!J278+'Exp Veg 2-IAP'!J278</f>
        <v>0</v>
      </c>
      <c r="K278" s="125">
        <f>+'Inversión No. 2.1 IAP'!K278++'Inversión No. 2.2 IAP'!K278+'Inversión 2.3 IAP'!K278+'Inversión 2.4 IAP'!K278+'Exp Veg 1-IAP'!K278+'Exp Veg 2-IAP'!K278</f>
        <v>0</v>
      </c>
      <c r="L278" s="125">
        <f>+'Inversión No. 2.1 IAP'!L278++'Inversión No. 2.2 IAP'!L278+'Inversión 2.3 IAP'!L278+'Inversión 2.4 IAP'!L278+'Exp Veg 1-IAP'!L278+'Exp Veg 2-IAP'!L278</f>
        <v>0</v>
      </c>
      <c r="M278" s="125">
        <f>+'Inversión No. 2.1 IAP'!M278++'Inversión No. 2.2 IAP'!M278+'Inversión 2.3 IAP'!M278+'Inversión 2.4 IAP'!M278+'Exp Veg 1-IAP'!M278+'Exp Veg 2-IAP'!M278</f>
        <v>0</v>
      </c>
      <c r="N278" s="125">
        <f>+'Inversión No. 2.1 IAP'!N278++'Inversión No. 2.2 IAP'!N278+'Inversión 2.3 IAP'!N278+'Inversión 2.4 IAP'!N278+'Exp Veg 1-IAP'!N278+'Exp Veg 2-IAP'!N278</f>
        <v>0</v>
      </c>
      <c r="O278" s="125">
        <f>+'Inversión No. 2.1 IAP'!O278++'Inversión No. 2.2 IAP'!O278+'Inversión 2.3 IAP'!O278+'Inversión 2.4 IAP'!O278+'Exp Veg 1-IAP'!O278+'Exp Veg 2-IAP'!O278</f>
        <v>0</v>
      </c>
      <c r="P278" s="125">
        <f>+'Inversión No. 2.1 IAP'!P278++'Inversión No. 2.2 IAP'!P278+'Inversión 2.3 IAP'!P278+'Inversión 2.4 IAP'!P278+'Exp Veg 1-IAP'!P278+'Exp Veg 2-IAP'!P278</f>
        <v>0</v>
      </c>
      <c r="Q278" s="125">
        <f>+'Inversión No. 2.1 IAP'!Q278++'Inversión No. 2.2 IAP'!Q278+'Inversión 2.3 IAP'!Q278+'Inversión 2.4 IAP'!Q278+'Exp Veg 1-IAP'!Q278+'Exp Veg 2-IAP'!Q278</f>
        <v>0</v>
      </c>
      <c r="R278" s="125">
        <f>+'Inversión No. 2.1 IAP'!R278++'Inversión No. 2.2 IAP'!R278+'Inversión 2.3 IAP'!R278+'Inversión 2.4 IAP'!R278+'Exp Veg 1-IAP'!R278+'Exp Veg 2-IAP'!R278</f>
        <v>0</v>
      </c>
      <c r="S278" s="125">
        <f>+'Inversión No. 2.1 IAP'!S278++'Inversión No. 2.2 IAP'!S278+'Inversión 2.3 IAP'!S278+'Inversión 2.4 IAP'!S278+'Exp Veg 1-IAP'!S278+'Exp Veg 2-IAP'!S278</f>
        <v>0</v>
      </c>
      <c r="T278" s="125">
        <f>+'Inversión No. 2.1 IAP'!T278++'Inversión No. 2.2 IAP'!T278+'Inversión 2.3 IAP'!T278+'Inversión 2.4 IAP'!T278+'Exp Veg 1-IAP'!T278+'Exp Veg 2-IAP'!T278</f>
        <v>0</v>
      </c>
      <c r="U278" s="125">
        <f>+'Inversión No. 2.1 IAP'!U278++'Inversión No. 2.2 IAP'!U278+'Inversión 2.3 IAP'!U278+'Inversión 2.4 IAP'!U278+'Exp Veg 1-IAP'!U278+'Exp Veg 2-IAP'!U278</f>
        <v>0</v>
      </c>
      <c r="V278" s="125">
        <f>+'Inversión No. 2.1 IAP'!V278++'Inversión No. 2.2 IAP'!V278+'Inversión 2.3 IAP'!V278+'Inversión 2.4 IAP'!V278+'Exp Veg 1-IAP'!V278+'Exp Veg 2-IAP'!V278</f>
        <v>0</v>
      </c>
      <c r="W278" s="125">
        <f>+'Inversión No. 2.1 IAP'!W278++'Inversión No. 2.2 IAP'!W278+'Inversión 2.3 IAP'!W278+'Inversión 2.4 IAP'!W278+'Exp Veg 1-IAP'!W278+'Exp Veg 2-IAP'!W278</f>
        <v>0</v>
      </c>
      <c r="X278" s="125">
        <f>+'Inversión No. 2.1 IAP'!X278++'Inversión No. 2.2 IAP'!X278+'Inversión 2.3 IAP'!X278+'Inversión 2.4 IAP'!X278+'Exp Veg 1-IAP'!X278+'Exp Veg 2-IAP'!X278</f>
        <v>0</v>
      </c>
      <c r="Y278" s="125">
        <f>+'Inversión No. 2.1 IAP'!Y278++'Inversión No. 2.2 IAP'!Y278+'Inversión 2.3 IAP'!Y278+'Inversión 2.4 IAP'!Y278+'Exp Veg 1-IAP'!Y278+'Exp Veg 2-IAP'!Y278</f>
        <v>0</v>
      </c>
      <c r="Z278" s="125">
        <f>+'Inversión No. 2.1 IAP'!Z278++'Inversión No. 2.2 IAP'!Z278+'Inversión 2.3 IAP'!Z278+'Inversión 2.4 IAP'!Z278+'Exp Veg 1-IAP'!Z278+'Exp Veg 2-IAP'!Z278</f>
        <v>0</v>
      </c>
      <c r="AA278" s="125">
        <f>+'Inversión No. 2.1 IAP'!AA278++'Inversión No. 2.2 IAP'!AA278+'Inversión 2.3 IAP'!AA278+'Inversión 2.4 IAP'!AA278+'Exp Veg 1-IAP'!AA278+'Exp Veg 2-IAP'!AA278</f>
        <v>0</v>
      </c>
      <c r="AB278" s="125">
        <f>+'Inversión No. 2.1 IAP'!AB278++'Inversión No. 2.2 IAP'!AB278+'Inversión 2.3 IAP'!AB278+'Inversión 2.4 IAP'!AB278+'Exp Veg 1-IAP'!AB278+'Exp Veg 2-IAP'!AB278</f>
        <v>0</v>
      </c>
      <c r="AC278" s="125">
        <f>+'Inversión No. 2.1 IAP'!AC278++'Inversión No. 2.2 IAP'!AC278+'Inversión 2.3 IAP'!AC278+'Inversión 2.4 IAP'!AC278+'Exp Veg 1-IAP'!AC278+'Exp Veg 2-IAP'!AC278</f>
        <v>0</v>
      </c>
      <c r="AD278" s="125">
        <f>+'Inversión No. 2.1 IAP'!AD278++'Inversión No. 2.2 IAP'!AD278+'Inversión 2.3 IAP'!AD278+'Inversión 2.4 IAP'!AD278+'Exp Veg 1-IAP'!AD278+'Exp Veg 2-IAP'!AD278</f>
        <v>0</v>
      </c>
      <c r="AE278" s="125">
        <f>+'Inversión No. 2.1 IAP'!AE278++'Inversión No. 2.2 IAP'!AE278+'Inversión 2.3 IAP'!AE278+'Inversión 2.4 IAP'!AE278+'Exp Veg 1-IAP'!AE278+'Exp Veg 2-IAP'!AE278</f>
        <v>0</v>
      </c>
      <c r="AF278" s="125">
        <f>+'Inversión No. 2.1 IAP'!AF278++'Inversión No. 2.2 IAP'!AF278+'Inversión 2.3 IAP'!AF278+'Inversión 2.4 IAP'!AF278+'Exp Veg 1-IAP'!AF278+'Exp Veg 2-IAP'!AF278</f>
        <v>0</v>
      </c>
      <c r="AG278" s="125">
        <f>+'Inversión No. 2.1 IAP'!AG278++'Inversión No. 2.2 IAP'!AG278+'Inversión 2.3 IAP'!AG278+'Inversión 2.4 IAP'!AG278+'Exp Veg 1-IAP'!AG278+'Exp Veg 2-IAP'!AG278</f>
        <v>0</v>
      </c>
      <c r="AH278" s="125">
        <f>+'Inversión No. 2.1 IAP'!AH278++'Inversión No. 2.2 IAP'!AH278+'Inversión 2.3 IAP'!AH278+'Inversión 2.4 IAP'!AH278+'Exp Veg 1-IAP'!AH278+'Exp Veg 2-IAP'!AH278</f>
        <v>0</v>
      </c>
      <c r="AI278" s="125">
        <f>+'Inversión No. 2.1 IAP'!AI278++'Inversión No. 2.2 IAP'!AI278+'Inversión 2.3 IAP'!AI278+'Inversión 2.4 IAP'!AI278+'Exp Veg 1-IAP'!AI278+'Exp Veg 2-IAP'!AI278</f>
        <v>0</v>
      </c>
      <c r="AJ278" s="125">
        <f>+'Inversión No. 2.1 IAP'!AJ278++'Inversión No. 2.2 IAP'!AJ278+'Inversión 2.3 IAP'!AJ278+'Inversión 2.4 IAP'!AJ278+'Exp Veg 1-IAP'!AJ278+'Exp Veg 2-IAP'!AJ278</f>
        <v>0</v>
      </c>
      <c r="AK278" s="125">
        <f>+'Inversión No. 2.1 IAP'!AK278++'Inversión No. 2.2 IAP'!AK278+'Inversión 2.3 IAP'!AK278+'Inversión 2.4 IAP'!AK278+'Exp Veg 1-IAP'!AK278+'Exp Veg 2-IAP'!AK278</f>
        <v>0</v>
      </c>
    </row>
    <row r="279" spans="2:37" x14ac:dyDescent="0.25">
      <c r="B279" s="59" t="s">
        <v>675</v>
      </c>
      <c r="C279" s="62" t="str">
        <f>+VLOOKUP(B279,'resumen UCAP'!$A$5:$O$329,2,0)</f>
        <v>Poste Republicano</v>
      </c>
      <c r="D279" s="63"/>
      <c r="E279" s="63" t="str">
        <f>+VLOOKUP(B279,'resumen UCAP'!$A$5:$O$329,3,0)</f>
        <v>Un</v>
      </c>
      <c r="F279" s="64">
        <f>+VLOOKUP(B279,'resumen UCAP'!$A$5:$O$329,15,0)</f>
        <v>3500000</v>
      </c>
      <c r="G279" s="61">
        <v>10</v>
      </c>
      <c r="H279" s="125">
        <f>+'Inversión No. 2.1 IAP'!H279++'Inversión No. 2.2 IAP'!H279+'Inversión 2.3 IAP'!H279+'Inversión 2.4 IAP'!H279+'Exp Veg 1-IAP'!H279+'Exp Veg 2-IAP'!H279</f>
        <v>0</v>
      </c>
      <c r="I279" s="125">
        <f>+'Inversión No. 2.1 IAP'!I279++'Inversión No. 2.2 IAP'!I279+'Inversión 2.3 IAP'!I279+'Inversión 2.4 IAP'!I279+'Exp Veg 1-IAP'!I279+'Exp Veg 2-IAP'!I279</f>
        <v>0</v>
      </c>
      <c r="J279" s="125">
        <f>+'Inversión No. 2.1 IAP'!J279++'Inversión No. 2.2 IAP'!J279+'Inversión 2.3 IAP'!J279+'Inversión 2.4 IAP'!J279+'Exp Veg 1-IAP'!J279+'Exp Veg 2-IAP'!J279</f>
        <v>0</v>
      </c>
      <c r="K279" s="125">
        <f>+'Inversión No. 2.1 IAP'!K279++'Inversión No. 2.2 IAP'!K279+'Inversión 2.3 IAP'!K279+'Inversión 2.4 IAP'!K279+'Exp Veg 1-IAP'!K279+'Exp Veg 2-IAP'!K279</f>
        <v>0</v>
      </c>
      <c r="L279" s="125">
        <f>+'Inversión No. 2.1 IAP'!L279++'Inversión No. 2.2 IAP'!L279+'Inversión 2.3 IAP'!L279+'Inversión 2.4 IAP'!L279+'Exp Veg 1-IAP'!L279+'Exp Veg 2-IAP'!L279</f>
        <v>0</v>
      </c>
      <c r="M279" s="125">
        <f>+'Inversión No. 2.1 IAP'!M279++'Inversión No. 2.2 IAP'!M279+'Inversión 2.3 IAP'!M279+'Inversión 2.4 IAP'!M279+'Exp Veg 1-IAP'!M279+'Exp Veg 2-IAP'!M279</f>
        <v>0</v>
      </c>
      <c r="N279" s="125">
        <f>+'Inversión No. 2.1 IAP'!N279++'Inversión No. 2.2 IAP'!N279+'Inversión 2.3 IAP'!N279+'Inversión 2.4 IAP'!N279+'Exp Veg 1-IAP'!N279+'Exp Veg 2-IAP'!N279</f>
        <v>0</v>
      </c>
      <c r="O279" s="125">
        <f>+'Inversión No. 2.1 IAP'!O279++'Inversión No. 2.2 IAP'!O279+'Inversión 2.3 IAP'!O279+'Inversión 2.4 IAP'!O279+'Exp Veg 1-IAP'!O279+'Exp Veg 2-IAP'!O279</f>
        <v>0</v>
      </c>
      <c r="P279" s="125">
        <f>+'Inversión No. 2.1 IAP'!P279++'Inversión No. 2.2 IAP'!P279+'Inversión 2.3 IAP'!P279+'Inversión 2.4 IAP'!P279+'Exp Veg 1-IAP'!P279+'Exp Veg 2-IAP'!P279</f>
        <v>0</v>
      </c>
      <c r="Q279" s="125">
        <f>+'Inversión No. 2.1 IAP'!Q279++'Inversión No. 2.2 IAP'!Q279+'Inversión 2.3 IAP'!Q279+'Inversión 2.4 IAP'!Q279+'Exp Veg 1-IAP'!Q279+'Exp Veg 2-IAP'!Q279</f>
        <v>0</v>
      </c>
      <c r="R279" s="125">
        <f>+'Inversión No. 2.1 IAP'!R279++'Inversión No. 2.2 IAP'!R279+'Inversión 2.3 IAP'!R279+'Inversión 2.4 IAP'!R279+'Exp Veg 1-IAP'!R279+'Exp Veg 2-IAP'!R279</f>
        <v>0</v>
      </c>
      <c r="S279" s="125">
        <f>+'Inversión No. 2.1 IAP'!S279++'Inversión No. 2.2 IAP'!S279+'Inversión 2.3 IAP'!S279+'Inversión 2.4 IAP'!S279+'Exp Veg 1-IAP'!S279+'Exp Veg 2-IAP'!S279</f>
        <v>0</v>
      </c>
      <c r="T279" s="125">
        <f>+'Inversión No. 2.1 IAP'!T279++'Inversión No. 2.2 IAP'!T279+'Inversión 2.3 IAP'!T279+'Inversión 2.4 IAP'!T279+'Exp Veg 1-IAP'!T279+'Exp Veg 2-IAP'!T279</f>
        <v>0</v>
      </c>
      <c r="U279" s="125">
        <f>+'Inversión No. 2.1 IAP'!U279++'Inversión No. 2.2 IAP'!U279+'Inversión 2.3 IAP'!U279+'Inversión 2.4 IAP'!U279+'Exp Veg 1-IAP'!U279+'Exp Veg 2-IAP'!U279</f>
        <v>0</v>
      </c>
      <c r="V279" s="125">
        <f>+'Inversión No. 2.1 IAP'!V279++'Inversión No. 2.2 IAP'!V279+'Inversión 2.3 IAP'!V279+'Inversión 2.4 IAP'!V279+'Exp Veg 1-IAP'!V279+'Exp Veg 2-IAP'!V279</f>
        <v>0</v>
      </c>
      <c r="W279" s="125">
        <f>+'Inversión No. 2.1 IAP'!W279++'Inversión No. 2.2 IAP'!W279+'Inversión 2.3 IAP'!W279+'Inversión 2.4 IAP'!W279+'Exp Veg 1-IAP'!W279+'Exp Veg 2-IAP'!W279</f>
        <v>0</v>
      </c>
      <c r="X279" s="125">
        <f>+'Inversión No. 2.1 IAP'!X279++'Inversión No. 2.2 IAP'!X279+'Inversión 2.3 IAP'!X279+'Inversión 2.4 IAP'!X279+'Exp Veg 1-IAP'!X279+'Exp Veg 2-IAP'!X279</f>
        <v>0</v>
      </c>
      <c r="Y279" s="125">
        <f>+'Inversión No. 2.1 IAP'!Y279++'Inversión No. 2.2 IAP'!Y279+'Inversión 2.3 IAP'!Y279+'Inversión 2.4 IAP'!Y279+'Exp Veg 1-IAP'!Y279+'Exp Veg 2-IAP'!Y279</f>
        <v>0</v>
      </c>
      <c r="Z279" s="125">
        <f>+'Inversión No. 2.1 IAP'!Z279++'Inversión No. 2.2 IAP'!Z279+'Inversión 2.3 IAP'!Z279+'Inversión 2.4 IAP'!Z279+'Exp Veg 1-IAP'!Z279+'Exp Veg 2-IAP'!Z279</f>
        <v>0</v>
      </c>
      <c r="AA279" s="125">
        <f>+'Inversión No. 2.1 IAP'!AA279++'Inversión No. 2.2 IAP'!AA279+'Inversión 2.3 IAP'!AA279+'Inversión 2.4 IAP'!AA279+'Exp Veg 1-IAP'!AA279+'Exp Veg 2-IAP'!AA279</f>
        <v>0</v>
      </c>
      <c r="AB279" s="125">
        <f>+'Inversión No. 2.1 IAP'!AB279++'Inversión No. 2.2 IAP'!AB279+'Inversión 2.3 IAP'!AB279+'Inversión 2.4 IAP'!AB279+'Exp Veg 1-IAP'!AB279+'Exp Veg 2-IAP'!AB279</f>
        <v>0</v>
      </c>
      <c r="AC279" s="125">
        <f>+'Inversión No. 2.1 IAP'!AC279++'Inversión No. 2.2 IAP'!AC279+'Inversión 2.3 IAP'!AC279+'Inversión 2.4 IAP'!AC279+'Exp Veg 1-IAP'!AC279+'Exp Veg 2-IAP'!AC279</f>
        <v>0</v>
      </c>
      <c r="AD279" s="125">
        <f>+'Inversión No. 2.1 IAP'!AD279++'Inversión No. 2.2 IAP'!AD279+'Inversión 2.3 IAP'!AD279+'Inversión 2.4 IAP'!AD279+'Exp Veg 1-IAP'!AD279+'Exp Veg 2-IAP'!AD279</f>
        <v>0</v>
      </c>
      <c r="AE279" s="125">
        <f>+'Inversión No. 2.1 IAP'!AE279++'Inversión No. 2.2 IAP'!AE279+'Inversión 2.3 IAP'!AE279+'Inversión 2.4 IAP'!AE279+'Exp Veg 1-IAP'!AE279+'Exp Veg 2-IAP'!AE279</f>
        <v>0</v>
      </c>
      <c r="AF279" s="125">
        <f>+'Inversión No. 2.1 IAP'!AF279++'Inversión No. 2.2 IAP'!AF279+'Inversión 2.3 IAP'!AF279+'Inversión 2.4 IAP'!AF279+'Exp Veg 1-IAP'!AF279+'Exp Veg 2-IAP'!AF279</f>
        <v>0</v>
      </c>
      <c r="AG279" s="125">
        <f>+'Inversión No. 2.1 IAP'!AG279++'Inversión No. 2.2 IAP'!AG279+'Inversión 2.3 IAP'!AG279+'Inversión 2.4 IAP'!AG279+'Exp Veg 1-IAP'!AG279+'Exp Veg 2-IAP'!AG279</f>
        <v>0</v>
      </c>
      <c r="AH279" s="125">
        <f>+'Inversión No. 2.1 IAP'!AH279++'Inversión No. 2.2 IAP'!AH279+'Inversión 2.3 IAP'!AH279+'Inversión 2.4 IAP'!AH279+'Exp Veg 1-IAP'!AH279+'Exp Veg 2-IAP'!AH279</f>
        <v>0</v>
      </c>
      <c r="AI279" s="125">
        <f>+'Inversión No. 2.1 IAP'!AI279++'Inversión No. 2.2 IAP'!AI279+'Inversión 2.3 IAP'!AI279+'Inversión 2.4 IAP'!AI279+'Exp Veg 1-IAP'!AI279+'Exp Veg 2-IAP'!AI279</f>
        <v>0</v>
      </c>
      <c r="AJ279" s="125">
        <f>+'Inversión No. 2.1 IAP'!AJ279++'Inversión No. 2.2 IAP'!AJ279+'Inversión 2.3 IAP'!AJ279+'Inversión 2.4 IAP'!AJ279+'Exp Veg 1-IAP'!AJ279+'Exp Veg 2-IAP'!AJ279</f>
        <v>0</v>
      </c>
      <c r="AK279" s="125">
        <f>+'Inversión No. 2.1 IAP'!AK279++'Inversión No. 2.2 IAP'!AK279+'Inversión 2.3 IAP'!AK279+'Inversión 2.4 IAP'!AK279+'Exp Veg 1-IAP'!AK279+'Exp Veg 2-IAP'!AK279</f>
        <v>0</v>
      </c>
    </row>
    <row r="280" spans="2:37" x14ac:dyDescent="0.25">
      <c r="B280" s="59" t="s">
        <v>676</v>
      </c>
      <c r="C280" s="62" t="str">
        <f>+VLOOKUP(B280,'resumen UCAP'!$A$5:$O$329,2,0)</f>
        <v>Poste tipo aleta 6m</v>
      </c>
      <c r="D280" s="63"/>
      <c r="E280" s="63" t="str">
        <f>+VLOOKUP(B280,'resumen UCAP'!$A$5:$O$329,3,0)</f>
        <v>Un</v>
      </c>
      <c r="F280" s="64">
        <f>+VLOOKUP(B280,'resumen UCAP'!$A$5:$O$329,15,0)</f>
        <v>1300000</v>
      </c>
      <c r="G280" s="61">
        <v>1</v>
      </c>
      <c r="H280" s="125">
        <f>+'Inversión No. 2.1 IAP'!H280++'Inversión No. 2.2 IAP'!H280+'Inversión 2.3 IAP'!H280+'Inversión 2.4 IAP'!H280+'Exp Veg 1-IAP'!H280+'Exp Veg 2-IAP'!H280</f>
        <v>0</v>
      </c>
      <c r="I280" s="125">
        <f>+'Inversión No. 2.1 IAP'!I280++'Inversión No. 2.2 IAP'!I280+'Inversión 2.3 IAP'!I280+'Inversión 2.4 IAP'!I280+'Exp Veg 1-IAP'!I280+'Exp Veg 2-IAP'!I280</f>
        <v>0</v>
      </c>
      <c r="J280" s="125">
        <f>+'Inversión No. 2.1 IAP'!J280++'Inversión No. 2.2 IAP'!J280+'Inversión 2.3 IAP'!J280+'Inversión 2.4 IAP'!J280+'Exp Veg 1-IAP'!J280+'Exp Veg 2-IAP'!J280</f>
        <v>0</v>
      </c>
      <c r="K280" s="125">
        <f>+'Inversión No. 2.1 IAP'!K280++'Inversión No. 2.2 IAP'!K280+'Inversión 2.3 IAP'!K280+'Inversión 2.4 IAP'!K280+'Exp Veg 1-IAP'!K280+'Exp Veg 2-IAP'!K280</f>
        <v>0</v>
      </c>
      <c r="L280" s="125">
        <f>+'Inversión No. 2.1 IAP'!L280++'Inversión No. 2.2 IAP'!L280+'Inversión 2.3 IAP'!L280+'Inversión 2.4 IAP'!L280+'Exp Veg 1-IAP'!L280+'Exp Veg 2-IAP'!L280</f>
        <v>0</v>
      </c>
      <c r="M280" s="125">
        <f>+'Inversión No. 2.1 IAP'!M280++'Inversión No. 2.2 IAP'!M280+'Inversión 2.3 IAP'!M280+'Inversión 2.4 IAP'!M280+'Exp Veg 1-IAP'!M280+'Exp Veg 2-IAP'!M280</f>
        <v>0</v>
      </c>
      <c r="N280" s="125">
        <f>+'Inversión No. 2.1 IAP'!N280++'Inversión No. 2.2 IAP'!N280+'Inversión 2.3 IAP'!N280+'Inversión 2.4 IAP'!N280+'Exp Veg 1-IAP'!N280+'Exp Veg 2-IAP'!N280</f>
        <v>0</v>
      </c>
      <c r="O280" s="125">
        <f>+'Inversión No. 2.1 IAP'!O280++'Inversión No. 2.2 IAP'!O280+'Inversión 2.3 IAP'!O280+'Inversión 2.4 IAP'!O280+'Exp Veg 1-IAP'!O280+'Exp Veg 2-IAP'!O280</f>
        <v>0</v>
      </c>
      <c r="P280" s="125">
        <f>+'Inversión No. 2.1 IAP'!P280++'Inversión No. 2.2 IAP'!P280+'Inversión 2.3 IAP'!P280+'Inversión 2.4 IAP'!P280+'Exp Veg 1-IAP'!P280+'Exp Veg 2-IAP'!P280</f>
        <v>0</v>
      </c>
      <c r="Q280" s="125">
        <f>+'Inversión No. 2.1 IAP'!Q280++'Inversión No. 2.2 IAP'!Q280+'Inversión 2.3 IAP'!Q280+'Inversión 2.4 IAP'!Q280+'Exp Veg 1-IAP'!Q280+'Exp Veg 2-IAP'!Q280</f>
        <v>0</v>
      </c>
      <c r="R280" s="125">
        <f>+'Inversión No. 2.1 IAP'!R280++'Inversión No. 2.2 IAP'!R280+'Inversión 2.3 IAP'!R280+'Inversión 2.4 IAP'!R280+'Exp Veg 1-IAP'!R280+'Exp Veg 2-IAP'!R280</f>
        <v>0</v>
      </c>
      <c r="S280" s="125">
        <f>+'Inversión No. 2.1 IAP'!S280++'Inversión No. 2.2 IAP'!S280+'Inversión 2.3 IAP'!S280+'Inversión 2.4 IAP'!S280+'Exp Veg 1-IAP'!S280+'Exp Veg 2-IAP'!S280</f>
        <v>0</v>
      </c>
      <c r="T280" s="125">
        <f>+'Inversión No. 2.1 IAP'!T280++'Inversión No. 2.2 IAP'!T280+'Inversión 2.3 IAP'!T280+'Inversión 2.4 IAP'!T280+'Exp Veg 1-IAP'!T280+'Exp Veg 2-IAP'!T280</f>
        <v>0</v>
      </c>
      <c r="U280" s="125">
        <f>+'Inversión No. 2.1 IAP'!U280++'Inversión No. 2.2 IAP'!U280+'Inversión 2.3 IAP'!U280+'Inversión 2.4 IAP'!U280+'Exp Veg 1-IAP'!U280+'Exp Veg 2-IAP'!U280</f>
        <v>0</v>
      </c>
      <c r="V280" s="125">
        <f>+'Inversión No. 2.1 IAP'!V280++'Inversión No. 2.2 IAP'!V280+'Inversión 2.3 IAP'!V280+'Inversión 2.4 IAP'!V280+'Exp Veg 1-IAP'!V280+'Exp Veg 2-IAP'!V280</f>
        <v>0</v>
      </c>
      <c r="W280" s="125">
        <f>+'Inversión No. 2.1 IAP'!W280++'Inversión No. 2.2 IAP'!W280+'Inversión 2.3 IAP'!W280+'Inversión 2.4 IAP'!W280+'Exp Veg 1-IAP'!W280+'Exp Veg 2-IAP'!W280</f>
        <v>0</v>
      </c>
      <c r="X280" s="125">
        <f>+'Inversión No. 2.1 IAP'!X280++'Inversión No. 2.2 IAP'!X280+'Inversión 2.3 IAP'!X280+'Inversión 2.4 IAP'!X280+'Exp Veg 1-IAP'!X280+'Exp Veg 2-IAP'!X280</f>
        <v>0</v>
      </c>
      <c r="Y280" s="125">
        <f>+'Inversión No. 2.1 IAP'!Y280++'Inversión No. 2.2 IAP'!Y280+'Inversión 2.3 IAP'!Y280+'Inversión 2.4 IAP'!Y280+'Exp Veg 1-IAP'!Y280+'Exp Veg 2-IAP'!Y280</f>
        <v>0</v>
      </c>
      <c r="Z280" s="125">
        <f>+'Inversión No. 2.1 IAP'!Z280++'Inversión No. 2.2 IAP'!Z280+'Inversión 2.3 IAP'!Z280+'Inversión 2.4 IAP'!Z280+'Exp Veg 1-IAP'!Z280+'Exp Veg 2-IAP'!Z280</f>
        <v>0</v>
      </c>
      <c r="AA280" s="125">
        <f>+'Inversión No. 2.1 IAP'!AA280++'Inversión No. 2.2 IAP'!AA280+'Inversión 2.3 IAP'!AA280+'Inversión 2.4 IAP'!AA280+'Exp Veg 1-IAP'!AA280+'Exp Veg 2-IAP'!AA280</f>
        <v>0</v>
      </c>
      <c r="AB280" s="125">
        <f>+'Inversión No. 2.1 IAP'!AB280++'Inversión No. 2.2 IAP'!AB280+'Inversión 2.3 IAP'!AB280+'Inversión 2.4 IAP'!AB280+'Exp Veg 1-IAP'!AB280+'Exp Veg 2-IAP'!AB280</f>
        <v>0</v>
      </c>
      <c r="AC280" s="125">
        <f>+'Inversión No. 2.1 IAP'!AC280++'Inversión No. 2.2 IAP'!AC280+'Inversión 2.3 IAP'!AC280+'Inversión 2.4 IAP'!AC280+'Exp Veg 1-IAP'!AC280+'Exp Veg 2-IAP'!AC280</f>
        <v>0</v>
      </c>
      <c r="AD280" s="125">
        <f>+'Inversión No. 2.1 IAP'!AD280++'Inversión No. 2.2 IAP'!AD280+'Inversión 2.3 IAP'!AD280+'Inversión 2.4 IAP'!AD280+'Exp Veg 1-IAP'!AD280+'Exp Veg 2-IAP'!AD280</f>
        <v>0</v>
      </c>
      <c r="AE280" s="125">
        <f>+'Inversión No. 2.1 IAP'!AE280++'Inversión No. 2.2 IAP'!AE280+'Inversión 2.3 IAP'!AE280+'Inversión 2.4 IAP'!AE280+'Exp Veg 1-IAP'!AE280+'Exp Veg 2-IAP'!AE280</f>
        <v>0</v>
      </c>
      <c r="AF280" s="125">
        <f>+'Inversión No. 2.1 IAP'!AF280++'Inversión No. 2.2 IAP'!AF280+'Inversión 2.3 IAP'!AF280+'Inversión 2.4 IAP'!AF280+'Exp Veg 1-IAP'!AF280+'Exp Veg 2-IAP'!AF280</f>
        <v>0</v>
      </c>
      <c r="AG280" s="125">
        <f>+'Inversión No. 2.1 IAP'!AG280++'Inversión No. 2.2 IAP'!AG280+'Inversión 2.3 IAP'!AG280+'Inversión 2.4 IAP'!AG280+'Exp Veg 1-IAP'!AG280+'Exp Veg 2-IAP'!AG280</f>
        <v>0</v>
      </c>
      <c r="AH280" s="125">
        <f>+'Inversión No. 2.1 IAP'!AH280++'Inversión No. 2.2 IAP'!AH280+'Inversión 2.3 IAP'!AH280+'Inversión 2.4 IAP'!AH280+'Exp Veg 1-IAP'!AH280+'Exp Veg 2-IAP'!AH280</f>
        <v>0</v>
      </c>
      <c r="AI280" s="125">
        <f>+'Inversión No. 2.1 IAP'!AI280++'Inversión No. 2.2 IAP'!AI280+'Inversión 2.3 IAP'!AI280+'Inversión 2.4 IAP'!AI280+'Exp Veg 1-IAP'!AI280+'Exp Veg 2-IAP'!AI280</f>
        <v>0</v>
      </c>
      <c r="AJ280" s="125">
        <f>+'Inversión No. 2.1 IAP'!AJ280++'Inversión No. 2.2 IAP'!AJ280+'Inversión 2.3 IAP'!AJ280+'Inversión 2.4 IAP'!AJ280+'Exp Veg 1-IAP'!AJ280+'Exp Veg 2-IAP'!AJ280</f>
        <v>0</v>
      </c>
      <c r="AK280" s="125">
        <f>+'Inversión No. 2.1 IAP'!AK280++'Inversión No. 2.2 IAP'!AK280+'Inversión 2.3 IAP'!AK280+'Inversión 2.4 IAP'!AK280+'Exp Veg 1-IAP'!AK280+'Exp Veg 2-IAP'!AK280</f>
        <v>0</v>
      </c>
    </row>
    <row r="281" spans="2:37" x14ac:dyDescent="0.25">
      <c r="B281" s="59"/>
      <c r="C281" s="127" t="s">
        <v>289</v>
      </c>
      <c r="D281" s="60"/>
      <c r="E281" s="59"/>
      <c r="F281" s="61"/>
      <c r="G281" s="129">
        <f>+SUM(G244:G280)</f>
        <v>8305</v>
      </c>
      <c r="H281" s="129">
        <f t="shared" ref="H281:AK281" si="4">+SUM(H244:H280)</f>
        <v>0</v>
      </c>
      <c r="I281" s="129">
        <f t="shared" si="4"/>
        <v>0</v>
      </c>
      <c r="J281" s="129">
        <f t="shared" si="4"/>
        <v>0</v>
      </c>
      <c r="K281" s="129">
        <f t="shared" si="4"/>
        <v>0</v>
      </c>
      <c r="L281" s="129">
        <f t="shared" si="4"/>
        <v>0</v>
      </c>
      <c r="M281" s="129">
        <f t="shared" si="4"/>
        <v>0</v>
      </c>
      <c r="N281" s="129">
        <f t="shared" si="4"/>
        <v>0</v>
      </c>
      <c r="O281" s="129">
        <f t="shared" si="4"/>
        <v>0</v>
      </c>
      <c r="P281" s="129">
        <f t="shared" si="4"/>
        <v>0</v>
      </c>
      <c r="Q281" s="129">
        <f t="shared" si="4"/>
        <v>0</v>
      </c>
      <c r="R281" s="129">
        <f t="shared" si="4"/>
        <v>0</v>
      </c>
      <c r="S281" s="129">
        <f t="shared" si="4"/>
        <v>0</v>
      </c>
      <c r="T281" s="129">
        <f t="shared" si="4"/>
        <v>0</v>
      </c>
      <c r="U281" s="129">
        <f t="shared" si="4"/>
        <v>0</v>
      </c>
      <c r="V281" s="129">
        <f t="shared" si="4"/>
        <v>0</v>
      </c>
      <c r="W281" s="129">
        <f t="shared" si="4"/>
        <v>0</v>
      </c>
      <c r="X281" s="129">
        <f t="shared" si="4"/>
        <v>0</v>
      </c>
      <c r="Y281" s="129">
        <f t="shared" si="4"/>
        <v>0</v>
      </c>
      <c r="Z281" s="129">
        <f t="shared" si="4"/>
        <v>0</v>
      </c>
      <c r="AA281" s="129">
        <f t="shared" si="4"/>
        <v>0</v>
      </c>
      <c r="AB281" s="129">
        <f t="shared" si="4"/>
        <v>0</v>
      </c>
      <c r="AC281" s="129">
        <f t="shared" si="4"/>
        <v>0</v>
      </c>
      <c r="AD281" s="129">
        <f t="shared" si="4"/>
        <v>0</v>
      </c>
      <c r="AE281" s="129">
        <f t="shared" si="4"/>
        <v>0</v>
      </c>
      <c r="AF281" s="129">
        <f t="shared" si="4"/>
        <v>0</v>
      </c>
      <c r="AG281" s="129">
        <f t="shared" si="4"/>
        <v>0</v>
      </c>
      <c r="AH281" s="129">
        <f t="shared" si="4"/>
        <v>0</v>
      </c>
      <c r="AI281" s="129">
        <f t="shared" si="4"/>
        <v>0</v>
      </c>
      <c r="AJ281" s="129">
        <f t="shared" si="4"/>
        <v>0</v>
      </c>
      <c r="AK281" s="129">
        <f t="shared" si="4"/>
        <v>0</v>
      </c>
    </row>
    <row r="282" spans="2:37" x14ac:dyDescent="0.25">
      <c r="B282" s="59"/>
      <c r="C282" s="126" t="s">
        <v>441</v>
      </c>
      <c r="D282" s="60"/>
      <c r="E282" s="59"/>
      <c r="F282" s="61"/>
      <c r="G282" s="129">
        <f>+SUMPRODUCT($F$244:$F$280,G244:G280)</f>
        <v>11484769552.199991</v>
      </c>
      <c r="H282" s="129">
        <f t="shared" ref="H282:AK282" si="5">+SUMPRODUCT($F$244:$F$280,H244:H280)</f>
        <v>0</v>
      </c>
      <c r="I282" s="129">
        <f t="shared" si="5"/>
        <v>0</v>
      </c>
      <c r="J282" s="129">
        <f t="shared" si="5"/>
        <v>0</v>
      </c>
      <c r="K282" s="129">
        <f t="shared" si="5"/>
        <v>0</v>
      </c>
      <c r="L282" s="129">
        <f t="shared" si="5"/>
        <v>0</v>
      </c>
      <c r="M282" s="129">
        <f t="shared" si="5"/>
        <v>0</v>
      </c>
      <c r="N282" s="129">
        <f t="shared" si="5"/>
        <v>0</v>
      </c>
      <c r="O282" s="129">
        <f t="shared" si="5"/>
        <v>0</v>
      </c>
      <c r="P282" s="129">
        <f t="shared" si="5"/>
        <v>0</v>
      </c>
      <c r="Q282" s="129">
        <f t="shared" si="5"/>
        <v>0</v>
      </c>
      <c r="R282" s="129">
        <f t="shared" si="5"/>
        <v>0</v>
      </c>
      <c r="S282" s="129">
        <f t="shared" si="5"/>
        <v>0</v>
      </c>
      <c r="T282" s="129">
        <f t="shared" si="5"/>
        <v>0</v>
      </c>
      <c r="U282" s="129">
        <f t="shared" si="5"/>
        <v>0</v>
      </c>
      <c r="V282" s="129">
        <f t="shared" si="5"/>
        <v>0</v>
      </c>
      <c r="W282" s="129">
        <f t="shared" si="5"/>
        <v>0</v>
      </c>
      <c r="X282" s="129">
        <f t="shared" si="5"/>
        <v>0</v>
      </c>
      <c r="Y282" s="129">
        <f t="shared" si="5"/>
        <v>0</v>
      </c>
      <c r="Z282" s="129">
        <f t="shared" si="5"/>
        <v>0</v>
      </c>
      <c r="AA282" s="129">
        <f t="shared" si="5"/>
        <v>0</v>
      </c>
      <c r="AB282" s="129">
        <f t="shared" si="5"/>
        <v>0</v>
      </c>
      <c r="AC282" s="129">
        <f t="shared" si="5"/>
        <v>0</v>
      </c>
      <c r="AD282" s="129">
        <f t="shared" si="5"/>
        <v>0</v>
      </c>
      <c r="AE282" s="129">
        <f t="shared" si="5"/>
        <v>0</v>
      </c>
      <c r="AF282" s="129">
        <f t="shared" si="5"/>
        <v>0</v>
      </c>
      <c r="AG282" s="129">
        <f t="shared" si="5"/>
        <v>0</v>
      </c>
      <c r="AH282" s="129">
        <f t="shared" si="5"/>
        <v>0</v>
      </c>
      <c r="AI282" s="129">
        <f t="shared" si="5"/>
        <v>0</v>
      </c>
      <c r="AJ282" s="129">
        <f t="shared" si="5"/>
        <v>0</v>
      </c>
      <c r="AK282" s="129">
        <f t="shared" si="5"/>
        <v>0</v>
      </c>
    </row>
    <row r="283" spans="2:37" x14ac:dyDescent="0.25">
      <c r="B283" s="59"/>
      <c r="C283" s="126"/>
      <c r="D283" s="60"/>
      <c r="E283" s="59"/>
      <c r="F283" s="61"/>
      <c r="G283" s="129"/>
      <c r="H283" s="61"/>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row>
    <row r="284" spans="2:37" x14ac:dyDescent="0.25">
      <c r="B284" s="59"/>
      <c r="C284" s="59"/>
      <c r="D284" s="60"/>
      <c r="E284" s="59"/>
      <c r="F284" s="61"/>
      <c r="G284" s="61"/>
      <c r="H284" s="6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row>
    <row r="285" spans="2:37" x14ac:dyDescent="0.25">
      <c r="B285" s="59"/>
      <c r="C285" s="59"/>
      <c r="D285" s="60"/>
      <c r="E285" s="59"/>
      <c r="F285" s="61"/>
      <c r="G285" s="61"/>
      <c r="H285" s="61"/>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row>
    <row r="286" spans="2:37" x14ac:dyDescent="0.25">
      <c r="B286" s="59"/>
      <c r="C286" s="59"/>
      <c r="D286" s="60"/>
      <c r="E286" s="59"/>
      <c r="F286" s="61"/>
      <c r="G286" s="61"/>
      <c r="H286" s="61"/>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row>
    <row r="287" spans="2:37" x14ac:dyDescent="0.25">
      <c r="B287" s="58"/>
      <c r="C287" s="130" t="str">
        <f>+Inventario!C287</f>
        <v>REDES</v>
      </c>
      <c r="D287" s="131"/>
      <c r="E287" s="58"/>
      <c r="F287" s="132"/>
      <c r="G287" s="132"/>
      <c r="H287" s="132"/>
      <c r="I287" s="58"/>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row>
    <row r="288" spans="2:37"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125">
        <f>+'Inversión No. 2.1 IAP'!H288++'Inversión No. 2.2 IAP'!H288+'Inversión 2.3 IAP'!H288+'Inversión 2.4 IAP'!H288+'Exp Veg 1-IAP'!H288+'Exp Veg 2-IAP'!H288</f>
        <v>0</v>
      </c>
      <c r="I288" s="125">
        <f>+'Inversión No. 2.1 IAP'!I288++'Inversión No. 2.2 IAP'!I288+'Inversión 2.3 IAP'!I288+'Inversión 2.4 IAP'!I288+'Exp Veg 1-IAP'!I288+'Exp Veg 2-IAP'!I288</f>
        <v>0</v>
      </c>
      <c r="J288" s="125">
        <f>+'Inversión No. 2.1 IAP'!J288++'Inversión No. 2.2 IAP'!J288+'Inversión 2.3 IAP'!J288+'Inversión 2.4 IAP'!J288+'Exp Veg 1-IAP'!J288+'Exp Veg 2-IAP'!J288</f>
        <v>0</v>
      </c>
      <c r="K288" s="125">
        <f>+'Inversión No. 2.1 IAP'!K288++'Inversión No. 2.2 IAP'!K288+'Inversión 2.3 IAP'!K288+'Inversión 2.4 IAP'!K288+'Exp Veg 1-IAP'!K288+'Exp Veg 2-IAP'!K288</f>
        <v>0</v>
      </c>
      <c r="L288" s="125">
        <f>+'Inversión No. 2.1 IAP'!L288++'Inversión No. 2.2 IAP'!L288+'Inversión 2.3 IAP'!L288+'Inversión 2.4 IAP'!L288+'Exp Veg 1-IAP'!L288+'Exp Veg 2-IAP'!L288</f>
        <v>0</v>
      </c>
      <c r="M288" s="125">
        <f>+'Inversión No. 2.1 IAP'!M288++'Inversión No. 2.2 IAP'!M288+'Inversión 2.3 IAP'!M288+'Inversión 2.4 IAP'!M288+'Exp Veg 1-IAP'!M288+'Exp Veg 2-IAP'!M288</f>
        <v>0</v>
      </c>
      <c r="N288" s="125">
        <f>+'Inversión No. 2.1 IAP'!N288++'Inversión No. 2.2 IAP'!N288+'Inversión 2.3 IAP'!N288+'Inversión 2.4 IAP'!N288+'Exp Veg 1-IAP'!N288+'Exp Veg 2-IAP'!N288</f>
        <v>0</v>
      </c>
      <c r="O288" s="125">
        <f>+'Inversión No. 2.1 IAP'!O288++'Inversión No. 2.2 IAP'!O288+'Inversión 2.3 IAP'!O288+'Inversión 2.4 IAP'!O288+'Exp Veg 1-IAP'!O288+'Exp Veg 2-IAP'!O288</f>
        <v>0</v>
      </c>
      <c r="P288" s="125">
        <f>+'Inversión No. 2.1 IAP'!P288++'Inversión No. 2.2 IAP'!P288+'Inversión 2.3 IAP'!P288+'Inversión 2.4 IAP'!P288+'Exp Veg 1-IAP'!P288+'Exp Veg 2-IAP'!P288</f>
        <v>0</v>
      </c>
      <c r="Q288" s="125">
        <f>+'Inversión No. 2.1 IAP'!Q288++'Inversión No. 2.2 IAP'!Q288+'Inversión 2.3 IAP'!Q288+'Inversión 2.4 IAP'!Q288+'Exp Veg 1-IAP'!Q288+'Exp Veg 2-IAP'!Q288</f>
        <v>0</v>
      </c>
      <c r="R288" s="125">
        <f>+'Inversión No. 2.1 IAP'!R288++'Inversión No. 2.2 IAP'!R288+'Inversión 2.3 IAP'!R288+'Inversión 2.4 IAP'!R288+'Exp Veg 1-IAP'!R288+'Exp Veg 2-IAP'!R288</f>
        <v>0</v>
      </c>
      <c r="S288" s="125">
        <f>+'Inversión No. 2.1 IAP'!S288++'Inversión No. 2.2 IAP'!S288+'Inversión 2.3 IAP'!S288+'Inversión 2.4 IAP'!S288+'Exp Veg 1-IAP'!S288+'Exp Veg 2-IAP'!S288</f>
        <v>0</v>
      </c>
      <c r="T288" s="125">
        <f>+'Inversión No. 2.1 IAP'!T288++'Inversión No. 2.2 IAP'!T288+'Inversión 2.3 IAP'!T288+'Inversión 2.4 IAP'!T288+'Exp Veg 1-IAP'!T288+'Exp Veg 2-IAP'!T288</f>
        <v>0</v>
      </c>
      <c r="U288" s="125">
        <f>+'Inversión No. 2.1 IAP'!U288++'Inversión No. 2.2 IAP'!U288+'Inversión 2.3 IAP'!U288+'Inversión 2.4 IAP'!U288+'Exp Veg 1-IAP'!U288+'Exp Veg 2-IAP'!U288</f>
        <v>0</v>
      </c>
      <c r="V288" s="125">
        <f>+'Inversión No. 2.1 IAP'!V288++'Inversión No. 2.2 IAP'!V288+'Inversión 2.3 IAP'!V288+'Inversión 2.4 IAP'!V288+'Exp Veg 1-IAP'!V288+'Exp Veg 2-IAP'!V288</f>
        <v>0</v>
      </c>
      <c r="W288" s="125">
        <f>+'Inversión No. 2.1 IAP'!W288++'Inversión No. 2.2 IAP'!W288+'Inversión 2.3 IAP'!W288+'Inversión 2.4 IAP'!W288+'Exp Veg 1-IAP'!W288+'Exp Veg 2-IAP'!W288</f>
        <v>0</v>
      </c>
      <c r="X288" s="125">
        <f>+'Inversión No. 2.1 IAP'!X288++'Inversión No. 2.2 IAP'!X288+'Inversión 2.3 IAP'!X288+'Inversión 2.4 IAP'!X288+'Exp Veg 1-IAP'!X288+'Exp Veg 2-IAP'!X288</f>
        <v>0</v>
      </c>
      <c r="Y288" s="125">
        <f>+'Inversión No. 2.1 IAP'!Y288++'Inversión No. 2.2 IAP'!Y288+'Inversión 2.3 IAP'!Y288+'Inversión 2.4 IAP'!Y288+'Exp Veg 1-IAP'!Y288+'Exp Veg 2-IAP'!Y288</f>
        <v>0</v>
      </c>
      <c r="Z288" s="125">
        <f>+'Inversión No. 2.1 IAP'!Z288++'Inversión No. 2.2 IAP'!Z288+'Inversión 2.3 IAP'!Z288+'Inversión 2.4 IAP'!Z288+'Exp Veg 1-IAP'!Z288+'Exp Veg 2-IAP'!Z288</f>
        <v>0</v>
      </c>
      <c r="AA288" s="125">
        <f>+'Inversión No. 2.1 IAP'!AA288++'Inversión No. 2.2 IAP'!AA288+'Inversión 2.3 IAP'!AA288+'Inversión 2.4 IAP'!AA288+'Exp Veg 1-IAP'!AA288+'Exp Veg 2-IAP'!AA288</f>
        <v>0</v>
      </c>
      <c r="AB288" s="125">
        <f>+'Inversión No. 2.1 IAP'!AB288++'Inversión No. 2.2 IAP'!AB288+'Inversión 2.3 IAP'!AB288+'Inversión 2.4 IAP'!AB288+'Exp Veg 1-IAP'!AB288+'Exp Veg 2-IAP'!AB288</f>
        <v>0</v>
      </c>
      <c r="AC288" s="125">
        <f>+'Inversión No. 2.1 IAP'!AC288++'Inversión No. 2.2 IAP'!AC288+'Inversión 2.3 IAP'!AC288+'Inversión 2.4 IAP'!AC288+'Exp Veg 1-IAP'!AC288+'Exp Veg 2-IAP'!AC288</f>
        <v>0</v>
      </c>
      <c r="AD288" s="125">
        <f>+'Inversión No. 2.1 IAP'!AD288++'Inversión No. 2.2 IAP'!AD288+'Inversión 2.3 IAP'!AD288+'Inversión 2.4 IAP'!AD288+'Exp Veg 1-IAP'!AD288+'Exp Veg 2-IAP'!AD288</f>
        <v>0</v>
      </c>
      <c r="AE288" s="125">
        <f>+'Inversión No. 2.1 IAP'!AE288++'Inversión No. 2.2 IAP'!AE288+'Inversión 2.3 IAP'!AE288+'Inversión 2.4 IAP'!AE288+'Exp Veg 1-IAP'!AE288+'Exp Veg 2-IAP'!AE288</f>
        <v>0</v>
      </c>
      <c r="AF288" s="125">
        <f>+'Inversión No. 2.1 IAP'!AF288++'Inversión No. 2.2 IAP'!AF288+'Inversión 2.3 IAP'!AF288+'Inversión 2.4 IAP'!AF288+'Exp Veg 1-IAP'!AF288+'Exp Veg 2-IAP'!AF288</f>
        <v>0</v>
      </c>
      <c r="AG288" s="125">
        <f>+'Inversión No. 2.1 IAP'!AG288++'Inversión No. 2.2 IAP'!AG288+'Inversión 2.3 IAP'!AG288+'Inversión 2.4 IAP'!AG288+'Exp Veg 1-IAP'!AG288+'Exp Veg 2-IAP'!AG288</f>
        <v>0</v>
      </c>
      <c r="AH288" s="125">
        <f>+'Inversión No. 2.1 IAP'!AH288++'Inversión No. 2.2 IAP'!AH288+'Inversión 2.3 IAP'!AH288+'Inversión 2.4 IAP'!AH288+'Exp Veg 1-IAP'!AH288+'Exp Veg 2-IAP'!AH288</f>
        <v>0</v>
      </c>
      <c r="AI288" s="125">
        <f>+'Inversión No. 2.1 IAP'!AI288++'Inversión No. 2.2 IAP'!AI288+'Inversión 2.3 IAP'!AI288+'Inversión 2.4 IAP'!AI288+'Exp Veg 1-IAP'!AI288+'Exp Veg 2-IAP'!AI288</f>
        <v>0</v>
      </c>
      <c r="AJ288" s="125">
        <f>+'Inversión No. 2.1 IAP'!AJ288++'Inversión No. 2.2 IAP'!AJ288+'Inversión 2.3 IAP'!AJ288+'Inversión 2.4 IAP'!AJ288+'Exp Veg 1-IAP'!AJ288+'Exp Veg 2-IAP'!AJ288</f>
        <v>0</v>
      </c>
      <c r="AK288" s="125">
        <f>+'Inversión No. 2.1 IAP'!AK288++'Inversión No. 2.2 IAP'!AK288+'Inversión 2.3 IAP'!AK288+'Inversión 2.4 IAP'!AK288+'Exp Veg 1-IAP'!AK288+'Exp Veg 2-IAP'!AK288</f>
        <v>0</v>
      </c>
    </row>
    <row r="289" spans="2:37"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125">
        <f>+'Inversión No. 2.1 IAP'!H289++'Inversión No. 2.2 IAP'!H289+'Inversión 2.3 IAP'!H289+'Inversión 2.4 IAP'!H289+'Exp Veg 1-IAP'!H289+'Exp Veg 2-IAP'!H289</f>
        <v>0</v>
      </c>
      <c r="I289" s="125">
        <f>+'Inversión No. 2.1 IAP'!I289++'Inversión No. 2.2 IAP'!I289+'Inversión 2.3 IAP'!I289+'Inversión 2.4 IAP'!I289+'Exp Veg 1-IAP'!I289+'Exp Veg 2-IAP'!I289</f>
        <v>0</v>
      </c>
      <c r="J289" s="125">
        <f>+'Inversión No. 2.1 IAP'!J289++'Inversión No. 2.2 IAP'!J289+'Inversión 2.3 IAP'!J289+'Inversión 2.4 IAP'!J289+'Exp Veg 1-IAP'!J289+'Exp Veg 2-IAP'!J289</f>
        <v>0</v>
      </c>
      <c r="K289" s="125">
        <f>+'Inversión No. 2.1 IAP'!K289++'Inversión No. 2.2 IAP'!K289+'Inversión 2.3 IAP'!K289+'Inversión 2.4 IAP'!K289+'Exp Veg 1-IAP'!K289+'Exp Veg 2-IAP'!K289</f>
        <v>0</v>
      </c>
      <c r="L289" s="125">
        <f>+'Inversión No. 2.1 IAP'!L289++'Inversión No. 2.2 IAP'!L289+'Inversión 2.3 IAP'!L289+'Inversión 2.4 IAP'!L289+'Exp Veg 1-IAP'!L289+'Exp Veg 2-IAP'!L289</f>
        <v>0</v>
      </c>
      <c r="M289" s="125">
        <f>+'Inversión No. 2.1 IAP'!M289++'Inversión No. 2.2 IAP'!M289+'Inversión 2.3 IAP'!M289+'Inversión 2.4 IAP'!M289+'Exp Veg 1-IAP'!M289+'Exp Veg 2-IAP'!M289</f>
        <v>0</v>
      </c>
      <c r="N289" s="125">
        <f>+'Inversión No. 2.1 IAP'!N289++'Inversión No. 2.2 IAP'!N289+'Inversión 2.3 IAP'!N289+'Inversión 2.4 IAP'!N289+'Exp Veg 1-IAP'!N289+'Exp Veg 2-IAP'!N289</f>
        <v>0</v>
      </c>
      <c r="O289" s="125">
        <f>+'Inversión No. 2.1 IAP'!O289++'Inversión No. 2.2 IAP'!O289+'Inversión 2.3 IAP'!O289+'Inversión 2.4 IAP'!O289+'Exp Veg 1-IAP'!O289+'Exp Veg 2-IAP'!O289</f>
        <v>0</v>
      </c>
      <c r="P289" s="125">
        <f>+'Inversión No. 2.1 IAP'!P289++'Inversión No. 2.2 IAP'!P289+'Inversión 2.3 IAP'!P289+'Inversión 2.4 IAP'!P289+'Exp Veg 1-IAP'!P289+'Exp Veg 2-IAP'!P289</f>
        <v>0</v>
      </c>
      <c r="Q289" s="125">
        <f>+'Inversión No. 2.1 IAP'!Q289++'Inversión No. 2.2 IAP'!Q289+'Inversión 2.3 IAP'!Q289+'Inversión 2.4 IAP'!Q289+'Exp Veg 1-IAP'!Q289+'Exp Veg 2-IAP'!Q289</f>
        <v>0</v>
      </c>
      <c r="R289" s="125">
        <f>+'Inversión No. 2.1 IAP'!R289++'Inversión No. 2.2 IAP'!R289+'Inversión 2.3 IAP'!R289+'Inversión 2.4 IAP'!R289+'Exp Veg 1-IAP'!R289+'Exp Veg 2-IAP'!R289</f>
        <v>0</v>
      </c>
      <c r="S289" s="125">
        <f>+'Inversión No. 2.1 IAP'!S289++'Inversión No. 2.2 IAP'!S289+'Inversión 2.3 IAP'!S289+'Inversión 2.4 IAP'!S289+'Exp Veg 1-IAP'!S289+'Exp Veg 2-IAP'!S289</f>
        <v>0</v>
      </c>
      <c r="T289" s="125">
        <f>+'Inversión No. 2.1 IAP'!T289++'Inversión No. 2.2 IAP'!T289+'Inversión 2.3 IAP'!T289+'Inversión 2.4 IAP'!T289+'Exp Veg 1-IAP'!T289+'Exp Veg 2-IAP'!T289</f>
        <v>0</v>
      </c>
      <c r="U289" s="125">
        <f>+'Inversión No. 2.1 IAP'!U289++'Inversión No. 2.2 IAP'!U289+'Inversión 2.3 IAP'!U289+'Inversión 2.4 IAP'!U289+'Exp Veg 1-IAP'!U289+'Exp Veg 2-IAP'!U289</f>
        <v>0</v>
      </c>
      <c r="V289" s="125">
        <f>+'Inversión No. 2.1 IAP'!V289++'Inversión No. 2.2 IAP'!V289+'Inversión 2.3 IAP'!V289+'Inversión 2.4 IAP'!V289+'Exp Veg 1-IAP'!V289+'Exp Veg 2-IAP'!V289</f>
        <v>0</v>
      </c>
      <c r="W289" s="125">
        <f>+'Inversión No. 2.1 IAP'!W289++'Inversión No. 2.2 IAP'!W289+'Inversión 2.3 IAP'!W289+'Inversión 2.4 IAP'!W289+'Exp Veg 1-IAP'!W289+'Exp Veg 2-IAP'!W289</f>
        <v>0</v>
      </c>
      <c r="X289" s="125">
        <f>+'Inversión No. 2.1 IAP'!X289++'Inversión No. 2.2 IAP'!X289+'Inversión 2.3 IAP'!X289+'Inversión 2.4 IAP'!X289+'Exp Veg 1-IAP'!X289+'Exp Veg 2-IAP'!X289</f>
        <v>0</v>
      </c>
      <c r="Y289" s="125">
        <f>+'Inversión No. 2.1 IAP'!Y289++'Inversión No. 2.2 IAP'!Y289+'Inversión 2.3 IAP'!Y289+'Inversión 2.4 IAP'!Y289+'Exp Veg 1-IAP'!Y289+'Exp Veg 2-IAP'!Y289</f>
        <v>0</v>
      </c>
      <c r="Z289" s="125">
        <f>+'Inversión No. 2.1 IAP'!Z289++'Inversión No. 2.2 IAP'!Z289+'Inversión 2.3 IAP'!Z289+'Inversión 2.4 IAP'!Z289+'Exp Veg 1-IAP'!Z289+'Exp Veg 2-IAP'!Z289</f>
        <v>0</v>
      </c>
      <c r="AA289" s="125">
        <f>+'Inversión No. 2.1 IAP'!AA289++'Inversión No. 2.2 IAP'!AA289+'Inversión 2.3 IAP'!AA289+'Inversión 2.4 IAP'!AA289+'Exp Veg 1-IAP'!AA289+'Exp Veg 2-IAP'!AA289</f>
        <v>0</v>
      </c>
      <c r="AB289" s="125">
        <f>+'Inversión No. 2.1 IAP'!AB289++'Inversión No. 2.2 IAP'!AB289+'Inversión 2.3 IAP'!AB289+'Inversión 2.4 IAP'!AB289+'Exp Veg 1-IAP'!AB289+'Exp Veg 2-IAP'!AB289</f>
        <v>0</v>
      </c>
      <c r="AC289" s="125">
        <f>+'Inversión No. 2.1 IAP'!AC289++'Inversión No. 2.2 IAP'!AC289+'Inversión 2.3 IAP'!AC289+'Inversión 2.4 IAP'!AC289+'Exp Veg 1-IAP'!AC289+'Exp Veg 2-IAP'!AC289</f>
        <v>0</v>
      </c>
      <c r="AD289" s="125">
        <f>+'Inversión No. 2.1 IAP'!AD289++'Inversión No. 2.2 IAP'!AD289+'Inversión 2.3 IAP'!AD289+'Inversión 2.4 IAP'!AD289+'Exp Veg 1-IAP'!AD289+'Exp Veg 2-IAP'!AD289</f>
        <v>0</v>
      </c>
      <c r="AE289" s="125">
        <f>+'Inversión No. 2.1 IAP'!AE289++'Inversión No. 2.2 IAP'!AE289+'Inversión 2.3 IAP'!AE289+'Inversión 2.4 IAP'!AE289+'Exp Veg 1-IAP'!AE289+'Exp Veg 2-IAP'!AE289</f>
        <v>0</v>
      </c>
      <c r="AF289" s="125">
        <f>+'Inversión No. 2.1 IAP'!AF289++'Inversión No. 2.2 IAP'!AF289+'Inversión 2.3 IAP'!AF289+'Inversión 2.4 IAP'!AF289+'Exp Veg 1-IAP'!AF289+'Exp Veg 2-IAP'!AF289</f>
        <v>0</v>
      </c>
      <c r="AG289" s="125">
        <f>+'Inversión No. 2.1 IAP'!AG289++'Inversión No. 2.2 IAP'!AG289+'Inversión 2.3 IAP'!AG289+'Inversión 2.4 IAP'!AG289+'Exp Veg 1-IAP'!AG289+'Exp Veg 2-IAP'!AG289</f>
        <v>0</v>
      </c>
      <c r="AH289" s="125">
        <f>+'Inversión No. 2.1 IAP'!AH289++'Inversión No. 2.2 IAP'!AH289+'Inversión 2.3 IAP'!AH289+'Inversión 2.4 IAP'!AH289+'Exp Veg 1-IAP'!AH289+'Exp Veg 2-IAP'!AH289</f>
        <v>0</v>
      </c>
      <c r="AI289" s="125">
        <f>+'Inversión No. 2.1 IAP'!AI289++'Inversión No. 2.2 IAP'!AI289+'Inversión 2.3 IAP'!AI289+'Inversión 2.4 IAP'!AI289+'Exp Veg 1-IAP'!AI289+'Exp Veg 2-IAP'!AI289</f>
        <v>0</v>
      </c>
      <c r="AJ289" s="125">
        <f>+'Inversión No. 2.1 IAP'!AJ289++'Inversión No. 2.2 IAP'!AJ289+'Inversión 2.3 IAP'!AJ289+'Inversión 2.4 IAP'!AJ289+'Exp Veg 1-IAP'!AJ289+'Exp Veg 2-IAP'!AJ289</f>
        <v>0</v>
      </c>
      <c r="AK289" s="125">
        <f>+'Inversión No. 2.1 IAP'!AK289++'Inversión No. 2.2 IAP'!AK289+'Inversión 2.3 IAP'!AK289+'Inversión 2.4 IAP'!AK289+'Exp Veg 1-IAP'!AK289+'Exp Veg 2-IAP'!AK289</f>
        <v>0</v>
      </c>
    </row>
    <row r="290" spans="2:37"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125">
        <f>+'Inversión No. 2.1 IAP'!H290++'Inversión No. 2.2 IAP'!H290+'Inversión 2.3 IAP'!H290+'Inversión 2.4 IAP'!H290+'Exp Veg 1-IAP'!H290+'Exp Veg 2-IAP'!H290</f>
        <v>0</v>
      </c>
      <c r="I290" s="125">
        <f>+'Inversión No. 2.1 IAP'!I290++'Inversión No. 2.2 IAP'!I290+'Inversión 2.3 IAP'!I290+'Inversión 2.4 IAP'!I290+'Exp Veg 1-IAP'!I290+'Exp Veg 2-IAP'!I290</f>
        <v>0</v>
      </c>
      <c r="J290" s="125">
        <f>+'Inversión No. 2.1 IAP'!J290++'Inversión No. 2.2 IAP'!J290+'Inversión 2.3 IAP'!J290+'Inversión 2.4 IAP'!J290+'Exp Veg 1-IAP'!J290+'Exp Veg 2-IAP'!J290</f>
        <v>0</v>
      </c>
      <c r="K290" s="125">
        <f>+'Inversión No. 2.1 IAP'!K290++'Inversión No. 2.2 IAP'!K290+'Inversión 2.3 IAP'!K290+'Inversión 2.4 IAP'!K290+'Exp Veg 1-IAP'!K290+'Exp Veg 2-IAP'!K290</f>
        <v>0</v>
      </c>
      <c r="L290" s="125">
        <f>+'Inversión No. 2.1 IAP'!L290++'Inversión No. 2.2 IAP'!L290+'Inversión 2.3 IAP'!L290+'Inversión 2.4 IAP'!L290+'Exp Veg 1-IAP'!L290+'Exp Veg 2-IAP'!L290</f>
        <v>0</v>
      </c>
      <c r="M290" s="125">
        <f>+'Inversión No. 2.1 IAP'!M290++'Inversión No. 2.2 IAP'!M290+'Inversión 2.3 IAP'!M290+'Inversión 2.4 IAP'!M290+'Exp Veg 1-IAP'!M290+'Exp Veg 2-IAP'!M290</f>
        <v>0</v>
      </c>
      <c r="N290" s="125">
        <f>+'Inversión No. 2.1 IAP'!N290++'Inversión No. 2.2 IAP'!N290+'Inversión 2.3 IAP'!N290+'Inversión 2.4 IAP'!N290+'Exp Veg 1-IAP'!N290+'Exp Veg 2-IAP'!N290</f>
        <v>0</v>
      </c>
      <c r="O290" s="125">
        <f>+'Inversión No. 2.1 IAP'!O290++'Inversión No. 2.2 IAP'!O290+'Inversión 2.3 IAP'!O290+'Inversión 2.4 IAP'!O290+'Exp Veg 1-IAP'!O290+'Exp Veg 2-IAP'!O290</f>
        <v>0</v>
      </c>
      <c r="P290" s="125">
        <f>+'Inversión No. 2.1 IAP'!P290++'Inversión No. 2.2 IAP'!P290+'Inversión 2.3 IAP'!P290+'Inversión 2.4 IAP'!P290+'Exp Veg 1-IAP'!P290+'Exp Veg 2-IAP'!P290</f>
        <v>0</v>
      </c>
      <c r="Q290" s="125">
        <f>+'Inversión No. 2.1 IAP'!Q290++'Inversión No. 2.2 IAP'!Q290+'Inversión 2.3 IAP'!Q290+'Inversión 2.4 IAP'!Q290+'Exp Veg 1-IAP'!Q290+'Exp Veg 2-IAP'!Q290</f>
        <v>0</v>
      </c>
      <c r="R290" s="125">
        <f>+'Inversión No. 2.1 IAP'!R290++'Inversión No. 2.2 IAP'!R290+'Inversión 2.3 IAP'!R290+'Inversión 2.4 IAP'!R290+'Exp Veg 1-IAP'!R290+'Exp Veg 2-IAP'!R290</f>
        <v>0</v>
      </c>
      <c r="S290" s="125">
        <f>+'Inversión No. 2.1 IAP'!S290++'Inversión No. 2.2 IAP'!S290+'Inversión 2.3 IAP'!S290+'Inversión 2.4 IAP'!S290+'Exp Veg 1-IAP'!S290+'Exp Veg 2-IAP'!S290</f>
        <v>0</v>
      </c>
      <c r="T290" s="125">
        <f>+'Inversión No. 2.1 IAP'!T290++'Inversión No. 2.2 IAP'!T290+'Inversión 2.3 IAP'!T290+'Inversión 2.4 IAP'!T290+'Exp Veg 1-IAP'!T290+'Exp Veg 2-IAP'!T290</f>
        <v>0</v>
      </c>
      <c r="U290" s="125">
        <f>+'Inversión No. 2.1 IAP'!U290++'Inversión No. 2.2 IAP'!U290+'Inversión 2.3 IAP'!U290+'Inversión 2.4 IAP'!U290+'Exp Veg 1-IAP'!U290+'Exp Veg 2-IAP'!U290</f>
        <v>0</v>
      </c>
      <c r="V290" s="125">
        <f>+'Inversión No. 2.1 IAP'!V290++'Inversión No. 2.2 IAP'!V290+'Inversión 2.3 IAP'!V290+'Inversión 2.4 IAP'!V290+'Exp Veg 1-IAP'!V290+'Exp Veg 2-IAP'!V290</f>
        <v>0</v>
      </c>
      <c r="W290" s="125">
        <f>+'Inversión No. 2.1 IAP'!W290++'Inversión No. 2.2 IAP'!W290+'Inversión 2.3 IAP'!W290+'Inversión 2.4 IAP'!W290+'Exp Veg 1-IAP'!W290+'Exp Veg 2-IAP'!W290</f>
        <v>0</v>
      </c>
      <c r="X290" s="125">
        <f>+'Inversión No. 2.1 IAP'!X290++'Inversión No. 2.2 IAP'!X290+'Inversión 2.3 IAP'!X290+'Inversión 2.4 IAP'!X290+'Exp Veg 1-IAP'!X290+'Exp Veg 2-IAP'!X290</f>
        <v>0</v>
      </c>
      <c r="Y290" s="125">
        <f>+'Inversión No. 2.1 IAP'!Y290++'Inversión No. 2.2 IAP'!Y290+'Inversión 2.3 IAP'!Y290+'Inversión 2.4 IAP'!Y290+'Exp Veg 1-IAP'!Y290+'Exp Veg 2-IAP'!Y290</f>
        <v>0</v>
      </c>
      <c r="Z290" s="125">
        <f>+'Inversión No. 2.1 IAP'!Z290++'Inversión No. 2.2 IAP'!Z290+'Inversión 2.3 IAP'!Z290+'Inversión 2.4 IAP'!Z290+'Exp Veg 1-IAP'!Z290+'Exp Veg 2-IAP'!Z290</f>
        <v>0</v>
      </c>
      <c r="AA290" s="125">
        <f>+'Inversión No. 2.1 IAP'!AA290++'Inversión No. 2.2 IAP'!AA290+'Inversión 2.3 IAP'!AA290+'Inversión 2.4 IAP'!AA290+'Exp Veg 1-IAP'!AA290+'Exp Veg 2-IAP'!AA290</f>
        <v>0</v>
      </c>
      <c r="AB290" s="125">
        <f>+'Inversión No. 2.1 IAP'!AB290++'Inversión No. 2.2 IAP'!AB290+'Inversión 2.3 IAP'!AB290+'Inversión 2.4 IAP'!AB290+'Exp Veg 1-IAP'!AB290+'Exp Veg 2-IAP'!AB290</f>
        <v>0</v>
      </c>
      <c r="AC290" s="125">
        <f>+'Inversión No. 2.1 IAP'!AC290++'Inversión No. 2.2 IAP'!AC290+'Inversión 2.3 IAP'!AC290+'Inversión 2.4 IAP'!AC290+'Exp Veg 1-IAP'!AC290+'Exp Veg 2-IAP'!AC290</f>
        <v>0</v>
      </c>
      <c r="AD290" s="125">
        <f>+'Inversión No. 2.1 IAP'!AD290++'Inversión No. 2.2 IAP'!AD290+'Inversión 2.3 IAP'!AD290+'Inversión 2.4 IAP'!AD290+'Exp Veg 1-IAP'!AD290+'Exp Veg 2-IAP'!AD290</f>
        <v>0</v>
      </c>
      <c r="AE290" s="125">
        <f>+'Inversión No. 2.1 IAP'!AE290++'Inversión No. 2.2 IAP'!AE290+'Inversión 2.3 IAP'!AE290+'Inversión 2.4 IAP'!AE290+'Exp Veg 1-IAP'!AE290+'Exp Veg 2-IAP'!AE290</f>
        <v>0</v>
      </c>
      <c r="AF290" s="125">
        <f>+'Inversión No. 2.1 IAP'!AF290++'Inversión No. 2.2 IAP'!AF290+'Inversión 2.3 IAP'!AF290+'Inversión 2.4 IAP'!AF290+'Exp Veg 1-IAP'!AF290+'Exp Veg 2-IAP'!AF290</f>
        <v>0</v>
      </c>
      <c r="AG290" s="125">
        <f>+'Inversión No. 2.1 IAP'!AG290++'Inversión No. 2.2 IAP'!AG290+'Inversión 2.3 IAP'!AG290+'Inversión 2.4 IAP'!AG290+'Exp Veg 1-IAP'!AG290+'Exp Veg 2-IAP'!AG290</f>
        <v>0</v>
      </c>
      <c r="AH290" s="125">
        <f>+'Inversión No. 2.1 IAP'!AH290++'Inversión No. 2.2 IAP'!AH290+'Inversión 2.3 IAP'!AH290+'Inversión 2.4 IAP'!AH290+'Exp Veg 1-IAP'!AH290+'Exp Veg 2-IAP'!AH290</f>
        <v>0</v>
      </c>
      <c r="AI290" s="125">
        <f>+'Inversión No. 2.1 IAP'!AI290++'Inversión No. 2.2 IAP'!AI290+'Inversión 2.3 IAP'!AI290+'Inversión 2.4 IAP'!AI290+'Exp Veg 1-IAP'!AI290+'Exp Veg 2-IAP'!AI290</f>
        <v>0</v>
      </c>
      <c r="AJ290" s="125">
        <f>+'Inversión No. 2.1 IAP'!AJ290++'Inversión No. 2.2 IAP'!AJ290+'Inversión 2.3 IAP'!AJ290+'Inversión 2.4 IAP'!AJ290+'Exp Veg 1-IAP'!AJ290+'Exp Veg 2-IAP'!AJ290</f>
        <v>0</v>
      </c>
      <c r="AK290" s="125">
        <f>+'Inversión No. 2.1 IAP'!AK290++'Inversión No. 2.2 IAP'!AK290+'Inversión 2.3 IAP'!AK290+'Inversión 2.4 IAP'!AK290+'Exp Veg 1-IAP'!AK290+'Exp Veg 2-IAP'!AK290</f>
        <v>0</v>
      </c>
    </row>
    <row r="291" spans="2:37"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125">
        <f>+'Inversión No. 2.1 IAP'!H291++'Inversión No. 2.2 IAP'!H291+'Inversión 2.3 IAP'!H291+'Inversión 2.4 IAP'!H291+'Exp Veg 1-IAP'!H291+'Exp Veg 2-IAP'!H291</f>
        <v>0</v>
      </c>
      <c r="I291" s="125">
        <f>+'Inversión No. 2.1 IAP'!I291++'Inversión No. 2.2 IAP'!I291+'Inversión 2.3 IAP'!I291+'Inversión 2.4 IAP'!I291+'Exp Veg 1-IAP'!I291+'Exp Veg 2-IAP'!I291</f>
        <v>0</v>
      </c>
      <c r="J291" s="125">
        <f>+'Inversión No. 2.1 IAP'!J291++'Inversión No. 2.2 IAP'!J291+'Inversión 2.3 IAP'!J291+'Inversión 2.4 IAP'!J291+'Exp Veg 1-IAP'!J291+'Exp Veg 2-IAP'!J291</f>
        <v>0</v>
      </c>
      <c r="K291" s="125">
        <f>+'Inversión No. 2.1 IAP'!K291++'Inversión No. 2.2 IAP'!K291+'Inversión 2.3 IAP'!K291+'Inversión 2.4 IAP'!K291+'Exp Veg 1-IAP'!K291+'Exp Veg 2-IAP'!K291</f>
        <v>0</v>
      </c>
      <c r="L291" s="125">
        <f>+'Inversión No. 2.1 IAP'!L291++'Inversión No. 2.2 IAP'!L291+'Inversión 2.3 IAP'!L291+'Inversión 2.4 IAP'!L291+'Exp Veg 1-IAP'!L291+'Exp Veg 2-IAP'!L291</f>
        <v>0</v>
      </c>
      <c r="M291" s="125">
        <f>+'Inversión No. 2.1 IAP'!M291++'Inversión No. 2.2 IAP'!M291+'Inversión 2.3 IAP'!M291+'Inversión 2.4 IAP'!M291+'Exp Veg 1-IAP'!M291+'Exp Veg 2-IAP'!M291</f>
        <v>0</v>
      </c>
      <c r="N291" s="125">
        <f>+'Inversión No. 2.1 IAP'!N291++'Inversión No. 2.2 IAP'!N291+'Inversión 2.3 IAP'!N291+'Inversión 2.4 IAP'!N291+'Exp Veg 1-IAP'!N291+'Exp Veg 2-IAP'!N291</f>
        <v>0</v>
      </c>
      <c r="O291" s="125">
        <f>+'Inversión No. 2.1 IAP'!O291++'Inversión No. 2.2 IAP'!O291+'Inversión 2.3 IAP'!O291+'Inversión 2.4 IAP'!O291+'Exp Veg 1-IAP'!O291+'Exp Veg 2-IAP'!O291</f>
        <v>0</v>
      </c>
      <c r="P291" s="125">
        <f>+'Inversión No. 2.1 IAP'!P291++'Inversión No. 2.2 IAP'!P291+'Inversión 2.3 IAP'!P291+'Inversión 2.4 IAP'!P291+'Exp Veg 1-IAP'!P291+'Exp Veg 2-IAP'!P291</f>
        <v>0</v>
      </c>
      <c r="Q291" s="125">
        <f>+'Inversión No. 2.1 IAP'!Q291++'Inversión No. 2.2 IAP'!Q291+'Inversión 2.3 IAP'!Q291+'Inversión 2.4 IAP'!Q291+'Exp Veg 1-IAP'!Q291+'Exp Veg 2-IAP'!Q291</f>
        <v>0</v>
      </c>
      <c r="R291" s="125">
        <f>+'Inversión No. 2.1 IAP'!R291++'Inversión No. 2.2 IAP'!R291+'Inversión 2.3 IAP'!R291+'Inversión 2.4 IAP'!R291+'Exp Veg 1-IAP'!R291+'Exp Veg 2-IAP'!R291</f>
        <v>0</v>
      </c>
      <c r="S291" s="125">
        <f>+'Inversión No. 2.1 IAP'!S291++'Inversión No. 2.2 IAP'!S291+'Inversión 2.3 IAP'!S291+'Inversión 2.4 IAP'!S291+'Exp Veg 1-IAP'!S291+'Exp Veg 2-IAP'!S291</f>
        <v>0</v>
      </c>
      <c r="T291" s="125">
        <f>+'Inversión No. 2.1 IAP'!T291++'Inversión No. 2.2 IAP'!T291+'Inversión 2.3 IAP'!T291+'Inversión 2.4 IAP'!T291+'Exp Veg 1-IAP'!T291+'Exp Veg 2-IAP'!T291</f>
        <v>0</v>
      </c>
      <c r="U291" s="125">
        <f>+'Inversión No. 2.1 IAP'!U291++'Inversión No. 2.2 IAP'!U291+'Inversión 2.3 IAP'!U291+'Inversión 2.4 IAP'!U291+'Exp Veg 1-IAP'!U291+'Exp Veg 2-IAP'!U291</f>
        <v>0</v>
      </c>
      <c r="V291" s="125">
        <f>+'Inversión No. 2.1 IAP'!V291++'Inversión No. 2.2 IAP'!V291+'Inversión 2.3 IAP'!V291+'Inversión 2.4 IAP'!V291+'Exp Veg 1-IAP'!V291+'Exp Veg 2-IAP'!V291</f>
        <v>0</v>
      </c>
      <c r="W291" s="125">
        <f>+'Inversión No. 2.1 IAP'!W291++'Inversión No. 2.2 IAP'!W291+'Inversión 2.3 IAP'!W291+'Inversión 2.4 IAP'!W291+'Exp Veg 1-IAP'!W291+'Exp Veg 2-IAP'!W291</f>
        <v>0</v>
      </c>
      <c r="X291" s="125">
        <f>+'Inversión No. 2.1 IAP'!X291++'Inversión No. 2.2 IAP'!X291+'Inversión 2.3 IAP'!X291+'Inversión 2.4 IAP'!X291+'Exp Veg 1-IAP'!X291+'Exp Veg 2-IAP'!X291</f>
        <v>0</v>
      </c>
      <c r="Y291" s="125">
        <f>+'Inversión No. 2.1 IAP'!Y291++'Inversión No. 2.2 IAP'!Y291+'Inversión 2.3 IAP'!Y291+'Inversión 2.4 IAP'!Y291+'Exp Veg 1-IAP'!Y291+'Exp Veg 2-IAP'!Y291</f>
        <v>0</v>
      </c>
      <c r="Z291" s="125">
        <f>+'Inversión No. 2.1 IAP'!Z291++'Inversión No. 2.2 IAP'!Z291+'Inversión 2.3 IAP'!Z291+'Inversión 2.4 IAP'!Z291+'Exp Veg 1-IAP'!Z291+'Exp Veg 2-IAP'!Z291</f>
        <v>0</v>
      </c>
      <c r="AA291" s="125">
        <f>+'Inversión No. 2.1 IAP'!AA291++'Inversión No. 2.2 IAP'!AA291+'Inversión 2.3 IAP'!AA291+'Inversión 2.4 IAP'!AA291+'Exp Veg 1-IAP'!AA291+'Exp Veg 2-IAP'!AA291</f>
        <v>0</v>
      </c>
      <c r="AB291" s="125">
        <f>+'Inversión No. 2.1 IAP'!AB291++'Inversión No. 2.2 IAP'!AB291+'Inversión 2.3 IAP'!AB291+'Inversión 2.4 IAP'!AB291+'Exp Veg 1-IAP'!AB291+'Exp Veg 2-IAP'!AB291</f>
        <v>0</v>
      </c>
      <c r="AC291" s="125">
        <f>+'Inversión No. 2.1 IAP'!AC291++'Inversión No. 2.2 IAP'!AC291+'Inversión 2.3 IAP'!AC291+'Inversión 2.4 IAP'!AC291+'Exp Veg 1-IAP'!AC291+'Exp Veg 2-IAP'!AC291</f>
        <v>0</v>
      </c>
      <c r="AD291" s="125">
        <f>+'Inversión No. 2.1 IAP'!AD291++'Inversión No. 2.2 IAP'!AD291+'Inversión 2.3 IAP'!AD291+'Inversión 2.4 IAP'!AD291+'Exp Veg 1-IAP'!AD291+'Exp Veg 2-IAP'!AD291</f>
        <v>0</v>
      </c>
      <c r="AE291" s="125">
        <f>+'Inversión No. 2.1 IAP'!AE291++'Inversión No. 2.2 IAP'!AE291+'Inversión 2.3 IAP'!AE291+'Inversión 2.4 IAP'!AE291+'Exp Veg 1-IAP'!AE291+'Exp Veg 2-IAP'!AE291</f>
        <v>0</v>
      </c>
      <c r="AF291" s="125">
        <f>+'Inversión No. 2.1 IAP'!AF291++'Inversión No. 2.2 IAP'!AF291+'Inversión 2.3 IAP'!AF291+'Inversión 2.4 IAP'!AF291+'Exp Veg 1-IAP'!AF291+'Exp Veg 2-IAP'!AF291</f>
        <v>0</v>
      </c>
      <c r="AG291" s="125">
        <f>+'Inversión No. 2.1 IAP'!AG291++'Inversión No. 2.2 IAP'!AG291+'Inversión 2.3 IAP'!AG291+'Inversión 2.4 IAP'!AG291+'Exp Veg 1-IAP'!AG291+'Exp Veg 2-IAP'!AG291</f>
        <v>0</v>
      </c>
      <c r="AH291" s="125">
        <f>+'Inversión No. 2.1 IAP'!AH291++'Inversión No. 2.2 IAP'!AH291+'Inversión 2.3 IAP'!AH291+'Inversión 2.4 IAP'!AH291+'Exp Veg 1-IAP'!AH291+'Exp Veg 2-IAP'!AH291</f>
        <v>0</v>
      </c>
      <c r="AI291" s="125">
        <f>+'Inversión No. 2.1 IAP'!AI291++'Inversión No. 2.2 IAP'!AI291+'Inversión 2.3 IAP'!AI291+'Inversión 2.4 IAP'!AI291+'Exp Veg 1-IAP'!AI291+'Exp Veg 2-IAP'!AI291</f>
        <v>0</v>
      </c>
      <c r="AJ291" s="125">
        <f>+'Inversión No. 2.1 IAP'!AJ291++'Inversión No. 2.2 IAP'!AJ291+'Inversión 2.3 IAP'!AJ291+'Inversión 2.4 IAP'!AJ291+'Exp Veg 1-IAP'!AJ291+'Exp Veg 2-IAP'!AJ291</f>
        <v>0</v>
      </c>
      <c r="AK291" s="125">
        <f>+'Inversión No. 2.1 IAP'!AK291++'Inversión No. 2.2 IAP'!AK291+'Inversión 2.3 IAP'!AK291+'Inversión 2.4 IAP'!AK291+'Exp Veg 1-IAP'!AK291+'Exp Veg 2-IAP'!AK291</f>
        <v>0</v>
      </c>
    </row>
    <row r="292" spans="2:37"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125">
        <f>+'Inversión No. 2.1 IAP'!H292++'Inversión No. 2.2 IAP'!H292+'Inversión 2.3 IAP'!H292+'Inversión 2.4 IAP'!H292+'Exp Veg 1-IAP'!H292+'Exp Veg 2-IAP'!H292</f>
        <v>0</v>
      </c>
      <c r="I292" s="125">
        <f>+'Inversión No. 2.1 IAP'!I292++'Inversión No. 2.2 IAP'!I292+'Inversión 2.3 IAP'!I292+'Inversión 2.4 IAP'!I292+'Exp Veg 1-IAP'!I292+'Exp Veg 2-IAP'!I292</f>
        <v>0</v>
      </c>
      <c r="J292" s="125">
        <f>+'Inversión No. 2.1 IAP'!J292++'Inversión No. 2.2 IAP'!J292+'Inversión 2.3 IAP'!J292+'Inversión 2.4 IAP'!J292+'Exp Veg 1-IAP'!J292+'Exp Veg 2-IAP'!J292</f>
        <v>0</v>
      </c>
      <c r="K292" s="125">
        <f>+'Inversión No. 2.1 IAP'!K292++'Inversión No. 2.2 IAP'!K292+'Inversión 2.3 IAP'!K292+'Inversión 2.4 IAP'!K292+'Exp Veg 1-IAP'!K292+'Exp Veg 2-IAP'!K292</f>
        <v>0</v>
      </c>
      <c r="L292" s="125">
        <f>+'Inversión No. 2.1 IAP'!L292++'Inversión No. 2.2 IAP'!L292+'Inversión 2.3 IAP'!L292+'Inversión 2.4 IAP'!L292+'Exp Veg 1-IAP'!L292+'Exp Veg 2-IAP'!L292</f>
        <v>0</v>
      </c>
      <c r="M292" s="125">
        <f>+'Inversión No. 2.1 IAP'!M292++'Inversión No. 2.2 IAP'!M292+'Inversión 2.3 IAP'!M292+'Inversión 2.4 IAP'!M292+'Exp Veg 1-IAP'!M292+'Exp Veg 2-IAP'!M292</f>
        <v>0</v>
      </c>
      <c r="N292" s="125">
        <f>+'Inversión No. 2.1 IAP'!N292++'Inversión No. 2.2 IAP'!N292+'Inversión 2.3 IAP'!N292+'Inversión 2.4 IAP'!N292+'Exp Veg 1-IAP'!N292+'Exp Veg 2-IAP'!N292</f>
        <v>0</v>
      </c>
      <c r="O292" s="125">
        <f>+'Inversión No. 2.1 IAP'!O292++'Inversión No. 2.2 IAP'!O292+'Inversión 2.3 IAP'!O292+'Inversión 2.4 IAP'!O292+'Exp Veg 1-IAP'!O292+'Exp Veg 2-IAP'!O292</f>
        <v>0</v>
      </c>
      <c r="P292" s="125">
        <f>+'Inversión No. 2.1 IAP'!P292++'Inversión No. 2.2 IAP'!P292+'Inversión 2.3 IAP'!P292+'Inversión 2.4 IAP'!P292+'Exp Veg 1-IAP'!P292+'Exp Veg 2-IAP'!P292</f>
        <v>0</v>
      </c>
      <c r="Q292" s="125">
        <f>+'Inversión No. 2.1 IAP'!Q292++'Inversión No. 2.2 IAP'!Q292+'Inversión 2.3 IAP'!Q292+'Inversión 2.4 IAP'!Q292+'Exp Veg 1-IAP'!Q292+'Exp Veg 2-IAP'!Q292</f>
        <v>0</v>
      </c>
      <c r="R292" s="125">
        <f>+'Inversión No. 2.1 IAP'!R292++'Inversión No. 2.2 IAP'!R292+'Inversión 2.3 IAP'!R292+'Inversión 2.4 IAP'!R292+'Exp Veg 1-IAP'!R292+'Exp Veg 2-IAP'!R292</f>
        <v>0</v>
      </c>
      <c r="S292" s="125">
        <f>+'Inversión No. 2.1 IAP'!S292++'Inversión No. 2.2 IAP'!S292+'Inversión 2.3 IAP'!S292+'Inversión 2.4 IAP'!S292+'Exp Veg 1-IAP'!S292+'Exp Veg 2-IAP'!S292</f>
        <v>0</v>
      </c>
      <c r="T292" s="125">
        <f>+'Inversión No. 2.1 IAP'!T292++'Inversión No. 2.2 IAP'!T292+'Inversión 2.3 IAP'!T292+'Inversión 2.4 IAP'!T292+'Exp Veg 1-IAP'!T292+'Exp Veg 2-IAP'!T292</f>
        <v>0</v>
      </c>
      <c r="U292" s="125">
        <f>+'Inversión No. 2.1 IAP'!U292++'Inversión No. 2.2 IAP'!U292+'Inversión 2.3 IAP'!U292+'Inversión 2.4 IAP'!U292+'Exp Veg 1-IAP'!U292+'Exp Veg 2-IAP'!U292</f>
        <v>0</v>
      </c>
      <c r="V292" s="125">
        <f>+'Inversión No. 2.1 IAP'!V292++'Inversión No. 2.2 IAP'!V292+'Inversión 2.3 IAP'!V292+'Inversión 2.4 IAP'!V292+'Exp Veg 1-IAP'!V292+'Exp Veg 2-IAP'!V292</f>
        <v>0</v>
      </c>
      <c r="W292" s="125">
        <f>+'Inversión No. 2.1 IAP'!W292++'Inversión No. 2.2 IAP'!W292+'Inversión 2.3 IAP'!W292+'Inversión 2.4 IAP'!W292+'Exp Veg 1-IAP'!W292+'Exp Veg 2-IAP'!W292</f>
        <v>0</v>
      </c>
      <c r="X292" s="125">
        <f>+'Inversión No. 2.1 IAP'!X292++'Inversión No. 2.2 IAP'!X292+'Inversión 2.3 IAP'!X292+'Inversión 2.4 IAP'!X292+'Exp Veg 1-IAP'!X292+'Exp Veg 2-IAP'!X292</f>
        <v>0</v>
      </c>
      <c r="Y292" s="125">
        <f>+'Inversión No. 2.1 IAP'!Y292++'Inversión No. 2.2 IAP'!Y292+'Inversión 2.3 IAP'!Y292+'Inversión 2.4 IAP'!Y292+'Exp Veg 1-IAP'!Y292+'Exp Veg 2-IAP'!Y292</f>
        <v>0</v>
      </c>
      <c r="Z292" s="125">
        <f>+'Inversión No. 2.1 IAP'!Z292++'Inversión No. 2.2 IAP'!Z292+'Inversión 2.3 IAP'!Z292+'Inversión 2.4 IAP'!Z292+'Exp Veg 1-IAP'!Z292+'Exp Veg 2-IAP'!Z292</f>
        <v>0</v>
      </c>
      <c r="AA292" s="125">
        <f>+'Inversión No. 2.1 IAP'!AA292++'Inversión No. 2.2 IAP'!AA292+'Inversión 2.3 IAP'!AA292+'Inversión 2.4 IAP'!AA292+'Exp Veg 1-IAP'!AA292+'Exp Veg 2-IAP'!AA292</f>
        <v>0</v>
      </c>
      <c r="AB292" s="125">
        <f>+'Inversión No. 2.1 IAP'!AB292++'Inversión No. 2.2 IAP'!AB292+'Inversión 2.3 IAP'!AB292+'Inversión 2.4 IAP'!AB292+'Exp Veg 1-IAP'!AB292+'Exp Veg 2-IAP'!AB292</f>
        <v>0</v>
      </c>
      <c r="AC292" s="125">
        <f>+'Inversión No. 2.1 IAP'!AC292++'Inversión No. 2.2 IAP'!AC292+'Inversión 2.3 IAP'!AC292+'Inversión 2.4 IAP'!AC292+'Exp Veg 1-IAP'!AC292+'Exp Veg 2-IAP'!AC292</f>
        <v>0</v>
      </c>
      <c r="AD292" s="125">
        <f>+'Inversión No. 2.1 IAP'!AD292++'Inversión No. 2.2 IAP'!AD292+'Inversión 2.3 IAP'!AD292+'Inversión 2.4 IAP'!AD292+'Exp Veg 1-IAP'!AD292+'Exp Veg 2-IAP'!AD292</f>
        <v>0</v>
      </c>
      <c r="AE292" s="125">
        <f>+'Inversión No. 2.1 IAP'!AE292++'Inversión No. 2.2 IAP'!AE292+'Inversión 2.3 IAP'!AE292+'Inversión 2.4 IAP'!AE292+'Exp Veg 1-IAP'!AE292+'Exp Veg 2-IAP'!AE292</f>
        <v>0</v>
      </c>
      <c r="AF292" s="125">
        <f>+'Inversión No. 2.1 IAP'!AF292++'Inversión No. 2.2 IAP'!AF292+'Inversión 2.3 IAP'!AF292+'Inversión 2.4 IAP'!AF292+'Exp Veg 1-IAP'!AF292+'Exp Veg 2-IAP'!AF292</f>
        <v>0</v>
      </c>
      <c r="AG292" s="125">
        <f>+'Inversión No. 2.1 IAP'!AG292++'Inversión No. 2.2 IAP'!AG292+'Inversión 2.3 IAP'!AG292+'Inversión 2.4 IAP'!AG292+'Exp Veg 1-IAP'!AG292+'Exp Veg 2-IAP'!AG292</f>
        <v>0</v>
      </c>
      <c r="AH292" s="125">
        <f>+'Inversión No. 2.1 IAP'!AH292++'Inversión No. 2.2 IAP'!AH292+'Inversión 2.3 IAP'!AH292+'Inversión 2.4 IAP'!AH292+'Exp Veg 1-IAP'!AH292+'Exp Veg 2-IAP'!AH292</f>
        <v>0</v>
      </c>
      <c r="AI292" s="125">
        <f>+'Inversión No. 2.1 IAP'!AI292++'Inversión No. 2.2 IAP'!AI292+'Inversión 2.3 IAP'!AI292+'Inversión 2.4 IAP'!AI292+'Exp Veg 1-IAP'!AI292+'Exp Veg 2-IAP'!AI292</f>
        <v>0</v>
      </c>
      <c r="AJ292" s="125">
        <f>+'Inversión No. 2.1 IAP'!AJ292++'Inversión No. 2.2 IAP'!AJ292+'Inversión 2.3 IAP'!AJ292+'Inversión 2.4 IAP'!AJ292+'Exp Veg 1-IAP'!AJ292+'Exp Veg 2-IAP'!AJ292</f>
        <v>0</v>
      </c>
      <c r="AK292" s="125">
        <f>+'Inversión No. 2.1 IAP'!AK292++'Inversión No. 2.2 IAP'!AK292+'Inversión 2.3 IAP'!AK292+'Inversión 2.4 IAP'!AK292+'Exp Veg 1-IAP'!AK292+'Exp Veg 2-IAP'!AK292</f>
        <v>0</v>
      </c>
    </row>
    <row r="293" spans="2:37"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125">
        <f>+'Inversión No. 2.1 IAP'!H293++'Inversión No. 2.2 IAP'!H293+'Inversión 2.3 IAP'!H293+'Inversión 2.4 IAP'!H293+'Exp Veg 1-IAP'!H293+'Exp Veg 2-IAP'!H293</f>
        <v>0</v>
      </c>
      <c r="I293" s="125">
        <f>+'Inversión No. 2.1 IAP'!I293++'Inversión No. 2.2 IAP'!I293+'Inversión 2.3 IAP'!I293+'Inversión 2.4 IAP'!I293+'Exp Veg 1-IAP'!I293+'Exp Veg 2-IAP'!I293</f>
        <v>0</v>
      </c>
      <c r="J293" s="125">
        <f>+'Inversión No. 2.1 IAP'!J293++'Inversión No. 2.2 IAP'!J293+'Inversión 2.3 IAP'!J293+'Inversión 2.4 IAP'!J293+'Exp Veg 1-IAP'!J293+'Exp Veg 2-IAP'!J293</f>
        <v>0</v>
      </c>
      <c r="K293" s="125">
        <f>+'Inversión No. 2.1 IAP'!K293++'Inversión No. 2.2 IAP'!K293+'Inversión 2.3 IAP'!K293+'Inversión 2.4 IAP'!K293+'Exp Veg 1-IAP'!K293+'Exp Veg 2-IAP'!K293</f>
        <v>0</v>
      </c>
      <c r="L293" s="125">
        <f>+'Inversión No. 2.1 IAP'!L293++'Inversión No. 2.2 IAP'!L293+'Inversión 2.3 IAP'!L293+'Inversión 2.4 IAP'!L293+'Exp Veg 1-IAP'!L293+'Exp Veg 2-IAP'!L293</f>
        <v>0</v>
      </c>
      <c r="M293" s="125">
        <f>+'Inversión No. 2.1 IAP'!M293++'Inversión No. 2.2 IAP'!M293+'Inversión 2.3 IAP'!M293+'Inversión 2.4 IAP'!M293+'Exp Veg 1-IAP'!M293+'Exp Veg 2-IAP'!M293</f>
        <v>0</v>
      </c>
      <c r="N293" s="125">
        <f>+'Inversión No. 2.1 IAP'!N293++'Inversión No. 2.2 IAP'!N293+'Inversión 2.3 IAP'!N293+'Inversión 2.4 IAP'!N293+'Exp Veg 1-IAP'!N293+'Exp Veg 2-IAP'!N293</f>
        <v>0</v>
      </c>
      <c r="O293" s="125">
        <f>+'Inversión No. 2.1 IAP'!O293++'Inversión No. 2.2 IAP'!O293+'Inversión 2.3 IAP'!O293+'Inversión 2.4 IAP'!O293+'Exp Veg 1-IAP'!O293+'Exp Veg 2-IAP'!O293</f>
        <v>0</v>
      </c>
      <c r="P293" s="125">
        <f>+'Inversión No. 2.1 IAP'!P293++'Inversión No. 2.2 IAP'!P293+'Inversión 2.3 IAP'!P293+'Inversión 2.4 IAP'!P293+'Exp Veg 1-IAP'!P293+'Exp Veg 2-IAP'!P293</f>
        <v>0</v>
      </c>
      <c r="Q293" s="125">
        <f>+'Inversión No. 2.1 IAP'!Q293++'Inversión No. 2.2 IAP'!Q293+'Inversión 2.3 IAP'!Q293+'Inversión 2.4 IAP'!Q293+'Exp Veg 1-IAP'!Q293+'Exp Veg 2-IAP'!Q293</f>
        <v>0</v>
      </c>
      <c r="R293" s="125">
        <f>+'Inversión No. 2.1 IAP'!R293++'Inversión No. 2.2 IAP'!R293+'Inversión 2.3 IAP'!R293+'Inversión 2.4 IAP'!R293+'Exp Veg 1-IAP'!R293+'Exp Veg 2-IAP'!R293</f>
        <v>0</v>
      </c>
      <c r="S293" s="125">
        <f>+'Inversión No. 2.1 IAP'!S293++'Inversión No. 2.2 IAP'!S293+'Inversión 2.3 IAP'!S293+'Inversión 2.4 IAP'!S293+'Exp Veg 1-IAP'!S293+'Exp Veg 2-IAP'!S293</f>
        <v>0</v>
      </c>
      <c r="T293" s="125">
        <f>+'Inversión No. 2.1 IAP'!T293++'Inversión No. 2.2 IAP'!T293+'Inversión 2.3 IAP'!T293+'Inversión 2.4 IAP'!T293+'Exp Veg 1-IAP'!T293+'Exp Veg 2-IAP'!T293</f>
        <v>0</v>
      </c>
      <c r="U293" s="125">
        <f>+'Inversión No. 2.1 IAP'!U293++'Inversión No. 2.2 IAP'!U293+'Inversión 2.3 IAP'!U293+'Inversión 2.4 IAP'!U293+'Exp Veg 1-IAP'!U293+'Exp Veg 2-IAP'!U293</f>
        <v>0</v>
      </c>
      <c r="V293" s="125">
        <f>+'Inversión No. 2.1 IAP'!V293++'Inversión No. 2.2 IAP'!V293+'Inversión 2.3 IAP'!V293+'Inversión 2.4 IAP'!V293+'Exp Veg 1-IAP'!V293+'Exp Veg 2-IAP'!V293</f>
        <v>0</v>
      </c>
      <c r="W293" s="125">
        <f>+'Inversión No. 2.1 IAP'!W293++'Inversión No. 2.2 IAP'!W293+'Inversión 2.3 IAP'!W293+'Inversión 2.4 IAP'!W293+'Exp Veg 1-IAP'!W293+'Exp Veg 2-IAP'!W293</f>
        <v>0</v>
      </c>
      <c r="X293" s="125">
        <f>+'Inversión No. 2.1 IAP'!X293++'Inversión No. 2.2 IAP'!X293+'Inversión 2.3 IAP'!X293+'Inversión 2.4 IAP'!X293+'Exp Veg 1-IAP'!X293+'Exp Veg 2-IAP'!X293</f>
        <v>0</v>
      </c>
      <c r="Y293" s="125">
        <f>+'Inversión No. 2.1 IAP'!Y293++'Inversión No. 2.2 IAP'!Y293+'Inversión 2.3 IAP'!Y293+'Inversión 2.4 IAP'!Y293+'Exp Veg 1-IAP'!Y293+'Exp Veg 2-IAP'!Y293</f>
        <v>0</v>
      </c>
      <c r="Z293" s="125">
        <f>+'Inversión No. 2.1 IAP'!Z293++'Inversión No. 2.2 IAP'!Z293+'Inversión 2.3 IAP'!Z293+'Inversión 2.4 IAP'!Z293+'Exp Veg 1-IAP'!Z293+'Exp Veg 2-IAP'!Z293</f>
        <v>0</v>
      </c>
      <c r="AA293" s="125">
        <f>+'Inversión No. 2.1 IAP'!AA293++'Inversión No. 2.2 IAP'!AA293+'Inversión 2.3 IAP'!AA293+'Inversión 2.4 IAP'!AA293+'Exp Veg 1-IAP'!AA293+'Exp Veg 2-IAP'!AA293</f>
        <v>0</v>
      </c>
      <c r="AB293" s="125">
        <f>+'Inversión No. 2.1 IAP'!AB293++'Inversión No. 2.2 IAP'!AB293+'Inversión 2.3 IAP'!AB293+'Inversión 2.4 IAP'!AB293+'Exp Veg 1-IAP'!AB293+'Exp Veg 2-IAP'!AB293</f>
        <v>0</v>
      </c>
      <c r="AC293" s="125">
        <f>+'Inversión No. 2.1 IAP'!AC293++'Inversión No. 2.2 IAP'!AC293+'Inversión 2.3 IAP'!AC293+'Inversión 2.4 IAP'!AC293+'Exp Veg 1-IAP'!AC293+'Exp Veg 2-IAP'!AC293</f>
        <v>0</v>
      </c>
      <c r="AD293" s="125">
        <f>+'Inversión No. 2.1 IAP'!AD293++'Inversión No. 2.2 IAP'!AD293+'Inversión 2.3 IAP'!AD293+'Inversión 2.4 IAP'!AD293+'Exp Veg 1-IAP'!AD293+'Exp Veg 2-IAP'!AD293</f>
        <v>0</v>
      </c>
      <c r="AE293" s="125">
        <f>+'Inversión No. 2.1 IAP'!AE293++'Inversión No. 2.2 IAP'!AE293+'Inversión 2.3 IAP'!AE293+'Inversión 2.4 IAP'!AE293+'Exp Veg 1-IAP'!AE293+'Exp Veg 2-IAP'!AE293</f>
        <v>0</v>
      </c>
      <c r="AF293" s="125">
        <f>+'Inversión No. 2.1 IAP'!AF293++'Inversión No. 2.2 IAP'!AF293+'Inversión 2.3 IAP'!AF293+'Inversión 2.4 IAP'!AF293+'Exp Veg 1-IAP'!AF293+'Exp Veg 2-IAP'!AF293</f>
        <v>0</v>
      </c>
      <c r="AG293" s="125">
        <f>+'Inversión No. 2.1 IAP'!AG293++'Inversión No. 2.2 IAP'!AG293+'Inversión 2.3 IAP'!AG293+'Inversión 2.4 IAP'!AG293+'Exp Veg 1-IAP'!AG293+'Exp Veg 2-IAP'!AG293</f>
        <v>0</v>
      </c>
      <c r="AH293" s="125">
        <f>+'Inversión No. 2.1 IAP'!AH293++'Inversión No. 2.2 IAP'!AH293+'Inversión 2.3 IAP'!AH293+'Inversión 2.4 IAP'!AH293+'Exp Veg 1-IAP'!AH293+'Exp Veg 2-IAP'!AH293</f>
        <v>0</v>
      </c>
      <c r="AI293" s="125">
        <f>+'Inversión No. 2.1 IAP'!AI293++'Inversión No. 2.2 IAP'!AI293+'Inversión 2.3 IAP'!AI293+'Inversión 2.4 IAP'!AI293+'Exp Veg 1-IAP'!AI293+'Exp Veg 2-IAP'!AI293</f>
        <v>0</v>
      </c>
      <c r="AJ293" s="125">
        <f>+'Inversión No. 2.1 IAP'!AJ293++'Inversión No. 2.2 IAP'!AJ293+'Inversión 2.3 IAP'!AJ293+'Inversión 2.4 IAP'!AJ293+'Exp Veg 1-IAP'!AJ293+'Exp Veg 2-IAP'!AJ293</f>
        <v>0</v>
      </c>
      <c r="AK293" s="125">
        <f>+'Inversión No. 2.1 IAP'!AK293++'Inversión No. 2.2 IAP'!AK293+'Inversión 2.3 IAP'!AK293+'Inversión 2.4 IAP'!AK293+'Exp Veg 1-IAP'!AK293+'Exp Veg 2-IAP'!AK293</f>
        <v>0</v>
      </c>
    </row>
    <row r="294" spans="2:37"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125">
        <f>+'Inversión No. 2.1 IAP'!H294++'Inversión No. 2.2 IAP'!H294+'Inversión 2.3 IAP'!H294+'Inversión 2.4 IAP'!H294+'Exp Veg 1-IAP'!H294+'Exp Veg 2-IAP'!H294</f>
        <v>0</v>
      </c>
      <c r="I294" s="125">
        <f>+'Inversión No. 2.1 IAP'!I294++'Inversión No. 2.2 IAP'!I294+'Inversión 2.3 IAP'!I294+'Inversión 2.4 IAP'!I294+'Exp Veg 1-IAP'!I294+'Exp Veg 2-IAP'!I294</f>
        <v>0</v>
      </c>
      <c r="J294" s="125">
        <f>+'Inversión No. 2.1 IAP'!J294++'Inversión No. 2.2 IAP'!J294+'Inversión 2.3 IAP'!J294+'Inversión 2.4 IAP'!J294+'Exp Veg 1-IAP'!J294+'Exp Veg 2-IAP'!J294</f>
        <v>0</v>
      </c>
      <c r="K294" s="125">
        <f>+'Inversión No. 2.1 IAP'!K294++'Inversión No. 2.2 IAP'!K294+'Inversión 2.3 IAP'!K294+'Inversión 2.4 IAP'!K294+'Exp Veg 1-IAP'!K294+'Exp Veg 2-IAP'!K294</f>
        <v>0</v>
      </c>
      <c r="L294" s="125">
        <f>+'Inversión No. 2.1 IAP'!L294++'Inversión No. 2.2 IAP'!L294+'Inversión 2.3 IAP'!L294+'Inversión 2.4 IAP'!L294+'Exp Veg 1-IAP'!L294+'Exp Veg 2-IAP'!L294</f>
        <v>0</v>
      </c>
      <c r="M294" s="125">
        <f>+'Inversión No. 2.1 IAP'!M294++'Inversión No. 2.2 IAP'!M294+'Inversión 2.3 IAP'!M294+'Inversión 2.4 IAP'!M294+'Exp Veg 1-IAP'!M294+'Exp Veg 2-IAP'!M294</f>
        <v>0</v>
      </c>
      <c r="N294" s="125">
        <f>+'Inversión No. 2.1 IAP'!N294++'Inversión No. 2.2 IAP'!N294+'Inversión 2.3 IAP'!N294+'Inversión 2.4 IAP'!N294+'Exp Veg 1-IAP'!N294+'Exp Veg 2-IAP'!N294</f>
        <v>0</v>
      </c>
      <c r="O294" s="125">
        <f>+'Inversión No. 2.1 IAP'!O294++'Inversión No. 2.2 IAP'!O294+'Inversión 2.3 IAP'!O294+'Inversión 2.4 IAP'!O294+'Exp Veg 1-IAP'!O294+'Exp Veg 2-IAP'!O294</f>
        <v>0</v>
      </c>
      <c r="P294" s="125">
        <f>+'Inversión No. 2.1 IAP'!P294++'Inversión No. 2.2 IAP'!P294+'Inversión 2.3 IAP'!P294+'Inversión 2.4 IAP'!P294+'Exp Veg 1-IAP'!P294+'Exp Veg 2-IAP'!P294</f>
        <v>0</v>
      </c>
      <c r="Q294" s="125">
        <f>+'Inversión No. 2.1 IAP'!Q294++'Inversión No. 2.2 IAP'!Q294+'Inversión 2.3 IAP'!Q294+'Inversión 2.4 IAP'!Q294+'Exp Veg 1-IAP'!Q294+'Exp Veg 2-IAP'!Q294</f>
        <v>0</v>
      </c>
      <c r="R294" s="125">
        <f>+'Inversión No. 2.1 IAP'!R294++'Inversión No. 2.2 IAP'!R294+'Inversión 2.3 IAP'!R294+'Inversión 2.4 IAP'!R294+'Exp Veg 1-IAP'!R294+'Exp Veg 2-IAP'!R294</f>
        <v>0</v>
      </c>
      <c r="S294" s="125">
        <f>+'Inversión No. 2.1 IAP'!S294++'Inversión No. 2.2 IAP'!S294+'Inversión 2.3 IAP'!S294+'Inversión 2.4 IAP'!S294+'Exp Veg 1-IAP'!S294+'Exp Veg 2-IAP'!S294</f>
        <v>0</v>
      </c>
      <c r="T294" s="125">
        <f>+'Inversión No. 2.1 IAP'!T294++'Inversión No. 2.2 IAP'!T294+'Inversión 2.3 IAP'!T294+'Inversión 2.4 IAP'!T294+'Exp Veg 1-IAP'!T294+'Exp Veg 2-IAP'!T294</f>
        <v>0</v>
      </c>
      <c r="U294" s="125">
        <f>+'Inversión No. 2.1 IAP'!U294++'Inversión No. 2.2 IAP'!U294+'Inversión 2.3 IAP'!U294+'Inversión 2.4 IAP'!U294+'Exp Veg 1-IAP'!U294+'Exp Veg 2-IAP'!U294</f>
        <v>0</v>
      </c>
      <c r="V294" s="125">
        <f>+'Inversión No. 2.1 IAP'!V294++'Inversión No. 2.2 IAP'!V294+'Inversión 2.3 IAP'!V294+'Inversión 2.4 IAP'!V294+'Exp Veg 1-IAP'!V294+'Exp Veg 2-IAP'!V294</f>
        <v>0</v>
      </c>
      <c r="W294" s="125">
        <f>+'Inversión No. 2.1 IAP'!W294++'Inversión No. 2.2 IAP'!W294+'Inversión 2.3 IAP'!W294+'Inversión 2.4 IAP'!W294+'Exp Veg 1-IAP'!W294+'Exp Veg 2-IAP'!W294</f>
        <v>0</v>
      </c>
      <c r="X294" s="125">
        <f>+'Inversión No. 2.1 IAP'!X294++'Inversión No. 2.2 IAP'!X294+'Inversión 2.3 IAP'!X294+'Inversión 2.4 IAP'!X294+'Exp Veg 1-IAP'!X294+'Exp Veg 2-IAP'!X294</f>
        <v>0</v>
      </c>
      <c r="Y294" s="125">
        <f>+'Inversión No. 2.1 IAP'!Y294++'Inversión No. 2.2 IAP'!Y294+'Inversión 2.3 IAP'!Y294+'Inversión 2.4 IAP'!Y294+'Exp Veg 1-IAP'!Y294+'Exp Veg 2-IAP'!Y294</f>
        <v>0</v>
      </c>
      <c r="Z294" s="125">
        <f>+'Inversión No. 2.1 IAP'!Z294++'Inversión No. 2.2 IAP'!Z294+'Inversión 2.3 IAP'!Z294+'Inversión 2.4 IAP'!Z294+'Exp Veg 1-IAP'!Z294+'Exp Veg 2-IAP'!Z294</f>
        <v>0</v>
      </c>
      <c r="AA294" s="125">
        <f>+'Inversión No. 2.1 IAP'!AA294++'Inversión No. 2.2 IAP'!AA294+'Inversión 2.3 IAP'!AA294+'Inversión 2.4 IAP'!AA294+'Exp Veg 1-IAP'!AA294+'Exp Veg 2-IAP'!AA294</f>
        <v>0</v>
      </c>
      <c r="AB294" s="125">
        <f>+'Inversión No. 2.1 IAP'!AB294++'Inversión No. 2.2 IAP'!AB294+'Inversión 2.3 IAP'!AB294+'Inversión 2.4 IAP'!AB294+'Exp Veg 1-IAP'!AB294+'Exp Veg 2-IAP'!AB294</f>
        <v>0</v>
      </c>
      <c r="AC294" s="125">
        <f>+'Inversión No. 2.1 IAP'!AC294++'Inversión No. 2.2 IAP'!AC294+'Inversión 2.3 IAP'!AC294+'Inversión 2.4 IAP'!AC294+'Exp Veg 1-IAP'!AC294+'Exp Veg 2-IAP'!AC294</f>
        <v>0</v>
      </c>
      <c r="AD294" s="125">
        <f>+'Inversión No. 2.1 IAP'!AD294++'Inversión No. 2.2 IAP'!AD294+'Inversión 2.3 IAP'!AD294+'Inversión 2.4 IAP'!AD294+'Exp Veg 1-IAP'!AD294+'Exp Veg 2-IAP'!AD294</f>
        <v>0</v>
      </c>
      <c r="AE294" s="125">
        <f>+'Inversión No. 2.1 IAP'!AE294++'Inversión No. 2.2 IAP'!AE294+'Inversión 2.3 IAP'!AE294+'Inversión 2.4 IAP'!AE294+'Exp Veg 1-IAP'!AE294+'Exp Veg 2-IAP'!AE294</f>
        <v>0</v>
      </c>
      <c r="AF294" s="125">
        <f>+'Inversión No. 2.1 IAP'!AF294++'Inversión No. 2.2 IAP'!AF294+'Inversión 2.3 IAP'!AF294+'Inversión 2.4 IAP'!AF294+'Exp Veg 1-IAP'!AF294+'Exp Veg 2-IAP'!AF294</f>
        <v>0</v>
      </c>
      <c r="AG294" s="125">
        <f>+'Inversión No. 2.1 IAP'!AG294++'Inversión No. 2.2 IAP'!AG294+'Inversión 2.3 IAP'!AG294+'Inversión 2.4 IAP'!AG294+'Exp Veg 1-IAP'!AG294+'Exp Veg 2-IAP'!AG294</f>
        <v>0</v>
      </c>
      <c r="AH294" s="125">
        <f>+'Inversión No. 2.1 IAP'!AH294++'Inversión No. 2.2 IAP'!AH294+'Inversión 2.3 IAP'!AH294+'Inversión 2.4 IAP'!AH294+'Exp Veg 1-IAP'!AH294+'Exp Veg 2-IAP'!AH294</f>
        <v>0</v>
      </c>
      <c r="AI294" s="125">
        <f>+'Inversión No. 2.1 IAP'!AI294++'Inversión No. 2.2 IAP'!AI294+'Inversión 2.3 IAP'!AI294+'Inversión 2.4 IAP'!AI294+'Exp Veg 1-IAP'!AI294+'Exp Veg 2-IAP'!AI294</f>
        <v>0</v>
      </c>
      <c r="AJ294" s="125">
        <f>+'Inversión No. 2.1 IAP'!AJ294++'Inversión No. 2.2 IAP'!AJ294+'Inversión 2.3 IAP'!AJ294+'Inversión 2.4 IAP'!AJ294+'Exp Veg 1-IAP'!AJ294+'Exp Veg 2-IAP'!AJ294</f>
        <v>0</v>
      </c>
      <c r="AK294" s="125">
        <f>+'Inversión No. 2.1 IAP'!AK294++'Inversión No. 2.2 IAP'!AK294+'Inversión 2.3 IAP'!AK294+'Inversión 2.4 IAP'!AK294+'Exp Veg 1-IAP'!AK294+'Exp Veg 2-IAP'!AK294</f>
        <v>0</v>
      </c>
    </row>
    <row r="295" spans="2:37"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125">
        <f>+'Inversión No. 2.1 IAP'!H295++'Inversión No. 2.2 IAP'!H295+'Inversión 2.3 IAP'!H295+'Inversión 2.4 IAP'!H295+'Exp Veg 1-IAP'!H295+'Exp Veg 2-IAP'!H295</f>
        <v>0</v>
      </c>
      <c r="I295" s="125">
        <f>+'Inversión No. 2.1 IAP'!I295++'Inversión No. 2.2 IAP'!I295+'Inversión 2.3 IAP'!I295+'Inversión 2.4 IAP'!I295+'Exp Veg 1-IAP'!I295+'Exp Veg 2-IAP'!I295</f>
        <v>0</v>
      </c>
      <c r="J295" s="125">
        <f>+'Inversión No. 2.1 IAP'!J295++'Inversión No. 2.2 IAP'!J295+'Inversión 2.3 IAP'!J295+'Inversión 2.4 IAP'!J295+'Exp Veg 1-IAP'!J295+'Exp Veg 2-IAP'!J295</f>
        <v>0</v>
      </c>
      <c r="K295" s="125">
        <f>+'Inversión No. 2.1 IAP'!K295++'Inversión No. 2.2 IAP'!K295+'Inversión 2.3 IAP'!K295+'Inversión 2.4 IAP'!K295+'Exp Veg 1-IAP'!K295+'Exp Veg 2-IAP'!K295</f>
        <v>0</v>
      </c>
      <c r="L295" s="125">
        <f>+'Inversión No. 2.1 IAP'!L295++'Inversión No. 2.2 IAP'!L295+'Inversión 2.3 IAP'!L295+'Inversión 2.4 IAP'!L295+'Exp Veg 1-IAP'!L295+'Exp Veg 2-IAP'!L295</f>
        <v>0</v>
      </c>
      <c r="M295" s="125">
        <f>+'Inversión No. 2.1 IAP'!M295++'Inversión No. 2.2 IAP'!M295+'Inversión 2.3 IAP'!M295+'Inversión 2.4 IAP'!M295+'Exp Veg 1-IAP'!M295+'Exp Veg 2-IAP'!M295</f>
        <v>0</v>
      </c>
      <c r="N295" s="125">
        <f>+'Inversión No. 2.1 IAP'!N295++'Inversión No. 2.2 IAP'!N295+'Inversión 2.3 IAP'!N295+'Inversión 2.4 IAP'!N295+'Exp Veg 1-IAP'!N295+'Exp Veg 2-IAP'!N295</f>
        <v>0</v>
      </c>
      <c r="O295" s="125">
        <f>+'Inversión No. 2.1 IAP'!O295++'Inversión No. 2.2 IAP'!O295+'Inversión 2.3 IAP'!O295+'Inversión 2.4 IAP'!O295+'Exp Veg 1-IAP'!O295+'Exp Veg 2-IAP'!O295</f>
        <v>0</v>
      </c>
      <c r="P295" s="125">
        <f>+'Inversión No. 2.1 IAP'!P295++'Inversión No. 2.2 IAP'!P295+'Inversión 2.3 IAP'!P295+'Inversión 2.4 IAP'!P295+'Exp Veg 1-IAP'!P295+'Exp Veg 2-IAP'!P295</f>
        <v>0</v>
      </c>
      <c r="Q295" s="125">
        <f>+'Inversión No. 2.1 IAP'!Q295++'Inversión No. 2.2 IAP'!Q295+'Inversión 2.3 IAP'!Q295+'Inversión 2.4 IAP'!Q295+'Exp Veg 1-IAP'!Q295+'Exp Veg 2-IAP'!Q295</f>
        <v>0</v>
      </c>
      <c r="R295" s="125">
        <f>+'Inversión No. 2.1 IAP'!R295++'Inversión No. 2.2 IAP'!R295+'Inversión 2.3 IAP'!R295+'Inversión 2.4 IAP'!R295+'Exp Veg 1-IAP'!R295+'Exp Veg 2-IAP'!R295</f>
        <v>0</v>
      </c>
      <c r="S295" s="125">
        <f>+'Inversión No. 2.1 IAP'!S295++'Inversión No. 2.2 IAP'!S295+'Inversión 2.3 IAP'!S295+'Inversión 2.4 IAP'!S295+'Exp Veg 1-IAP'!S295+'Exp Veg 2-IAP'!S295</f>
        <v>0</v>
      </c>
      <c r="T295" s="125">
        <f>+'Inversión No. 2.1 IAP'!T295++'Inversión No. 2.2 IAP'!T295+'Inversión 2.3 IAP'!T295+'Inversión 2.4 IAP'!T295+'Exp Veg 1-IAP'!T295+'Exp Veg 2-IAP'!T295</f>
        <v>0</v>
      </c>
      <c r="U295" s="125">
        <f>+'Inversión No. 2.1 IAP'!U295++'Inversión No. 2.2 IAP'!U295+'Inversión 2.3 IAP'!U295+'Inversión 2.4 IAP'!U295+'Exp Veg 1-IAP'!U295+'Exp Veg 2-IAP'!U295</f>
        <v>0</v>
      </c>
      <c r="V295" s="125">
        <f>+'Inversión No. 2.1 IAP'!V295++'Inversión No. 2.2 IAP'!V295+'Inversión 2.3 IAP'!V295+'Inversión 2.4 IAP'!V295+'Exp Veg 1-IAP'!V295+'Exp Veg 2-IAP'!V295</f>
        <v>0</v>
      </c>
      <c r="W295" s="125">
        <f>+'Inversión No. 2.1 IAP'!W295++'Inversión No. 2.2 IAP'!W295+'Inversión 2.3 IAP'!W295+'Inversión 2.4 IAP'!W295+'Exp Veg 1-IAP'!W295+'Exp Veg 2-IAP'!W295</f>
        <v>0</v>
      </c>
      <c r="X295" s="125">
        <f>+'Inversión No. 2.1 IAP'!X295++'Inversión No. 2.2 IAP'!X295+'Inversión 2.3 IAP'!X295+'Inversión 2.4 IAP'!X295+'Exp Veg 1-IAP'!X295+'Exp Veg 2-IAP'!X295</f>
        <v>0</v>
      </c>
      <c r="Y295" s="125">
        <f>+'Inversión No. 2.1 IAP'!Y295++'Inversión No. 2.2 IAP'!Y295+'Inversión 2.3 IAP'!Y295+'Inversión 2.4 IAP'!Y295+'Exp Veg 1-IAP'!Y295+'Exp Veg 2-IAP'!Y295</f>
        <v>0</v>
      </c>
      <c r="Z295" s="125">
        <f>+'Inversión No. 2.1 IAP'!Z295++'Inversión No. 2.2 IAP'!Z295+'Inversión 2.3 IAP'!Z295+'Inversión 2.4 IAP'!Z295+'Exp Veg 1-IAP'!Z295+'Exp Veg 2-IAP'!Z295</f>
        <v>0</v>
      </c>
      <c r="AA295" s="125">
        <f>+'Inversión No. 2.1 IAP'!AA295++'Inversión No. 2.2 IAP'!AA295+'Inversión 2.3 IAP'!AA295+'Inversión 2.4 IAP'!AA295+'Exp Veg 1-IAP'!AA295+'Exp Veg 2-IAP'!AA295</f>
        <v>0</v>
      </c>
      <c r="AB295" s="125">
        <f>+'Inversión No. 2.1 IAP'!AB295++'Inversión No. 2.2 IAP'!AB295+'Inversión 2.3 IAP'!AB295+'Inversión 2.4 IAP'!AB295+'Exp Veg 1-IAP'!AB295+'Exp Veg 2-IAP'!AB295</f>
        <v>0</v>
      </c>
      <c r="AC295" s="125">
        <f>+'Inversión No. 2.1 IAP'!AC295++'Inversión No. 2.2 IAP'!AC295+'Inversión 2.3 IAP'!AC295+'Inversión 2.4 IAP'!AC295+'Exp Veg 1-IAP'!AC295+'Exp Veg 2-IAP'!AC295</f>
        <v>0</v>
      </c>
      <c r="AD295" s="125">
        <f>+'Inversión No. 2.1 IAP'!AD295++'Inversión No. 2.2 IAP'!AD295+'Inversión 2.3 IAP'!AD295+'Inversión 2.4 IAP'!AD295+'Exp Veg 1-IAP'!AD295+'Exp Veg 2-IAP'!AD295</f>
        <v>0</v>
      </c>
      <c r="AE295" s="125">
        <f>+'Inversión No. 2.1 IAP'!AE295++'Inversión No. 2.2 IAP'!AE295+'Inversión 2.3 IAP'!AE295+'Inversión 2.4 IAP'!AE295+'Exp Veg 1-IAP'!AE295+'Exp Veg 2-IAP'!AE295</f>
        <v>0</v>
      </c>
      <c r="AF295" s="125">
        <f>+'Inversión No. 2.1 IAP'!AF295++'Inversión No. 2.2 IAP'!AF295+'Inversión 2.3 IAP'!AF295+'Inversión 2.4 IAP'!AF295+'Exp Veg 1-IAP'!AF295+'Exp Veg 2-IAP'!AF295</f>
        <v>0</v>
      </c>
      <c r="AG295" s="125">
        <f>+'Inversión No. 2.1 IAP'!AG295++'Inversión No. 2.2 IAP'!AG295+'Inversión 2.3 IAP'!AG295+'Inversión 2.4 IAP'!AG295+'Exp Veg 1-IAP'!AG295+'Exp Veg 2-IAP'!AG295</f>
        <v>0</v>
      </c>
      <c r="AH295" s="125">
        <f>+'Inversión No. 2.1 IAP'!AH295++'Inversión No. 2.2 IAP'!AH295+'Inversión 2.3 IAP'!AH295+'Inversión 2.4 IAP'!AH295+'Exp Veg 1-IAP'!AH295+'Exp Veg 2-IAP'!AH295</f>
        <v>0</v>
      </c>
      <c r="AI295" s="125">
        <f>+'Inversión No. 2.1 IAP'!AI295++'Inversión No. 2.2 IAP'!AI295+'Inversión 2.3 IAP'!AI295+'Inversión 2.4 IAP'!AI295+'Exp Veg 1-IAP'!AI295+'Exp Veg 2-IAP'!AI295</f>
        <v>0</v>
      </c>
      <c r="AJ295" s="125">
        <f>+'Inversión No. 2.1 IAP'!AJ295++'Inversión No. 2.2 IAP'!AJ295+'Inversión 2.3 IAP'!AJ295+'Inversión 2.4 IAP'!AJ295+'Exp Veg 1-IAP'!AJ295+'Exp Veg 2-IAP'!AJ295</f>
        <v>0</v>
      </c>
      <c r="AK295" s="125">
        <f>+'Inversión No. 2.1 IAP'!AK295++'Inversión No. 2.2 IAP'!AK295+'Inversión 2.3 IAP'!AK295+'Inversión 2.4 IAP'!AK295+'Exp Veg 1-IAP'!AK295+'Exp Veg 2-IAP'!AK295</f>
        <v>0</v>
      </c>
    </row>
    <row r="296" spans="2:37"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125">
        <f>+'Inversión No. 2.1 IAP'!H296++'Inversión No. 2.2 IAP'!H296+'Inversión 2.3 IAP'!H296+'Inversión 2.4 IAP'!H296+'Exp Veg 1-IAP'!H296+'Exp Veg 2-IAP'!H296</f>
        <v>0</v>
      </c>
      <c r="I296" s="125">
        <f>+'Inversión No. 2.1 IAP'!I296++'Inversión No. 2.2 IAP'!I296+'Inversión 2.3 IAP'!I296+'Inversión 2.4 IAP'!I296+'Exp Veg 1-IAP'!I296+'Exp Veg 2-IAP'!I296</f>
        <v>0</v>
      </c>
      <c r="J296" s="125">
        <f>+'Inversión No. 2.1 IAP'!J296++'Inversión No. 2.2 IAP'!J296+'Inversión 2.3 IAP'!J296+'Inversión 2.4 IAP'!J296+'Exp Veg 1-IAP'!J296+'Exp Veg 2-IAP'!J296</f>
        <v>0</v>
      </c>
      <c r="K296" s="125">
        <f>+'Inversión No. 2.1 IAP'!K296++'Inversión No. 2.2 IAP'!K296+'Inversión 2.3 IAP'!K296+'Inversión 2.4 IAP'!K296+'Exp Veg 1-IAP'!K296+'Exp Veg 2-IAP'!K296</f>
        <v>0</v>
      </c>
      <c r="L296" s="125">
        <f>+'Inversión No. 2.1 IAP'!L296++'Inversión No. 2.2 IAP'!L296+'Inversión 2.3 IAP'!L296+'Inversión 2.4 IAP'!L296+'Exp Veg 1-IAP'!L296+'Exp Veg 2-IAP'!L296</f>
        <v>0</v>
      </c>
      <c r="M296" s="125">
        <f>+'Inversión No. 2.1 IAP'!M296++'Inversión No. 2.2 IAP'!M296+'Inversión 2.3 IAP'!M296+'Inversión 2.4 IAP'!M296+'Exp Veg 1-IAP'!M296+'Exp Veg 2-IAP'!M296</f>
        <v>0</v>
      </c>
      <c r="N296" s="125">
        <f>+'Inversión No. 2.1 IAP'!N296++'Inversión No. 2.2 IAP'!N296+'Inversión 2.3 IAP'!N296+'Inversión 2.4 IAP'!N296+'Exp Veg 1-IAP'!N296+'Exp Veg 2-IAP'!N296</f>
        <v>0</v>
      </c>
      <c r="O296" s="125">
        <f>+'Inversión No. 2.1 IAP'!O296++'Inversión No. 2.2 IAP'!O296+'Inversión 2.3 IAP'!O296+'Inversión 2.4 IAP'!O296+'Exp Veg 1-IAP'!O296+'Exp Veg 2-IAP'!O296</f>
        <v>0</v>
      </c>
      <c r="P296" s="125">
        <f>+'Inversión No. 2.1 IAP'!P296++'Inversión No. 2.2 IAP'!P296+'Inversión 2.3 IAP'!P296+'Inversión 2.4 IAP'!P296+'Exp Veg 1-IAP'!P296+'Exp Veg 2-IAP'!P296</f>
        <v>0</v>
      </c>
      <c r="Q296" s="125">
        <f>+'Inversión No. 2.1 IAP'!Q296++'Inversión No. 2.2 IAP'!Q296+'Inversión 2.3 IAP'!Q296+'Inversión 2.4 IAP'!Q296+'Exp Veg 1-IAP'!Q296+'Exp Veg 2-IAP'!Q296</f>
        <v>0</v>
      </c>
      <c r="R296" s="125">
        <f>+'Inversión No. 2.1 IAP'!R296++'Inversión No. 2.2 IAP'!R296+'Inversión 2.3 IAP'!R296+'Inversión 2.4 IAP'!R296+'Exp Veg 1-IAP'!R296+'Exp Veg 2-IAP'!R296</f>
        <v>0</v>
      </c>
      <c r="S296" s="125">
        <f>+'Inversión No. 2.1 IAP'!S296++'Inversión No. 2.2 IAP'!S296+'Inversión 2.3 IAP'!S296+'Inversión 2.4 IAP'!S296+'Exp Veg 1-IAP'!S296+'Exp Veg 2-IAP'!S296</f>
        <v>0</v>
      </c>
      <c r="T296" s="125">
        <f>+'Inversión No. 2.1 IAP'!T296++'Inversión No. 2.2 IAP'!T296+'Inversión 2.3 IAP'!T296+'Inversión 2.4 IAP'!T296+'Exp Veg 1-IAP'!T296+'Exp Veg 2-IAP'!T296</f>
        <v>0</v>
      </c>
      <c r="U296" s="125">
        <f>+'Inversión No. 2.1 IAP'!U296++'Inversión No. 2.2 IAP'!U296+'Inversión 2.3 IAP'!U296+'Inversión 2.4 IAP'!U296+'Exp Veg 1-IAP'!U296+'Exp Veg 2-IAP'!U296</f>
        <v>0</v>
      </c>
      <c r="V296" s="125">
        <f>+'Inversión No. 2.1 IAP'!V296++'Inversión No. 2.2 IAP'!V296+'Inversión 2.3 IAP'!V296+'Inversión 2.4 IAP'!V296+'Exp Veg 1-IAP'!V296+'Exp Veg 2-IAP'!V296</f>
        <v>0</v>
      </c>
      <c r="W296" s="125">
        <f>+'Inversión No. 2.1 IAP'!W296++'Inversión No. 2.2 IAP'!W296+'Inversión 2.3 IAP'!W296+'Inversión 2.4 IAP'!W296+'Exp Veg 1-IAP'!W296+'Exp Veg 2-IAP'!W296</f>
        <v>0</v>
      </c>
      <c r="X296" s="125">
        <f>+'Inversión No. 2.1 IAP'!X296++'Inversión No. 2.2 IAP'!X296+'Inversión 2.3 IAP'!X296+'Inversión 2.4 IAP'!X296+'Exp Veg 1-IAP'!X296+'Exp Veg 2-IAP'!X296</f>
        <v>0</v>
      </c>
      <c r="Y296" s="125">
        <f>+'Inversión No. 2.1 IAP'!Y296++'Inversión No. 2.2 IAP'!Y296+'Inversión 2.3 IAP'!Y296+'Inversión 2.4 IAP'!Y296+'Exp Veg 1-IAP'!Y296+'Exp Veg 2-IAP'!Y296</f>
        <v>0</v>
      </c>
      <c r="Z296" s="125">
        <f>+'Inversión No. 2.1 IAP'!Z296++'Inversión No. 2.2 IAP'!Z296+'Inversión 2.3 IAP'!Z296+'Inversión 2.4 IAP'!Z296+'Exp Veg 1-IAP'!Z296+'Exp Veg 2-IAP'!Z296</f>
        <v>0</v>
      </c>
      <c r="AA296" s="125">
        <f>+'Inversión No. 2.1 IAP'!AA296++'Inversión No. 2.2 IAP'!AA296+'Inversión 2.3 IAP'!AA296+'Inversión 2.4 IAP'!AA296+'Exp Veg 1-IAP'!AA296+'Exp Veg 2-IAP'!AA296</f>
        <v>0</v>
      </c>
      <c r="AB296" s="125">
        <f>+'Inversión No. 2.1 IAP'!AB296++'Inversión No. 2.2 IAP'!AB296+'Inversión 2.3 IAP'!AB296+'Inversión 2.4 IAP'!AB296+'Exp Veg 1-IAP'!AB296+'Exp Veg 2-IAP'!AB296</f>
        <v>0</v>
      </c>
      <c r="AC296" s="125">
        <f>+'Inversión No. 2.1 IAP'!AC296++'Inversión No. 2.2 IAP'!AC296+'Inversión 2.3 IAP'!AC296+'Inversión 2.4 IAP'!AC296+'Exp Veg 1-IAP'!AC296+'Exp Veg 2-IAP'!AC296</f>
        <v>0</v>
      </c>
      <c r="AD296" s="125">
        <f>+'Inversión No. 2.1 IAP'!AD296++'Inversión No. 2.2 IAP'!AD296+'Inversión 2.3 IAP'!AD296+'Inversión 2.4 IAP'!AD296+'Exp Veg 1-IAP'!AD296+'Exp Veg 2-IAP'!AD296</f>
        <v>0</v>
      </c>
      <c r="AE296" s="125">
        <f>+'Inversión No. 2.1 IAP'!AE296++'Inversión No. 2.2 IAP'!AE296+'Inversión 2.3 IAP'!AE296+'Inversión 2.4 IAP'!AE296+'Exp Veg 1-IAP'!AE296+'Exp Veg 2-IAP'!AE296</f>
        <v>0</v>
      </c>
      <c r="AF296" s="125">
        <f>+'Inversión No. 2.1 IAP'!AF296++'Inversión No. 2.2 IAP'!AF296+'Inversión 2.3 IAP'!AF296+'Inversión 2.4 IAP'!AF296+'Exp Veg 1-IAP'!AF296+'Exp Veg 2-IAP'!AF296</f>
        <v>0</v>
      </c>
      <c r="AG296" s="125">
        <f>+'Inversión No. 2.1 IAP'!AG296++'Inversión No. 2.2 IAP'!AG296+'Inversión 2.3 IAP'!AG296+'Inversión 2.4 IAP'!AG296+'Exp Veg 1-IAP'!AG296+'Exp Veg 2-IAP'!AG296</f>
        <v>0</v>
      </c>
      <c r="AH296" s="125">
        <f>+'Inversión No. 2.1 IAP'!AH296++'Inversión No. 2.2 IAP'!AH296+'Inversión 2.3 IAP'!AH296+'Inversión 2.4 IAP'!AH296+'Exp Veg 1-IAP'!AH296+'Exp Veg 2-IAP'!AH296</f>
        <v>0</v>
      </c>
      <c r="AI296" s="125">
        <f>+'Inversión No. 2.1 IAP'!AI296++'Inversión No. 2.2 IAP'!AI296+'Inversión 2.3 IAP'!AI296+'Inversión 2.4 IAP'!AI296+'Exp Veg 1-IAP'!AI296+'Exp Veg 2-IAP'!AI296</f>
        <v>0</v>
      </c>
      <c r="AJ296" s="125">
        <f>+'Inversión No. 2.1 IAP'!AJ296++'Inversión No. 2.2 IAP'!AJ296+'Inversión 2.3 IAP'!AJ296+'Inversión 2.4 IAP'!AJ296+'Exp Veg 1-IAP'!AJ296+'Exp Veg 2-IAP'!AJ296</f>
        <v>0</v>
      </c>
      <c r="AK296" s="125">
        <f>+'Inversión No. 2.1 IAP'!AK296++'Inversión No. 2.2 IAP'!AK296+'Inversión 2.3 IAP'!AK296+'Inversión 2.4 IAP'!AK296+'Exp Veg 1-IAP'!AK296+'Exp Veg 2-IAP'!AK296</f>
        <v>0</v>
      </c>
    </row>
    <row r="297" spans="2:37" x14ac:dyDescent="0.25">
      <c r="B297" s="59"/>
      <c r="C297" s="127" t="s">
        <v>289</v>
      </c>
      <c r="D297" s="60"/>
      <c r="E297" s="59"/>
      <c r="F297" s="61"/>
      <c r="G297" s="129">
        <f>+SUM(G288:G296)</f>
        <v>1807012</v>
      </c>
      <c r="H297" s="129">
        <f t="shared" ref="H297:AK297" si="6">+SUM(H288:H296)</f>
        <v>0</v>
      </c>
      <c r="I297" s="129">
        <f t="shared" si="6"/>
        <v>0</v>
      </c>
      <c r="J297" s="129">
        <f t="shared" si="6"/>
        <v>0</v>
      </c>
      <c r="K297" s="129">
        <f t="shared" si="6"/>
        <v>0</v>
      </c>
      <c r="L297" s="129">
        <f t="shared" si="6"/>
        <v>0</v>
      </c>
      <c r="M297" s="129">
        <f t="shared" si="6"/>
        <v>0</v>
      </c>
      <c r="N297" s="129">
        <f t="shared" si="6"/>
        <v>0</v>
      </c>
      <c r="O297" s="129">
        <f t="shared" si="6"/>
        <v>0</v>
      </c>
      <c r="P297" s="129">
        <f t="shared" si="6"/>
        <v>0</v>
      </c>
      <c r="Q297" s="129">
        <f t="shared" si="6"/>
        <v>0</v>
      </c>
      <c r="R297" s="129">
        <f t="shared" si="6"/>
        <v>0</v>
      </c>
      <c r="S297" s="129">
        <f t="shared" si="6"/>
        <v>0</v>
      </c>
      <c r="T297" s="129">
        <f t="shared" si="6"/>
        <v>0</v>
      </c>
      <c r="U297" s="129">
        <f t="shared" si="6"/>
        <v>0</v>
      </c>
      <c r="V297" s="129">
        <f t="shared" si="6"/>
        <v>0</v>
      </c>
      <c r="W297" s="129">
        <f t="shared" si="6"/>
        <v>0</v>
      </c>
      <c r="X297" s="129">
        <f t="shared" si="6"/>
        <v>0</v>
      </c>
      <c r="Y297" s="129">
        <f t="shared" si="6"/>
        <v>0</v>
      </c>
      <c r="Z297" s="129">
        <f t="shared" si="6"/>
        <v>0</v>
      </c>
      <c r="AA297" s="129">
        <f t="shared" si="6"/>
        <v>0</v>
      </c>
      <c r="AB297" s="129">
        <f t="shared" si="6"/>
        <v>0</v>
      </c>
      <c r="AC297" s="129">
        <f t="shared" si="6"/>
        <v>0</v>
      </c>
      <c r="AD297" s="129">
        <f t="shared" si="6"/>
        <v>0</v>
      </c>
      <c r="AE297" s="129">
        <f t="shared" si="6"/>
        <v>0</v>
      </c>
      <c r="AF297" s="129">
        <f t="shared" si="6"/>
        <v>0</v>
      </c>
      <c r="AG297" s="129">
        <f t="shared" si="6"/>
        <v>0</v>
      </c>
      <c r="AH297" s="129">
        <f t="shared" si="6"/>
        <v>0</v>
      </c>
      <c r="AI297" s="129">
        <f t="shared" si="6"/>
        <v>0</v>
      </c>
      <c r="AJ297" s="129">
        <f t="shared" si="6"/>
        <v>0</v>
      </c>
      <c r="AK297" s="129">
        <f t="shared" si="6"/>
        <v>0</v>
      </c>
    </row>
    <row r="298" spans="2:37" x14ac:dyDescent="0.25">
      <c r="B298" s="59"/>
      <c r="C298" s="126" t="s">
        <v>441</v>
      </c>
      <c r="D298" s="60"/>
      <c r="E298" s="59"/>
      <c r="F298" s="61"/>
      <c r="G298" s="129">
        <f>+SUMPRODUCT($F$288:$F$296,G288:G296)</f>
        <v>4760293899.9256382</v>
      </c>
      <c r="H298" s="129">
        <f t="shared" ref="H298:AK298" si="7">+SUMPRODUCT($F$288:$F$296,H288:H296)</f>
        <v>0</v>
      </c>
      <c r="I298" s="129">
        <f t="shared" si="7"/>
        <v>0</v>
      </c>
      <c r="J298" s="129">
        <f t="shared" si="7"/>
        <v>0</v>
      </c>
      <c r="K298" s="129">
        <f t="shared" si="7"/>
        <v>0</v>
      </c>
      <c r="L298" s="129">
        <f t="shared" si="7"/>
        <v>0</v>
      </c>
      <c r="M298" s="129">
        <f t="shared" si="7"/>
        <v>0</v>
      </c>
      <c r="N298" s="129">
        <f t="shared" si="7"/>
        <v>0</v>
      </c>
      <c r="O298" s="129">
        <f t="shared" si="7"/>
        <v>0</v>
      </c>
      <c r="P298" s="129">
        <f t="shared" si="7"/>
        <v>0</v>
      </c>
      <c r="Q298" s="129">
        <f t="shared" si="7"/>
        <v>0</v>
      </c>
      <c r="R298" s="129">
        <f t="shared" si="7"/>
        <v>0</v>
      </c>
      <c r="S298" s="129">
        <f t="shared" si="7"/>
        <v>0</v>
      </c>
      <c r="T298" s="129">
        <f t="shared" si="7"/>
        <v>0</v>
      </c>
      <c r="U298" s="129">
        <f t="shared" si="7"/>
        <v>0</v>
      </c>
      <c r="V298" s="129">
        <f t="shared" si="7"/>
        <v>0</v>
      </c>
      <c r="W298" s="129">
        <f t="shared" si="7"/>
        <v>0</v>
      </c>
      <c r="X298" s="129">
        <f t="shared" si="7"/>
        <v>0</v>
      </c>
      <c r="Y298" s="129">
        <f t="shared" si="7"/>
        <v>0</v>
      </c>
      <c r="Z298" s="129">
        <f t="shared" si="7"/>
        <v>0</v>
      </c>
      <c r="AA298" s="129">
        <f t="shared" si="7"/>
        <v>0</v>
      </c>
      <c r="AB298" s="129">
        <f t="shared" si="7"/>
        <v>0</v>
      </c>
      <c r="AC298" s="129">
        <f t="shared" si="7"/>
        <v>0</v>
      </c>
      <c r="AD298" s="129">
        <f t="shared" si="7"/>
        <v>0</v>
      </c>
      <c r="AE298" s="129">
        <f t="shared" si="7"/>
        <v>0</v>
      </c>
      <c r="AF298" s="129">
        <f t="shared" si="7"/>
        <v>0</v>
      </c>
      <c r="AG298" s="129">
        <f t="shared" si="7"/>
        <v>0</v>
      </c>
      <c r="AH298" s="129">
        <f t="shared" si="7"/>
        <v>0</v>
      </c>
      <c r="AI298" s="129">
        <f t="shared" si="7"/>
        <v>0</v>
      </c>
      <c r="AJ298" s="129">
        <f t="shared" si="7"/>
        <v>0</v>
      </c>
      <c r="AK298" s="129">
        <f t="shared" si="7"/>
        <v>0</v>
      </c>
    </row>
    <row r="299" spans="2:37" x14ac:dyDescent="0.25">
      <c r="B299" s="59"/>
      <c r="C299" s="126"/>
      <c r="D299" s="60"/>
      <c r="E299" s="59"/>
      <c r="F299" s="61"/>
      <c r="G299" s="129"/>
      <c r="H299" s="61"/>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row>
    <row r="300" spans="2:37" x14ac:dyDescent="0.25">
      <c r="B300" s="59"/>
      <c r="C300" s="59"/>
      <c r="D300" s="60"/>
      <c r="E300" s="59"/>
      <c r="F300" s="61"/>
      <c r="G300" s="61"/>
      <c r="H300" s="61"/>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row>
    <row r="301" spans="2:37" x14ac:dyDescent="0.25">
      <c r="B301" s="59"/>
      <c r="C301" s="59"/>
      <c r="D301" s="60"/>
      <c r="E301" s="59"/>
      <c r="F301" s="61"/>
      <c r="G301" s="61"/>
      <c r="H301" s="61"/>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row>
    <row r="302" spans="2:37" x14ac:dyDescent="0.25">
      <c r="B302" s="59"/>
      <c r="C302" s="59"/>
      <c r="D302" s="60"/>
      <c r="E302" s="59"/>
      <c r="F302" s="61"/>
      <c r="G302" s="61"/>
      <c r="H302" s="61"/>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row>
    <row r="303" spans="2:37" x14ac:dyDescent="0.25">
      <c r="B303" s="58"/>
      <c r="C303" s="130" t="str">
        <f>+Inventario!C303</f>
        <v>CAMARAS, CANALIZACIONES, DUCTOS</v>
      </c>
      <c r="D303" s="131"/>
      <c r="E303" s="58"/>
      <c r="F303" s="132"/>
      <c r="G303" s="132"/>
      <c r="H303" s="132"/>
      <c r="I303" s="58"/>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row>
    <row r="304" spans="2:37"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125">
        <f>+'Inversión No. 2.1 IAP'!H304++'Inversión No. 2.2 IAP'!H304+'Inversión 2.3 IAP'!H304+'Inversión 2.4 IAP'!H304+'Exp Veg 1-IAP'!H304+'Exp Veg 2-IAP'!H304</f>
        <v>0</v>
      </c>
      <c r="I304" s="125">
        <f>+'Inversión No. 2.1 IAP'!I304++'Inversión No. 2.2 IAP'!I304+'Inversión 2.3 IAP'!I304+'Inversión 2.4 IAP'!I304+'Exp Veg 1-IAP'!I304+'Exp Veg 2-IAP'!I304</f>
        <v>0</v>
      </c>
      <c r="J304" s="125">
        <f>+'Inversión No. 2.1 IAP'!J304++'Inversión No. 2.2 IAP'!J304+'Inversión 2.3 IAP'!J304+'Inversión 2.4 IAP'!J304+'Exp Veg 1-IAP'!J304+'Exp Veg 2-IAP'!J304</f>
        <v>0</v>
      </c>
      <c r="K304" s="125">
        <f>+'Inversión No. 2.1 IAP'!K304++'Inversión No. 2.2 IAP'!K304+'Inversión 2.3 IAP'!K304+'Inversión 2.4 IAP'!K304+'Exp Veg 1-IAP'!K304+'Exp Veg 2-IAP'!K304</f>
        <v>0</v>
      </c>
      <c r="L304" s="125">
        <f>+'Inversión No. 2.1 IAP'!L304++'Inversión No. 2.2 IAP'!L304+'Inversión 2.3 IAP'!L304+'Inversión 2.4 IAP'!L304+'Exp Veg 1-IAP'!L304+'Exp Veg 2-IAP'!L304</f>
        <v>0</v>
      </c>
      <c r="M304" s="125">
        <f>+'Inversión No. 2.1 IAP'!M304++'Inversión No. 2.2 IAP'!M304+'Inversión 2.3 IAP'!M304+'Inversión 2.4 IAP'!M304+'Exp Veg 1-IAP'!M304+'Exp Veg 2-IAP'!M304</f>
        <v>0</v>
      </c>
      <c r="N304" s="125">
        <f>+'Inversión No. 2.1 IAP'!N304++'Inversión No. 2.2 IAP'!N304+'Inversión 2.3 IAP'!N304+'Inversión 2.4 IAP'!N304+'Exp Veg 1-IAP'!N304+'Exp Veg 2-IAP'!N304</f>
        <v>0</v>
      </c>
      <c r="O304" s="125">
        <f>+'Inversión No. 2.1 IAP'!O304++'Inversión No. 2.2 IAP'!O304+'Inversión 2.3 IAP'!O304+'Inversión 2.4 IAP'!O304+'Exp Veg 1-IAP'!O304+'Exp Veg 2-IAP'!O304</f>
        <v>0</v>
      </c>
      <c r="P304" s="125">
        <f>+'Inversión No. 2.1 IAP'!P304++'Inversión No. 2.2 IAP'!P304+'Inversión 2.3 IAP'!P304+'Inversión 2.4 IAP'!P304+'Exp Veg 1-IAP'!P304+'Exp Veg 2-IAP'!P304</f>
        <v>0</v>
      </c>
      <c r="Q304" s="125">
        <f>+'Inversión No. 2.1 IAP'!Q304++'Inversión No. 2.2 IAP'!Q304+'Inversión 2.3 IAP'!Q304+'Inversión 2.4 IAP'!Q304+'Exp Veg 1-IAP'!Q304+'Exp Veg 2-IAP'!Q304</f>
        <v>0</v>
      </c>
      <c r="R304" s="125">
        <f>+'Inversión No. 2.1 IAP'!R304++'Inversión No. 2.2 IAP'!R304+'Inversión 2.3 IAP'!R304+'Inversión 2.4 IAP'!R304+'Exp Veg 1-IAP'!R304+'Exp Veg 2-IAP'!R304</f>
        <v>0</v>
      </c>
      <c r="S304" s="125">
        <f>+'Inversión No. 2.1 IAP'!S304++'Inversión No. 2.2 IAP'!S304+'Inversión 2.3 IAP'!S304+'Inversión 2.4 IAP'!S304+'Exp Veg 1-IAP'!S304+'Exp Veg 2-IAP'!S304</f>
        <v>0</v>
      </c>
      <c r="T304" s="125">
        <f>+'Inversión No. 2.1 IAP'!T304++'Inversión No. 2.2 IAP'!T304+'Inversión 2.3 IAP'!T304+'Inversión 2.4 IAP'!T304+'Exp Veg 1-IAP'!T304+'Exp Veg 2-IAP'!T304</f>
        <v>0</v>
      </c>
      <c r="U304" s="125">
        <f>+'Inversión No. 2.1 IAP'!U304++'Inversión No. 2.2 IAP'!U304+'Inversión 2.3 IAP'!U304+'Inversión 2.4 IAP'!U304+'Exp Veg 1-IAP'!U304+'Exp Veg 2-IAP'!U304</f>
        <v>0</v>
      </c>
      <c r="V304" s="125">
        <f>+'Inversión No. 2.1 IAP'!V304++'Inversión No. 2.2 IAP'!V304+'Inversión 2.3 IAP'!V304+'Inversión 2.4 IAP'!V304+'Exp Veg 1-IAP'!V304+'Exp Veg 2-IAP'!V304</f>
        <v>0</v>
      </c>
      <c r="W304" s="125">
        <f>+'Inversión No. 2.1 IAP'!W304++'Inversión No. 2.2 IAP'!W304+'Inversión 2.3 IAP'!W304+'Inversión 2.4 IAP'!W304+'Exp Veg 1-IAP'!W304+'Exp Veg 2-IAP'!W304</f>
        <v>0</v>
      </c>
      <c r="X304" s="125">
        <f>+'Inversión No. 2.1 IAP'!X304++'Inversión No. 2.2 IAP'!X304+'Inversión 2.3 IAP'!X304+'Inversión 2.4 IAP'!X304+'Exp Veg 1-IAP'!X304+'Exp Veg 2-IAP'!X304</f>
        <v>0</v>
      </c>
      <c r="Y304" s="125">
        <f>+'Inversión No. 2.1 IAP'!Y304++'Inversión No. 2.2 IAP'!Y304+'Inversión 2.3 IAP'!Y304+'Inversión 2.4 IAP'!Y304+'Exp Veg 1-IAP'!Y304+'Exp Veg 2-IAP'!Y304</f>
        <v>0</v>
      </c>
      <c r="Z304" s="125">
        <f>+'Inversión No. 2.1 IAP'!Z304++'Inversión No. 2.2 IAP'!Z304+'Inversión 2.3 IAP'!Z304+'Inversión 2.4 IAP'!Z304+'Exp Veg 1-IAP'!Z304+'Exp Veg 2-IAP'!Z304</f>
        <v>0</v>
      </c>
      <c r="AA304" s="125">
        <f>+'Inversión No. 2.1 IAP'!AA304++'Inversión No. 2.2 IAP'!AA304+'Inversión 2.3 IAP'!AA304+'Inversión 2.4 IAP'!AA304+'Exp Veg 1-IAP'!AA304+'Exp Veg 2-IAP'!AA304</f>
        <v>0</v>
      </c>
      <c r="AB304" s="125">
        <f>+'Inversión No. 2.1 IAP'!AB304++'Inversión No. 2.2 IAP'!AB304+'Inversión 2.3 IAP'!AB304+'Inversión 2.4 IAP'!AB304+'Exp Veg 1-IAP'!AB304+'Exp Veg 2-IAP'!AB304</f>
        <v>0</v>
      </c>
      <c r="AC304" s="125">
        <f>+'Inversión No. 2.1 IAP'!AC304++'Inversión No. 2.2 IAP'!AC304+'Inversión 2.3 IAP'!AC304+'Inversión 2.4 IAP'!AC304+'Exp Veg 1-IAP'!AC304+'Exp Veg 2-IAP'!AC304</f>
        <v>0</v>
      </c>
      <c r="AD304" s="125">
        <f>+'Inversión No. 2.1 IAP'!AD304++'Inversión No. 2.2 IAP'!AD304+'Inversión 2.3 IAP'!AD304+'Inversión 2.4 IAP'!AD304+'Exp Veg 1-IAP'!AD304+'Exp Veg 2-IAP'!AD304</f>
        <v>0</v>
      </c>
      <c r="AE304" s="125">
        <f>+'Inversión No. 2.1 IAP'!AE304++'Inversión No. 2.2 IAP'!AE304+'Inversión 2.3 IAP'!AE304+'Inversión 2.4 IAP'!AE304+'Exp Veg 1-IAP'!AE304+'Exp Veg 2-IAP'!AE304</f>
        <v>0</v>
      </c>
      <c r="AF304" s="125">
        <f>+'Inversión No. 2.1 IAP'!AF304++'Inversión No. 2.2 IAP'!AF304+'Inversión 2.3 IAP'!AF304+'Inversión 2.4 IAP'!AF304+'Exp Veg 1-IAP'!AF304+'Exp Veg 2-IAP'!AF304</f>
        <v>0</v>
      </c>
      <c r="AG304" s="125">
        <f>+'Inversión No. 2.1 IAP'!AG304++'Inversión No. 2.2 IAP'!AG304+'Inversión 2.3 IAP'!AG304+'Inversión 2.4 IAP'!AG304+'Exp Veg 1-IAP'!AG304+'Exp Veg 2-IAP'!AG304</f>
        <v>0</v>
      </c>
      <c r="AH304" s="125">
        <f>+'Inversión No. 2.1 IAP'!AH304++'Inversión No. 2.2 IAP'!AH304+'Inversión 2.3 IAP'!AH304+'Inversión 2.4 IAP'!AH304+'Exp Veg 1-IAP'!AH304+'Exp Veg 2-IAP'!AH304</f>
        <v>0</v>
      </c>
      <c r="AI304" s="125">
        <f>+'Inversión No. 2.1 IAP'!AI304++'Inversión No. 2.2 IAP'!AI304+'Inversión 2.3 IAP'!AI304+'Inversión 2.4 IAP'!AI304+'Exp Veg 1-IAP'!AI304+'Exp Veg 2-IAP'!AI304</f>
        <v>0</v>
      </c>
      <c r="AJ304" s="125">
        <f>+'Inversión No. 2.1 IAP'!AJ304++'Inversión No. 2.2 IAP'!AJ304+'Inversión 2.3 IAP'!AJ304+'Inversión 2.4 IAP'!AJ304+'Exp Veg 1-IAP'!AJ304+'Exp Veg 2-IAP'!AJ304</f>
        <v>0</v>
      </c>
      <c r="AK304" s="125">
        <f>+'Inversión No. 2.1 IAP'!AK304++'Inversión No. 2.2 IAP'!AK304+'Inversión 2.3 IAP'!AK304+'Inversión 2.4 IAP'!AK304+'Exp Veg 1-IAP'!AK304+'Exp Veg 2-IAP'!AK304</f>
        <v>0</v>
      </c>
    </row>
    <row r="305" spans="2:37"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125">
        <f>+'Inversión No. 2.1 IAP'!H305++'Inversión No. 2.2 IAP'!H305+'Inversión 2.3 IAP'!H305+'Inversión 2.4 IAP'!H305+'Exp Veg 1-IAP'!H305+'Exp Veg 2-IAP'!H305</f>
        <v>0</v>
      </c>
      <c r="I305" s="125">
        <f>+'Inversión No. 2.1 IAP'!I305++'Inversión No. 2.2 IAP'!I305+'Inversión 2.3 IAP'!I305+'Inversión 2.4 IAP'!I305+'Exp Veg 1-IAP'!I305+'Exp Veg 2-IAP'!I305</f>
        <v>0</v>
      </c>
      <c r="J305" s="125">
        <f>+'Inversión No. 2.1 IAP'!J305++'Inversión No. 2.2 IAP'!J305+'Inversión 2.3 IAP'!J305+'Inversión 2.4 IAP'!J305+'Exp Veg 1-IAP'!J305+'Exp Veg 2-IAP'!J305</f>
        <v>0</v>
      </c>
      <c r="K305" s="125">
        <f>+'Inversión No. 2.1 IAP'!K305++'Inversión No. 2.2 IAP'!K305+'Inversión 2.3 IAP'!K305+'Inversión 2.4 IAP'!K305+'Exp Veg 1-IAP'!K305+'Exp Veg 2-IAP'!K305</f>
        <v>0</v>
      </c>
      <c r="L305" s="125">
        <f>+'Inversión No. 2.1 IAP'!L305++'Inversión No. 2.2 IAP'!L305+'Inversión 2.3 IAP'!L305+'Inversión 2.4 IAP'!L305+'Exp Veg 1-IAP'!L305+'Exp Veg 2-IAP'!L305</f>
        <v>0</v>
      </c>
      <c r="M305" s="125">
        <f>+'Inversión No. 2.1 IAP'!M305++'Inversión No. 2.2 IAP'!M305+'Inversión 2.3 IAP'!M305+'Inversión 2.4 IAP'!M305+'Exp Veg 1-IAP'!M305+'Exp Veg 2-IAP'!M305</f>
        <v>0</v>
      </c>
      <c r="N305" s="125">
        <f>+'Inversión No. 2.1 IAP'!N305++'Inversión No. 2.2 IAP'!N305+'Inversión 2.3 IAP'!N305+'Inversión 2.4 IAP'!N305+'Exp Veg 1-IAP'!N305+'Exp Veg 2-IAP'!N305</f>
        <v>0</v>
      </c>
      <c r="O305" s="125">
        <f>+'Inversión No. 2.1 IAP'!O305++'Inversión No. 2.2 IAP'!O305+'Inversión 2.3 IAP'!O305+'Inversión 2.4 IAP'!O305+'Exp Veg 1-IAP'!O305+'Exp Veg 2-IAP'!O305</f>
        <v>0</v>
      </c>
      <c r="P305" s="125">
        <f>+'Inversión No. 2.1 IAP'!P305++'Inversión No. 2.2 IAP'!P305+'Inversión 2.3 IAP'!P305+'Inversión 2.4 IAP'!P305+'Exp Veg 1-IAP'!P305+'Exp Veg 2-IAP'!P305</f>
        <v>0</v>
      </c>
      <c r="Q305" s="125">
        <f>+'Inversión No. 2.1 IAP'!Q305++'Inversión No. 2.2 IAP'!Q305+'Inversión 2.3 IAP'!Q305+'Inversión 2.4 IAP'!Q305+'Exp Veg 1-IAP'!Q305+'Exp Veg 2-IAP'!Q305</f>
        <v>0</v>
      </c>
      <c r="R305" s="125">
        <f>+'Inversión No. 2.1 IAP'!R305++'Inversión No. 2.2 IAP'!R305+'Inversión 2.3 IAP'!R305+'Inversión 2.4 IAP'!R305+'Exp Veg 1-IAP'!R305+'Exp Veg 2-IAP'!R305</f>
        <v>0</v>
      </c>
      <c r="S305" s="125">
        <f>+'Inversión No. 2.1 IAP'!S305++'Inversión No. 2.2 IAP'!S305+'Inversión 2.3 IAP'!S305+'Inversión 2.4 IAP'!S305+'Exp Veg 1-IAP'!S305+'Exp Veg 2-IAP'!S305</f>
        <v>0</v>
      </c>
      <c r="T305" s="125">
        <f>+'Inversión No. 2.1 IAP'!T305++'Inversión No. 2.2 IAP'!T305+'Inversión 2.3 IAP'!T305+'Inversión 2.4 IAP'!T305+'Exp Veg 1-IAP'!T305+'Exp Veg 2-IAP'!T305</f>
        <v>0</v>
      </c>
      <c r="U305" s="125">
        <f>+'Inversión No. 2.1 IAP'!U305++'Inversión No. 2.2 IAP'!U305+'Inversión 2.3 IAP'!U305+'Inversión 2.4 IAP'!U305+'Exp Veg 1-IAP'!U305+'Exp Veg 2-IAP'!U305</f>
        <v>0</v>
      </c>
      <c r="V305" s="125">
        <f>+'Inversión No. 2.1 IAP'!V305++'Inversión No. 2.2 IAP'!V305+'Inversión 2.3 IAP'!V305+'Inversión 2.4 IAP'!V305+'Exp Veg 1-IAP'!V305+'Exp Veg 2-IAP'!V305</f>
        <v>0</v>
      </c>
      <c r="W305" s="125">
        <f>+'Inversión No. 2.1 IAP'!W305++'Inversión No. 2.2 IAP'!W305+'Inversión 2.3 IAP'!W305+'Inversión 2.4 IAP'!W305+'Exp Veg 1-IAP'!W305+'Exp Veg 2-IAP'!W305</f>
        <v>0</v>
      </c>
      <c r="X305" s="125">
        <f>+'Inversión No. 2.1 IAP'!X305++'Inversión No. 2.2 IAP'!X305+'Inversión 2.3 IAP'!X305+'Inversión 2.4 IAP'!X305+'Exp Veg 1-IAP'!X305+'Exp Veg 2-IAP'!X305</f>
        <v>0</v>
      </c>
      <c r="Y305" s="125">
        <f>+'Inversión No. 2.1 IAP'!Y305++'Inversión No. 2.2 IAP'!Y305+'Inversión 2.3 IAP'!Y305+'Inversión 2.4 IAP'!Y305+'Exp Veg 1-IAP'!Y305+'Exp Veg 2-IAP'!Y305</f>
        <v>0</v>
      </c>
      <c r="Z305" s="125">
        <f>+'Inversión No. 2.1 IAP'!Z305++'Inversión No. 2.2 IAP'!Z305+'Inversión 2.3 IAP'!Z305+'Inversión 2.4 IAP'!Z305+'Exp Veg 1-IAP'!Z305+'Exp Veg 2-IAP'!Z305</f>
        <v>0</v>
      </c>
      <c r="AA305" s="125">
        <f>+'Inversión No. 2.1 IAP'!AA305++'Inversión No. 2.2 IAP'!AA305+'Inversión 2.3 IAP'!AA305+'Inversión 2.4 IAP'!AA305+'Exp Veg 1-IAP'!AA305+'Exp Veg 2-IAP'!AA305</f>
        <v>0</v>
      </c>
      <c r="AB305" s="125">
        <f>+'Inversión No. 2.1 IAP'!AB305++'Inversión No. 2.2 IAP'!AB305+'Inversión 2.3 IAP'!AB305+'Inversión 2.4 IAP'!AB305+'Exp Veg 1-IAP'!AB305+'Exp Veg 2-IAP'!AB305</f>
        <v>0</v>
      </c>
      <c r="AC305" s="125">
        <f>+'Inversión No. 2.1 IAP'!AC305++'Inversión No. 2.2 IAP'!AC305+'Inversión 2.3 IAP'!AC305+'Inversión 2.4 IAP'!AC305+'Exp Veg 1-IAP'!AC305+'Exp Veg 2-IAP'!AC305</f>
        <v>0</v>
      </c>
      <c r="AD305" s="125">
        <f>+'Inversión No. 2.1 IAP'!AD305++'Inversión No. 2.2 IAP'!AD305+'Inversión 2.3 IAP'!AD305+'Inversión 2.4 IAP'!AD305+'Exp Veg 1-IAP'!AD305+'Exp Veg 2-IAP'!AD305</f>
        <v>0</v>
      </c>
      <c r="AE305" s="125">
        <f>+'Inversión No. 2.1 IAP'!AE305++'Inversión No. 2.2 IAP'!AE305+'Inversión 2.3 IAP'!AE305+'Inversión 2.4 IAP'!AE305+'Exp Veg 1-IAP'!AE305+'Exp Veg 2-IAP'!AE305</f>
        <v>0</v>
      </c>
      <c r="AF305" s="125">
        <f>+'Inversión No. 2.1 IAP'!AF305++'Inversión No. 2.2 IAP'!AF305+'Inversión 2.3 IAP'!AF305+'Inversión 2.4 IAP'!AF305+'Exp Veg 1-IAP'!AF305+'Exp Veg 2-IAP'!AF305</f>
        <v>0</v>
      </c>
      <c r="AG305" s="125">
        <f>+'Inversión No. 2.1 IAP'!AG305++'Inversión No. 2.2 IAP'!AG305+'Inversión 2.3 IAP'!AG305+'Inversión 2.4 IAP'!AG305+'Exp Veg 1-IAP'!AG305+'Exp Veg 2-IAP'!AG305</f>
        <v>0</v>
      </c>
      <c r="AH305" s="125">
        <f>+'Inversión No. 2.1 IAP'!AH305++'Inversión No. 2.2 IAP'!AH305+'Inversión 2.3 IAP'!AH305+'Inversión 2.4 IAP'!AH305+'Exp Veg 1-IAP'!AH305+'Exp Veg 2-IAP'!AH305</f>
        <v>0</v>
      </c>
      <c r="AI305" s="125">
        <f>+'Inversión No. 2.1 IAP'!AI305++'Inversión No. 2.2 IAP'!AI305+'Inversión 2.3 IAP'!AI305+'Inversión 2.4 IAP'!AI305+'Exp Veg 1-IAP'!AI305+'Exp Veg 2-IAP'!AI305</f>
        <v>0</v>
      </c>
      <c r="AJ305" s="125">
        <f>+'Inversión No. 2.1 IAP'!AJ305++'Inversión No. 2.2 IAP'!AJ305+'Inversión 2.3 IAP'!AJ305+'Inversión 2.4 IAP'!AJ305+'Exp Veg 1-IAP'!AJ305+'Exp Veg 2-IAP'!AJ305</f>
        <v>0</v>
      </c>
      <c r="AK305" s="125">
        <f>+'Inversión No. 2.1 IAP'!AK305++'Inversión No. 2.2 IAP'!AK305+'Inversión 2.3 IAP'!AK305+'Inversión 2.4 IAP'!AK305+'Exp Veg 1-IAP'!AK305+'Exp Veg 2-IAP'!AK305</f>
        <v>0</v>
      </c>
    </row>
    <row r="306" spans="2:37"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125">
        <f>+'Inversión No. 2.1 IAP'!H306++'Inversión No. 2.2 IAP'!H306+'Inversión 2.3 IAP'!H306+'Inversión 2.4 IAP'!H306+'Exp Veg 1-IAP'!H306+'Exp Veg 2-IAP'!H306</f>
        <v>0</v>
      </c>
      <c r="I306" s="125">
        <f>+'Inversión No. 2.1 IAP'!I306++'Inversión No. 2.2 IAP'!I306+'Inversión 2.3 IAP'!I306+'Inversión 2.4 IAP'!I306+'Exp Veg 1-IAP'!I306+'Exp Veg 2-IAP'!I306</f>
        <v>0</v>
      </c>
      <c r="J306" s="125">
        <f>+'Inversión No. 2.1 IAP'!J306++'Inversión No. 2.2 IAP'!J306+'Inversión 2.3 IAP'!J306+'Inversión 2.4 IAP'!J306+'Exp Veg 1-IAP'!J306+'Exp Veg 2-IAP'!J306</f>
        <v>0</v>
      </c>
      <c r="K306" s="125">
        <f>+'Inversión No. 2.1 IAP'!K306++'Inversión No. 2.2 IAP'!K306+'Inversión 2.3 IAP'!K306+'Inversión 2.4 IAP'!K306+'Exp Veg 1-IAP'!K306+'Exp Veg 2-IAP'!K306</f>
        <v>0</v>
      </c>
      <c r="L306" s="125">
        <f>+'Inversión No. 2.1 IAP'!L306++'Inversión No. 2.2 IAP'!L306+'Inversión 2.3 IAP'!L306+'Inversión 2.4 IAP'!L306+'Exp Veg 1-IAP'!L306+'Exp Veg 2-IAP'!L306</f>
        <v>0</v>
      </c>
      <c r="M306" s="125">
        <f>+'Inversión No. 2.1 IAP'!M306++'Inversión No. 2.2 IAP'!M306+'Inversión 2.3 IAP'!M306+'Inversión 2.4 IAP'!M306+'Exp Veg 1-IAP'!M306+'Exp Veg 2-IAP'!M306</f>
        <v>0</v>
      </c>
      <c r="N306" s="125">
        <f>+'Inversión No. 2.1 IAP'!N306++'Inversión No. 2.2 IAP'!N306+'Inversión 2.3 IAP'!N306+'Inversión 2.4 IAP'!N306+'Exp Veg 1-IAP'!N306+'Exp Veg 2-IAP'!N306</f>
        <v>0</v>
      </c>
      <c r="O306" s="125">
        <f>+'Inversión No. 2.1 IAP'!O306++'Inversión No. 2.2 IAP'!O306+'Inversión 2.3 IAP'!O306+'Inversión 2.4 IAP'!O306+'Exp Veg 1-IAP'!O306+'Exp Veg 2-IAP'!O306</f>
        <v>0</v>
      </c>
      <c r="P306" s="125">
        <f>+'Inversión No. 2.1 IAP'!P306++'Inversión No. 2.2 IAP'!P306+'Inversión 2.3 IAP'!P306+'Inversión 2.4 IAP'!P306+'Exp Veg 1-IAP'!P306+'Exp Veg 2-IAP'!P306</f>
        <v>0</v>
      </c>
      <c r="Q306" s="125">
        <f>+'Inversión No. 2.1 IAP'!Q306++'Inversión No. 2.2 IAP'!Q306+'Inversión 2.3 IAP'!Q306+'Inversión 2.4 IAP'!Q306+'Exp Veg 1-IAP'!Q306+'Exp Veg 2-IAP'!Q306</f>
        <v>0</v>
      </c>
      <c r="R306" s="125">
        <f>+'Inversión No. 2.1 IAP'!R306++'Inversión No. 2.2 IAP'!R306+'Inversión 2.3 IAP'!R306+'Inversión 2.4 IAP'!R306+'Exp Veg 1-IAP'!R306+'Exp Veg 2-IAP'!R306</f>
        <v>0</v>
      </c>
      <c r="S306" s="125">
        <f>+'Inversión No. 2.1 IAP'!S306++'Inversión No. 2.2 IAP'!S306+'Inversión 2.3 IAP'!S306+'Inversión 2.4 IAP'!S306+'Exp Veg 1-IAP'!S306+'Exp Veg 2-IAP'!S306</f>
        <v>0</v>
      </c>
      <c r="T306" s="125">
        <f>+'Inversión No. 2.1 IAP'!T306++'Inversión No. 2.2 IAP'!T306+'Inversión 2.3 IAP'!T306+'Inversión 2.4 IAP'!T306+'Exp Veg 1-IAP'!T306+'Exp Veg 2-IAP'!T306</f>
        <v>0</v>
      </c>
      <c r="U306" s="125">
        <f>+'Inversión No. 2.1 IAP'!U306++'Inversión No. 2.2 IAP'!U306+'Inversión 2.3 IAP'!U306+'Inversión 2.4 IAP'!U306+'Exp Veg 1-IAP'!U306+'Exp Veg 2-IAP'!U306</f>
        <v>0</v>
      </c>
      <c r="V306" s="125">
        <f>+'Inversión No. 2.1 IAP'!V306++'Inversión No. 2.2 IAP'!V306+'Inversión 2.3 IAP'!V306+'Inversión 2.4 IAP'!V306+'Exp Veg 1-IAP'!V306+'Exp Veg 2-IAP'!V306</f>
        <v>0</v>
      </c>
      <c r="W306" s="125">
        <f>+'Inversión No. 2.1 IAP'!W306++'Inversión No. 2.2 IAP'!W306+'Inversión 2.3 IAP'!W306+'Inversión 2.4 IAP'!W306+'Exp Veg 1-IAP'!W306+'Exp Veg 2-IAP'!W306</f>
        <v>0</v>
      </c>
      <c r="X306" s="125">
        <f>+'Inversión No. 2.1 IAP'!X306++'Inversión No. 2.2 IAP'!X306+'Inversión 2.3 IAP'!X306+'Inversión 2.4 IAP'!X306+'Exp Veg 1-IAP'!X306+'Exp Veg 2-IAP'!X306</f>
        <v>0</v>
      </c>
      <c r="Y306" s="125">
        <f>+'Inversión No. 2.1 IAP'!Y306++'Inversión No. 2.2 IAP'!Y306+'Inversión 2.3 IAP'!Y306+'Inversión 2.4 IAP'!Y306+'Exp Veg 1-IAP'!Y306+'Exp Veg 2-IAP'!Y306</f>
        <v>0</v>
      </c>
      <c r="Z306" s="125">
        <f>+'Inversión No. 2.1 IAP'!Z306++'Inversión No. 2.2 IAP'!Z306+'Inversión 2.3 IAP'!Z306+'Inversión 2.4 IAP'!Z306+'Exp Veg 1-IAP'!Z306+'Exp Veg 2-IAP'!Z306</f>
        <v>0</v>
      </c>
      <c r="AA306" s="125">
        <f>+'Inversión No. 2.1 IAP'!AA306++'Inversión No. 2.2 IAP'!AA306+'Inversión 2.3 IAP'!AA306+'Inversión 2.4 IAP'!AA306+'Exp Veg 1-IAP'!AA306+'Exp Veg 2-IAP'!AA306</f>
        <v>0</v>
      </c>
      <c r="AB306" s="125">
        <f>+'Inversión No. 2.1 IAP'!AB306++'Inversión No. 2.2 IAP'!AB306+'Inversión 2.3 IAP'!AB306+'Inversión 2.4 IAP'!AB306+'Exp Veg 1-IAP'!AB306+'Exp Veg 2-IAP'!AB306</f>
        <v>0</v>
      </c>
      <c r="AC306" s="125">
        <f>+'Inversión No. 2.1 IAP'!AC306++'Inversión No. 2.2 IAP'!AC306+'Inversión 2.3 IAP'!AC306+'Inversión 2.4 IAP'!AC306+'Exp Veg 1-IAP'!AC306+'Exp Veg 2-IAP'!AC306</f>
        <v>0</v>
      </c>
      <c r="AD306" s="125">
        <f>+'Inversión No. 2.1 IAP'!AD306++'Inversión No. 2.2 IAP'!AD306+'Inversión 2.3 IAP'!AD306+'Inversión 2.4 IAP'!AD306+'Exp Veg 1-IAP'!AD306+'Exp Veg 2-IAP'!AD306</f>
        <v>0</v>
      </c>
      <c r="AE306" s="125">
        <f>+'Inversión No. 2.1 IAP'!AE306++'Inversión No. 2.2 IAP'!AE306+'Inversión 2.3 IAP'!AE306+'Inversión 2.4 IAP'!AE306+'Exp Veg 1-IAP'!AE306+'Exp Veg 2-IAP'!AE306</f>
        <v>0</v>
      </c>
      <c r="AF306" s="125">
        <f>+'Inversión No. 2.1 IAP'!AF306++'Inversión No. 2.2 IAP'!AF306+'Inversión 2.3 IAP'!AF306+'Inversión 2.4 IAP'!AF306+'Exp Veg 1-IAP'!AF306+'Exp Veg 2-IAP'!AF306</f>
        <v>0</v>
      </c>
      <c r="AG306" s="125">
        <f>+'Inversión No. 2.1 IAP'!AG306++'Inversión No. 2.2 IAP'!AG306+'Inversión 2.3 IAP'!AG306+'Inversión 2.4 IAP'!AG306+'Exp Veg 1-IAP'!AG306+'Exp Veg 2-IAP'!AG306</f>
        <v>0</v>
      </c>
      <c r="AH306" s="125">
        <f>+'Inversión No. 2.1 IAP'!AH306++'Inversión No. 2.2 IAP'!AH306+'Inversión 2.3 IAP'!AH306+'Inversión 2.4 IAP'!AH306+'Exp Veg 1-IAP'!AH306+'Exp Veg 2-IAP'!AH306</f>
        <v>0</v>
      </c>
      <c r="AI306" s="125">
        <f>+'Inversión No. 2.1 IAP'!AI306++'Inversión No. 2.2 IAP'!AI306+'Inversión 2.3 IAP'!AI306+'Inversión 2.4 IAP'!AI306+'Exp Veg 1-IAP'!AI306+'Exp Veg 2-IAP'!AI306</f>
        <v>0</v>
      </c>
      <c r="AJ306" s="125">
        <f>+'Inversión No. 2.1 IAP'!AJ306++'Inversión No. 2.2 IAP'!AJ306+'Inversión 2.3 IAP'!AJ306+'Inversión 2.4 IAP'!AJ306+'Exp Veg 1-IAP'!AJ306+'Exp Veg 2-IAP'!AJ306</f>
        <v>0</v>
      </c>
      <c r="AK306" s="125">
        <f>+'Inversión No. 2.1 IAP'!AK306++'Inversión No. 2.2 IAP'!AK306+'Inversión 2.3 IAP'!AK306+'Inversión 2.4 IAP'!AK306+'Exp Veg 1-IAP'!AK306+'Exp Veg 2-IAP'!AK306</f>
        <v>0</v>
      </c>
    </row>
    <row r="307" spans="2:37" x14ac:dyDescent="0.25">
      <c r="B307" s="59"/>
      <c r="C307" s="127" t="s">
        <v>289</v>
      </c>
      <c r="D307" s="60"/>
      <c r="E307" s="59"/>
      <c r="F307" s="61"/>
      <c r="G307" s="129">
        <f>+SUM(G304:G306)</f>
        <v>70020</v>
      </c>
      <c r="H307" s="129">
        <f t="shared" ref="H307:AK307" si="8">+SUM(H304:H306)</f>
        <v>0</v>
      </c>
      <c r="I307" s="129">
        <f t="shared" si="8"/>
        <v>0</v>
      </c>
      <c r="J307" s="129">
        <f t="shared" si="8"/>
        <v>0</v>
      </c>
      <c r="K307" s="129">
        <f t="shared" si="8"/>
        <v>0</v>
      </c>
      <c r="L307" s="129">
        <f t="shared" si="8"/>
        <v>0</v>
      </c>
      <c r="M307" s="129">
        <f t="shared" si="8"/>
        <v>0</v>
      </c>
      <c r="N307" s="129">
        <f t="shared" si="8"/>
        <v>0</v>
      </c>
      <c r="O307" s="129">
        <f t="shared" si="8"/>
        <v>0</v>
      </c>
      <c r="P307" s="129">
        <f t="shared" si="8"/>
        <v>0</v>
      </c>
      <c r="Q307" s="129">
        <f t="shared" si="8"/>
        <v>0</v>
      </c>
      <c r="R307" s="129">
        <f t="shared" si="8"/>
        <v>0</v>
      </c>
      <c r="S307" s="129">
        <f t="shared" si="8"/>
        <v>0</v>
      </c>
      <c r="T307" s="129">
        <f t="shared" si="8"/>
        <v>0</v>
      </c>
      <c r="U307" s="129">
        <f t="shared" si="8"/>
        <v>0</v>
      </c>
      <c r="V307" s="129">
        <f t="shared" si="8"/>
        <v>0</v>
      </c>
      <c r="W307" s="129">
        <f t="shared" si="8"/>
        <v>0</v>
      </c>
      <c r="X307" s="129">
        <f t="shared" si="8"/>
        <v>0</v>
      </c>
      <c r="Y307" s="129">
        <f t="shared" si="8"/>
        <v>0</v>
      </c>
      <c r="Z307" s="129">
        <f t="shared" si="8"/>
        <v>0</v>
      </c>
      <c r="AA307" s="129">
        <f t="shared" si="8"/>
        <v>0</v>
      </c>
      <c r="AB307" s="129">
        <f t="shared" si="8"/>
        <v>0</v>
      </c>
      <c r="AC307" s="129">
        <f t="shared" si="8"/>
        <v>0</v>
      </c>
      <c r="AD307" s="129">
        <f t="shared" si="8"/>
        <v>0</v>
      </c>
      <c r="AE307" s="129">
        <f t="shared" si="8"/>
        <v>0</v>
      </c>
      <c r="AF307" s="129">
        <f t="shared" si="8"/>
        <v>0</v>
      </c>
      <c r="AG307" s="129">
        <f t="shared" si="8"/>
        <v>0</v>
      </c>
      <c r="AH307" s="129">
        <f t="shared" si="8"/>
        <v>0</v>
      </c>
      <c r="AI307" s="129">
        <f t="shared" si="8"/>
        <v>0</v>
      </c>
      <c r="AJ307" s="129">
        <f t="shared" si="8"/>
        <v>0</v>
      </c>
      <c r="AK307" s="129">
        <f t="shared" si="8"/>
        <v>0</v>
      </c>
    </row>
    <row r="308" spans="2:37" x14ac:dyDescent="0.25">
      <c r="B308" s="59"/>
      <c r="C308" s="126" t="s">
        <v>441</v>
      </c>
      <c r="D308" s="60"/>
      <c r="E308" s="59"/>
      <c r="F308" s="61"/>
      <c r="G308" s="129">
        <f>+SUMPRODUCT($F$304:$F$306,G304:G306)</f>
        <v>1668817116</v>
      </c>
      <c r="H308" s="129">
        <f t="shared" ref="H308:AK308" si="9">+SUMPRODUCT($F$304:$F$306,H304:H306)</f>
        <v>0</v>
      </c>
      <c r="I308" s="129">
        <f t="shared" si="9"/>
        <v>0</v>
      </c>
      <c r="J308" s="129">
        <f t="shared" si="9"/>
        <v>0</v>
      </c>
      <c r="K308" s="129">
        <f t="shared" si="9"/>
        <v>0</v>
      </c>
      <c r="L308" s="129">
        <f t="shared" si="9"/>
        <v>0</v>
      </c>
      <c r="M308" s="129">
        <f t="shared" si="9"/>
        <v>0</v>
      </c>
      <c r="N308" s="129">
        <f t="shared" si="9"/>
        <v>0</v>
      </c>
      <c r="O308" s="129">
        <f t="shared" si="9"/>
        <v>0</v>
      </c>
      <c r="P308" s="129">
        <f t="shared" si="9"/>
        <v>0</v>
      </c>
      <c r="Q308" s="129">
        <f t="shared" si="9"/>
        <v>0</v>
      </c>
      <c r="R308" s="129">
        <f t="shared" si="9"/>
        <v>0</v>
      </c>
      <c r="S308" s="129">
        <f t="shared" si="9"/>
        <v>0</v>
      </c>
      <c r="T308" s="129">
        <f t="shared" si="9"/>
        <v>0</v>
      </c>
      <c r="U308" s="129">
        <f t="shared" si="9"/>
        <v>0</v>
      </c>
      <c r="V308" s="129">
        <f t="shared" si="9"/>
        <v>0</v>
      </c>
      <c r="W308" s="129">
        <f t="shared" si="9"/>
        <v>0</v>
      </c>
      <c r="X308" s="129">
        <f t="shared" si="9"/>
        <v>0</v>
      </c>
      <c r="Y308" s="129">
        <f t="shared" si="9"/>
        <v>0</v>
      </c>
      <c r="Z308" s="129">
        <f t="shared" si="9"/>
        <v>0</v>
      </c>
      <c r="AA308" s="129">
        <f t="shared" si="9"/>
        <v>0</v>
      </c>
      <c r="AB308" s="129">
        <f t="shared" si="9"/>
        <v>0</v>
      </c>
      <c r="AC308" s="129">
        <f t="shared" si="9"/>
        <v>0</v>
      </c>
      <c r="AD308" s="129">
        <f t="shared" si="9"/>
        <v>0</v>
      </c>
      <c r="AE308" s="129">
        <f t="shared" si="9"/>
        <v>0</v>
      </c>
      <c r="AF308" s="129">
        <f t="shared" si="9"/>
        <v>0</v>
      </c>
      <c r="AG308" s="129">
        <f t="shared" si="9"/>
        <v>0</v>
      </c>
      <c r="AH308" s="129">
        <f t="shared" si="9"/>
        <v>0</v>
      </c>
      <c r="AI308" s="129">
        <f t="shared" si="9"/>
        <v>0</v>
      </c>
      <c r="AJ308" s="129">
        <f t="shared" si="9"/>
        <v>0</v>
      </c>
      <c r="AK308" s="129">
        <f t="shared" si="9"/>
        <v>0</v>
      </c>
    </row>
    <row r="309" spans="2:37" x14ac:dyDescent="0.25">
      <c r="B309" s="59"/>
      <c r="C309" s="126"/>
      <c r="D309" s="60"/>
      <c r="E309" s="59"/>
      <c r="F309" s="61"/>
      <c r="G309" s="129"/>
      <c r="H309" s="61"/>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row>
    <row r="310" spans="2:37" x14ac:dyDescent="0.25">
      <c r="B310" s="59"/>
      <c r="C310" s="59"/>
      <c r="D310" s="60"/>
      <c r="E310" s="59"/>
      <c r="F310" s="61"/>
      <c r="G310" s="61"/>
      <c r="H310" s="61"/>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row>
    <row r="311" spans="2:37" x14ac:dyDescent="0.25">
      <c r="B311" s="59"/>
      <c r="C311" s="59"/>
      <c r="D311" s="60"/>
      <c r="E311" s="59"/>
      <c r="F311" s="61"/>
      <c r="G311" s="61"/>
      <c r="H311" s="61"/>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row>
    <row r="312" spans="2:37" x14ac:dyDescent="0.25">
      <c r="B312" s="59"/>
      <c r="C312" s="59"/>
      <c r="D312" s="60"/>
      <c r="E312" s="59"/>
      <c r="F312" s="61"/>
      <c r="G312" s="61"/>
      <c r="H312" s="61"/>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row>
    <row r="313" spans="2:37" x14ac:dyDescent="0.25">
      <c r="B313" s="58"/>
      <c r="C313" s="130" t="str">
        <f>+Inventario!C313</f>
        <v>TRANSFORMADORES, ELEMENTOS SUBESTACIONES</v>
      </c>
      <c r="D313" s="131"/>
      <c r="E313" s="58"/>
      <c r="F313" s="132"/>
      <c r="G313" s="132"/>
      <c r="H313" s="132"/>
      <c r="I313" s="58"/>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row>
    <row r="314" spans="2:37"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125">
        <f>+'Inversión No. 2.1 IAP'!H314++'Inversión No. 2.2 IAP'!H314+'Inversión 2.3 IAP'!H314+'Inversión 2.4 IAP'!H314+'Exp Veg 1-IAP'!H314+'Exp Veg 2-IAP'!H314</f>
        <v>0</v>
      </c>
      <c r="I314" s="125">
        <f>+'Inversión No. 2.1 IAP'!I314++'Inversión No. 2.2 IAP'!I314+'Inversión 2.3 IAP'!I314+'Inversión 2.4 IAP'!I314+'Exp Veg 1-IAP'!I314+'Exp Veg 2-IAP'!I314</f>
        <v>0</v>
      </c>
      <c r="J314" s="125">
        <f>+'Inversión No. 2.1 IAP'!J314++'Inversión No. 2.2 IAP'!J314+'Inversión 2.3 IAP'!J314+'Inversión 2.4 IAP'!J314+'Exp Veg 1-IAP'!J314+'Exp Veg 2-IAP'!J314</f>
        <v>0</v>
      </c>
      <c r="K314" s="125">
        <f>+'Inversión No. 2.1 IAP'!K314++'Inversión No. 2.2 IAP'!K314+'Inversión 2.3 IAP'!K314+'Inversión 2.4 IAP'!K314+'Exp Veg 1-IAP'!K314+'Exp Veg 2-IAP'!K314</f>
        <v>0</v>
      </c>
      <c r="L314" s="125">
        <f>+'Inversión No. 2.1 IAP'!L314++'Inversión No. 2.2 IAP'!L314+'Inversión 2.3 IAP'!L314+'Inversión 2.4 IAP'!L314+'Exp Veg 1-IAP'!L314+'Exp Veg 2-IAP'!L314</f>
        <v>0</v>
      </c>
      <c r="M314" s="125">
        <f>+'Inversión No. 2.1 IAP'!M314++'Inversión No. 2.2 IAP'!M314+'Inversión 2.3 IAP'!M314+'Inversión 2.4 IAP'!M314+'Exp Veg 1-IAP'!M314+'Exp Veg 2-IAP'!M314</f>
        <v>0</v>
      </c>
      <c r="N314" s="125">
        <f>+'Inversión No. 2.1 IAP'!N314++'Inversión No. 2.2 IAP'!N314+'Inversión 2.3 IAP'!N314+'Inversión 2.4 IAP'!N314+'Exp Veg 1-IAP'!N314+'Exp Veg 2-IAP'!N314</f>
        <v>0</v>
      </c>
      <c r="O314" s="125">
        <f>+'Inversión No. 2.1 IAP'!O314++'Inversión No. 2.2 IAP'!O314+'Inversión 2.3 IAP'!O314+'Inversión 2.4 IAP'!O314+'Exp Veg 1-IAP'!O314+'Exp Veg 2-IAP'!O314</f>
        <v>0</v>
      </c>
      <c r="P314" s="125">
        <f>+'Inversión No. 2.1 IAP'!P314++'Inversión No. 2.2 IAP'!P314+'Inversión 2.3 IAP'!P314+'Inversión 2.4 IAP'!P314+'Exp Veg 1-IAP'!P314+'Exp Veg 2-IAP'!P314</f>
        <v>0</v>
      </c>
      <c r="Q314" s="125">
        <f>+'Inversión No. 2.1 IAP'!Q314++'Inversión No. 2.2 IAP'!Q314+'Inversión 2.3 IAP'!Q314+'Inversión 2.4 IAP'!Q314+'Exp Veg 1-IAP'!Q314+'Exp Veg 2-IAP'!Q314</f>
        <v>0</v>
      </c>
      <c r="R314" s="125">
        <f>+'Inversión No. 2.1 IAP'!R314++'Inversión No. 2.2 IAP'!R314+'Inversión 2.3 IAP'!R314+'Inversión 2.4 IAP'!R314+'Exp Veg 1-IAP'!R314+'Exp Veg 2-IAP'!R314</f>
        <v>0</v>
      </c>
      <c r="S314" s="125">
        <f>+'Inversión No. 2.1 IAP'!S314++'Inversión No. 2.2 IAP'!S314+'Inversión 2.3 IAP'!S314+'Inversión 2.4 IAP'!S314+'Exp Veg 1-IAP'!S314+'Exp Veg 2-IAP'!S314</f>
        <v>0</v>
      </c>
      <c r="T314" s="125">
        <f>+'Inversión No. 2.1 IAP'!T314++'Inversión No. 2.2 IAP'!T314+'Inversión 2.3 IAP'!T314+'Inversión 2.4 IAP'!T314+'Exp Veg 1-IAP'!T314+'Exp Veg 2-IAP'!T314</f>
        <v>0</v>
      </c>
      <c r="U314" s="125">
        <f>+'Inversión No. 2.1 IAP'!U314++'Inversión No. 2.2 IAP'!U314+'Inversión 2.3 IAP'!U314+'Inversión 2.4 IAP'!U314+'Exp Veg 1-IAP'!U314+'Exp Veg 2-IAP'!U314</f>
        <v>0</v>
      </c>
      <c r="V314" s="125">
        <f>+'Inversión No. 2.1 IAP'!V314++'Inversión No. 2.2 IAP'!V314+'Inversión 2.3 IAP'!V314+'Inversión 2.4 IAP'!V314+'Exp Veg 1-IAP'!V314+'Exp Veg 2-IAP'!V314</f>
        <v>0</v>
      </c>
      <c r="W314" s="125">
        <f>+'Inversión No. 2.1 IAP'!W314++'Inversión No. 2.2 IAP'!W314+'Inversión 2.3 IAP'!W314+'Inversión 2.4 IAP'!W314+'Exp Veg 1-IAP'!W314+'Exp Veg 2-IAP'!W314</f>
        <v>0</v>
      </c>
      <c r="X314" s="125">
        <f>+'Inversión No. 2.1 IAP'!X314++'Inversión No. 2.2 IAP'!X314+'Inversión 2.3 IAP'!X314+'Inversión 2.4 IAP'!X314+'Exp Veg 1-IAP'!X314+'Exp Veg 2-IAP'!X314</f>
        <v>0</v>
      </c>
      <c r="Y314" s="125">
        <f>+'Inversión No. 2.1 IAP'!Y314++'Inversión No. 2.2 IAP'!Y314+'Inversión 2.3 IAP'!Y314+'Inversión 2.4 IAP'!Y314+'Exp Veg 1-IAP'!Y314+'Exp Veg 2-IAP'!Y314</f>
        <v>0</v>
      </c>
      <c r="Z314" s="125">
        <f>+'Inversión No. 2.1 IAP'!Z314++'Inversión No. 2.2 IAP'!Z314+'Inversión 2.3 IAP'!Z314+'Inversión 2.4 IAP'!Z314+'Exp Veg 1-IAP'!Z314+'Exp Veg 2-IAP'!Z314</f>
        <v>0</v>
      </c>
      <c r="AA314" s="125">
        <f>+'Inversión No. 2.1 IAP'!AA314++'Inversión No. 2.2 IAP'!AA314+'Inversión 2.3 IAP'!AA314+'Inversión 2.4 IAP'!AA314+'Exp Veg 1-IAP'!AA314+'Exp Veg 2-IAP'!AA314</f>
        <v>0</v>
      </c>
      <c r="AB314" s="125">
        <f>+'Inversión No. 2.1 IAP'!AB314++'Inversión No. 2.2 IAP'!AB314+'Inversión 2.3 IAP'!AB314+'Inversión 2.4 IAP'!AB314+'Exp Veg 1-IAP'!AB314+'Exp Veg 2-IAP'!AB314</f>
        <v>0</v>
      </c>
      <c r="AC314" s="125">
        <f>+'Inversión No. 2.1 IAP'!AC314++'Inversión No. 2.2 IAP'!AC314+'Inversión 2.3 IAP'!AC314+'Inversión 2.4 IAP'!AC314+'Exp Veg 1-IAP'!AC314+'Exp Veg 2-IAP'!AC314</f>
        <v>0</v>
      </c>
      <c r="AD314" s="125">
        <f>+'Inversión No. 2.1 IAP'!AD314++'Inversión No. 2.2 IAP'!AD314+'Inversión 2.3 IAP'!AD314+'Inversión 2.4 IAP'!AD314+'Exp Veg 1-IAP'!AD314+'Exp Veg 2-IAP'!AD314</f>
        <v>0</v>
      </c>
      <c r="AE314" s="125">
        <f>+'Inversión No. 2.1 IAP'!AE314++'Inversión No. 2.2 IAP'!AE314+'Inversión 2.3 IAP'!AE314+'Inversión 2.4 IAP'!AE314+'Exp Veg 1-IAP'!AE314+'Exp Veg 2-IAP'!AE314</f>
        <v>0</v>
      </c>
      <c r="AF314" s="125">
        <f>+'Inversión No. 2.1 IAP'!AF314++'Inversión No. 2.2 IAP'!AF314+'Inversión 2.3 IAP'!AF314+'Inversión 2.4 IAP'!AF314+'Exp Veg 1-IAP'!AF314+'Exp Veg 2-IAP'!AF314</f>
        <v>0</v>
      </c>
      <c r="AG314" s="125">
        <f>+'Inversión No. 2.1 IAP'!AG314++'Inversión No. 2.2 IAP'!AG314+'Inversión 2.3 IAP'!AG314+'Inversión 2.4 IAP'!AG314+'Exp Veg 1-IAP'!AG314+'Exp Veg 2-IAP'!AG314</f>
        <v>0</v>
      </c>
      <c r="AH314" s="125">
        <f>+'Inversión No. 2.1 IAP'!AH314++'Inversión No. 2.2 IAP'!AH314+'Inversión 2.3 IAP'!AH314+'Inversión 2.4 IAP'!AH314+'Exp Veg 1-IAP'!AH314+'Exp Veg 2-IAP'!AH314</f>
        <v>0</v>
      </c>
      <c r="AI314" s="125">
        <f>+'Inversión No. 2.1 IAP'!AI314++'Inversión No. 2.2 IAP'!AI314+'Inversión 2.3 IAP'!AI314+'Inversión 2.4 IAP'!AI314+'Exp Veg 1-IAP'!AI314+'Exp Veg 2-IAP'!AI314</f>
        <v>0</v>
      </c>
      <c r="AJ314" s="125">
        <f>+'Inversión No. 2.1 IAP'!AJ314++'Inversión No. 2.2 IAP'!AJ314+'Inversión 2.3 IAP'!AJ314+'Inversión 2.4 IAP'!AJ314+'Exp Veg 1-IAP'!AJ314+'Exp Veg 2-IAP'!AJ314</f>
        <v>0</v>
      </c>
      <c r="AK314" s="125">
        <f>+'Inversión No. 2.1 IAP'!AK314++'Inversión No. 2.2 IAP'!AK314+'Inversión 2.3 IAP'!AK314+'Inversión 2.4 IAP'!AK314+'Exp Veg 1-IAP'!AK314+'Exp Veg 2-IAP'!AK314</f>
        <v>0</v>
      </c>
    </row>
    <row r="315" spans="2:37"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125">
        <f>+'Inversión No. 2.1 IAP'!H315++'Inversión No. 2.2 IAP'!H315+'Inversión 2.3 IAP'!H315+'Inversión 2.4 IAP'!H315+'Exp Veg 1-IAP'!H315+'Exp Veg 2-IAP'!H315</f>
        <v>0</v>
      </c>
      <c r="I315" s="125">
        <f>+'Inversión No. 2.1 IAP'!I315++'Inversión No. 2.2 IAP'!I315+'Inversión 2.3 IAP'!I315+'Inversión 2.4 IAP'!I315+'Exp Veg 1-IAP'!I315+'Exp Veg 2-IAP'!I315</f>
        <v>0</v>
      </c>
      <c r="J315" s="125">
        <f>+'Inversión No. 2.1 IAP'!J315++'Inversión No. 2.2 IAP'!J315+'Inversión 2.3 IAP'!J315+'Inversión 2.4 IAP'!J315+'Exp Veg 1-IAP'!J315+'Exp Veg 2-IAP'!J315</f>
        <v>0</v>
      </c>
      <c r="K315" s="125">
        <f>+'Inversión No. 2.1 IAP'!K315++'Inversión No. 2.2 IAP'!K315+'Inversión 2.3 IAP'!K315+'Inversión 2.4 IAP'!K315+'Exp Veg 1-IAP'!K315+'Exp Veg 2-IAP'!K315</f>
        <v>0</v>
      </c>
      <c r="L315" s="125">
        <f>+'Inversión No. 2.1 IAP'!L315++'Inversión No. 2.2 IAP'!L315+'Inversión 2.3 IAP'!L315+'Inversión 2.4 IAP'!L315+'Exp Veg 1-IAP'!L315+'Exp Veg 2-IAP'!L315</f>
        <v>0</v>
      </c>
      <c r="M315" s="125">
        <f>+'Inversión No. 2.1 IAP'!M315++'Inversión No. 2.2 IAP'!M315+'Inversión 2.3 IAP'!M315+'Inversión 2.4 IAP'!M315+'Exp Veg 1-IAP'!M315+'Exp Veg 2-IAP'!M315</f>
        <v>0</v>
      </c>
      <c r="N315" s="125">
        <f>+'Inversión No. 2.1 IAP'!N315++'Inversión No. 2.2 IAP'!N315+'Inversión 2.3 IAP'!N315+'Inversión 2.4 IAP'!N315+'Exp Veg 1-IAP'!N315+'Exp Veg 2-IAP'!N315</f>
        <v>0</v>
      </c>
      <c r="O315" s="125">
        <f>+'Inversión No. 2.1 IAP'!O315++'Inversión No. 2.2 IAP'!O315+'Inversión 2.3 IAP'!O315+'Inversión 2.4 IAP'!O315+'Exp Veg 1-IAP'!O315+'Exp Veg 2-IAP'!O315</f>
        <v>0</v>
      </c>
      <c r="P315" s="125">
        <f>+'Inversión No. 2.1 IAP'!P315++'Inversión No. 2.2 IAP'!P315+'Inversión 2.3 IAP'!P315+'Inversión 2.4 IAP'!P315+'Exp Veg 1-IAP'!P315+'Exp Veg 2-IAP'!P315</f>
        <v>0</v>
      </c>
      <c r="Q315" s="125">
        <f>+'Inversión No. 2.1 IAP'!Q315++'Inversión No. 2.2 IAP'!Q315+'Inversión 2.3 IAP'!Q315+'Inversión 2.4 IAP'!Q315+'Exp Veg 1-IAP'!Q315+'Exp Veg 2-IAP'!Q315</f>
        <v>0</v>
      </c>
      <c r="R315" s="125">
        <f>+'Inversión No. 2.1 IAP'!R315++'Inversión No. 2.2 IAP'!R315+'Inversión 2.3 IAP'!R315+'Inversión 2.4 IAP'!R315+'Exp Veg 1-IAP'!R315+'Exp Veg 2-IAP'!R315</f>
        <v>0</v>
      </c>
      <c r="S315" s="125">
        <f>+'Inversión No. 2.1 IAP'!S315++'Inversión No. 2.2 IAP'!S315+'Inversión 2.3 IAP'!S315+'Inversión 2.4 IAP'!S315+'Exp Veg 1-IAP'!S315+'Exp Veg 2-IAP'!S315</f>
        <v>0</v>
      </c>
      <c r="T315" s="125">
        <f>+'Inversión No. 2.1 IAP'!T315++'Inversión No. 2.2 IAP'!T315+'Inversión 2.3 IAP'!T315+'Inversión 2.4 IAP'!T315+'Exp Veg 1-IAP'!T315+'Exp Veg 2-IAP'!T315</f>
        <v>0</v>
      </c>
      <c r="U315" s="125">
        <f>+'Inversión No. 2.1 IAP'!U315++'Inversión No. 2.2 IAP'!U315+'Inversión 2.3 IAP'!U315+'Inversión 2.4 IAP'!U315+'Exp Veg 1-IAP'!U315+'Exp Veg 2-IAP'!U315</f>
        <v>0</v>
      </c>
      <c r="V315" s="125">
        <f>+'Inversión No. 2.1 IAP'!V315++'Inversión No. 2.2 IAP'!V315+'Inversión 2.3 IAP'!V315+'Inversión 2.4 IAP'!V315+'Exp Veg 1-IAP'!V315+'Exp Veg 2-IAP'!V315</f>
        <v>0</v>
      </c>
      <c r="W315" s="125">
        <f>+'Inversión No. 2.1 IAP'!W315++'Inversión No. 2.2 IAP'!W315+'Inversión 2.3 IAP'!W315+'Inversión 2.4 IAP'!W315+'Exp Veg 1-IAP'!W315+'Exp Veg 2-IAP'!W315</f>
        <v>0</v>
      </c>
      <c r="X315" s="125">
        <f>+'Inversión No. 2.1 IAP'!X315++'Inversión No. 2.2 IAP'!X315+'Inversión 2.3 IAP'!X315+'Inversión 2.4 IAP'!X315+'Exp Veg 1-IAP'!X315+'Exp Veg 2-IAP'!X315</f>
        <v>0</v>
      </c>
      <c r="Y315" s="125">
        <f>+'Inversión No. 2.1 IAP'!Y315++'Inversión No. 2.2 IAP'!Y315+'Inversión 2.3 IAP'!Y315+'Inversión 2.4 IAP'!Y315+'Exp Veg 1-IAP'!Y315+'Exp Veg 2-IAP'!Y315</f>
        <v>0</v>
      </c>
      <c r="Z315" s="125">
        <f>+'Inversión No. 2.1 IAP'!Z315++'Inversión No. 2.2 IAP'!Z315+'Inversión 2.3 IAP'!Z315+'Inversión 2.4 IAP'!Z315+'Exp Veg 1-IAP'!Z315+'Exp Veg 2-IAP'!Z315</f>
        <v>0</v>
      </c>
      <c r="AA315" s="125">
        <f>+'Inversión No. 2.1 IAP'!AA315++'Inversión No. 2.2 IAP'!AA315+'Inversión 2.3 IAP'!AA315+'Inversión 2.4 IAP'!AA315+'Exp Veg 1-IAP'!AA315+'Exp Veg 2-IAP'!AA315</f>
        <v>0</v>
      </c>
      <c r="AB315" s="125">
        <f>+'Inversión No. 2.1 IAP'!AB315++'Inversión No. 2.2 IAP'!AB315+'Inversión 2.3 IAP'!AB315+'Inversión 2.4 IAP'!AB315+'Exp Veg 1-IAP'!AB315+'Exp Veg 2-IAP'!AB315</f>
        <v>0</v>
      </c>
      <c r="AC315" s="125">
        <f>+'Inversión No. 2.1 IAP'!AC315++'Inversión No. 2.2 IAP'!AC315+'Inversión 2.3 IAP'!AC315+'Inversión 2.4 IAP'!AC315+'Exp Veg 1-IAP'!AC315+'Exp Veg 2-IAP'!AC315</f>
        <v>0</v>
      </c>
      <c r="AD315" s="125">
        <f>+'Inversión No. 2.1 IAP'!AD315++'Inversión No. 2.2 IAP'!AD315+'Inversión 2.3 IAP'!AD315+'Inversión 2.4 IAP'!AD315+'Exp Veg 1-IAP'!AD315+'Exp Veg 2-IAP'!AD315</f>
        <v>0</v>
      </c>
      <c r="AE315" s="125">
        <f>+'Inversión No. 2.1 IAP'!AE315++'Inversión No. 2.2 IAP'!AE315+'Inversión 2.3 IAP'!AE315+'Inversión 2.4 IAP'!AE315+'Exp Veg 1-IAP'!AE315+'Exp Veg 2-IAP'!AE315</f>
        <v>0</v>
      </c>
      <c r="AF315" s="125">
        <f>+'Inversión No. 2.1 IAP'!AF315++'Inversión No. 2.2 IAP'!AF315+'Inversión 2.3 IAP'!AF315+'Inversión 2.4 IAP'!AF315+'Exp Veg 1-IAP'!AF315+'Exp Veg 2-IAP'!AF315</f>
        <v>0</v>
      </c>
      <c r="AG315" s="125">
        <f>+'Inversión No. 2.1 IAP'!AG315++'Inversión No. 2.2 IAP'!AG315+'Inversión 2.3 IAP'!AG315+'Inversión 2.4 IAP'!AG315+'Exp Veg 1-IAP'!AG315+'Exp Veg 2-IAP'!AG315</f>
        <v>0</v>
      </c>
      <c r="AH315" s="125">
        <f>+'Inversión No. 2.1 IAP'!AH315++'Inversión No. 2.2 IAP'!AH315+'Inversión 2.3 IAP'!AH315+'Inversión 2.4 IAP'!AH315+'Exp Veg 1-IAP'!AH315+'Exp Veg 2-IAP'!AH315</f>
        <v>0</v>
      </c>
      <c r="AI315" s="125">
        <f>+'Inversión No. 2.1 IAP'!AI315++'Inversión No. 2.2 IAP'!AI315+'Inversión 2.3 IAP'!AI315+'Inversión 2.4 IAP'!AI315+'Exp Veg 1-IAP'!AI315+'Exp Veg 2-IAP'!AI315</f>
        <v>0</v>
      </c>
      <c r="AJ315" s="125">
        <f>+'Inversión No. 2.1 IAP'!AJ315++'Inversión No. 2.2 IAP'!AJ315+'Inversión 2.3 IAP'!AJ315+'Inversión 2.4 IAP'!AJ315+'Exp Veg 1-IAP'!AJ315+'Exp Veg 2-IAP'!AJ315</f>
        <v>0</v>
      </c>
      <c r="AK315" s="125">
        <f>+'Inversión No. 2.1 IAP'!AK315++'Inversión No. 2.2 IAP'!AK315+'Inversión 2.3 IAP'!AK315+'Inversión 2.4 IAP'!AK315+'Exp Veg 1-IAP'!AK315+'Exp Veg 2-IAP'!AK315</f>
        <v>0</v>
      </c>
    </row>
    <row r="316" spans="2:37"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125">
        <f>+'Inversión No. 2.1 IAP'!H316++'Inversión No. 2.2 IAP'!H316+'Inversión 2.3 IAP'!H316+'Inversión 2.4 IAP'!H316+'Exp Veg 1-IAP'!H316+'Exp Veg 2-IAP'!H316</f>
        <v>0</v>
      </c>
      <c r="I316" s="125">
        <f>+'Inversión No. 2.1 IAP'!I316++'Inversión No. 2.2 IAP'!I316+'Inversión 2.3 IAP'!I316+'Inversión 2.4 IAP'!I316+'Exp Veg 1-IAP'!I316+'Exp Veg 2-IAP'!I316</f>
        <v>0</v>
      </c>
      <c r="J316" s="125">
        <f>+'Inversión No. 2.1 IAP'!J316++'Inversión No. 2.2 IAP'!J316+'Inversión 2.3 IAP'!J316+'Inversión 2.4 IAP'!J316+'Exp Veg 1-IAP'!J316+'Exp Veg 2-IAP'!J316</f>
        <v>0</v>
      </c>
      <c r="K316" s="125">
        <f>+'Inversión No. 2.1 IAP'!K316++'Inversión No. 2.2 IAP'!K316+'Inversión 2.3 IAP'!K316+'Inversión 2.4 IAP'!K316+'Exp Veg 1-IAP'!K316+'Exp Veg 2-IAP'!K316</f>
        <v>0</v>
      </c>
      <c r="L316" s="125">
        <f>+'Inversión No. 2.1 IAP'!L316++'Inversión No. 2.2 IAP'!L316+'Inversión 2.3 IAP'!L316+'Inversión 2.4 IAP'!L316+'Exp Veg 1-IAP'!L316+'Exp Veg 2-IAP'!L316</f>
        <v>0</v>
      </c>
      <c r="M316" s="125">
        <f>+'Inversión No. 2.1 IAP'!M316++'Inversión No. 2.2 IAP'!M316+'Inversión 2.3 IAP'!M316+'Inversión 2.4 IAP'!M316+'Exp Veg 1-IAP'!M316+'Exp Veg 2-IAP'!M316</f>
        <v>0</v>
      </c>
      <c r="N316" s="125">
        <f>+'Inversión No. 2.1 IAP'!N316++'Inversión No. 2.2 IAP'!N316+'Inversión 2.3 IAP'!N316+'Inversión 2.4 IAP'!N316+'Exp Veg 1-IAP'!N316+'Exp Veg 2-IAP'!N316</f>
        <v>0</v>
      </c>
      <c r="O316" s="125">
        <f>+'Inversión No. 2.1 IAP'!O316++'Inversión No. 2.2 IAP'!O316+'Inversión 2.3 IAP'!O316+'Inversión 2.4 IAP'!O316+'Exp Veg 1-IAP'!O316+'Exp Veg 2-IAP'!O316</f>
        <v>0</v>
      </c>
      <c r="P316" s="125">
        <f>+'Inversión No. 2.1 IAP'!P316++'Inversión No. 2.2 IAP'!P316+'Inversión 2.3 IAP'!P316+'Inversión 2.4 IAP'!P316+'Exp Veg 1-IAP'!P316+'Exp Veg 2-IAP'!P316</f>
        <v>0</v>
      </c>
      <c r="Q316" s="125">
        <f>+'Inversión No. 2.1 IAP'!Q316++'Inversión No. 2.2 IAP'!Q316+'Inversión 2.3 IAP'!Q316+'Inversión 2.4 IAP'!Q316+'Exp Veg 1-IAP'!Q316+'Exp Veg 2-IAP'!Q316</f>
        <v>0</v>
      </c>
      <c r="R316" s="125">
        <f>+'Inversión No. 2.1 IAP'!R316++'Inversión No. 2.2 IAP'!R316+'Inversión 2.3 IAP'!R316+'Inversión 2.4 IAP'!R316+'Exp Veg 1-IAP'!R316+'Exp Veg 2-IAP'!R316</f>
        <v>0</v>
      </c>
      <c r="S316" s="125">
        <f>+'Inversión No. 2.1 IAP'!S316++'Inversión No. 2.2 IAP'!S316+'Inversión 2.3 IAP'!S316+'Inversión 2.4 IAP'!S316+'Exp Veg 1-IAP'!S316+'Exp Veg 2-IAP'!S316</f>
        <v>0</v>
      </c>
      <c r="T316" s="125">
        <f>+'Inversión No. 2.1 IAP'!T316++'Inversión No. 2.2 IAP'!T316+'Inversión 2.3 IAP'!T316+'Inversión 2.4 IAP'!T316+'Exp Veg 1-IAP'!T316+'Exp Veg 2-IAP'!T316</f>
        <v>0</v>
      </c>
      <c r="U316" s="125">
        <f>+'Inversión No. 2.1 IAP'!U316++'Inversión No. 2.2 IAP'!U316+'Inversión 2.3 IAP'!U316+'Inversión 2.4 IAP'!U316+'Exp Veg 1-IAP'!U316+'Exp Veg 2-IAP'!U316</f>
        <v>0</v>
      </c>
      <c r="V316" s="125">
        <f>+'Inversión No. 2.1 IAP'!V316++'Inversión No. 2.2 IAP'!V316+'Inversión 2.3 IAP'!V316+'Inversión 2.4 IAP'!V316+'Exp Veg 1-IAP'!V316+'Exp Veg 2-IAP'!V316</f>
        <v>0</v>
      </c>
      <c r="W316" s="125">
        <f>+'Inversión No. 2.1 IAP'!W316++'Inversión No. 2.2 IAP'!W316+'Inversión 2.3 IAP'!W316+'Inversión 2.4 IAP'!W316+'Exp Veg 1-IAP'!W316+'Exp Veg 2-IAP'!W316</f>
        <v>0</v>
      </c>
      <c r="X316" s="125">
        <f>+'Inversión No. 2.1 IAP'!X316++'Inversión No. 2.2 IAP'!X316+'Inversión 2.3 IAP'!X316+'Inversión 2.4 IAP'!X316+'Exp Veg 1-IAP'!X316+'Exp Veg 2-IAP'!X316</f>
        <v>0</v>
      </c>
      <c r="Y316" s="125">
        <f>+'Inversión No. 2.1 IAP'!Y316++'Inversión No. 2.2 IAP'!Y316+'Inversión 2.3 IAP'!Y316+'Inversión 2.4 IAP'!Y316+'Exp Veg 1-IAP'!Y316+'Exp Veg 2-IAP'!Y316</f>
        <v>0</v>
      </c>
      <c r="Z316" s="125">
        <f>+'Inversión No. 2.1 IAP'!Z316++'Inversión No. 2.2 IAP'!Z316+'Inversión 2.3 IAP'!Z316+'Inversión 2.4 IAP'!Z316+'Exp Veg 1-IAP'!Z316+'Exp Veg 2-IAP'!Z316</f>
        <v>0</v>
      </c>
      <c r="AA316" s="125">
        <f>+'Inversión No. 2.1 IAP'!AA316++'Inversión No. 2.2 IAP'!AA316+'Inversión 2.3 IAP'!AA316+'Inversión 2.4 IAP'!AA316+'Exp Veg 1-IAP'!AA316+'Exp Veg 2-IAP'!AA316</f>
        <v>0</v>
      </c>
      <c r="AB316" s="125">
        <f>+'Inversión No. 2.1 IAP'!AB316++'Inversión No. 2.2 IAP'!AB316+'Inversión 2.3 IAP'!AB316+'Inversión 2.4 IAP'!AB316+'Exp Veg 1-IAP'!AB316+'Exp Veg 2-IAP'!AB316</f>
        <v>0</v>
      </c>
      <c r="AC316" s="125">
        <f>+'Inversión No. 2.1 IAP'!AC316++'Inversión No. 2.2 IAP'!AC316+'Inversión 2.3 IAP'!AC316+'Inversión 2.4 IAP'!AC316+'Exp Veg 1-IAP'!AC316+'Exp Veg 2-IAP'!AC316</f>
        <v>0</v>
      </c>
      <c r="AD316" s="125">
        <f>+'Inversión No. 2.1 IAP'!AD316++'Inversión No. 2.2 IAP'!AD316+'Inversión 2.3 IAP'!AD316+'Inversión 2.4 IAP'!AD316+'Exp Veg 1-IAP'!AD316+'Exp Veg 2-IAP'!AD316</f>
        <v>0</v>
      </c>
      <c r="AE316" s="125">
        <f>+'Inversión No. 2.1 IAP'!AE316++'Inversión No. 2.2 IAP'!AE316+'Inversión 2.3 IAP'!AE316+'Inversión 2.4 IAP'!AE316+'Exp Veg 1-IAP'!AE316+'Exp Veg 2-IAP'!AE316</f>
        <v>0</v>
      </c>
      <c r="AF316" s="125">
        <f>+'Inversión No. 2.1 IAP'!AF316++'Inversión No. 2.2 IAP'!AF316+'Inversión 2.3 IAP'!AF316+'Inversión 2.4 IAP'!AF316+'Exp Veg 1-IAP'!AF316+'Exp Veg 2-IAP'!AF316</f>
        <v>0</v>
      </c>
      <c r="AG316" s="125">
        <f>+'Inversión No. 2.1 IAP'!AG316++'Inversión No. 2.2 IAP'!AG316+'Inversión 2.3 IAP'!AG316+'Inversión 2.4 IAP'!AG316+'Exp Veg 1-IAP'!AG316+'Exp Veg 2-IAP'!AG316</f>
        <v>0</v>
      </c>
      <c r="AH316" s="125">
        <f>+'Inversión No. 2.1 IAP'!AH316++'Inversión No. 2.2 IAP'!AH316+'Inversión 2.3 IAP'!AH316+'Inversión 2.4 IAP'!AH316+'Exp Veg 1-IAP'!AH316+'Exp Veg 2-IAP'!AH316</f>
        <v>0</v>
      </c>
      <c r="AI316" s="125">
        <f>+'Inversión No. 2.1 IAP'!AI316++'Inversión No. 2.2 IAP'!AI316+'Inversión 2.3 IAP'!AI316+'Inversión 2.4 IAP'!AI316+'Exp Veg 1-IAP'!AI316+'Exp Veg 2-IAP'!AI316</f>
        <v>0</v>
      </c>
      <c r="AJ316" s="125">
        <f>+'Inversión No. 2.1 IAP'!AJ316++'Inversión No. 2.2 IAP'!AJ316+'Inversión 2.3 IAP'!AJ316+'Inversión 2.4 IAP'!AJ316+'Exp Veg 1-IAP'!AJ316+'Exp Veg 2-IAP'!AJ316</f>
        <v>0</v>
      </c>
      <c r="AK316" s="125">
        <f>+'Inversión No. 2.1 IAP'!AK316++'Inversión No. 2.2 IAP'!AK316+'Inversión 2.3 IAP'!AK316+'Inversión 2.4 IAP'!AK316+'Exp Veg 1-IAP'!AK316+'Exp Veg 2-IAP'!AK316</f>
        <v>0</v>
      </c>
    </row>
    <row r="317" spans="2:37" x14ac:dyDescent="0.25">
      <c r="B317" s="59" t="s">
        <v>692</v>
      </c>
      <c r="C317" s="62" t="str">
        <f>+VLOOKUP(B317,'resumen UCAP'!$A$5:$O$329,2,0)</f>
        <v>Pararrayos DPS</v>
      </c>
      <c r="D317" s="63"/>
      <c r="E317" s="63" t="str">
        <f>+VLOOKUP(B317,'resumen UCAP'!$A$5:$O$329,3,0)</f>
        <v>Un</v>
      </c>
      <c r="F317" s="64">
        <f>+VLOOKUP(B317,'resumen UCAP'!$A$5:$O$329,15,0)</f>
        <v>200000</v>
      </c>
      <c r="G317" s="61">
        <v>395</v>
      </c>
      <c r="H317" s="125">
        <f>+'Inversión No. 2.1 IAP'!H317++'Inversión No. 2.2 IAP'!H317+'Inversión 2.3 IAP'!H317+'Inversión 2.4 IAP'!H317+'Exp Veg 1-IAP'!H317+'Exp Veg 2-IAP'!H317</f>
        <v>0</v>
      </c>
      <c r="I317" s="125">
        <f>+'Inversión No. 2.1 IAP'!I317++'Inversión No. 2.2 IAP'!I317+'Inversión 2.3 IAP'!I317+'Inversión 2.4 IAP'!I317+'Exp Veg 1-IAP'!I317+'Exp Veg 2-IAP'!I317</f>
        <v>0</v>
      </c>
      <c r="J317" s="125">
        <f>+'Inversión No. 2.1 IAP'!J317++'Inversión No. 2.2 IAP'!J317+'Inversión 2.3 IAP'!J317+'Inversión 2.4 IAP'!J317+'Exp Veg 1-IAP'!J317+'Exp Veg 2-IAP'!J317</f>
        <v>0</v>
      </c>
      <c r="K317" s="125">
        <f>+'Inversión No. 2.1 IAP'!K317++'Inversión No. 2.2 IAP'!K317+'Inversión 2.3 IAP'!K317+'Inversión 2.4 IAP'!K317+'Exp Veg 1-IAP'!K317+'Exp Veg 2-IAP'!K317</f>
        <v>0</v>
      </c>
      <c r="L317" s="125">
        <f>+'Inversión No. 2.1 IAP'!L317++'Inversión No. 2.2 IAP'!L317+'Inversión 2.3 IAP'!L317+'Inversión 2.4 IAP'!L317+'Exp Veg 1-IAP'!L317+'Exp Veg 2-IAP'!L317</f>
        <v>0</v>
      </c>
      <c r="M317" s="125">
        <f>+'Inversión No. 2.1 IAP'!M317++'Inversión No. 2.2 IAP'!M317+'Inversión 2.3 IAP'!M317+'Inversión 2.4 IAP'!M317+'Exp Veg 1-IAP'!M317+'Exp Veg 2-IAP'!M317</f>
        <v>0</v>
      </c>
      <c r="N317" s="125">
        <f>+'Inversión No. 2.1 IAP'!N317++'Inversión No. 2.2 IAP'!N317+'Inversión 2.3 IAP'!N317+'Inversión 2.4 IAP'!N317+'Exp Veg 1-IAP'!N317+'Exp Veg 2-IAP'!N317</f>
        <v>0</v>
      </c>
      <c r="O317" s="125">
        <f>+'Inversión No. 2.1 IAP'!O317++'Inversión No. 2.2 IAP'!O317+'Inversión 2.3 IAP'!O317+'Inversión 2.4 IAP'!O317+'Exp Veg 1-IAP'!O317+'Exp Veg 2-IAP'!O317</f>
        <v>0</v>
      </c>
      <c r="P317" s="125">
        <f>+'Inversión No. 2.1 IAP'!P317++'Inversión No. 2.2 IAP'!P317+'Inversión 2.3 IAP'!P317+'Inversión 2.4 IAP'!P317+'Exp Veg 1-IAP'!P317+'Exp Veg 2-IAP'!P317</f>
        <v>0</v>
      </c>
      <c r="Q317" s="125">
        <f>+'Inversión No. 2.1 IAP'!Q317++'Inversión No. 2.2 IAP'!Q317+'Inversión 2.3 IAP'!Q317+'Inversión 2.4 IAP'!Q317+'Exp Veg 1-IAP'!Q317+'Exp Veg 2-IAP'!Q317</f>
        <v>0</v>
      </c>
      <c r="R317" s="125">
        <f>+'Inversión No. 2.1 IAP'!R317++'Inversión No. 2.2 IAP'!R317+'Inversión 2.3 IAP'!R317+'Inversión 2.4 IAP'!R317+'Exp Veg 1-IAP'!R317+'Exp Veg 2-IAP'!R317</f>
        <v>0</v>
      </c>
      <c r="S317" s="125">
        <f>+'Inversión No. 2.1 IAP'!S317++'Inversión No. 2.2 IAP'!S317+'Inversión 2.3 IAP'!S317+'Inversión 2.4 IAP'!S317+'Exp Veg 1-IAP'!S317+'Exp Veg 2-IAP'!S317</f>
        <v>0</v>
      </c>
      <c r="T317" s="125">
        <f>+'Inversión No. 2.1 IAP'!T317++'Inversión No. 2.2 IAP'!T317+'Inversión 2.3 IAP'!T317+'Inversión 2.4 IAP'!T317+'Exp Veg 1-IAP'!T317+'Exp Veg 2-IAP'!T317</f>
        <v>0</v>
      </c>
      <c r="U317" s="125">
        <f>+'Inversión No. 2.1 IAP'!U317++'Inversión No. 2.2 IAP'!U317+'Inversión 2.3 IAP'!U317+'Inversión 2.4 IAP'!U317+'Exp Veg 1-IAP'!U317+'Exp Veg 2-IAP'!U317</f>
        <v>0</v>
      </c>
      <c r="V317" s="125">
        <f>+'Inversión No. 2.1 IAP'!V317++'Inversión No. 2.2 IAP'!V317+'Inversión 2.3 IAP'!V317+'Inversión 2.4 IAP'!V317+'Exp Veg 1-IAP'!V317+'Exp Veg 2-IAP'!V317</f>
        <v>0</v>
      </c>
      <c r="W317" s="125">
        <f>+'Inversión No. 2.1 IAP'!W317++'Inversión No. 2.2 IAP'!W317+'Inversión 2.3 IAP'!W317+'Inversión 2.4 IAP'!W317+'Exp Veg 1-IAP'!W317+'Exp Veg 2-IAP'!W317</f>
        <v>0</v>
      </c>
      <c r="X317" s="125">
        <f>+'Inversión No. 2.1 IAP'!X317++'Inversión No. 2.2 IAP'!X317+'Inversión 2.3 IAP'!X317+'Inversión 2.4 IAP'!X317+'Exp Veg 1-IAP'!X317+'Exp Veg 2-IAP'!X317</f>
        <v>0</v>
      </c>
      <c r="Y317" s="125">
        <f>+'Inversión No. 2.1 IAP'!Y317++'Inversión No. 2.2 IAP'!Y317+'Inversión 2.3 IAP'!Y317+'Inversión 2.4 IAP'!Y317+'Exp Veg 1-IAP'!Y317+'Exp Veg 2-IAP'!Y317</f>
        <v>0</v>
      </c>
      <c r="Z317" s="125">
        <f>+'Inversión No. 2.1 IAP'!Z317++'Inversión No. 2.2 IAP'!Z317+'Inversión 2.3 IAP'!Z317+'Inversión 2.4 IAP'!Z317+'Exp Veg 1-IAP'!Z317+'Exp Veg 2-IAP'!Z317</f>
        <v>0</v>
      </c>
      <c r="AA317" s="125">
        <f>+'Inversión No. 2.1 IAP'!AA317++'Inversión No. 2.2 IAP'!AA317+'Inversión 2.3 IAP'!AA317+'Inversión 2.4 IAP'!AA317+'Exp Veg 1-IAP'!AA317+'Exp Veg 2-IAP'!AA317</f>
        <v>0</v>
      </c>
      <c r="AB317" s="125">
        <f>+'Inversión No. 2.1 IAP'!AB317++'Inversión No. 2.2 IAP'!AB317+'Inversión 2.3 IAP'!AB317+'Inversión 2.4 IAP'!AB317+'Exp Veg 1-IAP'!AB317+'Exp Veg 2-IAP'!AB317</f>
        <v>0</v>
      </c>
      <c r="AC317" s="125">
        <f>+'Inversión No. 2.1 IAP'!AC317++'Inversión No. 2.2 IAP'!AC317+'Inversión 2.3 IAP'!AC317+'Inversión 2.4 IAP'!AC317+'Exp Veg 1-IAP'!AC317+'Exp Veg 2-IAP'!AC317</f>
        <v>0</v>
      </c>
      <c r="AD317" s="125">
        <f>+'Inversión No. 2.1 IAP'!AD317++'Inversión No. 2.2 IAP'!AD317+'Inversión 2.3 IAP'!AD317+'Inversión 2.4 IAP'!AD317+'Exp Veg 1-IAP'!AD317+'Exp Veg 2-IAP'!AD317</f>
        <v>0</v>
      </c>
      <c r="AE317" s="125">
        <f>+'Inversión No. 2.1 IAP'!AE317++'Inversión No. 2.2 IAP'!AE317+'Inversión 2.3 IAP'!AE317+'Inversión 2.4 IAP'!AE317+'Exp Veg 1-IAP'!AE317+'Exp Veg 2-IAP'!AE317</f>
        <v>0</v>
      </c>
      <c r="AF317" s="125">
        <f>+'Inversión No. 2.1 IAP'!AF317++'Inversión No. 2.2 IAP'!AF317+'Inversión 2.3 IAP'!AF317+'Inversión 2.4 IAP'!AF317+'Exp Veg 1-IAP'!AF317+'Exp Veg 2-IAP'!AF317</f>
        <v>0</v>
      </c>
      <c r="AG317" s="125">
        <f>+'Inversión No. 2.1 IAP'!AG317++'Inversión No. 2.2 IAP'!AG317+'Inversión 2.3 IAP'!AG317+'Inversión 2.4 IAP'!AG317+'Exp Veg 1-IAP'!AG317+'Exp Veg 2-IAP'!AG317</f>
        <v>0</v>
      </c>
      <c r="AH317" s="125">
        <f>+'Inversión No. 2.1 IAP'!AH317++'Inversión No. 2.2 IAP'!AH317+'Inversión 2.3 IAP'!AH317+'Inversión 2.4 IAP'!AH317+'Exp Veg 1-IAP'!AH317+'Exp Veg 2-IAP'!AH317</f>
        <v>0</v>
      </c>
      <c r="AI317" s="125">
        <f>+'Inversión No. 2.1 IAP'!AI317++'Inversión No. 2.2 IAP'!AI317+'Inversión 2.3 IAP'!AI317+'Inversión 2.4 IAP'!AI317+'Exp Veg 1-IAP'!AI317+'Exp Veg 2-IAP'!AI317</f>
        <v>0</v>
      </c>
      <c r="AJ317" s="125">
        <f>+'Inversión No. 2.1 IAP'!AJ317++'Inversión No. 2.2 IAP'!AJ317+'Inversión 2.3 IAP'!AJ317+'Inversión 2.4 IAP'!AJ317+'Exp Veg 1-IAP'!AJ317+'Exp Veg 2-IAP'!AJ317</f>
        <v>0</v>
      </c>
      <c r="AK317" s="125">
        <f>+'Inversión No. 2.1 IAP'!AK317++'Inversión No. 2.2 IAP'!AK317+'Inversión 2.3 IAP'!AK317+'Inversión 2.4 IAP'!AK317+'Exp Veg 1-IAP'!AK317+'Exp Veg 2-IAP'!AK317</f>
        <v>0</v>
      </c>
    </row>
    <row r="318" spans="2:37" x14ac:dyDescent="0.25">
      <c r="B318" s="59" t="s">
        <v>693</v>
      </c>
      <c r="C318" s="62" t="str">
        <f>+VLOOKUP(B318,'resumen UCAP'!$A$5:$O$329,2,0)</f>
        <v>Corta circuito</v>
      </c>
      <c r="D318" s="63"/>
      <c r="E318" s="63" t="str">
        <f>+VLOOKUP(B318,'resumen UCAP'!$A$5:$O$329,3,0)</f>
        <v>Un</v>
      </c>
      <c r="F318" s="64">
        <f>+VLOOKUP(B318,'resumen UCAP'!$A$5:$O$329,15,0)</f>
        <v>150000</v>
      </c>
      <c r="G318" s="61">
        <v>389</v>
      </c>
      <c r="H318" s="125">
        <f>+'Inversión No. 2.1 IAP'!H318++'Inversión No. 2.2 IAP'!H318+'Inversión 2.3 IAP'!H318+'Inversión 2.4 IAP'!H318+'Exp Veg 1-IAP'!H318+'Exp Veg 2-IAP'!H318</f>
        <v>0</v>
      </c>
      <c r="I318" s="125">
        <f>+'Inversión No. 2.1 IAP'!I318++'Inversión No. 2.2 IAP'!I318+'Inversión 2.3 IAP'!I318+'Inversión 2.4 IAP'!I318+'Exp Veg 1-IAP'!I318+'Exp Veg 2-IAP'!I318</f>
        <v>0</v>
      </c>
      <c r="J318" s="125">
        <f>+'Inversión No. 2.1 IAP'!J318++'Inversión No. 2.2 IAP'!J318+'Inversión 2.3 IAP'!J318+'Inversión 2.4 IAP'!J318+'Exp Veg 1-IAP'!J318+'Exp Veg 2-IAP'!J318</f>
        <v>0</v>
      </c>
      <c r="K318" s="125">
        <f>+'Inversión No. 2.1 IAP'!K318++'Inversión No. 2.2 IAP'!K318+'Inversión 2.3 IAP'!K318+'Inversión 2.4 IAP'!K318+'Exp Veg 1-IAP'!K318+'Exp Veg 2-IAP'!K318</f>
        <v>0</v>
      </c>
      <c r="L318" s="125">
        <f>+'Inversión No. 2.1 IAP'!L318++'Inversión No. 2.2 IAP'!L318+'Inversión 2.3 IAP'!L318+'Inversión 2.4 IAP'!L318+'Exp Veg 1-IAP'!L318+'Exp Veg 2-IAP'!L318</f>
        <v>0</v>
      </c>
      <c r="M318" s="125">
        <f>+'Inversión No. 2.1 IAP'!M318++'Inversión No. 2.2 IAP'!M318+'Inversión 2.3 IAP'!M318+'Inversión 2.4 IAP'!M318+'Exp Veg 1-IAP'!M318+'Exp Veg 2-IAP'!M318</f>
        <v>0</v>
      </c>
      <c r="N318" s="125">
        <f>+'Inversión No. 2.1 IAP'!N318++'Inversión No. 2.2 IAP'!N318+'Inversión 2.3 IAP'!N318+'Inversión 2.4 IAP'!N318+'Exp Veg 1-IAP'!N318+'Exp Veg 2-IAP'!N318</f>
        <v>0</v>
      </c>
      <c r="O318" s="125">
        <f>+'Inversión No. 2.1 IAP'!O318++'Inversión No. 2.2 IAP'!O318+'Inversión 2.3 IAP'!O318+'Inversión 2.4 IAP'!O318+'Exp Veg 1-IAP'!O318+'Exp Veg 2-IAP'!O318</f>
        <v>0</v>
      </c>
      <c r="P318" s="125">
        <f>+'Inversión No. 2.1 IAP'!P318++'Inversión No. 2.2 IAP'!P318+'Inversión 2.3 IAP'!P318+'Inversión 2.4 IAP'!P318+'Exp Veg 1-IAP'!P318+'Exp Veg 2-IAP'!P318</f>
        <v>0</v>
      </c>
      <c r="Q318" s="125">
        <f>+'Inversión No. 2.1 IAP'!Q318++'Inversión No. 2.2 IAP'!Q318+'Inversión 2.3 IAP'!Q318+'Inversión 2.4 IAP'!Q318+'Exp Veg 1-IAP'!Q318+'Exp Veg 2-IAP'!Q318</f>
        <v>0</v>
      </c>
      <c r="R318" s="125">
        <f>+'Inversión No. 2.1 IAP'!R318++'Inversión No. 2.2 IAP'!R318+'Inversión 2.3 IAP'!R318+'Inversión 2.4 IAP'!R318+'Exp Veg 1-IAP'!R318+'Exp Veg 2-IAP'!R318</f>
        <v>0</v>
      </c>
      <c r="S318" s="125">
        <f>+'Inversión No. 2.1 IAP'!S318++'Inversión No. 2.2 IAP'!S318+'Inversión 2.3 IAP'!S318+'Inversión 2.4 IAP'!S318+'Exp Veg 1-IAP'!S318+'Exp Veg 2-IAP'!S318</f>
        <v>0</v>
      </c>
      <c r="T318" s="125">
        <f>+'Inversión No. 2.1 IAP'!T318++'Inversión No. 2.2 IAP'!T318+'Inversión 2.3 IAP'!T318+'Inversión 2.4 IAP'!T318+'Exp Veg 1-IAP'!T318+'Exp Veg 2-IAP'!T318</f>
        <v>0</v>
      </c>
      <c r="U318" s="125">
        <f>+'Inversión No. 2.1 IAP'!U318++'Inversión No. 2.2 IAP'!U318+'Inversión 2.3 IAP'!U318+'Inversión 2.4 IAP'!U318+'Exp Veg 1-IAP'!U318+'Exp Veg 2-IAP'!U318</f>
        <v>0</v>
      </c>
      <c r="V318" s="125">
        <f>+'Inversión No. 2.1 IAP'!V318++'Inversión No. 2.2 IAP'!V318+'Inversión 2.3 IAP'!V318+'Inversión 2.4 IAP'!V318+'Exp Veg 1-IAP'!V318+'Exp Veg 2-IAP'!V318</f>
        <v>0</v>
      </c>
      <c r="W318" s="125">
        <f>+'Inversión No. 2.1 IAP'!W318++'Inversión No. 2.2 IAP'!W318+'Inversión 2.3 IAP'!W318+'Inversión 2.4 IAP'!W318+'Exp Veg 1-IAP'!W318+'Exp Veg 2-IAP'!W318</f>
        <v>0</v>
      </c>
      <c r="X318" s="125">
        <f>+'Inversión No. 2.1 IAP'!X318++'Inversión No. 2.2 IAP'!X318+'Inversión 2.3 IAP'!X318+'Inversión 2.4 IAP'!X318+'Exp Veg 1-IAP'!X318+'Exp Veg 2-IAP'!X318</f>
        <v>0</v>
      </c>
      <c r="Y318" s="125">
        <f>+'Inversión No. 2.1 IAP'!Y318++'Inversión No. 2.2 IAP'!Y318+'Inversión 2.3 IAP'!Y318+'Inversión 2.4 IAP'!Y318+'Exp Veg 1-IAP'!Y318+'Exp Veg 2-IAP'!Y318</f>
        <v>0</v>
      </c>
      <c r="Z318" s="125">
        <f>+'Inversión No. 2.1 IAP'!Z318++'Inversión No. 2.2 IAP'!Z318+'Inversión 2.3 IAP'!Z318+'Inversión 2.4 IAP'!Z318+'Exp Veg 1-IAP'!Z318+'Exp Veg 2-IAP'!Z318</f>
        <v>0</v>
      </c>
      <c r="AA318" s="125">
        <f>+'Inversión No. 2.1 IAP'!AA318++'Inversión No. 2.2 IAP'!AA318+'Inversión 2.3 IAP'!AA318+'Inversión 2.4 IAP'!AA318+'Exp Veg 1-IAP'!AA318+'Exp Veg 2-IAP'!AA318</f>
        <v>0</v>
      </c>
      <c r="AB318" s="125">
        <f>+'Inversión No. 2.1 IAP'!AB318++'Inversión No. 2.2 IAP'!AB318+'Inversión 2.3 IAP'!AB318+'Inversión 2.4 IAP'!AB318+'Exp Veg 1-IAP'!AB318+'Exp Veg 2-IAP'!AB318</f>
        <v>0</v>
      </c>
      <c r="AC318" s="125">
        <f>+'Inversión No. 2.1 IAP'!AC318++'Inversión No. 2.2 IAP'!AC318+'Inversión 2.3 IAP'!AC318+'Inversión 2.4 IAP'!AC318+'Exp Veg 1-IAP'!AC318+'Exp Veg 2-IAP'!AC318</f>
        <v>0</v>
      </c>
      <c r="AD318" s="125">
        <f>+'Inversión No. 2.1 IAP'!AD318++'Inversión No. 2.2 IAP'!AD318+'Inversión 2.3 IAP'!AD318+'Inversión 2.4 IAP'!AD318+'Exp Veg 1-IAP'!AD318+'Exp Veg 2-IAP'!AD318</f>
        <v>0</v>
      </c>
      <c r="AE318" s="125">
        <f>+'Inversión No. 2.1 IAP'!AE318++'Inversión No. 2.2 IAP'!AE318+'Inversión 2.3 IAP'!AE318+'Inversión 2.4 IAP'!AE318+'Exp Veg 1-IAP'!AE318+'Exp Veg 2-IAP'!AE318</f>
        <v>0</v>
      </c>
      <c r="AF318" s="125">
        <f>+'Inversión No. 2.1 IAP'!AF318++'Inversión No. 2.2 IAP'!AF318+'Inversión 2.3 IAP'!AF318+'Inversión 2.4 IAP'!AF318+'Exp Veg 1-IAP'!AF318+'Exp Veg 2-IAP'!AF318</f>
        <v>0</v>
      </c>
      <c r="AG318" s="125">
        <f>+'Inversión No. 2.1 IAP'!AG318++'Inversión No. 2.2 IAP'!AG318+'Inversión 2.3 IAP'!AG318+'Inversión 2.4 IAP'!AG318+'Exp Veg 1-IAP'!AG318+'Exp Veg 2-IAP'!AG318</f>
        <v>0</v>
      </c>
      <c r="AH318" s="125">
        <f>+'Inversión No. 2.1 IAP'!AH318++'Inversión No. 2.2 IAP'!AH318+'Inversión 2.3 IAP'!AH318+'Inversión 2.4 IAP'!AH318+'Exp Veg 1-IAP'!AH318+'Exp Veg 2-IAP'!AH318</f>
        <v>0</v>
      </c>
      <c r="AI318" s="125">
        <f>+'Inversión No. 2.1 IAP'!AI318++'Inversión No. 2.2 IAP'!AI318+'Inversión 2.3 IAP'!AI318+'Inversión 2.4 IAP'!AI318+'Exp Veg 1-IAP'!AI318+'Exp Veg 2-IAP'!AI318</f>
        <v>0</v>
      </c>
      <c r="AJ318" s="125">
        <f>+'Inversión No. 2.1 IAP'!AJ318++'Inversión No. 2.2 IAP'!AJ318+'Inversión 2.3 IAP'!AJ318+'Inversión 2.4 IAP'!AJ318+'Exp Veg 1-IAP'!AJ318+'Exp Veg 2-IAP'!AJ318</f>
        <v>0</v>
      </c>
      <c r="AK318" s="125">
        <f>+'Inversión No. 2.1 IAP'!AK318++'Inversión No. 2.2 IAP'!AK318+'Inversión 2.3 IAP'!AK318+'Inversión 2.4 IAP'!AK318+'Exp Veg 1-IAP'!AK318+'Exp Veg 2-IAP'!AK318</f>
        <v>0</v>
      </c>
    </row>
    <row r="319" spans="2:37" x14ac:dyDescent="0.25">
      <c r="B319" s="59" t="s">
        <v>694</v>
      </c>
      <c r="C319" s="62" t="str">
        <f>+VLOOKUP(B319,'resumen UCAP'!$A$5:$O$329,2,0)</f>
        <v>Cruceta</v>
      </c>
      <c r="D319" s="63"/>
      <c r="E319" s="63" t="str">
        <f>+VLOOKUP(B319,'resumen UCAP'!$A$5:$O$329,3,0)</f>
        <v>Un</v>
      </c>
      <c r="F319" s="64">
        <f>+VLOOKUP(B319,'resumen UCAP'!$A$5:$O$329,15,0)</f>
        <v>120000</v>
      </c>
      <c r="G319" s="61">
        <v>1164</v>
      </c>
      <c r="H319" s="125">
        <f>+'Inversión No. 2.1 IAP'!H319++'Inversión No. 2.2 IAP'!H319+'Inversión 2.3 IAP'!H319+'Inversión 2.4 IAP'!H319+'Exp Veg 1-IAP'!H319+'Exp Veg 2-IAP'!H319</f>
        <v>0</v>
      </c>
      <c r="I319" s="125">
        <f>+'Inversión No. 2.1 IAP'!I319++'Inversión No. 2.2 IAP'!I319+'Inversión 2.3 IAP'!I319+'Inversión 2.4 IAP'!I319+'Exp Veg 1-IAP'!I319+'Exp Veg 2-IAP'!I319</f>
        <v>0</v>
      </c>
      <c r="J319" s="125">
        <f>+'Inversión No. 2.1 IAP'!J319++'Inversión No. 2.2 IAP'!J319+'Inversión 2.3 IAP'!J319+'Inversión 2.4 IAP'!J319+'Exp Veg 1-IAP'!J319+'Exp Veg 2-IAP'!J319</f>
        <v>0</v>
      </c>
      <c r="K319" s="125">
        <f>+'Inversión No. 2.1 IAP'!K319++'Inversión No. 2.2 IAP'!K319+'Inversión 2.3 IAP'!K319+'Inversión 2.4 IAP'!K319+'Exp Veg 1-IAP'!K319+'Exp Veg 2-IAP'!K319</f>
        <v>0</v>
      </c>
      <c r="L319" s="125">
        <f>+'Inversión No. 2.1 IAP'!L319++'Inversión No. 2.2 IAP'!L319+'Inversión 2.3 IAP'!L319+'Inversión 2.4 IAP'!L319+'Exp Veg 1-IAP'!L319+'Exp Veg 2-IAP'!L319</f>
        <v>0</v>
      </c>
      <c r="M319" s="125">
        <f>+'Inversión No. 2.1 IAP'!M319++'Inversión No. 2.2 IAP'!M319+'Inversión 2.3 IAP'!M319+'Inversión 2.4 IAP'!M319+'Exp Veg 1-IAP'!M319+'Exp Veg 2-IAP'!M319</f>
        <v>0</v>
      </c>
      <c r="N319" s="125">
        <f>+'Inversión No. 2.1 IAP'!N319++'Inversión No. 2.2 IAP'!N319+'Inversión 2.3 IAP'!N319+'Inversión 2.4 IAP'!N319+'Exp Veg 1-IAP'!N319+'Exp Veg 2-IAP'!N319</f>
        <v>0</v>
      </c>
      <c r="O319" s="125">
        <f>+'Inversión No. 2.1 IAP'!O319++'Inversión No. 2.2 IAP'!O319+'Inversión 2.3 IAP'!O319+'Inversión 2.4 IAP'!O319+'Exp Veg 1-IAP'!O319+'Exp Veg 2-IAP'!O319</f>
        <v>0</v>
      </c>
      <c r="P319" s="125">
        <f>+'Inversión No. 2.1 IAP'!P319++'Inversión No. 2.2 IAP'!P319+'Inversión 2.3 IAP'!P319+'Inversión 2.4 IAP'!P319+'Exp Veg 1-IAP'!P319+'Exp Veg 2-IAP'!P319</f>
        <v>0</v>
      </c>
      <c r="Q319" s="125">
        <f>+'Inversión No. 2.1 IAP'!Q319++'Inversión No. 2.2 IAP'!Q319+'Inversión 2.3 IAP'!Q319+'Inversión 2.4 IAP'!Q319+'Exp Veg 1-IAP'!Q319+'Exp Veg 2-IAP'!Q319</f>
        <v>0</v>
      </c>
      <c r="R319" s="125">
        <f>+'Inversión No. 2.1 IAP'!R319++'Inversión No. 2.2 IAP'!R319+'Inversión 2.3 IAP'!R319+'Inversión 2.4 IAP'!R319+'Exp Veg 1-IAP'!R319+'Exp Veg 2-IAP'!R319</f>
        <v>0</v>
      </c>
      <c r="S319" s="125">
        <f>+'Inversión No. 2.1 IAP'!S319++'Inversión No. 2.2 IAP'!S319+'Inversión 2.3 IAP'!S319+'Inversión 2.4 IAP'!S319+'Exp Veg 1-IAP'!S319+'Exp Veg 2-IAP'!S319</f>
        <v>0</v>
      </c>
      <c r="T319" s="125">
        <f>+'Inversión No. 2.1 IAP'!T319++'Inversión No. 2.2 IAP'!T319+'Inversión 2.3 IAP'!T319+'Inversión 2.4 IAP'!T319+'Exp Veg 1-IAP'!T319+'Exp Veg 2-IAP'!T319</f>
        <v>0</v>
      </c>
      <c r="U319" s="125">
        <f>+'Inversión No. 2.1 IAP'!U319++'Inversión No. 2.2 IAP'!U319+'Inversión 2.3 IAP'!U319+'Inversión 2.4 IAP'!U319+'Exp Veg 1-IAP'!U319+'Exp Veg 2-IAP'!U319</f>
        <v>0</v>
      </c>
      <c r="V319" s="125">
        <f>+'Inversión No. 2.1 IAP'!V319++'Inversión No. 2.2 IAP'!V319+'Inversión 2.3 IAP'!V319+'Inversión 2.4 IAP'!V319+'Exp Veg 1-IAP'!V319+'Exp Veg 2-IAP'!V319</f>
        <v>0</v>
      </c>
      <c r="W319" s="125">
        <f>+'Inversión No. 2.1 IAP'!W319++'Inversión No. 2.2 IAP'!W319+'Inversión 2.3 IAP'!W319+'Inversión 2.4 IAP'!W319+'Exp Veg 1-IAP'!W319+'Exp Veg 2-IAP'!W319</f>
        <v>0</v>
      </c>
      <c r="X319" s="125">
        <f>+'Inversión No. 2.1 IAP'!X319++'Inversión No. 2.2 IAP'!X319+'Inversión 2.3 IAP'!X319+'Inversión 2.4 IAP'!X319+'Exp Veg 1-IAP'!X319+'Exp Veg 2-IAP'!X319</f>
        <v>0</v>
      </c>
      <c r="Y319" s="125">
        <f>+'Inversión No. 2.1 IAP'!Y319++'Inversión No. 2.2 IAP'!Y319+'Inversión 2.3 IAP'!Y319+'Inversión 2.4 IAP'!Y319+'Exp Veg 1-IAP'!Y319+'Exp Veg 2-IAP'!Y319</f>
        <v>0</v>
      </c>
      <c r="Z319" s="125">
        <f>+'Inversión No. 2.1 IAP'!Z319++'Inversión No. 2.2 IAP'!Z319+'Inversión 2.3 IAP'!Z319+'Inversión 2.4 IAP'!Z319+'Exp Veg 1-IAP'!Z319+'Exp Veg 2-IAP'!Z319</f>
        <v>0</v>
      </c>
      <c r="AA319" s="125">
        <f>+'Inversión No. 2.1 IAP'!AA319++'Inversión No. 2.2 IAP'!AA319+'Inversión 2.3 IAP'!AA319+'Inversión 2.4 IAP'!AA319+'Exp Veg 1-IAP'!AA319+'Exp Veg 2-IAP'!AA319</f>
        <v>0</v>
      </c>
      <c r="AB319" s="125">
        <f>+'Inversión No. 2.1 IAP'!AB319++'Inversión No. 2.2 IAP'!AB319+'Inversión 2.3 IAP'!AB319+'Inversión 2.4 IAP'!AB319+'Exp Veg 1-IAP'!AB319+'Exp Veg 2-IAP'!AB319</f>
        <v>0</v>
      </c>
      <c r="AC319" s="125">
        <f>+'Inversión No. 2.1 IAP'!AC319++'Inversión No. 2.2 IAP'!AC319+'Inversión 2.3 IAP'!AC319+'Inversión 2.4 IAP'!AC319+'Exp Veg 1-IAP'!AC319+'Exp Veg 2-IAP'!AC319</f>
        <v>0</v>
      </c>
      <c r="AD319" s="125">
        <f>+'Inversión No. 2.1 IAP'!AD319++'Inversión No. 2.2 IAP'!AD319+'Inversión 2.3 IAP'!AD319+'Inversión 2.4 IAP'!AD319+'Exp Veg 1-IAP'!AD319+'Exp Veg 2-IAP'!AD319</f>
        <v>0</v>
      </c>
      <c r="AE319" s="125">
        <f>+'Inversión No. 2.1 IAP'!AE319++'Inversión No. 2.2 IAP'!AE319+'Inversión 2.3 IAP'!AE319+'Inversión 2.4 IAP'!AE319+'Exp Veg 1-IAP'!AE319+'Exp Veg 2-IAP'!AE319</f>
        <v>0</v>
      </c>
      <c r="AF319" s="125">
        <f>+'Inversión No. 2.1 IAP'!AF319++'Inversión No. 2.2 IAP'!AF319+'Inversión 2.3 IAP'!AF319+'Inversión 2.4 IAP'!AF319+'Exp Veg 1-IAP'!AF319+'Exp Veg 2-IAP'!AF319</f>
        <v>0</v>
      </c>
      <c r="AG319" s="125">
        <f>+'Inversión No. 2.1 IAP'!AG319++'Inversión No. 2.2 IAP'!AG319+'Inversión 2.3 IAP'!AG319+'Inversión 2.4 IAP'!AG319+'Exp Veg 1-IAP'!AG319+'Exp Veg 2-IAP'!AG319</f>
        <v>0</v>
      </c>
      <c r="AH319" s="125">
        <f>+'Inversión No. 2.1 IAP'!AH319++'Inversión No. 2.2 IAP'!AH319+'Inversión 2.3 IAP'!AH319+'Inversión 2.4 IAP'!AH319+'Exp Veg 1-IAP'!AH319+'Exp Veg 2-IAP'!AH319</f>
        <v>0</v>
      </c>
      <c r="AI319" s="125">
        <f>+'Inversión No. 2.1 IAP'!AI319++'Inversión No. 2.2 IAP'!AI319+'Inversión 2.3 IAP'!AI319+'Inversión 2.4 IAP'!AI319+'Exp Veg 1-IAP'!AI319+'Exp Veg 2-IAP'!AI319</f>
        <v>0</v>
      </c>
      <c r="AJ319" s="125">
        <f>+'Inversión No. 2.1 IAP'!AJ319++'Inversión No. 2.2 IAP'!AJ319+'Inversión 2.3 IAP'!AJ319+'Inversión 2.4 IAP'!AJ319+'Exp Veg 1-IAP'!AJ319+'Exp Veg 2-IAP'!AJ319</f>
        <v>0</v>
      </c>
      <c r="AK319" s="125">
        <f>+'Inversión No. 2.1 IAP'!AK319++'Inversión No. 2.2 IAP'!AK319+'Inversión 2.3 IAP'!AK319+'Inversión 2.4 IAP'!AK319+'Exp Veg 1-IAP'!AK319+'Exp Veg 2-IAP'!AK319</f>
        <v>0</v>
      </c>
    </row>
    <row r="320" spans="2:37" x14ac:dyDescent="0.25">
      <c r="B320" s="59"/>
      <c r="C320" s="127" t="s">
        <v>289</v>
      </c>
      <c r="D320" s="60"/>
      <c r="E320" s="59"/>
      <c r="F320" s="61"/>
      <c r="G320" s="129">
        <f>+SUM(G314:G319)</f>
        <v>2154</v>
      </c>
      <c r="H320" s="129">
        <f t="shared" ref="H320:AK320" si="10">+SUM(H314:H319)</f>
        <v>0</v>
      </c>
      <c r="I320" s="129">
        <f t="shared" si="10"/>
        <v>0</v>
      </c>
      <c r="J320" s="129">
        <f t="shared" si="10"/>
        <v>0</v>
      </c>
      <c r="K320" s="129">
        <f t="shared" si="10"/>
        <v>0</v>
      </c>
      <c r="L320" s="129">
        <f t="shared" si="10"/>
        <v>0</v>
      </c>
      <c r="M320" s="129">
        <f t="shared" si="10"/>
        <v>0</v>
      </c>
      <c r="N320" s="129">
        <f t="shared" si="10"/>
        <v>0</v>
      </c>
      <c r="O320" s="129">
        <f t="shared" si="10"/>
        <v>0</v>
      </c>
      <c r="P320" s="129">
        <f t="shared" si="10"/>
        <v>0</v>
      </c>
      <c r="Q320" s="129">
        <f t="shared" si="10"/>
        <v>0</v>
      </c>
      <c r="R320" s="129">
        <f t="shared" si="10"/>
        <v>0</v>
      </c>
      <c r="S320" s="129">
        <f t="shared" si="10"/>
        <v>0</v>
      </c>
      <c r="T320" s="129">
        <f t="shared" si="10"/>
        <v>0</v>
      </c>
      <c r="U320" s="129">
        <f t="shared" si="10"/>
        <v>0</v>
      </c>
      <c r="V320" s="129">
        <f t="shared" si="10"/>
        <v>0</v>
      </c>
      <c r="W320" s="129">
        <f t="shared" si="10"/>
        <v>0</v>
      </c>
      <c r="X320" s="129">
        <f t="shared" si="10"/>
        <v>0</v>
      </c>
      <c r="Y320" s="129">
        <f t="shared" si="10"/>
        <v>0</v>
      </c>
      <c r="Z320" s="129">
        <f t="shared" si="10"/>
        <v>0</v>
      </c>
      <c r="AA320" s="129">
        <f t="shared" si="10"/>
        <v>0</v>
      </c>
      <c r="AB320" s="129">
        <f t="shared" si="10"/>
        <v>0</v>
      </c>
      <c r="AC320" s="129">
        <f t="shared" si="10"/>
        <v>0</v>
      </c>
      <c r="AD320" s="129">
        <f t="shared" si="10"/>
        <v>0</v>
      </c>
      <c r="AE320" s="129">
        <f t="shared" si="10"/>
        <v>0</v>
      </c>
      <c r="AF320" s="129">
        <f t="shared" si="10"/>
        <v>0</v>
      </c>
      <c r="AG320" s="129">
        <f t="shared" si="10"/>
        <v>0</v>
      </c>
      <c r="AH320" s="129">
        <f t="shared" si="10"/>
        <v>0</v>
      </c>
      <c r="AI320" s="129">
        <f t="shared" si="10"/>
        <v>0</v>
      </c>
      <c r="AJ320" s="129">
        <f t="shared" si="10"/>
        <v>0</v>
      </c>
      <c r="AK320" s="129">
        <f t="shared" si="10"/>
        <v>0</v>
      </c>
    </row>
    <row r="321" spans="2:37" x14ac:dyDescent="0.25">
      <c r="B321" s="59"/>
      <c r="C321" s="126" t="s">
        <v>441</v>
      </c>
      <c r="D321" s="60"/>
      <c r="E321" s="59"/>
      <c r="F321" s="61"/>
      <c r="G321" s="129">
        <f>+SUMPRODUCT($F$314:$F$319,G314:G319)</f>
        <v>1133426580.25</v>
      </c>
      <c r="H321" s="129">
        <f t="shared" ref="H321:AK321" si="11">+SUMPRODUCT($F$314:$F$319,H314:H319)</f>
        <v>0</v>
      </c>
      <c r="I321" s="129">
        <f t="shared" si="11"/>
        <v>0</v>
      </c>
      <c r="J321" s="129">
        <f t="shared" si="11"/>
        <v>0</v>
      </c>
      <c r="K321" s="129">
        <f t="shared" si="11"/>
        <v>0</v>
      </c>
      <c r="L321" s="129">
        <f t="shared" si="11"/>
        <v>0</v>
      </c>
      <c r="M321" s="129">
        <f t="shared" si="11"/>
        <v>0</v>
      </c>
      <c r="N321" s="129">
        <f t="shared" si="11"/>
        <v>0</v>
      </c>
      <c r="O321" s="129">
        <f t="shared" si="11"/>
        <v>0</v>
      </c>
      <c r="P321" s="129">
        <f t="shared" si="11"/>
        <v>0</v>
      </c>
      <c r="Q321" s="129">
        <f t="shared" si="11"/>
        <v>0</v>
      </c>
      <c r="R321" s="129">
        <f t="shared" si="11"/>
        <v>0</v>
      </c>
      <c r="S321" s="129">
        <f t="shared" si="11"/>
        <v>0</v>
      </c>
      <c r="T321" s="129">
        <f t="shared" si="11"/>
        <v>0</v>
      </c>
      <c r="U321" s="129">
        <f t="shared" si="11"/>
        <v>0</v>
      </c>
      <c r="V321" s="129">
        <f t="shared" si="11"/>
        <v>0</v>
      </c>
      <c r="W321" s="129">
        <f t="shared" si="11"/>
        <v>0</v>
      </c>
      <c r="X321" s="129">
        <f t="shared" si="11"/>
        <v>0</v>
      </c>
      <c r="Y321" s="129">
        <f t="shared" si="11"/>
        <v>0</v>
      </c>
      <c r="Z321" s="129">
        <f t="shared" si="11"/>
        <v>0</v>
      </c>
      <c r="AA321" s="129">
        <f t="shared" si="11"/>
        <v>0</v>
      </c>
      <c r="AB321" s="129">
        <f t="shared" si="11"/>
        <v>0</v>
      </c>
      <c r="AC321" s="129">
        <f t="shared" si="11"/>
        <v>0</v>
      </c>
      <c r="AD321" s="129">
        <f t="shared" si="11"/>
        <v>0</v>
      </c>
      <c r="AE321" s="129">
        <f t="shared" si="11"/>
        <v>0</v>
      </c>
      <c r="AF321" s="129">
        <f t="shared" si="11"/>
        <v>0</v>
      </c>
      <c r="AG321" s="129">
        <f t="shared" si="11"/>
        <v>0</v>
      </c>
      <c r="AH321" s="129">
        <f t="shared" si="11"/>
        <v>0</v>
      </c>
      <c r="AI321" s="129">
        <f t="shared" si="11"/>
        <v>0</v>
      </c>
      <c r="AJ321" s="129">
        <f t="shared" si="11"/>
        <v>0</v>
      </c>
      <c r="AK321" s="129">
        <f t="shared" si="11"/>
        <v>0</v>
      </c>
    </row>
    <row r="322" spans="2:37" x14ac:dyDescent="0.25">
      <c r="B322" s="59"/>
      <c r="C322" s="126"/>
      <c r="D322" s="60"/>
      <c r="E322" s="59"/>
      <c r="F322" s="61"/>
      <c r="G322" s="129"/>
      <c r="H322" s="61"/>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row>
    <row r="323" spans="2:37" x14ac:dyDescent="0.25">
      <c r="B323" s="59"/>
      <c r="C323" s="59"/>
      <c r="D323" s="60"/>
      <c r="E323" s="59"/>
      <c r="F323" s="61"/>
      <c r="G323" s="61"/>
      <c r="H323" s="61"/>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row>
    <row r="324" spans="2:37" x14ac:dyDescent="0.25">
      <c r="B324" s="59"/>
      <c r="C324" s="59"/>
      <c r="D324" s="60"/>
      <c r="E324" s="59"/>
      <c r="F324" s="61"/>
      <c r="G324" s="61"/>
      <c r="H324" s="61"/>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row>
    <row r="325" spans="2:37" x14ac:dyDescent="0.25">
      <c r="B325" s="59"/>
      <c r="C325" s="59"/>
      <c r="D325" s="60"/>
      <c r="E325" s="59"/>
      <c r="F325" s="61"/>
      <c r="G325" s="61"/>
      <c r="H325" s="61"/>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row>
    <row r="326" spans="2:37" x14ac:dyDescent="0.25">
      <c r="B326" s="58"/>
      <c r="C326" s="130" t="str">
        <f>+Inventario!C326</f>
        <v>MEDIDORES</v>
      </c>
      <c r="D326" s="131"/>
      <c r="E326" s="58"/>
      <c r="F326" s="132"/>
      <c r="G326" s="132"/>
      <c r="H326" s="132"/>
      <c r="I326" s="58"/>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row>
    <row r="327" spans="2:37" x14ac:dyDescent="0.25">
      <c r="B327" s="59" t="s">
        <v>695</v>
      </c>
      <c r="C327" s="62" t="str">
        <f>+VLOOKUP(B327,'resumen UCAP'!$A$5:$O$329,2,0)</f>
        <v>Medidor digital</v>
      </c>
      <c r="D327" s="63"/>
      <c r="E327" s="63" t="str">
        <f>+VLOOKUP(B327,'resumen UCAP'!$A$5:$O$329,3,0)</f>
        <v>Un</v>
      </c>
      <c r="F327" s="64">
        <f>+VLOOKUP(B327,'resumen UCAP'!$A$5:$O$329,15,0)</f>
        <v>379591.8367346939</v>
      </c>
      <c r="G327" s="61">
        <v>49</v>
      </c>
      <c r="H327" s="125">
        <f>+'Inversión No. 2.1 IAP'!H327++'Inversión No. 2.2 IAP'!H327+'Inversión 2.3 IAP'!H327+'Inversión 2.4 IAP'!H327+'Exp Veg 1-IAP'!H327+'Exp Veg 2-IAP'!H327</f>
        <v>0</v>
      </c>
      <c r="I327" s="125">
        <f>+'Inversión No. 2.1 IAP'!I327++'Inversión No. 2.2 IAP'!I327+'Inversión 2.3 IAP'!I327+'Inversión 2.4 IAP'!I327+'Exp Veg 1-IAP'!I327+'Exp Veg 2-IAP'!I327</f>
        <v>0</v>
      </c>
      <c r="J327" s="125">
        <f>+'Inversión No. 2.1 IAP'!J327++'Inversión No. 2.2 IAP'!J327+'Inversión 2.3 IAP'!J327+'Inversión 2.4 IAP'!J327+'Exp Veg 1-IAP'!J327+'Exp Veg 2-IAP'!J327</f>
        <v>0</v>
      </c>
      <c r="K327" s="125">
        <f>+'Inversión No. 2.1 IAP'!K327++'Inversión No. 2.2 IAP'!K327+'Inversión 2.3 IAP'!K327+'Inversión 2.4 IAP'!K327+'Exp Veg 1-IAP'!K327+'Exp Veg 2-IAP'!K327</f>
        <v>0</v>
      </c>
      <c r="L327" s="125">
        <f>+'Inversión No. 2.1 IAP'!L327++'Inversión No. 2.2 IAP'!L327+'Inversión 2.3 IAP'!L327+'Inversión 2.4 IAP'!L327+'Exp Veg 1-IAP'!L327+'Exp Veg 2-IAP'!L327</f>
        <v>0</v>
      </c>
      <c r="M327" s="125">
        <f>+'Inversión No. 2.1 IAP'!M327++'Inversión No. 2.2 IAP'!M327+'Inversión 2.3 IAP'!M327+'Inversión 2.4 IAP'!M327+'Exp Veg 1-IAP'!M327+'Exp Veg 2-IAP'!M327</f>
        <v>0</v>
      </c>
      <c r="N327" s="125">
        <f>+'Inversión No. 2.1 IAP'!N327++'Inversión No. 2.2 IAP'!N327+'Inversión 2.3 IAP'!N327+'Inversión 2.4 IAP'!N327+'Exp Veg 1-IAP'!N327+'Exp Veg 2-IAP'!N327</f>
        <v>0</v>
      </c>
      <c r="O327" s="125">
        <f>+'Inversión No. 2.1 IAP'!O327++'Inversión No. 2.2 IAP'!O327+'Inversión 2.3 IAP'!O327+'Inversión 2.4 IAP'!O327+'Exp Veg 1-IAP'!O327+'Exp Veg 2-IAP'!O327</f>
        <v>0</v>
      </c>
      <c r="P327" s="125">
        <f>+'Inversión No. 2.1 IAP'!P327++'Inversión No. 2.2 IAP'!P327+'Inversión 2.3 IAP'!P327+'Inversión 2.4 IAP'!P327+'Exp Veg 1-IAP'!P327+'Exp Veg 2-IAP'!P327</f>
        <v>0</v>
      </c>
      <c r="Q327" s="125">
        <f>+'Inversión No. 2.1 IAP'!Q327++'Inversión No. 2.2 IAP'!Q327+'Inversión 2.3 IAP'!Q327+'Inversión 2.4 IAP'!Q327+'Exp Veg 1-IAP'!Q327+'Exp Veg 2-IAP'!Q327</f>
        <v>0</v>
      </c>
      <c r="R327" s="125">
        <f>+'Inversión No. 2.1 IAP'!R327++'Inversión No. 2.2 IAP'!R327+'Inversión 2.3 IAP'!R327+'Inversión 2.4 IAP'!R327+'Exp Veg 1-IAP'!R327+'Exp Veg 2-IAP'!R327</f>
        <v>0</v>
      </c>
      <c r="S327" s="125">
        <f>+'Inversión No. 2.1 IAP'!S327++'Inversión No. 2.2 IAP'!S327+'Inversión 2.3 IAP'!S327+'Inversión 2.4 IAP'!S327+'Exp Veg 1-IAP'!S327+'Exp Veg 2-IAP'!S327</f>
        <v>0</v>
      </c>
      <c r="T327" s="125">
        <f>+'Inversión No. 2.1 IAP'!T327++'Inversión No. 2.2 IAP'!T327+'Inversión 2.3 IAP'!T327+'Inversión 2.4 IAP'!T327+'Exp Veg 1-IAP'!T327+'Exp Veg 2-IAP'!T327</f>
        <v>0</v>
      </c>
      <c r="U327" s="125">
        <f>+'Inversión No. 2.1 IAP'!U327++'Inversión No. 2.2 IAP'!U327+'Inversión 2.3 IAP'!U327+'Inversión 2.4 IAP'!U327+'Exp Veg 1-IAP'!U327+'Exp Veg 2-IAP'!U327</f>
        <v>0</v>
      </c>
      <c r="V327" s="125">
        <f>+'Inversión No. 2.1 IAP'!V327++'Inversión No. 2.2 IAP'!V327+'Inversión 2.3 IAP'!V327+'Inversión 2.4 IAP'!V327+'Exp Veg 1-IAP'!V327+'Exp Veg 2-IAP'!V327</f>
        <v>0</v>
      </c>
      <c r="W327" s="125">
        <f>+'Inversión No. 2.1 IAP'!W327++'Inversión No. 2.2 IAP'!W327+'Inversión 2.3 IAP'!W327+'Inversión 2.4 IAP'!W327+'Exp Veg 1-IAP'!W327+'Exp Veg 2-IAP'!W327</f>
        <v>0</v>
      </c>
      <c r="X327" s="125">
        <f>+'Inversión No. 2.1 IAP'!X327++'Inversión No. 2.2 IAP'!X327+'Inversión 2.3 IAP'!X327+'Inversión 2.4 IAP'!X327+'Exp Veg 1-IAP'!X327+'Exp Veg 2-IAP'!X327</f>
        <v>0</v>
      </c>
      <c r="Y327" s="125">
        <f>+'Inversión No. 2.1 IAP'!Y327++'Inversión No. 2.2 IAP'!Y327+'Inversión 2.3 IAP'!Y327+'Inversión 2.4 IAP'!Y327+'Exp Veg 1-IAP'!Y327+'Exp Veg 2-IAP'!Y327</f>
        <v>0</v>
      </c>
      <c r="Z327" s="125">
        <f>+'Inversión No. 2.1 IAP'!Z327++'Inversión No. 2.2 IAP'!Z327+'Inversión 2.3 IAP'!Z327+'Inversión 2.4 IAP'!Z327+'Exp Veg 1-IAP'!Z327+'Exp Veg 2-IAP'!Z327</f>
        <v>0</v>
      </c>
      <c r="AA327" s="125">
        <f>+'Inversión No. 2.1 IAP'!AA327++'Inversión No. 2.2 IAP'!AA327+'Inversión 2.3 IAP'!AA327+'Inversión 2.4 IAP'!AA327+'Exp Veg 1-IAP'!AA327+'Exp Veg 2-IAP'!AA327</f>
        <v>0</v>
      </c>
      <c r="AB327" s="125">
        <f>+'Inversión No. 2.1 IAP'!AB327++'Inversión No. 2.2 IAP'!AB327+'Inversión 2.3 IAP'!AB327+'Inversión 2.4 IAP'!AB327+'Exp Veg 1-IAP'!AB327+'Exp Veg 2-IAP'!AB327</f>
        <v>0</v>
      </c>
      <c r="AC327" s="125">
        <f>+'Inversión No. 2.1 IAP'!AC327++'Inversión No. 2.2 IAP'!AC327+'Inversión 2.3 IAP'!AC327+'Inversión 2.4 IAP'!AC327+'Exp Veg 1-IAP'!AC327+'Exp Veg 2-IAP'!AC327</f>
        <v>0</v>
      </c>
      <c r="AD327" s="125">
        <f>+'Inversión No. 2.1 IAP'!AD327++'Inversión No. 2.2 IAP'!AD327+'Inversión 2.3 IAP'!AD327+'Inversión 2.4 IAP'!AD327+'Exp Veg 1-IAP'!AD327+'Exp Veg 2-IAP'!AD327</f>
        <v>0</v>
      </c>
      <c r="AE327" s="125">
        <f>+'Inversión No. 2.1 IAP'!AE327++'Inversión No. 2.2 IAP'!AE327+'Inversión 2.3 IAP'!AE327+'Inversión 2.4 IAP'!AE327+'Exp Veg 1-IAP'!AE327+'Exp Veg 2-IAP'!AE327</f>
        <v>0</v>
      </c>
      <c r="AF327" s="125">
        <f>+'Inversión No. 2.1 IAP'!AF327++'Inversión No. 2.2 IAP'!AF327+'Inversión 2.3 IAP'!AF327+'Inversión 2.4 IAP'!AF327+'Exp Veg 1-IAP'!AF327+'Exp Veg 2-IAP'!AF327</f>
        <v>0</v>
      </c>
      <c r="AG327" s="125">
        <f>+'Inversión No. 2.1 IAP'!AG327++'Inversión No. 2.2 IAP'!AG327+'Inversión 2.3 IAP'!AG327+'Inversión 2.4 IAP'!AG327+'Exp Veg 1-IAP'!AG327+'Exp Veg 2-IAP'!AG327</f>
        <v>0</v>
      </c>
      <c r="AH327" s="125">
        <f>+'Inversión No. 2.1 IAP'!AH327++'Inversión No. 2.2 IAP'!AH327+'Inversión 2.3 IAP'!AH327+'Inversión 2.4 IAP'!AH327+'Exp Veg 1-IAP'!AH327+'Exp Veg 2-IAP'!AH327</f>
        <v>0</v>
      </c>
      <c r="AI327" s="125">
        <f>+'Inversión No. 2.1 IAP'!AI327++'Inversión No. 2.2 IAP'!AI327+'Inversión 2.3 IAP'!AI327+'Inversión 2.4 IAP'!AI327+'Exp Veg 1-IAP'!AI327+'Exp Veg 2-IAP'!AI327</f>
        <v>0</v>
      </c>
      <c r="AJ327" s="125">
        <f>+'Inversión No. 2.1 IAP'!AJ327++'Inversión No. 2.2 IAP'!AJ327+'Inversión 2.3 IAP'!AJ327+'Inversión 2.4 IAP'!AJ327+'Exp Veg 1-IAP'!AJ327+'Exp Veg 2-IAP'!AJ327</f>
        <v>0</v>
      </c>
      <c r="AK327" s="125">
        <f>+'Inversión No. 2.1 IAP'!AK327++'Inversión No. 2.2 IAP'!AK327+'Inversión 2.3 IAP'!AK327+'Inversión 2.4 IAP'!AK327+'Exp Veg 1-IAP'!AK327+'Exp Veg 2-IAP'!AK327</f>
        <v>0</v>
      </c>
    </row>
    <row r="328" spans="2:37" x14ac:dyDescent="0.25">
      <c r="B328" s="59" t="s">
        <v>696</v>
      </c>
      <c r="C328" s="62" t="str">
        <f>+VLOOKUP(B328,'resumen UCAP'!$A$5:$O$329,2,0)</f>
        <v>Medidor telegestion</v>
      </c>
      <c r="D328" s="63"/>
      <c r="E328" s="63" t="str">
        <f>+VLOOKUP(B328,'resumen UCAP'!$A$5:$O$329,3,0)</f>
        <v>Un</v>
      </c>
      <c r="F328" s="64">
        <f>+VLOOKUP(B328,'resumen UCAP'!$A$5:$O$329,15,0)</f>
        <v>3260000</v>
      </c>
      <c r="G328" s="61">
        <v>2</v>
      </c>
      <c r="H328" s="125">
        <f>+'Inversión No. 2.1 IAP'!H328++'Inversión No. 2.2 IAP'!H328+'Inversión 2.3 IAP'!H328+'Inversión 2.4 IAP'!H328+'Exp Veg 1-IAP'!H328+'Exp Veg 2-IAP'!H328</f>
        <v>0</v>
      </c>
      <c r="I328" s="125">
        <f>+'Inversión No. 2.1 IAP'!I328++'Inversión No. 2.2 IAP'!I328+'Inversión 2.3 IAP'!I328+'Inversión 2.4 IAP'!I328+'Exp Veg 1-IAP'!I328+'Exp Veg 2-IAP'!I328</f>
        <v>0</v>
      </c>
      <c r="J328" s="125">
        <f>+'Inversión No. 2.1 IAP'!J328++'Inversión No. 2.2 IAP'!J328+'Inversión 2.3 IAP'!J328+'Inversión 2.4 IAP'!J328+'Exp Veg 1-IAP'!J328+'Exp Veg 2-IAP'!J328</f>
        <v>0</v>
      </c>
      <c r="K328" s="125">
        <f>+'Inversión No. 2.1 IAP'!K328++'Inversión No. 2.2 IAP'!K328+'Inversión 2.3 IAP'!K328+'Inversión 2.4 IAP'!K328+'Exp Veg 1-IAP'!K328+'Exp Veg 2-IAP'!K328</f>
        <v>0</v>
      </c>
      <c r="L328" s="125">
        <f>+'Inversión No. 2.1 IAP'!L328++'Inversión No. 2.2 IAP'!L328+'Inversión 2.3 IAP'!L328+'Inversión 2.4 IAP'!L328+'Exp Veg 1-IAP'!L328+'Exp Veg 2-IAP'!L328</f>
        <v>0</v>
      </c>
      <c r="M328" s="125">
        <f>+'Inversión No. 2.1 IAP'!M328++'Inversión No. 2.2 IAP'!M328+'Inversión 2.3 IAP'!M328+'Inversión 2.4 IAP'!M328+'Exp Veg 1-IAP'!M328+'Exp Veg 2-IAP'!M328</f>
        <v>0</v>
      </c>
      <c r="N328" s="125">
        <f>+'Inversión No. 2.1 IAP'!N328++'Inversión No. 2.2 IAP'!N328+'Inversión 2.3 IAP'!N328+'Inversión 2.4 IAP'!N328+'Exp Veg 1-IAP'!N328+'Exp Veg 2-IAP'!N328</f>
        <v>0</v>
      </c>
      <c r="O328" s="125">
        <f>+'Inversión No. 2.1 IAP'!O328++'Inversión No. 2.2 IAP'!O328+'Inversión 2.3 IAP'!O328+'Inversión 2.4 IAP'!O328+'Exp Veg 1-IAP'!O328+'Exp Veg 2-IAP'!O328</f>
        <v>0</v>
      </c>
      <c r="P328" s="125">
        <f>+'Inversión No. 2.1 IAP'!P328++'Inversión No. 2.2 IAP'!P328+'Inversión 2.3 IAP'!P328+'Inversión 2.4 IAP'!P328+'Exp Veg 1-IAP'!P328+'Exp Veg 2-IAP'!P328</f>
        <v>0</v>
      </c>
      <c r="Q328" s="125">
        <f>+'Inversión No. 2.1 IAP'!Q328++'Inversión No. 2.2 IAP'!Q328+'Inversión 2.3 IAP'!Q328+'Inversión 2.4 IAP'!Q328+'Exp Veg 1-IAP'!Q328+'Exp Veg 2-IAP'!Q328</f>
        <v>0</v>
      </c>
      <c r="R328" s="125">
        <f>+'Inversión No. 2.1 IAP'!R328++'Inversión No. 2.2 IAP'!R328+'Inversión 2.3 IAP'!R328+'Inversión 2.4 IAP'!R328+'Exp Veg 1-IAP'!R328+'Exp Veg 2-IAP'!R328</f>
        <v>0</v>
      </c>
      <c r="S328" s="125">
        <f>+'Inversión No. 2.1 IAP'!S328++'Inversión No. 2.2 IAP'!S328+'Inversión 2.3 IAP'!S328+'Inversión 2.4 IAP'!S328+'Exp Veg 1-IAP'!S328+'Exp Veg 2-IAP'!S328</f>
        <v>0</v>
      </c>
      <c r="T328" s="125">
        <f>+'Inversión No. 2.1 IAP'!T328++'Inversión No. 2.2 IAP'!T328+'Inversión 2.3 IAP'!T328+'Inversión 2.4 IAP'!T328+'Exp Veg 1-IAP'!T328+'Exp Veg 2-IAP'!T328</f>
        <v>0</v>
      </c>
      <c r="U328" s="125">
        <f>+'Inversión No. 2.1 IAP'!U328++'Inversión No. 2.2 IAP'!U328+'Inversión 2.3 IAP'!U328+'Inversión 2.4 IAP'!U328+'Exp Veg 1-IAP'!U328+'Exp Veg 2-IAP'!U328</f>
        <v>0</v>
      </c>
      <c r="V328" s="125">
        <f>+'Inversión No. 2.1 IAP'!V328++'Inversión No. 2.2 IAP'!V328+'Inversión 2.3 IAP'!V328+'Inversión 2.4 IAP'!V328+'Exp Veg 1-IAP'!V328+'Exp Veg 2-IAP'!V328</f>
        <v>0</v>
      </c>
      <c r="W328" s="125">
        <f>+'Inversión No. 2.1 IAP'!W328++'Inversión No. 2.2 IAP'!W328+'Inversión 2.3 IAP'!W328+'Inversión 2.4 IAP'!W328+'Exp Veg 1-IAP'!W328+'Exp Veg 2-IAP'!W328</f>
        <v>0</v>
      </c>
      <c r="X328" s="125">
        <f>+'Inversión No. 2.1 IAP'!X328++'Inversión No. 2.2 IAP'!X328+'Inversión 2.3 IAP'!X328+'Inversión 2.4 IAP'!X328+'Exp Veg 1-IAP'!X328+'Exp Veg 2-IAP'!X328</f>
        <v>0</v>
      </c>
      <c r="Y328" s="125">
        <f>+'Inversión No. 2.1 IAP'!Y328++'Inversión No. 2.2 IAP'!Y328+'Inversión 2.3 IAP'!Y328+'Inversión 2.4 IAP'!Y328+'Exp Veg 1-IAP'!Y328+'Exp Veg 2-IAP'!Y328</f>
        <v>0</v>
      </c>
      <c r="Z328" s="125">
        <f>+'Inversión No. 2.1 IAP'!Z328++'Inversión No. 2.2 IAP'!Z328+'Inversión 2.3 IAP'!Z328+'Inversión 2.4 IAP'!Z328+'Exp Veg 1-IAP'!Z328+'Exp Veg 2-IAP'!Z328</f>
        <v>0</v>
      </c>
      <c r="AA328" s="125">
        <f>+'Inversión No. 2.1 IAP'!AA328++'Inversión No. 2.2 IAP'!AA328+'Inversión 2.3 IAP'!AA328+'Inversión 2.4 IAP'!AA328+'Exp Veg 1-IAP'!AA328+'Exp Veg 2-IAP'!AA328</f>
        <v>0</v>
      </c>
      <c r="AB328" s="125">
        <f>+'Inversión No. 2.1 IAP'!AB328++'Inversión No. 2.2 IAP'!AB328+'Inversión 2.3 IAP'!AB328+'Inversión 2.4 IAP'!AB328+'Exp Veg 1-IAP'!AB328+'Exp Veg 2-IAP'!AB328</f>
        <v>0</v>
      </c>
      <c r="AC328" s="125">
        <f>+'Inversión No. 2.1 IAP'!AC328++'Inversión No. 2.2 IAP'!AC328+'Inversión 2.3 IAP'!AC328+'Inversión 2.4 IAP'!AC328+'Exp Veg 1-IAP'!AC328+'Exp Veg 2-IAP'!AC328</f>
        <v>0</v>
      </c>
      <c r="AD328" s="125">
        <f>+'Inversión No. 2.1 IAP'!AD328++'Inversión No. 2.2 IAP'!AD328+'Inversión 2.3 IAP'!AD328+'Inversión 2.4 IAP'!AD328+'Exp Veg 1-IAP'!AD328+'Exp Veg 2-IAP'!AD328</f>
        <v>0</v>
      </c>
      <c r="AE328" s="125">
        <f>+'Inversión No. 2.1 IAP'!AE328++'Inversión No. 2.2 IAP'!AE328+'Inversión 2.3 IAP'!AE328+'Inversión 2.4 IAP'!AE328+'Exp Veg 1-IAP'!AE328+'Exp Veg 2-IAP'!AE328</f>
        <v>0</v>
      </c>
      <c r="AF328" s="125">
        <f>+'Inversión No. 2.1 IAP'!AF328++'Inversión No. 2.2 IAP'!AF328+'Inversión 2.3 IAP'!AF328+'Inversión 2.4 IAP'!AF328+'Exp Veg 1-IAP'!AF328+'Exp Veg 2-IAP'!AF328</f>
        <v>0</v>
      </c>
      <c r="AG328" s="125">
        <f>+'Inversión No. 2.1 IAP'!AG328++'Inversión No. 2.2 IAP'!AG328+'Inversión 2.3 IAP'!AG328+'Inversión 2.4 IAP'!AG328+'Exp Veg 1-IAP'!AG328+'Exp Veg 2-IAP'!AG328</f>
        <v>0</v>
      </c>
      <c r="AH328" s="125">
        <f>+'Inversión No. 2.1 IAP'!AH328++'Inversión No. 2.2 IAP'!AH328+'Inversión 2.3 IAP'!AH328+'Inversión 2.4 IAP'!AH328+'Exp Veg 1-IAP'!AH328+'Exp Veg 2-IAP'!AH328</f>
        <v>0</v>
      </c>
      <c r="AI328" s="125">
        <f>+'Inversión No. 2.1 IAP'!AI328++'Inversión No. 2.2 IAP'!AI328+'Inversión 2.3 IAP'!AI328+'Inversión 2.4 IAP'!AI328+'Exp Veg 1-IAP'!AI328+'Exp Veg 2-IAP'!AI328</f>
        <v>0</v>
      </c>
      <c r="AJ328" s="125">
        <f>+'Inversión No. 2.1 IAP'!AJ328++'Inversión No. 2.2 IAP'!AJ328+'Inversión 2.3 IAP'!AJ328+'Inversión 2.4 IAP'!AJ328+'Exp Veg 1-IAP'!AJ328+'Exp Veg 2-IAP'!AJ328</f>
        <v>0</v>
      </c>
      <c r="AK328" s="125">
        <f>+'Inversión No. 2.1 IAP'!AK328++'Inversión No. 2.2 IAP'!AK328+'Inversión 2.3 IAP'!AK328+'Inversión 2.4 IAP'!AK328+'Exp Veg 1-IAP'!AK328+'Exp Veg 2-IAP'!AK328</f>
        <v>0</v>
      </c>
    </row>
    <row r="329" spans="2:37" x14ac:dyDescent="0.25">
      <c r="B329" s="59"/>
      <c r="C329" s="127" t="s">
        <v>289</v>
      </c>
      <c r="D329" s="60"/>
      <c r="E329" s="59"/>
      <c r="F329" s="61"/>
      <c r="G329" s="129">
        <f>+SUM(G327:G328)</f>
        <v>51</v>
      </c>
      <c r="H329" s="129">
        <f t="shared" ref="H329:AK329" si="12">+SUM(H327:H328)</f>
        <v>0</v>
      </c>
      <c r="I329" s="129">
        <f t="shared" si="12"/>
        <v>0</v>
      </c>
      <c r="J329" s="129">
        <f t="shared" si="12"/>
        <v>0</v>
      </c>
      <c r="K329" s="129">
        <f t="shared" si="12"/>
        <v>0</v>
      </c>
      <c r="L329" s="129">
        <f t="shared" si="12"/>
        <v>0</v>
      </c>
      <c r="M329" s="129">
        <f t="shared" si="12"/>
        <v>0</v>
      </c>
      <c r="N329" s="129">
        <f t="shared" si="12"/>
        <v>0</v>
      </c>
      <c r="O329" s="129">
        <f t="shared" si="12"/>
        <v>0</v>
      </c>
      <c r="P329" s="129">
        <f t="shared" si="12"/>
        <v>0</v>
      </c>
      <c r="Q329" s="129">
        <f t="shared" si="12"/>
        <v>0</v>
      </c>
      <c r="R329" s="129">
        <f t="shared" si="12"/>
        <v>0</v>
      </c>
      <c r="S329" s="129">
        <f t="shared" si="12"/>
        <v>0</v>
      </c>
      <c r="T329" s="129">
        <f t="shared" si="12"/>
        <v>0</v>
      </c>
      <c r="U329" s="129">
        <f t="shared" si="12"/>
        <v>0</v>
      </c>
      <c r="V329" s="129">
        <f t="shared" si="12"/>
        <v>0</v>
      </c>
      <c r="W329" s="129">
        <f t="shared" si="12"/>
        <v>0</v>
      </c>
      <c r="X329" s="129">
        <f t="shared" si="12"/>
        <v>0</v>
      </c>
      <c r="Y329" s="129">
        <f t="shared" si="12"/>
        <v>0</v>
      </c>
      <c r="Z329" s="129">
        <f t="shared" si="12"/>
        <v>0</v>
      </c>
      <c r="AA329" s="129">
        <f t="shared" si="12"/>
        <v>0</v>
      </c>
      <c r="AB329" s="129">
        <f t="shared" si="12"/>
        <v>0</v>
      </c>
      <c r="AC329" s="129">
        <f t="shared" si="12"/>
        <v>0</v>
      </c>
      <c r="AD329" s="129">
        <f t="shared" si="12"/>
        <v>0</v>
      </c>
      <c r="AE329" s="129">
        <f t="shared" si="12"/>
        <v>0</v>
      </c>
      <c r="AF329" s="129">
        <f t="shared" si="12"/>
        <v>0</v>
      </c>
      <c r="AG329" s="129">
        <f t="shared" si="12"/>
        <v>0</v>
      </c>
      <c r="AH329" s="129">
        <f t="shared" si="12"/>
        <v>0</v>
      </c>
      <c r="AI329" s="129">
        <f t="shared" si="12"/>
        <v>0</v>
      </c>
      <c r="AJ329" s="129">
        <f t="shared" si="12"/>
        <v>0</v>
      </c>
      <c r="AK329" s="129">
        <f t="shared" si="12"/>
        <v>0</v>
      </c>
    </row>
    <row r="330" spans="2:37" x14ac:dyDescent="0.25">
      <c r="B330" s="59"/>
      <c r="C330" s="126" t="s">
        <v>441</v>
      </c>
      <c r="D330" s="60"/>
      <c r="E330" s="59"/>
      <c r="F330" s="61"/>
      <c r="G330" s="129">
        <f>+SUMPRODUCT($F$327:$F$328,G327:G328)</f>
        <v>25120000</v>
      </c>
      <c r="H330" s="129">
        <f t="shared" ref="H330:AK330" si="13">+SUMPRODUCT($F$327:$F$328,H327:H328)</f>
        <v>0</v>
      </c>
      <c r="I330" s="129">
        <f t="shared" si="13"/>
        <v>0</v>
      </c>
      <c r="J330" s="129">
        <f t="shared" si="13"/>
        <v>0</v>
      </c>
      <c r="K330" s="129">
        <f t="shared" si="13"/>
        <v>0</v>
      </c>
      <c r="L330" s="129">
        <f t="shared" si="13"/>
        <v>0</v>
      </c>
      <c r="M330" s="129">
        <f t="shared" si="13"/>
        <v>0</v>
      </c>
      <c r="N330" s="129">
        <f t="shared" si="13"/>
        <v>0</v>
      </c>
      <c r="O330" s="129">
        <f t="shared" si="13"/>
        <v>0</v>
      </c>
      <c r="P330" s="129">
        <f t="shared" si="13"/>
        <v>0</v>
      </c>
      <c r="Q330" s="129">
        <f t="shared" si="13"/>
        <v>0</v>
      </c>
      <c r="R330" s="129">
        <f t="shared" si="13"/>
        <v>0</v>
      </c>
      <c r="S330" s="129">
        <f t="shared" si="13"/>
        <v>0</v>
      </c>
      <c r="T330" s="129">
        <f t="shared" si="13"/>
        <v>0</v>
      </c>
      <c r="U330" s="129">
        <f t="shared" si="13"/>
        <v>0</v>
      </c>
      <c r="V330" s="129">
        <f t="shared" si="13"/>
        <v>0</v>
      </c>
      <c r="W330" s="129">
        <f t="shared" si="13"/>
        <v>0</v>
      </c>
      <c r="X330" s="129">
        <f t="shared" si="13"/>
        <v>0</v>
      </c>
      <c r="Y330" s="129">
        <f t="shared" si="13"/>
        <v>0</v>
      </c>
      <c r="Z330" s="129">
        <f t="shared" si="13"/>
        <v>0</v>
      </c>
      <c r="AA330" s="129">
        <f t="shared" si="13"/>
        <v>0</v>
      </c>
      <c r="AB330" s="129">
        <f t="shared" si="13"/>
        <v>0</v>
      </c>
      <c r="AC330" s="129">
        <f t="shared" si="13"/>
        <v>0</v>
      </c>
      <c r="AD330" s="129">
        <f t="shared" si="13"/>
        <v>0</v>
      </c>
      <c r="AE330" s="129">
        <f t="shared" si="13"/>
        <v>0</v>
      </c>
      <c r="AF330" s="129">
        <f t="shared" si="13"/>
        <v>0</v>
      </c>
      <c r="AG330" s="129">
        <f t="shared" si="13"/>
        <v>0</v>
      </c>
      <c r="AH330" s="129">
        <f t="shared" si="13"/>
        <v>0</v>
      </c>
      <c r="AI330" s="129">
        <f t="shared" si="13"/>
        <v>0</v>
      </c>
      <c r="AJ330" s="129">
        <f t="shared" si="13"/>
        <v>0</v>
      </c>
      <c r="AK330" s="129">
        <f t="shared" si="13"/>
        <v>0</v>
      </c>
    </row>
    <row r="331" spans="2:37" x14ac:dyDescent="0.25">
      <c r="B331" s="59"/>
      <c r="C331" s="126"/>
      <c r="D331" s="60"/>
      <c r="E331" s="59"/>
      <c r="F331" s="61"/>
      <c r="G331" s="129"/>
      <c r="H331" s="61"/>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x14ac:dyDescent="0.25">
      <c r="B332" s="59"/>
      <c r="C332" s="59"/>
      <c r="D332" s="60"/>
      <c r="E332" s="59"/>
      <c r="F332" s="61"/>
      <c r="G332" s="61"/>
      <c r="H332" s="61"/>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x14ac:dyDescent="0.25">
      <c r="B333" s="59"/>
      <c r="C333" s="59"/>
      <c r="D333" s="60"/>
      <c r="E333" s="59"/>
      <c r="F333" s="61"/>
      <c r="G333" s="61"/>
      <c r="H333" s="61"/>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x14ac:dyDescent="0.25">
      <c r="B334" s="59"/>
      <c r="C334" s="59"/>
      <c r="D334" s="60"/>
      <c r="E334" s="59"/>
      <c r="F334" s="61"/>
      <c r="G334" s="61"/>
      <c r="H334" s="61"/>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x14ac:dyDescent="0.25">
      <c r="B335" s="58"/>
      <c r="C335" s="130" t="str">
        <f>+Inventario!C335</f>
        <v xml:space="preserve">SISTEMA DE TELEGESTIÓN </v>
      </c>
      <c r="D335" s="131"/>
      <c r="E335" s="58"/>
      <c r="F335" s="132"/>
      <c r="G335" s="132"/>
      <c r="H335" s="132"/>
      <c r="I335" s="58"/>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row>
    <row r="336" spans="2:37"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125">
        <f>+'Inversión No. 2.1 IAP'!H336++'Inversión No. 2.2 IAP'!H336+'Inversión 2.3 IAP'!H336+'Inversión 2.4 IAP'!H336+'Exp Veg 1-IAP'!H336+'Exp Veg 2-IAP'!H336</f>
        <v>0</v>
      </c>
      <c r="I336" s="125">
        <f>+'Inversión No. 2.1 IAP'!I336++'Inversión No. 2.2 IAP'!I336+'Inversión 2.3 IAP'!I336+'Inversión 2.4 IAP'!I336+'Exp Veg 1-IAP'!I336+'Exp Veg 2-IAP'!I336</f>
        <v>0</v>
      </c>
      <c r="J336" s="125">
        <f>+'Inversión No. 2.1 IAP'!J336++'Inversión No. 2.2 IAP'!J336+'Inversión 2.3 IAP'!J336+'Inversión 2.4 IAP'!J336+'Exp Veg 1-IAP'!J336+'Exp Veg 2-IAP'!J336</f>
        <v>0</v>
      </c>
      <c r="K336" s="125">
        <f>+'Inversión No. 2.1 IAP'!K336++'Inversión No. 2.2 IAP'!K336+'Inversión 2.3 IAP'!K336+'Inversión 2.4 IAP'!K336+'Exp Veg 1-IAP'!K336+'Exp Veg 2-IAP'!K336</f>
        <v>0</v>
      </c>
      <c r="L336" s="125">
        <f>+'Inversión No. 2.1 IAP'!L336++'Inversión No. 2.2 IAP'!L336+'Inversión 2.3 IAP'!L336+'Inversión 2.4 IAP'!L336+'Exp Veg 1-IAP'!L336+'Exp Veg 2-IAP'!L336</f>
        <v>0</v>
      </c>
      <c r="M336" s="125">
        <f>+'Inversión No. 2.1 IAP'!M336++'Inversión No. 2.2 IAP'!M336+'Inversión 2.3 IAP'!M336+'Inversión 2.4 IAP'!M336+'Exp Veg 1-IAP'!M336+'Exp Veg 2-IAP'!M336</f>
        <v>0</v>
      </c>
      <c r="N336" s="125">
        <f>+'Inversión No. 2.1 IAP'!N336++'Inversión No. 2.2 IAP'!N336+'Inversión 2.3 IAP'!N336+'Inversión 2.4 IAP'!N336+'Exp Veg 1-IAP'!N336+'Exp Veg 2-IAP'!N336</f>
        <v>0</v>
      </c>
      <c r="O336" s="125">
        <f>+'Inversión No. 2.1 IAP'!O336++'Inversión No. 2.2 IAP'!O336+'Inversión 2.3 IAP'!O336+'Inversión 2.4 IAP'!O336+'Exp Veg 1-IAP'!O336+'Exp Veg 2-IAP'!O336</f>
        <v>0</v>
      </c>
      <c r="P336" s="125">
        <f>+'Inversión No. 2.1 IAP'!P336++'Inversión No. 2.2 IAP'!P336+'Inversión 2.3 IAP'!P336+'Inversión 2.4 IAP'!P336+'Exp Veg 1-IAP'!P336+'Exp Veg 2-IAP'!P336</f>
        <v>0</v>
      </c>
      <c r="Q336" s="125">
        <f>+'Inversión No. 2.1 IAP'!Q336++'Inversión No. 2.2 IAP'!Q336+'Inversión 2.3 IAP'!Q336+'Inversión 2.4 IAP'!Q336+'Exp Veg 1-IAP'!Q336+'Exp Veg 2-IAP'!Q336</f>
        <v>0</v>
      </c>
      <c r="R336" s="125">
        <f>+'Inversión No. 2.1 IAP'!R336++'Inversión No. 2.2 IAP'!R336+'Inversión 2.3 IAP'!R336+'Inversión 2.4 IAP'!R336+'Exp Veg 1-IAP'!R336+'Exp Veg 2-IAP'!R336</f>
        <v>0</v>
      </c>
      <c r="S336" s="125">
        <f>+'Inversión No. 2.1 IAP'!S336++'Inversión No. 2.2 IAP'!S336+'Inversión 2.3 IAP'!S336+'Inversión 2.4 IAP'!S336+'Exp Veg 1-IAP'!S336+'Exp Veg 2-IAP'!S336</f>
        <v>0</v>
      </c>
      <c r="T336" s="125">
        <f>+'Inversión No. 2.1 IAP'!T336++'Inversión No. 2.2 IAP'!T336+'Inversión 2.3 IAP'!T336+'Inversión 2.4 IAP'!T336+'Exp Veg 1-IAP'!T336+'Exp Veg 2-IAP'!T336</f>
        <v>0</v>
      </c>
      <c r="U336" s="125">
        <f>+'Inversión No. 2.1 IAP'!U336++'Inversión No. 2.2 IAP'!U336+'Inversión 2.3 IAP'!U336+'Inversión 2.4 IAP'!U336+'Exp Veg 1-IAP'!U336+'Exp Veg 2-IAP'!U336</f>
        <v>0</v>
      </c>
      <c r="V336" s="125">
        <f>+'Inversión No. 2.1 IAP'!V336++'Inversión No. 2.2 IAP'!V336+'Inversión 2.3 IAP'!V336+'Inversión 2.4 IAP'!V336+'Exp Veg 1-IAP'!V336+'Exp Veg 2-IAP'!V336</f>
        <v>0</v>
      </c>
      <c r="W336" s="125">
        <f>+'Inversión No. 2.1 IAP'!W336++'Inversión No. 2.2 IAP'!W336+'Inversión 2.3 IAP'!W336+'Inversión 2.4 IAP'!W336+'Exp Veg 1-IAP'!W336+'Exp Veg 2-IAP'!W336</f>
        <v>0</v>
      </c>
      <c r="X336" s="125">
        <f>+'Inversión No. 2.1 IAP'!X336++'Inversión No. 2.2 IAP'!X336+'Inversión 2.3 IAP'!X336+'Inversión 2.4 IAP'!X336+'Exp Veg 1-IAP'!X336+'Exp Veg 2-IAP'!X336</f>
        <v>0</v>
      </c>
      <c r="Y336" s="125">
        <f>+'Inversión No. 2.1 IAP'!Y336++'Inversión No. 2.2 IAP'!Y336+'Inversión 2.3 IAP'!Y336+'Inversión 2.4 IAP'!Y336+'Exp Veg 1-IAP'!Y336+'Exp Veg 2-IAP'!Y336</f>
        <v>0</v>
      </c>
      <c r="Z336" s="125">
        <f>+'Inversión No. 2.1 IAP'!Z336++'Inversión No. 2.2 IAP'!Z336+'Inversión 2.3 IAP'!Z336+'Inversión 2.4 IAP'!Z336+'Exp Veg 1-IAP'!Z336+'Exp Veg 2-IAP'!Z336</f>
        <v>0</v>
      </c>
      <c r="AA336" s="125">
        <f>+'Inversión No. 2.1 IAP'!AA336++'Inversión No. 2.2 IAP'!AA336+'Inversión 2.3 IAP'!AA336+'Inversión 2.4 IAP'!AA336+'Exp Veg 1-IAP'!AA336+'Exp Veg 2-IAP'!AA336</f>
        <v>0</v>
      </c>
      <c r="AB336" s="125">
        <f>+'Inversión No. 2.1 IAP'!AB336++'Inversión No. 2.2 IAP'!AB336+'Inversión 2.3 IAP'!AB336+'Inversión 2.4 IAP'!AB336+'Exp Veg 1-IAP'!AB336+'Exp Veg 2-IAP'!AB336</f>
        <v>0</v>
      </c>
      <c r="AC336" s="125">
        <f>+'Inversión No. 2.1 IAP'!AC336++'Inversión No. 2.2 IAP'!AC336+'Inversión 2.3 IAP'!AC336+'Inversión 2.4 IAP'!AC336+'Exp Veg 1-IAP'!AC336+'Exp Veg 2-IAP'!AC336</f>
        <v>0</v>
      </c>
      <c r="AD336" s="125">
        <f>+'Inversión No. 2.1 IAP'!AD336++'Inversión No. 2.2 IAP'!AD336+'Inversión 2.3 IAP'!AD336+'Inversión 2.4 IAP'!AD336+'Exp Veg 1-IAP'!AD336+'Exp Veg 2-IAP'!AD336</f>
        <v>0</v>
      </c>
      <c r="AE336" s="125">
        <f>+'Inversión No. 2.1 IAP'!AE336++'Inversión No. 2.2 IAP'!AE336+'Inversión 2.3 IAP'!AE336+'Inversión 2.4 IAP'!AE336+'Exp Veg 1-IAP'!AE336+'Exp Veg 2-IAP'!AE336</f>
        <v>0</v>
      </c>
      <c r="AF336" s="125">
        <f>+'Inversión No. 2.1 IAP'!AF336++'Inversión No. 2.2 IAP'!AF336+'Inversión 2.3 IAP'!AF336+'Inversión 2.4 IAP'!AF336+'Exp Veg 1-IAP'!AF336+'Exp Veg 2-IAP'!AF336</f>
        <v>0</v>
      </c>
      <c r="AG336" s="125">
        <f>+'Inversión No. 2.1 IAP'!AG336++'Inversión No. 2.2 IAP'!AG336+'Inversión 2.3 IAP'!AG336+'Inversión 2.4 IAP'!AG336+'Exp Veg 1-IAP'!AG336+'Exp Veg 2-IAP'!AG336</f>
        <v>0</v>
      </c>
      <c r="AH336" s="125">
        <f>+'Inversión No. 2.1 IAP'!AH336++'Inversión No. 2.2 IAP'!AH336+'Inversión 2.3 IAP'!AH336+'Inversión 2.4 IAP'!AH336+'Exp Veg 1-IAP'!AH336+'Exp Veg 2-IAP'!AH336</f>
        <v>0</v>
      </c>
      <c r="AI336" s="125">
        <f>+'Inversión No. 2.1 IAP'!AI336++'Inversión No. 2.2 IAP'!AI336+'Inversión 2.3 IAP'!AI336+'Inversión 2.4 IAP'!AI336+'Exp Veg 1-IAP'!AI336+'Exp Veg 2-IAP'!AI336</f>
        <v>0</v>
      </c>
      <c r="AJ336" s="125">
        <f>+'Inversión No. 2.1 IAP'!AJ336++'Inversión No. 2.2 IAP'!AJ336+'Inversión 2.3 IAP'!AJ336+'Inversión 2.4 IAP'!AJ336+'Exp Veg 1-IAP'!AJ336+'Exp Veg 2-IAP'!AJ336</f>
        <v>0</v>
      </c>
      <c r="AK336" s="125">
        <f>+'Inversión No. 2.1 IAP'!AK336++'Inversión No. 2.2 IAP'!AK336+'Inversión 2.3 IAP'!AK336+'Inversión 2.4 IAP'!AK336+'Exp Veg 1-IAP'!AK336+'Exp Veg 2-IAP'!AK336</f>
        <v>0</v>
      </c>
    </row>
    <row r="337" spans="1:37" x14ac:dyDescent="0.25">
      <c r="B337" s="59"/>
      <c r="C337" s="59"/>
      <c r="D337" s="60"/>
      <c r="E337" s="59"/>
      <c r="F337" s="61"/>
      <c r="G337" s="61"/>
      <c r="H337" s="61"/>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1:37" s="121" customFormat="1" x14ac:dyDescent="0.25">
      <c r="A338" s="57"/>
      <c r="B338" s="59"/>
      <c r="C338" s="127" t="s">
        <v>289</v>
      </c>
      <c r="D338" s="60"/>
      <c r="E338" s="59"/>
      <c r="F338" s="61"/>
      <c r="G338" s="129">
        <f>+SUM(G336:G337)</f>
        <v>0</v>
      </c>
      <c r="H338" s="129">
        <f t="shared" ref="H338:AK338" si="14">+SUM(H336:H337)</f>
        <v>0</v>
      </c>
      <c r="I338" s="129">
        <f t="shared" si="14"/>
        <v>0</v>
      </c>
      <c r="J338" s="129">
        <f t="shared" si="14"/>
        <v>0</v>
      </c>
      <c r="K338" s="129">
        <f t="shared" si="14"/>
        <v>0</v>
      </c>
      <c r="L338" s="129">
        <f t="shared" si="14"/>
        <v>0</v>
      </c>
      <c r="M338" s="129">
        <f t="shared" si="14"/>
        <v>0</v>
      </c>
      <c r="N338" s="129">
        <f t="shared" si="14"/>
        <v>0</v>
      </c>
      <c r="O338" s="129">
        <f t="shared" si="14"/>
        <v>0</v>
      </c>
      <c r="P338" s="129">
        <f t="shared" si="14"/>
        <v>0</v>
      </c>
      <c r="Q338" s="129">
        <f t="shared" si="14"/>
        <v>0</v>
      </c>
      <c r="R338" s="129">
        <f t="shared" si="14"/>
        <v>0</v>
      </c>
      <c r="S338" s="129">
        <f t="shared" si="14"/>
        <v>0</v>
      </c>
      <c r="T338" s="129">
        <f t="shared" si="14"/>
        <v>0</v>
      </c>
      <c r="U338" s="129">
        <f t="shared" si="14"/>
        <v>0</v>
      </c>
      <c r="V338" s="129">
        <f t="shared" si="14"/>
        <v>0</v>
      </c>
      <c r="W338" s="129">
        <f t="shared" si="14"/>
        <v>0</v>
      </c>
      <c r="X338" s="129">
        <f t="shared" si="14"/>
        <v>0</v>
      </c>
      <c r="Y338" s="129">
        <f t="shared" si="14"/>
        <v>0</v>
      </c>
      <c r="Z338" s="129">
        <f t="shared" si="14"/>
        <v>0</v>
      </c>
      <c r="AA338" s="129">
        <f t="shared" si="14"/>
        <v>0</v>
      </c>
      <c r="AB338" s="129">
        <f t="shared" si="14"/>
        <v>0</v>
      </c>
      <c r="AC338" s="129">
        <f t="shared" si="14"/>
        <v>0</v>
      </c>
      <c r="AD338" s="129">
        <f t="shared" si="14"/>
        <v>0</v>
      </c>
      <c r="AE338" s="129">
        <f t="shared" si="14"/>
        <v>0</v>
      </c>
      <c r="AF338" s="129">
        <f t="shared" si="14"/>
        <v>0</v>
      </c>
      <c r="AG338" s="129">
        <f t="shared" si="14"/>
        <v>0</v>
      </c>
      <c r="AH338" s="129">
        <f t="shared" si="14"/>
        <v>0</v>
      </c>
      <c r="AI338" s="129">
        <f t="shared" si="14"/>
        <v>0</v>
      </c>
      <c r="AJ338" s="129">
        <f t="shared" si="14"/>
        <v>0</v>
      </c>
      <c r="AK338" s="129">
        <f t="shared" si="14"/>
        <v>0</v>
      </c>
    </row>
    <row r="339" spans="1:37" s="121" customFormat="1" x14ac:dyDescent="0.25">
      <c r="A339" s="57"/>
      <c r="B339" s="59"/>
      <c r="C339" s="126" t="s">
        <v>441</v>
      </c>
      <c r="D339" s="60"/>
      <c r="E339" s="59"/>
      <c r="F339" s="61"/>
      <c r="G339" s="129">
        <f>+SUMPRODUCT($F$336:$F$337,G336:G337)</f>
        <v>0</v>
      </c>
      <c r="H339" s="129">
        <f t="shared" ref="H339:AK339" si="15">+SUMPRODUCT($F$336:$F$337,H336:H337)</f>
        <v>0</v>
      </c>
      <c r="I339" s="129">
        <f t="shared" si="15"/>
        <v>0</v>
      </c>
      <c r="J339" s="129">
        <f t="shared" si="15"/>
        <v>0</v>
      </c>
      <c r="K339" s="129">
        <f t="shared" si="15"/>
        <v>0</v>
      </c>
      <c r="L339" s="129">
        <f t="shared" si="15"/>
        <v>0</v>
      </c>
      <c r="M339" s="129">
        <f t="shared" si="15"/>
        <v>0</v>
      </c>
      <c r="N339" s="129">
        <f t="shared" si="15"/>
        <v>0</v>
      </c>
      <c r="O339" s="129">
        <f t="shared" si="15"/>
        <v>0</v>
      </c>
      <c r="P339" s="129">
        <f t="shared" si="15"/>
        <v>0</v>
      </c>
      <c r="Q339" s="129">
        <f t="shared" si="15"/>
        <v>0</v>
      </c>
      <c r="R339" s="129">
        <f t="shared" si="15"/>
        <v>0</v>
      </c>
      <c r="S339" s="129">
        <f t="shared" si="15"/>
        <v>0</v>
      </c>
      <c r="T339" s="129">
        <f t="shared" si="15"/>
        <v>0</v>
      </c>
      <c r="U339" s="129">
        <f t="shared" si="15"/>
        <v>0</v>
      </c>
      <c r="V339" s="129">
        <f t="shared" si="15"/>
        <v>0</v>
      </c>
      <c r="W339" s="129">
        <f t="shared" si="15"/>
        <v>0</v>
      </c>
      <c r="X339" s="129">
        <f t="shared" si="15"/>
        <v>0</v>
      </c>
      <c r="Y339" s="129">
        <f t="shared" si="15"/>
        <v>0</v>
      </c>
      <c r="Z339" s="129">
        <f t="shared" si="15"/>
        <v>0</v>
      </c>
      <c r="AA339" s="129">
        <f t="shared" si="15"/>
        <v>0</v>
      </c>
      <c r="AB339" s="129">
        <f t="shared" si="15"/>
        <v>0</v>
      </c>
      <c r="AC339" s="129">
        <f t="shared" si="15"/>
        <v>0</v>
      </c>
      <c r="AD339" s="129">
        <f t="shared" si="15"/>
        <v>0</v>
      </c>
      <c r="AE339" s="129">
        <f t="shared" si="15"/>
        <v>0</v>
      </c>
      <c r="AF339" s="129">
        <f t="shared" si="15"/>
        <v>0</v>
      </c>
      <c r="AG339" s="129">
        <f t="shared" si="15"/>
        <v>0</v>
      </c>
      <c r="AH339" s="129">
        <f t="shared" si="15"/>
        <v>0</v>
      </c>
      <c r="AI339" s="129">
        <f t="shared" si="15"/>
        <v>0</v>
      </c>
      <c r="AJ339" s="129">
        <f t="shared" si="15"/>
        <v>0</v>
      </c>
      <c r="AK339" s="129">
        <f t="shared" si="15"/>
        <v>0</v>
      </c>
    </row>
    <row r="340" spans="1:37" s="121" customFormat="1" x14ac:dyDescent="0.25">
      <c r="A340" s="57"/>
      <c r="B340" s="59"/>
      <c r="C340" s="59"/>
      <c r="D340" s="60"/>
      <c r="E340" s="59"/>
      <c r="F340" s="61"/>
      <c r="G340" s="61"/>
      <c r="H340" s="61"/>
      <c r="I340" s="59"/>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row>
    <row r="341" spans="1:37" s="121" customFormat="1" x14ac:dyDescent="0.25">
      <c r="A341" s="57"/>
      <c r="B341" s="59"/>
      <c r="C341" s="59"/>
      <c r="D341" s="60"/>
      <c r="E341" s="59"/>
      <c r="F341" s="61"/>
      <c r="G341" s="61"/>
      <c r="H341" s="61"/>
      <c r="I341" s="59"/>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row>
    <row r="342" spans="1:37" s="121" customFormat="1" x14ac:dyDescent="0.25">
      <c r="A342" s="57"/>
      <c r="B342" s="59"/>
      <c r="C342" s="59"/>
      <c r="D342" s="60"/>
      <c r="E342" s="59"/>
      <c r="F342" s="61"/>
      <c r="G342" s="61"/>
      <c r="H342" s="61"/>
      <c r="I342" s="59"/>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row>
    <row r="343" spans="1:37" s="121" customFormat="1" x14ac:dyDescent="0.25">
      <c r="A343" s="57"/>
      <c r="B343" s="59"/>
      <c r="C343" s="59"/>
      <c r="D343" s="60"/>
      <c r="E343" s="59"/>
      <c r="F343" s="61"/>
      <c r="G343" s="61"/>
      <c r="H343" s="61"/>
      <c r="I343" s="59"/>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row>
    <row r="344" spans="1:37" s="121" customFormat="1" x14ac:dyDescent="0.25">
      <c r="A344" s="57"/>
      <c r="B344" s="57"/>
      <c r="C344" s="68" t="s">
        <v>439</v>
      </c>
      <c r="D344" s="120"/>
      <c r="E344" s="57"/>
      <c r="G344" s="134">
        <f>G339+G330+G321+G308+G298+G282+G238+G225</f>
        <v>31047186978.247078</v>
      </c>
      <c r="H344" s="134">
        <f>H339+H330+H321+H308+H298+H282+H238+H225</f>
        <v>0</v>
      </c>
      <c r="I344" s="134">
        <f t="shared" ref="I344:AK344" si="16">I339+I330+I321+I308+I298+I282+I238+I225</f>
        <v>2779299132.6750002</v>
      </c>
      <c r="J344" s="134">
        <f t="shared" si="16"/>
        <v>3475137582.9241652</v>
      </c>
      <c r="K344" s="134">
        <f t="shared" si="16"/>
        <v>3743011491.637002</v>
      </c>
      <c r="L344" s="134">
        <f t="shared" si="16"/>
        <v>3642136423.417222</v>
      </c>
      <c r="M344" s="134">
        <f t="shared" si="16"/>
        <v>2571262744.4518557</v>
      </c>
      <c r="N344" s="134">
        <f t="shared" si="16"/>
        <v>244578323.67539999</v>
      </c>
      <c r="O344" s="134">
        <f t="shared" si="16"/>
        <v>244578323.67539999</v>
      </c>
      <c r="P344" s="134">
        <f t="shared" si="16"/>
        <v>244578323.67539999</v>
      </c>
      <c r="Q344" s="134">
        <f t="shared" si="16"/>
        <v>244578323.67539999</v>
      </c>
      <c r="R344" s="134">
        <f t="shared" si="16"/>
        <v>244578323.67539999</v>
      </c>
      <c r="S344" s="134">
        <f t="shared" si="16"/>
        <v>244578323.67539999</v>
      </c>
      <c r="T344" s="134">
        <f t="shared" si="16"/>
        <v>244578323.67539999</v>
      </c>
      <c r="U344" s="134">
        <f t="shared" si="16"/>
        <v>244578323.67539999</v>
      </c>
      <c r="V344" s="134">
        <f t="shared" si="16"/>
        <v>244578323.67539999</v>
      </c>
      <c r="W344" s="134">
        <f t="shared" si="16"/>
        <v>34662198425.555656</v>
      </c>
      <c r="X344" s="134">
        <f t="shared" si="16"/>
        <v>3335158959.21</v>
      </c>
      <c r="Y344" s="134">
        <f t="shared" si="16"/>
        <v>4030997409.4591656</v>
      </c>
      <c r="Z344" s="134">
        <f t="shared" si="16"/>
        <v>4298871318.1720018</v>
      </c>
      <c r="AA344" s="134">
        <f t="shared" si="16"/>
        <v>4197996249.9522219</v>
      </c>
      <c r="AB344" s="134">
        <f t="shared" si="16"/>
        <v>3127122570.986856</v>
      </c>
      <c r="AC344" s="134">
        <f t="shared" si="16"/>
        <v>800438150.21039999</v>
      </c>
      <c r="AD344" s="134">
        <f t="shared" si="16"/>
        <v>800438150.21039999</v>
      </c>
      <c r="AE344" s="134">
        <f t="shared" si="16"/>
        <v>800438150.21039999</v>
      </c>
      <c r="AF344" s="134">
        <f t="shared" si="16"/>
        <v>800438150.21039999</v>
      </c>
      <c r="AG344" s="134">
        <f t="shared" si="16"/>
        <v>800438150.21039999</v>
      </c>
      <c r="AH344" s="134">
        <f t="shared" si="16"/>
        <v>800438150.21039999</v>
      </c>
      <c r="AI344" s="134">
        <f t="shared" si="16"/>
        <v>800438150.21039999</v>
      </c>
      <c r="AJ344" s="134">
        <f t="shared" si="16"/>
        <v>800438150.21039999</v>
      </c>
      <c r="AK344" s="134">
        <f t="shared" si="16"/>
        <v>800438150.21039999</v>
      </c>
    </row>
    <row r="351" spans="1:37" x14ac:dyDescent="0.25">
      <c r="C351" s="137" t="s">
        <v>14</v>
      </c>
      <c r="D351" s="137" t="s">
        <v>31</v>
      </c>
      <c r="E351" s="137" t="s">
        <v>710</v>
      </c>
    </row>
    <row r="352" spans="1:37" x14ac:dyDescent="0.25">
      <c r="C352" s="138" t="str">
        <f>+C4</f>
        <v>LUMINARIAS</v>
      </c>
      <c r="D352" s="139">
        <f>+SUM(H224:AK224)</f>
        <v>55082</v>
      </c>
      <c r="E352" s="136">
        <f>+SUM(H225:AK225)</f>
        <v>79268340573.413391</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s="121" customFormat="1" x14ac:dyDescent="0.25">
      <c r="C355" s="59" t="str">
        <f>+C287</f>
        <v>REDES</v>
      </c>
      <c r="D355" s="139">
        <f>+SUM(H297:AK297)</f>
        <v>0</v>
      </c>
      <c r="E355" s="136">
        <f>+SUM(H298:AK298)</f>
        <v>0</v>
      </c>
    </row>
    <row r="356" spans="3:5" s="121" customFormat="1" x14ac:dyDescent="0.25">
      <c r="C356" s="59" t="str">
        <f>+C303</f>
        <v>CAMARAS, CANALIZACIONES, DUCTOS</v>
      </c>
      <c r="D356" s="139">
        <f>+SUM(H307:AK307)</f>
        <v>0</v>
      </c>
      <c r="E356" s="136">
        <f>+SUM(H308:AK308)</f>
        <v>0</v>
      </c>
    </row>
    <row r="357" spans="3:5" s="121" customFormat="1" x14ac:dyDescent="0.25">
      <c r="C357" s="59" t="str">
        <f>+C313</f>
        <v>TRANSFORMADORES, ELEMENTOS SUBESTACIONES</v>
      </c>
      <c r="D357" s="139">
        <f>+SUM(H320:AK320)</f>
        <v>0</v>
      </c>
      <c r="E357" s="136">
        <f>+SUM(H321:AK321)</f>
        <v>0</v>
      </c>
    </row>
    <row r="358" spans="3:5" s="121" customFormat="1" x14ac:dyDescent="0.25">
      <c r="C358" s="59" t="str">
        <f>+C326</f>
        <v>MEDIDORES</v>
      </c>
      <c r="D358" s="139">
        <f>+SUM(H329:AK329)</f>
        <v>0</v>
      </c>
      <c r="E358" s="136">
        <f>+SUM(H330:AK330)</f>
        <v>0</v>
      </c>
    </row>
    <row r="359" spans="3:5" s="121" customFormat="1" x14ac:dyDescent="0.25">
      <c r="C359" s="59" t="str">
        <f>+C335</f>
        <v xml:space="preserve">SISTEMA DE TELEGESTIÓN </v>
      </c>
      <c r="D359" s="139">
        <f>+SUM(H338:AK338)</f>
        <v>0</v>
      </c>
      <c r="E359" s="136">
        <f>+SUM(H339:AK339)</f>
        <v>0</v>
      </c>
    </row>
    <row r="360" spans="3:5" s="121" customFormat="1" x14ac:dyDescent="0.25">
      <c r="C360" s="68" t="s">
        <v>439</v>
      </c>
      <c r="D360" s="120"/>
      <c r="E360" s="140">
        <f>+SUM(E352:E359)</f>
        <v>79268340573.413391</v>
      </c>
    </row>
    <row r="362" spans="3:5" x14ac:dyDescent="0.25">
      <c r="C362" s="153" t="s">
        <v>712</v>
      </c>
      <c r="D362" s="154"/>
      <c r="E362" s="155">
        <f>+E360-'Exp Veg 2-IAP'!E360-'Exp Veg 1-IAP'!E360-'Inversión 2.4 IAP'!E360-'Inversión 2.3 IAP'!E360-'Inversión No. 2.2 IAP'!E360-'Inversión No. 2.1 IAP'!E360</f>
        <v>5.340576171875E-5</v>
      </c>
    </row>
    <row r="364" spans="3:5" x14ac:dyDescent="0.25">
      <c r="C364" s="57" t="s">
        <v>977</v>
      </c>
      <c r="E364" s="133">
        <f>+'Inversión 1 financiada'!E360</f>
        <v>28521730995.870495</v>
      </c>
    </row>
    <row r="365" spans="3:5" x14ac:dyDescent="0.25">
      <c r="C365" s="57" t="s">
        <v>978</v>
      </c>
      <c r="E365" s="133">
        <f>+E360</f>
        <v>79268340573.413391</v>
      </c>
    </row>
    <row r="366" spans="3:5" x14ac:dyDescent="0.25">
      <c r="C366" s="57" t="s">
        <v>979</v>
      </c>
      <c r="E366" s="133">
        <f>+E365+E364</f>
        <v>107790071569.28389</v>
      </c>
    </row>
  </sheetData>
  <mergeCells count="6">
    <mergeCell ref="G2:G3"/>
    <mergeCell ref="B2:B3"/>
    <mergeCell ref="C2:C3"/>
    <mergeCell ref="D2:D3"/>
    <mergeCell ref="E2:E3"/>
    <mergeCell ref="F2:F3"/>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362"/>
  <sheetViews>
    <sheetView topLeftCell="A220" workbookViewId="0">
      <selection activeCell="G362" sqref="G362"/>
    </sheetView>
  </sheetViews>
  <sheetFormatPr baseColWidth="10" defaultColWidth="0" defaultRowHeight="14.25" x14ac:dyDescent="0.25"/>
  <cols>
    <col min="1" max="1" width="10.85546875" style="57" customWidth="1"/>
    <col min="2" max="2" width="9.28515625" style="57" bestFit="1" customWidth="1"/>
    <col min="3" max="3" width="49.7109375" style="57" bestFit="1" customWidth="1"/>
    <col min="4" max="4" width="17.140625" style="120" bestFit="1" customWidth="1"/>
    <col min="5" max="5" width="15" style="57" bestFit="1" customWidth="1"/>
    <col min="6" max="6" width="11.28515625" style="121" bestFit="1" customWidth="1"/>
    <col min="7" max="7" width="14.7109375" style="121" bestFit="1" customWidth="1"/>
    <col min="8" max="8" width="14" style="121" bestFit="1" customWidth="1"/>
    <col min="9" max="9" width="14" style="57" bestFit="1" customWidth="1"/>
    <col min="10" max="22" width="11.7109375" style="57" bestFit="1" customWidth="1"/>
    <col min="23" max="24" width="14" style="57" bestFit="1" customWidth="1"/>
    <col min="25" max="37" width="11.7109375" style="57" bestFit="1" customWidth="1"/>
    <col min="38" max="71" width="10.85546875" style="57" customWidth="1"/>
    <col min="72" max="16383" width="10.85546875" style="57" hidden="1"/>
    <col min="16384" max="16384" width="10.140625" style="57" hidden="1"/>
  </cols>
  <sheetData>
    <row r="1" spans="1:70" x14ac:dyDescent="0.25">
      <c r="A1" s="56"/>
    </row>
    <row r="2" spans="1:70" s="135" customFormat="1" ht="90" customHeight="1" x14ac:dyDescent="0.25">
      <c r="B2" s="533" t="s">
        <v>4</v>
      </c>
      <c r="C2" s="533" t="s">
        <v>47</v>
      </c>
      <c r="D2" s="533" t="s">
        <v>98</v>
      </c>
      <c r="E2" s="533" t="s">
        <v>16</v>
      </c>
      <c r="F2" s="532" t="s">
        <v>99</v>
      </c>
      <c r="G2" s="532" t="s">
        <v>100</v>
      </c>
      <c r="H2" s="118">
        <f>+'Desmonte Infr. financiada'!H2</f>
        <v>1</v>
      </c>
      <c r="I2" s="118">
        <f>+'Desmonte Infr. financiada'!I2</f>
        <v>2</v>
      </c>
      <c r="J2" s="118">
        <f>+'Desmonte Infr. financiada'!J2</f>
        <v>3</v>
      </c>
      <c r="K2" s="118">
        <f>+'Desmonte Infr. financiada'!K2</f>
        <v>4</v>
      </c>
      <c r="L2" s="118">
        <f>+'Desmonte Infr. financiada'!L2</f>
        <v>5</v>
      </c>
      <c r="M2" s="118">
        <f>+'Desmonte Infr. financiada'!M2</f>
        <v>6</v>
      </c>
      <c r="N2" s="118">
        <f>+'Desmonte Infr. financiada'!N2</f>
        <v>7</v>
      </c>
      <c r="O2" s="118">
        <f>+'Desmonte Infr. financiada'!O2</f>
        <v>8</v>
      </c>
      <c r="P2" s="118">
        <f>+'Desmonte Infr. financiada'!P2</f>
        <v>9</v>
      </c>
      <c r="Q2" s="118">
        <f>+'Desmonte Infr. financiada'!Q2</f>
        <v>10</v>
      </c>
      <c r="R2" s="118">
        <f>+'Desmonte Infr. financiada'!R2</f>
        <v>11</v>
      </c>
      <c r="S2" s="118">
        <f>+'Desmonte Infr. financiada'!S2</f>
        <v>12</v>
      </c>
      <c r="T2" s="118">
        <f>+'Desmonte Infr. financiada'!T2</f>
        <v>13</v>
      </c>
      <c r="U2" s="118">
        <f>+'Desmonte Infr. financiada'!U2</f>
        <v>14</v>
      </c>
      <c r="V2" s="118">
        <f>+'Desmonte Infr. financiada'!V2</f>
        <v>15</v>
      </c>
      <c r="W2" s="118">
        <f>+'Desmonte Infr. financiada'!W2</f>
        <v>16</v>
      </c>
      <c r="X2" s="118">
        <f>+'Desmonte Infr. financiada'!X2</f>
        <v>17</v>
      </c>
      <c r="Y2" s="118">
        <f>+'Desmonte Infr. financiada'!Y2</f>
        <v>18</v>
      </c>
      <c r="Z2" s="118">
        <f>+'Desmonte Infr. financiada'!Z2</f>
        <v>19</v>
      </c>
      <c r="AA2" s="118">
        <f>+'Desmonte Infr. financiada'!AA2</f>
        <v>20</v>
      </c>
      <c r="AB2" s="118">
        <f>+'Desmonte Infr. financiada'!AB2</f>
        <v>21</v>
      </c>
      <c r="AC2" s="118">
        <f>+'Desmonte Infr. financiada'!AC2</f>
        <v>22</v>
      </c>
      <c r="AD2" s="118">
        <f>+'Desmonte Infr. financiada'!AD2</f>
        <v>23</v>
      </c>
      <c r="AE2" s="118">
        <f>+'Desmonte Infr. financiada'!AE2</f>
        <v>24</v>
      </c>
      <c r="AF2" s="118">
        <f>+'Desmonte Infr. financiada'!AF2</f>
        <v>25</v>
      </c>
      <c r="AG2" s="118">
        <f>+'Desmonte Infr. financiada'!AG2</f>
        <v>26</v>
      </c>
      <c r="AH2" s="118">
        <f>+'Desmonte Infr. financiada'!AH2</f>
        <v>27</v>
      </c>
      <c r="AI2" s="118">
        <f>+'Desmonte Infr. financiada'!AI2</f>
        <v>28</v>
      </c>
      <c r="AJ2" s="118">
        <f>+'Desmonte Infr. financiada'!AJ2</f>
        <v>29</v>
      </c>
      <c r="AK2" s="118">
        <f>+'Desmonte Infr. financiada'!AK2</f>
        <v>30</v>
      </c>
      <c r="AL2" s="118">
        <f t="shared" ref="AL2:BA3" si="0">+AK2+1</f>
        <v>31</v>
      </c>
      <c r="AM2" s="118">
        <f t="shared" si="0"/>
        <v>32</v>
      </c>
      <c r="AN2" s="118">
        <f t="shared" si="0"/>
        <v>33</v>
      </c>
      <c r="AO2" s="118">
        <f t="shared" si="0"/>
        <v>34</v>
      </c>
      <c r="AP2" s="118">
        <f t="shared" si="0"/>
        <v>35</v>
      </c>
      <c r="AQ2" s="118">
        <f t="shared" si="0"/>
        <v>36</v>
      </c>
      <c r="AR2" s="118">
        <f t="shared" si="0"/>
        <v>37</v>
      </c>
      <c r="AS2" s="118">
        <f t="shared" si="0"/>
        <v>38</v>
      </c>
      <c r="AT2" s="118">
        <f t="shared" si="0"/>
        <v>39</v>
      </c>
      <c r="AU2" s="118">
        <f t="shared" si="0"/>
        <v>40</v>
      </c>
      <c r="AV2" s="118">
        <f t="shared" si="0"/>
        <v>41</v>
      </c>
      <c r="AW2" s="118">
        <f t="shared" si="0"/>
        <v>42</v>
      </c>
      <c r="AX2" s="118">
        <f t="shared" si="0"/>
        <v>43</v>
      </c>
      <c r="AY2" s="118">
        <f t="shared" si="0"/>
        <v>44</v>
      </c>
      <c r="AZ2" s="118">
        <f t="shared" si="0"/>
        <v>45</v>
      </c>
      <c r="BA2" s="118">
        <f t="shared" si="0"/>
        <v>46</v>
      </c>
      <c r="BB2" s="118">
        <f t="shared" ref="BB2:BQ3" si="1">+BA2+1</f>
        <v>47</v>
      </c>
      <c r="BC2" s="118">
        <f t="shared" si="1"/>
        <v>48</v>
      </c>
      <c r="BD2" s="118">
        <f t="shared" si="1"/>
        <v>49</v>
      </c>
      <c r="BE2" s="118">
        <f t="shared" si="1"/>
        <v>50</v>
      </c>
      <c r="BF2" s="118">
        <f t="shared" si="1"/>
        <v>51</v>
      </c>
      <c r="BG2" s="118">
        <f t="shared" si="1"/>
        <v>52</v>
      </c>
      <c r="BH2" s="118">
        <f t="shared" si="1"/>
        <v>53</v>
      </c>
      <c r="BI2" s="118">
        <f t="shared" si="1"/>
        <v>54</v>
      </c>
      <c r="BJ2" s="118">
        <f t="shared" si="1"/>
        <v>55</v>
      </c>
      <c r="BK2" s="118">
        <f t="shared" si="1"/>
        <v>56</v>
      </c>
      <c r="BL2" s="118">
        <f t="shared" si="1"/>
        <v>57</v>
      </c>
      <c r="BM2" s="118">
        <f t="shared" si="1"/>
        <v>58</v>
      </c>
      <c r="BN2" s="118">
        <f t="shared" si="1"/>
        <v>59</v>
      </c>
      <c r="BO2" s="118">
        <f t="shared" si="1"/>
        <v>60</v>
      </c>
      <c r="BP2" s="118">
        <f t="shared" si="1"/>
        <v>61</v>
      </c>
      <c r="BQ2" s="118">
        <f t="shared" si="1"/>
        <v>62</v>
      </c>
      <c r="BR2" s="118">
        <f t="shared" ref="BR2:BR3" si="2">+BQ2+1</f>
        <v>63</v>
      </c>
    </row>
    <row r="3" spans="1:70" s="135" customFormat="1" ht="34.9" customHeight="1" x14ac:dyDescent="0.25">
      <c r="B3" s="534"/>
      <c r="C3" s="534"/>
      <c r="D3" s="534"/>
      <c r="E3" s="534"/>
      <c r="F3" s="532"/>
      <c r="G3" s="532"/>
      <c r="H3" s="157">
        <f>+'Desmonte Infr. financiada'!H3</f>
        <v>2022</v>
      </c>
      <c r="I3" s="157">
        <f>+'Desmonte Infr. financiada'!I3</f>
        <v>2023</v>
      </c>
      <c r="J3" s="157">
        <f>+'Desmonte Infr. financiada'!J3</f>
        <v>2024</v>
      </c>
      <c r="K3" s="157">
        <f>+'Desmonte Infr. financiada'!K3</f>
        <v>2025</v>
      </c>
      <c r="L3" s="157">
        <f>+'Desmonte Infr. financiada'!L3</f>
        <v>2026</v>
      </c>
      <c r="M3" s="157">
        <f>+'Desmonte Infr. financiada'!M3</f>
        <v>2027</v>
      </c>
      <c r="N3" s="157">
        <f>+'Desmonte Infr. financiada'!N3</f>
        <v>2028</v>
      </c>
      <c r="O3" s="157">
        <f>+'Desmonte Infr. financiada'!O3</f>
        <v>2029</v>
      </c>
      <c r="P3" s="157">
        <f>+'Desmonte Infr. financiada'!P3</f>
        <v>2030</v>
      </c>
      <c r="Q3" s="157">
        <f>+'Desmonte Infr. financiada'!Q3</f>
        <v>2031</v>
      </c>
      <c r="R3" s="157">
        <f>+'Desmonte Infr. financiada'!R3</f>
        <v>2032</v>
      </c>
      <c r="S3" s="157">
        <f>+'Desmonte Infr. financiada'!S3</f>
        <v>2033</v>
      </c>
      <c r="T3" s="157">
        <f>+'Desmonte Infr. financiada'!T3</f>
        <v>2034</v>
      </c>
      <c r="U3" s="157">
        <f>+'Desmonte Infr. financiada'!U3</f>
        <v>2035</v>
      </c>
      <c r="V3" s="157">
        <f>+'Desmonte Infr. financiada'!V3</f>
        <v>2036</v>
      </c>
      <c r="W3" s="157">
        <f>+'Desmonte Infr. financiada'!W3</f>
        <v>2037</v>
      </c>
      <c r="X3" s="157">
        <f>+'Desmonte Infr. financiada'!X3</f>
        <v>2038</v>
      </c>
      <c r="Y3" s="157">
        <f>+'Desmonte Infr. financiada'!Y3</f>
        <v>2039</v>
      </c>
      <c r="Z3" s="157">
        <f>+'Desmonte Infr. financiada'!Z3</f>
        <v>2040</v>
      </c>
      <c r="AA3" s="157">
        <f>+'Desmonte Infr. financiada'!AA3</f>
        <v>2041</v>
      </c>
      <c r="AB3" s="157">
        <f>+'Desmonte Infr. financiada'!AB3</f>
        <v>2042</v>
      </c>
      <c r="AC3" s="157">
        <f>+'Desmonte Infr. financiada'!AC3</f>
        <v>2043</v>
      </c>
      <c r="AD3" s="157">
        <f>+'Desmonte Infr. financiada'!AD3</f>
        <v>2044</v>
      </c>
      <c r="AE3" s="157">
        <f>+'Desmonte Infr. financiada'!AE3</f>
        <v>2045</v>
      </c>
      <c r="AF3" s="157">
        <f>+'Desmonte Infr. financiada'!AF3</f>
        <v>2046</v>
      </c>
      <c r="AG3" s="157">
        <f>+'Desmonte Infr. financiada'!AG3</f>
        <v>2047</v>
      </c>
      <c r="AH3" s="157">
        <f>+'Desmonte Infr. financiada'!AH3</f>
        <v>2048</v>
      </c>
      <c r="AI3" s="157">
        <f>+'Desmonte Infr. financiada'!AI3</f>
        <v>2049</v>
      </c>
      <c r="AJ3" s="157">
        <f>+'Desmonte Infr. financiada'!AJ3</f>
        <v>2050</v>
      </c>
      <c r="AK3" s="157">
        <f>+'Desmonte Infr. financiada'!AK3</f>
        <v>2051</v>
      </c>
      <c r="AL3" s="119">
        <f t="shared" si="0"/>
        <v>2052</v>
      </c>
      <c r="AM3" s="119">
        <f t="shared" si="0"/>
        <v>2053</v>
      </c>
      <c r="AN3" s="119">
        <f t="shared" si="0"/>
        <v>2054</v>
      </c>
      <c r="AO3" s="119">
        <f t="shared" si="0"/>
        <v>2055</v>
      </c>
      <c r="AP3" s="119">
        <f t="shared" si="0"/>
        <v>2056</v>
      </c>
      <c r="AQ3" s="119">
        <f t="shared" si="0"/>
        <v>2057</v>
      </c>
      <c r="AR3" s="119">
        <f t="shared" si="0"/>
        <v>2058</v>
      </c>
      <c r="AS3" s="119">
        <f t="shared" si="0"/>
        <v>2059</v>
      </c>
      <c r="AT3" s="119">
        <f t="shared" si="0"/>
        <v>2060</v>
      </c>
      <c r="AU3" s="119">
        <f t="shared" si="0"/>
        <v>2061</v>
      </c>
      <c r="AV3" s="119">
        <f t="shared" si="0"/>
        <v>2062</v>
      </c>
      <c r="AW3" s="119">
        <f t="shared" si="0"/>
        <v>2063</v>
      </c>
      <c r="AX3" s="119">
        <f t="shared" si="0"/>
        <v>2064</v>
      </c>
      <c r="AY3" s="119">
        <f t="shared" si="0"/>
        <v>2065</v>
      </c>
      <c r="AZ3" s="119">
        <f t="shared" si="0"/>
        <v>2066</v>
      </c>
      <c r="BA3" s="119">
        <f t="shared" si="0"/>
        <v>2067</v>
      </c>
      <c r="BB3" s="119">
        <f t="shared" si="1"/>
        <v>2068</v>
      </c>
      <c r="BC3" s="119">
        <f t="shared" si="1"/>
        <v>2069</v>
      </c>
      <c r="BD3" s="119">
        <f t="shared" si="1"/>
        <v>2070</v>
      </c>
      <c r="BE3" s="119">
        <f t="shared" si="1"/>
        <v>2071</v>
      </c>
      <c r="BF3" s="119">
        <f t="shared" si="1"/>
        <v>2072</v>
      </c>
      <c r="BG3" s="119">
        <f t="shared" si="1"/>
        <v>2073</v>
      </c>
      <c r="BH3" s="119">
        <f t="shared" si="1"/>
        <v>2074</v>
      </c>
      <c r="BI3" s="119">
        <f t="shared" si="1"/>
        <v>2075</v>
      </c>
      <c r="BJ3" s="119">
        <f t="shared" si="1"/>
        <v>2076</v>
      </c>
      <c r="BK3" s="119">
        <f t="shared" si="1"/>
        <v>2077</v>
      </c>
      <c r="BL3" s="119">
        <f t="shared" si="1"/>
        <v>2078</v>
      </c>
      <c r="BM3" s="119">
        <f t="shared" si="1"/>
        <v>2079</v>
      </c>
      <c r="BN3" s="119">
        <f t="shared" si="1"/>
        <v>2080</v>
      </c>
      <c r="BO3" s="119">
        <f t="shared" si="1"/>
        <v>2081</v>
      </c>
      <c r="BP3" s="119">
        <f t="shared" si="1"/>
        <v>2082</v>
      </c>
      <c r="BQ3" s="119">
        <f t="shared" si="1"/>
        <v>2083</v>
      </c>
      <c r="BR3" s="119">
        <f t="shared" si="2"/>
        <v>2084</v>
      </c>
    </row>
    <row r="4" spans="1:70" x14ac:dyDescent="0.25">
      <c r="B4" s="29"/>
      <c r="C4" s="29" t="str">
        <f>+Inventario!C4</f>
        <v>LUMINARIAS</v>
      </c>
      <c r="D4" s="29"/>
      <c r="E4" s="29"/>
      <c r="F4" s="30"/>
      <c r="G4" s="30"/>
      <c r="H4" s="132"/>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row>
    <row r="5" spans="1:70" x14ac:dyDescent="0.25">
      <c r="B5" s="59" t="s">
        <v>18</v>
      </c>
      <c r="C5" s="62" t="str">
        <f>+VLOOKUP(B5,'resumen UCAP'!$A$5:$O$329,2,0)</f>
        <v>Aplique piso 150w</v>
      </c>
      <c r="D5" s="63">
        <f>+'Desmonte Infr. financiada'!D5</f>
        <v>150</v>
      </c>
      <c r="E5" s="63" t="str">
        <f>+VLOOKUP(B5,'resumen UCAP'!$A$5:$O$329,3,0)</f>
        <v>Un</v>
      </c>
      <c r="F5" s="64">
        <f>+VLOOKUP(B5,'resumen UCAP'!$A$5:$O$329,15,0)</f>
        <v>1060000</v>
      </c>
      <c r="G5" s="64">
        <v>13</v>
      </c>
      <c r="H5" s="125"/>
      <c r="I5" s="125"/>
      <c r="J5" s="125"/>
      <c r="K5" s="125"/>
      <c r="L5" s="125"/>
      <c r="M5" s="125"/>
      <c r="N5" s="125"/>
      <c r="O5" s="125"/>
      <c r="P5" s="125"/>
      <c r="Q5" s="125"/>
      <c r="R5" s="125"/>
      <c r="S5" s="125"/>
      <c r="T5" s="125"/>
      <c r="U5" s="125"/>
      <c r="V5" s="125"/>
      <c r="W5" s="125">
        <f>-'TOTAL INVERSION IAP'!H5</f>
        <v>0</v>
      </c>
      <c r="X5" s="125">
        <f>-'TOTAL INVERSION IAP'!I5</f>
        <v>0</v>
      </c>
      <c r="Y5" s="125">
        <f>-'TOTAL INVERSION IAP'!J5</f>
        <v>0</v>
      </c>
      <c r="Z5" s="125">
        <f>-'TOTAL INVERSION IAP'!K5</f>
        <v>0</v>
      </c>
      <c r="AA5" s="125">
        <f>-'TOTAL INVERSION IAP'!L5</f>
        <v>0</v>
      </c>
      <c r="AB5" s="125">
        <f>-'TOTAL INVERSION IAP'!M5</f>
        <v>0</v>
      </c>
      <c r="AC5" s="125">
        <f>-'TOTAL INVERSION IAP'!N5</f>
        <v>0</v>
      </c>
      <c r="AD5" s="125">
        <f>-'TOTAL INVERSION IAP'!O5</f>
        <v>0</v>
      </c>
      <c r="AE5" s="125">
        <f>-'TOTAL INVERSION IAP'!P5</f>
        <v>0</v>
      </c>
      <c r="AF5" s="125">
        <f>-'TOTAL INVERSION IAP'!Q5</f>
        <v>0</v>
      </c>
      <c r="AG5" s="125">
        <f>-'TOTAL INVERSION IAP'!R5</f>
        <v>0</v>
      </c>
      <c r="AH5" s="125">
        <f>-'TOTAL INVERSION IAP'!S5</f>
        <v>0</v>
      </c>
      <c r="AI5" s="125">
        <f>-'TOTAL INVERSION IAP'!T5</f>
        <v>0</v>
      </c>
      <c r="AJ5" s="125">
        <f>-'TOTAL INVERSION IAP'!U5</f>
        <v>0</v>
      </c>
      <c r="AK5" s="125">
        <f>-'TOTAL INVERSION IAP'!V5</f>
        <v>0</v>
      </c>
      <c r="AL5" s="125">
        <f>-'TOTAL INVERSION IAP'!W5</f>
        <v>0</v>
      </c>
      <c r="AM5" s="125">
        <f>-'TOTAL INVERSION IAP'!X5</f>
        <v>0</v>
      </c>
      <c r="AN5" s="125">
        <f>-'TOTAL INVERSION IAP'!Y5</f>
        <v>0</v>
      </c>
      <c r="AO5" s="125">
        <f>-'TOTAL INVERSION IAP'!Z5</f>
        <v>0</v>
      </c>
      <c r="AP5" s="125">
        <f>-'TOTAL INVERSION IAP'!AA5</f>
        <v>0</v>
      </c>
      <c r="AQ5" s="125">
        <f>-'TOTAL INVERSION IAP'!AB5</f>
        <v>0</v>
      </c>
      <c r="AR5" s="125">
        <f>-'TOTAL INVERSION IAP'!AC5</f>
        <v>0</v>
      </c>
      <c r="AS5" s="125">
        <f>-'TOTAL INVERSION IAP'!AD5</f>
        <v>0</v>
      </c>
      <c r="AT5" s="125">
        <f>-'TOTAL INVERSION IAP'!AE5</f>
        <v>0</v>
      </c>
      <c r="AU5" s="125">
        <f>-'TOTAL INVERSION IAP'!AF5</f>
        <v>0</v>
      </c>
      <c r="AV5" s="125">
        <f>-'TOTAL INVERSION IAP'!AG5</f>
        <v>0</v>
      </c>
      <c r="AW5" s="125">
        <f>-'TOTAL INVERSION IAP'!AH5</f>
        <v>0</v>
      </c>
      <c r="AX5" s="125">
        <f>-'TOTAL INVERSION IAP'!AI5</f>
        <v>0</v>
      </c>
      <c r="AY5" s="125">
        <f>-'TOTAL INVERSION IAP'!AJ5</f>
        <v>0</v>
      </c>
      <c r="AZ5" s="125">
        <f>-'TOTAL INVERSION IAP'!AK5</f>
        <v>0</v>
      </c>
      <c r="BA5" s="125">
        <f>-'TOTAL INVERSION IAP'!AL5</f>
        <v>0</v>
      </c>
      <c r="BB5" s="125">
        <f>-'TOTAL INVERSION IAP'!AM5</f>
        <v>0</v>
      </c>
      <c r="BC5" s="125">
        <f>-'TOTAL INVERSION IAP'!AN5</f>
        <v>0</v>
      </c>
      <c r="BD5" s="125">
        <f>-'TOTAL INVERSION IAP'!AO5</f>
        <v>0</v>
      </c>
      <c r="BE5" s="125">
        <f>-'TOTAL INVERSION IAP'!AP5</f>
        <v>0</v>
      </c>
      <c r="BF5" s="125">
        <f>-'TOTAL INVERSION IAP'!AQ5</f>
        <v>0</v>
      </c>
      <c r="BG5" s="125">
        <f>-'TOTAL INVERSION IAP'!AR5</f>
        <v>0</v>
      </c>
      <c r="BH5" s="125">
        <f>-'TOTAL INVERSION IAP'!AS5</f>
        <v>0</v>
      </c>
      <c r="BI5" s="125">
        <f>-'TOTAL INVERSION IAP'!AT5</f>
        <v>0</v>
      </c>
      <c r="BJ5" s="125">
        <f>-'TOTAL INVERSION IAP'!AU5</f>
        <v>0</v>
      </c>
      <c r="BK5" s="125">
        <f>-'TOTAL INVERSION IAP'!AV5</f>
        <v>0</v>
      </c>
      <c r="BL5" s="125">
        <f>-'TOTAL INVERSION IAP'!AW5</f>
        <v>0</v>
      </c>
      <c r="BM5" s="125">
        <f>-'TOTAL INVERSION IAP'!AX5</f>
        <v>0</v>
      </c>
      <c r="BN5" s="125">
        <f>-'TOTAL INVERSION IAP'!AY5</f>
        <v>0</v>
      </c>
      <c r="BO5" s="125">
        <f>-'TOTAL INVERSION IAP'!AZ5</f>
        <v>0</v>
      </c>
      <c r="BP5" s="125">
        <f>-'TOTAL INVERSION IAP'!BA5</f>
        <v>0</v>
      </c>
      <c r="BQ5" s="125">
        <f>-'TOTAL INVERSION IAP'!BB5</f>
        <v>0</v>
      </c>
      <c r="BR5" s="125">
        <f>-'TOTAL INVERSION IAP'!BC5</f>
        <v>0</v>
      </c>
    </row>
    <row r="6" spans="1:70" x14ac:dyDescent="0.25">
      <c r="B6" s="59" t="s">
        <v>70</v>
      </c>
      <c r="C6" s="62" t="str">
        <f>+VLOOKUP(B6,'resumen UCAP'!$A$5:$O$329,2,0)</f>
        <v>Luminaria Baronesa LED 125w</v>
      </c>
      <c r="D6" s="63">
        <f>+'Desmonte Infr. financiada'!D6</f>
        <v>125</v>
      </c>
      <c r="E6" s="63" t="str">
        <f>+VLOOKUP(B6,'resumen UCAP'!$A$5:$O$329,3,0)</f>
        <v>Un</v>
      </c>
      <c r="F6" s="64">
        <f>+VLOOKUP(B6,'resumen UCAP'!$A$5:$O$329,15,0)</f>
        <v>1260000</v>
      </c>
      <c r="G6" s="61">
        <v>7</v>
      </c>
      <c r="H6" s="125"/>
      <c r="I6" s="125"/>
      <c r="J6" s="125"/>
      <c r="K6" s="125"/>
      <c r="L6" s="125"/>
      <c r="M6" s="125"/>
      <c r="N6" s="125"/>
      <c r="O6" s="125"/>
      <c r="P6" s="125"/>
      <c r="Q6" s="125"/>
      <c r="R6" s="125"/>
      <c r="S6" s="125"/>
      <c r="T6" s="125"/>
      <c r="U6" s="125"/>
      <c r="V6" s="125"/>
      <c r="W6" s="125">
        <f>-'TOTAL INVERSION IAP'!H6</f>
        <v>0</v>
      </c>
      <c r="X6" s="125">
        <f>-'TOTAL INVERSION IAP'!I6</f>
        <v>0</v>
      </c>
      <c r="Y6" s="125">
        <f>-'TOTAL INVERSION IAP'!J6</f>
        <v>0</v>
      </c>
      <c r="Z6" s="125">
        <f>-'TOTAL INVERSION IAP'!K6</f>
        <v>0</v>
      </c>
      <c r="AA6" s="125">
        <f>-'TOTAL INVERSION IAP'!L6</f>
        <v>0</v>
      </c>
      <c r="AB6" s="125">
        <f>-'TOTAL INVERSION IAP'!M6</f>
        <v>0</v>
      </c>
      <c r="AC6" s="125">
        <f>-'TOTAL INVERSION IAP'!N6</f>
        <v>0</v>
      </c>
      <c r="AD6" s="125">
        <f>-'TOTAL INVERSION IAP'!O6</f>
        <v>0</v>
      </c>
      <c r="AE6" s="125">
        <f>-'TOTAL INVERSION IAP'!P6</f>
        <v>0</v>
      </c>
      <c r="AF6" s="125">
        <f>-'TOTAL INVERSION IAP'!Q6</f>
        <v>0</v>
      </c>
      <c r="AG6" s="125">
        <f>-'TOTAL INVERSION IAP'!R6</f>
        <v>0</v>
      </c>
      <c r="AH6" s="125">
        <f>-'TOTAL INVERSION IAP'!S6</f>
        <v>0</v>
      </c>
      <c r="AI6" s="125">
        <f>-'TOTAL INVERSION IAP'!T6</f>
        <v>0</v>
      </c>
      <c r="AJ6" s="125">
        <f>-'TOTAL INVERSION IAP'!U6</f>
        <v>0</v>
      </c>
      <c r="AK6" s="125">
        <f>-'TOTAL INVERSION IAP'!V6</f>
        <v>0</v>
      </c>
      <c r="AL6" s="125">
        <f>-'TOTAL INVERSION IAP'!W6</f>
        <v>0</v>
      </c>
      <c r="AM6" s="125">
        <f>-'TOTAL INVERSION IAP'!X6</f>
        <v>0</v>
      </c>
      <c r="AN6" s="125">
        <f>-'TOTAL INVERSION IAP'!Y6</f>
        <v>0</v>
      </c>
      <c r="AO6" s="125">
        <f>-'TOTAL INVERSION IAP'!Z6</f>
        <v>0</v>
      </c>
      <c r="AP6" s="125">
        <f>-'TOTAL INVERSION IAP'!AA6</f>
        <v>0</v>
      </c>
      <c r="AQ6" s="125">
        <f>-'TOTAL INVERSION IAP'!AB6</f>
        <v>0</v>
      </c>
      <c r="AR6" s="125">
        <f>-'TOTAL INVERSION IAP'!AC6</f>
        <v>0</v>
      </c>
      <c r="AS6" s="125">
        <f>-'TOTAL INVERSION IAP'!AD6</f>
        <v>0</v>
      </c>
      <c r="AT6" s="125">
        <f>-'TOTAL INVERSION IAP'!AE6</f>
        <v>0</v>
      </c>
      <c r="AU6" s="125">
        <f>-'TOTAL INVERSION IAP'!AF6</f>
        <v>0</v>
      </c>
      <c r="AV6" s="125">
        <f>-'TOTAL INVERSION IAP'!AG6</f>
        <v>0</v>
      </c>
      <c r="AW6" s="125">
        <f>-'TOTAL INVERSION IAP'!AH6</f>
        <v>0</v>
      </c>
      <c r="AX6" s="125">
        <f>-'TOTAL INVERSION IAP'!AI6</f>
        <v>0</v>
      </c>
      <c r="AY6" s="125">
        <f>-'TOTAL INVERSION IAP'!AJ6</f>
        <v>0</v>
      </c>
      <c r="AZ6" s="125">
        <f>-'TOTAL INVERSION IAP'!AK6</f>
        <v>0</v>
      </c>
      <c r="BA6" s="125">
        <f>-'TOTAL INVERSION IAP'!AL6</f>
        <v>0</v>
      </c>
      <c r="BB6" s="125">
        <f>-'TOTAL INVERSION IAP'!AM6</f>
        <v>0</v>
      </c>
      <c r="BC6" s="125">
        <f>-'TOTAL INVERSION IAP'!AN6</f>
        <v>0</v>
      </c>
      <c r="BD6" s="125">
        <f>-'TOTAL INVERSION IAP'!AO6</f>
        <v>0</v>
      </c>
      <c r="BE6" s="125">
        <f>-'TOTAL INVERSION IAP'!AP6</f>
        <v>0</v>
      </c>
      <c r="BF6" s="125">
        <f>-'TOTAL INVERSION IAP'!AQ6</f>
        <v>0</v>
      </c>
      <c r="BG6" s="125">
        <f>-'TOTAL INVERSION IAP'!AR6</f>
        <v>0</v>
      </c>
      <c r="BH6" s="125">
        <f>-'TOTAL INVERSION IAP'!AS6</f>
        <v>0</v>
      </c>
      <c r="BI6" s="125">
        <f>-'TOTAL INVERSION IAP'!AT6</f>
        <v>0</v>
      </c>
      <c r="BJ6" s="125">
        <f>-'TOTAL INVERSION IAP'!AU6</f>
        <v>0</v>
      </c>
      <c r="BK6" s="125">
        <f>-'TOTAL INVERSION IAP'!AV6</f>
        <v>0</v>
      </c>
      <c r="BL6" s="125">
        <f>-'TOTAL INVERSION IAP'!AW6</f>
        <v>0</v>
      </c>
      <c r="BM6" s="125">
        <f>-'TOTAL INVERSION IAP'!AX6</f>
        <v>0</v>
      </c>
      <c r="BN6" s="125">
        <f>-'TOTAL INVERSION IAP'!AY6</f>
        <v>0</v>
      </c>
      <c r="BO6" s="125">
        <f>-'TOTAL INVERSION IAP'!AZ6</f>
        <v>0</v>
      </c>
      <c r="BP6" s="125">
        <f>-'TOTAL INVERSION IAP'!BA6</f>
        <v>0</v>
      </c>
      <c r="BQ6" s="125">
        <f>-'TOTAL INVERSION IAP'!BB6</f>
        <v>0</v>
      </c>
      <c r="BR6" s="125">
        <f>-'TOTAL INVERSION IAP'!BC6</f>
        <v>0</v>
      </c>
    </row>
    <row r="7" spans="1:70" x14ac:dyDescent="0.25">
      <c r="B7" s="59" t="s">
        <v>20</v>
      </c>
      <c r="C7" s="62" t="str">
        <f>+VLOOKUP(B7,'resumen UCAP'!$A$5:$O$329,2,0)</f>
        <v>Luminaria epsilon 70w</v>
      </c>
      <c r="D7" s="63">
        <f>+'Desmonte Infr. financiada'!D7</f>
        <v>70</v>
      </c>
      <c r="E7" s="63" t="str">
        <f>+VLOOKUP(B7,'resumen UCAP'!$A$5:$O$329,3,0)</f>
        <v>Un</v>
      </c>
      <c r="F7" s="64">
        <f>+VLOOKUP(B7,'resumen UCAP'!$A$5:$O$329,15,0)</f>
        <v>1260000</v>
      </c>
      <c r="G7" s="61">
        <v>1</v>
      </c>
      <c r="H7" s="125"/>
      <c r="I7" s="125"/>
      <c r="J7" s="125"/>
      <c r="K7" s="125"/>
      <c r="L7" s="125"/>
      <c r="M7" s="125"/>
      <c r="N7" s="125"/>
      <c r="O7" s="125"/>
      <c r="P7" s="125"/>
      <c r="Q7" s="125"/>
      <c r="R7" s="125"/>
      <c r="S7" s="125"/>
      <c r="T7" s="125"/>
      <c r="U7" s="125"/>
      <c r="V7" s="125"/>
      <c r="W7" s="125">
        <f>-'TOTAL INVERSION IAP'!H7</f>
        <v>0</v>
      </c>
      <c r="X7" s="125">
        <f>-'TOTAL INVERSION IAP'!I7</f>
        <v>0</v>
      </c>
      <c r="Y7" s="125">
        <f>-'TOTAL INVERSION IAP'!J7</f>
        <v>0</v>
      </c>
      <c r="Z7" s="125">
        <f>-'TOTAL INVERSION IAP'!K7</f>
        <v>0</v>
      </c>
      <c r="AA7" s="125">
        <f>-'TOTAL INVERSION IAP'!L7</f>
        <v>0</v>
      </c>
      <c r="AB7" s="125">
        <f>-'TOTAL INVERSION IAP'!M7</f>
        <v>0</v>
      </c>
      <c r="AC7" s="125">
        <f>-'TOTAL INVERSION IAP'!N7</f>
        <v>0</v>
      </c>
      <c r="AD7" s="125">
        <f>-'TOTAL INVERSION IAP'!O7</f>
        <v>0</v>
      </c>
      <c r="AE7" s="125">
        <f>-'TOTAL INVERSION IAP'!P7</f>
        <v>0</v>
      </c>
      <c r="AF7" s="125">
        <f>-'TOTAL INVERSION IAP'!Q7</f>
        <v>0</v>
      </c>
      <c r="AG7" s="125">
        <f>-'TOTAL INVERSION IAP'!R7</f>
        <v>0</v>
      </c>
      <c r="AH7" s="125">
        <f>-'TOTAL INVERSION IAP'!S7</f>
        <v>0</v>
      </c>
      <c r="AI7" s="125">
        <f>-'TOTAL INVERSION IAP'!T7</f>
        <v>0</v>
      </c>
      <c r="AJ7" s="125">
        <f>-'TOTAL INVERSION IAP'!U7</f>
        <v>0</v>
      </c>
      <c r="AK7" s="125">
        <f>-'TOTAL INVERSION IAP'!V7</f>
        <v>0</v>
      </c>
      <c r="AL7" s="125">
        <f>-'TOTAL INVERSION IAP'!W7</f>
        <v>0</v>
      </c>
      <c r="AM7" s="125">
        <f>-'TOTAL INVERSION IAP'!X7</f>
        <v>0</v>
      </c>
      <c r="AN7" s="125">
        <f>-'TOTAL INVERSION IAP'!Y7</f>
        <v>0</v>
      </c>
      <c r="AO7" s="125">
        <f>-'TOTAL INVERSION IAP'!Z7</f>
        <v>0</v>
      </c>
      <c r="AP7" s="125">
        <f>-'TOTAL INVERSION IAP'!AA7</f>
        <v>0</v>
      </c>
      <c r="AQ7" s="125">
        <f>-'TOTAL INVERSION IAP'!AB7</f>
        <v>0</v>
      </c>
      <c r="AR7" s="125">
        <f>-'TOTAL INVERSION IAP'!AC7</f>
        <v>0</v>
      </c>
      <c r="AS7" s="125">
        <f>-'TOTAL INVERSION IAP'!AD7</f>
        <v>0</v>
      </c>
      <c r="AT7" s="125">
        <f>-'TOTAL INVERSION IAP'!AE7</f>
        <v>0</v>
      </c>
      <c r="AU7" s="125">
        <f>-'TOTAL INVERSION IAP'!AF7</f>
        <v>0</v>
      </c>
      <c r="AV7" s="125">
        <f>-'TOTAL INVERSION IAP'!AG7</f>
        <v>0</v>
      </c>
      <c r="AW7" s="125">
        <f>-'TOTAL INVERSION IAP'!AH7</f>
        <v>0</v>
      </c>
      <c r="AX7" s="125">
        <f>-'TOTAL INVERSION IAP'!AI7</f>
        <v>0</v>
      </c>
      <c r="AY7" s="125">
        <f>-'TOTAL INVERSION IAP'!AJ7</f>
        <v>0</v>
      </c>
      <c r="AZ7" s="125">
        <f>-'TOTAL INVERSION IAP'!AK7</f>
        <v>0</v>
      </c>
      <c r="BA7" s="125">
        <f>-'TOTAL INVERSION IAP'!AL7</f>
        <v>0</v>
      </c>
      <c r="BB7" s="125">
        <f>-'TOTAL INVERSION IAP'!AM7</f>
        <v>0</v>
      </c>
      <c r="BC7" s="125">
        <f>-'TOTAL INVERSION IAP'!AN7</f>
        <v>0</v>
      </c>
      <c r="BD7" s="125">
        <f>-'TOTAL INVERSION IAP'!AO7</f>
        <v>0</v>
      </c>
      <c r="BE7" s="125">
        <f>-'TOTAL INVERSION IAP'!AP7</f>
        <v>0</v>
      </c>
      <c r="BF7" s="125">
        <f>-'TOTAL INVERSION IAP'!AQ7</f>
        <v>0</v>
      </c>
      <c r="BG7" s="125">
        <f>-'TOTAL INVERSION IAP'!AR7</f>
        <v>0</v>
      </c>
      <c r="BH7" s="125">
        <f>-'TOTAL INVERSION IAP'!AS7</f>
        <v>0</v>
      </c>
      <c r="BI7" s="125">
        <f>-'TOTAL INVERSION IAP'!AT7</f>
        <v>0</v>
      </c>
      <c r="BJ7" s="125">
        <f>-'TOTAL INVERSION IAP'!AU7</f>
        <v>0</v>
      </c>
      <c r="BK7" s="125">
        <f>-'TOTAL INVERSION IAP'!AV7</f>
        <v>0</v>
      </c>
      <c r="BL7" s="125">
        <f>-'TOTAL INVERSION IAP'!AW7</f>
        <v>0</v>
      </c>
      <c r="BM7" s="125">
        <f>-'TOTAL INVERSION IAP'!AX7</f>
        <v>0</v>
      </c>
      <c r="BN7" s="125">
        <f>-'TOTAL INVERSION IAP'!AY7</f>
        <v>0</v>
      </c>
      <c r="BO7" s="125">
        <f>-'TOTAL INVERSION IAP'!AZ7</f>
        <v>0</v>
      </c>
      <c r="BP7" s="125">
        <f>-'TOTAL INVERSION IAP'!BA7</f>
        <v>0</v>
      </c>
      <c r="BQ7" s="125">
        <f>-'TOTAL INVERSION IAP'!BB7</f>
        <v>0</v>
      </c>
      <c r="BR7" s="125">
        <f>-'TOTAL INVERSION IAP'!BC7</f>
        <v>0</v>
      </c>
    </row>
    <row r="8" spans="1:70" x14ac:dyDescent="0.25">
      <c r="B8" s="59" t="s">
        <v>21</v>
      </c>
      <c r="C8" s="62" t="str">
        <f>+VLOOKUP(B8,'resumen UCAP'!$A$5:$O$329,2,0)</f>
        <v>Luminaria Farol NA 150w</v>
      </c>
      <c r="D8" s="63">
        <f>+'Desmonte Infr. financiada'!D8</f>
        <v>169</v>
      </c>
      <c r="E8" s="63" t="str">
        <f>+VLOOKUP(B8,'resumen UCAP'!$A$5:$O$329,3,0)</f>
        <v>Un</v>
      </c>
      <c r="F8" s="64">
        <f>+VLOOKUP(B8,'resumen UCAP'!$A$5:$O$329,15,0)</f>
        <v>340000</v>
      </c>
      <c r="G8" s="123">
        <v>58</v>
      </c>
      <c r="H8" s="125"/>
      <c r="I8" s="125"/>
      <c r="J8" s="125"/>
      <c r="K8" s="125"/>
      <c r="L8" s="125"/>
      <c r="M8" s="125"/>
      <c r="N8" s="125"/>
      <c r="O8" s="125"/>
      <c r="P8" s="125"/>
      <c r="Q8" s="125"/>
      <c r="R8" s="125"/>
      <c r="S8" s="125"/>
      <c r="T8" s="125"/>
      <c r="U8" s="125"/>
      <c r="V8" s="125"/>
      <c r="W8" s="125">
        <f>-'TOTAL INVERSION IAP'!H8</f>
        <v>0</v>
      </c>
      <c r="X8" s="125">
        <f>-'TOTAL INVERSION IAP'!I8</f>
        <v>0</v>
      </c>
      <c r="Y8" s="125">
        <f>-'TOTAL INVERSION IAP'!J8</f>
        <v>0</v>
      </c>
      <c r="Z8" s="125">
        <f>-'TOTAL INVERSION IAP'!K8</f>
        <v>0</v>
      </c>
      <c r="AA8" s="125">
        <f>-'TOTAL INVERSION IAP'!L8</f>
        <v>0</v>
      </c>
      <c r="AB8" s="125">
        <f>-'TOTAL INVERSION IAP'!M8</f>
        <v>0</v>
      </c>
      <c r="AC8" s="125">
        <f>-'TOTAL INVERSION IAP'!N8</f>
        <v>0</v>
      </c>
      <c r="AD8" s="125">
        <f>-'TOTAL INVERSION IAP'!O8</f>
        <v>0</v>
      </c>
      <c r="AE8" s="125">
        <f>-'TOTAL INVERSION IAP'!P8</f>
        <v>0</v>
      </c>
      <c r="AF8" s="125">
        <f>-'TOTAL INVERSION IAP'!Q8</f>
        <v>0</v>
      </c>
      <c r="AG8" s="125">
        <f>-'TOTAL INVERSION IAP'!R8</f>
        <v>0</v>
      </c>
      <c r="AH8" s="125">
        <f>-'TOTAL INVERSION IAP'!S8</f>
        <v>0</v>
      </c>
      <c r="AI8" s="125">
        <f>-'TOTAL INVERSION IAP'!T8</f>
        <v>0</v>
      </c>
      <c r="AJ8" s="125">
        <f>-'TOTAL INVERSION IAP'!U8</f>
        <v>0</v>
      </c>
      <c r="AK8" s="125">
        <f>-'TOTAL INVERSION IAP'!V8</f>
        <v>0</v>
      </c>
      <c r="AL8" s="125">
        <f>-'TOTAL INVERSION IAP'!W8</f>
        <v>0</v>
      </c>
      <c r="AM8" s="125">
        <f>-'TOTAL INVERSION IAP'!X8</f>
        <v>0</v>
      </c>
      <c r="AN8" s="125">
        <f>-'TOTAL INVERSION IAP'!Y8</f>
        <v>0</v>
      </c>
      <c r="AO8" s="125">
        <f>-'TOTAL INVERSION IAP'!Z8</f>
        <v>0</v>
      </c>
      <c r="AP8" s="125">
        <f>-'TOTAL INVERSION IAP'!AA8</f>
        <v>0</v>
      </c>
      <c r="AQ8" s="125">
        <f>-'TOTAL INVERSION IAP'!AB8</f>
        <v>0</v>
      </c>
      <c r="AR8" s="125">
        <f>-'TOTAL INVERSION IAP'!AC8</f>
        <v>0</v>
      </c>
      <c r="AS8" s="125">
        <f>-'TOTAL INVERSION IAP'!AD8</f>
        <v>0</v>
      </c>
      <c r="AT8" s="125">
        <f>-'TOTAL INVERSION IAP'!AE8</f>
        <v>0</v>
      </c>
      <c r="AU8" s="125">
        <f>-'TOTAL INVERSION IAP'!AF8</f>
        <v>0</v>
      </c>
      <c r="AV8" s="125">
        <f>-'TOTAL INVERSION IAP'!AG8</f>
        <v>0</v>
      </c>
      <c r="AW8" s="125">
        <f>-'TOTAL INVERSION IAP'!AH8</f>
        <v>0</v>
      </c>
      <c r="AX8" s="125">
        <f>-'TOTAL INVERSION IAP'!AI8</f>
        <v>0</v>
      </c>
      <c r="AY8" s="125">
        <f>-'TOTAL INVERSION IAP'!AJ8</f>
        <v>0</v>
      </c>
      <c r="AZ8" s="125">
        <f>-'TOTAL INVERSION IAP'!AK8</f>
        <v>0</v>
      </c>
      <c r="BA8" s="125">
        <f>-'TOTAL INVERSION IAP'!AL8</f>
        <v>0</v>
      </c>
      <c r="BB8" s="125">
        <f>-'TOTAL INVERSION IAP'!AM8</f>
        <v>0</v>
      </c>
      <c r="BC8" s="125">
        <f>-'TOTAL INVERSION IAP'!AN8</f>
        <v>0</v>
      </c>
      <c r="BD8" s="125">
        <f>-'TOTAL INVERSION IAP'!AO8</f>
        <v>0</v>
      </c>
      <c r="BE8" s="125">
        <f>-'TOTAL INVERSION IAP'!AP8</f>
        <v>0</v>
      </c>
      <c r="BF8" s="125">
        <f>-'TOTAL INVERSION IAP'!AQ8</f>
        <v>0</v>
      </c>
      <c r="BG8" s="125">
        <f>-'TOTAL INVERSION IAP'!AR8</f>
        <v>0</v>
      </c>
      <c r="BH8" s="125">
        <f>-'TOTAL INVERSION IAP'!AS8</f>
        <v>0</v>
      </c>
      <c r="BI8" s="125">
        <f>-'TOTAL INVERSION IAP'!AT8</f>
        <v>0</v>
      </c>
      <c r="BJ8" s="125">
        <f>-'TOTAL INVERSION IAP'!AU8</f>
        <v>0</v>
      </c>
      <c r="BK8" s="125">
        <f>-'TOTAL INVERSION IAP'!AV8</f>
        <v>0</v>
      </c>
      <c r="BL8" s="125">
        <f>-'TOTAL INVERSION IAP'!AW8</f>
        <v>0</v>
      </c>
      <c r="BM8" s="125">
        <f>-'TOTAL INVERSION IAP'!AX8</f>
        <v>0</v>
      </c>
      <c r="BN8" s="125">
        <f>-'TOTAL INVERSION IAP'!AY8</f>
        <v>0</v>
      </c>
      <c r="BO8" s="125">
        <f>-'TOTAL INVERSION IAP'!AZ8</f>
        <v>0</v>
      </c>
      <c r="BP8" s="125">
        <f>-'TOTAL INVERSION IAP'!BA8</f>
        <v>0</v>
      </c>
      <c r="BQ8" s="125">
        <f>-'TOTAL INVERSION IAP'!BB8</f>
        <v>0</v>
      </c>
      <c r="BR8" s="125">
        <f>-'TOTAL INVERSION IAP'!BC8</f>
        <v>0</v>
      </c>
    </row>
    <row r="9" spans="1:70" x14ac:dyDescent="0.25">
      <c r="B9" s="59" t="s">
        <v>67</v>
      </c>
      <c r="C9" s="62" t="str">
        <f>+VLOOKUP(B9,'resumen UCAP'!$A$5:$O$329,2,0)</f>
        <v>Luminaria Farol NA 70w</v>
      </c>
      <c r="D9" s="63">
        <f>+'Desmonte Infr. financiada'!D9</f>
        <v>81</v>
      </c>
      <c r="E9" s="63" t="str">
        <f>+VLOOKUP(B9,'resumen UCAP'!$A$5:$O$329,3,0)</f>
        <v>Un</v>
      </c>
      <c r="F9" s="64">
        <f>+VLOOKUP(B9,'resumen UCAP'!$A$5:$O$329,15,0)</f>
        <v>298677</v>
      </c>
      <c r="G9" s="123">
        <v>553</v>
      </c>
      <c r="H9" s="125"/>
      <c r="I9" s="125"/>
      <c r="J9" s="125"/>
      <c r="K9" s="125"/>
      <c r="L9" s="125"/>
      <c r="M9" s="125"/>
      <c r="N9" s="125"/>
      <c r="O9" s="125"/>
      <c r="P9" s="125"/>
      <c r="Q9" s="125"/>
      <c r="R9" s="125"/>
      <c r="S9" s="125"/>
      <c r="T9" s="125"/>
      <c r="U9" s="125"/>
      <c r="V9" s="125"/>
      <c r="W9" s="125">
        <f>-'TOTAL INVERSION IAP'!H9</f>
        <v>0</v>
      </c>
      <c r="X9" s="125">
        <f>-'TOTAL INVERSION IAP'!I9</f>
        <v>0</v>
      </c>
      <c r="Y9" s="125">
        <f>-'TOTAL INVERSION IAP'!J9</f>
        <v>0</v>
      </c>
      <c r="Z9" s="125">
        <f>-'TOTAL INVERSION IAP'!K9</f>
        <v>0</v>
      </c>
      <c r="AA9" s="125">
        <f>-'TOTAL INVERSION IAP'!L9</f>
        <v>0</v>
      </c>
      <c r="AB9" s="125">
        <f>-'TOTAL INVERSION IAP'!M9</f>
        <v>0</v>
      </c>
      <c r="AC9" s="125">
        <f>-'TOTAL INVERSION IAP'!N9</f>
        <v>0</v>
      </c>
      <c r="AD9" s="125">
        <f>-'TOTAL INVERSION IAP'!O9</f>
        <v>0</v>
      </c>
      <c r="AE9" s="125">
        <f>-'TOTAL INVERSION IAP'!P9</f>
        <v>0</v>
      </c>
      <c r="AF9" s="125">
        <f>-'TOTAL INVERSION IAP'!Q9</f>
        <v>0</v>
      </c>
      <c r="AG9" s="125">
        <f>-'TOTAL INVERSION IAP'!R9</f>
        <v>0</v>
      </c>
      <c r="AH9" s="125">
        <f>-'TOTAL INVERSION IAP'!S9</f>
        <v>0</v>
      </c>
      <c r="AI9" s="125">
        <f>-'TOTAL INVERSION IAP'!T9</f>
        <v>0</v>
      </c>
      <c r="AJ9" s="125">
        <f>-'TOTAL INVERSION IAP'!U9</f>
        <v>0</v>
      </c>
      <c r="AK9" s="125">
        <f>-'TOTAL INVERSION IAP'!V9</f>
        <v>0</v>
      </c>
      <c r="AL9" s="125">
        <f>-'TOTAL INVERSION IAP'!W9</f>
        <v>0</v>
      </c>
      <c r="AM9" s="125">
        <f>-'TOTAL INVERSION IAP'!X9</f>
        <v>0</v>
      </c>
      <c r="AN9" s="125">
        <f>-'TOTAL INVERSION IAP'!Y9</f>
        <v>0</v>
      </c>
      <c r="AO9" s="125">
        <f>-'TOTAL INVERSION IAP'!Z9</f>
        <v>0</v>
      </c>
      <c r="AP9" s="125">
        <f>-'TOTAL INVERSION IAP'!AA9</f>
        <v>0</v>
      </c>
      <c r="AQ9" s="125">
        <f>-'TOTAL INVERSION IAP'!AB9</f>
        <v>0</v>
      </c>
      <c r="AR9" s="125">
        <f>-'TOTAL INVERSION IAP'!AC9</f>
        <v>0</v>
      </c>
      <c r="AS9" s="125">
        <f>-'TOTAL INVERSION IAP'!AD9</f>
        <v>0</v>
      </c>
      <c r="AT9" s="125">
        <f>-'TOTAL INVERSION IAP'!AE9</f>
        <v>0</v>
      </c>
      <c r="AU9" s="125">
        <f>-'TOTAL INVERSION IAP'!AF9</f>
        <v>0</v>
      </c>
      <c r="AV9" s="125">
        <f>-'TOTAL INVERSION IAP'!AG9</f>
        <v>0</v>
      </c>
      <c r="AW9" s="125">
        <f>-'TOTAL INVERSION IAP'!AH9</f>
        <v>0</v>
      </c>
      <c r="AX9" s="125">
        <f>-'TOTAL INVERSION IAP'!AI9</f>
        <v>0</v>
      </c>
      <c r="AY9" s="125">
        <f>-'TOTAL INVERSION IAP'!AJ9</f>
        <v>0</v>
      </c>
      <c r="AZ9" s="125">
        <f>-'TOTAL INVERSION IAP'!AK9</f>
        <v>0</v>
      </c>
      <c r="BA9" s="125">
        <f>-'TOTAL INVERSION IAP'!AL9</f>
        <v>0</v>
      </c>
      <c r="BB9" s="125">
        <f>-'TOTAL INVERSION IAP'!AM9</f>
        <v>0</v>
      </c>
      <c r="BC9" s="125">
        <f>-'TOTAL INVERSION IAP'!AN9</f>
        <v>0</v>
      </c>
      <c r="BD9" s="125">
        <f>-'TOTAL INVERSION IAP'!AO9</f>
        <v>0</v>
      </c>
      <c r="BE9" s="125">
        <f>-'TOTAL INVERSION IAP'!AP9</f>
        <v>0</v>
      </c>
      <c r="BF9" s="125">
        <f>-'TOTAL INVERSION IAP'!AQ9</f>
        <v>0</v>
      </c>
      <c r="BG9" s="125">
        <f>-'TOTAL INVERSION IAP'!AR9</f>
        <v>0</v>
      </c>
      <c r="BH9" s="125">
        <f>-'TOTAL INVERSION IAP'!AS9</f>
        <v>0</v>
      </c>
      <c r="BI9" s="125">
        <f>-'TOTAL INVERSION IAP'!AT9</f>
        <v>0</v>
      </c>
      <c r="BJ9" s="125">
        <f>-'TOTAL INVERSION IAP'!AU9</f>
        <v>0</v>
      </c>
      <c r="BK9" s="125">
        <f>-'TOTAL INVERSION IAP'!AV9</f>
        <v>0</v>
      </c>
      <c r="BL9" s="125">
        <f>-'TOTAL INVERSION IAP'!AW9</f>
        <v>0</v>
      </c>
      <c r="BM9" s="125">
        <f>-'TOTAL INVERSION IAP'!AX9</f>
        <v>0</v>
      </c>
      <c r="BN9" s="125">
        <f>-'TOTAL INVERSION IAP'!AY9</f>
        <v>0</v>
      </c>
      <c r="BO9" s="125">
        <f>-'TOTAL INVERSION IAP'!AZ9</f>
        <v>0</v>
      </c>
      <c r="BP9" s="125">
        <f>-'TOTAL INVERSION IAP'!BA9</f>
        <v>0</v>
      </c>
      <c r="BQ9" s="125">
        <f>-'TOTAL INVERSION IAP'!BB9</f>
        <v>0</v>
      </c>
      <c r="BR9" s="125">
        <f>-'TOTAL INVERSION IAP'!BC9</f>
        <v>0</v>
      </c>
    </row>
    <row r="10" spans="1:70" x14ac:dyDescent="0.25">
      <c r="B10" s="59" t="s">
        <v>68</v>
      </c>
      <c r="C10" s="62" t="str">
        <f>+VLOOKUP(B10,'resumen UCAP'!$A$5:$O$329,2,0)</f>
        <v>Luminaria led 100-120w</v>
      </c>
      <c r="D10" s="63">
        <f>+'Desmonte Infr. financiada'!D10</f>
        <v>120</v>
      </c>
      <c r="E10" s="63" t="str">
        <f>+VLOOKUP(B10,'resumen UCAP'!$A$5:$O$329,3,0)</f>
        <v>Un</v>
      </c>
      <c r="F10" s="64">
        <f>+VLOOKUP(B10,'resumen UCAP'!$A$5:$O$329,15,0)</f>
        <v>1620599</v>
      </c>
      <c r="G10" s="61">
        <v>446</v>
      </c>
      <c r="H10" s="125"/>
      <c r="I10" s="125"/>
      <c r="J10" s="125"/>
      <c r="K10" s="125"/>
      <c r="L10" s="125"/>
      <c r="M10" s="125"/>
      <c r="N10" s="125"/>
      <c r="O10" s="125"/>
      <c r="P10" s="125"/>
      <c r="Q10" s="125"/>
      <c r="R10" s="125"/>
      <c r="S10" s="125"/>
      <c r="T10" s="125"/>
      <c r="U10" s="125"/>
      <c r="V10" s="125"/>
      <c r="W10" s="125">
        <f>-'TOTAL INVERSION IAP'!H10</f>
        <v>0</v>
      </c>
      <c r="X10" s="125">
        <f>-'TOTAL INVERSION IAP'!I10</f>
        <v>0</v>
      </c>
      <c r="Y10" s="125">
        <f>-'TOTAL INVERSION IAP'!J10</f>
        <v>0</v>
      </c>
      <c r="Z10" s="125">
        <f>-'TOTAL INVERSION IAP'!K10</f>
        <v>0</v>
      </c>
      <c r="AA10" s="125">
        <f>-'TOTAL INVERSION IAP'!L10</f>
        <v>0</v>
      </c>
      <c r="AB10" s="125">
        <f>-'TOTAL INVERSION IAP'!M10</f>
        <v>0</v>
      </c>
      <c r="AC10" s="125">
        <f>-'TOTAL INVERSION IAP'!N10</f>
        <v>0</v>
      </c>
      <c r="AD10" s="125">
        <f>-'TOTAL INVERSION IAP'!O10</f>
        <v>0</v>
      </c>
      <c r="AE10" s="125">
        <f>-'TOTAL INVERSION IAP'!P10</f>
        <v>0</v>
      </c>
      <c r="AF10" s="125">
        <f>-'TOTAL INVERSION IAP'!Q10</f>
        <v>0</v>
      </c>
      <c r="AG10" s="125">
        <f>-'TOTAL INVERSION IAP'!R10</f>
        <v>0</v>
      </c>
      <c r="AH10" s="125">
        <f>-'TOTAL INVERSION IAP'!S10</f>
        <v>0</v>
      </c>
      <c r="AI10" s="125">
        <f>-'TOTAL INVERSION IAP'!T10</f>
        <v>0</v>
      </c>
      <c r="AJ10" s="125">
        <f>-'TOTAL INVERSION IAP'!U10</f>
        <v>0</v>
      </c>
      <c r="AK10" s="125">
        <f>-'TOTAL INVERSION IAP'!V10</f>
        <v>0</v>
      </c>
      <c r="AL10" s="125">
        <f>-'TOTAL INVERSION IAP'!W10</f>
        <v>0</v>
      </c>
      <c r="AM10" s="125">
        <f>-'TOTAL INVERSION IAP'!X10</f>
        <v>0</v>
      </c>
      <c r="AN10" s="125">
        <f>-'TOTAL INVERSION IAP'!Y10</f>
        <v>0</v>
      </c>
      <c r="AO10" s="125">
        <f>-'TOTAL INVERSION IAP'!Z10</f>
        <v>0</v>
      </c>
      <c r="AP10" s="125">
        <f>-'TOTAL INVERSION IAP'!AA10</f>
        <v>0</v>
      </c>
      <c r="AQ10" s="125">
        <f>-'TOTAL INVERSION IAP'!AB10</f>
        <v>0</v>
      </c>
      <c r="AR10" s="125">
        <f>-'TOTAL INVERSION IAP'!AC10</f>
        <v>0</v>
      </c>
      <c r="AS10" s="125">
        <f>-'TOTAL INVERSION IAP'!AD10</f>
        <v>0</v>
      </c>
      <c r="AT10" s="125">
        <f>-'TOTAL INVERSION IAP'!AE10</f>
        <v>0</v>
      </c>
      <c r="AU10" s="125">
        <f>-'TOTAL INVERSION IAP'!AF10</f>
        <v>0</v>
      </c>
      <c r="AV10" s="125">
        <f>-'TOTAL INVERSION IAP'!AG10</f>
        <v>0</v>
      </c>
      <c r="AW10" s="125">
        <f>-'TOTAL INVERSION IAP'!AH10</f>
        <v>0</v>
      </c>
      <c r="AX10" s="125">
        <f>-'TOTAL INVERSION IAP'!AI10</f>
        <v>0</v>
      </c>
      <c r="AY10" s="125">
        <f>-'TOTAL INVERSION IAP'!AJ10</f>
        <v>0</v>
      </c>
      <c r="AZ10" s="125">
        <f>-'TOTAL INVERSION IAP'!AK10</f>
        <v>0</v>
      </c>
      <c r="BA10" s="125">
        <f>-'TOTAL INVERSION IAP'!AL10</f>
        <v>0</v>
      </c>
      <c r="BB10" s="125">
        <f>-'TOTAL INVERSION IAP'!AM10</f>
        <v>0</v>
      </c>
      <c r="BC10" s="125">
        <f>-'TOTAL INVERSION IAP'!AN10</f>
        <v>0</v>
      </c>
      <c r="BD10" s="125">
        <f>-'TOTAL INVERSION IAP'!AO10</f>
        <v>0</v>
      </c>
      <c r="BE10" s="125">
        <f>-'TOTAL INVERSION IAP'!AP10</f>
        <v>0</v>
      </c>
      <c r="BF10" s="125">
        <f>-'TOTAL INVERSION IAP'!AQ10</f>
        <v>0</v>
      </c>
      <c r="BG10" s="125">
        <f>-'TOTAL INVERSION IAP'!AR10</f>
        <v>0</v>
      </c>
      <c r="BH10" s="125">
        <f>-'TOTAL INVERSION IAP'!AS10</f>
        <v>0</v>
      </c>
      <c r="BI10" s="125">
        <f>-'TOTAL INVERSION IAP'!AT10</f>
        <v>0</v>
      </c>
      <c r="BJ10" s="125">
        <f>-'TOTAL INVERSION IAP'!AU10</f>
        <v>0</v>
      </c>
      <c r="BK10" s="125">
        <f>-'TOTAL INVERSION IAP'!AV10</f>
        <v>0</v>
      </c>
      <c r="BL10" s="125">
        <f>-'TOTAL INVERSION IAP'!AW10</f>
        <v>0</v>
      </c>
      <c r="BM10" s="125">
        <f>-'TOTAL INVERSION IAP'!AX10</f>
        <v>0</v>
      </c>
      <c r="BN10" s="125">
        <f>-'TOTAL INVERSION IAP'!AY10</f>
        <v>0</v>
      </c>
      <c r="BO10" s="125">
        <f>-'TOTAL INVERSION IAP'!AZ10</f>
        <v>0</v>
      </c>
      <c r="BP10" s="125">
        <f>-'TOTAL INVERSION IAP'!BA10</f>
        <v>0</v>
      </c>
      <c r="BQ10" s="125">
        <f>-'TOTAL INVERSION IAP'!BB10</f>
        <v>0</v>
      </c>
      <c r="BR10" s="125">
        <f>-'TOTAL INVERSION IAP'!BC10</f>
        <v>0</v>
      </c>
    </row>
    <row r="11" spans="1:70" x14ac:dyDescent="0.25">
      <c r="B11" s="59" t="s">
        <v>71</v>
      </c>
      <c r="C11" s="62" t="str">
        <f>+VLOOKUP(B11,'resumen UCAP'!$A$5:$O$329,2,0)</f>
        <v>Luminaria led 30-40w</v>
      </c>
      <c r="D11" s="63">
        <f>+'Desmonte Infr. financiada'!D11</f>
        <v>40</v>
      </c>
      <c r="E11" s="63" t="str">
        <f>+VLOOKUP(B11,'resumen UCAP'!$A$5:$O$329,3,0)</f>
        <v>Un</v>
      </c>
      <c r="F11" s="64">
        <f>+VLOOKUP(B11,'resumen UCAP'!$A$5:$O$329,15,0)</f>
        <v>894909</v>
      </c>
      <c r="G11" s="61">
        <v>205</v>
      </c>
      <c r="H11" s="125"/>
      <c r="I11" s="125"/>
      <c r="J11" s="125"/>
      <c r="K11" s="125"/>
      <c r="L11" s="125"/>
      <c r="M11" s="125"/>
      <c r="N11" s="125"/>
      <c r="O11" s="125"/>
      <c r="P11" s="125"/>
      <c r="Q11" s="125"/>
      <c r="R11" s="125"/>
      <c r="S11" s="125"/>
      <c r="T11" s="125"/>
      <c r="U11" s="125"/>
      <c r="V11" s="125"/>
      <c r="W11" s="125">
        <f>-'TOTAL INVERSION IAP'!H11</f>
        <v>0</v>
      </c>
      <c r="X11" s="125">
        <f>-'TOTAL INVERSION IAP'!I11</f>
        <v>0</v>
      </c>
      <c r="Y11" s="125">
        <f>-'TOTAL INVERSION IAP'!J11</f>
        <v>0</v>
      </c>
      <c r="Z11" s="125">
        <f>-'TOTAL INVERSION IAP'!K11</f>
        <v>0</v>
      </c>
      <c r="AA11" s="125">
        <f>-'TOTAL INVERSION IAP'!L11</f>
        <v>0</v>
      </c>
      <c r="AB11" s="125">
        <f>-'TOTAL INVERSION IAP'!M11</f>
        <v>0</v>
      </c>
      <c r="AC11" s="125">
        <f>-'TOTAL INVERSION IAP'!N11</f>
        <v>0</v>
      </c>
      <c r="AD11" s="125">
        <f>-'TOTAL INVERSION IAP'!O11</f>
        <v>0</v>
      </c>
      <c r="AE11" s="125">
        <f>-'TOTAL INVERSION IAP'!P11</f>
        <v>0</v>
      </c>
      <c r="AF11" s="125">
        <f>-'TOTAL INVERSION IAP'!Q11</f>
        <v>0</v>
      </c>
      <c r="AG11" s="125">
        <f>-'TOTAL INVERSION IAP'!R11</f>
        <v>0</v>
      </c>
      <c r="AH11" s="125">
        <f>-'TOTAL INVERSION IAP'!S11</f>
        <v>0</v>
      </c>
      <c r="AI11" s="125">
        <f>-'TOTAL INVERSION IAP'!T11</f>
        <v>0</v>
      </c>
      <c r="AJ11" s="125">
        <f>-'TOTAL INVERSION IAP'!U11</f>
        <v>0</v>
      </c>
      <c r="AK11" s="125">
        <f>-'TOTAL INVERSION IAP'!V11</f>
        <v>0</v>
      </c>
      <c r="AL11" s="125">
        <f>-'TOTAL INVERSION IAP'!W11</f>
        <v>0</v>
      </c>
      <c r="AM11" s="125">
        <f>-'TOTAL INVERSION IAP'!X11</f>
        <v>0</v>
      </c>
      <c r="AN11" s="125">
        <f>-'TOTAL INVERSION IAP'!Y11</f>
        <v>0</v>
      </c>
      <c r="AO11" s="125">
        <f>-'TOTAL INVERSION IAP'!Z11</f>
        <v>0</v>
      </c>
      <c r="AP11" s="125">
        <f>-'TOTAL INVERSION IAP'!AA11</f>
        <v>0</v>
      </c>
      <c r="AQ11" s="125">
        <f>-'TOTAL INVERSION IAP'!AB11</f>
        <v>0</v>
      </c>
      <c r="AR11" s="125">
        <f>-'TOTAL INVERSION IAP'!AC11</f>
        <v>0</v>
      </c>
      <c r="AS11" s="125">
        <f>-'TOTAL INVERSION IAP'!AD11</f>
        <v>0</v>
      </c>
      <c r="AT11" s="125">
        <f>-'TOTAL INVERSION IAP'!AE11</f>
        <v>0</v>
      </c>
      <c r="AU11" s="125">
        <f>-'TOTAL INVERSION IAP'!AF11</f>
        <v>0</v>
      </c>
      <c r="AV11" s="125">
        <f>-'TOTAL INVERSION IAP'!AG11</f>
        <v>0</v>
      </c>
      <c r="AW11" s="125">
        <f>-'TOTAL INVERSION IAP'!AH11</f>
        <v>0</v>
      </c>
      <c r="AX11" s="125">
        <f>-'TOTAL INVERSION IAP'!AI11</f>
        <v>0</v>
      </c>
      <c r="AY11" s="125">
        <f>-'TOTAL INVERSION IAP'!AJ11</f>
        <v>0</v>
      </c>
      <c r="AZ11" s="125">
        <f>-'TOTAL INVERSION IAP'!AK11</f>
        <v>0</v>
      </c>
      <c r="BA11" s="125">
        <f>-'TOTAL INVERSION IAP'!AL11</f>
        <v>0</v>
      </c>
      <c r="BB11" s="125">
        <f>-'TOTAL INVERSION IAP'!AM11</f>
        <v>0</v>
      </c>
      <c r="BC11" s="125">
        <f>-'TOTAL INVERSION IAP'!AN11</f>
        <v>0</v>
      </c>
      <c r="BD11" s="125">
        <f>-'TOTAL INVERSION IAP'!AO11</f>
        <v>0</v>
      </c>
      <c r="BE11" s="125">
        <f>-'TOTAL INVERSION IAP'!AP11</f>
        <v>0</v>
      </c>
      <c r="BF11" s="125">
        <f>-'TOTAL INVERSION IAP'!AQ11</f>
        <v>0</v>
      </c>
      <c r="BG11" s="125">
        <f>-'TOTAL INVERSION IAP'!AR11</f>
        <v>0</v>
      </c>
      <c r="BH11" s="125">
        <f>-'TOTAL INVERSION IAP'!AS11</f>
        <v>0</v>
      </c>
      <c r="BI11" s="125">
        <f>-'TOTAL INVERSION IAP'!AT11</f>
        <v>0</v>
      </c>
      <c r="BJ11" s="125">
        <f>-'TOTAL INVERSION IAP'!AU11</f>
        <v>0</v>
      </c>
      <c r="BK11" s="125">
        <f>-'TOTAL INVERSION IAP'!AV11</f>
        <v>0</v>
      </c>
      <c r="BL11" s="125">
        <f>-'TOTAL INVERSION IAP'!AW11</f>
        <v>0</v>
      </c>
      <c r="BM11" s="125">
        <f>-'TOTAL INVERSION IAP'!AX11</f>
        <v>0</v>
      </c>
      <c r="BN11" s="125">
        <f>-'TOTAL INVERSION IAP'!AY11</f>
        <v>0</v>
      </c>
      <c r="BO11" s="125">
        <f>-'TOTAL INVERSION IAP'!AZ11</f>
        <v>0</v>
      </c>
      <c r="BP11" s="125">
        <f>-'TOTAL INVERSION IAP'!BA11</f>
        <v>0</v>
      </c>
      <c r="BQ11" s="125">
        <f>-'TOTAL INVERSION IAP'!BB11</f>
        <v>0</v>
      </c>
      <c r="BR11" s="125">
        <f>-'TOTAL INVERSION IAP'!BC11</f>
        <v>0</v>
      </c>
    </row>
    <row r="12" spans="1:70" x14ac:dyDescent="0.25">
      <c r="B12" s="59" t="s">
        <v>290</v>
      </c>
      <c r="C12" s="62" t="str">
        <f>+VLOOKUP(B12,'resumen UCAP'!$A$5:$O$329,2,0)</f>
        <v>Luminaria led 50-60w</v>
      </c>
      <c r="D12" s="63">
        <f>+'Desmonte Infr. financiada'!D12</f>
        <v>60</v>
      </c>
      <c r="E12" s="63" t="str">
        <f>+VLOOKUP(B12,'resumen UCAP'!$A$5:$O$329,3,0)</f>
        <v>Un</v>
      </c>
      <c r="F12" s="64">
        <f>+VLOOKUP(B12,'resumen UCAP'!$A$5:$O$329,15,0)</f>
        <v>978630</v>
      </c>
      <c r="G12" s="61">
        <v>367</v>
      </c>
      <c r="H12" s="125"/>
      <c r="I12" s="125"/>
      <c r="J12" s="125"/>
      <c r="K12" s="125"/>
      <c r="L12" s="125"/>
      <c r="M12" s="125"/>
      <c r="N12" s="125"/>
      <c r="O12" s="125"/>
      <c r="P12" s="125"/>
      <c r="Q12" s="125"/>
      <c r="R12" s="125"/>
      <c r="S12" s="125"/>
      <c r="T12" s="125"/>
      <c r="U12" s="125"/>
      <c r="V12" s="125"/>
      <c r="W12" s="125">
        <f>-'TOTAL INVERSION IAP'!H12</f>
        <v>0</v>
      </c>
      <c r="X12" s="125">
        <f>-'TOTAL INVERSION IAP'!I12</f>
        <v>0</v>
      </c>
      <c r="Y12" s="125">
        <f>-'TOTAL INVERSION IAP'!J12</f>
        <v>0</v>
      </c>
      <c r="Z12" s="125">
        <f>-'TOTAL INVERSION IAP'!K12</f>
        <v>0</v>
      </c>
      <c r="AA12" s="125">
        <f>-'TOTAL INVERSION IAP'!L12</f>
        <v>0</v>
      </c>
      <c r="AB12" s="125">
        <f>-'TOTAL INVERSION IAP'!M12</f>
        <v>0</v>
      </c>
      <c r="AC12" s="125">
        <f>-'TOTAL INVERSION IAP'!N12</f>
        <v>0</v>
      </c>
      <c r="AD12" s="125">
        <f>-'TOTAL INVERSION IAP'!O12</f>
        <v>0</v>
      </c>
      <c r="AE12" s="125">
        <f>-'TOTAL INVERSION IAP'!P12</f>
        <v>0</v>
      </c>
      <c r="AF12" s="125">
        <f>-'TOTAL INVERSION IAP'!Q12</f>
        <v>0</v>
      </c>
      <c r="AG12" s="125">
        <f>-'TOTAL INVERSION IAP'!R12</f>
        <v>0</v>
      </c>
      <c r="AH12" s="125">
        <f>-'TOTAL INVERSION IAP'!S12</f>
        <v>0</v>
      </c>
      <c r="AI12" s="125">
        <f>-'TOTAL INVERSION IAP'!T12</f>
        <v>0</v>
      </c>
      <c r="AJ12" s="125">
        <f>-'TOTAL INVERSION IAP'!U12</f>
        <v>0</v>
      </c>
      <c r="AK12" s="125">
        <f>-'TOTAL INVERSION IAP'!V12</f>
        <v>0</v>
      </c>
      <c r="AL12" s="125">
        <f>-'TOTAL INVERSION IAP'!W12</f>
        <v>0</v>
      </c>
      <c r="AM12" s="125">
        <f>-'TOTAL INVERSION IAP'!X12</f>
        <v>0</v>
      </c>
      <c r="AN12" s="125">
        <f>-'TOTAL INVERSION IAP'!Y12</f>
        <v>0</v>
      </c>
      <c r="AO12" s="125">
        <f>-'TOTAL INVERSION IAP'!Z12</f>
        <v>0</v>
      </c>
      <c r="AP12" s="125">
        <f>-'TOTAL INVERSION IAP'!AA12</f>
        <v>0</v>
      </c>
      <c r="AQ12" s="125">
        <f>-'TOTAL INVERSION IAP'!AB12</f>
        <v>0</v>
      </c>
      <c r="AR12" s="125">
        <f>-'TOTAL INVERSION IAP'!AC12</f>
        <v>0</v>
      </c>
      <c r="AS12" s="125">
        <f>-'TOTAL INVERSION IAP'!AD12</f>
        <v>0</v>
      </c>
      <c r="AT12" s="125">
        <f>-'TOTAL INVERSION IAP'!AE12</f>
        <v>0</v>
      </c>
      <c r="AU12" s="125">
        <f>-'TOTAL INVERSION IAP'!AF12</f>
        <v>0</v>
      </c>
      <c r="AV12" s="125">
        <f>-'TOTAL INVERSION IAP'!AG12</f>
        <v>0</v>
      </c>
      <c r="AW12" s="125">
        <f>-'TOTAL INVERSION IAP'!AH12</f>
        <v>0</v>
      </c>
      <c r="AX12" s="125">
        <f>-'TOTAL INVERSION IAP'!AI12</f>
        <v>0</v>
      </c>
      <c r="AY12" s="125">
        <f>-'TOTAL INVERSION IAP'!AJ12</f>
        <v>0</v>
      </c>
      <c r="AZ12" s="125">
        <f>-'TOTAL INVERSION IAP'!AK12</f>
        <v>0</v>
      </c>
      <c r="BA12" s="125">
        <f>-'TOTAL INVERSION IAP'!AL12</f>
        <v>0</v>
      </c>
      <c r="BB12" s="125">
        <f>-'TOTAL INVERSION IAP'!AM12</f>
        <v>0</v>
      </c>
      <c r="BC12" s="125">
        <f>-'TOTAL INVERSION IAP'!AN12</f>
        <v>0</v>
      </c>
      <c r="BD12" s="125">
        <f>-'TOTAL INVERSION IAP'!AO12</f>
        <v>0</v>
      </c>
      <c r="BE12" s="125">
        <f>-'TOTAL INVERSION IAP'!AP12</f>
        <v>0</v>
      </c>
      <c r="BF12" s="125">
        <f>-'TOTAL INVERSION IAP'!AQ12</f>
        <v>0</v>
      </c>
      <c r="BG12" s="125">
        <f>-'TOTAL INVERSION IAP'!AR12</f>
        <v>0</v>
      </c>
      <c r="BH12" s="125">
        <f>-'TOTAL INVERSION IAP'!AS12</f>
        <v>0</v>
      </c>
      <c r="BI12" s="125">
        <f>-'TOTAL INVERSION IAP'!AT12</f>
        <v>0</v>
      </c>
      <c r="BJ12" s="125">
        <f>-'TOTAL INVERSION IAP'!AU12</f>
        <v>0</v>
      </c>
      <c r="BK12" s="125">
        <f>-'TOTAL INVERSION IAP'!AV12</f>
        <v>0</v>
      </c>
      <c r="BL12" s="125">
        <f>-'TOTAL INVERSION IAP'!AW12</f>
        <v>0</v>
      </c>
      <c r="BM12" s="125">
        <f>-'TOTAL INVERSION IAP'!AX12</f>
        <v>0</v>
      </c>
      <c r="BN12" s="125">
        <f>-'TOTAL INVERSION IAP'!AY12</f>
        <v>0</v>
      </c>
      <c r="BO12" s="125">
        <f>-'TOTAL INVERSION IAP'!AZ12</f>
        <v>0</v>
      </c>
      <c r="BP12" s="125">
        <f>-'TOTAL INVERSION IAP'!BA12</f>
        <v>0</v>
      </c>
      <c r="BQ12" s="125">
        <f>-'TOTAL INVERSION IAP'!BB12</f>
        <v>0</v>
      </c>
      <c r="BR12" s="125">
        <f>-'TOTAL INVERSION IAP'!BC12</f>
        <v>0</v>
      </c>
    </row>
    <row r="13" spans="1:70" x14ac:dyDescent="0.25">
      <c r="B13" s="59" t="s">
        <v>291</v>
      </c>
      <c r="C13" s="62" t="str">
        <f>+VLOOKUP(B13,'resumen UCAP'!$A$5:$O$329,2,0)</f>
        <v>Luminaria led 80-90w</v>
      </c>
      <c r="D13" s="63">
        <f>+'Desmonte Infr. financiada'!D13</f>
        <v>90</v>
      </c>
      <c r="E13" s="63" t="str">
        <f>+VLOOKUP(B13,'resumen UCAP'!$A$5:$O$329,3,0)</f>
        <v>Un</v>
      </c>
      <c r="F13" s="64">
        <f>+VLOOKUP(B13,'resumen UCAP'!$A$5:$O$329,15,0)</f>
        <v>1547358</v>
      </c>
      <c r="G13" s="61">
        <v>61</v>
      </c>
      <c r="H13" s="125"/>
      <c r="I13" s="125"/>
      <c r="J13" s="125"/>
      <c r="K13" s="125"/>
      <c r="L13" s="125"/>
      <c r="M13" s="125"/>
      <c r="N13" s="125"/>
      <c r="O13" s="125"/>
      <c r="P13" s="125"/>
      <c r="Q13" s="125"/>
      <c r="R13" s="125"/>
      <c r="S13" s="125"/>
      <c r="T13" s="125"/>
      <c r="U13" s="125"/>
      <c r="V13" s="125"/>
      <c r="W13" s="125">
        <f>-'TOTAL INVERSION IAP'!H13</f>
        <v>0</v>
      </c>
      <c r="X13" s="125">
        <f>-'TOTAL INVERSION IAP'!I13</f>
        <v>0</v>
      </c>
      <c r="Y13" s="125">
        <f>-'TOTAL INVERSION IAP'!J13</f>
        <v>0</v>
      </c>
      <c r="Z13" s="125">
        <f>-'TOTAL INVERSION IAP'!K13</f>
        <v>0</v>
      </c>
      <c r="AA13" s="125">
        <f>-'TOTAL INVERSION IAP'!L13</f>
        <v>0</v>
      </c>
      <c r="AB13" s="125">
        <f>-'TOTAL INVERSION IAP'!M13</f>
        <v>0</v>
      </c>
      <c r="AC13" s="125">
        <f>-'TOTAL INVERSION IAP'!N13</f>
        <v>0</v>
      </c>
      <c r="AD13" s="125">
        <f>-'TOTAL INVERSION IAP'!O13</f>
        <v>0</v>
      </c>
      <c r="AE13" s="125">
        <f>-'TOTAL INVERSION IAP'!P13</f>
        <v>0</v>
      </c>
      <c r="AF13" s="125">
        <f>-'TOTAL INVERSION IAP'!Q13</f>
        <v>0</v>
      </c>
      <c r="AG13" s="125">
        <f>-'TOTAL INVERSION IAP'!R13</f>
        <v>0</v>
      </c>
      <c r="AH13" s="125">
        <f>-'TOTAL INVERSION IAP'!S13</f>
        <v>0</v>
      </c>
      <c r="AI13" s="125">
        <f>-'TOTAL INVERSION IAP'!T13</f>
        <v>0</v>
      </c>
      <c r="AJ13" s="125">
        <f>-'TOTAL INVERSION IAP'!U13</f>
        <v>0</v>
      </c>
      <c r="AK13" s="125">
        <f>-'TOTAL INVERSION IAP'!V13</f>
        <v>0</v>
      </c>
      <c r="AL13" s="125">
        <f>-'TOTAL INVERSION IAP'!W13</f>
        <v>0</v>
      </c>
      <c r="AM13" s="125">
        <f>-'TOTAL INVERSION IAP'!X13</f>
        <v>0</v>
      </c>
      <c r="AN13" s="125">
        <f>-'TOTAL INVERSION IAP'!Y13</f>
        <v>0</v>
      </c>
      <c r="AO13" s="125">
        <f>-'TOTAL INVERSION IAP'!Z13</f>
        <v>0</v>
      </c>
      <c r="AP13" s="125">
        <f>-'TOTAL INVERSION IAP'!AA13</f>
        <v>0</v>
      </c>
      <c r="AQ13" s="125">
        <f>-'TOTAL INVERSION IAP'!AB13</f>
        <v>0</v>
      </c>
      <c r="AR13" s="125">
        <f>-'TOTAL INVERSION IAP'!AC13</f>
        <v>0</v>
      </c>
      <c r="AS13" s="125">
        <f>-'TOTAL INVERSION IAP'!AD13</f>
        <v>0</v>
      </c>
      <c r="AT13" s="125">
        <f>-'TOTAL INVERSION IAP'!AE13</f>
        <v>0</v>
      </c>
      <c r="AU13" s="125">
        <f>-'TOTAL INVERSION IAP'!AF13</f>
        <v>0</v>
      </c>
      <c r="AV13" s="125">
        <f>-'TOTAL INVERSION IAP'!AG13</f>
        <v>0</v>
      </c>
      <c r="AW13" s="125">
        <f>-'TOTAL INVERSION IAP'!AH13</f>
        <v>0</v>
      </c>
      <c r="AX13" s="125">
        <f>-'TOTAL INVERSION IAP'!AI13</f>
        <v>0</v>
      </c>
      <c r="AY13" s="125">
        <f>-'TOTAL INVERSION IAP'!AJ13</f>
        <v>0</v>
      </c>
      <c r="AZ13" s="125">
        <f>-'TOTAL INVERSION IAP'!AK13</f>
        <v>0</v>
      </c>
      <c r="BA13" s="125">
        <f>-'TOTAL INVERSION IAP'!AL13</f>
        <v>0</v>
      </c>
      <c r="BB13" s="125">
        <f>-'TOTAL INVERSION IAP'!AM13</f>
        <v>0</v>
      </c>
      <c r="BC13" s="125">
        <f>-'TOTAL INVERSION IAP'!AN13</f>
        <v>0</v>
      </c>
      <c r="BD13" s="125">
        <f>-'TOTAL INVERSION IAP'!AO13</f>
        <v>0</v>
      </c>
      <c r="BE13" s="125">
        <f>-'TOTAL INVERSION IAP'!AP13</f>
        <v>0</v>
      </c>
      <c r="BF13" s="125">
        <f>-'TOTAL INVERSION IAP'!AQ13</f>
        <v>0</v>
      </c>
      <c r="BG13" s="125">
        <f>-'TOTAL INVERSION IAP'!AR13</f>
        <v>0</v>
      </c>
      <c r="BH13" s="125">
        <f>-'TOTAL INVERSION IAP'!AS13</f>
        <v>0</v>
      </c>
      <c r="BI13" s="125">
        <f>-'TOTAL INVERSION IAP'!AT13</f>
        <v>0</v>
      </c>
      <c r="BJ13" s="125">
        <f>-'TOTAL INVERSION IAP'!AU13</f>
        <v>0</v>
      </c>
      <c r="BK13" s="125">
        <f>-'TOTAL INVERSION IAP'!AV13</f>
        <v>0</v>
      </c>
      <c r="BL13" s="125">
        <f>-'TOTAL INVERSION IAP'!AW13</f>
        <v>0</v>
      </c>
      <c r="BM13" s="125">
        <f>-'TOTAL INVERSION IAP'!AX13</f>
        <v>0</v>
      </c>
      <c r="BN13" s="125">
        <f>-'TOTAL INVERSION IAP'!AY13</f>
        <v>0</v>
      </c>
      <c r="BO13" s="125">
        <f>-'TOTAL INVERSION IAP'!AZ13</f>
        <v>0</v>
      </c>
      <c r="BP13" s="125">
        <f>-'TOTAL INVERSION IAP'!BA13</f>
        <v>0</v>
      </c>
      <c r="BQ13" s="125">
        <f>-'TOTAL INVERSION IAP'!BB13</f>
        <v>0</v>
      </c>
      <c r="BR13" s="125">
        <f>-'TOTAL INVERSION IAP'!BC13</f>
        <v>0</v>
      </c>
    </row>
    <row r="14" spans="1:70" x14ac:dyDescent="0.25">
      <c r="B14" s="59" t="s">
        <v>292</v>
      </c>
      <c r="C14" s="62" t="str">
        <f>+VLOOKUP(B14,'resumen UCAP'!$A$5:$O$329,2,0)</f>
        <v>Luminaria Luxcandel 250w</v>
      </c>
      <c r="D14" s="63">
        <f>+'Desmonte Infr. financiada'!D14</f>
        <v>279</v>
      </c>
      <c r="E14" s="63" t="str">
        <f>+VLOOKUP(B14,'resumen UCAP'!$A$5:$O$329,3,0)</f>
        <v>Un</v>
      </c>
      <c r="F14" s="64">
        <f>+VLOOKUP(B14,'resumen UCAP'!$A$5:$O$329,15,0)</f>
        <v>680659</v>
      </c>
      <c r="G14" s="61">
        <v>85</v>
      </c>
      <c r="H14" s="125"/>
      <c r="I14" s="125"/>
      <c r="J14" s="125"/>
      <c r="K14" s="125"/>
      <c r="L14" s="125"/>
      <c r="M14" s="125"/>
      <c r="N14" s="125"/>
      <c r="O14" s="125"/>
      <c r="P14" s="125"/>
      <c r="Q14" s="125"/>
      <c r="R14" s="125"/>
      <c r="S14" s="125"/>
      <c r="T14" s="125"/>
      <c r="U14" s="125"/>
      <c r="V14" s="125"/>
      <c r="W14" s="125">
        <f>-'TOTAL INVERSION IAP'!H14</f>
        <v>0</v>
      </c>
      <c r="X14" s="125">
        <f>-'TOTAL INVERSION IAP'!I14</f>
        <v>0</v>
      </c>
      <c r="Y14" s="125">
        <f>-'TOTAL INVERSION IAP'!J14</f>
        <v>0</v>
      </c>
      <c r="Z14" s="125">
        <f>-'TOTAL INVERSION IAP'!K14</f>
        <v>0</v>
      </c>
      <c r="AA14" s="125">
        <f>-'TOTAL INVERSION IAP'!L14</f>
        <v>0</v>
      </c>
      <c r="AB14" s="125">
        <f>-'TOTAL INVERSION IAP'!M14</f>
        <v>0</v>
      </c>
      <c r="AC14" s="125">
        <f>-'TOTAL INVERSION IAP'!N14</f>
        <v>0</v>
      </c>
      <c r="AD14" s="125">
        <f>-'TOTAL INVERSION IAP'!O14</f>
        <v>0</v>
      </c>
      <c r="AE14" s="125">
        <f>-'TOTAL INVERSION IAP'!P14</f>
        <v>0</v>
      </c>
      <c r="AF14" s="125">
        <f>-'TOTAL INVERSION IAP'!Q14</f>
        <v>0</v>
      </c>
      <c r="AG14" s="125">
        <f>-'TOTAL INVERSION IAP'!R14</f>
        <v>0</v>
      </c>
      <c r="AH14" s="125">
        <f>-'TOTAL INVERSION IAP'!S14</f>
        <v>0</v>
      </c>
      <c r="AI14" s="125">
        <f>-'TOTAL INVERSION IAP'!T14</f>
        <v>0</v>
      </c>
      <c r="AJ14" s="125">
        <f>-'TOTAL INVERSION IAP'!U14</f>
        <v>0</v>
      </c>
      <c r="AK14" s="125">
        <f>-'TOTAL INVERSION IAP'!V14</f>
        <v>0</v>
      </c>
      <c r="AL14" s="125">
        <f>-'TOTAL INVERSION IAP'!W14</f>
        <v>0</v>
      </c>
      <c r="AM14" s="125">
        <f>-'TOTAL INVERSION IAP'!X14</f>
        <v>0</v>
      </c>
      <c r="AN14" s="125">
        <f>-'TOTAL INVERSION IAP'!Y14</f>
        <v>0</v>
      </c>
      <c r="AO14" s="125">
        <f>-'TOTAL INVERSION IAP'!Z14</f>
        <v>0</v>
      </c>
      <c r="AP14" s="125">
        <f>-'TOTAL INVERSION IAP'!AA14</f>
        <v>0</v>
      </c>
      <c r="AQ14" s="125">
        <f>-'TOTAL INVERSION IAP'!AB14</f>
        <v>0</v>
      </c>
      <c r="AR14" s="125">
        <f>-'TOTAL INVERSION IAP'!AC14</f>
        <v>0</v>
      </c>
      <c r="AS14" s="125">
        <f>-'TOTAL INVERSION IAP'!AD14</f>
        <v>0</v>
      </c>
      <c r="AT14" s="125">
        <f>-'TOTAL INVERSION IAP'!AE14</f>
        <v>0</v>
      </c>
      <c r="AU14" s="125">
        <f>-'TOTAL INVERSION IAP'!AF14</f>
        <v>0</v>
      </c>
      <c r="AV14" s="125">
        <f>-'TOTAL INVERSION IAP'!AG14</f>
        <v>0</v>
      </c>
      <c r="AW14" s="125">
        <f>-'TOTAL INVERSION IAP'!AH14</f>
        <v>0</v>
      </c>
      <c r="AX14" s="125">
        <f>-'TOTAL INVERSION IAP'!AI14</f>
        <v>0</v>
      </c>
      <c r="AY14" s="125">
        <f>-'TOTAL INVERSION IAP'!AJ14</f>
        <v>0</v>
      </c>
      <c r="AZ14" s="125">
        <f>-'TOTAL INVERSION IAP'!AK14</f>
        <v>0</v>
      </c>
      <c r="BA14" s="125">
        <f>-'TOTAL INVERSION IAP'!AL14</f>
        <v>0</v>
      </c>
      <c r="BB14" s="125">
        <f>-'TOTAL INVERSION IAP'!AM14</f>
        <v>0</v>
      </c>
      <c r="BC14" s="125">
        <f>-'TOTAL INVERSION IAP'!AN14</f>
        <v>0</v>
      </c>
      <c r="BD14" s="125">
        <f>-'TOTAL INVERSION IAP'!AO14</f>
        <v>0</v>
      </c>
      <c r="BE14" s="125">
        <f>-'TOTAL INVERSION IAP'!AP14</f>
        <v>0</v>
      </c>
      <c r="BF14" s="125">
        <f>-'TOTAL INVERSION IAP'!AQ14</f>
        <v>0</v>
      </c>
      <c r="BG14" s="125">
        <f>-'TOTAL INVERSION IAP'!AR14</f>
        <v>0</v>
      </c>
      <c r="BH14" s="125">
        <f>-'TOTAL INVERSION IAP'!AS14</f>
        <v>0</v>
      </c>
      <c r="BI14" s="125">
        <f>-'TOTAL INVERSION IAP'!AT14</f>
        <v>0</v>
      </c>
      <c r="BJ14" s="125">
        <f>-'TOTAL INVERSION IAP'!AU14</f>
        <v>0</v>
      </c>
      <c r="BK14" s="125">
        <f>-'TOTAL INVERSION IAP'!AV14</f>
        <v>0</v>
      </c>
      <c r="BL14" s="125">
        <f>-'TOTAL INVERSION IAP'!AW14</f>
        <v>0</v>
      </c>
      <c r="BM14" s="125">
        <f>-'TOTAL INVERSION IAP'!AX14</f>
        <v>0</v>
      </c>
      <c r="BN14" s="125">
        <f>-'TOTAL INVERSION IAP'!AY14</f>
        <v>0</v>
      </c>
      <c r="BO14" s="125">
        <f>-'TOTAL INVERSION IAP'!AZ14</f>
        <v>0</v>
      </c>
      <c r="BP14" s="125">
        <f>-'TOTAL INVERSION IAP'!BA14</f>
        <v>0</v>
      </c>
      <c r="BQ14" s="125">
        <f>-'TOTAL INVERSION IAP'!BB14</f>
        <v>0</v>
      </c>
      <c r="BR14" s="125">
        <f>-'TOTAL INVERSION IAP'!BC14</f>
        <v>0</v>
      </c>
    </row>
    <row r="15" spans="1:70" x14ac:dyDescent="0.25">
      <c r="B15" s="59" t="s">
        <v>293</v>
      </c>
      <c r="C15" s="62" t="str">
        <f>+VLOOKUP(B15,'resumen UCAP'!$A$5:$O$329,2,0)</f>
        <v>Luminaria Na 100w</v>
      </c>
      <c r="D15" s="63">
        <f>+'Desmonte Infr. financiada'!D15</f>
        <v>115</v>
      </c>
      <c r="E15" s="63" t="str">
        <f>+VLOOKUP(B15,'resumen UCAP'!$A$5:$O$329,3,0)</f>
        <v>Un</v>
      </c>
      <c r="F15" s="64">
        <f>+VLOOKUP(B15,'resumen UCAP'!$A$5:$O$329,15,0)</f>
        <v>272297</v>
      </c>
      <c r="G15" s="123">
        <v>730</v>
      </c>
      <c r="H15" s="125"/>
      <c r="I15" s="125"/>
      <c r="J15" s="125"/>
      <c r="K15" s="125"/>
      <c r="L15" s="125"/>
      <c r="M15" s="125"/>
      <c r="N15" s="125"/>
      <c r="O15" s="125"/>
      <c r="P15" s="125"/>
      <c r="Q15" s="125"/>
      <c r="R15" s="125"/>
      <c r="S15" s="125"/>
      <c r="T15" s="125"/>
      <c r="U15" s="125"/>
      <c r="V15" s="125"/>
      <c r="W15" s="125">
        <f>-'TOTAL INVERSION IAP'!H15</f>
        <v>0</v>
      </c>
      <c r="X15" s="125">
        <f>-'TOTAL INVERSION IAP'!I15</f>
        <v>0</v>
      </c>
      <c r="Y15" s="125">
        <f>-'TOTAL INVERSION IAP'!J15</f>
        <v>0</v>
      </c>
      <c r="Z15" s="125">
        <f>-'TOTAL INVERSION IAP'!K15</f>
        <v>0</v>
      </c>
      <c r="AA15" s="125">
        <f>-'TOTAL INVERSION IAP'!L15</f>
        <v>0</v>
      </c>
      <c r="AB15" s="125">
        <f>-'TOTAL INVERSION IAP'!M15</f>
        <v>0</v>
      </c>
      <c r="AC15" s="125">
        <f>-'TOTAL INVERSION IAP'!N15</f>
        <v>0</v>
      </c>
      <c r="AD15" s="125">
        <f>-'TOTAL INVERSION IAP'!O15</f>
        <v>0</v>
      </c>
      <c r="AE15" s="125">
        <f>-'TOTAL INVERSION IAP'!P15</f>
        <v>0</v>
      </c>
      <c r="AF15" s="125">
        <f>-'TOTAL INVERSION IAP'!Q15</f>
        <v>0</v>
      </c>
      <c r="AG15" s="125">
        <f>-'TOTAL INVERSION IAP'!R15</f>
        <v>0</v>
      </c>
      <c r="AH15" s="125">
        <f>-'TOTAL INVERSION IAP'!S15</f>
        <v>0</v>
      </c>
      <c r="AI15" s="125">
        <f>-'TOTAL INVERSION IAP'!T15</f>
        <v>0</v>
      </c>
      <c r="AJ15" s="125">
        <f>-'TOTAL INVERSION IAP'!U15</f>
        <v>0</v>
      </c>
      <c r="AK15" s="125">
        <f>-'TOTAL INVERSION IAP'!V15</f>
        <v>0</v>
      </c>
      <c r="AL15" s="125">
        <f>-'TOTAL INVERSION IAP'!W15</f>
        <v>0</v>
      </c>
      <c r="AM15" s="125">
        <f>-'TOTAL INVERSION IAP'!X15</f>
        <v>0</v>
      </c>
      <c r="AN15" s="125">
        <f>-'TOTAL INVERSION IAP'!Y15</f>
        <v>0</v>
      </c>
      <c r="AO15" s="125">
        <f>-'TOTAL INVERSION IAP'!Z15</f>
        <v>0</v>
      </c>
      <c r="AP15" s="125">
        <f>-'TOTAL INVERSION IAP'!AA15</f>
        <v>0</v>
      </c>
      <c r="AQ15" s="125">
        <f>-'TOTAL INVERSION IAP'!AB15</f>
        <v>0</v>
      </c>
      <c r="AR15" s="125">
        <f>-'TOTAL INVERSION IAP'!AC15</f>
        <v>0</v>
      </c>
      <c r="AS15" s="125">
        <f>-'TOTAL INVERSION IAP'!AD15</f>
        <v>0</v>
      </c>
      <c r="AT15" s="125">
        <f>-'TOTAL INVERSION IAP'!AE15</f>
        <v>0</v>
      </c>
      <c r="AU15" s="125">
        <f>-'TOTAL INVERSION IAP'!AF15</f>
        <v>0</v>
      </c>
      <c r="AV15" s="125">
        <f>-'TOTAL INVERSION IAP'!AG15</f>
        <v>0</v>
      </c>
      <c r="AW15" s="125">
        <f>-'TOTAL INVERSION IAP'!AH15</f>
        <v>0</v>
      </c>
      <c r="AX15" s="125">
        <f>-'TOTAL INVERSION IAP'!AI15</f>
        <v>0</v>
      </c>
      <c r="AY15" s="125">
        <f>-'TOTAL INVERSION IAP'!AJ15</f>
        <v>0</v>
      </c>
      <c r="AZ15" s="125">
        <f>-'TOTAL INVERSION IAP'!AK15</f>
        <v>0</v>
      </c>
      <c r="BA15" s="125">
        <f>-'TOTAL INVERSION IAP'!AL15</f>
        <v>0</v>
      </c>
      <c r="BB15" s="125">
        <f>-'TOTAL INVERSION IAP'!AM15</f>
        <v>0</v>
      </c>
      <c r="BC15" s="125">
        <f>-'TOTAL INVERSION IAP'!AN15</f>
        <v>0</v>
      </c>
      <c r="BD15" s="125">
        <f>-'TOTAL INVERSION IAP'!AO15</f>
        <v>0</v>
      </c>
      <c r="BE15" s="125">
        <f>-'TOTAL INVERSION IAP'!AP15</f>
        <v>0</v>
      </c>
      <c r="BF15" s="125">
        <f>-'TOTAL INVERSION IAP'!AQ15</f>
        <v>0</v>
      </c>
      <c r="BG15" s="125">
        <f>-'TOTAL INVERSION IAP'!AR15</f>
        <v>0</v>
      </c>
      <c r="BH15" s="125">
        <f>-'TOTAL INVERSION IAP'!AS15</f>
        <v>0</v>
      </c>
      <c r="BI15" s="125">
        <f>-'TOTAL INVERSION IAP'!AT15</f>
        <v>0</v>
      </c>
      <c r="BJ15" s="125">
        <f>-'TOTAL INVERSION IAP'!AU15</f>
        <v>0</v>
      </c>
      <c r="BK15" s="125">
        <f>-'TOTAL INVERSION IAP'!AV15</f>
        <v>0</v>
      </c>
      <c r="BL15" s="125">
        <f>-'TOTAL INVERSION IAP'!AW15</f>
        <v>0</v>
      </c>
      <c r="BM15" s="125">
        <f>-'TOTAL INVERSION IAP'!AX15</f>
        <v>0</v>
      </c>
      <c r="BN15" s="125">
        <f>-'TOTAL INVERSION IAP'!AY15</f>
        <v>0</v>
      </c>
      <c r="BO15" s="125">
        <f>-'TOTAL INVERSION IAP'!AZ15</f>
        <v>0</v>
      </c>
      <c r="BP15" s="125">
        <f>-'TOTAL INVERSION IAP'!BA15</f>
        <v>0</v>
      </c>
      <c r="BQ15" s="125">
        <f>-'TOTAL INVERSION IAP'!BB15</f>
        <v>0</v>
      </c>
      <c r="BR15" s="125">
        <f>-'TOTAL INVERSION IAP'!BC15</f>
        <v>0</v>
      </c>
    </row>
    <row r="16" spans="1:70" x14ac:dyDescent="0.25">
      <c r="B16" s="59" t="s">
        <v>294</v>
      </c>
      <c r="C16" s="62" t="str">
        <f>+VLOOKUP(B16,'resumen UCAP'!$A$5:$O$329,2,0)</f>
        <v>Luminaria Na 150w</v>
      </c>
      <c r="D16" s="63">
        <f>+'Desmonte Infr. financiada'!D16</f>
        <v>169</v>
      </c>
      <c r="E16" s="63" t="str">
        <f>+VLOOKUP(B16,'resumen UCAP'!$A$5:$O$329,3,0)</f>
        <v>Un</v>
      </c>
      <c r="F16" s="64">
        <f>+VLOOKUP(B16,'resumen UCAP'!$A$5:$O$329,15,0)</f>
        <v>333681</v>
      </c>
      <c r="G16" s="123">
        <v>6350</v>
      </c>
      <c r="H16" s="125"/>
      <c r="I16" s="125"/>
      <c r="J16" s="125"/>
      <c r="K16" s="125"/>
      <c r="L16" s="125"/>
      <c r="M16" s="125"/>
      <c r="N16" s="125"/>
      <c r="O16" s="125"/>
      <c r="P16" s="125"/>
      <c r="Q16" s="125"/>
      <c r="R16" s="125"/>
      <c r="S16" s="125"/>
      <c r="T16" s="125"/>
      <c r="U16" s="125"/>
      <c r="V16" s="125"/>
      <c r="W16" s="125">
        <f>-'TOTAL INVERSION IAP'!H16</f>
        <v>0</v>
      </c>
      <c r="X16" s="125">
        <f>-'TOTAL INVERSION IAP'!I16</f>
        <v>0</v>
      </c>
      <c r="Y16" s="125">
        <f>-'TOTAL INVERSION IAP'!J16</f>
        <v>0</v>
      </c>
      <c r="Z16" s="125">
        <f>-'TOTAL INVERSION IAP'!K16</f>
        <v>0</v>
      </c>
      <c r="AA16" s="125">
        <f>-'TOTAL INVERSION IAP'!L16</f>
        <v>0</v>
      </c>
      <c r="AB16" s="125">
        <f>-'TOTAL INVERSION IAP'!M16</f>
        <v>0</v>
      </c>
      <c r="AC16" s="125">
        <f>-'TOTAL INVERSION IAP'!N16</f>
        <v>0</v>
      </c>
      <c r="AD16" s="125">
        <f>-'TOTAL INVERSION IAP'!O16</f>
        <v>0</v>
      </c>
      <c r="AE16" s="125">
        <f>-'TOTAL INVERSION IAP'!P16</f>
        <v>0</v>
      </c>
      <c r="AF16" s="125">
        <f>-'TOTAL INVERSION IAP'!Q16</f>
        <v>0</v>
      </c>
      <c r="AG16" s="125">
        <f>-'TOTAL INVERSION IAP'!R16</f>
        <v>0</v>
      </c>
      <c r="AH16" s="125">
        <f>-'TOTAL INVERSION IAP'!S16</f>
        <v>0</v>
      </c>
      <c r="AI16" s="125">
        <f>-'TOTAL INVERSION IAP'!T16</f>
        <v>0</v>
      </c>
      <c r="AJ16" s="125">
        <f>-'TOTAL INVERSION IAP'!U16</f>
        <v>0</v>
      </c>
      <c r="AK16" s="125">
        <f>-'TOTAL INVERSION IAP'!V16</f>
        <v>0</v>
      </c>
      <c r="AL16" s="125">
        <f>-'TOTAL INVERSION IAP'!W16</f>
        <v>0</v>
      </c>
      <c r="AM16" s="125">
        <f>-'TOTAL INVERSION IAP'!X16</f>
        <v>0</v>
      </c>
      <c r="AN16" s="125">
        <f>-'TOTAL INVERSION IAP'!Y16</f>
        <v>0</v>
      </c>
      <c r="AO16" s="125">
        <f>-'TOTAL INVERSION IAP'!Z16</f>
        <v>0</v>
      </c>
      <c r="AP16" s="125">
        <f>-'TOTAL INVERSION IAP'!AA16</f>
        <v>0</v>
      </c>
      <c r="AQ16" s="125">
        <f>-'TOTAL INVERSION IAP'!AB16</f>
        <v>0</v>
      </c>
      <c r="AR16" s="125">
        <f>-'TOTAL INVERSION IAP'!AC16</f>
        <v>0</v>
      </c>
      <c r="AS16" s="125">
        <f>-'TOTAL INVERSION IAP'!AD16</f>
        <v>0</v>
      </c>
      <c r="AT16" s="125">
        <f>-'TOTAL INVERSION IAP'!AE16</f>
        <v>0</v>
      </c>
      <c r="AU16" s="125">
        <f>-'TOTAL INVERSION IAP'!AF16</f>
        <v>0</v>
      </c>
      <c r="AV16" s="125">
        <f>-'TOTAL INVERSION IAP'!AG16</f>
        <v>0</v>
      </c>
      <c r="AW16" s="125">
        <f>-'TOTAL INVERSION IAP'!AH16</f>
        <v>0</v>
      </c>
      <c r="AX16" s="125">
        <f>-'TOTAL INVERSION IAP'!AI16</f>
        <v>0</v>
      </c>
      <c r="AY16" s="125">
        <f>-'TOTAL INVERSION IAP'!AJ16</f>
        <v>0</v>
      </c>
      <c r="AZ16" s="125">
        <f>-'TOTAL INVERSION IAP'!AK16</f>
        <v>0</v>
      </c>
      <c r="BA16" s="125">
        <f>-'TOTAL INVERSION IAP'!AL16</f>
        <v>0</v>
      </c>
      <c r="BB16" s="125">
        <f>-'TOTAL INVERSION IAP'!AM16</f>
        <v>0</v>
      </c>
      <c r="BC16" s="125">
        <f>-'TOTAL INVERSION IAP'!AN16</f>
        <v>0</v>
      </c>
      <c r="BD16" s="125">
        <f>-'TOTAL INVERSION IAP'!AO16</f>
        <v>0</v>
      </c>
      <c r="BE16" s="125">
        <f>-'TOTAL INVERSION IAP'!AP16</f>
        <v>0</v>
      </c>
      <c r="BF16" s="125">
        <f>-'TOTAL INVERSION IAP'!AQ16</f>
        <v>0</v>
      </c>
      <c r="BG16" s="125">
        <f>-'TOTAL INVERSION IAP'!AR16</f>
        <v>0</v>
      </c>
      <c r="BH16" s="125">
        <f>-'TOTAL INVERSION IAP'!AS16</f>
        <v>0</v>
      </c>
      <c r="BI16" s="125">
        <f>-'TOTAL INVERSION IAP'!AT16</f>
        <v>0</v>
      </c>
      <c r="BJ16" s="125">
        <f>-'TOTAL INVERSION IAP'!AU16</f>
        <v>0</v>
      </c>
      <c r="BK16" s="125">
        <f>-'TOTAL INVERSION IAP'!AV16</f>
        <v>0</v>
      </c>
      <c r="BL16" s="125">
        <f>-'TOTAL INVERSION IAP'!AW16</f>
        <v>0</v>
      </c>
      <c r="BM16" s="125">
        <f>-'TOTAL INVERSION IAP'!AX16</f>
        <v>0</v>
      </c>
      <c r="BN16" s="125">
        <f>-'TOTAL INVERSION IAP'!AY16</f>
        <v>0</v>
      </c>
      <c r="BO16" s="125">
        <f>-'TOTAL INVERSION IAP'!AZ16</f>
        <v>0</v>
      </c>
      <c r="BP16" s="125">
        <f>-'TOTAL INVERSION IAP'!BA16</f>
        <v>0</v>
      </c>
      <c r="BQ16" s="125">
        <f>-'TOTAL INVERSION IAP'!BB16</f>
        <v>0</v>
      </c>
      <c r="BR16" s="125">
        <f>-'TOTAL INVERSION IAP'!BC16</f>
        <v>0</v>
      </c>
    </row>
    <row r="17" spans="2:70" x14ac:dyDescent="0.25">
      <c r="B17" s="59" t="s">
        <v>295</v>
      </c>
      <c r="C17" s="62" t="str">
        <f>+VLOOKUP(B17,'resumen UCAP'!$A$5:$O$329,2,0)</f>
        <v>Luminaria Na 250w</v>
      </c>
      <c r="D17" s="63">
        <f>+'Desmonte Infr. financiada'!D17</f>
        <v>279</v>
      </c>
      <c r="E17" s="63" t="str">
        <f>+VLOOKUP(B17,'resumen UCAP'!$A$5:$O$329,3,0)</f>
        <v>Un</v>
      </c>
      <c r="F17" s="64">
        <f>+VLOOKUP(B17,'resumen UCAP'!$A$5:$O$329,15,0)</f>
        <v>433630</v>
      </c>
      <c r="G17" s="123">
        <v>2457</v>
      </c>
      <c r="H17" s="125"/>
      <c r="I17" s="125"/>
      <c r="J17" s="125"/>
      <c r="K17" s="125"/>
      <c r="L17" s="125"/>
      <c r="M17" s="125"/>
      <c r="N17" s="125"/>
      <c r="O17" s="125"/>
      <c r="P17" s="125"/>
      <c r="Q17" s="125"/>
      <c r="R17" s="125"/>
      <c r="S17" s="125"/>
      <c r="T17" s="125"/>
      <c r="U17" s="125"/>
      <c r="V17" s="125"/>
      <c r="W17" s="125">
        <f>-'TOTAL INVERSION IAP'!H17</f>
        <v>0</v>
      </c>
      <c r="X17" s="125">
        <f>-'TOTAL INVERSION IAP'!I17</f>
        <v>0</v>
      </c>
      <c r="Y17" s="125">
        <f>-'TOTAL INVERSION IAP'!J17</f>
        <v>0</v>
      </c>
      <c r="Z17" s="125">
        <f>-'TOTAL INVERSION IAP'!K17</f>
        <v>0</v>
      </c>
      <c r="AA17" s="125">
        <f>-'TOTAL INVERSION IAP'!L17</f>
        <v>0</v>
      </c>
      <c r="AB17" s="125">
        <f>-'TOTAL INVERSION IAP'!M17</f>
        <v>0</v>
      </c>
      <c r="AC17" s="125">
        <f>-'TOTAL INVERSION IAP'!N17</f>
        <v>0</v>
      </c>
      <c r="AD17" s="125">
        <f>-'TOTAL INVERSION IAP'!O17</f>
        <v>0</v>
      </c>
      <c r="AE17" s="125">
        <f>-'TOTAL INVERSION IAP'!P17</f>
        <v>0</v>
      </c>
      <c r="AF17" s="125">
        <f>-'TOTAL INVERSION IAP'!Q17</f>
        <v>0</v>
      </c>
      <c r="AG17" s="125">
        <f>-'TOTAL INVERSION IAP'!R17</f>
        <v>0</v>
      </c>
      <c r="AH17" s="125">
        <f>-'TOTAL INVERSION IAP'!S17</f>
        <v>0</v>
      </c>
      <c r="AI17" s="125">
        <f>-'TOTAL INVERSION IAP'!T17</f>
        <v>0</v>
      </c>
      <c r="AJ17" s="125">
        <f>-'TOTAL INVERSION IAP'!U17</f>
        <v>0</v>
      </c>
      <c r="AK17" s="125">
        <f>-'TOTAL INVERSION IAP'!V17</f>
        <v>0</v>
      </c>
      <c r="AL17" s="125">
        <f>-'TOTAL INVERSION IAP'!W17</f>
        <v>0</v>
      </c>
      <c r="AM17" s="125">
        <f>-'TOTAL INVERSION IAP'!X17</f>
        <v>0</v>
      </c>
      <c r="AN17" s="125">
        <f>-'TOTAL INVERSION IAP'!Y17</f>
        <v>0</v>
      </c>
      <c r="AO17" s="125">
        <f>-'TOTAL INVERSION IAP'!Z17</f>
        <v>0</v>
      </c>
      <c r="AP17" s="125">
        <f>-'TOTAL INVERSION IAP'!AA17</f>
        <v>0</v>
      </c>
      <c r="AQ17" s="125">
        <f>-'TOTAL INVERSION IAP'!AB17</f>
        <v>0</v>
      </c>
      <c r="AR17" s="125">
        <f>-'TOTAL INVERSION IAP'!AC17</f>
        <v>0</v>
      </c>
      <c r="AS17" s="125">
        <f>-'TOTAL INVERSION IAP'!AD17</f>
        <v>0</v>
      </c>
      <c r="AT17" s="125">
        <f>-'TOTAL INVERSION IAP'!AE17</f>
        <v>0</v>
      </c>
      <c r="AU17" s="125">
        <f>-'TOTAL INVERSION IAP'!AF17</f>
        <v>0</v>
      </c>
      <c r="AV17" s="125">
        <f>-'TOTAL INVERSION IAP'!AG17</f>
        <v>0</v>
      </c>
      <c r="AW17" s="125">
        <f>-'TOTAL INVERSION IAP'!AH17</f>
        <v>0</v>
      </c>
      <c r="AX17" s="125">
        <f>-'TOTAL INVERSION IAP'!AI17</f>
        <v>0</v>
      </c>
      <c r="AY17" s="125">
        <f>-'TOTAL INVERSION IAP'!AJ17</f>
        <v>0</v>
      </c>
      <c r="AZ17" s="125">
        <f>-'TOTAL INVERSION IAP'!AK17</f>
        <v>0</v>
      </c>
      <c r="BA17" s="125">
        <f>-'TOTAL INVERSION IAP'!AL17</f>
        <v>0</v>
      </c>
      <c r="BB17" s="125">
        <f>-'TOTAL INVERSION IAP'!AM17</f>
        <v>0</v>
      </c>
      <c r="BC17" s="125">
        <f>-'TOTAL INVERSION IAP'!AN17</f>
        <v>0</v>
      </c>
      <c r="BD17" s="125">
        <f>-'TOTAL INVERSION IAP'!AO17</f>
        <v>0</v>
      </c>
      <c r="BE17" s="125">
        <f>-'TOTAL INVERSION IAP'!AP17</f>
        <v>0</v>
      </c>
      <c r="BF17" s="125">
        <f>-'TOTAL INVERSION IAP'!AQ17</f>
        <v>0</v>
      </c>
      <c r="BG17" s="125">
        <f>-'TOTAL INVERSION IAP'!AR17</f>
        <v>0</v>
      </c>
      <c r="BH17" s="125">
        <f>-'TOTAL INVERSION IAP'!AS17</f>
        <v>0</v>
      </c>
      <c r="BI17" s="125">
        <f>-'TOTAL INVERSION IAP'!AT17</f>
        <v>0</v>
      </c>
      <c r="BJ17" s="125">
        <f>-'TOTAL INVERSION IAP'!AU17</f>
        <v>0</v>
      </c>
      <c r="BK17" s="125">
        <f>-'TOTAL INVERSION IAP'!AV17</f>
        <v>0</v>
      </c>
      <c r="BL17" s="125">
        <f>-'TOTAL INVERSION IAP'!AW17</f>
        <v>0</v>
      </c>
      <c r="BM17" s="125">
        <f>-'TOTAL INVERSION IAP'!AX17</f>
        <v>0</v>
      </c>
      <c r="BN17" s="125">
        <f>-'TOTAL INVERSION IAP'!AY17</f>
        <v>0</v>
      </c>
      <c r="BO17" s="125">
        <f>-'TOTAL INVERSION IAP'!AZ17</f>
        <v>0</v>
      </c>
      <c r="BP17" s="125">
        <f>-'TOTAL INVERSION IAP'!BA17</f>
        <v>0</v>
      </c>
      <c r="BQ17" s="125">
        <f>-'TOTAL INVERSION IAP'!BB17</f>
        <v>0</v>
      </c>
      <c r="BR17" s="125">
        <f>-'TOTAL INVERSION IAP'!BC17</f>
        <v>0</v>
      </c>
    </row>
    <row r="18" spans="2:70" x14ac:dyDescent="0.25">
      <c r="B18" s="59" t="s">
        <v>296</v>
      </c>
      <c r="C18" s="62" t="str">
        <f>+VLOOKUP(B18,'resumen UCAP'!$A$5:$O$329,2,0)</f>
        <v>Luminaria Na 400w</v>
      </c>
      <c r="D18" s="63">
        <f>+'Desmonte Infr. financiada'!D18</f>
        <v>440</v>
      </c>
      <c r="E18" s="63" t="str">
        <f>+VLOOKUP(B18,'resumen UCAP'!$A$5:$O$329,3,0)</f>
        <v>Un</v>
      </c>
      <c r="F18" s="64">
        <f>+VLOOKUP(B18,'resumen UCAP'!$A$5:$O$329,15,0)</f>
        <v>509142</v>
      </c>
      <c r="G18" s="123">
        <v>670</v>
      </c>
      <c r="H18" s="125"/>
      <c r="I18" s="125"/>
      <c r="J18" s="125"/>
      <c r="K18" s="125"/>
      <c r="L18" s="125"/>
      <c r="M18" s="125"/>
      <c r="N18" s="125"/>
      <c r="O18" s="125"/>
      <c r="P18" s="125"/>
      <c r="Q18" s="125"/>
      <c r="R18" s="125"/>
      <c r="S18" s="125"/>
      <c r="T18" s="125"/>
      <c r="U18" s="125"/>
      <c r="V18" s="125"/>
      <c r="W18" s="125">
        <f>-'TOTAL INVERSION IAP'!H18</f>
        <v>0</v>
      </c>
      <c r="X18" s="125">
        <f>-'TOTAL INVERSION IAP'!I18</f>
        <v>0</v>
      </c>
      <c r="Y18" s="125">
        <f>-'TOTAL INVERSION IAP'!J18</f>
        <v>0</v>
      </c>
      <c r="Z18" s="125">
        <f>-'TOTAL INVERSION IAP'!K18</f>
        <v>0</v>
      </c>
      <c r="AA18" s="125">
        <f>-'TOTAL INVERSION IAP'!L18</f>
        <v>0</v>
      </c>
      <c r="AB18" s="125">
        <f>-'TOTAL INVERSION IAP'!M18</f>
        <v>0</v>
      </c>
      <c r="AC18" s="125">
        <f>-'TOTAL INVERSION IAP'!N18</f>
        <v>0</v>
      </c>
      <c r="AD18" s="125">
        <f>-'TOTAL INVERSION IAP'!O18</f>
        <v>0</v>
      </c>
      <c r="AE18" s="125">
        <f>-'TOTAL INVERSION IAP'!P18</f>
        <v>0</v>
      </c>
      <c r="AF18" s="125">
        <f>-'TOTAL INVERSION IAP'!Q18</f>
        <v>0</v>
      </c>
      <c r="AG18" s="125">
        <f>-'TOTAL INVERSION IAP'!R18</f>
        <v>0</v>
      </c>
      <c r="AH18" s="125">
        <f>-'TOTAL INVERSION IAP'!S18</f>
        <v>0</v>
      </c>
      <c r="AI18" s="125">
        <f>-'TOTAL INVERSION IAP'!T18</f>
        <v>0</v>
      </c>
      <c r="AJ18" s="125">
        <f>-'TOTAL INVERSION IAP'!U18</f>
        <v>0</v>
      </c>
      <c r="AK18" s="125">
        <f>-'TOTAL INVERSION IAP'!V18</f>
        <v>0</v>
      </c>
      <c r="AL18" s="125">
        <f>-'TOTAL INVERSION IAP'!W18</f>
        <v>0</v>
      </c>
      <c r="AM18" s="125">
        <f>-'TOTAL INVERSION IAP'!X18</f>
        <v>0</v>
      </c>
      <c r="AN18" s="125">
        <f>-'TOTAL INVERSION IAP'!Y18</f>
        <v>0</v>
      </c>
      <c r="AO18" s="125">
        <f>-'TOTAL INVERSION IAP'!Z18</f>
        <v>0</v>
      </c>
      <c r="AP18" s="125">
        <f>-'TOTAL INVERSION IAP'!AA18</f>
        <v>0</v>
      </c>
      <c r="AQ18" s="125">
        <f>-'TOTAL INVERSION IAP'!AB18</f>
        <v>0</v>
      </c>
      <c r="AR18" s="125">
        <f>-'TOTAL INVERSION IAP'!AC18</f>
        <v>0</v>
      </c>
      <c r="AS18" s="125">
        <f>-'TOTAL INVERSION IAP'!AD18</f>
        <v>0</v>
      </c>
      <c r="AT18" s="125">
        <f>-'TOTAL INVERSION IAP'!AE18</f>
        <v>0</v>
      </c>
      <c r="AU18" s="125">
        <f>-'TOTAL INVERSION IAP'!AF18</f>
        <v>0</v>
      </c>
      <c r="AV18" s="125">
        <f>-'TOTAL INVERSION IAP'!AG18</f>
        <v>0</v>
      </c>
      <c r="AW18" s="125">
        <f>-'TOTAL INVERSION IAP'!AH18</f>
        <v>0</v>
      </c>
      <c r="AX18" s="125">
        <f>-'TOTAL INVERSION IAP'!AI18</f>
        <v>0</v>
      </c>
      <c r="AY18" s="125">
        <f>-'TOTAL INVERSION IAP'!AJ18</f>
        <v>0</v>
      </c>
      <c r="AZ18" s="125">
        <f>-'TOTAL INVERSION IAP'!AK18</f>
        <v>0</v>
      </c>
      <c r="BA18" s="125">
        <f>-'TOTAL INVERSION IAP'!AL18</f>
        <v>0</v>
      </c>
      <c r="BB18" s="125">
        <f>-'TOTAL INVERSION IAP'!AM18</f>
        <v>0</v>
      </c>
      <c r="BC18" s="125">
        <f>-'TOTAL INVERSION IAP'!AN18</f>
        <v>0</v>
      </c>
      <c r="BD18" s="125">
        <f>-'TOTAL INVERSION IAP'!AO18</f>
        <v>0</v>
      </c>
      <c r="BE18" s="125">
        <f>-'TOTAL INVERSION IAP'!AP18</f>
        <v>0</v>
      </c>
      <c r="BF18" s="125">
        <f>-'TOTAL INVERSION IAP'!AQ18</f>
        <v>0</v>
      </c>
      <c r="BG18" s="125">
        <f>-'TOTAL INVERSION IAP'!AR18</f>
        <v>0</v>
      </c>
      <c r="BH18" s="125">
        <f>-'TOTAL INVERSION IAP'!AS18</f>
        <v>0</v>
      </c>
      <c r="BI18" s="125">
        <f>-'TOTAL INVERSION IAP'!AT18</f>
        <v>0</v>
      </c>
      <c r="BJ18" s="125">
        <f>-'TOTAL INVERSION IAP'!AU18</f>
        <v>0</v>
      </c>
      <c r="BK18" s="125">
        <f>-'TOTAL INVERSION IAP'!AV18</f>
        <v>0</v>
      </c>
      <c r="BL18" s="125">
        <f>-'TOTAL INVERSION IAP'!AW18</f>
        <v>0</v>
      </c>
      <c r="BM18" s="125">
        <f>-'TOTAL INVERSION IAP'!AX18</f>
        <v>0</v>
      </c>
      <c r="BN18" s="125">
        <f>-'TOTAL INVERSION IAP'!AY18</f>
        <v>0</v>
      </c>
      <c r="BO18" s="125">
        <f>-'TOTAL INVERSION IAP'!AZ18</f>
        <v>0</v>
      </c>
      <c r="BP18" s="125">
        <f>-'TOTAL INVERSION IAP'!BA18</f>
        <v>0</v>
      </c>
      <c r="BQ18" s="125">
        <f>-'TOTAL INVERSION IAP'!BB18</f>
        <v>0</v>
      </c>
      <c r="BR18" s="125">
        <f>-'TOTAL INVERSION IAP'!BC18</f>
        <v>0</v>
      </c>
    </row>
    <row r="19" spans="2:70" x14ac:dyDescent="0.25">
      <c r="B19" s="59" t="s">
        <v>72</v>
      </c>
      <c r="C19" s="62" t="str">
        <f>+VLOOKUP(B19,'resumen UCAP'!$A$5:$O$329,2,0)</f>
        <v>Luminaria picadelly 150w</v>
      </c>
      <c r="D19" s="63">
        <f>+'Desmonte Infr. financiada'!D19</f>
        <v>169</v>
      </c>
      <c r="E19" s="63" t="str">
        <f>+VLOOKUP(B19,'resumen UCAP'!$A$5:$O$329,3,0)</f>
        <v>Un</v>
      </c>
      <c r="F19" s="64">
        <f>+VLOOKUP(B19,'resumen UCAP'!$A$5:$O$329,15,0)</f>
        <v>660000</v>
      </c>
      <c r="G19" s="61">
        <v>72</v>
      </c>
      <c r="H19" s="125"/>
      <c r="I19" s="125"/>
      <c r="J19" s="125"/>
      <c r="K19" s="125"/>
      <c r="L19" s="125"/>
      <c r="M19" s="125"/>
      <c r="N19" s="125"/>
      <c r="O19" s="125"/>
      <c r="P19" s="125"/>
      <c r="Q19" s="125"/>
      <c r="R19" s="125"/>
      <c r="S19" s="125"/>
      <c r="T19" s="125"/>
      <c r="U19" s="125"/>
      <c r="V19" s="125"/>
      <c r="W19" s="125">
        <f>-'TOTAL INVERSION IAP'!H19</f>
        <v>0</v>
      </c>
      <c r="X19" s="125">
        <f>-'TOTAL INVERSION IAP'!I19</f>
        <v>0</v>
      </c>
      <c r="Y19" s="125">
        <f>-'TOTAL INVERSION IAP'!J19</f>
        <v>0</v>
      </c>
      <c r="Z19" s="125">
        <f>-'TOTAL INVERSION IAP'!K19</f>
        <v>0</v>
      </c>
      <c r="AA19" s="125">
        <f>-'TOTAL INVERSION IAP'!L19</f>
        <v>0</v>
      </c>
      <c r="AB19" s="125">
        <f>-'TOTAL INVERSION IAP'!M19</f>
        <v>0</v>
      </c>
      <c r="AC19" s="125">
        <f>-'TOTAL INVERSION IAP'!N19</f>
        <v>0</v>
      </c>
      <c r="AD19" s="125">
        <f>-'TOTAL INVERSION IAP'!O19</f>
        <v>0</v>
      </c>
      <c r="AE19" s="125">
        <f>-'TOTAL INVERSION IAP'!P19</f>
        <v>0</v>
      </c>
      <c r="AF19" s="125">
        <f>-'TOTAL INVERSION IAP'!Q19</f>
        <v>0</v>
      </c>
      <c r="AG19" s="125">
        <f>-'TOTAL INVERSION IAP'!R19</f>
        <v>0</v>
      </c>
      <c r="AH19" s="125">
        <f>-'TOTAL INVERSION IAP'!S19</f>
        <v>0</v>
      </c>
      <c r="AI19" s="125">
        <f>-'TOTAL INVERSION IAP'!T19</f>
        <v>0</v>
      </c>
      <c r="AJ19" s="125">
        <f>-'TOTAL INVERSION IAP'!U19</f>
        <v>0</v>
      </c>
      <c r="AK19" s="125">
        <f>-'TOTAL INVERSION IAP'!V19</f>
        <v>0</v>
      </c>
      <c r="AL19" s="125">
        <f>-'TOTAL INVERSION IAP'!W19</f>
        <v>0</v>
      </c>
      <c r="AM19" s="125">
        <f>-'TOTAL INVERSION IAP'!X19</f>
        <v>0</v>
      </c>
      <c r="AN19" s="125">
        <f>-'TOTAL INVERSION IAP'!Y19</f>
        <v>0</v>
      </c>
      <c r="AO19" s="125">
        <f>-'TOTAL INVERSION IAP'!Z19</f>
        <v>0</v>
      </c>
      <c r="AP19" s="125">
        <f>-'TOTAL INVERSION IAP'!AA19</f>
        <v>0</v>
      </c>
      <c r="AQ19" s="125">
        <f>-'TOTAL INVERSION IAP'!AB19</f>
        <v>0</v>
      </c>
      <c r="AR19" s="125">
        <f>-'TOTAL INVERSION IAP'!AC19</f>
        <v>0</v>
      </c>
      <c r="AS19" s="125">
        <f>-'TOTAL INVERSION IAP'!AD19</f>
        <v>0</v>
      </c>
      <c r="AT19" s="125">
        <f>-'TOTAL INVERSION IAP'!AE19</f>
        <v>0</v>
      </c>
      <c r="AU19" s="125">
        <f>-'TOTAL INVERSION IAP'!AF19</f>
        <v>0</v>
      </c>
      <c r="AV19" s="125">
        <f>-'TOTAL INVERSION IAP'!AG19</f>
        <v>0</v>
      </c>
      <c r="AW19" s="125">
        <f>-'TOTAL INVERSION IAP'!AH19</f>
        <v>0</v>
      </c>
      <c r="AX19" s="125">
        <f>-'TOTAL INVERSION IAP'!AI19</f>
        <v>0</v>
      </c>
      <c r="AY19" s="125">
        <f>-'TOTAL INVERSION IAP'!AJ19</f>
        <v>0</v>
      </c>
      <c r="AZ19" s="125">
        <f>-'TOTAL INVERSION IAP'!AK19</f>
        <v>0</v>
      </c>
      <c r="BA19" s="125">
        <f>-'TOTAL INVERSION IAP'!AL19</f>
        <v>0</v>
      </c>
      <c r="BB19" s="125">
        <f>-'TOTAL INVERSION IAP'!AM19</f>
        <v>0</v>
      </c>
      <c r="BC19" s="125">
        <f>-'TOTAL INVERSION IAP'!AN19</f>
        <v>0</v>
      </c>
      <c r="BD19" s="125">
        <f>-'TOTAL INVERSION IAP'!AO19</f>
        <v>0</v>
      </c>
      <c r="BE19" s="125">
        <f>-'TOTAL INVERSION IAP'!AP19</f>
        <v>0</v>
      </c>
      <c r="BF19" s="125">
        <f>-'TOTAL INVERSION IAP'!AQ19</f>
        <v>0</v>
      </c>
      <c r="BG19" s="125">
        <f>-'TOTAL INVERSION IAP'!AR19</f>
        <v>0</v>
      </c>
      <c r="BH19" s="125">
        <f>-'TOTAL INVERSION IAP'!AS19</f>
        <v>0</v>
      </c>
      <c r="BI19" s="125">
        <f>-'TOTAL INVERSION IAP'!AT19</f>
        <v>0</v>
      </c>
      <c r="BJ19" s="125">
        <f>-'TOTAL INVERSION IAP'!AU19</f>
        <v>0</v>
      </c>
      <c r="BK19" s="125">
        <f>-'TOTAL INVERSION IAP'!AV19</f>
        <v>0</v>
      </c>
      <c r="BL19" s="125">
        <f>-'TOTAL INVERSION IAP'!AW19</f>
        <v>0</v>
      </c>
      <c r="BM19" s="125">
        <f>-'TOTAL INVERSION IAP'!AX19</f>
        <v>0</v>
      </c>
      <c r="BN19" s="125">
        <f>-'TOTAL INVERSION IAP'!AY19</f>
        <v>0</v>
      </c>
      <c r="BO19" s="125">
        <f>-'TOTAL INVERSION IAP'!AZ19</f>
        <v>0</v>
      </c>
      <c r="BP19" s="125">
        <f>-'TOTAL INVERSION IAP'!BA19</f>
        <v>0</v>
      </c>
      <c r="BQ19" s="125">
        <f>-'TOTAL INVERSION IAP'!BB19</f>
        <v>0</v>
      </c>
      <c r="BR19" s="125">
        <f>-'TOTAL INVERSION IAP'!BC19</f>
        <v>0</v>
      </c>
    </row>
    <row r="20" spans="2:70" x14ac:dyDescent="0.25">
      <c r="B20" s="59" t="s">
        <v>297</v>
      </c>
      <c r="C20" s="62" t="str">
        <f>+VLOOKUP(B20,'resumen UCAP'!$A$5:$O$329,2,0)</f>
        <v>Luminaria SH Na 400w</v>
      </c>
      <c r="D20" s="63">
        <f>+'Desmonte Infr. financiada'!D20</f>
        <v>440</v>
      </c>
      <c r="E20" s="63" t="str">
        <f>+VLOOKUP(B20,'resumen UCAP'!$A$5:$O$329,3,0)</f>
        <v>Un</v>
      </c>
      <c r="F20" s="64">
        <f>+VLOOKUP(B20,'resumen UCAP'!$A$5:$O$329,15,0)</f>
        <v>690000</v>
      </c>
      <c r="G20" s="123">
        <v>12</v>
      </c>
      <c r="H20" s="125"/>
      <c r="I20" s="125"/>
      <c r="J20" s="125"/>
      <c r="K20" s="125"/>
      <c r="L20" s="125"/>
      <c r="M20" s="125"/>
      <c r="N20" s="125"/>
      <c r="O20" s="125"/>
      <c r="P20" s="125"/>
      <c r="Q20" s="125"/>
      <c r="R20" s="125"/>
      <c r="S20" s="125"/>
      <c r="T20" s="125"/>
      <c r="U20" s="125"/>
      <c r="V20" s="125"/>
      <c r="W20" s="125">
        <f>-'TOTAL INVERSION IAP'!H20</f>
        <v>0</v>
      </c>
      <c r="X20" s="125">
        <f>-'TOTAL INVERSION IAP'!I20</f>
        <v>0</v>
      </c>
      <c r="Y20" s="125">
        <f>-'TOTAL INVERSION IAP'!J20</f>
        <v>0</v>
      </c>
      <c r="Z20" s="125">
        <f>-'TOTAL INVERSION IAP'!K20</f>
        <v>0</v>
      </c>
      <c r="AA20" s="125">
        <f>-'TOTAL INVERSION IAP'!L20</f>
        <v>0</v>
      </c>
      <c r="AB20" s="125">
        <f>-'TOTAL INVERSION IAP'!M20</f>
        <v>0</v>
      </c>
      <c r="AC20" s="125">
        <f>-'TOTAL INVERSION IAP'!N20</f>
        <v>0</v>
      </c>
      <c r="AD20" s="125">
        <f>-'TOTAL INVERSION IAP'!O20</f>
        <v>0</v>
      </c>
      <c r="AE20" s="125">
        <f>-'TOTAL INVERSION IAP'!P20</f>
        <v>0</v>
      </c>
      <c r="AF20" s="125">
        <f>-'TOTAL INVERSION IAP'!Q20</f>
        <v>0</v>
      </c>
      <c r="AG20" s="125">
        <f>-'TOTAL INVERSION IAP'!R20</f>
        <v>0</v>
      </c>
      <c r="AH20" s="125">
        <f>-'TOTAL INVERSION IAP'!S20</f>
        <v>0</v>
      </c>
      <c r="AI20" s="125">
        <f>-'TOTAL INVERSION IAP'!T20</f>
        <v>0</v>
      </c>
      <c r="AJ20" s="125">
        <f>-'TOTAL INVERSION IAP'!U20</f>
        <v>0</v>
      </c>
      <c r="AK20" s="125">
        <f>-'TOTAL INVERSION IAP'!V20</f>
        <v>0</v>
      </c>
      <c r="AL20" s="125">
        <f>-'TOTAL INVERSION IAP'!W20</f>
        <v>0</v>
      </c>
      <c r="AM20" s="125">
        <f>-'TOTAL INVERSION IAP'!X20</f>
        <v>0</v>
      </c>
      <c r="AN20" s="125">
        <f>-'TOTAL INVERSION IAP'!Y20</f>
        <v>0</v>
      </c>
      <c r="AO20" s="125">
        <f>-'TOTAL INVERSION IAP'!Z20</f>
        <v>0</v>
      </c>
      <c r="AP20" s="125">
        <f>-'TOTAL INVERSION IAP'!AA20</f>
        <v>0</v>
      </c>
      <c r="AQ20" s="125">
        <f>-'TOTAL INVERSION IAP'!AB20</f>
        <v>0</v>
      </c>
      <c r="AR20" s="125">
        <f>-'TOTAL INVERSION IAP'!AC20</f>
        <v>0</v>
      </c>
      <c r="AS20" s="125">
        <f>-'TOTAL INVERSION IAP'!AD20</f>
        <v>0</v>
      </c>
      <c r="AT20" s="125">
        <f>-'TOTAL INVERSION IAP'!AE20</f>
        <v>0</v>
      </c>
      <c r="AU20" s="125">
        <f>-'TOTAL INVERSION IAP'!AF20</f>
        <v>0</v>
      </c>
      <c r="AV20" s="125">
        <f>-'TOTAL INVERSION IAP'!AG20</f>
        <v>0</v>
      </c>
      <c r="AW20" s="125">
        <f>-'TOTAL INVERSION IAP'!AH20</f>
        <v>0</v>
      </c>
      <c r="AX20" s="125">
        <f>-'TOTAL INVERSION IAP'!AI20</f>
        <v>0</v>
      </c>
      <c r="AY20" s="125">
        <f>-'TOTAL INVERSION IAP'!AJ20</f>
        <v>0</v>
      </c>
      <c r="AZ20" s="125">
        <f>-'TOTAL INVERSION IAP'!AK20</f>
        <v>0</v>
      </c>
      <c r="BA20" s="125">
        <f>-'TOTAL INVERSION IAP'!AL20</f>
        <v>0</v>
      </c>
      <c r="BB20" s="125">
        <f>-'TOTAL INVERSION IAP'!AM20</f>
        <v>0</v>
      </c>
      <c r="BC20" s="125">
        <f>-'TOTAL INVERSION IAP'!AN20</f>
        <v>0</v>
      </c>
      <c r="BD20" s="125">
        <f>-'TOTAL INVERSION IAP'!AO20</f>
        <v>0</v>
      </c>
      <c r="BE20" s="125">
        <f>-'TOTAL INVERSION IAP'!AP20</f>
        <v>0</v>
      </c>
      <c r="BF20" s="125">
        <f>-'TOTAL INVERSION IAP'!AQ20</f>
        <v>0</v>
      </c>
      <c r="BG20" s="125">
        <f>-'TOTAL INVERSION IAP'!AR20</f>
        <v>0</v>
      </c>
      <c r="BH20" s="125">
        <f>-'TOTAL INVERSION IAP'!AS20</f>
        <v>0</v>
      </c>
      <c r="BI20" s="125">
        <f>-'TOTAL INVERSION IAP'!AT20</f>
        <v>0</v>
      </c>
      <c r="BJ20" s="125">
        <f>-'TOTAL INVERSION IAP'!AU20</f>
        <v>0</v>
      </c>
      <c r="BK20" s="125">
        <f>-'TOTAL INVERSION IAP'!AV20</f>
        <v>0</v>
      </c>
      <c r="BL20" s="125">
        <f>-'TOTAL INVERSION IAP'!AW20</f>
        <v>0</v>
      </c>
      <c r="BM20" s="125">
        <f>-'TOTAL INVERSION IAP'!AX20</f>
        <v>0</v>
      </c>
      <c r="BN20" s="125">
        <f>-'TOTAL INVERSION IAP'!AY20</f>
        <v>0</v>
      </c>
      <c r="BO20" s="125">
        <f>-'TOTAL INVERSION IAP'!AZ20</f>
        <v>0</v>
      </c>
      <c r="BP20" s="125">
        <f>-'TOTAL INVERSION IAP'!BA20</f>
        <v>0</v>
      </c>
      <c r="BQ20" s="125">
        <f>-'TOTAL INVERSION IAP'!BB20</f>
        <v>0</v>
      </c>
      <c r="BR20" s="125">
        <f>-'TOTAL INVERSION IAP'!BC20</f>
        <v>0</v>
      </c>
    </row>
    <row r="21" spans="2:70" x14ac:dyDescent="0.25">
      <c r="B21" s="59" t="s">
        <v>73</v>
      </c>
      <c r="C21" s="62" t="str">
        <f>+VLOOKUP(B21,'resumen UCAP'!$A$5:$O$329,2,0)</f>
        <v>Luminaria sodio 70w</v>
      </c>
      <c r="D21" s="63">
        <f>+'Desmonte Infr. financiada'!D21</f>
        <v>81</v>
      </c>
      <c r="E21" s="63" t="str">
        <f>+VLOOKUP(B21,'resumen UCAP'!$A$5:$O$329,3,0)</f>
        <v>Un</v>
      </c>
      <c r="F21" s="64">
        <f>+VLOOKUP(B21,'resumen UCAP'!$A$5:$O$329,15,0)</f>
        <v>201765</v>
      </c>
      <c r="G21" s="123">
        <v>14987</v>
      </c>
      <c r="H21" s="125"/>
      <c r="I21" s="125"/>
      <c r="J21" s="125"/>
      <c r="K21" s="125"/>
      <c r="L21" s="125"/>
      <c r="M21" s="125"/>
      <c r="N21" s="125"/>
      <c r="O21" s="125"/>
      <c r="P21" s="125"/>
      <c r="Q21" s="125"/>
      <c r="R21" s="125"/>
      <c r="S21" s="125"/>
      <c r="T21" s="125"/>
      <c r="U21" s="125"/>
      <c r="V21" s="125"/>
      <c r="W21" s="125">
        <f>-'TOTAL INVERSION IAP'!H21</f>
        <v>0</v>
      </c>
      <c r="X21" s="125">
        <f>-'TOTAL INVERSION IAP'!I21</f>
        <v>0</v>
      </c>
      <c r="Y21" s="125">
        <f>-'TOTAL INVERSION IAP'!J21</f>
        <v>0</v>
      </c>
      <c r="Z21" s="125">
        <f>-'TOTAL INVERSION IAP'!K21</f>
        <v>0</v>
      </c>
      <c r="AA21" s="125">
        <f>-'TOTAL INVERSION IAP'!L21</f>
        <v>0</v>
      </c>
      <c r="AB21" s="125">
        <f>-'TOTAL INVERSION IAP'!M21</f>
        <v>0</v>
      </c>
      <c r="AC21" s="125">
        <f>-'TOTAL INVERSION IAP'!N21</f>
        <v>0</v>
      </c>
      <c r="AD21" s="125">
        <f>-'TOTAL INVERSION IAP'!O21</f>
        <v>0</v>
      </c>
      <c r="AE21" s="125">
        <f>-'TOTAL INVERSION IAP'!P21</f>
        <v>0</v>
      </c>
      <c r="AF21" s="125">
        <f>-'TOTAL INVERSION IAP'!Q21</f>
        <v>0</v>
      </c>
      <c r="AG21" s="125">
        <f>-'TOTAL INVERSION IAP'!R21</f>
        <v>0</v>
      </c>
      <c r="AH21" s="125">
        <f>-'TOTAL INVERSION IAP'!S21</f>
        <v>0</v>
      </c>
      <c r="AI21" s="125">
        <f>-'TOTAL INVERSION IAP'!T21</f>
        <v>0</v>
      </c>
      <c r="AJ21" s="125">
        <f>-'TOTAL INVERSION IAP'!U21</f>
        <v>0</v>
      </c>
      <c r="AK21" s="125">
        <f>-'TOTAL INVERSION IAP'!V21</f>
        <v>0</v>
      </c>
      <c r="AL21" s="125">
        <f>-'TOTAL INVERSION IAP'!W21</f>
        <v>0</v>
      </c>
      <c r="AM21" s="125">
        <f>-'TOTAL INVERSION IAP'!X21</f>
        <v>0</v>
      </c>
      <c r="AN21" s="125">
        <f>-'TOTAL INVERSION IAP'!Y21</f>
        <v>0</v>
      </c>
      <c r="AO21" s="125">
        <f>-'TOTAL INVERSION IAP'!Z21</f>
        <v>0</v>
      </c>
      <c r="AP21" s="125">
        <f>-'TOTAL INVERSION IAP'!AA21</f>
        <v>0</v>
      </c>
      <c r="AQ21" s="125">
        <f>-'TOTAL INVERSION IAP'!AB21</f>
        <v>0</v>
      </c>
      <c r="AR21" s="125">
        <f>-'TOTAL INVERSION IAP'!AC21</f>
        <v>0</v>
      </c>
      <c r="AS21" s="125">
        <f>-'TOTAL INVERSION IAP'!AD21</f>
        <v>0</v>
      </c>
      <c r="AT21" s="125">
        <f>-'TOTAL INVERSION IAP'!AE21</f>
        <v>0</v>
      </c>
      <c r="AU21" s="125">
        <f>-'TOTAL INVERSION IAP'!AF21</f>
        <v>0</v>
      </c>
      <c r="AV21" s="125">
        <f>-'TOTAL INVERSION IAP'!AG21</f>
        <v>0</v>
      </c>
      <c r="AW21" s="125">
        <f>-'TOTAL INVERSION IAP'!AH21</f>
        <v>0</v>
      </c>
      <c r="AX21" s="125">
        <f>-'TOTAL INVERSION IAP'!AI21</f>
        <v>0</v>
      </c>
      <c r="AY21" s="125">
        <f>-'TOTAL INVERSION IAP'!AJ21</f>
        <v>0</v>
      </c>
      <c r="AZ21" s="125">
        <f>-'TOTAL INVERSION IAP'!AK21</f>
        <v>0</v>
      </c>
      <c r="BA21" s="125">
        <f>-'TOTAL INVERSION IAP'!AL21</f>
        <v>0</v>
      </c>
      <c r="BB21" s="125">
        <f>-'TOTAL INVERSION IAP'!AM21</f>
        <v>0</v>
      </c>
      <c r="BC21" s="125">
        <f>-'TOTAL INVERSION IAP'!AN21</f>
        <v>0</v>
      </c>
      <c r="BD21" s="125">
        <f>-'TOTAL INVERSION IAP'!AO21</f>
        <v>0</v>
      </c>
      <c r="BE21" s="125">
        <f>-'TOTAL INVERSION IAP'!AP21</f>
        <v>0</v>
      </c>
      <c r="BF21" s="125">
        <f>-'TOTAL INVERSION IAP'!AQ21</f>
        <v>0</v>
      </c>
      <c r="BG21" s="125">
        <f>-'TOTAL INVERSION IAP'!AR21</f>
        <v>0</v>
      </c>
      <c r="BH21" s="125">
        <f>-'TOTAL INVERSION IAP'!AS21</f>
        <v>0</v>
      </c>
      <c r="BI21" s="125">
        <f>-'TOTAL INVERSION IAP'!AT21</f>
        <v>0</v>
      </c>
      <c r="BJ21" s="125">
        <f>-'TOTAL INVERSION IAP'!AU21</f>
        <v>0</v>
      </c>
      <c r="BK21" s="125">
        <f>-'TOTAL INVERSION IAP'!AV21</f>
        <v>0</v>
      </c>
      <c r="BL21" s="125">
        <f>-'TOTAL INVERSION IAP'!AW21</f>
        <v>0</v>
      </c>
      <c r="BM21" s="125">
        <f>-'TOTAL INVERSION IAP'!AX21</f>
        <v>0</v>
      </c>
      <c r="BN21" s="125">
        <f>-'TOTAL INVERSION IAP'!AY21</f>
        <v>0</v>
      </c>
      <c r="BO21" s="125">
        <f>-'TOTAL INVERSION IAP'!AZ21</f>
        <v>0</v>
      </c>
      <c r="BP21" s="125">
        <f>-'TOTAL INVERSION IAP'!BA21</f>
        <v>0</v>
      </c>
      <c r="BQ21" s="125">
        <f>-'TOTAL INVERSION IAP'!BB21</f>
        <v>0</v>
      </c>
      <c r="BR21" s="125">
        <f>-'TOTAL INVERSION IAP'!BC21</f>
        <v>0</v>
      </c>
    </row>
    <row r="22" spans="2:70" x14ac:dyDescent="0.25">
      <c r="B22" s="59"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125"/>
      <c r="I22" s="125"/>
      <c r="J22" s="125"/>
      <c r="K22" s="125"/>
      <c r="L22" s="125"/>
      <c r="M22" s="125"/>
      <c r="N22" s="125"/>
      <c r="O22" s="125"/>
      <c r="P22" s="125"/>
      <c r="Q22" s="125"/>
      <c r="R22" s="125"/>
      <c r="S22" s="125"/>
      <c r="T22" s="125"/>
      <c r="U22" s="125"/>
      <c r="V22" s="125"/>
      <c r="W22" s="125">
        <f>-'TOTAL INVERSION IAP'!H22</f>
        <v>0</v>
      </c>
      <c r="X22" s="125">
        <f>-'TOTAL INVERSION IAP'!I22</f>
        <v>0</v>
      </c>
      <c r="Y22" s="125">
        <f>-'TOTAL INVERSION IAP'!J22</f>
        <v>0</v>
      </c>
      <c r="Z22" s="125">
        <f>-'TOTAL INVERSION IAP'!K22</f>
        <v>0</v>
      </c>
      <c r="AA22" s="125">
        <f>-'TOTAL INVERSION IAP'!L22</f>
        <v>0</v>
      </c>
      <c r="AB22" s="125">
        <f>-'TOTAL INVERSION IAP'!M22</f>
        <v>0</v>
      </c>
      <c r="AC22" s="125">
        <f>-'TOTAL INVERSION IAP'!N22</f>
        <v>0</v>
      </c>
      <c r="AD22" s="125">
        <f>-'TOTAL INVERSION IAP'!O22</f>
        <v>0</v>
      </c>
      <c r="AE22" s="125">
        <f>-'TOTAL INVERSION IAP'!P22</f>
        <v>0</v>
      </c>
      <c r="AF22" s="125">
        <f>-'TOTAL INVERSION IAP'!Q22</f>
        <v>0</v>
      </c>
      <c r="AG22" s="125">
        <f>-'TOTAL INVERSION IAP'!R22</f>
        <v>0</v>
      </c>
      <c r="AH22" s="125">
        <f>-'TOTAL INVERSION IAP'!S22</f>
        <v>0</v>
      </c>
      <c r="AI22" s="125">
        <f>-'TOTAL INVERSION IAP'!T22</f>
        <v>0</v>
      </c>
      <c r="AJ22" s="125">
        <f>-'TOTAL INVERSION IAP'!U22</f>
        <v>0</v>
      </c>
      <c r="AK22" s="125">
        <f>-'TOTAL INVERSION IAP'!V22</f>
        <v>0</v>
      </c>
      <c r="AL22" s="125">
        <f>-'TOTAL INVERSION IAP'!W22</f>
        <v>0</v>
      </c>
      <c r="AM22" s="125">
        <f>-'TOTAL INVERSION IAP'!X22</f>
        <v>0</v>
      </c>
      <c r="AN22" s="125">
        <f>-'TOTAL INVERSION IAP'!Y22</f>
        <v>0</v>
      </c>
      <c r="AO22" s="125">
        <f>-'TOTAL INVERSION IAP'!Z22</f>
        <v>0</v>
      </c>
      <c r="AP22" s="125">
        <f>-'TOTAL INVERSION IAP'!AA22</f>
        <v>0</v>
      </c>
      <c r="AQ22" s="125">
        <f>-'TOTAL INVERSION IAP'!AB22</f>
        <v>0</v>
      </c>
      <c r="AR22" s="125">
        <f>-'TOTAL INVERSION IAP'!AC22</f>
        <v>0</v>
      </c>
      <c r="AS22" s="125">
        <f>-'TOTAL INVERSION IAP'!AD22</f>
        <v>0</v>
      </c>
      <c r="AT22" s="125">
        <f>-'TOTAL INVERSION IAP'!AE22</f>
        <v>0</v>
      </c>
      <c r="AU22" s="125">
        <f>-'TOTAL INVERSION IAP'!AF22</f>
        <v>0</v>
      </c>
      <c r="AV22" s="125">
        <f>-'TOTAL INVERSION IAP'!AG22</f>
        <v>0</v>
      </c>
      <c r="AW22" s="125">
        <f>-'TOTAL INVERSION IAP'!AH22</f>
        <v>0</v>
      </c>
      <c r="AX22" s="125">
        <f>-'TOTAL INVERSION IAP'!AI22</f>
        <v>0</v>
      </c>
      <c r="AY22" s="125">
        <f>-'TOTAL INVERSION IAP'!AJ22</f>
        <v>0</v>
      </c>
      <c r="AZ22" s="125">
        <f>-'TOTAL INVERSION IAP'!AK22</f>
        <v>0</v>
      </c>
      <c r="BA22" s="125">
        <f>-'TOTAL INVERSION IAP'!AL22</f>
        <v>0</v>
      </c>
      <c r="BB22" s="125">
        <f>-'TOTAL INVERSION IAP'!AM22</f>
        <v>0</v>
      </c>
      <c r="BC22" s="125">
        <f>-'TOTAL INVERSION IAP'!AN22</f>
        <v>0</v>
      </c>
      <c r="BD22" s="125">
        <f>-'TOTAL INVERSION IAP'!AO22</f>
        <v>0</v>
      </c>
      <c r="BE22" s="125">
        <f>-'TOTAL INVERSION IAP'!AP22</f>
        <v>0</v>
      </c>
      <c r="BF22" s="125">
        <f>-'TOTAL INVERSION IAP'!AQ22</f>
        <v>0</v>
      </c>
      <c r="BG22" s="125">
        <f>-'TOTAL INVERSION IAP'!AR22</f>
        <v>0</v>
      </c>
      <c r="BH22" s="125">
        <f>-'TOTAL INVERSION IAP'!AS22</f>
        <v>0</v>
      </c>
      <c r="BI22" s="125">
        <f>-'TOTAL INVERSION IAP'!AT22</f>
        <v>0</v>
      </c>
      <c r="BJ22" s="125">
        <f>-'TOTAL INVERSION IAP'!AU22</f>
        <v>0</v>
      </c>
      <c r="BK22" s="125">
        <f>-'TOTAL INVERSION IAP'!AV22</f>
        <v>0</v>
      </c>
      <c r="BL22" s="125">
        <f>-'TOTAL INVERSION IAP'!AW22</f>
        <v>0</v>
      </c>
      <c r="BM22" s="125">
        <f>-'TOTAL INVERSION IAP'!AX22</f>
        <v>0</v>
      </c>
      <c r="BN22" s="125">
        <f>-'TOTAL INVERSION IAP'!AY22</f>
        <v>0</v>
      </c>
      <c r="BO22" s="125">
        <f>-'TOTAL INVERSION IAP'!AZ22</f>
        <v>0</v>
      </c>
      <c r="BP22" s="125">
        <f>-'TOTAL INVERSION IAP'!BA22</f>
        <v>0</v>
      </c>
      <c r="BQ22" s="125">
        <f>-'TOTAL INVERSION IAP'!BB22</f>
        <v>0</v>
      </c>
      <c r="BR22" s="125">
        <f>-'TOTAL INVERSION IAP'!BC22</f>
        <v>0</v>
      </c>
    </row>
    <row r="23" spans="2:70" x14ac:dyDescent="0.25">
      <c r="B23" s="59" t="s">
        <v>299</v>
      </c>
      <c r="C23" s="62" t="str">
        <f>+VLOOKUP(B23,'resumen UCAP'!$A$5:$O$329,2,0)</f>
        <v>Luminarias Balas 5w</v>
      </c>
      <c r="D23" s="63">
        <f>+'Desmonte Infr. financiada'!D23</f>
        <v>5</v>
      </c>
      <c r="E23" s="63" t="str">
        <f>+VLOOKUP(B23,'resumen UCAP'!$A$5:$O$329,3,0)</f>
        <v>Un</v>
      </c>
      <c r="F23" s="64">
        <f>+VLOOKUP(B23,'resumen UCAP'!$A$5:$O$329,15,0)</f>
        <v>82091</v>
      </c>
      <c r="G23" s="123">
        <v>44</v>
      </c>
      <c r="H23" s="125"/>
      <c r="I23" s="125"/>
      <c r="J23" s="125"/>
      <c r="K23" s="125"/>
      <c r="L23" s="125"/>
      <c r="M23" s="125"/>
      <c r="N23" s="125"/>
      <c r="O23" s="125"/>
      <c r="P23" s="125"/>
      <c r="Q23" s="125"/>
      <c r="R23" s="125"/>
      <c r="S23" s="125"/>
      <c r="T23" s="125"/>
      <c r="U23" s="125"/>
      <c r="V23" s="125"/>
      <c r="W23" s="125">
        <f>-'TOTAL INVERSION IAP'!H23</f>
        <v>0</v>
      </c>
      <c r="X23" s="125">
        <f>-'TOTAL INVERSION IAP'!I23</f>
        <v>0</v>
      </c>
      <c r="Y23" s="125">
        <f>-'TOTAL INVERSION IAP'!J23</f>
        <v>0</v>
      </c>
      <c r="Z23" s="125">
        <f>-'TOTAL INVERSION IAP'!K23</f>
        <v>0</v>
      </c>
      <c r="AA23" s="125">
        <f>-'TOTAL INVERSION IAP'!L23</f>
        <v>0</v>
      </c>
      <c r="AB23" s="125">
        <f>-'TOTAL INVERSION IAP'!M23</f>
        <v>0</v>
      </c>
      <c r="AC23" s="125">
        <f>-'TOTAL INVERSION IAP'!N23</f>
        <v>0</v>
      </c>
      <c r="AD23" s="125">
        <f>-'TOTAL INVERSION IAP'!O23</f>
        <v>0</v>
      </c>
      <c r="AE23" s="125">
        <f>-'TOTAL INVERSION IAP'!P23</f>
        <v>0</v>
      </c>
      <c r="AF23" s="125">
        <f>-'TOTAL INVERSION IAP'!Q23</f>
        <v>0</v>
      </c>
      <c r="AG23" s="125">
        <f>-'TOTAL INVERSION IAP'!R23</f>
        <v>0</v>
      </c>
      <c r="AH23" s="125">
        <f>-'TOTAL INVERSION IAP'!S23</f>
        <v>0</v>
      </c>
      <c r="AI23" s="125">
        <f>-'TOTAL INVERSION IAP'!T23</f>
        <v>0</v>
      </c>
      <c r="AJ23" s="125">
        <f>-'TOTAL INVERSION IAP'!U23</f>
        <v>0</v>
      </c>
      <c r="AK23" s="125">
        <f>-'TOTAL INVERSION IAP'!V23</f>
        <v>0</v>
      </c>
      <c r="AL23" s="125">
        <f>-'TOTAL INVERSION IAP'!W23</f>
        <v>0</v>
      </c>
      <c r="AM23" s="125">
        <f>-'TOTAL INVERSION IAP'!X23</f>
        <v>0</v>
      </c>
      <c r="AN23" s="125">
        <f>-'TOTAL INVERSION IAP'!Y23</f>
        <v>0</v>
      </c>
      <c r="AO23" s="125">
        <f>-'TOTAL INVERSION IAP'!Z23</f>
        <v>0</v>
      </c>
      <c r="AP23" s="125">
        <f>-'TOTAL INVERSION IAP'!AA23</f>
        <v>0</v>
      </c>
      <c r="AQ23" s="125">
        <f>-'TOTAL INVERSION IAP'!AB23</f>
        <v>0</v>
      </c>
      <c r="AR23" s="125">
        <f>-'TOTAL INVERSION IAP'!AC23</f>
        <v>0</v>
      </c>
      <c r="AS23" s="125">
        <f>-'TOTAL INVERSION IAP'!AD23</f>
        <v>0</v>
      </c>
      <c r="AT23" s="125">
        <f>-'TOTAL INVERSION IAP'!AE23</f>
        <v>0</v>
      </c>
      <c r="AU23" s="125">
        <f>-'TOTAL INVERSION IAP'!AF23</f>
        <v>0</v>
      </c>
      <c r="AV23" s="125">
        <f>-'TOTAL INVERSION IAP'!AG23</f>
        <v>0</v>
      </c>
      <c r="AW23" s="125">
        <f>-'TOTAL INVERSION IAP'!AH23</f>
        <v>0</v>
      </c>
      <c r="AX23" s="125">
        <f>-'TOTAL INVERSION IAP'!AI23</f>
        <v>0</v>
      </c>
      <c r="AY23" s="125">
        <f>-'TOTAL INVERSION IAP'!AJ23</f>
        <v>0</v>
      </c>
      <c r="AZ23" s="125">
        <f>-'TOTAL INVERSION IAP'!AK23</f>
        <v>0</v>
      </c>
      <c r="BA23" s="125">
        <f>-'TOTAL INVERSION IAP'!AL23</f>
        <v>0</v>
      </c>
      <c r="BB23" s="125">
        <f>-'TOTAL INVERSION IAP'!AM23</f>
        <v>0</v>
      </c>
      <c r="BC23" s="125">
        <f>-'TOTAL INVERSION IAP'!AN23</f>
        <v>0</v>
      </c>
      <c r="BD23" s="125">
        <f>-'TOTAL INVERSION IAP'!AO23</f>
        <v>0</v>
      </c>
      <c r="BE23" s="125">
        <f>-'TOTAL INVERSION IAP'!AP23</f>
        <v>0</v>
      </c>
      <c r="BF23" s="125">
        <f>-'TOTAL INVERSION IAP'!AQ23</f>
        <v>0</v>
      </c>
      <c r="BG23" s="125">
        <f>-'TOTAL INVERSION IAP'!AR23</f>
        <v>0</v>
      </c>
      <c r="BH23" s="125">
        <f>-'TOTAL INVERSION IAP'!AS23</f>
        <v>0</v>
      </c>
      <c r="BI23" s="125">
        <f>-'TOTAL INVERSION IAP'!AT23</f>
        <v>0</v>
      </c>
      <c r="BJ23" s="125">
        <f>-'TOTAL INVERSION IAP'!AU23</f>
        <v>0</v>
      </c>
      <c r="BK23" s="125">
        <f>-'TOTAL INVERSION IAP'!AV23</f>
        <v>0</v>
      </c>
      <c r="BL23" s="125">
        <f>-'TOTAL INVERSION IAP'!AW23</f>
        <v>0</v>
      </c>
      <c r="BM23" s="125">
        <f>-'TOTAL INVERSION IAP'!AX23</f>
        <v>0</v>
      </c>
      <c r="BN23" s="125">
        <f>-'TOTAL INVERSION IAP'!AY23</f>
        <v>0</v>
      </c>
      <c r="BO23" s="125">
        <f>-'TOTAL INVERSION IAP'!AZ23</f>
        <v>0</v>
      </c>
      <c r="BP23" s="125">
        <f>-'TOTAL INVERSION IAP'!BA23</f>
        <v>0</v>
      </c>
      <c r="BQ23" s="125">
        <f>-'TOTAL INVERSION IAP'!BB23</f>
        <v>0</v>
      </c>
      <c r="BR23" s="125">
        <f>-'TOTAL INVERSION IAP'!BC23</f>
        <v>0</v>
      </c>
    </row>
    <row r="24" spans="2:70" x14ac:dyDescent="0.25">
      <c r="B24" s="59" t="s">
        <v>74</v>
      </c>
      <c r="C24" s="62" t="str">
        <f>+VLOOKUP(B24,'resumen UCAP'!$A$5:$O$329,2,0)</f>
        <v>Luninaria Onix 150w</v>
      </c>
      <c r="D24" s="63">
        <f>+'Desmonte Infr. financiada'!D24</f>
        <v>169</v>
      </c>
      <c r="E24" s="63" t="str">
        <f>+VLOOKUP(B24,'resumen UCAP'!$A$5:$O$329,3,0)</f>
        <v>Un</v>
      </c>
      <c r="F24" s="64">
        <f>+VLOOKUP(B24,'resumen UCAP'!$A$5:$O$329,15,0)</f>
        <v>710000</v>
      </c>
      <c r="G24" s="123">
        <v>32</v>
      </c>
      <c r="H24" s="125"/>
      <c r="I24" s="125"/>
      <c r="J24" s="125"/>
      <c r="K24" s="125"/>
      <c r="L24" s="125"/>
      <c r="M24" s="125"/>
      <c r="N24" s="125"/>
      <c r="O24" s="125"/>
      <c r="P24" s="125"/>
      <c r="Q24" s="125"/>
      <c r="R24" s="125"/>
      <c r="S24" s="125"/>
      <c r="T24" s="125"/>
      <c r="U24" s="125"/>
      <c r="V24" s="125"/>
      <c r="W24" s="125">
        <f>-'TOTAL INVERSION IAP'!H24</f>
        <v>0</v>
      </c>
      <c r="X24" s="125">
        <f>-'TOTAL INVERSION IAP'!I24</f>
        <v>0</v>
      </c>
      <c r="Y24" s="125">
        <f>-'TOTAL INVERSION IAP'!J24</f>
        <v>0</v>
      </c>
      <c r="Z24" s="125">
        <f>-'TOTAL INVERSION IAP'!K24</f>
        <v>0</v>
      </c>
      <c r="AA24" s="125">
        <f>-'TOTAL INVERSION IAP'!L24</f>
        <v>0</v>
      </c>
      <c r="AB24" s="125">
        <f>-'TOTAL INVERSION IAP'!M24</f>
        <v>0</v>
      </c>
      <c r="AC24" s="125">
        <f>-'TOTAL INVERSION IAP'!N24</f>
        <v>0</v>
      </c>
      <c r="AD24" s="125">
        <f>-'TOTAL INVERSION IAP'!O24</f>
        <v>0</v>
      </c>
      <c r="AE24" s="125">
        <f>-'TOTAL INVERSION IAP'!P24</f>
        <v>0</v>
      </c>
      <c r="AF24" s="125">
        <f>-'TOTAL INVERSION IAP'!Q24</f>
        <v>0</v>
      </c>
      <c r="AG24" s="125">
        <f>-'TOTAL INVERSION IAP'!R24</f>
        <v>0</v>
      </c>
      <c r="AH24" s="125">
        <f>-'TOTAL INVERSION IAP'!S24</f>
        <v>0</v>
      </c>
      <c r="AI24" s="125">
        <f>-'TOTAL INVERSION IAP'!T24</f>
        <v>0</v>
      </c>
      <c r="AJ24" s="125">
        <f>-'TOTAL INVERSION IAP'!U24</f>
        <v>0</v>
      </c>
      <c r="AK24" s="125">
        <f>-'TOTAL INVERSION IAP'!V24</f>
        <v>0</v>
      </c>
      <c r="AL24" s="125">
        <f>-'TOTAL INVERSION IAP'!W24</f>
        <v>0</v>
      </c>
      <c r="AM24" s="125">
        <f>-'TOTAL INVERSION IAP'!X24</f>
        <v>0</v>
      </c>
      <c r="AN24" s="125">
        <f>-'TOTAL INVERSION IAP'!Y24</f>
        <v>0</v>
      </c>
      <c r="AO24" s="125">
        <f>-'TOTAL INVERSION IAP'!Z24</f>
        <v>0</v>
      </c>
      <c r="AP24" s="125">
        <f>-'TOTAL INVERSION IAP'!AA24</f>
        <v>0</v>
      </c>
      <c r="AQ24" s="125">
        <f>-'TOTAL INVERSION IAP'!AB24</f>
        <v>0</v>
      </c>
      <c r="AR24" s="125">
        <f>-'TOTAL INVERSION IAP'!AC24</f>
        <v>0</v>
      </c>
      <c r="AS24" s="125">
        <f>-'TOTAL INVERSION IAP'!AD24</f>
        <v>0</v>
      </c>
      <c r="AT24" s="125">
        <f>-'TOTAL INVERSION IAP'!AE24</f>
        <v>0</v>
      </c>
      <c r="AU24" s="125">
        <f>-'TOTAL INVERSION IAP'!AF24</f>
        <v>0</v>
      </c>
      <c r="AV24" s="125">
        <f>-'TOTAL INVERSION IAP'!AG24</f>
        <v>0</v>
      </c>
      <c r="AW24" s="125">
        <f>-'TOTAL INVERSION IAP'!AH24</f>
        <v>0</v>
      </c>
      <c r="AX24" s="125">
        <f>-'TOTAL INVERSION IAP'!AI24</f>
        <v>0</v>
      </c>
      <c r="AY24" s="125">
        <f>-'TOTAL INVERSION IAP'!AJ24</f>
        <v>0</v>
      </c>
      <c r="AZ24" s="125">
        <f>-'TOTAL INVERSION IAP'!AK24</f>
        <v>0</v>
      </c>
      <c r="BA24" s="125">
        <f>-'TOTAL INVERSION IAP'!AL24</f>
        <v>0</v>
      </c>
      <c r="BB24" s="125">
        <f>-'TOTAL INVERSION IAP'!AM24</f>
        <v>0</v>
      </c>
      <c r="BC24" s="125">
        <f>-'TOTAL INVERSION IAP'!AN24</f>
        <v>0</v>
      </c>
      <c r="BD24" s="125">
        <f>-'TOTAL INVERSION IAP'!AO24</f>
        <v>0</v>
      </c>
      <c r="BE24" s="125">
        <f>-'TOTAL INVERSION IAP'!AP24</f>
        <v>0</v>
      </c>
      <c r="BF24" s="125">
        <f>-'TOTAL INVERSION IAP'!AQ24</f>
        <v>0</v>
      </c>
      <c r="BG24" s="125">
        <f>-'TOTAL INVERSION IAP'!AR24</f>
        <v>0</v>
      </c>
      <c r="BH24" s="125">
        <f>-'TOTAL INVERSION IAP'!AS24</f>
        <v>0</v>
      </c>
      <c r="BI24" s="125">
        <f>-'TOTAL INVERSION IAP'!AT24</f>
        <v>0</v>
      </c>
      <c r="BJ24" s="125">
        <f>-'TOTAL INVERSION IAP'!AU24</f>
        <v>0</v>
      </c>
      <c r="BK24" s="125">
        <f>-'TOTAL INVERSION IAP'!AV24</f>
        <v>0</v>
      </c>
      <c r="BL24" s="125">
        <f>-'TOTAL INVERSION IAP'!AW24</f>
        <v>0</v>
      </c>
      <c r="BM24" s="125">
        <f>-'TOTAL INVERSION IAP'!AX24</f>
        <v>0</v>
      </c>
      <c r="BN24" s="125">
        <f>-'TOTAL INVERSION IAP'!AY24</f>
        <v>0</v>
      </c>
      <c r="BO24" s="125">
        <f>-'TOTAL INVERSION IAP'!AZ24</f>
        <v>0</v>
      </c>
      <c r="BP24" s="125">
        <f>-'TOTAL INVERSION IAP'!BA24</f>
        <v>0</v>
      </c>
      <c r="BQ24" s="125">
        <f>-'TOTAL INVERSION IAP'!BB24</f>
        <v>0</v>
      </c>
      <c r="BR24" s="125">
        <f>-'TOTAL INVERSION IAP'!BC24</f>
        <v>0</v>
      </c>
    </row>
    <row r="25" spans="2:70" x14ac:dyDescent="0.25">
      <c r="B25" s="59" t="s">
        <v>300</v>
      </c>
      <c r="C25" s="62" t="str">
        <f>+VLOOKUP(B25,'resumen UCAP'!$A$5:$O$329,2,0)</f>
        <v>Proyector MH 150w</v>
      </c>
      <c r="D25" s="63">
        <f>+'Desmonte Infr. financiada'!D25</f>
        <v>169</v>
      </c>
      <c r="E25" s="63" t="str">
        <f>+VLOOKUP(B25,'resumen UCAP'!$A$5:$O$329,3,0)</f>
        <v>Un</v>
      </c>
      <c r="F25" s="64">
        <f>+VLOOKUP(B25,'resumen UCAP'!$A$5:$O$329,15,0)</f>
        <v>371625</v>
      </c>
      <c r="G25" s="124">
        <v>29</v>
      </c>
      <c r="H25" s="125"/>
      <c r="I25" s="125"/>
      <c r="J25" s="125"/>
      <c r="K25" s="125"/>
      <c r="L25" s="125"/>
      <c r="M25" s="125"/>
      <c r="N25" s="125"/>
      <c r="O25" s="125"/>
      <c r="P25" s="125"/>
      <c r="Q25" s="125"/>
      <c r="R25" s="125"/>
      <c r="S25" s="125"/>
      <c r="T25" s="125"/>
      <c r="U25" s="125"/>
      <c r="V25" s="125"/>
      <c r="W25" s="125">
        <f>-'TOTAL INVERSION IAP'!H25</f>
        <v>0</v>
      </c>
      <c r="X25" s="125">
        <f>-'TOTAL INVERSION IAP'!I25</f>
        <v>0</v>
      </c>
      <c r="Y25" s="125">
        <f>-'TOTAL INVERSION IAP'!J25</f>
        <v>0</v>
      </c>
      <c r="Z25" s="125">
        <f>-'TOTAL INVERSION IAP'!K25</f>
        <v>0</v>
      </c>
      <c r="AA25" s="125">
        <f>-'TOTAL INVERSION IAP'!L25</f>
        <v>0</v>
      </c>
      <c r="AB25" s="125">
        <f>-'TOTAL INVERSION IAP'!M25</f>
        <v>0</v>
      </c>
      <c r="AC25" s="125">
        <f>-'TOTAL INVERSION IAP'!N25</f>
        <v>0</v>
      </c>
      <c r="AD25" s="125">
        <f>-'TOTAL INVERSION IAP'!O25</f>
        <v>0</v>
      </c>
      <c r="AE25" s="125">
        <f>-'TOTAL INVERSION IAP'!P25</f>
        <v>0</v>
      </c>
      <c r="AF25" s="125">
        <f>-'TOTAL INVERSION IAP'!Q25</f>
        <v>0</v>
      </c>
      <c r="AG25" s="125">
        <f>-'TOTAL INVERSION IAP'!R25</f>
        <v>0</v>
      </c>
      <c r="AH25" s="125">
        <f>-'TOTAL INVERSION IAP'!S25</f>
        <v>0</v>
      </c>
      <c r="AI25" s="125">
        <f>-'TOTAL INVERSION IAP'!T25</f>
        <v>0</v>
      </c>
      <c r="AJ25" s="125">
        <f>-'TOTAL INVERSION IAP'!U25</f>
        <v>0</v>
      </c>
      <c r="AK25" s="125">
        <f>-'TOTAL INVERSION IAP'!V25</f>
        <v>0</v>
      </c>
      <c r="AL25" s="125">
        <f>-'TOTAL INVERSION IAP'!W25</f>
        <v>0</v>
      </c>
      <c r="AM25" s="125">
        <f>-'TOTAL INVERSION IAP'!X25</f>
        <v>0</v>
      </c>
      <c r="AN25" s="125">
        <f>-'TOTAL INVERSION IAP'!Y25</f>
        <v>0</v>
      </c>
      <c r="AO25" s="125">
        <f>-'TOTAL INVERSION IAP'!Z25</f>
        <v>0</v>
      </c>
      <c r="AP25" s="125">
        <f>-'TOTAL INVERSION IAP'!AA25</f>
        <v>0</v>
      </c>
      <c r="AQ25" s="125">
        <f>-'TOTAL INVERSION IAP'!AB25</f>
        <v>0</v>
      </c>
      <c r="AR25" s="125">
        <f>-'TOTAL INVERSION IAP'!AC25</f>
        <v>0</v>
      </c>
      <c r="AS25" s="125">
        <f>-'TOTAL INVERSION IAP'!AD25</f>
        <v>0</v>
      </c>
      <c r="AT25" s="125">
        <f>-'TOTAL INVERSION IAP'!AE25</f>
        <v>0</v>
      </c>
      <c r="AU25" s="125">
        <f>-'TOTAL INVERSION IAP'!AF25</f>
        <v>0</v>
      </c>
      <c r="AV25" s="125">
        <f>-'TOTAL INVERSION IAP'!AG25</f>
        <v>0</v>
      </c>
      <c r="AW25" s="125">
        <f>-'TOTAL INVERSION IAP'!AH25</f>
        <v>0</v>
      </c>
      <c r="AX25" s="125">
        <f>-'TOTAL INVERSION IAP'!AI25</f>
        <v>0</v>
      </c>
      <c r="AY25" s="125">
        <f>-'TOTAL INVERSION IAP'!AJ25</f>
        <v>0</v>
      </c>
      <c r="AZ25" s="125">
        <f>-'TOTAL INVERSION IAP'!AK25</f>
        <v>0</v>
      </c>
      <c r="BA25" s="125">
        <f>-'TOTAL INVERSION IAP'!AL25</f>
        <v>0</v>
      </c>
      <c r="BB25" s="125">
        <f>-'TOTAL INVERSION IAP'!AM25</f>
        <v>0</v>
      </c>
      <c r="BC25" s="125">
        <f>-'TOTAL INVERSION IAP'!AN25</f>
        <v>0</v>
      </c>
      <c r="BD25" s="125">
        <f>-'TOTAL INVERSION IAP'!AO25</f>
        <v>0</v>
      </c>
      <c r="BE25" s="125">
        <f>-'TOTAL INVERSION IAP'!AP25</f>
        <v>0</v>
      </c>
      <c r="BF25" s="125">
        <f>-'TOTAL INVERSION IAP'!AQ25</f>
        <v>0</v>
      </c>
      <c r="BG25" s="125">
        <f>-'TOTAL INVERSION IAP'!AR25</f>
        <v>0</v>
      </c>
      <c r="BH25" s="125">
        <f>-'TOTAL INVERSION IAP'!AS25</f>
        <v>0</v>
      </c>
      <c r="BI25" s="125">
        <f>-'TOTAL INVERSION IAP'!AT25</f>
        <v>0</v>
      </c>
      <c r="BJ25" s="125">
        <f>-'TOTAL INVERSION IAP'!AU25</f>
        <v>0</v>
      </c>
      <c r="BK25" s="125">
        <f>-'TOTAL INVERSION IAP'!AV25</f>
        <v>0</v>
      </c>
      <c r="BL25" s="125">
        <f>-'TOTAL INVERSION IAP'!AW25</f>
        <v>0</v>
      </c>
      <c r="BM25" s="125">
        <f>-'TOTAL INVERSION IAP'!AX25</f>
        <v>0</v>
      </c>
      <c r="BN25" s="125">
        <f>-'TOTAL INVERSION IAP'!AY25</f>
        <v>0</v>
      </c>
      <c r="BO25" s="125">
        <f>-'TOTAL INVERSION IAP'!AZ25</f>
        <v>0</v>
      </c>
      <c r="BP25" s="125">
        <f>-'TOTAL INVERSION IAP'!BA25</f>
        <v>0</v>
      </c>
      <c r="BQ25" s="125">
        <f>-'TOTAL INVERSION IAP'!BB25</f>
        <v>0</v>
      </c>
      <c r="BR25" s="125">
        <f>-'TOTAL INVERSION IAP'!BC25</f>
        <v>0</v>
      </c>
    </row>
    <row r="26" spans="2:70" x14ac:dyDescent="0.25">
      <c r="B26" s="59" t="s">
        <v>75</v>
      </c>
      <c r="C26" s="62" t="str">
        <f>+VLOOKUP(B26,'resumen UCAP'!$A$5:$O$329,2,0)</f>
        <v>Proyector MH 250w</v>
      </c>
      <c r="D26" s="63">
        <f>+'Desmonte Infr. financiada'!D26</f>
        <v>279</v>
      </c>
      <c r="E26" s="63" t="str">
        <f>+VLOOKUP(B26,'resumen UCAP'!$A$5:$O$329,3,0)</f>
        <v>Un</v>
      </c>
      <c r="F26" s="64">
        <f>+VLOOKUP(B26,'resumen UCAP'!$A$5:$O$329,15,0)</f>
        <v>413027</v>
      </c>
      <c r="G26" s="124">
        <v>400</v>
      </c>
      <c r="H26" s="125"/>
      <c r="I26" s="125"/>
      <c r="J26" s="125"/>
      <c r="K26" s="125"/>
      <c r="L26" s="125"/>
      <c r="M26" s="125"/>
      <c r="N26" s="125"/>
      <c r="O26" s="125"/>
      <c r="P26" s="125"/>
      <c r="Q26" s="125"/>
      <c r="R26" s="125"/>
      <c r="S26" s="125"/>
      <c r="T26" s="125"/>
      <c r="U26" s="125"/>
      <c r="V26" s="125"/>
      <c r="W26" s="125">
        <f>-'TOTAL INVERSION IAP'!H26</f>
        <v>0</v>
      </c>
      <c r="X26" s="125">
        <f>-'TOTAL INVERSION IAP'!I26</f>
        <v>0</v>
      </c>
      <c r="Y26" s="125">
        <f>-'TOTAL INVERSION IAP'!J26</f>
        <v>0</v>
      </c>
      <c r="Z26" s="125">
        <f>-'TOTAL INVERSION IAP'!K26</f>
        <v>0</v>
      </c>
      <c r="AA26" s="125">
        <f>-'TOTAL INVERSION IAP'!L26</f>
        <v>0</v>
      </c>
      <c r="AB26" s="125">
        <f>-'TOTAL INVERSION IAP'!M26</f>
        <v>0</v>
      </c>
      <c r="AC26" s="125">
        <f>-'TOTAL INVERSION IAP'!N26</f>
        <v>0</v>
      </c>
      <c r="AD26" s="125">
        <f>-'TOTAL INVERSION IAP'!O26</f>
        <v>0</v>
      </c>
      <c r="AE26" s="125">
        <f>-'TOTAL INVERSION IAP'!P26</f>
        <v>0</v>
      </c>
      <c r="AF26" s="125">
        <f>-'TOTAL INVERSION IAP'!Q26</f>
        <v>0</v>
      </c>
      <c r="AG26" s="125">
        <f>-'TOTAL INVERSION IAP'!R26</f>
        <v>0</v>
      </c>
      <c r="AH26" s="125">
        <f>-'TOTAL INVERSION IAP'!S26</f>
        <v>0</v>
      </c>
      <c r="AI26" s="125">
        <f>-'TOTAL INVERSION IAP'!T26</f>
        <v>0</v>
      </c>
      <c r="AJ26" s="125">
        <f>-'TOTAL INVERSION IAP'!U26</f>
        <v>0</v>
      </c>
      <c r="AK26" s="125">
        <f>-'TOTAL INVERSION IAP'!V26</f>
        <v>0</v>
      </c>
      <c r="AL26" s="125">
        <f>-'TOTAL INVERSION IAP'!W26</f>
        <v>0</v>
      </c>
      <c r="AM26" s="125">
        <f>-'TOTAL INVERSION IAP'!X26</f>
        <v>0</v>
      </c>
      <c r="AN26" s="125">
        <f>-'TOTAL INVERSION IAP'!Y26</f>
        <v>0</v>
      </c>
      <c r="AO26" s="125">
        <f>-'TOTAL INVERSION IAP'!Z26</f>
        <v>0</v>
      </c>
      <c r="AP26" s="125">
        <f>-'TOTAL INVERSION IAP'!AA26</f>
        <v>0</v>
      </c>
      <c r="AQ26" s="125">
        <f>-'TOTAL INVERSION IAP'!AB26</f>
        <v>0</v>
      </c>
      <c r="AR26" s="125">
        <f>-'TOTAL INVERSION IAP'!AC26</f>
        <v>0</v>
      </c>
      <c r="AS26" s="125">
        <f>-'TOTAL INVERSION IAP'!AD26</f>
        <v>0</v>
      </c>
      <c r="AT26" s="125">
        <f>-'TOTAL INVERSION IAP'!AE26</f>
        <v>0</v>
      </c>
      <c r="AU26" s="125">
        <f>-'TOTAL INVERSION IAP'!AF26</f>
        <v>0</v>
      </c>
      <c r="AV26" s="125">
        <f>-'TOTAL INVERSION IAP'!AG26</f>
        <v>0</v>
      </c>
      <c r="AW26" s="125">
        <f>-'TOTAL INVERSION IAP'!AH26</f>
        <v>0</v>
      </c>
      <c r="AX26" s="125">
        <f>-'TOTAL INVERSION IAP'!AI26</f>
        <v>0</v>
      </c>
      <c r="AY26" s="125">
        <f>-'TOTAL INVERSION IAP'!AJ26</f>
        <v>0</v>
      </c>
      <c r="AZ26" s="125">
        <f>-'TOTAL INVERSION IAP'!AK26</f>
        <v>0</v>
      </c>
      <c r="BA26" s="125">
        <f>-'TOTAL INVERSION IAP'!AL26</f>
        <v>0</v>
      </c>
      <c r="BB26" s="125">
        <f>-'TOTAL INVERSION IAP'!AM26</f>
        <v>0</v>
      </c>
      <c r="BC26" s="125">
        <f>-'TOTAL INVERSION IAP'!AN26</f>
        <v>0</v>
      </c>
      <c r="BD26" s="125">
        <f>-'TOTAL INVERSION IAP'!AO26</f>
        <v>0</v>
      </c>
      <c r="BE26" s="125">
        <f>-'TOTAL INVERSION IAP'!AP26</f>
        <v>0</v>
      </c>
      <c r="BF26" s="125">
        <f>-'TOTAL INVERSION IAP'!AQ26</f>
        <v>0</v>
      </c>
      <c r="BG26" s="125">
        <f>-'TOTAL INVERSION IAP'!AR26</f>
        <v>0</v>
      </c>
      <c r="BH26" s="125">
        <f>-'TOTAL INVERSION IAP'!AS26</f>
        <v>0</v>
      </c>
      <c r="BI26" s="125">
        <f>-'TOTAL INVERSION IAP'!AT26</f>
        <v>0</v>
      </c>
      <c r="BJ26" s="125">
        <f>-'TOTAL INVERSION IAP'!AU26</f>
        <v>0</v>
      </c>
      <c r="BK26" s="125">
        <f>-'TOTAL INVERSION IAP'!AV26</f>
        <v>0</v>
      </c>
      <c r="BL26" s="125">
        <f>-'TOTAL INVERSION IAP'!AW26</f>
        <v>0</v>
      </c>
      <c r="BM26" s="125">
        <f>-'TOTAL INVERSION IAP'!AX26</f>
        <v>0</v>
      </c>
      <c r="BN26" s="125">
        <f>-'TOTAL INVERSION IAP'!AY26</f>
        <v>0</v>
      </c>
      <c r="BO26" s="125">
        <f>-'TOTAL INVERSION IAP'!AZ26</f>
        <v>0</v>
      </c>
      <c r="BP26" s="125">
        <f>-'TOTAL INVERSION IAP'!BA26</f>
        <v>0</v>
      </c>
      <c r="BQ26" s="125">
        <f>-'TOTAL INVERSION IAP'!BB26</f>
        <v>0</v>
      </c>
      <c r="BR26" s="125">
        <f>-'TOTAL INVERSION IAP'!BC26</f>
        <v>0</v>
      </c>
    </row>
    <row r="27" spans="2:70" x14ac:dyDescent="0.25">
      <c r="B27" s="59" t="s">
        <v>301</v>
      </c>
      <c r="C27" s="62" t="str">
        <f>+VLOOKUP(B27,'resumen UCAP'!$A$5:$O$329,2,0)</f>
        <v>Proyector MH 400w</v>
      </c>
      <c r="D27" s="63">
        <f>+'Desmonte Infr. financiada'!D27</f>
        <v>440</v>
      </c>
      <c r="E27" s="63" t="str">
        <f>+VLOOKUP(B27,'resumen UCAP'!$A$5:$O$329,3,0)</f>
        <v>Un</v>
      </c>
      <c r="F27" s="64">
        <f>+VLOOKUP(B27,'resumen UCAP'!$A$5:$O$329,15,0)</f>
        <v>511021</v>
      </c>
      <c r="G27" s="124">
        <v>1753</v>
      </c>
      <c r="H27" s="125"/>
      <c r="I27" s="125"/>
      <c r="J27" s="125"/>
      <c r="K27" s="125"/>
      <c r="L27" s="125"/>
      <c r="M27" s="125"/>
      <c r="N27" s="125"/>
      <c r="O27" s="125"/>
      <c r="P27" s="125"/>
      <c r="Q27" s="125"/>
      <c r="R27" s="125"/>
      <c r="S27" s="125"/>
      <c r="T27" s="125"/>
      <c r="U27" s="125"/>
      <c r="V27" s="125"/>
      <c r="W27" s="125">
        <f>-'TOTAL INVERSION IAP'!H27</f>
        <v>0</v>
      </c>
      <c r="X27" s="125">
        <f>-'TOTAL INVERSION IAP'!I27</f>
        <v>0</v>
      </c>
      <c r="Y27" s="125">
        <f>-'TOTAL INVERSION IAP'!J27</f>
        <v>0</v>
      </c>
      <c r="Z27" s="125">
        <f>-'TOTAL INVERSION IAP'!K27</f>
        <v>0</v>
      </c>
      <c r="AA27" s="125">
        <f>-'TOTAL INVERSION IAP'!L27</f>
        <v>0</v>
      </c>
      <c r="AB27" s="125">
        <f>-'TOTAL INVERSION IAP'!M27</f>
        <v>0</v>
      </c>
      <c r="AC27" s="125">
        <f>-'TOTAL INVERSION IAP'!N27</f>
        <v>0</v>
      </c>
      <c r="AD27" s="125">
        <f>-'TOTAL INVERSION IAP'!O27</f>
        <v>0</v>
      </c>
      <c r="AE27" s="125">
        <f>-'TOTAL INVERSION IAP'!P27</f>
        <v>0</v>
      </c>
      <c r="AF27" s="125">
        <f>-'TOTAL INVERSION IAP'!Q27</f>
        <v>0</v>
      </c>
      <c r="AG27" s="125">
        <f>-'TOTAL INVERSION IAP'!R27</f>
        <v>0</v>
      </c>
      <c r="AH27" s="125">
        <f>-'TOTAL INVERSION IAP'!S27</f>
        <v>0</v>
      </c>
      <c r="AI27" s="125">
        <f>-'TOTAL INVERSION IAP'!T27</f>
        <v>0</v>
      </c>
      <c r="AJ27" s="125">
        <f>-'TOTAL INVERSION IAP'!U27</f>
        <v>0</v>
      </c>
      <c r="AK27" s="125">
        <f>-'TOTAL INVERSION IAP'!V27</f>
        <v>0</v>
      </c>
      <c r="AL27" s="125">
        <f>-'TOTAL INVERSION IAP'!W27</f>
        <v>0</v>
      </c>
      <c r="AM27" s="125">
        <f>-'TOTAL INVERSION IAP'!X27</f>
        <v>0</v>
      </c>
      <c r="AN27" s="125">
        <f>-'TOTAL INVERSION IAP'!Y27</f>
        <v>0</v>
      </c>
      <c r="AO27" s="125">
        <f>-'TOTAL INVERSION IAP'!Z27</f>
        <v>0</v>
      </c>
      <c r="AP27" s="125">
        <f>-'TOTAL INVERSION IAP'!AA27</f>
        <v>0</v>
      </c>
      <c r="AQ27" s="125">
        <f>-'TOTAL INVERSION IAP'!AB27</f>
        <v>0</v>
      </c>
      <c r="AR27" s="125">
        <f>-'TOTAL INVERSION IAP'!AC27</f>
        <v>0</v>
      </c>
      <c r="AS27" s="125">
        <f>-'TOTAL INVERSION IAP'!AD27</f>
        <v>0</v>
      </c>
      <c r="AT27" s="125">
        <f>-'TOTAL INVERSION IAP'!AE27</f>
        <v>0</v>
      </c>
      <c r="AU27" s="125">
        <f>-'TOTAL INVERSION IAP'!AF27</f>
        <v>0</v>
      </c>
      <c r="AV27" s="125">
        <f>-'TOTAL INVERSION IAP'!AG27</f>
        <v>0</v>
      </c>
      <c r="AW27" s="125">
        <f>-'TOTAL INVERSION IAP'!AH27</f>
        <v>0</v>
      </c>
      <c r="AX27" s="125">
        <f>-'TOTAL INVERSION IAP'!AI27</f>
        <v>0</v>
      </c>
      <c r="AY27" s="125">
        <f>-'TOTAL INVERSION IAP'!AJ27</f>
        <v>0</v>
      </c>
      <c r="AZ27" s="125">
        <f>-'TOTAL INVERSION IAP'!AK27</f>
        <v>0</v>
      </c>
      <c r="BA27" s="125">
        <f>-'TOTAL INVERSION IAP'!AL27</f>
        <v>0</v>
      </c>
      <c r="BB27" s="125">
        <f>-'TOTAL INVERSION IAP'!AM27</f>
        <v>0</v>
      </c>
      <c r="BC27" s="125">
        <f>-'TOTAL INVERSION IAP'!AN27</f>
        <v>0</v>
      </c>
      <c r="BD27" s="125">
        <f>-'TOTAL INVERSION IAP'!AO27</f>
        <v>0</v>
      </c>
      <c r="BE27" s="125">
        <f>-'TOTAL INVERSION IAP'!AP27</f>
        <v>0</v>
      </c>
      <c r="BF27" s="125">
        <f>-'TOTAL INVERSION IAP'!AQ27</f>
        <v>0</v>
      </c>
      <c r="BG27" s="125">
        <f>-'TOTAL INVERSION IAP'!AR27</f>
        <v>0</v>
      </c>
      <c r="BH27" s="125">
        <f>-'TOTAL INVERSION IAP'!AS27</f>
        <v>0</v>
      </c>
      <c r="BI27" s="125">
        <f>-'TOTAL INVERSION IAP'!AT27</f>
        <v>0</v>
      </c>
      <c r="BJ27" s="125">
        <f>-'TOTAL INVERSION IAP'!AU27</f>
        <v>0</v>
      </c>
      <c r="BK27" s="125">
        <f>-'TOTAL INVERSION IAP'!AV27</f>
        <v>0</v>
      </c>
      <c r="BL27" s="125">
        <f>-'TOTAL INVERSION IAP'!AW27</f>
        <v>0</v>
      </c>
      <c r="BM27" s="125">
        <f>-'TOTAL INVERSION IAP'!AX27</f>
        <v>0</v>
      </c>
      <c r="BN27" s="125">
        <f>-'TOTAL INVERSION IAP'!AY27</f>
        <v>0</v>
      </c>
      <c r="BO27" s="125">
        <f>-'TOTAL INVERSION IAP'!AZ27</f>
        <v>0</v>
      </c>
      <c r="BP27" s="125">
        <f>-'TOTAL INVERSION IAP'!BA27</f>
        <v>0</v>
      </c>
      <c r="BQ27" s="125">
        <f>-'TOTAL INVERSION IAP'!BB27</f>
        <v>0</v>
      </c>
      <c r="BR27" s="125">
        <f>-'TOTAL INVERSION IAP'!BC27</f>
        <v>0</v>
      </c>
    </row>
    <row r="28" spans="2:70" x14ac:dyDescent="0.25">
      <c r="B28" s="59" t="s">
        <v>22</v>
      </c>
      <c r="C28" s="62" t="str">
        <f>+VLOOKUP(B28,'resumen UCAP'!$A$5:$O$329,2,0)</f>
        <v>Proyector MH 50-70w Tipo aplique</v>
      </c>
      <c r="D28" s="63">
        <f>+'Desmonte Infr. financiada'!D28</f>
        <v>81</v>
      </c>
      <c r="E28" s="63" t="str">
        <f>+VLOOKUP(B28,'resumen UCAP'!$A$5:$O$329,3,0)</f>
        <v>Un</v>
      </c>
      <c r="F28" s="64">
        <f>+VLOOKUP(B28,'resumen UCAP'!$A$5:$O$329,15,0)</f>
        <v>260000</v>
      </c>
      <c r="G28" s="124">
        <v>21</v>
      </c>
      <c r="H28" s="125"/>
      <c r="I28" s="125"/>
      <c r="J28" s="125"/>
      <c r="K28" s="125"/>
      <c r="L28" s="125"/>
      <c r="M28" s="125"/>
      <c r="N28" s="125"/>
      <c r="O28" s="125"/>
      <c r="P28" s="125"/>
      <c r="Q28" s="125"/>
      <c r="R28" s="125"/>
      <c r="S28" s="125"/>
      <c r="T28" s="125"/>
      <c r="U28" s="125"/>
      <c r="V28" s="125"/>
      <c r="W28" s="125">
        <f>-'TOTAL INVERSION IAP'!H28</f>
        <v>0</v>
      </c>
      <c r="X28" s="125">
        <f>-'TOTAL INVERSION IAP'!I28</f>
        <v>0</v>
      </c>
      <c r="Y28" s="125">
        <f>-'TOTAL INVERSION IAP'!J28</f>
        <v>0</v>
      </c>
      <c r="Z28" s="125">
        <f>-'TOTAL INVERSION IAP'!K28</f>
        <v>0</v>
      </c>
      <c r="AA28" s="125">
        <f>-'TOTAL INVERSION IAP'!L28</f>
        <v>0</v>
      </c>
      <c r="AB28" s="125">
        <f>-'TOTAL INVERSION IAP'!M28</f>
        <v>0</v>
      </c>
      <c r="AC28" s="125">
        <f>-'TOTAL INVERSION IAP'!N28</f>
        <v>0</v>
      </c>
      <c r="AD28" s="125">
        <f>-'TOTAL INVERSION IAP'!O28</f>
        <v>0</v>
      </c>
      <c r="AE28" s="125">
        <f>-'TOTAL INVERSION IAP'!P28</f>
        <v>0</v>
      </c>
      <c r="AF28" s="125">
        <f>-'TOTAL INVERSION IAP'!Q28</f>
        <v>0</v>
      </c>
      <c r="AG28" s="125">
        <f>-'TOTAL INVERSION IAP'!R28</f>
        <v>0</v>
      </c>
      <c r="AH28" s="125">
        <f>-'TOTAL INVERSION IAP'!S28</f>
        <v>0</v>
      </c>
      <c r="AI28" s="125">
        <f>-'TOTAL INVERSION IAP'!T28</f>
        <v>0</v>
      </c>
      <c r="AJ28" s="125">
        <f>-'TOTAL INVERSION IAP'!U28</f>
        <v>0</v>
      </c>
      <c r="AK28" s="125">
        <f>-'TOTAL INVERSION IAP'!V28</f>
        <v>0</v>
      </c>
      <c r="AL28" s="125">
        <f>-'TOTAL INVERSION IAP'!W28</f>
        <v>0</v>
      </c>
      <c r="AM28" s="125">
        <f>-'TOTAL INVERSION IAP'!X28</f>
        <v>0</v>
      </c>
      <c r="AN28" s="125">
        <f>-'TOTAL INVERSION IAP'!Y28</f>
        <v>0</v>
      </c>
      <c r="AO28" s="125">
        <f>-'TOTAL INVERSION IAP'!Z28</f>
        <v>0</v>
      </c>
      <c r="AP28" s="125">
        <f>-'TOTAL INVERSION IAP'!AA28</f>
        <v>0</v>
      </c>
      <c r="AQ28" s="125">
        <f>-'TOTAL INVERSION IAP'!AB28</f>
        <v>0</v>
      </c>
      <c r="AR28" s="125">
        <f>-'TOTAL INVERSION IAP'!AC28</f>
        <v>0</v>
      </c>
      <c r="AS28" s="125">
        <f>-'TOTAL INVERSION IAP'!AD28</f>
        <v>0</v>
      </c>
      <c r="AT28" s="125">
        <f>-'TOTAL INVERSION IAP'!AE28</f>
        <v>0</v>
      </c>
      <c r="AU28" s="125">
        <f>-'TOTAL INVERSION IAP'!AF28</f>
        <v>0</v>
      </c>
      <c r="AV28" s="125">
        <f>-'TOTAL INVERSION IAP'!AG28</f>
        <v>0</v>
      </c>
      <c r="AW28" s="125">
        <f>-'TOTAL INVERSION IAP'!AH28</f>
        <v>0</v>
      </c>
      <c r="AX28" s="125">
        <f>-'TOTAL INVERSION IAP'!AI28</f>
        <v>0</v>
      </c>
      <c r="AY28" s="125">
        <f>-'TOTAL INVERSION IAP'!AJ28</f>
        <v>0</v>
      </c>
      <c r="AZ28" s="125">
        <f>-'TOTAL INVERSION IAP'!AK28</f>
        <v>0</v>
      </c>
      <c r="BA28" s="125">
        <f>-'TOTAL INVERSION IAP'!AL28</f>
        <v>0</v>
      </c>
      <c r="BB28" s="125">
        <f>-'TOTAL INVERSION IAP'!AM28</f>
        <v>0</v>
      </c>
      <c r="BC28" s="125">
        <f>-'TOTAL INVERSION IAP'!AN28</f>
        <v>0</v>
      </c>
      <c r="BD28" s="125">
        <f>-'TOTAL INVERSION IAP'!AO28</f>
        <v>0</v>
      </c>
      <c r="BE28" s="125">
        <f>-'TOTAL INVERSION IAP'!AP28</f>
        <v>0</v>
      </c>
      <c r="BF28" s="125">
        <f>-'TOTAL INVERSION IAP'!AQ28</f>
        <v>0</v>
      </c>
      <c r="BG28" s="125">
        <f>-'TOTAL INVERSION IAP'!AR28</f>
        <v>0</v>
      </c>
      <c r="BH28" s="125">
        <f>-'TOTAL INVERSION IAP'!AS28</f>
        <v>0</v>
      </c>
      <c r="BI28" s="125">
        <f>-'TOTAL INVERSION IAP'!AT28</f>
        <v>0</v>
      </c>
      <c r="BJ28" s="125">
        <f>-'TOTAL INVERSION IAP'!AU28</f>
        <v>0</v>
      </c>
      <c r="BK28" s="125">
        <f>-'TOTAL INVERSION IAP'!AV28</f>
        <v>0</v>
      </c>
      <c r="BL28" s="125">
        <f>-'TOTAL INVERSION IAP'!AW28</f>
        <v>0</v>
      </c>
      <c r="BM28" s="125">
        <f>-'TOTAL INVERSION IAP'!AX28</f>
        <v>0</v>
      </c>
      <c r="BN28" s="125">
        <f>-'TOTAL INVERSION IAP'!AY28</f>
        <v>0</v>
      </c>
      <c r="BO28" s="125">
        <f>-'TOTAL INVERSION IAP'!AZ28</f>
        <v>0</v>
      </c>
      <c r="BP28" s="125">
        <f>-'TOTAL INVERSION IAP'!BA28</f>
        <v>0</v>
      </c>
      <c r="BQ28" s="125">
        <f>-'TOTAL INVERSION IAP'!BB28</f>
        <v>0</v>
      </c>
      <c r="BR28" s="125">
        <f>-'TOTAL INVERSION IAP'!BC28</f>
        <v>0</v>
      </c>
    </row>
    <row r="29" spans="2:70" x14ac:dyDescent="0.25">
      <c r="B29" s="59" t="s">
        <v>302</v>
      </c>
      <c r="C29" s="62" t="str">
        <f>+VLOOKUP(B29,'resumen UCAP'!$A$5:$O$329,2,0)</f>
        <v>Proyector NA 1000w</v>
      </c>
      <c r="D29" s="63">
        <f>+'Desmonte Infr. financiada'!D29</f>
        <v>1100</v>
      </c>
      <c r="E29" s="63" t="str">
        <f>+VLOOKUP(B29,'resumen UCAP'!$A$5:$O$329,3,0)</f>
        <v>Un</v>
      </c>
      <c r="F29" s="64">
        <f>+VLOOKUP(B29,'resumen UCAP'!$A$5:$O$329,15,0)</f>
        <v>540000</v>
      </c>
      <c r="G29" s="123">
        <v>244</v>
      </c>
      <c r="H29" s="125"/>
      <c r="I29" s="125"/>
      <c r="J29" s="125"/>
      <c r="K29" s="125"/>
      <c r="L29" s="125"/>
      <c r="M29" s="125"/>
      <c r="N29" s="125"/>
      <c r="O29" s="125"/>
      <c r="P29" s="125"/>
      <c r="Q29" s="125"/>
      <c r="R29" s="125"/>
      <c r="S29" s="125"/>
      <c r="T29" s="125"/>
      <c r="U29" s="125"/>
      <c r="V29" s="125"/>
      <c r="W29" s="125">
        <f>-'TOTAL INVERSION IAP'!H29</f>
        <v>0</v>
      </c>
      <c r="X29" s="125">
        <f>-'TOTAL INVERSION IAP'!I29</f>
        <v>0</v>
      </c>
      <c r="Y29" s="125">
        <f>-'TOTAL INVERSION IAP'!J29</f>
        <v>0</v>
      </c>
      <c r="Z29" s="125">
        <f>-'TOTAL INVERSION IAP'!K29</f>
        <v>0</v>
      </c>
      <c r="AA29" s="125">
        <f>-'TOTAL INVERSION IAP'!L29</f>
        <v>0</v>
      </c>
      <c r="AB29" s="125">
        <f>-'TOTAL INVERSION IAP'!M29</f>
        <v>0</v>
      </c>
      <c r="AC29" s="125">
        <f>-'TOTAL INVERSION IAP'!N29</f>
        <v>0</v>
      </c>
      <c r="AD29" s="125">
        <f>-'TOTAL INVERSION IAP'!O29</f>
        <v>0</v>
      </c>
      <c r="AE29" s="125">
        <f>-'TOTAL INVERSION IAP'!P29</f>
        <v>0</v>
      </c>
      <c r="AF29" s="125">
        <f>-'TOTAL INVERSION IAP'!Q29</f>
        <v>0</v>
      </c>
      <c r="AG29" s="125">
        <f>-'TOTAL INVERSION IAP'!R29</f>
        <v>0</v>
      </c>
      <c r="AH29" s="125">
        <f>-'TOTAL INVERSION IAP'!S29</f>
        <v>0</v>
      </c>
      <c r="AI29" s="125">
        <f>-'TOTAL INVERSION IAP'!T29</f>
        <v>0</v>
      </c>
      <c r="AJ29" s="125">
        <f>-'TOTAL INVERSION IAP'!U29</f>
        <v>0</v>
      </c>
      <c r="AK29" s="125">
        <f>-'TOTAL INVERSION IAP'!V29</f>
        <v>0</v>
      </c>
      <c r="AL29" s="125">
        <f>-'TOTAL INVERSION IAP'!W29</f>
        <v>0</v>
      </c>
      <c r="AM29" s="125">
        <f>-'TOTAL INVERSION IAP'!X29</f>
        <v>0</v>
      </c>
      <c r="AN29" s="125">
        <f>-'TOTAL INVERSION IAP'!Y29</f>
        <v>0</v>
      </c>
      <c r="AO29" s="125">
        <f>-'TOTAL INVERSION IAP'!Z29</f>
        <v>0</v>
      </c>
      <c r="AP29" s="125">
        <f>-'TOTAL INVERSION IAP'!AA29</f>
        <v>0</v>
      </c>
      <c r="AQ29" s="125">
        <f>-'TOTAL INVERSION IAP'!AB29</f>
        <v>0</v>
      </c>
      <c r="AR29" s="125">
        <f>-'TOTAL INVERSION IAP'!AC29</f>
        <v>0</v>
      </c>
      <c r="AS29" s="125">
        <f>-'TOTAL INVERSION IAP'!AD29</f>
        <v>0</v>
      </c>
      <c r="AT29" s="125">
        <f>-'TOTAL INVERSION IAP'!AE29</f>
        <v>0</v>
      </c>
      <c r="AU29" s="125">
        <f>-'TOTAL INVERSION IAP'!AF29</f>
        <v>0</v>
      </c>
      <c r="AV29" s="125">
        <f>-'TOTAL INVERSION IAP'!AG29</f>
        <v>0</v>
      </c>
      <c r="AW29" s="125">
        <f>-'TOTAL INVERSION IAP'!AH29</f>
        <v>0</v>
      </c>
      <c r="AX29" s="125">
        <f>-'TOTAL INVERSION IAP'!AI29</f>
        <v>0</v>
      </c>
      <c r="AY29" s="125">
        <f>-'TOTAL INVERSION IAP'!AJ29</f>
        <v>0</v>
      </c>
      <c r="AZ29" s="125">
        <f>-'TOTAL INVERSION IAP'!AK29</f>
        <v>0</v>
      </c>
      <c r="BA29" s="125">
        <f>-'TOTAL INVERSION IAP'!AL29</f>
        <v>0</v>
      </c>
      <c r="BB29" s="125">
        <f>-'TOTAL INVERSION IAP'!AM29</f>
        <v>0</v>
      </c>
      <c r="BC29" s="125">
        <f>-'TOTAL INVERSION IAP'!AN29</f>
        <v>0</v>
      </c>
      <c r="BD29" s="125">
        <f>-'TOTAL INVERSION IAP'!AO29</f>
        <v>0</v>
      </c>
      <c r="BE29" s="125">
        <f>-'TOTAL INVERSION IAP'!AP29</f>
        <v>0</v>
      </c>
      <c r="BF29" s="125">
        <f>-'TOTAL INVERSION IAP'!AQ29</f>
        <v>0</v>
      </c>
      <c r="BG29" s="125">
        <f>-'TOTAL INVERSION IAP'!AR29</f>
        <v>0</v>
      </c>
      <c r="BH29" s="125">
        <f>-'TOTAL INVERSION IAP'!AS29</f>
        <v>0</v>
      </c>
      <c r="BI29" s="125">
        <f>-'TOTAL INVERSION IAP'!AT29</f>
        <v>0</v>
      </c>
      <c r="BJ29" s="125">
        <f>-'TOTAL INVERSION IAP'!AU29</f>
        <v>0</v>
      </c>
      <c r="BK29" s="125">
        <f>-'TOTAL INVERSION IAP'!AV29</f>
        <v>0</v>
      </c>
      <c r="BL29" s="125">
        <f>-'TOTAL INVERSION IAP'!AW29</f>
        <v>0</v>
      </c>
      <c r="BM29" s="125">
        <f>-'TOTAL INVERSION IAP'!AX29</f>
        <v>0</v>
      </c>
      <c r="BN29" s="125">
        <f>-'TOTAL INVERSION IAP'!AY29</f>
        <v>0</v>
      </c>
      <c r="BO29" s="125">
        <f>-'TOTAL INVERSION IAP'!AZ29</f>
        <v>0</v>
      </c>
      <c r="BP29" s="125">
        <f>-'TOTAL INVERSION IAP'!BA29</f>
        <v>0</v>
      </c>
      <c r="BQ29" s="125">
        <f>-'TOTAL INVERSION IAP'!BB29</f>
        <v>0</v>
      </c>
      <c r="BR29" s="125">
        <f>-'TOTAL INVERSION IAP'!BC29</f>
        <v>0</v>
      </c>
    </row>
    <row r="30" spans="2:70" x14ac:dyDescent="0.25">
      <c r="B30" s="59" t="s">
        <v>23</v>
      </c>
      <c r="C30" s="62" t="str">
        <f>+VLOOKUP(B30,'resumen UCAP'!$A$5:$O$329,2,0)</f>
        <v>Luminarias Ba├â┬▒adores - LED</v>
      </c>
      <c r="D30" s="63">
        <f>+'Desmonte Infr. financiada'!D30</f>
        <v>30</v>
      </c>
      <c r="E30" s="63" t="str">
        <f>+VLOOKUP(B30,'resumen UCAP'!$A$5:$O$329,3,0)</f>
        <v>Un</v>
      </c>
      <c r="F30" s="64">
        <f>+VLOOKUP(B30,'resumen UCAP'!$A$5:$O$329,15,0)</f>
        <v>361000</v>
      </c>
      <c r="G30" s="64">
        <v>18</v>
      </c>
      <c r="H30" s="125"/>
      <c r="I30" s="125"/>
      <c r="J30" s="125"/>
      <c r="K30" s="125"/>
      <c r="L30" s="125"/>
      <c r="M30" s="125"/>
      <c r="N30" s="125"/>
      <c r="O30" s="125"/>
      <c r="P30" s="125"/>
      <c r="Q30" s="125"/>
      <c r="R30" s="125"/>
      <c r="S30" s="125"/>
      <c r="T30" s="125"/>
      <c r="U30" s="125"/>
      <c r="V30" s="125"/>
      <c r="W30" s="125">
        <f>-'TOTAL INVERSION IAP'!H30</f>
        <v>0</v>
      </c>
      <c r="X30" s="125">
        <f>-'TOTAL INVERSION IAP'!I30</f>
        <v>0</v>
      </c>
      <c r="Y30" s="125">
        <f>-'TOTAL INVERSION IAP'!J30</f>
        <v>0</v>
      </c>
      <c r="Z30" s="125">
        <f>-'TOTAL INVERSION IAP'!K30</f>
        <v>0</v>
      </c>
      <c r="AA30" s="125">
        <f>-'TOTAL INVERSION IAP'!L30</f>
        <v>0</v>
      </c>
      <c r="AB30" s="125">
        <f>-'TOTAL INVERSION IAP'!M30</f>
        <v>0</v>
      </c>
      <c r="AC30" s="125">
        <f>-'TOTAL INVERSION IAP'!N30</f>
        <v>0</v>
      </c>
      <c r="AD30" s="125">
        <f>-'TOTAL INVERSION IAP'!O30</f>
        <v>0</v>
      </c>
      <c r="AE30" s="125">
        <f>-'TOTAL INVERSION IAP'!P30</f>
        <v>0</v>
      </c>
      <c r="AF30" s="125">
        <f>-'TOTAL INVERSION IAP'!Q30</f>
        <v>0</v>
      </c>
      <c r="AG30" s="125">
        <f>-'TOTAL INVERSION IAP'!R30</f>
        <v>0</v>
      </c>
      <c r="AH30" s="125">
        <f>-'TOTAL INVERSION IAP'!S30</f>
        <v>0</v>
      </c>
      <c r="AI30" s="125">
        <f>-'TOTAL INVERSION IAP'!T30</f>
        <v>0</v>
      </c>
      <c r="AJ30" s="125">
        <f>-'TOTAL INVERSION IAP'!U30</f>
        <v>0</v>
      </c>
      <c r="AK30" s="125">
        <f>-'TOTAL INVERSION IAP'!V30</f>
        <v>0</v>
      </c>
      <c r="AL30" s="125">
        <f>-'TOTAL INVERSION IAP'!W30</f>
        <v>0</v>
      </c>
      <c r="AM30" s="125">
        <f>-'TOTAL INVERSION IAP'!X30</f>
        <v>0</v>
      </c>
      <c r="AN30" s="125">
        <f>-'TOTAL INVERSION IAP'!Y30</f>
        <v>0</v>
      </c>
      <c r="AO30" s="125">
        <f>-'TOTAL INVERSION IAP'!Z30</f>
        <v>0</v>
      </c>
      <c r="AP30" s="125">
        <f>-'TOTAL INVERSION IAP'!AA30</f>
        <v>0</v>
      </c>
      <c r="AQ30" s="125">
        <f>-'TOTAL INVERSION IAP'!AB30</f>
        <v>0</v>
      </c>
      <c r="AR30" s="125">
        <f>-'TOTAL INVERSION IAP'!AC30</f>
        <v>0</v>
      </c>
      <c r="AS30" s="125">
        <f>-'TOTAL INVERSION IAP'!AD30</f>
        <v>0</v>
      </c>
      <c r="AT30" s="125">
        <f>-'TOTAL INVERSION IAP'!AE30</f>
        <v>0</v>
      </c>
      <c r="AU30" s="125">
        <f>-'TOTAL INVERSION IAP'!AF30</f>
        <v>0</v>
      </c>
      <c r="AV30" s="125">
        <f>-'TOTAL INVERSION IAP'!AG30</f>
        <v>0</v>
      </c>
      <c r="AW30" s="125">
        <f>-'TOTAL INVERSION IAP'!AH30</f>
        <v>0</v>
      </c>
      <c r="AX30" s="125">
        <f>-'TOTAL INVERSION IAP'!AI30</f>
        <v>0</v>
      </c>
      <c r="AY30" s="125">
        <f>-'TOTAL INVERSION IAP'!AJ30</f>
        <v>0</v>
      </c>
      <c r="AZ30" s="125">
        <f>-'TOTAL INVERSION IAP'!AK30</f>
        <v>0</v>
      </c>
      <c r="BA30" s="125">
        <f>-'TOTAL INVERSION IAP'!AL30</f>
        <v>0</v>
      </c>
      <c r="BB30" s="125">
        <f>-'TOTAL INVERSION IAP'!AM30</f>
        <v>0</v>
      </c>
      <c r="BC30" s="125">
        <f>-'TOTAL INVERSION IAP'!AN30</f>
        <v>0</v>
      </c>
      <c r="BD30" s="125">
        <f>-'TOTAL INVERSION IAP'!AO30</f>
        <v>0</v>
      </c>
      <c r="BE30" s="125">
        <f>-'TOTAL INVERSION IAP'!AP30</f>
        <v>0</v>
      </c>
      <c r="BF30" s="125">
        <f>-'TOTAL INVERSION IAP'!AQ30</f>
        <v>0</v>
      </c>
      <c r="BG30" s="125">
        <f>-'TOTAL INVERSION IAP'!AR30</f>
        <v>0</v>
      </c>
      <c r="BH30" s="125">
        <f>-'TOTAL INVERSION IAP'!AS30</f>
        <v>0</v>
      </c>
      <c r="BI30" s="125">
        <f>-'TOTAL INVERSION IAP'!AT30</f>
        <v>0</v>
      </c>
      <c r="BJ30" s="125">
        <f>-'TOTAL INVERSION IAP'!AU30</f>
        <v>0</v>
      </c>
      <c r="BK30" s="125">
        <f>-'TOTAL INVERSION IAP'!AV30</f>
        <v>0</v>
      </c>
      <c r="BL30" s="125">
        <f>-'TOTAL INVERSION IAP'!AW30</f>
        <v>0</v>
      </c>
      <c r="BM30" s="125">
        <f>-'TOTAL INVERSION IAP'!AX30</f>
        <v>0</v>
      </c>
      <c r="BN30" s="125">
        <f>-'TOTAL INVERSION IAP'!AY30</f>
        <v>0</v>
      </c>
      <c r="BO30" s="125">
        <f>-'TOTAL INVERSION IAP'!AZ30</f>
        <v>0</v>
      </c>
      <c r="BP30" s="125">
        <f>-'TOTAL INVERSION IAP'!BA30</f>
        <v>0</v>
      </c>
      <c r="BQ30" s="125">
        <f>-'TOTAL INVERSION IAP'!BB30</f>
        <v>0</v>
      </c>
      <c r="BR30" s="125">
        <f>-'TOTAL INVERSION IAP'!BC30</f>
        <v>0</v>
      </c>
    </row>
    <row r="31" spans="2:70" x14ac:dyDescent="0.25">
      <c r="B31" s="59" t="s">
        <v>303</v>
      </c>
      <c r="C31" s="62" t="str">
        <f>+VLOOKUP(B31,'resumen UCAP'!$A$5:$O$329,2,0)</f>
        <v>Proyector led 100w</v>
      </c>
      <c r="D31" s="63">
        <f>+'Desmonte Infr. financiada'!D31</f>
        <v>100</v>
      </c>
      <c r="E31" s="63" t="str">
        <f>+VLOOKUP(B31,'resumen UCAP'!$A$5:$O$329,3,0)</f>
        <v>Un</v>
      </c>
      <c r="F31" s="64">
        <f>+VLOOKUP(B31,'resumen UCAP'!$A$5:$O$329,15,0)</f>
        <v>258000</v>
      </c>
      <c r="G31" s="61">
        <v>8</v>
      </c>
      <c r="H31" s="125"/>
      <c r="I31" s="125"/>
      <c r="J31" s="125"/>
      <c r="K31" s="125"/>
      <c r="L31" s="125"/>
      <c r="M31" s="125"/>
      <c r="N31" s="125"/>
      <c r="O31" s="125"/>
      <c r="P31" s="125"/>
      <c r="Q31" s="125"/>
      <c r="R31" s="125"/>
      <c r="S31" s="125"/>
      <c r="T31" s="125"/>
      <c r="U31" s="125"/>
      <c r="V31" s="125"/>
      <c r="W31" s="125">
        <f>-'TOTAL INVERSION IAP'!H31</f>
        <v>0</v>
      </c>
      <c r="X31" s="125">
        <f>-'TOTAL INVERSION IAP'!I31</f>
        <v>0</v>
      </c>
      <c r="Y31" s="125">
        <f>-'TOTAL INVERSION IAP'!J31</f>
        <v>0</v>
      </c>
      <c r="Z31" s="125">
        <f>-'TOTAL INVERSION IAP'!K31</f>
        <v>0</v>
      </c>
      <c r="AA31" s="125">
        <f>-'TOTAL INVERSION IAP'!L31</f>
        <v>0</v>
      </c>
      <c r="AB31" s="125">
        <f>-'TOTAL INVERSION IAP'!M31</f>
        <v>0</v>
      </c>
      <c r="AC31" s="125">
        <f>-'TOTAL INVERSION IAP'!N31</f>
        <v>0</v>
      </c>
      <c r="AD31" s="125">
        <f>-'TOTAL INVERSION IAP'!O31</f>
        <v>0</v>
      </c>
      <c r="AE31" s="125">
        <f>-'TOTAL INVERSION IAP'!P31</f>
        <v>0</v>
      </c>
      <c r="AF31" s="125">
        <f>-'TOTAL INVERSION IAP'!Q31</f>
        <v>0</v>
      </c>
      <c r="AG31" s="125">
        <f>-'TOTAL INVERSION IAP'!R31</f>
        <v>0</v>
      </c>
      <c r="AH31" s="125">
        <f>-'TOTAL INVERSION IAP'!S31</f>
        <v>0</v>
      </c>
      <c r="AI31" s="125">
        <f>-'TOTAL INVERSION IAP'!T31</f>
        <v>0</v>
      </c>
      <c r="AJ31" s="125">
        <f>-'TOTAL INVERSION IAP'!U31</f>
        <v>0</v>
      </c>
      <c r="AK31" s="125">
        <f>-'TOTAL INVERSION IAP'!V31</f>
        <v>0</v>
      </c>
      <c r="AL31" s="125">
        <f>-'TOTAL INVERSION IAP'!W31</f>
        <v>0</v>
      </c>
      <c r="AM31" s="125">
        <f>-'TOTAL INVERSION IAP'!X31</f>
        <v>0</v>
      </c>
      <c r="AN31" s="125">
        <f>-'TOTAL INVERSION IAP'!Y31</f>
        <v>0</v>
      </c>
      <c r="AO31" s="125">
        <f>-'TOTAL INVERSION IAP'!Z31</f>
        <v>0</v>
      </c>
      <c r="AP31" s="125">
        <f>-'TOTAL INVERSION IAP'!AA31</f>
        <v>0</v>
      </c>
      <c r="AQ31" s="125">
        <f>-'TOTAL INVERSION IAP'!AB31</f>
        <v>0</v>
      </c>
      <c r="AR31" s="125">
        <f>-'TOTAL INVERSION IAP'!AC31</f>
        <v>0</v>
      </c>
      <c r="AS31" s="125">
        <f>-'TOTAL INVERSION IAP'!AD31</f>
        <v>0</v>
      </c>
      <c r="AT31" s="125">
        <f>-'TOTAL INVERSION IAP'!AE31</f>
        <v>0</v>
      </c>
      <c r="AU31" s="125">
        <f>-'TOTAL INVERSION IAP'!AF31</f>
        <v>0</v>
      </c>
      <c r="AV31" s="125">
        <f>-'TOTAL INVERSION IAP'!AG31</f>
        <v>0</v>
      </c>
      <c r="AW31" s="125">
        <f>-'TOTAL INVERSION IAP'!AH31</f>
        <v>0</v>
      </c>
      <c r="AX31" s="125">
        <f>-'TOTAL INVERSION IAP'!AI31</f>
        <v>0</v>
      </c>
      <c r="AY31" s="125">
        <f>-'TOTAL INVERSION IAP'!AJ31</f>
        <v>0</v>
      </c>
      <c r="AZ31" s="125">
        <f>-'TOTAL INVERSION IAP'!AK31</f>
        <v>0</v>
      </c>
      <c r="BA31" s="125">
        <f>-'TOTAL INVERSION IAP'!AL31</f>
        <v>0</v>
      </c>
      <c r="BB31" s="125">
        <f>-'TOTAL INVERSION IAP'!AM31</f>
        <v>0</v>
      </c>
      <c r="BC31" s="125">
        <f>-'TOTAL INVERSION IAP'!AN31</f>
        <v>0</v>
      </c>
      <c r="BD31" s="125">
        <f>-'TOTAL INVERSION IAP'!AO31</f>
        <v>0</v>
      </c>
      <c r="BE31" s="125">
        <f>-'TOTAL INVERSION IAP'!AP31</f>
        <v>0</v>
      </c>
      <c r="BF31" s="125">
        <f>-'TOTAL INVERSION IAP'!AQ31</f>
        <v>0</v>
      </c>
      <c r="BG31" s="125">
        <f>-'TOTAL INVERSION IAP'!AR31</f>
        <v>0</v>
      </c>
      <c r="BH31" s="125">
        <f>-'TOTAL INVERSION IAP'!AS31</f>
        <v>0</v>
      </c>
      <c r="BI31" s="125">
        <f>-'TOTAL INVERSION IAP'!AT31</f>
        <v>0</v>
      </c>
      <c r="BJ31" s="125">
        <f>-'TOTAL INVERSION IAP'!AU31</f>
        <v>0</v>
      </c>
      <c r="BK31" s="125">
        <f>-'TOTAL INVERSION IAP'!AV31</f>
        <v>0</v>
      </c>
      <c r="BL31" s="125">
        <f>-'TOTAL INVERSION IAP'!AW31</f>
        <v>0</v>
      </c>
      <c r="BM31" s="125">
        <f>-'TOTAL INVERSION IAP'!AX31</f>
        <v>0</v>
      </c>
      <c r="BN31" s="125">
        <f>-'TOTAL INVERSION IAP'!AY31</f>
        <v>0</v>
      </c>
      <c r="BO31" s="125">
        <f>-'TOTAL INVERSION IAP'!AZ31</f>
        <v>0</v>
      </c>
      <c r="BP31" s="125">
        <f>-'TOTAL INVERSION IAP'!BA31</f>
        <v>0</v>
      </c>
      <c r="BQ31" s="125">
        <f>-'TOTAL INVERSION IAP'!BB31</f>
        <v>0</v>
      </c>
      <c r="BR31" s="125">
        <f>-'TOTAL INVERSION IAP'!BC31</f>
        <v>0</v>
      </c>
    </row>
    <row r="32" spans="2:70" x14ac:dyDescent="0.25">
      <c r="B32" s="59" t="s">
        <v>24</v>
      </c>
      <c r="C32" s="62" t="str">
        <f>+VLOOKUP(B32,'resumen UCAP'!$A$5:$O$329,2,0)</f>
        <v>Luminaria led 28-30w</v>
      </c>
      <c r="D32" s="63">
        <f>+'Desmonte Infr. financiada'!D32</f>
        <v>30</v>
      </c>
      <c r="E32" s="63" t="str">
        <f>+VLOOKUP(B32,'resumen UCAP'!$A$5:$O$329,3,0)</f>
        <v>Un</v>
      </c>
      <c r="F32" s="64">
        <f>+VLOOKUP(B32,'resumen UCAP'!$A$5:$O$329,15,0)</f>
        <v>803602</v>
      </c>
      <c r="G32" s="61">
        <v>7</v>
      </c>
      <c r="H32" s="125"/>
      <c r="I32" s="125"/>
      <c r="J32" s="125"/>
      <c r="K32" s="125"/>
      <c r="L32" s="125"/>
      <c r="M32" s="125"/>
      <c r="N32" s="125"/>
      <c r="O32" s="125"/>
      <c r="P32" s="125"/>
      <c r="Q32" s="125"/>
      <c r="R32" s="125"/>
      <c r="S32" s="125"/>
      <c r="T32" s="125"/>
      <c r="U32" s="125"/>
      <c r="V32" s="125"/>
      <c r="W32" s="125">
        <f>-'TOTAL INVERSION IAP'!H32</f>
        <v>0</v>
      </c>
      <c r="X32" s="125">
        <f>-'TOTAL INVERSION IAP'!I32</f>
        <v>0</v>
      </c>
      <c r="Y32" s="125">
        <f>-'TOTAL INVERSION IAP'!J32</f>
        <v>0</v>
      </c>
      <c r="Z32" s="125">
        <f>-'TOTAL INVERSION IAP'!K32</f>
        <v>0</v>
      </c>
      <c r="AA32" s="125">
        <f>-'TOTAL INVERSION IAP'!L32</f>
        <v>0</v>
      </c>
      <c r="AB32" s="125">
        <f>-'TOTAL INVERSION IAP'!M32</f>
        <v>0</v>
      </c>
      <c r="AC32" s="125">
        <f>-'TOTAL INVERSION IAP'!N32</f>
        <v>0</v>
      </c>
      <c r="AD32" s="125">
        <f>-'TOTAL INVERSION IAP'!O32</f>
        <v>0</v>
      </c>
      <c r="AE32" s="125">
        <f>-'TOTAL INVERSION IAP'!P32</f>
        <v>0</v>
      </c>
      <c r="AF32" s="125">
        <f>-'TOTAL INVERSION IAP'!Q32</f>
        <v>0</v>
      </c>
      <c r="AG32" s="125">
        <f>-'TOTAL INVERSION IAP'!R32</f>
        <v>0</v>
      </c>
      <c r="AH32" s="125">
        <f>-'TOTAL INVERSION IAP'!S32</f>
        <v>0</v>
      </c>
      <c r="AI32" s="125">
        <f>-'TOTAL INVERSION IAP'!T32</f>
        <v>0</v>
      </c>
      <c r="AJ32" s="125">
        <f>-'TOTAL INVERSION IAP'!U32</f>
        <v>0</v>
      </c>
      <c r="AK32" s="125">
        <f>-'TOTAL INVERSION IAP'!V32</f>
        <v>0</v>
      </c>
      <c r="AL32" s="125">
        <f>-'TOTAL INVERSION IAP'!W32</f>
        <v>0</v>
      </c>
      <c r="AM32" s="125">
        <f>-'TOTAL INVERSION IAP'!X32</f>
        <v>0</v>
      </c>
      <c r="AN32" s="125">
        <f>-'TOTAL INVERSION IAP'!Y32</f>
        <v>0</v>
      </c>
      <c r="AO32" s="125">
        <f>-'TOTAL INVERSION IAP'!Z32</f>
        <v>0</v>
      </c>
      <c r="AP32" s="125">
        <f>-'TOTAL INVERSION IAP'!AA32</f>
        <v>0</v>
      </c>
      <c r="AQ32" s="125">
        <f>-'TOTAL INVERSION IAP'!AB32</f>
        <v>0</v>
      </c>
      <c r="AR32" s="125">
        <f>-'TOTAL INVERSION IAP'!AC32</f>
        <v>0</v>
      </c>
      <c r="AS32" s="125">
        <f>-'TOTAL INVERSION IAP'!AD32</f>
        <v>0</v>
      </c>
      <c r="AT32" s="125">
        <f>-'TOTAL INVERSION IAP'!AE32</f>
        <v>0</v>
      </c>
      <c r="AU32" s="125">
        <f>-'TOTAL INVERSION IAP'!AF32</f>
        <v>0</v>
      </c>
      <c r="AV32" s="125">
        <f>-'TOTAL INVERSION IAP'!AG32</f>
        <v>0</v>
      </c>
      <c r="AW32" s="125">
        <f>-'TOTAL INVERSION IAP'!AH32</f>
        <v>0</v>
      </c>
      <c r="AX32" s="125">
        <f>-'TOTAL INVERSION IAP'!AI32</f>
        <v>0</v>
      </c>
      <c r="AY32" s="125">
        <f>-'TOTAL INVERSION IAP'!AJ32</f>
        <v>0</v>
      </c>
      <c r="AZ32" s="125">
        <f>-'TOTAL INVERSION IAP'!AK32</f>
        <v>0</v>
      </c>
      <c r="BA32" s="125">
        <f>-'TOTAL INVERSION IAP'!AL32</f>
        <v>0</v>
      </c>
      <c r="BB32" s="125">
        <f>-'TOTAL INVERSION IAP'!AM32</f>
        <v>0</v>
      </c>
      <c r="BC32" s="125">
        <f>-'TOTAL INVERSION IAP'!AN32</f>
        <v>0</v>
      </c>
      <c r="BD32" s="125">
        <f>-'TOTAL INVERSION IAP'!AO32</f>
        <v>0</v>
      </c>
      <c r="BE32" s="125">
        <f>-'TOTAL INVERSION IAP'!AP32</f>
        <v>0</v>
      </c>
      <c r="BF32" s="125">
        <f>-'TOTAL INVERSION IAP'!AQ32</f>
        <v>0</v>
      </c>
      <c r="BG32" s="125">
        <f>-'TOTAL INVERSION IAP'!AR32</f>
        <v>0</v>
      </c>
      <c r="BH32" s="125">
        <f>-'TOTAL INVERSION IAP'!AS32</f>
        <v>0</v>
      </c>
      <c r="BI32" s="125">
        <f>-'TOTAL INVERSION IAP'!AT32</f>
        <v>0</v>
      </c>
      <c r="BJ32" s="125">
        <f>-'TOTAL INVERSION IAP'!AU32</f>
        <v>0</v>
      </c>
      <c r="BK32" s="125">
        <f>-'TOTAL INVERSION IAP'!AV32</f>
        <v>0</v>
      </c>
      <c r="BL32" s="125">
        <f>-'TOTAL INVERSION IAP'!AW32</f>
        <v>0</v>
      </c>
      <c r="BM32" s="125">
        <f>-'TOTAL INVERSION IAP'!AX32</f>
        <v>0</v>
      </c>
      <c r="BN32" s="125">
        <f>-'TOTAL INVERSION IAP'!AY32</f>
        <v>0</v>
      </c>
      <c r="BO32" s="125">
        <f>-'TOTAL INVERSION IAP'!AZ32</f>
        <v>0</v>
      </c>
      <c r="BP32" s="125">
        <f>-'TOTAL INVERSION IAP'!BA32</f>
        <v>0</v>
      </c>
      <c r="BQ32" s="125">
        <f>-'TOTAL INVERSION IAP'!BB32</f>
        <v>0</v>
      </c>
      <c r="BR32" s="125">
        <f>-'TOTAL INVERSION IAP'!BC32</f>
        <v>0</v>
      </c>
    </row>
    <row r="33" spans="2:70" x14ac:dyDescent="0.25">
      <c r="B33" s="59" t="s">
        <v>304</v>
      </c>
      <c r="C33" s="62" t="str">
        <f>+VLOOKUP(B33,'resumen UCAP'!$A$5:$O$329,2,0)</f>
        <v>Proyector Led 300w</v>
      </c>
      <c r="D33" s="63">
        <f>+'Desmonte Infr. financiada'!D33</f>
        <v>30</v>
      </c>
      <c r="E33" s="63" t="str">
        <f>+VLOOKUP(B33,'resumen UCAP'!$A$5:$O$329,3,0)</f>
        <v>Un</v>
      </c>
      <c r="F33" s="64">
        <f>+VLOOKUP(B33,'resumen UCAP'!$A$5:$O$329,15,0)</f>
        <v>160000</v>
      </c>
      <c r="G33" s="61">
        <v>21</v>
      </c>
      <c r="H33" s="125"/>
      <c r="I33" s="125"/>
      <c r="J33" s="125"/>
      <c r="K33" s="125"/>
      <c r="L33" s="125"/>
      <c r="M33" s="125"/>
      <c r="N33" s="125"/>
      <c r="O33" s="125"/>
      <c r="P33" s="125"/>
      <c r="Q33" s="125"/>
      <c r="R33" s="125"/>
      <c r="S33" s="125"/>
      <c r="T33" s="125"/>
      <c r="U33" s="125"/>
      <c r="V33" s="125"/>
      <c r="W33" s="125">
        <f>-'TOTAL INVERSION IAP'!H33</f>
        <v>0</v>
      </c>
      <c r="X33" s="125">
        <f>-'TOTAL INVERSION IAP'!I33</f>
        <v>0</v>
      </c>
      <c r="Y33" s="125">
        <f>-'TOTAL INVERSION IAP'!J33</f>
        <v>0</v>
      </c>
      <c r="Z33" s="125">
        <f>-'TOTAL INVERSION IAP'!K33</f>
        <v>0</v>
      </c>
      <c r="AA33" s="125">
        <f>-'TOTAL INVERSION IAP'!L33</f>
        <v>0</v>
      </c>
      <c r="AB33" s="125">
        <f>-'TOTAL INVERSION IAP'!M33</f>
        <v>0</v>
      </c>
      <c r="AC33" s="125">
        <f>-'TOTAL INVERSION IAP'!N33</f>
        <v>0</v>
      </c>
      <c r="AD33" s="125">
        <f>-'TOTAL INVERSION IAP'!O33</f>
        <v>0</v>
      </c>
      <c r="AE33" s="125">
        <f>-'TOTAL INVERSION IAP'!P33</f>
        <v>0</v>
      </c>
      <c r="AF33" s="125">
        <f>-'TOTAL INVERSION IAP'!Q33</f>
        <v>0</v>
      </c>
      <c r="AG33" s="125">
        <f>-'TOTAL INVERSION IAP'!R33</f>
        <v>0</v>
      </c>
      <c r="AH33" s="125">
        <f>-'TOTAL INVERSION IAP'!S33</f>
        <v>0</v>
      </c>
      <c r="AI33" s="125">
        <f>-'TOTAL INVERSION IAP'!T33</f>
        <v>0</v>
      </c>
      <c r="AJ33" s="125">
        <f>-'TOTAL INVERSION IAP'!U33</f>
        <v>0</v>
      </c>
      <c r="AK33" s="125">
        <f>-'TOTAL INVERSION IAP'!V33</f>
        <v>0</v>
      </c>
      <c r="AL33" s="125">
        <f>-'TOTAL INVERSION IAP'!W33</f>
        <v>0</v>
      </c>
      <c r="AM33" s="125">
        <f>-'TOTAL INVERSION IAP'!X33</f>
        <v>0</v>
      </c>
      <c r="AN33" s="125">
        <f>-'TOTAL INVERSION IAP'!Y33</f>
        <v>0</v>
      </c>
      <c r="AO33" s="125">
        <f>-'TOTAL INVERSION IAP'!Z33</f>
        <v>0</v>
      </c>
      <c r="AP33" s="125">
        <f>-'TOTAL INVERSION IAP'!AA33</f>
        <v>0</v>
      </c>
      <c r="AQ33" s="125">
        <f>-'TOTAL INVERSION IAP'!AB33</f>
        <v>0</v>
      </c>
      <c r="AR33" s="125">
        <f>-'TOTAL INVERSION IAP'!AC33</f>
        <v>0</v>
      </c>
      <c r="AS33" s="125">
        <f>-'TOTAL INVERSION IAP'!AD33</f>
        <v>0</v>
      </c>
      <c r="AT33" s="125">
        <f>-'TOTAL INVERSION IAP'!AE33</f>
        <v>0</v>
      </c>
      <c r="AU33" s="125">
        <f>-'TOTAL INVERSION IAP'!AF33</f>
        <v>0</v>
      </c>
      <c r="AV33" s="125">
        <f>-'TOTAL INVERSION IAP'!AG33</f>
        <v>0</v>
      </c>
      <c r="AW33" s="125">
        <f>-'TOTAL INVERSION IAP'!AH33</f>
        <v>0</v>
      </c>
      <c r="AX33" s="125">
        <f>-'TOTAL INVERSION IAP'!AI33</f>
        <v>0</v>
      </c>
      <c r="AY33" s="125">
        <f>-'TOTAL INVERSION IAP'!AJ33</f>
        <v>0</v>
      </c>
      <c r="AZ33" s="125">
        <f>-'TOTAL INVERSION IAP'!AK33</f>
        <v>0</v>
      </c>
      <c r="BA33" s="125">
        <f>-'TOTAL INVERSION IAP'!AL33</f>
        <v>0</v>
      </c>
      <c r="BB33" s="125">
        <f>-'TOTAL INVERSION IAP'!AM33</f>
        <v>0</v>
      </c>
      <c r="BC33" s="125">
        <f>-'TOTAL INVERSION IAP'!AN33</f>
        <v>0</v>
      </c>
      <c r="BD33" s="125">
        <f>-'TOTAL INVERSION IAP'!AO33</f>
        <v>0</v>
      </c>
      <c r="BE33" s="125">
        <f>-'TOTAL INVERSION IAP'!AP33</f>
        <v>0</v>
      </c>
      <c r="BF33" s="125">
        <f>-'TOTAL INVERSION IAP'!AQ33</f>
        <v>0</v>
      </c>
      <c r="BG33" s="125">
        <f>-'TOTAL INVERSION IAP'!AR33</f>
        <v>0</v>
      </c>
      <c r="BH33" s="125">
        <f>-'TOTAL INVERSION IAP'!AS33</f>
        <v>0</v>
      </c>
      <c r="BI33" s="125">
        <f>-'TOTAL INVERSION IAP'!AT33</f>
        <v>0</v>
      </c>
      <c r="BJ33" s="125">
        <f>-'TOTAL INVERSION IAP'!AU33</f>
        <v>0</v>
      </c>
      <c r="BK33" s="125">
        <f>-'TOTAL INVERSION IAP'!AV33</f>
        <v>0</v>
      </c>
      <c r="BL33" s="125">
        <f>-'TOTAL INVERSION IAP'!AW33</f>
        <v>0</v>
      </c>
      <c r="BM33" s="125">
        <f>-'TOTAL INVERSION IAP'!AX33</f>
        <v>0</v>
      </c>
      <c r="BN33" s="125">
        <f>-'TOTAL INVERSION IAP'!AY33</f>
        <v>0</v>
      </c>
      <c r="BO33" s="125">
        <f>-'TOTAL INVERSION IAP'!AZ33</f>
        <v>0</v>
      </c>
      <c r="BP33" s="125">
        <f>-'TOTAL INVERSION IAP'!BA33</f>
        <v>0</v>
      </c>
      <c r="BQ33" s="125">
        <f>-'TOTAL INVERSION IAP'!BB33</f>
        <v>0</v>
      </c>
      <c r="BR33" s="125">
        <f>-'TOTAL INVERSION IAP'!BC33</f>
        <v>0</v>
      </c>
    </row>
    <row r="34" spans="2:70" x14ac:dyDescent="0.25">
      <c r="B34" s="59" t="s">
        <v>305</v>
      </c>
      <c r="C34" s="62" t="str">
        <f>+VLOOKUP(B34,'resumen UCAP'!$A$5:$O$329,2,0)</f>
        <v>Luminaria Led 26w</v>
      </c>
      <c r="D34" s="63">
        <f>+'Desmonte Infr. financiada'!D34</f>
        <v>26</v>
      </c>
      <c r="E34" s="63" t="str">
        <f>+VLOOKUP(B34,'resumen UCAP'!$A$5:$O$329,3,0)</f>
        <v>Un</v>
      </c>
      <c r="F34" s="64">
        <f>+VLOOKUP(B34,'resumen UCAP'!$A$5:$O$329,15,0)</f>
        <v>2009070</v>
      </c>
      <c r="G34" s="61">
        <v>7</v>
      </c>
      <c r="H34" s="125"/>
      <c r="I34" s="125"/>
      <c r="J34" s="125"/>
      <c r="K34" s="125"/>
      <c r="L34" s="125"/>
      <c r="M34" s="125"/>
      <c r="N34" s="125"/>
      <c r="O34" s="125"/>
      <c r="P34" s="125"/>
      <c r="Q34" s="125"/>
      <c r="R34" s="125"/>
      <c r="S34" s="125"/>
      <c r="T34" s="125"/>
      <c r="U34" s="125"/>
      <c r="V34" s="125"/>
      <c r="W34" s="125">
        <f>-'TOTAL INVERSION IAP'!H34</f>
        <v>0</v>
      </c>
      <c r="X34" s="125">
        <f>-'TOTAL INVERSION IAP'!I34</f>
        <v>0</v>
      </c>
      <c r="Y34" s="125">
        <f>-'TOTAL INVERSION IAP'!J34</f>
        <v>0</v>
      </c>
      <c r="Z34" s="125">
        <f>-'TOTAL INVERSION IAP'!K34</f>
        <v>0</v>
      </c>
      <c r="AA34" s="125">
        <f>-'TOTAL INVERSION IAP'!L34</f>
        <v>0</v>
      </c>
      <c r="AB34" s="125">
        <f>-'TOTAL INVERSION IAP'!M34</f>
        <v>0</v>
      </c>
      <c r="AC34" s="125">
        <f>-'TOTAL INVERSION IAP'!N34</f>
        <v>0</v>
      </c>
      <c r="AD34" s="125">
        <f>-'TOTAL INVERSION IAP'!O34</f>
        <v>0</v>
      </c>
      <c r="AE34" s="125">
        <f>-'TOTAL INVERSION IAP'!P34</f>
        <v>0</v>
      </c>
      <c r="AF34" s="125">
        <f>-'TOTAL INVERSION IAP'!Q34</f>
        <v>0</v>
      </c>
      <c r="AG34" s="125">
        <f>-'TOTAL INVERSION IAP'!R34</f>
        <v>0</v>
      </c>
      <c r="AH34" s="125">
        <f>-'TOTAL INVERSION IAP'!S34</f>
        <v>0</v>
      </c>
      <c r="AI34" s="125">
        <f>-'TOTAL INVERSION IAP'!T34</f>
        <v>0</v>
      </c>
      <c r="AJ34" s="125">
        <f>-'TOTAL INVERSION IAP'!U34</f>
        <v>0</v>
      </c>
      <c r="AK34" s="125">
        <f>-'TOTAL INVERSION IAP'!V34</f>
        <v>0</v>
      </c>
      <c r="AL34" s="125">
        <f>-'TOTAL INVERSION IAP'!W34</f>
        <v>0</v>
      </c>
      <c r="AM34" s="125">
        <f>-'TOTAL INVERSION IAP'!X34</f>
        <v>0</v>
      </c>
      <c r="AN34" s="125">
        <f>-'TOTAL INVERSION IAP'!Y34</f>
        <v>0</v>
      </c>
      <c r="AO34" s="125">
        <f>-'TOTAL INVERSION IAP'!Z34</f>
        <v>0</v>
      </c>
      <c r="AP34" s="125">
        <f>-'TOTAL INVERSION IAP'!AA34</f>
        <v>0</v>
      </c>
      <c r="AQ34" s="125">
        <f>-'TOTAL INVERSION IAP'!AB34</f>
        <v>0</v>
      </c>
      <c r="AR34" s="125">
        <f>-'TOTAL INVERSION IAP'!AC34</f>
        <v>0</v>
      </c>
      <c r="AS34" s="125">
        <f>-'TOTAL INVERSION IAP'!AD34</f>
        <v>0</v>
      </c>
      <c r="AT34" s="125">
        <f>-'TOTAL INVERSION IAP'!AE34</f>
        <v>0</v>
      </c>
      <c r="AU34" s="125">
        <f>-'TOTAL INVERSION IAP'!AF34</f>
        <v>0</v>
      </c>
      <c r="AV34" s="125">
        <f>-'TOTAL INVERSION IAP'!AG34</f>
        <v>0</v>
      </c>
      <c r="AW34" s="125">
        <f>-'TOTAL INVERSION IAP'!AH34</f>
        <v>0</v>
      </c>
      <c r="AX34" s="125">
        <f>-'TOTAL INVERSION IAP'!AI34</f>
        <v>0</v>
      </c>
      <c r="AY34" s="125">
        <f>-'TOTAL INVERSION IAP'!AJ34</f>
        <v>0</v>
      </c>
      <c r="AZ34" s="125">
        <f>-'TOTAL INVERSION IAP'!AK34</f>
        <v>0</v>
      </c>
      <c r="BA34" s="125">
        <f>-'TOTAL INVERSION IAP'!AL34</f>
        <v>0</v>
      </c>
      <c r="BB34" s="125">
        <f>-'TOTAL INVERSION IAP'!AM34</f>
        <v>0</v>
      </c>
      <c r="BC34" s="125">
        <f>-'TOTAL INVERSION IAP'!AN34</f>
        <v>0</v>
      </c>
      <c r="BD34" s="125">
        <f>-'TOTAL INVERSION IAP'!AO34</f>
        <v>0</v>
      </c>
      <c r="BE34" s="125">
        <f>-'TOTAL INVERSION IAP'!AP34</f>
        <v>0</v>
      </c>
      <c r="BF34" s="125">
        <f>-'TOTAL INVERSION IAP'!AQ34</f>
        <v>0</v>
      </c>
      <c r="BG34" s="125">
        <f>-'TOTAL INVERSION IAP'!AR34</f>
        <v>0</v>
      </c>
      <c r="BH34" s="125">
        <f>-'TOTAL INVERSION IAP'!AS34</f>
        <v>0</v>
      </c>
      <c r="BI34" s="125">
        <f>-'TOTAL INVERSION IAP'!AT34</f>
        <v>0</v>
      </c>
      <c r="BJ34" s="125">
        <f>-'TOTAL INVERSION IAP'!AU34</f>
        <v>0</v>
      </c>
      <c r="BK34" s="125">
        <f>-'TOTAL INVERSION IAP'!AV34</f>
        <v>0</v>
      </c>
      <c r="BL34" s="125">
        <f>-'TOTAL INVERSION IAP'!AW34</f>
        <v>0</v>
      </c>
      <c r="BM34" s="125">
        <f>-'TOTAL INVERSION IAP'!AX34</f>
        <v>0</v>
      </c>
      <c r="BN34" s="125">
        <f>-'TOTAL INVERSION IAP'!AY34</f>
        <v>0</v>
      </c>
      <c r="BO34" s="125">
        <f>-'TOTAL INVERSION IAP'!AZ34</f>
        <v>0</v>
      </c>
      <c r="BP34" s="125">
        <f>-'TOTAL INVERSION IAP'!BA34</f>
        <v>0</v>
      </c>
      <c r="BQ34" s="125">
        <f>-'TOTAL INVERSION IAP'!BB34</f>
        <v>0</v>
      </c>
      <c r="BR34" s="125">
        <f>-'TOTAL INVERSION IAP'!BC34</f>
        <v>0</v>
      </c>
    </row>
    <row r="35" spans="2:70" x14ac:dyDescent="0.25">
      <c r="B35" s="59" t="s">
        <v>306</v>
      </c>
      <c r="C35" s="62" t="str">
        <f>+VLOOKUP(B35,'resumen UCAP'!$A$5:$O$329,2,0)</f>
        <v>Luminaria Led 19w</v>
      </c>
      <c r="D35" s="63">
        <f>+'Desmonte Infr. financiada'!D35</f>
        <v>19</v>
      </c>
      <c r="E35" s="63" t="str">
        <f>+VLOOKUP(B35,'resumen UCAP'!$A$5:$O$329,3,0)</f>
        <v>Un</v>
      </c>
      <c r="F35" s="64">
        <f>+VLOOKUP(B35,'resumen UCAP'!$A$5:$O$329,15,0)</f>
        <v>2009070</v>
      </c>
      <c r="G35" s="61">
        <v>13</v>
      </c>
      <c r="H35" s="125"/>
      <c r="I35" s="125"/>
      <c r="J35" s="125"/>
      <c r="K35" s="125"/>
      <c r="L35" s="125"/>
      <c r="M35" s="125"/>
      <c r="N35" s="125"/>
      <c r="O35" s="125"/>
      <c r="P35" s="125"/>
      <c r="Q35" s="125"/>
      <c r="R35" s="125"/>
      <c r="S35" s="125"/>
      <c r="T35" s="125"/>
      <c r="U35" s="125"/>
      <c r="V35" s="125"/>
      <c r="W35" s="125">
        <f>-'TOTAL INVERSION IAP'!H35</f>
        <v>0</v>
      </c>
      <c r="X35" s="125">
        <f>-'TOTAL INVERSION IAP'!I35</f>
        <v>0</v>
      </c>
      <c r="Y35" s="125">
        <f>-'TOTAL INVERSION IAP'!J35</f>
        <v>0</v>
      </c>
      <c r="Z35" s="125">
        <f>-'TOTAL INVERSION IAP'!K35</f>
        <v>0</v>
      </c>
      <c r="AA35" s="125">
        <f>-'TOTAL INVERSION IAP'!L35</f>
        <v>0</v>
      </c>
      <c r="AB35" s="125">
        <f>-'TOTAL INVERSION IAP'!M35</f>
        <v>0</v>
      </c>
      <c r="AC35" s="125">
        <f>-'TOTAL INVERSION IAP'!N35</f>
        <v>0</v>
      </c>
      <c r="AD35" s="125">
        <f>-'TOTAL INVERSION IAP'!O35</f>
        <v>0</v>
      </c>
      <c r="AE35" s="125">
        <f>-'TOTAL INVERSION IAP'!P35</f>
        <v>0</v>
      </c>
      <c r="AF35" s="125">
        <f>-'TOTAL INVERSION IAP'!Q35</f>
        <v>0</v>
      </c>
      <c r="AG35" s="125">
        <f>-'TOTAL INVERSION IAP'!R35</f>
        <v>0</v>
      </c>
      <c r="AH35" s="125">
        <f>-'TOTAL INVERSION IAP'!S35</f>
        <v>0</v>
      </c>
      <c r="AI35" s="125">
        <f>-'TOTAL INVERSION IAP'!T35</f>
        <v>0</v>
      </c>
      <c r="AJ35" s="125">
        <f>-'TOTAL INVERSION IAP'!U35</f>
        <v>0</v>
      </c>
      <c r="AK35" s="125">
        <f>-'TOTAL INVERSION IAP'!V35</f>
        <v>0</v>
      </c>
      <c r="AL35" s="125">
        <f>-'TOTAL INVERSION IAP'!W35</f>
        <v>0</v>
      </c>
      <c r="AM35" s="125">
        <f>-'TOTAL INVERSION IAP'!X35</f>
        <v>0</v>
      </c>
      <c r="AN35" s="125">
        <f>-'TOTAL INVERSION IAP'!Y35</f>
        <v>0</v>
      </c>
      <c r="AO35" s="125">
        <f>-'TOTAL INVERSION IAP'!Z35</f>
        <v>0</v>
      </c>
      <c r="AP35" s="125">
        <f>-'TOTAL INVERSION IAP'!AA35</f>
        <v>0</v>
      </c>
      <c r="AQ35" s="125">
        <f>-'TOTAL INVERSION IAP'!AB35</f>
        <v>0</v>
      </c>
      <c r="AR35" s="125">
        <f>-'TOTAL INVERSION IAP'!AC35</f>
        <v>0</v>
      </c>
      <c r="AS35" s="125">
        <f>-'TOTAL INVERSION IAP'!AD35</f>
        <v>0</v>
      </c>
      <c r="AT35" s="125">
        <f>-'TOTAL INVERSION IAP'!AE35</f>
        <v>0</v>
      </c>
      <c r="AU35" s="125">
        <f>-'TOTAL INVERSION IAP'!AF35</f>
        <v>0</v>
      </c>
      <c r="AV35" s="125">
        <f>-'TOTAL INVERSION IAP'!AG35</f>
        <v>0</v>
      </c>
      <c r="AW35" s="125">
        <f>-'TOTAL INVERSION IAP'!AH35</f>
        <v>0</v>
      </c>
      <c r="AX35" s="125">
        <f>-'TOTAL INVERSION IAP'!AI35</f>
        <v>0</v>
      </c>
      <c r="AY35" s="125">
        <f>-'TOTAL INVERSION IAP'!AJ35</f>
        <v>0</v>
      </c>
      <c r="AZ35" s="125">
        <f>-'TOTAL INVERSION IAP'!AK35</f>
        <v>0</v>
      </c>
      <c r="BA35" s="125">
        <f>-'TOTAL INVERSION IAP'!AL35</f>
        <v>0</v>
      </c>
      <c r="BB35" s="125">
        <f>-'TOTAL INVERSION IAP'!AM35</f>
        <v>0</v>
      </c>
      <c r="BC35" s="125">
        <f>-'TOTAL INVERSION IAP'!AN35</f>
        <v>0</v>
      </c>
      <c r="BD35" s="125">
        <f>-'TOTAL INVERSION IAP'!AO35</f>
        <v>0</v>
      </c>
      <c r="BE35" s="125">
        <f>-'TOTAL INVERSION IAP'!AP35</f>
        <v>0</v>
      </c>
      <c r="BF35" s="125">
        <f>-'TOTAL INVERSION IAP'!AQ35</f>
        <v>0</v>
      </c>
      <c r="BG35" s="125">
        <f>-'TOTAL INVERSION IAP'!AR35</f>
        <v>0</v>
      </c>
      <c r="BH35" s="125">
        <f>-'TOTAL INVERSION IAP'!AS35</f>
        <v>0</v>
      </c>
      <c r="BI35" s="125">
        <f>-'TOTAL INVERSION IAP'!AT35</f>
        <v>0</v>
      </c>
      <c r="BJ35" s="125">
        <f>-'TOTAL INVERSION IAP'!AU35</f>
        <v>0</v>
      </c>
      <c r="BK35" s="125">
        <f>-'TOTAL INVERSION IAP'!AV35</f>
        <v>0</v>
      </c>
      <c r="BL35" s="125">
        <f>-'TOTAL INVERSION IAP'!AW35</f>
        <v>0</v>
      </c>
      <c r="BM35" s="125">
        <f>-'TOTAL INVERSION IAP'!AX35</f>
        <v>0</v>
      </c>
      <c r="BN35" s="125">
        <f>-'TOTAL INVERSION IAP'!AY35</f>
        <v>0</v>
      </c>
      <c r="BO35" s="125">
        <f>-'TOTAL INVERSION IAP'!AZ35</f>
        <v>0</v>
      </c>
      <c r="BP35" s="125">
        <f>-'TOTAL INVERSION IAP'!BA35</f>
        <v>0</v>
      </c>
      <c r="BQ35" s="125">
        <f>-'TOTAL INVERSION IAP'!BB35</f>
        <v>0</v>
      </c>
      <c r="BR35" s="125">
        <f>-'TOTAL INVERSION IAP'!BC35</f>
        <v>0</v>
      </c>
    </row>
    <row r="36" spans="2:70" x14ac:dyDescent="0.25">
      <c r="B36" s="59" t="s">
        <v>25</v>
      </c>
      <c r="C36" s="62" t="str">
        <f>+VLOOKUP(B36,'resumen UCAP'!$A$5:$O$329,2,0)</f>
        <v>Proyector Led RGB 200w</v>
      </c>
      <c r="D36" s="63">
        <f>+'Desmonte Infr. financiada'!D36</f>
        <v>200</v>
      </c>
      <c r="E36" s="63" t="str">
        <f>+VLOOKUP(B36,'resumen UCAP'!$A$5:$O$329,3,0)</f>
        <v>Un</v>
      </c>
      <c r="F36" s="64">
        <f>+VLOOKUP(B36,'resumen UCAP'!$A$5:$O$329,15,0)</f>
        <v>330000</v>
      </c>
      <c r="G36" s="61">
        <v>6</v>
      </c>
      <c r="H36" s="125"/>
      <c r="I36" s="125"/>
      <c r="J36" s="125"/>
      <c r="K36" s="125"/>
      <c r="L36" s="125"/>
      <c r="M36" s="125"/>
      <c r="N36" s="125"/>
      <c r="O36" s="125"/>
      <c r="P36" s="125"/>
      <c r="Q36" s="125"/>
      <c r="R36" s="125"/>
      <c r="S36" s="125"/>
      <c r="T36" s="125"/>
      <c r="U36" s="125"/>
      <c r="V36" s="125"/>
      <c r="W36" s="125">
        <f>-'TOTAL INVERSION IAP'!H36</f>
        <v>0</v>
      </c>
      <c r="X36" s="125">
        <f>-'TOTAL INVERSION IAP'!I36</f>
        <v>0</v>
      </c>
      <c r="Y36" s="125">
        <f>-'TOTAL INVERSION IAP'!J36</f>
        <v>0</v>
      </c>
      <c r="Z36" s="125">
        <f>-'TOTAL INVERSION IAP'!K36</f>
        <v>0</v>
      </c>
      <c r="AA36" s="125">
        <f>-'TOTAL INVERSION IAP'!L36</f>
        <v>0</v>
      </c>
      <c r="AB36" s="125">
        <f>-'TOTAL INVERSION IAP'!M36</f>
        <v>0</v>
      </c>
      <c r="AC36" s="125">
        <f>-'TOTAL INVERSION IAP'!N36</f>
        <v>0</v>
      </c>
      <c r="AD36" s="125">
        <f>-'TOTAL INVERSION IAP'!O36</f>
        <v>0</v>
      </c>
      <c r="AE36" s="125">
        <f>-'TOTAL INVERSION IAP'!P36</f>
        <v>0</v>
      </c>
      <c r="AF36" s="125">
        <f>-'TOTAL INVERSION IAP'!Q36</f>
        <v>0</v>
      </c>
      <c r="AG36" s="125">
        <f>-'TOTAL INVERSION IAP'!R36</f>
        <v>0</v>
      </c>
      <c r="AH36" s="125">
        <f>-'TOTAL INVERSION IAP'!S36</f>
        <v>0</v>
      </c>
      <c r="AI36" s="125">
        <f>-'TOTAL INVERSION IAP'!T36</f>
        <v>0</v>
      </c>
      <c r="AJ36" s="125">
        <f>-'TOTAL INVERSION IAP'!U36</f>
        <v>0</v>
      </c>
      <c r="AK36" s="125">
        <f>-'TOTAL INVERSION IAP'!V36</f>
        <v>0</v>
      </c>
      <c r="AL36" s="125">
        <f>-'TOTAL INVERSION IAP'!W36</f>
        <v>0</v>
      </c>
      <c r="AM36" s="125">
        <f>-'TOTAL INVERSION IAP'!X36</f>
        <v>0</v>
      </c>
      <c r="AN36" s="125">
        <f>-'TOTAL INVERSION IAP'!Y36</f>
        <v>0</v>
      </c>
      <c r="AO36" s="125">
        <f>-'TOTAL INVERSION IAP'!Z36</f>
        <v>0</v>
      </c>
      <c r="AP36" s="125">
        <f>-'TOTAL INVERSION IAP'!AA36</f>
        <v>0</v>
      </c>
      <c r="AQ36" s="125">
        <f>-'TOTAL INVERSION IAP'!AB36</f>
        <v>0</v>
      </c>
      <c r="AR36" s="125">
        <f>-'TOTAL INVERSION IAP'!AC36</f>
        <v>0</v>
      </c>
      <c r="AS36" s="125">
        <f>-'TOTAL INVERSION IAP'!AD36</f>
        <v>0</v>
      </c>
      <c r="AT36" s="125">
        <f>-'TOTAL INVERSION IAP'!AE36</f>
        <v>0</v>
      </c>
      <c r="AU36" s="125">
        <f>-'TOTAL INVERSION IAP'!AF36</f>
        <v>0</v>
      </c>
      <c r="AV36" s="125">
        <f>-'TOTAL INVERSION IAP'!AG36</f>
        <v>0</v>
      </c>
      <c r="AW36" s="125">
        <f>-'TOTAL INVERSION IAP'!AH36</f>
        <v>0</v>
      </c>
      <c r="AX36" s="125">
        <f>-'TOTAL INVERSION IAP'!AI36</f>
        <v>0</v>
      </c>
      <c r="AY36" s="125">
        <f>-'TOTAL INVERSION IAP'!AJ36</f>
        <v>0</v>
      </c>
      <c r="AZ36" s="125">
        <f>-'TOTAL INVERSION IAP'!AK36</f>
        <v>0</v>
      </c>
      <c r="BA36" s="125">
        <f>-'TOTAL INVERSION IAP'!AL36</f>
        <v>0</v>
      </c>
      <c r="BB36" s="125">
        <f>-'TOTAL INVERSION IAP'!AM36</f>
        <v>0</v>
      </c>
      <c r="BC36" s="125">
        <f>-'TOTAL INVERSION IAP'!AN36</f>
        <v>0</v>
      </c>
      <c r="BD36" s="125">
        <f>-'TOTAL INVERSION IAP'!AO36</f>
        <v>0</v>
      </c>
      <c r="BE36" s="125">
        <f>-'TOTAL INVERSION IAP'!AP36</f>
        <v>0</v>
      </c>
      <c r="BF36" s="125">
        <f>-'TOTAL INVERSION IAP'!AQ36</f>
        <v>0</v>
      </c>
      <c r="BG36" s="125">
        <f>-'TOTAL INVERSION IAP'!AR36</f>
        <v>0</v>
      </c>
      <c r="BH36" s="125">
        <f>-'TOTAL INVERSION IAP'!AS36</f>
        <v>0</v>
      </c>
      <c r="BI36" s="125">
        <f>-'TOTAL INVERSION IAP'!AT36</f>
        <v>0</v>
      </c>
      <c r="BJ36" s="125">
        <f>-'TOTAL INVERSION IAP'!AU36</f>
        <v>0</v>
      </c>
      <c r="BK36" s="125">
        <f>-'TOTAL INVERSION IAP'!AV36</f>
        <v>0</v>
      </c>
      <c r="BL36" s="125">
        <f>-'TOTAL INVERSION IAP'!AW36</f>
        <v>0</v>
      </c>
      <c r="BM36" s="125">
        <f>-'TOTAL INVERSION IAP'!AX36</f>
        <v>0</v>
      </c>
      <c r="BN36" s="125">
        <f>-'TOTAL INVERSION IAP'!AY36</f>
        <v>0</v>
      </c>
      <c r="BO36" s="125">
        <f>-'TOTAL INVERSION IAP'!AZ36</f>
        <v>0</v>
      </c>
      <c r="BP36" s="125">
        <f>-'TOTAL INVERSION IAP'!BA36</f>
        <v>0</v>
      </c>
      <c r="BQ36" s="125">
        <f>-'TOTAL INVERSION IAP'!BB36</f>
        <v>0</v>
      </c>
      <c r="BR36" s="125">
        <f>-'TOTAL INVERSION IAP'!BC36</f>
        <v>0</v>
      </c>
    </row>
    <row r="37" spans="2:70" x14ac:dyDescent="0.25">
      <c r="B37" s="59" t="s">
        <v>307</v>
      </c>
      <c r="C37" s="62" t="str">
        <f>+VLOOKUP(B37,'resumen UCAP'!$A$5:$O$329,2,0)</f>
        <v>Proyector led 400w</v>
      </c>
      <c r="D37" s="63">
        <f>+'Desmonte Infr. financiada'!D37</f>
        <v>400</v>
      </c>
      <c r="E37" s="63" t="str">
        <f>+VLOOKUP(B37,'resumen UCAP'!$A$5:$O$329,3,0)</f>
        <v>Un</v>
      </c>
      <c r="F37" s="64">
        <f>+VLOOKUP(B37,'resumen UCAP'!$A$5:$O$329,15,0)</f>
        <v>2253025</v>
      </c>
      <c r="G37" s="61">
        <v>153</v>
      </c>
      <c r="H37" s="125"/>
      <c r="I37" s="125"/>
      <c r="J37" s="125"/>
      <c r="K37" s="125"/>
      <c r="L37" s="125"/>
      <c r="M37" s="125"/>
      <c r="N37" s="125"/>
      <c r="O37" s="125"/>
      <c r="P37" s="125"/>
      <c r="Q37" s="125"/>
      <c r="R37" s="125"/>
      <c r="S37" s="125"/>
      <c r="T37" s="125"/>
      <c r="U37" s="125"/>
      <c r="V37" s="125"/>
      <c r="W37" s="125">
        <f>-'TOTAL INVERSION IAP'!H37</f>
        <v>0</v>
      </c>
      <c r="X37" s="125">
        <f>-'TOTAL INVERSION IAP'!I37</f>
        <v>0</v>
      </c>
      <c r="Y37" s="125">
        <f>-'TOTAL INVERSION IAP'!J37</f>
        <v>0</v>
      </c>
      <c r="Z37" s="125">
        <f>-'TOTAL INVERSION IAP'!K37</f>
        <v>0</v>
      </c>
      <c r="AA37" s="125">
        <f>-'TOTAL INVERSION IAP'!L37</f>
        <v>0</v>
      </c>
      <c r="AB37" s="125">
        <f>-'TOTAL INVERSION IAP'!M37</f>
        <v>0</v>
      </c>
      <c r="AC37" s="125">
        <f>-'TOTAL INVERSION IAP'!N37</f>
        <v>0</v>
      </c>
      <c r="AD37" s="125">
        <f>-'TOTAL INVERSION IAP'!O37</f>
        <v>0</v>
      </c>
      <c r="AE37" s="125">
        <f>-'TOTAL INVERSION IAP'!P37</f>
        <v>0</v>
      </c>
      <c r="AF37" s="125">
        <f>-'TOTAL INVERSION IAP'!Q37</f>
        <v>0</v>
      </c>
      <c r="AG37" s="125">
        <f>-'TOTAL INVERSION IAP'!R37</f>
        <v>0</v>
      </c>
      <c r="AH37" s="125">
        <f>-'TOTAL INVERSION IAP'!S37</f>
        <v>0</v>
      </c>
      <c r="AI37" s="125">
        <f>-'TOTAL INVERSION IAP'!T37</f>
        <v>0</v>
      </c>
      <c r="AJ37" s="125">
        <f>-'TOTAL INVERSION IAP'!U37</f>
        <v>0</v>
      </c>
      <c r="AK37" s="125">
        <f>-'TOTAL INVERSION IAP'!V37</f>
        <v>0</v>
      </c>
      <c r="AL37" s="125">
        <f>-'TOTAL INVERSION IAP'!W37</f>
        <v>0</v>
      </c>
      <c r="AM37" s="125">
        <f>-'TOTAL INVERSION IAP'!X37</f>
        <v>0</v>
      </c>
      <c r="AN37" s="125">
        <f>-'TOTAL INVERSION IAP'!Y37</f>
        <v>0</v>
      </c>
      <c r="AO37" s="125">
        <f>-'TOTAL INVERSION IAP'!Z37</f>
        <v>0</v>
      </c>
      <c r="AP37" s="125">
        <f>-'TOTAL INVERSION IAP'!AA37</f>
        <v>0</v>
      </c>
      <c r="AQ37" s="125">
        <f>-'TOTAL INVERSION IAP'!AB37</f>
        <v>0</v>
      </c>
      <c r="AR37" s="125">
        <f>-'TOTAL INVERSION IAP'!AC37</f>
        <v>0</v>
      </c>
      <c r="AS37" s="125">
        <f>-'TOTAL INVERSION IAP'!AD37</f>
        <v>0</v>
      </c>
      <c r="AT37" s="125">
        <f>-'TOTAL INVERSION IAP'!AE37</f>
        <v>0</v>
      </c>
      <c r="AU37" s="125">
        <f>-'TOTAL INVERSION IAP'!AF37</f>
        <v>0</v>
      </c>
      <c r="AV37" s="125">
        <f>-'TOTAL INVERSION IAP'!AG37</f>
        <v>0</v>
      </c>
      <c r="AW37" s="125">
        <f>-'TOTAL INVERSION IAP'!AH37</f>
        <v>0</v>
      </c>
      <c r="AX37" s="125">
        <f>-'TOTAL INVERSION IAP'!AI37</f>
        <v>0</v>
      </c>
      <c r="AY37" s="125">
        <f>-'TOTAL INVERSION IAP'!AJ37</f>
        <v>0</v>
      </c>
      <c r="AZ37" s="125">
        <f>-'TOTAL INVERSION IAP'!AK37</f>
        <v>0</v>
      </c>
      <c r="BA37" s="125">
        <f>-'TOTAL INVERSION IAP'!AL37</f>
        <v>0</v>
      </c>
      <c r="BB37" s="125">
        <f>-'TOTAL INVERSION IAP'!AM37</f>
        <v>0</v>
      </c>
      <c r="BC37" s="125">
        <f>-'TOTAL INVERSION IAP'!AN37</f>
        <v>0</v>
      </c>
      <c r="BD37" s="125">
        <f>-'TOTAL INVERSION IAP'!AO37</f>
        <v>0</v>
      </c>
      <c r="BE37" s="125">
        <f>-'TOTAL INVERSION IAP'!AP37</f>
        <v>0</v>
      </c>
      <c r="BF37" s="125">
        <f>-'TOTAL INVERSION IAP'!AQ37</f>
        <v>0</v>
      </c>
      <c r="BG37" s="125">
        <f>-'TOTAL INVERSION IAP'!AR37</f>
        <v>0</v>
      </c>
      <c r="BH37" s="125">
        <f>-'TOTAL INVERSION IAP'!AS37</f>
        <v>0</v>
      </c>
      <c r="BI37" s="125">
        <f>-'TOTAL INVERSION IAP'!AT37</f>
        <v>0</v>
      </c>
      <c r="BJ37" s="125">
        <f>-'TOTAL INVERSION IAP'!AU37</f>
        <v>0</v>
      </c>
      <c r="BK37" s="125">
        <f>-'TOTAL INVERSION IAP'!AV37</f>
        <v>0</v>
      </c>
      <c r="BL37" s="125">
        <f>-'TOTAL INVERSION IAP'!AW37</f>
        <v>0</v>
      </c>
      <c r="BM37" s="125">
        <f>-'TOTAL INVERSION IAP'!AX37</f>
        <v>0</v>
      </c>
      <c r="BN37" s="125">
        <f>-'TOTAL INVERSION IAP'!AY37</f>
        <v>0</v>
      </c>
      <c r="BO37" s="125">
        <f>-'TOTAL INVERSION IAP'!AZ37</f>
        <v>0</v>
      </c>
      <c r="BP37" s="125">
        <f>-'TOTAL INVERSION IAP'!BA37</f>
        <v>0</v>
      </c>
      <c r="BQ37" s="125">
        <f>-'TOTAL INVERSION IAP'!BB37</f>
        <v>0</v>
      </c>
      <c r="BR37" s="125">
        <f>-'TOTAL INVERSION IAP'!BC37</f>
        <v>0</v>
      </c>
    </row>
    <row r="38" spans="2:70" x14ac:dyDescent="0.25">
      <c r="B38" s="59" t="s">
        <v>308</v>
      </c>
      <c r="C38" s="62" t="str">
        <f>+VLOOKUP(B38,'resumen UCAP'!$A$5:$O$329,2,0)</f>
        <v>Bolardo Led 10w</v>
      </c>
      <c r="D38" s="63">
        <f>+'Desmonte Infr. financiada'!D38</f>
        <v>10</v>
      </c>
      <c r="E38" s="63" t="str">
        <f>+VLOOKUP(B38,'resumen UCAP'!$A$5:$O$329,3,0)</f>
        <v>Un</v>
      </c>
      <c r="F38" s="64">
        <f>+VLOOKUP(B38,'resumen UCAP'!$A$5:$O$329,15,0)</f>
        <v>179900</v>
      </c>
      <c r="G38" s="61">
        <v>114</v>
      </c>
      <c r="H38" s="125"/>
      <c r="I38" s="125"/>
      <c r="J38" s="125"/>
      <c r="K38" s="125"/>
      <c r="L38" s="125"/>
      <c r="M38" s="125"/>
      <c r="N38" s="125"/>
      <c r="O38" s="125"/>
      <c r="P38" s="125"/>
      <c r="Q38" s="125"/>
      <c r="R38" s="125"/>
      <c r="S38" s="125"/>
      <c r="T38" s="125"/>
      <c r="U38" s="125"/>
      <c r="V38" s="125"/>
      <c r="W38" s="125">
        <f>-'TOTAL INVERSION IAP'!H38</f>
        <v>0</v>
      </c>
      <c r="X38" s="125">
        <f>-'TOTAL INVERSION IAP'!I38</f>
        <v>0</v>
      </c>
      <c r="Y38" s="125">
        <f>-'TOTAL INVERSION IAP'!J38</f>
        <v>0</v>
      </c>
      <c r="Z38" s="125">
        <f>-'TOTAL INVERSION IAP'!K38</f>
        <v>0</v>
      </c>
      <c r="AA38" s="125">
        <f>-'TOTAL INVERSION IAP'!L38</f>
        <v>0</v>
      </c>
      <c r="AB38" s="125">
        <f>-'TOTAL INVERSION IAP'!M38</f>
        <v>0</v>
      </c>
      <c r="AC38" s="125">
        <f>-'TOTAL INVERSION IAP'!N38</f>
        <v>0</v>
      </c>
      <c r="AD38" s="125">
        <f>-'TOTAL INVERSION IAP'!O38</f>
        <v>0</v>
      </c>
      <c r="AE38" s="125">
        <f>-'TOTAL INVERSION IAP'!P38</f>
        <v>0</v>
      </c>
      <c r="AF38" s="125">
        <f>-'TOTAL INVERSION IAP'!Q38</f>
        <v>0</v>
      </c>
      <c r="AG38" s="125">
        <f>-'TOTAL INVERSION IAP'!R38</f>
        <v>0</v>
      </c>
      <c r="AH38" s="125">
        <f>-'TOTAL INVERSION IAP'!S38</f>
        <v>0</v>
      </c>
      <c r="AI38" s="125">
        <f>-'TOTAL INVERSION IAP'!T38</f>
        <v>0</v>
      </c>
      <c r="AJ38" s="125">
        <f>-'TOTAL INVERSION IAP'!U38</f>
        <v>0</v>
      </c>
      <c r="AK38" s="125">
        <f>-'TOTAL INVERSION IAP'!V38</f>
        <v>0</v>
      </c>
      <c r="AL38" s="125">
        <f>-'TOTAL INVERSION IAP'!W38</f>
        <v>0</v>
      </c>
      <c r="AM38" s="125">
        <f>-'TOTAL INVERSION IAP'!X38</f>
        <v>0</v>
      </c>
      <c r="AN38" s="125">
        <f>-'TOTAL INVERSION IAP'!Y38</f>
        <v>0</v>
      </c>
      <c r="AO38" s="125">
        <f>-'TOTAL INVERSION IAP'!Z38</f>
        <v>0</v>
      </c>
      <c r="AP38" s="125">
        <f>-'TOTAL INVERSION IAP'!AA38</f>
        <v>0</v>
      </c>
      <c r="AQ38" s="125">
        <f>-'TOTAL INVERSION IAP'!AB38</f>
        <v>0</v>
      </c>
      <c r="AR38" s="125">
        <f>-'TOTAL INVERSION IAP'!AC38</f>
        <v>0</v>
      </c>
      <c r="AS38" s="125">
        <f>-'TOTAL INVERSION IAP'!AD38</f>
        <v>0</v>
      </c>
      <c r="AT38" s="125">
        <f>-'TOTAL INVERSION IAP'!AE38</f>
        <v>0</v>
      </c>
      <c r="AU38" s="125">
        <f>-'TOTAL INVERSION IAP'!AF38</f>
        <v>0</v>
      </c>
      <c r="AV38" s="125">
        <f>-'TOTAL INVERSION IAP'!AG38</f>
        <v>0</v>
      </c>
      <c r="AW38" s="125">
        <f>-'TOTAL INVERSION IAP'!AH38</f>
        <v>0</v>
      </c>
      <c r="AX38" s="125">
        <f>-'TOTAL INVERSION IAP'!AI38</f>
        <v>0</v>
      </c>
      <c r="AY38" s="125">
        <f>-'TOTAL INVERSION IAP'!AJ38</f>
        <v>0</v>
      </c>
      <c r="AZ38" s="125">
        <f>-'TOTAL INVERSION IAP'!AK38</f>
        <v>0</v>
      </c>
      <c r="BA38" s="125">
        <f>-'TOTAL INVERSION IAP'!AL38</f>
        <v>0</v>
      </c>
      <c r="BB38" s="125">
        <f>-'TOTAL INVERSION IAP'!AM38</f>
        <v>0</v>
      </c>
      <c r="BC38" s="125">
        <f>-'TOTAL INVERSION IAP'!AN38</f>
        <v>0</v>
      </c>
      <c r="BD38" s="125">
        <f>-'TOTAL INVERSION IAP'!AO38</f>
        <v>0</v>
      </c>
      <c r="BE38" s="125">
        <f>-'TOTAL INVERSION IAP'!AP38</f>
        <v>0</v>
      </c>
      <c r="BF38" s="125">
        <f>-'TOTAL INVERSION IAP'!AQ38</f>
        <v>0</v>
      </c>
      <c r="BG38" s="125">
        <f>-'TOTAL INVERSION IAP'!AR38</f>
        <v>0</v>
      </c>
      <c r="BH38" s="125">
        <f>-'TOTAL INVERSION IAP'!AS38</f>
        <v>0</v>
      </c>
      <c r="BI38" s="125">
        <f>-'TOTAL INVERSION IAP'!AT38</f>
        <v>0</v>
      </c>
      <c r="BJ38" s="125">
        <f>-'TOTAL INVERSION IAP'!AU38</f>
        <v>0</v>
      </c>
      <c r="BK38" s="125">
        <f>-'TOTAL INVERSION IAP'!AV38</f>
        <v>0</v>
      </c>
      <c r="BL38" s="125">
        <f>-'TOTAL INVERSION IAP'!AW38</f>
        <v>0</v>
      </c>
      <c r="BM38" s="125">
        <f>-'TOTAL INVERSION IAP'!AX38</f>
        <v>0</v>
      </c>
      <c r="BN38" s="125">
        <f>-'TOTAL INVERSION IAP'!AY38</f>
        <v>0</v>
      </c>
      <c r="BO38" s="125">
        <f>-'TOTAL INVERSION IAP'!AZ38</f>
        <v>0</v>
      </c>
      <c r="BP38" s="125">
        <f>-'TOTAL INVERSION IAP'!BA38</f>
        <v>0</v>
      </c>
      <c r="BQ38" s="125">
        <f>-'TOTAL INVERSION IAP'!BB38</f>
        <v>0</v>
      </c>
      <c r="BR38" s="125">
        <f>-'TOTAL INVERSION IAP'!BC38</f>
        <v>0</v>
      </c>
    </row>
    <row r="39" spans="2:70" x14ac:dyDescent="0.25">
      <c r="B39" s="59" t="s">
        <v>309</v>
      </c>
      <c r="C39" s="62" t="str">
        <f>+VLOOKUP(B39,'resumen UCAP'!$A$5:$O$329,2,0)</f>
        <v>Ba├▒ador 24w</v>
      </c>
      <c r="D39" s="63">
        <f>+'Desmonte Infr. financiada'!D39</f>
        <v>24</v>
      </c>
      <c r="E39" s="63" t="str">
        <f>+VLOOKUP(B39,'resumen UCAP'!$A$5:$O$329,3,0)</f>
        <v>Un</v>
      </c>
      <c r="F39" s="64">
        <f>+VLOOKUP(B39,'resumen UCAP'!$A$5:$O$329,15,0)</f>
        <v>620000</v>
      </c>
      <c r="G39" s="64">
        <v>12</v>
      </c>
      <c r="H39" s="125"/>
      <c r="I39" s="125"/>
      <c r="J39" s="125"/>
      <c r="K39" s="125"/>
      <c r="L39" s="125"/>
      <c r="M39" s="125"/>
      <c r="N39" s="125"/>
      <c r="O39" s="125"/>
      <c r="P39" s="125"/>
      <c r="Q39" s="125"/>
      <c r="R39" s="125"/>
      <c r="S39" s="125"/>
      <c r="T39" s="125"/>
      <c r="U39" s="125"/>
      <c r="V39" s="125"/>
      <c r="W39" s="125">
        <f>-'TOTAL INVERSION IAP'!H39</f>
        <v>0</v>
      </c>
      <c r="X39" s="125">
        <f>-'TOTAL INVERSION IAP'!I39</f>
        <v>0</v>
      </c>
      <c r="Y39" s="125">
        <f>-'TOTAL INVERSION IAP'!J39</f>
        <v>0</v>
      </c>
      <c r="Z39" s="125">
        <f>-'TOTAL INVERSION IAP'!K39</f>
        <v>0</v>
      </c>
      <c r="AA39" s="125">
        <f>-'TOTAL INVERSION IAP'!L39</f>
        <v>0</v>
      </c>
      <c r="AB39" s="125">
        <f>-'TOTAL INVERSION IAP'!M39</f>
        <v>0</v>
      </c>
      <c r="AC39" s="125">
        <f>-'TOTAL INVERSION IAP'!N39</f>
        <v>0</v>
      </c>
      <c r="AD39" s="125">
        <f>-'TOTAL INVERSION IAP'!O39</f>
        <v>0</v>
      </c>
      <c r="AE39" s="125">
        <f>-'TOTAL INVERSION IAP'!P39</f>
        <v>0</v>
      </c>
      <c r="AF39" s="125">
        <f>-'TOTAL INVERSION IAP'!Q39</f>
        <v>0</v>
      </c>
      <c r="AG39" s="125">
        <f>-'TOTAL INVERSION IAP'!R39</f>
        <v>0</v>
      </c>
      <c r="AH39" s="125">
        <f>-'TOTAL INVERSION IAP'!S39</f>
        <v>0</v>
      </c>
      <c r="AI39" s="125">
        <f>-'TOTAL INVERSION IAP'!T39</f>
        <v>0</v>
      </c>
      <c r="AJ39" s="125">
        <f>-'TOTAL INVERSION IAP'!U39</f>
        <v>0</v>
      </c>
      <c r="AK39" s="125">
        <f>-'TOTAL INVERSION IAP'!V39</f>
        <v>0</v>
      </c>
      <c r="AL39" s="125">
        <f>-'TOTAL INVERSION IAP'!W39</f>
        <v>0</v>
      </c>
      <c r="AM39" s="125">
        <f>-'TOTAL INVERSION IAP'!X39</f>
        <v>0</v>
      </c>
      <c r="AN39" s="125">
        <f>-'TOTAL INVERSION IAP'!Y39</f>
        <v>0</v>
      </c>
      <c r="AO39" s="125">
        <f>-'TOTAL INVERSION IAP'!Z39</f>
        <v>0</v>
      </c>
      <c r="AP39" s="125">
        <f>-'TOTAL INVERSION IAP'!AA39</f>
        <v>0</v>
      </c>
      <c r="AQ39" s="125">
        <f>-'TOTAL INVERSION IAP'!AB39</f>
        <v>0</v>
      </c>
      <c r="AR39" s="125">
        <f>-'TOTAL INVERSION IAP'!AC39</f>
        <v>0</v>
      </c>
      <c r="AS39" s="125">
        <f>-'TOTAL INVERSION IAP'!AD39</f>
        <v>0</v>
      </c>
      <c r="AT39" s="125">
        <f>-'TOTAL INVERSION IAP'!AE39</f>
        <v>0</v>
      </c>
      <c r="AU39" s="125">
        <f>-'TOTAL INVERSION IAP'!AF39</f>
        <v>0</v>
      </c>
      <c r="AV39" s="125">
        <f>-'TOTAL INVERSION IAP'!AG39</f>
        <v>0</v>
      </c>
      <c r="AW39" s="125">
        <f>-'TOTAL INVERSION IAP'!AH39</f>
        <v>0</v>
      </c>
      <c r="AX39" s="125">
        <f>-'TOTAL INVERSION IAP'!AI39</f>
        <v>0</v>
      </c>
      <c r="AY39" s="125">
        <f>-'TOTAL INVERSION IAP'!AJ39</f>
        <v>0</v>
      </c>
      <c r="AZ39" s="125">
        <f>-'TOTAL INVERSION IAP'!AK39</f>
        <v>0</v>
      </c>
      <c r="BA39" s="125">
        <f>-'TOTAL INVERSION IAP'!AL39</f>
        <v>0</v>
      </c>
      <c r="BB39" s="125">
        <f>-'TOTAL INVERSION IAP'!AM39</f>
        <v>0</v>
      </c>
      <c r="BC39" s="125">
        <f>-'TOTAL INVERSION IAP'!AN39</f>
        <v>0</v>
      </c>
      <c r="BD39" s="125">
        <f>-'TOTAL INVERSION IAP'!AO39</f>
        <v>0</v>
      </c>
      <c r="BE39" s="125">
        <f>-'TOTAL INVERSION IAP'!AP39</f>
        <v>0</v>
      </c>
      <c r="BF39" s="125">
        <f>-'TOTAL INVERSION IAP'!AQ39</f>
        <v>0</v>
      </c>
      <c r="BG39" s="125">
        <f>-'TOTAL INVERSION IAP'!AR39</f>
        <v>0</v>
      </c>
      <c r="BH39" s="125">
        <f>-'TOTAL INVERSION IAP'!AS39</f>
        <v>0</v>
      </c>
      <c r="BI39" s="125">
        <f>-'TOTAL INVERSION IAP'!AT39</f>
        <v>0</v>
      </c>
      <c r="BJ39" s="125">
        <f>-'TOTAL INVERSION IAP'!AU39</f>
        <v>0</v>
      </c>
      <c r="BK39" s="125">
        <f>-'TOTAL INVERSION IAP'!AV39</f>
        <v>0</v>
      </c>
      <c r="BL39" s="125">
        <f>-'TOTAL INVERSION IAP'!AW39</f>
        <v>0</v>
      </c>
      <c r="BM39" s="125">
        <f>-'TOTAL INVERSION IAP'!AX39</f>
        <v>0</v>
      </c>
      <c r="BN39" s="125">
        <f>-'TOTAL INVERSION IAP'!AY39</f>
        <v>0</v>
      </c>
      <c r="BO39" s="125">
        <f>-'TOTAL INVERSION IAP'!AZ39</f>
        <v>0</v>
      </c>
      <c r="BP39" s="125">
        <f>-'TOTAL INVERSION IAP'!BA39</f>
        <v>0</v>
      </c>
      <c r="BQ39" s="125">
        <f>-'TOTAL INVERSION IAP'!BB39</f>
        <v>0</v>
      </c>
      <c r="BR39" s="125">
        <f>-'TOTAL INVERSION IAP'!BC39</f>
        <v>0</v>
      </c>
    </row>
    <row r="40" spans="2:70" x14ac:dyDescent="0.25">
      <c r="B40" s="59" t="s">
        <v>310</v>
      </c>
      <c r="C40" s="62" t="str">
        <f>+VLOOKUP(B40,'resumen UCAP'!$A$5:$O$329,2,0)</f>
        <v>Ba├▒ador 36w</v>
      </c>
      <c r="D40" s="63">
        <f>+'Desmonte Infr. financiada'!D40</f>
        <v>36</v>
      </c>
      <c r="E40" s="63" t="str">
        <f>+VLOOKUP(B40,'resumen UCAP'!$A$5:$O$329,3,0)</f>
        <v>Un</v>
      </c>
      <c r="F40" s="64">
        <f>+VLOOKUP(B40,'resumen UCAP'!$A$5:$O$329,15,0)</f>
        <v>720000</v>
      </c>
      <c r="G40" s="64">
        <v>81</v>
      </c>
      <c r="H40" s="125"/>
      <c r="I40" s="125"/>
      <c r="J40" s="125"/>
      <c r="K40" s="125"/>
      <c r="L40" s="125"/>
      <c r="M40" s="125"/>
      <c r="N40" s="125"/>
      <c r="O40" s="125"/>
      <c r="P40" s="125"/>
      <c r="Q40" s="125"/>
      <c r="R40" s="125"/>
      <c r="S40" s="125"/>
      <c r="T40" s="125"/>
      <c r="U40" s="125"/>
      <c r="V40" s="125"/>
      <c r="W40" s="125">
        <f>-'TOTAL INVERSION IAP'!H40</f>
        <v>0</v>
      </c>
      <c r="X40" s="125">
        <f>-'TOTAL INVERSION IAP'!I40</f>
        <v>0</v>
      </c>
      <c r="Y40" s="125">
        <f>-'TOTAL INVERSION IAP'!J40</f>
        <v>0</v>
      </c>
      <c r="Z40" s="125">
        <f>-'TOTAL INVERSION IAP'!K40</f>
        <v>0</v>
      </c>
      <c r="AA40" s="125">
        <f>-'TOTAL INVERSION IAP'!L40</f>
        <v>0</v>
      </c>
      <c r="AB40" s="125">
        <f>-'TOTAL INVERSION IAP'!M40</f>
        <v>0</v>
      </c>
      <c r="AC40" s="125">
        <f>-'TOTAL INVERSION IAP'!N40</f>
        <v>0</v>
      </c>
      <c r="AD40" s="125">
        <f>-'TOTAL INVERSION IAP'!O40</f>
        <v>0</v>
      </c>
      <c r="AE40" s="125">
        <f>-'TOTAL INVERSION IAP'!P40</f>
        <v>0</v>
      </c>
      <c r="AF40" s="125">
        <f>-'TOTAL INVERSION IAP'!Q40</f>
        <v>0</v>
      </c>
      <c r="AG40" s="125">
        <f>-'TOTAL INVERSION IAP'!R40</f>
        <v>0</v>
      </c>
      <c r="AH40" s="125">
        <f>-'TOTAL INVERSION IAP'!S40</f>
        <v>0</v>
      </c>
      <c r="AI40" s="125">
        <f>-'TOTAL INVERSION IAP'!T40</f>
        <v>0</v>
      </c>
      <c r="AJ40" s="125">
        <f>-'TOTAL INVERSION IAP'!U40</f>
        <v>0</v>
      </c>
      <c r="AK40" s="125">
        <f>-'TOTAL INVERSION IAP'!V40</f>
        <v>0</v>
      </c>
      <c r="AL40" s="125">
        <f>-'TOTAL INVERSION IAP'!W40</f>
        <v>0</v>
      </c>
      <c r="AM40" s="125">
        <f>-'TOTAL INVERSION IAP'!X40</f>
        <v>0</v>
      </c>
      <c r="AN40" s="125">
        <f>-'TOTAL INVERSION IAP'!Y40</f>
        <v>0</v>
      </c>
      <c r="AO40" s="125">
        <f>-'TOTAL INVERSION IAP'!Z40</f>
        <v>0</v>
      </c>
      <c r="AP40" s="125">
        <f>-'TOTAL INVERSION IAP'!AA40</f>
        <v>0</v>
      </c>
      <c r="AQ40" s="125">
        <f>-'TOTAL INVERSION IAP'!AB40</f>
        <v>0</v>
      </c>
      <c r="AR40" s="125">
        <f>-'TOTAL INVERSION IAP'!AC40</f>
        <v>0</v>
      </c>
      <c r="AS40" s="125">
        <f>-'TOTAL INVERSION IAP'!AD40</f>
        <v>0</v>
      </c>
      <c r="AT40" s="125">
        <f>-'TOTAL INVERSION IAP'!AE40</f>
        <v>0</v>
      </c>
      <c r="AU40" s="125">
        <f>-'TOTAL INVERSION IAP'!AF40</f>
        <v>0</v>
      </c>
      <c r="AV40" s="125">
        <f>-'TOTAL INVERSION IAP'!AG40</f>
        <v>0</v>
      </c>
      <c r="AW40" s="125">
        <f>-'TOTAL INVERSION IAP'!AH40</f>
        <v>0</v>
      </c>
      <c r="AX40" s="125">
        <f>-'TOTAL INVERSION IAP'!AI40</f>
        <v>0</v>
      </c>
      <c r="AY40" s="125">
        <f>-'TOTAL INVERSION IAP'!AJ40</f>
        <v>0</v>
      </c>
      <c r="AZ40" s="125">
        <f>-'TOTAL INVERSION IAP'!AK40</f>
        <v>0</v>
      </c>
      <c r="BA40" s="125">
        <f>-'TOTAL INVERSION IAP'!AL40</f>
        <v>0</v>
      </c>
      <c r="BB40" s="125">
        <f>-'TOTAL INVERSION IAP'!AM40</f>
        <v>0</v>
      </c>
      <c r="BC40" s="125">
        <f>-'TOTAL INVERSION IAP'!AN40</f>
        <v>0</v>
      </c>
      <c r="BD40" s="125">
        <f>-'TOTAL INVERSION IAP'!AO40</f>
        <v>0</v>
      </c>
      <c r="BE40" s="125">
        <f>-'TOTAL INVERSION IAP'!AP40</f>
        <v>0</v>
      </c>
      <c r="BF40" s="125">
        <f>-'TOTAL INVERSION IAP'!AQ40</f>
        <v>0</v>
      </c>
      <c r="BG40" s="125">
        <f>-'TOTAL INVERSION IAP'!AR40</f>
        <v>0</v>
      </c>
      <c r="BH40" s="125">
        <f>-'TOTAL INVERSION IAP'!AS40</f>
        <v>0</v>
      </c>
      <c r="BI40" s="125">
        <f>-'TOTAL INVERSION IAP'!AT40</f>
        <v>0</v>
      </c>
      <c r="BJ40" s="125">
        <f>-'TOTAL INVERSION IAP'!AU40</f>
        <v>0</v>
      </c>
      <c r="BK40" s="125">
        <f>-'TOTAL INVERSION IAP'!AV40</f>
        <v>0</v>
      </c>
      <c r="BL40" s="125">
        <f>-'TOTAL INVERSION IAP'!AW40</f>
        <v>0</v>
      </c>
      <c r="BM40" s="125">
        <f>-'TOTAL INVERSION IAP'!AX40</f>
        <v>0</v>
      </c>
      <c r="BN40" s="125">
        <f>-'TOTAL INVERSION IAP'!AY40</f>
        <v>0</v>
      </c>
      <c r="BO40" s="125">
        <f>-'TOTAL INVERSION IAP'!AZ40</f>
        <v>0</v>
      </c>
      <c r="BP40" s="125">
        <f>-'TOTAL INVERSION IAP'!BA40</f>
        <v>0</v>
      </c>
      <c r="BQ40" s="125">
        <f>-'TOTAL INVERSION IAP'!BB40</f>
        <v>0</v>
      </c>
      <c r="BR40" s="125">
        <f>-'TOTAL INVERSION IAP'!BC40</f>
        <v>0</v>
      </c>
    </row>
    <row r="41" spans="2:70" x14ac:dyDescent="0.25">
      <c r="B41" s="59" t="s">
        <v>311</v>
      </c>
      <c r="C41" s="62" t="str">
        <f>+VLOOKUP(B41,'resumen UCAP'!$A$5:$O$329,2,0)</f>
        <v>Luminaria led 80w</v>
      </c>
      <c r="D41" s="63">
        <f>+'Desmonte Infr. financiada'!D41</f>
        <v>80</v>
      </c>
      <c r="E41" s="63" t="str">
        <f>+VLOOKUP(B41,'resumen UCAP'!$A$5:$O$329,3,0)</f>
        <v>Un</v>
      </c>
      <c r="F41" s="64">
        <f>+VLOOKUP(B41,'resumen UCAP'!$A$5:$O$329,15,0)</f>
        <v>572938</v>
      </c>
      <c r="G41" s="61">
        <v>54</v>
      </c>
      <c r="H41" s="125"/>
      <c r="I41" s="125"/>
      <c r="J41" s="125"/>
      <c r="K41" s="125"/>
      <c r="L41" s="125"/>
      <c r="M41" s="125"/>
      <c r="N41" s="125"/>
      <c r="O41" s="125"/>
      <c r="P41" s="125"/>
      <c r="Q41" s="125"/>
      <c r="R41" s="125"/>
      <c r="S41" s="125"/>
      <c r="T41" s="125"/>
      <c r="U41" s="125"/>
      <c r="V41" s="125"/>
      <c r="W41" s="125">
        <f>-'TOTAL INVERSION IAP'!H41</f>
        <v>0</v>
      </c>
      <c r="X41" s="125">
        <f>-'TOTAL INVERSION IAP'!I41</f>
        <v>0</v>
      </c>
      <c r="Y41" s="125">
        <f>-'TOTAL INVERSION IAP'!J41</f>
        <v>0</v>
      </c>
      <c r="Z41" s="125">
        <f>-'TOTAL INVERSION IAP'!K41</f>
        <v>0</v>
      </c>
      <c r="AA41" s="125">
        <f>-'TOTAL INVERSION IAP'!L41</f>
        <v>0</v>
      </c>
      <c r="AB41" s="125">
        <f>-'TOTAL INVERSION IAP'!M41</f>
        <v>0</v>
      </c>
      <c r="AC41" s="125">
        <f>-'TOTAL INVERSION IAP'!N41</f>
        <v>0</v>
      </c>
      <c r="AD41" s="125">
        <f>-'TOTAL INVERSION IAP'!O41</f>
        <v>0</v>
      </c>
      <c r="AE41" s="125">
        <f>-'TOTAL INVERSION IAP'!P41</f>
        <v>0</v>
      </c>
      <c r="AF41" s="125">
        <f>-'TOTAL INVERSION IAP'!Q41</f>
        <v>0</v>
      </c>
      <c r="AG41" s="125">
        <f>-'TOTAL INVERSION IAP'!R41</f>
        <v>0</v>
      </c>
      <c r="AH41" s="125">
        <f>-'TOTAL INVERSION IAP'!S41</f>
        <v>0</v>
      </c>
      <c r="AI41" s="125">
        <f>-'TOTAL INVERSION IAP'!T41</f>
        <v>0</v>
      </c>
      <c r="AJ41" s="125">
        <f>-'TOTAL INVERSION IAP'!U41</f>
        <v>0</v>
      </c>
      <c r="AK41" s="125">
        <f>-'TOTAL INVERSION IAP'!V41</f>
        <v>0</v>
      </c>
      <c r="AL41" s="125">
        <f>-'TOTAL INVERSION IAP'!W41</f>
        <v>0</v>
      </c>
      <c r="AM41" s="125">
        <f>-'TOTAL INVERSION IAP'!X41</f>
        <v>0</v>
      </c>
      <c r="AN41" s="125">
        <f>-'TOTAL INVERSION IAP'!Y41</f>
        <v>0</v>
      </c>
      <c r="AO41" s="125">
        <f>-'TOTAL INVERSION IAP'!Z41</f>
        <v>0</v>
      </c>
      <c r="AP41" s="125">
        <f>-'TOTAL INVERSION IAP'!AA41</f>
        <v>0</v>
      </c>
      <c r="AQ41" s="125">
        <f>-'TOTAL INVERSION IAP'!AB41</f>
        <v>0</v>
      </c>
      <c r="AR41" s="125">
        <f>-'TOTAL INVERSION IAP'!AC41</f>
        <v>0</v>
      </c>
      <c r="AS41" s="125">
        <f>-'TOTAL INVERSION IAP'!AD41</f>
        <v>0</v>
      </c>
      <c r="AT41" s="125">
        <f>-'TOTAL INVERSION IAP'!AE41</f>
        <v>0</v>
      </c>
      <c r="AU41" s="125">
        <f>-'TOTAL INVERSION IAP'!AF41</f>
        <v>0</v>
      </c>
      <c r="AV41" s="125">
        <f>-'TOTAL INVERSION IAP'!AG41</f>
        <v>0</v>
      </c>
      <c r="AW41" s="125">
        <f>-'TOTAL INVERSION IAP'!AH41</f>
        <v>0</v>
      </c>
      <c r="AX41" s="125">
        <f>-'TOTAL INVERSION IAP'!AI41</f>
        <v>0</v>
      </c>
      <c r="AY41" s="125">
        <f>-'TOTAL INVERSION IAP'!AJ41</f>
        <v>0</v>
      </c>
      <c r="AZ41" s="125">
        <f>-'TOTAL INVERSION IAP'!AK41</f>
        <v>0</v>
      </c>
      <c r="BA41" s="125">
        <f>-'TOTAL INVERSION IAP'!AL41</f>
        <v>0</v>
      </c>
      <c r="BB41" s="125">
        <f>-'TOTAL INVERSION IAP'!AM41</f>
        <v>0</v>
      </c>
      <c r="BC41" s="125">
        <f>-'TOTAL INVERSION IAP'!AN41</f>
        <v>0</v>
      </c>
      <c r="BD41" s="125">
        <f>-'TOTAL INVERSION IAP'!AO41</f>
        <v>0</v>
      </c>
      <c r="BE41" s="125">
        <f>-'TOTAL INVERSION IAP'!AP41</f>
        <v>0</v>
      </c>
      <c r="BF41" s="125">
        <f>-'TOTAL INVERSION IAP'!AQ41</f>
        <v>0</v>
      </c>
      <c r="BG41" s="125">
        <f>-'TOTAL INVERSION IAP'!AR41</f>
        <v>0</v>
      </c>
      <c r="BH41" s="125">
        <f>-'TOTAL INVERSION IAP'!AS41</f>
        <v>0</v>
      </c>
      <c r="BI41" s="125">
        <f>-'TOTAL INVERSION IAP'!AT41</f>
        <v>0</v>
      </c>
      <c r="BJ41" s="125">
        <f>-'TOTAL INVERSION IAP'!AU41</f>
        <v>0</v>
      </c>
      <c r="BK41" s="125">
        <f>-'TOTAL INVERSION IAP'!AV41</f>
        <v>0</v>
      </c>
      <c r="BL41" s="125">
        <f>-'TOTAL INVERSION IAP'!AW41</f>
        <v>0</v>
      </c>
      <c r="BM41" s="125">
        <f>-'TOTAL INVERSION IAP'!AX41</f>
        <v>0</v>
      </c>
      <c r="BN41" s="125">
        <f>-'TOTAL INVERSION IAP'!AY41</f>
        <v>0</v>
      </c>
      <c r="BO41" s="125">
        <f>-'TOTAL INVERSION IAP'!AZ41</f>
        <v>0</v>
      </c>
      <c r="BP41" s="125">
        <f>-'TOTAL INVERSION IAP'!BA41</f>
        <v>0</v>
      </c>
      <c r="BQ41" s="125">
        <f>-'TOTAL INVERSION IAP'!BB41</f>
        <v>0</v>
      </c>
      <c r="BR41" s="125">
        <f>-'TOTAL INVERSION IAP'!BC41</f>
        <v>0</v>
      </c>
    </row>
    <row r="42" spans="2:70" x14ac:dyDescent="0.25">
      <c r="B42" s="59" t="s">
        <v>312</v>
      </c>
      <c r="C42" s="62" t="str">
        <f>+VLOOKUP(B42,'resumen UCAP'!$A$5:$O$329,2,0)</f>
        <v>Proyector Led 30w</v>
      </c>
      <c r="D42" s="63">
        <f>+'Desmonte Infr. financiada'!D42</f>
        <v>30</v>
      </c>
      <c r="E42" s="63" t="str">
        <f>+VLOOKUP(B42,'resumen UCAP'!$A$5:$O$329,3,0)</f>
        <v>Un</v>
      </c>
      <c r="F42" s="64">
        <f>+VLOOKUP(B42,'resumen UCAP'!$A$5:$O$329,15,0)</f>
        <v>154677</v>
      </c>
      <c r="G42" s="61">
        <v>1</v>
      </c>
      <c r="H42" s="125"/>
      <c r="I42" s="125"/>
      <c r="J42" s="125"/>
      <c r="K42" s="125"/>
      <c r="L42" s="125"/>
      <c r="M42" s="125"/>
      <c r="N42" s="125"/>
      <c r="O42" s="125"/>
      <c r="P42" s="125"/>
      <c r="Q42" s="125"/>
      <c r="R42" s="125"/>
      <c r="S42" s="125"/>
      <c r="T42" s="125"/>
      <c r="U42" s="125"/>
      <c r="V42" s="125"/>
      <c r="W42" s="125">
        <f>-'TOTAL INVERSION IAP'!H42</f>
        <v>0</v>
      </c>
      <c r="X42" s="125">
        <f>-'TOTAL INVERSION IAP'!I42</f>
        <v>0</v>
      </c>
      <c r="Y42" s="125">
        <f>-'TOTAL INVERSION IAP'!J42</f>
        <v>0</v>
      </c>
      <c r="Z42" s="125">
        <f>-'TOTAL INVERSION IAP'!K42</f>
        <v>0</v>
      </c>
      <c r="AA42" s="125">
        <f>-'TOTAL INVERSION IAP'!L42</f>
        <v>0</v>
      </c>
      <c r="AB42" s="125">
        <f>-'TOTAL INVERSION IAP'!M42</f>
        <v>0</v>
      </c>
      <c r="AC42" s="125">
        <f>-'TOTAL INVERSION IAP'!N42</f>
        <v>0</v>
      </c>
      <c r="AD42" s="125">
        <f>-'TOTAL INVERSION IAP'!O42</f>
        <v>0</v>
      </c>
      <c r="AE42" s="125">
        <f>-'TOTAL INVERSION IAP'!P42</f>
        <v>0</v>
      </c>
      <c r="AF42" s="125">
        <f>-'TOTAL INVERSION IAP'!Q42</f>
        <v>0</v>
      </c>
      <c r="AG42" s="125">
        <f>-'TOTAL INVERSION IAP'!R42</f>
        <v>0</v>
      </c>
      <c r="AH42" s="125">
        <f>-'TOTAL INVERSION IAP'!S42</f>
        <v>0</v>
      </c>
      <c r="AI42" s="125">
        <f>-'TOTAL INVERSION IAP'!T42</f>
        <v>0</v>
      </c>
      <c r="AJ42" s="125">
        <f>-'TOTAL INVERSION IAP'!U42</f>
        <v>0</v>
      </c>
      <c r="AK42" s="125">
        <f>-'TOTAL INVERSION IAP'!V42</f>
        <v>0</v>
      </c>
      <c r="AL42" s="125">
        <f>-'TOTAL INVERSION IAP'!W42</f>
        <v>0</v>
      </c>
      <c r="AM42" s="125">
        <f>-'TOTAL INVERSION IAP'!X42</f>
        <v>0</v>
      </c>
      <c r="AN42" s="125">
        <f>-'TOTAL INVERSION IAP'!Y42</f>
        <v>0</v>
      </c>
      <c r="AO42" s="125">
        <f>-'TOTAL INVERSION IAP'!Z42</f>
        <v>0</v>
      </c>
      <c r="AP42" s="125">
        <f>-'TOTAL INVERSION IAP'!AA42</f>
        <v>0</v>
      </c>
      <c r="AQ42" s="125">
        <f>-'TOTAL INVERSION IAP'!AB42</f>
        <v>0</v>
      </c>
      <c r="AR42" s="125">
        <f>-'TOTAL INVERSION IAP'!AC42</f>
        <v>0</v>
      </c>
      <c r="AS42" s="125">
        <f>-'TOTAL INVERSION IAP'!AD42</f>
        <v>0</v>
      </c>
      <c r="AT42" s="125">
        <f>-'TOTAL INVERSION IAP'!AE42</f>
        <v>0</v>
      </c>
      <c r="AU42" s="125">
        <f>-'TOTAL INVERSION IAP'!AF42</f>
        <v>0</v>
      </c>
      <c r="AV42" s="125">
        <f>-'TOTAL INVERSION IAP'!AG42</f>
        <v>0</v>
      </c>
      <c r="AW42" s="125">
        <f>-'TOTAL INVERSION IAP'!AH42</f>
        <v>0</v>
      </c>
      <c r="AX42" s="125">
        <f>-'TOTAL INVERSION IAP'!AI42</f>
        <v>0</v>
      </c>
      <c r="AY42" s="125">
        <f>-'TOTAL INVERSION IAP'!AJ42</f>
        <v>0</v>
      </c>
      <c r="AZ42" s="125">
        <f>-'TOTAL INVERSION IAP'!AK42</f>
        <v>0</v>
      </c>
      <c r="BA42" s="125">
        <f>-'TOTAL INVERSION IAP'!AL42</f>
        <v>0</v>
      </c>
      <c r="BB42" s="125">
        <f>-'TOTAL INVERSION IAP'!AM42</f>
        <v>0</v>
      </c>
      <c r="BC42" s="125">
        <f>-'TOTAL INVERSION IAP'!AN42</f>
        <v>0</v>
      </c>
      <c r="BD42" s="125">
        <f>-'TOTAL INVERSION IAP'!AO42</f>
        <v>0</v>
      </c>
      <c r="BE42" s="125">
        <f>-'TOTAL INVERSION IAP'!AP42</f>
        <v>0</v>
      </c>
      <c r="BF42" s="125">
        <f>-'TOTAL INVERSION IAP'!AQ42</f>
        <v>0</v>
      </c>
      <c r="BG42" s="125">
        <f>-'TOTAL INVERSION IAP'!AR42</f>
        <v>0</v>
      </c>
      <c r="BH42" s="125">
        <f>-'TOTAL INVERSION IAP'!AS42</f>
        <v>0</v>
      </c>
      <c r="BI42" s="125">
        <f>-'TOTAL INVERSION IAP'!AT42</f>
        <v>0</v>
      </c>
      <c r="BJ42" s="125">
        <f>-'TOTAL INVERSION IAP'!AU42</f>
        <v>0</v>
      </c>
      <c r="BK42" s="125">
        <f>-'TOTAL INVERSION IAP'!AV42</f>
        <v>0</v>
      </c>
      <c r="BL42" s="125">
        <f>-'TOTAL INVERSION IAP'!AW42</f>
        <v>0</v>
      </c>
      <c r="BM42" s="125">
        <f>-'TOTAL INVERSION IAP'!AX42</f>
        <v>0</v>
      </c>
      <c r="BN42" s="125">
        <f>-'TOTAL INVERSION IAP'!AY42</f>
        <v>0</v>
      </c>
      <c r="BO42" s="125">
        <f>-'TOTAL INVERSION IAP'!AZ42</f>
        <v>0</v>
      </c>
      <c r="BP42" s="125">
        <f>-'TOTAL INVERSION IAP'!BA42</f>
        <v>0</v>
      </c>
      <c r="BQ42" s="125">
        <f>-'TOTAL INVERSION IAP'!BB42</f>
        <v>0</v>
      </c>
      <c r="BR42" s="125">
        <f>-'TOTAL INVERSION IAP'!BC42</f>
        <v>0</v>
      </c>
    </row>
    <row r="43" spans="2:70" x14ac:dyDescent="0.25">
      <c r="B43" s="59" t="s">
        <v>313</v>
      </c>
      <c r="C43" s="62" t="str">
        <f>+VLOOKUP(B43,'resumen UCAP'!$A$5:$O$329,2,0)</f>
        <v>Proyector Led 20w</v>
      </c>
      <c r="D43" s="63">
        <f>+'Desmonte Infr. financiada'!D43</f>
        <v>20</v>
      </c>
      <c r="E43" s="63" t="str">
        <f>+VLOOKUP(B43,'resumen UCAP'!$A$5:$O$329,3,0)</f>
        <v>Un</v>
      </c>
      <c r="F43" s="64">
        <f>+VLOOKUP(B43,'resumen UCAP'!$A$5:$O$329,15,0)</f>
        <v>154677</v>
      </c>
      <c r="G43" s="61">
        <v>9</v>
      </c>
      <c r="H43" s="125"/>
      <c r="I43" s="125"/>
      <c r="J43" s="125"/>
      <c r="K43" s="125"/>
      <c r="L43" s="125"/>
      <c r="M43" s="125"/>
      <c r="N43" s="125"/>
      <c r="O43" s="125"/>
      <c r="P43" s="125"/>
      <c r="Q43" s="125"/>
      <c r="R43" s="125"/>
      <c r="S43" s="125"/>
      <c r="T43" s="125"/>
      <c r="U43" s="125"/>
      <c r="V43" s="125"/>
      <c r="W43" s="125">
        <f>-'TOTAL INVERSION IAP'!H43</f>
        <v>0</v>
      </c>
      <c r="X43" s="125">
        <f>-'TOTAL INVERSION IAP'!I43</f>
        <v>0</v>
      </c>
      <c r="Y43" s="125">
        <f>-'TOTAL INVERSION IAP'!J43</f>
        <v>0</v>
      </c>
      <c r="Z43" s="125">
        <f>-'TOTAL INVERSION IAP'!K43</f>
        <v>0</v>
      </c>
      <c r="AA43" s="125">
        <f>-'TOTAL INVERSION IAP'!L43</f>
        <v>0</v>
      </c>
      <c r="AB43" s="125">
        <f>-'TOTAL INVERSION IAP'!M43</f>
        <v>0</v>
      </c>
      <c r="AC43" s="125">
        <f>-'TOTAL INVERSION IAP'!N43</f>
        <v>0</v>
      </c>
      <c r="AD43" s="125">
        <f>-'TOTAL INVERSION IAP'!O43</f>
        <v>0</v>
      </c>
      <c r="AE43" s="125">
        <f>-'TOTAL INVERSION IAP'!P43</f>
        <v>0</v>
      </c>
      <c r="AF43" s="125">
        <f>-'TOTAL INVERSION IAP'!Q43</f>
        <v>0</v>
      </c>
      <c r="AG43" s="125">
        <f>-'TOTAL INVERSION IAP'!R43</f>
        <v>0</v>
      </c>
      <c r="AH43" s="125">
        <f>-'TOTAL INVERSION IAP'!S43</f>
        <v>0</v>
      </c>
      <c r="AI43" s="125">
        <f>-'TOTAL INVERSION IAP'!T43</f>
        <v>0</v>
      </c>
      <c r="AJ43" s="125">
        <f>-'TOTAL INVERSION IAP'!U43</f>
        <v>0</v>
      </c>
      <c r="AK43" s="125">
        <f>-'TOTAL INVERSION IAP'!V43</f>
        <v>0</v>
      </c>
      <c r="AL43" s="125">
        <f>-'TOTAL INVERSION IAP'!W43</f>
        <v>0</v>
      </c>
      <c r="AM43" s="125">
        <f>-'TOTAL INVERSION IAP'!X43</f>
        <v>0</v>
      </c>
      <c r="AN43" s="125">
        <f>-'TOTAL INVERSION IAP'!Y43</f>
        <v>0</v>
      </c>
      <c r="AO43" s="125">
        <f>-'TOTAL INVERSION IAP'!Z43</f>
        <v>0</v>
      </c>
      <c r="AP43" s="125">
        <f>-'TOTAL INVERSION IAP'!AA43</f>
        <v>0</v>
      </c>
      <c r="AQ43" s="125">
        <f>-'TOTAL INVERSION IAP'!AB43</f>
        <v>0</v>
      </c>
      <c r="AR43" s="125">
        <f>-'TOTAL INVERSION IAP'!AC43</f>
        <v>0</v>
      </c>
      <c r="AS43" s="125">
        <f>-'TOTAL INVERSION IAP'!AD43</f>
        <v>0</v>
      </c>
      <c r="AT43" s="125">
        <f>-'TOTAL INVERSION IAP'!AE43</f>
        <v>0</v>
      </c>
      <c r="AU43" s="125">
        <f>-'TOTAL INVERSION IAP'!AF43</f>
        <v>0</v>
      </c>
      <c r="AV43" s="125">
        <f>-'TOTAL INVERSION IAP'!AG43</f>
        <v>0</v>
      </c>
      <c r="AW43" s="125">
        <f>-'TOTAL INVERSION IAP'!AH43</f>
        <v>0</v>
      </c>
      <c r="AX43" s="125">
        <f>-'TOTAL INVERSION IAP'!AI43</f>
        <v>0</v>
      </c>
      <c r="AY43" s="125">
        <f>-'TOTAL INVERSION IAP'!AJ43</f>
        <v>0</v>
      </c>
      <c r="AZ43" s="125">
        <f>-'TOTAL INVERSION IAP'!AK43</f>
        <v>0</v>
      </c>
      <c r="BA43" s="125">
        <f>-'TOTAL INVERSION IAP'!AL43</f>
        <v>0</v>
      </c>
      <c r="BB43" s="125">
        <f>-'TOTAL INVERSION IAP'!AM43</f>
        <v>0</v>
      </c>
      <c r="BC43" s="125">
        <f>-'TOTAL INVERSION IAP'!AN43</f>
        <v>0</v>
      </c>
      <c r="BD43" s="125">
        <f>-'TOTAL INVERSION IAP'!AO43</f>
        <v>0</v>
      </c>
      <c r="BE43" s="125">
        <f>-'TOTAL INVERSION IAP'!AP43</f>
        <v>0</v>
      </c>
      <c r="BF43" s="125">
        <f>-'TOTAL INVERSION IAP'!AQ43</f>
        <v>0</v>
      </c>
      <c r="BG43" s="125">
        <f>-'TOTAL INVERSION IAP'!AR43</f>
        <v>0</v>
      </c>
      <c r="BH43" s="125">
        <f>-'TOTAL INVERSION IAP'!AS43</f>
        <v>0</v>
      </c>
      <c r="BI43" s="125">
        <f>-'TOTAL INVERSION IAP'!AT43</f>
        <v>0</v>
      </c>
      <c r="BJ43" s="125">
        <f>-'TOTAL INVERSION IAP'!AU43</f>
        <v>0</v>
      </c>
      <c r="BK43" s="125">
        <f>-'TOTAL INVERSION IAP'!AV43</f>
        <v>0</v>
      </c>
      <c r="BL43" s="125">
        <f>-'TOTAL INVERSION IAP'!AW43</f>
        <v>0</v>
      </c>
      <c r="BM43" s="125">
        <f>-'TOTAL INVERSION IAP'!AX43</f>
        <v>0</v>
      </c>
      <c r="BN43" s="125">
        <f>-'TOTAL INVERSION IAP'!AY43</f>
        <v>0</v>
      </c>
      <c r="BO43" s="125">
        <f>-'TOTAL INVERSION IAP'!AZ43</f>
        <v>0</v>
      </c>
      <c r="BP43" s="125">
        <f>-'TOTAL INVERSION IAP'!BA43</f>
        <v>0</v>
      </c>
      <c r="BQ43" s="125">
        <f>-'TOTAL INVERSION IAP'!BB43</f>
        <v>0</v>
      </c>
      <c r="BR43" s="125">
        <f>-'TOTAL INVERSION IAP'!BC43</f>
        <v>0</v>
      </c>
    </row>
    <row r="44" spans="2:70" x14ac:dyDescent="0.25">
      <c r="B44" s="59" t="s">
        <v>314</v>
      </c>
      <c r="C44" s="62" t="str">
        <f>+VLOOKUP(B44,'resumen UCAP'!$A$5:$O$329,2,0)</f>
        <v>LUMINARIA NA 250W NUEVA</v>
      </c>
      <c r="D44" s="63">
        <f>+'Desmonte Infr. financiada'!D44</f>
        <v>279</v>
      </c>
      <c r="E44" s="63" t="str">
        <f>+VLOOKUP(B44,'resumen UCAP'!$A$5:$O$329,3,0)</f>
        <v>Un</v>
      </c>
      <c r="F44" s="64">
        <f>+VLOOKUP(B44,'resumen UCAP'!$A$5:$O$329,15,0)</f>
        <v>390288</v>
      </c>
      <c r="G44" s="123">
        <v>137</v>
      </c>
      <c r="H44" s="125"/>
      <c r="I44" s="125"/>
      <c r="J44" s="125"/>
      <c r="K44" s="125"/>
      <c r="L44" s="125"/>
      <c r="M44" s="125"/>
      <c r="N44" s="125"/>
      <c r="O44" s="125"/>
      <c r="P44" s="125"/>
      <c r="Q44" s="125"/>
      <c r="R44" s="125"/>
      <c r="S44" s="125"/>
      <c r="T44" s="125"/>
      <c r="U44" s="125"/>
      <c r="V44" s="125"/>
      <c r="W44" s="125">
        <f>-'TOTAL INVERSION IAP'!H44</f>
        <v>0</v>
      </c>
      <c r="X44" s="125">
        <f>-'TOTAL INVERSION IAP'!I44</f>
        <v>0</v>
      </c>
      <c r="Y44" s="125">
        <f>-'TOTAL INVERSION IAP'!J44</f>
        <v>0</v>
      </c>
      <c r="Z44" s="125">
        <f>-'TOTAL INVERSION IAP'!K44</f>
        <v>0</v>
      </c>
      <c r="AA44" s="125">
        <f>-'TOTAL INVERSION IAP'!L44</f>
        <v>0</v>
      </c>
      <c r="AB44" s="125">
        <f>-'TOTAL INVERSION IAP'!M44</f>
        <v>0</v>
      </c>
      <c r="AC44" s="125">
        <f>-'TOTAL INVERSION IAP'!N44</f>
        <v>0</v>
      </c>
      <c r="AD44" s="125">
        <f>-'TOTAL INVERSION IAP'!O44</f>
        <v>0</v>
      </c>
      <c r="AE44" s="125">
        <f>-'TOTAL INVERSION IAP'!P44</f>
        <v>0</v>
      </c>
      <c r="AF44" s="125">
        <f>-'TOTAL INVERSION IAP'!Q44</f>
        <v>0</v>
      </c>
      <c r="AG44" s="125">
        <f>-'TOTAL INVERSION IAP'!R44</f>
        <v>0</v>
      </c>
      <c r="AH44" s="125">
        <f>-'TOTAL INVERSION IAP'!S44</f>
        <v>0</v>
      </c>
      <c r="AI44" s="125">
        <f>-'TOTAL INVERSION IAP'!T44</f>
        <v>0</v>
      </c>
      <c r="AJ44" s="125">
        <f>-'TOTAL INVERSION IAP'!U44</f>
        <v>0</v>
      </c>
      <c r="AK44" s="125">
        <f>-'TOTAL INVERSION IAP'!V44</f>
        <v>0</v>
      </c>
      <c r="AL44" s="125">
        <f>-'TOTAL INVERSION IAP'!W44</f>
        <v>0</v>
      </c>
      <c r="AM44" s="125">
        <f>-'TOTAL INVERSION IAP'!X44</f>
        <v>0</v>
      </c>
      <c r="AN44" s="125">
        <f>-'TOTAL INVERSION IAP'!Y44</f>
        <v>0</v>
      </c>
      <c r="AO44" s="125">
        <f>-'TOTAL INVERSION IAP'!Z44</f>
        <v>0</v>
      </c>
      <c r="AP44" s="125">
        <f>-'TOTAL INVERSION IAP'!AA44</f>
        <v>0</v>
      </c>
      <c r="AQ44" s="125">
        <f>-'TOTAL INVERSION IAP'!AB44</f>
        <v>0</v>
      </c>
      <c r="AR44" s="125">
        <f>-'TOTAL INVERSION IAP'!AC44</f>
        <v>0</v>
      </c>
      <c r="AS44" s="125">
        <f>-'TOTAL INVERSION IAP'!AD44</f>
        <v>0</v>
      </c>
      <c r="AT44" s="125">
        <f>-'TOTAL INVERSION IAP'!AE44</f>
        <v>0</v>
      </c>
      <c r="AU44" s="125">
        <f>-'TOTAL INVERSION IAP'!AF44</f>
        <v>0</v>
      </c>
      <c r="AV44" s="125">
        <f>-'TOTAL INVERSION IAP'!AG44</f>
        <v>0</v>
      </c>
      <c r="AW44" s="125">
        <f>-'TOTAL INVERSION IAP'!AH44</f>
        <v>0</v>
      </c>
      <c r="AX44" s="125">
        <f>-'TOTAL INVERSION IAP'!AI44</f>
        <v>0</v>
      </c>
      <c r="AY44" s="125">
        <f>-'TOTAL INVERSION IAP'!AJ44</f>
        <v>0</v>
      </c>
      <c r="AZ44" s="125">
        <f>-'TOTAL INVERSION IAP'!AK44</f>
        <v>0</v>
      </c>
      <c r="BA44" s="125">
        <f>-'TOTAL INVERSION IAP'!AL44</f>
        <v>0</v>
      </c>
      <c r="BB44" s="125">
        <f>-'TOTAL INVERSION IAP'!AM44</f>
        <v>0</v>
      </c>
      <c r="BC44" s="125">
        <f>-'TOTAL INVERSION IAP'!AN44</f>
        <v>0</v>
      </c>
      <c r="BD44" s="125">
        <f>-'TOTAL INVERSION IAP'!AO44</f>
        <v>0</v>
      </c>
      <c r="BE44" s="125">
        <f>-'TOTAL INVERSION IAP'!AP44</f>
        <v>0</v>
      </c>
      <c r="BF44" s="125">
        <f>-'TOTAL INVERSION IAP'!AQ44</f>
        <v>0</v>
      </c>
      <c r="BG44" s="125">
        <f>-'TOTAL INVERSION IAP'!AR44</f>
        <v>0</v>
      </c>
      <c r="BH44" s="125">
        <f>-'TOTAL INVERSION IAP'!AS44</f>
        <v>0</v>
      </c>
      <c r="BI44" s="125">
        <f>-'TOTAL INVERSION IAP'!AT44</f>
        <v>0</v>
      </c>
      <c r="BJ44" s="125">
        <f>-'TOTAL INVERSION IAP'!AU44</f>
        <v>0</v>
      </c>
      <c r="BK44" s="125">
        <f>-'TOTAL INVERSION IAP'!AV44</f>
        <v>0</v>
      </c>
      <c r="BL44" s="125">
        <f>-'TOTAL INVERSION IAP'!AW44</f>
        <v>0</v>
      </c>
      <c r="BM44" s="125">
        <f>-'TOTAL INVERSION IAP'!AX44</f>
        <v>0</v>
      </c>
      <c r="BN44" s="125">
        <f>-'TOTAL INVERSION IAP'!AY44</f>
        <v>0</v>
      </c>
      <c r="BO44" s="125">
        <f>-'TOTAL INVERSION IAP'!AZ44</f>
        <v>0</v>
      </c>
      <c r="BP44" s="125">
        <f>-'TOTAL INVERSION IAP'!BA44</f>
        <v>0</v>
      </c>
      <c r="BQ44" s="125">
        <f>-'TOTAL INVERSION IAP'!BB44</f>
        <v>0</v>
      </c>
      <c r="BR44" s="125">
        <f>-'TOTAL INVERSION IAP'!BC44</f>
        <v>0</v>
      </c>
    </row>
    <row r="45" spans="2:70" x14ac:dyDescent="0.25">
      <c r="B45" s="59" t="s">
        <v>315</v>
      </c>
      <c r="C45" s="62" t="str">
        <f>+VLOOKUP(B45,'resumen UCAP'!$A$5:$O$329,2,0)</f>
        <v>LUMINARIA NA 400W SEGUNDA</v>
      </c>
      <c r="D45" s="63">
        <f>+'Desmonte Infr. financiada'!D45</f>
        <v>440</v>
      </c>
      <c r="E45" s="63" t="str">
        <f>+VLOOKUP(B45,'resumen UCAP'!$A$5:$O$329,3,0)</f>
        <v>Un</v>
      </c>
      <c r="F45" s="64">
        <f>+VLOOKUP(B45,'resumen UCAP'!$A$5:$O$329,15,0)</f>
        <v>509142</v>
      </c>
      <c r="G45" s="123">
        <v>2</v>
      </c>
      <c r="H45" s="125"/>
      <c r="I45" s="125"/>
      <c r="J45" s="125"/>
      <c r="K45" s="125"/>
      <c r="L45" s="125"/>
      <c r="M45" s="125"/>
      <c r="N45" s="125"/>
      <c r="O45" s="125"/>
      <c r="P45" s="125"/>
      <c r="Q45" s="125"/>
      <c r="R45" s="125"/>
      <c r="S45" s="125"/>
      <c r="T45" s="125"/>
      <c r="U45" s="125"/>
      <c r="V45" s="125"/>
      <c r="W45" s="125">
        <f>-'TOTAL INVERSION IAP'!H45</f>
        <v>0</v>
      </c>
      <c r="X45" s="125">
        <f>-'TOTAL INVERSION IAP'!I45</f>
        <v>0</v>
      </c>
      <c r="Y45" s="125">
        <f>-'TOTAL INVERSION IAP'!J45</f>
        <v>0</v>
      </c>
      <c r="Z45" s="125">
        <f>-'TOTAL INVERSION IAP'!K45</f>
        <v>0</v>
      </c>
      <c r="AA45" s="125">
        <f>-'TOTAL INVERSION IAP'!L45</f>
        <v>0</v>
      </c>
      <c r="AB45" s="125">
        <f>-'TOTAL INVERSION IAP'!M45</f>
        <v>0</v>
      </c>
      <c r="AC45" s="125">
        <f>-'TOTAL INVERSION IAP'!N45</f>
        <v>0</v>
      </c>
      <c r="AD45" s="125">
        <f>-'TOTAL INVERSION IAP'!O45</f>
        <v>0</v>
      </c>
      <c r="AE45" s="125">
        <f>-'TOTAL INVERSION IAP'!P45</f>
        <v>0</v>
      </c>
      <c r="AF45" s="125">
        <f>-'TOTAL INVERSION IAP'!Q45</f>
        <v>0</v>
      </c>
      <c r="AG45" s="125">
        <f>-'TOTAL INVERSION IAP'!R45</f>
        <v>0</v>
      </c>
      <c r="AH45" s="125">
        <f>-'TOTAL INVERSION IAP'!S45</f>
        <v>0</v>
      </c>
      <c r="AI45" s="125">
        <f>-'TOTAL INVERSION IAP'!T45</f>
        <v>0</v>
      </c>
      <c r="AJ45" s="125">
        <f>-'TOTAL INVERSION IAP'!U45</f>
        <v>0</v>
      </c>
      <c r="AK45" s="125">
        <f>-'TOTAL INVERSION IAP'!V45</f>
        <v>0</v>
      </c>
      <c r="AL45" s="125">
        <f>-'TOTAL INVERSION IAP'!W45</f>
        <v>0</v>
      </c>
      <c r="AM45" s="125">
        <f>-'TOTAL INVERSION IAP'!X45</f>
        <v>0</v>
      </c>
      <c r="AN45" s="125">
        <f>-'TOTAL INVERSION IAP'!Y45</f>
        <v>0</v>
      </c>
      <c r="AO45" s="125">
        <f>-'TOTAL INVERSION IAP'!Z45</f>
        <v>0</v>
      </c>
      <c r="AP45" s="125">
        <f>-'TOTAL INVERSION IAP'!AA45</f>
        <v>0</v>
      </c>
      <c r="AQ45" s="125">
        <f>-'TOTAL INVERSION IAP'!AB45</f>
        <v>0</v>
      </c>
      <c r="AR45" s="125">
        <f>-'TOTAL INVERSION IAP'!AC45</f>
        <v>0</v>
      </c>
      <c r="AS45" s="125">
        <f>-'TOTAL INVERSION IAP'!AD45</f>
        <v>0</v>
      </c>
      <c r="AT45" s="125">
        <f>-'TOTAL INVERSION IAP'!AE45</f>
        <v>0</v>
      </c>
      <c r="AU45" s="125">
        <f>-'TOTAL INVERSION IAP'!AF45</f>
        <v>0</v>
      </c>
      <c r="AV45" s="125">
        <f>-'TOTAL INVERSION IAP'!AG45</f>
        <v>0</v>
      </c>
      <c r="AW45" s="125">
        <f>-'TOTAL INVERSION IAP'!AH45</f>
        <v>0</v>
      </c>
      <c r="AX45" s="125">
        <f>-'TOTAL INVERSION IAP'!AI45</f>
        <v>0</v>
      </c>
      <c r="AY45" s="125">
        <f>-'TOTAL INVERSION IAP'!AJ45</f>
        <v>0</v>
      </c>
      <c r="AZ45" s="125">
        <f>-'TOTAL INVERSION IAP'!AK45</f>
        <v>0</v>
      </c>
      <c r="BA45" s="125">
        <f>-'TOTAL INVERSION IAP'!AL45</f>
        <v>0</v>
      </c>
      <c r="BB45" s="125">
        <f>-'TOTAL INVERSION IAP'!AM45</f>
        <v>0</v>
      </c>
      <c r="BC45" s="125">
        <f>-'TOTAL INVERSION IAP'!AN45</f>
        <v>0</v>
      </c>
      <c r="BD45" s="125">
        <f>-'TOTAL INVERSION IAP'!AO45</f>
        <v>0</v>
      </c>
      <c r="BE45" s="125">
        <f>-'TOTAL INVERSION IAP'!AP45</f>
        <v>0</v>
      </c>
      <c r="BF45" s="125">
        <f>-'TOTAL INVERSION IAP'!AQ45</f>
        <v>0</v>
      </c>
      <c r="BG45" s="125">
        <f>-'TOTAL INVERSION IAP'!AR45</f>
        <v>0</v>
      </c>
      <c r="BH45" s="125">
        <f>-'TOTAL INVERSION IAP'!AS45</f>
        <v>0</v>
      </c>
      <c r="BI45" s="125">
        <f>-'TOTAL INVERSION IAP'!AT45</f>
        <v>0</v>
      </c>
      <c r="BJ45" s="125">
        <f>-'TOTAL INVERSION IAP'!AU45</f>
        <v>0</v>
      </c>
      <c r="BK45" s="125">
        <f>-'TOTAL INVERSION IAP'!AV45</f>
        <v>0</v>
      </c>
      <c r="BL45" s="125">
        <f>-'TOTAL INVERSION IAP'!AW45</f>
        <v>0</v>
      </c>
      <c r="BM45" s="125">
        <f>-'TOTAL INVERSION IAP'!AX45</f>
        <v>0</v>
      </c>
      <c r="BN45" s="125">
        <f>-'TOTAL INVERSION IAP'!AY45</f>
        <v>0</v>
      </c>
      <c r="BO45" s="125">
        <f>-'TOTAL INVERSION IAP'!AZ45</f>
        <v>0</v>
      </c>
      <c r="BP45" s="125">
        <f>-'TOTAL INVERSION IAP'!BA45</f>
        <v>0</v>
      </c>
      <c r="BQ45" s="125">
        <f>-'TOTAL INVERSION IAP'!BB45</f>
        <v>0</v>
      </c>
      <c r="BR45" s="125">
        <f>-'TOTAL INVERSION IAP'!BC45</f>
        <v>0</v>
      </c>
    </row>
    <row r="46" spans="2:70" x14ac:dyDescent="0.25">
      <c r="B46" s="59" t="s">
        <v>316</v>
      </c>
      <c r="C46" s="62" t="str">
        <f>+VLOOKUP(B46,'resumen UCAP'!$A$5:$O$329,2,0)</f>
        <v>PROYECTOR MH DE 400W SEGUNDA</v>
      </c>
      <c r="D46" s="63">
        <f>+'Desmonte Infr. financiada'!D46</f>
        <v>440</v>
      </c>
      <c r="E46" s="63" t="str">
        <f>+VLOOKUP(B46,'resumen UCAP'!$A$5:$O$329,3,0)</f>
        <v>Un</v>
      </c>
      <c r="F46" s="64">
        <f>+VLOOKUP(B46,'resumen UCAP'!$A$5:$O$329,15,0)</f>
        <v>509142</v>
      </c>
      <c r="G46" s="124">
        <v>1</v>
      </c>
      <c r="H46" s="125"/>
      <c r="I46" s="125"/>
      <c r="J46" s="125"/>
      <c r="K46" s="125"/>
      <c r="L46" s="125"/>
      <c r="M46" s="125"/>
      <c r="N46" s="125"/>
      <c r="O46" s="125"/>
      <c r="P46" s="125"/>
      <c r="Q46" s="125"/>
      <c r="R46" s="125"/>
      <c r="S46" s="125"/>
      <c r="T46" s="125"/>
      <c r="U46" s="125"/>
      <c r="V46" s="125"/>
      <c r="W46" s="125">
        <f>-'TOTAL INVERSION IAP'!H46</f>
        <v>0</v>
      </c>
      <c r="X46" s="125">
        <f>-'TOTAL INVERSION IAP'!I46</f>
        <v>0</v>
      </c>
      <c r="Y46" s="125">
        <f>-'TOTAL INVERSION IAP'!J46</f>
        <v>0</v>
      </c>
      <c r="Z46" s="125">
        <f>-'TOTAL INVERSION IAP'!K46</f>
        <v>0</v>
      </c>
      <c r="AA46" s="125">
        <f>-'TOTAL INVERSION IAP'!L46</f>
        <v>0</v>
      </c>
      <c r="AB46" s="125">
        <f>-'TOTAL INVERSION IAP'!M46</f>
        <v>0</v>
      </c>
      <c r="AC46" s="125">
        <f>-'TOTAL INVERSION IAP'!N46</f>
        <v>0</v>
      </c>
      <c r="AD46" s="125">
        <f>-'TOTAL INVERSION IAP'!O46</f>
        <v>0</v>
      </c>
      <c r="AE46" s="125">
        <f>-'TOTAL INVERSION IAP'!P46</f>
        <v>0</v>
      </c>
      <c r="AF46" s="125">
        <f>-'TOTAL INVERSION IAP'!Q46</f>
        <v>0</v>
      </c>
      <c r="AG46" s="125">
        <f>-'TOTAL INVERSION IAP'!R46</f>
        <v>0</v>
      </c>
      <c r="AH46" s="125">
        <f>-'TOTAL INVERSION IAP'!S46</f>
        <v>0</v>
      </c>
      <c r="AI46" s="125">
        <f>-'TOTAL INVERSION IAP'!T46</f>
        <v>0</v>
      </c>
      <c r="AJ46" s="125">
        <f>-'TOTAL INVERSION IAP'!U46</f>
        <v>0</v>
      </c>
      <c r="AK46" s="125">
        <f>-'TOTAL INVERSION IAP'!V46</f>
        <v>0</v>
      </c>
      <c r="AL46" s="125">
        <f>-'TOTAL INVERSION IAP'!W46</f>
        <v>0</v>
      </c>
      <c r="AM46" s="125">
        <f>-'TOTAL INVERSION IAP'!X46</f>
        <v>0</v>
      </c>
      <c r="AN46" s="125">
        <f>-'TOTAL INVERSION IAP'!Y46</f>
        <v>0</v>
      </c>
      <c r="AO46" s="125">
        <f>-'TOTAL INVERSION IAP'!Z46</f>
        <v>0</v>
      </c>
      <c r="AP46" s="125">
        <f>-'TOTAL INVERSION IAP'!AA46</f>
        <v>0</v>
      </c>
      <c r="AQ46" s="125">
        <f>-'TOTAL INVERSION IAP'!AB46</f>
        <v>0</v>
      </c>
      <c r="AR46" s="125">
        <f>-'TOTAL INVERSION IAP'!AC46</f>
        <v>0</v>
      </c>
      <c r="AS46" s="125">
        <f>-'TOTAL INVERSION IAP'!AD46</f>
        <v>0</v>
      </c>
      <c r="AT46" s="125">
        <f>-'TOTAL INVERSION IAP'!AE46</f>
        <v>0</v>
      </c>
      <c r="AU46" s="125">
        <f>-'TOTAL INVERSION IAP'!AF46</f>
        <v>0</v>
      </c>
      <c r="AV46" s="125">
        <f>-'TOTAL INVERSION IAP'!AG46</f>
        <v>0</v>
      </c>
      <c r="AW46" s="125">
        <f>-'TOTAL INVERSION IAP'!AH46</f>
        <v>0</v>
      </c>
      <c r="AX46" s="125">
        <f>-'TOTAL INVERSION IAP'!AI46</f>
        <v>0</v>
      </c>
      <c r="AY46" s="125">
        <f>-'TOTAL INVERSION IAP'!AJ46</f>
        <v>0</v>
      </c>
      <c r="AZ46" s="125">
        <f>-'TOTAL INVERSION IAP'!AK46</f>
        <v>0</v>
      </c>
      <c r="BA46" s="125">
        <f>-'TOTAL INVERSION IAP'!AL46</f>
        <v>0</v>
      </c>
      <c r="BB46" s="125">
        <f>-'TOTAL INVERSION IAP'!AM46</f>
        <v>0</v>
      </c>
      <c r="BC46" s="125">
        <f>-'TOTAL INVERSION IAP'!AN46</f>
        <v>0</v>
      </c>
      <c r="BD46" s="125">
        <f>-'TOTAL INVERSION IAP'!AO46</f>
        <v>0</v>
      </c>
      <c r="BE46" s="125">
        <f>-'TOTAL INVERSION IAP'!AP46</f>
        <v>0</v>
      </c>
      <c r="BF46" s="125">
        <f>-'TOTAL INVERSION IAP'!AQ46</f>
        <v>0</v>
      </c>
      <c r="BG46" s="125">
        <f>-'TOTAL INVERSION IAP'!AR46</f>
        <v>0</v>
      </c>
      <c r="BH46" s="125">
        <f>-'TOTAL INVERSION IAP'!AS46</f>
        <v>0</v>
      </c>
      <c r="BI46" s="125">
        <f>-'TOTAL INVERSION IAP'!AT46</f>
        <v>0</v>
      </c>
      <c r="BJ46" s="125">
        <f>-'TOTAL INVERSION IAP'!AU46</f>
        <v>0</v>
      </c>
      <c r="BK46" s="125">
        <f>-'TOTAL INVERSION IAP'!AV46</f>
        <v>0</v>
      </c>
      <c r="BL46" s="125">
        <f>-'TOTAL INVERSION IAP'!AW46</f>
        <v>0</v>
      </c>
      <c r="BM46" s="125">
        <f>-'TOTAL INVERSION IAP'!AX46</f>
        <v>0</v>
      </c>
      <c r="BN46" s="125">
        <f>-'TOTAL INVERSION IAP'!AY46</f>
        <v>0</v>
      </c>
      <c r="BO46" s="125">
        <f>-'TOTAL INVERSION IAP'!AZ46</f>
        <v>0</v>
      </c>
      <c r="BP46" s="125">
        <f>-'TOTAL INVERSION IAP'!BA46</f>
        <v>0</v>
      </c>
      <c r="BQ46" s="125">
        <f>-'TOTAL INVERSION IAP'!BB46</f>
        <v>0</v>
      </c>
      <c r="BR46" s="125">
        <f>-'TOTAL INVERSION IAP'!BC46</f>
        <v>0</v>
      </c>
    </row>
    <row r="47" spans="2:70" x14ac:dyDescent="0.25">
      <c r="B47" s="59"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124">
        <v>1</v>
      </c>
      <c r="H47" s="125"/>
      <c r="I47" s="125"/>
      <c r="J47" s="125"/>
      <c r="K47" s="125"/>
      <c r="L47" s="125"/>
      <c r="M47" s="125"/>
      <c r="N47" s="125"/>
      <c r="O47" s="125"/>
      <c r="P47" s="125"/>
      <c r="Q47" s="125"/>
      <c r="R47" s="125"/>
      <c r="S47" s="125"/>
      <c r="T47" s="125"/>
      <c r="U47" s="125"/>
      <c r="V47" s="125"/>
      <c r="W47" s="125">
        <f>-'TOTAL INVERSION IAP'!H47</f>
        <v>0</v>
      </c>
      <c r="X47" s="125">
        <f>-'TOTAL INVERSION IAP'!I47</f>
        <v>0</v>
      </c>
      <c r="Y47" s="125">
        <f>-'TOTAL INVERSION IAP'!J47</f>
        <v>0</v>
      </c>
      <c r="Z47" s="125">
        <f>-'TOTAL INVERSION IAP'!K47</f>
        <v>0</v>
      </c>
      <c r="AA47" s="125">
        <f>-'TOTAL INVERSION IAP'!L47</f>
        <v>0</v>
      </c>
      <c r="AB47" s="125">
        <f>-'TOTAL INVERSION IAP'!M47</f>
        <v>0</v>
      </c>
      <c r="AC47" s="125">
        <f>-'TOTAL INVERSION IAP'!N47</f>
        <v>0</v>
      </c>
      <c r="AD47" s="125">
        <f>-'TOTAL INVERSION IAP'!O47</f>
        <v>0</v>
      </c>
      <c r="AE47" s="125">
        <f>-'TOTAL INVERSION IAP'!P47</f>
        <v>0</v>
      </c>
      <c r="AF47" s="125">
        <f>-'TOTAL INVERSION IAP'!Q47</f>
        <v>0</v>
      </c>
      <c r="AG47" s="125">
        <f>-'TOTAL INVERSION IAP'!R47</f>
        <v>0</v>
      </c>
      <c r="AH47" s="125">
        <f>-'TOTAL INVERSION IAP'!S47</f>
        <v>0</v>
      </c>
      <c r="AI47" s="125">
        <f>-'TOTAL INVERSION IAP'!T47</f>
        <v>0</v>
      </c>
      <c r="AJ47" s="125">
        <f>-'TOTAL INVERSION IAP'!U47</f>
        <v>0</v>
      </c>
      <c r="AK47" s="125">
        <f>-'TOTAL INVERSION IAP'!V47</f>
        <v>0</v>
      </c>
      <c r="AL47" s="125">
        <f>-'TOTAL INVERSION IAP'!W47</f>
        <v>0</v>
      </c>
      <c r="AM47" s="125">
        <f>-'TOTAL INVERSION IAP'!X47</f>
        <v>0</v>
      </c>
      <c r="AN47" s="125">
        <f>-'TOTAL INVERSION IAP'!Y47</f>
        <v>0</v>
      </c>
      <c r="AO47" s="125">
        <f>-'TOTAL INVERSION IAP'!Z47</f>
        <v>0</v>
      </c>
      <c r="AP47" s="125">
        <f>-'TOTAL INVERSION IAP'!AA47</f>
        <v>0</v>
      </c>
      <c r="AQ47" s="125">
        <f>-'TOTAL INVERSION IAP'!AB47</f>
        <v>0</v>
      </c>
      <c r="AR47" s="125">
        <f>-'TOTAL INVERSION IAP'!AC47</f>
        <v>0</v>
      </c>
      <c r="AS47" s="125">
        <f>-'TOTAL INVERSION IAP'!AD47</f>
        <v>0</v>
      </c>
      <c r="AT47" s="125">
        <f>-'TOTAL INVERSION IAP'!AE47</f>
        <v>0</v>
      </c>
      <c r="AU47" s="125">
        <f>-'TOTAL INVERSION IAP'!AF47</f>
        <v>0</v>
      </c>
      <c r="AV47" s="125">
        <f>-'TOTAL INVERSION IAP'!AG47</f>
        <v>0</v>
      </c>
      <c r="AW47" s="125">
        <f>-'TOTAL INVERSION IAP'!AH47</f>
        <v>0</v>
      </c>
      <c r="AX47" s="125">
        <f>-'TOTAL INVERSION IAP'!AI47</f>
        <v>0</v>
      </c>
      <c r="AY47" s="125">
        <f>-'TOTAL INVERSION IAP'!AJ47</f>
        <v>0</v>
      </c>
      <c r="AZ47" s="125">
        <f>-'TOTAL INVERSION IAP'!AK47</f>
        <v>0</v>
      </c>
      <c r="BA47" s="125">
        <f>-'TOTAL INVERSION IAP'!AL47</f>
        <v>0</v>
      </c>
      <c r="BB47" s="125">
        <f>-'TOTAL INVERSION IAP'!AM47</f>
        <v>0</v>
      </c>
      <c r="BC47" s="125">
        <f>-'TOTAL INVERSION IAP'!AN47</f>
        <v>0</v>
      </c>
      <c r="BD47" s="125">
        <f>-'TOTAL INVERSION IAP'!AO47</f>
        <v>0</v>
      </c>
      <c r="BE47" s="125">
        <f>-'TOTAL INVERSION IAP'!AP47</f>
        <v>0</v>
      </c>
      <c r="BF47" s="125">
        <f>-'TOTAL INVERSION IAP'!AQ47</f>
        <v>0</v>
      </c>
      <c r="BG47" s="125">
        <f>-'TOTAL INVERSION IAP'!AR47</f>
        <v>0</v>
      </c>
      <c r="BH47" s="125">
        <f>-'TOTAL INVERSION IAP'!AS47</f>
        <v>0</v>
      </c>
      <c r="BI47" s="125">
        <f>-'TOTAL INVERSION IAP'!AT47</f>
        <v>0</v>
      </c>
      <c r="BJ47" s="125">
        <f>-'TOTAL INVERSION IAP'!AU47</f>
        <v>0</v>
      </c>
      <c r="BK47" s="125">
        <f>-'TOTAL INVERSION IAP'!AV47</f>
        <v>0</v>
      </c>
      <c r="BL47" s="125">
        <f>-'TOTAL INVERSION IAP'!AW47</f>
        <v>0</v>
      </c>
      <c r="BM47" s="125">
        <f>-'TOTAL INVERSION IAP'!AX47</f>
        <v>0</v>
      </c>
      <c r="BN47" s="125">
        <f>-'TOTAL INVERSION IAP'!AY47</f>
        <v>0</v>
      </c>
      <c r="BO47" s="125">
        <f>-'TOTAL INVERSION IAP'!AZ47</f>
        <v>0</v>
      </c>
      <c r="BP47" s="125">
        <f>-'TOTAL INVERSION IAP'!BA47</f>
        <v>0</v>
      </c>
      <c r="BQ47" s="125">
        <f>-'TOTAL INVERSION IAP'!BB47</f>
        <v>0</v>
      </c>
      <c r="BR47" s="125">
        <f>-'TOTAL INVERSION IAP'!BC47</f>
        <v>0</v>
      </c>
    </row>
    <row r="48" spans="2:70" x14ac:dyDescent="0.25">
      <c r="B48" s="59" t="s">
        <v>76</v>
      </c>
      <c r="C48" s="62" t="str">
        <f>+VLOOKUP(B48,'resumen UCAP'!$A$5:$O$329,2,0)</f>
        <v>LUMINARIA NA 100 NUEVA</v>
      </c>
      <c r="D48" s="63">
        <f>+'Desmonte Infr. financiada'!D48</f>
        <v>115</v>
      </c>
      <c r="E48" s="63" t="str">
        <f>+VLOOKUP(B48,'resumen UCAP'!$A$5:$O$329,3,0)</f>
        <v>Un</v>
      </c>
      <c r="F48" s="64">
        <f>+VLOOKUP(B48,'resumen UCAP'!$A$5:$O$329,15,0)</f>
        <v>211467</v>
      </c>
      <c r="G48" s="123">
        <v>16</v>
      </c>
      <c r="H48" s="125"/>
      <c r="I48" s="125"/>
      <c r="J48" s="125"/>
      <c r="K48" s="125"/>
      <c r="L48" s="125"/>
      <c r="M48" s="125"/>
      <c r="N48" s="125"/>
      <c r="O48" s="125"/>
      <c r="P48" s="125"/>
      <c r="Q48" s="125"/>
      <c r="R48" s="125"/>
      <c r="S48" s="125"/>
      <c r="T48" s="125"/>
      <c r="U48" s="125"/>
      <c r="V48" s="125"/>
      <c r="W48" s="125">
        <f>-'TOTAL INVERSION IAP'!H48</f>
        <v>0</v>
      </c>
      <c r="X48" s="125">
        <f>-'TOTAL INVERSION IAP'!I48</f>
        <v>0</v>
      </c>
      <c r="Y48" s="125">
        <f>-'TOTAL INVERSION IAP'!J48</f>
        <v>0</v>
      </c>
      <c r="Z48" s="125">
        <f>-'TOTAL INVERSION IAP'!K48</f>
        <v>0</v>
      </c>
      <c r="AA48" s="125">
        <f>-'TOTAL INVERSION IAP'!L48</f>
        <v>0</v>
      </c>
      <c r="AB48" s="125">
        <f>-'TOTAL INVERSION IAP'!M48</f>
        <v>0</v>
      </c>
      <c r="AC48" s="125">
        <f>-'TOTAL INVERSION IAP'!N48</f>
        <v>0</v>
      </c>
      <c r="AD48" s="125">
        <f>-'TOTAL INVERSION IAP'!O48</f>
        <v>0</v>
      </c>
      <c r="AE48" s="125">
        <f>-'TOTAL INVERSION IAP'!P48</f>
        <v>0</v>
      </c>
      <c r="AF48" s="125">
        <f>-'TOTAL INVERSION IAP'!Q48</f>
        <v>0</v>
      </c>
      <c r="AG48" s="125">
        <f>-'TOTAL INVERSION IAP'!R48</f>
        <v>0</v>
      </c>
      <c r="AH48" s="125">
        <f>-'TOTAL INVERSION IAP'!S48</f>
        <v>0</v>
      </c>
      <c r="AI48" s="125">
        <f>-'TOTAL INVERSION IAP'!T48</f>
        <v>0</v>
      </c>
      <c r="AJ48" s="125">
        <f>-'TOTAL INVERSION IAP'!U48</f>
        <v>0</v>
      </c>
      <c r="AK48" s="125">
        <f>-'TOTAL INVERSION IAP'!V48</f>
        <v>0</v>
      </c>
      <c r="AL48" s="125">
        <f>-'TOTAL INVERSION IAP'!W48</f>
        <v>0</v>
      </c>
      <c r="AM48" s="125">
        <f>-'TOTAL INVERSION IAP'!X48</f>
        <v>0</v>
      </c>
      <c r="AN48" s="125">
        <f>-'TOTAL INVERSION IAP'!Y48</f>
        <v>0</v>
      </c>
      <c r="AO48" s="125">
        <f>-'TOTAL INVERSION IAP'!Z48</f>
        <v>0</v>
      </c>
      <c r="AP48" s="125">
        <f>-'TOTAL INVERSION IAP'!AA48</f>
        <v>0</v>
      </c>
      <c r="AQ48" s="125">
        <f>-'TOTAL INVERSION IAP'!AB48</f>
        <v>0</v>
      </c>
      <c r="AR48" s="125">
        <f>-'TOTAL INVERSION IAP'!AC48</f>
        <v>0</v>
      </c>
      <c r="AS48" s="125">
        <f>-'TOTAL INVERSION IAP'!AD48</f>
        <v>0</v>
      </c>
      <c r="AT48" s="125">
        <f>-'TOTAL INVERSION IAP'!AE48</f>
        <v>0</v>
      </c>
      <c r="AU48" s="125">
        <f>-'TOTAL INVERSION IAP'!AF48</f>
        <v>0</v>
      </c>
      <c r="AV48" s="125">
        <f>-'TOTAL INVERSION IAP'!AG48</f>
        <v>0</v>
      </c>
      <c r="AW48" s="125">
        <f>-'TOTAL INVERSION IAP'!AH48</f>
        <v>0</v>
      </c>
      <c r="AX48" s="125">
        <f>-'TOTAL INVERSION IAP'!AI48</f>
        <v>0</v>
      </c>
      <c r="AY48" s="125">
        <f>-'TOTAL INVERSION IAP'!AJ48</f>
        <v>0</v>
      </c>
      <c r="AZ48" s="125">
        <f>-'TOTAL INVERSION IAP'!AK48</f>
        <v>0</v>
      </c>
      <c r="BA48" s="125">
        <f>-'TOTAL INVERSION IAP'!AL48</f>
        <v>0</v>
      </c>
      <c r="BB48" s="125">
        <f>-'TOTAL INVERSION IAP'!AM48</f>
        <v>0</v>
      </c>
      <c r="BC48" s="125">
        <f>-'TOTAL INVERSION IAP'!AN48</f>
        <v>0</v>
      </c>
      <c r="BD48" s="125">
        <f>-'TOTAL INVERSION IAP'!AO48</f>
        <v>0</v>
      </c>
      <c r="BE48" s="125">
        <f>-'TOTAL INVERSION IAP'!AP48</f>
        <v>0</v>
      </c>
      <c r="BF48" s="125">
        <f>-'TOTAL INVERSION IAP'!AQ48</f>
        <v>0</v>
      </c>
      <c r="BG48" s="125">
        <f>-'TOTAL INVERSION IAP'!AR48</f>
        <v>0</v>
      </c>
      <c r="BH48" s="125">
        <f>-'TOTAL INVERSION IAP'!AS48</f>
        <v>0</v>
      </c>
      <c r="BI48" s="125">
        <f>-'TOTAL INVERSION IAP'!AT48</f>
        <v>0</v>
      </c>
      <c r="BJ48" s="125">
        <f>-'TOTAL INVERSION IAP'!AU48</f>
        <v>0</v>
      </c>
      <c r="BK48" s="125">
        <f>-'TOTAL INVERSION IAP'!AV48</f>
        <v>0</v>
      </c>
      <c r="BL48" s="125">
        <f>-'TOTAL INVERSION IAP'!AW48</f>
        <v>0</v>
      </c>
      <c r="BM48" s="125">
        <f>-'TOTAL INVERSION IAP'!AX48</f>
        <v>0</v>
      </c>
      <c r="BN48" s="125">
        <f>-'TOTAL INVERSION IAP'!AY48</f>
        <v>0</v>
      </c>
      <c r="BO48" s="125">
        <f>-'TOTAL INVERSION IAP'!AZ48</f>
        <v>0</v>
      </c>
      <c r="BP48" s="125">
        <f>-'TOTAL INVERSION IAP'!BA48</f>
        <v>0</v>
      </c>
      <c r="BQ48" s="125">
        <f>-'TOTAL INVERSION IAP'!BB48</f>
        <v>0</v>
      </c>
      <c r="BR48" s="125">
        <f>-'TOTAL INVERSION IAP'!BC48</f>
        <v>0</v>
      </c>
    </row>
    <row r="49" spans="2:70" x14ac:dyDescent="0.25">
      <c r="B49" s="59" t="s">
        <v>318</v>
      </c>
      <c r="C49" s="62" t="str">
        <f>+VLOOKUP(B49,'resumen UCAP'!$A$5:$O$329,2,0)</f>
        <v>LUMINARIA NA 70W NUEVA</v>
      </c>
      <c r="D49" s="63">
        <f>+'Desmonte Infr. financiada'!D49</f>
        <v>81</v>
      </c>
      <c r="E49" s="63" t="str">
        <f>+VLOOKUP(B49,'resumen UCAP'!$A$5:$O$329,3,0)</f>
        <v>Un</v>
      </c>
      <c r="F49" s="64">
        <f>+VLOOKUP(B49,'resumen UCAP'!$A$5:$O$329,15,0)</f>
        <v>213666</v>
      </c>
      <c r="G49" s="123">
        <v>157</v>
      </c>
      <c r="H49" s="125"/>
      <c r="I49" s="125"/>
      <c r="J49" s="125"/>
      <c r="K49" s="125"/>
      <c r="L49" s="125"/>
      <c r="M49" s="125"/>
      <c r="N49" s="125"/>
      <c r="O49" s="125"/>
      <c r="P49" s="125"/>
      <c r="Q49" s="125"/>
      <c r="R49" s="125"/>
      <c r="S49" s="125"/>
      <c r="T49" s="125"/>
      <c r="U49" s="125"/>
      <c r="V49" s="125"/>
      <c r="W49" s="125">
        <f>-'TOTAL INVERSION IAP'!H49</f>
        <v>0</v>
      </c>
      <c r="X49" s="125">
        <f>-'TOTAL INVERSION IAP'!I49</f>
        <v>0</v>
      </c>
      <c r="Y49" s="125">
        <f>-'TOTAL INVERSION IAP'!J49</f>
        <v>0</v>
      </c>
      <c r="Z49" s="125">
        <f>-'TOTAL INVERSION IAP'!K49</f>
        <v>0</v>
      </c>
      <c r="AA49" s="125">
        <f>-'TOTAL INVERSION IAP'!L49</f>
        <v>0</v>
      </c>
      <c r="AB49" s="125">
        <f>-'TOTAL INVERSION IAP'!M49</f>
        <v>0</v>
      </c>
      <c r="AC49" s="125">
        <f>-'TOTAL INVERSION IAP'!N49</f>
        <v>0</v>
      </c>
      <c r="AD49" s="125">
        <f>-'TOTAL INVERSION IAP'!O49</f>
        <v>0</v>
      </c>
      <c r="AE49" s="125">
        <f>-'TOTAL INVERSION IAP'!P49</f>
        <v>0</v>
      </c>
      <c r="AF49" s="125">
        <f>-'TOTAL INVERSION IAP'!Q49</f>
        <v>0</v>
      </c>
      <c r="AG49" s="125">
        <f>-'TOTAL INVERSION IAP'!R49</f>
        <v>0</v>
      </c>
      <c r="AH49" s="125">
        <f>-'TOTAL INVERSION IAP'!S49</f>
        <v>0</v>
      </c>
      <c r="AI49" s="125">
        <f>-'TOTAL INVERSION IAP'!T49</f>
        <v>0</v>
      </c>
      <c r="AJ49" s="125">
        <f>-'TOTAL INVERSION IAP'!U49</f>
        <v>0</v>
      </c>
      <c r="AK49" s="125">
        <f>-'TOTAL INVERSION IAP'!V49</f>
        <v>0</v>
      </c>
      <c r="AL49" s="125">
        <f>-'TOTAL INVERSION IAP'!W49</f>
        <v>0</v>
      </c>
      <c r="AM49" s="125">
        <f>-'TOTAL INVERSION IAP'!X49</f>
        <v>0</v>
      </c>
      <c r="AN49" s="125">
        <f>-'TOTAL INVERSION IAP'!Y49</f>
        <v>0</v>
      </c>
      <c r="AO49" s="125">
        <f>-'TOTAL INVERSION IAP'!Z49</f>
        <v>0</v>
      </c>
      <c r="AP49" s="125">
        <f>-'TOTAL INVERSION IAP'!AA49</f>
        <v>0</v>
      </c>
      <c r="AQ49" s="125">
        <f>-'TOTAL INVERSION IAP'!AB49</f>
        <v>0</v>
      </c>
      <c r="AR49" s="125">
        <f>-'TOTAL INVERSION IAP'!AC49</f>
        <v>0</v>
      </c>
      <c r="AS49" s="125">
        <f>-'TOTAL INVERSION IAP'!AD49</f>
        <v>0</v>
      </c>
      <c r="AT49" s="125">
        <f>-'TOTAL INVERSION IAP'!AE49</f>
        <v>0</v>
      </c>
      <c r="AU49" s="125">
        <f>-'TOTAL INVERSION IAP'!AF49</f>
        <v>0</v>
      </c>
      <c r="AV49" s="125">
        <f>-'TOTAL INVERSION IAP'!AG49</f>
        <v>0</v>
      </c>
      <c r="AW49" s="125">
        <f>-'TOTAL INVERSION IAP'!AH49</f>
        <v>0</v>
      </c>
      <c r="AX49" s="125">
        <f>-'TOTAL INVERSION IAP'!AI49</f>
        <v>0</v>
      </c>
      <c r="AY49" s="125">
        <f>-'TOTAL INVERSION IAP'!AJ49</f>
        <v>0</v>
      </c>
      <c r="AZ49" s="125">
        <f>-'TOTAL INVERSION IAP'!AK49</f>
        <v>0</v>
      </c>
      <c r="BA49" s="125">
        <f>-'TOTAL INVERSION IAP'!AL49</f>
        <v>0</v>
      </c>
      <c r="BB49" s="125">
        <f>-'TOTAL INVERSION IAP'!AM49</f>
        <v>0</v>
      </c>
      <c r="BC49" s="125">
        <f>-'TOTAL INVERSION IAP'!AN49</f>
        <v>0</v>
      </c>
      <c r="BD49" s="125">
        <f>-'TOTAL INVERSION IAP'!AO49</f>
        <v>0</v>
      </c>
      <c r="BE49" s="125">
        <f>-'TOTAL INVERSION IAP'!AP49</f>
        <v>0</v>
      </c>
      <c r="BF49" s="125">
        <f>-'TOTAL INVERSION IAP'!AQ49</f>
        <v>0</v>
      </c>
      <c r="BG49" s="125">
        <f>-'TOTAL INVERSION IAP'!AR49</f>
        <v>0</v>
      </c>
      <c r="BH49" s="125">
        <f>-'TOTAL INVERSION IAP'!AS49</f>
        <v>0</v>
      </c>
      <c r="BI49" s="125">
        <f>-'TOTAL INVERSION IAP'!AT49</f>
        <v>0</v>
      </c>
      <c r="BJ49" s="125">
        <f>-'TOTAL INVERSION IAP'!AU49</f>
        <v>0</v>
      </c>
      <c r="BK49" s="125">
        <f>-'TOTAL INVERSION IAP'!AV49</f>
        <v>0</v>
      </c>
      <c r="BL49" s="125">
        <f>-'TOTAL INVERSION IAP'!AW49</f>
        <v>0</v>
      </c>
      <c r="BM49" s="125">
        <f>-'TOTAL INVERSION IAP'!AX49</f>
        <v>0</v>
      </c>
      <c r="BN49" s="125">
        <f>-'TOTAL INVERSION IAP'!AY49</f>
        <v>0</v>
      </c>
      <c r="BO49" s="125">
        <f>-'TOTAL INVERSION IAP'!AZ49</f>
        <v>0</v>
      </c>
      <c r="BP49" s="125">
        <f>-'TOTAL INVERSION IAP'!BA49</f>
        <v>0</v>
      </c>
      <c r="BQ49" s="125">
        <f>-'TOTAL INVERSION IAP'!BB49</f>
        <v>0</v>
      </c>
      <c r="BR49" s="125">
        <f>-'TOTAL INVERSION IAP'!BC49</f>
        <v>0</v>
      </c>
    </row>
    <row r="50" spans="2:70" x14ac:dyDescent="0.25">
      <c r="B50" s="59" t="s">
        <v>319</v>
      </c>
      <c r="C50" s="62" t="str">
        <f>+VLOOKUP(B50,'resumen UCAP'!$A$5:$O$329,2,0)</f>
        <v>LUMINARIA NA 150W NUEVA</v>
      </c>
      <c r="D50" s="63">
        <f>+'Desmonte Infr. financiada'!D50</f>
        <v>169</v>
      </c>
      <c r="E50" s="63" t="str">
        <f>+VLOOKUP(B50,'resumen UCAP'!$A$5:$O$329,3,0)</f>
        <v>Un</v>
      </c>
      <c r="F50" s="64">
        <f>+VLOOKUP(B50,'resumen UCAP'!$A$5:$O$329,15,0)</f>
        <v>329001</v>
      </c>
      <c r="G50" s="123">
        <v>122</v>
      </c>
      <c r="H50" s="125"/>
      <c r="I50" s="125"/>
      <c r="J50" s="125"/>
      <c r="K50" s="125"/>
      <c r="L50" s="125"/>
      <c r="M50" s="125"/>
      <c r="N50" s="125"/>
      <c r="O50" s="125"/>
      <c r="P50" s="125"/>
      <c r="Q50" s="125"/>
      <c r="R50" s="125"/>
      <c r="S50" s="125"/>
      <c r="T50" s="125"/>
      <c r="U50" s="125"/>
      <c r="V50" s="125"/>
      <c r="W50" s="125">
        <f>-'TOTAL INVERSION IAP'!H50</f>
        <v>0</v>
      </c>
      <c r="X50" s="125">
        <f>-'TOTAL INVERSION IAP'!I50</f>
        <v>0</v>
      </c>
      <c r="Y50" s="125">
        <f>-'TOTAL INVERSION IAP'!J50</f>
        <v>0</v>
      </c>
      <c r="Z50" s="125">
        <f>-'TOTAL INVERSION IAP'!K50</f>
        <v>0</v>
      </c>
      <c r="AA50" s="125">
        <f>-'TOTAL INVERSION IAP'!L50</f>
        <v>0</v>
      </c>
      <c r="AB50" s="125">
        <f>-'TOTAL INVERSION IAP'!M50</f>
        <v>0</v>
      </c>
      <c r="AC50" s="125">
        <f>-'TOTAL INVERSION IAP'!N50</f>
        <v>0</v>
      </c>
      <c r="AD50" s="125">
        <f>-'TOTAL INVERSION IAP'!O50</f>
        <v>0</v>
      </c>
      <c r="AE50" s="125">
        <f>-'TOTAL INVERSION IAP'!P50</f>
        <v>0</v>
      </c>
      <c r="AF50" s="125">
        <f>-'TOTAL INVERSION IAP'!Q50</f>
        <v>0</v>
      </c>
      <c r="AG50" s="125">
        <f>-'TOTAL INVERSION IAP'!R50</f>
        <v>0</v>
      </c>
      <c r="AH50" s="125">
        <f>-'TOTAL INVERSION IAP'!S50</f>
        <v>0</v>
      </c>
      <c r="AI50" s="125">
        <f>-'TOTAL INVERSION IAP'!T50</f>
        <v>0</v>
      </c>
      <c r="AJ50" s="125">
        <f>-'TOTAL INVERSION IAP'!U50</f>
        <v>0</v>
      </c>
      <c r="AK50" s="125">
        <f>-'TOTAL INVERSION IAP'!V50</f>
        <v>0</v>
      </c>
      <c r="AL50" s="125">
        <f>-'TOTAL INVERSION IAP'!W50</f>
        <v>0</v>
      </c>
      <c r="AM50" s="125">
        <f>-'TOTAL INVERSION IAP'!X50</f>
        <v>0</v>
      </c>
      <c r="AN50" s="125">
        <f>-'TOTAL INVERSION IAP'!Y50</f>
        <v>0</v>
      </c>
      <c r="AO50" s="125">
        <f>-'TOTAL INVERSION IAP'!Z50</f>
        <v>0</v>
      </c>
      <c r="AP50" s="125">
        <f>-'TOTAL INVERSION IAP'!AA50</f>
        <v>0</v>
      </c>
      <c r="AQ50" s="125">
        <f>-'TOTAL INVERSION IAP'!AB50</f>
        <v>0</v>
      </c>
      <c r="AR50" s="125">
        <f>-'TOTAL INVERSION IAP'!AC50</f>
        <v>0</v>
      </c>
      <c r="AS50" s="125">
        <f>-'TOTAL INVERSION IAP'!AD50</f>
        <v>0</v>
      </c>
      <c r="AT50" s="125">
        <f>-'TOTAL INVERSION IAP'!AE50</f>
        <v>0</v>
      </c>
      <c r="AU50" s="125">
        <f>-'TOTAL INVERSION IAP'!AF50</f>
        <v>0</v>
      </c>
      <c r="AV50" s="125">
        <f>-'TOTAL INVERSION IAP'!AG50</f>
        <v>0</v>
      </c>
      <c r="AW50" s="125">
        <f>-'TOTAL INVERSION IAP'!AH50</f>
        <v>0</v>
      </c>
      <c r="AX50" s="125">
        <f>-'TOTAL INVERSION IAP'!AI50</f>
        <v>0</v>
      </c>
      <c r="AY50" s="125">
        <f>-'TOTAL INVERSION IAP'!AJ50</f>
        <v>0</v>
      </c>
      <c r="AZ50" s="125">
        <f>-'TOTAL INVERSION IAP'!AK50</f>
        <v>0</v>
      </c>
      <c r="BA50" s="125">
        <f>-'TOTAL INVERSION IAP'!AL50</f>
        <v>0</v>
      </c>
      <c r="BB50" s="125">
        <f>-'TOTAL INVERSION IAP'!AM50</f>
        <v>0</v>
      </c>
      <c r="BC50" s="125">
        <f>-'TOTAL INVERSION IAP'!AN50</f>
        <v>0</v>
      </c>
      <c r="BD50" s="125">
        <f>-'TOTAL INVERSION IAP'!AO50</f>
        <v>0</v>
      </c>
      <c r="BE50" s="125">
        <f>-'TOTAL INVERSION IAP'!AP50</f>
        <v>0</v>
      </c>
      <c r="BF50" s="125">
        <f>-'TOTAL INVERSION IAP'!AQ50</f>
        <v>0</v>
      </c>
      <c r="BG50" s="125">
        <f>-'TOTAL INVERSION IAP'!AR50</f>
        <v>0</v>
      </c>
      <c r="BH50" s="125">
        <f>-'TOTAL INVERSION IAP'!AS50</f>
        <v>0</v>
      </c>
      <c r="BI50" s="125">
        <f>-'TOTAL INVERSION IAP'!AT50</f>
        <v>0</v>
      </c>
      <c r="BJ50" s="125">
        <f>-'TOTAL INVERSION IAP'!AU50</f>
        <v>0</v>
      </c>
      <c r="BK50" s="125">
        <f>-'TOTAL INVERSION IAP'!AV50</f>
        <v>0</v>
      </c>
      <c r="BL50" s="125">
        <f>-'TOTAL INVERSION IAP'!AW50</f>
        <v>0</v>
      </c>
      <c r="BM50" s="125">
        <f>-'TOTAL INVERSION IAP'!AX50</f>
        <v>0</v>
      </c>
      <c r="BN50" s="125">
        <f>-'TOTAL INVERSION IAP'!AY50</f>
        <v>0</v>
      </c>
      <c r="BO50" s="125">
        <f>-'TOTAL INVERSION IAP'!AZ50</f>
        <v>0</v>
      </c>
      <c r="BP50" s="125">
        <f>-'TOTAL INVERSION IAP'!BA50</f>
        <v>0</v>
      </c>
      <c r="BQ50" s="125">
        <f>-'TOTAL INVERSION IAP'!BB50</f>
        <v>0</v>
      </c>
      <c r="BR50" s="125">
        <f>-'TOTAL INVERSION IAP'!BC50</f>
        <v>0</v>
      </c>
    </row>
    <row r="51" spans="2:70" x14ac:dyDescent="0.25">
      <c r="B51" s="59" t="s">
        <v>320</v>
      </c>
      <c r="C51" s="62" t="str">
        <f>+VLOOKUP(B51,'resumen UCAP'!$A$5:$O$329,2,0)</f>
        <v>PROYECTOR RGB 200</v>
      </c>
      <c r="D51" s="63">
        <f>+'Desmonte Infr. financiada'!D51</f>
        <v>220</v>
      </c>
      <c r="E51" s="63" t="str">
        <f>+VLOOKUP(B51,'resumen UCAP'!$A$5:$O$329,3,0)</f>
        <v>Un</v>
      </c>
      <c r="F51" s="64">
        <f>+VLOOKUP(B51,'resumen UCAP'!$A$5:$O$329,15,0)</f>
        <v>330000</v>
      </c>
      <c r="G51" s="61">
        <v>18</v>
      </c>
      <c r="H51" s="125"/>
      <c r="I51" s="125"/>
      <c r="J51" s="125"/>
      <c r="K51" s="125"/>
      <c r="L51" s="125"/>
      <c r="M51" s="125"/>
      <c r="N51" s="125"/>
      <c r="O51" s="125"/>
      <c r="P51" s="125"/>
      <c r="Q51" s="125"/>
      <c r="R51" s="125"/>
      <c r="S51" s="125"/>
      <c r="T51" s="125"/>
      <c r="U51" s="125"/>
      <c r="V51" s="125"/>
      <c r="W51" s="125">
        <f>-'TOTAL INVERSION IAP'!H51</f>
        <v>0</v>
      </c>
      <c r="X51" s="125">
        <f>-'TOTAL INVERSION IAP'!I51</f>
        <v>0</v>
      </c>
      <c r="Y51" s="125">
        <f>-'TOTAL INVERSION IAP'!J51</f>
        <v>0</v>
      </c>
      <c r="Z51" s="125">
        <f>-'TOTAL INVERSION IAP'!K51</f>
        <v>0</v>
      </c>
      <c r="AA51" s="125">
        <f>-'TOTAL INVERSION IAP'!L51</f>
        <v>0</v>
      </c>
      <c r="AB51" s="125">
        <f>-'TOTAL INVERSION IAP'!M51</f>
        <v>0</v>
      </c>
      <c r="AC51" s="125">
        <f>-'TOTAL INVERSION IAP'!N51</f>
        <v>0</v>
      </c>
      <c r="AD51" s="125">
        <f>-'TOTAL INVERSION IAP'!O51</f>
        <v>0</v>
      </c>
      <c r="AE51" s="125">
        <f>-'TOTAL INVERSION IAP'!P51</f>
        <v>0</v>
      </c>
      <c r="AF51" s="125">
        <f>-'TOTAL INVERSION IAP'!Q51</f>
        <v>0</v>
      </c>
      <c r="AG51" s="125">
        <f>-'TOTAL INVERSION IAP'!R51</f>
        <v>0</v>
      </c>
      <c r="AH51" s="125">
        <f>-'TOTAL INVERSION IAP'!S51</f>
        <v>0</v>
      </c>
      <c r="AI51" s="125">
        <f>-'TOTAL INVERSION IAP'!T51</f>
        <v>0</v>
      </c>
      <c r="AJ51" s="125">
        <f>-'TOTAL INVERSION IAP'!U51</f>
        <v>0</v>
      </c>
      <c r="AK51" s="125">
        <f>-'TOTAL INVERSION IAP'!V51</f>
        <v>0</v>
      </c>
      <c r="AL51" s="125">
        <f>-'TOTAL INVERSION IAP'!W51</f>
        <v>0</v>
      </c>
      <c r="AM51" s="125">
        <f>-'TOTAL INVERSION IAP'!X51</f>
        <v>0</v>
      </c>
      <c r="AN51" s="125">
        <f>-'TOTAL INVERSION IAP'!Y51</f>
        <v>0</v>
      </c>
      <c r="AO51" s="125">
        <f>-'TOTAL INVERSION IAP'!Z51</f>
        <v>0</v>
      </c>
      <c r="AP51" s="125">
        <f>-'TOTAL INVERSION IAP'!AA51</f>
        <v>0</v>
      </c>
      <c r="AQ51" s="125">
        <f>-'TOTAL INVERSION IAP'!AB51</f>
        <v>0</v>
      </c>
      <c r="AR51" s="125">
        <f>-'TOTAL INVERSION IAP'!AC51</f>
        <v>0</v>
      </c>
      <c r="AS51" s="125">
        <f>-'TOTAL INVERSION IAP'!AD51</f>
        <v>0</v>
      </c>
      <c r="AT51" s="125">
        <f>-'TOTAL INVERSION IAP'!AE51</f>
        <v>0</v>
      </c>
      <c r="AU51" s="125">
        <f>-'TOTAL INVERSION IAP'!AF51</f>
        <v>0</v>
      </c>
      <c r="AV51" s="125">
        <f>-'TOTAL INVERSION IAP'!AG51</f>
        <v>0</v>
      </c>
      <c r="AW51" s="125">
        <f>-'TOTAL INVERSION IAP'!AH51</f>
        <v>0</v>
      </c>
      <c r="AX51" s="125">
        <f>-'TOTAL INVERSION IAP'!AI51</f>
        <v>0</v>
      </c>
      <c r="AY51" s="125">
        <f>-'TOTAL INVERSION IAP'!AJ51</f>
        <v>0</v>
      </c>
      <c r="AZ51" s="125">
        <f>-'TOTAL INVERSION IAP'!AK51</f>
        <v>0</v>
      </c>
      <c r="BA51" s="125">
        <f>-'TOTAL INVERSION IAP'!AL51</f>
        <v>0</v>
      </c>
      <c r="BB51" s="125">
        <f>-'TOTAL INVERSION IAP'!AM51</f>
        <v>0</v>
      </c>
      <c r="BC51" s="125">
        <f>-'TOTAL INVERSION IAP'!AN51</f>
        <v>0</v>
      </c>
      <c r="BD51" s="125">
        <f>-'TOTAL INVERSION IAP'!AO51</f>
        <v>0</v>
      </c>
      <c r="BE51" s="125">
        <f>-'TOTAL INVERSION IAP'!AP51</f>
        <v>0</v>
      </c>
      <c r="BF51" s="125">
        <f>-'TOTAL INVERSION IAP'!AQ51</f>
        <v>0</v>
      </c>
      <c r="BG51" s="125">
        <f>-'TOTAL INVERSION IAP'!AR51</f>
        <v>0</v>
      </c>
      <c r="BH51" s="125">
        <f>-'TOTAL INVERSION IAP'!AS51</f>
        <v>0</v>
      </c>
      <c r="BI51" s="125">
        <f>-'TOTAL INVERSION IAP'!AT51</f>
        <v>0</v>
      </c>
      <c r="BJ51" s="125">
        <f>-'TOTAL INVERSION IAP'!AU51</f>
        <v>0</v>
      </c>
      <c r="BK51" s="125">
        <f>-'TOTAL INVERSION IAP'!AV51</f>
        <v>0</v>
      </c>
      <c r="BL51" s="125">
        <f>-'TOTAL INVERSION IAP'!AW51</f>
        <v>0</v>
      </c>
      <c r="BM51" s="125">
        <f>-'TOTAL INVERSION IAP'!AX51</f>
        <v>0</v>
      </c>
      <c r="BN51" s="125">
        <f>-'TOTAL INVERSION IAP'!AY51</f>
        <v>0</v>
      </c>
      <c r="BO51" s="125">
        <f>-'TOTAL INVERSION IAP'!AZ51</f>
        <v>0</v>
      </c>
      <c r="BP51" s="125">
        <f>-'TOTAL INVERSION IAP'!BA51</f>
        <v>0</v>
      </c>
      <c r="BQ51" s="125">
        <f>-'TOTAL INVERSION IAP'!BB51</f>
        <v>0</v>
      </c>
      <c r="BR51" s="125">
        <f>-'TOTAL INVERSION IAP'!BC51</f>
        <v>0</v>
      </c>
    </row>
    <row r="52" spans="2:70" x14ac:dyDescent="0.25">
      <c r="B52" s="59" t="s">
        <v>321</v>
      </c>
      <c r="C52" s="62" t="str">
        <f>+VLOOKUP(B52,'resumen UCAP'!$A$5:$O$329,2,0)</f>
        <v>BA├æADOR LED RGB 24-34W NUEVO</v>
      </c>
      <c r="D52" s="63">
        <f>+'Desmonte Infr. financiada'!D52</f>
        <v>34</v>
      </c>
      <c r="E52" s="63" t="str">
        <f>+VLOOKUP(B52,'resumen UCAP'!$A$5:$O$329,3,0)</f>
        <v>Un</v>
      </c>
      <c r="F52" s="64">
        <f>+VLOOKUP(B52,'resumen UCAP'!$A$5:$O$329,15,0)</f>
        <v>620000</v>
      </c>
      <c r="G52" s="61">
        <v>12</v>
      </c>
      <c r="H52" s="125"/>
      <c r="I52" s="125"/>
      <c r="J52" s="125"/>
      <c r="K52" s="125"/>
      <c r="L52" s="125"/>
      <c r="M52" s="125"/>
      <c r="N52" s="125"/>
      <c r="O52" s="125"/>
      <c r="P52" s="125"/>
      <c r="Q52" s="125"/>
      <c r="R52" s="125"/>
      <c r="S52" s="125"/>
      <c r="T52" s="125"/>
      <c r="U52" s="125"/>
      <c r="V52" s="125"/>
      <c r="W52" s="125">
        <f>-'TOTAL INVERSION IAP'!H52</f>
        <v>0</v>
      </c>
      <c r="X52" s="125">
        <f>-'TOTAL INVERSION IAP'!I52</f>
        <v>0</v>
      </c>
      <c r="Y52" s="125">
        <f>-'TOTAL INVERSION IAP'!J52</f>
        <v>0</v>
      </c>
      <c r="Z52" s="125">
        <f>-'TOTAL INVERSION IAP'!K52</f>
        <v>0</v>
      </c>
      <c r="AA52" s="125">
        <f>-'TOTAL INVERSION IAP'!L52</f>
        <v>0</v>
      </c>
      <c r="AB52" s="125">
        <f>-'TOTAL INVERSION IAP'!M52</f>
        <v>0</v>
      </c>
      <c r="AC52" s="125">
        <f>-'TOTAL INVERSION IAP'!N52</f>
        <v>0</v>
      </c>
      <c r="AD52" s="125">
        <f>-'TOTAL INVERSION IAP'!O52</f>
        <v>0</v>
      </c>
      <c r="AE52" s="125">
        <f>-'TOTAL INVERSION IAP'!P52</f>
        <v>0</v>
      </c>
      <c r="AF52" s="125">
        <f>-'TOTAL INVERSION IAP'!Q52</f>
        <v>0</v>
      </c>
      <c r="AG52" s="125">
        <f>-'TOTAL INVERSION IAP'!R52</f>
        <v>0</v>
      </c>
      <c r="AH52" s="125">
        <f>-'TOTAL INVERSION IAP'!S52</f>
        <v>0</v>
      </c>
      <c r="AI52" s="125">
        <f>-'TOTAL INVERSION IAP'!T52</f>
        <v>0</v>
      </c>
      <c r="AJ52" s="125">
        <f>-'TOTAL INVERSION IAP'!U52</f>
        <v>0</v>
      </c>
      <c r="AK52" s="125">
        <f>-'TOTAL INVERSION IAP'!V52</f>
        <v>0</v>
      </c>
      <c r="AL52" s="125">
        <f>-'TOTAL INVERSION IAP'!W52</f>
        <v>0</v>
      </c>
      <c r="AM52" s="125">
        <f>-'TOTAL INVERSION IAP'!X52</f>
        <v>0</v>
      </c>
      <c r="AN52" s="125">
        <f>-'TOTAL INVERSION IAP'!Y52</f>
        <v>0</v>
      </c>
      <c r="AO52" s="125">
        <f>-'TOTAL INVERSION IAP'!Z52</f>
        <v>0</v>
      </c>
      <c r="AP52" s="125">
        <f>-'TOTAL INVERSION IAP'!AA52</f>
        <v>0</v>
      </c>
      <c r="AQ52" s="125">
        <f>-'TOTAL INVERSION IAP'!AB52</f>
        <v>0</v>
      </c>
      <c r="AR52" s="125">
        <f>-'TOTAL INVERSION IAP'!AC52</f>
        <v>0</v>
      </c>
      <c r="AS52" s="125">
        <f>-'TOTAL INVERSION IAP'!AD52</f>
        <v>0</v>
      </c>
      <c r="AT52" s="125">
        <f>-'TOTAL INVERSION IAP'!AE52</f>
        <v>0</v>
      </c>
      <c r="AU52" s="125">
        <f>-'TOTAL INVERSION IAP'!AF52</f>
        <v>0</v>
      </c>
      <c r="AV52" s="125">
        <f>-'TOTAL INVERSION IAP'!AG52</f>
        <v>0</v>
      </c>
      <c r="AW52" s="125">
        <f>-'TOTAL INVERSION IAP'!AH52</f>
        <v>0</v>
      </c>
      <c r="AX52" s="125">
        <f>-'TOTAL INVERSION IAP'!AI52</f>
        <v>0</v>
      </c>
      <c r="AY52" s="125">
        <f>-'TOTAL INVERSION IAP'!AJ52</f>
        <v>0</v>
      </c>
      <c r="AZ52" s="125">
        <f>-'TOTAL INVERSION IAP'!AK52</f>
        <v>0</v>
      </c>
      <c r="BA52" s="125">
        <f>-'TOTAL INVERSION IAP'!AL52</f>
        <v>0</v>
      </c>
      <c r="BB52" s="125">
        <f>-'TOTAL INVERSION IAP'!AM52</f>
        <v>0</v>
      </c>
      <c r="BC52" s="125">
        <f>-'TOTAL INVERSION IAP'!AN52</f>
        <v>0</v>
      </c>
      <c r="BD52" s="125">
        <f>-'TOTAL INVERSION IAP'!AO52</f>
        <v>0</v>
      </c>
      <c r="BE52" s="125">
        <f>-'TOTAL INVERSION IAP'!AP52</f>
        <v>0</v>
      </c>
      <c r="BF52" s="125">
        <f>-'TOTAL INVERSION IAP'!AQ52</f>
        <v>0</v>
      </c>
      <c r="BG52" s="125">
        <f>-'TOTAL INVERSION IAP'!AR52</f>
        <v>0</v>
      </c>
      <c r="BH52" s="125">
        <f>-'TOTAL INVERSION IAP'!AS52</f>
        <v>0</v>
      </c>
      <c r="BI52" s="125">
        <f>-'TOTAL INVERSION IAP'!AT52</f>
        <v>0</v>
      </c>
      <c r="BJ52" s="125">
        <f>-'TOTAL INVERSION IAP'!AU52</f>
        <v>0</v>
      </c>
      <c r="BK52" s="125">
        <f>-'TOTAL INVERSION IAP'!AV52</f>
        <v>0</v>
      </c>
      <c r="BL52" s="125">
        <f>-'TOTAL INVERSION IAP'!AW52</f>
        <v>0</v>
      </c>
      <c r="BM52" s="125">
        <f>-'TOTAL INVERSION IAP'!AX52</f>
        <v>0</v>
      </c>
      <c r="BN52" s="125">
        <f>-'TOTAL INVERSION IAP'!AY52</f>
        <v>0</v>
      </c>
      <c r="BO52" s="125">
        <f>-'TOTAL INVERSION IAP'!AZ52</f>
        <v>0</v>
      </c>
      <c r="BP52" s="125">
        <f>-'TOTAL INVERSION IAP'!BA52</f>
        <v>0</v>
      </c>
      <c r="BQ52" s="125">
        <f>-'TOTAL INVERSION IAP'!BB52</f>
        <v>0</v>
      </c>
      <c r="BR52" s="125">
        <f>-'TOTAL INVERSION IAP'!BC52</f>
        <v>0</v>
      </c>
    </row>
    <row r="53" spans="2:70" x14ac:dyDescent="0.25">
      <c r="B53" s="59" t="s">
        <v>322</v>
      </c>
      <c r="C53" s="62" t="str">
        <f>+VLOOKUP(B53,'resumen UCAP'!$A$5:$O$329,2,0)</f>
        <v>BALA LED DE 6W</v>
      </c>
      <c r="D53" s="63">
        <f>+'Desmonte Infr. financiada'!D53</f>
        <v>6</v>
      </c>
      <c r="E53" s="63" t="str">
        <f>+VLOOKUP(B53,'resumen UCAP'!$A$5:$O$329,3,0)</f>
        <v>Un</v>
      </c>
      <c r="F53" s="64">
        <f>+VLOOKUP(B53,'resumen UCAP'!$A$5:$O$329,15,0)</f>
        <v>53000</v>
      </c>
      <c r="G53" s="61">
        <v>15</v>
      </c>
      <c r="H53" s="125"/>
      <c r="I53" s="125"/>
      <c r="J53" s="125"/>
      <c r="K53" s="125"/>
      <c r="L53" s="125"/>
      <c r="M53" s="125"/>
      <c r="N53" s="125"/>
      <c r="O53" s="125"/>
      <c r="P53" s="125"/>
      <c r="Q53" s="125"/>
      <c r="R53" s="125"/>
      <c r="S53" s="125"/>
      <c r="T53" s="125"/>
      <c r="U53" s="125"/>
      <c r="V53" s="125"/>
      <c r="W53" s="125">
        <f>-'TOTAL INVERSION IAP'!H53</f>
        <v>0</v>
      </c>
      <c r="X53" s="125">
        <f>-'TOTAL INVERSION IAP'!I53</f>
        <v>0</v>
      </c>
      <c r="Y53" s="125">
        <f>-'TOTAL INVERSION IAP'!J53</f>
        <v>0</v>
      </c>
      <c r="Z53" s="125">
        <f>-'TOTAL INVERSION IAP'!K53</f>
        <v>0</v>
      </c>
      <c r="AA53" s="125">
        <f>-'TOTAL INVERSION IAP'!L53</f>
        <v>0</v>
      </c>
      <c r="AB53" s="125">
        <f>-'TOTAL INVERSION IAP'!M53</f>
        <v>0</v>
      </c>
      <c r="AC53" s="125">
        <f>-'TOTAL INVERSION IAP'!N53</f>
        <v>0</v>
      </c>
      <c r="AD53" s="125">
        <f>-'TOTAL INVERSION IAP'!O53</f>
        <v>0</v>
      </c>
      <c r="AE53" s="125">
        <f>-'TOTAL INVERSION IAP'!P53</f>
        <v>0</v>
      </c>
      <c r="AF53" s="125">
        <f>-'TOTAL INVERSION IAP'!Q53</f>
        <v>0</v>
      </c>
      <c r="AG53" s="125">
        <f>-'TOTAL INVERSION IAP'!R53</f>
        <v>0</v>
      </c>
      <c r="AH53" s="125">
        <f>-'TOTAL INVERSION IAP'!S53</f>
        <v>0</v>
      </c>
      <c r="AI53" s="125">
        <f>-'TOTAL INVERSION IAP'!T53</f>
        <v>0</v>
      </c>
      <c r="AJ53" s="125">
        <f>-'TOTAL INVERSION IAP'!U53</f>
        <v>0</v>
      </c>
      <c r="AK53" s="125">
        <f>-'TOTAL INVERSION IAP'!V53</f>
        <v>0</v>
      </c>
      <c r="AL53" s="125">
        <f>-'TOTAL INVERSION IAP'!W53</f>
        <v>0</v>
      </c>
      <c r="AM53" s="125">
        <f>-'TOTAL INVERSION IAP'!X53</f>
        <v>0</v>
      </c>
      <c r="AN53" s="125">
        <f>-'TOTAL INVERSION IAP'!Y53</f>
        <v>0</v>
      </c>
      <c r="AO53" s="125">
        <f>-'TOTAL INVERSION IAP'!Z53</f>
        <v>0</v>
      </c>
      <c r="AP53" s="125">
        <f>-'TOTAL INVERSION IAP'!AA53</f>
        <v>0</v>
      </c>
      <c r="AQ53" s="125">
        <f>-'TOTAL INVERSION IAP'!AB53</f>
        <v>0</v>
      </c>
      <c r="AR53" s="125">
        <f>-'TOTAL INVERSION IAP'!AC53</f>
        <v>0</v>
      </c>
      <c r="AS53" s="125">
        <f>-'TOTAL INVERSION IAP'!AD53</f>
        <v>0</v>
      </c>
      <c r="AT53" s="125">
        <f>-'TOTAL INVERSION IAP'!AE53</f>
        <v>0</v>
      </c>
      <c r="AU53" s="125">
        <f>-'TOTAL INVERSION IAP'!AF53</f>
        <v>0</v>
      </c>
      <c r="AV53" s="125">
        <f>-'TOTAL INVERSION IAP'!AG53</f>
        <v>0</v>
      </c>
      <c r="AW53" s="125">
        <f>-'TOTAL INVERSION IAP'!AH53</f>
        <v>0</v>
      </c>
      <c r="AX53" s="125">
        <f>-'TOTAL INVERSION IAP'!AI53</f>
        <v>0</v>
      </c>
      <c r="AY53" s="125">
        <f>-'TOTAL INVERSION IAP'!AJ53</f>
        <v>0</v>
      </c>
      <c r="AZ53" s="125">
        <f>-'TOTAL INVERSION IAP'!AK53</f>
        <v>0</v>
      </c>
      <c r="BA53" s="125">
        <f>-'TOTAL INVERSION IAP'!AL53</f>
        <v>0</v>
      </c>
      <c r="BB53" s="125">
        <f>-'TOTAL INVERSION IAP'!AM53</f>
        <v>0</v>
      </c>
      <c r="BC53" s="125">
        <f>-'TOTAL INVERSION IAP'!AN53</f>
        <v>0</v>
      </c>
      <c r="BD53" s="125">
        <f>-'TOTAL INVERSION IAP'!AO53</f>
        <v>0</v>
      </c>
      <c r="BE53" s="125">
        <f>-'TOTAL INVERSION IAP'!AP53</f>
        <v>0</v>
      </c>
      <c r="BF53" s="125">
        <f>-'TOTAL INVERSION IAP'!AQ53</f>
        <v>0</v>
      </c>
      <c r="BG53" s="125">
        <f>-'TOTAL INVERSION IAP'!AR53</f>
        <v>0</v>
      </c>
      <c r="BH53" s="125">
        <f>-'TOTAL INVERSION IAP'!AS53</f>
        <v>0</v>
      </c>
      <c r="BI53" s="125">
        <f>-'TOTAL INVERSION IAP'!AT53</f>
        <v>0</v>
      </c>
      <c r="BJ53" s="125">
        <f>-'TOTAL INVERSION IAP'!AU53</f>
        <v>0</v>
      </c>
      <c r="BK53" s="125">
        <f>-'TOTAL INVERSION IAP'!AV53</f>
        <v>0</v>
      </c>
      <c r="BL53" s="125">
        <f>-'TOTAL INVERSION IAP'!AW53</f>
        <v>0</v>
      </c>
      <c r="BM53" s="125">
        <f>-'TOTAL INVERSION IAP'!AX53</f>
        <v>0</v>
      </c>
      <c r="BN53" s="125">
        <f>-'TOTAL INVERSION IAP'!AY53</f>
        <v>0</v>
      </c>
      <c r="BO53" s="125">
        <f>-'TOTAL INVERSION IAP'!AZ53</f>
        <v>0</v>
      </c>
      <c r="BP53" s="125">
        <f>-'TOTAL INVERSION IAP'!BA53</f>
        <v>0</v>
      </c>
      <c r="BQ53" s="125">
        <f>-'TOTAL INVERSION IAP'!BB53</f>
        <v>0</v>
      </c>
      <c r="BR53" s="125">
        <f>-'TOTAL INVERSION IAP'!BC53</f>
        <v>0</v>
      </c>
    </row>
    <row r="54" spans="2:70" x14ac:dyDescent="0.25">
      <c r="B54" s="59" t="s">
        <v>323</v>
      </c>
      <c r="C54" s="62" t="str">
        <f>+VLOOKUP(B54,'resumen UCAP'!$A$5:$O$329,2,0)</f>
        <v>BALA LED 5W</v>
      </c>
      <c r="D54" s="63">
        <f>+'Desmonte Infr. financiada'!D54</f>
        <v>5</v>
      </c>
      <c r="E54" s="63" t="str">
        <f>+VLOOKUP(B54,'resumen UCAP'!$A$5:$O$329,3,0)</f>
        <v>Un</v>
      </c>
      <c r="F54" s="64">
        <f>+VLOOKUP(B54,'resumen UCAP'!$A$5:$O$329,15,0)</f>
        <v>83950</v>
      </c>
      <c r="G54" s="61">
        <v>46</v>
      </c>
      <c r="H54" s="125"/>
      <c r="I54" s="125"/>
      <c r="J54" s="125"/>
      <c r="K54" s="125"/>
      <c r="L54" s="125"/>
      <c r="M54" s="125"/>
      <c r="N54" s="125"/>
      <c r="O54" s="125"/>
      <c r="P54" s="125"/>
      <c r="Q54" s="125"/>
      <c r="R54" s="125"/>
      <c r="S54" s="125"/>
      <c r="T54" s="125"/>
      <c r="U54" s="125"/>
      <c r="V54" s="125"/>
      <c r="W54" s="125">
        <f>-'TOTAL INVERSION IAP'!H54</f>
        <v>0</v>
      </c>
      <c r="X54" s="125">
        <f>-'TOTAL INVERSION IAP'!I54</f>
        <v>0</v>
      </c>
      <c r="Y54" s="125">
        <f>-'TOTAL INVERSION IAP'!J54</f>
        <v>0</v>
      </c>
      <c r="Z54" s="125">
        <f>-'TOTAL INVERSION IAP'!K54</f>
        <v>0</v>
      </c>
      <c r="AA54" s="125">
        <f>-'TOTAL INVERSION IAP'!L54</f>
        <v>0</v>
      </c>
      <c r="AB54" s="125">
        <f>-'TOTAL INVERSION IAP'!M54</f>
        <v>0</v>
      </c>
      <c r="AC54" s="125">
        <f>-'TOTAL INVERSION IAP'!N54</f>
        <v>0</v>
      </c>
      <c r="AD54" s="125">
        <f>-'TOTAL INVERSION IAP'!O54</f>
        <v>0</v>
      </c>
      <c r="AE54" s="125">
        <f>-'TOTAL INVERSION IAP'!P54</f>
        <v>0</v>
      </c>
      <c r="AF54" s="125">
        <f>-'TOTAL INVERSION IAP'!Q54</f>
        <v>0</v>
      </c>
      <c r="AG54" s="125">
        <f>-'TOTAL INVERSION IAP'!R54</f>
        <v>0</v>
      </c>
      <c r="AH54" s="125">
        <f>-'TOTAL INVERSION IAP'!S54</f>
        <v>0</v>
      </c>
      <c r="AI54" s="125">
        <f>-'TOTAL INVERSION IAP'!T54</f>
        <v>0</v>
      </c>
      <c r="AJ54" s="125">
        <f>-'TOTAL INVERSION IAP'!U54</f>
        <v>0</v>
      </c>
      <c r="AK54" s="125">
        <f>-'TOTAL INVERSION IAP'!V54</f>
        <v>0</v>
      </c>
      <c r="AL54" s="125">
        <f>-'TOTAL INVERSION IAP'!W54</f>
        <v>0</v>
      </c>
      <c r="AM54" s="125">
        <f>-'TOTAL INVERSION IAP'!X54</f>
        <v>0</v>
      </c>
      <c r="AN54" s="125">
        <f>-'TOTAL INVERSION IAP'!Y54</f>
        <v>0</v>
      </c>
      <c r="AO54" s="125">
        <f>-'TOTAL INVERSION IAP'!Z54</f>
        <v>0</v>
      </c>
      <c r="AP54" s="125">
        <f>-'TOTAL INVERSION IAP'!AA54</f>
        <v>0</v>
      </c>
      <c r="AQ54" s="125">
        <f>-'TOTAL INVERSION IAP'!AB54</f>
        <v>0</v>
      </c>
      <c r="AR54" s="125">
        <f>-'TOTAL INVERSION IAP'!AC54</f>
        <v>0</v>
      </c>
      <c r="AS54" s="125">
        <f>-'TOTAL INVERSION IAP'!AD54</f>
        <v>0</v>
      </c>
      <c r="AT54" s="125">
        <f>-'TOTAL INVERSION IAP'!AE54</f>
        <v>0</v>
      </c>
      <c r="AU54" s="125">
        <f>-'TOTAL INVERSION IAP'!AF54</f>
        <v>0</v>
      </c>
      <c r="AV54" s="125">
        <f>-'TOTAL INVERSION IAP'!AG54</f>
        <v>0</v>
      </c>
      <c r="AW54" s="125">
        <f>-'TOTAL INVERSION IAP'!AH54</f>
        <v>0</v>
      </c>
      <c r="AX54" s="125">
        <f>-'TOTAL INVERSION IAP'!AI54</f>
        <v>0</v>
      </c>
      <c r="AY54" s="125">
        <f>-'TOTAL INVERSION IAP'!AJ54</f>
        <v>0</v>
      </c>
      <c r="AZ54" s="125">
        <f>-'TOTAL INVERSION IAP'!AK54</f>
        <v>0</v>
      </c>
      <c r="BA54" s="125">
        <f>-'TOTAL INVERSION IAP'!AL54</f>
        <v>0</v>
      </c>
      <c r="BB54" s="125">
        <f>-'TOTAL INVERSION IAP'!AM54</f>
        <v>0</v>
      </c>
      <c r="BC54" s="125">
        <f>-'TOTAL INVERSION IAP'!AN54</f>
        <v>0</v>
      </c>
      <c r="BD54" s="125">
        <f>-'TOTAL INVERSION IAP'!AO54</f>
        <v>0</v>
      </c>
      <c r="BE54" s="125">
        <f>-'TOTAL INVERSION IAP'!AP54</f>
        <v>0</v>
      </c>
      <c r="BF54" s="125">
        <f>-'TOTAL INVERSION IAP'!AQ54</f>
        <v>0</v>
      </c>
      <c r="BG54" s="125">
        <f>-'TOTAL INVERSION IAP'!AR54</f>
        <v>0</v>
      </c>
      <c r="BH54" s="125">
        <f>-'TOTAL INVERSION IAP'!AS54</f>
        <v>0</v>
      </c>
      <c r="BI54" s="125">
        <f>-'TOTAL INVERSION IAP'!AT54</f>
        <v>0</v>
      </c>
      <c r="BJ54" s="125">
        <f>-'TOTAL INVERSION IAP'!AU54</f>
        <v>0</v>
      </c>
      <c r="BK54" s="125">
        <f>-'TOTAL INVERSION IAP'!AV54</f>
        <v>0</v>
      </c>
      <c r="BL54" s="125">
        <f>-'TOTAL INVERSION IAP'!AW54</f>
        <v>0</v>
      </c>
      <c r="BM54" s="125">
        <f>-'TOTAL INVERSION IAP'!AX54</f>
        <v>0</v>
      </c>
      <c r="BN54" s="125">
        <f>-'TOTAL INVERSION IAP'!AY54</f>
        <v>0</v>
      </c>
      <c r="BO54" s="125">
        <f>-'TOTAL INVERSION IAP'!AZ54</f>
        <v>0</v>
      </c>
      <c r="BP54" s="125">
        <f>-'TOTAL INVERSION IAP'!BA54</f>
        <v>0</v>
      </c>
      <c r="BQ54" s="125">
        <f>-'TOTAL INVERSION IAP'!BB54</f>
        <v>0</v>
      </c>
      <c r="BR54" s="125">
        <f>-'TOTAL INVERSION IAP'!BC54</f>
        <v>0</v>
      </c>
    </row>
    <row r="55" spans="2:70" x14ac:dyDescent="0.25">
      <c r="B55" s="59" t="s">
        <v>324</v>
      </c>
      <c r="C55" s="62" t="str">
        <f>+VLOOKUP(B55,'resumen UCAP'!$A$5:$O$329,2,0)</f>
        <v>BALA LED 4W</v>
      </c>
      <c r="D55" s="63">
        <f>+'Desmonte Infr. financiada'!D55</f>
        <v>4</v>
      </c>
      <c r="E55" s="63" t="str">
        <f>+VLOOKUP(B55,'resumen UCAP'!$A$5:$O$329,3,0)</f>
        <v>Un</v>
      </c>
      <c r="F55" s="64">
        <f>+VLOOKUP(B55,'resumen UCAP'!$A$5:$O$329,15,0)</f>
        <v>114900</v>
      </c>
      <c r="G55" s="61">
        <v>143</v>
      </c>
      <c r="H55" s="125"/>
      <c r="I55" s="125"/>
      <c r="J55" s="125"/>
      <c r="K55" s="125"/>
      <c r="L55" s="125"/>
      <c r="M55" s="125"/>
      <c r="N55" s="125"/>
      <c r="O55" s="125"/>
      <c r="P55" s="125"/>
      <c r="Q55" s="125"/>
      <c r="R55" s="125"/>
      <c r="S55" s="125"/>
      <c r="T55" s="125"/>
      <c r="U55" s="125"/>
      <c r="V55" s="125"/>
      <c r="W55" s="125">
        <f>-'TOTAL INVERSION IAP'!H55</f>
        <v>0</v>
      </c>
      <c r="X55" s="125">
        <f>-'TOTAL INVERSION IAP'!I55</f>
        <v>0</v>
      </c>
      <c r="Y55" s="125">
        <f>-'TOTAL INVERSION IAP'!J55</f>
        <v>0</v>
      </c>
      <c r="Z55" s="125">
        <f>-'TOTAL INVERSION IAP'!K55</f>
        <v>0</v>
      </c>
      <c r="AA55" s="125">
        <f>-'TOTAL INVERSION IAP'!L55</f>
        <v>0</v>
      </c>
      <c r="AB55" s="125">
        <f>-'TOTAL INVERSION IAP'!M55</f>
        <v>0</v>
      </c>
      <c r="AC55" s="125">
        <f>-'TOTAL INVERSION IAP'!N55</f>
        <v>0</v>
      </c>
      <c r="AD55" s="125">
        <f>-'TOTAL INVERSION IAP'!O55</f>
        <v>0</v>
      </c>
      <c r="AE55" s="125">
        <f>-'TOTAL INVERSION IAP'!P55</f>
        <v>0</v>
      </c>
      <c r="AF55" s="125">
        <f>-'TOTAL INVERSION IAP'!Q55</f>
        <v>0</v>
      </c>
      <c r="AG55" s="125">
        <f>-'TOTAL INVERSION IAP'!R55</f>
        <v>0</v>
      </c>
      <c r="AH55" s="125">
        <f>-'TOTAL INVERSION IAP'!S55</f>
        <v>0</v>
      </c>
      <c r="AI55" s="125">
        <f>-'TOTAL INVERSION IAP'!T55</f>
        <v>0</v>
      </c>
      <c r="AJ55" s="125">
        <f>-'TOTAL INVERSION IAP'!U55</f>
        <v>0</v>
      </c>
      <c r="AK55" s="125">
        <f>-'TOTAL INVERSION IAP'!V55</f>
        <v>0</v>
      </c>
      <c r="AL55" s="125">
        <f>-'TOTAL INVERSION IAP'!W55</f>
        <v>0</v>
      </c>
      <c r="AM55" s="125">
        <f>-'TOTAL INVERSION IAP'!X55</f>
        <v>0</v>
      </c>
      <c r="AN55" s="125">
        <f>-'TOTAL INVERSION IAP'!Y55</f>
        <v>0</v>
      </c>
      <c r="AO55" s="125">
        <f>-'TOTAL INVERSION IAP'!Z55</f>
        <v>0</v>
      </c>
      <c r="AP55" s="125">
        <f>-'TOTAL INVERSION IAP'!AA55</f>
        <v>0</v>
      </c>
      <c r="AQ55" s="125">
        <f>-'TOTAL INVERSION IAP'!AB55</f>
        <v>0</v>
      </c>
      <c r="AR55" s="125">
        <f>-'TOTAL INVERSION IAP'!AC55</f>
        <v>0</v>
      </c>
      <c r="AS55" s="125">
        <f>-'TOTAL INVERSION IAP'!AD55</f>
        <v>0</v>
      </c>
      <c r="AT55" s="125">
        <f>-'TOTAL INVERSION IAP'!AE55</f>
        <v>0</v>
      </c>
      <c r="AU55" s="125">
        <f>-'TOTAL INVERSION IAP'!AF55</f>
        <v>0</v>
      </c>
      <c r="AV55" s="125">
        <f>-'TOTAL INVERSION IAP'!AG55</f>
        <v>0</v>
      </c>
      <c r="AW55" s="125">
        <f>-'TOTAL INVERSION IAP'!AH55</f>
        <v>0</v>
      </c>
      <c r="AX55" s="125">
        <f>-'TOTAL INVERSION IAP'!AI55</f>
        <v>0</v>
      </c>
      <c r="AY55" s="125">
        <f>-'TOTAL INVERSION IAP'!AJ55</f>
        <v>0</v>
      </c>
      <c r="AZ55" s="125">
        <f>-'TOTAL INVERSION IAP'!AK55</f>
        <v>0</v>
      </c>
      <c r="BA55" s="125">
        <f>-'TOTAL INVERSION IAP'!AL55</f>
        <v>0</v>
      </c>
      <c r="BB55" s="125">
        <f>-'TOTAL INVERSION IAP'!AM55</f>
        <v>0</v>
      </c>
      <c r="BC55" s="125">
        <f>-'TOTAL INVERSION IAP'!AN55</f>
        <v>0</v>
      </c>
      <c r="BD55" s="125">
        <f>-'TOTAL INVERSION IAP'!AO55</f>
        <v>0</v>
      </c>
      <c r="BE55" s="125">
        <f>-'TOTAL INVERSION IAP'!AP55</f>
        <v>0</v>
      </c>
      <c r="BF55" s="125">
        <f>-'TOTAL INVERSION IAP'!AQ55</f>
        <v>0</v>
      </c>
      <c r="BG55" s="125">
        <f>-'TOTAL INVERSION IAP'!AR55</f>
        <v>0</v>
      </c>
      <c r="BH55" s="125">
        <f>-'TOTAL INVERSION IAP'!AS55</f>
        <v>0</v>
      </c>
      <c r="BI55" s="125">
        <f>-'TOTAL INVERSION IAP'!AT55</f>
        <v>0</v>
      </c>
      <c r="BJ55" s="125">
        <f>-'TOTAL INVERSION IAP'!AU55</f>
        <v>0</v>
      </c>
      <c r="BK55" s="125">
        <f>-'TOTAL INVERSION IAP'!AV55</f>
        <v>0</v>
      </c>
      <c r="BL55" s="125">
        <f>-'TOTAL INVERSION IAP'!AW55</f>
        <v>0</v>
      </c>
      <c r="BM55" s="125">
        <f>-'TOTAL INVERSION IAP'!AX55</f>
        <v>0</v>
      </c>
      <c r="BN55" s="125">
        <f>-'TOTAL INVERSION IAP'!AY55</f>
        <v>0</v>
      </c>
      <c r="BO55" s="125">
        <f>-'TOTAL INVERSION IAP'!AZ55</f>
        <v>0</v>
      </c>
      <c r="BP55" s="125">
        <f>-'TOTAL INVERSION IAP'!BA55</f>
        <v>0</v>
      </c>
      <c r="BQ55" s="125">
        <f>-'TOTAL INVERSION IAP'!BB55</f>
        <v>0</v>
      </c>
      <c r="BR55" s="125">
        <f>-'TOTAL INVERSION IAP'!BC55</f>
        <v>0</v>
      </c>
    </row>
    <row r="56" spans="2:70" x14ac:dyDescent="0.25">
      <c r="B56" s="59" t="s">
        <v>84</v>
      </c>
      <c r="C56" s="62" t="str">
        <f>+VLOOKUP(B56,'resumen UCAP'!$A$5:$O$329,2,0)</f>
        <v>LUMINARIA NA 70W SEGUNDA</v>
      </c>
      <c r="D56" s="63">
        <f>+'Desmonte Infr. financiada'!D56</f>
        <v>81</v>
      </c>
      <c r="E56" s="63" t="str">
        <f>+VLOOKUP(B56,'resumen UCAP'!$A$5:$O$329,3,0)</f>
        <v>Un</v>
      </c>
      <c r="F56" s="64">
        <f>+VLOOKUP(B56,'resumen UCAP'!$A$5:$O$329,15,0)</f>
        <v>201799</v>
      </c>
      <c r="G56" s="123">
        <v>18</v>
      </c>
      <c r="H56" s="125"/>
      <c r="I56" s="125"/>
      <c r="J56" s="125"/>
      <c r="K56" s="125"/>
      <c r="L56" s="125"/>
      <c r="M56" s="125"/>
      <c r="N56" s="125"/>
      <c r="O56" s="125"/>
      <c r="P56" s="125"/>
      <c r="Q56" s="125"/>
      <c r="R56" s="125"/>
      <c r="S56" s="125"/>
      <c r="T56" s="125"/>
      <c r="U56" s="125"/>
      <c r="V56" s="125"/>
      <c r="W56" s="125">
        <f>-'TOTAL INVERSION IAP'!H56</f>
        <v>0</v>
      </c>
      <c r="X56" s="125">
        <f>-'TOTAL INVERSION IAP'!I56</f>
        <v>0</v>
      </c>
      <c r="Y56" s="125">
        <f>-'TOTAL INVERSION IAP'!J56</f>
        <v>0</v>
      </c>
      <c r="Z56" s="125">
        <f>-'TOTAL INVERSION IAP'!K56</f>
        <v>0</v>
      </c>
      <c r="AA56" s="125">
        <f>-'TOTAL INVERSION IAP'!L56</f>
        <v>0</v>
      </c>
      <c r="AB56" s="125">
        <f>-'TOTAL INVERSION IAP'!M56</f>
        <v>0</v>
      </c>
      <c r="AC56" s="125">
        <f>-'TOTAL INVERSION IAP'!N56</f>
        <v>0</v>
      </c>
      <c r="AD56" s="125">
        <f>-'TOTAL INVERSION IAP'!O56</f>
        <v>0</v>
      </c>
      <c r="AE56" s="125">
        <f>-'TOTAL INVERSION IAP'!P56</f>
        <v>0</v>
      </c>
      <c r="AF56" s="125">
        <f>-'TOTAL INVERSION IAP'!Q56</f>
        <v>0</v>
      </c>
      <c r="AG56" s="125">
        <f>-'TOTAL INVERSION IAP'!R56</f>
        <v>0</v>
      </c>
      <c r="AH56" s="125">
        <f>-'TOTAL INVERSION IAP'!S56</f>
        <v>0</v>
      </c>
      <c r="AI56" s="125">
        <f>-'TOTAL INVERSION IAP'!T56</f>
        <v>0</v>
      </c>
      <c r="AJ56" s="125">
        <f>-'TOTAL INVERSION IAP'!U56</f>
        <v>0</v>
      </c>
      <c r="AK56" s="125">
        <f>-'TOTAL INVERSION IAP'!V56</f>
        <v>0</v>
      </c>
      <c r="AL56" s="125">
        <f>-'TOTAL INVERSION IAP'!W56</f>
        <v>0</v>
      </c>
      <c r="AM56" s="125">
        <f>-'TOTAL INVERSION IAP'!X56</f>
        <v>0</v>
      </c>
      <c r="AN56" s="125">
        <f>-'TOTAL INVERSION IAP'!Y56</f>
        <v>0</v>
      </c>
      <c r="AO56" s="125">
        <f>-'TOTAL INVERSION IAP'!Z56</f>
        <v>0</v>
      </c>
      <c r="AP56" s="125">
        <f>-'TOTAL INVERSION IAP'!AA56</f>
        <v>0</v>
      </c>
      <c r="AQ56" s="125">
        <f>-'TOTAL INVERSION IAP'!AB56</f>
        <v>0</v>
      </c>
      <c r="AR56" s="125">
        <f>-'TOTAL INVERSION IAP'!AC56</f>
        <v>0</v>
      </c>
      <c r="AS56" s="125">
        <f>-'TOTAL INVERSION IAP'!AD56</f>
        <v>0</v>
      </c>
      <c r="AT56" s="125">
        <f>-'TOTAL INVERSION IAP'!AE56</f>
        <v>0</v>
      </c>
      <c r="AU56" s="125">
        <f>-'TOTAL INVERSION IAP'!AF56</f>
        <v>0</v>
      </c>
      <c r="AV56" s="125">
        <f>-'TOTAL INVERSION IAP'!AG56</f>
        <v>0</v>
      </c>
      <c r="AW56" s="125">
        <f>-'TOTAL INVERSION IAP'!AH56</f>
        <v>0</v>
      </c>
      <c r="AX56" s="125">
        <f>-'TOTAL INVERSION IAP'!AI56</f>
        <v>0</v>
      </c>
      <c r="AY56" s="125">
        <f>-'TOTAL INVERSION IAP'!AJ56</f>
        <v>0</v>
      </c>
      <c r="AZ56" s="125">
        <f>-'TOTAL INVERSION IAP'!AK56</f>
        <v>0</v>
      </c>
      <c r="BA56" s="125">
        <f>-'TOTAL INVERSION IAP'!AL56</f>
        <v>0</v>
      </c>
      <c r="BB56" s="125">
        <f>-'TOTAL INVERSION IAP'!AM56</f>
        <v>0</v>
      </c>
      <c r="BC56" s="125">
        <f>-'TOTAL INVERSION IAP'!AN56</f>
        <v>0</v>
      </c>
      <c r="BD56" s="125">
        <f>-'TOTAL INVERSION IAP'!AO56</f>
        <v>0</v>
      </c>
      <c r="BE56" s="125">
        <f>-'TOTAL INVERSION IAP'!AP56</f>
        <v>0</v>
      </c>
      <c r="BF56" s="125">
        <f>-'TOTAL INVERSION IAP'!AQ56</f>
        <v>0</v>
      </c>
      <c r="BG56" s="125">
        <f>-'TOTAL INVERSION IAP'!AR56</f>
        <v>0</v>
      </c>
      <c r="BH56" s="125">
        <f>-'TOTAL INVERSION IAP'!AS56</f>
        <v>0</v>
      </c>
      <c r="BI56" s="125">
        <f>-'TOTAL INVERSION IAP'!AT56</f>
        <v>0</v>
      </c>
      <c r="BJ56" s="125">
        <f>-'TOTAL INVERSION IAP'!AU56</f>
        <v>0</v>
      </c>
      <c r="BK56" s="125">
        <f>-'TOTAL INVERSION IAP'!AV56</f>
        <v>0</v>
      </c>
      <c r="BL56" s="125">
        <f>-'TOTAL INVERSION IAP'!AW56</f>
        <v>0</v>
      </c>
      <c r="BM56" s="125">
        <f>-'TOTAL INVERSION IAP'!AX56</f>
        <v>0</v>
      </c>
      <c r="BN56" s="125">
        <f>-'TOTAL INVERSION IAP'!AY56</f>
        <v>0</v>
      </c>
      <c r="BO56" s="125">
        <f>-'TOTAL INVERSION IAP'!AZ56</f>
        <v>0</v>
      </c>
      <c r="BP56" s="125">
        <f>-'TOTAL INVERSION IAP'!BA56</f>
        <v>0</v>
      </c>
      <c r="BQ56" s="125">
        <f>-'TOTAL INVERSION IAP'!BB56</f>
        <v>0</v>
      </c>
      <c r="BR56" s="125">
        <f>-'TOTAL INVERSION IAP'!BC56</f>
        <v>0</v>
      </c>
    </row>
    <row r="57" spans="2:70" x14ac:dyDescent="0.25">
      <c r="B57" s="59" t="s">
        <v>85</v>
      </c>
      <c r="C57" s="62" t="str">
        <f>+VLOOKUP(B57,'resumen UCAP'!$A$5:$O$329,2,0)</f>
        <v>PROYECTOR MH 400W SEGUNDA</v>
      </c>
      <c r="D57" s="63">
        <f>+'Desmonte Infr. financiada'!D57</f>
        <v>440</v>
      </c>
      <c r="E57" s="63" t="str">
        <f>+VLOOKUP(B57,'resumen UCAP'!$A$5:$O$329,3,0)</f>
        <v>Un</v>
      </c>
      <c r="F57" s="64">
        <f>+VLOOKUP(B57,'resumen UCAP'!$A$5:$O$329,15,0)</f>
        <v>465408</v>
      </c>
      <c r="G57" s="124">
        <v>15</v>
      </c>
      <c r="H57" s="125"/>
      <c r="I57" s="125"/>
      <c r="J57" s="125"/>
      <c r="K57" s="125"/>
      <c r="L57" s="125"/>
      <c r="M57" s="125"/>
      <c r="N57" s="125"/>
      <c r="O57" s="125"/>
      <c r="P57" s="125"/>
      <c r="Q57" s="125"/>
      <c r="R57" s="125"/>
      <c r="S57" s="125"/>
      <c r="T57" s="125"/>
      <c r="U57" s="125"/>
      <c r="V57" s="125"/>
      <c r="W57" s="125">
        <f>-'TOTAL INVERSION IAP'!H57</f>
        <v>0</v>
      </c>
      <c r="X57" s="125">
        <f>-'TOTAL INVERSION IAP'!I57</f>
        <v>0</v>
      </c>
      <c r="Y57" s="125">
        <f>-'TOTAL INVERSION IAP'!J57</f>
        <v>0</v>
      </c>
      <c r="Z57" s="125">
        <f>-'TOTAL INVERSION IAP'!K57</f>
        <v>0</v>
      </c>
      <c r="AA57" s="125">
        <f>-'TOTAL INVERSION IAP'!L57</f>
        <v>0</v>
      </c>
      <c r="AB57" s="125">
        <f>-'TOTAL INVERSION IAP'!M57</f>
        <v>0</v>
      </c>
      <c r="AC57" s="125">
        <f>-'TOTAL INVERSION IAP'!N57</f>
        <v>0</v>
      </c>
      <c r="AD57" s="125">
        <f>-'TOTAL INVERSION IAP'!O57</f>
        <v>0</v>
      </c>
      <c r="AE57" s="125">
        <f>-'TOTAL INVERSION IAP'!P57</f>
        <v>0</v>
      </c>
      <c r="AF57" s="125">
        <f>-'TOTAL INVERSION IAP'!Q57</f>
        <v>0</v>
      </c>
      <c r="AG57" s="125">
        <f>-'TOTAL INVERSION IAP'!R57</f>
        <v>0</v>
      </c>
      <c r="AH57" s="125">
        <f>-'TOTAL INVERSION IAP'!S57</f>
        <v>0</v>
      </c>
      <c r="AI57" s="125">
        <f>-'TOTAL INVERSION IAP'!T57</f>
        <v>0</v>
      </c>
      <c r="AJ57" s="125">
        <f>-'TOTAL INVERSION IAP'!U57</f>
        <v>0</v>
      </c>
      <c r="AK57" s="125">
        <f>-'TOTAL INVERSION IAP'!V57</f>
        <v>0</v>
      </c>
      <c r="AL57" s="125">
        <f>-'TOTAL INVERSION IAP'!W57</f>
        <v>0</v>
      </c>
      <c r="AM57" s="125">
        <f>-'TOTAL INVERSION IAP'!X57</f>
        <v>0</v>
      </c>
      <c r="AN57" s="125">
        <f>-'TOTAL INVERSION IAP'!Y57</f>
        <v>0</v>
      </c>
      <c r="AO57" s="125">
        <f>-'TOTAL INVERSION IAP'!Z57</f>
        <v>0</v>
      </c>
      <c r="AP57" s="125">
        <f>-'TOTAL INVERSION IAP'!AA57</f>
        <v>0</v>
      </c>
      <c r="AQ57" s="125">
        <f>-'TOTAL INVERSION IAP'!AB57</f>
        <v>0</v>
      </c>
      <c r="AR57" s="125">
        <f>-'TOTAL INVERSION IAP'!AC57</f>
        <v>0</v>
      </c>
      <c r="AS57" s="125">
        <f>-'TOTAL INVERSION IAP'!AD57</f>
        <v>0</v>
      </c>
      <c r="AT57" s="125">
        <f>-'TOTAL INVERSION IAP'!AE57</f>
        <v>0</v>
      </c>
      <c r="AU57" s="125">
        <f>-'TOTAL INVERSION IAP'!AF57</f>
        <v>0</v>
      </c>
      <c r="AV57" s="125">
        <f>-'TOTAL INVERSION IAP'!AG57</f>
        <v>0</v>
      </c>
      <c r="AW57" s="125">
        <f>-'TOTAL INVERSION IAP'!AH57</f>
        <v>0</v>
      </c>
      <c r="AX57" s="125">
        <f>-'TOTAL INVERSION IAP'!AI57</f>
        <v>0</v>
      </c>
      <c r="AY57" s="125">
        <f>-'TOTAL INVERSION IAP'!AJ57</f>
        <v>0</v>
      </c>
      <c r="AZ57" s="125">
        <f>-'TOTAL INVERSION IAP'!AK57</f>
        <v>0</v>
      </c>
      <c r="BA57" s="125">
        <f>-'TOTAL INVERSION IAP'!AL57</f>
        <v>0</v>
      </c>
      <c r="BB57" s="125">
        <f>-'TOTAL INVERSION IAP'!AM57</f>
        <v>0</v>
      </c>
      <c r="BC57" s="125">
        <f>-'TOTAL INVERSION IAP'!AN57</f>
        <v>0</v>
      </c>
      <c r="BD57" s="125">
        <f>-'TOTAL INVERSION IAP'!AO57</f>
        <v>0</v>
      </c>
      <c r="BE57" s="125">
        <f>-'TOTAL INVERSION IAP'!AP57</f>
        <v>0</v>
      </c>
      <c r="BF57" s="125">
        <f>-'TOTAL INVERSION IAP'!AQ57</f>
        <v>0</v>
      </c>
      <c r="BG57" s="125">
        <f>-'TOTAL INVERSION IAP'!AR57</f>
        <v>0</v>
      </c>
      <c r="BH57" s="125">
        <f>-'TOTAL INVERSION IAP'!AS57</f>
        <v>0</v>
      </c>
      <c r="BI57" s="125">
        <f>-'TOTAL INVERSION IAP'!AT57</f>
        <v>0</v>
      </c>
      <c r="BJ57" s="125">
        <f>-'TOTAL INVERSION IAP'!AU57</f>
        <v>0</v>
      </c>
      <c r="BK57" s="125">
        <f>-'TOTAL INVERSION IAP'!AV57</f>
        <v>0</v>
      </c>
      <c r="BL57" s="125">
        <f>-'TOTAL INVERSION IAP'!AW57</f>
        <v>0</v>
      </c>
      <c r="BM57" s="125">
        <f>-'TOTAL INVERSION IAP'!AX57</f>
        <v>0</v>
      </c>
      <c r="BN57" s="125">
        <f>-'TOTAL INVERSION IAP'!AY57</f>
        <v>0</v>
      </c>
      <c r="BO57" s="125">
        <f>-'TOTAL INVERSION IAP'!AZ57</f>
        <v>0</v>
      </c>
      <c r="BP57" s="125">
        <f>-'TOTAL INVERSION IAP'!BA57</f>
        <v>0</v>
      </c>
      <c r="BQ57" s="125">
        <f>-'TOTAL INVERSION IAP'!BB57</f>
        <v>0</v>
      </c>
      <c r="BR57" s="125">
        <f>-'TOTAL INVERSION IAP'!BC57</f>
        <v>0</v>
      </c>
    </row>
    <row r="58" spans="2:70" x14ac:dyDescent="0.25">
      <c r="B58" s="59" t="s">
        <v>325</v>
      </c>
      <c r="C58" s="62" t="str">
        <f>+VLOOKUP(B58,'resumen UCAP'!$A$5:$O$329,2,0)</f>
        <v>PROYECTOR MH 400W NUEVO</v>
      </c>
      <c r="D58" s="63">
        <f>+'Desmonte Infr. financiada'!D58</f>
        <v>440</v>
      </c>
      <c r="E58" s="63" t="str">
        <f>+VLOOKUP(B58,'resumen UCAP'!$A$5:$O$329,3,0)</f>
        <v>Un</v>
      </c>
      <c r="F58" s="64">
        <f>+VLOOKUP(B58,'resumen UCAP'!$A$5:$O$329,15,0)</f>
        <v>447504</v>
      </c>
      <c r="G58" s="124">
        <v>26</v>
      </c>
      <c r="H58" s="125"/>
      <c r="I58" s="125"/>
      <c r="J58" s="125"/>
      <c r="K58" s="125"/>
      <c r="L58" s="125"/>
      <c r="M58" s="125"/>
      <c r="N58" s="125"/>
      <c r="O58" s="125"/>
      <c r="P58" s="125"/>
      <c r="Q58" s="125"/>
      <c r="R58" s="125"/>
      <c r="S58" s="125"/>
      <c r="T58" s="125"/>
      <c r="U58" s="125"/>
      <c r="V58" s="125"/>
      <c r="W58" s="125">
        <f>-'TOTAL INVERSION IAP'!H58</f>
        <v>0</v>
      </c>
      <c r="X58" s="125">
        <f>-'TOTAL INVERSION IAP'!I58</f>
        <v>0</v>
      </c>
      <c r="Y58" s="125">
        <f>-'TOTAL INVERSION IAP'!J58</f>
        <v>0</v>
      </c>
      <c r="Z58" s="125">
        <f>-'TOTAL INVERSION IAP'!K58</f>
        <v>0</v>
      </c>
      <c r="AA58" s="125">
        <f>-'TOTAL INVERSION IAP'!L58</f>
        <v>0</v>
      </c>
      <c r="AB58" s="125">
        <f>-'TOTAL INVERSION IAP'!M58</f>
        <v>0</v>
      </c>
      <c r="AC58" s="125">
        <f>-'TOTAL INVERSION IAP'!N58</f>
        <v>0</v>
      </c>
      <c r="AD58" s="125">
        <f>-'TOTAL INVERSION IAP'!O58</f>
        <v>0</v>
      </c>
      <c r="AE58" s="125">
        <f>-'TOTAL INVERSION IAP'!P58</f>
        <v>0</v>
      </c>
      <c r="AF58" s="125">
        <f>-'TOTAL INVERSION IAP'!Q58</f>
        <v>0</v>
      </c>
      <c r="AG58" s="125">
        <f>-'TOTAL INVERSION IAP'!R58</f>
        <v>0</v>
      </c>
      <c r="AH58" s="125">
        <f>-'TOTAL INVERSION IAP'!S58</f>
        <v>0</v>
      </c>
      <c r="AI58" s="125">
        <f>-'TOTAL INVERSION IAP'!T58</f>
        <v>0</v>
      </c>
      <c r="AJ58" s="125">
        <f>-'TOTAL INVERSION IAP'!U58</f>
        <v>0</v>
      </c>
      <c r="AK58" s="125">
        <f>-'TOTAL INVERSION IAP'!V58</f>
        <v>0</v>
      </c>
      <c r="AL58" s="125">
        <f>-'TOTAL INVERSION IAP'!W58</f>
        <v>0</v>
      </c>
      <c r="AM58" s="125">
        <f>-'TOTAL INVERSION IAP'!X58</f>
        <v>0</v>
      </c>
      <c r="AN58" s="125">
        <f>-'TOTAL INVERSION IAP'!Y58</f>
        <v>0</v>
      </c>
      <c r="AO58" s="125">
        <f>-'TOTAL INVERSION IAP'!Z58</f>
        <v>0</v>
      </c>
      <c r="AP58" s="125">
        <f>-'TOTAL INVERSION IAP'!AA58</f>
        <v>0</v>
      </c>
      <c r="AQ58" s="125">
        <f>-'TOTAL INVERSION IAP'!AB58</f>
        <v>0</v>
      </c>
      <c r="AR58" s="125">
        <f>-'TOTAL INVERSION IAP'!AC58</f>
        <v>0</v>
      </c>
      <c r="AS58" s="125">
        <f>-'TOTAL INVERSION IAP'!AD58</f>
        <v>0</v>
      </c>
      <c r="AT58" s="125">
        <f>-'TOTAL INVERSION IAP'!AE58</f>
        <v>0</v>
      </c>
      <c r="AU58" s="125">
        <f>-'TOTAL INVERSION IAP'!AF58</f>
        <v>0</v>
      </c>
      <c r="AV58" s="125">
        <f>-'TOTAL INVERSION IAP'!AG58</f>
        <v>0</v>
      </c>
      <c r="AW58" s="125">
        <f>-'TOTAL INVERSION IAP'!AH58</f>
        <v>0</v>
      </c>
      <c r="AX58" s="125">
        <f>-'TOTAL INVERSION IAP'!AI58</f>
        <v>0</v>
      </c>
      <c r="AY58" s="125">
        <f>-'TOTAL INVERSION IAP'!AJ58</f>
        <v>0</v>
      </c>
      <c r="AZ58" s="125">
        <f>-'TOTAL INVERSION IAP'!AK58</f>
        <v>0</v>
      </c>
      <c r="BA58" s="125">
        <f>-'TOTAL INVERSION IAP'!AL58</f>
        <v>0</v>
      </c>
      <c r="BB58" s="125">
        <f>-'TOTAL INVERSION IAP'!AM58</f>
        <v>0</v>
      </c>
      <c r="BC58" s="125">
        <f>-'TOTAL INVERSION IAP'!AN58</f>
        <v>0</v>
      </c>
      <c r="BD58" s="125">
        <f>-'TOTAL INVERSION IAP'!AO58</f>
        <v>0</v>
      </c>
      <c r="BE58" s="125">
        <f>-'TOTAL INVERSION IAP'!AP58</f>
        <v>0</v>
      </c>
      <c r="BF58" s="125">
        <f>-'TOTAL INVERSION IAP'!AQ58</f>
        <v>0</v>
      </c>
      <c r="BG58" s="125">
        <f>-'TOTAL INVERSION IAP'!AR58</f>
        <v>0</v>
      </c>
      <c r="BH58" s="125">
        <f>-'TOTAL INVERSION IAP'!AS58</f>
        <v>0</v>
      </c>
      <c r="BI58" s="125">
        <f>-'TOTAL INVERSION IAP'!AT58</f>
        <v>0</v>
      </c>
      <c r="BJ58" s="125">
        <f>-'TOTAL INVERSION IAP'!AU58</f>
        <v>0</v>
      </c>
      <c r="BK58" s="125">
        <f>-'TOTAL INVERSION IAP'!AV58</f>
        <v>0</v>
      </c>
      <c r="BL58" s="125">
        <f>-'TOTAL INVERSION IAP'!AW58</f>
        <v>0</v>
      </c>
      <c r="BM58" s="125">
        <f>-'TOTAL INVERSION IAP'!AX58</f>
        <v>0</v>
      </c>
      <c r="BN58" s="125">
        <f>-'TOTAL INVERSION IAP'!AY58</f>
        <v>0</v>
      </c>
      <c r="BO58" s="125">
        <f>-'TOTAL INVERSION IAP'!AZ58</f>
        <v>0</v>
      </c>
      <c r="BP58" s="125">
        <f>-'TOTAL INVERSION IAP'!BA58</f>
        <v>0</v>
      </c>
      <c r="BQ58" s="125">
        <f>-'TOTAL INVERSION IAP'!BB58</f>
        <v>0</v>
      </c>
      <c r="BR58" s="125">
        <f>-'TOTAL INVERSION IAP'!BC58</f>
        <v>0</v>
      </c>
    </row>
    <row r="59" spans="2:70" x14ac:dyDescent="0.25">
      <c r="B59" s="59" t="s">
        <v>326</v>
      </c>
      <c r="C59" s="62" t="str">
        <f>+VLOOKUP(B59,'resumen UCAP'!$A$5:$O$329,2,0)</f>
        <v>LUMINARIA NA 100W NUEVA</v>
      </c>
      <c r="D59" s="63">
        <f>+'Desmonte Infr. financiada'!D59</f>
        <v>115</v>
      </c>
      <c r="E59" s="63" t="str">
        <f>+VLOOKUP(B59,'resumen UCAP'!$A$5:$O$329,3,0)</f>
        <v>Un</v>
      </c>
      <c r="F59" s="64">
        <f>+VLOOKUP(B59,'resumen UCAP'!$A$5:$O$329,15,0)</f>
        <v>221308</v>
      </c>
      <c r="G59" s="123">
        <v>173</v>
      </c>
      <c r="H59" s="125"/>
      <c r="I59" s="125"/>
      <c r="J59" s="125"/>
      <c r="K59" s="125"/>
      <c r="L59" s="125"/>
      <c r="M59" s="125"/>
      <c r="N59" s="125"/>
      <c r="O59" s="125"/>
      <c r="P59" s="125"/>
      <c r="Q59" s="125"/>
      <c r="R59" s="125"/>
      <c r="S59" s="125"/>
      <c r="T59" s="125"/>
      <c r="U59" s="125"/>
      <c r="V59" s="125"/>
      <c r="W59" s="125">
        <f>-'TOTAL INVERSION IAP'!H59</f>
        <v>0</v>
      </c>
      <c r="X59" s="125">
        <f>-'TOTAL INVERSION IAP'!I59</f>
        <v>0</v>
      </c>
      <c r="Y59" s="125">
        <f>-'TOTAL INVERSION IAP'!J59</f>
        <v>0</v>
      </c>
      <c r="Z59" s="125">
        <f>-'TOTAL INVERSION IAP'!K59</f>
        <v>0</v>
      </c>
      <c r="AA59" s="125">
        <f>-'TOTAL INVERSION IAP'!L59</f>
        <v>0</v>
      </c>
      <c r="AB59" s="125">
        <f>-'TOTAL INVERSION IAP'!M59</f>
        <v>0</v>
      </c>
      <c r="AC59" s="125">
        <f>-'TOTAL INVERSION IAP'!N59</f>
        <v>0</v>
      </c>
      <c r="AD59" s="125">
        <f>-'TOTAL INVERSION IAP'!O59</f>
        <v>0</v>
      </c>
      <c r="AE59" s="125">
        <f>-'TOTAL INVERSION IAP'!P59</f>
        <v>0</v>
      </c>
      <c r="AF59" s="125">
        <f>-'TOTAL INVERSION IAP'!Q59</f>
        <v>0</v>
      </c>
      <c r="AG59" s="125">
        <f>-'TOTAL INVERSION IAP'!R59</f>
        <v>0</v>
      </c>
      <c r="AH59" s="125">
        <f>-'TOTAL INVERSION IAP'!S59</f>
        <v>0</v>
      </c>
      <c r="AI59" s="125">
        <f>-'TOTAL INVERSION IAP'!T59</f>
        <v>0</v>
      </c>
      <c r="AJ59" s="125">
        <f>-'TOTAL INVERSION IAP'!U59</f>
        <v>0</v>
      </c>
      <c r="AK59" s="125">
        <f>-'TOTAL INVERSION IAP'!V59</f>
        <v>0</v>
      </c>
      <c r="AL59" s="125">
        <f>-'TOTAL INVERSION IAP'!W59</f>
        <v>0</v>
      </c>
      <c r="AM59" s="125">
        <f>-'TOTAL INVERSION IAP'!X59</f>
        <v>0</v>
      </c>
      <c r="AN59" s="125">
        <f>-'TOTAL INVERSION IAP'!Y59</f>
        <v>0</v>
      </c>
      <c r="AO59" s="125">
        <f>-'TOTAL INVERSION IAP'!Z59</f>
        <v>0</v>
      </c>
      <c r="AP59" s="125">
        <f>-'TOTAL INVERSION IAP'!AA59</f>
        <v>0</v>
      </c>
      <c r="AQ59" s="125">
        <f>-'TOTAL INVERSION IAP'!AB59</f>
        <v>0</v>
      </c>
      <c r="AR59" s="125">
        <f>-'TOTAL INVERSION IAP'!AC59</f>
        <v>0</v>
      </c>
      <c r="AS59" s="125">
        <f>-'TOTAL INVERSION IAP'!AD59</f>
        <v>0</v>
      </c>
      <c r="AT59" s="125">
        <f>-'TOTAL INVERSION IAP'!AE59</f>
        <v>0</v>
      </c>
      <c r="AU59" s="125">
        <f>-'TOTAL INVERSION IAP'!AF59</f>
        <v>0</v>
      </c>
      <c r="AV59" s="125">
        <f>-'TOTAL INVERSION IAP'!AG59</f>
        <v>0</v>
      </c>
      <c r="AW59" s="125">
        <f>-'TOTAL INVERSION IAP'!AH59</f>
        <v>0</v>
      </c>
      <c r="AX59" s="125">
        <f>-'TOTAL INVERSION IAP'!AI59</f>
        <v>0</v>
      </c>
      <c r="AY59" s="125">
        <f>-'TOTAL INVERSION IAP'!AJ59</f>
        <v>0</v>
      </c>
      <c r="AZ59" s="125">
        <f>-'TOTAL INVERSION IAP'!AK59</f>
        <v>0</v>
      </c>
      <c r="BA59" s="125">
        <f>-'TOTAL INVERSION IAP'!AL59</f>
        <v>0</v>
      </c>
      <c r="BB59" s="125">
        <f>-'TOTAL INVERSION IAP'!AM59</f>
        <v>0</v>
      </c>
      <c r="BC59" s="125">
        <f>-'TOTAL INVERSION IAP'!AN59</f>
        <v>0</v>
      </c>
      <c r="BD59" s="125">
        <f>-'TOTAL INVERSION IAP'!AO59</f>
        <v>0</v>
      </c>
      <c r="BE59" s="125">
        <f>-'TOTAL INVERSION IAP'!AP59</f>
        <v>0</v>
      </c>
      <c r="BF59" s="125">
        <f>-'TOTAL INVERSION IAP'!AQ59</f>
        <v>0</v>
      </c>
      <c r="BG59" s="125">
        <f>-'TOTAL INVERSION IAP'!AR59</f>
        <v>0</v>
      </c>
      <c r="BH59" s="125">
        <f>-'TOTAL INVERSION IAP'!AS59</f>
        <v>0</v>
      </c>
      <c r="BI59" s="125">
        <f>-'TOTAL INVERSION IAP'!AT59</f>
        <v>0</v>
      </c>
      <c r="BJ59" s="125">
        <f>-'TOTAL INVERSION IAP'!AU59</f>
        <v>0</v>
      </c>
      <c r="BK59" s="125">
        <f>-'TOTAL INVERSION IAP'!AV59</f>
        <v>0</v>
      </c>
      <c r="BL59" s="125">
        <f>-'TOTAL INVERSION IAP'!AW59</f>
        <v>0</v>
      </c>
      <c r="BM59" s="125">
        <f>-'TOTAL INVERSION IAP'!AX59</f>
        <v>0</v>
      </c>
      <c r="BN59" s="125">
        <f>-'TOTAL INVERSION IAP'!AY59</f>
        <v>0</v>
      </c>
      <c r="BO59" s="125">
        <f>-'TOTAL INVERSION IAP'!AZ59</f>
        <v>0</v>
      </c>
      <c r="BP59" s="125">
        <f>-'TOTAL INVERSION IAP'!BA59</f>
        <v>0</v>
      </c>
      <c r="BQ59" s="125">
        <f>-'TOTAL INVERSION IAP'!BB59</f>
        <v>0</v>
      </c>
      <c r="BR59" s="125">
        <f>-'TOTAL INVERSION IAP'!BC59</f>
        <v>0</v>
      </c>
    </row>
    <row r="60" spans="2:70" x14ac:dyDescent="0.25">
      <c r="B60" s="59" t="s">
        <v>327</v>
      </c>
      <c r="C60" s="62" t="str">
        <f>+VLOOKUP(B60,'resumen UCAP'!$A$5:$O$329,2,0)</f>
        <v>LUMINARIA TIPO LYRA NA 40W NUEVA</v>
      </c>
      <c r="D60" s="63">
        <f>+'Desmonte Infr. financiada'!D60</f>
        <v>40</v>
      </c>
      <c r="E60" s="63" t="str">
        <f>+VLOOKUP(B60,'resumen UCAP'!$A$5:$O$329,3,0)</f>
        <v>Un</v>
      </c>
      <c r="F60" s="64">
        <f>+VLOOKUP(B60,'resumen UCAP'!$A$5:$O$329,15,0)</f>
        <v>803602</v>
      </c>
      <c r="G60" s="123">
        <v>1</v>
      </c>
      <c r="H60" s="125"/>
      <c r="I60" s="125"/>
      <c r="J60" s="125"/>
      <c r="K60" s="125"/>
      <c r="L60" s="125"/>
      <c r="M60" s="125"/>
      <c r="N60" s="125"/>
      <c r="O60" s="125"/>
      <c r="P60" s="125"/>
      <c r="Q60" s="125"/>
      <c r="R60" s="125"/>
      <c r="S60" s="125"/>
      <c r="T60" s="125"/>
      <c r="U60" s="125"/>
      <c r="V60" s="125"/>
      <c r="W60" s="125">
        <f>-'TOTAL INVERSION IAP'!H60</f>
        <v>0</v>
      </c>
      <c r="X60" s="125">
        <f>-'TOTAL INVERSION IAP'!I60</f>
        <v>0</v>
      </c>
      <c r="Y60" s="125">
        <f>-'TOTAL INVERSION IAP'!J60</f>
        <v>0</v>
      </c>
      <c r="Z60" s="125">
        <f>-'TOTAL INVERSION IAP'!K60</f>
        <v>0</v>
      </c>
      <c r="AA60" s="125">
        <f>-'TOTAL INVERSION IAP'!L60</f>
        <v>0</v>
      </c>
      <c r="AB60" s="125">
        <f>-'TOTAL INVERSION IAP'!M60</f>
        <v>0</v>
      </c>
      <c r="AC60" s="125">
        <f>-'TOTAL INVERSION IAP'!N60</f>
        <v>0</v>
      </c>
      <c r="AD60" s="125">
        <f>-'TOTAL INVERSION IAP'!O60</f>
        <v>0</v>
      </c>
      <c r="AE60" s="125">
        <f>-'TOTAL INVERSION IAP'!P60</f>
        <v>0</v>
      </c>
      <c r="AF60" s="125">
        <f>-'TOTAL INVERSION IAP'!Q60</f>
        <v>0</v>
      </c>
      <c r="AG60" s="125">
        <f>-'TOTAL INVERSION IAP'!R60</f>
        <v>0</v>
      </c>
      <c r="AH60" s="125">
        <f>-'TOTAL INVERSION IAP'!S60</f>
        <v>0</v>
      </c>
      <c r="AI60" s="125">
        <f>-'TOTAL INVERSION IAP'!T60</f>
        <v>0</v>
      </c>
      <c r="AJ60" s="125">
        <f>-'TOTAL INVERSION IAP'!U60</f>
        <v>0</v>
      </c>
      <c r="AK60" s="125">
        <f>-'TOTAL INVERSION IAP'!V60</f>
        <v>0</v>
      </c>
      <c r="AL60" s="125">
        <f>-'TOTAL INVERSION IAP'!W60</f>
        <v>0</v>
      </c>
      <c r="AM60" s="125">
        <f>-'TOTAL INVERSION IAP'!X60</f>
        <v>0</v>
      </c>
      <c r="AN60" s="125">
        <f>-'TOTAL INVERSION IAP'!Y60</f>
        <v>0</v>
      </c>
      <c r="AO60" s="125">
        <f>-'TOTAL INVERSION IAP'!Z60</f>
        <v>0</v>
      </c>
      <c r="AP60" s="125">
        <f>-'TOTAL INVERSION IAP'!AA60</f>
        <v>0</v>
      </c>
      <c r="AQ60" s="125">
        <f>-'TOTAL INVERSION IAP'!AB60</f>
        <v>0</v>
      </c>
      <c r="AR60" s="125">
        <f>-'TOTAL INVERSION IAP'!AC60</f>
        <v>0</v>
      </c>
      <c r="AS60" s="125">
        <f>-'TOTAL INVERSION IAP'!AD60</f>
        <v>0</v>
      </c>
      <c r="AT60" s="125">
        <f>-'TOTAL INVERSION IAP'!AE60</f>
        <v>0</v>
      </c>
      <c r="AU60" s="125">
        <f>-'TOTAL INVERSION IAP'!AF60</f>
        <v>0</v>
      </c>
      <c r="AV60" s="125">
        <f>-'TOTAL INVERSION IAP'!AG60</f>
        <v>0</v>
      </c>
      <c r="AW60" s="125">
        <f>-'TOTAL INVERSION IAP'!AH60</f>
        <v>0</v>
      </c>
      <c r="AX60" s="125">
        <f>-'TOTAL INVERSION IAP'!AI60</f>
        <v>0</v>
      </c>
      <c r="AY60" s="125">
        <f>-'TOTAL INVERSION IAP'!AJ60</f>
        <v>0</v>
      </c>
      <c r="AZ60" s="125">
        <f>-'TOTAL INVERSION IAP'!AK60</f>
        <v>0</v>
      </c>
      <c r="BA60" s="125">
        <f>-'TOTAL INVERSION IAP'!AL60</f>
        <v>0</v>
      </c>
      <c r="BB60" s="125">
        <f>-'TOTAL INVERSION IAP'!AM60</f>
        <v>0</v>
      </c>
      <c r="BC60" s="125">
        <f>-'TOTAL INVERSION IAP'!AN60</f>
        <v>0</v>
      </c>
      <c r="BD60" s="125">
        <f>-'TOTAL INVERSION IAP'!AO60</f>
        <v>0</v>
      </c>
      <c r="BE60" s="125">
        <f>-'TOTAL INVERSION IAP'!AP60</f>
        <v>0</v>
      </c>
      <c r="BF60" s="125">
        <f>-'TOTAL INVERSION IAP'!AQ60</f>
        <v>0</v>
      </c>
      <c r="BG60" s="125">
        <f>-'TOTAL INVERSION IAP'!AR60</f>
        <v>0</v>
      </c>
      <c r="BH60" s="125">
        <f>-'TOTAL INVERSION IAP'!AS60</f>
        <v>0</v>
      </c>
      <c r="BI60" s="125">
        <f>-'TOTAL INVERSION IAP'!AT60</f>
        <v>0</v>
      </c>
      <c r="BJ60" s="125">
        <f>-'TOTAL INVERSION IAP'!AU60</f>
        <v>0</v>
      </c>
      <c r="BK60" s="125">
        <f>-'TOTAL INVERSION IAP'!AV60</f>
        <v>0</v>
      </c>
      <c r="BL60" s="125">
        <f>-'TOTAL INVERSION IAP'!AW60</f>
        <v>0</v>
      </c>
      <c r="BM60" s="125">
        <f>-'TOTAL INVERSION IAP'!AX60</f>
        <v>0</v>
      </c>
      <c r="BN60" s="125">
        <f>-'TOTAL INVERSION IAP'!AY60</f>
        <v>0</v>
      </c>
      <c r="BO60" s="125">
        <f>-'TOTAL INVERSION IAP'!AZ60</f>
        <v>0</v>
      </c>
      <c r="BP60" s="125">
        <f>-'TOTAL INVERSION IAP'!BA60</f>
        <v>0</v>
      </c>
      <c r="BQ60" s="125">
        <f>-'TOTAL INVERSION IAP'!BB60</f>
        <v>0</v>
      </c>
      <c r="BR60" s="125">
        <f>-'TOTAL INVERSION IAP'!BC60</f>
        <v>0</v>
      </c>
    </row>
    <row r="61" spans="2:70" x14ac:dyDescent="0.25">
      <c r="B61" s="59" t="s">
        <v>328</v>
      </c>
      <c r="C61" s="62" t="str">
        <f>+VLOOKUP(B61,'resumen UCAP'!$A$5:$O$329,2,0)</f>
        <v>LUMINARIA LED 80-90</v>
      </c>
      <c r="D61" s="63">
        <f>+'Desmonte Infr. financiada'!D61</f>
        <v>90</v>
      </c>
      <c r="E61" s="63" t="str">
        <f>+VLOOKUP(B61,'resumen UCAP'!$A$5:$O$329,3,0)</f>
        <v>Un</v>
      </c>
      <c r="F61" s="64">
        <f>+VLOOKUP(B61,'resumen UCAP'!$A$5:$O$329,15,0)</f>
        <v>940000</v>
      </c>
      <c r="G61" s="61">
        <v>1</v>
      </c>
      <c r="H61" s="125"/>
      <c r="I61" s="125"/>
      <c r="J61" s="125"/>
      <c r="K61" s="125"/>
      <c r="L61" s="125"/>
      <c r="M61" s="125"/>
      <c r="N61" s="125"/>
      <c r="O61" s="125"/>
      <c r="P61" s="125"/>
      <c r="Q61" s="125"/>
      <c r="R61" s="125"/>
      <c r="S61" s="125"/>
      <c r="T61" s="125"/>
      <c r="U61" s="125"/>
      <c r="V61" s="125"/>
      <c r="W61" s="125">
        <f>-'TOTAL INVERSION IAP'!H61</f>
        <v>0</v>
      </c>
      <c r="X61" s="125">
        <f>-'TOTAL INVERSION IAP'!I61</f>
        <v>0</v>
      </c>
      <c r="Y61" s="125">
        <f>-'TOTAL INVERSION IAP'!J61</f>
        <v>0</v>
      </c>
      <c r="Z61" s="125">
        <f>-'TOTAL INVERSION IAP'!K61</f>
        <v>0</v>
      </c>
      <c r="AA61" s="125">
        <f>-'TOTAL INVERSION IAP'!L61</f>
        <v>0</v>
      </c>
      <c r="AB61" s="125">
        <f>-'TOTAL INVERSION IAP'!M61</f>
        <v>0</v>
      </c>
      <c r="AC61" s="125">
        <f>-'TOTAL INVERSION IAP'!N61</f>
        <v>0</v>
      </c>
      <c r="AD61" s="125">
        <f>-'TOTAL INVERSION IAP'!O61</f>
        <v>0</v>
      </c>
      <c r="AE61" s="125">
        <f>-'TOTAL INVERSION IAP'!P61</f>
        <v>0</v>
      </c>
      <c r="AF61" s="125">
        <f>-'TOTAL INVERSION IAP'!Q61</f>
        <v>0</v>
      </c>
      <c r="AG61" s="125">
        <f>-'TOTAL INVERSION IAP'!R61</f>
        <v>0</v>
      </c>
      <c r="AH61" s="125">
        <f>-'TOTAL INVERSION IAP'!S61</f>
        <v>0</v>
      </c>
      <c r="AI61" s="125">
        <f>-'TOTAL INVERSION IAP'!T61</f>
        <v>0</v>
      </c>
      <c r="AJ61" s="125">
        <f>-'TOTAL INVERSION IAP'!U61</f>
        <v>0</v>
      </c>
      <c r="AK61" s="125">
        <f>-'TOTAL INVERSION IAP'!V61</f>
        <v>0</v>
      </c>
      <c r="AL61" s="125">
        <f>-'TOTAL INVERSION IAP'!W61</f>
        <v>0</v>
      </c>
      <c r="AM61" s="125">
        <f>-'TOTAL INVERSION IAP'!X61</f>
        <v>0</v>
      </c>
      <c r="AN61" s="125">
        <f>-'TOTAL INVERSION IAP'!Y61</f>
        <v>0</v>
      </c>
      <c r="AO61" s="125">
        <f>-'TOTAL INVERSION IAP'!Z61</f>
        <v>0</v>
      </c>
      <c r="AP61" s="125">
        <f>-'TOTAL INVERSION IAP'!AA61</f>
        <v>0</v>
      </c>
      <c r="AQ61" s="125">
        <f>-'TOTAL INVERSION IAP'!AB61</f>
        <v>0</v>
      </c>
      <c r="AR61" s="125">
        <f>-'TOTAL INVERSION IAP'!AC61</f>
        <v>0</v>
      </c>
      <c r="AS61" s="125">
        <f>-'TOTAL INVERSION IAP'!AD61</f>
        <v>0</v>
      </c>
      <c r="AT61" s="125">
        <f>-'TOTAL INVERSION IAP'!AE61</f>
        <v>0</v>
      </c>
      <c r="AU61" s="125">
        <f>-'TOTAL INVERSION IAP'!AF61</f>
        <v>0</v>
      </c>
      <c r="AV61" s="125">
        <f>-'TOTAL INVERSION IAP'!AG61</f>
        <v>0</v>
      </c>
      <c r="AW61" s="125">
        <f>-'TOTAL INVERSION IAP'!AH61</f>
        <v>0</v>
      </c>
      <c r="AX61" s="125">
        <f>-'TOTAL INVERSION IAP'!AI61</f>
        <v>0</v>
      </c>
      <c r="AY61" s="125">
        <f>-'TOTAL INVERSION IAP'!AJ61</f>
        <v>0</v>
      </c>
      <c r="AZ61" s="125">
        <f>-'TOTAL INVERSION IAP'!AK61</f>
        <v>0</v>
      </c>
      <c r="BA61" s="125">
        <f>-'TOTAL INVERSION IAP'!AL61</f>
        <v>0</v>
      </c>
      <c r="BB61" s="125">
        <f>-'TOTAL INVERSION IAP'!AM61</f>
        <v>0</v>
      </c>
      <c r="BC61" s="125">
        <f>-'TOTAL INVERSION IAP'!AN61</f>
        <v>0</v>
      </c>
      <c r="BD61" s="125">
        <f>-'TOTAL INVERSION IAP'!AO61</f>
        <v>0</v>
      </c>
      <c r="BE61" s="125">
        <f>-'TOTAL INVERSION IAP'!AP61</f>
        <v>0</v>
      </c>
      <c r="BF61" s="125">
        <f>-'TOTAL INVERSION IAP'!AQ61</f>
        <v>0</v>
      </c>
      <c r="BG61" s="125">
        <f>-'TOTAL INVERSION IAP'!AR61</f>
        <v>0</v>
      </c>
      <c r="BH61" s="125">
        <f>-'TOTAL INVERSION IAP'!AS61</f>
        <v>0</v>
      </c>
      <c r="BI61" s="125">
        <f>-'TOTAL INVERSION IAP'!AT61</f>
        <v>0</v>
      </c>
      <c r="BJ61" s="125">
        <f>-'TOTAL INVERSION IAP'!AU61</f>
        <v>0</v>
      </c>
      <c r="BK61" s="125">
        <f>-'TOTAL INVERSION IAP'!AV61</f>
        <v>0</v>
      </c>
      <c r="BL61" s="125">
        <f>-'TOTAL INVERSION IAP'!AW61</f>
        <v>0</v>
      </c>
      <c r="BM61" s="125">
        <f>-'TOTAL INVERSION IAP'!AX61</f>
        <v>0</v>
      </c>
      <c r="BN61" s="125">
        <f>-'TOTAL INVERSION IAP'!AY61</f>
        <v>0</v>
      </c>
      <c r="BO61" s="125">
        <f>-'TOTAL INVERSION IAP'!AZ61</f>
        <v>0</v>
      </c>
      <c r="BP61" s="125">
        <f>-'TOTAL INVERSION IAP'!BA61</f>
        <v>0</v>
      </c>
      <c r="BQ61" s="125">
        <f>-'TOTAL INVERSION IAP'!BB61</f>
        <v>0</v>
      </c>
      <c r="BR61" s="125">
        <f>-'TOTAL INVERSION IAP'!BC61</f>
        <v>0</v>
      </c>
    </row>
    <row r="62" spans="2:70" x14ac:dyDescent="0.25">
      <c r="B62" s="59" t="s">
        <v>329</v>
      </c>
      <c r="C62" s="62" t="str">
        <f>+VLOOKUP(B62,'resumen UCAP'!$A$5:$O$329,2,0)</f>
        <v>PROYECTOR LED 200W RGB</v>
      </c>
      <c r="D62" s="63">
        <f>+'Desmonte Infr. financiada'!D62</f>
        <v>200</v>
      </c>
      <c r="E62" s="63" t="str">
        <f>+VLOOKUP(B62,'resumen UCAP'!$A$5:$O$329,3,0)</f>
        <v>Un</v>
      </c>
      <c r="F62" s="64">
        <f>+VLOOKUP(B62,'resumen UCAP'!$A$5:$O$329,15,0)</f>
        <v>330000</v>
      </c>
      <c r="G62" s="61">
        <v>6</v>
      </c>
      <c r="H62" s="125"/>
      <c r="I62" s="125"/>
      <c r="J62" s="125"/>
      <c r="K62" s="125"/>
      <c r="L62" s="125"/>
      <c r="M62" s="125"/>
      <c r="N62" s="125"/>
      <c r="O62" s="125"/>
      <c r="P62" s="125"/>
      <c r="Q62" s="125"/>
      <c r="R62" s="125"/>
      <c r="S62" s="125"/>
      <c r="T62" s="125"/>
      <c r="U62" s="125"/>
      <c r="V62" s="125"/>
      <c r="W62" s="125">
        <f>-'TOTAL INVERSION IAP'!H62</f>
        <v>0</v>
      </c>
      <c r="X62" s="125">
        <f>-'TOTAL INVERSION IAP'!I62</f>
        <v>0</v>
      </c>
      <c r="Y62" s="125">
        <f>-'TOTAL INVERSION IAP'!J62</f>
        <v>0</v>
      </c>
      <c r="Z62" s="125">
        <f>-'TOTAL INVERSION IAP'!K62</f>
        <v>0</v>
      </c>
      <c r="AA62" s="125">
        <f>-'TOTAL INVERSION IAP'!L62</f>
        <v>0</v>
      </c>
      <c r="AB62" s="125">
        <f>-'TOTAL INVERSION IAP'!M62</f>
        <v>0</v>
      </c>
      <c r="AC62" s="125">
        <f>-'TOTAL INVERSION IAP'!N62</f>
        <v>0</v>
      </c>
      <c r="AD62" s="125">
        <f>-'TOTAL INVERSION IAP'!O62</f>
        <v>0</v>
      </c>
      <c r="AE62" s="125">
        <f>-'TOTAL INVERSION IAP'!P62</f>
        <v>0</v>
      </c>
      <c r="AF62" s="125">
        <f>-'TOTAL INVERSION IAP'!Q62</f>
        <v>0</v>
      </c>
      <c r="AG62" s="125">
        <f>-'TOTAL INVERSION IAP'!R62</f>
        <v>0</v>
      </c>
      <c r="AH62" s="125">
        <f>-'TOTAL INVERSION IAP'!S62</f>
        <v>0</v>
      </c>
      <c r="AI62" s="125">
        <f>-'TOTAL INVERSION IAP'!T62</f>
        <v>0</v>
      </c>
      <c r="AJ62" s="125">
        <f>-'TOTAL INVERSION IAP'!U62</f>
        <v>0</v>
      </c>
      <c r="AK62" s="125">
        <f>-'TOTAL INVERSION IAP'!V62</f>
        <v>0</v>
      </c>
      <c r="AL62" s="125">
        <f>-'TOTAL INVERSION IAP'!W62</f>
        <v>0</v>
      </c>
      <c r="AM62" s="125">
        <f>-'TOTAL INVERSION IAP'!X62</f>
        <v>0</v>
      </c>
      <c r="AN62" s="125">
        <f>-'TOTAL INVERSION IAP'!Y62</f>
        <v>0</v>
      </c>
      <c r="AO62" s="125">
        <f>-'TOTAL INVERSION IAP'!Z62</f>
        <v>0</v>
      </c>
      <c r="AP62" s="125">
        <f>-'TOTAL INVERSION IAP'!AA62</f>
        <v>0</v>
      </c>
      <c r="AQ62" s="125">
        <f>-'TOTAL INVERSION IAP'!AB62</f>
        <v>0</v>
      </c>
      <c r="AR62" s="125">
        <f>-'TOTAL INVERSION IAP'!AC62</f>
        <v>0</v>
      </c>
      <c r="AS62" s="125">
        <f>-'TOTAL INVERSION IAP'!AD62</f>
        <v>0</v>
      </c>
      <c r="AT62" s="125">
        <f>-'TOTAL INVERSION IAP'!AE62</f>
        <v>0</v>
      </c>
      <c r="AU62" s="125">
        <f>-'TOTAL INVERSION IAP'!AF62</f>
        <v>0</v>
      </c>
      <c r="AV62" s="125">
        <f>-'TOTAL INVERSION IAP'!AG62</f>
        <v>0</v>
      </c>
      <c r="AW62" s="125">
        <f>-'TOTAL INVERSION IAP'!AH62</f>
        <v>0</v>
      </c>
      <c r="AX62" s="125">
        <f>-'TOTAL INVERSION IAP'!AI62</f>
        <v>0</v>
      </c>
      <c r="AY62" s="125">
        <f>-'TOTAL INVERSION IAP'!AJ62</f>
        <v>0</v>
      </c>
      <c r="AZ62" s="125">
        <f>-'TOTAL INVERSION IAP'!AK62</f>
        <v>0</v>
      </c>
      <c r="BA62" s="125">
        <f>-'TOTAL INVERSION IAP'!AL62</f>
        <v>0</v>
      </c>
      <c r="BB62" s="125">
        <f>-'TOTAL INVERSION IAP'!AM62</f>
        <v>0</v>
      </c>
      <c r="BC62" s="125">
        <f>-'TOTAL INVERSION IAP'!AN62</f>
        <v>0</v>
      </c>
      <c r="BD62" s="125">
        <f>-'TOTAL INVERSION IAP'!AO62</f>
        <v>0</v>
      </c>
      <c r="BE62" s="125">
        <f>-'TOTAL INVERSION IAP'!AP62</f>
        <v>0</v>
      </c>
      <c r="BF62" s="125">
        <f>-'TOTAL INVERSION IAP'!AQ62</f>
        <v>0</v>
      </c>
      <c r="BG62" s="125">
        <f>-'TOTAL INVERSION IAP'!AR62</f>
        <v>0</v>
      </c>
      <c r="BH62" s="125">
        <f>-'TOTAL INVERSION IAP'!AS62</f>
        <v>0</v>
      </c>
      <c r="BI62" s="125">
        <f>-'TOTAL INVERSION IAP'!AT62</f>
        <v>0</v>
      </c>
      <c r="BJ62" s="125">
        <f>-'TOTAL INVERSION IAP'!AU62</f>
        <v>0</v>
      </c>
      <c r="BK62" s="125">
        <f>-'TOTAL INVERSION IAP'!AV62</f>
        <v>0</v>
      </c>
      <c r="BL62" s="125">
        <f>-'TOTAL INVERSION IAP'!AW62</f>
        <v>0</v>
      </c>
      <c r="BM62" s="125">
        <f>-'TOTAL INVERSION IAP'!AX62</f>
        <v>0</v>
      </c>
      <c r="BN62" s="125">
        <f>-'TOTAL INVERSION IAP'!AY62</f>
        <v>0</v>
      </c>
      <c r="BO62" s="125">
        <f>-'TOTAL INVERSION IAP'!AZ62</f>
        <v>0</v>
      </c>
      <c r="BP62" s="125">
        <f>-'TOTAL INVERSION IAP'!BA62</f>
        <v>0</v>
      </c>
      <c r="BQ62" s="125">
        <f>-'TOTAL INVERSION IAP'!BB62</f>
        <v>0</v>
      </c>
      <c r="BR62" s="125">
        <f>-'TOTAL INVERSION IAP'!BC62</f>
        <v>0</v>
      </c>
    </row>
    <row r="63" spans="2:70" x14ac:dyDescent="0.25">
      <c r="B63" s="59" t="s">
        <v>330</v>
      </c>
      <c r="C63" s="62" t="str">
        <f>+VLOOKUP(B63,'resumen UCAP'!$A$5:$O$329,2,0)</f>
        <v>PROYECTOR LED DE 30W BLANCA</v>
      </c>
      <c r="D63" s="63">
        <f>+'Desmonte Infr. financiada'!D63</f>
        <v>30</v>
      </c>
      <c r="E63" s="63" t="str">
        <f>+VLOOKUP(B63,'resumen UCAP'!$A$5:$O$329,3,0)</f>
        <v>Un</v>
      </c>
      <c r="F63" s="64">
        <f>+VLOOKUP(B63,'resumen UCAP'!$A$5:$O$329,15,0)</f>
        <v>605612</v>
      </c>
      <c r="G63" s="61">
        <v>4</v>
      </c>
      <c r="H63" s="125"/>
      <c r="I63" s="125"/>
      <c r="J63" s="125"/>
      <c r="K63" s="125"/>
      <c r="L63" s="125"/>
      <c r="M63" s="125"/>
      <c r="N63" s="125"/>
      <c r="O63" s="125"/>
      <c r="P63" s="125"/>
      <c r="Q63" s="125"/>
      <c r="R63" s="125"/>
      <c r="S63" s="125"/>
      <c r="T63" s="125"/>
      <c r="U63" s="125"/>
      <c r="V63" s="125"/>
      <c r="W63" s="125">
        <f>-'TOTAL INVERSION IAP'!H63</f>
        <v>0</v>
      </c>
      <c r="X63" s="125">
        <f>-'TOTAL INVERSION IAP'!I63</f>
        <v>0</v>
      </c>
      <c r="Y63" s="125">
        <f>-'TOTAL INVERSION IAP'!J63</f>
        <v>0</v>
      </c>
      <c r="Z63" s="125">
        <f>-'TOTAL INVERSION IAP'!K63</f>
        <v>0</v>
      </c>
      <c r="AA63" s="125">
        <f>-'TOTAL INVERSION IAP'!L63</f>
        <v>0</v>
      </c>
      <c r="AB63" s="125">
        <f>-'TOTAL INVERSION IAP'!M63</f>
        <v>0</v>
      </c>
      <c r="AC63" s="125">
        <f>-'TOTAL INVERSION IAP'!N63</f>
        <v>0</v>
      </c>
      <c r="AD63" s="125">
        <f>-'TOTAL INVERSION IAP'!O63</f>
        <v>0</v>
      </c>
      <c r="AE63" s="125">
        <f>-'TOTAL INVERSION IAP'!P63</f>
        <v>0</v>
      </c>
      <c r="AF63" s="125">
        <f>-'TOTAL INVERSION IAP'!Q63</f>
        <v>0</v>
      </c>
      <c r="AG63" s="125">
        <f>-'TOTAL INVERSION IAP'!R63</f>
        <v>0</v>
      </c>
      <c r="AH63" s="125">
        <f>-'TOTAL INVERSION IAP'!S63</f>
        <v>0</v>
      </c>
      <c r="AI63" s="125">
        <f>-'TOTAL INVERSION IAP'!T63</f>
        <v>0</v>
      </c>
      <c r="AJ63" s="125">
        <f>-'TOTAL INVERSION IAP'!U63</f>
        <v>0</v>
      </c>
      <c r="AK63" s="125">
        <f>-'TOTAL INVERSION IAP'!V63</f>
        <v>0</v>
      </c>
      <c r="AL63" s="125">
        <f>-'TOTAL INVERSION IAP'!W63</f>
        <v>0</v>
      </c>
      <c r="AM63" s="125">
        <f>-'TOTAL INVERSION IAP'!X63</f>
        <v>0</v>
      </c>
      <c r="AN63" s="125">
        <f>-'TOTAL INVERSION IAP'!Y63</f>
        <v>0</v>
      </c>
      <c r="AO63" s="125">
        <f>-'TOTAL INVERSION IAP'!Z63</f>
        <v>0</v>
      </c>
      <c r="AP63" s="125">
        <f>-'TOTAL INVERSION IAP'!AA63</f>
        <v>0</v>
      </c>
      <c r="AQ63" s="125">
        <f>-'TOTAL INVERSION IAP'!AB63</f>
        <v>0</v>
      </c>
      <c r="AR63" s="125">
        <f>-'TOTAL INVERSION IAP'!AC63</f>
        <v>0</v>
      </c>
      <c r="AS63" s="125">
        <f>-'TOTAL INVERSION IAP'!AD63</f>
        <v>0</v>
      </c>
      <c r="AT63" s="125">
        <f>-'TOTAL INVERSION IAP'!AE63</f>
        <v>0</v>
      </c>
      <c r="AU63" s="125">
        <f>-'TOTAL INVERSION IAP'!AF63</f>
        <v>0</v>
      </c>
      <c r="AV63" s="125">
        <f>-'TOTAL INVERSION IAP'!AG63</f>
        <v>0</v>
      </c>
      <c r="AW63" s="125">
        <f>-'TOTAL INVERSION IAP'!AH63</f>
        <v>0</v>
      </c>
      <c r="AX63" s="125">
        <f>-'TOTAL INVERSION IAP'!AI63</f>
        <v>0</v>
      </c>
      <c r="AY63" s="125">
        <f>-'TOTAL INVERSION IAP'!AJ63</f>
        <v>0</v>
      </c>
      <c r="AZ63" s="125">
        <f>-'TOTAL INVERSION IAP'!AK63</f>
        <v>0</v>
      </c>
      <c r="BA63" s="125">
        <f>-'TOTAL INVERSION IAP'!AL63</f>
        <v>0</v>
      </c>
      <c r="BB63" s="125">
        <f>-'TOTAL INVERSION IAP'!AM63</f>
        <v>0</v>
      </c>
      <c r="BC63" s="125">
        <f>-'TOTAL INVERSION IAP'!AN63</f>
        <v>0</v>
      </c>
      <c r="BD63" s="125">
        <f>-'TOTAL INVERSION IAP'!AO63</f>
        <v>0</v>
      </c>
      <c r="BE63" s="125">
        <f>-'TOTAL INVERSION IAP'!AP63</f>
        <v>0</v>
      </c>
      <c r="BF63" s="125">
        <f>-'TOTAL INVERSION IAP'!AQ63</f>
        <v>0</v>
      </c>
      <c r="BG63" s="125">
        <f>-'TOTAL INVERSION IAP'!AR63</f>
        <v>0</v>
      </c>
      <c r="BH63" s="125">
        <f>-'TOTAL INVERSION IAP'!AS63</f>
        <v>0</v>
      </c>
      <c r="BI63" s="125">
        <f>-'TOTAL INVERSION IAP'!AT63</f>
        <v>0</v>
      </c>
      <c r="BJ63" s="125">
        <f>-'TOTAL INVERSION IAP'!AU63</f>
        <v>0</v>
      </c>
      <c r="BK63" s="125">
        <f>-'TOTAL INVERSION IAP'!AV63</f>
        <v>0</v>
      </c>
      <c r="BL63" s="125">
        <f>-'TOTAL INVERSION IAP'!AW63</f>
        <v>0</v>
      </c>
      <c r="BM63" s="125">
        <f>-'TOTAL INVERSION IAP'!AX63</f>
        <v>0</v>
      </c>
      <c r="BN63" s="125">
        <f>-'TOTAL INVERSION IAP'!AY63</f>
        <v>0</v>
      </c>
      <c r="BO63" s="125">
        <f>-'TOTAL INVERSION IAP'!AZ63</f>
        <v>0</v>
      </c>
      <c r="BP63" s="125">
        <f>-'TOTAL INVERSION IAP'!BA63</f>
        <v>0</v>
      </c>
      <c r="BQ63" s="125">
        <f>-'TOTAL INVERSION IAP'!BB63</f>
        <v>0</v>
      </c>
      <c r="BR63" s="125">
        <f>-'TOTAL INVERSION IAP'!BC63</f>
        <v>0</v>
      </c>
    </row>
    <row r="64" spans="2:70" x14ac:dyDescent="0.25">
      <c r="B64" s="59" t="s">
        <v>331</v>
      </c>
      <c r="C64" s="62" t="str">
        <f>+VLOOKUP(B64,'resumen UCAP'!$A$5:$O$329,2,0)</f>
        <v>PROYECTO MH 250W NUEV0</v>
      </c>
      <c r="D64" s="63">
        <f>+'Desmonte Infr. financiada'!D64</f>
        <v>279</v>
      </c>
      <c r="E64" s="63" t="str">
        <f>+VLOOKUP(B64,'resumen UCAP'!$A$5:$O$329,3,0)</f>
        <v>Un</v>
      </c>
      <c r="F64" s="64">
        <f>+VLOOKUP(B64,'resumen UCAP'!$A$5:$O$329,15,0)</f>
        <v>413027</v>
      </c>
      <c r="G64" s="124">
        <v>6</v>
      </c>
      <c r="H64" s="125"/>
      <c r="I64" s="125"/>
      <c r="J64" s="125"/>
      <c r="K64" s="125"/>
      <c r="L64" s="125"/>
      <c r="M64" s="125"/>
      <c r="N64" s="125"/>
      <c r="O64" s="125"/>
      <c r="P64" s="125"/>
      <c r="Q64" s="125"/>
      <c r="R64" s="125"/>
      <c r="S64" s="125"/>
      <c r="T64" s="125"/>
      <c r="U64" s="125"/>
      <c r="V64" s="125"/>
      <c r="W64" s="125">
        <f>-'TOTAL INVERSION IAP'!H64</f>
        <v>0</v>
      </c>
      <c r="X64" s="125">
        <f>-'TOTAL INVERSION IAP'!I64</f>
        <v>0</v>
      </c>
      <c r="Y64" s="125">
        <f>-'TOTAL INVERSION IAP'!J64</f>
        <v>0</v>
      </c>
      <c r="Z64" s="125">
        <f>-'TOTAL INVERSION IAP'!K64</f>
        <v>0</v>
      </c>
      <c r="AA64" s="125">
        <f>-'TOTAL INVERSION IAP'!L64</f>
        <v>0</v>
      </c>
      <c r="AB64" s="125">
        <f>-'TOTAL INVERSION IAP'!M64</f>
        <v>0</v>
      </c>
      <c r="AC64" s="125">
        <f>-'TOTAL INVERSION IAP'!N64</f>
        <v>0</v>
      </c>
      <c r="AD64" s="125">
        <f>-'TOTAL INVERSION IAP'!O64</f>
        <v>0</v>
      </c>
      <c r="AE64" s="125">
        <f>-'TOTAL INVERSION IAP'!P64</f>
        <v>0</v>
      </c>
      <c r="AF64" s="125">
        <f>-'TOTAL INVERSION IAP'!Q64</f>
        <v>0</v>
      </c>
      <c r="AG64" s="125">
        <f>-'TOTAL INVERSION IAP'!R64</f>
        <v>0</v>
      </c>
      <c r="AH64" s="125">
        <f>-'TOTAL INVERSION IAP'!S64</f>
        <v>0</v>
      </c>
      <c r="AI64" s="125">
        <f>-'TOTAL INVERSION IAP'!T64</f>
        <v>0</v>
      </c>
      <c r="AJ64" s="125">
        <f>-'TOTAL INVERSION IAP'!U64</f>
        <v>0</v>
      </c>
      <c r="AK64" s="125">
        <f>-'TOTAL INVERSION IAP'!V64</f>
        <v>0</v>
      </c>
      <c r="AL64" s="125">
        <f>-'TOTAL INVERSION IAP'!W64</f>
        <v>0</v>
      </c>
      <c r="AM64" s="125">
        <f>-'TOTAL INVERSION IAP'!X64</f>
        <v>0</v>
      </c>
      <c r="AN64" s="125">
        <f>-'TOTAL INVERSION IAP'!Y64</f>
        <v>0</v>
      </c>
      <c r="AO64" s="125">
        <f>-'TOTAL INVERSION IAP'!Z64</f>
        <v>0</v>
      </c>
      <c r="AP64" s="125">
        <f>-'TOTAL INVERSION IAP'!AA64</f>
        <v>0</v>
      </c>
      <c r="AQ64" s="125">
        <f>-'TOTAL INVERSION IAP'!AB64</f>
        <v>0</v>
      </c>
      <c r="AR64" s="125">
        <f>-'TOTAL INVERSION IAP'!AC64</f>
        <v>0</v>
      </c>
      <c r="AS64" s="125">
        <f>-'TOTAL INVERSION IAP'!AD64</f>
        <v>0</v>
      </c>
      <c r="AT64" s="125">
        <f>-'TOTAL INVERSION IAP'!AE64</f>
        <v>0</v>
      </c>
      <c r="AU64" s="125">
        <f>-'TOTAL INVERSION IAP'!AF64</f>
        <v>0</v>
      </c>
      <c r="AV64" s="125">
        <f>-'TOTAL INVERSION IAP'!AG64</f>
        <v>0</v>
      </c>
      <c r="AW64" s="125">
        <f>-'TOTAL INVERSION IAP'!AH64</f>
        <v>0</v>
      </c>
      <c r="AX64" s="125">
        <f>-'TOTAL INVERSION IAP'!AI64</f>
        <v>0</v>
      </c>
      <c r="AY64" s="125">
        <f>-'TOTAL INVERSION IAP'!AJ64</f>
        <v>0</v>
      </c>
      <c r="AZ64" s="125">
        <f>-'TOTAL INVERSION IAP'!AK64</f>
        <v>0</v>
      </c>
      <c r="BA64" s="125">
        <f>-'TOTAL INVERSION IAP'!AL64</f>
        <v>0</v>
      </c>
      <c r="BB64" s="125">
        <f>-'TOTAL INVERSION IAP'!AM64</f>
        <v>0</v>
      </c>
      <c r="BC64" s="125">
        <f>-'TOTAL INVERSION IAP'!AN64</f>
        <v>0</v>
      </c>
      <c r="BD64" s="125">
        <f>-'TOTAL INVERSION IAP'!AO64</f>
        <v>0</v>
      </c>
      <c r="BE64" s="125">
        <f>-'TOTAL INVERSION IAP'!AP64</f>
        <v>0</v>
      </c>
      <c r="BF64" s="125">
        <f>-'TOTAL INVERSION IAP'!AQ64</f>
        <v>0</v>
      </c>
      <c r="BG64" s="125">
        <f>-'TOTAL INVERSION IAP'!AR64</f>
        <v>0</v>
      </c>
      <c r="BH64" s="125">
        <f>-'TOTAL INVERSION IAP'!AS64</f>
        <v>0</v>
      </c>
      <c r="BI64" s="125">
        <f>-'TOTAL INVERSION IAP'!AT64</f>
        <v>0</v>
      </c>
      <c r="BJ64" s="125">
        <f>-'TOTAL INVERSION IAP'!AU64</f>
        <v>0</v>
      </c>
      <c r="BK64" s="125">
        <f>-'TOTAL INVERSION IAP'!AV64</f>
        <v>0</v>
      </c>
      <c r="BL64" s="125">
        <f>-'TOTAL INVERSION IAP'!AW64</f>
        <v>0</v>
      </c>
      <c r="BM64" s="125">
        <f>-'TOTAL INVERSION IAP'!AX64</f>
        <v>0</v>
      </c>
      <c r="BN64" s="125">
        <f>-'TOTAL INVERSION IAP'!AY64</f>
        <v>0</v>
      </c>
      <c r="BO64" s="125">
        <f>-'TOTAL INVERSION IAP'!AZ64</f>
        <v>0</v>
      </c>
      <c r="BP64" s="125">
        <f>-'TOTAL INVERSION IAP'!BA64</f>
        <v>0</v>
      </c>
      <c r="BQ64" s="125">
        <f>-'TOTAL INVERSION IAP'!BB64</f>
        <v>0</v>
      </c>
      <c r="BR64" s="125">
        <f>-'TOTAL INVERSION IAP'!BC64</f>
        <v>0</v>
      </c>
    </row>
    <row r="65" spans="2:70" x14ac:dyDescent="0.25">
      <c r="B65" s="59" t="s">
        <v>332</v>
      </c>
      <c r="C65" s="62" t="str">
        <f>+VLOOKUP(B65,'resumen UCAP'!$A$5:$O$329,2,0)</f>
        <v>LUMINARIA NA 100W SEGUNDA</v>
      </c>
      <c r="D65" s="63">
        <f>+'Desmonte Infr. financiada'!D65</f>
        <v>115</v>
      </c>
      <c r="E65" s="63" t="str">
        <f>+VLOOKUP(B65,'resumen UCAP'!$A$5:$O$329,3,0)</f>
        <v>Un</v>
      </c>
      <c r="F65" s="64">
        <f>+VLOOKUP(B65,'resumen UCAP'!$A$5:$O$329,15,0)</f>
        <v>211467</v>
      </c>
      <c r="G65" s="123">
        <v>86</v>
      </c>
      <c r="H65" s="125"/>
      <c r="I65" s="125"/>
      <c r="J65" s="125"/>
      <c r="K65" s="125"/>
      <c r="L65" s="125"/>
      <c r="M65" s="125"/>
      <c r="N65" s="125"/>
      <c r="O65" s="125"/>
      <c r="P65" s="125"/>
      <c r="Q65" s="125"/>
      <c r="R65" s="125"/>
      <c r="S65" s="125"/>
      <c r="T65" s="125"/>
      <c r="U65" s="125"/>
      <c r="V65" s="125"/>
      <c r="W65" s="125">
        <f>-'TOTAL INVERSION IAP'!H65</f>
        <v>0</v>
      </c>
      <c r="X65" s="125">
        <f>-'TOTAL INVERSION IAP'!I65</f>
        <v>0</v>
      </c>
      <c r="Y65" s="125">
        <f>-'TOTAL INVERSION IAP'!J65</f>
        <v>0</v>
      </c>
      <c r="Z65" s="125">
        <f>-'TOTAL INVERSION IAP'!K65</f>
        <v>0</v>
      </c>
      <c r="AA65" s="125">
        <f>-'TOTAL INVERSION IAP'!L65</f>
        <v>0</v>
      </c>
      <c r="AB65" s="125">
        <f>-'TOTAL INVERSION IAP'!M65</f>
        <v>0</v>
      </c>
      <c r="AC65" s="125">
        <f>-'TOTAL INVERSION IAP'!N65</f>
        <v>0</v>
      </c>
      <c r="AD65" s="125">
        <f>-'TOTAL INVERSION IAP'!O65</f>
        <v>0</v>
      </c>
      <c r="AE65" s="125">
        <f>-'TOTAL INVERSION IAP'!P65</f>
        <v>0</v>
      </c>
      <c r="AF65" s="125">
        <f>-'TOTAL INVERSION IAP'!Q65</f>
        <v>0</v>
      </c>
      <c r="AG65" s="125">
        <f>-'TOTAL INVERSION IAP'!R65</f>
        <v>0</v>
      </c>
      <c r="AH65" s="125">
        <f>-'TOTAL INVERSION IAP'!S65</f>
        <v>0</v>
      </c>
      <c r="AI65" s="125">
        <f>-'TOTAL INVERSION IAP'!T65</f>
        <v>0</v>
      </c>
      <c r="AJ65" s="125">
        <f>-'TOTAL INVERSION IAP'!U65</f>
        <v>0</v>
      </c>
      <c r="AK65" s="125">
        <f>-'TOTAL INVERSION IAP'!V65</f>
        <v>0</v>
      </c>
      <c r="AL65" s="125">
        <f>-'TOTAL INVERSION IAP'!W65</f>
        <v>0</v>
      </c>
      <c r="AM65" s="125">
        <f>-'TOTAL INVERSION IAP'!X65</f>
        <v>0</v>
      </c>
      <c r="AN65" s="125">
        <f>-'TOTAL INVERSION IAP'!Y65</f>
        <v>0</v>
      </c>
      <c r="AO65" s="125">
        <f>-'TOTAL INVERSION IAP'!Z65</f>
        <v>0</v>
      </c>
      <c r="AP65" s="125">
        <f>-'TOTAL INVERSION IAP'!AA65</f>
        <v>0</v>
      </c>
      <c r="AQ65" s="125">
        <f>-'TOTAL INVERSION IAP'!AB65</f>
        <v>0</v>
      </c>
      <c r="AR65" s="125">
        <f>-'TOTAL INVERSION IAP'!AC65</f>
        <v>0</v>
      </c>
      <c r="AS65" s="125">
        <f>-'TOTAL INVERSION IAP'!AD65</f>
        <v>0</v>
      </c>
      <c r="AT65" s="125">
        <f>-'TOTAL INVERSION IAP'!AE65</f>
        <v>0</v>
      </c>
      <c r="AU65" s="125">
        <f>-'TOTAL INVERSION IAP'!AF65</f>
        <v>0</v>
      </c>
      <c r="AV65" s="125">
        <f>-'TOTAL INVERSION IAP'!AG65</f>
        <v>0</v>
      </c>
      <c r="AW65" s="125">
        <f>-'TOTAL INVERSION IAP'!AH65</f>
        <v>0</v>
      </c>
      <c r="AX65" s="125">
        <f>-'TOTAL INVERSION IAP'!AI65</f>
        <v>0</v>
      </c>
      <c r="AY65" s="125">
        <f>-'TOTAL INVERSION IAP'!AJ65</f>
        <v>0</v>
      </c>
      <c r="AZ65" s="125">
        <f>-'TOTAL INVERSION IAP'!AK65</f>
        <v>0</v>
      </c>
      <c r="BA65" s="125">
        <f>-'TOTAL INVERSION IAP'!AL65</f>
        <v>0</v>
      </c>
      <c r="BB65" s="125">
        <f>-'TOTAL INVERSION IAP'!AM65</f>
        <v>0</v>
      </c>
      <c r="BC65" s="125">
        <f>-'TOTAL INVERSION IAP'!AN65</f>
        <v>0</v>
      </c>
      <c r="BD65" s="125">
        <f>-'TOTAL INVERSION IAP'!AO65</f>
        <v>0</v>
      </c>
      <c r="BE65" s="125">
        <f>-'TOTAL INVERSION IAP'!AP65</f>
        <v>0</v>
      </c>
      <c r="BF65" s="125">
        <f>-'TOTAL INVERSION IAP'!AQ65</f>
        <v>0</v>
      </c>
      <c r="BG65" s="125">
        <f>-'TOTAL INVERSION IAP'!AR65</f>
        <v>0</v>
      </c>
      <c r="BH65" s="125">
        <f>-'TOTAL INVERSION IAP'!AS65</f>
        <v>0</v>
      </c>
      <c r="BI65" s="125">
        <f>-'TOTAL INVERSION IAP'!AT65</f>
        <v>0</v>
      </c>
      <c r="BJ65" s="125">
        <f>-'TOTAL INVERSION IAP'!AU65</f>
        <v>0</v>
      </c>
      <c r="BK65" s="125">
        <f>-'TOTAL INVERSION IAP'!AV65</f>
        <v>0</v>
      </c>
      <c r="BL65" s="125">
        <f>-'TOTAL INVERSION IAP'!AW65</f>
        <v>0</v>
      </c>
      <c r="BM65" s="125">
        <f>-'TOTAL INVERSION IAP'!AX65</f>
        <v>0</v>
      </c>
      <c r="BN65" s="125">
        <f>-'TOTAL INVERSION IAP'!AY65</f>
        <v>0</v>
      </c>
      <c r="BO65" s="125">
        <f>-'TOTAL INVERSION IAP'!AZ65</f>
        <v>0</v>
      </c>
      <c r="BP65" s="125">
        <f>-'TOTAL INVERSION IAP'!BA65</f>
        <v>0</v>
      </c>
      <c r="BQ65" s="125">
        <f>-'TOTAL INVERSION IAP'!BB65</f>
        <v>0</v>
      </c>
      <c r="BR65" s="125">
        <f>-'TOTAL INVERSION IAP'!BC65</f>
        <v>0</v>
      </c>
    </row>
    <row r="66" spans="2:70" x14ac:dyDescent="0.25">
      <c r="B66" s="59" t="s">
        <v>333</v>
      </c>
      <c r="C66" s="62" t="str">
        <f>+VLOOKUP(B66,'resumen UCAP'!$A$5:$O$329,2,0)</f>
        <v>PROYECTOR MH 250W NUEVO</v>
      </c>
      <c r="D66" s="63">
        <f>+'Desmonte Infr. financiada'!D66</f>
        <v>279</v>
      </c>
      <c r="E66" s="63" t="str">
        <f>+VLOOKUP(B66,'resumen UCAP'!$A$5:$O$329,3,0)</f>
        <v>Un</v>
      </c>
      <c r="F66" s="64">
        <f>+VLOOKUP(B66,'resumen UCAP'!$A$5:$O$329,15,0)</f>
        <v>436806</v>
      </c>
      <c r="G66" s="124">
        <v>29</v>
      </c>
      <c r="H66" s="125"/>
      <c r="I66" s="125"/>
      <c r="J66" s="125"/>
      <c r="K66" s="125"/>
      <c r="L66" s="125"/>
      <c r="M66" s="125"/>
      <c r="N66" s="125"/>
      <c r="O66" s="125"/>
      <c r="P66" s="125"/>
      <c r="Q66" s="125"/>
      <c r="R66" s="125"/>
      <c r="S66" s="125"/>
      <c r="T66" s="125"/>
      <c r="U66" s="125"/>
      <c r="V66" s="125"/>
      <c r="W66" s="125">
        <f>-'TOTAL INVERSION IAP'!H66</f>
        <v>0</v>
      </c>
      <c r="X66" s="125">
        <f>-'TOTAL INVERSION IAP'!I66</f>
        <v>0</v>
      </c>
      <c r="Y66" s="125">
        <f>-'TOTAL INVERSION IAP'!J66</f>
        <v>0</v>
      </c>
      <c r="Z66" s="125">
        <f>-'TOTAL INVERSION IAP'!K66</f>
        <v>0</v>
      </c>
      <c r="AA66" s="125">
        <f>-'TOTAL INVERSION IAP'!L66</f>
        <v>0</v>
      </c>
      <c r="AB66" s="125">
        <f>-'TOTAL INVERSION IAP'!M66</f>
        <v>0</v>
      </c>
      <c r="AC66" s="125">
        <f>-'TOTAL INVERSION IAP'!N66</f>
        <v>0</v>
      </c>
      <c r="AD66" s="125">
        <f>-'TOTAL INVERSION IAP'!O66</f>
        <v>0</v>
      </c>
      <c r="AE66" s="125">
        <f>-'TOTAL INVERSION IAP'!P66</f>
        <v>0</v>
      </c>
      <c r="AF66" s="125">
        <f>-'TOTAL INVERSION IAP'!Q66</f>
        <v>0</v>
      </c>
      <c r="AG66" s="125">
        <f>-'TOTAL INVERSION IAP'!R66</f>
        <v>0</v>
      </c>
      <c r="AH66" s="125">
        <f>-'TOTAL INVERSION IAP'!S66</f>
        <v>0</v>
      </c>
      <c r="AI66" s="125">
        <f>-'TOTAL INVERSION IAP'!T66</f>
        <v>0</v>
      </c>
      <c r="AJ66" s="125">
        <f>-'TOTAL INVERSION IAP'!U66</f>
        <v>0</v>
      </c>
      <c r="AK66" s="125">
        <f>-'TOTAL INVERSION IAP'!V66</f>
        <v>0</v>
      </c>
      <c r="AL66" s="125">
        <f>-'TOTAL INVERSION IAP'!W66</f>
        <v>0</v>
      </c>
      <c r="AM66" s="125">
        <f>-'TOTAL INVERSION IAP'!X66</f>
        <v>0</v>
      </c>
      <c r="AN66" s="125">
        <f>-'TOTAL INVERSION IAP'!Y66</f>
        <v>0</v>
      </c>
      <c r="AO66" s="125">
        <f>-'TOTAL INVERSION IAP'!Z66</f>
        <v>0</v>
      </c>
      <c r="AP66" s="125">
        <f>-'TOTAL INVERSION IAP'!AA66</f>
        <v>0</v>
      </c>
      <c r="AQ66" s="125">
        <f>-'TOTAL INVERSION IAP'!AB66</f>
        <v>0</v>
      </c>
      <c r="AR66" s="125">
        <f>-'TOTAL INVERSION IAP'!AC66</f>
        <v>0</v>
      </c>
      <c r="AS66" s="125">
        <f>-'TOTAL INVERSION IAP'!AD66</f>
        <v>0</v>
      </c>
      <c r="AT66" s="125">
        <f>-'TOTAL INVERSION IAP'!AE66</f>
        <v>0</v>
      </c>
      <c r="AU66" s="125">
        <f>-'TOTAL INVERSION IAP'!AF66</f>
        <v>0</v>
      </c>
      <c r="AV66" s="125">
        <f>-'TOTAL INVERSION IAP'!AG66</f>
        <v>0</v>
      </c>
      <c r="AW66" s="125">
        <f>-'TOTAL INVERSION IAP'!AH66</f>
        <v>0</v>
      </c>
      <c r="AX66" s="125">
        <f>-'TOTAL INVERSION IAP'!AI66</f>
        <v>0</v>
      </c>
      <c r="AY66" s="125">
        <f>-'TOTAL INVERSION IAP'!AJ66</f>
        <v>0</v>
      </c>
      <c r="AZ66" s="125">
        <f>-'TOTAL INVERSION IAP'!AK66</f>
        <v>0</v>
      </c>
      <c r="BA66" s="125">
        <f>-'TOTAL INVERSION IAP'!AL66</f>
        <v>0</v>
      </c>
      <c r="BB66" s="125">
        <f>-'TOTAL INVERSION IAP'!AM66</f>
        <v>0</v>
      </c>
      <c r="BC66" s="125">
        <f>-'TOTAL INVERSION IAP'!AN66</f>
        <v>0</v>
      </c>
      <c r="BD66" s="125">
        <f>-'TOTAL INVERSION IAP'!AO66</f>
        <v>0</v>
      </c>
      <c r="BE66" s="125">
        <f>-'TOTAL INVERSION IAP'!AP66</f>
        <v>0</v>
      </c>
      <c r="BF66" s="125">
        <f>-'TOTAL INVERSION IAP'!AQ66</f>
        <v>0</v>
      </c>
      <c r="BG66" s="125">
        <f>-'TOTAL INVERSION IAP'!AR66</f>
        <v>0</v>
      </c>
      <c r="BH66" s="125">
        <f>-'TOTAL INVERSION IAP'!AS66</f>
        <v>0</v>
      </c>
      <c r="BI66" s="125">
        <f>-'TOTAL INVERSION IAP'!AT66</f>
        <v>0</v>
      </c>
      <c r="BJ66" s="125">
        <f>-'TOTAL INVERSION IAP'!AU66</f>
        <v>0</v>
      </c>
      <c r="BK66" s="125">
        <f>-'TOTAL INVERSION IAP'!AV66</f>
        <v>0</v>
      </c>
      <c r="BL66" s="125">
        <f>-'TOTAL INVERSION IAP'!AW66</f>
        <v>0</v>
      </c>
      <c r="BM66" s="125">
        <f>-'TOTAL INVERSION IAP'!AX66</f>
        <v>0</v>
      </c>
      <c r="BN66" s="125">
        <f>-'TOTAL INVERSION IAP'!AY66</f>
        <v>0</v>
      </c>
      <c r="BO66" s="125">
        <f>-'TOTAL INVERSION IAP'!AZ66</f>
        <v>0</v>
      </c>
      <c r="BP66" s="125">
        <f>-'TOTAL INVERSION IAP'!BA66</f>
        <v>0</v>
      </c>
      <c r="BQ66" s="125">
        <f>-'TOTAL INVERSION IAP'!BB66</f>
        <v>0</v>
      </c>
      <c r="BR66" s="125">
        <f>-'TOTAL INVERSION IAP'!BC66</f>
        <v>0</v>
      </c>
    </row>
    <row r="67" spans="2:70" x14ac:dyDescent="0.25">
      <c r="B67" s="59" t="s">
        <v>334</v>
      </c>
      <c r="C67" s="62" t="str">
        <f>+VLOOKUP(B67,'resumen UCAP'!$A$5:$O$329,2,0)</f>
        <v>LUMINARIA NA 150W SEGUNDA</v>
      </c>
      <c r="D67" s="63">
        <f>+'Desmonte Infr. financiada'!D67</f>
        <v>169</v>
      </c>
      <c r="E67" s="63" t="str">
        <f>+VLOOKUP(B67,'resumen UCAP'!$A$5:$O$329,3,0)</f>
        <v>Un</v>
      </c>
      <c r="F67" s="64">
        <f>+VLOOKUP(B67,'resumen UCAP'!$A$5:$O$329,15,0)</f>
        <v>314653</v>
      </c>
      <c r="G67" s="123">
        <v>38</v>
      </c>
      <c r="H67" s="125"/>
      <c r="I67" s="125"/>
      <c r="J67" s="125"/>
      <c r="K67" s="125"/>
      <c r="L67" s="125"/>
      <c r="M67" s="125"/>
      <c r="N67" s="125"/>
      <c r="O67" s="125"/>
      <c r="P67" s="125"/>
      <c r="Q67" s="125"/>
      <c r="R67" s="125"/>
      <c r="S67" s="125"/>
      <c r="T67" s="125"/>
      <c r="U67" s="125"/>
      <c r="V67" s="125"/>
      <c r="W67" s="125">
        <f>-'TOTAL INVERSION IAP'!H67</f>
        <v>0</v>
      </c>
      <c r="X67" s="125">
        <f>-'TOTAL INVERSION IAP'!I67</f>
        <v>0</v>
      </c>
      <c r="Y67" s="125">
        <f>-'TOTAL INVERSION IAP'!J67</f>
        <v>0</v>
      </c>
      <c r="Z67" s="125">
        <f>-'TOTAL INVERSION IAP'!K67</f>
        <v>0</v>
      </c>
      <c r="AA67" s="125">
        <f>-'TOTAL INVERSION IAP'!L67</f>
        <v>0</v>
      </c>
      <c r="AB67" s="125">
        <f>-'TOTAL INVERSION IAP'!M67</f>
        <v>0</v>
      </c>
      <c r="AC67" s="125">
        <f>-'TOTAL INVERSION IAP'!N67</f>
        <v>0</v>
      </c>
      <c r="AD67" s="125">
        <f>-'TOTAL INVERSION IAP'!O67</f>
        <v>0</v>
      </c>
      <c r="AE67" s="125">
        <f>-'TOTAL INVERSION IAP'!P67</f>
        <v>0</v>
      </c>
      <c r="AF67" s="125">
        <f>-'TOTAL INVERSION IAP'!Q67</f>
        <v>0</v>
      </c>
      <c r="AG67" s="125">
        <f>-'TOTAL INVERSION IAP'!R67</f>
        <v>0</v>
      </c>
      <c r="AH67" s="125">
        <f>-'TOTAL INVERSION IAP'!S67</f>
        <v>0</v>
      </c>
      <c r="AI67" s="125">
        <f>-'TOTAL INVERSION IAP'!T67</f>
        <v>0</v>
      </c>
      <c r="AJ67" s="125">
        <f>-'TOTAL INVERSION IAP'!U67</f>
        <v>0</v>
      </c>
      <c r="AK67" s="125">
        <f>-'TOTAL INVERSION IAP'!V67</f>
        <v>0</v>
      </c>
      <c r="AL67" s="125">
        <f>-'TOTAL INVERSION IAP'!W67</f>
        <v>0</v>
      </c>
      <c r="AM67" s="125">
        <f>-'TOTAL INVERSION IAP'!X67</f>
        <v>0</v>
      </c>
      <c r="AN67" s="125">
        <f>-'TOTAL INVERSION IAP'!Y67</f>
        <v>0</v>
      </c>
      <c r="AO67" s="125">
        <f>-'TOTAL INVERSION IAP'!Z67</f>
        <v>0</v>
      </c>
      <c r="AP67" s="125">
        <f>-'TOTAL INVERSION IAP'!AA67</f>
        <v>0</v>
      </c>
      <c r="AQ67" s="125">
        <f>-'TOTAL INVERSION IAP'!AB67</f>
        <v>0</v>
      </c>
      <c r="AR67" s="125">
        <f>-'TOTAL INVERSION IAP'!AC67</f>
        <v>0</v>
      </c>
      <c r="AS67" s="125">
        <f>-'TOTAL INVERSION IAP'!AD67</f>
        <v>0</v>
      </c>
      <c r="AT67" s="125">
        <f>-'TOTAL INVERSION IAP'!AE67</f>
        <v>0</v>
      </c>
      <c r="AU67" s="125">
        <f>-'TOTAL INVERSION IAP'!AF67</f>
        <v>0</v>
      </c>
      <c r="AV67" s="125">
        <f>-'TOTAL INVERSION IAP'!AG67</f>
        <v>0</v>
      </c>
      <c r="AW67" s="125">
        <f>-'TOTAL INVERSION IAP'!AH67</f>
        <v>0</v>
      </c>
      <c r="AX67" s="125">
        <f>-'TOTAL INVERSION IAP'!AI67</f>
        <v>0</v>
      </c>
      <c r="AY67" s="125">
        <f>-'TOTAL INVERSION IAP'!AJ67</f>
        <v>0</v>
      </c>
      <c r="AZ67" s="125">
        <f>-'TOTAL INVERSION IAP'!AK67</f>
        <v>0</v>
      </c>
      <c r="BA67" s="125">
        <f>-'TOTAL INVERSION IAP'!AL67</f>
        <v>0</v>
      </c>
      <c r="BB67" s="125">
        <f>-'TOTAL INVERSION IAP'!AM67</f>
        <v>0</v>
      </c>
      <c r="BC67" s="125">
        <f>-'TOTAL INVERSION IAP'!AN67</f>
        <v>0</v>
      </c>
      <c r="BD67" s="125">
        <f>-'TOTAL INVERSION IAP'!AO67</f>
        <v>0</v>
      </c>
      <c r="BE67" s="125">
        <f>-'TOTAL INVERSION IAP'!AP67</f>
        <v>0</v>
      </c>
      <c r="BF67" s="125">
        <f>-'TOTAL INVERSION IAP'!AQ67</f>
        <v>0</v>
      </c>
      <c r="BG67" s="125">
        <f>-'TOTAL INVERSION IAP'!AR67</f>
        <v>0</v>
      </c>
      <c r="BH67" s="125">
        <f>-'TOTAL INVERSION IAP'!AS67</f>
        <v>0</v>
      </c>
      <c r="BI67" s="125">
        <f>-'TOTAL INVERSION IAP'!AT67</f>
        <v>0</v>
      </c>
      <c r="BJ67" s="125">
        <f>-'TOTAL INVERSION IAP'!AU67</f>
        <v>0</v>
      </c>
      <c r="BK67" s="125">
        <f>-'TOTAL INVERSION IAP'!AV67</f>
        <v>0</v>
      </c>
      <c r="BL67" s="125">
        <f>-'TOTAL INVERSION IAP'!AW67</f>
        <v>0</v>
      </c>
      <c r="BM67" s="125">
        <f>-'TOTAL INVERSION IAP'!AX67</f>
        <v>0</v>
      </c>
      <c r="BN67" s="125">
        <f>-'TOTAL INVERSION IAP'!AY67</f>
        <v>0</v>
      </c>
      <c r="BO67" s="125">
        <f>-'TOTAL INVERSION IAP'!AZ67</f>
        <v>0</v>
      </c>
      <c r="BP67" s="125">
        <f>-'TOTAL INVERSION IAP'!BA67</f>
        <v>0</v>
      </c>
      <c r="BQ67" s="125">
        <f>-'TOTAL INVERSION IAP'!BB67</f>
        <v>0</v>
      </c>
      <c r="BR67" s="125">
        <f>-'TOTAL INVERSION IAP'!BC67</f>
        <v>0</v>
      </c>
    </row>
    <row r="68" spans="2:70" x14ac:dyDescent="0.25">
      <c r="B68" s="59" t="s">
        <v>335</v>
      </c>
      <c r="C68" s="62" t="str">
        <f>+VLOOKUP(B68,'resumen UCAP'!$A$5:$O$329,2,0)</f>
        <v>LUMINARIA LED 46W NUEVA</v>
      </c>
      <c r="D68" s="63">
        <f>+'Desmonte Infr. financiada'!D68</f>
        <v>46</v>
      </c>
      <c r="E68" s="63" t="str">
        <f>+VLOOKUP(B68,'resumen UCAP'!$A$5:$O$329,3,0)</f>
        <v>Un</v>
      </c>
      <c r="F68" s="64">
        <f>+VLOOKUP(B68,'resumen UCAP'!$A$5:$O$329,15,0)</f>
        <v>2469778</v>
      </c>
      <c r="G68" s="61">
        <v>90</v>
      </c>
      <c r="H68" s="125"/>
      <c r="I68" s="125"/>
      <c r="J68" s="125"/>
      <c r="K68" s="125"/>
      <c r="L68" s="125"/>
      <c r="M68" s="125"/>
      <c r="N68" s="125"/>
      <c r="O68" s="125"/>
      <c r="P68" s="125"/>
      <c r="Q68" s="125"/>
      <c r="R68" s="125"/>
      <c r="S68" s="125"/>
      <c r="T68" s="125"/>
      <c r="U68" s="125"/>
      <c r="V68" s="125"/>
      <c r="W68" s="125">
        <f>-'TOTAL INVERSION IAP'!H68</f>
        <v>0</v>
      </c>
      <c r="X68" s="125">
        <f>-'TOTAL INVERSION IAP'!I68</f>
        <v>0</v>
      </c>
      <c r="Y68" s="125">
        <f>-'TOTAL INVERSION IAP'!J68</f>
        <v>0</v>
      </c>
      <c r="Z68" s="125">
        <f>-'TOTAL INVERSION IAP'!K68</f>
        <v>0</v>
      </c>
      <c r="AA68" s="125">
        <f>-'TOTAL INVERSION IAP'!L68</f>
        <v>0</v>
      </c>
      <c r="AB68" s="125">
        <f>-'TOTAL INVERSION IAP'!M68</f>
        <v>0</v>
      </c>
      <c r="AC68" s="125">
        <f>-'TOTAL INVERSION IAP'!N68</f>
        <v>0</v>
      </c>
      <c r="AD68" s="125">
        <f>-'TOTAL INVERSION IAP'!O68</f>
        <v>0</v>
      </c>
      <c r="AE68" s="125">
        <f>-'TOTAL INVERSION IAP'!P68</f>
        <v>0</v>
      </c>
      <c r="AF68" s="125">
        <f>-'TOTAL INVERSION IAP'!Q68</f>
        <v>0</v>
      </c>
      <c r="AG68" s="125">
        <f>-'TOTAL INVERSION IAP'!R68</f>
        <v>0</v>
      </c>
      <c r="AH68" s="125">
        <f>-'TOTAL INVERSION IAP'!S68</f>
        <v>0</v>
      </c>
      <c r="AI68" s="125">
        <f>-'TOTAL INVERSION IAP'!T68</f>
        <v>0</v>
      </c>
      <c r="AJ68" s="125">
        <f>-'TOTAL INVERSION IAP'!U68</f>
        <v>0</v>
      </c>
      <c r="AK68" s="125">
        <f>-'TOTAL INVERSION IAP'!V68</f>
        <v>0</v>
      </c>
      <c r="AL68" s="125">
        <f>-'TOTAL INVERSION IAP'!W68</f>
        <v>0</v>
      </c>
      <c r="AM68" s="125">
        <f>-'TOTAL INVERSION IAP'!X68</f>
        <v>0</v>
      </c>
      <c r="AN68" s="125">
        <f>-'TOTAL INVERSION IAP'!Y68</f>
        <v>0</v>
      </c>
      <c r="AO68" s="125">
        <f>-'TOTAL INVERSION IAP'!Z68</f>
        <v>0</v>
      </c>
      <c r="AP68" s="125">
        <f>-'TOTAL INVERSION IAP'!AA68</f>
        <v>0</v>
      </c>
      <c r="AQ68" s="125">
        <f>-'TOTAL INVERSION IAP'!AB68</f>
        <v>0</v>
      </c>
      <c r="AR68" s="125">
        <f>-'TOTAL INVERSION IAP'!AC68</f>
        <v>0</v>
      </c>
      <c r="AS68" s="125">
        <f>-'TOTAL INVERSION IAP'!AD68</f>
        <v>0</v>
      </c>
      <c r="AT68" s="125">
        <f>-'TOTAL INVERSION IAP'!AE68</f>
        <v>0</v>
      </c>
      <c r="AU68" s="125">
        <f>-'TOTAL INVERSION IAP'!AF68</f>
        <v>0</v>
      </c>
      <c r="AV68" s="125">
        <f>-'TOTAL INVERSION IAP'!AG68</f>
        <v>0</v>
      </c>
      <c r="AW68" s="125">
        <f>-'TOTAL INVERSION IAP'!AH68</f>
        <v>0</v>
      </c>
      <c r="AX68" s="125">
        <f>-'TOTAL INVERSION IAP'!AI68</f>
        <v>0</v>
      </c>
      <c r="AY68" s="125">
        <f>-'TOTAL INVERSION IAP'!AJ68</f>
        <v>0</v>
      </c>
      <c r="AZ68" s="125">
        <f>-'TOTAL INVERSION IAP'!AK68</f>
        <v>0</v>
      </c>
      <c r="BA68" s="125">
        <f>-'TOTAL INVERSION IAP'!AL68</f>
        <v>0</v>
      </c>
      <c r="BB68" s="125">
        <f>-'TOTAL INVERSION IAP'!AM68</f>
        <v>0</v>
      </c>
      <c r="BC68" s="125">
        <f>-'TOTAL INVERSION IAP'!AN68</f>
        <v>0</v>
      </c>
      <c r="BD68" s="125">
        <f>-'TOTAL INVERSION IAP'!AO68</f>
        <v>0</v>
      </c>
      <c r="BE68" s="125">
        <f>-'TOTAL INVERSION IAP'!AP68</f>
        <v>0</v>
      </c>
      <c r="BF68" s="125">
        <f>-'TOTAL INVERSION IAP'!AQ68</f>
        <v>0</v>
      </c>
      <c r="BG68" s="125">
        <f>-'TOTAL INVERSION IAP'!AR68</f>
        <v>0</v>
      </c>
      <c r="BH68" s="125">
        <f>-'TOTAL INVERSION IAP'!AS68</f>
        <v>0</v>
      </c>
      <c r="BI68" s="125">
        <f>-'TOTAL INVERSION IAP'!AT68</f>
        <v>0</v>
      </c>
      <c r="BJ68" s="125">
        <f>-'TOTAL INVERSION IAP'!AU68</f>
        <v>0</v>
      </c>
      <c r="BK68" s="125">
        <f>-'TOTAL INVERSION IAP'!AV68</f>
        <v>0</v>
      </c>
      <c r="BL68" s="125">
        <f>-'TOTAL INVERSION IAP'!AW68</f>
        <v>0</v>
      </c>
      <c r="BM68" s="125">
        <f>-'TOTAL INVERSION IAP'!AX68</f>
        <v>0</v>
      </c>
      <c r="BN68" s="125">
        <f>-'TOTAL INVERSION IAP'!AY68</f>
        <v>0</v>
      </c>
      <c r="BO68" s="125">
        <f>-'TOTAL INVERSION IAP'!AZ68</f>
        <v>0</v>
      </c>
      <c r="BP68" s="125">
        <f>-'TOTAL INVERSION IAP'!BA68</f>
        <v>0</v>
      </c>
      <c r="BQ68" s="125">
        <f>-'TOTAL INVERSION IAP'!BB68</f>
        <v>0</v>
      </c>
      <c r="BR68" s="125">
        <f>-'TOTAL INVERSION IAP'!BC68</f>
        <v>0</v>
      </c>
    </row>
    <row r="69" spans="2:70" x14ac:dyDescent="0.25">
      <c r="B69" s="59" t="s">
        <v>336</v>
      </c>
      <c r="C69" s="62" t="str">
        <f>+VLOOKUP(B69,'resumen UCAP'!$A$5:$O$329,2,0)</f>
        <v>Luminaria sodio 100w</v>
      </c>
      <c r="D69" s="63">
        <f>+'Desmonte Infr. financiada'!D69</f>
        <v>115</v>
      </c>
      <c r="E69" s="63" t="str">
        <f>+VLOOKUP(B69,'resumen UCAP'!$A$5:$O$329,3,0)</f>
        <v>Un</v>
      </c>
      <c r="F69" s="64">
        <f>+VLOOKUP(B69,'resumen UCAP'!$A$5:$O$329,15,0)</f>
        <v>212389</v>
      </c>
      <c r="G69" s="123">
        <v>33</v>
      </c>
      <c r="H69" s="125"/>
      <c r="I69" s="125"/>
      <c r="J69" s="125"/>
      <c r="K69" s="125"/>
      <c r="L69" s="125"/>
      <c r="M69" s="125"/>
      <c r="N69" s="125"/>
      <c r="O69" s="125"/>
      <c r="P69" s="125"/>
      <c r="Q69" s="125"/>
      <c r="R69" s="125"/>
      <c r="S69" s="125"/>
      <c r="T69" s="125"/>
      <c r="U69" s="125"/>
      <c r="V69" s="125"/>
      <c r="W69" s="125">
        <f>-'TOTAL INVERSION IAP'!H69</f>
        <v>0</v>
      </c>
      <c r="X69" s="125">
        <f>-'TOTAL INVERSION IAP'!I69</f>
        <v>0</v>
      </c>
      <c r="Y69" s="125">
        <f>-'TOTAL INVERSION IAP'!J69</f>
        <v>0</v>
      </c>
      <c r="Z69" s="125">
        <f>-'TOTAL INVERSION IAP'!K69</f>
        <v>0</v>
      </c>
      <c r="AA69" s="125">
        <f>-'TOTAL INVERSION IAP'!L69</f>
        <v>0</v>
      </c>
      <c r="AB69" s="125">
        <f>-'TOTAL INVERSION IAP'!M69</f>
        <v>0</v>
      </c>
      <c r="AC69" s="125">
        <f>-'TOTAL INVERSION IAP'!N69</f>
        <v>0</v>
      </c>
      <c r="AD69" s="125">
        <f>-'TOTAL INVERSION IAP'!O69</f>
        <v>0</v>
      </c>
      <c r="AE69" s="125">
        <f>-'TOTAL INVERSION IAP'!P69</f>
        <v>0</v>
      </c>
      <c r="AF69" s="125">
        <f>-'TOTAL INVERSION IAP'!Q69</f>
        <v>0</v>
      </c>
      <c r="AG69" s="125">
        <f>-'TOTAL INVERSION IAP'!R69</f>
        <v>0</v>
      </c>
      <c r="AH69" s="125">
        <f>-'TOTAL INVERSION IAP'!S69</f>
        <v>0</v>
      </c>
      <c r="AI69" s="125">
        <f>-'TOTAL INVERSION IAP'!T69</f>
        <v>0</v>
      </c>
      <c r="AJ69" s="125">
        <f>-'TOTAL INVERSION IAP'!U69</f>
        <v>0</v>
      </c>
      <c r="AK69" s="125">
        <f>-'TOTAL INVERSION IAP'!V69</f>
        <v>0</v>
      </c>
      <c r="AL69" s="125">
        <f>-'TOTAL INVERSION IAP'!W69</f>
        <v>0</v>
      </c>
      <c r="AM69" s="125">
        <f>-'TOTAL INVERSION IAP'!X69</f>
        <v>0</v>
      </c>
      <c r="AN69" s="125">
        <f>-'TOTAL INVERSION IAP'!Y69</f>
        <v>0</v>
      </c>
      <c r="AO69" s="125">
        <f>-'TOTAL INVERSION IAP'!Z69</f>
        <v>0</v>
      </c>
      <c r="AP69" s="125">
        <f>-'TOTAL INVERSION IAP'!AA69</f>
        <v>0</v>
      </c>
      <c r="AQ69" s="125">
        <f>-'TOTAL INVERSION IAP'!AB69</f>
        <v>0</v>
      </c>
      <c r="AR69" s="125">
        <f>-'TOTAL INVERSION IAP'!AC69</f>
        <v>0</v>
      </c>
      <c r="AS69" s="125">
        <f>-'TOTAL INVERSION IAP'!AD69</f>
        <v>0</v>
      </c>
      <c r="AT69" s="125">
        <f>-'TOTAL INVERSION IAP'!AE69</f>
        <v>0</v>
      </c>
      <c r="AU69" s="125">
        <f>-'TOTAL INVERSION IAP'!AF69</f>
        <v>0</v>
      </c>
      <c r="AV69" s="125">
        <f>-'TOTAL INVERSION IAP'!AG69</f>
        <v>0</v>
      </c>
      <c r="AW69" s="125">
        <f>-'TOTAL INVERSION IAP'!AH69</f>
        <v>0</v>
      </c>
      <c r="AX69" s="125">
        <f>-'TOTAL INVERSION IAP'!AI69</f>
        <v>0</v>
      </c>
      <c r="AY69" s="125">
        <f>-'TOTAL INVERSION IAP'!AJ69</f>
        <v>0</v>
      </c>
      <c r="AZ69" s="125">
        <f>-'TOTAL INVERSION IAP'!AK69</f>
        <v>0</v>
      </c>
      <c r="BA69" s="125">
        <f>-'TOTAL INVERSION IAP'!AL69</f>
        <v>0</v>
      </c>
      <c r="BB69" s="125">
        <f>-'TOTAL INVERSION IAP'!AM69</f>
        <v>0</v>
      </c>
      <c r="BC69" s="125">
        <f>-'TOTAL INVERSION IAP'!AN69</f>
        <v>0</v>
      </c>
      <c r="BD69" s="125">
        <f>-'TOTAL INVERSION IAP'!AO69</f>
        <v>0</v>
      </c>
      <c r="BE69" s="125">
        <f>-'TOTAL INVERSION IAP'!AP69</f>
        <v>0</v>
      </c>
      <c r="BF69" s="125">
        <f>-'TOTAL INVERSION IAP'!AQ69</f>
        <v>0</v>
      </c>
      <c r="BG69" s="125">
        <f>-'TOTAL INVERSION IAP'!AR69</f>
        <v>0</v>
      </c>
      <c r="BH69" s="125">
        <f>-'TOTAL INVERSION IAP'!AS69</f>
        <v>0</v>
      </c>
      <c r="BI69" s="125">
        <f>-'TOTAL INVERSION IAP'!AT69</f>
        <v>0</v>
      </c>
      <c r="BJ69" s="125">
        <f>-'TOTAL INVERSION IAP'!AU69</f>
        <v>0</v>
      </c>
      <c r="BK69" s="125">
        <f>-'TOTAL INVERSION IAP'!AV69</f>
        <v>0</v>
      </c>
      <c r="BL69" s="125">
        <f>-'TOTAL INVERSION IAP'!AW69</f>
        <v>0</v>
      </c>
      <c r="BM69" s="125">
        <f>-'TOTAL INVERSION IAP'!AX69</f>
        <v>0</v>
      </c>
      <c r="BN69" s="125">
        <f>-'TOTAL INVERSION IAP'!AY69</f>
        <v>0</v>
      </c>
      <c r="BO69" s="125">
        <f>-'TOTAL INVERSION IAP'!AZ69</f>
        <v>0</v>
      </c>
      <c r="BP69" s="125">
        <f>-'TOTAL INVERSION IAP'!BA69</f>
        <v>0</v>
      </c>
      <c r="BQ69" s="125">
        <f>-'TOTAL INVERSION IAP'!BB69</f>
        <v>0</v>
      </c>
      <c r="BR69" s="125">
        <f>-'TOTAL INVERSION IAP'!BC69</f>
        <v>0</v>
      </c>
    </row>
    <row r="70" spans="2:70" x14ac:dyDescent="0.25">
      <c r="B70" s="59" t="s">
        <v>337</v>
      </c>
      <c r="C70" s="62" t="str">
        <f>+VLOOKUP(B70,'resumen UCAP'!$A$5:$O$329,2,0)</f>
        <v>PROYECTOR MH 250W NUEVA</v>
      </c>
      <c r="D70" s="63">
        <f>+'Desmonte Infr. financiada'!D70</f>
        <v>279</v>
      </c>
      <c r="E70" s="63" t="str">
        <f>+VLOOKUP(B70,'resumen UCAP'!$A$5:$O$329,3,0)</f>
        <v>Un</v>
      </c>
      <c r="F70" s="64">
        <f>+VLOOKUP(B70,'resumen UCAP'!$A$5:$O$329,15,0)</f>
        <v>351349</v>
      </c>
      <c r="G70" s="124">
        <v>15</v>
      </c>
      <c r="H70" s="125"/>
      <c r="I70" s="125"/>
      <c r="J70" s="125"/>
      <c r="K70" s="125"/>
      <c r="L70" s="125"/>
      <c r="M70" s="125"/>
      <c r="N70" s="125"/>
      <c r="O70" s="125"/>
      <c r="P70" s="125"/>
      <c r="Q70" s="125"/>
      <c r="R70" s="125"/>
      <c r="S70" s="125"/>
      <c r="T70" s="125"/>
      <c r="U70" s="125"/>
      <c r="V70" s="125"/>
      <c r="W70" s="125">
        <f>-'TOTAL INVERSION IAP'!H70</f>
        <v>0</v>
      </c>
      <c r="X70" s="125">
        <f>-'TOTAL INVERSION IAP'!I70</f>
        <v>0</v>
      </c>
      <c r="Y70" s="125">
        <f>-'TOTAL INVERSION IAP'!J70</f>
        <v>0</v>
      </c>
      <c r="Z70" s="125">
        <f>-'TOTAL INVERSION IAP'!K70</f>
        <v>0</v>
      </c>
      <c r="AA70" s="125">
        <f>-'TOTAL INVERSION IAP'!L70</f>
        <v>0</v>
      </c>
      <c r="AB70" s="125">
        <f>-'TOTAL INVERSION IAP'!M70</f>
        <v>0</v>
      </c>
      <c r="AC70" s="125">
        <f>-'TOTAL INVERSION IAP'!N70</f>
        <v>0</v>
      </c>
      <c r="AD70" s="125">
        <f>-'TOTAL INVERSION IAP'!O70</f>
        <v>0</v>
      </c>
      <c r="AE70" s="125">
        <f>-'TOTAL INVERSION IAP'!P70</f>
        <v>0</v>
      </c>
      <c r="AF70" s="125">
        <f>-'TOTAL INVERSION IAP'!Q70</f>
        <v>0</v>
      </c>
      <c r="AG70" s="125">
        <f>-'TOTAL INVERSION IAP'!R70</f>
        <v>0</v>
      </c>
      <c r="AH70" s="125">
        <f>-'TOTAL INVERSION IAP'!S70</f>
        <v>0</v>
      </c>
      <c r="AI70" s="125">
        <f>-'TOTAL INVERSION IAP'!T70</f>
        <v>0</v>
      </c>
      <c r="AJ70" s="125">
        <f>-'TOTAL INVERSION IAP'!U70</f>
        <v>0</v>
      </c>
      <c r="AK70" s="125">
        <f>-'TOTAL INVERSION IAP'!V70</f>
        <v>0</v>
      </c>
      <c r="AL70" s="125">
        <f>-'TOTAL INVERSION IAP'!W70</f>
        <v>0</v>
      </c>
      <c r="AM70" s="125">
        <f>-'TOTAL INVERSION IAP'!X70</f>
        <v>0</v>
      </c>
      <c r="AN70" s="125">
        <f>-'TOTAL INVERSION IAP'!Y70</f>
        <v>0</v>
      </c>
      <c r="AO70" s="125">
        <f>-'TOTAL INVERSION IAP'!Z70</f>
        <v>0</v>
      </c>
      <c r="AP70" s="125">
        <f>-'TOTAL INVERSION IAP'!AA70</f>
        <v>0</v>
      </c>
      <c r="AQ70" s="125">
        <f>-'TOTAL INVERSION IAP'!AB70</f>
        <v>0</v>
      </c>
      <c r="AR70" s="125">
        <f>-'TOTAL INVERSION IAP'!AC70</f>
        <v>0</v>
      </c>
      <c r="AS70" s="125">
        <f>-'TOTAL INVERSION IAP'!AD70</f>
        <v>0</v>
      </c>
      <c r="AT70" s="125">
        <f>-'TOTAL INVERSION IAP'!AE70</f>
        <v>0</v>
      </c>
      <c r="AU70" s="125">
        <f>-'TOTAL INVERSION IAP'!AF70</f>
        <v>0</v>
      </c>
      <c r="AV70" s="125">
        <f>-'TOTAL INVERSION IAP'!AG70</f>
        <v>0</v>
      </c>
      <c r="AW70" s="125">
        <f>-'TOTAL INVERSION IAP'!AH70</f>
        <v>0</v>
      </c>
      <c r="AX70" s="125">
        <f>-'TOTAL INVERSION IAP'!AI70</f>
        <v>0</v>
      </c>
      <c r="AY70" s="125">
        <f>-'TOTAL INVERSION IAP'!AJ70</f>
        <v>0</v>
      </c>
      <c r="AZ70" s="125">
        <f>-'TOTAL INVERSION IAP'!AK70</f>
        <v>0</v>
      </c>
      <c r="BA70" s="125">
        <f>-'TOTAL INVERSION IAP'!AL70</f>
        <v>0</v>
      </c>
      <c r="BB70" s="125">
        <f>-'TOTAL INVERSION IAP'!AM70</f>
        <v>0</v>
      </c>
      <c r="BC70" s="125">
        <f>-'TOTAL INVERSION IAP'!AN70</f>
        <v>0</v>
      </c>
      <c r="BD70" s="125">
        <f>-'TOTAL INVERSION IAP'!AO70</f>
        <v>0</v>
      </c>
      <c r="BE70" s="125">
        <f>-'TOTAL INVERSION IAP'!AP70</f>
        <v>0</v>
      </c>
      <c r="BF70" s="125">
        <f>-'TOTAL INVERSION IAP'!AQ70</f>
        <v>0</v>
      </c>
      <c r="BG70" s="125">
        <f>-'TOTAL INVERSION IAP'!AR70</f>
        <v>0</v>
      </c>
      <c r="BH70" s="125">
        <f>-'TOTAL INVERSION IAP'!AS70</f>
        <v>0</v>
      </c>
      <c r="BI70" s="125">
        <f>-'TOTAL INVERSION IAP'!AT70</f>
        <v>0</v>
      </c>
      <c r="BJ70" s="125">
        <f>-'TOTAL INVERSION IAP'!AU70</f>
        <v>0</v>
      </c>
      <c r="BK70" s="125">
        <f>-'TOTAL INVERSION IAP'!AV70</f>
        <v>0</v>
      </c>
      <c r="BL70" s="125">
        <f>-'TOTAL INVERSION IAP'!AW70</f>
        <v>0</v>
      </c>
      <c r="BM70" s="125">
        <f>-'TOTAL INVERSION IAP'!AX70</f>
        <v>0</v>
      </c>
      <c r="BN70" s="125">
        <f>-'TOTAL INVERSION IAP'!AY70</f>
        <v>0</v>
      </c>
      <c r="BO70" s="125">
        <f>-'TOTAL INVERSION IAP'!AZ70</f>
        <v>0</v>
      </c>
      <c r="BP70" s="125">
        <f>-'TOTAL INVERSION IAP'!BA70</f>
        <v>0</v>
      </c>
      <c r="BQ70" s="125">
        <f>-'TOTAL INVERSION IAP'!BB70</f>
        <v>0</v>
      </c>
      <c r="BR70" s="125">
        <f>-'TOTAL INVERSION IAP'!BC70</f>
        <v>0</v>
      </c>
    </row>
    <row r="71" spans="2:70" x14ac:dyDescent="0.25">
      <c r="B71" s="59" t="s">
        <v>338</v>
      </c>
      <c r="C71" s="62" t="str">
        <f>+VLOOKUP(B71,'resumen UCAP'!$A$5:$O$329,2,0)</f>
        <v>LUMINARIA NA 250W SEGUNDA</v>
      </c>
      <c r="D71" s="63">
        <f>+'Desmonte Infr. financiada'!D71</f>
        <v>279</v>
      </c>
      <c r="E71" s="63" t="str">
        <f>+VLOOKUP(B71,'resumen UCAP'!$A$5:$O$329,3,0)</f>
        <v>Un</v>
      </c>
      <c r="F71" s="64">
        <f>+VLOOKUP(B71,'resumen UCAP'!$A$5:$O$329,15,0)</f>
        <v>435463</v>
      </c>
      <c r="G71" s="123">
        <v>49</v>
      </c>
      <c r="H71" s="125"/>
      <c r="I71" s="125"/>
      <c r="J71" s="125"/>
      <c r="K71" s="125"/>
      <c r="L71" s="125"/>
      <c r="M71" s="125"/>
      <c r="N71" s="125"/>
      <c r="O71" s="125"/>
      <c r="P71" s="125"/>
      <c r="Q71" s="125"/>
      <c r="R71" s="125"/>
      <c r="S71" s="125"/>
      <c r="T71" s="125"/>
      <c r="U71" s="125"/>
      <c r="V71" s="125"/>
      <c r="W71" s="125">
        <f>-'TOTAL INVERSION IAP'!H71</f>
        <v>0</v>
      </c>
      <c r="X71" s="125">
        <f>-'TOTAL INVERSION IAP'!I71</f>
        <v>0</v>
      </c>
      <c r="Y71" s="125">
        <f>-'TOTAL INVERSION IAP'!J71</f>
        <v>0</v>
      </c>
      <c r="Z71" s="125">
        <f>-'TOTAL INVERSION IAP'!K71</f>
        <v>0</v>
      </c>
      <c r="AA71" s="125">
        <f>-'TOTAL INVERSION IAP'!L71</f>
        <v>0</v>
      </c>
      <c r="AB71" s="125">
        <f>-'TOTAL INVERSION IAP'!M71</f>
        <v>0</v>
      </c>
      <c r="AC71" s="125">
        <f>-'TOTAL INVERSION IAP'!N71</f>
        <v>0</v>
      </c>
      <c r="AD71" s="125">
        <f>-'TOTAL INVERSION IAP'!O71</f>
        <v>0</v>
      </c>
      <c r="AE71" s="125">
        <f>-'TOTAL INVERSION IAP'!P71</f>
        <v>0</v>
      </c>
      <c r="AF71" s="125">
        <f>-'TOTAL INVERSION IAP'!Q71</f>
        <v>0</v>
      </c>
      <c r="AG71" s="125">
        <f>-'TOTAL INVERSION IAP'!R71</f>
        <v>0</v>
      </c>
      <c r="AH71" s="125">
        <f>-'TOTAL INVERSION IAP'!S71</f>
        <v>0</v>
      </c>
      <c r="AI71" s="125">
        <f>-'TOTAL INVERSION IAP'!T71</f>
        <v>0</v>
      </c>
      <c r="AJ71" s="125">
        <f>-'TOTAL INVERSION IAP'!U71</f>
        <v>0</v>
      </c>
      <c r="AK71" s="125">
        <f>-'TOTAL INVERSION IAP'!V71</f>
        <v>0</v>
      </c>
      <c r="AL71" s="125">
        <f>-'TOTAL INVERSION IAP'!W71</f>
        <v>0</v>
      </c>
      <c r="AM71" s="125">
        <f>-'TOTAL INVERSION IAP'!X71</f>
        <v>0</v>
      </c>
      <c r="AN71" s="125">
        <f>-'TOTAL INVERSION IAP'!Y71</f>
        <v>0</v>
      </c>
      <c r="AO71" s="125">
        <f>-'TOTAL INVERSION IAP'!Z71</f>
        <v>0</v>
      </c>
      <c r="AP71" s="125">
        <f>-'TOTAL INVERSION IAP'!AA71</f>
        <v>0</v>
      </c>
      <c r="AQ71" s="125">
        <f>-'TOTAL INVERSION IAP'!AB71</f>
        <v>0</v>
      </c>
      <c r="AR71" s="125">
        <f>-'TOTAL INVERSION IAP'!AC71</f>
        <v>0</v>
      </c>
      <c r="AS71" s="125">
        <f>-'TOTAL INVERSION IAP'!AD71</f>
        <v>0</v>
      </c>
      <c r="AT71" s="125">
        <f>-'TOTAL INVERSION IAP'!AE71</f>
        <v>0</v>
      </c>
      <c r="AU71" s="125">
        <f>-'TOTAL INVERSION IAP'!AF71</f>
        <v>0</v>
      </c>
      <c r="AV71" s="125">
        <f>-'TOTAL INVERSION IAP'!AG71</f>
        <v>0</v>
      </c>
      <c r="AW71" s="125">
        <f>-'TOTAL INVERSION IAP'!AH71</f>
        <v>0</v>
      </c>
      <c r="AX71" s="125">
        <f>-'TOTAL INVERSION IAP'!AI71</f>
        <v>0</v>
      </c>
      <c r="AY71" s="125">
        <f>-'TOTAL INVERSION IAP'!AJ71</f>
        <v>0</v>
      </c>
      <c r="AZ71" s="125">
        <f>-'TOTAL INVERSION IAP'!AK71</f>
        <v>0</v>
      </c>
      <c r="BA71" s="125">
        <f>-'TOTAL INVERSION IAP'!AL71</f>
        <v>0</v>
      </c>
      <c r="BB71" s="125">
        <f>-'TOTAL INVERSION IAP'!AM71</f>
        <v>0</v>
      </c>
      <c r="BC71" s="125">
        <f>-'TOTAL INVERSION IAP'!AN71</f>
        <v>0</v>
      </c>
      <c r="BD71" s="125">
        <f>-'TOTAL INVERSION IAP'!AO71</f>
        <v>0</v>
      </c>
      <c r="BE71" s="125">
        <f>-'TOTAL INVERSION IAP'!AP71</f>
        <v>0</v>
      </c>
      <c r="BF71" s="125">
        <f>-'TOTAL INVERSION IAP'!AQ71</f>
        <v>0</v>
      </c>
      <c r="BG71" s="125">
        <f>-'TOTAL INVERSION IAP'!AR71</f>
        <v>0</v>
      </c>
      <c r="BH71" s="125">
        <f>-'TOTAL INVERSION IAP'!AS71</f>
        <v>0</v>
      </c>
      <c r="BI71" s="125">
        <f>-'TOTAL INVERSION IAP'!AT71</f>
        <v>0</v>
      </c>
      <c r="BJ71" s="125">
        <f>-'TOTAL INVERSION IAP'!AU71</f>
        <v>0</v>
      </c>
      <c r="BK71" s="125">
        <f>-'TOTAL INVERSION IAP'!AV71</f>
        <v>0</v>
      </c>
      <c r="BL71" s="125">
        <f>-'TOTAL INVERSION IAP'!AW71</f>
        <v>0</v>
      </c>
      <c r="BM71" s="125">
        <f>-'TOTAL INVERSION IAP'!AX71</f>
        <v>0</v>
      </c>
      <c r="BN71" s="125">
        <f>-'TOTAL INVERSION IAP'!AY71</f>
        <v>0</v>
      </c>
      <c r="BO71" s="125">
        <f>-'TOTAL INVERSION IAP'!AZ71</f>
        <v>0</v>
      </c>
      <c r="BP71" s="125">
        <f>-'TOTAL INVERSION IAP'!BA71</f>
        <v>0</v>
      </c>
      <c r="BQ71" s="125">
        <f>-'TOTAL INVERSION IAP'!BB71</f>
        <v>0</v>
      </c>
      <c r="BR71" s="125">
        <f>-'TOTAL INVERSION IAP'!BC71</f>
        <v>0</v>
      </c>
    </row>
    <row r="72" spans="2:70" x14ac:dyDescent="0.25">
      <c r="B72" s="59" t="s">
        <v>339</v>
      </c>
      <c r="C72" s="62" t="str">
        <f>+VLOOKUP(B72,'resumen UCAP'!$A$5:$O$329,2,0)</f>
        <v>PROYECTOR MH 250W SEGUNDA</v>
      </c>
      <c r="D72" s="63">
        <f>+'Desmonte Infr. financiada'!D72</f>
        <v>279</v>
      </c>
      <c r="E72" s="63" t="str">
        <f>+VLOOKUP(B72,'resumen UCAP'!$A$5:$O$329,3,0)</f>
        <v>Un</v>
      </c>
      <c r="F72" s="64">
        <f>+VLOOKUP(B72,'resumen UCAP'!$A$5:$O$329,15,0)</f>
        <v>413027</v>
      </c>
      <c r="G72" s="124">
        <v>36</v>
      </c>
      <c r="H72" s="125"/>
      <c r="I72" s="125"/>
      <c r="J72" s="125"/>
      <c r="K72" s="125"/>
      <c r="L72" s="125"/>
      <c r="M72" s="125"/>
      <c r="N72" s="125"/>
      <c r="O72" s="125"/>
      <c r="P72" s="125"/>
      <c r="Q72" s="125"/>
      <c r="R72" s="125"/>
      <c r="S72" s="125"/>
      <c r="T72" s="125"/>
      <c r="U72" s="125"/>
      <c r="V72" s="125"/>
      <c r="W72" s="125">
        <f>-'TOTAL INVERSION IAP'!H72</f>
        <v>0</v>
      </c>
      <c r="X72" s="125">
        <f>-'TOTAL INVERSION IAP'!I72</f>
        <v>0</v>
      </c>
      <c r="Y72" s="125">
        <f>-'TOTAL INVERSION IAP'!J72</f>
        <v>0</v>
      </c>
      <c r="Z72" s="125">
        <f>-'TOTAL INVERSION IAP'!K72</f>
        <v>0</v>
      </c>
      <c r="AA72" s="125">
        <f>-'TOTAL INVERSION IAP'!L72</f>
        <v>0</v>
      </c>
      <c r="AB72" s="125">
        <f>-'TOTAL INVERSION IAP'!M72</f>
        <v>0</v>
      </c>
      <c r="AC72" s="125">
        <f>-'TOTAL INVERSION IAP'!N72</f>
        <v>0</v>
      </c>
      <c r="AD72" s="125">
        <f>-'TOTAL INVERSION IAP'!O72</f>
        <v>0</v>
      </c>
      <c r="AE72" s="125">
        <f>-'TOTAL INVERSION IAP'!P72</f>
        <v>0</v>
      </c>
      <c r="AF72" s="125">
        <f>-'TOTAL INVERSION IAP'!Q72</f>
        <v>0</v>
      </c>
      <c r="AG72" s="125">
        <f>-'TOTAL INVERSION IAP'!R72</f>
        <v>0</v>
      </c>
      <c r="AH72" s="125">
        <f>-'TOTAL INVERSION IAP'!S72</f>
        <v>0</v>
      </c>
      <c r="AI72" s="125">
        <f>-'TOTAL INVERSION IAP'!T72</f>
        <v>0</v>
      </c>
      <c r="AJ72" s="125">
        <f>-'TOTAL INVERSION IAP'!U72</f>
        <v>0</v>
      </c>
      <c r="AK72" s="125">
        <f>-'TOTAL INVERSION IAP'!V72</f>
        <v>0</v>
      </c>
      <c r="AL72" s="125">
        <f>-'TOTAL INVERSION IAP'!W72</f>
        <v>0</v>
      </c>
      <c r="AM72" s="125">
        <f>-'TOTAL INVERSION IAP'!X72</f>
        <v>0</v>
      </c>
      <c r="AN72" s="125">
        <f>-'TOTAL INVERSION IAP'!Y72</f>
        <v>0</v>
      </c>
      <c r="AO72" s="125">
        <f>-'TOTAL INVERSION IAP'!Z72</f>
        <v>0</v>
      </c>
      <c r="AP72" s="125">
        <f>-'TOTAL INVERSION IAP'!AA72</f>
        <v>0</v>
      </c>
      <c r="AQ72" s="125">
        <f>-'TOTAL INVERSION IAP'!AB72</f>
        <v>0</v>
      </c>
      <c r="AR72" s="125">
        <f>-'TOTAL INVERSION IAP'!AC72</f>
        <v>0</v>
      </c>
      <c r="AS72" s="125">
        <f>-'TOTAL INVERSION IAP'!AD72</f>
        <v>0</v>
      </c>
      <c r="AT72" s="125">
        <f>-'TOTAL INVERSION IAP'!AE72</f>
        <v>0</v>
      </c>
      <c r="AU72" s="125">
        <f>-'TOTAL INVERSION IAP'!AF72</f>
        <v>0</v>
      </c>
      <c r="AV72" s="125">
        <f>-'TOTAL INVERSION IAP'!AG72</f>
        <v>0</v>
      </c>
      <c r="AW72" s="125">
        <f>-'TOTAL INVERSION IAP'!AH72</f>
        <v>0</v>
      </c>
      <c r="AX72" s="125">
        <f>-'TOTAL INVERSION IAP'!AI72</f>
        <v>0</v>
      </c>
      <c r="AY72" s="125">
        <f>-'TOTAL INVERSION IAP'!AJ72</f>
        <v>0</v>
      </c>
      <c r="AZ72" s="125">
        <f>-'TOTAL INVERSION IAP'!AK72</f>
        <v>0</v>
      </c>
      <c r="BA72" s="125">
        <f>-'TOTAL INVERSION IAP'!AL72</f>
        <v>0</v>
      </c>
      <c r="BB72" s="125">
        <f>-'TOTAL INVERSION IAP'!AM72</f>
        <v>0</v>
      </c>
      <c r="BC72" s="125">
        <f>-'TOTAL INVERSION IAP'!AN72</f>
        <v>0</v>
      </c>
      <c r="BD72" s="125">
        <f>-'TOTAL INVERSION IAP'!AO72</f>
        <v>0</v>
      </c>
      <c r="BE72" s="125">
        <f>-'TOTAL INVERSION IAP'!AP72</f>
        <v>0</v>
      </c>
      <c r="BF72" s="125">
        <f>-'TOTAL INVERSION IAP'!AQ72</f>
        <v>0</v>
      </c>
      <c r="BG72" s="125">
        <f>-'TOTAL INVERSION IAP'!AR72</f>
        <v>0</v>
      </c>
      <c r="BH72" s="125">
        <f>-'TOTAL INVERSION IAP'!AS72</f>
        <v>0</v>
      </c>
      <c r="BI72" s="125">
        <f>-'TOTAL INVERSION IAP'!AT72</f>
        <v>0</v>
      </c>
      <c r="BJ72" s="125">
        <f>-'TOTAL INVERSION IAP'!AU72</f>
        <v>0</v>
      </c>
      <c r="BK72" s="125">
        <f>-'TOTAL INVERSION IAP'!AV72</f>
        <v>0</v>
      </c>
      <c r="BL72" s="125">
        <f>-'TOTAL INVERSION IAP'!AW72</f>
        <v>0</v>
      </c>
      <c r="BM72" s="125">
        <f>-'TOTAL INVERSION IAP'!AX72</f>
        <v>0</v>
      </c>
      <c r="BN72" s="125">
        <f>-'TOTAL INVERSION IAP'!AY72</f>
        <v>0</v>
      </c>
      <c r="BO72" s="125">
        <f>-'TOTAL INVERSION IAP'!AZ72</f>
        <v>0</v>
      </c>
      <c r="BP72" s="125">
        <f>-'TOTAL INVERSION IAP'!BA72</f>
        <v>0</v>
      </c>
      <c r="BQ72" s="125">
        <f>-'TOTAL INVERSION IAP'!BB72</f>
        <v>0</v>
      </c>
      <c r="BR72" s="125">
        <f>-'TOTAL INVERSION IAP'!BC72</f>
        <v>0</v>
      </c>
    </row>
    <row r="73" spans="2:70" x14ac:dyDescent="0.25">
      <c r="B73" s="59" t="s">
        <v>340</v>
      </c>
      <c r="C73" s="62" t="str">
        <f>+VLOOKUP(B73,'resumen UCAP'!$A$5:$O$329,2,0)</f>
        <v>LUMINARIA LED DE 80W NUEVA</v>
      </c>
      <c r="D73" s="63">
        <f>+'Desmonte Infr. financiada'!D73</f>
        <v>80</v>
      </c>
      <c r="E73" s="63" t="str">
        <f>+VLOOKUP(B73,'resumen UCAP'!$A$5:$O$329,3,0)</f>
        <v>Un</v>
      </c>
      <c r="F73" s="64">
        <f>+VLOOKUP(B73,'resumen UCAP'!$A$5:$O$329,15,0)</f>
        <v>1547358</v>
      </c>
      <c r="G73" s="61">
        <v>1</v>
      </c>
      <c r="H73" s="125"/>
      <c r="I73" s="125"/>
      <c r="J73" s="125"/>
      <c r="K73" s="125"/>
      <c r="L73" s="125"/>
      <c r="M73" s="125"/>
      <c r="N73" s="125"/>
      <c r="O73" s="125"/>
      <c r="P73" s="125"/>
      <c r="Q73" s="125"/>
      <c r="R73" s="125"/>
      <c r="S73" s="125"/>
      <c r="T73" s="125"/>
      <c r="U73" s="125"/>
      <c r="V73" s="125"/>
      <c r="W73" s="125">
        <f>-'TOTAL INVERSION IAP'!H73</f>
        <v>0</v>
      </c>
      <c r="X73" s="125">
        <f>-'TOTAL INVERSION IAP'!I73</f>
        <v>0</v>
      </c>
      <c r="Y73" s="125">
        <f>-'TOTAL INVERSION IAP'!J73</f>
        <v>0</v>
      </c>
      <c r="Z73" s="125">
        <f>-'TOTAL INVERSION IAP'!K73</f>
        <v>0</v>
      </c>
      <c r="AA73" s="125">
        <f>-'TOTAL INVERSION IAP'!L73</f>
        <v>0</v>
      </c>
      <c r="AB73" s="125">
        <f>-'TOTAL INVERSION IAP'!M73</f>
        <v>0</v>
      </c>
      <c r="AC73" s="125">
        <f>-'TOTAL INVERSION IAP'!N73</f>
        <v>0</v>
      </c>
      <c r="AD73" s="125">
        <f>-'TOTAL INVERSION IAP'!O73</f>
        <v>0</v>
      </c>
      <c r="AE73" s="125">
        <f>-'TOTAL INVERSION IAP'!P73</f>
        <v>0</v>
      </c>
      <c r="AF73" s="125">
        <f>-'TOTAL INVERSION IAP'!Q73</f>
        <v>0</v>
      </c>
      <c r="AG73" s="125">
        <f>-'TOTAL INVERSION IAP'!R73</f>
        <v>0</v>
      </c>
      <c r="AH73" s="125">
        <f>-'TOTAL INVERSION IAP'!S73</f>
        <v>0</v>
      </c>
      <c r="AI73" s="125">
        <f>-'TOTAL INVERSION IAP'!T73</f>
        <v>0</v>
      </c>
      <c r="AJ73" s="125">
        <f>-'TOTAL INVERSION IAP'!U73</f>
        <v>0</v>
      </c>
      <c r="AK73" s="125">
        <f>-'TOTAL INVERSION IAP'!V73</f>
        <v>0</v>
      </c>
      <c r="AL73" s="125">
        <f>-'TOTAL INVERSION IAP'!W73</f>
        <v>0</v>
      </c>
      <c r="AM73" s="125">
        <f>-'TOTAL INVERSION IAP'!X73</f>
        <v>0</v>
      </c>
      <c r="AN73" s="125">
        <f>-'TOTAL INVERSION IAP'!Y73</f>
        <v>0</v>
      </c>
      <c r="AO73" s="125">
        <f>-'TOTAL INVERSION IAP'!Z73</f>
        <v>0</v>
      </c>
      <c r="AP73" s="125">
        <f>-'TOTAL INVERSION IAP'!AA73</f>
        <v>0</v>
      </c>
      <c r="AQ73" s="125">
        <f>-'TOTAL INVERSION IAP'!AB73</f>
        <v>0</v>
      </c>
      <c r="AR73" s="125">
        <f>-'TOTAL INVERSION IAP'!AC73</f>
        <v>0</v>
      </c>
      <c r="AS73" s="125">
        <f>-'TOTAL INVERSION IAP'!AD73</f>
        <v>0</v>
      </c>
      <c r="AT73" s="125">
        <f>-'TOTAL INVERSION IAP'!AE73</f>
        <v>0</v>
      </c>
      <c r="AU73" s="125">
        <f>-'TOTAL INVERSION IAP'!AF73</f>
        <v>0</v>
      </c>
      <c r="AV73" s="125">
        <f>-'TOTAL INVERSION IAP'!AG73</f>
        <v>0</v>
      </c>
      <c r="AW73" s="125">
        <f>-'TOTAL INVERSION IAP'!AH73</f>
        <v>0</v>
      </c>
      <c r="AX73" s="125">
        <f>-'TOTAL INVERSION IAP'!AI73</f>
        <v>0</v>
      </c>
      <c r="AY73" s="125">
        <f>-'TOTAL INVERSION IAP'!AJ73</f>
        <v>0</v>
      </c>
      <c r="AZ73" s="125">
        <f>-'TOTAL INVERSION IAP'!AK73</f>
        <v>0</v>
      </c>
      <c r="BA73" s="125">
        <f>-'TOTAL INVERSION IAP'!AL73</f>
        <v>0</v>
      </c>
      <c r="BB73" s="125">
        <f>-'TOTAL INVERSION IAP'!AM73</f>
        <v>0</v>
      </c>
      <c r="BC73" s="125">
        <f>-'TOTAL INVERSION IAP'!AN73</f>
        <v>0</v>
      </c>
      <c r="BD73" s="125">
        <f>-'TOTAL INVERSION IAP'!AO73</f>
        <v>0</v>
      </c>
      <c r="BE73" s="125">
        <f>-'TOTAL INVERSION IAP'!AP73</f>
        <v>0</v>
      </c>
      <c r="BF73" s="125">
        <f>-'TOTAL INVERSION IAP'!AQ73</f>
        <v>0</v>
      </c>
      <c r="BG73" s="125">
        <f>-'TOTAL INVERSION IAP'!AR73</f>
        <v>0</v>
      </c>
      <c r="BH73" s="125">
        <f>-'TOTAL INVERSION IAP'!AS73</f>
        <v>0</v>
      </c>
      <c r="BI73" s="125">
        <f>-'TOTAL INVERSION IAP'!AT73</f>
        <v>0</v>
      </c>
      <c r="BJ73" s="125">
        <f>-'TOTAL INVERSION IAP'!AU73</f>
        <v>0</v>
      </c>
      <c r="BK73" s="125">
        <f>-'TOTAL INVERSION IAP'!AV73</f>
        <v>0</v>
      </c>
      <c r="BL73" s="125">
        <f>-'TOTAL INVERSION IAP'!AW73</f>
        <v>0</v>
      </c>
      <c r="BM73" s="125">
        <f>-'TOTAL INVERSION IAP'!AX73</f>
        <v>0</v>
      </c>
      <c r="BN73" s="125">
        <f>-'TOTAL INVERSION IAP'!AY73</f>
        <v>0</v>
      </c>
      <c r="BO73" s="125">
        <f>-'TOTAL INVERSION IAP'!AZ73</f>
        <v>0</v>
      </c>
      <c r="BP73" s="125">
        <f>-'TOTAL INVERSION IAP'!BA73</f>
        <v>0</v>
      </c>
      <c r="BQ73" s="125">
        <f>-'TOTAL INVERSION IAP'!BB73</f>
        <v>0</v>
      </c>
      <c r="BR73" s="125">
        <f>-'TOTAL INVERSION IAP'!BC73</f>
        <v>0</v>
      </c>
    </row>
    <row r="74" spans="2:70" x14ac:dyDescent="0.25">
      <c r="B74" s="59" t="s">
        <v>341</v>
      </c>
      <c r="C74" s="62" t="str">
        <f>+VLOOKUP(B74,'resumen UCAP'!$A$5:$O$329,2,0)</f>
        <v>PROYECTOR MH 1000W SEGUNDA</v>
      </c>
      <c r="D74" s="63">
        <f>+'Desmonte Infr. financiada'!D74</f>
        <v>1100</v>
      </c>
      <c r="E74" s="63" t="str">
        <f>+VLOOKUP(B74,'resumen UCAP'!$A$5:$O$329,3,0)</f>
        <v>Un</v>
      </c>
      <c r="F74" s="64">
        <f>+VLOOKUP(B74,'resumen UCAP'!$A$5:$O$329,15,0)</f>
        <v>540000</v>
      </c>
      <c r="G74" s="124">
        <v>16</v>
      </c>
      <c r="H74" s="125"/>
      <c r="I74" s="125"/>
      <c r="J74" s="125"/>
      <c r="K74" s="125"/>
      <c r="L74" s="125"/>
      <c r="M74" s="125"/>
      <c r="N74" s="125"/>
      <c r="O74" s="125"/>
      <c r="P74" s="125"/>
      <c r="Q74" s="125"/>
      <c r="R74" s="125"/>
      <c r="S74" s="125"/>
      <c r="T74" s="125"/>
      <c r="U74" s="125"/>
      <c r="V74" s="125"/>
      <c r="W74" s="125">
        <f>-'TOTAL INVERSION IAP'!H74</f>
        <v>0</v>
      </c>
      <c r="X74" s="125">
        <f>-'TOTAL INVERSION IAP'!I74</f>
        <v>0</v>
      </c>
      <c r="Y74" s="125">
        <f>-'TOTAL INVERSION IAP'!J74</f>
        <v>0</v>
      </c>
      <c r="Z74" s="125">
        <f>-'TOTAL INVERSION IAP'!K74</f>
        <v>0</v>
      </c>
      <c r="AA74" s="125">
        <f>-'TOTAL INVERSION IAP'!L74</f>
        <v>0</v>
      </c>
      <c r="AB74" s="125">
        <f>-'TOTAL INVERSION IAP'!M74</f>
        <v>0</v>
      </c>
      <c r="AC74" s="125">
        <f>-'TOTAL INVERSION IAP'!N74</f>
        <v>0</v>
      </c>
      <c r="AD74" s="125">
        <f>-'TOTAL INVERSION IAP'!O74</f>
        <v>0</v>
      </c>
      <c r="AE74" s="125">
        <f>-'TOTAL INVERSION IAP'!P74</f>
        <v>0</v>
      </c>
      <c r="AF74" s="125">
        <f>-'TOTAL INVERSION IAP'!Q74</f>
        <v>0</v>
      </c>
      <c r="AG74" s="125">
        <f>-'TOTAL INVERSION IAP'!R74</f>
        <v>0</v>
      </c>
      <c r="AH74" s="125">
        <f>-'TOTAL INVERSION IAP'!S74</f>
        <v>0</v>
      </c>
      <c r="AI74" s="125">
        <f>-'TOTAL INVERSION IAP'!T74</f>
        <v>0</v>
      </c>
      <c r="AJ74" s="125">
        <f>-'TOTAL INVERSION IAP'!U74</f>
        <v>0</v>
      </c>
      <c r="AK74" s="125">
        <f>-'TOTAL INVERSION IAP'!V74</f>
        <v>0</v>
      </c>
      <c r="AL74" s="125">
        <f>-'TOTAL INVERSION IAP'!W74</f>
        <v>0</v>
      </c>
      <c r="AM74" s="125">
        <f>-'TOTAL INVERSION IAP'!X74</f>
        <v>0</v>
      </c>
      <c r="AN74" s="125">
        <f>-'TOTAL INVERSION IAP'!Y74</f>
        <v>0</v>
      </c>
      <c r="AO74" s="125">
        <f>-'TOTAL INVERSION IAP'!Z74</f>
        <v>0</v>
      </c>
      <c r="AP74" s="125">
        <f>-'TOTAL INVERSION IAP'!AA74</f>
        <v>0</v>
      </c>
      <c r="AQ74" s="125">
        <f>-'TOTAL INVERSION IAP'!AB74</f>
        <v>0</v>
      </c>
      <c r="AR74" s="125">
        <f>-'TOTAL INVERSION IAP'!AC74</f>
        <v>0</v>
      </c>
      <c r="AS74" s="125">
        <f>-'TOTAL INVERSION IAP'!AD74</f>
        <v>0</v>
      </c>
      <c r="AT74" s="125">
        <f>-'TOTAL INVERSION IAP'!AE74</f>
        <v>0</v>
      </c>
      <c r="AU74" s="125">
        <f>-'TOTAL INVERSION IAP'!AF74</f>
        <v>0</v>
      </c>
      <c r="AV74" s="125">
        <f>-'TOTAL INVERSION IAP'!AG74</f>
        <v>0</v>
      </c>
      <c r="AW74" s="125">
        <f>-'TOTAL INVERSION IAP'!AH74</f>
        <v>0</v>
      </c>
      <c r="AX74" s="125">
        <f>-'TOTAL INVERSION IAP'!AI74</f>
        <v>0</v>
      </c>
      <c r="AY74" s="125">
        <f>-'TOTAL INVERSION IAP'!AJ74</f>
        <v>0</v>
      </c>
      <c r="AZ74" s="125">
        <f>-'TOTAL INVERSION IAP'!AK74</f>
        <v>0</v>
      </c>
      <c r="BA74" s="125">
        <f>-'TOTAL INVERSION IAP'!AL74</f>
        <v>0</v>
      </c>
      <c r="BB74" s="125">
        <f>-'TOTAL INVERSION IAP'!AM74</f>
        <v>0</v>
      </c>
      <c r="BC74" s="125">
        <f>-'TOTAL INVERSION IAP'!AN74</f>
        <v>0</v>
      </c>
      <c r="BD74" s="125">
        <f>-'TOTAL INVERSION IAP'!AO74</f>
        <v>0</v>
      </c>
      <c r="BE74" s="125">
        <f>-'TOTAL INVERSION IAP'!AP74</f>
        <v>0</v>
      </c>
      <c r="BF74" s="125">
        <f>-'TOTAL INVERSION IAP'!AQ74</f>
        <v>0</v>
      </c>
      <c r="BG74" s="125">
        <f>-'TOTAL INVERSION IAP'!AR74</f>
        <v>0</v>
      </c>
      <c r="BH74" s="125">
        <f>-'TOTAL INVERSION IAP'!AS74</f>
        <v>0</v>
      </c>
      <c r="BI74" s="125">
        <f>-'TOTAL INVERSION IAP'!AT74</f>
        <v>0</v>
      </c>
      <c r="BJ74" s="125">
        <f>-'TOTAL INVERSION IAP'!AU74</f>
        <v>0</v>
      </c>
      <c r="BK74" s="125">
        <f>-'TOTAL INVERSION IAP'!AV74</f>
        <v>0</v>
      </c>
      <c r="BL74" s="125">
        <f>-'TOTAL INVERSION IAP'!AW74</f>
        <v>0</v>
      </c>
      <c r="BM74" s="125">
        <f>-'TOTAL INVERSION IAP'!AX74</f>
        <v>0</v>
      </c>
      <c r="BN74" s="125">
        <f>-'TOTAL INVERSION IAP'!AY74</f>
        <v>0</v>
      </c>
      <c r="BO74" s="125">
        <f>-'TOTAL INVERSION IAP'!AZ74</f>
        <v>0</v>
      </c>
      <c r="BP74" s="125">
        <f>-'TOTAL INVERSION IAP'!BA74</f>
        <v>0</v>
      </c>
      <c r="BQ74" s="125">
        <f>-'TOTAL INVERSION IAP'!BB74</f>
        <v>0</v>
      </c>
      <c r="BR74" s="125">
        <f>-'TOTAL INVERSION IAP'!BC74</f>
        <v>0</v>
      </c>
    </row>
    <row r="75" spans="2:70" x14ac:dyDescent="0.25">
      <c r="B75" s="59" t="s">
        <v>342</v>
      </c>
      <c r="C75" s="62" t="str">
        <f>+VLOOKUP(B75,'resumen UCAP'!$A$5:$O$329,2,0)</f>
        <v>LUMINARIA LED 70W NUEVA</v>
      </c>
      <c r="D75" s="63">
        <f>+'Desmonte Infr. financiada'!D75</f>
        <v>70</v>
      </c>
      <c r="E75" s="63" t="str">
        <f>+VLOOKUP(B75,'resumen UCAP'!$A$5:$O$329,3,0)</f>
        <v>Un</v>
      </c>
      <c r="F75" s="64">
        <f>+VLOOKUP(B75,'resumen UCAP'!$A$5:$O$329,15,0)</f>
        <v>1106457</v>
      </c>
      <c r="G75" s="61">
        <v>1</v>
      </c>
      <c r="H75" s="125"/>
      <c r="I75" s="125"/>
      <c r="J75" s="125"/>
      <c r="K75" s="125"/>
      <c r="L75" s="125"/>
      <c r="M75" s="125"/>
      <c r="N75" s="125"/>
      <c r="O75" s="125"/>
      <c r="P75" s="125"/>
      <c r="Q75" s="125"/>
      <c r="R75" s="125"/>
      <c r="S75" s="125"/>
      <c r="T75" s="125"/>
      <c r="U75" s="125"/>
      <c r="V75" s="125"/>
      <c r="W75" s="125">
        <f>-'TOTAL INVERSION IAP'!H75</f>
        <v>0</v>
      </c>
      <c r="X75" s="125">
        <f>-'TOTAL INVERSION IAP'!I75</f>
        <v>0</v>
      </c>
      <c r="Y75" s="125">
        <f>-'TOTAL INVERSION IAP'!J75</f>
        <v>0</v>
      </c>
      <c r="Z75" s="125">
        <f>-'TOTAL INVERSION IAP'!K75</f>
        <v>0</v>
      </c>
      <c r="AA75" s="125">
        <f>-'TOTAL INVERSION IAP'!L75</f>
        <v>0</v>
      </c>
      <c r="AB75" s="125">
        <f>-'TOTAL INVERSION IAP'!M75</f>
        <v>0</v>
      </c>
      <c r="AC75" s="125">
        <f>-'TOTAL INVERSION IAP'!N75</f>
        <v>0</v>
      </c>
      <c r="AD75" s="125">
        <f>-'TOTAL INVERSION IAP'!O75</f>
        <v>0</v>
      </c>
      <c r="AE75" s="125">
        <f>-'TOTAL INVERSION IAP'!P75</f>
        <v>0</v>
      </c>
      <c r="AF75" s="125">
        <f>-'TOTAL INVERSION IAP'!Q75</f>
        <v>0</v>
      </c>
      <c r="AG75" s="125">
        <f>-'TOTAL INVERSION IAP'!R75</f>
        <v>0</v>
      </c>
      <c r="AH75" s="125">
        <f>-'TOTAL INVERSION IAP'!S75</f>
        <v>0</v>
      </c>
      <c r="AI75" s="125">
        <f>-'TOTAL INVERSION IAP'!T75</f>
        <v>0</v>
      </c>
      <c r="AJ75" s="125">
        <f>-'TOTAL INVERSION IAP'!U75</f>
        <v>0</v>
      </c>
      <c r="AK75" s="125">
        <f>-'TOTAL INVERSION IAP'!V75</f>
        <v>0</v>
      </c>
      <c r="AL75" s="125">
        <f>-'TOTAL INVERSION IAP'!W75</f>
        <v>0</v>
      </c>
      <c r="AM75" s="125">
        <f>-'TOTAL INVERSION IAP'!X75</f>
        <v>0</v>
      </c>
      <c r="AN75" s="125">
        <f>-'TOTAL INVERSION IAP'!Y75</f>
        <v>0</v>
      </c>
      <c r="AO75" s="125">
        <f>-'TOTAL INVERSION IAP'!Z75</f>
        <v>0</v>
      </c>
      <c r="AP75" s="125">
        <f>-'TOTAL INVERSION IAP'!AA75</f>
        <v>0</v>
      </c>
      <c r="AQ75" s="125">
        <f>-'TOTAL INVERSION IAP'!AB75</f>
        <v>0</v>
      </c>
      <c r="AR75" s="125">
        <f>-'TOTAL INVERSION IAP'!AC75</f>
        <v>0</v>
      </c>
      <c r="AS75" s="125">
        <f>-'TOTAL INVERSION IAP'!AD75</f>
        <v>0</v>
      </c>
      <c r="AT75" s="125">
        <f>-'TOTAL INVERSION IAP'!AE75</f>
        <v>0</v>
      </c>
      <c r="AU75" s="125">
        <f>-'TOTAL INVERSION IAP'!AF75</f>
        <v>0</v>
      </c>
      <c r="AV75" s="125">
        <f>-'TOTAL INVERSION IAP'!AG75</f>
        <v>0</v>
      </c>
      <c r="AW75" s="125">
        <f>-'TOTAL INVERSION IAP'!AH75</f>
        <v>0</v>
      </c>
      <c r="AX75" s="125">
        <f>-'TOTAL INVERSION IAP'!AI75</f>
        <v>0</v>
      </c>
      <c r="AY75" s="125">
        <f>-'TOTAL INVERSION IAP'!AJ75</f>
        <v>0</v>
      </c>
      <c r="AZ75" s="125">
        <f>-'TOTAL INVERSION IAP'!AK75</f>
        <v>0</v>
      </c>
      <c r="BA75" s="125">
        <f>-'TOTAL INVERSION IAP'!AL75</f>
        <v>0</v>
      </c>
      <c r="BB75" s="125">
        <f>-'TOTAL INVERSION IAP'!AM75</f>
        <v>0</v>
      </c>
      <c r="BC75" s="125">
        <f>-'TOTAL INVERSION IAP'!AN75</f>
        <v>0</v>
      </c>
      <c r="BD75" s="125">
        <f>-'TOTAL INVERSION IAP'!AO75</f>
        <v>0</v>
      </c>
      <c r="BE75" s="125">
        <f>-'TOTAL INVERSION IAP'!AP75</f>
        <v>0</v>
      </c>
      <c r="BF75" s="125">
        <f>-'TOTAL INVERSION IAP'!AQ75</f>
        <v>0</v>
      </c>
      <c r="BG75" s="125">
        <f>-'TOTAL INVERSION IAP'!AR75</f>
        <v>0</v>
      </c>
      <c r="BH75" s="125">
        <f>-'TOTAL INVERSION IAP'!AS75</f>
        <v>0</v>
      </c>
      <c r="BI75" s="125">
        <f>-'TOTAL INVERSION IAP'!AT75</f>
        <v>0</v>
      </c>
      <c r="BJ75" s="125">
        <f>-'TOTAL INVERSION IAP'!AU75</f>
        <v>0</v>
      </c>
      <c r="BK75" s="125">
        <f>-'TOTAL INVERSION IAP'!AV75</f>
        <v>0</v>
      </c>
      <c r="BL75" s="125">
        <f>-'TOTAL INVERSION IAP'!AW75</f>
        <v>0</v>
      </c>
      <c r="BM75" s="125">
        <f>-'TOTAL INVERSION IAP'!AX75</f>
        <v>0</v>
      </c>
      <c r="BN75" s="125">
        <f>-'TOTAL INVERSION IAP'!AY75</f>
        <v>0</v>
      </c>
      <c r="BO75" s="125">
        <f>-'TOTAL INVERSION IAP'!AZ75</f>
        <v>0</v>
      </c>
      <c r="BP75" s="125">
        <f>-'TOTAL INVERSION IAP'!BA75</f>
        <v>0</v>
      </c>
      <c r="BQ75" s="125">
        <f>-'TOTAL INVERSION IAP'!BB75</f>
        <v>0</v>
      </c>
      <c r="BR75" s="125">
        <f>-'TOTAL INVERSION IAP'!BC75</f>
        <v>0</v>
      </c>
    </row>
    <row r="76" spans="2:70" x14ac:dyDescent="0.25">
      <c r="B76" s="59" t="s">
        <v>343</v>
      </c>
      <c r="C76" s="62" t="str">
        <f>+VLOOKUP(B76,'resumen UCAP'!$A$5:$O$329,2,0)</f>
        <v>PROYECTOR LED 100W. AUTONOMA</v>
      </c>
      <c r="D76" s="63">
        <f>+'Desmonte Infr. financiada'!D76</f>
        <v>100</v>
      </c>
      <c r="E76" s="63" t="str">
        <f>+VLOOKUP(B76,'resumen UCAP'!$A$5:$O$329,3,0)</f>
        <v>Un</v>
      </c>
      <c r="F76" s="64">
        <f>+VLOOKUP(B76,'resumen UCAP'!$A$5:$O$329,15,0)</f>
        <v>1298300</v>
      </c>
      <c r="G76" s="61">
        <v>7</v>
      </c>
      <c r="H76" s="125"/>
      <c r="I76" s="125"/>
      <c r="J76" s="125"/>
      <c r="K76" s="125"/>
      <c r="L76" s="125"/>
      <c r="M76" s="125"/>
      <c r="N76" s="125"/>
      <c r="O76" s="125"/>
      <c r="P76" s="125"/>
      <c r="Q76" s="125"/>
      <c r="R76" s="125"/>
      <c r="S76" s="125"/>
      <c r="T76" s="125"/>
      <c r="U76" s="125"/>
      <c r="V76" s="125"/>
      <c r="W76" s="125">
        <f>-'TOTAL INVERSION IAP'!H76</f>
        <v>0</v>
      </c>
      <c r="X76" s="125">
        <f>-'TOTAL INVERSION IAP'!I76</f>
        <v>0</v>
      </c>
      <c r="Y76" s="125">
        <f>-'TOTAL INVERSION IAP'!J76</f>
        <v>0</v>
      </c>
      <c r="Z76" s="125">
        <f>-'TOTAL INVERSION IAP'!K76</f>
        <v>0</v>
      </c>
      <c r="AA76" s="125">
        <f>-'TOTAL INVERSION IAP'!L76</f>
        <v>0</v>
      </c>
      <c r="AB76" s="125">
        <f>-'TOTAL INVERSION IAP'!M76</f>
        <v>0</v>
      </c>
      <c r="AC76" s="125">
        <f>-'TOTAL INVERSION IAP'!N76</f>
        <v>0</v>
      </c>
      <c r="AD76" s="125">
        <f>-'TOTAL INVERSION IAP'!O76</f>
        <v>0</v>
      </c>
      <c r="AE76" s="125">
        <f>-'TOTAL INVERSION IAP'!P76</f>
        <v>0</v>
      </c>
      <c r="AF76" s="125">
        <f>-'TOTAL INVERSION IAP'!Q76</f>
        <v>0</v>
      </c>
      <c r="AG76" s="125">
        <f>-'TOTAL INVERSION IAP'!R76</f>
        <v>0</v>
      </c>
      <c r="AH76" s="125">
        <f>-'TOTAL INVERSION IAP'!S76</f>
        <v>0</v>
      </c>
      <c r="AI76" s="125">
        <f>-'TOTAL INVERSION IAP'!T76</f>
        <v>0</v>
      </c>
      <c r="AJ76" s="125">
        <f>-'TOTAL INVERSION IAP'!U76</f>
        <v>0</v>
      </c>
      <c r="AK76" s="125">
        <f>-'TOTAL INVERSION IAP'!V76</f>
        <v>0</v>
      </c>
      <c r="AL76" s="125">
        <f>-'TOTAL INVERSION IAP'!W76</f>
        <v>0</v>
      </c>
      <c r="AM76" s="125">
        <f>-'TOTAL INVERSION IAP'!X76</f>
        <v>0</v>
      </c>
      <c r="AN76" s="125">
        <f>-'TOTAL INVERSION IAP'!Y76</f>
        <v>0</v>
      </c>
      <c r="AO76" s="125">
        <f>-'TOTAL INVERSION IAP'!Z76</f>
        <v>0</v>
      </c>
      <c r="AP76" s="125">
        <f>-'TOTAL INVERSION IAP'!AA76</f>
        <v>0</v>
      </c>
      <c r="AQ76" s="125">
        <f>-'TOTAL INVERSION IAP'!AB76</f>
        <v>0</v>
      </c>
      <c r="AR76" s="125">
        <f>-'TOTAL INVERSION IAP'!AC76</f>
        <v>0</v>
      </c>
      <c r="AS76" s="125">
        <f>-'TOTAL INVERSION IAP'!AD76</f>
        <v>0</v>
      </c>
      <c r="AT76" s="125">
        <f>-'TOTAL INVERSION IAP'!AE76</f>
        <v>0</v>
      </c>
      <c r="AU76" s="125">
        <f>-'TOTAL INVERSION IAP'!AF76</f>
        <v>0</v>
      </c>
      <c r="AV76" s="125">
        <f>-'TOTAL INVERSION IAP'!AG76</f>
        <v>0</v>
      </c>
      <c r="AW76" s="125">
        <f>-'TOTAL INVERSION IAP'!AH76</f>
        <v>0</v>
      </c>
      <c r="AX76" s="125">
        <f>-'TOTAL INVERSION IAP'!AI76</f>
        <v>0</v>
      </c>
      <c r="AY76" s="125">
        <f>-'TOTAL INVERSION IAP'!AJ76</f>
        <v>0</v>
      </c>
      <c r="AZ76" s="125">
        <f>-'TOTAL INVERSION IAP'!AK76</f>
        <v>0</v>
      </c>
      <c r="BA76" s="125">
        <f>-'TOTAL INVERSION IAP'!AL76</f>
        <v>0</v>
      </c>
      <c r="BB76" s="125">
        <f>-'TOTAL INVERSION IAP'!AM76</f>
        <v>0</v>
      </c>
      <c r="BC76" s="125">
        <f>-'TOTAL INVERSION IAP'!AN76</f>
        <v>0</v>
      </c>
      <c r="BD76" s="125">
        <f>-'TOTAL INVERSION IAP'!AO76</f>
        <v>0</v>
      </c>
      <c r="BE76" s="125">
        <f>-'TOTAL INVERSION IAP'!AP76</f>
        <v>0</v>
      </c>
      <c r="BF76" s="125">
        <f>-'TOTAL INVERSION IAP'!AQ76</f>
        <v>0</v>
      </c>
      <c r="BG76" s="125">
        <f>-'TOTAL INVERSION IAP'!AR76</f>
        <v>0</v>
      </c>
      <c r="BH76" s="125">
        <f>-'TOTAL INVERSION IAP'!AS76</f>
        <v>0</v>
      </c>
      <c r="BI76" s="125">
        <f>-'TOTAL INVERSION IAP'!AT76</f>
        <v>0</v>
      </c>
      <c r="BJ76" s="125">
        <f>-'TOTAL INVERSION IAP'!AU76</f>
        <v>0</v>
      </c>
      <c r="BK76" s="125">
        <f>-'TOTAL INVERSION IAP'!AV76</f>
        <v>0</v>
      </c>
      <c r="BL76" s="125">
        <f>-'TOTAL INVERSION IAP'!AW76</f>
        <v>0</v>
      </c>
      <c r="BM76" s="125">
        <f>-'TOTAL INVERSION IAP'!AX76</f>
        <v>0</v>
      </c>
      <c r="BN76" s="125">
        <f>-'TOTAL INVERSION IAP'!AY76</f>
        <v>0</v>
      </c>
      <c r="BO76" s="125">
        <f>-'TOTAL INVERSION IAP'!AZ76</f>
        <v>0</v>
      </c>
      <c r="BP76" s="125">
        <f>-'TOTAL INVERSION IAP'!BA76</f>
        <v>0</v>
      </c>
      <c r="BQ76" s="125">
        <f>-'TOTAL INVERSION IAP'!BB76</f>
        <v>0</v>
      </c>
      <c r="BR76" s="125">
        <f>-'TOTAL INVERSION IAP'!BC76</f>
        <v>0</v>
      </c>
    </row>
    <row r="77" spans="2:70" x14ac:dyDescent="0.25">
      <c r="B77" s="59" t="s">
        <v>344</v>
      </c>
      <c r="C77" s="62" t="str">
        <f>+VLOOKUP(B77,'resumen UCAP'!$A$5:$O$329,2,0)</f>
        <v>BA├æADOR LED 20W. AUTONOMA</v>
      </c>
      <c r="D77" s="63">
        <f>+'Desmonte Infr. financiada'!D77</f>
        <v>20</v>
      </c>
      <c r="E77" s="63" t="str">
        <f>+VLOOKUP(B77,'resumen UCAP'!$A$5:$O$329,3,0)</f>
        <v>Un</v>
      </c>
      <c r="F77" s="64">
        <f>+VLOOKUP(B77,'resumen UCAP'!$A$5:$O$329,15,0)</f>
        <v>860000</v>
      </c>
      <c r="G77" s="61">
        <v>24</v>
      </c>
      <c r="H77" s="125"/>
      <c r="I77" s="125"/>
      <c r="J77" s="125"/>
      <c r="K77" s="125"/>
      <c r="L77" s="125"/>
      <c r="M77" s="125"/>
      <c r="N77" s="125"/>
      <c r="O77" s="125"/>
      <c r="P77" s="125"/>
      <c r="Q77" s="125"/>
      <c r="R77" s="125"/>
      <c r="S77" s="125"/>
      <c r="T77" s="125"/>
      <c r="U77" s="125"/>
      <c r="V77" s="125"/>
      <c r="W77" s="125">
        <f>-'TOTAL INVERSION IAP'!H77</f>
        <v>0</v>
      </c>
      <c r="X77" s="125">
        <f>-'TOTAL INVERSION IAP'!I77</f>
        <v>0</v>
      </c>
      <c r="Y77" s="125">
        <f>-'TOTAL INVERSION IAP'!J77</f>
        <v>0</v>
      </c>
      <c r="Z77" s="125">
        <f>-'TOTAL INVERSION IAP'!K77</f>
        <v>0</v>
      </c>
      <c r="AA77" s="125">
        <f>-'TOTAL INVERSION IAP'!L77</f>
        <v>0</v>
      </c>
      <c r="AB77" s="125">
        <f>-'TOTAL INVERSION IAP'!M77</f>
        <v>0</v>
      </c>
      <c r="AC77" s="125">
        <f>-'TOTAL INVERSION IAP'!N77</f>
        <v>0</v>
      </c>
      <c r="AD77" s="125">
        <f>-'TOTAL INVERSION IAP'!O77</f>
        <v>0</v>
      </c>
      <c r="AE77" s="125">
        <f>-'TOTAL INVERSION IAP'!P77</f>
        <v>0</v>
      </c>
      <c r="AF77" s="125">
        <f>-'TOTAL INVERSION IAP'!Q77</f>
        <v>0</v>
      </c>
      <c r="AG77" s="125">
        <f>-'TOTAL INVERSION IAP'!R77</f>
        <v>0</v>
      </c>
      <c r="AH77" s="125">
        <f>-'TOTAL INVERSION IAP'!S77</f>
        <v>0</v>
      </c>
      <c r="AI77" s="125">
        <f>-'TOTAL INVERSION IAP'!T77</f>
        <v>0</v>
      </c>
      <c r="AJ77" s="125">
        <f>-'TOTAL INVERSION IAP'!U77</f>
        <v>0</v>
      </c>
      <c r="AK77" s="125">
        <f>-'TOTAL INVERSION IAP'!V77</f>
        <v>0</v>
      </c>
      <c r="AL77" s="125">
        <f>-'TOTAL INVERSION IAP'!W77</f>
        <v>0</v>
      </c>
      <c r="AM77" s="125">
        <f>-'TOTAL INVERSION IAP'!X77</f>
        <v>0</v>
      </c>
      <c r="AN77" s="125">
        <f>-'TOTAL INVERSION IAP'!Y77</f>
        <v>0</v>
      </c>
      <c r="AO77" s="125">
        <f>-'TOTAL INVERSION IAP'!Z77</f>
        <v>0</v>
      </c>
      <c r="AP77" s="125">
        <f>-'TOTAL INVERSION IAP'!AA77</f>
        <v>0</v>
      </c>
      <c r="AQ77" s="125">
        <f>-'TOTAL INVERSION IAP'!AB77</f>
        <v>0</v>
      </c>
      <c r="AR77" s="125">
        <f>-'TOTAL INVERSION IAP'!AC77</f>
        <v>0</v>
      </c>
      <c r="AS77" s="125">
        <f>-'TOTAL INVERSION IAP'!AD77</f>
        <v>0</v>
      </c>
      <c r="AT77" s="125">
        <f>-'TOTAL INVERSION IAP'!AE77</f>
        <v>0</v>
      </c>
      <c r="AU77" s="125">
        <f>-'TOTAL INVERSION IAP'!AF77</f>
        <v>0</v>
      </c>
      <c r="AV77" s="125">
        <f>-'TOTAL INVERSION IAP'!AG77</f>
        <v>0</v>
      </c>
      <c r="AW77" s="125">
        <f>-'TOTAL INVERSION IAP'!AH77</f>
        <v>0</v>
      </c>
      <c r="AX77" s="125">
        <f>-'TOTAL INVERSION IAP'!AI77</f>
        <v>0</v>
      </c>
      <c r="AY77" s="125">
        <f>-'TOTAL INVERSION IAP'!AJ77</f>
        <v>0</v>
      </c>
      <c r="AZ77" s="125">
        <f>-'TOTAL INVERSION IAP'!AK77</f>
        <v>0</v>
      </c>
      <c r="BA77" s="125">
        <f>-'TOTAL INVERSION IAP'!AL77</f>
        <v>0</v>
      </c>
      <c r="BB77" s="125">
        <f>-'TOTAL INVERSION IAP'!AM77</f>
        <v>0</v>
      </c>
      <c r="BC77" s="125">
        <f>-'TOTAL INVERSION IAP'!AN77</f>
        <v>0</v>
      </c>
      <c r="BD77" s="125">
        <f>-'TOTAL INVERSION IAP'!AO77</f>
        <v>0</v>
      </c>
      <c r="BE77" s="125">
        <f>-'TOTAL INVERSION IAP'!AP77</f>
        <v>0</v>
      </c>
      <c r="BF77" s="125">
        <f>-'TOTAL INVERSION IAP'!AQ77</f>
        <v>0</v>
      </c>
      <c r="BG77" s="125">
        <f>-'TOTAL INVERSION IAP'!AR77</f>
        <v>0</v>
      </c>
      <c r="BH77" s="125">
        <f>-'TOTAL INVERSION IAP'!AS77</f>
        <v>0</v>
      </c>
      <c r="BI77" s="125">
        <f>-'TOTAL INVERSION IAP'!AT77</f>
        <v>0</v>
      </c>
      <c r="BJ77" s="125">
        <f>-'TOTAL INVERSION IAP'!AU77</f>
        <v>0</v>
      </c>
      <c r="BK77" s="125">
        <f>-'TOTAL INVERSION IAP'!AV77</f>
        <v>0</v>
      </c>
      <c r="BL77" s="125">
        <f>-'TOTAL INVERSION IAP'!AW77</f>
        <v>0</v>
      </c>
      <c r="BM77" s="125">
        <f>-'TOTAL INVERSION IAP'!AX77</f>
        <v>0</v>
      </c>
      <c r="BN77" s="125">
        <f>-'TOTAL INVERSION IAP'!AY77</f>
        <v>0</v>
      </c>
      <c r="BO77" s="125">
        <f>-'TOTAL INVERSION IAP'!AZ77</f>
        <v>0</v>
      </c>
      <c r="BP77" s="125">
        <f>-'TOTAL INVERSION IAP'!BA77</f>
        <v>0</v>
      </c>
      <c r="BQ77" s="125">
        <f>-'TOTAL INVERSION IAP'!BB77</f>
        <v>0</v>
      </c>
      <c r="BR77" s="125">
        <f>-'TOTAL INVERSION IAP'!BC77</f>
        <v>0</v>
      </c>
    </row>
    <row r="78" spans="2:70" x14ac:dyDescent="0.25">
      <c r="B78" s="59" t="s">
        <v>345</v>
      </c>
      <c r="C78" s="62" t="str">
        <f>+VLOOKUP(B78,'resumen UCAP'!$A$5:$O$329,2,0)</f>
        <v>BA├æADOR LED 36W. AUTONOMA</v>
      </c>
      <c r="D78" s="63">
        <f>+'Desmonte Infr. financiada'!D78</f>
        <v>36</v>
      </c>
      <c r="E78" s="63" t="str">
        <f>+VLOOKUP(B78,'resumen UCAP'!$A$5:$O$329,3,0)</f>
        <v>Un</v>
      </c>
      <c r="F78" s="64">
        <f>+VLOOKUP(B78,'resumen UCAP'!$A$5:$O$329,15,0)</f>
        <v>1060000</v>
      </c>
      <c r="G78" s="61">
        <v>14</v>
      </c>
      <c r="H78" s="125"/>
      <c r="I78" s="125"/>
      <c r="J78" s="125"/>
      <c r="K78" s="125"/>
      <c r="L78" s="125"/>
      <c r="M78" s="125"/>
      <c r="N78" s="125"/>
      <c r="O78" s="125"/>
      <c r="P78" s="125"/>
      <c r="Q78" s="125"/>
      <c r="R78" s="125"/>
      <c r="S78" s="125"/>
      <c r="T78" s="125"/>
      <c r="U78" s="125"/>
      <c r="V78" s="125"/>
      <c r="W78" s="125">
        <f>-'TOTAL INVERSION IAP'!H78</f>
        <v>0</v>
      </c>
      <c r="X78" s="125">
        <f>-'TOTAL INVERSION IAP'!I78</f>
        <v>0</v>
      </c>
      <c r="Y78" s="125">
        <f>-'TOTAL INVERSION IAP'!J78</f>
        <v>0</v>
      </c>
      <c r="Z78" s="125">
        <f>-'TOTAL INVERSION IAP'!K78</f>
        <v>0</v>
      </c>
      <c r="AA78" s="125">
        <f>-'TOTAL INVERSION IAP'!L78</f>
        <v>0</v>
      </c>
      <c r="AB78" s="125">
        <f>-'TOTAL INVERSION IAP'!M78</f>
        <v>0</v>
      </c>
      <c r="AC78" s="125">
        <f>-'TOTAL INVERSION IAP'!N78</f>
        <v>0</v>
      </c>
      <c r="AD78" s="125">
        <f>-'TOTAL INVERSION IAP'!O78</f>
        <v>0</v>
      </c>
      <c r="AE78" s="125">
        <f>-'TOTAL INVERSION IAP'!P78</f>
        <v>0</v>
      </c>
      <c r="AF78" s="125">
        <f>-'TOTAL INVERSION IAP'!Q78</f>
        <v>0</v>
      </c>
      <c r="AG78" s="125">
        <f>-'TOTAL INVERSION IAP'!R78</f>
        <v>0</v>
      </c>
      <c r="AH78" s="125">
        <f>-'TOTAL INVERSION IAP'!S78</f>
        <v>0</v>
      </c>
      <c r="AI78" s="125">
        <f>-'TOTAL INVERSION IAP'!T78</f>
        <v>0</v>
      </c>
      <c r="AJ78" s="125">
        <f>-'TOTAL INVERSION IAP'!U78</f>
        <v>0</v>
      </c>
      <c r="AK78" s="125">
        <f>-'TOTAL INVERSION IAP'!V78</f>
        <v>0</v>
      </c>
      <c r="AL78" s="125">
        <f>-'TOTAL INVERSION IAP'!W78</f>
        <v>0</v>
      </c>
      <c r="AM78" s="125">
        <f>-'TOTAL INVERSION IAP'!X78</f>
        <v>0</v>
      </c>
      <c r="AN78" s="125">
        <f>-'TOTAL INVERSION IAP'!Y78</f>
        <v>0</v>
      </c>
      <c r="AO78" s="125">
        <f>-'TOTAL INVERSION IAP'!Z78</f>
        <v>0</v>
      </c>
      <c r="AP78" s="125">
        <f>-'TOTAL INVERSION IAP'!AA78</f>
        <v>0</v>
      </c>
      <c r="AQ78" s="125">
        <f>-'TOTAL INVERSION IAP'!AB78</f>
        <v>0</v>
      </c>
      <c r="AR78" s="125">
        <f>-'TOTAL INVERSION IAP'!AC78</f>
        <v>0</v>
      </c>
      <c r="AS78" s="125">
        <f>-'TOTAL INVERSION IAP'!AD78</f>
        <v>0</v>
      </c>
      <c r="AT78" s="125">
        <f>-'TOTAL INVERSION IAP'!AE78</f>
        <v>0</v>
      </c>
      <c r="AU78" s="125">
        <f>-'TOTAL INVERSION IAP'!AF78</f>
        <v>0</v>
      </c>
      <c r="AV78" s="125">
        <f>-'TOTAL INVERSION IAP'!AG78</f>
        <v>0</v>
      </c>
      <c r="AW78" s="125">
        <f>-'TOTAL INVERSION IAP'!AH78</f>
        <v>0</v>
      </c>
      <c r="AX78" s="125">
        <f>-'TOTAL INVERSION IAP'!AI78</f>
        <v>0</v>
      </c>
      <c r="AY78" s="125">
        <f>-'TOTAL INVERSION IAP'!AJ78</f>
        <v>0</v>
      </c>
      <c r="AZ78" s="125">
        <f>-'TOTAL INVERSION IAP'!AK78</f>
        <v>0</v>
      </c>
      <c r="BA78" s="125">
        <f>-'TOTAL INVERSION IAP'!AL78</f>
        <v>0</v>
      </c>
      <c r="BB78" s="125">
        <f>-'TOTAL INVERSION IAP'!AM78</f>
        <v>0</v>
      </c>
      <c r="BC78" s="125">
        <f>-'TOTAL INVERSION IAP'!AN78</f>
        <v>0</v>
      </c>
      <c r="BD78" s="125">
        <f>-'TOTAL INVERSION IAP'!AO78</f>
        <v>0</v>
      </c>
      <c r="BE78" s="125">
        <f>-'TOTAL INVERSION IAP'!AP78</f>
        <v>0</v>
      </c>
      <c r="BF78" s="125">
        <f>-'TOTAL INVERSION IAP'!AQ78</f>
        <v>0</v>
      </c>
      <c r="BG78" s="125">
        <f>-'TOTAL INVERSION IAP'!AR78</f>
        <v>0</v>
      </c>
      <c r="BH78" s="125">
        <f>-'TOTAL INVERSION IAP'!AS78</f>
        <v>0</v>
      </c>
      <c r="BI78" s="125">
        <f>-'TOTAL INVERSION IAP'!AT78</f>
        <v>0</v>
      </c>
      <c r="BJ78" s="125">
        <f>-'TOTAL INVERSION IAP'!AU78</f>
        <v>0</v>
      </c>
      <c r="BK78" s="125">
        <f>-'TOTAL INVERSION IAP'!AV78</f>
        <v>0</v>
      </c>
      <c r="BL78" s="125">
        <f>-'TOTAL INVERSION IAP'!AW78</f>
        <v>0</v>
      </c>
      <c r="BM78" s="125">
        <f>-'TOTAL INVERSION IAP'!AX78</f>
        <v>0</v>
      </c>
      <c r="BN78" s="125">
        <f>-'TOTAL INVERSION IAP'!AY78</f>
        <v>0</v>
      </c>
      <c r="BO78" s="125">
        <f>-'TOTAL INVERSION IAP'!AZ78</f>
        <v>0</v>
      </c>
      <c r="BP78" s="125">
        <f>-'TOTAL INVERSION IAP'!BA78</f>
        <v>0</v>
      </c>
      <c r="BQ78" s="125">
        <f>-'TOTAL INVERSION IAP'!BB78</f>
        <v>0</v>
      </c>
      <c r="BR78" s="125">
        <f>-'TOTAL INVERSION IAP'!BC78</f>
        <v>0</v>
      </c>
    </row>
    <row r="79" spans="2:70" x14ac:dyDescent="0.25">
      <c r="B79" s="59" t="s">
        <v>346</v>
      </c>
      <c r="C79" s="62" t="str">
        <f>+VLOOKUP(B79,'resumen UCAP'!$A$5:$O$329,2,0)</f>
        <v>LUMINARIA LED 150W. AUTONOMA</v>
      </c>
      <c r="D79" s="63">
        <f>+'Desmonte Infr. financiada'!D79</f>
        <v>150</v>
      </c>
      <c r="E79" s="63" t="str">
        <f>+VLOOKUP(B79,'resumen UCAP'!$A$5:$O$329,3,0)</f>
        <v>Un</v>
      </c>
      <c r="F79" s="64">
        <f>+VLOOKUP(B79,'resumen UCAP'!$A$5:$O$329,15,0)</f>
        <v>120000</v>
      </c>
      <c r="G79" s="61">
        <v>43</v>
      </c>
      <c r="H79" s="125"/>
      <c r="I79" s="125"/>
      <c r="J79" s="125"/>
      <c r="K79" s="125"/>
      <c r="L79" s="125"/>
      <c r="M79" s="125"/>
      <c r="N79" s="125"/>
      <c r="O79" s="125"/>
      <c r="P79" s="125"/>
      <c r="Q79" s="125"/>
      <c r="R79" s="125"/>
      <c r="S79" s="125"/>
      <c r="T79" s="125"/>
      <c r="U79" s="125"/>
      <c r="V79" s="125"/>
      <c r="W79" s="125">
        <f>-'TOTAL INVERSION IAP'!H79</f>
        <v>0</v>
      </c>
      <c r="X79" s="125">
        <f>-'TOTAL INVERSION IAP'!I79</f>
        <v>0</v>
      </c>
      <c r="Y79" s="125">
        <f>-'TOTAL INVERSION IAP'!J79</f>
        <v>0</v>
      </c>
      <c r="Z79" s="125">
        <f>-'TOTAL INVERSION IAP'!K79</f>
        <v>0</v>
      </c>
      <c r="AA79" s="125">
        <f>-'TOTAL INVERSION IAP'!L79</f>
        <v>0</v>
      </c>
      <c r="AB79" s="125">
        <f>-'TOTAL INVERSION IAP'!M79</f>
        <v>0</v>
      </c>
      <c r="AC79" s="125">
        <f>-'TOTAL INVERSION IAP'!N79</f>
        <v>0</v>
      </c>
      <c r="AD79" s="125">
        <f>-'TOTAL INVERSION IAP'!O79</f>
        <v>0</v>
      </c>
      <c r="AE79" s="125">
        <f>-'TOTAL INVERSION IAP'!P79</f>
        <v>0</v>
      </c>
      <c r="AF79" s="125">
        <f>-'TOTAL INVERSION IAP'!Q79</f>
        <v>0</v>
      </c>
      <c r="AG79" s="125">
        <f>-'TOTAL INVERSION IAP'!R79</f>
        <v>0</v>
      </c>
      <c r="AH79" s="125">
        <f>-'TOTAL INVERSION IAP'!S79</f>
        <v>0</v>
      </c>
      <c r="AI79" s="125">
        <f>-'TOTAL INVERSION IAP'!T79</f>
        <v>0</v>
      </c>
      <c r="AJ79" s="125">
        <f>-'TOTAL INVERSION IAP'!U79</f>
        <v>0</v>
      </c>
      <c r="AK79" s="125">
        <f>-'TOTAL INVERSION IAP'!V79</f>
        <v>0</v>
      </c>
      <c r="AL79" s="125">
        <f>-'TOTAL INVERSION IAP'!W79</f>
        <v>0</v>
      </c>
      <c r="AM79" s="125">
        <f>-'TOTAL INVERSION IAP'!X79</f>
        <v>0</v>
      </c>
      <c r="AN79" s="125">
        <f>-'TOTAL INVERSION IAP'!Y79</f>
        <v>0</v>
      </c>
      <c r="AO79" s="125">
        <f>-'TOTAL INVERSION IAP'!Z79</f>
        <v>0</v>
      </c>
      <c r="AP79" s="125">
        <f>-'TOTAL INVERSION IAP'!AA79</f>
        <v>0</v>
      </c>
      <c r="AQ79" s="125">
        <f>-'TOTAL INVERSION IAP'!AB79</f>
        <v>0</v>
      </c>
      <c r="AR79" s="125">
        <f>-'TOTAL INVERSION IAP'!AC79</f>
        <v>0</v>
      </c>
      <c r="AS79" s="125">
        <f>-'TOTAL INVERSION IAP'!AD79</f>
        <v>0</v>
      </c>
      <c r="AT79" s="125">
        <f>-'TOTAL INVERSION IAP'!AE79</f>
        <v>0</v>
      </c>
      <c r="AU79" s="125">
        <f>-'TOTAL INVERSION IAP'!AF79</f>
        <v>0</v>
      </c>
      <c r="AV79" s="125">
        <f>-'TOTAL INVERSION IAP'!AG79</f>
        <v>0</v>
      </c>
      <c r="AW79" s="125">
        <f>-'TOTAL INVERSION IAP'!AH79</f>
        <v>0</v>
      </c>
      <c r="AX79" s="125">
        <f>-'TOTAL INVERSION IAP'!AI79</f>
        <v>0</v>
      </c>
      <c r="AY79" s="125">
        <f>-'TOTAL INVERSION IAP'!AJ79</f>
        <v>0</v>
      </c>
      <c r="AZ79" s="125">
        <f>-'TOTAL INVERSION IAP'!AK79</f>
        <v>0</v>
      </c>
      <c r="BA79" s="125">
        <f>-'TOTAL INVERSION IAP'!AL79</f>
        <v>0</v>
      </c>
      <c r="BB79" s="125">
        <f>-'TOTAL INVERSION IAP'!AM79</f>
        <v>0</v>
      </c>
      <c r="BC79" s="125">
        <f>-'TOTAL INVERSION IAP'!AN79</f>
        <v>0</v>
      </c>
      <c r="BD79" s="125">
        <f>-'TOTAL INVERSION IAP'!AO79</f>
        <v>0</v>
      </c>
      <c r="BE79" s="125">
        <f>-'TOTAL INVERSION IAP'!AP79</f>
        <v>0</v>
      </c>
      <c r="BF79" s="125">
        <f>-'TOTAL INVERSION IAP'!AQ79</f>
        <v>0</v>
      </c>
      <c r="BG79" s="125">
        <f>-'TOTAL INVERSION IAP'!AR79</f>
        <v>0</v>
      </c>
      <c r="BH79" s="125">
        <f>-'TOTAL INVERSION IAP'!AS79</f>
        <v>0</v>
      </c>
      <c r="BI79" s="125">
        <f>-'TOTAL INVERSION IAP'!AT79</f>
        <v>0</v>
      </c>
      <c r="BJ79" s="125">
        <f>-'TOTAL INVERSION IAP'!AU79</f>
        <v>0</v>
      </c>
      <c r="BK79" s="125">
        <f>-'TOTAL INVERSION IAP'!AV79</f>
        <v>0</v>
      </c>
      <c r="BL79" s="125">
        <f>-'TOTAL INVERSION IAP'!AW79</f>
        <v>0</v>
      </c>
      <c r="BM79" s="125">
        <f>-'TOTAL INVERSION IAP'!AX79</f>
        <v>0</v>
      </c>
      <c r="BN79" s="125">
        <f>-'TOTAL INVERSION IAP'!AY79</f>
        <v>0</v>
      </c>
      <c r="BO79" s="125">
        <f>-'TOTAL INVERSION IAP'!AZ79</f>
        <v>0</v>
      </c>
      <c r="BP79" s="125">
        <f>-'TOTAL INVERSION IAP'!BA79</f>
        <v>0</v>
      </c>
      <c r="BQ79" s="125">
        <f>-'TOTAL INVERSION IAP'!BB79</f>
        <v>0</v>
      </c>
      <c r="BR79" s="125">
        <f>-'TOTAL INVERSION IAP'!BC79</f>
        <v>0</v>
      </c>
    </row>
    <row r="80" spans="2:70" x14ac:dyDescent="0.25">
      <c r="B80" s="59" t="s">
        <v>347</v>
      </c>
      <c r="C80" s="62" t="str">
        <f>+VLOOKUP(B80,'resumen UCAP'!$A$5:$O$329,2,0)</f>
        <v>LUMINARIA LED 60W. AUTONOMA</v>
      </c>
      <c r="D80" s="63">
        <f>+'Desmonte Infr. financiada'!D80</f>
        <v>60</v>
      </c>
      <c r="E80" s="63" t="str">
        <f>+VLOOKUP(B80,'resumen UCAP'!$A$5:$O$329,3,0)</f>
        <v>Un</v>
      </c>
      <c r="F80" s="64">
        <f>+VLOOKUP(B80,'resumen UCAP'!$A$5:$O$329,15,0)</f>
        <v>860000</v>
      </c>
      <c r="G80" s="61">
        <v>10</v>
      </c>
      <c r="H80" s="125"/>
      <c r="I80" s="125"/>
      <c r="J80" s="125"/>
      <c r="K80" s="125"/>
      <c r="L80" s="125"/>
      <c r="M80" s="125"/>
      <c r="N80" s="125"/>
      <c r="O80" s="125"/>
      <c r="P80" s="125"/>
      <c r="Q80" s="125"/>
      <c r="R80" s="125"/>
      <c r="S80" s="125"/>
      <c r="T80" s="125"/>
      <c r="U80" s="125"/>
      <c r="V80" s="125"/>
      <c r="W80" s="125">
        <f>-'TOTAL INVERSION IAP'!H80</f>
        <v>0</v>
      </c>
      <c r="X80" s="125">
        <f>-'TOTAL INVERSION IAP'!I80</f>
        <v>0</v>
      </c>
      <c r="Y80" s="125">
        <f>-'TOTAL INVERSION IAP'!J80</f>
        <v>0</v>
      </c>
      <c r="Z80" s="125">
        <f>-'TOTAL INVERSION IAP'!K80</f>
        <v>0</v>
      </c>
      <c r="AA80" s="125">
        <f>-'TOTAL INVERSION IAP'!L80</f>
        <v>0</v>
      </c>
      <c r="AB80" s="125">
        <f>-'TOTAL INVERSION IAP'!M80</f>
        <v>0</v>
      </c>
      <c r="AC80" s="125">
        <f>-'TOTAL INVERSION IAP'!N80</f>
        <v>0</v>
      </c>
      <c r="AD80" s="125">
        <f>-'TOTAL INVERSION IAP'!O80</f>
        <v>0</v>
      </c>
      <c r="AE80" s="125">
        <f>-'TOTAL INVERSION IAP'!P80</f>
        <v>0</v>
      </c>
      <c r="AF80" s="125">
        <f>-'TOTAL INVERSION IAP'!Q80</f>
        <v>0</v>
      </c>
      <c r="AG80" s="125">
        <f>-'TOTAL INVERSION IAP'!R80</f>
        <v>0</v>
      </c>
      <c r="AH80" s="125">
        <f>-'TOTAL INVERSION IAP'!S80</f>
        <v>0</v>
      </c>
      <c r="AI80" s="125">
        <f>-'TOTAL INVERSION IAP'!T80</f>
        <v>0</v>
      </c>
      <c r="AJ80" s="125">
        <f>-'TOTAL INVERSION IAP'!U80</f>
        <v>0</v>
      </c>
      <c r="AK80" s="125">
        <f>-'TOTAL INVERSION IAP'!V80</f>
        <v>0</v>
      </c>
      <c r="AL80" s="125">
        <f>-'TOTAL INVERSION IAP'!W80</f>
        <v>0</v>
      </c>
      <c r="AM80" s="125">
        <f>-'TOTAL INVERSION IAP'!X80</f>
        <v>0</v>
      </c>
      <c r="AN80" s="125">
        <f>-'TOTAL INVERSION IAP'!Y80</f>
        <v>0</v>
      </c>
      <c r="AO80" s="125">
        <f>-'TOTAL INVERSION IAP'!Z80</f>
        <v>0</v>
      </c>
      <c r="AP80" s="125">
        <f>-'TOTAL INVERSION IAP'!AA80</f>
        <v>0</v>
      </c>
      <c r="AQ80" s="125">
        <f>-'TOTAL INVERSION IAP'!AB80</f>
        <v>0</v>
      </c>
      <c r="AR80" s="125">
        <f>-'TOTAL INVERSION IAP'!AC80</f>
        <v>0</v>
      </c>
      <c r="AS80" s="125">
        <f>-'TOTAL INVERSION IAP'!AD80</f>
        <v>0</v>
      </c>
      <c r="AT80" s="125">
        <f>-'TOTAL INVERSION IAP'!AE80</f>
        <v>0</v>
      </c>
      <c r="AU80" s="125">
        <f>-'TOTAL INVERSION IAP'!AF80</f>
        <v>0</v>
      </c>
      <c r="AV80" s="125">
        <f>-'TOTAL INVERSION IAP'!AG80</f>
        <v>0</v>
      </c>
      <c r="AW80" s="125">
        <f>-'TOTAL INVERSION IAP'!AH80</f>
        <v>0</v>
      </c>
      <c r="AX80" s="125">
        <f>-'TOTAL INVERSION IAP'!AI80</f>
        <v>0</v>
      </c>
      <c r="AY80" s="125">
        <f>-'TOTAL INVERSION IAP'!AJ80</f>
        <v>0</v>
      </c>
      <c r="AZ80" s="125">
        <f>-'TOTAL INVERSION IAP'!AK80</f>
        <v>0</v>
      </c>
      <c r="BA80" s="125">
        <f>-'TOTAL INVERSION IAP'!AL80</f>
        <v>0</v>
      </c>
      <c r="BB80" s="125">
        <f>-'TOTAL INVERSION IAP'!AM80</f>
        <v>0</v>
      </c>
      <c r="BC80" s="125">
        <f>-'TOTAL INVERSION IAP'!AN80</f>
        <v>0</v>
      </c>
      <c r="BD80" s="125">
        <f>-'TOTAL INVERSION IAP'!AO80</f>
        <v>0</v>
      </c>
      <c r="BE80" s="125">
        <f>-'TOTAL INVERSION IAP'!AP80</f>
        <v>0</v>
      </c>
      <c r="BF80" s="125">
        <f>-'TOTAL INVERSION IAP'!AQ80</f>
        <v>0</v>
      </c>
      <c r="BG80" s="125">
        <f>-'TOTAL INVERSION IAP'!AR80</f>
        <v>0</v>
      </c>
      <c r="BH80" s="125">
        <f>-'TOTAL INVERSION IAP'!AS80</f>
        <v>0</v>
      </c>
      <c r="BI80" s="125">
        <f>-'TOTAL INVERSION IAP'!AT80</f>
        <v>0</v>
      </c>
      <c r="BJ80" s="125">
        <f>-'TOTAL INVERSION IAP'!AU80</f>
        <v>0</v>
      </c>
      <c r="BK80" s="125">
        <f>-'TOTAL INVERSION IAP'!AV80</f>
        <v>0</v>
      </c>
      <c r="BL80" s="125">
        <f>-'TOTAL INVERSION IAP'!AW80</f>
        <v>0</v>
      </c>
      <c r="BM80" s="125">
        <f>-'TOTAL INVERSION IAP'!AX80</f>
        <v>0</v>
      </c>
      <c r="BN80" s="125">
        <f>-'TOTAL INVERSION IAP'!AY80</f>
        <v>0</v>
      </c>
      <c r="BO80" s="125">
        <f>-'TOTAL INVERSION IAP'!AZ80</f>
        <v>0</v>
      </c>
      <c r="BP80" s="125">
        <f>-'TOTAL INVERSION IAP'!BA80</f>
        <v>0</v>
      </c>
      <c r="BQ80" s="125">
        <f>-'TOTAL INVERSION IAP'!BB80</f>
        <v>0</v>
      </c>
      <c r="BR80" s="125">
        <f>-'TOTAL INVERSION IAP'!BC80</f>
        <v>0</v>
      </c>
    </row>
    <row r="81" spans="2:70" x14ac:dyDescent="0.25">
      <c r="B81" s="59" t="s">
        <v>348</v>
      </c>
      <c r="C81" s="62" t="str">
        <f>+VLOOKUP(B81,'resumen UCAP'!$A$5:$O$329,2,0)</f>
        <v>PROYECTOR LED RGB 200W NUEVA</v>
      </c>
      <c r="D81" s="63">
        <f>+'Desmonte Infr. financiada'!D81</f>
        <v>200</v>
      </c>
      <c r="E81" s="63" t="str">
        <f>+VLOOKUP(B81,'resumen UCAP'!$A$5:$O$329,3,0)</f>
        <v>Un</v>
      </c>
      <c r="F81" s="64">
        <f>+VLOOKUP(B81,'resumen UCAP'!$A$5:$O$329,15,0)</f>
        <v>1079900</v>
      </c>
      <c r="G81" s="61">
        <v>9</v>
      </c>
      <c r="H81" s="125"/>
      <c r="I81" s="125"/>
      <c r="J81" s="125"/>
      <c r="K81" s="125"/>
      <c r="L81" s="125"/>
      <c r="M81" s="125"/>
      <c r="N81" s="125"/>
      <c r="O81" s="125"/>
      <c r="P81" s="125"/>
      <c r="Q81" s="125"/>
      <c r="R81" s="125"/>
      <c r="S81" s="125"/>
      <c r="T81" s="125"/>
      <c r="U81" s="125"/>
      <c r="V81" s="125"/>
      <c r="W81" s="125">
        <f>-'TOTAL INVERSION IAP'!H81</f>
        <v>0</v>
      </c>
      <c r="X81" s="125">
        <f>-'TOTAL INVERSION IAP'!I81</f>
        <v>0</v>
      </c>
      <c r="Y81" s="125">
        <f>-'TOTAL INVERSION IAP'!J81</f>
        <v>0</v>
      </c>
      <c r="Z81" s="125">
        <f>-'TOTAL INVERSION IAP'!K81</f>
        <v>0</v>
      </c>
      <c r="AA81" s="125">
        <f>-'TOTAL INVERSION IAP'!L81</f>
        <v>0</v>
      </c>
      <c r="AB81" s="125">
        <f>-'TOTAL INVERSION IAP'!M81</f>
        <v>0</v>
      </c>
      <c r="AC81" s="125">
        <f>-'TOTAL INVERSION IAP'!N81</f>
        <v>0</v>
      </c>
      <c r="AD81" s="125">
        <f>-'TOTAL INVERSION IAP'!O81</f>
        <v>0</v>
      </c>
      <c r="AE81" s="125">
        <f>-'TOTAL INVERSION IAP'!P81</f>
        <v>0</v>
      </c>
      <c r="AF81" s="125">
        <f>-'TOTAL INVERSION IAP'!Q81</f>
        <v>0</v>
      </c>
      <c r="AG81" s="125">
        <f>-'TOTAL INVERSION IAP'!R81</f>
        <v>0</v>
      </c>
      <c r="AH81" s="125">
        <f>-'TOTAL INVERSION IAP'!S81</f>
        <v>0</v>
      </c>
      <c r="AI81" s="125">
        <f>-'TOTAL INVERSION IAP'!T81</f>
        <v>0</v>
      </c>
      <c r="AJ81" s="125">
        <f>-'TOTAL INVERSION IAP'!U81</f>
        <v>0</v>
      </c>
      <c r="AK81" s="125">
        <f>-'TOTAL INVERSION IAP'!V81</f>
        <v>0</v>
      </c>
      <c r="AL81" s="125">
        <f>-'TOTAL INVERSION IAP'!W81</f>
        <v>0</v>
      </c>
      <c r="AM81" s="125">
        <f>-'TOTAL INVERSION IAP'!X81</f>
        <v>0</v>
      </c>
      <c r="AN81" s="125">
        <f>-'TOTAL INVERSION IAP'!Y81</f>
        <v>0</v>
      </c>
      <c r="AO81" s="125">
        <f>-'TOTAL INVERSION IAP'!Z81</f>
        <v>0</v>
      </c>
      <c r="AP81" s="125">
        <f>-'TOTAL INVERSION IAP'!AA81</f>
        <v>0</v>
      </c>
      <c r="AQ81" s="125">
        <f>-'TOTAL INVERSION IAP'!AB81</f>
        <v>0</v>
      </c>
      <c r="AR81" s="125">
        <f>-'TOTAL INVERSION IAP'!AC81</f>
        <v>0</v>
      </c>
      <c r="AS81" s="125">
        <f>-'TOTAL INVERSION IAP'!AD81</f>
        <v>0</v>
      </c>
      <c r="AT81" s="125">
        <f>-'TOTAL INVERSION IAP'!AE81</f>
        <v>0</v>
      </c>
      <c r="AU81" s="125">
        <f>-'TOTAL INVERSION IAP'!AF81</f>
        <v>0</v>
      </c>
      <c r="AV81" s="125">
        <f>-'TOTAL INVERSION IAP'!AG81</f>
        <v>0</v>
      </c>
      <c r="AW81" s="125">
        <f>-'TOTAL INVERSION IAP'!AH81</f>
        <v>0</v>
      </c>
      <c r="AX81" s="125">
        <f>-'TOTAL INVERSION IAP'!AI81</f>
        <v>0</v>
      </c>
      <c r="AY81" s="125">
        <f>-'TOTAL INVERSION IAP'!AJ81</f>
        <v>0</v>
      </c>
      <c r="AZ81" s="125">
        <f>-'TOTAL INVERSION IAP'!AK81</f>
        <v>0</v>
      </c>
      <c r="BA81" s="125">
        <f>-'TOTAL INVERSION IAP'!AL81</f>
        <v>0</v>
      </c>
      <c r="BB81" s="125">
        <f>-'TOTAL INVERSION IAP'!AM81</f>
        <v>0</v>
      </c>
      <c r="BC81" s="125">
        <f>-'TOTAL INVERSION IAP'!AN81</f>
        <v>0</v>
      </c>
      <c r="BD81" s="125">
        <f>-'TOTAL INVERSION IAP'!AO81</f>
        <v>0</v>
      </c>
      <c r="BE81" s="125">
        <f>-'TOTAL INVERSION IAP'!AP81</f>
        <v>0</v>
      </c>
      <c r="BF81" s="125">
        <f>-'TOTAL INVERSION IAP'!AQ81</f>
        <v>0</v>
      </c>
      <c r="BG81" s="125">
        <f>-'TOTAL INVERSION IAP'!AR81</f>
        <v>0</v>
      </c>
      <c r="BH81" s="125">
        <f>-'TOTAL INVERSION IAP'!AS81</f>
        <v>0</v>
      </c>
      <c r="BI81" s="125">
        <f>-'TOTAL INVERSION IAP'!AT81</f>
        <v>0</v>
      </c>
      <c r="BJ81" s="125">
        <f>-'TOTAL INVERSION IAP'!AU81</f>
        <v>0</v>
      </c>
      <c r="BK81" s="125">
        <f>-'TOTAL INVERSION IAP'!AV81</f>
        <v>0</v>
      </c>
      <c r="BL81" s="125">
        <f>-'TOTAL INVERSION IAP'!AW81</f>
        <v>0</v>
      </c>
      <c r="BM81" s="125">
        <f>-'TOTAL INVERSION IAP'!AX81</f>
        <v>0</v>
      </c>
      <c r="BN81" s="125">
        <f>-'TOTAL INVERSION IAP'!AY81</f>
        <v>0</v>
      </c>
      <c r="BO81" s="125">
        <f>-'TOTAL INVERSION IAP'!AZ81</f>
        <v>0</v>
      </c>
      <c r="BP81" s="125">
        <f>-'TOTAL INVERSION IAP'!BA81</f>
        <v>0</v>
      </c>
      <c r="BQ81" s="125">
        <f>-'TOTAL INVERSION IAP'!BB81</f>
        <v>0</v>
      </c>
      <c r="BR81" s="125">
        <f>-'TOTAL INVERSION IAP'!BC81</f>
        <v>0</v>
      </c>
    </row>
    <row r="82" spans="2:70" x14ac:dyDescent="0.25">
      <c r="B82" s="59" t="s">
        <v>349</v>
      </c>
      <c r="C82" s="62" t="str">
        <f>+VLOOKUP(B82,'resumen UCAP'!$A$5:$O$329,2,0)</f>
        <v>PROYECTOR LED LED 50W NUEVA</v>
      </c>
      <c r="D82" s="63">
        <f>+'Desmonte Infr. financiada'!D82</f>
        <v>50</v>
      </c>
      <c r="E82" s="63" t="str">
        <f>+VLOOKUP(B82,'resumen UCAP'!$A$5:$O$329,3,0)</f>
        <v>Un</v>
      </c>
      <c r="F82" s="64">
        <f>+VLOOKUP(B82,'resumen UCAP'!$A$5:$O$329,15,0)</f>
        <v>598300</v>
      </c>
      <c r="G82" s="61">
        <v>2</v>
      </c>
      <c r="H82" s="125"/>
      <c r="I82" s="125"/>
      <c r="J82" s="125"/>
      <c r="K82" s="125"/>
      <c r="L82" s="125"/>
      <c r="M82" s="125"/>
      <c r="N82" s="125"/>
      <c r="O82" s="125"/>
      <c r="P82" s="125"/>
      <c r="Q82" s="125"/>
      <c r="R82" s="125"/>
      <c r="S82" s="125"/>
      <c r="T82" s="125"/>
      <c r="U82" s="125"/>
      <c r="V82" s="125"/>
      <c r="W82" s="125">
        <f>-'TOTAL INVERSION IAP'!H82</f>
        <v>0</v>
      </c>
      <c r="X82" s="125">
        <f>-'TOTAL INVERSION IAP'!I82</f>
        <v>0</v>
      </c>
      <c r="Y82" s="125">
        <f>-'TOTAL INVERSION IAP'!J82</f>
        <v>0</v>
      </c>
      <c r="Z82" s="125">
        <f>-'TOTAL INVERSION IAP'!K82</f>
        <v>0</v>
      </c>
      <c r="AA82" s="125">
        <f>-'TOTAL INVERSION IAP'!L82</f>
        <v>0</v>
      </c>
      <c r="AB82" s="125">
        <f>-'TOTAL INVERSION IAP'!M82</f>
        <v>0</v>
      </c>
      <c r="AC82" s="125">
        <f>-'TOTAL INVERSION IAP'!N82</f>
        <v>0</v>
      </c>
      <c r="AD82" s="125">
        <f>-'TOTAL INVERSION IAP'!O82</f>
        <v>0</v>
      </c>
      <c r="AE82" s="125">
        <f>-'TOTAL INVERSION IAP'!P82</f>
        <v>0</v>
      </c>
      <c r="AF82" s="125">
        <f>-'TOTAL INVERSION IAP'!Q82</f>
        <v>0</v>
      </c>
      <c r="AG82" s="125">
        <f>-'TOTAL INVERSION IAP'!R82</f>
        <v>0</v>
      </c>
      <c r="AH82" s="125">
        <f>-'TOTAL INVERSION IAP'!S82</f>
        <v>0</v>
      </c>
      <c r="AI82" s="125">
        <f>-'TOTAL INVERSION IAP'!T82</f>
        <v>0</v>
      </c>
      <c r="AJ82" s="125">
        <f>-'TOTAL INVERSION IAP'!U82</f>
        <v>0</v>
      </c>
      <c r="AK82" s="125">
        <f>-'TOTAL INVERSION IAP'!V82</f>
        <v>0</v>
      </c>
      <c r="AL82" s="125">
        <f>-'TOTAL INVERSION IAP'!W82</f>
        <v>0</v>
      </c>
      <c r="AM82" s="125">
        <f>-'TOTAL INVERSION IAP'!X82</f>
        <v>0</v>
      </c>
      <c r="AN82" s="125">
        <f>-'TOTAL INVERSION IAP'!Y82</f>
        <v>0</v>
      </c>
      <c r="AO82" s="125">
        <f>-'TOTAL INVERSION IAP'!Z82</f>
        <v>0</v>
      </c>
      <c r="AP82" s="125">
        <f>-'TOTAL INVERSION IAP'!AA82</f>
        <v>0</v>
      </c>
      <c r="AQ82" s="125">
        <f>-'TOTAL INVERSION IAP'!AB82</f>
        <v>0</v>
      </c>
      <c r="AR82" s="125">
        <f>-'TOTAL INVERSION IAP'!AC82</f>
        <v>0</v>
      </c>
      <c r="AS82" s="125">
        <f>-'TOTAL INVERSION IAP'!AD82</f>
        <v>0</v>
      </c>
      <c r="AT82" s="125">
        <f>-'TOTAL INVERSION IAP'!AE82</f>
        <v>0</v>
      </c>
      <c r="AU82" s="125">
        <f>-'TOTAL INVERSION IAP'!AF82</f>
        <v>0</v>
      </c>
      <c r="AV82" s="125">
        <f>-'TOTAL INVERSION IAP'!AG82</f>
        <v>0</v>
      </c>
      <c r="AW82" s="125">
        <f>-'TOTAL INVERSION IAP'!AH82</f>
        <v>0</v>
      </c>
      <c r="AX82" s="125">
        <f>-'TOTAL INVERSION IAP'!AI82</f>
        <v>0</v>
      </c>
      <c r="AY82" s="125">
        <f>-'TOTAL INVERSION IAP'!AJ82</f>
        <v>0</v>
      </c>
      <c r="AZ82" s="125">
        <f>-'TOTAL INVERSION IAP'!AK82</f>
        <v>0</v>
      </c>
      <c r="BA82" s="125">
        <f>-'TOTAL INVERSION IAP'!AL82</f>
        <v>0</v>
      </c>
      <c r="BB82" s="125">
        <f>-'TOTAL INVERSION IAP'!AM82</f>
        <v>0</v>
      </c>
      <c r="BC82" s="125">
        <f>-'TOTAL INVERSION IAP'!AN82</f>
        <v>0</v>
      </c>
      <c r="BD82" s="125">
        <f>-'TOTAL INVERSION IAP'!AO82</f>
        <v>0</v>
      </c>
      <c r="BE82" s="125">
        <f>-'TOTAL INVERSION IAP'!AP82</f>
        <v>0</v>
      </c>
      <c r="BF82" s="125">
        <f>-'TOTAL INVERSION IAP'!AQ82</f>
        <v>0</v>
      </c>
      <c r="BG82" s="125">
        <f>-'TOTAL INVERSION IAP'!AR82</f>
        <v>0</v>
      </c>
      <c r="BH82" s="125">
        <f>-'TOTAL INVERSION IAP'!AS82</f>
        <v>0</v>
      </c>
      <c r="BI82" s="125">
        <f>-'TOTAL INVERSION IAP'!AT82</f>
        <v>0</v>
      </c>
      <c r="BJ82" s="125">
        <f>-'TOTAL INVERSION IAP'!AU82</f>
        <v>0</v>
      </c>
      <c r="BK82" s="125">
        <f>-'TOTAL INVERSION IAP'!AV82</f>
        <v>0</v>
      </c>
      <c r="BL82" s="125">
        <f>-'TOTAL INVERSION IAP'!AW82</f>
        <v>0</v>
      </c>
      <c r="BM82" s="125">
        <f>-'TOTAL INVERSION IAP'!AX82</f>
        <v>0</v>
      </c>
      <c r="BN82" s="125">
        <f>-'TOTAL INVERSION IAP'!AY82</f>
        <v>0</v>
      </c>
      <c r="BO82" s="125">
        <f>-'TOTAL INVERSION IAP'!AZ82</f>
        <v>0</v>
      </c>
      <c r="BP82" s="125">
        <f>-'TOTAL INVERSION IAP'!BA82</f>
        <v>0</v>
      </c>
      <c r="BQ82" s="125">
        <f>-'TOTAL INVERSION IAP'!BB82</f>
        <v>0</v>
      </c>
      <c r="BR82" s="125">
        <f>-'TOTAL INVERSION IAP'!BC82</f>
        <v>0</v>
      </c>
    </row>
    <row r="83" spans="2:70" x14ac:dyDescent="0.25">
      <c r="B83" s="59" t="s">
        <v>509</v>
      </c>
      <c r="C83" s="62" t="str">
        <f>+VLOOKUP(B83,'resumen UCAP'!$A$5:$O$329,2,0)</f>
        <v>ETIQUETA LUMINARIA 250W</v>
      </c>
      <c r="D83" s="63">
        <f>+'Desmonte Infr. financiada'!D83</f>
        <v>279</v>
      </c>
      <c r="E83" s="63" t="str">
        <f>+VLOOKUP(B83,'resumen UCAP'!$A$5:$O$329,3,0)</f>
        <v>Un</v>
      </c>
      <c r="F83" s="64">
        <f>+VLOOKUP(B83,'resumen UCAP'!$A$5:$O$329,15,0)</f>
        <v>509142</v>
      </c>
      <c r="G83" s="61">
        <v>10</v>
      </c>
      <c r="H83" s="125"/>
      <c r="I83" s="125"/>
      <c r="J83" s="125"/>
      <c r="K83" s="125"/>
      <c r="L83" s="125"/>
      <c r="M83" s="125"/>
      <c r="N83" s="125"/>
      <c r="O83" s="125"/>
      <c r="P83" s="125"/>
      <c r="Q83" s="125"/>
      <c r="R83" s="125"/>
      <c r="S83" s="125"/>
      <c r="T83" s="125"/>
      <c r="U83" s="125"/>
      <c r="V83" s="125"/>
      <c r="W83" s="125">
        <f>-'TOTAL INVERSION IAP'!H83</f>
        <v>0</v>
      </c>
      <c r="X83" s="125">
        <f>-'TOTAL INVERSION IAP'!I83</f>
        <v>0</v>
      </c>
      <c r="Y83" s="125">
        <f>-'TOTAL INVERSION IAP'!J83</f>
        <v>0</v>
      </c>
      <c r="Z83" s="125">
        <f>-'TOTAL INVERSION IAP'!K83</f>
        <v>0</v>
      </c>
      <c r="AA83" s="125">
        <f>-'TOTAL INVERSION IAP'!L83</f>
        <v>0</v>
      </c>
      <c r="AB83" s="125">
        <f>-'TOTAL INVERSION IAP'!M83</f>
        <v>0</v>
      </c>
      <c r="AC83" s="125">
        <f>-'TOTAL INVERSION IAP'!N83</f>
        <v>0</v>
      </c>
      <c r="AD83" s="125">
        <f>-'TOTAL INVERSION IAP'!O83</f>
        <v>0</v>
      </c>
      <c r="AE83" s="125">
        <f>-'TOTAL INVERSION IAP'!P83</f>
        <v>0</v>
      </c>
      <c r="AF83" s="125">
        <f>-'TOTAL INVERSION IAP'!Q83</f>
        <v>0</v>
      </c>
      <c r="AG83" s="125">
        <f>-'TOTAL INVERSION IAP'!R83</f>
        <v>0</v>
      </c>
      <c r="AH83" s="125">
        <f>-'TOTAL INVERSION IAP'!S83</f>
        <v>0</v>
      </c>
      <c r="AI83" s="125">
        <f>-'TOTAL INVERSION IAP'!T83</f>
        <v>0</v>
      </c>
      <c r="AJ83" s="125">
        <f>-'TOTAL INVERSION IAP'!U83</f>
        <v>0</v>
      </c>
      <c r="AK83" s="125">
        <f>-'TOTAL INVERSION IAP'!V83</f>
        <v>0</v>
      </c>
      <c r="AL83" s="125">
        <f>-'TOTAL INVERSION IAP'!W83</f>
        <v>0</v>
      </c>
      <c r="AM83" s="125">
        <f>-'TOTAL INVERSION IAP'!X83</f>
        <v>0</v>
      </c>
      <c r="AN83" s="125">
        <f>-'TOTAL INVERSION IAP'!Y83</f>
        <v>0</v>
      </c>
      <c r="AO83" s="125">
        <f>-'TOTAL INVERSION IAP'!Z83</f>
        <v>0</v>
      </c>
      <c r="AP83" s="125">
        <f>-'TOTAL INVERSION IAP'!AA83</f>
        <v>0</v>
      </c>
      <c r="AQ83" s="125">
        <f>-'TOTAL INVERSION IAP'!AB83</f>
        <v>0</v>
      </c>
      <c r="AR83" s="125">
        <f>-'TOTAL INVERSION IAP'!AC83</f>
        <v>0</v>
      </c>
      <c r="AS83" s="125">
        <f>-'TOTAL INVERSION IAP'!AD83</f>
        <v>0</v>
      </c>
      <c r="AT83" s="125">
        <f>-'TOTAL INVERSION IAP'!AE83</f>
        <v>0</v>
      </c>
      <c r="AU83" s="125">
        <f>-'TOTAL INVERSION IAP'!AF83</f>
        <v>0</v>
      </c>
      <c r="AV83" s="125">
        <f>-'TOTAL INVERSION IAP'!AG83</f>
        <v>0</v>
      </c>
      <c r="AW83" s="125">
        <f>-'TOTAL INVERSION IAP'!AH83</f>
        <v>0</v>
      </c>
      <c r="AX83" s="125">
        <f>-'TOTAL INVERSION IAP'!AI83</f>
        <v>0</v>
      </c>
      <c r="AY83" s="125">
        <f>-'TOTAL INVERSION IAP'!AJ83</f>
        <v>0</v>
      </c>
      <c r="AZ83" s="125">
        <f>-'TOTAL INVERSION IAP'!AK83</f>
        <v>0</v>
      </c>
      <c r="BA83" s="125">
        <f>-'TOTAL INVERSION IAP'!AL83</f>
        <v>0</v>
      </c>
      <c r="BB83" s="125">
        <f>-'TOTAL INVERSION IAP'!AM83</f>
        <v>0</v>
      </c>
      <c r="BC83" s="125">
        <f>-'TOTAL INVERSION IAP'!AN83</f>
        <v>0</v>
      </c>
      <c r="BD83" s="125">
        <f>-'TOTAL INVERSION IAP'!AO83</f>
        <v>0</v>
      </c>
      <c r="BE83" s="125">
        <f>-'TOTAL INVERSION IAP'!AP83</f>
        <v>0</v>
      </c>
      <c r="BF83" s="125">
        <f>-'TOTAL INVERSION IAP'!AQ83</f>
        <v>0</v>
      </c>
      <c r="BG83" s="125">
        <f>-'TOTAL INVERSION IAP'!AR83</f>
        <v>0</v>
      </c>
      <c r="BH83" s="125">
        <f>-'TOTAL INVERSION IAP'!AS83</f>
        <v>0</v>
      </c>
      <c r="BI83" s="125">
        <f>-'TOTAL INVERSION IAP'!AT83</f>
        <v>0</v>
      </c>
      <c r="BJ83" s="125">
        <f>-'TOTAL INVERSION IAP'!AU83</f>
        <v>0</v>
      </c>
      <c r="BK83" s="125">
        <f>-'TOTAL INVERSION IAP'!AV83</f>
        <v>0</v>
      </c>
      <c r="BL83" s="125">
        <f>-'TOTAL INVERSION IAP'!AW83</f>
        <v>0</v>
      </c>
      <c r="BM83" s="125">
        <f>-'TOTAL INVERSION IAP'!AX83</f>
        <v>0</v>
      </c>
      <c r="BN83" s="125">
        <f>-'TOTAL INVERSION IAP'!AY83</f>
        <v>0</v>
      </c>
      <c r="BO83" s="125">
        <f>-'TOTAL INVERSION IAP'!AZ83</f>
        <v>0</v>
      </c>
      <c r="BP83" s="125">
        <f>-'TOTAL INVERSION IAP'!BA83</f>
        <v>0</v>
      </c>
      <c r="BQ83" s="125">
        <f>-'TOTAL INVERSION IAP'!BB83</f>
        <v>0</v>
      </c>
      <c r="BR83" s="125">
        <f>-'TOTAL INVERSION IAP'!BC83</f>
        <v>0</v>
      </c>
    </row>
    <row r="84" spans="2:70" x14ac:dyDescent="0.25">
      <c r="B84" s="59" t="s">
        <v>510</v>
      </c>
      <c r="C84" s="62" t="str">
        <f>+VLOOKUP(B84,'resumen UCAP'!$A$5:$O$329,2,0)</f>
        <v>PROYECTOR LED 50W NUEVO</v>
      </c>
      <c r="D84" s="63">
        <f>+'Desmonte Infr. financiada'!D84</f>
        <v>50</v>
      </c>
      <c r="E84" s="63" t="str">
        <f>+VLOOKUP(B84,'resumen UCAP'!$A$5:$O$329,3,0)</f>
        <v>Un</v>
      </c>
      <c r="F84" s="64">
        <f>+VLOOKUP(B84,'resumen UCAP'!$A$5:$O$329,15,0)</f>
        <v>134677</v>
      </c>
      <c r="G84" s="61">
        <v>3</v>
      </c>
      <c r="H84" s="125"/>
      <c r="I84" s="125"/>
      <c r="J84" s="125"/>
      <c r="K84" s="125"/>
      <c r="L84" s="125"/>
      <c r="M84" s="125"/>
      <c r="N84" s="125"/>
      <c r="O84" s="125"/>
      <c r="P84" s="125"/>
      <c r="Q84" s="125"/>
      <c r="R84" s="125"/>
      <c r="S84" s="125"/>
      <c r="T84" s="125"/>
      <c r="U84" s="125"/>
      <c r="V84" s="125"/>
      <c r="W84" s="125">
        <f>-'TOTAL INVERSION IAP'!H84</f>
        <v>0</v>
      </c>
      <c r="X84" s="125">
        <f>-'TOTAL INVERSION IAP'!I84</f>
        <v>0</v>
      </c>
      <c r="Y84" s="125">
        <f>-'TOTAL INVERSION IAP'!J84</f>
        <v>0</v>
      </c>
      <c r="Z84" s="125">
        <f>-'TOTAL INVERSION IAP'!K84</f>
        <v>0</v>
      </c>
      <c r="AA84" s="125">
        <f>-'TOTAL INVERSION IAP'!L84</f>
        <v>0</v>
      </c>
      <c r="AB84" s="125">
        <f>-'TOTAL INVERSION IAP'!M84</f>
        <v>0</v>
      </c>
      <c r="AC84" s="125">
        <f>-'TOTAL INVERSION IAP'!N84</f>
        <v>0</v>
      </c>
      <c r="AD84" s="125">
        <f>-'TOTAL INVERSION IAP'!O84</f>
        <v>0</v>
      </c>
      <c r="AE84" s="125">
        <f>-'TOTAL INVERSION IAP'!P84</f>
        <v>0</v>
      </c>
      <c r="AF84" s="125">
        <f>-'TOTAL INVERSION IAP'!Q84</f>
        <v>0</v>
      </c>
      <c r="AG84" s="125">
        <f>-'TOTAL INVERSION IAP'!R84</f>
        <v>0</v>
      </c>
      <c r="AH84" s="125">
        <f>-'TOTAL INVERSION IAP'!S84</f>
        <v>0</v>
      </c>
      <c r="AI84" s="125">
        <f>-'TOTAL INVERSION IAP'!T84</f>
        <v>0</v>
      </c>
      <c r="AJ84" s="125">
        <f>-'TOTAL INVERSION IAP'!U84</f>
        <v>0</v>
      </c>
      <c r="AK84" s="125">
        <f>-'TOTAL INVERSION IAP'!V84</f>
        <v>0</v>
      </c>
      <c r="AL84" s="125">
        <f>-'TOTAL INVERSION IAP'!W84</f>
        <v>0</v>
      </c>
      <c r="AM84" s="125">
        <f>-'TOTAL INVERSION IAP'!X84</f>
        <v>0</v>
      </c>
      <c r="AN84" s="125">
        <f>-'TOTAL INVERSION IAP'!Y84</f>
        <v>0</v>
      </c>
      <c r="AO84" s="125">
        <f>-'TOTAL INVERSION IAP'!Z84</f>
        <v>0</v>
      </c>
      <c r="AP84" s="125">
        <f>-'TOTAL INVERSION IAP'!AA84</f>
        <v>0</v>
      </c>
      <c r="AQ84" s="125">
        <f>-'TOTAL INVERSION IAP'!AB84</f>
        <v>0</v>
      </c>
      <c r="AR84" s="125">
        <f>-'TOTAL INVERSION IAP'!AC84</f>
        <v>0</v>
      </c>
      <c r="AS84" s="125">
        <f>-'TOTAL INVERSION IAP'!AD84</f>
        <v>0</v>
      </c>
      <c r="AT84" s="125">
        <f>-'TOTAL INVERSION IAP'!AE84</f>
        <v>0</v>
      </c>
      <c r="AU84" s="125">
        <f>-'TOTAL INVERSION IAP'!AF84</f>
        <v>0</v>
      </c>
      <c r="AV84" s="125">
        <f>-'TOTAL INVERSION IAP'!AG84</f>
        <v>0</v>
      </c>
      <c r="AW84" s="125">
        <f>-'TOTAL INVERSION IAP'!AH84</f>
        <v>0</v>
      </c>
      <c r="AX84" s="125">
        <f>-'TOTAL INVERSION IAP'!AI84</f>
        <v>0</v>
      </c>
      <c r="AY84" s="125">
        <f>-'TOTAL INVERSION IAP'!AJ84</f>
        <v>0</v>
      </c>
      <c r="AZ84" s="125">
        <f>-'TOTAL INVERSION IAP'!AK84</f>
        <v>0</v>
      </c>
      <c r="BA84" s="125">
        <f>-'TOTAL INVERSION IAP'!AL84</f>
        <v>0</v>
      </c>
      <c r="BB84" s="125">
        <f>-'TOTAL INVERSION IAP'!AM84</f>
        <v>0</v>
      </c>
      <c r="BC84" s="125">
        <f>-'TOTAL INVERSION IAP'!AN84</f>
        <v>0</v>
      </c>
      <c r="BD84" s="125">
        <f>-'TOTAL INVERSION IAP'!AO84</f>
        <v>0</v>
      </c>
      <c r="BE84" s="125">
        <f>-'TOTAL INVERSION IAP'!AP84</f>
        <v>0</v>
      </c>
      <c r="BF84" s="125">
        <f>-'TOTAL INVERSION IAP'!AQ84</f>
        <v>0</v>
      </c>
      <c r="BG84" s="125">
        <f>-'TOTAL INVERSION IAP'!AR84</f>
        <v>0</v>
      </c>
      <c r="BH84" s="125">
        <f>-'TOTAL INVERSION IAP'!AS84</f>
        <v>0</v>
      </c>
      <c r="BI84" s="125">
        <f>-'TOTAL INVERSION IAP'!AT84</f>
        <v>0</v>
      </c>
      <c r="BJ84" s="125">
        <f>-'TOTAL INVERSION IAP'!AU84</f>
        <v>0</v>
      </c>
      <c r="BK84" s="125">
        <f>-'TOTAL INVERSION IAP'!AV84</f>
        <v>0</v>
      </c>
      <c r="BL84" s="125">
        <f>-'TOTAL INVERSION IAP'!AW84</f>
        <v>0</v>
      </c>
      <c r="BM84" s="125">
        <f>-'TOTAL INVERSION IAP'!AX84</f>
        <v>0</v>
      </c>
      <c r="BN84" s="125">
        <f>-'TOTAL INVERSION IAP'!AY84</f>
        <v>0</v>
      </c>
      <c r="BO84" s="125">
        <f>-'TOTAL INVERSION IAP'!AZ84</f>
        <v>0</v>
      </c>
      <c r="BP84" s="125">
        <f>-'TOTAL INVERSION IAP'!BA84</f>
        <v>0</v>
      </c>
      <c r="BQ84" s="125">
        <f>-'TOTAL INVERSION IAP'!BB84</f>
        <v>0</v>
      </c>
      <c r="BR84" s="125">
        <f>-'TOTAL INVERSION IAP'!BC84</f>
        <v>0</v>
      </c>
    </row>
    <row r="85" spans="2:70" x14ac:dyDescent="0.25">
      <c r="B85" s="59" t="s">
        <v>511</v>
      </c>
      <c r="C85" s="62" t="str">
        <f>+VLOOKUP(B85,'resumen UCAP'!$A$5:$O$329,2,0)</f>
        <v>PROYECTOR MH 150W NUEVO</v>
      </c>
      <c r="D85" s="63">
        <f>+'Desmonte Infr. financiada'!D85</f>
        <v>169</v>
      </c>
      <c r="E85" s="63" t="str">
        <f>+VLOOKUP(B85,'resumen UCAP'!$A$5:$O$329,3,0)</f>
        <v>Un</v>
      </c>
      <c r="F85" s="64">
        <f>+VLOOKUP(B85,'resumen UCAP'!$A$5:$O$329,15,0)</f>
        <v>352663</v>
      </c>
      <c r="G85" s="124">
        <v>4</v>
      </c>
      <c r="H85" s="125"/>
      <c r="I85" s="125"/>
      <c r="J85" s="125"/>
      <c r="K85" s="125"/>
      <c r="L85" s="125"/>
      <c r="M85" s="125"/>
      <c r="N85" s="125"/>
      <c r="O85" s="125"/>
      <c r="P85" s="125"/>
      <c r="Q85" s="125"/>
      <c r="R85" s="125"/>
      <c r="S85" s="125"/>
      <c r="T85" s="125"/>
      <c r="U85" s="125"/>
      <c r="V85" s="125"/>
      <c r="W85" s="125">
        <f>-'TOTAL INVERSION IAP'!H85</f>
        <v>0</v>
      </c>
      <c r="X85" s="125">
        <f>-'TOTAL INVERSION IAP'!I85</f>
        <v>0</v>
      </c>
      <c r="Y85" s="125">
        <f>-'TOTAL INVERSION IAP'!J85</f>
        <v>0</v>
      </c>
      <c r="Z85" s="125">
        <f>-'TOTAL INVERSION IAP'!K85</f>
        <v>0</v>
      </c>
      <c r="AA85" s="125">
        <f>-'TOTAL INVERSION IAP'!L85</f>
        <v>0</v>
      </c>
      <c r="AB85" s="125">
        <f>-'TOTAL INVERSION IAP'!M85</f>
        <v>0</v>
      </c>
      <c r="AC85" s="125">
        <f>-'TOTAL INVERSION IAP'!N85</f>
        <v>0</v>
      </c>
      <c r="AD85" s="125">
        <f>-'TOTAL INVERSION IAP'!O85</f>
        <v>0</v>
      </c>
      <c r="AE85" s="125">
        <f>-'TOTAL INVERSION IAP'!P85</f>
        <v>0</v>
      </c>
      <c r="AF85" s="125">
        <f>-'TOTAL INVERSION IAP'!Q85</f>
        <v>0</v>
      </c>
      <c r="AG85" s="125">
        <f>-'TOTAL INVERSION IAP'!R85</f>
        <v>0</v>
      </c>
      <c r="AH85" s="125">
        <f>-'TOTAL INVERSION IAP'!S85</f>
        <v>0</v>
      </c>
      <c r="AI85" s="125">
        <f>-'TOTAL INVERSION IAP'!T85</f>
        <v>0</v>
      </c>
      <c r="AJ85" s="125">
        <f>-'TOTAL INVERSION IAP'!U85</f>
        <v>0</v>
      </c>
      <c r="AK85" s="125">
        <f>-'TOTAL INVERSION IAP'!V85</f>
        <v>0</v>
      </c>
      <c r="AL85" s="125">
        <f>-'TOTAL INVERSION IAP'!W85</f>
        <v>0</v>
      </c>
      <c r="AM85" s="125">
        <f>-'TOTAL INVERSION IAP'!X85</f>
        <v>0</v>
      </c>
      <c r="AN85" s="125">
        <f>-'TOTAL INVERSION IAP'!Y85</f>
        <v>0</v>
      </c>
      <c r="AO85" s="125">
        <f>-'TOTAL INVERSION IAP'!Z85</f>
        <v>0</v>
      </c>
      <c r="AP85" s="125">
        <f>-'TOTAL INVERSION IAP'!AA85</f>
        <v>0</v>
      </c>
      <c r="AQ85" s="125">
        <f>-'TOTAL INVERSION IAP'!AB85</f>
        <v>0</v>
      </c>
      <c r="AR85" s="125">
        <f>-'TOTAL INVERSION IAP'!AC85</f>
        <v>0</v>
      </c>
      <c r="AS85" s="125">
        <f>-'TOTAL INVERSION IAP'!AD85</f>
        <v>0</v>
      </c>
      <c r="AT85" s="125">
        <f>-'TOTAL INVERSION IAP'!AE85</f>
        <v>0</v>
      </c>
      <c r="AU85" s="125">
        <f>-'TOTAL INVERSION IAP'!AF85</f>
        <v>0</v>
      </c>
      <c r="AV85" s="125">
        <f>-'TOTAL INVERSION IAP'!AG85</f>
        <v>0</v>
      </c>
      <c r="AW85" s="125">
        <f>-'TOTAL INVERSION IAP'!AH85</f>
        <v>0</v>
      </c>
      <c r="AX85" s="125">
        <f>-'TOTAL INVERSION IAP'!AI85</f>
        <v>0</v>
      </c>
      <c r="AY85" s="125">
        <f>-'TOTAL INVERSION IAP'!AJ85</f>
        <v>0</v>
      </c>
      <c r="AZ85" s="125">
        <f>-'TOTAL INVERSION IAP'!AK85</f>
        <v>0</v>
      </c>
      <c r="BA85" s="125">
        <f>-'TOTAL INVERSION IAP'!AL85</f>
        <v>0</v>
      </c>
      <c r="BB85" s="125">
        <f>-'TOTAL INVERSION IAP'!AM85</f>
        <v>0</v>
      </c>
      <c r="BC85" s="125">
        <f>-'TOTAL INVERSION IAP'!AN85</f>
        <v>0</v>
      </c>
      <c r="BD85" s="125">
        <f>-'TOTAL INVERSION IAP'!AO85</f>
        <v>0</v>
      </c>
      <c r="BE85" s="125">
        <f>-'TOTAL INVERSION IAP'!AP85</f>
        <v>0</v>
      </c>
      <c r="BF85" s="125">
        <f>-'TOTAL INVERSION IAP'!AQ85</f>
        <v>0</v>
      </c>
      <c r="BG85" s="125">
        <f>-'TOTAL INVERSION IAP'!AR85</f>
        <v>0</v>
      </c>
      <c r="BH85" s="125">
        <f>-'TOTAL INVERSION IAP'!AS85</f>
        <v>0</v>
      </c>
      <c r="BI85" s="125">
        <f>-'TOTAL INVERSION IAP'!AT85</f>
        <v>0</v>
      </c>
      <c r="BJ85" s="125">
        <f>-'TOTAL INVERSION IAP'!AU85</f>
        <v>0</v>
      </c>
      <c r="BK85" s="125">
        <f>-'TOTAL INVERSION IAP'!AV85</f>
        <v>0</v>
      </c>
      <c r="BL85" s="125">
        <f>-'TOTAL INVERSION IAP'!AW85</f>
        <v>0</v>
      </c>
      <c r="BM85" s="125">
        <f>-'TOTAL INVERSION IAP'!AX85</f>
        <v>0</v>
      </c>
      <c r="BN85" s="125">
        <f>-'TOTAL INVERSION IAP'!AY85</f>
        <v>0</v>
      </c>
      <c r="BO85" s="125">
        <f>-'TOTAL INVERSION IAP'!AZ85</f>
        <v>0</v>
      </c>
      <c r="BP85" s="125">
        <f>-'TOTAL INVERSION IAP'!BA85</f>
        <v>0</v>
      </c>
      <c r="BQ85" s="125">
        <f>-'TOTAL INVERSION IAP'!BB85</f>
        <v>0</v>
      </c>
      <c r="BR85" s="125">
        <f>-'TOTAL INVERSION IAP'!BC85</f>
        <v>0</v>
      </c>
    </row>
    <row r="86" spans="2:70" x14ac:dyDescent="0.25">
      <c r="B86" s="59" t="s">
        <v>512</v>
      </c>
      <c r="C86" s="62" t="str">
        <f>+VLOOKUP(B86,'resumen UCAP'!$A$5:$O$329,2,0)</f>
        <v>PROYECTOR MH 400W NUEVA</v>
      </c>
      <c r="D86" s="63">
        <f>+'Desmonte Infr. financiada'!D86</f>
        <v>440</v>
      </c>
      <c r="E86" s="63" t="str">
        <f>+VLOOKUP(B86,'resumen UCAP'!$A$5:$O$329,3,0)</f>
        <v>Un</v>
      </c>
      <c r="F86" s="64">
        <f>+VLOOKUP(B86,'resumen UCAP'!$A$5:$O$329,15,0)</f>
        <v>509142</v>
      </c>
      <c r="G86" s="124">
        <v>5</v>
      </c>
      <c r="H86" s="125"/>
      <c r="I86" s="125"/>
      <c r="J86" s="125"/>
      <c r="K86" s="125"/>
      <c r="L86" s="125"/>
      <c r="M86" s="125"/>
      <c r="N86" s="125"/>
      <c r="O86" s="125"/>
      <c r="P86" s="125"/>
      <c r="Q86" s="125"/>
      <c r="R86" s="125"/>
      <c r="S86" s="125"/>
      <c r="T86" s="125"/>
      <c r="U86" s="125"/>
      <c r="V86" s="125"/>
      <c r="W86" s="125">
        <f>-'TOTAL INVERSION IAP'!H86</f>
        <v>0</v>
      </c>
      <c r="X86" s="125">
        <f>-'TOTAL INVERSION IAP'!I86</f>
        <v>0</v>
      </c>
      <c r="Y86" s="125">
        <f>-'TOTAL INVERSION IAP'!J86</f>
        <v>0</v>
      </c>
      <c r="Z86" s="125">
        <f>-'TOTAL INVERSION IAP'!K86</f>
        <v>0</v>
      </c>
      <c r="AA86" s="125">
        <f>-'TOTAL INVERSION IAP'!L86</f>
        <v>0</v>
      </c>
      <c r="AB86" s="125">
        <f>-'TOTAL INVERSION IAP'!M86</f>
        <v>0</v>
      </c>
      <c r="AC86" s="125">
        <f>-'TOTAL INVERSION IAP'!N86</f>
        <v>0</v>
      </c>
      <c r="AD86" s="125">
        <f>-'TOTAL INVERSION IAP'!O86</f>
        <v>0</v>
      </c>
      <c r="AE86" s="125">
        <f>-'TOTAL INVERSION IAP'!P86</f>
        <v>0</v>
      </c>
      <c r="AF86" s="125">
        <f>-'TOTAL INVERSION IAP'!Q86</f>
        <v>0</v>
      </c>
      <c r="AG86" s="125">
        <f>-'TOTAL INVERSION IAP'!R86</f>
        <v>0</v>
      </c>
      <c r="AH86" s="125">
        <f>-'TOTAL INVERSION IAP'!S86</f>
        <v>0</v>
      </c>
      <c r="AI86" s="125">
        <f>-'TOTAL INVERSION IAP'!T86</f>
        <v>0</v>
      </c>
      <c r="AJ86" s="125">
        <f>-'TOTAL INVERSION IAP'!U86</f>
        <v>0</v>
      </c>
      <c r="AK86" s="125">
        <f>-'TOTAL INVERSION IAP'!V86</f>
        <v>0</v>
      </c>
      <c r="AL86" s="125">
        <f>-'TOTAL INVERSION IAP'!W86</f>
        <v>0</v>
      </c>
      <c r="AM86" s="125">
        <f>-'TOTAL INVERSION IAP'!X86</f>
        <v>0</v>
      </c>
      <c r="AN86" s="125">
        <f>-'TOTAL INVERSION IAP'!Y86</f>
        <v>0</v>
      </c>
      <c r="AO86" s="125">
        <f>-'TOTAL INVERSION IAP'!Z86</f>
        <v>0</v>
      </c>
      <c r="AP86" s="125">
        <f>-'TOTAL INVERSION IAP'!AA86</f>
        <v>0</v>
      </c>
      <c r="AQ86" s="125">
        <f>-'TOTAL INVERSION IAP'!AB86</f>
        <v>0</v>
      </c>
      <c r="AR86" s="125">
        <f>-'TOTAL INVERSION IAP'!AC86</f>
        <v>0</v>
      </c>
      <c r="AS86" s="125">
        <f>-'TOTAL INVERSION IAP'!AD86</f>
        <v>0</v>
      </c>
      <c r="AT86" s="125">
        <f>-'TOTAL INVERSION IAP'!AE86</f>
        <v>0</v>
      </c>
      <c r="AU86" s="125">
        <f>-'TOTAL INVERSION IAP'!AF86</f>
        <v>0</v>
      </c>
      <c r="AV86" s="125">
        <f>-'TOTAL INVERSION IAP'!AG86</f>
        <v>0</v>
      </c>
      <c r="AW86" s="125">
        <f>-'TOTAL INVERSION IAP'!AH86</f>
        <v>0</v>
      </c>
      <c r="AX86" s="125">
        <f>-'TOTAL INVERSION IAP'!AI86</f>
        <v>0</v>
      </c>
      <c r="AY86" s="125">
        <f>-'TOTAL INVERSION IAP'!AJ86</f>
        <v>0</v>
      </c>
      <c r="AZ86" s="125">
        <f>-'TOTAL INVERSION IAP'!AK86</f>
        <v>0</v>
      </c>
      <c r="BA86" s="125">
        <f>-'TOTAL INVERSION IAP'!AL86</f>
        <v>0</v>
      </c>
      <c r="BB86" s="125">
        <f>-'TOTAL INVERSION IAP'!AM86</f>
        <v>0</v>
      </c>
      <c r="BC86" s="125">
        <f>-'TOTAL INVERSION IAP'!AN86</f>
        <v>0</v>
      </c>
      <c r="BD86" s="125">
        <f>-'TOTAL INVERSION IAP'!AO86</f>
        <v>0</v>
      </c>
      <c r="BE86" s="125">
        <f>-'TOTAL INVERSION IAP'!AP86</f>
        <v>0</v>
      </c>
      <c r="BF86" s="125">
        <f>-'TOTAL INVERSION IAP'!AQ86</f>
        <v>0</v>
      </c>
      <c r="BG86" s="125">
        <f>-'TOTAL INVERSION IAP'!AR86</f>
        <v>0</v>
      </c>
      <c r="BH86" s="125">
        <f>-'TOTAL INVERSION IAP'!AS86</f>
        <v>0</v>
      </c>
      <c r="BI86" s="125">
        <f>-'TOTAL INVERSION IAP'!AT86</f>
        <v>0</v>
      </c>
      <c r="BJ86" s="125">
        <f>-'TOTAL INVERSION IAP'!AU86</f>
        <v>0</v>
      </c>
      <c r="BK86" s="125">
        <f>-'TOTAL INVERSION IAP'!AV86</f>
        <v>0</v>
      </c>
      <c r="BL86" s="125">
        <f>-'TOTAL INVERSION IAP'!AW86</f>
        <v>0</v>
      </c>
      <c r="BM86" s="125">
        <f>-'TOTAL INVERSION IAP'!AX86</f>
        <v>0</v>
      </c>
      <c r="BN86" s="125">
        <f>-'TOTAL INVERSION IAP'!AY86</f>
        <v>0</v>
      </c>
      <c r="BO86" s="125">
        <f>-'TOTAL INVERSION IAP'!AZ86</f>
        <v>0</v>
      </c>
      <c r="BP86" s="125">
        <f>-'TOTAL INVERSION IAP'!BA86</f>
        <v>0</v>
      </c>
      <c r="BQ86" s="125">
        <f>-'TOTAL INVERSION IAP'!BB86</f>
        <v>0</v>
      </c>
      <c r="BR86" s="125">
        <f>-'TOTAL INVERSION IAP'!BC86</f>
        <v>0</v>
      </c>
    </row>
    <row r="87" spans="2:70" x14ac:dyDescent="0.25">
      <c r="B87" s="59" t="s">
        <v>513</v>
      </c>
      <c r="C87" s="62" t="str">
        <f>+VLOOKUP(B87,'resumen UCAP'!$A$5:$O$329,2,0)</f>
        <v>PROYECTOR LED 400W NUEVO</v>
      </c>
      <c r="D87" s="63">
        <f>+'Desmonte Infr. financiada'!D87</f>
        <v>400</v>
      </c>
      <c r="E87" s="63" t="str">
        <f>+VLOOKUP(B87,'resumen UCAP'!$A$5:$O$329,3,0)</f>
        <v>Un</v>
      </c>
      <c r="F87" s="64">
        <f>+VLOOKUP(B87,'resumen UCAP'!$A$5:$O$329,15,0)</f>
        <v>2843260</v>
      </c>
      <c r="G87" s="61">
        <v>6</v>
      </c>
      <c r="H87" s="125"/>
      <c r="I87" s="125"/>
      <c r="J87" s="125"/>
      <c r="K87" s="125"/>
      <c r="L87" s="125"/>
      <c r="M87" s="125"/>
      <c r="N87" s="125"/>
      <c r="O87" s="125"/>
      <c r="P87" s="125"/>
      <c r="Q87" s="125"/>
      <c r="R87" s="125"/>
      <c r="S87" s="125"/>
      <c r="T87" s="125"/>
      <c r="U87" s="125"/>
      <c r="V87" s="125"/>
      <c r="W87" s="125">
        <f>-'TOTAL INVERSION IAP'!H87</f>
        <v>0</v>
      </c>
      <c r="X87" s="125">
        <f>-'TOTAL INVERSION IAP'!I87</f>
        <v>0</v>
      </c>
      <c r="Y87" s="125">
        <f>-'TOTAL INVERSION IAP'!J87</f>
        <v>0</v>
      </c>
      <c r="Z87" s="125">
        <f>-'TOTAL INVERSION IAP'!K87</f>
        <v>0</v>
      </c>
      <c r="AA87" s="125">
        <f>-'TOTAL INVERSION IAP'!L87</f>
        <v>0</v>
      </c>
      <c r="AB87" s="125">
        <f>-'TOTAL INVERSION IAP'!M87</f>
        <v>0</v>
      </c>
      <c r="AC87" s="125">
        <f>-'TOTAL INVERSION IAP'!N87</f>
        <v>0</v>
      </c>
      <c r="AD87" s="125">
        <f>-'TOTAL INVERSION IAP'!O87</f>
        <v>0</v>
      </c>
      <c r="AE87" s="125">
        <f>-'TOTAL INVERSION IAP'!P87</f>
        <v>0</v>
      </c>
      <c r="AF87" s="125">
        <f>-'TOTAL INVERSION IAP'!Q87</f>
        <v>0</v>
      </c>
      <c r="AG87" s="125">
        <f>-'TOTAL INVERSION IAP'!R87</f>
        <v>0</v>
      </c>
      <c r="AH87" s="125">
        <f>-'TOTAL INVERSION IAP'!S87</f>
        <v>0</v>
      </c>
      <c r="AI87" s="125">
        <f>-'TOTAL INVERSION IAP'!T87</f>
        <v>0</v>
      </c>
      <c r="AJ87" s="125">
        <f>-'TOTAL INVERSION IAP'!U87</f>
        <v>0</v>
      </c>
      <c r="AK87" s="125">
        <f>-'TOTAL INVERSION IAP'!V87</f>
        <v>0</v>
      </c>
      <c r="AL87" s="125">
        <f>-'TOTAL INVERSION IAP'!W87</f>
        <v>0</v>
      </c>
      <c r="AM87" s="125">
        <f>-'TOTAL INVERSION IAP'!X87</f>
        <v>0</v>
      </c>
      <c r="AN87" s="125">
        <f>-'TOTAL INVERSION IAP'!Y87</f>
        <v>0</v>
      </c>
      <c r="AO87" s="125">
        <f>-'TOTAL INVERSION IAP'!Z87</f>
        <v>0</v>
      </c>
      <c r="AP87" s="125">
        <f>-'TOTAL INVERSION IAP'!AA87</f>
        <v>0</v>
      </c>
      <c r="AQ87" s="125">
        <f>-'TOTAL INVERSION IAP'!AB87</f>
        <v>0</v>
      </c>
      <c r="AR87" s="125">
        <f>-'TOTAL INVERSION IAP'!AC87</f>
        <v>0</v>
      </c>
      <c r="AS87" s="125">
        <f>-'TOTAL INVERSION IAP'!AD87</f>
        <v>0</v>
      </c>
      <c r="AT87" s="125">
        <f>-'TOTAL INVERSION IAP'!AE87</f>
        <v>0</v>
      </c>
      <c r="AU87" s="125">
        <f>-'TOTAL INVERSION IAP'!AF87</f>
        <v>0</v>
      </c>
      <c r="AV87" s="125">
        <f>-'TOTAL INVERSION IAP'!AG87</f>
        <v>0</v>
      </c>
      <c r="AW87" s="125">
        <f>-'TOTAL INVERSION IAP'!AH87</f>
        <v>0</v>
      </c>
      <c r="AX87" s="125">
        <f>-'TOTAL INVERSION IAP'!AI87</f>
        <v>0</v>
      </c>
      <c r="AY87" s="125">
        <f>-'TOTAL INVERSION IAP'!AJ87</f>
        <v>0</v>
      </c>
      <c r="AZ87" s="125">
        <f>-'TOTAL INVERSION IAP'!AK87</f>
        <v>0</v>
      </c>
      <c r="BA87" s="125">
        <f>-'TOTAL INVERSION IAP'!AL87</f>
        <v>0</v>
      </c>
      <c r="BB87" s="125">
        <f>-'TOTAL INVERSION IAP'!AM87</f>
        <v>0</v>
      </c>
      <c r="BC87" s="125">
        <f>-'TOTAL INVERSION IAP'!AN87</f>
        <v>0</v>
      </c>
      <c r="BD87" s="125">
        <f>-'TOTAL INVERSION IAP'!AO87</f>
        <v>0</v>
      </c>
      <c r="BE87" s="125">
        <f>-'TOTAL INVERSION IAP'!AP87</f>
        <v>0</v>
      </c>
      <c r="BF87" s="125">
        <f>-'TOTAL INVERSION IAP'!AQ87</f>
        <v>0</v>
      </c>
      <c r="BG87" s="125">
        <f>-'TOTAL INVERSION IAP'!AR87</f>
        <v>0</v>
      </c>
      <c r="BH87" s="125">
        <f>-'TOTAL INVERSION IAP'!AS87</f>
        <v>0</v>
      </c>
      <c r="BI87" s="125">
        <f>-'TOTAL INVERSION IAP'!AT87</f>
        <v>0</v>
      </c>
      <c r="BJ87" s="125">
        <f>-'TOTAL INVERSION IAP'!AU87</f>
        <v>0</v>
      </c>
      <c r="BK87" s="125">
        <f>-'TOTAL INVERSION IAP'!AV87</f>
        <v>0</v>
      </c>
      <c r="BL87" s="125">
        <f>-'TOTAL INVERSION IAP'!AW87</f>
        <v>0</v>
      </c>
      <c r="BM87" s="125">
        <f>-'TOTAL INVERSION IAP'!AX87</f>
        <v>0</v>
      </c>
      <c r="BN87" s="125">
        <f>-'TOTAL INVERSION IAP'!AY87</f>
        <v>0</v>
      </c>
      <c r="BO87" s="125">
        <f>-'TOTAL INVERSION IAP'!AZ87</f>
        <v>0</v>
      </c>
      <c r="BP87" s="125">
        <f>-'TOTAL INVERSION IAP'!BA87</f>
        <v>0</v>
      </c>
      <c r="BQ87" s="125">
        <f>-'TOTAL INVERSION IAP'!BB87</f>
        <v>0</v>
      </c>
      <c r="BR87" s="125">
        <f>-'TOTAL INVERSION IAP'!BC87</f>
        <v>0</v>
      </c>
    </row>
    <row r="88" spans="2:70" x14ac:dyDescent="0.25">
      <c r="B88" s="59" t="s">
        <v>514</v>
      </c>
      <c r="C88" s="62" t="str">
        <f>+VLOOKUP(B88,'resumen UCAP'!$A$5:$O$329,2,0)</f>
        <v>PROYECTOR MH 400W LED</v>
      </c>
      <c r="D88" s="63">
        <f>+'Desmonte Infr. financiada'!D88</f>
        <v>400</v>
      </c>
      <c r="E88" s="63" t="str">
        <f>+VLOOKUP(B88,'resumen UCAP'!$A$5:$O$329,3,0)</f>
        <v>Un</v>
      </c>
      <c r="F88" s="64">
        <f>+VLOOKUP(B88,'resumen UCAP'!$A$5:$O$329,15,0)</f>
        <v>2156000</v>
      </c>
      <c r="G88" s="64">
        <v>38</v>
      </c>
      <c r="H88" s="125"/>
      <c r="I88" s="125"/>
      <c r="J88" s="125"/>
      <c r="K88" s="125"/>
      <c r="L88" s="125"/>
      <c r="M88" s="125"/>
      <c r="N88" s="125"/>
      <c r="O88" s="125"/>
      <c r="P88" s="125"/>
      <c r="Q88" s="125"/>
      <c r="R88" s="125"/>
      <c r="S88" s="125"/>
      <c r="T88" s="125"/>
      <c r="U88" s="125"/>
      <c r="V88" s="125"/>
      <c r="W88" s="125">
        <f>-'TOTAL INVERSION IAP'!H88</f>
        <v>0</v>
      </c>
      <c r="X88" s="125">
        <f>-'TOTAL INVERSION IAP'!I88</f>
        <v>0</v>
      </c>
      <c r="Y88" s="125">
        <f>-'TOTAL INVERSION IAP'!J88</f>
        <v>0</v>
      </c>
      <c r="Z88" s="125">
        <f>-'TOTAL INVERSION IAP'!K88</f>
        <v>0</v>
      </c>
      <c r="AA88" s="125">
        <f>-'TOTAL INVERSION IAP'!L88</f>
        <v>0</v>
      </c>
      <c r="AB88" s="125">
        <f>-'TOTAL INVERSION IAP'!M88</f>
        <v>0</v>
      </c>
      <c r="AC88" s="125">
        <f>-'TOTAL INVERSION IAP'!N88</f>
        <v>0</v>
      </c>
      <c r="AD88" s="125">
        <f>-'TOTAL INVERSION IAP'!O88</f>
        <v>0</v>
      </c>
      <c r="AE88" s="125">
        <f>-'TOTAL INVERSION IAP'!P88</f>
        <v>0</v>
      </c>
      <c r="AF88" s="125">
        <f>-'TOTAL INVERSION IAP'!Q88</f>
        <v>0</v>
      </c>
      <c r="AG88" s="125">
        <f>-'TOTAL INVERSION IAP'!R88</f>
        <v>0</v>
      </c>
      <c r="AH88" s="125">
        <f>-'TOTAL INVERSION IAP'!S88</f>
        <v>0</v>
      </c>
      <c r="AI88" s="125">
        <f>-'TOTAL INVERSION IAP'!T88</f>
        <v>0</v>
      </c>
      <c r="AJ88" s="125">
        <f>-'TOTAL INVERSION IAP'!U88</f>
        <v>0</v>
      </c>
      <c r="AK88" s="125">
        <f>-'TOTAL INVERSION IAP'!V88</f>
        <v>0</v>
      </c>
      <c r="AL88" s="125">
        <f>-'TOTAL INVERSION IAP'!W88</f>
        <v>0</v>
      </c>
      <c r="AM88" s="125">
        <f>-'TOTAL INVERSION IAP'!X88</f>
        <v>0</v>
      </c>
      <c r="AN88" s="125">
        <f>-'TOTAL INVERSION IAP'!Y88</f>
        <v>0</v>
      </c>
      <c r="AO88" s="125">
        <f>-'TOTAL INVERSION IAP'!Z88</f>
        <v>0</v>
      </c>
      <c r="AP88" s="125">
        <f>-'TOTAL INVERSION IAP'!AA88</f>
        <v>0</v>
      </c>
      <c r="AQ88" s="125">
        <f>-'TOTAL INVERSION IAP'!AB88</f>
        <v>0</v>
      </c>
      <c r="AR88" s="125">
        <f>-'TOTAL INVERSION IAP'!AC88</f>
        <v>0</v>
      </c>
      <c r="AS88" s="125">
        <f>-'TOTAL INVERSION IAP'!AD88</f>
        <v>0</v>
      </c>
      <c r="AT88" s="125">
        <f>-'TOTAL INVERSION IAP'!AE88</f>
        <v>0</v>
      </c>
      <c r="AU88" s="125">
        <f>-'TOTAL INVERSION IAP'!AF88</f>
        <v>0</v>
      </c>
      <c r="AV88" s="125">
        <f>-'TOTAL INVERSION IAP'!AG88</f>
        <v>0</v>
      </c>
      <c r="AW88" s="125">
        <f>-'TOTAL INVERSION IAP'!AH88</f>
        <v>0</v>
      </c>
      <c r="AX88" s="125">
        <f>-'TOTAL INVERSION IAP'!AI88</f>
        <v>0</v>
      </c>
      <c r="AY88" s="125">
        <f>-'TOTAL INVERSION IAP'!AJ88</f>
        <v>0</v>
      </c>
      <c r="AZ88" s="125">
        <f>-'TOTAL INVERSION IAP'!AK88</f>
        <v>0</v>
      </c>
      <c r="BA88" s="125">
        <f>-'TOTAL INVERSION IAP'!AL88</f>
        <v>0</v>
      </c>
      <c r="BB88" s="125">
        <f>-'TOTAL INVERSION IAP'!AM88</f>
        <v>0</v>
      </c>
      <c r="BC88" s="125">
        <f>-'TOTAL INVERSION IAP'!AN88</f>
        <v>0</v>
      </c>
      <c r="BD88" s="125">
        <f>-'TOTAL INVERSION IAP'!AO88</f>
        <v>0</v>
      </c>
      <c r="BE88" s="125">
        <f>-'TOTAL INVERSION IAP'!AP88</f>
        <v>0</v>
      </c>
      <c r="BF88" s="125">
        <f>-'TOTAL INVERSION IAP'!AQ88</f>
        <v>0</v>
      </c>
      <c r="BG88" s="125">
        <f>-'TOTAL INVERSION IAP'!AR88</f>
        <v>0</v>
      </c>
      <c r="BH88" s="125">
        <f>-'TOTAL INVERSION IAP'!AS88</f>
        <v>0</v>
      </c>
      <c r="BI88" s="125">
        <f>-'TOTAL INVERSION IAP'!AT88</f>
        <v>0</v>
      </c>
      <c r="BJ88" s="125">
        <f>-'TOTAL INVERSION IAP'!AU88</f>
        <v>0</v>
      </c>
      <c r="BK88" s="125">
        <f>-'TOTAL INVERSION IAP'!AV88</f>
        <v>0</v>
      </c>
      <c r="BL88" s="125">
        <f>-'TOTAL INVERSION IAP'!AW88</f>
        <v>0</v>
      </c>
      <c r="BM88" s="125">
        <f>-'TOTAL INVERSION IAP'!AX88</f>
        <v>0</v>
      </c>
      <c r="BN88" s="125">
        <f>-'TOTAL INVERSION IAP'!AY88</f>
        <v>0</v>
      </c>
      <c r="BO88" s="125">
        <f>-'TOTAL INVERSION IAP'!AZ88</f>
        <v>0</v>
      </c>
      <c r="BP88" s="125">
        <f>-'TOTAL INVERSION IAP'!BA88</f>
        <v>0</v>
      </c>
      <c r="BQ88" s="125">
        <f>-'TOTAL INVERSION IAP'!BB88</f>
        <v>0</v>
      </c>
      <c r="BR88" s="125">
        <f>-'TOTAL INVERSION IAP'!BC88</f>
        <v>0</v>
      </c>
    </row>
    <row r="89" spans="2:70" x14ac:dyDescent="0.25">
      <c r="B89" s="59" t="s">
        <v>515</v>
      </c>
      <c r="C89" s="62" t="str">
        <f>+VLOOKUP(B89,'resumen UCAP'!$A$5:$O$329,2,0)</f>
        <v>PROYECTOR IMPOLED 400W LED</v>
      </c>
      <c r="D89" s="63">
        <f>+'Desmonte Infr. financiada'!D89</f>
        <v>400</v>
      </c>
      <c r="E89" s="63" t="str">
        <f>+VLOOKUP(B89,'resumen UCAP'!$A$5:$O$329,3,0)</f>
        <v>Un</v>
      </c>
      <c r="F89" s="64">
        <f>+VLOOKUP(B89,'resumen UCAP'!$A$5:$O$329,15,0)</f>
        <v>509142</v>
      </c>
      <c r="G89" s="61">
        <v>5</v>
      </c>
      <c r="H89" s="125"/>
      <c r="I89" s="125"/>
      <c r="J89" s="125"/>
      <c r="K89" s="125"/>
      <c r="L89" s="125"/>
      <c r="M89" s="125"/>
      <c r="N89" s="125"/>
      <c r="O89" s="125"/>
      <c r="P89" s="125"/>
      <c r="Q89" s="125"/>
      <c r="R89" s="125"/>
      <c r="S89" s="125"/>
      <c r="T89" s="125"/>
      <c r="U89" s="125"/>
      <c r="V89" s="125"/>
      <c r="W89" s="125">
        <f>-'TOTAL INVERSION IAP'!H89</f>
        <v>0</v>
      </c>
      <c r="X89" s="125">
        <f>-'TOTAL INVERSION IAP'!I89</f>
        <v>0</v>
      </c>
      <c r="Y89" s="125">
        <f>-'TOTAL INVERSION IAP'!J89</f>
        <v>0</v>
      </c>
      <c r="Z89" s="125">
        <f>-'TOTAL INVERSION IAP'!K89</f>
        <v>0</v>
      </c>
      <c r="AA89" s="125">
        <f>-'TOTAL INVERSION IAP'!L89</f>
        <v>0</v>
      </c>
      <c r="AB89" s="125">
        <f>-'TOTAL INVERSION IAP'!M89</f>
        <v>0</v>
      </c>
      <c r="AC89" s="125">
        <f>-'TOTAL INVERSION IAP'!N89</f>
        <v>0</v>
      </c>
      <c r="AD89" s="125">
        <f>-'TOTAL INVERSION IAP'!O89</f>
        <v>0</v>
      </c>
      <c r="AE89" s="125">
        <f>-'TOTAL INVERSION IAP'!P89</f>
        <v>0</v>
      </c>
      <c r="AF89" s="125">
        <f>-'TOTAL INVERSION IAP'!Q89</f>
        <v>0</v>
      </c>
      <c r="AG89" s="125">
        <f>-'TOTAL INVERSION IAP'!R89</f>
        <v>0</v>
      </c>
      <c r="AH89" s="125">
        <f>-'TOTAL INVERSION IAP'!S89</f>
        <v>0</v>
      </c>
      <c r="AI89" s="125">
        <f>-'TOTAL INVERSION IAP'!T89</f>
        <v>0</v>
      </c>
      <c r="AJ89" s="125">
        <f>-'TOTAL INVERSION IAP'!U89</f>
        <v>0</v>
      </c>
      <c r="AK89" s="125">
        <f>-'TOTAL INVERSION IAP'!V89</f>
        <v>0</v>
      </c>
      <c r="AL89" s="125">
        <f>-'TOTAL INVERSION IAP'!W89</f>
        <v>0</v>
      </c>
      <c r="AM89" s="125">
        <f>-'TOTAL INVERSION IAP'!X89</f>
        <v>0</v>
      </c>
      <c r="AN89" s="125">
        <f>-'TOTAL INVERSION IAP'!Y89</f>
        <v>0</v>
      </c>
      <c r="AO89" s="125">
        <f>-'TOTAL INVERSION IAP'!Z89</f>
        <v>0</v>
      </c>
      <c r="AP89" s="125">
        <f>-'TOTAL INVERSION IAP'!AA89</f>
        <v>0</v>
      </c>
      <c r="AQ89" s="125">
        <f>-'TOTAL INVERSION IAP'!AB89</f>
        <v>0</v>
      </c>
      <c r="AR89" s="125">
        <f>-'TOTAL INVERSION IAP'!AC89</f>
        <v>0</v>
      </c>
      <c r="AS89" s="125">
        <f>-'TOTAL INVERSION IAP'!AD89</f>
        <v>0</v>
      </c>
      <c r="AT89" s="125">
        <f>-'TOTAL INVERSION IAP'!AE89</f>
        <v>0</v>
      </c>
      <c r="AU89" s="125">
        <f>-'TOTAL INVERSION IAP'!AF89</f>
        <v>0</v>
      </c>
      <c r="AV89" s="125">
        <f>-'TOTAL INVERSION IAP'!AG89</f>
        <v>0</v>
      </c>
      <c r="AW89" s="125">
        <f>-'TOTAL INVERSION IAP'!AH89</f>
        <v>0</v>
      </c>
      <c r="AX89" s="125">
        <f>-'TOTAL INVERSION IAP'!AI89</f>
        <v>0</v>
      </c>
      <c r="AY89" s="125">
        <f>-'TOTAL INVERSION IAP'!AJ89</f>
        <v>0</v>
      </c>
      <c r="AZ89" s="125">
        <f>-'TOTAL INVERSION IAP'!AK89</f>
        <v>0</v>
      </c>
      <c r="BA89" s="125">
        <f>-'TOTAL INVERSION IAP'!AL89</f>
        <v>0</v>
      </c>
      <c r="BB89" s="125">
        <f>-'TOTAL INVERSION IAP'!AM89</f>
        <v>0</v>
      </c>
      <c r="BC89" s="125">
        <f>-'TOTAL INVERSION IAP'!AN89</f>
        <v>0</v>
      </c>
      <c r="BD89" s="125">
        <f>-'TOTAL INVERSION IAP'!AO89</f>
        <v>0</v>
      </c>
      <c r="BE89" s="125">
        <f>-'TOTAL INVERSION IAP'!AP89</f>
        <v>0</v>
      </c>
      <c r="BF89" s="125">
        <f>-'TOTAL INVERSION IAP'!AQ89</f>
        <v>0</v>
      </c>
      <c r="BG89" s="125">
        <f>-'TOTAL INVERSION IAP'!AR89</f>
        <v>0</v>
      </c>
      <c r="BH89" s="125">
        <f>-'TOTAL INVERSION IAP'!AS89</f>
        <v>0</v>
      </c>
      <c r="BI89" s="125">
        <f>-'TOTAL INVERSION IAP'!AT89</f>
        <v>0</v>
      </c>
      <c r="BJ89" s="125">
        <f>-'TOTAL INVERSION IAP'!AU89</f>
        <v>0</v>
      </c>
      <c r="BK89" s="125">
        <f>-'TOTAL INVERSION IAP'!AV89</f>
        <v>0</v>
      </c>
      <c r="BL89" s="125">
        <f>-'TOTAL INVERSION IAP'!AW89</f>
        <v>0</v>
      </c>
      <c r="BM89" s="125">
        <f>-'TOTAL INVERSION IAP'!AX89</f>
        <v>0</v>
      </c>
      <c r="BN89" s="125">
        <f>-'TOTAL INVERSION IAP'!AY89</f>
        <v>0</v>
      </c>
      <c r="BO89" s="125">
        <f>-'TOTAL INVERSION IAP'!AZ89</f>
        <v>0</v>
      </c>
      <c r="BP89" s="125">
        <f>-'TOTAL INVERSION IAP'!BA89</f>
        <v>0</v>
      </c>
      <c r="BQ89" s="125">
        <f>-'TOTAL INVERSION IAP'!BB89</f>
        <v>0</v>
      </c>
      <c r="BR89" s="125">
        <f>-'TOTAL INVERSION IAP'!BC89</f>
        <v>0</v>
      </c>
    </row>
    <row r="90" spans="2:70" x14ac:dyDescent="0.25">
      <c r="B90" s="59" t="s">
        <v>516</v>
      </c>
      <c r="C90" s="62" t="str">
        <f>+VLOOKUP(B90,'resumen UCAP'!$A$5:$O$329,2,0)</f>
        <v>LUMINARIA MH 400W SEGUNDA</v>
      </c>
      <c r="D90" s="63">
        <f>+'Desmonte Infr. financiada'!D90</f>
        <v>440</v>
      </c>
      <c r="E90" s="63" t="str">
        <f>+VLOOKUP(B90,'resumen UCAP'!$A$5:$O$329,3,0)</f>
        <v>Un</v>
      </c>
      <c r="F90" s="64">
        <f>+VLOOKUP(B90,'resumen UCAP'!$A$5:$O$329,15,0)</f>
        <v>509142</v>
      </c>
      <c r="G90" s="124">
        <v>1</v>
      </c>
      <c r="H90" s="125"/>
      <c r="I90" s="125"/>
      <c r="J90" s="125"/>
      <c r="K90" s="125"/>
      <c r="L90" s="125"/>
      <c r="M90" s="125"/>
      <c r="N90" s="125"/>
      <c r="O90" s="125"/>
      <c r="P90" s="125"/>
      <c r="Q90" s="125"/>
      <c r="R90" s="125"/>
      <c r="S90" s="125"/>
      <c r="T90" s="125"/>
      <c r="U90" s="125"/>
      <c r="V90" s="125"/>
      <c r="W90" s="125">
        <f>-'TOTAL INVERSION IAP'!H90</f>
        <v>0</v>
      </c>
      <c r="X90" s="125">
        <f>-'TOTAL INVERSION IAP'!I90</f>
        <v>0</v>
      </c>
      <c r="Y90" s="125">
        <f>-'TOTAL INVERSION IAP'!J90</f>
        <v>0</v>
      </c>
      <c r="Z90" s="125">
        <f>-'TOTAL INVERSION IAP'!K90</f>
        <v>0</v>
      </c>
      <c r="AA90" s="125">
        <f>-'TOTAL INVERSION IAP'!L90</f>
        <v>0</v>
      </c>
      <c r="AB90" s="125">
        <f>-'TOTAL INVERSION IAP'!M90</f>
        <v>0</v>
      </c>
      <c r="AC90" s="125">
        <f>-'TOTAL INVERSION IAP'!N90</f>
        <v>0</v>
      </c>
      <c r="AD90" s="125">
        <f>-'TOTAL INVERSION IAP'!O90</f>
        <v>0</v>
      </c>
      <c r="AE90" s="125">
        <f>-'TOTAL INVERSION IAP'!P90</f>
        <v>0</v>
      </c>
      <c r="AF90" s="125">
        <f>-'TOTAL INVERSION IAP'!Q90</f>
        <v>0</v>
      </c>
      <c r="AG90" s="125">
        <f>-'TOTAL INVERSION IAP'!R90</f>
        <v>0</v>
      </c>
      <c r="AH90" s="125">
        <f>-'TOTAL INVERSION IAP'!S90</f>
        <v>0</v>
      </c>
      <c r="AI90" s="125">
        <f>-'TOTAL INVERSION IAP'!T90</f>
        <v>0</v>
      </c>
      <c r="AJ90" s="125">
        <f>-'TOTAL INVERSION IAP'!U90</f>
        <v>0</v>
      </c>
      <c r="AK90" s="125">
        <f>-'TOTAL INVERSION IAP'!V90</f>
        <v>0</v>
      </c>
      <c r="AL90" s="125">
        <f>-'TOTAL INVERSION IAP'!W90</f>
        <v>0</v>
      </c>
      <c r="AM90" s="125">
        <f>-'TOTAL INVERSION IAP'!X90</f>
        <v>0</v>
      </c>
      <c r="AN90" s="125">
        <f>-'TOTAL INVERSION IAP'!Y90</f>
        <v>0</v>
      </c>
      <c r="AO90" s="125">
        <f>-'TOTAL INVERSION IAP'!Z90</f>
        <v>0</v>
      </c>
      <c r="AP90" s="125">
        <f>-'TOTAL INVERSION IAP'!AA90</f>
        <v>0</v>
      </c>
      <c r="AQ90" s="125">
        <f>-'TOTAL INVERSION IAP'!AB90</f>
        <v>0</v>
      </c>
      <c r="AR90" s="125">
        <f>-'TOTAL INVERSION IAP'!AC90</f>
        <v>0</v>
      </c>
      <c r="AS90" s="125">
        <f>-'TOTAL INVERSION IAP'!AD90</f>
        <v>0</v>
      </c>
      <c r="AT90" s="125">
        <f>-'TOTAL INVERSION IAP'!AE90</f>
        <v>0</v>
      </c>
      <c r="AU90" s="125">
        <f>-'TOTAL INVERSION IAP'!AF90</f>
        <v>0</v>
      </c>
      <c r="AV90" s="125">
        <f>-'TOTAL INVERSION IAP'!AG90</f>
        <v>0</v>
      </c>
      <c r="AW90" s="125">
        <f>-'TOTAL INVERSION IAP'!AH90</f>
        <v>0</v>
      </c>
      <c r="AX90" s="125">
        <f>-'TOTAL INVERSION IAP'!AI90</f>
        <v>0</v>
      </c>
      <c r="AY90" s="125">
        <f>-'TOTAL INVERSION IAP'!AJ90</f>
        <v>0</v>
      </c>
      <c r="AZ90" s="125">
        <f>-'TOTAL INVERSION IAP'!AK90</f>
        <v>0</v>
      </c>
      <c r="BA90" s="125">
        <f>-'TOTAL INVERSION IAP'!AL90</f>
        <v>0</v>
      </c>
      <c r="BB90" s="125">
        <f>-'TOTAL INVERSION IAP'!AM90</f>
        <v>0</v>
      </c>
      <c r="BC90" s="125">
        <f>-'TOTAL INVERSION IAP'!AN90</f>
        <v>0</v>
      </c>
      <c r="BD90" s="125">
        <f>-'TOTAL INVERSION IAP'!AO90</f>
        <v>0</v>
      </c>
      <c r="BE90" s="125">
        <f>-'TOTAL INVERSION IAP'!AP90</f>
        <v>0</v>
      </c>
      <c r="BF90" s="125">
        <f>-'TOTAL INVERSION IAP'!AQ90</f>
        <v>0</v>
      </c>
      <c r="BG90" s="125">
        <f>-'TOTAL INVERSION IAP'!AR90</f>
        <v>0</v>
      </c>
      <c r="BH90" s="125">
        <f>-'TOTAL INVERSION IAP'!AS90</f>
        <v>0</v>
      </c>
      <c r="BI90" s="125">
        <f>-'TOTAL INVERSION IAP'!AT90</f>
        <v>0</v>
      </c>
      <c r="BJ90" s="125">
        <f>-'TOTAL INVERSION IAP'!AU90</f>
        <v>0</v>
      </c>
      <c r="BK90" s="125">
        <f>-'TOTAL INVERSION IAP'!AV90</f>
        <v>0</v>
      </c>
      <c r="BL90" s="125">
        <f>-'TOTAL INVERSION IAP'!AW90</f>
        <v>0</v>
      </c>
      <c r="BM90" s="125">
        <f>-'TOTAL INVERSION IAP'!AX90</f>
        <v>0</v>
      </c>
      <c r="BN90" s="125">
        <f>-'TOTAL INVERSION IAP'!AY90</f>
        <v>0</v>
      </c>
      <c r="BO90" s="125">
        <f>-'TOTAL INVERSION IAP'!AZ90</f>
        <v>0</v>
      </c>
      <c r="BP90" s="125">
        <f>-'TOTAL INVERSION IAP'!BA90</f>
        <v>0</v>
      </c>
      <c r="BQ90" s="125">
        <f>-'TOTAL INVERSION IAP'!BB90</f>
        <v>0</v>
      </c>
      <c r="BR90" s="125">
        <f>-'TOTAL INVERSION IAP'!BC90</f>
        <v>0</v>
      </c>
    </row>
    <row r="91" spans="2:70" x14ac:dyDescent="0.25">
      <c r="B91" s="59" t="s">
        <v>517</v>
      </c>
      <c r="C91" s="62" t="str">
        <f>+VLOOKUP(B91,'resumen UCAP'!$A$5:$O$329,2,0)</f>
        <v>LUMINARIA LED 38W</v>
      </c>
      <c r="D91" s="63">
        <f>+'Desmonte Infr. financiada'!D91</f>
        <v>38</v>
      </c>
      <c r="E91" s="63" t="str">
        <f>+VLOOKUP(B91,'resumen UCAP'!$A$5:$O$329,3,0)</f>
        <v>Un</v>
      </c>
      <c r="F91" s="64">
        <f>+VLOOKUP(B91,'resumen UCAP'!$A$5:$O$329,15,0)</f>
        <v>1056546</v>
      </c>
      <c r="G91" s="61">
        <v>3</v>
      </c>
      <c r="H91" s="125"/>
      <c r="I91" s="125"/>
      <c r="J91" s="125"/>
      <c r="K91" s="125"/>
      <c r="L91" s="125"/>
      <c r="M91" s="125"/>
      <c r="N91" s="125"/>
      <c r="O91" s="125"/>
      <c r="P91" s="125"/>
      <c r="Q91" s="125"/>
      <c r="R91" s="125"/>
      <c r="S91" s="125"/>
      <c r="T91" s="125"/>
      <c r="U91" s="125"/>
      <c r="V91" s="125"/>
      <c r="W91" s="125">
        <f>-'TOTAL INVERSION IAP'!H91</f>
        <v>0</v>
      </c>
      <c r="X91" s="125">
        <f>-'TOTAL INVERSION IAP'!I91</f>
        <v>0</v>
      </c>
      <c r="Y91" s="125">
        <f>-'TOTAL INVERSION IAP'!J91</f>
        <v>0</v>
      </c>
      <c r="Z91" s="125">
        <f>-'TOTAL INVERSION IAP'!K91</f>
        <v>0</v>
      </c>
      <c r="AA91" s="125">
        <f>-'TOTAL INVERSION IAP'!L91</f>
        <v>0</v>
      </c>
      <c r="AB91" s="125">
        <f>-'TOTAL INVERSION IAP'!M91</f>
        <v>0</v>
      </c>
      <c r="AC91" s="125">
        <f>-'TOTAL INVERSION IAP'!N91</f>
        <v>0</v>
      </c>
      <c r="AD91" s="125">
        <f>-'TOTAL INVERSION IAP'!O91</f>
        <v>0</v>
      </c>
      <c r="AE91" s="125">
        <f>-'TOTAL INVERSION IAP'!P91</f>
        <v>0</v>
      </c>
      <c r="AF91" s="125">
        <f>-'TOTAL INVERSION IAP'!Q91</f>
        <v>0</v>
      </c>
      <c r="AG91" s="125">
        <f>-'TOTAL INVERSION IAP'!R91</f>
        <v>0</v>
      </c>
      <c r="AH91" s="125">
        <f>-'TOTAL INVERSION IAP'!S91</f>
        <v>0</v>
      </c>
      <c r="AI91" s="125">
        <f>-'TOTAL INVERSION IAP'!T91</f>
        <v>0</v>
      </c>
      <c r="AJ91" s="125">
        <f>-'TOTAL INVERSION IAP'!U91</f>
        <v>0</v>
      </c>
      <c r="AK91" s="125">
        <f>-'TOTAL INVERSION IAP'!V91</f>
        <v>0</v>
      </c>
      <c r="AL91" s="125">
        <f>-'TOTAL INVERSION IAP'!W91</f>
        <v>0</v>
      </c>
      <c r="AM91" s="125">
        <f>-'TOTAL INVERSION IAP'!X91</f>
        <v>0</v>
      </c>
      <c r="AN91" s="125">
        <f>-'TOTAL INVERSION IAP'!Y91</f>
        <v>0</v>
      </c>
      <c r="AO91" s="125">
        <f>-'TOTAL INVERSION IAP'!Z91</f>
        <v>0</v>
      </c>
      <c r="AP91" s="125">
        <f>-'TOTAL INVERSION IAP'!AA91</f>
        <v>0</v>
      </c>
      <c r="AQ91" s="125">
        <f>-'TOTAL INVERSION IAP'!AB91</f>
        <v>0</v>
      </c>
      <c r="AR91" s="125">
        <f>-'TOTAL INVERSION IAP'!AC91</f>
        <v>0</v>
      </c>
      <c r="AS91" s="125">
        <f>-'TOTAL INVERSION IAP'!AD91</f>
        <v>0</v>
      </c>
      <c r="AT91" s="125">
        <f>-'TOTAL INVERSION IAP'!AE91</f>
        <v>0</v>
      </c>
      <c r="AU91" s="125">
        <f>-'TOTAL INVERSION IAP'!AF91</f>
        <v>0</v>
      </c>
      <c r="AV91" s="125">
        <f>-'TOTAL INVERSION IAP'!AG91</f>
        <v>0</v>
      </c>
      <c r="AW91" s="125">
        <f>-'TOTAL INVERSION IAP'!AH91</f>
        <v>0</v>
      </c>
      <c r="AX91" s="125">
        <f>-'TOTAL INVERSION IAP'!AI91</f>
        <v>0</v>
      </c>
      <c r="AY91" s="125">
        <f>-'TOTAL INVERSION IAP'!AJ91</f>
        <v>0</v>
      </c>
      <c r="AZ91" s="125">
        <f>-'TOTAL INVERSION IAP'!AK91</f>
        <v>0</v>
      </c>
      <c r="BA91" s="125">
        <f>-'TOTAL INVERSION IAP'!AL91</f>
        <v>0</v>
      </c>
      <c r="BB91" s="125">
        <f>-'TOTAL INVERSION IAP'!AM91</f>
        <v>0</v>
      </c>
      <c r="BC91" s="125">
        <f>-'TOTAL INVERSION IAP'!AN91</f>
        <v>0</v>
      </c>
      <c r="BD91" s="125">
        <f>-'TOTAL INVERSION IAP'!AO91</f>
        <v>0</v>
      </c>
      <c r="BE91" s="125">
        <f>-'TOTAL INVERSION IAP'!AP91</f>
        <v>0</v>
      </c>
      <c r="BF91" s="125">
        <f>-'TOTAL INVERSION IAP'!AQ91</f>
        <v>0</v>
      </c>
      <c r="BG91" s="125">
        <f>-'TOTAL INVERSION IAP'!AR91</f>
        <v>0</v>
      </c>
      <c r="BH91" s="125">
        <f>-'TOTAL INVERSION IAP'!AS91</f>
        <v>0</v>
      </c>
      <c r="BI91" s="125">
        <f>-'TOTAL INVERSION IAP'!AT91</f>
        <v>0</v>
      </c>
      <c r="BJ91" s="125">
        <f>-'TOTAL INVERSION IAP'!AU91</f>
        <v>0</v>
      </c>
      <c r="BK91" s="125">
        <f>-'TOTAL INVERSION IAP'!AV91</f>
        <v>0</v>
      </c>
      <c r="BL91" s="125">
        <f>-'TOTAL INVERSION IAP'!AW91</f>
        <v>0</v>
      </c>
      <c r="BM91" s="125">
        <f>-'TOTAL INVERSION IAP'!AX91</f>
        <v>0</v>
      </c>
      <c r="BN91" s="125">
        <f>-'TOTAL INVERSION IAP'!AY91</f>
        <v>0</v>
      </c>
      <c r="BO91" s="125">
        <f>-'TOTAL INVERSION IAP'!AZ91</f>
        <v>0</v>
      </c>
      <c r="BP91" s="125">
        <f>-'TOTAL INVERSION IAP'!BA91</f>
        <v>0</v>
      </c>
      <c r="BQ91" s="125">
        <f>-'TOTAL INVERSION IAP'!BB91</f>
        <v>0</v>
      </c>
      <c r="BR91" s="125">
        <f>-'TOTAL INVERSION IAP'!BC91</f>
        <v>0</v>
      </c>
    </row>
    <row r="92" spans="2:70" x14ac:dyDescent="0.25">
      <c r="B92" s="59" t="s">
        <v>518</v>
      </c>
      <c r="C92" s="62" t="str">
        <f>+VLOOKUP(B92,'resumen UCAP'!$A$5:$O$329,2,0)</f>
        <v>LUMINARIA LED 80-90W NUEVA</v>
      </c>
      <c r="D92" s="63">
        <f>+'Desmonte Infr. financiada'!D92</f>
        <v>90</v>
      </c>
      <c r="E92" s="63" t="str">
        <f>+VLOOKUP(B92,'resumen UCAP'!$A$5:$O$329,3,0)</f>
        <v>Un</v>
      </c>
      <c r="F92" s="64">
        <f>+VLOOKUP(B92,'resumen UCAP'!$A$5:$O$329,15,0)</f>
        <v>1547358</v>
      </c>
      <c r="G92" s="61">
        <v>1</v>
      </c>
      <c r="H92" s="125"/>
      <c r="I92" s="125"/>
      <c r="J92" s="125"/>
      <c r="K92" s="125"/>
      <c r="L92" s="125"/>
      <c r="M92" s="125"/>
      <c r="N92" s="125"/>
      <c r="O92" s="125"/>
      <c r="P92" s="125"/>
      <c r="Q92" s="125"/>
      <c r="R92" s="125"/>
      <c r="S92" s="125"/>
      <c r="T92" s="125"/>
      <c r="U92" s="125"/>
      <c r="V92" s="125"/>
      <c r="W92" s="125">
        <f>-'TOTAL INVERSION IAP'!H92</f>
        <v>0</v>
      </c>
      <c r="X92" s="125">
        <f>-'TOTAL INVERSION IAP'!I92</f>
        <v>0</v>
      </c>
      <c r="Y92" s="125">
        <f>-'TOTAL INVERSION IAP'!J92</f>
        <v>0</v>
      </c>
      <c r="Z92" s="125">
        <f>-'TOTAL INVERSION IAP'!K92</f>
        <v>0</v>
      </c>
      <c r="AA92" s="125">
        <f>-'TOTAL INVERSION IAP'!L92</f>
        <v>0</v>
      </c>
      <c r="AB92" s="125">
        <f>-'TOTAL INVERSION IAP'!M92</f>
        <v>0</v>
      </c>
      <c r="AC92" s="125">
        <f>-'TOTAL INVERSION IAP'!N92</f>
        <v>0</v>
      </c>
      <c r="AD92" s="125">
        <f>-'TOTAL INVERSION IAP'!O92</f>
        <v>0</v>
      </c>
      <c r="AE92" s="125">
        <f>-'TOTAL INVERSION IAP'!P92</f>
        <v>0</v>
      </c>
      <c r="AF92" s="125">
        <f>-'TOTAL INVERSION IAP'!Q92</f>
        <v>0</v>
      </c>
      <c r="AG92" s="125">
        <f>-'TOTAL INVERSION IAP'!R92</f>
        <v>0</v>
      </c>
      <c r="AH92" s="125">
        <f>-'TOTAL INVERSION IAP'!S92</f>
        <v>0</v>
      </c>
      <c r="AI92" s="125">
        <f>-'TOTAL INVERSION IAP'!T92</f>
        <v>0</v>
      </c>
      <c r="AJ92" s="125">
        <f>-'TOTAL INVERSION IAP'!U92</f>
        <v>0</v>
      </c>
      <c r="AK92" s="125">
        <f>-'TOTAL INVERSION IAP'!V92</f>
        <v>0</v>
      </c>
      <c r="AL92" s="125">
        <f>-'TOTAL INVERSION IAP'!W92</f>
        <v>0</v>
      </c>
      <c r="AM92" s="125">
        <f>-'TOTAL INVERSION IAP'!X92</f>
        <v>0</v>
      </c>
      <c r="AN92" s="125">
        <f>-'TOTAL INVERSION IAP'!Y92</f>
        <v>0</v>
      </c>
      <c r="AO92" s="125">
        <f>-'TOTAL INVERSION IAP'!Z92</f>
        <v>0</v>
      </c>
      <c r="AP92" s="125">
        <f>-'TOTAL INVERSION IAP'!AA92</f>
        <v>0</v>
      </c>
      <c r="AQ92" s="125">
        <f>-'TOTAL INVERSION IAP'!AB92</f>
        <v>0</v>
      </c>
      <c r="AR92" s="125">
        <f>-'TOTAL INVERSION IAP'!AC92</f>
        <v>0</v>
      </c>
      <c r="AS92" s="125">
        <f>-'TOTAL INVERSION IAP'!AD92</f>
        <v>0</v>
      </c>
      <c r="AT92" s="125">
        <f>-'TOTAL INVERSION IAP'!AE92</f>
        <v>0</v>
      </c>
      <c r="AU92" s="125">
        <f>-'TOTAL INVERSION IAP'!AF92</f>
        <v>0</v>
      </c>
      <c r="AV92" s="125">
        <f>-'TOTAL INVERSION IAP'!AG92</f>
        <v>0</v>
      </c>
      <c r="AW92" s="125">
        <f>-'TOTAL INVERSION IAP'!AH92</f>
        <v>0</v>
      </c>
      <c r="AX92" s="125">
        <f>-'TOTAL INVERSION IAP'!AI92</f>
        <v>0</v>
      </c>
      <c r="AY92" s="125">
        <f>-'TOTAL INVERSION IAP'!AJ92</f>
        <v>0</v>
      </c>
      <c r="AZ92" s="125">
        <f>-'TOTAL INVERSION IAP'!AK92</f>
        <v>0</v>
      </c>
      <c r="BA92" s="125">
        <f>-'TOTAL INVERSION IAP'!AL92</f>
        <v>0</v>
      </c>
      <c r="BB92" s="125">
        <f>-'TOTAL INVERSION IAP'!AM92</f>
        <v>0</v>
      </c>
      <c r="BC92" s="125">
        <f>-'TOTAL INVERSION IAP'!AN92</f>
        <v>0</v>
      </c>
      <c r="BD92" s="125">
        <f>-'TOTAL INVERSION IAP'!AO92</f>
        <v>0</v>
      </c>
      <c r="BE92" s="125">
        <f>-'TOTAL INVERSION IAP'!AP92</f>
        <v>0</v>
      </c>
      <c r="BF92" s="125">
        <f>-'TOTAL INVERSION IAP'!AQ92</f>
        <v>0</v>
      </c>
      <c r="BG92" s="125">
        <f>-'TOTAL INVERSION IAP'!AR92</f>
        <v>0</v>
      </c>
      <c r="BH92" s="125">
        <f>-'TOTAL INVERSION IAP'!AS92</f>
        <v>0</v>
      </c>
      <c r="BI92" s="125">
        <f>-'TOTAL INVERSION IAP'!AT92</f>
        <v>0</v>
      </c>
      <c r="BJ92" s="125">
        <f>-'TOTAL INVERSION IAP'!AU92</f>
        <v>0</v>
      </c>
      <c r="BK92" s="125">
        <f>-'TOTAL INVERSION IAP'!AV92</f>
        <v>0</v>
      </c>
      <c r="BL92" s="125">
        <f>-'TOTAL INVERSION IAP'!AW92</f>
        <v>0</v>
      </c>
      <c r="BM92" s="125">
        <f>-'TOTAL INVERSION IAP'!AX92</f>
        <v>0</v>
      </c>
      <c r="BN92" s="125">
        <f>-'TOTAL INVERSION IAP'!AY92</f>
        <v>0</v>
      </c>
      <c r="BO92" s="125">
        <f>-'TOTAL INVERSION IAP'!AZ92</f>
        <v>0</v>
      </c>
      <c r="BP92" s="125">
        <f>-'TOTAL INVERSION IAP'!BA92</f>
        <v>0</v>
      </c>
      <c r="BQ92" s="125">
        <f>-'TOTAL INVERSION IAP'!BB92</f>
        <v>0</v>
      </c>
      <c r="BR92" s="125">
        <f>-'TOTAL INVERSION IAP'!BC92</f>
        <v>0</v>
      </c>
    </row>
    <row r="93" spans="2:70" x14ac:dyDescent="0.25">
      <c r="B93" s="59" t="s">
        <v>519</v>
      </c>
      <c r="C93" s="62" t="str">
        <f>+VLOOKUP(B93,'resumen UCAP'!$A$5:$O$329,2,0)</f>
        <v>LUMINARIA 3000 40 NUEVA</v>
      </c>
      <c r="D93" s="63">
        <f>+'Desmonte Infr. financiada'!D93</f>
        <v>40</v>
      </c>
      <c r="E93" s="63" t="str">
        <f>+VLOOKUP(B93,'resumen UCAP'!$A$5:$O$329,3,0)</f>
        <v>Un</v>
      </c>
      <c r="F93" s="64">
        <f>+VLOOKUP(B93,'resumen UCAP'!$A$5:$O$329,15,0)</f>
        <v>757310</v>
      </c>
      <c r="G93" s="64">
        <v>13</v>
      </c>
      <c r="H93" s="125"/>
      <c r="I93" s="125"/>
      <c r="J93" s="125"/>
      <c r="K93" s="125"/>
      <c r="L93" s="125"/>
      <c r="M93" s="125"/>
      <c r="N93" s="125"/>
      <c r="O93" s="125"/>
      <c r="P93" s="125"/>
      <c r="Q93" s="125"/>
      <c r="R93" s="125"/>
      <c r="S93" s="125"/>
      <c r="T93" s="125"/>
      <c r="U93" s="125"/>
      <c r="V93" s="125"/>
      <c r="W93" s="125">
        <f>-'TOTAL INVERSION IAP'!H93</f>
        <v>0</v>
      </c>
      <c r="X93" s="125">
        <f>-'TOTAL INVERSION IAP'!I93</f>
        <v>0</v>
      </c>
      <c r="Y93" s="125">
        <f>-'TOTAL INVERSION IAP'!J93</f>
        <v>0</v>
      </c>
      <c r="Z93" s="125">
        <f>-'TOTAL INVERSION IAP'!K93</f>
        <v>0</v>
      </c>
      <c r="AA93" s="125">
        <f>-'TOTAL INVERSION IAP'!L93</f>
        <v>0</v>
      </c>
      <c r="AB93" s="125">
        <f>-'TOTAL INVERSION IAP'!M93</f>
        <v>0</v>
      </c>
      <c r="AC93" s="125">
        <f>-'TOTAL INVERSION IAP'!N93</f>
        <v>0</v>
      </c>
      <c r="AD93" s="125">
        <f>-'TOTAL INVERSION IAP'!O93</f>
        <v>0</v>
      </c>
      <c r="AE93" s="125">
        <f>-'TOTAL INVERSION IAP'!P93</f>
        <v>0</v>
      </c>
      <c r="AF93" s="125">
        <f>-'TOTAL INVERSION IAP'!Q93</f>
        <v>0</v>
      </c>
      <c r="AG93" s="125">
        <f>-'TOTAL INVERSION IAP'!R93</f>
        <v>0</v>
      </c>
      <c r="AH93" s="125">
        <f>-'TOTAL INVERSION IAP'!S93</f>
        <v>0</v>
      </c>
      <c r="AI93" s="125">
        <f>-'TOTAL INVERSION IAP'!T93</f>
        <v>0</v>
      </c>
      <c r="AJ93" s="125">
        <f>-'TOTAL INVERSION IAP'!U93</f>
        <v>0</v>
      </c>
      <c r="AK93" s="125">
        <f>-'TOTAL INVERSION IAP'!V93</f>
        <v>0</v>
      </c>
      <c r="AL93" s="125">
        <f>-'TOTAL INVERSION IAP'!W93</f>
        <v>0</v>
      </c>
      <c r="AM93" s="125">
        <f>-'TOTAL INVERSION IAP'!X93</f>
        <v>0</v>
      </c>
      <c r="AN93" s="125">
        <f>-'TOTAL INVERSION IAP'!Y93</f>
        <v>0</v>
      </c>
      <c r="AO93" s="125">
        <f>-'TOTAL INVERSION IAP'!Z93</f>
        <v>0</v>
      </c>
      <c r="AP93" s="125">
        <f>-'TOTAL INVERSION IAP'!AA93</f>
        <v>0</v>
      </c>
      <c r="AQ93" s="125">
        <f>-'TOTAL INVERSION IAP'!AB93</f>
        <v>0</v>
      </c>
      <c r="AR93" s="125">
        <f>-'TOTAL INVERSION IAP'!AC93</f>
        <v>0</v>
      </c>
      <c r="AS93" s="125">
        <f>-'TOTAL INVERSION IAP'!AD93</f>
        <v>0</v>
      </c>
      <c r="AT93" s="125">
        <f>-'TOTAL INVERSION IAP'!AE93</f>
        <v>0</v>
      </c>
      <c r="AU93" s="125">
        <f>-'TOTAL INVERSION IAP'!AF93</f>
        <v>0</v>
      </c>
      <c r="AV93" s="125">
        <f>-'TOTAL INVERSION IAP'!AG93</f>
        <v>0</v>
      </c>
      <c r="AW93" s="125">
        <f>-'TOTAL INVERSION IAP'!AH93</f>
        <v>0</v>
      </c>
      <c r="AX93" s="125">
        <f>-'TOTAL INVERSION IAP'!AI93</f>
        <v>0</v>
      </c>
      <c r="AY93" s="125">
        <f>-'TOTAL INVERSION IAP'!AJ93</f>
        <v>0</v>
      </c>
      <c r="AZ93" s="125">
        <f>-'TOTAL INVERSION IAP'!AK93</f>
        <v>0</v>
      </c>
      <c r="BA93" s="125">
        <f>-'TOTAL INVERSION IAP'!AL93</f>
        <v>0</v>
      </c>
      <c r="BB93" s="125">
        <f>-'TOTAL INVERSION IAP'!AM93</f>
        <v>0</v>
      </c>
      <c r="BC93" s="125">
        <f>-'TOTAL INVERSION IAP'!AN93</f>
        <v>0</v>
      </c>
      <c r="BD93" s="125">
        <f>-'TOTAL INVERSION IAP'!AO93</f>
        <v>0</v>
      </c>
      <c r="BE93" s="125">
        <f>-'TOTAL INVERSION IAP'!AP93</f>
        <v>0</v>
      </c>
      <c r="BF93" s="125">
        <f>-'TOTAL INVERSION IAP'!AQ93</f>
        <v>0</v>
      </c>
      <c r="BG93" s="125">
        <f>-'TOTAL INVERSION IAP'!AR93</f>
        <v>0</v>
      </c>
      <c r="BH93" s="125">
        <f>-'TOTAL INVERSION IAP'!AS93</f>
        <v>0</v>
      </c>
      <c r="BI93" s="125">
        <f>-'TOTAL INVERSION IAP'!AT93</f>
        <v>0</v>
      </c>
      <c r="BJ93" s="125">
        <f>-'TOTAL INVERSION IAP'!AU93</f>
        <v>0</v>
      </c>
      <c r="BK93" s="125">
        <f>-'TOTAL INVERSION IAP'!AV93</f>
        <v>0</v>
      </c>
      <c r="BL93" s="125">
        <f>-'TOTAL INVERSION IAP'!AW93</f>
        <v>0</v>
      </c>
      <c r="BM93" s="125">
        <f>-'TOTAL INVERSION IAP'!AX93</f>
        <v>0</v>
      </c>
      <c r="BN93" s="125">
        <f>-'TOTAL INVERSION IAP'!AY93</f>
        <v>0</v>
      </c>
      <c r="BO93" s="125">
        <f>-'TOTAL INVERSION IAP'!AZ93</f>
        <v>0</v>
      </c>
      <c r="BP93" s="125">
        <f>-'TOTAL INVERSION IAP'!BA93</f>
        <v>0</v>
      </c>
      <c r="BQ93" s="125">
        <f>-'TOTAL INVERSION IAP'!BB93</f>
        <v>0</v>
      </c>
      <c r="BR93" s="125">
        <f>-'TOTAL INVERSION IAP'!BC93</f>
        <v>0</v>
      </c>
    </row>
    <row r="94" spans="2:70" x14ac:dyDescent="0.25">
      <c r="B94" s="59" t="s">
        <v>520</v>
      </c>
      <c r="C94" s="62" t="str">
        <f>+VLOOKUP(B94,'resumen UCAP'!$A$5:$O$329,2,0)</f>
        <v>LUMINARIA NA 150W ONIX SEGUNDA</v>
      </c>
      <c r="D94" s="63">
        <f>+'Desmonte Infr. financiada'!D94</f>
        <v>169</v>
      </c>
      <c r="E94" s="63" t="str">
        <f>+VLOOKUP(B94,'resumen UCAP'!$A$5:$O$329,3,0)</f>
        <v>Un</v>
      </c>
      <c r="F94" s="64">
        <f>+VLOOKUP(B94,'resumen UCAP'!$A$5:$O$329,15,0)</f>
        <v>340000</v>
      </c>
      <c r="G94" s="123">
        <v>1</v>
      </c>
      <c r="H94" s="125"/>
      <c r="I94" s="125"/>
      <c r="J94" s="125"/>
      <c r="K94" s="125"/>
      <c r="L94" s="125"/>
      <c r="M94" s="125"/>
      <c r="N94" s="125"/>
      <c r="O94" s="125"/>
      <c r="P94" s="125"/>
      <c r="Q94" s="125"/>
      <c r="R94" s="125"/>
      <c r="S94" s="125"/>
      <c r="T94" s="125"/>
      <c r="U94" s="125"/>
      <c r="V94" s="125"/>
      <c r="W94" s="125">
        <f>-'TOTAL INVERSION IAP'!H94</f>
        <v>0</v>
      </c>
      <c r="X94" s="125">
        <f>-'TOTAL INVERSION IAP'!I94</f>
        <v>0</v>
      </c>
      <c r="Y94" s="125">
        <f>-'TOTAL INVERSION IAP'!J94</f>
        <v>0</v>
      </c>
      <c r="Z94" s="125">
        <f>-'TOTAL INVERSION IAP'!K94</f>
        <v>0</v>
      </c>
      <c r="AA94" s="125">
        <f>-'TOTAL INVERSION IAP'!L94</f>
        <v>0</v>
      </c>
      <c r="AB94" s="125">
        <f>-'TOTAL INVERSION IAP'!M94</f>
        <v>0</v>
      </c>
      <c r="AC94" s="125">
        <f>-'TOTAL INVERSION IAP'!N94</f>
        <v>0</v>
      </c>
      <c r="AD94" s="125">
        <f>-'TOTAL INVERSION IAP'!O94</f>
        <v>0</v>
      </c>
      <c r="AE94" s="125">
        <f>-'TOTAL INVERSION IAP'!P94</f>
        <v>0</v>
      </c>
      <c r="AF94" s="125">
        <f>-'TOTAL INVERSION IAP'!Q94</f>
        <v>0</v>
      </c>
      <c r="AG94" s="125">
        <f>-'TOTAL INVERSION IAP'!R94</f>
        <v>0</v>
      </c>
      <c r="AH94" s="125">
        <f>-'TOTAL INVERSION IAP'!S94</f>
        <v>0</v>
      </c>
      <c r="AI94" s="125">
        <f>-'TOTAL INVERSION IAP'!T94</f>
        <v>0</v>
      </c>
      <c r="AJ94" s="125">
        <f>-'TOTAL INVERSION IAP'!U94</f>
        <v>0</v>
      </c>
      <c r="AK94" s="125">
        <f>-'TOTAL INVERSION IAP'!V94</f>
        <v>0</v>
      </c>
      <c r="AL94" s="125">
        <f>-'TOTAL INVERSION IAP'!W94</f>
        <v>0</v>
      </c>
      <c r="AM94" s="125">
        <f>-'TOTAL INVERSION IAP'!X94</f>
        <v>0</v>
      </c>
      <c r="AN94" s="125">
        <f>-'TOTAL INVERSION IAP'!Y94</f>
        <v>0</v>
      </c>
      <c r="AO94" s="125">
        <f>-'TOTAL INVERSION IAP'!Z94</f>
        <v>0</v>
      </c>
      <c r="AP94" s="125">
        <f>-'TOTAL INVERSION IAP'!AA94</f>
        <v>0</v>
      </c>
      <c r="AQ94" s="125">
        <f>-'TOTAL INVERSION IAP'!AB94</f>
        <v>0</v>
      </c>
      <c r="AR94" s="125">
        <f>-'TOTAL INVERSION IAP'!AC94</f>
        <v>0</v>
      </c>
      <c r="AS94" s="125">
        <f>-'TOTAL INVERSION IAP'!AD94</f>
        <v>0</v>
      </c>
      <c r="AT94" s="125">
        <f>-'TOTAL INVERSION IAP'!AE94</f>
        <v>0</v>
      </c>
      <c r="AU94" s="125">
        <f>-'TOTAL INVERSION IAP'!AF94</f>
        <v>0</v>
      </c>
      <c r="AV94" s="125">
        <f>-'TOTAL INVERSION IAP'!AG94</f>
        <v>0</v>
      </c>
      <c r="AW94" s="125">
        <f>-'TOTAL INVERSION IAP'!AH94</f>
        <v>0</v>
      </c>
      <c r="AX94" s="125">
        <f>-'TOTAL INVERSION IAP'!AI94</f>
        <v>0</v>
      </c>
      <c r="AY94" s="125">
        <f>-'TOTAL INVERSION IAP'!AJ94</f>
        <v>0</v>
      </c>
      <c r="AZ94" s="125">
        <f>-'TOTAL INVERSION IAP'!AK94</f>
        <v>0</v>
      </c>
      <c r="BA94" s="125">
        <f>-'TOTAL INVERSION IAP'!AL94</f>
        <v>0</v>
      </c>
      <c r="BB94" s="125">
        <f>-'TOTAL INVERSION IAP'!AM94</f>
        <v>0</v>
      </c>
      <c r="BC94" s="125">
        <f>-'TOTAL INVERSION IAP'!AN94</f>
        <v>0</v>
      </c>
      <c r="BD94" s="125">
        <f>-'TOTAL INVERSION IAP'!AO94</f>
        <v>0</v>
      </c>
      <c r="BE94" s="125">
        <f>-'TOTAL INVERSION IAP'!AP94</f>
        <v>0</v>
      </c>
      <c r="BF94" s="125">
        <f>-'TOTAL INVERSION IAP'!AQ94</f>
        <v>0</v>
      </c>
      <c r="BG94" s="125">
        <f>-'TOTAL INVERSION IAP'!AR94</f>
        <v>0</v>
      </c>
      <c r="BH94" s="125">
        <f>-'TOTAL INVERSION IAP'!AS94</f>
        <v>0</v>
      </c>
      <c r="BI94" s="125">
        <f>-'TOTAL INVERSION IAP'!AT94</f>
        <v>0</v>
      </c>
      <c r="BJ94" s="125">
        <f>-'TOTAL INVERSION IAP'!AU94</f>
        <v>0</v>
      </c>
      <c r="BK94" s="125">
        <f>-'TOTAL INVERSION IAP'!AV94</f>
        <v>0</v>
      </c>
      <c r="BL94" s="125">
        <f>-'TOTAL INVERSION IAP'!AW94</f>
        <v>0</v>
      </c>
      <c r="BM94" s="125">
        <f>-'TOTAL INVERSION IAP'!AX94</f>
        <v>0</v>
      </c>
      <c r="BN94" s="125">
        <f>-'TOTAL INVERSION IAP'!AY94</f>
        <v>0</v>
      </c>
      <c r="BO94" s="125">
        <f>-'TOTAL INVERSION IAP'!AZ94</f>
        <v>0</v>
      </c>
      <c r="BP94" s="125">
        <f>-'TOTAL INVERSION IAP'!BA94</f>
        <v>0</v>
      </c>
      <c r="BQ94" s="125">
        <f>-'TOTAL INVERSION IAP'!BB94</f>
        <v>0</v>
      </c>
      <c r="BR94" s="125">
        <f>-'TOTAL INVERSION IAP'!BC94</f>
        <v>0</v>
      </c>
    </row>
    <row r="95" spans="2:70" x14ac:dyDescent="0.25">
      <c r="B95" s="59" t="s">
        <v>521</v>
      </c>
      <c r="C95" s="62" t="str">
        <f>+VLOOKUP(B95,'resumen UCAP'!$A$5:$O$329,2,0)</f>
        <v>LUMINARIA NA 70 SEGUNDA</v>
      </c>
      <c r="D95" s="63">
        <f>+'Desmonte Infr. financiada'!D95</f>
        <v>81</v>
      </c>
      <c r="E95" s="63" t="str">
        <f>+VLOOKUP(B95,'resumen UCAP'!$A$5:$O$329,3,0)</f>
        <v>Un</v>
      </c>
      <c r="F95" s="64">
        <f>+VLOOKUP(B95,'resumen UCAP'!$A$5:$O$329,15,0)</f>
        <v>201799</v>
      </c>
      <c r="G95" s="123">
        <v>5</v>
      </c>
      <c r="H95" s="125"/>
      <c r="I95" s="125"/>
      <c r="J95" s="125"/>
      <c r="K95" s="125"/>
      <c r="L95" s="125"/>
      <c r="M95" s="125"/>
      <c r="N95" s="125"/>
      <c r="O95" s="125"/>
      <c r="P95" s="125"/>
      <c r="Q95" s="125"/>
      <c r="R95" s="125"/>
      <c r="S95" s="125"/>
      <c r="T95" s="125"/>
      <c r="U95" s="125"/>
      <c r="V95" s="125"/>
      <c r="W95" s="125">
        <f>-'TOTAL INVERSION IAP'!H95</f>
        <v>0</v>
      </c>
      <c r="X95" s="125">
        <f>-'TOTAL INVERSION IAP'!I95</f>
        <v>0</v>
      </c>
      <c r="Y95" s="125">
        <f>-'TOTAL INVERSION IAP'!J95</f>
        <v>0</v>
      </c>
      <c r="Z95" s="125">
        <f>-'TOTAL INVERSION IAP'!K95</f>
        <v>0</v>
      </c>
      <c r="AA95" s="125">
        <f>-'TOTAL INVERSION IAP'!L95</f>
        <v>0</v>
      </c>
      <c r="AB95" s="125">
        <f>-'TOTAL INVERSION IAP'!M95</f>
        <v>0</v>
      </c>
      <c r="AC95" s="125">
        <f>-'TOTAL INVERSION IAP'!N95</f>
        <v>0</v>
      </c>
      <c r="AD95" s="125">
        <f>-'TOTAL INVERSION IAP'!O95</f>
        <v>0</v>
      </c>
      <c r="AE95" s="125">
        <f>-'TOTAL INVERSION IAP'!P95</f>
        <v>0</v>
      </c>
      <c r="AF95" s="125">
        <f>-'TOTAL INVERSION IAP'!Q95</f>
        <v>0</v>
      </c>
      <c r="AG95" s="125">
        <f>-'TOTAL INVERSION IAP'!R95</f>
        <v>0</v>
      </c>
      <c r="AH95" s="125">
        <f>-'TOTAL INVERSION IAP'!S95</f>
        <v>0</v>
      </c>
      <c r="AI95" s="125">
        <f>-'TOTAL INVERSION IAP'!T95</f>
        <v>0</v>
      </c>
      <c r="AJ95" s="125">
        <f>-'TOTAL INVERSION IAP'!U95</f>
        <v>0</v>
      </c>
      <c r="AK95" s="125">
        <f>-'TOTAL INVERSION IAP'!V95</f>
        <v>0</v>
      </c>
      <c r="AL95" s="125">
        <f>-'TOTAL INVERSION IAP'!W95</f>
        <v>0</v>
      </c>
      <c r="AM95" s="125">
        <f>-'TOTAL INVERSION IAP'!X95</f>
        <v>0</v>
      </c>
      <c r="AN95" s="125">
        <f>-'TOTAL INVERSION IAP'!Y95</f>
        <v>0</v>
      </c>
      <c r="AO95" s="125">
        <f>-'TOTAL INVERSION IAP'!Z95</f>
        <v>0</v>
      </c>
      <c r="AP95" s="125">
        <f>-'TOTAL INVERSION IAP'!AA95</f>
        <v>0</v>
      </c>
      <c r="AQ95" s="125">
        <f>-'TOTAL INVERSION IAP'!AB95</f>
        <v>0</v>
      </c>
      <c r="AR95" s="125">
        <f>-'TOTAL INVERSION IAP'!AC95</f>
        <v>0</v>
      </c>
      <c r="AS95" s="125">
        <f>-'TOTAL INVERSION IAP'!AD95</f>
        <v>0</v>
      </c>
      <c r="AT95" s="125">
        <f>-'TOTAL INVERSION IAP'!AE95</f>
        <v>0</v>
      </c>
      <c r="AU95" s="125">
        <f>-'TOTAL INVERSION IAP'!AF95</f>
        <v>0</v>
      </c>
      <c r="AV95" s="125">
        <f>-'TOTAL INVERSION IAP'!AG95</f>
        <v>0</v>
      </c>
      <c r="AW95" s="125">
        <f>-'TOTAL INVERSION IAP'!AH95</f>
        <v>0</v>
      </c>
      <c r="AX95" s="125">
        <f>-'TOTAL INVERSION IAP'!AI95</f>
        <v>0</v>
      </c>
      <c r="AY95" s="125">
        <f>-'TOTAL INVERSION IAP'!AJ95</f>
        <v>0</v>
      </c>
      <c r="AZ95" s="125">
        <f>-'TOTAL INVERSION IAP'!AK95</f>
        <v>0</v>
      </c>
      <c r="BA95" s="125">
        <f>-'TOTAL INVERSION IAP'!AL95</f>
        <v>0</v>
      </c>
      <c r="BB95" s="125">
        <f>-'TOTAL INVERSION IAP'!AM95</f>
        <v>0</v>
      </c>
      <c r="BC95" s="125">
        <f>-'TOTAL INVERSION IAP'!AN95</f>
        <v>0</v>
      </c>
      <c r="BD95" s="125">
        <f>-'TOTAL INVERSION IAP'!AO95</f>
        <v>0</v>
      </c>
      <c r="BE95" s="125">
        <f>-'TOTAL INVERSION IAP'!AP95</f>
        <v>0</v>
      </c>
      <c r="BF95" s="125">
        <f>-'TOTAL INVERSION IAP'!AQ95</f>
        <v>0</v>
      </c>
      <c r="BG95" s="125">
        <f>-'TOTAL INVERSION IAP'!AR95</f>
        <v>0</v>
      </c>
      <c r="BH95" s="125">
        <f>-'TOTAL INVERSION IAP'!AS95</f>
        <v>0</v>
      </c>
      <c r="BI95" s="125">
        <f>-'TOTAL INVERSION IAP'!AT95</f>
        <v>0</v>
      </c>
      <c r="BJ95" s="125">
        <f>-'TOTAL INVERSION IAP'!AU95</f>
        <v>0</v>
      </c>
      <c r="BK95" s="125">
        <f>-'TOTAL INVERSION IAP'!AV95</f>
        <v>0</v>
      </c>
      <c r="BL95" s="125">
        <f>-'TOTAL INVERSION IAP'!AW95</f>
        <v>0</v>
      </c>
      <c r="BM95" s="125">
        <f>-'TOTAL INVERSION IAP'!AX95</f>
        <v>0</v>
      </c>
      <c r="BN95" s="125">
        <f>-'TOTAL INVERSION IAP'!AY95</f>
        <v>0</v>
      </c>
      <c r="BO95" s="125">
        <f>-'TOTAL INVERSION IAP'!AZ95</f>
        <v>0</v>
      </c>
      <c r="BP95" s="125">
        <f>-'TOTAL INVERSION IAP'!BA95</f>
        <v>0</v>
      </c>
      <c r="BQ95" s="125">
        <f>-'TOTAL INVERSION IAP'!BB95</f>
        <v>0</v>
      </c>
      <c r="BR95" s="125">
        <f>-'TOTAL INVERSION IAP'!BC95</f>
        <v>0</v>
      </c>
    </row>
    <row r="96" spans="2:70" x14ac:dyDescent="0.25">
      <c r="B96" s="59" t="s">
        <v>522</v>
      </c>
      <c r="C96" s="62" t="str">
        <f>+VLOOKUP(B96,'resumen UCAP'!$A$5:$O$329,2,0)</f>
        <v>LUMINARIA NA 150 SEGUNDA</v>
      </c>
      <c r="D96" s="63">
        <f>+'Desmonte Infr. financiada'!D96</f>
        <v>169</v>
      </c>
      <c r="E96" s="63" t="str">
        <f>+VLOOKUP(B96,'resumen UCAP'!$A$5:$O$329,3,0)</f>
        <v>Un</v>
      </c>
      <c r="F96" s="64">
        <f>+VLOOKUP(B96,'resumen UCAP'!$A$5:$O$329,15,0)</f>
        <v>333700</v>
      </c>
      <c r="G96" s="123">
        <v>1</v>
      </c>
      <c r="H96" s="125"/>
      <c r="I96" s="125"/>
      <c r="J96" s="125"/>
      <c r="K96" s="125"/>
      <c r="L96" s="125"/>
      <c r="M96" s="125"/>
      <c r="N96" s="125"/>
      <c r="O96" s="125"/>
      <c r="P96" s="125"/>
      <c r="Q96" s="125"/>
      <c r="R96" s="125"/>
      <c r="S96" s="125"/>
      <c r="T96" s="125"/>
      <c r="U96" s="125"/>
      <c r="V96" s="125"/>
      <c r="W96" s="125">
        <f>-'TOTAL INVERSION IAP'!H96</f>
        <v>0</v>
      </c>
      <c r="X96" s="125">
        <f>-'TOTAL INVERSION IAP'!I96</f>
        <v>0</v>
      </c>
      <c r="Y96" s="125">
        <f>-'TOTAL INVERSION IAP'!J96</f>
        <v>0</v>
      </c>
      <c r="Z96" s="125">
        <f>-'TOTAL INVERSION IAP'!K96</f>
        <v>0</v>
      </c>
      <c r="AA96" s="125">
        <f>-'TOTAL INVERSION IAP'!L96</f>
        <v>0</v>
      </c>
      <c r="AB96" s="125">
        <f>-'TOTAL INVERSION IAP'!M96</f>
        <v>0</v>
      </c>
      <c r="AC96" s="125">
        <f>-'TOTAL INVERSION IAP'!N96</f>
        <v>0</v>
      </c>
      <c r="AD96" s="125">
        <f>-'TOTAL INVERSION IAP'!O96</f>
        <v>0</v>
      </c>
      <c r="AE96" s="125">
        <f>-'TOTAL INVERSION IAP'!P96</f>
        <v>0</v>
      </c>
      <c r="AF96" s="125">
        <f>-'TOTAL INVERSION IAP'!Q96</f>
        <v>0</v>
      </c>
      <c r="AG96" s="125">
        <f>-'TOTAL INVERSION IAP'!R96</f>
        <v>0</v>
      </c>
      <c r="AH96" s="125">
        <f>-'TOTAL INVERSION IAP'!S96</f>
        <v>0</v>
      </c>
      <c r="AI96" s="125">
        <f>-'TOTAL INVERSION IAP'!T96</f>
        <v>0</v>
      </c>
      <c r="AJ96" s="125">
        <f>-'TOTAL INVERSION IAP'!U96</f>
        <v>0</v>
      </c>
      <c r="AK96" s="125">
        <f>-'TOTAL INVERSION IAP'!V96</f>
        <v>0</v>
      </c>
      <c r="AL96" s="125">
        <f>-'TOTAL INVERSION IAP'!W96</f>
        <v>0</v>
      </c>
      <c r="AM96" s="125">
        <f>-'TOTAL INVERSION IAP'!X96</f>
        <v>0</v>
      </c>
      <c r="AN96" s="125">
        <f>-'TOTAL INVERSION IAP'!Y96</f>
        <v>0</v>
      </c>
      <c r="AO96" s="125">
        <f>-'TOTAL INVERSION IAP'!Z96</f>
        <v>0</v>
      </c>
      <c r="AP96" s="125">
        <f>-'TOTAL INVERSION IAP'!AA96</f>
        <v>0</v>
      </c>
      <c r="AQ96" s="125">
        <f>-'TOTAL INVERSION IAP'!AB96</f>
        <v>0</v>
      </c>
      <c r="AR96" s="125">
        <f>-'TOTAL INVERSION IAP'!AC96</f>
        <v>0</v>
      </c>
      <c r="AS96" s="125">
        <f>-'TOTAL INVERSION IAP'!AD96</f>
        <v>0</v>
      </c>
      <c r="AT96" s="125">
        <f>-'TOTAL INVERSION IAP'!AE96</f>
        <v>0</v>
      </c>
      <c r="AU96" s="125">
        <f>-'TOTAL INVERSION IAP'!AF96</f>
        <v>0</v>
      </c>
      <c r="AV96" s="125">
        <f>-'TOTAL INVERSION IAP'!AG96</f>
        <v>0</v>
      </c>
      <c r="AW96" s="125">
        <f>-'TOTAL INVERSION IAP'!AH96</f>
        <v>0</v>
      </c>
      <c r="AX96" s="125">
        <f>-'TOTAL INVERSION IAP'!AI96</f>
        <v>0</v>
      </c>
      <c r="AY96" s="125">
        <f>-'TOTAL INVERSION IAP'!AJ96</f>
        <v>0</v>
      </c>
      <c r="AZ96" s="125">
        <f>-'TOTAL INVERSION IAP'!AK96</f>
        <v>0</v>
      </c>
      <c r="BA96" s="125">
        <f>-'TOTAL INVERSION IAP'!AL96</f>
        <v>0</v>
      </c>
      <c r="BB96" s="125">
        <f>-'TOTAL INVERSION IAP'!AM96</f>
        <v>0</v>
      </c>
      <c r="BC96" s="125">
        <f>-'TOTAL INVERSION IAP'!AN96</f>
        <v>0</v>
      </c>
      <c r="BD96" s="125">
        <f>-'TOTAL INVERSION IAP'!AO96</f>
        <v>0</v>
      </c>
      <c r="BE96" s="125">
        <f>-'TOTAL INVERSION IAP'!AP96</f>
        <v>0</v>
      </c>
      <c r="BF96" s="125">
        <f>-'TOTAL INVERSION IAP'!AQ96</f>
        <v>0</v>
      </c>
      <c r="BG96" s="125">
        <f>-'TOTAL INVERSION IAP'!AR96</f>
        <v>0</v>
      </c>
      <c r="BH96" s="125">
        <f>-'TOTAL INVERSION IAP'!AS96</f>
        <v>0</v>
      </c>
      <c r="BI96" s="125">
        <f>-'TOTAL INVERSION IAP'!AT96</f>
        <v>0</v>
      </c>
      <c r="BJ96" s="125">
        <f>-'TOTAL INVERSION IAP'!AU96</f>
        <v>0</v>
      </c>
      <c r="BK96" s="125">
        <f>-'TOTAL INVERSION IAP'!AV96</f>
        <v>0</v>
      </c>
      <c r="BL96" s="125">
        <f>-'TOTAL INVERSION IAP'!AW96</f>
        <v>0</v>
      </c>
      <c r="BM96" s="125">
        <f>-'TOTAL INVERSION IAP'!AX96</f>
        <v>0</v>
      </c>
      <c r="BN96" s="125">
        <f>-'TOTAL INVERSION IAP'!AY96</f>
        <v>0</v>
      </c>
      <c r="BO96" s="125">
        <f>-'TOTAL INVERSION IAP'!AZ96</f>
        <v>0</v>
      </c>
      <c r="BP96" s="125">
        <f>-'TOTAL INVERSION IAP'!BA96</f>
        <v>0</v>
      </c>
      <c r="BQ96" s="125">
        <f>-'TOTAL INVERSION IAP'!BB96</f>
        <v>0</v>
      </c>
      <c r="BR96" s="125">
        <f>-'TOTAL INVERSION IAP'!BC96</f>
        <v>0</v>
      </c>
    </row>
    <row r="97" spans="2:70" x14ac:dyDescent="0.25">
      <c r="B97" s="59" t="s">
        <v>523</v>
      </c>
      <c r="C97" s="62" t="str">
        <f>+VLOOKUP(B97,'resumen UCAP'!$A$5:$O$329,2,0)</f>
        <v>PROYECTOR 250W NUEVO</v>
      </c>
      <c r="D97" s="63">
        <f>+'Desmonte Infr. financiada'!D97</f>
        <v>279</v>
      </c>
      <c r="E97" s="63" t="str">
        <f>+VLOOKUP(B97,'resumen UCAP'!$A$5:$O$329,3,0)</f>
        <v>Un</v>
      </c>
      <c r="F97" s="64">
        <f>+VLOOKUP(B97,'resumen UCAP'!$A$5:$O$329,15,0)</f>
        <v>413027</v>
      </c>
      <c r="G97" s="123">
        <v>5</v>
      </c>
      <c r="H97" s="125"/>
      <c r="I97" s="125"/>
      <c r="J97" s="125"/>
      <c r="K97" s="125"/>
      <c r="L97" s="125"/>
      <c r="M97" s="125"/>
      <c r="N97" s="125"/>
      <c r="O97" s="125"/>
      <c r="P97" s="125"/>
      <c r="Q97" s="125"/>
      <c r="R97" s="125"/>
      <c r="S97" s="125"/>
      <c r="T97" s="125"/>
      <c r="U97" s="125"/>
      <c r="V97" s="125"/>
      <c r="W97" s="125">
        <f>-'TOTAL INVERSION IAP'!H97</f>
        <v>0</v>
      </c>
      <c r="X97" s="125">
        <f>-'TOTAL INVERSION IAP'!I97</f>
        <v>0</v>
      </c>
      <c r="Y97" s="125">
        <f>-'TOTAL INVERSION IAP'!J97</f>
        <v>0</v>
      </c>
      <c r="Z97" s="125">
        <f>-'TOTAL INVERSION IAP'!K97</f>
        <v>0</v>
      </c>
      <c r="AA97" s="125">
        <f>-'TOTAL INVERSION IAP'!L97</f>
        <v>0</v>
      </c>
      <c r="AB97" s="125">
        <f>-'TOTAL INVERSION IAP'!M97</f>
        <v>0</v>
      </c>
      <c r="AC97" s="125">
        <f>-'TOTAL INVERSION IAP'!N97</f>
        <v>0</v>
      </c>
      <c r="AD97" s="125">
        <f>-'TOTAL INVERSION IAP'!O97</f>
        <v>0</v>
      </c>
      <c r="AE97" s="125">
        <f>-'TOTAL INVERSION IAP'!P97</f>
        <v>0</v>
      </c>
      <c r="AF97" s="125">
        <f>-'TOTAL INVERSION IAP'!Q97</f>
        <v>0</v>
      </c>
      <c r="AG97" s="125">
        <f>-'TOTAL INVERSION IAP'!R97</f>
        <v>0</v>
      </c>
      <c r="AH97" s="125">
        <f>-'TOTAL INVERSION IAP'!S97</f>
        <v>0</v>
      </c>
      <c r="AI97" s="125">
        <f>-'TOTAL INVERSION IAP'!T97</f>
        <v>0</v>
      </c>
      <c r="AJ97" s="125">
        <f>-'TOTAL INVERSION IAP'!U97</f>
        <v>0</v>
      </c>
      <c r="AK97" s="125">
        <f>-'TOTAL INVERSION IAP'!V97</f>
        <v>0</v>
      </c>
      <c r="AL97" s="125">
        <f>-'TOTAL INVERSION IAP'!W97</f>
        <v>0</v>
      </c>
      <c r="AM97" s="125">
        <f>-'TOTAL INVERSION IAP'!X97</f>
        <v>0</v>
      </c>
      <c r="AN97" s="125">
        <f>-'TOTAL INVERSION IAP'!Y97</f>
        <v>0</v>
      </c>
      <c r="AO97" s="125">
        <f>-'TOTAL INVERSION IAP'!Z97</f>
        <v>0</v>
      </c>
      <c r="AP97" s="125">
        <f>-'TOTAL INVERSION IAP'!AA97</f>
        <v>0</v>
      </c>
      <c r="AQ97" s="125">
        <f>-'TOTAL INVERSION IAP'!AB97</f>
        <v>0</v>
      </c>
      <c r="AR97" s="125">
        <f>-'TOTAL INVERSION IAP'!AC97</f>
        <v>0</v>
      </c>
      <c r="AS97" s="125">
        <f>-'TOTAL INVERSION IAP'!AD97</f>
        <v>0</v>
      </c>
      <c r="AT97" s="125">
        <f>-'TOTAL INVERSION IAP'!AE97</f>
        <v>0</v>
      </c>
      <c r="AU97" s="125">
        <f>-'TOTAL INVERSION IAP'!AF97</f>
        <v>0</v>
      </c>
      <c r="AV97" s="125">
        <f>-'TOTAL INVERSION IAP'!AG97</f>
        <v>0</v>
      </c>
      <c r="AW97" s="125">
        <f>-'TOTAL INVERSION IAP'!AH97</f>
        <v>0</v>
      </c>
      <c r="AX97" s="125">
        <f>-'TOTAL INVERSION IAP'!AI97</f>
        <v>0</v>
      </c>
      <c r="AY97" s="125">
        <f>-'TOTAL INVERSION IAP'!AJ97</f>
        <v>0</v>
      </c>
      <c r="AZ97" s="125">
        <f>-'TOTAL INVERSION IAP'!AK97</f>
        <v>0</v>
      </c>
      <c r="BA97" s="125">
        <f>-'TOTAL INVERSION IAP'!AL97</f>
        <v>0</v>
      </c>
      <c r="BB97" s="125">
        <f>-'TOTAL INVERSION IAP'!AM97</f>
        <v>0</v>
      </c>
      <c r="BC97" s="125">
        <f>-'TOTAL INVERSION IAP'!AN97</f>
        <v>0</v>
      </c>
      <c r="BD97" s="125">
        <f>-'TOTAL INVERSION IAP'!AO97</f>
        <v>0</v>
      </c>
      <c r="BE97" s="125">
        <f>-'TOTAL INVERSION IAP'!AP97</f>
        <v>0</v>
      </c>
      <c r="BF97" s="125">
        <f>-'TOTAL INVERSION IAP'!AQ97</f>
        <v>0</v>
      </c>
      <c r="BG97" s="125">
        <f>-'TOTAL INVERSION IAP'!AR97</f>
        <v>0</v>
      </c>
      <c r="BH97" s="125">
        <f>-'TOTAL INVERSION IAP'!AS97</f>
        <v>0</v>
      </c>
      <c r="BI97" s="125">
        <f>-'TOTAL INVERSION IAP'!AT97</f>
        <v>0</v>
      </c>
      <c r="BJ97" s="125">
        <f>-'TOTAL INVERSION IAP'!AU97</f>
        <v>0</v>
      </c>
      <c r="BK97" s="125">
        <f>-'TOTAL INVERSION IAP'!AV97</f>
        <v>0</v>
      </c>
      <c r="BL97" s="125">
        <f>-'TOTAL INVERSION IAP'!AW97</f>
        <v>0</v>
      </c>
      <c r="BM97" s="125">
        <f>-'TOTAL INVERSION IAP'!AX97</f>
        <v>0</v>
      </c>
      <c r="BN97" s="125">
        <f>-'TOTAL INVERSION IAP'!AY97</f>
        <v>0</v>
      </c>
      <c r="BO97" s="125">
        <f>-'TOTAL INVERSION IAP'!AZ97</f>
        <v>0</v>
      </c>
      <c r="BP97" s="125">
        <f>-'TOTAL INVERSION IAP'!BA97</f>
        <v>0</v>
      </c>
      <c r="BQ97" s="125">
        <f>-'TOTAL INVERSION IAP'!BB97</f>
        <v>0</v>
      </c>
      <c r="BR97" s="125">
        <f>-'TOTAL INVERSION IAP'!BC97</f>
        <v>0</v>
      </c>
    </row>
    <row r="98" spans="2:70" x14ac:dyDescent="0.25">
      <c r="B98" s="59" t="s">
        <v>524</v>
      </c>
      <c r="C98" s="62" t="str">
        <f>+VLOOKUP(B98,'resumen UCAP'!$A$5:$O$329,2,0)</f>
        <v>LUMINARIA NA 250W NUEVA ETIQUETA</v>
      </c>
      <c r="D98" s="63">
        <f>+'Desmonte Infr. financiada'!D98</f>
        <v>279</v>
      </c>
      <c r="E98" s="63" t="str">
        <f>+VLOOKUP(B98,'resumen UCAP'!$A$5:$O$329,3,0)</f>
        <v>Un</v>
      </c>
      <c r="F98" s="64">
        <f>+VLOOKUP(B98,'resumen UCAP'!$A$5:$O$329,15,0)</f>
        <v>413027</v>
      </c>
      <c r="G98" s="123">
        <v>1</v>
      </c>
      <c r="H98" s="125"/>
      <c r="I98" s="125"/>
      <c r="J98" s="125"/>
      <c r="K98" s="125"/>
      <c r="L98" s="125"/>
      <c r="M98" s="125"/>
      <c r="N98" s="125"/>
      <c r="O98" s="125"/>
      <c r="P98" s="125"/>
      <c r="Q98" s="125"/>
      <c r="R98" s="125"/>
      <c r="S98" s="125"/>
      <c r="T98" s="125"/>
      <c r="U98" s="125"/>
      <c r="V98" s="125"/>
      <c r="W98" s="125">
        <f>-'TOTAL INVERSION IAP'!H98</f>
        <v>0</v>
      </c>
      <c r="X98" s="125">
        <f>-'TOTAL INVERSION IAP'!I98</f>
        <v>0</v>
      </c>
      <c r="Y98" s="125">
        <f>-'TOTAL INVERSION IAP'!J98</f>
        <v>0</v>
      </c>
      <c r="Z98" s="125">
        <f>-'TOTAL INVERSION IAP'!K98</f>
        <v>0</v>
      </c>
      <c r="AA98" s="125">
        <f>-'TOTAL INVERSION IAP'!L98</f>
        <v>0</v>
      </c>
      <c r="AB98" s="125">
        <f>-'TOTAL INVERSION IAP'!M98</f>
        <v>0</v>
      </c>
      <c r="AC98" s="125">
        <f>-'TOTAL INVERSION IAP'!N98</f>
        <v>0</v>
      </c>
      <c r="AD98" s="125">
        <f>-'TOTAL INVERSION IAP'!O98</f>
        <v>0</v>
      </c>
      <c r="AE98" s="125">
        <f>-'TOTAL INVERSION IAP'!P98</f>
        <v>0</v>
      </c>
      <c r="AF98" s="125">
        <f>-'TOTAL INVERSION IAP'!Q98</f>
        <v>0</v>
      </c>
      <c r="AG98" s="125">
        <f>-'TOTAL INVERSION IAP'!R98</f>
        <v>0</v>
      </c>
      <c r="AH98" s="125">
        <f>-'TOTAL INVERSION IAP'!S98</f>
        <v>0</v>
      </c>
      <c r="AI98" s="125">
        <f>-'TOTAL INVERSION IAP'!T98</f>
        <v>0</v>
      </c>
      <c r="AJ98" s="125">
        <f>-'TOTAL INVERSION IAP'!U98</f>
        <v>0</v>
      </c>
      <c r="AK98" s="125">
        <f>-'TOTAL INVERSION IAP'!V98</f>
        <v>0</v>
      </c>
      <c r="AL98" s="125">
        <f>-'TOTAL INVERSION IAP'!W98</f>
        <v>0</v>
      </c>
      <c r="AM98" s="125">
        <f>-'TOTAL INVERSION IAP'!X98</f>
        <v>0</v>
      </c>
      <c r="AN98" s="125">
        <f>-'TOTAL INVERSION IAP'!Y98</f>
        <v>0</v>
      </c>
      <c r="AO98" s="125">
        <f>-'TOTAL INVERSION IAP'!Z98</f>
        <v>0</v>
      </c>
      <c r="AP98" s="125">
        <f>-'TOTAL INVERSION IAP'!AA98</f>
        <v>0</v>
      </c>
      <c r="AQ98" s="125">
        <f>-'TOTAL INVERSION IAP'!AB98</f>
        <v>0</v>
      </c>
      <c r="AR98" s="125">
        <f>-'TOTAL INVERSION IAP'!AC98</f>
        <v>0</v>
      </c>
      <c r="AS98" s="125">
        <f>-'TOTAL INVERSION IAP'!AD98</f>
        <v>0</v>
      </c>
      <c r="AT98" s="125">
        <f>-'TOTAL INVERSION IAP'!AE98</f>
        <v>0</v>
      </c>
      <c r="AU98" s="125">
        <f>-'TOTAL INVERSION IAP'!AF98</f>
        <v>0</v>
      </c>
      <c r="AV98" s="125">
        <f>-'TOTAL INVERSION IAP'!AG98</f>
        <v>0</v>
      </c>
      <c r="AW98" s="125">
        <f>-'TOTAL INVERSION IAP'!AH98</f>
        <v>0</v>
      </c>
      <c r="AX98" s="125">
        <f>-'TOTAL INVERSION IAP'!AI98</f>
        <v>0</v>
      </c>
      <c r="AY98" s="125">
        <f>-'TOTAL INVERSION IAP'!AJ98</f>
        <v>0</v>
      </c>
      <c r="AZ98" s="125">
        <f>-'TOTAL INVERSION IAP'!AK98</f>
        <v>0</v>
      </c>
      <c r="BA98" s="125">
        <f>-'TOTAL INVERSION IAP'!AL98</f>
        <v>0</v>
      </c>
      <c r="BB98" s="125">
        <f>-'TOTAL INVERSION IAP'!AM98</f>
        <v>0</v>
      </c>
      <c r="BC98" s="125">
        <f>-'TOTAL INVERSION IAP'!AN98</f>
        <v>0</v>
      </c>
      <c r="BD98" s="125">
        <f>-'TOTAL INVERSION IAP'!AO98</f>
        <v>0</v>
      </c>
      <c r="BE98" s="125">
        <f>-'TOTAL INVERSION IAP'!AP98</f>
        <v>0</v>
      </c>
      <c r="BF98" s="125">
        <f>-'TOTAL INVERSION IAP'!AQ98</f>
        <v>0</v>
      </c>
      <c r="BG98" s="125">
        <f>-'TOTAL INVERSION IAP'!AR98</f>
        <v>0</v>
      </c>
      <c r="BH98" s="125">
        <f>-'TOTAL INVERSION IAP'!AS98</f>
        <v>0</v>
      </c>
      <c r="BI98" s="125">
        <f>-'TOTAL INVERSION IAP'!AT98</f>
        <v>0</v>
      </c>
      <c r="BJ98" s="125">
        <f>-'TOTAL INVERSION IAP'!AU98</f>
        <v>0</v>
      </c>
      <c r="BK98" s="125">
        <f>-'TOTAL INVERSION IAP'!AV98</f>
        <v>0</v>
      </c>
      <c r="BL98" s="125">
        <f>-'TOTAL INVERSION IAP'!AW98</f>
        <v>0</v>
      </c>
      <c r="BM98" s="125">
        <f>-'TOTAL INVERSION IAP'!AX98</f>
        <v>0</v>
      </c>
      <c r="BN98" s="125">
        <f>-'TOTAL INVERSION IAP'!AY98</f>
        <v>0</v>
      </c>
      <c r="BO98" s="125">
        <f>-'TOTAL INVERSION IAP'!AZ98</f>
        <v>0</v>
      </c>
      <c r="BP98" s="125">
        <f>-'TOTAL INVERSION IAP'!BA98</f>
        <v>0</v>
      </c>
      <c r="BQ98" s="125">
        <f>-'TOTAL INVERSION IAP'!BB98</f>
        <v>0</v>
      </c>
      <c r="BR98" s="125">
        <f>-'TOTAL INVERSION IAP'!BC98</f>
        <v>0</v>
      </c>
    </row>
    <row r="99" spans="2:70" x14ac:dyDescent="0.25">
      <c r="B99" s="59" t="s">
        <v>525</v>
      </c>
      <c r="C99" s="62" t="str">
        <f>+VLOOKUP(B99,'resumen UCAP'!$A$5:$O$329,2,0)</f>
        <v>ETIQUETA LUMINARIA NA 100W NUEVA</v>
      </c>
      <c r="D99" s="63">
        <f>+'Desmonte Infr. financiada'!D99</f>
        <v>115</v>
      </c>
      <c r="E99" s="63" t="str">
        <f>+VLOOKUP(B99,'resumen UCAP'!$A$5:$O$329,3,0)</f>
        <v>Un</v>
      </c>
      <c r="F99" s="64">
        <f>+VLOOKUP(B99,'resumen UCAP'!$A$5:$O$329,15,0)</f>
        <v>211467</v>
      </c>
      <c r="G99" s="123">
        <v>1</v>
      </c>
      <c r="H99" s="125"/>
      <c r="I99" s="125"/>
      <c r="J99" s="125"/>
      <c r="K99" s="125"/>
      <c r="L99" s="125"/>
      <c r="M99" s="125"/>
      <c r="N99" s="125"/>
      <c r="O99" s="125"/>
      <c r="P99" s="125"/>
      <c r="Q99" s="125"/>
      <c r="R99" s="125"/>
      <c r="S99" s="125"/>
      <c r="T99" s="125"/>
      <c r="U99" s="125"/>
      <c r="V99" s="125"/>
      <c r="W99" s="125">
        <f>-'TOTAL INVERSION IAP'!H99</f>
        <v>0</v>
      </c>
      <c r="X99" s="125">
        <f>-'TOTAL INVERSION IAP'!I99</f>
        <v>0</v>
      </c>
      <c r="Y99" s="125">
        <f>-'TOTAL INVERSION IAP'!J99</f>
        <v>0</v>
      </c>
      <c r="Z99" s="125">
        <f>-'TOTAL INVERSION IAP'!K99</f>
        <v>0</v>
      </c>
      <c r="AA99" s="125">
        <f>-'TOTAL INVERSION IAP'!L99</f>
        <v>0</v>
      </c>
      <c r="AB99" s="125">
        <f>-'TOTAL INVERSION IAP'!M99</f>
        <v>0</v>
      </c>
      <c r="AC99" s="125">
        <f>-'TOTAL INVERSION IAP'!N99</f>
        <v>0</v>
      </c>
      <c r="AD99" s="125">
        <f>-'TOTAL INVERSION IAP'!O99</f>
        <v>0</v>
      </c>
      <c r="AE99" s="125">
        <f>-'TOTAL INVERSION IAP'!P99</f>
        <v>0</v>
      </c>
      <c r="AF99" s="125">
        <f>-'TOTAL INVERSION IAP'!Q99</f>
        <v>0</v>
      </c>
      <c r="AG99" s="125">
        <f>-'TOTAL INVERSION IAP'!R99</f>
        <v>0</v>
      </c>
      <c r="AH99" s="125">
        <f>-'TOTAL INVERSION IAP'!S99</f>
        <v>0</v>
      </c>
      <c r="AI99" s="125">
        <f>-'TOTAL INVERSION IAP'!T99</f>
        <v>0</v>
      </c>
      <c r="AJ99" s="125">
        <f>-'TOTAL INVERSION IAP'!U99</f>
        <v>0</v>
      </c>
      <c r="AK99" s="125">
        <f>-'TOTAL INVERSION IAP'!V99</f>
        <v>0</v>
      </c>
      <c r="AL99" s="125">
        <f>-'TOTAL INVERSION IAP'!W99</f>
        <v>0</v>
      </c>
      <c r="AM99" s="125">
        <f>-'TOTAL INVERSION IAP'!X99</f>
        <v>0</v>
      </c>
      <c r="AN99" s="125">
        <f>-'TOTAL INVERSION IAP'!Y99</f>
        <v>0</v>
      </c>
      <c r="AO99" s="125">
        <f>-'TOTAL INVERSION IAP'!Z99</f>
        <v>0</v>
      </c>
      <c r="AP99" s="125">
        <f>-'TOTAL INVERSION IAP'!AA99</f>
        <v>0</v>
      </c>
      <c r="AQ99" s="125">
        <f>-'TOTAL INVERSION IAP'!AB99</f>
        <v>0</v>
      </c>
      <c r="AR99" s="125">
        <f>-'TOTAL INVERSION IAP'!AC99</f>
        <v>0</v>
      </c>
      <c r="AS99" s="125">
        <f>-'TOTAL INVERSION IAP'!AD99</f>
        <v>0</v>
      </c>
      <c r="AT99" s="125">
        <f>-'TOTAL INVERSION IAP'!AE99</f>
        <v>0</v>
      </c>
      <c r="AU99" s="125">
        <f>-'TOTAL INVERSION IAP'!AF99</f>
        <v>0</v>
      </c>
      <c r="AV99" s="125">
        <f>-'TOTAL INVERSION IAP'!AG99</f>
        <v>0</v>
      </c>
      <c r="AW99" s="125">
        <f>-'TOTAL INVERSION IAP'!AH99</f>
        <v>0</v>
      </c>
      <c r="AX99" s="125">
        <f>-'TOTAL INVERSION IAP'!AI99</f>
        <v>0</v>
      </c>
      <c r="AY99" s="125">
        <f>-'TOTAL INVERSION IAP'!AJ99</f>
        <v>0</v>
      </c>
      <c r="AZ99" s="125">
        <f>-'TOTAL INVERSION IAP'!AK99</f>
        <v>0</v>
      </c>
      <c r="BA99" s="125">
        <f>-'TOTAL INVERSION IAP'!AL99</f>
        <v>0</v>
      </c>
      <c r="BB99" s="125">
        <f>-'TOTAL INVERSION IAP'!AM99</f>
        <v>0</v>
      </c>
      <c r="BC99" s="125">
        <f>-'TOTAL INVERSION IAP'!AN99</f>
        <v>0</v>
      </c>
      <c r="BD99" s="125">
        <f>-'TOTAL INVERSION IAP'!AO99</f>
        <v>0</v>
      </c>
      <c r="BE99" s="125">
        <f>-'TOTAL INVERSION IAP'!AP99</f>
        <v>0</v>
      </c>
      <c r="BF99" s="125">
        <f>-'TOTAL INVERSION IAP'!AQ99</f>
        <v>0</v>
      </c>
      <c r="BG99" s="125">
        <f>-'TOTAL INVERSION IAP'!AR99</f>
        <v>0</v>
      </c>
      <c r="BH99" s="125">
        <f>-'TOTAL INVERSION IAP'!AS99</f>
        <v>0</v>
      </c>
      <c r="BI99" s="125">
        <f>-'TOTAL INVERSION IAP'!AT99</f>
        <v>0</v>
      </c>
      <c r="BJ99" s="125">
        <f>-'TOTAL INVERSION IAP'!AU99</f>
        <v>0</v>
      </c>
      <c r="BK99" s="125">
        <f>-'TOTAL INVERSION IAP'!AV99</f>
        <v>0</v>
      </c>
      <c r="BL99" s="125">
        <f>-'TOTAL INVERSION IAP'!AW99</f>
        <v>0</v>
      </c>
      <c r="BM99" s="125">
        <f>-'TOTAL INVERSION IAP'!AX99</f>
        <v>0</v>
      </c>
      <c r="BN99" s="125">
        <f>-'TOTAL INVERSION IAP'!AY99</f>
        <v>0</v>
      </c>
      <c r="BO99" s="125">
        <f>-'TOTAL INVERSION IAP'!AZ99</f>
        <v>0</v>
      </c>
      <c r="BP99" s="125">
        <f>-'TOTAL INVERSION IAP'!BA99</f>
        <v>0</v>
      </c>
      <c r="BQ99" s="125">
        <f>-'TOTAL INVERSION IAP'!BB99</f>
        <v>0</v>
      </c>
      <c r="BR99" s="125">
        <f>-'TOTAL INVERSION IAP'!BC99</f>
        <v>0</v>
      </c>
    </row>
    <row r="100" spans="2:70" x14ac:dyDescent="0.25">
      <c r="B100" s="59" t="s">
        <v>526</v>
      </c>
      <c r="C100" s="62" t="str">
        <f>+VLOOKUP(B100,'resumen UCAP'!$A$5:$O$329,2,0)</f>
        <v>LUMINARIA 80-90W LED</v>
      </c>
      <c r="D100" s="63">
        <f>+'Desmonte Infr. financiada'!D100</f>
        <v>90</v>
      </c>
      <c r="E100" s="63" t="str">
        <f>+VLOOKUP(B100,'resumen UCAP'!$A$5:$O$329,3,0)</f>
        <v>Un</v>
      </c>
      <c r="F100" s="64">
        <f>+VLOOKUP(B100,'resumen UCAP'!$A$5:$O$329,15,0)</f>
        <v>940000</v>
      </c>
      <c r="G100" s="61">
        <v>8</v>
      </c>
      <c r="H100" s="125"/>
      <c r="I100" s="125"/>
      <c r="J100" s="125"/>
      <c r="K100" s="125"/>
      <c r="L100" s="125"/>
      <c r="M100" s="125"/>
      <c r="N100" s="125"/>
      <c r="O100" s="125"/>
      <c r="P100" s="125"/>
      <c r="Q100" s="125"/>
      <c r="R100" s="125"/>
      <c r="S100" s="125"/>
      <c r="T100" s="125"/>
      <c r="U100" s="125"/>
      <c r="V100" s="125"/>
      <c r="W100" s="125">
        <f>-'TOTAL INVERSION IAP'!H100</f>
        <v>0</v>
      </c>
      <c r="X100" s="125">
        <f>-'TOTAL INVERSION IAP'!I100</f>
        <v>0</v>
      </c>
      <c r="Y100" s="125">
        <f>-'TOTAL INVERSION IAP'!J100</f>
        <v>0</v>
      </c>
      <c r="Z100" s="125">
        <f>-'TOTAL INVERSION IAP'!K100</f>
        <v>0</v>
      </c>
      <c r="AA100" s="125">
        <f>-'TOTAL INVERSION IAP'!L100</f>
        <v>0</v>
      </c>
      <c r="AB100" s="125">
        <f>-'TOTAL INVERSION IAP'!M100</f>
        <v>0</v>
      </c>
      <c r="AC100" s="125">
        <f>-'TOTAL INVERSION IAP'!N100</f>
        <v>0</v>
      </c>
      <c r="AD100" s="125">
        <f>-'TOTAL INVERSION IAP'!O100</f>
        <v>0</v>
      </c>
      <c r="AE100" s="125">
        <f>-'TOTAL INVERSION IAP'!P100</f>
        <v>0</v>
      </c>
      <c r="AF100" s="125">
        <f>-'TOTAL INVERSION IAP'!Q100</f>
        <v>0</v>
      </c>
      <c r="AG100" s="125">
        <f>-'TOTAL INVERSION IAP'!R100</f>
        <v>0</v>
      </c>
      <c r="AH100" s="125">
        <f>-'TOTAL INVERSION IAP'!S100</f>
        <v>0</v>
      </c>
      <c r="AI100" s="125">
        <f>-'TOTAL INVERSION IAP'!T100</f>
        <v>0</v>
      </c>
      <c r="AJ100" s="125">
        <f>-'TOTAL INVERSION IAP'!U100</f>
        <v>0</v>
      </c>
      <c r="AK100" s="125">
        <f>-'TOTAL INVERSION IAP'!V100</f>
        <v>0</v>
      </c>
      <c r="AL100" s="125">
        <f>-'TOTAL INVERSION IAP'!W100</f>
        <v>0</v>
      </c>
      <c r="AM100" s="125">
        <f>-'TOTAL INVERSION IAP'!X100</f>
        <v>0</v>
      </c>
      <c r="AN100" s="125">
        <f>-'TOTAL INVERSION IAP'!Y100</f>
        <v>0</v>
      </c>
      <c r="AO100" s="125">
        <f>-'TOTAL INVERSION IAP'!Z100</f>
        <v>0</v>
      </c>
      <c r="AP100" s="125">
        <f>-'TOTAL INVERSION IAP'!AA100</f>
        <v>0</v>
      </c>
      <c r="AQ100" s="125">
        <f>-'TOTAL INVERSION IAP'!AB100</f>
        <v>0</v>
      </c>
      <c r="AR100" s="125">
        <f>-'TOTAL INVERSION IAP'!AC100</f>
        <v>0</v>
      </c>
      <c r="AS100" s="125">
        <f>-'TOTAL INVERSION IAP'!AD100</f>
        <v>0</v>
      </c>
      <c r="AT100" s="125">
        <f>-'TOTAL INVERSION IAP'!AE100</f>
        <v>0</v>
      </c>
      <c r="AU100" s="125">
        <f>-'TOTAL INVERSION IAP'!AF100</f>
        <v>0</v>
      </c>
      <c r="AV100" s="125">
        <f>-'TOTAL INVERSION IAP'!AG100</f>
        <v>0</v>
      </c>
      <c r="AW100" s="125">
        <f>-'TOTAL INVERSION IAP'!AH100</f>
        <v>0</v>
      </c>
      <c r="AX100" s="125">
        <f>-'TOTAL INVERSION IAP'!AI100</f>
        <v>0</v>
      </c>
      <c r="AY100" s="125">
        <f>-'TOTAL INVERSION IAP'!AJ100</f>
        <v>0</v>
      </c>
      <c r="AZ100" s="125">
        <f>-'TOTAL INVERSION IAP'!AK100</f>
        <v>0</v>
      </c>
      <c r="BA100" s="125">
        <f>-'TOTAL INVERSION IAP'!AL100</f>
        <v>0</v>
      </c>
      <c r="BB100" s="125">
        <f>-'TOTAL INVERSION IAP'!AM100</f>
        <v>0</v>
      </c>
      <c r="BC100" s="125">
        <f>-'TOTAL INVERSION IAP'!AN100</f>
        <v>0</v>
      </c>
      <c r="BD100" s="125">
        <f>-'TOTAL INVERSION IAP'!AO100</f>
        <v>0</v>
      </c>
      <c r="BE100" s="125">
        <f>-'TOTAL INVERSION IAP'!AP100</f>
        <v>0</v>
      </c>
      <c r="BF100" s="125">
        <f>-'TOTAL INVERSION IAP'!AQ100</f>
        <v>0</v>
      </c>
      <c r="BG100" s="125">
        <f>-'TOTAL INVERSION IAP'!AR100</f>
        <v>0</v>
      </c>
      <c r="BH100" s="125">
        <f>-'TOTAL INVERSION IAP'!AS100</f>
        <v>0</v>
      </c>
      <c r="BI100" s="125">
        <f>-'TOTAL INVERSION IAP'!AT100</f>
        <v>0</v>
      </c>
      <c r="BJ100" s="125">
        <f>-'TOTAL INVERSION IAP'!AU100</f>
        <v>0</v>
      </c>
      <c r="BK100" s="125">
        <f>-'TOTAL INVERSION IAP'!AV100</f>
        <v>0</v>
      </c>
      <c r="BL100" s="125">
        <f>-'TOTAL INVERSION IAP'!AW100</f>
        <v>0</v>
      </c>
      <c r="BM100" s="125">
        <f>-'TOTAL INVERSION IAP'!AX100</f>
        <v>0</v>
      </c>
      <c r="BN100" s="125">
        <f>-'TOTAL INVERSION IAP'!AY100</f>
        <v>0</v>
      </c>
      <c r="BO100" s="125">
        <f>-'TOTAL INVERSION IAP'!AZ100</f>
        <v>0</v>
      </c>
      <c r="BP100" s="125">
        <f>-'TOTAL INVERSION IAP'!BA100</f>
        <v>0</v>
      </c>
      <c r="BQ100" s="125">
        <f>-'TOTAL INVERSION IAP'!BB100</f>
        <v>0</v>
      </c>
      <c r="BR100" s="125">
        <f>-'TOTAL INVERSION IAP'!BC100</f>
        <v>0</v>
      </c>
    </row>
    <row r="101" spans="2:70" x14ac:dyDescent="0.25">
      <c r="B101" s="59" t="s">
        <v>527</v>
      </c>
      <c r="C101" s="62" t="str">
        <f>+VLOOKUP(B101,'resumen UCAP'!$A$5:$O$329,2,0)</f>
        <v>LUMINARIA NA 70W  NUEVA</v>
      </c>
      <c r="D101" s="63">
        <f>+'Desmonte Infr. financiada'!D101</f>
        <v>81</v>
      </c>
      <c r="E101" s="63" t="str">
        <f>+VLOOKUP(B101,'resumen UCAP'!$A$5:$O$329,3,0)</f>
        <v>Un</v>
      </c>
      <c r="F101" s="64">
        <f>+VLOOKUP(B101,'resumen UCAP'!$A$5:$O$329,15,0)</f>
        <v>203490</v>
      </c>
      <c r="G101" s="123">
        <v>78</v>
      </c>
      <c r="H101" s="125"/>
      <c r="I101" s="125"/>
      <c r="J101" s="125"/>
      <c r="K101" s="125"/>
      <c r="L101" s="125"/>
      <c r="M101" s="125"/>
      <c r="N101" s="125"/>
      <c r="O101" s="125"/>
      <c r="P101" s="125"/>
      <c r="Q101" s="125"/>
      <c r="R101" s="125"/>
      <c r="S101" s="125"/>
      <c r="T101" s="125"/>
      <c r="U101" s="125"/>
      <c r="V101" s="125"/>
      <c r="W101" s="125">
        <f>-'TOTAL INVERSION IAP'!H101</f>
        <v>0</v>
      </c>
      <c r="X101" s="125">
        <f>-'TOTAL INVERSION IAP'!I101</f>
        <v>0</v>
      </c>
      <c r="Y101" s="125">
        <f>-'TOTAL INVERSION IAP'!J101</f>
        <v>0</v>
      </c>
      <c r="Z101" s="125">
        <f>-'TOTAL INVERSION IAP'!K101</f>
        <v>0</v>
      </c>
      <c r="AA101" s="125">
        <f>-'TOTAL INVERSION IAP'!L101</f>
        <v>0</v>
      </c>
      <c r="AB101" s="125">
        <f>-'TOTAL INVERSION IAP'!M101</f>
        <v>0</v>
      </c>
      <c r="AC101" s="125">
        <f>-'TOTAL INVERSION IAP'!N101</f>
        <v>0</v>
      </c>
      <c r="AD101" s="125">
        <f>-'TOTAL INVERSION IAP'!O101</f>
        <v>0</v>
      </c>
      <c r="AE101" s="125">
        <f>-'TOTAL INVERSION IAP'!P101</f>
        <v>0</v>
      </c>
      <c r="AF101" s="125">
        <f>-'TOTAL INVERSION IAP'!Q101</f>
        <v>0</v>
      </c>
      <c r="AG101" s="125">
        <f>-'TOTAL INVERSION IAP'!R101</f>
        <v>0</v>
      </c>
      <c r="AH101" s="125">
        <f>-'TOTAL INVERSION IAP'!S101</f>
        <v>0</v>
      </c>
      <c r="AI101" s="125">
        <f>-'TOTAL INVERSION IAP'!T101</f>
        <v>0</v>
      </c>
      <c r="AJ101" s="125">
        <f>-'TOTAL INVERSION IAP'!U101</f>
        <v>0</v>
      </c>
      <c r="AK101" s="125">
        <f>-'TOTAL INVERSION IAP'!V101</f>
        <v>0</v>
      </c>
      <c r="AL101" s="125">
        <f>-'TOTAL INVERSION IAP'!W101</f>
        <v>0</v>
      </c>
      <c r="AM101" s="125">
        <f>-'TOTAL INVERSION IAP'!X101</f>
        <v>0</v>
      </c>
      <c r="AN101" s="125">
        <f>-'TOTAL INVERSION IAP'!Y101</f>
        <v>0</v>
      </c>
      <c r="AO101" s="125">
        <f>-'TOTAL INVERSION IAP'!Z101</f>
        <v>0</v>
      </c>
      <c r="AP101" s="125">
        <f>-'TOTAL INVERSION IAP'!AA101</f>
        <v>0</v>
      </c>
      <c r="AQ101" s="125">
        <f>-'TOTAL INVERSION IAP'!AB101</f>
        <v>0</v>
      </c>
      <c r="AR101" s="125">
        <f>-'TOTAL INVERSION IAP'!AC101</f>
        <v>0</v>
      </c>
      <c r="AS101" s="125">
        <f>-'TOTAL INVERSION IAP'!AD101</f>
        <v>0</v>
      </c>
      <c r="AT101" s="125">
        <f>-'TOTAL INVERSION IAP'!AE101</f>
        <v>0</v>
      </c>
      <c r="AU101" s="125">
        <f>-'TOTAL INVERSION IAP'!AF101</f>
        <v>0</v>
      </c>
      <c r="AV101" s="125">
        <f>-'TOTAL INVERSION IAP'!AG101</f>
        <v>0</v>
      </c>
      <c r="AW101" s="125">
        <f>-'TOTAL INVERSION IAP'!AH101</f>
        <v>0</v>
      </c>
      <c r="AX101" s="125">
        <f>-'TOTAL INVERSION IAP'!AI101</f>
        <v>0</v>
      </c>
      <c r="AY101" s="125">
        <f>-'TOTAL INVERSION IAP'!AJ101</f>
        <v>0</v>
      </c>
      <c r="AZ101" s="125">
        <f>-'TOTAL INVERSION IAP'!AK101</f>
        <v>0</v>
      </c>
      <c r="BA101" s="125">
        <f>-'TOTAL INVERSION IAP'!AL101</f>
        <v>0</v>
      </c>
      <c r="BB101" s="125">
        <f>-'TOTAL INVERSION IAP'!AM101</f>
        <v>0</v>
      </c>
      <c r="BC101" s="125">
        <f>-'TOTAL INVERSION IAP'!AN101</f>
        <v>0</v>
      </c>
      <c r="BD101" s="125">
        <f>-'TOTAL INVERSION IAP'!AO101</f>
        <v>0</v>
      </c>
      <c r="BE101" s="125">
        <f>-'TOTAL INVERSION IAP'!AP101</f>
        <v>0</v>
      </c>
      <c r="BF101" s="125">
        <f>-'TOTAL INVERSION IAP'!AQ101</f>
        <v>0</v>
      </c>
      <c r="BG101" s="125">
        <f>-'TOTAL INVERSION IAP'!AR101</f>
        <v>0</v>
      </c>
      <c r="BH101" s="125">
        <f>-'TOTAL INVERSION IAP'!AS101</f>
        <v>0</v>
      </c>
      <c r="BI101" s="125">
        <f>-'TOTAL INVERSION IAP'!AT101</f>
        <v>0</v>
      </c>
      <c r="BJ101" s="125">
        <f>-'TOTAL INVERSION IAP'!AU101</f>
        <v>0</v>
      </c>
      <c r="BK101" s="125">
        <f>-'TOTAL INVERSION IAP'!AV101</f>
        <v>0</v>
      </c>
      <c r="BL101" s="125">
        <f>-'TOTAL INVERSION IAP'!AW101</f>
        <v>0</v>
      </c>
      <c r="BM101" s="125">
        <f>-'TOTAL INVERSION IAP'!AX101</f>
        <v>0</v>
      </c>
      <c r="BN101" s="125">
        <f>-'TOTAL INVERSION IAP'!AY101</f>
        <v>0</v>
      </c>
      <c r="BO101" s="125">
        <f>-'TOTAL INVERSION IAP'!AZ101</f>
        <v>0</v>
      </c>
      <c r="BP101" s="125">
        <f>-'TOTAL INVERSION IAP'!BA101</f>
        <v>0</v>
      </c>
      <c r="BQ101" s="125">
        <f>-'TOTAL INVERSION IAP'!BB101</f>
        <v>0</v>
      </c>
      <c r="BR101" s="125">
        <f>-'TOTAL INVERSION IAP'!BC101</f>
        <v>0</v>
      </c>
    </row>
    <row r="102" spans="2:70" x14ac:dyDescent="0.25">
      <c r="B102" s="59" t="s">
        <v>528</v>
      </c>
      <c r="C102" s="62" t="str">
        <f>+VLOOKUP(B102,'resumen UCAP'!$A$5:$O$329,2,0)</f>
        <v>ETIQUETA NA 70W  NUEVA</v>
      </c>
      <c r="D102" s="63">
        <f>+'Desmonte Infr. financiada'!D102</f>
        <v>81</v>
      </c>
      <c r="E102" s="63" t="str">
        <f>+VLOOKUP(B102,'resumen UCAP'!$A$5:$O$329,3,0)</f>
        <v>Un</v>
      </c>
      <c r="F102" s="64">
        <f>+VLOOKUP(B102,'resumen UCAP'!$A$5:$O$329,15,0)</f>
        <v>201799</v>
      </c>
      <c r="G102" s="123">
        <v>17</v>
      </c>
      <c r="H102" s="125"/>
      <c r="I102" s="125"/>
      <c r="J102" s="125"/>
      <c r="K102" s="125"/>
      <c r="L102" s="125"/>
      <c r="M102" s="125"/>
      <c r="N102" s="125"/>
      <c r="O102" s="125"/>
      <c r="P102" s="125"/>
      <c r="Q102" s="125"/>
      <c r="R102" s="125"/>
      <c r="S102" s="125"/>
      <c r="T102" s="125"/>
      <c r="U102" s="125"/>
      <c r="V102" s="125"/>
      <c r="W102" s="125">
        <f>-'TOTAL INVERSION IAP'!H102</f>
        <v>0</v>
      </c>
      <c r="X102" s="125">
        <f>-'TOTAL INVERSION IAP'!I102</f>
        <v>0</v>
      </c>
      <c r="Y102" s="125">
        <f>-'TOTAL INVERSION IAP'!J102</f>
        <v>0</v>
      </c>
      <c r="Z102" s="125">
        <f>-'TOTAL INVERSION IAP'!K102</f>
        <v>0</v>
      </c>
      <c r="AA102" s="125">
        <f>-'TOTAL INVERSION IAP'!L102</f>
        <v>0</v>
      </c>
      <c r="AB102" s="125">
        <f>-'TOTAL INVERSION IAP'!M102</f>
        <v>0</v>
      </c>
      <c r="AC102" s="125">
        <f>-'TOTAL INVERSION IAP'!N102</f>
        <v>0</v>
      </c>
      <c r="AD102" s="125">
        <f>-'TOTAL INVERSION IAP'!O102</f>
        <v>0</v>
      </c>
      <c r="AE102" s="125">
        <f>-'TOTAL INVERSION IAP'!P102</f>
        <v>0</v>
      </c>
      <c r="AF102" s="125">
        <f>-'TOTAL INVERSION IAP'!Q102</f>
        <v>0</v>
      </c>
      <c r="AG102" s="125">
        <f>-'TOTAL INVERSION IAP'!R102</f>
        <v>0</v>
      </c>
      <c r="AH102" s="125">
        <f>-'TOTAL INVERSION IAP'!S102</f>
        <v>0</v>
      </c>
      <c r="AI102" s="125">
        <f>-'TOTAL INVERSION IAP'!T102</f>
        <v>0</v>
      </c>
      <c r="AJ102" s="125">
        <f>-'TOTAL INVERSION IAP'!U102</f>
        <v>0</v>
      </c>
      <c r="AK102" s="125">
        <f>-'TOTAL INVERSION IAP'!V102</f>
        <v>0</v>
      </c>
      <c r="AL102" s="125">
        <f>-'TOTAL INVERSION IAP'!W102</f>
        <v>0</v>
      </c>
      <c r="AM102" s="125">
        <f>-'TOTAL INVERSION IAP'!X102</f>
        <v>0</v>
      </c>
      <c r="AN102" s="125">
        <f>-'TOTAL INVERSION IAP'!Y102</f>
        <v>0</v>
      </c>
      <c r="AO102" s="125">
        <f>-'TOTAL INVERSION IAP'!Z102</f>
        <v>0</v>
      </c>
      <c r="AP102" s="125">
        <f>-'TOTAL INVERSION IAP'!AA102</f>
        <v>0</v>
      </c>
      <c r="AQ102" s="125">
        <f>-'TOTAL INVERSION IAP'!AB102</f>
        <v>0</v>
      </c>
      <c r="AR102" s="125">
        <f>-'TOTAL INVERSION IAP'!AC102</f>
        <v>0</v>
      </c>
      <c r="AS102" s="125">
        <f>-'TOTAL INVERSION IAP'!AD102</f>
        <v>0</v>
      </c>
      <c r="AT102" s="125">
        <f>-'TOTAL INVERSION IAP'!AE102</f>
        <v>0</v>
      </c>
      <c r="AU102" s="125">
        <f>-'TOTAL INVERSION IAP'!AF102</f>
        <v>0</v>
      </c>
      <c r="AV102" s="125">
        <f>-'TOTAL INVERSION IAP'!AG102</f>
        <v>0</v>
      </c>
      <c r="AW102" s="125">
        <f>-'TOTAL INVERSION IAP'!AH102</f>
        <v>0</v>
      </c>
      <c r="AX102" s="125">
        <f>-'TOTAL INVERSION IAP'!AI102</f>
        <v>0</v>
      </c>
      <c r="AY102" s="125">
        <f>-'TOTAL INVERSION IAP'!AJ102</f>
        <v>0</v>
      </c>
      <c r="AZ102" s="125">
        <f>-'TOTAL INVERSION IAP'!AK102</f>
        <v>0</v>
      </c>
      <c r="BA102" s="125">
        <f>-'TOTAL INVERSION IAP'!AL102</f>
        <v>0</v>
      </c>
      <c r="BB102" s="125">
        <f>-'TOTAL INVERSION IAP'!AM102</f>
        <v>0</v>
      </c>
      <c r="BC102" s="125">
        <f>-'TOTAL INVERSION IAP'!AN102</f>
        <v>0</v>
      </c>
      <c r="BD102" s="125">
        <f>-'TOTAL INVERSION IAP'!AO102</f>
        <v>0</v>
      </c>
      <c r="BE102" s="125">
        <f>-'TOTAL INVERSION IAP'!AP102</f>
        <v>0</v>
      </c>
      <c r="BF102" s="125">
        <f>-'TOTAL INVERSION IAP'!AQ102</f>
        <v>0</v>
      </c>
      <c r="BG102" s="125">
        <f>-'TOTAL INVERSION IAP'!AR102</f>
        <v>0</v>
      </c>
      <c r="BH102" s="125">
        <f>-'TOTAL INVERSION IAP'!AS102</f>
        <v>0</v>
      </c>
      <c r="BI102" s="125">
        <f>-'TOTAL INVERSION IAP'!AT102</f>
        <v>0</v>
      </c>
      <c r="BJ102" s="125">
        <f>-'TOTAL INVERSION IAP'!AU102</f>
        <v>0</v>
      </c>
      <c r="BK102" s="125">
        <f>-'TOTAL INVERSION IAP'!AV102</f>
        <v>0</v>
      </c>
      <c r="BL102" s="125">
        <f>-'TOTAL INVERSION IAP'!AW102</f>
        <v>0</v>
      </c>
      <c r="BM102" s="125">
        <f>-'TOTAL INVERSION IAP'!AX102</f>
        <v>0</v>
      </c>
      <c r="BN102" s="125">
        <f>-'TOTAL INVERSION IAP'!AY102</f>
        <v>0</v>
      </c>
      <c r="BO102" s="125">
        <f>-'TOTAL INVERSION IAP'!AZ102</f>
        <v>0</v>
      </c>
      <c r="BP102" s="125">
        <f>-'TOTAL INVERSION IAP'!BA102</f>
        <v>0</v>
      </c>
      <c r="BQ102" s="125">
        <f>-'TOTAL INVERSION IAP'!BB102</f>
        <v>0</v>
      </c>
      <c r="BR102" s="125">
        <f>-'TOTAL INVERSION IAP'!BC102</f>
        <v>0</v>
      </c>
    </row>
    <row r="103" spans="2:70" x14ac:dyDescent="0.25">
      <c r="B103" s="59" t="s">
        <v>529</v>
      </c>
      <c r="C103" s="62" t="str">
        <f>+VLOOKUP(B103,'resumen UCAP'!$A$5:$O$329,2,0)</f>
        <v>PROYECTOR RGB 200W LED</v>
      </c>
      <c r="D103" s="63">
        <f>+'Desmonte Infr. financiada'!D103</f>
        <v>200</v>
      </c>
      <c r="E103" s="63" t="str">
        <f>+VLOOKUP(B103,'resumen UCAP'!$A$5:$O$329,3,0)</f>
        <v>Un</v>
      </c>
      <c r="F103" s="64">
        <f>+VLOOKUP(B103,'resumen UCAP'!$A$5:$O$329,15,0)</f>
        <v>330000</v>
      </c>
      <c r="G103" s="61">
        <v>2</v>
      </c>
      <c r="H103" s="125"/>
      <c r="I103" s="125"/>
      <c r="J103" s="125"/>
      <c r="K103" s="125"/>
      <c r="L103" s="125"/>
      <c r="M103" s="125"/>
      <c r="N103" s="125"/>
      <c r="O103" s="125"/>
      <c r="P103" s="125"/>
      <c r="Q103" s="125"/>
      <c r="R103" s="125"/>
      <c r="S103" s="125"/>
      <c r="T103" s="125"/>
      <c r="U103" s="125"/>
      <c r="V103" s="125"/>
      <c r="W103" s="125">
        <f>-'TOTAL INVERSION IAP'!H103</f>
        <v>0</v>
      </c>
      <c r="X103" s="125">
        <f>-'TOTAL INVERSION IAP'!I103</f>
        <v>0</v>
      </c>
      <c r="Y103" s="125">
        <f>-'TOTAL INVERSION IAP'!J103</f>
        <v>0</v>
      </c>
      <c r="Z103" s="125">
        <f>-'TOTAL INVERSION IAP'!K103</f>
        <v>0</v>
      </c>
      <c r="AA103" s="125">
        <f>-'TOTAL INVERSION IAP'!L103</f>
        <v>0</v>
      </c>
      <c r="AB103" s="125">
        <f>-'TOTAL INVERSION IAP'!M103</f>
        <v>0</v>
      </c>
      <c r="AC103" s="125">
        <f>-'TOTAL INVERSION IAP'!N103</f>
        <v>0</v>
      </c>
      <c r="AD103" s="125">
        <f>-'TOTAL INVERSION IAP'!O103</f>
        <v>0</v>
      </c>
      <c r="AE103" s="125">
        <f>-'TOTAL INVERSION IAP'!P103</f>
        <v>0</v>
      </c>
      <c r="AF103" s="125">
        <f>-'TOTAL INVERSION IAP'!Q103</f>
        <v>0</v>
      </c>
      <c r="AG103" s="125">
        <f>-'TOTAL INVERSION IAP'!R103</f>
        <v>0</v>
      </c>
      <c r="AH103" s="125">
        <f>-'TOTAL INVERSION IAP'!S103</f>
        <v>0</v>
      </c>
      <c r="AI103" s="125">
        <f>-'TOTAL INVERSION IAP'!T103</f>
        <v>0</v>
      </c>
      <c r="AJ103" s="125">
        <f>-'TOTAL INVERSION IAP'!U103</f>
        <v>0</v>
      </c>
      <c r="AK103" s="125">
        <f>-'TOTAL INVERSION IAP'!V103</f>
        <v>0</v>
      </c>
      <c r="AL103" s="125">
        <f>-'TOTAL INVERSION IAP'!W103</f>
        <v>0</v>
      </c>
      <c r="AM103" s="125">
        <f>-'TOTAL INVERSION IAP'!X103</f>
        <v>0</v>
      </c>
      <c r="AN103" s="125">
        <f>-'TOTAL INVERSION IAP'!Y103</f>
        <v>0</v>
      </c>
      <c r="AO103" s="125">
        <f>-'TOTAL INVERSION IAP'!Z103</f>
        <v>0</v>
      </c>
      <c r="AP103" s="125">
        <f>-'TOTAL INVERSION IAP'!AA103</f>
        <v>0</v>
      </c>
      <c r="AQ103" s="125">
        <f>-'TOTAL INVERSION IAP'!AB103</f>
        <v>0</v>
      </c>
      <c r="AR103" s="125">
        <f>-'TOTAL INVERSION IAP'!AC103</f>
        <v>0</v>
      </c>
      <c r="AS103" s="125">
        <f>-'TOTAL INVERSION IAP'!AD103</f>
        <v>0</v>
      </c>
      <c r="AT103" s="125">
        <f>-'TOTAL INVERSION IAP'!AE103</f>
        <v>0</v>
      </c>
      <c r="AU103" s="125">
        <f>-'TOTAL INVERSION IAP'!AF103</f>
        <v>0</v>
      </c>
      <c r="AV103" s="125">
        <f>-'TOTAL INVERSION IAP'!AG103</f>
        <v>0</v>
      </c>
      <c r="AW103" s="125">
        <f>-'TOTAL INVERSION IAP'!AH103</f>
        <v>0</v>
      </c>
      <c r="AX103" s="125">
        <f>-'TOTAL INVERSION IAP'!AI103</f>
        <v>0</v>
      </c>
      <c r="AY103" s="125">
        <f>-'TOTAL INVERSION IAP'!AJ103</f>
        <v>0</v>
      </c>
      <c r="AZ103" s="125">
        <f>-'TOTAL INVERSION IAP'!AK103</f>
        <v>0</v>
      </c>
      <c r="BA103" s="125">
        <f>-'TOTAL INVERSION IAP'!AL103</f>
        <v>0</v>
      </c>
      <c r="BB103" s="125">
        <f>-'TOTAL INVERSION IAP'!AM103</f>
        <v>0</v>
      </c>
      <c r="BC103" s="125">
        <f>-'TOTAL INVERSION IAP'!AN103</f>
        <v>0</v>
      </c>
      <c r="BD103" s="125">
        <f>-'TOTAL INVERSION IAP'!AO103</f>
        <v>0</v>
      </c>
      <c r="BE103" s="125">
        <f>-'TOTAL INVERSION IAP'!AP103</f>
        <v>0</v>
      </c>
      <c r="BF103" s="125">
        <f>-'TOTAL INVERSION IAP'!AQ103</f>
        <v>0</v>
      </c>
      <c r="BG103" s="125">
        <f>-'TOTAL INVERSION IAP'!AR103</f>
        <v>0</v>
      </c>
      <c r="BH103" s="125">
        <f>-'TOTAL INVERSION IAP'!AS103</f>
        <v>0</v>
      </c>
      <c r="BI103" s="125">
        <f>-'TOTAL INVERSION IAP'!AT103</f>
        <v>0</v>
      </c>
      <c r="BJ103" s="125">
        <f>-'TOTAL INVERSION IAP'!AU103</f>
        <v>0</v>
      </c>
      <c r="BK103" s="125">
        <f>-'TOTAL INVERSION IAP'!AV103</f>
        <v>0</v>
      </c>
      <c r="BL103" s="125">
        <f>-'TOTAL INVERSION IAP'!AW103</f>
        <v>0</v>
      </c>
      <c r="BM103" s="125">
        <f>-'TOTAL INVERSION IAP'!AX103</f>
        <v>0</v>
      </c>
      <c r="BN103" s="125">
        <f>-'TOTAL INVERSION IAP'!AY103</f>
        <v>0</v>
      </c>
      <c r="BO103" s="125">
        <f>-'TOTAL INVERSION IAP'!AZ103</f>
        <v>0</v>
      </c>
      <c r="BP103" s="125">
        <f>-'TOTAL INVERSION IAP'!BA103</f>
        <v>0</v>
      </c>
      <c r="BQ103" s="125">
        <f>-'TOTAL INVERSION IAP'!BB103</f>
        <v>0</v>
      </c>
      <c r="BR103" s="125">
        <f>-'TOTAL INVERSION IAP'!BC103</f>
        <v>0</v>
      </c>
    </row>
    <row r="104" spans="2:70" x14ac:dyDescent="0.25">
      <c r="B104" s="59" t="s">
        <v>530</v>
      </c>
      <c r="C104" s="62" t="str">
        <f>+VLOOKUP(B104,'resumen UCAP'!$A$5:$O$329,2,0)</f>
        <v>LUMINARIA YOA 38W LED</v>
      </c>
      <c r="D104" s="63">
        <f>+'Desmonte Infr. financiada'!D104</f>
        <v>38</v>
      </c>
      <c r="E104" s="63" t="str">
        <f>+VLOOKUP(B104,'resumen UCAP'!$A$5:$O$329,3,0)</f>
        <v>Un</v>
      </c>
      <c r="F104" s="64">
        <f>+VLOOKUP(B104,'resumen UCAP'!$A$5:$O$329,15,0)</f>
        <v>413027</v>
      </c>
      <c r="G104" s="61">
        <v>4</v>
      </c>
      <c r="H104" s="125"/>
      <c r="I104" s="125"/>
      <c r="J104" s="125"/>
      <c r="K104" s="125"/>
      <c r="L104" s="125"/>
      <c r="M104" s="125"/>
      <c r="N104" s="125"/>
      <c r="O104" s="125"/>
      <c r="P104" s="125"/>
      <c r="Q104" s="125"/>
      <c r="R104" s="125"/>
      <c r="S104" s="125"/>
      <c r="T104" s="125"/>
      <c r="U104" s="125"/>
      <c r="V104" s="125"/>
      <c r="W104" s="125">
        <f>-'TOTAL INVERSION IAP'!H104</f>
        <v>0</v>
      </c>
      <c r="X104" s="125">
        <f>-'TOTAL INVERSION IAP'!I104</f>
        <v>0</v>
      </c>
      <c r="Y104" s="125">
        <f>-'TOTAL INVERSION IAP'!J104</f>
        <v>0</v>
      </c>
      <c r="Z104" s="125">
        <f>-'TOTAL INVERSION IAP'!K104</f>
        <v>0</v>
      </c>
      <c r="AA104" s="125">
        <f>-'TOTAL INVERSION IAP'!L104</f>
        <v>0</v>
      </c>
      <c r="AB104" s="125">
        <f>-'TOTAL INVERSION IAP'!M104</f>
        <v>0</v>
      </c>
      <c r="AC104" s="125">
        <f>-'TOTAL INVERSION IAP'!N104</f>
        <v>0</v>
      </c>
      <c r="AD104" s="125">
        <f>-'TOTAL INVERSION IAP'!O104</f>
        <v>0</v>
      </c>
      <c r="AE104" s="125">
        <f>-'TOTAL INVERSION IAP'!P104</f>
        <v>0</v>
      </c>
      <c r="AF104" s="125">
        <f>-'TOTAL INVERSION IAP'!Q104</f>
        <v>0</v>
      </c>
      <c r="AG104" s="125">
        <f>-'TOTAL INVERSION IAP'!R104</f>
        <v>0</v>
      </c>
      <c r="AH104" s="125">
        <f>-'TOTAL INVERSION IAP'!S104</f>
        <v>0</v>
      </c>
      <c r="AI104" s="125">
        <f>-'TOTAL INVERSION IAP'!T104</f>
        <v>0</v>
      </c>
      <c r="AJ104" s="125">
        <f>-'TOTAL INVERSION IAP'!U104</f>
        <v>0</v>
      </c>
      <c r="AK104" s="125">
        <f>-'TOTAL INVERSION IAP'!V104</f>
        <v>0</v>
      </c>
      <c r="AL104" s="125">
        <f>-'TOTAL INVERSION IAP'!W104</f>
        <v>0</v>
      </c>
      <c r="AM104" s="125">
        <f>-'TOTAL INVERSION IAP'!X104</f>
        <v>0</v>
      </c>
      <c r="AN104" s="125">
        <f>-'TOTAL INVERSION IAP'!Y104</f>
        <v>0</v>
      </c>
      <c r="AO104" s="125">
        <f>-'TOTAL INVERSION IAP'!Z104</f>
        <v>0</v>
      </c>
      <c r="AP104" s="125">
        <f>-'TOTAL INVERSION IAP'!AA104</f>
        <v>0</v>
      </c>
      <c r="AQ104" s="125">
        <f>-'TOTAL INVERSION IAP'!AB104</f>
        <v>0</v>
      </c>
      <c r="AR104" s="125">
        <f>-'TOTAL INVERSION IAP'!AC104</f>
        <v>0</v>
      </c>
      <c r="AS104" s="125">
        <f>-'TOTAL INVERSION IAP'!AD104</f>
        <v>0</v>
      </c>
      <c r="AT104" s="125">
        <f>-'TOTAL INVERSION IAP'!AE104</f>
        <v>0</v>
      </c>
      <c r="AU104" s="125">
        <f>-'TOTAL INVERSION IAP'!AF104</f>
        <v>0</v>
      </c>
      <c r="AV104" s="125">
        <f>-'TOTAL INVERSION IAP'!AG104</f>
        <v>0</v>
      </c>
      <c r="AW104" s="125">
        <f>-'TOTAL INVERSION IAP'!AH104</f>
        <v>0</v>
      </c>
      <c r="AX104" s="125">
        <f>-'TOTAL INVERSION IAP'!AI104</f>
        <v>0</v>
      </c>
      <c r="AY104" s="125">
        <f>-'TOTAL INVERSION IAP'!AJ104</f>
        <v>0</v>
      </c>
      <c r="AZ104" s="125">
        <f>-'TOTAL INVERSION IAP'!AK104</f>
        <v>0</v>
      </c>
      <c r="BA104" s="125">
        <f>-'TOTAL INVERSION IAP'!AL104</f>
        <v>0</v>
      </c>
      <c r="BB104" s="125">
        <f>-'TOTAL INVERSION IAP'!AM104</f>
        <v>0</v>
      </c>
      <c r="BC104" s="125">
        <f>-'TOTAL INVERSION IAP'!AN104</f>
        <v>0</v>
      </c>
      <c r="BD104" s="125">
        <f>-'TOTAL INVERSION IAP'!AO104</f>
        <v>0</v>
      </c>
      <c r="BE104" s="125">
        <f>-'TOTAL INVERSION IAP'!AP104</f>
        <v>0</v>
      </c>
      <c r="BF104" s="125">
        <f>-'TOTAL INVERSION IAP'!AQ104</f>
        <v>0</v>
      </c>
      <c r="BG104" s="125">
        <f>-'TOTAL INVERSION IAP'!AR104</f>
        <v>0</v>
      </c>
      <c r="BH104" s="125">
        <f>-'TOTAL INVERSION IAP'!AS104</f>
        <v>0</v>
      </c>
      <c r="BI104" s="125">
        <f>-'TOTAL INVERSION IAP'!AT104</f>
        <v>0</v>
      </c>
      <c r="BJ104" s="125">
        <f>-'TOTAL INVERSION IAP'!AU104</f>
        <v>0</v>
      </c>
      <c r="BK104" s="125">
        <f>-'TOTAL INVERSION IAP'!AV104</f>
        <v>0</v>
      </c>
      <c r="BL104" s="125">
        <f>-'TOTAL INVERSION IAP'!AW104</f>
        <v>0</v>
      </c>
      <c r="BM104" s="125">
        <f>-'TOTAL INVERSION IAP'!AX104</f>
        <v>0</v>
      </c>
      <c r="BN104" s="125">
        <f>-'TOTAL INVERSION IAP'!AY104</f>
        <v>0</v>
      </c>
      <c r="BO104" s="125">
        <f>-'TOTAL INVERSION IAP'!AZ104</f>
        <v>0</v>
      </c>
      <c r="BP104" s="125">
        <f>-'TOTAL INVERSION IAP'!BA104</f>
        <v>0</v>
      </c>
      <c r="BQ104" s="125">
        <f>-'TOTAL INVERSION IAP'!BB104</f>
        <v>0</v>
      </c>
      <c r="BR104" s="125">
        <f>-'TOTAL INVERSION IAP'!BC104</f>
        <v>0</v>
      </c>
    </row>
    <row r="105" spans="2:70" x14ac:dyDescent="0.25">
      <c r="B105" s="59" t="s">
        <v>531</v>
      </c>
      <c r="C105" s="62" t="str">
        <f>+VLOOKUP(B105,'resumen UCAP'!$A$5:$O$329,2,0)</f>
        <v>LUMINARIA NA 70W  SEGUNDA</v>
      </c>
      <c r="D105" s="63">
        <f>+'Desmonte Infr. financiada'!D105</f>
        <v>81</v>
      </c>
      <c r="E105" s="63" t="str">
        <f>+VLOOKUP(B105,'resumen UCAP'!$A$5:$O$329,3,0)</f>
        <v>Un</v>
      </c>
      <c r="F105" s="64">
        <f>+VLOOKUP(B105,'resumen UCAP'!$A$5:$O$329,15,0)</f>
        <v>201799</v>
      </c>
      <c r="G105" s="123">
        <v>2</v>
      </c>
      <c r="H105" s="125"/>
      <c r="I105" s="125"/>
      <c r="J105" s="125"/>
      <c r="K105" s="125"/>
      <c r="L105" s="125"/>
      <c r="M105" s="125"/>
      <c r="N105" s="125"/>
      <c r="O105" s="125"/>
      <c r="P105" s="125"/>
      <c r="Q105" s="125"/>
      <c r="R105" s="125"/>
      <c r="S105" s="125"/>
      <c r="T105" s="125"/>
      <c r="U105" s="125"/>
      <c r="V105" s="125"/>
      <c r="W105" s="125">
        <f>-'TOTAL INVERSION IAP'!H105</f>
        <v>0</v>
      </c>
      <c r="X105" s="125">
        <f>-'TOTAL INVERSION IAP'!I105</f>
        <v>0</v>
      </c>
      <c r="Y105" s="125">
        <f>-'TOTAL INVERSION IAP'!J105</f>
        <v>0</v>
      </c>
      <c r="Z105" s="125">
        <f>-'TOTAL INVERSION IAP'!K105</f>
        <v>0</v>
      </c>
      <c r="AA105" s="125">
        <f>-'TOTAL INVERSION IAP'!L105</f>
        <v>0</v>
      </c>
      <c r="AB105" s="125">
        <f>-'TOTAL INVERSION IAP'!M105</f>
        <v>0</v>
      </c>
      <c r="AC105" s="125">
        <f>-'TOTAL INVERSION IAP'!N105</f>
        <v>0</v>
      </c>
      <c r="AD105" s="125">
        <f>-'TOTAL INVERSION IAP'!O105</f>
        <v>0</v>
      </c>
      <c r="AE105" s="125">
        <f>-'TOTAL INVERSION IAP'!P105</f>
        <v>0</v>
      </c>
      <c r="AF105" s="125">
        <f>-'TOTAL INVERSION IAP'!Q105</f>
        <v>0</v>
      </c>
      <c r="AG105" s="125">
        <f>-'TOTAL INVERSION IAP'!R105</f>
        <v>0</v>
      </c>
      <c r="AH105" s="125">
        <f>-'TOTAL INVERSION IAP'!S105</f>
        <v>0</v>
      </c>
      <c r="AI105" s="125">
        <f>-'TOTAL INVERSION IAP'!T105</f>
        <v>0</v>
      </c>
      <c r="AJ105" s="125">
        <f>-'TOTAL INVERSION IAP'!U105</f>
        <v>0</v>
      </c>
      <c r="AK105" s="125">
        <f>-'TOTAL INVERSION IAP'!V105</f>
        <v>0</v>
      </c>
      <c r="AL105" s="125">
        <f>-'TOTAL INVERSION IAP'!W105</f>
        <v>0</v>
      </c>
      <c r="AM105" s="125">
        <f>-'TOTAL INVERSION IAP'!X105</f>
        <v>0</v>
      </c>
      <c r="AN105" s="125">
        <f>-'TOTAL INVERSION IAP'!Y105</f>
        <v>0</v>
      </c>
      <c r="AO105" s="125">
        <f>-'TOTAL INVERSION IAP'!Z105</f>
        <v>0</v>
      </c>
      <c r="AP105" s="125">
        <f>-'TOTAL INVERSION IAP'!AA105</f>
        <v>0</v>
      </c>
      <c r="AQ105" s="125">
        <f>-'TOTAL INVERSION IAP'!AB105</f>
        <v>0</v>
      </c>
      <c r="AR105" s="125">
        <f>-'TOTAL INVERSION IAP'!AC105</f>
        <v>0</v>
      </c>
      <c r="AS105" s="125">
        <f>-'TOTAL INVERSION IAP'!AD105</f>
        <v>0</v>
      </c>
      <c r="AT105" s="125">
        <f>-'TOTAL INVERSION IAP'!AE105</f>
        <v>0</v>
      </c>
      <c r="AU105" s="125">
        <f>-'TOTAL INVERSION IAP'!AF105</f>
        <v>0</v>
      </c>
      <c r="AV105" s="125">
        <f>-'TOTAL INVERSION IAP'!AG105</f>
        <v>0</v>
      </c>
      <c r="AW105" s="125">
        <f>-'TOTAL INVERSION IAP'!AH105</f>
        <v>0</v>
      </c>
      <c r="AX105" s="125">
        <f>-'TOTAL INVERSION IAP'!AI105</f>
        <v>0</v>
      </c>
      <c r="AY105" s="125">
        <f>-'TOTAL INVERSION IAP'!AJ105</f>
        <v>0</v>
      </c>
      <c r="AZ105" s="125">
        <f>-'TOTAL INVERSION IAP'!AK105</f>
        <v>0</v>
      </c>
      <c r="BA105" s="125">
        <f>-'TOTAL INVERSION IAP'!AL105</f>
        <v>0</v>
      </c>
      <c r="BB105" s="125">
        <f>-'TOTAL INVERSION IAP'!AM105</f>
        <v>0</v>
      </c>
      <c r="BC105" s="125">
        <f>-'TOTAL INVERSION IAP'!AN105</f>
        <v>0</v>
      </c>
      <c r="BD105" s="125">
        <f>-'TOTAL INVERSION IAP'!AO105</f>
        <v>0</v>
      </c>
      <c r="BE105" s="125">
        <f>-'TOTAL INVERSION IAP'!AP105</f>
        <v>0</v>
      </c>
      <c r="BF105" s="125">
        <f>-'TOTAL INVERSION IAP'!AQ105</f>
        <v>0</v>
      </c>
      <c r="BG105" s="125">
        <f>-'TOTAL INVERSION IAP'!AR105</f>
        <v>0</v>
      </c>
      <c r="BH105" s="125">
        <f>-'TOTAL INVERSION IAP'!AS105</f>
        <v>0</v>
      </c>
      <c r="BI105" s="125">
        <f>-'TOTAL INVERSION IAP'!AT105</f>
        <v>0</v>
      </c>
      <c r="BJ105" s="125">
        <f>-'TOTAL INVERSION IAP'!AU105</f>
        <v>0</v>
      </c>
      <c r="BK105" s="125">
        <f>-'TOTAL INVERSION IAP'!AV105</f>
        <v>0</v>
      </c>
      <c r="BL105" s="125">
        <f>-'TOTAL INVERSION IAP'!AW105</f>
        <v>0</v>
      </c>
      <c r="BM105" s="125">
        <f>-'TOTAL INVERSION IAP'!AX105</f>
        <v>0</v>
      </c>
      <c r="BN105" s="125">
        <f>-'TOTAL INVERSION IAP'!AY105</f>
        <v>0</v>
      </c>
      <c r="BO105" s="125">
        <f>-'TOTAL INVERSION IAP'!AZ105</f>
        <v>0</v>
      </c>
      <c r="BP105" s="125">
        <f>-'TOTAL INVERSION IAP'!BA105</f>
        <v>0</v>
      </c>
      <c r="BQ105" s="125">
        <f>-'TOTAL INVERSION IAP'!BB105</f>
        <v>0</v>
      </c>
      <c r="BR105" s="125">
        <f>-'TOTAL INVERSION IAP'!BC105</f>
        <v>0</v>
      </c>
    </row>
    <row r="106" spans="2:70" x14ac:dyDescent="0.25">
      <c r="B106" s="59" t="s">
        <v>77</v>
      </c>
      <c r="C106" s="62" t="str">
        <f>+VLOOKUP(B106,'resumen UCAP'!$A$5:$O$329,2,0)</f>
        <v>PROYECTOR MH 250W REPOTENCIAR</v>
      </c>
      <c r="D106" s="63">
        <f>+'Desmonte Infr. financiada'!D106</f>
        <v>279</v>
      </c>
      <c r="E106" s="63" t="str">
        <f>+VLOOKUP(B106,'resumen UCAP'!$A$5:$O$329,3,0)</f>
        <v>Un</v>
      </c>
      <c r="F106" s="64">
        <f>+VLOOKUP(B106,'resumen UCAP'!$A$5:$O$329,15,0)</f>
        <v>413027</v>
      </c>
      <c r="G106" s="124">
        <v>1</v>
      </c>
      <c r="H106" s="125"/>
      <c r="I106" s="125"/>
      <c r="J106" s="125"/>
      <c r="K106" s="125"/>
      <c r="L106" s="125"/>
      <c r="M106" s="125"/>
      <c r="N106" s="125"/>
      <c r="O106" s="125"/>
      <c r="P106" s="125"/>
      <c r="Q106" s="125"/>
      <c r="R106" s="125"/>
      <c r="S106" s="125"/>
      <c r="T106" s="125"/>
      <c r="U106" s="125"/>
      <c r="V106" s="125"/>
      <c r="W106" s="125">
        <f>-'TOTAL INVERSION IAP'!H106</f>
        <v>0</v>
      </c>
      <c r="X106" s="125">
        <f>-'TOTAL INVERSION IAP'!I106</f>
        <v>0</v>
      </c>
      <c r="Y106" s="125">
        <f>-'TOTAL INVERSION IAP'!J106</f>
        <v>0</v>
      </c>
      <c r="Z106" s="125">
        <f>-'TOTAL INVERSION IAP'!K106</f>
        <v>0</v>
      </c>
      <c r="AA106" s="125">
        <f>-'TOTAL INVERSION IAP'!L106</f>
        <v>0</v>
      </c>
      <c r="AB106" s="125">
        <f>-'TOTAL INVERSION IAP'!M106</f>
        <v>0</v>
      </c>
      <c r="AC106" s="125">
        <f>-'TOTAL INVERSION IAP'!N106</f>
        <v>0</v>
      </c>
      <c r="AD106" s="125">
        <f>-'TOTAL INVERSION IAP'!O106</f>
        <v>0</v>
      </c>
      <c r="AE106" s="125">
        <f>-'TOTAL INVERSION IAP'!P106</f>
        <v>0</v>
      </c>
      <c r="AF106" s="125">
        <f>-'TOTAL INVERSION IAP'!Q106</f>
        <v>0</v>
      </c>
      <c r="AG106" s="125">
        <f>-'TOTAL INVERSION IAP'!R106</f>
        <v>0</v>
      </c>
      <c r="AH106" s="125">
        <f>-'TOTAL INVERSION IAP'!S106</f>
        <v>0</v>
      </c>
      <c r="AI106" s="125">
        <f>-'TOTAL INVERSION IAP'!T106</f>
        <v>0</v>
      </c>
      <c r="AJ106" s="125">
        <f>-'TOTAL INVERSION IAP'!U106</f>
        <v>0</v>
      </c>
      <c r="AK106" s="125">
        <f>-'TOTAL INVERSION IAP'!V106</f>
        <v>0</v>
      </c>
      <c r="AL106" s="125">
        <f>-'TOTAL INVERSION IAP'!W106</f>
        <v>0</v>
      </c>
      <c r="AM106" s="125">
        <f>-'TOTAL INVERSION IAP'!X106</f>
        <v>0</v>
      </c>
      <c r="AN106" s="125">
        <f>-'TOTAL INVERSION IAP'!Y106</f>
        <v>0</v>
      </c>
      <c r="AO106" s="125">
        <f>-'TOTAL INVERSION IAP'!Z106</f>
        <v>0</v>
      </c>
      <c r="AP106" s="125">
        <f>-'TOTAL INVERSION IAP'!AA106</f>
        <v>0</v>
      </c>
      <c r="AQ106" s="125">
        <f>-'TOTAL INVERSION IAP'!AB106</f>
        <v>0</v>
      </c>
      <c r="AR106" s="125">
        <f>-'TOTAL INVERSION IAP'!AC106</f>
        <v>0</v>
      </c>
      <c r="AS106" s="125">
        <f>-'TOTAL INVERSION IAP'!AD106</f>
        <v>0</v>
      </c>
      <c r="AT106" s="125">
        <f>-'TOTAL INVERSION IAP'!AE106</f>
        <v>0</v>
      </c>
      <c r="AU106" s="125">
        <f>-'TOTAL INVERSION IAP'!AF106</f>
        <v>0</v>
      </c>
      <c r="AV106" s="125">
        <f>-'TOTAL INVERSION IAP'!AG106</f>
        <v>0</v>
      </c>
      <c r="AW106" s="125">
        <f>-'TOTAL INVERSION IAP'!AH106</f>
        <v>0</v>
      </c>
      <c r="AX106" s="125">
        <f>-'TOTAL INVERSION IAP'!AI106</f>
        <v>0</v>
      </c>
      <c r="AY106" s="125">
        <f>-'TOTAL INVERSION IAP'!AJ106</f>
        <v>0</v>
      </c>
      <c r="AZ106" s="125">
        <f>-'TOTAL INVERSION IAP'!AK106</f>
        <v>0</v>
      </c>
      <c r="BA106" s="125">
        <f>-'TOTAL INVERSION IAP'!AL106</f>
        <v>0</v>
      </c>
      <c r="BB106" s="125">
        <f>-'TOTAL INVERSION IAP'!AM106</f>
        <v>0</v>
      </c>
      <c r="BC106" s="125">
        <f>-'TOTAL INVERSION IAP'!AN106</f>
        <v>0</v>
      </c>
      <c r="BD106" s="125">
        <f>-'TOTAL INVERSION IAP'!AO106</f>
        <v>0</v>
      </c>
      <c r="BE106" s="125">
        <f>-'TOTAL INVERSION IAP'!AP106</f>
        <v>0</v>
      </c>
      <c r="BF106" s="125">
        <f>-'TOTAL INVERSION IAP'!AQ106</f>
        <v>0</v>
      </c>
      <c r="BG106" s="125">
        <f>-'TOTAL INVERSION IAP'!AR106</f>
        <v>0</v>
      </c>
      <c r="BH106" s="125">
        <f>-'TOTAL INVERSION IAP'!AS106</f>
        <v>0</v>
      </c>
      <c r="BI106" s="125">
        <f>-'TOTAL INVERSION IAP'!AT106</f>
        <v>0</v>
      </c>
      <c r="BJ106" s="125">
        <f>-'TOTAL INVERSION IAP'!AU106</f>
        <v>0</v>
      </c>
      <c r="BK106" s="125">
        <f>-'TOTAL INVERSION IAP'!AV106</f>
        <v>0</v>
      </c>
      <c r="BL106" s="125">
        <f>-'TOTAL INVERSION IAP'!AW106</f>
        <v>0</v>
      </c>
      <c r="BM106" s="125">
        <f>-'TOTAL INVERSION IAP'!AX106</f>
        <v>0</v>
      </c>
      <c r="BN106" s="125">
        <f>-'TOTAL INVERSION IAP'!AY106</f>
        <v>0</v>
      </c>
      <c r="BO106" s="125">
        <f>-'TOTAL INVERSION IAP'!AZ106</f>
        <v>0</v>
      </c>
      <c r="BP106" s="125">
        <f>-'TOTAL INVERSION IAP'!BA106</f>
        <v>0</v>
      </c>
      <c r="BQ106" s="125">
        <f>-'TOTAL INVERSION IAP'!BB106</f>
        <v>0</v>
      </c>
      <c r="BR106" s="125">
        <f>-'TOTAL INVERSION IAP'!BC106</f>
        <v>0</v>
      </c>
    </row>
    <row r="107" spans="2:70" x14ac:dyDescent="0.25">
      <c r="B107" s="59" t="s">
        <v>26</v>
      </c>
      <c r="C107" s="62" t="str">
        <f>+VLOOKUP(B107,'resumen UCAP'!$A$5:$O$329,2,0)</f>
        <v>ETIQUETA 250W NUEVA</v>
      </c>
      <c r="D107" s="63">
        <f>+'Desmonte Infr. financiada'!D107</f>
        <v>279</v>
      </c>
      <c r="E107" s="63" t="str">
        <f>+VLOOKUP(B107,'resumen UCAP'!$A$5:$O$329,3,0)</f>
        <v>Un</v>
      </c>
      <c r="F107" s="64">
        <f>+VLOOKUP(B107,'resumen UCAP'!$A$5:$O$329,15,0)</f>
        <v>431050</v>
      </c>
      <c r="G107" s="123">
        <v>3</v>
      </c>
      <c r="H107" s="125"/>
      <c r="I107" s="125"/>
      <c r="J107" s="125"/>
      <c r="K107" s="125"/>
      <c r="L107" s="125"/>
      <c r="M107" s="125"/>
      <c r="N107" s="125"/>
      <c r="O107" s="125"/>
      <c r="P107" s="125"/>
      <c r="Q107" s="125"/>
      <c r="R107" s="125"/>
      <c r="S107" s="125"/>
      <c r="T107" s="125"/>
      <c r="U107" s="125"/>
      <c r="V107" s="125"/>
      <c r="W107" s="125">
        <f>-'TOTAL INVERSION IAP'!H107</f>
        <v>0</v>
      </c>
      <c r="X107" s="125">
        <f>-'TOTAL INVERSION IAP'!I107</f>
        <v>0</v>
      </c>
      <c r="Y107" s="125">
        <f>-'TOTAL INVERSION IAP'!J107</f>
        <v>0</v>
      </c>
      <c r="Z107" s="125">
        <f>-'TOTAL INVERSION IAP'!K107</f>
        <v>0</v>
      </c>
      <c r="AA107" s="125">
        <f>-'TOTAL INVERSION IAP'!L107</f>
        <v>0</v>
      </c>
      <c r="AB107" s="125">
        <f>-'TOTAL INVERSION IAP'!M107</f>
        <v>0</v>
      </c>
      <c r="AC107" s="125">
        <f>-'TOTAL INVERSION IAP'!N107</f>
        <v>0</v>
      </c>
      <c r="AD107" s="125">
        <f>-'TOTAL INVERSION IAP'!O107</f>
        <v>0</v>
      </c>
      <c r="AE107" s="125">
        <f>-'TOTAL INVERSION IAP'!P107</f>
        <v>0</v>
      </c>
      <c r="AF107" s="125">
        <f>-'TOTAL INVERSION IAP'!Q107</f>
        <v>0</v>
      </c>
      <c r="AG107" s="125">
        <f>-'TOTAL INVERSION IAP'!R107</f>
        <v>0</v>
      </c>
      <c r="AH107" s="125">
        <f>-'TOTAL INVERSION IAP'!S107</f>
        <v>0</v>
      </c>
      <c r="AI107" s="125">
        <f>-'TOTAL INVERSION IAP'!T107</f>
        <v>0</v>
      </c>
      <c r="AJ107" s="125">
        <f>-'TOTAL INVERSION IAP'!U107</f>
        <v>0</v>
      </c>
      <c r="AK107" s="125">
        <f>-'TOTAL INVERSION IAP'!V107</f>
        <v>0</v>
      </c>
      <c r="AL107" s="125">
        <f>-'TOTAL INVERSION IAP'!W107</f>
        <v>0</v>
      </c>
      <c r="AM107" s="125">
        <f>-'TOTAL INVERSION IAP'!X107</f>
        <v>0</v>
      </c>
      <c r="AN107" s="125">
        <f>-'TOTAL INVERSION IAP'!Y107</f>
        <v>0</v>
      </c>
      <c r="AO107" s="125">
        <f>-'TOTAL INVERSION IAP'!Z107</f>
        <v>0</v>
      </c>
      <c r="AP107" s="125">
        <f>-'TOTAL INVERSION IAP'!AA107</f>
        <v>0</v>
      </c>
      <c r="AQ107" s="125">
        <f>-'TOTAL INVERSION IAP'!AB107</f>
        <v>0</v>
      </c>
      <c r="AR107" s="125">
        <f>-'TOTAL INVERSION IAP'!AC107</f>
        <v>0</v>
      </c>
      <c r="AS107" s="125">
        <f>-'TOTAL INVERSION IAP'!AD107</f>
        <v>0</v>
      </c>
      <c r="AT107" s="125">
        <f>-'TOTAL INVERSION IAP'!AE107</f>
        <v>0</v>
      </c>
      <c r="AU107" s="125">
        <f>-'TOTAL INVERSION IAP'!AF107</f>
        <v>0</v>
      </c>
      <c r="AV107" s="125">
        <f>-'TOTAL INVERSION IAP'!AG107</f>
        <v>0</v>
      </c>
      <c r="AW107" s="125">
        <f>-'TOTAL INVERSION IAP'!AH107</f>
        <v>0</v>
      </c>
      <c r="AX107" s="125">
        <f>-'TOTAL INVERSION IAP'!AI107</f>
        <v>0</v>
      </c>
      <c r="AY107" s="125">
        <f>-'TOTAL INVERSION IAP'!AJ107</f>
        <v>0</v>
      </c>
      <c r="AZ107" s="125">
        <f>-'TOTAL INVERSION IAP'!AK107</f>
        <v>0</v>
      </c>
      <c r="BA107" s="125">
        <f>-'TOTAL INVERSION IAP'!AL107</f>
        <v>0</v>
      </c>
      <c r="BB107" s="125">
        <f>-'TOTAL INVERSION IAP'!AM107</f>
        <v>0</v>
      </c>
      <c r="BC107" s="125">
        <f>-'TOTAL INVERSION IAP'!AN107</f>
        <v>0</v>
      </c>
      <c r="BD107" s="125">
        <f>-'TOTAL INVERSION IAP'!AO107</f>
        <v>0</v>
      </c>
      <c r="BE107" s="125">
        <f>-'TOTAL INVERSION IAP'!AP107</f>
        <v>0</v>
      </c>
      <c r="BF107" s="125">
        <f>-'TOTAL INVERSION IAP'!AQ107</f>
        <v>0</v>
      </c>
      <c r="BG107" s="125">
        <f>-'TOTAL INVERSION IAP'!AR107</f>
        <v>0</v>
      </c>
      <c r="BH107" s="125">
        <f>-'TOTAL INVERSION IAP'!AS107</f>
        <v>0</v>
      </c>
      <c r="BI107" s="125">
        <f>-'TOTAL INVERSION IAP'!AT107</f>
        <v>0</v>
      </c>
      <c r="BJ107" s="125">
        <f>-'TOTAL INVERSION IAP'!AU107</f>
        <v>0</v>
      </c>
      <c r="BK107" s="125">
        <f>-'TOTAL INVERSION IAP'!AV107</f>
        <v>0</v>
      </c>
      <c r="BL107" s="125">
        <f>-'TOTAL INVERSION IAP'!AW107</f>
        <v>0</v>
      </c>
      <c r="BM107" s="125">
        <f>-'TOTAL INVERSION IAP'!AX107</f>
        <v>0</v>
      </c>
      <c r="BN107" s="125">
        <f>-'TOTAL INVERSION IAP'!AY107</f>
        <v>0</v>
      </c>
      <c r="BO107" s="125">
        <f>-'TOTAL INVERSION IAP'!AZ107</f>
        <v>0</v>
      </c>
      <c r="BP107" s="125">
        <f>-'TOTAL INVERSION IAP'!BA107</f>
        <v>0</v>
      </c>
      <c r="BQ107" s="125">
        <f>-'TOTAL INVERSION IAP'!BB107</f>
        <v>0</v>
      </c>
      <c r="BR107" s="125">
        <f>-'TOTAL INVERSION IAP'!BC107</f>
        <v>0</v>
      </c>
    </row>
    <row r="108" spans="2:70" x14ac:dyDescent="0.25">
      <c r="B108" s="59" t="s">
        <v>78</v>
      </c>
      <c r="C108" s="62" t="str">
        <f>+VLOOKUP(B108,'resumen UCAP'!$A$5:$O$329,2,0)</f>
        <v>LUMINARIA NA 400 SEGUNDA</v>
      </c>
      <c r="D108" s="63">
        <f>+'Desmonte Infr. financiada'!D108</f>
        <v>440</v>
      </c>
      <c r="E108" s="63" t="str">
        <f>+VLOOKUP(B108,'resumen UCAP'!$A$5:$O$329,3,0)</f>
        <v>Un</v>
      </c>
      <c r="F108" s="64">
        <f>+VLOOKUP(B108,'resumen UCAP'!$A$5:$O$329,15,0)</f>
        <v>431050</v>
      </c>
      <c r="G108" s="123">
        <v>1</v>
      </c>
      <c r="H108" s="125"/>
      <c r="I108" s="125"/>
      <c r="J108" s="125"/>
      <c r="K108" s="125"/>
      <c r="L108" s="125"/>
      <c r="M108" s="125"/>
      <c r="N108" s="125"/>
      <c r="O108" s="125"/>
      <c r="P108" s="125"/>
      <c r="Q108" s="125"/>
      <c r="R108" s="125"/>
      <c r="S108" s="125"/>
      <c r="T108" s="125"/>
      <c r="U108" s="125"/>
      <c r="V108" s="125"/>
      <c r="W108" s="125">
        <f>-'TOTAL INVERSION IAP'!H108</f>
        <v>0</v>
      </c>
      <c r="X108" s="125">
        <f>-'TOTAL INVERSION IAP'!I108</f>
        <v>0</v>
      </c>
      <c r="Y108" s="125">
        <f>-'TOTAL INVERSION IAP'!J108</f>
        <v>0</v>
      </c>
      <c r="Z108" s="125">
        <f>-'TOTAL INVERSION IAP'!K108</f>
        <v>0</v>
      </c>
      <c r="AA108" s="125">
        <f>-'TOTAL INVERSION IAP'!L108</f>
        <v>0</v>
      </c>
      <c r="AB108" s="125">
        <f>-'TOTAL INVERSION IAP'!M108</f>
        <v>0</v>
      </c>
      <c r="AC108" s="125">
        <f>-'TOTAL INVERSION IAP'!N108</f>
        <v>0</v>
      </c>
      <c r="AD108" s="125">
        <f>-'TOTAL INVERSION IAP'!O108</f>
        <v>0</v>
      </c>
      <c r="AE108" s="125">
        <f>-'TOTAL INVERSION IAP'!P108</f>
        <v>0</v>
      </c>
      <c r="AF108" s="125">
        <f>-'TOTAL INVERSION IAP'!Q108</f>
        <v>0</v>
      </c>
      <c r="AG108" s="125">
        <f>-'TOTAL INVERSION IAP'!R108</f>
        <v>0</v>
      </c>
      <c r="AH108" s="125">
        <f>-'TOTAL INVERSION IAP'!S108</f>
        <v>0</v>
      </c>
      <c r="AI108" s="125">
        <f>-'TOTAL INVERSION IAP'!T108</f>
        <v>0</v>
      </c>
      <c r="AJ108" s="125">
        <f>-'TOTAL INVERSION IAP'!U108</f>
        <v>0</v>
      </c>
      <c r="AK108" s="125">
        <f>-'TOTAL INVERSION IAP'!V108</f>
        <v>0</v>
      </c>
      <c r="AL108" s="125">
        <f>-'TOTAL INVERSION IAP'!W108</f>
        <v>0</v>
      </c>
      <c r="AM108" s="125">
        <f>-'TOTAL INVERSION IAP'!X108</f>
        <v>0</v>
      </c>
      <c r="AN108" s="125">
        <f>-'TOTAL INVERSION IAP'!Y108</f>
        <v>0</v>
      </c>
      <c r="AO108" s="125">
        <f>-'TOTAL INVERSION IAP'!Z108</f>
        <v>0</v>
      </c>
      <c r="AP108" s="125">
        <f>-'TOTAL INVERSION IAP'!AA108</f>
        <v>0</v>
      </c>
      <c r="AQ108" s="125">
        <f>-'TOTAL INVERSION IAP'!AB108</f>
        <v>0</v>
      </c>
      <c r="AR108" s="125">
        <f>-'TOTAL INVERSION IAP'!AC108</f>
        <v>0</v>
      </c>
      <c r="AS108" s="125">
        <f>-'TOTAL INVERSION IAP'!AD108</f>
        <v>0</v>
      </c>
      <c r="AT108" s="125">
        <f>-'TOTAL INVERSION IAP'!AE108</f>
        <v>0</v>
      </c>
      <c r="AU108" s="125">
        <f>-'TOTAL INVERSION IAP'!AF108</f>
        <v>0</v>
      </c>
      <c r="AV108" s="125">
        <f>-'TOTAL INVERSION IAP'!AG108</f>
        <v>0</v>
      </c>
      <c r="AW108" s="125">
        <f>-'TOTAL INVERSION IAP'!AH108</f>
        <v>0</v>
      </c>
      <c r="AX108" s="125">
        <f>-'TOTAL INVERSION IAP'!AI108</f>
        <v>0</v>
      </c>
      <c r="AY108" s="125">
        <f>-'TOTAL INVERSION IAP'!AJ108</f>
        <v>0</v>
      </c>
      <c r="AZ108" s="125">
        <f>-'TOTAL INVERSION IAP'!AK108</f>
        <v>0</v>
      </c>
      <c r="BA108" s="125">
        <f>-'TOTAL INVERSION IAP'!AL108</f>
        <v>0</v>
      </c>
      <c r="BB108" s="125">
        <f>-'TOTAL INVERSION IAP'!AM108</f>
        <v>0</v>
      </c>
      <c r="BC108" s="125">
        <f>-'TOTAL INVERSION IAP'!AN108</f>
        <v>0</v>
      </c>
      <c r="BD108" s="125">
        <f>-'TOTAL INVERSION IAP'!AO108</f>
        <v>0</v>
      </c>
      <c r="BE108" s="125">
        <f>-'TOTAL INVERSION IAP'!AP108</f>
        <v>0</v>
      </c>
      <c r="BF108" s="125">
        <f>-'TOTAL INVERSION IAP'!AQ108</f>
        <v>0</v>
      </c>
      <c r="BG108" s="125">
        <f>-'TOTAL INVERSION IAP'!AR108</f>
        <v>0</v>
      </c>
      <c r="BH108" s="125">
        <f>-'TOTAL INVERSION IAP'!AS108</f>
        <v>0</v>
      </c>
      <c r="BI108" s="125">
        <f>-'TOTAL INVERSION IAP'!AT108</f>
        <v>0</v>
      </c>
      <c r="BJ108" s="125">
        <f>-'TOTAL INVERSION IAP'!AU108</f>
        <v>0</v>
      </c>
      <c r="BK108" s="125">
        <f>-'TOTAL INVERSION IAP'!AV108</f>
        <v>0</v>
      </c>
      <c r="BL108" s="125">
        <f>-'TOTAL INVERSION IAP'!AW108</f>
        <v>0</v>
      </c>
      <c r="BM108" s="125">
        <f>-'TOTAL INVERSION IAP'!AX108</f>
        <v>0</v>
      </c>
      <c r="BN108" s="125">
        <f>-'TOTAL INVERSION IAP'!AY108</f>
        <v>0</v>
      </c>
      <c r="BO108" s="125">
        <f>-'TOTAL INVERSION IAP'!AZ108</f>
        <v>0</v>
      </c>
      <c r="BP108" s="125">
        <f>-'TOTAL INVERSION IAP'!BA108</f>
        <v>0</v>
      </c>
      <c r="BQ108" s="125">
        <f>-'TOTAL INVERSION IAP'!BB108</f>
        <v>0</v>
      </c>
      <c r="BR108" s="125">
        <f>-'TOTAL INVERSION IAP'!BC108</f>
        <v>0</v>
      </c>
    </row>
    <row r="109" spans="2:70" x14ac:dyDescent="0.25">
      <c r="B109" s="59" t="s">
        <v>101</v>
      </c>
      <c r="C109" s="62" t="str">
        <f>+VLOOKUP(B109,'resumen UCAP'!$A$5:$O$329,2,0)</f>
        <v>ETIQUETA NA 400W NUEVA</v>
      </c>
      <c r="D109" s="63">
        <f>+'Desmonte Infr. financiada'!D109</f>
        <v>440</v>
      </c>
      <c r="E109" s="63" t="str">
        <f>+VLOOKUP(B109,'resumen UCAP'!$A$5:$O$329,3,0)</f>
        <v>Un</v>
      </c>
      <c r="F109" s="64">
        <f>+VLOOKUP(B109,'resumen UCAP'!$A$5:$O$329,15,0)</f>
        <v>431050</v>
      </c>
      <c r="G109" s="123">
        <v>1</v>
      </c>
      <c r="H109" s="125"/>
      <c r="I109" s="125"/>
      <c r="J109" s="125"/>
      <c r="K109" s="125"/>
      <c r="L109" s="125"/>
      <c r="M109" s="125"/>
      <c r="N109" s="125"/>
      <c r="O109" s="125"/>
      <c r="P109" s="125"/>
      <c r="Q109" s="125"/>
      <c r="R109" s="125"/>
      <c r="S109" s="125"/>
      <c r="T109" s="125"/>
      <c r="U109" s="125"/>
      <c r="V109" s="125"/>
      <c r="W109" s="125">
        <f>-'TOTAL INVERSION IAP'!H109</f>
        <v>0</v>
      </c>
      <c r="X109" s="125">
        <f>-'TOTAL INVERSION IAP'!I109</f>
        <v>0</v>
      </c>
      <c r="Y109" s="125">
        <f>-'TOTAL INVERSION IAP'!J109</f>
        <v>0</v>
      </c>
      <c r="Z109" s="125">
        <f>-'TOTAL INVERSION IAP'!K109</f>
        <v>0</v>
      </c>
      <c r="AA109" s="125">
        <f>-'TOTAL INVERSION IAP'!L109</f>
        <v>0</v>
      </c>
      <c r="AB109" s="125">
        <f>-'TOTAL INVERSION IAP'!M109</f>
        <v>0</v>
      </c>
      <c r="AC109" s="125">
        <f>-'TOTAL INVERSION IAP'!N109</f>
        <v>0</v>
      </c>
      <c r="AD109" s="125">
        <f>-'TOTAL INVERSION IAP'!O109</f>
        <v>0</v>
      </c>
      <c r="AE109" s="125">
        <f>-'TOTAL INVERSION IAP'!P109</f>
        <v>0</v>
      </c>
      <c r="AF109" s="125">
        <f>-'TOTAL INVERSION IAP'!Q109</f>
        <v>0</v>
      </c>
      <c r="AG109" s="125">
        <f>-'TOTAL INVERSION IAP'!R109</f>
        <v>0</v>
      </c>
      <c r="AH109" s="125">
        <f>-'TOTAL INVERSION IAP'!S109</f>
        <v>0</v>
      </c>
      <c r="AI109" s="125">
        <f>-'TOTAL INVERSION IAP'!T109</f>
        <v>0</v>
      </c>
      <c r="AJ109" s="125">
        <f>-'TOTAL INVERSION IAP'!U109</f>
        <v>0</v>
      </c>
      <c r="AK109" s="125">
        <f>-'TOTAL INVERSION IAP'!V109</f>
        <v>0</v>
      </c>
      <c r="AL109" s="125">
        <f>-'TOTAL INVERSION IAP'!W109</f>
        <v>0</v>
      </c>
      <c r="AM109" s="125">
        <f>-'TOTAL INVERSION IAP'!X109</f>
        <v>0</v>
      </c>
      <c r="AN109" s="125">
        <f>-'TOTAL INVERSION IAP'!Y109</f>
        <v>0</v>
      </c>
      <c r="AO109" s="125">
        <f>-'TOTAL INVERSION IAP'!Z109</f>
        <v>0</v>
      </c>
      <c r="AP109" s="125">
        <f>-'TOTAL INVERSION IAP'!AA109</f>
        <v>0</v>
      </c>
      <c r="AQ109" s="125">
        <f>-'TOTAL INVERSION IAP'!AB109</f>
        <v>0</v>
      </c>
      <c r="AR109" s="125">
        <f>-'TOTAL INVERSION IAP'!AC109</f>
        <v>0</v>
      </c>
      <c r="AS109" s="125">
        <f>-'TOTAL INVERSION IAP'!AD109</f>
        <v>0</v>
      </c>
      <c r="AT109" s="125">
        <f>-'TOTAL INVERSION IAP'!AE109</f>
        <v>0</v>
      </c>
      <c r="AU109" s="125">
        <f>-'TOTAL INVERSION IAP'!AF109</f>
        <v>0</v>
      </c>
      <c r="AV109" s="125">
        <f>-'TOTAL INVERSION IAP'!AG109</f>
        <v>0</v>
      </c>
      <c r="AW109" s="125">
        <f>-'TOTAL INVERSION IAP'!AH109</f>
        <v>0</v>
      </c>
      <c r="AX109" s="125">
        <f>-'TOTAL INVERSION IAP'!AI109</f>
        <v>0</v>
      </c>
      <c r="AY109" s="125">
        <f>-'TOTAL INVERSION IAP'!AJ109</f>
        <v>0</v>
      </c>
      <c r="AZ109" s="125">
        <f>-'TOTAL INVERSION IAP'!AK109</f>
        <v>0</v>
      </c>
      <c r="BA109" s="125">
        <f>-'TOTAL INVERSION IAP'!AL109</f>
        <v>0</v>
      </c>
      <c r="BB109" s="125">
        <f>-'TOTAL INVERSION IAP'!AM109</f>
        <v>0</v>
      </c>
      <c r="BC109" s="125">
        <f>-'TOTAL INVERSION IAP'!AN109</f>
        <v>0</v>
      </c>
      <c r="BD109" s="125">
        <f>-'TOTAL INVERSION IAP'!AO109</f>
        <v>0</v>
      </c>
      <c r="BE109" s="125">
        <f>-'TOTAL INVERSION IAP'!AP109</f>
        <v>0</v>
      </c>
      <c r="BF109" s="125">
        <f>-'TOTAL INVERSION IAP'!AQ109</f>
        <v>0</v>
      </c>
      <c r="BG109" s="125">
        <f>-'TOTAL INVERSION IAP'!AR109</f>
        <v>0</v>
      </c>
      <c r="BH109" s="125">
        <f>-'TOTAL INVERSION IAP'!AS109</f>
        <v>0</v>
      </c>
      <c r="BI109" s="125">
        <f>-'TOTAL INVERSION IAP'!AT109</f>
        <v>0</v>
      </c>
      <c r="BJ109" s="125">
        <f>-'TOTAL INVERSION IAP'!AU109</f>
        <v>0</v>
      </c>
      <c r="BK109" s="125">
        <f>-'TOTAL INVERSION IAP'!AV109</f>
        <v>0</v>
      </c>
      <c r="BL109" s="125">
        <f>-'TOTAL INVERSION IAP'!AW109</f>
        <v>0</v>
      </c>
      <c r="BM109" s="125">
        <f>-'TOTAL INVERSION IAP'!AX109</f>
        <v>0</v>
      </c>
      <c r="BN109" s="125">
        <f>-'TOTAL INVERSION IAP'!AY109</f>
        <v>0</v>
      </c>
      <c r="BO109" s="125">
        <f>-'TOTAL INVERSION IAP'!AZ109</f>
        <v>0</v>
      </c>
      <c r="BP109" s="125">
        <f>-'TOTAL INVERSION IAP'!BA109</f>
        <v>0</v>
      </c>
      <c r="BQ109" s="125">
        <f>-'TOTAL INVERSION IAP'!BB109</f>
        <v>0</v>
      </c>
      <c r="BR109" s="125">
        <f>-'TOTAL INVERSION IAP'!BC109</f>
        <v>0</v>
      </c>
    </row>
    <row r="110" spans="2:70" x14ac:dyDescent="0.25">
      <c r="B110" s="59"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1">
        <v>4</v>
      </c>
      <c r="H110" s="125"/>
      <c r="I110" s="125"/>
      <c r="J110" s="125"/>
      <c r="K110" s="125"/>
      <c r="L110" s="125"/>
      <c r="M110" s="125"/>
      <c r="N110" s="125"/>
      <c r="O110" s="125"/>
      <c r="P110" s="125"/>
      <c r="Q110" s="125"/>
      <c r="R110" s="125"/>
      <c r="S110" s="125"/>
      <c r="T110" s="125"/>
      <c r="U110" s="125"/>
      <c r="V110" s="125"/>
      <c r="W110" s="125">
        <f>-'TOTAL INVERSION IAP'!H110</f>
        <v>0</v>
      </c>
      <c r="X110" s="125">
        <f>-'TOTAL INVERSION IAP'!I110</f>
        <v>0</v>
      </c>
      <c r="Y110" s="125">
        <f>-'TOTAL INVERSION IAP'!J110</f>
        <v>0</v>
      </c>
      <c r="Z110" s="125">
        <f>-'TOTAL INVERSION IAP'!K110</f>
        <v>0</v>
      </c>
      <c r="AA110" s="125">
        <f>-'TOTAL INVERSION IAP'!L110</f>
        <v>0</v>
      </c>
      <c r="AB110" s="125">
        <f>-'TOTAL INVERSION IAP'!M110</f>
        <v>0</v>
      </c>
      <c r="AC110" s="125">
        <f>-'TOTAL INVERSION IAP'!N110</f>
        <v>0</v>
      </c>
      <c r="AD110" s="125">
        <f>-'TOTAL INVERSION IAP'!O110</f>
        <v>0</v>
      </c>
      <c r="AE110" s="125">
        <f>-'TOTAL INVERSION IAP'!P110</f>
        <v>0</v>
      </c>
      <c r="AF110" s="125">
        <f>-'TOTAL INVERSION IAP'!Q110</f>
        <v>0</v>
      </c>
      <c r="AG110" s="125">
        <f>-'TOTAL INVERSION IAP'!R110</f>
        <v>0</v>
      </c>
      <c r="AH110" s="125">
        <f>-'TOTAL INVERSION IAP'!S110</f>
        <v>0</v>
      </c>
      <c r="AI110" s="125">
        <f>-'TOTAL INVERSION IAP'!T110</f>
        <v>0</v>
      </c>
      <c r="AJ110" s="125">
        <f>-'TOTAL INVERSION IAP'!U110</f>
        <v>0</v>
      </c>
      <c r="AK110" s="125">
        <f>-'TOTAL INVERSION IAP'!V110</f>
        <v>0</v>
      </c>
      <c r="AL110" s="125">
        <f>-'TOTAL INVERSION IAP'!W110</f>
        <v>0</v>
      </c>
      <c r="AM110" s="125">
        <f>-'TOTAL INVERSION IAP'!X110</f>
        <v>0</v>
      </c>
      <c r="AN110" s="125">
        <f>-'TOTAL INVERSION IAP'!Y110</f>
        <v>0</v>
      </c>
      <c r="AO110" s="125">
        <f>-'TOTAL INVERSION IAP'!Z110</f>
        <v>0</v>
      </c>
      <c r="AP110" s="125">
        <f>-'TOTAL INVERSION IAP'!AA110</f>
        <v>0</v>
      </c>
      <c r="AQ110" s="125">
        <f>-'TOTAL INVERSION IAP'!AB110</f>
        <v>0</v>
      </c>
      <c r="AR110" s="125">
        <f>-'TOTAL INVERSION IAP'!AC110</f>
        <v>0</v>
      </c>
      <c r="AS110" s="125">
        <f>-'TOTAL INVERSION IAP'!AD110</f>
        <v>0</v>
      </c>
      <c r="AT110" s="125">
        <f>-'TOTAL INVERSION IAP'!AE110</f>
        <v>0</v>
      </c>
      <c r="AU110" s="125">
        <f>-'TOTAL INVERSION IAP'!AF110</f>
        <v>0</v>
      </c>
      <c r="AV110" s="125">
        <f>-'TOTAL INVERSION IAP'!AG110</f>
        <v>0</v>
      </c>
      <c r="AW110" s="125">
        <f>-'TOTAL INVERSION IAP'!AH110</f>
        <v>0</v>
      </c>
      <c r="AX110" s="125">
        <f>-'TOTAL INVERSION IAP'!AI110</f>
        <v>0</v>
      </c>
      <c r="AY110" s="125">
        <f>-'TOTAL INVERSION IAP'!AJ110</f>
        <v>0</v>
      </c>
      <c r="AZ110" s="125">
        <f>-'TOTAL INVERSION IAP'!AK110</f>
        <v>0</v>
      </c>
      <c r="BA110" s="125">
        <f>-'TOTAL INVERSION IAP'!AL110</f>
        <v>0</v>
      </c>
      <c r="BB110" s="125">
        <f>-'TOTAL INVERSION IAP'!AM110</f>
        <v>0</v>
      </c>
      <c r="BC110" s="125">
        <f>-'TOTAL INVERSION IAP'!AN110</f>
        <v>0</v>
      </c>
      <c r="BD110" s="125">
        <f>-'TOTAL INVERSION IAP'!AO110</f>
        <v>0</v>
      </c>
      <c r="BE110" s="125">
        <f>-'TOTAL INVERSION IAP'!AP110</f>
        <v>0</v>
      </c>
      <c r="BF110" s="125">
        <f>-'TOTAL INVERSION IAP'!AQ110</f>
        <v>0</v>
      </c>
      <c r="BG110" s="125">
        <f>-'TOTAL INVERSION IAP'!AR110</f>
        <v>0</v>
      </c>
      <c r="BH110" s="125">
        <f>-'TOTAL INVERSION IAP'!AS110</f>
        <v>0</v>
      </c>
      <c r="BI110" s="125">
        <f>-'TOTAL INVERSION IAP'!AT110</f>
        <v>0</v>
      </c>
      <c r="BJ110" s="125">
        <f>-'TOTAL INVERSION IAP'!AU110</f>
        <v>0</v>
      </c>
      <c r="BK110" s="125">
        <f>-'TOTAL INVERSION IAP'!AV110</f>
        <v>0</v>
      </c>
      <c r="BL110" s="125">
        <f>-'TOTAL INVERSION IAP'!AW110</f>
        <v>0</v>
      </c>
      <c r="BM110" s="125">
        <f>-'TOTAL INVERSION IAP'!AX110</f>
        <v>0</v>
      </c>
      <c r="BN110" s="125">
        <f>-'TOTAL INVERSION IAP'!AY110</f>
        <v>0</v>
      </c>
      <c r="BO110" s="125">
        <f>-'TOTAL INVERSION IAP'!AZ110</f>
        <v>0</v>
      </c>
      <c r="BP110" s="125">
        <f>-'TOTAL INVERSION IAP'!BA110</f>
        <v>0</v>
      </c>
      <c r="BQ110" s="125">
        <f>-'TOTAL INVERSION IAP'!BB110</f>
        <v>0</v>
      </c>
      <c r="BR110" s="125">
        <f>-'TOTAL INVERSION IAP'!BC110</f>
        <v>0</v>
      </c>
    </row>
    <row r="111" spans="2:70" x14ac:dyDescent="0.25">
      <c r="B111" s="59" t="s">
        <v>103</v>
      </c>
      <c r="C111" s="62" t="str">
        <f>+VLOOKUP(B111,'resumen UCAP'!$A$5:$O$329,2,0)</f>
        <v>LUMINARIA LED 65W SEGUNDA</v>
      </c>
      <c r="D111" s="63">
        <f>+'Desmonte Infr. financiada'!D111</f>
        <v>65</v>
      </c>
      <c r="E111" s="63" t="str">
        <f>+VLOOKUP(B111,'resumen UCAP'!$A$5:$O$329,3,0)</f>
        <v>Un</v>
      </c>
      <c r="F111" s="64">
        <f>+VLOOKUP(B111,'resumen UCAP'!$A$5:$O$329,15,0)</f>
        <v>736002</v>
      </c>
      <c r="G111" s="61">
        <v>1</v>
      </c>
      <c r="H111" s="125"/>
      <c r="I111" s="125"/>
      <c r="J111" s="125"/>
      <c r="K111" s="125"/>
      <c r="L111" s="125"/>
      <c r="M111" s="125"/>
      <c r="N111" s="125"/>
      <c r="O111" s="125"/>
      <c r="P111" s="125"/>
      <c r="Q111" s="125"/>
      <c r="R111" s="125"/>
      <c r="S111" s="125"/>
      <c r="T111" s="125"/>
      <c r="U111" s="125"/>
      <c r="V111" s="125"/>
      <c r="W111" s="125">
        <f>-'TOTAL INVERSION IAP'!H111</f>
        <v>0</v>
      </c>
      <c r="X111" s="125">
        <f>-'TOTAL INVERSION IAP'!I111</f>
        <v>0</v>
      </c>
      <c r="Y111" s="125">
        <f>-'TOTAL INVERSION IAP'!J111</f>
        <v>0</v>
      </c>
      <c r="Z111" s="125">
        <f>-'TOTAL INVERSION IAP'!K111</f>
        <v>0</v>
      </c>
      <c r="AA111" s="125">
        <f>-'TOTAL INVERSION IAP'!L111</f>
        <v>0</v>
      </c>
      <c r="AB111" s="125">
        <f>-'TOTAL INVERSION IAP'!M111</f>
        <v>0</v>
      </c>
      <c r="AC111" s="125">
        <f>-'TOTAL INVERSION IAP'!N111</f>
        <v>0</v>
      </c>
      <c r="AD111" s="125">
        <f>-'TOTAL INVERSION IAP'!O111</f>
        <v>0</v>
      </c>
      <c r="AE111" s="125">
        <f>-'TOTAL INVERSION IAP'!P111</f>
        <v>0</v>
      </c>
      <c r="AF111" s="125">
        <f>-'TOTAL INVERSION IAP'!Q111</f>
        <v>0</v>
      </c>
      <c r="AG111" s="125">
        <f>-'TOTAL INVERSION IAP'!R111</f>
        <v>0</v>
      </c>
      <c r="AH111" s="125">
        <f>-'TOTAL INVERSION IAP'!S111</f>
        <v>0</v>
      </c>
      <c r="AI111" s="125">
        <f>-'TOTAL INVERSION IAP'!T111</f>
        <v>0</v>
      </c>
      <c r="AJ111" s="125">
        <f>-'TOTAL INVERSION IAP'!U111</f>
        <v>0</v>
      </c>
      <c r="AK111" s="125">
        <f>-'TOTAL INVERSION IAP'!V111</f>
        <v>0</v>
      </c>
      <c r="AL111" s="125">
        <f>-'TOTAL INVERSION IAP'!W111</f>
        <v>0</v>
      </c>
      <c r="AM111" s="125">
        <f>-'TOTAL INVERSION IAP'!X111</f>
        <v>0</v>
      </c>
      <c r="AN111" s="125">
        <f>-'TOTAL INVERSION IAP'!Y111</f>
        <v>0</v>
      </c>
      <c r="AO111" s="125">
        <f>-'TOTAL INVERSION IAP'!Z111</f>
        <v>0</v>
      </c>
      <c r="AP111" s="125">
        <f>-'TOTAL INVERSION IAP'!AA111</f>
        <v>0</v>
      </c>
      <c r="AQ111" s="125">
        <f>-'TOTAL INVERSION IAP'!AB111</f>
        <v>0</v>
      </c>
      <c r="AR111" s="125">
        <f>-'TOTAL INVERSION IAP'!AC111</f>
        <v>0</v>
      </c>
      <c r="AS111" s="125">
        <f>-'TOTAL INVERSION IAP'!AD111</f>
        <v>0</v>
      </c>
      <c r="AT111" s="125">
        <f>-'TOTAL INVERSION IAP'!AE111</f>
        <v>0</v>
      </c>
      <c r="AU111" s="125">
        <f>-'TOTAL INVERSION IAP'!AF111</f>
        <v>0</v>
      </c>
      <c r="AV111" s="125">
        <f>-'TOTAL INVERSION IAP'!AG111</f>
        <v>0</v>
      </c>
      <c r="AW111" s="125">
        <f>-'TOTAL INVERSION IAP'!AH111</f>
        <v>0</v>
      </c>
      <c r="AX111" s="125">
        <f>-'TOTAL INVERSION IAP'!AI111</f>
        <v>0</v>
      </c>
      <c r="AY111" s="125">
        <f>-'TOTAL INVERSION IAP'!AJ111</f>
        <v>0</v>
      </c>
      <c r="AZ111" s="125">
        <f>-'TOTAL INVERSION IAP'!AK111</f>
        <v>0</v>
      </c>
      <c r="BA111" s="125">
        <f>-'TOTAL INVERSION IAP'!AL111</f>
        <v>0</v>
      </c>
      <c r="BB111" s="125">
        <f>-'TOTAL INVERSION IAP'!AM111</f>
        <v>0</v>
      </c>
      <c r="BC111" s="125">
        <f>-'TOTAL INVERSION IAP'!AN111</f>
        <v>0</v>
      </c>
      <c r="BD111" s="125">
        <f>-'TOTAL INVERSION IAP'!AO111</f>
        <v>0</v>
      </c>
      <c r="BE111" s="125">
        <f>-'TOTAL INVERSION IAP'!AP111</f>
        <v>0</v>
      </c>
      <c r="BF111" s="125">
        <f>-'TOTAL INVERSION IAP'!AQ111</f>
        <v>0</v>
      </c>
      <c r="BG111" s="125">
        <f>-'TOTAL INVERSION IAP'!AR111</f>
        <v>0</v>
      </c>
      <c r="BH111" s="125">
        <f>-'TOTAL INVERSION IAP'!AS111</f>
        <v>0</v>
      </c>
      <c r="BI111" s="125">
        <f>-'TOTAL INVERSION IAP'!AT111</f>
        <v>0</v>
      </c>
      <c r="BJ111" s="125">
        <f>-'TOTAL INVERSION IAP'!AU111</f>
        <v>0</v>
      </c>
      <c r="BK111" s="125">
        <f>-'TOTAL INVERSION IAP'!AV111</f>
        <v>0</v>
      </c>
      <c r="BL111" s="125">
        <f>-'TOTAL INVERSION IAP'!AW111</f>
        <v>0</v>
      </c>
      <c r="BM111" s="125">
        <f>-'TOTAL INVERSION IAP'!AX111</f>
        <v>0</v>
      </c>
      <c r="BN111" s="125">
        <f>-'TOTAL INVERSION IAP'!AY111</f>
        <v>0</v>
      </c>
      <c r="BO111" s="125">
        <f>-'TOTAL INVERSION IAP'!AZ111</f>
        <v>0</v>
      </c>
      <c r="BP111" s="125">
        <f>-'TOTAL INVERSION IAP'!BA111</f>
        <v>0</v>
      </c>
      <c r="BQ111" s="125">
        <f>-'TOTAL INVERSION IAP'!BB111</f>
        <v>0</v>
      </c>
      <c r="BR111" s="125">
        <f>-'TOTAL INVERSION IAP'!BC111</f>
        <v>0</v>
      </c>
    </row>
    <row r="112" spans="2:70" x14ac:dyDescent="0.25">
      <c r="B112" s="59"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125"/>
      <c r="I112" s="125"/>
      <c r="J112" s="125"/>
      <c r="K112" s="125"/>
      <c r="L112" s="125"/>
      <c r="M112" s="125"/>
      <c r="N112" s="125"/>
      <c r="O112" s="125"/>
      <c r="P112" s="125"/>
      <c r="Q112" s="125"/>
      <c r="R112" s="125"/>
      <c r="S112" s="125"/>
      <c r="T112" s="125"/>
      <c r="U112" s="125"/>
      <c r="V112" s="125"/>
      <c r="W112" s="125">
        <f>-'TOTAL INVERSION IAP'!H112</f>
        <v>0</v>
      </c>
      <c r="X112" s="125">
        <f>-'TOTAL INVERSION IAP'!I112</f>
        <v>0</v>
      </c>
      <c r="Y112" s="125">
        <f>-'TOTAL INVERSION IAP'!J112</f>
        <v>0</v>
      </c>
      <c r="Z112" s="125">
        <f>-'TOTAL INVERSION IAP'!K112</f>
        <v>0</v>
      </c>
      <c r="AA112" s="125">
        <f>-'TOTAL INVERSION IAP'!L112</f>
        <v>0</v>
      </c>
      <c r="AB112" s="125">
        <f>-'TOTAL INVERSION IAP'!M112</f>
        <v>0</v>
      </c>
      <c r="AC112" s="125">
        <f>-'TOTAL INVERSION IAP'!N112</f>
        <v>0</v>
      </c>
      <c r="AD112" s="125">
        <f>-'TOTAL INVERSION IAP'!O112</f>
        <v>0</v>
      </c>
      <c r="AE112" s="125">
        <f>-'TOTAL INVERSION IAP'!P112</f>
        <v>0</v>
      </c>
      <c r="AF112" s="125">
        <f>-'TOTAL INVERSION IAP'!Q112</f>
        <v>0</v>
      </c>
      <c r="AG112" s="125">
        <f>-'TOTAL INVERSION IAP'!R112</f>
        <v>0</v>
      </c>
      <c r="AH112" s="125">
        <f>-'TOTAL INVERSION IAP'!S112</f>
        <v>0</v>
      </c>
      <c r="AI112" s="125">
        <f>-'TOTAL INVERSION IAP'!T112</f>
        <v>0</v>
      </c>
      <c r="AJ112" s="125">
        <f>-'TOTAL INVERSION IAP'!U112</f>
        <v>0</v>
      </c>
      <c r="AK112" s="125">
        <f>-'TOTAL INVERSION IAP'!V112</f>
        <v>0</v>
      </c>
      <c r="AL112" s="125">
        <f>-'TOTAL INVERSION IAP'!W112</f>
        <v>0</v>
      </c>
      <c r="AM112" s="125">
        <f>-'TOTAL INVERSION IAP'!X112</f>
        <v>0</v>
      </c>
      <c r="AN112" s="125">
        <f>-'TOTAL INVERSION IAP'!Y112</f>
        <v>0</v>
      </c>
      <c r="AO112" s="125">
        <f>-'TOTAL INVERSION IAP'!Z112</f>
        <v>0</v>
      </c>
      <c r="AP112" s="125">
        <f>-'TOTAL INVERSION IAP'!AA112</f>
        <v>0</v>
      </c>
      <c r="AQ112" s="125">
        <f>-'TOTAL INVERSION IAP'!AB112</f>
        <v>0</v>
      </c>
      <c r="AR112" s="125">
        <f>-'TOTAL INVERSION IAP'!AC112</f>
        <v>0</v>
      </c>
      <c r="AS112" s="125">
        <f>-'TOTAL INVERSION IAP'!AD112</f>
        <v>0</v>
      </c>
      <c r="AT112" s="125">
        <f>-'TOTAL INVERSION IAP'!AE112</f>
        <v>0</v>
      </c>
      <c r="AU112" s="125">
        <f>-'TOTAL INVERSION IAP'!AF112</f>
        <v>0</v>
      </c>
      <c r="AV112" s="125">
        <f>-'TOTAL INVERSION IAP'!AG112</f>
        <v>0</v>
      </c>
      <c r="AW112" s="125">
        <f>-'TOTAL INVERSION IAP'!AH112</f>
        <v>0</v>
      </c>
      <c r="AX112" s="125">
        <f>-'TOTAL INVERSION IAP'!AI112</f>
        <v>0</v>
      </c>
      <c r="AY112" s="125">
        <f>-'TOTAL INVERSION IAP'!AJ112</f>
        <v>0</v>
      </c>
      <c r="AZ112" s="125">
        <f>-'TOTAL INVERSION IAP'!AK112</f>
        <v>0</v>
      </c>
      <c r="BA112" s="125">
        <f>-'TOTAL INVERSION IAP'!AL112</f>
        <v>0</v>
      </c>
      <c r="BB112" s="125">
        <f>-'TOTAL INVERSION IAP'!AM112</f>
        <v>0</v>
      </c>
      <c r="BC112" s="125">
        <f>-'TOTAL INVERSION IAP'!AN112</f>
        <v>0</v>
      </c>
      <c r="BD112" s="125">
        <f>-'TOTAL INVERSION IAP'!AO112</f>
        <v>0</v>
      </c>
      <c r="BE112" s="125">
        <f>-'TOTAL INVERSION IAP'!AP112</f>
        <v>0</v>
      </c>
      <c r="BF112" s="125">
        <f>-'TOTAL INVERSION IAP'!AQ112</f>
        <v>0</v>
      </c>
      <c r="BG112" s="125">
        <f>-'TOTAL INVERSION IAP'!AR112</f>
        <v>0</v>
      </c>
      <c r="BH112" s="125">
        <f>-'TOTAL INVERSION IAP'!AS112</f>
        <v>0</v>
      </c>
      <c r="BI112" s="125">
        <f>-'TOTAL INVERSION IAP'!AT112</f>
        <v>0</v>
      </c>
      <c r="BJ112" s="125">
        <f>-'TOTAL INVERSION IAP'!AU112</f>
        <v>0</v>
      </c>
      <c r="BK112" s="125">
        <f>-'TOTAL INVERSION IAP'!AV112</f>
        <v>0</v>
      </c>
      <c r="BL112" s="125">
        <f>-'TOTAL INVERSION IAP'!AW112</f>
        <v>0</v>
      </c>
      <c r="BM112" s="125">
        <f>-'TOTAL INVERSION IAP'!AX112</f>
        <v>0</v>
      </c>
      <c r="BN112" s="125">
        <f>-'TOTAL INVERSION IAP'!AY112</f>
        <v>0</v>
      </c>
      <c r="BO112" s="125">
        <f>-'TOTAL INVERSION IAP'!AZ112</f>
        <v>0</v>
      </c>
      <c r="BP112" s="125">
        <f>-'TOTAL INVERSION IAP'!BA112</f>
        <v>0</v>
      </c>
      <c r="BQ112" s="125">
        <f>-'TOTAL INVERSION IAP'!BB112</f>
        <v>0</v>
      </c>
      <c r="BR112" s="125">
        <f>-'TOTAL INVERSION IAP'!BC112</f>
        <v>0</v>
      </c>
    </row>
    <row r="113" spans="2:70" x14ac:dyDescent="0.25">
      <c r="B113" s="59" t="s">
        <v>105</v>
      </c>
      <c r="C113" s="62" t="str">
        <f>+VLOOKUP(B113,'resumen UCAP'!$A$5:$O$329,2,0)</f>
        <v>PROYECTOR LED 200W NUEVA</v>
      </c>
      <c r="D113" s="63">
        <f>+'Desmonte Infr. financiada'!D113</f>
        <v>200</v>
      </c>
      <c r="E113" s="63" t="str">
        <f>+VLOOKUP(B113,'resumen UCAP'!$A$5:$O$329,3,0)</f>
        <v>Un</v>
      </c>
      <c r="F113" s="64">
        <f>+VLOOKUP(B113,'resumen UCAP'!$A$5:$O$329,15,0)</f>
        <v>698300</v>
      </c>
      <c r="G113" s="61">
        <v>3</v>
      </c>
      <c r="H113" s="125"/>
      <c r="I113" s="125"/>
      <c r="J113" s="125"/>
      <c r="K113" s="125"/>
      <c r="L113" s="125"/>
      <c r="M113" s="125"/>
      <c r="N113" s="125"/>
      <c r="O113" s="125"/>
      <c r="P113" s="125"/>
      <c r="Q113" s="125"/>
      <c r="R113" s="125"/>
      <c r="S113" s="125"/>
      <c r="T113" s="125"/>
      <c r="U113" s="125"/>
      <c r="V113" s="125"/>
      <c r="W113" s="125">
        <f>-'TOTAL INVERSION IAP'!H113</f>
        <v>0</v>
      </c>
      <c r="X113" s="125">
        <f>-'TOTAL INVERSION IAP'!I113</f>
        <v>0</v>
      </c>
      <c r="Y113" s="125">
        <f>-'TOTAL INVERSION IAP'!J113</f>
        <v>0</v>
      </c>
      <c r="Z113" s="125">
        <f>-'TOTAL INVERSION IAP'!K113</f>
        <v>0</v>
      </c>
      <c r="AA113" s="125">
        <f>-'TOTAL INVERSION IAP'!L113</f>
        <v>0</v>
      </c>
      <c r="AB113" s="125">
        <f>-'TOTAL INVERSION IAP'!M113</f>
        <v>0</v>
      </c>
      <c r="AC113" s="125">
        <f>-'TOTAL INVERSION IAP'!N113</f>
        <v>0</v>
      </c>
      <c r="AD113" s="125">
        <f>-'TOTAL INVERSION IAP'!O113</f>
        <v>0</v>
      </c>
      <c r="AE113" s="125">
        <f>-'TOTAL INVERSION IAP'!P113</f>
        <v>0</v>
      </c>
      <c r="AF113" s="125">
        <f>-'TOTAL INVERSION IAP'!Q113</f>
        <v>0</v>
      </c>
      <c r="AG113" s="125">
        <f>-'TOTAL INVERSION IAP'!R113</f>
        <v>0</v>
      </c>
      <c r="AH113" s="125">
        <f>-'TOTAL INVERSION IAP'!S113</f>
        <v>0</v>
      </c>
      <c r="AI113" s="125">
        <f>-'TOTAL INVERSION IAP'!T113</f>
        <v>0</v>
      </c>
      <c r="AJ113" s="125">
        <f>-'TOTAL INVERSION IAP'!U113</f>
        <v>0</v>
      </c>
      <c r="AK113" s="125">
        <f>-'TOTAL INVERSION IAP'!V113</f>
        <v>0</v>
      </c>
      <c r="AL113" s="125">
        <f>-'TOTAL INVERSION IAP'!W113</f>
        <v>0</v>
      </c>
      <c r="AM113" s="125">
        <f>-'TOTAL INVERSION IAP'!X113</f>
        <v>0</v>
      </c>
      <c r="AN113" s="125">
        <f>-'TOTAL INVERSION IAP'!Y113</f>
        <v>0</v>
      </c>
      <c r="AO113" s="125">
        <f>-'TOTAL INVERSION IAP'!Z113</f>
        <v>0</v>
      </c>
      <c r="AP113" s="125">
        <f>-'TOTAL INVERSION IAP'!AA113</f>
        <v>0</v>
      </c>
      <c r="AQ113" s="125">
        <f>-'TOTAL INVERSION IAP'!AB113</f>
        <v>0</v>
      </c>
      <c r="AR113" s="125">
        <f>-'TOTAL INVERSION IAP'!AC113</f>
        <v>0</v>
      </c>
      <c r="AS113" s="125">
        <f>-'TOTAL INVERSION IAP'!AD113</f>
        <v>0</v>
      </c>
      <c r="AT113" s="125">
        <f>-'TOTAL INVERSION IAP'!AE113</f>
        <v>0</v>
      </c>
      <c r="AU113" s="125">
        <f>-'TOTAL INVERSION IAP'!AF113</f>
        <v>0</v>
      </c>
      <c r="AV113" s="125">
        <f>-'TOTAL INVERSION IAP'!AG113</f>
        <v>0</v>
      </c>
      <c r="AW113" s="125">
        <f>-'TOTAL INVERSION IAP'!AH113</f>
        <v>0</v>
      </c>
      <c r="AX113" s="125">
        <f>-'TOTAL INVERSION IAP'!AI113</f>
        <v>0</v>
      </c>
      <c r="AY113" s="125">
        <f>-'TOTAL INVERSION IAP'!AJ113</f>
        <v>0</v>
      </c>
      <c r="AZ113" s="125">
        <f>-'TOTAL INVERSION IAP'!AK113</f>
        <v>0</v>
      </c>
      <c r="BA113" s="125">
        <f>-'TOTAL INVERSION IAP'!AL113</f>
        <v>0</v>
      </c>
      <c r="BB113" s="125">
        <f>-'TOTAL INVERSION IAP'!AM113</f>
        <v>0</v>
      </c>
      <c r="BC113" s="125">
        <f>-'TOTAL INVERSION IAP'!AN113</f>
        <v>0</v>
      </c>
      <c r="BD113" s="125">
        <f>-'TOTAL INVERSION IAP'!AO113</f>
        <v>0</v>
      </c>
      <c r="BE113" s="125">
        <f>-'TOTAL INVERSION IAP'!AP113</f>
        <v>0</v>
      </c>
      <c r="BF113" s="125">
        <f>-'TOTAL INVERSION IAP'!AQ113</f>
        <v>0</v>
      </c>
      <c r="BG113" s="125">
        <f>-'TOTAL INVERSION IAP'!AR113</f>
        <v>0</v>
      </c>
      <c r="BH113" s="125">
        <f>-'TOTAL INVERSION IAP'!AS113</f>
        <v>0</v>
      </c>
      <c r="BI113" s="125">
        <f>-'TOTAL INVERSION IAP'!AT113</f>
        <v>0</v>
      </c>
      <c r="BJ113" s="125">
        <f>-'TOTAL INVERSION IAP'!AU113</f>
        <v>0</v>
      </c>
      <c r="BK113" s="125">
        <f>-'TOTAL INVERSION IAP'!AV113</f>
        <v>0</v>
      </c>
      <c r="BL113" s="125">
        <f>-'TOTAL INVERSION IAP'!AW113</f>
        <v>0</v>
      </c>
      <c r="BM113" s="125">
        <f>-'TOTAL INVERSION IAP'!AX113</f>
        <v>0</v>
      </c>
      <c r="BN113" s="125">
        <f>-'TOTAL INVERSION IAP'!AY113</f>
        <v>0</v>
      </c>
      <c r="BO113" s="125">
        <f>-'TOTAL INVERSION IAP'!AZ113</f>
        <v>0</v>
      </c>
      <c r="BP113" s="125">
        <f>-'TOTAL INVERSION IAP'!BA113</f>
        <v>0</v>
      </c>
      <c r="BQ113" s="125">
        <f>-'TOTAL INVERSION IAP'!BB113</f>
        <v>0</v>
      </c>
      <c r="BR113" s="125">
        <f>-'TOTAL INVERSION IAP'!BC113</f>
        <v>0</v>
      </c>
    </row>
    <row r="114" spans="2:70" x14ac:dyDescent="0.25">
      <c r="B114" s="59" t="s">
        <v>106</v>
      </c>
      <c r="C114" s="62" t="str">
        <f>+VLOOKUP(B114,'resumen UCAP'!$A$5:$O$329,2,0)</f>
        <v>PROYECTOR MH 250 SEGUNDA</v>
      </c>
      <c r="D114" s="63">
        <f>+'Desmonte Infr. financiada'!D114</f>
        <v>279</v>
      </c>
      <c r="E114" s="63" t="str">
        <f>+VLOOKUP(B114,'resumen UCAP'!$A$5:$O$329,3,0)</f>
        <v>Un</v>
      </c>
      <c r="F114" s="64">
        <f>+VLOOKUP(B114,'resumen UCAP'!$A$5:$O$329,15,0)</f>
        <v>509142</v>
      </c>
      <c r="G114" s="124">
        <v>2</v>
      </c>
      <c r="H114" s="125"/>
      <c r="I114" s="125"/>
      <c r="J114" s="125"/>
      <c r="K114" s="125"/>
      <c r="L114" s="125"/>
      <c r="M114" s="125"/>
      <c r="N114" s="125"/>
      <c r="O114" s="125"/>
      <c r="P114" s="125"/>
      <c r="Q114" s="125"/>
      <c r="R114" s="125"/>
      <c r="S114" s="125"/>
      <c r="T114" s="125"/>
      <c r="U114" s="125"/>
      <c r="V114" s="125"/>
      <c r="W114" s="125">
        <f>-'TOTAL INVERSION IAP'!H114</f>
        <v>0</v>
      </c>
      <c r="X114" s="125">
        <f>-'TOTAL INVERSION IAP'!I114</f>
        <v>0</v>
      </c>
      <c r="Y114" s="125">
        <f>-'TOTAL INVERSION IAP'!J114</f>
        <v>0</v>
      </c>
      <c r="Z114" s="125">
        <f>-'TOTAL INVERSION IAP'!K114</f>
        <v>0</v>
      </c>
      <c r="AA114" s="125">
        <f>-'TOTAL INVERSION IAP'!L114</f>
        <v>0</v>
      </c>
      <c r="AB114" s="125">
        <f>-'TOTAL INVERSION IAP'!M114</f>
        <v>0</v>
      </c>
      <c r="AC114" s="125">
        <f>-'TOTAL INVERSION IAP'!N114</f>
        <v>0</v>
      </c>
      <c r="AD114" s="125">
        <f>-'TOTAL INVERSION IAP'!O114</f>
        <v>0</v>
      </c>
      <c r="AE114" s="125">
        <f>-'TOTAL INVERSION IAP'!P114</f>
        <v>0</v>
      </c>
      <c r="AF114" s="125">
        <f>-'TOTAL INVERSION IAP'!Q114</f>
        <v>0</v>
      </c>
      <c r="AG114" s="125">
        <f>-'TOTAL INVERSION IAP'!R114</f>
        <v>0</v>
      </c>
      <c r="AH114" s="125">
        <f>-'TOTAL INVERSION IAP'!S114</f>
        <v>0</v>
      </c>
      <c r="AI114" s="125">
        <f>-'TOTAL INVERSION IAP'!T114</f>
        <v>0</v>
      </c>
      <c r="AJ114" s="125">
        <f>-'TOTAL INVERSION IAP'!U114</f>
        <v>0</v>
      </c>
      <c r="AK114" s="125">
        <f>-'TOTAL INVERSION IAP'!V114</f>
        <v>0</v>
      </c>
      <c r="AL114" s="125">
        <f>-'TOTAL INVERSION IAP'!W114</f>
        <v>0</v>
      </c>
      <c r="AM114" s="125">
        <f>-'TOTAL INVERSION IAP'!X114</f>
        <v>0</v>
      </c>
      <c r="AN114" s="125">
        <f>-'TOTAL INVERSION IAP'!Y114</f>
        <v>0</v>
      </c>
      <c r="AO114" s="125">
        <f>-'TOTAL INVERSION IAP'!Z114</f>
        <v>0</v>
      </c>
      <c r="AP114" s="125">
        <f>-'TOTAL INVERSION IAP'!AA114</f>
        <v>0</v>
      </c>
      <c r="AQ114" s="125">
        <f>-'TOTAL INVERSION IAP'!AB114</f>
        <v>0</v>
      </c>
      <c r="AR114" s="125">
        <f>-'TOTAL INVERSION IAP'!AC114</f>
        <v>0</v>
      </c>
      <c r="AS114" s="125">
        <f>-'TOTAL INVERSION IAP'!AD114</f>
        <v>0</v>
      </c>
      <c r="AT114" s="125">
        <f>-'TOTAL INVERSION IAP'!AE114</f>
        <v>0</v>
      </c>
      <c r="AU114" s="125">
        <f>-'TOTAL INVERSION IAP'!AF114</f>
        <v>0</v>
      </c>
      <c r="AV114" s="125">
        <f>-'TOTAL INVERSION IAP'!AG114</f>
        <v>0</v>
      </c>
      <c r="AW114" s="125">
        <f>-'TOTAL INVERSION IAP'!AH114</f>
        <v>0</v>
      </c>
      <c r="AX114" s="125">
        <f>-'TOTAL INVERSION IAP'!AI114</f>
        <v>0</v>
      </c>
      <c r="AY114" s="125">
        <f>-'TOTAL INVERSION IAP'!AJ114</f>
        <v>0</v>
      </c>
      <c r="AZ114" s="125">
        <f>-'TOTAL INVERSION IAP'!AK114</f>
        <v>0</v>
      </c>
      <c r="BA114" s="125">
        <f>-'TOTAL INVERSION IAP'!AL114</f>
        <v>0</v>
      </c>
      <c r="BB114" s="125">
        <f>-'TOTAL INVERSION IAP'!AM114</f>
        <v>0</v>
      </c>
      <c r="BC114" s="125">
        <f>-'TOTAL INVERSION IAP'!AN114</f>
        <v>0</v>
      </c>
      <c r="BD114" s="125">
        <f>-'TOTAL INVERSION IAP'!AO114</f>
        <v>0</v>
      </c>
      <c r="BE114" s="125">
        <f>-'TOTAL INVERSION IAP'!AP114</f>
        <v>0</v>
      </c>
      <c r="BF114" s="125">
        <f>-'TOTAL INVERSION IAP'!AQ114</f>
        <v>0</v>
      </c>
      <c r="BG114" s="125">
        <f>-'TOTAL INVERSION IAP'!AR114</f>
        <v>0</v>
      </c>
      <c r="BH114" s="125">
        <f>-'TOTAL INVERSION IAP'!AS114</f>
        <v>0</v>
      </c>
      <c r="BI114" s="125">
        <f>-'TOTAL INVERSION IAP'!AT114</f>
        <v>0</v>
      </c>
      <c r="BJ114" s="125">
        <f>-'TOTAL INVERSION IAP'!AU114</f>
        <v>0</v>
      </c>
      <c r="BK114" s="125">
        <f>-'TOTAL INVERSION IAP'!AV114</f>
        <v>0</v>
      </c>
      <c r="BL114" s="125">
        <f>-'TOTAL INVERSION IAP'!AW114</f>
        <v>0</v>
      </c>
      <c r="BM114" s="125">
        <f>-'TOTAL INVERSION IAP'!AX114</f>
        <v>0</v>
      </c>
      <c r="BN114" s="125">
        <f>-'TOTAL INVERSION IAP'!AY114</f>
        <v>0</v>
      </c>
      <c r="BO114" s="125">
        <f>-'TOTAL INVERSION IAP'!AZ114</f>
        <v>0</v>
      </c>
      <c r="BP114" s="125">
        <f>-'TOTAL INVERSION IAP'!BA114</f>
        <v>0</v>
      </c>
      <c r="BQ114" s="125">
        <f>-'TOTAL INVERSION IAP'!BB114</f>
        <v>0</v>
      </c>
      <c r="BR114" s="125">
        <f>-'TOTAL INVERSION IAP'!BC114</f>
        <v>0</v>
      </c>
    </row>
    <row r="115" spans="2:70" x14ac:dyDescent="0.25">
      <c r="B115" s="59" t="s">
        <v>107</v>
      </c>
      <c r="C115" s="62" t="str">
        <f>+VLOOKUP(B115,'resumen UCAP'!$A$5:$O$329,2,0)</f>
        <v>Proyector led 200w</v>
      </c>
      <c r="D115" s="63">
        <f>+'Desmonte Infr. financiada'!D115</f>
        <v>200</v>
      </c>
      <c r="E115" s="63" t="str">
        <f>+VLOOKUP(B115,'resumen UCAP'!$A$5:$O$329,3,0)</f>
        <v>Un</v>
      </c>
      <c r="F115" s="64">
        <f>+VLOOKUP(B115,'resumen UCAP'!$A$5:$O$329,15,0)</f>
        <v>2176396</v>
      </c>
      <c r="G115" s="61">
        <v>9</v>
      </c>
      <c r="H115" s="125"/>
      <c r="I115" s="125"/>
      <c r="J115" s="125"/>
      <c r="K115" s="125"/>
      <c r="L115" s="125"/>
      <c r="M115" s="125"/>
      <c r="N115" s="125"/>
      <c r="O115" s="125"/>
      <c r="P115" s="125"/>
      <c r="Q115" s="125"/>
      <c r="R115" s="125"/>
      <c r="S115" s="125"/>
      <c r="T115" s="125"/>
      <c r="U115" s="125"/>
      <c r="V115" s="125"/>
      <c r="W115" s="125">
        <f>-'TOTAL INVERSION IAP'!H115</f>
        <v>0</v>
      </c>
      <c r="X115" s="125">
        <f>-'TOTAL INVERSION IAP'!I115</f>
        <v>0</v>
      </c>
      <c r="Y115" s="125">
        <f>-'TOTAL INVERSION IAP'!J115</f>
        <v>0</v>
      </c>
      <c r="Z115" s="125">
        <f>-'TOTAL INVERSION IAP'!K115</f>
        <v>0</v>
      </c>
      <c r="AA115" s="125">
        <f>-'TOTAL INVERSION IAP'!L115</f>
        <v>0</v>
      </c>
      <c r="AB115" s="125">
        <f>-'TOTAL INVERSION IAP'!M115</f>
        <v>0</v>
      </c>
      <c r="AC115" s="125">
        <f>-'TOTAL INVERSION IAP'!N115</f>
        <v>0</v>
      </c>
      <c r="AD115" s="125">
        <f>-'TOTAL INVERSION IAP'!O115</f>
        <v>0</v>
      </c>
      <c r="AE115" s="125">
        <f>-'TOTAL INVERSION IAP'!P115</f>
        <v>0</v>
      </c>
      <c r="AF115" s="125">
        <f>-'TOTAL INVERSION IAP'!Q115</f>
        <v>0</v>
      </c>
      <c r="AG115" s="125">
        <f>-'TOTAL INVERSION IAP'!R115</f>
        <v>0</v>
      </c>
      <c r="AH115" s="125">
        <f>-'TOTAL INVERSION IAP'!S115</f>
        <v>0</v>
      </c>
      <c r="AI115" s="125">
        <f>-'TOTAL INVERSION IAP'!T115</f>
        <v>0</v>
      </c>
      <c r="AJ115" s="125">
        <f>-'TOTAL INVERSION IAP'!U115</f>
        <v>0</v>
      </c>
      <c r="AK115" s="125">
        <f>-'TOTAL INVERSION IAP'!V115</f>
        <v>0</v>
      </c>
      <c r="AL115" s="125">
        <f>-'TOTAL INVERSION IAP'!W115</f>
        <v>0</v>
      </c>
      <c r="AM115" s="125">
        <f>-'TOTAL INVERSION IAP'!X115</f>
        <v>0</v>
      </c>
      <c r="AN115" s="125">
        <f>-'TOTAL INVERSION IAP'!Y115</f>
        <v>0</v>
      </c>
      <c r="AO115" s="125">
        <f>-'TOTAL INVERSION IAP'!Z115</f>
        <v>0</v>
      </c>
      <c r="AP115" s="125">
        <f>-'TOTAL INVERSION IAP'!AA115</f>
        <v>0</v>
      </c>
      <c r="AQ115" s="125">
        <f>-'TOTAL INVERSION IAP'!AB115</f>
        <v>0</v>
      </c>
      <c r="AR115" s="125">
        <f>-'TOTAL INVERSION IAP'!AC115</f>
        <v>0</v>
      </c>
      <c r="AS115" s="125">
        <f>-'TOTAL INVERSION IAP'!AD115</f>
        <v>0</v>
      </c>
      <c r="AT115" s="125">
        <f>-'TOTAL INVERSION IAP'!AE115</f>
        <v>0</v>
      </c>
      <c r="AU115" s="125">
        <f>-'TOTAL INVERSION IAP'!AF115</f>
        <v>0</v>
      </c>
      <c r="AV115" s="125">
        <f>-'TOTAL INVERSION IAP'!AG115</f>
        <v>0</v>
      </c>
      <c r="AW115" s="125">
        <f>-'TOTAL INVERSION IAP'!AH115</f>
        <v>0</v>
      </c>
      <c r="AX115" s="125">
        <f>-'TOTAL INVERSION IAP'!AI115</f>
        <v>0</v>
      </c>
      <c r="AY115" s="125">
        <f>-'TOTAL INVERSION IAP'!AJ115</f>
        <v>0</v>
      </c>
      <c r="AZ115" s="125">
        <f>-'TOTAL INVERSION IAP'!AK115</f>
        <v>0</v>
      </c>
      <c r="BA115" s="125">
        <f>-'TOTAL INVERSION IAP'!AL115</f>
        <v>0</v>
      </c>
      <c r="BB115" s="125">
        <f>-'TOTAL INVERSION IAP'!AM115</f>
        <v>0</v>
      </c>
      <c r="BC115" s="125">
        <f>-'TOTAL INVERSION IAP'!AN115</f>
        <v>0</v>
      </c>
      <c r="BD115" s="125">
        <f>-'TOTAL INVERSION IAP'!AO115</f>
        <v>0</v>
      </c>
      <c r="BE115" s="125">
        <f>-'TOTAL INVERSION IAP'!AP115</f>
        <v>0</v>
      </c>
      <c r="BF115" s="125">
        <f>-'TOTAL INVERSION IAP'!AQ115</f>
        <v>0</v>
      </c>
      <c r="BG115" s="125">
        <f>-'TOTAL INVERSION IAP'!AR115</f>
        <v>0</v>
      </c>
      <c r="BH115" s="125">
        <f>-'TOTAL INVERSION IAP'!AS115</f>
        <v>0</v>
      </c>
      <c r="BI115" s="125">
        <f>-'TOTAL INVERSION IAP'!AT115</f>
        <v>0</v>
      </c>
      <c r="BJ115" s="125">
        <f>-'TOTAL INVERSION IAP'!AU115</f>
        <v>0</v>
      </c>
      <c r="BK115" s="125">
        <f>-'TOTAL INVERSION IAP'!AV115</f>
        <v>0</v>
      </c>
      <c r="BL115" s="125">
        <f>-'TOTAL INVERSION IAP'!AW115</f>
        <v>0</v>
      </c>
      <c r="BM115" s="125">
        <f>-'TOTAL INVERSION IAP'!AX115</f>
        <v>0</v>
      </c>
      <c r="BN115" s="125">
        <f>-'TOTAL INVERSION IAP'!AY115</f>
        <v>0</v>
      </c>
      <c r="BO115" s="125">
        <f>-'TOTAL INVERSION IAP'!AZ115</f>
        <v>0</v>
      </c>
      <c r="BP115" s="125">
        <f>-'TOTAL INVERSION IAP'!BA115</f>
        <v>0</v>
      </c>
      <c r="BQ115" s="125">
        <f>-'TOTAL INVERSION IAP'!BB115</f>
        <v>0</v>
      </c>
      <c r="BR115" s="125">
        <f>-'TOTAL INVERSION IAP'!BC115</f>
        <v>0</v>
      </c>
    </row>
    <row r="116" spans="2:70" x14ac:dyDescent="0.25">
      <c r="B116" s="59" t="s">
        <v>108</v>
      </c>
      <c r="C116" s="62" t="str">
        <f>+VLOOKUP(B116,'resumen UCAP'!$A$5:$O$329,2,0)</f>
        <v>Luminaria picadelly 250w</v>
      </c>
      <c r="D116" s="63">
        <f>+'Desmonte Infr. financiada'!D116</f>
        <v>279</v>
      </c>
      <c r="E116" s="63" t="str">
        <f>+VLOOKUP(B116,'resumen UCAP'!$A$5:$O$329,3,0)</f>
        <v>Un</v>
      </c>
      <c r="F116" s="64">
        <f>+VLOOKUP(B116,'resumen UCAP'!$A$5:$O$329,15,0)</f>
        <v>680000</v>
      </c>
      <c r="G116" s="123">
        <v>6</v>
      </c>
      <c r="H116" s="125"/>
      <c r="I116" s="125"/>
      <c r="J116" s="125"/>
      <c r="K116" s="125"/>
      <c r="L116" s="125"/>
      <c r="M116" s="125"/>
      <c r="N116" s="125"/>
      <c r="O116" s="125"/>
      <c r="P116" s="125"/>
      <c r="Q116" s="125"/>
      <c r="R116" s="125"/>
      <c r="S116" s="125"/>
      <c r="T116" s="125"/>
      <c r="U116" s="125"/>
      <c r="V116" s="125"/>
      <c r="W116" s="125">
        <f>-'TOTAL INVERSION IAP'!H116</f>
        <v>0</v>
      </c>
      <c r="X116" s="125">
        <f>-'TOTAL INVERSION IAP'!I116</f>
        <v>0</v>
      </c>
      <c r="Y116" s="125">
        <f>-'TOTAL INVERSION IAP'!J116</f>
        <v>0</v>
      </c>
      <c r="Z116" s="125">
        <f>-'TOTAL INVERSION IAP'!K116</f>
        <v>0</v>
      </c>
      <c r="AA116" s="125">
        <f>-'TOTAL INVERSION IAP'!L116</f>
        <v>0</v>
      </c>
      <c r="AB116" s="125">
        <f>-'TOTAL INVERSION IAP'!M116</f>
        <v>0</v>
      </c>
      <c r="AC116" s="125">
        <f>-'TOTAL INVERSION IAP'!N116</f>
        <v>0</v>
      </c>
      <c r="AD116" s="125">
        <f>-'TOTAL INVERSION IAP'!O116</f>
        <v>0</v>
      </c>
      <c r="AE116" s="125">
        <f>-'TOTAL INVERSION IAP'!P116</f>
        <v>0</v>
      </c>
      <c r="AF116" s="125">
        <f>-'TOTAL INVERSION IAP'!Q116</f>
        <v>0</v>
      </c>
      <c r="AG116" s="125">
        <f>-'TOTAL INVERSION IAP'!R116</f>
        <v>0</v>
      </c>
      <c r="AH116" s="125">
        <f>-'TOTAL INVERSION IAP'!S116</f>
        <v>0</v>
      </c>
      <c r="AI116" s="125">
        <f>-'TOTAL INVERSION IAP'!T116</f>
        <v>0</v>
      </c>
      <c r="AJ116" s="125">
        <f>-'TOTAL INVERSION IAP'!U116</f>
        <v>0</v>
      </c>
      <c r="AK116" s="125">
        <f>-'TOTAL INVERSION IAP'!V116</f>
        <v>0</v>
      </c>
      <c r="AL116" s="125">
        <f>-'TOTAL INVERSION IAP'!W116</f>
        <v>0</v>
      </c>
      <c r="AM116" s="125">
        <f>-'TOTAL INVERSION IAP'!X116</f>
        <v>0</v>
      </c>
      <c r="AN116" s="125">
        <f>-'TOTAL INVERSION IAP'!Y116</f>
        <v>0</v>
      </c>
      <c r="AO116" s="125">
        <f>-'TOTAL INVERSION IAP'!Z116</f>
        <v>0</v>
      </c>
      <c r="AP116" s="125">
        <f>-'TOTAL INVERSION IAP'!AA116</f>
        <v>0</v>
      </c>
      <c r="AQ116" s="125">
        <f>-'TOTAL INVERSION IAP'!AB116</f>
        <v>0</v>
      </c>
      <c r="AR116" s="125">
        <f>-'TOTAL INVERSION IAP'!AC116</f>
        <v>0</v>
      </c>
      <c r="AS116" s="125">
        <f>-'TOTAL INVERSION IAP'!AD116</f>
        <v>0</v>
      </c>
      <c r="AT116" s="125">
        <f>-'TOTAL INVERSION IAP'!AE116</f>
        <v>0</v>
      </c>
      <c r="AU116" s="125">
        <f>-'TOTAL INVERSION IAP'!AF116</f>
        <v>0</v>
      </c>
      <c r="AV116" s="125">
        <f>-'TOTAL INVERSION IAP'!AG116</f>
        <v>0</v>
      </c>
      <c r="AW116" s="125">
        <f>-'TOTAL INVERSION IAP'!AH116</f>
        <v>0</v>
      </c>
      <c r="AX116" s="125">
        <f>-'TOTAL INVERSION IAP'!AI116</f>
        <v>0</v>
      </c>
      <c r="AY116" s="125">
        <f>-'TOTAL INVERSION IAP'!AJ116</f>
        <v>0</v>
      </c>
      <c r="AZ116" s="125">
        <f>-'TOTAL INVERSION IAP'!AK116</f>
        <v>0</v>
      </c>
      <c r="BA116" s="125">
        <f>-'TOTAL INVERSION IAP'!AL116</f>
        <v>0</v>
      </c>
      <c r="BB116" s="125">
        <f>-'TOTAL INVERSION IAP'!AM116</f>
        <v>0</v>
      </c>
      <c r="BC116" s="125">
        <f>-'TOTAL INVERSION IAP'!AN116</f>
        <v>0</v>
      </c>
      <c r="BD116" s="125">
        <f>-'TOTAL INVERSION IAP'!AO116</f>
        <v>0</v>
      </c>
      <c r="BE116" s="125">
        <f>-'TOTAL INVERSION IAP'!AP116</f>
        <v>0</v>
      </c>
      <c r="BF116" s="125">
        <f>-'TOTAL INVERSION IAP'!AQ116</f>
        <v>0</v>
      </c>
      <c r="BG116" s="125">
        <f>-'TOTAL INVERSION IAP'!AR116</f>
        <v>0</v>
      </c>
      <c r="BH116" s="125">
        <f>-'TOTAL INVERSION IAP'!AS116</f>
        <v>0</v>
      </c>
      <c r="BI116" s="125">
        <f>-'TOTAL INVERSION IAP'!AT116</f>
        <v>0</v>
      </c>
      <c r="BJ116" s="125">
        <f>-'TOTAL INVERSION IAP'!AU116</f>
        <v>0</v>
      </c>
      <c r="BK116" s="125">
        <f>-'TOTAL INVERSION IAP'!AV116</f>
        <v>0</v>
      </c>
      <c r="BL116" s="125">
        <f>-'TOTAL INVERSION IAP'!AW116</f>
        <v>0</v>
      </c>
      <c r="BM116" s="125">
        <f>-'TOTAL INVERSION IAP'!AX116</f>
        <v>0</v>
      </c>
      <c r="BN116" s="125">
        <f>-'TOTAL INVERSION IAP'!AY116</f>
        <v>0</v>
      </c>
      <c r="BO116" s="125">
        <f>-'TOTAL INVERSION IAP'!AZ116</f>
        <v>0</v>
      </c>
      <c r="BP116" s="125">
        <f>-'TOTAL INVERSION IAP'!BA116</f>
        <v>0</v>
      </c>
      <c r="BQ116" s="125">
        <f>-'TOTAL INVERSION IAP'!BB116</f>
        <v>0</v>
      </c>
      <c r="BR116" s="125">
        <f>-'TOTAL INVERSION IAP'!BC116</f>
        <v>0</v>
      </c>
    </row>
    <row r="117" spans="2:70" x14ac:dyDescent="0.25">
      <c r="B117" s="59" t="s">
        <v>109</v>
      </c>
      <c r="C117" s="62" t="str">
        <f>+VLOOKUP(B117,'resumen UCAP'!$A$5:$O$329,2,0)</f>
        <v>ETIQUETA LUMINARIA LED 100W NUEVA</v>
      </c>
      <c r="D117" s="63">
        <f>+'Desmonte Infr. financiada'!D117</f>
        <v>100</v>
      </c>
      <c r="E117" s="63" t="str">
        <f>+VLOOKUP(B117,'resumen UCAP'!$A$5:$O$329,3,0)</f>
        <v>Un</v>
      </c>
      <c r="F117" s="64">
        <f>+VLOOKUP(B117,'resumen UCAP'!$A$5:$O$329,15,0)</f>
        <v>2060000</v>
      </c>
      <c r="G117" s="61">
        <v>7</v>
      </c>
      <c r="H117" s="125"/>
      <c r="I117" s="125"/>
      <c r="J117" s="125"/>
      <c r="K117" s="125"/>
      <c r="L117" s="125"/>
      <c r="M117" s="125"/>
      <c r="N117" s="125"/>
      <c r="O117" s="125"/>
      <c r="P117" s="125"/>
      <c r="Q117" s="125"/>
      <c r="R117" s="125"/>
      <c r="S117" s="125"/>
      <c r="T117" s="125"/>
      <c r="U117" s="125"/>
      <c r="V117" s="125"/>
      <c r="W117" s="125">
        <f>-'TOTAL INVERSION IAP'!H117</f>
        <v>0</v>
      </c>
      <c r="X117" s="125">
        <f>-'TOTAL INVERSION IAP'!I117</f>
        <v>0</v>
      </c>
      <c r="Y117" s="125">
        <f>-'TOTAL INVERSION IAP'!J117</f>
        <v>0</v>
      </c>
      <c r="Z117" s="125">
        <f>-'TOTAL INVERSION IAP'!K117</f>
        <v>0</v>
      </c>
      <c r="AA117" s="125">
        <f>-'TOTAL INVERSION IAP'!L117</f>
        <v>0</v>
      </c>
      <c r="AB117" s="125">
        <f>-'TOTAL INVERSION IAP'!M117</f>
        <v>0</v>
      </c>
      <c r="AC117" s="125">
        <f>-'TOTAL INVERSION IAP'!N117</f>
        <v>0</v>
      </c>
      <c r="AD117" s="125">
        <f>-'TOTAL INVERSION IAP'!O117</f>
        <v>0</v>
      </c>
      <c r="AE117" s="125">
        <f>-'TOTAL INVERSION IAP'!P117</f>
        <v>0</v>
      </c>
      <c r="AF117" s="125">
        <f>-'TOTAL INVERSION IAP'!Q117</f>
        <v>0</v>
      </c>
      <c r="AG117" s="125">
        <f>-'TOTAL INVERSION IAP'!R117</f>
        <v>0</v>
      </c>
      <c r="AH117" s="125">
        <f>-'TOTAL INVERSION IAP'!S117</f>
        <v>0</v>
      </c>
      <c r="AI117" s="125">
        <f>-'TOTAL INVERSION IAP'!T117</f>
        <v>0</v>
      </c>
      <c r="AJ117" s="125">
        <f>-'TOTAL INVERSION IAP'!U117</f>
        <v>0</v>
      </c>
      <c r="AK117" s="125">
        <f>-'TOTAL INVERSION IAP'!V117</f>
        <v>0</v>
      </c>
      <c r="AL117" s="125">
        <f>-'TOTAL INVERSION IAP'!W117</f>
        <v>0</v>
      </c>
      <c r="AM117" s="125">
        <f>-'TOTAL INVERSION IAP'!X117</f>
        <v>0</v>
      </c>
      <c r="AN117" s="125">
        <f>-'TOTAL INVERSION IAP'!Y117</f>
        <v>0</v>
      </c>
      <c r="AO117" s="125">
        <f>-'TOTAL INVERSION IAP'!Z117</f>
        <v>0</v>
      </c>
      <c r="AP117" s="125">
        <f>-'TOTAL INVERSION IAP'!AA117</f>
        <v>0</v>
      </c>
      <c r="AQ117" s="125">
        <f>-'TOTAL INVERSION IAP'!AB117</f>
        <v>0</v>
      </c>
      <c r="AR117" s="125">
        <f>-'TOTAL INVERSION IAP'!AC117</f>
        <v>0</v>
      </c>
      <c r="AS117" s="125">
        <f>-'TOTAL INVERSION IAP'!AD117</f>
        <v>0</v>
      </c>
      <c r="AT117" s="125">
        <f>-'TOTAL INVERSION IAP'!AE117</f>
        <v>0</v>
      </c>
      <c r="AU117" s="125">
        <f>-'TOTAL INVERSION IAP'!AF117</f>
        <v>0</v>
      </c>
      <c r="AV117" s="125">
        <f>-'TOTAL INVERSION IAP'!AG117</f>
        <v>0</v>
      </c>
      <c r="AW117" s="125">
        <f>-'TOTAL INVERSION IAP'!AH117</f>
        <v>0</v>
      </c>
      <c r="AX117" s="125">
        <f>-'TOTAL INVERSION IAP'!AI117</f>
        <v>0</v>
      </c>
      <c r="AY117" s="125">
        <f>-'TOTAL INVERSION IAP'!AJ117</f>
        <v>0</v>
      </c>
      <c r="AZ117" s="125">
        <f>-'TOTAL INVERSION IAP'!AK117</f>
        <v>0</v>
      </c>
      <c r="BA117" s="125">
        <f>-'TOTAL INVERSION IAP'!AL117</f>
        <v>0</v>
      </c>
      <c r="BB117" s="125">
        <f>-'TOTAL INVERSION IAP'!AM117</f>
        <v>0</v>
      </c>
      <c r="BC117" s="125">
        <f>-'TOTAL INVERSION IAP'!AN117</f>
        <v>0</v>
      </c>
      <c r="BD117" s="125">
        <f>-'TOTAL INVERSION IAP'!AO117</f>
        <v>0</v>
      </c>
      <c r="BE117" s="125">
        <f>-'TOTAL INVERSION IAP'!AP117</f>
        <v>0</v>
      </c>
      <c r="BF117" s="125">
        <f>-'TOTAL INVERSION IAP'!AQ117</f>
        <v>0</v>
      </c>
      <c r="BG117" s="125">
        <f>-'TOTAL INVERSION IAP'!AR117</f>
        <v>0</v>
      </c>
      <c r="BH117" s="125">
        <f>-'TOTAL INVERSION IAP'!AS117</f>
        <v>0</v>
      </c>
      <c r="BI117" s="125">
        <f>-'TOTAL INVERSION IAP'!AT117</f>
        <v>0</v>
      </c>
      <c r="BJ117" s="125">
        <f>-'TOTAL INVERSION IAP'!AU117</f>
        <v>0</v>
      </c>
      <c r="BK117" s="125">
        <f>-'TOTAL INVERSION IAP'!AV117</f>
        <v>0</v>
      </c>
      <c r="BL117" s="125">
        <f>-'TOTAL INVERSION IAP'!AW117</f>
        <v>0</v>
      </c>
      <c r="BM117" s="125">
        <f>-'TOTAL INVERSION IAP'!AX117</f>
        <v>0</v>
      </c>
      <c r="BN117" s="125">
        <f>-'TOTAL INVERSION IAP'!AY117</f>
        <v>0</v>
      </c>
      <c r="BO117" s="125">
        <f>-'TOTAL INVERSION IAP'!AZ117</f>
        <v>0</v>
      </c>
      <c r="BP117" s="125">
        <f>-'TOTAL INVERSION IAP'!BA117</f>
        <v>0</v>
      </c>
      <c r="BQ117" s="125">
        <f>-'TOTAL INVERSION IAP'!BB117</f>
        <v>0</v>
      </c>
      <c r="BR117" s="125">
        <f>-'TOTAL INVERSION IAP'!BC117</f>
        <v>0</v>
      </c>
    </row>
    <row r="118" spans="2:70" x14ac:dyDescent="0.25">
      <c r="B118" s="59" t="s">
        <v>110</v>
      </c>
      <c r="C118" s="62" t="str">
        <f>+VLOOKUP(B118,'resumen UCAP'!$A$5:$O$329,2,0)</f>
        <v>PROYECTOR LED 400W APOLO</v>
      </c>
      <c r="D118" s="63">
        <f>+'Desmonte Infr. financiada'!D118</f>
        <v>400</v>
      </c>
      <c r="E118" s="63" t="str">
        <f>+VLOOKUP(B118,'resumen UCAP'!$A$5:$O$329,3,0)</f>
        <v>Un</v>
      </c>
      <c r="F118" s="64">
        <f>+VLOOKUP(B118,'resumen UCAP'!$A$5:$O$329,15,0)</f>
        <v>2980712</v>
      </c>
      <c r="G118" s="61">
        <v>13</v>
      </c>
      <c r="H118" s="125"/>
      <c r="I118" s="125"/>
      <c r="J118" s="125"/>
      <c r="K118" s="125"/>
      <c r="L118" s="125"/>
      <c r="M118" s="125"/>
      <c r="N118" s="125"/>
      <c r="O118" s="125"/>
      <c r="P118" s="125"/>
      <c r="Q118" s="125"/>
      <c r="R118" s="125"/>
      <c r="S118" s="125"/>
      <c r="T118" s="125"/>
      <c r="U118" s="125"/>
      <c r="V118" s="125"/>
      <c r="W118" s="125">
        <f>-'TOTAL INVERSION IAP'!H118</f>
        <v>0</v>
      </c>
      <c r="X118" s="125">
        <f>-'TOTAL INVERSION IAP'!I118</f>
        <v>0</v>
      </c>
      <c r="Y118" s="125">
        <f>-'TOTAL INVERSION IAP'!J118</f>
        <v>0</v>
      </c>
      <c r="Z118" s="125">
        <f>-'TOTAL INVERSION IAP'!K118</f>
        <v>0</v>
      </c>
      <c r="AA118" s="125">
        <f>-'TOTAL INVERSION IAP'!L118</f>
        <v>0</v>
      </c>
      <c r="AB118" s="125">
        <f>-'TOTAL INVERSION IAP'!M118</f>
        <v>0</v>
      </c>
      <c r="AC118" s="125">
        <f>-'TOTAL INVERSION IAP'!N118</f>
        <v>0</v>
      </c>
      <c r="AD118" s="125">
        <f>-'TOTAL INVERSION IAP'!O118</f>
        <v>0</v>
      </c>
      <c r="AE118" s="125">
        <f>-'TOTAL INVERSION IAP'!P118</f>
        <v>0</v>
      </c>
      <c r="AF118" s="125">
        <f>-'TOTAL INVERSION IAP'!Q118</f>
        <v>0</v>
      </c>
      <c r="AG118" s="125">
        <f>-'TOTAL INVERSION IAP'!R118</f>
        <v>0</v>
      </c>
      <c r="AH118" s="125">
        <f>-'TOTAL INVERSION IAP'!S118</f>
        <v>0</v>
      </c>
      <c r="AI118" s="125">
        <f>-'TOTAL INVERSION IAP'!T118</f>
        <v>0</v>
      </c>
      <c r="AJ118" s="125">
        <f>-'TOTAL INVERSION IAP'!U118</f>
        <v>0</v>
      </c>
      <c r="AK118" s="125">
        <f>-'TOTAL INVERSION IAP'!V118</f>
        <v>0</v>
      </c>
      <c r="AL118" s="125">
        <f>-'TOTAL INVERSION IAP'!W118</f>
        <v>0</v>
      </c>
      <c r="AM118" s="125">
        <f>-'TOTAL INVERSION IAP'!X118</f>
        <v>0</v>
      </c>
      <c r="AN118" s="125">
        <f>-'TOTAL INVERSION IAP'!Y118</f>
        <v>0</v>
      </c>
      <c r="AO118" s="125">
        <f>-'TOTAL INVERSION IAP'!Z118</f>
        <v>0</v>
      </c>
      <c r="AP118" s="125">
        <f>-'TOTAL INVERSION IAP'!AA118</f>
        <v>0</v>
      </c>
      <c r="AQ118" s="125">
        <f>-'TOTAL INVERSION IAP'!AB118</f>
        <v>0</v>
      </c>
      <c r="AR118" s="125">
        <f>-'TOTAL INVERSION IAP'!AC118</f>
        <v>0</v>
      </c>
      <c r="AS118" s="125">
        <f>-'TOTAL INVERSION IAP'!AD118</f>
        <v>0</v>
      </c>
      <c r="AT118" s="125">
        <f>-'TOTAL INVERSION IAP'!AE118</f>
        <v>0</v>
      </c>
      <c r="AU118" s="125">
        <f>-'TOTAL INVERSION IAP'!AF118</f>
        <v>0</v>
      </c>
      <c r="AV118" s="125">
        <f>-'TOTAL INVERSION IAP'!AG118</f>
        <v>0</v>
      </c>
      <c r="AW118" s="125">
        <f>-'TOTAL INVERSION IAP'!AH118</f>
        <v>0</v>
      </c>
      <c r="AX118" s="125">
        <f>-'TOTAL INVERSION IAP'!AI118</f>
        <v>0</v>
      </c>
      <c r="AY118" s="125">
        <f>-'TOTAL INVERSION IAP'!AJ118</f>
        <v>0</v>
      </c>
      <c r="AZ118" s="125">
        <f>-'TOTAL INVERSION IAP'!AK118</f>
        <v>0</v>
      </c>
      <c r="BA118" s="125">
        <f>-'TOTAL INVERSION IAP'!AL118</f>
        <v>0</v>
      </c>
      <c r="BB118" s="125">
        <f>-'TOTAL INVERSION IAP'!AM118</f>
        <v>0</v>
      </c>
      <c r="BC118" s="125">
        <f>-'TOTAL INVERSION IAP'!AN118</f>
        <v>0</v>
      </c>
      <c r="BD118" s="125">
        <f>-'TOTAL INVERSION IAP'!AO118</f>
        <v>0</v>
      </c>
      <c r="BE118" s="125">
        <f>-'TOTAL INVERSION IAP'!AP118</f>
        <v>0</v>
      </c>
      <c r="BF118" s="125">
        <f>-'TOTAL INVERSION IAP'!AQ118</f>
        <v>0</v>
      </c>
      <c r="BG118" s="125">
        <f>-'TOTAL INVERSION IAP'!AR118</f>
        <v>0</v>
      </c>
      <c r="BH118" s="125">
        <f>-'TOTAL INVERSION IAP'!AS118</f>
        <v>0</v>
      </c>
      <c r="BI118" s="125">
        <f>-'TOTAL INVERSION IAP'!AT118</f>
        <v>0</v>
      </c>
      <c r="BJ118" s="125">
        <f>-'TOTAL INVERSION IAP'!AU118</f>
        <v>0</v>
      </c>
      <c r="BK118" s="125">
        <f>-'TOTAL INVERSION IAP'!AV118</f>
        <v>0</v>
      </c>
      <c r="BL118" s="125">
        <f>-'TOTAL INVERSION IAP'!AW118</f>
        <v>0</v>
      </c>
      <c r="BM118" s="125">
        <f>-'TOTAL INVERSION IAP'!AX118</f>
        <v>0</v>
      </c>
      <c r="BN118" s="125">
        <f>-'TOTAL INVERSION IAP'!AY118</f>
        <v>0</v>
      </c>
      <c r="BO118" s="125">
        <f>-'TOTAL INVERSION IAP'!AZ118</f>
        <v>0</v>
      </c>
      <c r="BP118" s="125">
        <f>-'TOTAL INVERSION IAP'!BA118</f>
        <v>0</v>
      </c>
      <c r="BQ118" s="125">
        <f>-'TOTAL INVERSION IAP'!BB118</f>
        <v>0</v>
      </c>
      <c r="BR118" s="125">
        <f>-'TOTAL INVERSION IAP'!BC118</f>
        <v>0</v>
      </c>
    </row>
    <row r="119" spans="2:70" x14ac:dyDescent="0.25">
      <c r="B119" s="59" t="s">
        <v>111</v>
      </c>
      <c r="C119" s="62" t="str">
        <f>+VLOOKUP(B119,'resumen UCAP'!$A$5:$O$329,2,0)</f>
        <v>ETIQUETA LUMINARIA 70W NA</v>
      </c>
      <c r="D119" s="63">
        <f>+'Desmonte Infr. financiada'!D119</f>
        <v>81</v>
      </c>
      <c r="E119" s="63" t="str">
        <f>+VLOOKUP(B119,'resumen UCAP'!$A$5:$O$329,3,0)</f>
        <v>Un</v>
      </c>
      <c r="F119" s="64">
        <f>+VLOOKUP(B119,'resumen UCAP'!$A$5:$O$329,15,0)</f>
        <v>201799</v>
      </c>
      <c r="G119" s="123">
        <v>3</v>
      </c>
      <c r="H119" s="125"/>
      <c r="I119" s="125"/>
      <c r="J119" s="125"/>
      <c r="K119" s="125"/>
      <c r="L119" s="125"/>
      <c r="M119" s="125"/>
      <c r="N119" s="125"/>
      <c r="O119" s="125"/>
      <c r="P119" s="125"/>
      <c r="Q119" s="125"/>
      <c r="R119" s="125"/>
      <c r="S119" s="125"/>
      <c r="T119" s="125"/>
      <c r="U119" s="125"/>
      <c r="V119" s="125"/>
      <c r="W119" s="125">
        <f>-'TOTAL INVERSION IAP'!H119</f>
        <v>0</v>
      </c>
      <c r="X119" s="125">
        <f>-'TOTAL INVERSION IAP'!I119</f>
        <v>0</v>
      </c>
      <c r="Y119" s="125">
        <f>-'TOTAL INVERSION IAP'!J119</f>
        <v>0</v>
      </c>
      <c r="Z119" s="125">
        <f>-'TOTAL INVERSION IAP'!K119</f>
        <v>0</v>
      </c>
      <c r="AA119" s="125">
        <f>-'TOTAL INVERSION IAP'!L119</f>
        <v>0</v>
      </c>
      <c r="AB119" s="125">
        <f>-'TOTAL INVERSION IAP'!M119</f>
        <v>0</v>
      </c>
      <c r="AC119" s="125">
        <f>-'TOTAL INVERSION IAP'!N119</f>
        <v>0</v>
      </c>
      <c r="AD119" s="125">
        <f>-'TOTAL INVERSION IAP'!O119</f>
        <v>0</v>
      </c>
      <c r="AE119" s="125">
        <f>-'TOTAL INVERSION IAP'!P119</f>
        <v>0</v>
      </c>
      <c r="AF119" s="125">
        <f>-'TOTAL INVERSION IAP'!Q119</f>
        <v>0</v>
      </c>
      <c r="AG119" s="125">
        <f>-'TOTAL INVERSION IAP'!R119</f>
        <v>0</v>
      </c>
      <c r="AH119" s="125">
        <f>-'TOTAL INVERSION IAP'!S119</f>
        <v>0</v>
      </c>
      <c r="AI119" s="125">
        <f>-'TOTAL INVERSION IAP'!T119</f>
        <v>0</v>
      </c>
      <c r="AJ119" s="125">
        <f>-'TOTAL INVERSION IAP'!U119</f>
        <v>0</v>
      </c>
      <c r="AK119" s="125">
        <f>-'TOTAL INVERSION IAP'!V119</f>
        <v>0</v>
      </c>
      <c r="AL119" s="125">
        <f>-'TOTAL INVERSION IAP'!W119</f>
        <v>0</v>
      </c>
      <c r="AM119" s="125">
        <f>-'TOTAL INVERSION IAP'!X119</f>
        <v>0</v>
      </c>
      <c r="AN119" s="125">
        <f>-'TOTAL INVERSION IAP'!Y119</f>
        <v>0</v>
      </c>
      <c r="AO119" s="125">
        <f>-'TOTAL INVERSION IAP'!Z119</f>
        <v>0</v>
      </c>
      <c r="AP119" s="125">
        <f>-'TOTAL INVERSION IAP'!AA119</f>
        <v>0</v>
      </c>
      <c r="AQ119" s="125">
        <f>-'TOTAL INVERSION IAP'!AB119</f>
        <v>0</v>
      </c>
      <c r="AR119" s="125">
        <f>-'TOTAL INVERSION IAP'!AC119</f>
        <v>0</v>
      </c>
      <c r="AS119" s="125">
        <f>-'TOTAL INVERSION IAP'!AD119</f>
        <v>0</v>
      </c>
      <c r="AT119" s="125">
        <f>-'TOTAL INVERSION IAP'!AE119</f>
        <v>0</v>
      </c>
      <c r="AU119" s="125">
        <f>-'TOTAL INVERSION IAP'!AF119</f>
        <v>0</v>
      </c>
      <c r="AV119" s="125">
        <f>-'TOTAL INVERSION IAP'!AG119</f>
        <v>0</v>
      </c>
      <c r="AW119" s="125">
        <f>-'TOTAL INVERSION IAP'!AH119</f>
        <v>0</v>
      </c>
      <c r="AX119" s="125">
        <f>-'TOTAL INVERSION IAP'!AI119</f>
        <v>0</v>
      </c>
      <c r="AY119" s="125">
        <f>-'TOTAL INVERSION IAP'!AJ119</f>
        <v>0</v>
      </c>
      <c r="AZ119" s="125">
        <f>-'TOTAL INVERSION IAP'!AK119</f>
        <v>0</v>
      </c>
      <c r="BA119" s="125">
        <f>-'TOTAL INVERSION IAP'!AL119</f>
        <v>0</v>
      </c>
      <c r="BB119" s="125">
        <f>-'TOTAL INVERSION IAP'!AM119</f>
        <v>0</v>
      </c>
      <c r="BC119" s="125">
        <f>-'TOTAL INVERSION IAP'!AN119</f>
        <v>0</v>
      </c>
      <c r="BD119" s="125">
        <f>-'TOTAL INVERSION IAP'!AO119</f>
        <v>0</v>
      </c>
      <c r="BE119" s="125">
        <f>-'TOTAL INVERSION IAP'!AP119</f>
        <v>0</v>
      </c>
      <c r="BF119" s="125">
        <f>-'TOTAL INVERSION IAP'!AQ119</f>
        <v>0</v>
      </c>
      <c r="BG119" s="125">
        <f>-'TOTAL INVERSION IAP'!AR119</f>
        <v>0</v>
      </c>
      <c r="BH119" s="125">
        <f>-'TOTAL INVERSION IAP'!AS119</f>
        <v>0</v>
      </c>
      <c r="BI119" s="125">
        <f>-'TOTAL INVERSION IAP'!AT119</f>
        <v>0</v>
      </c>
      <c r="BJ119" s="125">
        <f>-'TOTAL INVERSION IAP'!AU119</f>
        <v>0</v>
      </c>
      <c r="BK119" s="125">
        <f>-'TOTAL INVERSION IAP'!AV119</f>
        <v>0</v>
      </c>
      <c r="BL119" s="125">
        <f>-'TOTAL INVERSION IAP'!AW119</f>
        <v>0</v>
      </c>
      <c r="BM119" s="125">
        <f>-'TOTAL INVERSION IAP'!AX119</f>
        <v>0</v>
      </c>
      <c r="BN119" s="125">
        <f>-'TOTAL INVERSION IAP'!AY119</f>
        <v>0</v>
      </c>
      <c r="BO119" s="125">
        <f>-'TOTAL INVERSION IAP'!AZ119</f>
        <v>0</v>
      </c>
      <c r="BP119" s="125">
        <f>-'TOTAL INVERSION IAP'!BA119</f>
        <v>0</v>
      </c>
      <c r="BQ119" s="125">
        <f>-'TOTAL INVERSION IAP'!BB119</f>
        <v>0</v>
      </c>
      <c r="BR119" s="125">
        <f>-'TOTAL INVERSION IAP'!BC119</f>
        <v>0</v>
      </c>
    </row>
    <row r="120" spans="2:70" x14ac:dyDescent="0.25">
      <c r="B120" s="59" t="s">
        <v>532</v>
      </c>
      <c r="C120" s="62" t="str">
        <f>+VLOOKUP(B120,'resumen UCAP'!$A$5:$O$329,2,0)</f>
        <v>PROYECTOR MH 250W SEGUND</v>
      </c>
      <c r="D120" s="63">
        <f>+'Desmonte Infr. financiada'!D120</f>
        <v>279</v>
      </c>
      <c r="E120" s="63" t="str">
        <f>+VLOOKUP(B120,'resumen UCAP'!$A$5:$O$329,3,0)</f>
        <v>Un</v>
      </c>
      <c r="F120" s="64">
        <f>+VLOOKUP(B120,'resumen UCAP'!$A$5:$O$329,15,0)</f>
        <v>413027</v>
      </c>
      <c r="G120" s="124">
        <v>1</v>
      </c>
      <c r="H120" s="125"/>
      <c r="I120" s="125"/>
      <c r="J120" s="125"/>
      <c r="K120" s="125"/>
      <c r="L120" s="125"/>
      <c r="M120" s="125"/>
      <c r="N120" s="125"/>
      <c r="O120" s="125"/>
      <c r="P120" s="125"/>
      <c r="Q120" s="125"/>
      <c r="R120" s="125"/>
      <c r="S120" s="125"/>
      <c r="T120" s="125"/>
      <c r="U120" s="125"/>
      <c r="V120" s="125"/>
      <c r="W120" s="125">
        <f>-'TOTAL INVERSION IAP'!H120</f>
        <v>0</v>
      </c>
      <c r="X120" s="125">
        <f>-'TOTAL INVERSION IAP'!I120</f>
        <v>0</v>
      </c>
      <c r="Y120" s="125">
        <f>-'TOTAL INVERSION IAP'!J120</f>
        <v>0</v>
      </c>
      <c r="Z120" s="125">
        <f>-'TOTAL INVERSION IAP'!K120</f>
        <v>0</v>
      </c>
      <c r="AA120" s="125">
        <f>-'TOTAL INVERSION IAP'!L120</f>
        <v>0</v>
      </c>
      <c r="AB120" s="125">
        <f>-'TOTAL INVERSION IAP'!M120</f>
        <v>0</v>
      </c>
      <c r="AC120" s="125">
        <f>-'TOTAL INVERSION IAP'!N120</f>
        <v>0</v>
      </c>
      <c r="AD120" s="125">
        <f>-'TOTAL INVERSION IAP'!O120</f>
        <v>0</v>
      </c>
      <c r="AE120" s="125">
        <f>-'TOTAL INVERSION IAP'!P120</f>
        <v>0</v>
      </c>
      <c r="AF120" s="125">
        <f>-'TOTAL INVERSION IAP'!Q120</f>
        <v>0</v>
      </c>
      <c r="AG120" s="125">
        <f>-'TOTAL INVERSION IAP'!R120</f>
        <v>0</v>
      </c>
      <c r="AH120" s="125">
        <f>-'TOTAL INVERSION IAP'!S120</f>
        <v>0</v>
      </c>
      <c r="AI120" s="125">
        <f>-'TOTAL INVERSION IAP'!T120</f>
        <v>0</v>
      </c>
      <c r="AJ120" s="125">
        <f>-'TOTAL INVERSION IAP'!U120</f>
        <v>0</v>
      </c>
      <c r="AK120" s="125">
        <f>-'TOTAL INVERSION IAP'!V120</f>
        <v>0</v>
      </c>
      <c r="AL120" s="125">
        <f>-'TOTAL INVERSION IAP'!W120</f>
        <v>0</v>
      </c>
      <c r="AM120" s="125">
        <f>-'TOTAL INVERSION IAP'!X120</f>
        <v>0</v>
      </c>
      <c r="AN120" s="125">
        <f>-'TOTAL INVERSION IAP'!Y120</f>
        <v>0</v>
      </c>
      <c r="AO120" s="125">
        <f>-'TOTAL INVERSION IAP'!Z120</f>
        <v>0</v>
      </c>
      <c r="AP120" s="125">
        <f>-'TOTAL INVERSION IAP'!AA120</f>
        <v>0</v>
      </c>
      <c r="AQ120" s="125">
        <f>-'TOTAL INVERSION IAP'!AB120</f>
        <v>0</v>
      </c>
      <c r="AR120" s="125">
        <f>-'TOTAL INVERSION IAP'!AC120</f>
        <v>0</v>
      </c>
      <c r="AS120" s="125">
        <f>-'TOTAL INVERSION IAP'!AD120</f>
        <v>0</v>
      </c>
      <c r="AT120" s="125">
        <f>-'TOTAL INVERSION IAP'!AE120</f>
        <v>0</v>
      </c>
      <c r="AU120" s="125">
        <f>-'TOTAL INVERSION IAP'!AF120</f>
        <v>0</v>
      </c>
      <c r="AV120" s="125">
        <f>-'TOTAL INVERSION IAP'!AG120</f>
        <v>0</v>
      </c>
      <c r="AW120" s="125">
        <f>-'TOTAL INVERSION IAP'!AH120</f>
        <v>0</v>
      </c>
      <c r="AX120" s="125">
        <f>-'TOTAL INVERSION IAP'!AI120</f>
        <v>0</v>
      </c>
      <c r="AY120" s="125">
        <f>-'TOTAL INVERSION IAP'!AJ120</f>
        <v>0</v>
      </c>
      <c r="AZ120" s="125">
        <f>-'TOTAL INVERSION IAP'!AK120</f>
        <v>0</v>
      </c>
      <c r="BA120" s="125">
        <f>-'TOTAL INVERSION IAP'!AL120</f>
        <v>0</v>
      </c>
      <c r="BB120" s="125">
        <f>-'TOTAL INVERSION IAP'!AM120</f>
        <v>0</v>
      </c>
      <c r="BC120" s="125">
        <f>-'TOTAL INVERSION IAP'!AN120</f>
        <v>0</v>
      </c>
      <c r="BD120" s="125">
        <f>-'TOTAL INVERSION IAP'!AO120</f>
        <v>0</v>
      </c>
      <c r="BE120" s="125">
        <f>-'TOTAL INVERSION IAP'!AP120</f>
        <v>0</v>
      </c>
      <c r="BF120" s="125">
        <f>-'TOTAL INVERSION IAP'!AQ120</f>
        <v>0</v>
      </c>
      <c r="BG120" s="125">
        <f>-'TOTAL INVERSION IAP'!AR120</f>
        <v>0</v>
      </c>
      <c r="BH120" s="125">
        <f>-'TOTAL INVERSION IAP'!AS120</f>
        <v>0</v>
      </c>
      <c r="BI120" s="125">
        <f>-'TOTAL INVERSION IAP'!AT120</f>
        <v>0</v>
      </c>
      <c r="BJ120" s="125">
        <f>-'TOTAL INVERSION IAP'!AU120</f>
        <v>0</v>
      </c>
      <c r="BK120" s="125">
        <f>-'TOTAL INVERSION IAP'!AV120</f>
        <v>0</v>
      </c>
      <c r="BL120" s="125">
        <f>-'TOTAL INVERSION IAP'!AW120</f>
        <v>0</v>
      </c>
      <c r="BM120" s="125">
        <f>-'TOTAL INVERSION IAP'!AX120</f>
        <v>0</v>
      </c>
      <c r="BN120" s="125">
        <f>-'TOTAL INVERSION IAP'!AY120</f>
        <v>0</v>
      </c>
      <c r="BO120" s="125">
        <f>-'TOTAL INVERSION IAP'!AZ120</f>
        <v>0</v>
      </c>
      <c r="BP120" s="125">
        <f>-'TOTAL INVERSION IAP'!BA120</f>
        <v>0</v>
      </c>
      <c r="BQ120" s="125">
        <f>-'TOTAL INVERSION IAP'!BB120</f>
        <v>0</v>
      </c>
      <c r="BR120" s="125">
        <f>-'TOTAL INVERSION IAP'!BC120</f>
        <v>0</v>
      </c>
    </row>
    <row r="121" spans="2:70" x14ac:dyDescent="0.25">
      <c r="B121" s="59" t="s">
        <v>533</v>
      </c>
      <c r="C121" s="62" t="str">
        <f>+VLOOKUP(B121,'resumen UCAP'!$A$5:$O$329,2,0)</f>
        <v>PROYECTOR MH 4000W SEGUND</v>
      </c>
      <c r="D121" s="63">
        <f>+'Desmonte Infr. financiada'!D121</f>
        <v>440</v>
      </c>
      <c r="E121" s="63" t="str">
        <f>+VLOOKUP(B121,'resumen UCAP'!$A$5:$O$329,3,0)</f>
        <v>Un</v>
      </c>
      <c r="F121" s="64">
        <f>+VLOOKUP(B121,'resumen UCAP'!$A$5:$O$329,15,0)</f>
        <v>509142</v>
      </c>
      <c r="G121" s="124">
        <v>1</v>
      </c>
      <c r="H121" s="125"/>
      <c r="I121" s="125"/>
      <c r="J121" s="125"/>
      <c r="K121" s="125"/>
      <c r="L121" s="125"/>
      <c r="M121" s="125"/>
      <c r="N121" s="125"/>
      <c r="O121" s="125"/>
      <c r="P121" s="125"/>
      <c r="Q121" s="125"/>
      <c r="R121" s="125"/>
      <c r="S121" s="125"/>
      <c r="T121" s="125"/>
      <c r="U121" s="125"/>
      <c r="V121" s="125"/>
      <c r="W121" s="125">
        <f>-'TOTAL INVERSION IAP'!H121</f>
        <v>0</v>
      </c>
      <c r="X121" s="125">
        <f>-'TOTAL INVERSION IAP'!I121</f>
        <v>0</v>
      </c>
      <c r="Y121" s="125">
        <f>-'TOTAL INVERSION IAP'!J121</f>
        <v>0</v>
      </c>
      <c r="Z121" s="125">
        <f>-'TOTAL INVERSION IAP'!K121</f>
        <v>0</v>
      </c>
      <c r="AA121" s="125">
        <f>-'TOTAL INVERSION IAP'!L121</f>
        <v>0</v>
      </c>
      <c r="AB121" s="125">
        <f>-'TOTAL INVERSION IAP'!M121</f>
        <v>0</v>
      </c>
      <c r="AC121" s="125">
        <f>-'TOTAL INVERSION IAP'!N121</f>
        <v>0</v>
      </c>
      <c r="AD121" s="125">
        <f>-'TOTAL INVERSION IAP'!O121</f>
        <v>0</v>
      </c>
      <c r="AE121" s="125">
        <f>-'TOTAL INVERSION IAP'!P121</f>
        <v>0</v>
      </c>
      <c r="AF121" s="125">
        <f>-'TOTAL INVERSION IAP'!Q121</f>
        <v>0</v>
      </c>
      <c r="AG121" s="125">
        <f>-'TOTAL INVERSION IAP'!R121</f>
        <v>0</v>
      </c>
      <c r="AH121" s="125">
        <f>-'TOTAL INVERSION IAP'!S121</f>
        <v>0</v>
      </c>
      <c r="AI121" s="125">
        <f>-'TOTAL INVERSION IAP'!T121</f>
        <v>0</v>
      </c>
      <c r="AJ121" s="125">
        <f>-'TOTAL INVERSION IAP'!U121</f>
        <v>0</v>
      </c>
      <c r="AK121" s="125">
        <f>-'TOTAL INVERSION IAP'!V121</f>
        <v>0</v>
      </c>
      <c r="AL121" s="125">
        <f>-'TOTAL INVERSION IAP'!W121</f>
        <v>0</v>
      </c>
      <c r="AM121" s="125">
        <f>-'TOTAL INVERSION IAP'!X121</f>
        <v>0</v>
      </c>
      <c r="AN121" s="125">
        <f>-'TOTAL INVERSION IAP'!Y121</f>
        <v>0</v>
      </c>
      <c r="AO121" s="125">
        <f>-'TOTAL INVERSION IAP'!Z121</f>
        <v>0</v>
      </c>
      <c r="AP121" s="125">
        <f>-'TOTAL INVERSION IAP'!AA121</f>
        <v>0</v>
      </c>
      <c r="AQ121" s="125">
        <f>-'TOTAL INVERSION IAP'!AB121</f>
        <v>0</v>
      </c>
      <c r="AR121" s="125">
        <f>-'TOTAL INVERSION IAP'!AC121</f>
        <v>0</v>
      </c>
      <c r="AS121" s="125">
        <f>-'TOTAL INVERSION IAP'!AD121</f>
        <v>0</v>
      </c>
      <c r="AT121" s="125">
        <f>-'TOTAL INVERSION IAP'!AE121</f>
        <v>0</v>
      </c>
      <c r="AU121" s="125">
        <f>-'TOTAL INVERSION IAP'!AF121</f>
        <v>0</v>
      </c>
      <c r="AV121" s="125">
        <f>-'TOTAL INVERSION IAP'!AG121</f>
        <v>0</v>
      </c>
      <c r="AW121" s="125">
        <f>-'TOTAL INVERSION IAP'!AH121</f>
        <v>0</v>
      </c>
      <c r="AX121" s="125">
        <f>-'TOTAL INVERSION IAP'!AI121</f>
        <v>0</v>
      </c>
      <c r="AY121" s="125">
        <f>-'TOTAL INVERSION IAP'!AJ121</f>
        <v>0</v>
      </c>
      <c r="AZ121" s="125">
        <f>-'TOTAL INVERSION IAP'!AK121</f>
        <v>0</v>
      </c>
      <c r="BA121" s="125">
        <f>-'TOTAL INVERSION IAP'!AL121</f>
        <v>0</v>
      </c>
      <c r="BB121" s="125">
        <f>-'TOTAL INVERSION IAP'!AM121</f>
        <v>0</v>
      </c>
      <c r="BC121" s="125">
        <f>-'TOTAL INVERSION IAP'!AN121</f>
        <v>0</v>
      </c>
      <c r="BD121" s="125">
        <f>-'TOTAL INVERSION IAP'!AO121</f>
        <v>0</v>
      </c>
      <c r="BE121" s="125">
        <f>-'TOTAL INVERSION IAP'!AP121</f>
        <v>0</v>
      </c>
      <c r="BF121" s="125">
        <f>-'TOTAL INVERSION IAP'!AQ121</f>
        <v>0</v>
      </c>
      <c r="BG121" s="125">
        <f>-'TOTAL INVERSION IAP'!AR121</f>
        <v>0</v>
      </c>
      <c r="BH121" s="125">
        <f>-'TOTAL INVERSION IAP'!AS121</f>
        <v>0</v>
      </c>
      <c r="BI121" s="125">
        <f>-'TOTAL INVERSION IAP'!AT121</f>
        <v>0</v>
      </c>
      <c r="BJ121" s="125">
        <f>-'TOTAL INVERSION IAP'!AU121</f>
        <v>0</v>
      </c>
      <c r="BK121" s="125">
        <f>-'TOTAL INVERSION IAP'!AV121</f>
        <v>0</v>
      </c>
      <c r="BL121" s="125">
        <f>-'TOTAL INVERSION IAP'!AW121</f>
        <v>0</v>
      </c>
      <c r="BM121" s="125">
        <f>-'TOTAL INVERSION IAP'!AX121</f>
        <v>0</v>
      </c>
      <c r="BN121" s="125">
        <f>-'TOTAL INVERSION IAP'!AY121</f>
        <v>0</v>
      </c>
      <c r="BO121" s="125">
        <f>-'TOTAL INVERSION IAP'!AZ121</f>
        <v>0</v>
      </c>
      <c r="BP121" s="125">
        <f>-'TOTAL INVERSION IAP'!BA121</f>
        <v>0</v>
      </c>
      <c r="BQ121" s="125">
        <f>-'TOTAL INVERSION IAP'!BB121</f>
        <v>0</v>
      </c>
      <c r="BR121" s="125">
        <f>-'TOTAL INVERSION IAP'!BC121</f>
        <v>0</v>
      </c>
    </row>
    <row r="122" spans="2:70" x14ac:dyDescent="0.25">
      <c r="B122" s="59" t="s">
        <v>534</v>
      </c>
      <c r="C122" s="62" t="str">
        <f>+VLOOKUP(B122,'resumen UCAP'!$A$5:$O$329,2,0)</f>
        <v>LUMINARIA NA 250 NUEVA</v>
      </c>
      <c r="D122" s="63">
        <f>+'Desmonte Infr. financiada'!D122</f>
        <v>279</v>
      </c>
      <c r="E122" s="63" t="str">
        <f>+VLOOKUP(B122,'resumen UCAP'!$A$5:$O$329,3,0)</f>
        <v>Un</v>
      </c>
      <c r="F122" s="64">
        <f>+VLOOKUP(B122,'resumen UCAP'!$A$5:$O$329,15,0)</f>
        <v>378325</v>
      </c>
      <c r="G122" s="123">
        <v>7</v>
      </c>
      <c r="H122" s="125"/>
      <c r="I122" s="125"/>
      <c r="J122" s="125"/>
      <c r="K122" s="125"/>
      <c r="L122" s="125"/>
      <c r="M122" s="125"/>
      <c r="N122" s="125"/>
      <c r="O122" s="125"/>
      <c r="P122" s="125"/>
      <c r="Q122" s="125"/>
      <c r="R122" s="125"/>
      <c r="S122" s="125"/>
      <c r="T122" s="125"/>
      <c r="U122" s="125"/>
      <c r="V122" s="125"/>
      <c r="W122" s="125">
        <f>-'TOTAL INVERSION IAP'!H122</f>
        <v>0</v>
      </c>
      <c r="X122" s="125">
        <f>-'TOTAL INVERSION IAP'!I122</f>
        <v>0</v>
      </c>
      <c r="Y122" s="125">
        <f>-'TOTAL INVERSION IAP'!J122</f>
        <v>0</v>
      </c>
      <c r="Z122" s="125">
        <f>-'TOTAL INVERSION IAP'!K122</f>
        <v>0</v>
      </c>
      <c r="AA122" s="125">
        <f>-'TOTAL INVERSION IAP'!L122</f>
        <v>0</v>
      </c>
      <c r="AB122" s="125">
        <f>-'TOTAL INVERSION IAP'!M122</f>
        <v>0</v>
      </c>
      <c r="AC122" s="125">
        <f>-'TOTAL INVERSION IAP'!N122</f>
        <v>0</v>
      </c>
      <c r="AD122" s="125">
        <f>-'TOTAL INVERSION IAP'!O122</f>
        <v>0</v>
      </c>
      <c r="AE122" s="125">
        <f>-'TOTAL INVERSION IAP'!P122</f>
        <v>0</v>
      </c>
      <c r="AF122" s="125">
        <f>-'TOTAL INVERSION IAP'!Q122</f>
        <v>0</v>
      </c>
      <c r="AG122" s="125">
        <f>-'TOTAL INVERSION IAP'!R122</f>
        <v>0</v>
      </c>
      <c r="AH122" s="125">
        <f>-'TOTAL INVERSION IAP'!S122</f>
        <v>0</v>
      </c>
      <c r="AI122" s="125">
        <f>-'TOTAL INVERSION IAP'!T122</f>
        <v>0</v>
      </c>
      <c r="AJ122" s="125">
        <f>-'TOTAL INVERSION IAP'!U122</f>
        <v>0</v>
      </c>
      <c r="AK122" s="125">
        <f>-'TOTAL INVERSION IAP'!V122</f>
        <v>0</v>
      </c>
      <c r="AL122" s="125">
        <f>-'TOTAL INVERSION IAP'!W122</f>
        <v>0</v>
      </c>
      <c r="AM122" s="125">
        <f>-'TOTAL INVERSION IAP'!X122</f>
        <v>0</v>
      </c>
      <c r="AN122" s="125">
        <f>-'TOTAL INVERSION IAP'!Y122</f>
        <v>0</v>
      </c>
      <c r="AO122" s="125">
        <f>-'TOTAL INVERSION IAP'!Z122</f>
        <v>0</v>
      </c>
      <c r="AP122" s="125">
        <f>-'TOTAL INVERSION IAP'!AA122</f>
        <v>0</v>
      </c>
      <c r="AQ122" s="125">
        <f>-'TOTAL INVERSION IAP'!AB122</f>
        <v>0</v>
      </c>
      <c r="AR122" s="125">
        <f>-'TOTAL INVERSION IAP'!AC122</f>
        <v>0</v>
      </c>
      <c r="AS122" s="125">
        <f>-'TOTAL INVERSION IAP'!AD122</f>
        <v>0</v>
      </c>
      <c r="AT122" s="125">
        <f>-'TOTAL INVERSION IAP'!AE122</f>
        <v>0</v>
      </c>
      <c r="AU122" s="125">
        <f>-'TOTAL INVERSION IAP'!AF122</f>
        <v>0</v>
      </c>
      <c r="AV122" s="125">
        <f>-'TOTAL INVERSION IAP'!AG122</f>
        <v>0</v>
      </c>
      <c r="AW122" s="125">
        <f>-'TOTAL INVERSION IAP'!AH122</f>
        <v>0</v>
      </c>
      <c r="AX122" s="125">
        <f>-'TOTAL INVERSION IAP'!AI122</f>
        <v>0</v>
      </c>
      <c r="AY122" s="125">
        <f>-'TOTAL INVERSION IAP'!AJ122</f>
        <v>0</v>
      </c>
      <c r="AZ122" s="125">
        <f>-'TOTAL INVERSION IAP'!AK122</f>
        <v>0</v>
      </c>
      <c r="BA122" s="125">
        <f>-'TOTAL INVERSION IAP'!AL122</f>
        <v>0</v>
      </c>
      <c r="BB122" s="125">
        <f>-'TOTAL INVERSION IAP'!AM122</f>
        <v>0</v>
      </c>
      <c r="BC122" s="125">
        <f>-'TOTAL INVERSION IAP'!AN122</f>
        <v>0</v>
      </c>
      <c r="BD122" s="125">
        <f>-'TOTAL INVERSION IAP'!AO122</f>
        <v>0</v>
      </c>
      <c r="BE122" s="125">
        <f>-'TOTAL INVERSION IAP'!AP122</f>
        <v>0</v>
      </c>
      <c r="BF122" s="125">
        <f>-'TOTAL INVERSION IAP'!AQ122</f>
        <v>0</v>
      </c>
      <c r="BG122" s="125">
        <f>-'TOTAL INVERSION IAP'!AR122</f>
        <v>0</v>
      </c>
      <c r="BH122" s="125">
        <f>-'TOTAL INVERSION IAP'!AS122</f>
        <v>0</v>
      </c>
      <c r="BI122" s="125">
        <f>-'TOTAL INVERSION IAP'!AT122</f>
        <v>0</v>
      </c>
      <c r="BJ122" s="125">
        <f>-'TOTAL INVERSION IAP'!AU122</f>
        <v>0</v>
      </c>
      <c r="BK122" s="125">
        <f>-'TOTAL INVERSION IAP'!AV122</f>
        <v>0</v>
      </c>
      <c r="BL122" s="125">
        <f>-'TOTAL INVERSION IAP'!AW122</f>
        <v>0</v>
      </c>
      <c r="BM122" s="125">
        <f>-'TOTAL INVERSION IAP'!AX122</f>
        <v>0</v>
      </c>
      <c r="BN122" s="125">
        <f>-'TOTAL INVERSION IAP'!AY122</f>
        <v>0</v>
      </c>
      <c r="BO122" s="125">
        <f>-'TOTAL INVERSION IAP'!AZ122</f>
        <v>0</v>
      </c>
      <c r="BP122" s="125">
        <f>-'TOTAL INVERSION IAP'!BA122</f>
        <v>0</v>
      </c>
      <c r="BQ122" s="125">
        <f>-'TOTAL INVERSION IAP'!BB122</f>
        <v>0</v>
      </c>
      <c r="BR122" s="125">
        <f>-'TOTAL INVERSION IAP'!BC122</f>
        <v>0</v>
      </c>
    </row>
    <row r="123" spans="2:70" x14ac:dyDescent="0.25">
      <c r="B123" s="59" t="s">
        <v>549</v>
      </c>
      <c r="C123" s="62" t="str">
        <f>+VLOOKUP(B123,'resumen UCAP'!$A$5:$O$329,2,0)</f>
        <v>Luminaria Led 150w</v>
      </c>
      <c r="D123" s="63">
        <f>+'Desmonte Infr. financiada'!D123</f>
        <v>150</v>
      </c>
      <c r="E123" s="63" t="str">
        <f>+VLOOKUP(B123,'resumen UCAP'!$A$5:$O$329,3,0)</f>
        <v>Un</v>
      </c>
      <c r="F123" s="64">
        <f>+VLOOKUP(B123,'resumen UCAP'!$A$5:$O$329,15,0)</f>
        <v>845605</v>
      </c>
      <c r="G123" s="61">
        <v>293</v>
      </c>
      <c r="H123" s="125"/>
      <c r="I123" s="125"/>
      <c r="J123" s="125"/>
      <c r="K123" s="125"/>
      <c r="L123" s="125"/>
      <c r="M123" s="125"/>
      <c r="N123" s="125"/>
      <c r="O123" s="125"/>
      <c r="P123" s="125"/>
      <c r="Q123" s="125"/>
      <c r="R123" s="125"/>
      <c r="S123" s="125"/>
      <c r="T123" s="125"/>
      <c r="U123" s="125"/>
      <c r="V123" s="125"/>
      <c r="W123" s="125">
        <f>-'TOTAL INVERSION IAP'!H123</f>
        <v>0</v>
      </c>
      <c r="X123" s="125">
        <f>-'TOTAL INVERSION IAP'!I123</f>
        <v>0</v>
      </c>
      <c r="Y123" s="125">
        <f>-'TOTAL INVERSION IAP'!J123</f>
        <v>0</v>
      </c>
      <c r="Z123" s="125">
        <f>-'TOTAL INVERSION IAP'!K123</f>
        <v>0</v>
      </c>
      <c r="AA123" s="125">
        <f>-'TOTAL INVERSION IAP'!L123</f>
        <v>0</v>
      </c>
      <c r="AB123" s="125">
        <f>-'TOTAL INVERSION IAP'!M123</f>
        <v>0</v>
      </c>
      <c r="AC123" s="125">
        <f>-'TOTAL INVERSION IAP'!N123</f>
        <v>0</v>
      </c>
      <c r="AD123" s="125">
        <f>-'TOTAL INVERSION IAP'!O123</f>
        <v>0</v>
      </c>
      <c r="AE123" s="125">
        <f>-'TOTAL INVERSION IAP'!P123</f>
        <v>0</v>
      </c>
      <c r="AF123" s="125">
        <f>-'TOTAL INVERSION IAP'!Q123</f>
        <v>0</v>
      </c>
      <c r="AG123" s="125">
        <f>-'TOTAL INVERSION IAP'!R123</f>
        <v>0</v>
      </c>
      <c r="AH123" s="125">
        <f>-'TOTAL INVERSION IAP'!S123</f>
        <v>0</v>
      </c>
      <c r="AI123" s="125">
        <f>-'TOTAL INVERSION IAP'!T123</f>
        <v>0</v>
      </c>
      <c r="AJ123" s="125">
        <f>-'TOTAL INVERSION IAP'!U123</f>
        <v>0</v>
      </c>
      <c r="AK123" s="125">
        <f>-'TOTAL INVERSION IAP'!V123</f>
        <v>0</v>
      </c>
      <c r="AL123" s="125">
        <f>-'TOTAL INVERSION IAP'!W123</f>
        <v>0</v>
      </c>
      <c r="AM123" s="125">
        <f>-'TOTAL INVERSION IAP'!X123</f>
        <v>0</v>
      </c>
      <c r="AN123" s="125">
        <f>-'TOTAL INVERSION IAP'!Y123</f>
        <v>0</v>
      </c>
      <c r="AO123" s="125">
        <f>-'TOTAL INVERSION IAP'!Z123</f>
        <v>0</v>
      </c>
      <c r="AP123" s="125">
        <f>-'TOTAL INVERSION IAP'!AA123</f>
        <v>0</v>
      </c>
      <c r="AQ123" s="125">
        <f>-'TOTAL INVERSION IAP'!AB123</f>
        <v>0</v>
      </c>
      <c r="AR123" s="125">
        <f>-'TOTAL INVERSION IAP'!AC123</f>
        <v>0</v>
      </c>
      <c r="AS123" s="125">
        <f>-'TOTAL INVERSION IAP'!AD123</f>
        <v>0</v>
      </c>
      <c r="AT123" s="125">
        <f>-'TOTAL INVERSION IAP'!AE123</f>
        <v>0</v>
      </c>
      <c r="AU123" s="125">
        <f>-'TOTAL INVERSION IAP'!AF123</f>
        <v>0</v>
      </c>
      <c r="AV123" s="125">
        <f>-'TOTAL INVERSION IAP'!AG123</f>
        <v>0</v>
      </c>
      <c r="AW123" s="125">
        <f>-'TOTAL INVERSION IAP'!AH123</f>
        <v>0</v>
      </c>
      <c r="AX123" s="125">
        <f>-'TOTAL INVERSION IAP'!AI123</f>
        <v>0</v>
      </c>
      <c r="AY123" s="125">
        <f>-'TOTAL INVERSION IAP'!AJ123</f>
        <v>0</v>
      </c>
      <c r="AZ123" s="125">
        <f>-'TOTAL INVERSION IAP'!AK123</f>
        <v>0</v>
      </c>
      <c r="BA123" s="125">
        <f>-'TOTAL INVERSION IAP'!AL123</f>
        <v>0</v>
      </c>
      <c r="BB123" s="125">
        <f>-'TOTAL INVERSION IAP'!AM123</f>
        <v>0</v>
      </c>
      <c r="BC123" s="125">
        <f>-'TOTAL INVERSION IAP'!AN123</f>
        <v>0</v>
      </c>
      <c r="BD123" s="125">
        <f>-'TOTAL INVERSION IAP'!AO123</f>
        <v>0</v>
      </c>
      <c r="BE123" s="125">
        <f>-'TOTAL INVERSION IAP'!AP123</f>
        <v>0</v>
      </c>
      <c r="BF123" s="125">
        <f>-'TOTAL INVERSION IAP'!AQ123</f>
        <v>0</v>
      </c>
      <c r="BG123" s="125">
        <f>-'TOTAL INVERSION IAP'!AR123</f>
        <v>0</v>
      </c>
      <c r="BH123" s="125">
        <f>-'TOTAL INVERSION IAP'!AS123</f>
        <v>0</v>
      </c>
      <c r="BI123" s="125">
        <f>-'TOTAL INVERSION IAP'!AT123</f>
        <v>0</v>
      </c>
      <c r="BJ123" s="125">
        <f>-'TOTAL INVERSION IAP'!AU123</f>
        <v>0</v>
      </c>
      <c r="BK123" s="125">
        <f>-'TOTAL INVERSION IAP'!AV123</f>
        <v>0</v>
      </c>
      <c r="BL123" s="125">
        <f>-'TOTAL INVERSION IAP'!AW123</f>
        <v>0</v>
      </c>
      <c r="BM123" s="125">
        <f>-'TOTAL INVERSION IAP'!AX123</f>
        <v>0</v>
      </c>
      <c r="BN123" s="125">
        <f>-'TOTAL INVERSION IAP'!AY123</f>
        <v>0</v>
      </c>
      <c r="BO123" s="125">
        <f>-'TOTAL INVERSION IAP'!AZ123</f>
        <v>0</v>
      </c>
      <c r="BP123" s="125">
        <f>-'TOTAL INVERSION IAP'!BA123</f>
        <v>0</v>
      </c>
      <c r="BQ123" s="125">
        <f>-'TOTAL INVERSION IAP'!BB123</f>
        <v>0</v>
      </c>
      <c r="BR123" s="125">
        <f>-'TOTAL INVERSION IAP'!BC123</f>
        <v>0</v>
      </c>
    </row>
    <row r="124" spans="2:70" x14ac:dyDescent="0.25">
      <c r="B124" s="59" t="s">
        <v>550</v>
      </c>
      <c r="C124" s="62" t="str">
        <f>+VLOOKUP(B124,'resumen UCAP'!$A$5:$O$329,2,0)</f>
        <v>Luminaria Led 40w</v>
      </c>
      <c r="D124" s="63">
        <f>+'Desmonte Infr. financiada'!D124</f>
        <v>40</v>
      </c>
      <c r="E124" s="63" t="str">
        <f>+VLOOKUP(B124,'resumen UCAP'!$A$5:$O$329,3,0)</f>
        <v>Un</v>
      </c>
      <c r="F124" s="64">
        <f>+VLOOKUP(B124,'resumen UCAP'!$A$5:$O$329,15,0)</f>
        <v>321869</v>
      </c>
      <c r="G124" s="61">
        <v>54</v>
      </c>
      <c r="H124" s="125"/>
      <c r="I124" s="125"/>
      <c r="J124" s="125"/>
      <c r="K124" s="125"/>
      <c r="L124" s="125"/>
      <c r="M124" s="125"/>
      <c r="N124" s="125"/>
      <c r="O124" s="125"/>
      <c r="P124" s="125"/>
      <c r="Q124" s="125"/>
      <c r="R124" s="125"/>
      <c r="S124" s="125"/>
      <c r="T124" s="125"/>
      <c r="U124" s="125"/>
      <c r="V124" s="125"/>
      <c r="W124" s="125">
        <f>-'TOTAL INVERSION IAP'!H124</f>
        <v>0</v>
      </c>
      <c r="X124" s="125">
        <f>-'TOTAL INVERSION IAP'!I124</f>
        <v>0</v>
      </c>
      <c r="Y124" s="125">
        <f>-'TOTAL INVERSION IAP'!J124</f>
        <v>0</v>
      </c>
      <c r="Z124" s="125">
        <f>-'TOTAL INVERSION IAP'!K124</f>
        <v>0</v>
      </c>
      <c r="AA124" s="125">
        <f>-'TOTAL INVERSION IAP'!L124</f>
        <v>0</v>
      </c>
      <c r="AB124" s="125">
        <f>-'TOTAL INVERSION IAP'!M124</f>
        <v>0</v>
      </c>
      <c r="AC124" s="125">
        <f>-'TOTAL INVERSION IAP'!N124</f>
        <v>0</v>
      </c>
      <c r="AD124" s="125">
        <f>-'TOTAL INVERSION IAP'!O124</f>
        <v>0</v>
      </c>
      <c r="AE124" s="125">
        <f>-'TOTAL INVERSION IAP'!P124</f>
        <v>0</v>
      </c>
      <c r="AF124" s="125">
        <f>-'TOTAL INVERSION IAP'!Q124</f>
        <v>0</v>
      </c>
      <c r="AG124" s="125">
        <f>-'TOTAL INVERSION IAP'!R124</f>
        <v>0</v>
      </c>
      <c r="AH124" s="125">
        <f>-'TOTAL INVERSION IAP'!S124</f>
        <v>0</v>
      </c>
      <c r="AI124" s="125">
        <f>-'TOTAL INVERSION IAP'!T124</f>
        <v>0</v>
      </c>
      <c r="AJ124" s="125">
        <f>-'TOTAL INVERSION IAP'!U124</f>
        <v>0</v>
      </c>
      <c r="AK124" s="125">
        <f>-'TOTAL INVERSION IAP'!V124</f>
        <v>0</v>
      </c>
      <c r="AL124" s="125">
        <f>-'TOTAL INVERSION IAP'!W124</f>
        <v>0</v>
      </c>
      <c r="AM124" s="125">
        <f>-'TOTAL INVERSION IAP'!X124</f>
        <v>0</v>
      </c>
      <c r="AN124" s="125">
        <f>-'TOTAL INVERSION IAP'!Y124</f>
        <v>0</v>
      </c>
      <c r="AO124" s="125">
        <f>-'TOTAL INVERSION IAP'!Z124</f>
        <v>0</v>
      </c>
      <c r="AP124" s="125">
        <f>-'TOTAL INVERSION IAP'!AA124</f>
        <v>0</v>
      </c>
      <c r="AQ124" s="125">
        <f>-'TOTAL INVERSION IAP'!AB124</f>
        <v>0</v>
      </c>
      <c r="AR124" s="125">
        <f>-'TOTAL INVERSION IAP'!AC124</f>
        <v>0</v>
      </c>
      <c r="AS124" s="125">
        <f>-'TOTAL INVERSION IAP'!AD124</f>
        <v>0</v>
      </c>
      <c r="AT124" s="125">
        <f>-'TOTAL INVERSION IAP'!AE124</f>
        <v>0</v>
      </c>
      <c r="AU124" s="125">
        <f>-'TOTAL INVERSION IAP'!AF124</f>
        <v>0</v>
      </c>
      <c r="AV124" s="125">
        <f>-'TOTAL INVERSION IAP'!AG124</f>
        <v>0</v>
      </c>
      <c r="AW124" s="125">
        <f>-'TOTAL INVERSION IAP'!AH124</f>
        <v>0</v>
      </c>
      <c r="AX124" s="125">
        <f>-'TOTAL INVERSION IAP'!AI124</f>
        <v>0</v>
      </c>
      <c r="AY124" s="125">
        <f>-'TOTAL INVERSION IAP'!AJ124</f>
        <v>0</v>
      </c>
      <c r="AZ124" s="125">
        <f>-'TOTAL INVERSION IAP'!AK124</f>
        <v>0</v>
      </c>
      <c r="BA124" s="125">
        <f>-'TOTAL INVERSION IAP'!AL124</f>
        <v>0</v>
      </c>
      <c r="BB124" s="125">
        <f>-'TOTAL INVERSION IAP'!AM124</f>
        <v>0</v>
      </c>
      <c r="BC124" s="125">
        <f>-'TOTAL INVERSION IAP'!AN124</f>
        <v>0</v>
      </c>
      <c r="BD124" s="125">
        <f>-'TOTAL INVERSION IAP'!AO124</f>
        <v>0</v>
      </c>
      <c r="BE124" s="125">
        <f>-'TOTAL INVERSION IAP'!AP124</f>
        <v>0</v>
      </c>
      <c r="BF124" s="125">
        <f>-'TOTAL INVERSION IAP'!AQ124</f>
        <v>0</v>
      </c>
      <c r="BG124" s="125">
        <f>-'TOTAL INVERSION IAP'!AR124</f>
        <v>0</v>
      </c>
      <c r="BH124" s="125">
        <f>-'TOTAL INVERSION IAP'!AS124</f>
        <v>0</v>
      </c>
      <c r="BI124" s="125">
        <f>-'TOTAL INVERSION IAP'!AT124</f>
        <v>0</v>
      </c>
      <c r="BJ124" s="125">
        <f>-'TOTAL INVERSION IAP'!AU124</f>
        <v>0</v>
      </c>
      <c r="BK124" s="125">
        <f>-'TOTAL INVERSION IAP'!AV124</f>
        <v>0</v>
      </c>
      <c r="BL124" s="125">
        <f>-'TOTAL INVERSION IAP'!AW124</f>
        <v>0</v>
      </c>
      <c r="BM124" s="125">
        <f>-'TOTAL INVERSION IAP'!AX124</f>
        <v>0</v>
      </c>
      <c r="BN124" s="125">
        <f>-'TOTAL INVERSION IAP'!AY124</f>
        <v>0</v>
      </c>
      <c r="BO124" s="125">
        <f>-'TOTAL INVERSION IAP'!AZ124</f>
        <v>0</v>
      </c>
      <c r="BP124" s="125">
        <f>-'TOTAL INVERSION IAP'!BA124</f>
        <v>0</v>
      </c>
      <c r="BQ124" s="125">
        <f>-'TOTAL INVERSION IAP'!BB124</f>
        <v>0</v>
      </c>
      <c r="BR124" s="125">
        <f>-'TOTAL INVERSION IAP'!BC124</f>
        <v>0</v>
      </c>
    </row>
    <row r="125" spans="2:70" x14ac:dyDescent="0.25">
      <c r="B125" s="59" t="s">
        <v>551</v>
      </c>
      <c r="C125" s="62" t="str">
        <f>+VLOOKUP(B125,'resumen UCAP'!$A$5:$O$329,2,0)</f>
        <v>Proyector led 50w</v>
      </c>
      <c r="D125" s="63">
        <f>+'Desmonte Infr. financiada'!D125</f>
        <v>50</v>
      </c>
      <c r="E125" s="63" t="str">
        <f>+VLOOKUP(B125,'resumen UCAP'!$A$5:$O$329,3,0)</f>
        <v>Un</v>
      </c>
      <c r="F125" s="64">
        <f>+VLOOKUP(B125,'resumen UCAP'!$A$5:$O$329,15,0)</f>
        <v>259754</v>
      </c>
      <c r="G125" s="61">
        <v>21</v>
      </c>
      <c r="H125" s="125"/>
      <c r="I125" s="125"/>
      <c r="J125" s="125"/>
      <c r="K125" s="125"/>
      <c r="L125" s="125"/>
      <c r="M125" s="125"/>
      <c r="N125" s="125"/>
      <c r="O125" s="125"/>
      <c r="P125" s="125"/>
      <c r="Q125" s="125"/>
      <c r="R125" s="125"/>
      <c r="S125" s="125"/>
      <c r="T125" s="125"/>
      <c r="U125" s="125"/>
      <c r="V125" s="125"/>
      <c r="W125" s="125">
        <f>-'TOTAL INVERSION IAP'!H125</f>
        <v>0</v>
      </c>
      <c r="X125" s="125">
        <f>-'TOTAL INVERSION IAP'!I125</f>
        <v>0</v>
      </c>
      <c r="Y125" s="125">
        <f>-'TOTAL INVERSION IAP'!J125</f>
        <v>0</v>
      </c>
      <c r="Z125" s="125">
        <f>-'TOTAL INVERSION IAP'!K125</f>
        <v>0</v>
      </c>
      <c r="AA125" s="125">
        <f>-'TOTAL INVERSION IAP'!L125</f>
        <v>0</v>
      </c>
      <c r="AB125" s="125">
        <f>-'TOTAL INVERSION IAP'!M125</f>
        <v>0</v>
      </c>
      <c r="AC125" s="125">
        <f>-'TOTAL INVERSION IAP'!N125</f>
        <v>0</v>
      </c>
      <c r="AD125" s="125">
        <f>-'TOTAL INVERSION IAP'!O125</f>
        <v>0</v>
      </c>
      <c r="AE125" s="125">
        <f>-'TOTAL INVERSION IAP'!P125</f>
        <v>0</v>
      </c>
      <c r="AF125" s="125">
        <f>-'TOTAL INVERSION IAP'!Q125</f>
        <v>0</v>
      </c>
      <c r="AG125" s="125">
        <f>-'TOTAL INVERSION IAP'!R125</f>
        <v>0</v>
      </c>
      <c r="AH125" s="125">
        <f>-'TOTAL INVERSION IAP'!S125</f>
        <v>0</v>
      </c>
      <c r="AI125" s="125">
        <f>-'TOTAL INVERSION IAP'!T125</f>
        <v>0</v>
      </c>
      <c r="AJ125" s="125">
        <f>-'TOTAL INVERSION IAP'!U125</f>
        <v>0</v>
      </c>
      <c r="AK125" s="125">
        <f>-'TOTAL INVERSION IAP'!V125</f>
        <v>0</v>
      </c>
      <c r="AL125" s="125">
        <f>-'TOTAL INVERSION IAP'!W125</f>
        <v>0</v>
      </c>
      <c r="AM125" s="125">
        <f>-'TOTAL INVERSION IAP'!X125</f>
        <v>0</v>
      </c>
      <c r="AN125" s="125">
        <f>-'TOTAL INVERSION IAP'!Y125</f>
        <v>0</v>
      </c>
      <c r="AO125" s="125">
        <f>-'TOTAL INVERSION IAP'!Z125</f>
        <v>0</v>
      </c>
      <c r="AP125" s="125">
        <f>-'TOTAL INVERSION IAP'!AA125</f>
        <v>0</v>
      </c>
      <c r="AQ125" s="125">
        <f>-'TOTAL INVERSION IAP'!AB125</f>
        <v>0</v>
      </c>
      <c r="AR125" s="125">
        <f>-'TOTAL INVERSION IAP'!AC125</f>
        <v>0</v>
      </c>
      <c r="AS125" s="125">
        <f>-'TOTAL INVERSION IAP'!AD125</f>
        <v>0</v>
      </c>
      <c r="AT125" s="125">
        <f>-'TOTAL INVERSION IAP'!AE125</f>
        <v>0</v>
      </c>
      <c r="AU125" s="125">
        <f>-'TOTAL INVERSION IAP'!AF125</f>
        <v>0</v>
      </c>
      <c r="AV125" s="125">
        <f>-'TOTAL INVERSION IAP'!AG125</f>
        <v>0</v>
      </c>
      <c r="AW125" s="125">
        <f>-'TOTAL INVERSION IAP'!AH125</f>
        <v>0</v>
      </c>
      <c r="AX125" s="125">
        <f>-'TOTAL INVERSION IAP'!AI125</f>
        <v>0</v>
      </c>
      <c r="AY125" s="125">
        <f>-'TOTAL INVERSION IAP'!AJ125</f>
        <v>0</v>
      </c>
      <c r="AZ125" s="125">
        <f>-'TOTAL INVERSION IAP'!AK125</f>
        <v>0</v>
      </c>
      <c r="BA125" s="125">
        <f>-'TOTAL INVERSION IAP'!AL125</f>
        <v>0</v>
      </c>
      <c r="BB125" s="125">
        <f>-'TOTAL INVERSION IAP'!AM125</f>
        <v>0</v>
      </c>
      <c r="BC125" s="125">
        <f>-'TOTAL INVERSION IAP'!AN125</f>
        <v>0</v>
      </c>
      <c r="BD125" s="125">
        <f>-'TOTAL INVERSION IAP'!AO125</f>
        <v>0</v>
      </c>
      <c r="BE125" s="125">
        <f>-'TOTAL INVERSION IAP'!AP125</f>
        <v>0</v>
      </c>
      <c r="BF125" s="125">
        <f>-'TOTAL INVERSION IAP'!AQ125</f>
        <v>0</v>
      </c>
      <c r="BG125" s="125">
        <f>-'TOTAL INVERSION IAP'!AR125</f>
        <v>0</v>
      </c>
      <c r="BH125" s="125">
        <f>-'TOTAL INVERSION IAP'!AS125</f>
        <v>0</v>
      </c>
      <c r="BI125" s="125">
        <f>-'TOTAL INVERSION IAP'!AT125</f>
        <v>0</v>
      </c>
      <c r="BJ125" s="125">
        <f>-'TOTAL INVERSION IAP'!AU125</f>
        <v>0</v>
      </c>
      <c r="BK125" s="125">
        <f>-'TOTAL INVERSION IAP'!AV125</f>
        <v>0</v>
      </c>
      <c r="BL125" s="125">
        <f>-'TOTAL INVERSION IAP'!AW125</f>
        <v>0</v>
      </c>
      <c r="BM125" s="125">
        <f>-'TOTAL INVERSION IAP'!AX125</f>
        <v>0</v>
      </c>
      <c r="BN125" s="125">
        <f>-'TOTAL INVERSION IAP'!AY125</f>
        <v>0</v>
      </c>
      <c r="BO125" s="125">
        <f>-'TOTAL INVERSION IAP'!AZ125</f>
        <v>0</v>
      </c>
      <c r="BP125" s="125">
        <f>-'TOTAL INVERSION IAP'!BA125</f>
        <v>0</v>
      </c>
      <c r="BQ125" s="125">
        <f>-'TOTAL INVERSION IAP'!BB125</f>
        <v>0</v>
      </c>
      <c r="BR125" s="125">
        <f>-'TOTAL INVERSION IAP'!BC125</f>
        <v>0</v>
      </c>
    </row>
    <row r="126" spans="2:70" x14ac:dyDescent="0.25">
      <c r="B126" s="59" t="s">
        <v>552</v>
      </c>
      <c r="C126" s="62" t="str">
        <f>+VLOOKUP(B126,'resumen UCAP'!$A$5:$O$329,2,0)</f>
        <v>Luminaria Led 60w</v>
      </c>
      <c r="D126" s="63">
        <f>+'Desmonte Infr. financiada'!D126</f>
        <v>60</v>
      </c>
      <c r="E126" s="63" t="str">
        <f>+VLOOKUP(B126,'resumen UCAP'!$A$5:$O$329,3,0)</f>
        <v>Un</v>
      </c>
      <c r="F126" s="64">
        <f>+VLOOKUP(B126,'resumen UCAP'!$A$5:$O$329,15,0)</f>
        <v>387336</v>
      </c>
      <c r="G126" s="61">
        <v>28</v>
      </c>
      <c r="H126" s="125"/>
      <c r="I126" s="125"/>
      <c r="J126" s="125"/>
      <c r="K126" s="125"/>
      <c r="L126" s="125"/>
      <c r="M126" s="125"/>
      <c r="N126" s="125"/>
      <c r="O126" s="125"/>
      <c r="P126" s="125"/>
      <c r="Q126" s="125"/>
      <c r="R126" s="125"/>
      <c r="S126" s="125"/>
      <c r="T126" s="125"/>
      <c r="U126" s="125"/>
      <c r="V126" s="125"/>
      <c r="W126" s="125">
        <f>-'TOTAL INVERSION IAP'!H126</f>
        <v>0</v>
      </c>
      <c r="X126" s="125">
        <f>-'TOTAL INVERSION IAP'!I126</f>
        <v>0</v>
      </c>
      <c r="Y126" s="125">
        <f>-'TOTAL INVERSION IAP'!J126</f>
        <v>0</v>
      </c>
      <c r="Z126" s="125">
        <f>-'TOTAL INVERSION IAP'!K126</f>
        <v>0</v>
      </c>
      <c r="AA126" s="125">
        <f>-'TOTAL INVERSION IAP'!L126</f>
        <v>0</v>
      </c>
      <c r="AB126" s="125">
        <f>-'TOTAL INVERSION IAP'!M126</f>
        <v>0</v>
      </c>
      <c r="AC126" s="125">
        <f>-'TOTAL INVERSION IAP'!N126</f>
        <v>0</v>
      </c>
      <c r="AD126" s="125">
        <f>-'TOTAL INVERSION IAP'!O126</f>
        <v>0</v>
      </c>
      <c r="AE126" s="125">
        <f>-'TOTAL INVERSION IAP'!P126</f>
        <v>0</v>
      </c>
      <c r="AF126" s="125">
        <f>-'TOTAL INVERSION IAP'!Q126</f>
        <v>0</v>
      </c>
      <c r="AG126" s="125">
        <f>-'TOTAL INVERSION IAP'!R126</f>
        <v>0</v>
      </c>
      <c r="AH126" s="125">
        <f>-'TOTAL INVERSION IAP'!S126</f>
        <v>0</v>
      </c>
      <c r="AI126" s="125">
        <f>-'TOTAL INVERSION IAP'!T126</f>
        <v>0</v>
      </c>
      <c r="AJ126" s="125">
        <f>-'TOTAL INVERSION IAP'!U126</f>
        <v>0</v>
      </c>
      <c r="AK126" s="125">
        <f>-'TOTAL INVERSION IAP'!V126</f>
        <v>0</v>
      </c>
      <c r="AL126" s="125">
        <f>-'TOTAL INVERSION IAP'!W126</f>
        <v>0</v>
      </c>
      <c r="AM126" s="125">
        <f>-'TOTAL INVERSION IAP'!X126</f>
        <v>0</v>
      </c>
      <c r="AN126" s="125">
        <f>-'TOTAL INVERSION IAP'!Y126</f>
        <v>0</v>
      </c>
      <c r="AO126" s="125">
        <f>-'TOTAL INVERSION IAP'!Z126</f>
        <v>0</v>
      </c>
      <c r="AP126" s="125">
        <f>-'TOTAL INVERSION IAP'!AA126</f>
        <v>0</v>
      </c>
      <c r="AQ126" s="125">
        <f>-'TOTAL INVERSION IAP'!AB126</f>
        <v>0</v>
      </c>
      <c r="AR126" s="125">
        <f>-'TOTAL INVERSION IAP'!AC126</f>
        <v>0</v>
      </c>
      <c r="AS126" s="125">
        <f>-'TOTAL INVERSION IAP'!AD126</f>
        <v>0</v>
      </c>
      <c r="AT126" s="125">
        <f>-'TOTAL INVERSION IAP'!AE126</f>
        <v>0</v>
      </c>
      <c r="AU126" s="125">
        <f>-'TOTAL INVERSION IAP'!AF126</f>
        <v>0</v>
      </c>
      <c r="AV126" s="125">
        <f>-'TOTAL INVERSION IAP'!AG126</f>
        <v>0</v>
      </c>
      <c r="AW126" s="125">
        <f>-'TOTAL INVERSION IAP'!AH126</f>
        <v>0</v>
      </c>
      <c r="AX126" s="125">
        <f>-'TOTAL INVERSION IAP'!AI126</f>
        <v>0</v>
      </c>
      <c r="AY126" s="125">
        <f>-'TOTAL INVERSION IAP'!AJ126</f>
        <v>0</v>
      </c>
      <c r="AZ126" s="125">
        <f>-'TOTAL INVERSION IAP'!AK126</f>
        <v>0</v>
      </c>
      <c r="BA126" s="125">
        <f>-'TOTAL INVERSION IAP'!AL126</f>
        <v>0</v>
      </c>
      <c r="BB126" s="125">
        <f>-'TOTAL INVERSION IAP'!AM126</f>
        <v>0</v>
      </c>
      <c r="BC126" s="125">
        <f>-'TOTAL INVERSION IAP'!AN126</f>
        <v>0</v>
      </c>
      <c r="BD126" s="125">
        <f>-'TOTAL INVERSION IAP'!AO126</f>
        <v>0</v>
      </c>
      <c r="BE126" s="125">
        <f>-'TOTAL INVERSION IAP'!AP126</f>
        <v>0</v>
      </c>
      <c r="BF126" s="125">
        <f>-'TOTAL INVERSION IAP'!AQ126</f>
        <v>0</v>
      </c>
      <c r="BG126" s="125">
        <f>-'TOTAL INVERSION IAP'!AR126</f>
        <v>0</v>
      </c>
      <c r="BH126" s="125">
        <f>-'TOTAL INVERSION IAP'!AS126</f>
        <v>0</v>
      </c>
      <c r="BI126" s="125">
        <f>-'TOTAL INVERSION IAP'!AT126</f>
        <v>0</v>
      </c>
      <c r="BJ126" s="125">
        <f>-'TOTAL INVERSION IAP'!AU126</f>
        <v>0</v>
      </c>
      <c r="BK126" s="125">
        <f>-'TOTAL INVERSION IAP'!AV126</f>
        <v>0</v>
      </c>
      <c r="BL126" s="125">
        <f>-'TOTAL INVERSION IAP'!AW126</f>
        <v>0</v>
      </c>
      <c r="BM126" s="125">
        <f>-'TOTAL INVERSION IAP'!AX126</f>
        <v>0</v>
      </c>
      <c r="BN126" s="125">
        <f>-'TOTAL INVERSION IAP'!AY126</f>
        <v>0</v>
      </c>
      <c r="BO126" s="125">
        <f>-'TOTAL INVERSION IAP'!AZ126</f>
        <v>0</v>
      </c>
      <c r="BP126" s="125">
        <f>-'TOTAL INVERSION IAP'!BA126</f>
        <v>0</v>
      </c>
      <c r="BQ126" s="125">
        <f>-'TOTAL INVERSION IAP'!BB126</f>
        <v>0</v>
      </c>
      <c r="BR126" s="125">
        <f>-'TOTAL INVERSION IAP'!BC126</f>
        <v>0</v>
      </c>
    </row>
    <row r="127" spans="2:70" x14ac:dyDescent="0.25">
      <c r="B127" s="59" t="s">
        <v>553</v>
      </c>
      <c r="C127" s="62" t="str">
        <f>+VLOOKUP(B127,'resumen UCAP'!$A$5:$O$329,2,0)</f>
        <v>PROYECTOR MH 250W SEGUNDA TRANSF</v>
      </c>
      <c r="D127" s="63">
        <f>+'Desmonte Infr. financiada'!D127</f>
        <v>279</v>
      </c>
      <c r="E127" s="63" t="str">
        <f>+VLOOKUP(B127,'resumen UCAP'!$A$5:$O$329,3,0)</f>
        <v>Un</v>
      </c>
      <c r="F127" s="64">
        <f>+VLOOKUP(B127,'resumen UCAP'!$A$5:$O$329,15,0)</f>
        <v>413027</v>
      </c>
      <c r="G127" s="124">
        <v>1</v>
      </c>
      <c r="H127" s="125"/>
      <c r="I127" s="125"/>
      <c r="J127" s="125"/>
      <c r="K127" s="125"/>
      <c r="L127" s="125"/>
      <c r="M127" s="125"/>
      <c r="N127" s="125"/>
      <c r="O127" s="125"/>
      <c r="P127" s="125"/>
      <c r="Q127" s="125"/>
      <c r="R127" s="125"/>
      <c r="S127" s="125"/>
      <c r="T127" s="125"/>
      <c r="U127" s="125"/>
      <c r="V127" s="125"/>
      <c r="W127" s="125">
        <f>-'TOTAL INVERSION IAP'!H127</f>
        <v>0</v>
      </c>
      <c r="X127" s="125">
        <f>-'TOTAL INVERSION IAP'!I127</f>
        <v>0</v>
      </c>
      <c r="Y127" s="125">
        <f>-'TOTAL INVERSION IAP'!J127</f>
        <v>0</v>
      </c>
      <c r="Z127" s="125">
        <f>-'TOTAL INVERSION IAP'!K127</f>
        <v>0</v>
      </c>
      <c r="AA127" s="125">
        <f>-'TOTAL INVERSION IAP'!L127</f>
        <v>0</v>
      </c>
      <c r="AB127" s="125">
        <f>-'TOTAL INVERSION IAP'!M127</f>
        <v>0</v>
      </c>
      <c r="AC127" s="125">
        <f>-'TOTAL INVERSION IAP'!N127</f>
        <v>0</v>
      </c>
      <c r="AD127" s="125">
        <f>-'TOTAL INVERSION IAP'!O127</f>
        <v>0</v>
      </c>
      <c r="AE127" s="125">
        <f>-'TOTAL INVERSION IAP'!P127</f>
        <v>0</v>
      </c>
      <c r="AF127" s="125">
        <f>-'TOTAL INVERSION IAP'!Q127</f>
        <v>0</v>
      </c>
      <c r="AG127" s="125">
        <f>-'TOTAL INVERSION IAP'!R127</f>
        <v>0</v>
      </c>
      <c r="AH127" s="125">
        <f>-'TOTAL INVERSION IAP'!S127</f>
        <v>0</v>
      </c>
      <c r="AI127" s="125">
        <f>-'TOTAL INVERSION IAP'!T127</f>
        <v>0</v>
      </c>
      <c r="AJ127" s="125">
        <f>-'TOTAL INVERSION IAP'!U127</f>
        <v>0</v>
      </c>
      <c r="AK127" s="125">
        <f>-'TOTAL INVERSION IAP'!V127</f>
        <v>0</v>
      </c>
      <c r="AL127" s="125">
        <f>-'TOTAL INVERSION IAP'!W127</f>
        <v>0</v>
      </c>
      <c r="AM127" s="125">
        <f>-'TOTAL INVERSION IAP'!X127</f>
        <v>0</v>
      </c>
      <c r="AN127" s="125">
        <f>-'TOTAL INVERSION IAP'!Y127</f>
        <v>0</v>
      </c>
      <c r="AO127" s="125">
        <f>-'TOTAL INVERSION IAP'!Z127</f>
        <v>0</v>
      </c>
      <c r="AP127" s="125">
        <f>-'TOTAL INVERSION IAP'!AA127</f>
        <v>0</v>
      </c>
      <c r="AQ127" s="125">
        <f>-'TOTAL INVERSION IAP'!AB127</f>
        <v>0</v>
      </c>
      <c r="AR127" s="125">
        <f>-'TOTAL INVERSION IAP'!AC127</f>
        <v>0</v>
      </c>
      <c r="AS127" s="125">
        <f>-'TOTAL INVERSION IAP'!AD127</f>
        <v>0</v>
      </c>
      <c r="AT127" s="125">
        <f>-'TOTAL INVERSION IAP'!AE127</f>
        <v>0</v>
      </c>
      <c r="AU127" s="125">
        <f>-'TOTAL INVERSION IAP'!AF127</f>
        <v>0</v>
      </c>
      <c r="AV127" s="125">
        <f>-'TOTAL INVERSION IAP'!AG127</f>
        <v>0</v>
      </c>
      <c r="AW127" s="125">
        <f>-'TOTAL INVERSION IAP'!AH127</f>
        <v>0</v>
      </c>
      <c r="AX127" s="125">
        <f>-'TOTAL INVERSION IAP'!AI127</f>
        <v>0</v>
      </c>
      <c r="AY127" s="125">
        <f>-'TOTAL INVERSION IAP'!AJ127</f>
        <v>0</v>
      </c>
      <c r="AZ127" s="125">
        <f>-'TOTAL INVERSION IAP'!AK127</f>
        <v>0</v>
      </c>
      <c r="BA127" s="125">
        <f>-'TOTAL INVERSION IAP'!AL127</f>
        <v>0</v>
      </c>
      <c r="BB127" s="125">
        <f>-'TOTAL INVERSION IAP'!AM127</f>
        <v>0</v>
      </c>
      <c r="BC127" s="125">
        <f>-'TOTAL INVERSION IAP'!AN127</f>
        <v>0</v>
      </c>
      <c r="BD127" s="125">
        <f>-'TOTAL INVERSION IAP'!AO127</f>
        <v>0</v>
      </c>
      <c r="BE127" s="125">
        <f>-'TOTAL INVERSION IAP'!AP127</f>
        <v>0</v>
      </c>
      <c r="BF127" s="125">
        <f>-'TOTAL INVERSION IAP'!AQ127</f>
        <v>0</v>
      </c>
      <c r="BG127" s="125">
        <f>-'TOTAL INVERSION IAP'!AR127</f>
        <v>0</v>
      </c>
      <c r="BH127" s="125">
        <f>-'TOTAL INVERSION IAP'!AS127</f>
        <v>0</v>
      </c>
      <c r="BI127" s="125">
        <f>-'TOTAL INVERSION IAP'!AT127</f>
        <v>0</v>
      </c>
      <c r="BJ127" s="125">
        <f>-'TOTAL INVERSION IAP'!AU127</f>
        <v>0</v>
      </c>
      <c r="BK127" s="125">
        <f>-'TOTAL INVERSION IAP'!AV127</f>
        <v>0</v>
      </c>
      <c r="BL127" s="125">
        <f>-'TOTAL INVERSION IAP'!AW127</f>
        <v>0</v>
      </c>
      <c r="BM127" s="125">
        <f>-'TOTAL INVERSION IAP'!AX127</f>
        <v>0</v>
      </c>
      <c r="BN127" s="125">
        <f>-'TOTAL INVERSION IAP'!AY127</f>
        <v>0</v>
      </c>
      <c r="BO127" s="125">
        <f>-'TOTAL INVERSION IAP'!AZ127</f>
        <v>0</v>
      </c>
      <c r="BP127" s="125">
        <f>-'TOTAL INVERSION IAP'!BA127</f>
        <v>0</v>
      </c>
      <c r="BQ127" s="125">
        <f>-'TOTAL INVERSION IAP'!BB127</f>
        <v>0</v>
      </c>
      <c r="BR127" s="125">
        <f>-'TOTAL INVERSION IAP'!BC127</f>
        <v>0</v>
      </c>
    </row>
    <row r="128" spans="2:70" x14ac:dyDescent="0.25">
      <c r="B128" s="59" t="s">
        <v>554</v>
      </c>
      <c r="C128" s="62" t="str">
        <f>+VLOOKUP(B128,'resumen UCAP'!$A$5:$O$329,2,0)</f>
        <v>PROYECTOR LED 200W NUEVO</v>
      </c>
      <c r="D128" s="63">
        <f>+'Desmonte Infr. financiada'!D128</f>
        <v>200</v>
      </c>
      <c r="E128" s="63" t="str">
        <f>+VLOOKUP(B128,'resumen UCAP'!$A$5:$O$329,3,0)</f>
        <v>Un</v>
      </c>
      <c r="F128" s="64">
        <f>+VLOOKUP(B128,'resumen UCAP'!$A$5:$O$329,15,0)</f>
        <v>2390712</v>
      </c>
      <c r="G128" s="61">
        <v>20</v>
      </c>
      <c r="H128" s="125"/>
      <c r="I128" s="125"/>
      <c r="J128" s="125"/>
      <c r="K128" s="125"/>
      <c r="L128" s="125"/>
      <c r="M128" s="125"/>
      <c r="N128" s="125"/>
      <c r="O128" s="125"/>
      <c r="P128" s="125"/>
      <c r="Q128" s="125"/>
      <c r="R128" s="125"/>
      <c r="S128" s="125"/>
      <c r="T128" s="125"/>
      <c r="U128" s="125"/>
      <c r="V128" s="125"/>
      <c r="W128" s="125">
        <f>-'TOTAL INVERSION IAP'!H128</f>
        <v>0</v>
      </c>
      <c r="X128" s="125">
        <f>-'TOTAL INVERSION IAP'!I128</f>
        <v>0</v>
      </c>
      <c r="Y128" s="125">
        <f>-'TOTAL INVERSION IAP'!J128</f>
        <v>0</v>
      </c>
      <c r="Z128" s="125">
        <f>-'TOTAL INVERSION IAP'!K128</f>
        <v>0</v>
      </c>
      <c r="AA128" s="125">
        <f>-'TOTAL INVERSION IAP'!L128</f>
        <v>0</v>
      </c>
      <c r="AB128" s="125">
        <f>-'TOTAL INVERSION IAP'!M128</f>
        <v>0</v>
      </c>
      <c r="AC128" s="125">
        <f>-'TOTAL INVERSION IAP'!N128</f>
        <v>0</v>
      </c>
      <c r="AD128" s="125">
        <f>-'TOTAL INVERSION IAP'!O128</f>
        <v>0</v>
      </c>
      <c r="AE128" s="125">
        <f>-'TOTAL INVERSION IAP'!P128</f>
        <v>0</v>
      </c>
      <c r="AF128" s="125">
        <f>-'TOTAL INVERSION IAP'!Q128</f>
        <v>0</v>
      </c>
      <c r="AG128" s="125">
        <f>-'TOTAL INVERSION IAP'!R128</f>
        <v>0</v>
      </c>
      <c r="AH128" s="125">
        <f>-'TOTAL INVERSION IAP'!S128</f>
        <v>0</v>
      </c>
      <c r="AI128" s="125">
        <f>-'TOTAL INVERSION IAP'!T128</f>
        <v>0</v>
      </c>
      <c r="AJ128" s="125">
        <f>-'TOTAL INVERSION IAP'!U128</f>
        <v>0</v>
      </c>
      <c r="AK128" s="125">
        <f>-'TOTAL INVERSION IAP'!V128</f>
        <v>0</v>
      </c>
      <c r="AL128" s="125">
        <f>-'TOTAL INVERSION IAP'!W128</f>
        <v>0</v>
      </c>
      <c r="AM128" s="125">
        <f>-'TOTAL INVERSION IAP'!X128</f>
        <v>0</v>
      </c>
      <c r="AN128" s="125">
        <f>-'TOTAL INVERSION IAP'!Y128</f>
        <v>0</v>
      </c>
      <c r="AO128" s="125">
        <f>-'TOTAL INVERSION IAP'!Z128</f>
        <v>0</v>
      </c>
      <c r="AP128" s="125">
        <f>-'TOTAL INVERSION IAP'!AA128</f>
        <v>0</v>
      </c>
      <c r="AQ128" s="125">
        <f>-'TOTAL INVERSION IAP'!AB128</f>
        <v>0</v>
      </c>
      <c r="AR128" s="125">
        <f>-'TOTAL INVERSION IAP'!AC128</f>
        <v>0</v>
      </c>
      <c r="AS128" s="125">
        <f>-'TOTAL INVERSION IAP'!AD128</f>
        <v>0</v>
      </c>
      <c r="AT128" s="125">
        <f>-'TOTAL INVERSION IAP'!AE128</f>
        <v>0</v>
      </c>
      <c r="AU128" s="125">
        <f>-'TOTAL INVERSION IAP'!AF128</f>
        <v>0</v>
      </c>
      <c r="AV128" s="125">
        <f>-'TOTAL INVERSION IAP'!AG128</f>
        <v>0</v>
      </c>
      <c r="AW128" s="125">
        <f>-'TOTAL INVERSION IAP'!AH128</f>
        <v>0</v>
      </c>
      <c r="AX128" s="125">
        <f>-'TOTAL INVERSION IAP'!AI128</f>
        <v>0</v>
      </c>
      <c r="AY128" s="125">
        <f>-'TOTAL INVERSION IAP'!AJ128</f>
        <v>0</v>
      </c>
      <c r="AZ128" s="125">
        <f>-'TOTAL INVERSION IAP'!AK128</f>
        <v>0</v>
      </c>
      <c r="BA128" s="125">
        <f>-'TOTAL INVERSION IAP'!AL128</f>
        <v>0</v>
      </c>
      <c r="BB128" s="125">
        <f>-'TOTAL INVERSION IAP'!AM128</f>
        <v>0</v>
      </c>
      <c r="BC128" s="125">
        <f>-'TOTAL INVERSION IAP'!AN128</f>
        <v>0</v>
      </c>
      <c r="BD128" s="125">
        <f>-'TOTAL INVERSION IAP'!AO128</f>
        <v>0</v>
      </c>
      <c r="BE128" s="125">
        <f>-'TOTAL INVERSION IAP'!AP128</f>
        <v>0</v>
      </c>
      <c r="BF128" s="125">
        <f>-'TOTAL INVERSION IAP'!AQ128</f>
        <v>0</v>
      </c>
      <c r="BG128" s="125">
        <f>-'TOTAL INVERSION IAP'!AR128</f>
        <v>0</v>
      </c>
      <c r="BH128" s="125">
        <f>-'TOTAL INVERSION IAP'!AS128</f>
        <v>0</v>
      </c>
      <c r="BI128" s="125">
        <f>-'TOTAL INVERSION IAP'!AT128</f>
        <v>0</v>
      </c>
      <c r="BJ128" s="125">
        <f>-'TOTAL INVERSION IAP'!AU128</f>
        <v>0</v>
      </c>
      <c r="BK128" s="125">
        <f>-'TOTAL INVERSION IAP'!AV128</f>
        <v>0</v>
      </c>
      <c r="BL128" s="125">
        <f>-'TOTAL INVERSION IAP'!AW128</f>
        <v>0</v>
      </c>
      <c r="BM128" s="125">
        <f>-'TOTAL INVERSION IAP'!AX128</f>
        <v>0</v>
      </c>
      <c r="BN128" s="125">
        <f>-'TOTAL INVERSION IAP'!AY128</f>
        <v>0</v>
      </c>
      <c r="BO128" s="125">
        <f>-'TOTAL INVERSION IAP'!AZ128</f>
        <v>0</v>
      </c>
      <c r="BP128" s="125">
        <f>-'TOTAL INVERSION IAP'!BA128</f>
        <v>0</v>
      </c>
      <c r="BQ128" s="125">
        <f>-'TOTAL INVERSION IAP'!BB128</f>
        <v>0</v>
      </c>
      <c r="BR128" s="125">
        <f>-'TOTAL INVERSION IAP'!BC128</f>
        <v>0</v>
      </c>
    </row>
    <row r="129" spans="2:70" x14ac:dyDescent="0.25">
      <c r="B129" s="59" t="s">
        <v>555</v>
      </c>
      <c r="C129" s="62" t="str">
        <f>+VLOOKUP(B129,'resumen UCAP'!$A$5:$O$329,2,0)</f>
        <v>LUMINARIA NA 100W TRANSF DESDE 250W</v>
      </c>
      <c r="D129" s="63">
        <f>+'Desmonte Infr. financiada'!D129</f>
        <v>115</v>
      </c>
      <c r="E129" s="63" t="str">
        <f>+VLOOKUP(B129,'resumen UCAP'!$A$5:$O$329,3,0)</f>
        <v>Un</v>
      </c>
      <c r="F129" s="64">
        <f>+VLOOKUP(B129,'resumen UCAP'!$A$5:$O$329,15,0)</f>
        <v>211467</v>
      </c>
      <c r="G129" s="123">
        <v>3</v>
      </c>
      <c r="H129" s="125"/>
      <c r="I129" s="125"/>
      <c r="J129" s="125"/>
      <c r="K129" s="125"/>
      <c r="L129" s="125"/>
      <c r="M129" s="125"/>
      <c r="N129" s="125"/>
      <c r="O129" s="125"/>
      <c r="P129" s="125"/>
      <c r="Q129" s="125"/>
      <c r="R129" s="125"/>
      <c r="S129" s="125"/>
      <c r="T129" s="125"/>
      <c r="U129" s="125"/>
      <c r="V129" s="125"/>
      <c r="W129" s="125">
        <f>-'TOTAL INVERSION IAP'!H129</f>
        <v>0</v>
      </c>
      <c r="X129" s="125">
        <f>-'TOTAL INVERSION IAP'!I129</f>
        <v>0</v>
      </c>
      <c r="Y129" s="125">
        <f>-'TOTAL INVERSION IAP'!J129</f>
        <v>0</v>
      </c>
      <c r="Z129" s="125">
        <f>-'TOTAL INVERSION IAP'!K129</f>
        <v>0</v>
      </c>
      <c r="AA129" s="125">
        <f>-'TOTAL INVERSION IAP'!L129</f>
        <v>0</v>
      </c>
      <c r="AB129" s="125">
        <f>-'TOTAL INVERSION IAP'!M129</f>
        <v>0</v>
      </c>
      <c r="AC129" s="125">
        <f>-'TOTAL INVERSION IAP'!N129</f>
        <v>0</v>
      </c>
      <c r="AD129" s="125">
        <f>-'TOTAL INVERSION IAP'!O129</f>
        <v>0</v>
      </c>
      <c r="AE129" s="125">
        <f>-'TOTAL INVERSION IAP'!P129</f>
        <v>0</v>
      </c>
      <c r="AF129" s="125">
        <f>-'TOTAL INVERSION IAP'!Q129</f>
        <v>0</v>
      </c>
      <c r="AG129" s="125">
        <f>-'TOTAL INVERSION IAP'!R129</f>
        <v>0</v>
      </c>
      <c r="AH129" s="125">
        <f>-'TOTAL INVERSION IAP'!S129</f>
        <v>0</v>
      </c>
      <c r="AI129" s="125">
        <f>-'TOTAL INVERSION IAP'!T129</f>
        <v>0</v>
      </c>
      <c r="AJ129" s="125">
        <f>-'TOTAL INVERSION IAP'!U129</f>
        <v>0</v>
      </c>
      <c r="AK129" s="125">
        <f>-'TOTAL INVERSION IAP'!V129</f>
        <v>0</v>
      </c>
      <c r="AL129" s="125">
        <f>-'TOTAL INVERSION IAP'!W129</f>
        <v>0</v>
      </c>
      <c r="AM129" s="125">
        <f>-'TOTAL INVERSION IAP'!X129</f>
        <v>0</v>
      </c>
      <c r="AN129" s="125">
        <f>-'TOTAL INVERSION IAP'!Y129</f>
        <v>0</v>
      </c>
      <c r="AO129" s="125">
        <f>-'TOTAL INVERSION IAP'!Z129</f>
        <v>0</v>
      </c>
      <c r="AP129" s="125">
        <f>-'TOTAL INVERSION IAP'!AA129</f>
        <v>0</v>
      </c>
      <c r="AQ129" s="125">
        <f>-'TOTAL INVERSION IAP'!AB129</f>
        <v>0</v>
      </c>
      <c r="AR129" s="125">
        <f>-'TOTAL INVERSION IAP'!AC129</f>
        <v>0</v>
      </c>
      <c r="AS129" s="125">
        <f>-'TOTAL INVERSION IAP'!AD129</f>
        <v>0</v>
      </c>
      <c r="AT129" s="125">
        <f>-'TOTAL INVERSION IAP'!AE129</f>
        <v>0</v>
      </c>
      <c r="AU129" s="125">
        <f>-'TOTAL INVERSION IAP'!AF129</f>
        <v>0</v>
      </c>
      <c r="AV129" s="125">
        <f>-'TOTAL INVERSION IAP'!AG129</f>
        <v>0</v>
      </c>
      <c r="AW129" s="125">
        <f>-'TOTAL INVERSION IAP'!AH129</f>
        <v>0</v>
      </c>
      <c r="AX129" s="125">
        <f>-'TOTAL INVERSION IAP'!AI129</f>
        <v>0</v>
      </c>
      <c r="AY129" s="125">
        <f>-'TOTAL INVERSION IAP'!AJ129</f>
        <v>0</v>
      </c>
      <c r="AZ129" s="125">
        <f>-'TOTAL INVERSION IAP'!AK129</f>
        <v>0</v>
      </c>
      <c r="BA129" s="125">
        <f>-'TOTAL INVERSION IAP'!AL129</f>
        <v>0</v>
      </c>
      <c r="BB129" s="125">
        <f>-'TOTAL INVERSION IAP'!AM129</f>
        <v>0</v>
      </c>
      <c r="BC129" s="125">
        <f>-'TOTAL INVERSION IAP'!AN129</f>
        <v>0</v>
      </c>
      <c r="BD129" s="125">
        <f>-'TOTAL INVERSION IAP'!AO129</f>
        <v>0</v>
      </c>
      <c r="BE129" s="125">
        <f>-'TOTAL INVERSION IAP'!AP129</f>
        <v>0</v>
      </c>
      <c r="BF129" s="125">
        <f>-'TOTAL INVERSION IAP'!AQ129</f>
        <v>0</v>
      </c>
      <c r="BG129" s="125">
        <f>-'TOTAL INVERSION IAP'!AR129</f>
        <v>0</v>
      </c>
      <c r="BH129" s="125">
        <f>-'TOTAL INVERSION IAP'!AS129</f>
        <v>0</v>
      </c>
      <c r="BI129" s="125">
        <f>-'TOTAL INVERSION IAP'!AT129</f>
        <v>0</v>
      </c>
      <c r="BJ129" s="125">
        <f>-'TOTAL INVERSION IAP'!AU129</f>
        <v>0</v>
      </c>
      <c r="BK129" s="125">
        <f>-'TOTAL INVERSION IAP'!AV129</f>
        <v>0</v>
      </c>
      <c r="BL129" s="125">
        <f>-'TOTAL INVERSION IAP'!AW129</f>
        <v>0</v>
      </c>
      <c r="BM129" s="125">
        <f>-'TOTAL INVERSION IAP'!AX129</f>
        <v>0</v>
      </c>
      <c r="BN129" s="125">
        <f>-'TOTAL INVERSION IAP'!AY129</f>
        <v>0</v>
      </c>
      <c r="BO129" s="125">
        <f>-'TOTAL INVERSION IAP'!AZ129</f>
        <v>0</v>
      </c>
      <c r="BP129" s="125">
        <f>-'TOTAL INVERSION IAP'!BA129</f>
        <v>0</v>
      </c>
      <c r="BQ129" s="125">
        <f>-'TOTAL INVERSION IAP'!BB129</f>
        <v>0</v>
      </c>
      <c r="BR129" s="125">
        <f>-'TOTAL INVERSION IAP'!BC129</f>
        <v>0</v>
      </c>
    </row>
    <row r="130" spans="2:70" x14ac:dyDescent="0.25">
      <c r="B130" s="59" t="s">
        <v>556</v>
      </c>
      <c r="C130" s="62" t="str">
        <f>+VLOOKUP(B130,'resumen UCAP'!$A$5:$O$329,2,0)</f>
        <v>LUMINARIA MILENIUM LED 60W NUEVA</v>
      </c>
      <c r="D130" s="63">
        <f>+'Desmonte Infr. financiada'!D130</f>
        <v>60</v>
      </c>
      <c r="E130" s="63" t="str">
        <f>+VLOOKUP(B130,'resumen UCAP'!$A$5:$O$329,3,0)</f>
        <v>Un</v>
      </c>
      <c r="F130" s="64">
        <f>+VLOOKUP(B130,'resumen UCAP'!$A$5:$O$329,15,0)</f>
        <v>387336</v>
      </c>
      <c r="G130" s="61">
        <v>2</v>
      </c>
      <c r="H130" s="125"/>
      <c r="I130" s="125"/>
      <c r="J130" s="125"/>
      <c r="K130" s="125"/>
      <c r="L130" s="125"/>
      <c r="M130" s="125"/>
      <c r="N130" s="125"/>
      <c r="O130" s="125"/>
      <c r="P130" s="125"/>
      <c r="Q130" s="125"/>
      <c r="R130" s="125"/>
      <c r="S130" s="125"/>
      <c r="T130" s="125"/>
      <c r="U130" s="125"/>
      <c r="V130" s="125"/>
      <c r="W130" s="125">
        <f>-'TOTAL INVERSION IAP'!H130</f>
        <v>0</v>
      </c>
      <c r="X130" s="125">
        <f>-'TOTAL INVERSION IAP'!I130</f>
        <v>0</v>
      </c>
      <c r="Y130" s="125">
        <f>-'TOTAL INVERSION IAP'!J130</f>
        <v>0</v>
      </c>
      <c r="Z130" s="125">
        <f>-'TOTAL INVERSION IAP'!K130</f>
        <v>0</v>
      </c>
      <c r="AA130" s="125">
        <f>-'TOTAL INVERSION IAP'!L130</f>
        <v>0</v>
      </c>
      <c r="AB130" s="125">
        <f>-'TOTAL INVERSION IAP'!M130</f>
        <v>0</v>
      </c>
      <c r="AC130" s="125">
        <f>-'TOTAL INVERSION IAP'!N130</f>
        <v>0</v>
      </c>
      <c r="AD130" s="125">
        <f>-'TOTAL INVERSION IAP'!O130</f>
        <v>0</v>
      </c>
      <c r="AE130" s="125">
        <f>-'TOTAL INVERSION IAP'!P130</f>
        <v>0</v>
      </c>
      <c r="AF130" s="125">
        <f>-'TOTAL INVERSION IAP'!Q130</f>
        <v>0</v>
      </c>
      <c r="AG130" s="125">
        <f>-'TOTAL INVERSION IAP'!R130</f>
        <v>0</v>
      </c>
      <c r="AH130" s="125">
        <f>-'TOTAL INVERSION IAP'!S130</f>
        <v>0</v>
      </c>
      <c r="AI130" s="125">
        <f>-'TOTAL INVERSION IAP'!T130</f>
        <v>0</v>
      </c>
      <c r="AJ130" s="125">
        <f>-'TOTAL INVERSION IAP'!U130</f>
        <v>0</v>
      </c>
      <c r="AK130" s="125">
        <f>-'TOTAL INVERSION IAP'!V130</f>
        <v>0</v>
      </c>
      <c r="AL130" s="125">
        <f>-'TOTAL INVERSION IAP'!W130</f>
        <v>0</v>
      </c>
      <c r="AM130" s="125">
        <f>-'TOTAL INVERSION IAP'!X130</f>
        <v>0</v>
      </c>
      <c r="AN130" s="125">
        <f>-'TOTAL INVERSION IAP'!Y130</f>
        <v>0</v>
      </c>
      <c r="AO130" s="125">
        <f>-'TOTAL INVERSION IAP'!Z130</f>
        <v>0</v>
      </c>
      <c r="AP130" s="125">
        <f>-'TOTAL INVERSION IAP'!AA130</f>
        <v>0</v>
      </c>
      <c r="AQ130" s="125">
        <f>-'TOTAL INVERSION IAP'!AB130</f>
        <v>0</v>
      </c>
      <c r="AR130" s="125">
        <f>-'TOTAL INVERSION IAP'!AC130</f>
        <v>0</v>
      </c>
      <c r="AS130" s="125">
        <f>-'TOTAL INVERSION IAP'!AD130</f>
        <v>0</v>
      </c>
      <c r="AT130" s="125">
        <f>-'TOTAL INVERSION IAP'!AE130</f>
        <v>0</v>
      </c>
      <c r="AU130" s="125">
        <f>-'TOTAL INVERSION IAP'!AF130</f>
        <v>0</v>
      </c>
      <c r="AV130" s="125">
        <f>-'TOTAL INVERSION IAP'!AG130</f>
        <v>0</v>
      </c>
      <c r="AW130" s="125">
        <f>-'TOTAL INVERSION IAP'!AH130</f>
        <v>0</v>
      </c>
      <c r="AX130" s="125">
        <f>-'TOTAL INVERSION IAP'!AI130</f>
        <v>0</v>
      </c>
      <c r="AY130" s="125">
        <f>-'TOTAL INVERSION IAP'!AJ130</f>
        <v>0</v>
      </c>
      <c r="AZ130" s="125">
        <f>-'TOTAL INVERSION IAP'!AK130</f>
        <v>0</v>
      </c>
      <c r="BA130" s="125">
        <f>-'TOTAL INVERSION IAP'!AL130</f>
        <v>0</v>
      </c>
      <c r="BB130" s="125">
        <f>-'TOTAL INVERSION IAP'!AM130</f>
        <v>0</v>
      </c>
      <c r="BC130" s="125">
        <f>-'TOTAL INVERSION IAP'!AN130</f>
        <v>0</v>
      </c>
      <c r="BD130" s="125">
        <f>-'TOTAL INVERSION IAP'!AO130</f>
        <v>0</v>
      </c>
      <c r="BE130" s="125">
        <f>-'TOTAL INVERSION IAP'!AP130</f>
        <v>0</v>
      </c>
      <c r="BF130" s="125">
        <f>-'TOTAL INVERSION IAP'!AQ130</f>
        <v>0</v>
      </c>
      <c r="BG130" s="125">
        <f>-'TOTAL INVERSION IAP'!AR130</f>
        <v>0</v>
      </c>
      <c r="BH130" s="125">
        <f>-'TOTAL INVERSION IAP'!AS130</f>
        <v>0</v>
      </c>
      <c r="BI130" s="125">
        <f>-'TOTAL INVERSION IAP'!AT130</f>
        <v>0</v>
      </c>
      <c r="BJ130" s="125">
        <f>-'TOTAL INVERSION IAP'!AU130</f>
        <v>0</v>
      </c>
      <c r="BK130" s="125">
        <f>-'TOTAL INVERSION IAP'!AV130</f>
        <v>0</v>
      </c>
      <c r="BL130" s="125">
        <f>-'TOTAL INVERSION IAP'!AW130</f>
        <v>0</v>
      </c>
      <c r="BM130" s="125">
        <f>-'TOTAL INVERSION IAP'!AX130</f>
        <v>0</v>
      </c>
      <c r="BN130" s="125">
        <f>-'TOTAL INVERSION IAP'!AY130</f>
        <v>0</v>
      </c>
      <c r="BO130" s="125">
        <f>-'TOTAL INVERSION IAP'!AZ130</f>
        <v>0</v>
      </c>
      <c r="BP130" s="125">
        <f>-'TOTAL INVERSION IAP'!BA130</f>
        <v>0</v>
      </c>
      <c r="BQ130" s="125">
        <f>-'TOTAL INVERSION IAP'!BB130</f>
        <v>0</v>
      </c>
      <c r="BR130" s="125">
        <f>-'TOTAL INVERSION IAP'!BC130</f>
        <v>0</v>
      </c>
    </row>
    <row r="131" spans="2:70" x14ac:dyDescent="0.25">
      <c r="B131" s="59"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1">
        <v>1</v>
      </c>
      <c r="H131" s="125"/>
      <c r="I131" s="125"/>
      <c r="J131" s="125"/>
      <c r="K131" s="125"/>
      <c r="L131" s="125"/>
      <c r="M131" s="125"/>
      <c r="N131" s="125"/>
      <c r="O131" s="125"/>
      <c r="P131" s="125"/>
      <c r="Q131" s="125"/>
      <c r="R131" s="125"/>
      <c r="S131" s="125"/>
      <c r="T131" s="125"/>
      <c r="U131" s="125"/>
      <c r="V131" s="125"/>
      <c r="W131" s="125">
        <f>-'TOTAL INVERSION IAP'!H131</f>
        <v>0</v>
      </c>
      <c r="X131" s="125">
        <f>-'TOTAL INVERSION IAP'!I131</f>
        <v>0</v>
      </c>
      <c r="Y131" s="125">
        <f>-'TOTAL INVERSION IAP'!J131</f>
        <v>0</v>
      </c>
      <c r="Z131" s="125">
        <f>-'TOTAL INVERSION IAP'!K131</f>
        <v>0</v>
      </c>
      <c r="AA131" s="125">
        <f>-'TOTAL INVERSION IAP'!L131</f>
        <v>0</v>
      </c>
      <c r="AB131" s="125">
        <f>-'TOTAL INVERSION IAP'!M131</f>
        <v>0</v>
      </c>
      <c r="AC131" s="125">
        <f>-'TOTAL INVERSION IAP'!N131</f>
        <v>0</v>
      </c>
      <c r="AD131" s="125">
        <f>-'TOTAL INVERSION IAP'!O131</f>
        <v>0</v>
      </c>
      <c r="AE131" s="125">
        <f>-'TOTAL INVERSION IAP'!P131</f>
        <v>0</v>
      </c>
      <c r="AF131" s="125">
        <f>-'TOTAL INVERSION IAP'!Q131</f>
        <v>0</v>
      </c>
      <c r="AG131" s="125">
        <f>-'TOTAL INVERSION IAP'!R131</f>
        <v>0</v>
      </c>
      <c r="AH131" s="125">
        <f>-'TOTAL INVERSION IAP'!S131</f>
        <v>0</v>
      </c>
      <c r="AI131" s="125">
        <f>-'TOTAL INVERSION IAP'!T131</f>
        <v>0</v>
      </c>
      <c r="AJ131" s="125">
        <f>-'TOTAL INVERSION IAP'!U131</f>
        <v>0</v>
      </c>
      <c r="AK131" s="125">
        <f>-'TOTAL INVERSION IAP'!V131</f>
        <v>0</v>
      </c>
      <c r="AL131" s="125">
        <f>-'TOTAL INVERSION IAP'!W131</f>
        <v>0</v>
      </c>
      <c r="AM131" s="125">
        <f>-'TOTAL INVERSION IAP'!X131</f>
        <v>0</v>
      </c>
      <c r="AN131" s="125">
        <f>-'TOTAL INVERSION IAP'!Y131</f>
        <v>0</v>
      </c>
      <c r="AO131" s="125">
        <f>-'TOTAL INVERSION IAP'!Z131</f>
        <v>0</v>
      </c>
      <c r="AP131" s="125">
        <f>-'TOTAL INVERSION IAP'!AA131</f>
        <v>0</v>
      </c>
      <c r="AQ131" s="125">
        <f>-'TOTAL INVERSION IAP'!AB131</f>
        <v>0</v>
      </c>
      <c r="AR131" s="125">
        <f>-'TOTAL INVERSION IAP'!AC131</f>
        <v>0</v>
      </c>
      <c r="AS131" s="125">
        <f>-'TOTAL INVERSION IAP'!AD131</f>
        <v>0</v>
      </c>
      <c r="AT131" s="125">
        <f>-'TOTAL INVERSION IAP'!AE131</f>
        <v>0</v>
      </c>
      <c r="AU131" s="125">
        <f>-'TOTAL INVERSION IAP'!AF131</f>
        <v>0</v>
      </c>
      <c r="AV131" s="125">
        <f>-'TOTAL INVERSION IAP'!AG131</f>
        <v>0</v>
      </c>
      <c r="AW131" s="125">
        <f>-'TOTAL INVERSION IAP'!AH131</f>
        <v>0</v>
      </c>
      <c r="AX131" s="125">
        <f>-'TOTAL INVERSION IAP'!AI131</f>
        <v>0</v>
      </c>
      <c r="AY131" s="125">
        <f>-'TOTAL INVERSION IAP'!AJ131</f>
        <v>0</v>
      </c>
      <c r="AZ131" s="125">
        <f>-'TOTAL INVERSION IAP'!AK131</f>
        <v>0</v>
      </c>
      <c r="BA131" s="125">
        <f>-'TOTAL INVERSION IAP'!AL131</f>
        <v>0</v>
      </c>
      <c r="BB131" s="125">
        <f>-'TOTAL INVERSION IAP'!AM131</f>
        <v>0</v>
      </c>
      <c r="BC131" s="125">
        <f>-'TOTAL INVERSION IAP'!AN131</f>
        <v>0</v>
      </c>
      <c r="BD131" s="125">
        <f>-'TOTAL INVERSION IAP'!AO131</f>
        <v>0</v>
      </c>
      <c r="BE131" s="125">
        <f>-'TOTAL INVERSION IAP'!AP131</f>
        <v>0</v>
      </c>
      <c r="BF131" s="125">
        <f>-'TOTAL INVERSION IAP'!AQ131</f>
        <v>0</v>
      </c>
      <c r="BG131" s="125">
        <f>-'TOTAL INVERSION IAP'!AR131</f>
        <v>0</v>
      </c>
      <c r="BH131" s="125">
        <f>-'TOTAL INVERSION IAP'!AS131</f>
        <v>0</v>
      </c>
      <c r="BI131" s="125">
        <f>-'TOTAL INVERSION IAP'!AT131</f>
        <v>0</v>
      </c>
      <c r="BJ131" s="125">
        <f>-'TOTAL INVERSION IAP'!AU131</f>
        <v>0</v>
      </c>
      <c r="BK131" s="125">
        <f>-'TOTAL INVERSION IAP'!AV131</f>
        <v>0</v>
      </c>
      <c r="BL131" s="125">
        <f>-'TOTAL INVERSION IAP'!AW131</f>
        <v>0</v>
      </c>
      <c r="BM131" s="125">
        <f>-'TOTAL INVERSION IAP'!AX131</f>
        <v>0</v>
      </c>
      <c r="BN131" s="125">
        <f>-'TOTAL INVERSION IAP'!AY131</f>
        <v>0</v>
      </c>
      <c r="BO131" s="125">
        <f>-'TOTAL INVERSION IAP'!AZ131</f>
        <v>0</v>
      </c>
      <c r="BP131" s="125">
        <f>-'TOTAL INVERSION IAP'!BA131</f>
        <v>0</v>
      </c>
      <c r="BQ131" s="125">
        <f>-'TOTAL INVERSION IAP'!BB131</f>
        <v>0</v>
      </c>
      <c r="BR131" s="125">
        <f>-'TOTAL INVERSION IAP'!BC131</f>
        <v>0</v>
      </c>
    </row>
    <row r="132" spans="2:70" x14ac:dyDescent="0.25">
      <c r="B132" s="59" t="s">
        <v>558</v>
      </c>
      <c r="C132" s="62" t="str">
        <f>+VLOOKUP(B132,'resumen UCAP'!$A$5:$O$329,2,0)</f>
        <v>LUMINARIA LED 80W NUEVA</v>
      </c>
      <c r="D132" s="63">
        <f>+'Desmonte Infr. financiada'!D132</f>
        <v>80</v>
      </c>
      <c r="E132" s="63" t="str">
        <f>+VLOOKUP(B132,'resumen UCAP'!$A$5:$O$329,3,0)</f>
        <v>Un</v>
      </c>
      <c r="F132" s="64">
        <f>+VLOOKUP(B132,'resumen UCAP'!$A$5:$O$329,15,0)</f>
        <v>518269</v>
      </c>
      <c r="G132" s="61">
        <v>19</v>
      </c>
      <c r="H132" s="125"/>
      <c r="I132" s="125"/>
      <c r="J132" s="125"/>
      <c r="K132" s="125"/>
      <c r="L132" s="125"/>
      <c r="M132" s="125"/>
      <c r="N132" s="125"/>
      <c r="O132" s="125"/>
      <c r="P132" s="125"/>
      <c r="Q132" s="125"/>
      <c r="R132" s="125"/>
      <c r="S132" s="125"/>
      <c r="T132" s="125"/>
      <c r="U132" s="125"/>
      <c r="V132" s="125"/>
      <c r="W132" s="125">
        <f>-'TOTAL INVERSION IAP'!H132</f>
        <v>0</v>
      </c>
      <c r="X132" s="125">
        <f>-'TOTAL INVERSION IAP'!I132</f>
        <v>0</v>
      </c>
      <c r="Y132" s="125">
        <f>-'TOTAL INVERSION IAP'!J132</f>
        <v>0</v>
      </c>
      <c r="Z132" s="125">
        <f>-'TOTAL INVERSION IAP'!K132</f>
        <v>0</v>
      </c>
      <c r="AA132" s="125">
        <f>-'TOTAL INVERSION IAP'!L132</f>
        <v>0</v>
      </c>
      <c r="AB132" s="125">
        <f>-'TOTAL INVERSION IAP'!M132</f>
        <v>0</v>
      </c>
      <c r="AC132" s="125">
        <f>-'TOTAL INVERSION IAP'!N132</f>
        <v>0</v>
      </c>
      <c r="AD132" s="125">
        <f>-'TOTAL INVERSION IAP'!O132</f>
        <v>0</v>
      </c>
      <c r="AE132" s="125">
        <f>-'TOTAL INVERSION IAP'!P132</f>
        <v>0</v>
      </c>
      <c r="AF132" s="125">
        <f>-'TOTAL INVERSION IAP'!Q132</f>
        <v>0</v>
      </c>
      <c r="AG132" s="125">
        <f>-'TOTAL INVERSION IAP'!R132</f>
        <v>0</v>
      </c>
      <c r="AH132" s="125">
        <f>-'TOTAL INVERSION IAP'!S132</f>
        <v>0</v>
      </c>
      <c r="AI132" s="125">
        <f>-'TOTAL INVERSION IAP'!T132</f>
        <v>0</v>
      </c>
      <c r="AJ132" s="125">
        <f>-'TOTAL INVERSION IAP'!U132</f>
        <v>0</v>
      </c>
      <c r="AK132" s="125">
        <f>-'TOTAL INVERSION IAP'!V132</f>
        <v>0</v>
      </c>
      <c r="AL132" s="125">
        <f>-'TOTAL INVERSION IAP'!W132</f>
        <v>0</v>
      </c>
      <c r="AM132" s="125">
        <f>-'TOTAL INVERSION IAP'!X132</f>
        <v>0</v>
      </c>
      <c r="AN132" s="125">
        <f>-'TOTAL INVERSION IAP'!Y132</f>
        <v>0</v>
      </c>
      <c r="AO132" s="125">
        <f>-'TOTAL INVERSION IAP'!Z132</f>
        <v>0</v>
      </c>
      <c r="AP132" s="125">
        <f>-'TOTAL INVERSION IAP'!AA132</f>
        <v>0</v>
      </c>
      <c r="AQ132" s="125">
        <f>-'TOTAL INVERSION IAP'!AB132</f>
        <v>0</v>
      </c>
      <c r="AR132" s="125">
        <f>-'TOTAL INVERSION IAP'!AC132</f>
        <v>0</v>
      </c>
      <c r="AS132" s="125">
        <f>-'TOTAL INVERSION IAP'!AD132</f>
        <v>0</v>
      </c>
      <c r="AT132" s="125">
        <f>-'TOTAL INVERSION IAP'!AE132</f>
        <v>0</v>
      </c>
      <c r="AU132" s="125">
        <f>-'TOTAL INVERSION IAP'!AF132</f>
        <v>0</v>
      </c>
      <c r="AV132" s="125">
        <f>-'TOTAL INVERSION IAP'!AG132</f>
        <v>0</v>
      </c>
      <c r="AW132" s="125">
        <f>-'TOTAL INVERSION IAP'!AH132</f>
        <v>0</v>
      </c>
      <c r="AX132" s="125">
        <f>-'TOTAL INVERSION IAP'!AI132</f>
        <v>0</v>
      </c>
      <c r="AY132" s="125">
        <f>-'TOTAL INVERSION IAP'!AJ132</f>
        <v>0</v>
      </c>
      <c r="AZ132" s="125">
        <f>-'TOTAL INVERSION IAP'!AK132</f>
        <v>0</v>
      </c>
      <c r="BA132" s="125">
        <f>-'TOTAL INVERSION IAP'!AL132</f>
        <v>0</v>
      </c>
      <c r="BB132" s="125">
        <f>-'TOTAL INVERSION IAP'!AM132</f>
        <v>0</v>
      </c>
      <c r="BC132" s="125">
        <f>-'TOTAL INVERSION IAP'!AN132</f>
        <v>0</v>
      </c>
      <c r="BD132" s="125">
        <f>-'TOTAL INVERSION IAP'!AO132</f>
        <v>0</v>
      </c>
      <c r="BE132" s="125">
        <f>-'TOTAL INVERSION IAP'!AP132</f>
        <v>0</v>
      </c>
      <c r="BF132" s="125">
        <f>-'TOTAL INVERSION IAP'!AQ132</f>
        <v>0</v>
      </c>
      <c r="BG132" s="125">
        <f>-'TOTAL INVERSION IAP'!AR132</f>
        <v>0</v>
      </c>
      <c r="BH132" s="125">
        <f>-'TOTAL INVERSION IAP'!AS132</f>
        <v>0</v>
      </c>
      <c r="BI132" s="125">
        <f>-'TOTAL INVERSION IAP'!AT132</f>
        <v>0</v>
      </c>
      <c r="BJ132" s="125">
        <f>-'TOTAL INVERSION IAP'!AU132</f>
        <v>0</v>
      </c>
      <c r="BK132" s="125">
        <f>-'TOTAL INVERSION IAP'!AV132</f>
        <v>0</v>
      </c>
      <c r="BL132" s="125">
        <f>-'TOTAL INVERSION IAP'!AW132</f>
        <v>0</v>
      </c>
      <c r="BM132" s="125">
        <f>-'TOTAL INVERSION IAP'!AX132</f>
        <v>0</v>
      </c>
      <c r="BN132" s="125">
        <f>-'TOTAL INVERSION IAP'!AY132</f>
        <v>0</v>
      </c>
      <c r="BO132" s="125">
        <f>-'TOTAL INVERSION IAP'!AZ132</f>
        <v>0</v>
      </c>
      <c r="BP132" s="125">
        <f>-'TOTAL INVERSION IAP'!BA132</f>
        <v>0</v>
      </c>
      <c r="BQ132" s="125">
        <f>-'TOTAL INVERSION IAP'!BB132</f>
        <v>0</v>
      </c>
      <c r="BR132" s="125">
        <f>-'TOTAL INVERSION IAP'!BC132</f>
        <v>0</v>
      </c>
    </row>
    <row r="133" spans="2:70" x14ac:dyDescent="0.25">
      <c r="B133" s="59" t="s">
        <v>559</v>
      </c>
      <c r="C133" s="62" t="str">
        <f>+VLOOKUP(B133,'resumen UCAP'!$A$5:$O$329,2,0)</f>
        <v>LUMINARIA MILENIUM 150W NUEVA</v>
      </c>
      <c r="D133" s="63">
        <f>+'Desmonte Infr. financiada'!D133</f>
        <v>150</v>
      </c>
      <c r="E133" s="63" t="str">
        <f>+VLOOKUP(B133,'resumen UCAP'!$A$5:$O$329,3,0)</f>
        <v>Un</v>
      </c>
      <c r="F133" s="64">
        <f>+VLOOKUP(B133,'resumen UCAP'!$A$5:$O$329,15,0)</f>
        <v>845605</v>
      </c>
      <c r="G133" s="123">
        <v>7</v>
      </c>
      <c r="H133" s="125"/>
      <c r="I133" s="125"/>
      <c r="J133" s="125"/>
      <c r="K133" s="125"/>
      <c r="L133" s="125"/>
      <c r="M133" s="125"/>
      <c r="N133" s="125"/>
      <c r="O133" s="125"/>
      <c r="P133" s="125"/>
      <c r="Q133" s="125"/>
      <c r="R133" s="125"/>
      <c r="S133" s="125"/>
      <c r="T133" s="125"/>
      <c r="U133" s="125"/>
      <c r="V133" s="125"/>
      <c r="W133" s="125">
        <f>-'TOTAL INVERSION IAP'!H133</f>
        <v>0</v>
      </c>
      <c r="X133" s="125">
        <f>-'TOTAL INVERSION IAP'!I133</f>
        <v>0</v>
      </c>
      <c r="Y133" s="125">
        <f>-'TOTAL INVERSION IAP'!J133</f>
        <v>0</v>
      </c>
      <c r="Z133" s="125">
        <f>-'TOTAL INVERSION IAP'!K133</f>
        <v>0</v>
      </c>
      <c r="AA133" s="125">
        <f>-'TOTAL INVERSION IAP'!L133</f>
        <v>0</v>
      </c>
      <c r="AB133" s="125">
        <f>-'TOTAL INVERSION IAP'!M133</f>
        <v>0</v>
      </c>
      <c r="AC133" s="125">
        <f>-'TOTAL INVERSION IAP'!N133</f>
        <v>0</v>
      </c>
      <c r="AD133" s="125">
        <f>-'TOTAL INVERSION IAP'!O133</f>
        <v>0</v>
      </c>
      <c r="AE133" s="125">
        <f>-'TOTAL INVERSION IAP'!P133</f>
        <v>0</v>
      </c>
      <c r="AF133" s="125">
        <f>-'TOTAL INVERSION IAP'!Q133</f>
        <v>0</v>
      </c>
      <c r="AG133" s="125">
        <f>-'TOTAL INVERSION IAP'!R133</f>
        <v>0</v>
      </c>
      <c r="AH133" s="125">
        <f>-'TOTAL INVERSION IAP'!S133</f>
        <v>0</v>
      </c>
      <c r="AI133" s="125">
        <f>-'TOTAL INVERSION IAP'!T133</f>
        <v>0</v>
      </c>
      <c r="AJ133" s="125">
        <f>-'TOTAL INVERSION IAP'!U133</f>
        <v>0</v>
      </c>
      <c r="AK133" s="125">
        <f>-'TOTAL INVERSION IAP'!V133</f>
        <v>0</v>
      </c>
      <c r="AL133" s="125">
        <f>-'TOTAL INVERSION IAP'!W133</f>
        <v>0</v>
      </c>
      <c r="AM133" s="125">
        <f>-'TOTAL INVERSION IAP'!X133</f>
        <v>0</v>
      </c>
      <c r="AN133" s="125">
        <f>-'TOTAL INVERSION IAP'!Y133</f>
        <v>0</v>
      </c>
      <c r="AO133" s="125">
        <f>-'TOTAL INVERSION IAP'!Z133</f>
        <v>0</v>
      </c>
      <c r="AP133" s="125">
        <f>-'TOTAL INVERSION IAP'!AA133</f>
        <v>0</v>
      </c>
      <c r="AQ133" s="125">
        <f>-'TOTAL INVERSION IAP'!AB133</f>
        <v>0</v>
      </c>
      <c r="AR133" s="125">
        <f>-'TOTAL INVERSION IAP'!AC133</f>
        <v>0</v>
      </c>
      <c r="AS133" s="125">
        <f>-'TOTAL INVERSION IAP'!AD133</f>
        <v>0</v>
      </c>
      <c r="AT133" s="125">
        <f>-'TOTAL INVERSION IAP'!AE133</f>
        <v>0</v>
      </c>
      <c r="AU133" s="125">
        <f>-'TOTAL INVERSION IAP'!AF133</f>
        <v>0</v>
      </c>
      <c r="AV133" s="125">
        <f>-'TOTAL INVERSION IAP'!AG133</f>
        <v>0</v>
      </c>
      <c r="AW133" s="125">
        <f>-'TOTAL INVERSION IAP'!AH133</f>
        <v>0</v>
      </c>
      <c r="AX133" s="125">
        <f>-'TOTAL INVERSION IAP'!AI133</f>
        <v>0</v>
      </c>
      <c r="AY133" s="125">
        <f>-'TOTAL INVERSION IAP'!AJ133</f>
        <v>0</v>
      </c>
      <c r="AZ133" s="125">
        <f>-'TOTAL INVERSION IAP'!AK133</f>
        <v>0</v>
      </c>
      <c r="BA133" s="125">
        <f>-'TOTAL INVERSION IAP'!AL133</f>
        <v>0</v>
      </c>
      <c r="BB133" s="125">
        <f>-'TOTAL INVERSION IAP'!AM133</f>
        <v>0</v>
      </c>
      <c r="BC133" s="125">
        <f>-'TOTAL INVERSION IAP'!AN133</f>
        <v>0</v>
      </c>
      <c r="BD133" s="125">
        <f>-'TOTAL INVERSION IAP'!AO133</f>
        <v>0</v>
      </c>
      <c r="BE133" s="125">
        <f>-'TOTAL INVERSION IAP'!AP133</f>
        <v>0</v>
      </c>
      <c r="BF133" s="125">
        <f>-'TOTAL INVERSION IAP'!AQ133</f>
        <v>0</v>
      </c>
      <c r="BG133" s="125">
        <f>-'TOTAL INVERSION IAP'!AR133</f>
        <v>0</v>
      </c>
      <c r="BH133" s="125">
        <f>-'TOTAL INVERSION IAP'!AS133</f>
        <v>0</v>
      </c>
      <c r="BI133" s="125">
        <f>-'TOTAL INVERSION IAP'!AT133</f>
        <v>0</v>
      </c>
      <c r="BJ133" s="125">
        <f>-'TOTAL INVERSION IAP'!AU133</f>
        <v>0</v>
      </c>
      <c r="BK133" s="125">
        <f>-'TOTAL INVERSION IAP'!AV133</f>
        <v>0</v>
      </c>
      <c r="BL133" s="125">
        <f>-'TOTAL INVERSION IAP'!AW133</f>
        <v>0</v>
      </c>
      <c r="BM133" s="125">
        <f>-'TOTAL INVERSION IAP'!AX133</f>
        <v>0</v>
      </c>
      <c r="BN133" s="125">
        <f>-'TOTAL INVERSION IAP'!AY133</f>
        <v>0</v>
      </c>
      <c r="BO133" s="125">
        <f>-'TOTAL INVERSION IAP'!AZ133</f>
        <v>0</v>
      </c>
      <c r="BP133" s="125">
        <f>-'TOTAL INVERSION IAP'!BA133</f>
        <v>0</v>
      </c>
      <c r="BQ133" s="125">
        <f>-'TOTAL INVERSION IAP'!BB133</f>
        <v>0</v>
      </c>
      <c r="BR133" s="125">
        <f>-'TOTAL INVERSION IAP'!BC133</f>
        <v>0</v>
      </c>
    </row>
    <row r="134" spans="2:70" x14ac:dyDescent="0.25">
      <c r="B134" s="59"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1">
        <v>9</v>
      </c>
      <c r="H134" s="125"/>
      <c r="I134" s="125"/>
      <c r="J134" s="125"/>
      <c r="K134" s="125"/>
      <c r="L134" s="125"/>
      <c r="M134" s="125"/>
      <c r="N134" s="125"/>
      <c r="O134" s="125"/>
      <c r="P134" s="125"/>
      <c r="Q134" s="125"/>
      <c r="R134" s="125"/>
      <c r="S134" s="125"/>
      <c r="T134" s="125"/>
      <c r="U134" s="125"/>
      <c r="V134" s="125"/>
      <c r="W134" s="125">
        <f>-'TOTAL INVERSION IAP'!H134</f>
        <v>0</v>
      </c>
      <c r="X134" s="125">
        <f>-'TOTAL INVERSION IAP'!I134</f>
        <v>0</v>
      </c>
      <c r="Y134" s="125">
        <f>-'TOTAL INVERSION IAP'!J134</f>
        <v>0</v>
      </c>
      <c r="Z134" s="125">
        <f>-'TOTAL INVERSION IAP'!K134</f>
        <v>0</v>
      </c>
      <c r="AA134" s="125">
        <f>-'TOTAL INVERSION IAP'!L134</f>
        <v>0</v>
      </c>
      <c r="AB134" s="125">
        <f>-'TOTAL INVERSION IAP'!M134</f>
        <v>0</v>
      </c>
      <c r="AC134" s="125">
        <f>-'TOTAL INVERSION IAP'!N134</f>
        <v>0</v>
      </c>
      <c r="AD134" s="125">
        <f>-'TOTAL INVERSION IAP'!O134</f>
        <v>0</v>
      </c>
      <c r="AE134" s="125">
        <f>-'TOTAL INVERSION IAP'!P134</f>
        <v>0</v>
      </c>
      <c r="AF134" s="125">
        <f>-'TOTAL INVERSION IAP'!Q134</f>
        <v>0</v>
      </c>
      <c r="AG134" s="125">
        <f>-'TOTAL INVERSION IAP'!R134</f>
        <v>0</v>
      </c>
      <c r="AH134" s="125">
        <f>-'TOTAL INVERSION IAP'!S134</f>
        <v>0</v>
      </c>
      <c r="AI134" s="125">
        <f>-'TOTAL INVERSION IAP'!T134</f>
        <v>0</v>
      </c>
      <c r="AJ134" s="125">
        <f>-'TOTAL INVERSION IAP'!U134</f>
        <v>0</v>
      </c>
      <c r="AK134" s="125">
        <f>-'TOTAL INVERSION IAP'!V134</f>
        <v>0</v>
      </c>
      <c r="AL134" s="125">
        <f>-'TOTAL INVERSION IAP'!W134</f>
        <v>0</v>
      </c>
      <c r="AM134" s="125">
        <f>-'TOTAL INVERSION IAP'!X134</f>
        <v>0</v>
      </c>
      <c r="AN134" s="125">
        <f>-'TOTAL INVERSION IAP'!Y134</f>
        <v>0</v>
      </c>
      <c r="AO134" s="125">
        <f>-'TOTAL INVERSION IAP'!Z134</f>
        <v>0</v>
      </c>
      <c r="AP134" s="125">
        <f>-'TOTAL INVERSION IAP'!AA134</f>
        <v>0</v>
      </c>
      <c r="AQ134" s="125">
        <f>-'TOTAL INVERSION IAP'!AB134</f>
        <v>0</v>
      </c>
      <c r="AR134" s="125">
        <f>-'TOTAL INVERSION IAP'!AC134</f>
        <v>0</v>
      </c>
      <c r="AS134" s="125">
        <f>-'TOTAL INVERSION IAP'!AD134</f>
        <v>0</v>
      </c>
      <c r="AT134" s="125">
        <f>-'TOTAL INVERSION IAP'!AE134</f>
        <v>0</v>
      </c>
      <c r="AU134" s="125">
        <f>-'TOTAL INVERSION IAP'!AF134</f>
        <v>0</v>
      </c>
      <c r="AV134" s="125">
        <f>-'TOTAL INVERSION IAP'!AG134</f>
        <v>0</v>
      </c>
      <c r="AW134" s="125">
        <f>-'TOTAL INVERSION IAP'!AH134</f>
        <v>0</v>
      </c>
      <c r="AX134" s="125">
        <f>-'TOTAL INVERSION IAP'!AI134</f>
        <v>0</v>
      </c>
      <c r="AY134" s="125">
        <f>-'TOTAL INVERSION IAP'!AJ134</f>
        <v>0</v>
      </c>
      <c r="AZ134" s="125">
        <f>-'TOTAL INVERSION IAP'!AK134</f>
        <v>0</v>
      </c>
      <c r="BA134" s="125">
        <f>-'TOTAL INVERSION IAP'!AL134</f>
        <v>0</v>
      </c>
      <c r="BB134" s="125">
        <f>-'TOTAL INVERSION IAP'!AM134</f>
        <v>0</v>
      </c>
      <c r="BC134" s="125">
        <f>-'TOTAL INVERSION IAP'!AN134</f>
        <v>0</v>
      </c>
      <c r="BD134" s="125">
        <f>-'TOTAL INVERSION IAP'!AO134</f>
        <v>0</v>
      </c>
      <c r="BE134" s="125">
        <f>-'TOTAL INVERSION IAP'!AP134</f>
        <v>0</v>
      </c>
      <c r="BF134" s="125">
        <f>-'TOTAL INVERSION IAP'!AQ134</f>
        <v>0</v>
      </c>
      <c r="BG134" s="125">
        <f>-'TOTAL INVERSION IAP'!AR134</f>
        <v>0</v>
      </c>
      <c r="BH134" s="125">
        <f>-'TOTAL INVERSION IAP'!AS134</f>
        <v>0</v>
      </c>
      <c r="BI134" s="125">
        <f>-'TOTAL INVERSION IAP'!AT134</f>
        <v>0</v>
      </c>
      <c r="BJ134" s="125">
        <f>-'TOTAL INVERSION IAP'!AU134</f>
        <v>0</v>
      </c>
      <c r="BK134" s="125">
        <f>-'TOTAL INVERSION IAP'!AV134</f>
        <v>0</v>
      </c>
      <c r="BL134" s="125">
        <f>-'TOTAL INVERSION IAP'!AW134</f>
        <v>0</v>
      </c>
      <c r="BM134" s="125">
        <f>-'TOTAL INVERSION IAP'!AX134</f>
        <v>0</v>
      </c>
      <c r="BN134" s="125">
        <f>-'TOTAL INVERSION IAP'!AY134</f>
        <v>0</v>
      </c>
      <c r="BO134" s="125">
        <f>-'TOTAL INVERSION IAP'!AZ134</f>
        <v>0</v>
      </c>
      <c r="BP134" s="125">
        <f>-'TOTAL INVERSION IAP'!BA134</f>
        <v>0</v>
      </c>
      <c r="BQ134" s="125">
        <f>-'TOTAL INVERSION IAP'!BB134</f>
        <v>0</v>
      </c>
      <c r="BR134" s="125">
        <f>-'TOTAL INVERSION IAP'!BC134</f>
        <v>0</v>
      </c>
    </row>
    <row r="135" spans="2:70" x14ac:dyDescent="0.25">
      <c r="B135" s="59" t="s">
        <v>561</v>
      </c>
      <c r="C135" s="62" t="str">
        <f>+VLOOKUP(B135,'resumen UCAP'!$A$5:$O$329,2,0)</f>
        <v>Luminaria Led 65w</v>
      </c>
      <c r="D135" s="63">
        <f>+'Desmonte Infr. financiada'!D135</f>
        <v>65</v>
      </c>
      <c r="E135" s="63" t="str">
        <f>+VLOOKUP(B135,'resumen UCAP'!$A$5:$O$329,3,0)</f>
        <v>Un</v>
      </c>
      <c r="F135" s="64">
        <f>+VLOOKUP(B135,'resumen UCAP'!$A$5:$O$329,15,0)</f>
        <v>1989070</v>
      </c>
      <c r="G135" s="61">
        <v>3</v>
      </c>
      <c r="H135" s="125"/>
      <c r="I135" s="125"/>
      <c r="J135" s="125"/>
      <c r="K135" s="125"/>
      <c r="L135" s="125"/>
      <c r="M135" s="125"/>
      <c r="N135" s="125"/>
      <c r="O135" s="125"/>
      <c r="P135" s="125"/>
      <c r="Q135" s="125"/>
      <c r="R135" s="125"/>
      <c r="S135" s="125"/>
      <c r="T135" s="125"/>
      <c r="U135" s="125"/>
      <c r="V135" s="125"/>
      <c r="W135" s="125">
        <f>-'TOTAL INVERSION IAP'!H135</f>
        <v>0</v>
      </c>
      <c r="X135" s="125">
        <f>-'TOTAL INVERSION IAP'!I135</f>
        <v>0</v>
      </c>
      <c r="Y135" s="125">
        <f>-'TOTAL INVERSION IAP'!J135</f>
        <v>0</v>
      </c>
      <c r="Z135" s="125">
        <f>-'TOTAL INVERSION IAP'!K135</f>
        <v>0</v>
      </c>
      <c r="AA135" s="125">
        <f>-'TOTAL INVERSION IAP'!L135</f>
        <v>0</v>
      </c>
      <c r="AB135" s="125">
        <f>-'TOTAL INVERSION IAP'!M135</f>
        <v>0</v>
      </c>
      <c r="AC135" s="125">
        <f>-'TOTAL INVERSION IAP'!N135</f>
        <v>0</v>
      </c>
      <c r="AD135" s="125">
        <f>-'TOTAL INVERSION IAP'!O135</f>
        <v>0</v>
      </c>
      <c r="AE135" s="125">
        <f>-'TOTAL INVERSION IAP'!P135</f>
        <v>0</v>
      </c>
      <c r="AF135" s="125">
        <f>-'TOTAL INVERSION IAP'!Q135</f>
        <v>0</v>
      </c>
      <c r="AG135" s="125">
        <f>-'TOTAL INVERSION IAP'!R135</f>
        <v>0</v>
      </c>
      <c r="AH135" s="125">
        <f>-'TOTAL INVERSION IAP'!S135</f>
        <v>0</v>
      </c>
      <c r="AI135" s="125">
        <f>-'TOTAL INVERSION IAP'!T135</f>
        <v>0</v>
      </c>
      <c r="AJ135" s="125">
        <f>-'TOTAL INVERSION IAP'!U135</f>
        <v>0</v>
      </c>
      <c r="AK135" s="125">
        <f>-'TOTAL INVERSION IAP'!V135</f>
        <v>0</v>
      </c>
      <c r="AL135" s="125">
        <f>-'TOTAL INVERSION IAP'!W135</f>
        <v>0</v>
      </c>
      <c r="AM135" s="125">
        <f>-'TOTAL INVERSION IAP'!X135</f>
        <v>0</v>
      </c>
      <c r="AN135" s="125">
        <f>-'TOTAL INVERSION IAP'!Y135</f>
        <v>0</v>
      </c>
      <c r="AO135" s="125">
        <f>-'TOTAL INVERSION IAP'!Z135</f>
        <v>0</v>
      </c>
      <c r="AP135" s="125">
        <f>-'TOTAL INVERSION IAP'!AA135</f>
        <v>0</v>
      </c>
      <c r="AQ135" s="125">
        <f>-'TOTAL INVERSION IAP'!AB135</f>
        <v>0</v>
      </c>
      <c r="AR135" s="125">
        <f>-'TOTAL INVERSION IAP'!AC135</f>
        <v>0</v>
      </c>
      <c r="AS135" s="125">
        <f>-'TOTAL INVERSION IAP'!AD135</f>
        <v>0</v>
      </c>
      <c r="AT135" s="125">
        <f>-'TOTAL INVERSION IAP'!AE135</f>
        <v>0</v>
      </c>
      <c r="AU135" s="125">
        <f>-'TOTAL INVERSION IAP'!AF135</f>
        <v>0</v>
      </c>
      <c r="AV135" s="125">
        <f>-'TOTAL INVERSION IAP'!AG135</f>
        <v>0</v>
      </c>
      <c r="AW135" s="125">
        <f>-'TOTAL INVERSION IAP'!AH135</f>
        <v>0</v>
      </c>
      <c r="AX135" s="125">
        <f>-'TOTAL INVERSION IAP'!AI135</f>
        <v>0</v>
      </c>
      <c r="AY135" s="125">
        <f>-'TOTAL INVERSION IAP'!AJ135</f>
        <v>0</v>
      </c>
      <c r="AZ135" s="125">
        <f>-'TOTAL INVERSION IAP'!AK135</f>
        <v>0</v>
      </c>
      <c r="BA135" s="125">
        <f>-'TOTAL INVERSION IAP'!AL135</f>
        <v>0</v>
      </c>
      <c r="BB135" s="125">
        <f>-'TOTAL INVERSION IAP'!AM135</f>
        <v>0</v>
      </c>
      <c r="BC135" s="125">
        <f>-'TOTAL INVERSION IAP'!AN135</f>
        <v>0</v>
      </c>
      <c r="BD135" s="125">
        <f>-'TOTAL INVERSION IAP'!AO135</f>
        <v>0</v>
      </c>
      <c r="BE135" s="125">
        <f>-'TOTAL INVERSION IAP'!AP135</f>
        <v>0</v>
      </c>
      <c r="BF135" s="125">
        <f>-'TOTAL INVERSION IAP'!AQ135</f>
        <v>0</v>
      </c>
      <c r="BG135" s="125">
        <f>-'TOTAL INVERSION IAP'!AR135</f>
        <v>0</v>
      </c>
      <c r="BH135" s="125">
        <f>-'TOTAL INVERSION IAP'!AS135</f>
        <v>0</v>
      </c>
      <c r="BI135" s="125">
        <f>-'TOTAL INVERSION IAP'!AT135</f>
        <v>0</v>
      </c>
      <c r="BJ135" s="125">
        <f>-'TOTAL INVERSION IAP'!AU135</f>
        <v>0</v>
      </c>
      <c r="BK135" s="125">
        <f>-'TOTAL INVERSION IAP'!AV135</f>
        <v>0</v>
      </c>
      <c r="BL135" s="125">
        <f>-'TOTAL INVERSION IAP'!AW135</f>
        <v>0</v>
      </c>
      <c r="BM135" s="125">
        <f>-'TOTAL INVERSION IAP'!AX135</f>
        <v>0</v>
      </c>
      <c r="BN135" s="125">
        <f>-'TOTAL INVERSION IAP'!AY135</f>
        <v>0</v>
      </c>
      <c r="BO135" s="125">
        <f>-'TOTAL INVERSION IAP'!AZ135</f>
        <v>0</v>
      </c>
      <c r="BP135" s="125">
        <f>-'TOTAL INVERSION IAP'!BA135</f>
        <v>0</v>
      </c>
      <c r="BQ135" s="125">
        <f>-'TOTAL INVERSION IAP'!BB135</f>
        <v>0</v>
      </c>
      <c r="BR135" s="125">
        <f>-'TOTAL INVERSION IAP'!BC135</f>
        <v>0</v>
      </c>
    </row>
    <row r="136" spans="2:70" x14ac:dyDescent="0.25">
      <c r="B136" s="59" t="s">
        <v>562</v>
      </c>
      <c r="C136" s="62" t="str">
        <f>+VLOOKUP(B136,'resumen UCAP'!$A$5:$O$329,2,0)</f>
        <v>PROYECTOR LED 400W APOLO NUEVO</v>
      </c>
      <c r="D136" s="63">
        <f>+'Desmonte Infr. financiada'!D136</f>
        <v>400</v>
      </c>
      <c r="E136" s="63" t="str">
        <f>+VLOOKUP(B136,'resumen UCAP'!$A$5:$O$329,3,0)</f>
        <v>Un</v>
      </c>
      <c r="F136" s="64">
        <f>+VLOOKUP(B136,'resumen UCAP'!$A$5:$O$329,15,0)</f>
        <v>2980712</v>
      </c>
      <c r="G136" s="61">
        <v>3</v>
      </c>
      <c r="H136" s="125"/>
      <c r="I136" s="125"/>
      <c r="J136" s="125"/>
      <c r="K136" s="125"/>
      <c r="L136" s="125"/>
      <c r="M136" s="125"/>
      <c r="N136" s="125"/>
      <c r="O136" s="125"/>
      <c r="P136" s="125"/>
      <c r="Q136" s="125"/>
      <c r="R136" s="125"/>
      <c r="S136" s="125"/>
      <c r="T136" s="125"/>
      <c r="U136" s="125"/>
      <c r="V136" s="125"/>
      <c r="W136" s="125">
        <f>-'TOTAL INVERSION IAP'!H136</f>
        <v>0</v>
      </c>
      <c r="X136" s="125">
        <f>-'TOTAL INVERSION IAP'!I136</f>
        <v>0</v>
      </c>
      <c r="Y136" s="125">
        <f>-'TOTAL INVERSION IAP'!J136</f>
        <v>0</v>
      </c>
      <c r="Z136" s="125">
        <f>-'TOTAL INVERSION IAP'!K136</f>
        <v>0</v>
      </c>
      <c r="AA136" s="125">
        <f>-'TOTAL INVERSION IAP'!L136</f>
        <v>0</v>
      </c>
      <c r="AB136" s="125">
        <f>-'TOTAL INVERSION IAP'!M136</f>
        <v>0</v>
      </c>
      <c r="AC136" s="125">
        <f>-'TOTAL INVERSION IAP'!N136</f>
        <v>0</v>
      </c>
      <c r="AD136" s="125">
        <f>-'TOTAL INVERSION IAP'!O136</f>
        <v>0</v>
      </c>
      <c r="AE136" s="125">
        <f>-'TOTAL INVERSION IAP'!P136</f>
        <v>0</v>
      </c>
      <c r="AF136" s="125">
        <f>-'TOTAL INVERSION IAP'!Q136</f>
        <v>0</v>
      </c>
      <c r="AG136" s="125">
        <f>-'TOTAL INVERSION IAP'!R136</f>
        <v>0</v>
      </c>
      <c r="AH136" s="125">
        <f>-'TOTAL INVERSION IAP'!S136</f>
        <v>0</v>
      </c>
      <c r="AI136" s="125">
        <f>-'TOTAL INVERSION IAP'!T136</f>
        <v>0</v>
      </c>
      <c r="AJ136" s="125">
        <f>-'TOTAL INVERSION IAP'!U136</f>
        <v>0</v>
      </c>
      <c r="AK136" s="125">
        <f>-'TOTAL INVERSION IAP'!V136</f>
        <v>0</v>
      </c>
      <c r="AL136" s="125">
        <f>-'TOTAL INVERSION IAP'!W136</f>
        <v>0</v>
      </c>
      <c r="AM136" s="125">
        <f>-'TOTAL INVERSION IAP'!X136</f>
        <v>0</v>
      </c>
      <c r="AN136" s="125">
        <f>-'TOTAL INVERSION IAP'!Y136</f>
        <v>0</v>
      </c>
      <c r="AO136" s="125">
        <f>-'TOTAL INVERSION IAP'!Z136</f>
        <v>0</v>
      </c>
      <c r="AP136" s="125">
        <f>-'TOTAL INVERSION IAP'!AA136</f>
        <v>0</v>
      </c>
      <c r="AQ136" s="125">
        <f>-'TOTAL INVERSION IAP'!AB136</f>
        <v>0</v>
      </c>
      <c r="AR136" s="125">
        <f>-'TOTAL INVERSION IAP'!AC136</f>
        <v>0</v>
      </c>
      <c r="AS136" s="125">
        <f>-'TOTAL INVERSION IAP'!AD136</f>
        <v>0</v>
      </c>
      <c r="AT136" s="125">
        <f>-'TOTAL INVERSION IAP'!AE136</f>
        <v>0</v>
      </c>
      <c r="AU136" s="125">
        <f>-'TOTAL INVERSION IAP'!AF136</f>
        <v>0</v>
      </c>
      <c r="AV136" s="125">
        <f>-'TOTAL INVERSION IAP'!AG136</f>
        <v>0</v>
      </c>
      <c r="AW136" s="125">
        <f>-'TOTAL INVERSION IAP'!AH136</f>
        <v>0</v>
      </c>
      <c r="AX136" s="125">
        <f>-'TOTAL INVERSION IAP'!AI136</f>
        <v>0</v>
      </c>
      <c r="AY136" s="125">
        <f>-'TOTAL INVERSION IAP'!AJ136</f>
        <v>0</v>
      </c>
      <c r="AZ136" s="125">
        <f>-'TOTAL INVERSION IAP'!AK136</f>
        <v>0</v>
      </c>
      <c r="BA136" s="125">
        <f>-'TOTAL INVERSION IAP'!AL136</f>
        <v>0</v>
      </c>
      <c r="BB136" s="125">
        <f>-'TOTAL INVERSION IAP'!AM136</f>
        <v>0</v>
      </c>
      <c r="BC136" s="125">
        <f>-'TOTAL INVERSION IAP'!AN136</f>
        <v>0</v>
      </c>
      <c r="BD136" s="125">
        <f>-'TOTAL INVERSION IAP'!AO136</f>
        <v>0</v>
      </c>
      <c r="BE136" s="125">
        <f>-'TOTAL INVERSION IAP'!AP136</f>
        <v>0</v>
      </c>
      <c r="BF136" s="125">
        <f>-'TOTAL INVERSION IAP'!AQ136</f>
        <v>0</v>
      </c>
      <c r="BG136" s="125">
        <f>-'TOTAL INVERSION IAP'!AR136</f>
        <v>0</v>
      </c>
      <c r="BH136" s="125">
        <f>-'TOTAL INVERSION IAP'!AS136</f>
        <v>0</v>
      </c>
      <c r="BI136" s="125">
        <f>-'TOTAL INVERSION IAP'!AT136</f>
        <v>0</v>
      </c>
      <c r="BJ136" s="125">
        <f>-'TOTAL INVERSION IAP'!AU136</f>
        <v>0</v>
      </c>
      <c r="BK136" s="125">
        <f>-'TOTAL INVERSION IAP'!AV136</f>
        <v>0</v>
      </c>
      <c r="BL136" s="125">
        <f>-'TOTAL INVERSION IAP'!AW136</f>
        <v>0</v>
      </c>
      <c r="BM136" s="125">
        <f>-'TOTAL INVERSION IAP'!AX136</f>
        <v>0</v>
      </c>
      <c r="BN136" s="125">
        <f>-'TOTAL INVERSION IAP'!AY136</f>
        <v>0</v>
      </c>
      <c r="BO136" s="125">
        <f>-'TOTAL INVERSION IAP'!AZ136</f>
        <v>0</v>
      </c>
      <c r="BP136" s="125">
        <f>-'TOTAL INVERSION IAP'!BA136</f>
        <v>0</v>
      </c>
      <c r="BQ136" s="125">
        <f>-'TOTAL INVERSION IAP'!BB136</f>
        <v>0</v>
      </c>
      <c r="BR136" s="125">
        <f>-'TOTAL INVERSION IAP'!BC136</f>
        <v>0</v>
      </c>
    </row>
    <row r="137" spans="2:70" x14ac:dyDescent="0.25">
      <c r="B137" s="59" t="s">
        <v>563</v>
      </c>
      <c r="C137" s="62" t="str">
        <f>+VLOOKUP(B137,'resumen UCAP'!$A$5:$O$329,2,0)</f>
        <v>ETIQUETA PROYECTOR MH 1000 SEGUNDA</v>
      </c>
      <c r="D137" s="63">
        <f>+'Desmonte Infr. financiada'!D137</f>
        <v>115</v>
      </c>
      <c r="E137" s="63" t="str">
        <f>+VLOOKUP(B137,'resumen UCAP'!$A$5:$O$329,3,0)</f>
        <v>Un</v>
      </c>
      <c r="F137" s="64">
        <f>+VLOOKUP(B137,'resumen UCAP'!$A$5:$O$329,15,0)</f>
        <v>540000</v>
      </c>
      <c r="G137" s="124">
        <v>5</v>
      </c>
      <c r="H137" s="125"/>
      <c r="I137" s="125"/>
      <c r="J137" s="125"/>
      <c r="K137" s="125"/>
      <c r="L137" s="125"/>
      <c r="M137" s="125"/>
      <c r="N137" s="125"/>
      <c r="O137" s="125"/>
      <c r="P137" s="125"/>
      <c r="Q137" s="125"/>
      <c r="R137" s="125"/>
      <c r="S137" s="125"/>
      <c r="T137" s="125"/>
      <c r="U137" s="125"/>
      <c r="V137" s="125"/>
      <c r="W137" s="125">
        <f>-'TOTAL INVERSION IAP'!H137</f>
        <v>0</v>
      </c>
      <c r="X137" s="125">
        <f>-'TOTAL INVERSION IAP'!I137</f>
        <v>0</v>
      </c>
      <c r="Y137" s="125">
        <f>-'TOTAL INVERSION IAP'!J137</f>
        <v>0</v>
      </c>
      <c r="Z137" s="125">
        <f>-'TOTAL INVERSION IAP'!K137</f>
        <v>0</v>
      </c>
      <c r="AA137" s="125">
        <f>-'TOTAL INVERSION IAP'!L137</f>
        <v>0</v>
      </c>
      <c r="AB137" s="125">
        <f>-'TOTAL INVERSION IAP'!M137</f>
        <v>0</v>
      </c>
      <c r="AC137" s="125">
        <f>-'TOTAL INVERSION IAP'!N137</f>
        <v>0</v>
      </c>
      <c r="AD137" s="125">
        <f>-'TOTAL INVERSION IAP'!O137</f>
        <v>0</v>
      </c>
      <c r="AE137" s="125">
        <f>-'TOTAL INVERSION IAP'!P137</f>
        <v>0</v>
      </c>
      <c r="AF137" s="125">
        <f>-'TOTAL INVERSION IAP'!Q137</f>
        <v>0</v>
      </c>
      <c r="AG137" s="125">
        <f>-'TOTAL INVERSION IAP'!R137</f>
        <v>0</v>
      </c>
      <c r="AH137" s="125">
        <f>-'TOTAL INVERSION IAP'!S137</f>
        <v>0</v>
      </c>
      <c r="AI137" s="125">
        <f>-'TOTAL INVERSION IAP'!T137</f>
        <v>0</v>
      </c>
      <c r="AJ137" s="125">
        <f>-'TOTAL INVERSION IAP'!U137</f>
        <v>0</v>
      </c>
      <c r="AK137" s="125">
        <f>-'TOTAL INVERSION IAP'!V137</f>
        <v>0</v>
      </c>
      <c r="AL137" s="125">
        <f>-'TOTAL INVERSION IAP'!W137</f>
        <v>0</v>
      </c>
      <c r="AM137" s="125">
        <f>-'TOTAL INVERSION IAP'!X137</f>
        <v>0</v>
      </c>
      <c r="AN137" s="125">
        <f>-'TOTAL INVERSION IAP'!Y137</f>
        <v>0</v>
      </c>
      <c r="AO137" s="125">
        <f>-'TOTAL INVERSION IAP'!Z137</f>
        <v>0</v>
      </c>
      <c r="AP137" s="125">
        <f>-'TOTAL INVERSION IAP'!AA137</f>
        <v>0</v>
      </c>
      <c r="AQ137" s="125">
        <f>-'TOTAL INVERSION IAP'!AB137</f>
        <v>0</v>
      </c>
      <c r="AR137" s="125">
        <f>-'TOTAL INVERSION IAP'!AC137</f>
        <v>0</v>
      </c>
      <c r="AS137" s="125">
        <f>-'TOTAL INVERSION IAP'!AD137</f>
        <v>0</v>
      </c>
      <c r="AT137" s="125">
        <f>-'TOTAL INVERSION IAP'!AE137</f>
        <v>0</v>
      </c>
      <c r="AU137" s="125">
        <f>-'TOTAL INVERSION IAP'!AF137</f>
        <v>0</v>
      </c>
      <c r="AV137" s="125">
        <f>-'TOTAL INVERSION IAP'!AG137</f>
        <v>0</v>
      </c>
      <c r="AW137" s="125">
        <f>-'TOTAL INVERSION IAP'!AH137</f>
        <v>0</v>
      </c>
      <c r="AX137" s="125">
        <f>-'TOTAL INVERSION IAP'!AI137</f>
        <v>0</v>
      </c>
      <c r="AY137" s="125">
        <f>-'TOTAL INVERSION IAP'!AJ137</f>
        <v>0</v>
      </c>
      <c r="AZ137" s="125">
        <f>-'TOTAL INVERSION IAP'!AK137</f>
        <v>0</v>
      </c>
      <c r="BA137" s="125">
        <f>-'TOTAL INVERSION IAP'!AL137</f>
        <v>0</v>
      </c>
      <c r="BB137" s="125">
        <f>-'TOTAL INVERSION IAP'!AM137</f>
        <v>0</v>
      </c>
      <c r="BC137" s="125">
        <f>-'TOTAL INVERSION IAP'!AN137</f>
        <v>0</v>
      </c>
      <c r="BD137" s="125">
        <f>-'TOTAL INVERSION IAP'!AO137</f>
        <v>0</v>
      </c>
      <c r="BE137" s="125">
        <f>-'TOTAL INVERSION IAP'!AP137</f>
        <v>0</v>
      </c>
      <c r="BF137" s="125">
        <f>-'TOTAL INVERSION IAP'!AQ137</f>
        <v>0</v>
      </c>
      <c r="BG137" s="125">
        <f>-'TOTAL INVERSION IAP'!AR137</f>
        <v>0</v>
      </c>
      <c r="BH137" s="125">
        <f>-'TOTAL INVERSION IAP'!AS137</f>
        <v>0</v>
      </c>
      <c r="BI137" s="125">
        <f>-'TOTAL INVERSION IAP'!AT137</f>
        <v>0</v>
      </c>
      <c r="BJ137" s="125">
        <f>-'TOTAL INVERSION IAP'!AU137</f>
        <v>0</v>
      </c>
      <c r="BK137" s="125">
        <f>-'TOTAL INVERSION IAP'!AV137</f>
        <v>0</v>
      </c>
      <c r="BL137" s="125">
        <f>-'TOTAL INVERSION IAP'!AW137</f>
        <v>0</v>
      </c>
      <c r="BM137" s="125">
        <f>-'TOTAL INVERSION IAP'!AX137</f>
        <v>0</v>
      </c>
      <c r="BN137" s="125">
        <f>-'TOTAL INVERSION IAP'!AY137</f>
        <v>0</v>
      </c>
      <c r="BO137" s="125">
        <f>-'TOTAL INVERSION IAP'!AZ137</f>
        <v>0</v>
      </c>
      <c r="BP137" s="125">
        <f>-'TOTAL INVERSION IAP'!BA137</f>
        <v>0</v>
      </c>
      <c r="BQ137" s="125">
        <f>-'TOTAL INVERSION IAP'!BB137</f>
        <v>0</v>
      </c>
      <c r="BR137" s="125">
        <f>-'TOTAL INVERSION IAP'!BC137</f>
        <v>0</v>
      </c>
    </row>
    <row r="138" spans="2:70" x14ac:dyDescent="0.25">
      <c r="B138" s="59"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123">
        <v>6</v>
      </c>
      <c r="H138" s="125"/>
      <c r="I138" s="125"/>
      <c r="J138" s="125"/>
      <c r="K138" s="125"/>
      <c r="L138" s="125"/>
      <c r="M138" s="125"/>
      <c r="N138" s="125"/>
      <c r="O138" s="125"/>
      <c r="P138" s="125"/>
      <c r="Q138" s="125"/>
      <c r="R138" s="125"/>
      <c r="S138" s="125"/>
      <c r="T138" s="125"/>
      <c r="U138" s="125"/>
      <c r="V138" s="125"/>
      <c r="W138" s="125">
        <f>-'TOTAL INVERSION IAP'!H138</f>
        <v>0</v>
      </c>
      <c r="X138" s="125">
        <f>-'TOTAL INVERSION IAP'!I138</f>
        <v>0</v>
      </c>
      <c r="Y138" s="125">
        <f>-'TOTAL INVERSION IAP'!J138</f>
        <v>0</v>
      </c>
      <c r="Z138" s="125">
        <f>-'TOTAL INVERSION IAP'!K138</f>
        <v>0</v>
      </c>
      <c r="AA138" s="125">
        <f>-'TOTAL INVERSION IAP'!L138</f>
        <v>0</v>
      </c>
      <c r="AB138" s="125">
        <f>-'TOTAL INVERSION IAP'!M138</f>
        <v>0</v>
      </c>
      <c r="AC138" s="125">
        <f>-'TOTAL INVERSION IAP'!N138</f>
        <v>0</v>
      </c>
      <c r="AD138" s="125">
        <f>-'TOTAL INVERSION IAP'!O138</f>
        <v>0</v>
      </c>
      <c r="AE138" s="125">
        <f>-'TOTAL INVERSION IAP'!P138</f>
        <v>0</v>
      </c>
      <c r="AF138" s="125">
        <f>-'TOTAL INVERSION IAP'!Q138</f>
        <v>0</v>
      </c>
      <c r="AG138" s="125">
        <f>-'TOTAL INVERSION IAP'!R138</f>
        <v>0</v>
      </c>
      <c r="AH138" s="125">
        <f>-'TOTAL INVERSION IAP'!S138</f>
        <v>0</v>
      </c>
      <c r="AI138" s="125">
        <f>-'TOTAL INVERSION IAP'!T138</f>
        <v>0</v>
      </c>
      <c r="AJ138" s="125">
        <f>-'TOTAL INVERSION IAP'!U138</f>
        <v>0</v>
      </c>
      <c r="AK138" s="125">
        <f>-'TOTAL INVERSION IAP'!V138</f>
        <v>0</v>
      </c>
      <c r="AL138" s="125">
        <f>-'TOTAL INVERSION IAP'!W138</f>
        <v>0</v>
      </c>
      <c r="AM138" s="125">
        <f>-'TOTAL INVERSION IAP'!X138</f>
        <v>0</v>
      </c>
      <c r="AN138" s="125">
        <f>-'TOTAL INVERSION IAP'!Y138</f>
        <v>0</v>
      </c>
      <c r="AO138" s="125">
        <f>-'TOTAL INVERSION IAP'!Z138</f>
        <v>0</v>
      </c>
      <c r="AP138" s="125">
        <f>-'TOTAL INVERSION IAP'!AA138</f>
        <v>0</v>
      </c>
      <c r="AQ138" s="125">
        <f>-'TOTAL INVERSION IAP'!AB138</f>
        <v>0</v>
      </c>
      <c r="AR138" s="125">
        <f>-'TOTAL INVERSION IAP'!AC138</f>
        <v>0</v>
      </c>
      <c r="AS138" s="125">
        <f>-'TOTAL INVERSION IAP'!AD138</f>
        <v>0</v>
      </c>
      <c r="AT138" s="125">
        <f>-'TOTAL INVERSION IAP'!AE138</f>
        <v>0</v>
      </c>
      <c r="AU138" s="125">
        <f>-'TOTAL INVERSION IAP'!AF138</f>
        <v>0</v>
      </c>
      <c r="AV138" s="125">
        <f>-'TOTAL INVERSION IAP'!AG138</f>
        <v>0</v>
      </c>
      <c r="AW138" s="125">
        <f>-'TOTAL INVERSION IAP'!AH138</f>
        <v>0</v>
      </c>
      <c r="AX138" s="125">
        <f>-'TOTAL INVERSION IAP'!AI138</f>
        <v>0</v>
      </c>
      <c r="AY138" s="125">
        <f>-'TOTAL INVERSION IAP'!AJ138</f>
        <v>0</v>
      </c>
      <c r="AZ138" s="125">
        <f>-'TOTAL INVERSION IAP'!AK138</f>
        <v>0</v>
      </c>
      <c r="BA138" s="125">
        <f>-'TOTAL INVERSION IAP'!AL138</f>
        <v>0</v>
      </c>
      <c r="BB138" s="125">
        <f>-'TOTAL INVERSION IAP'!AM138</f>
        <v>0</v>
      </c>
      <c r="BC138" s="125">
        <f>-'TOTAL INVERSION IAP'!AN138</f>
        <v>0</v>
      </c>
      <c r="BD138" s="125">
        <f>-'TOTAL INVERSION IAP'!AO138</f>
        <v>0</v>
      </c>
      <c r="BE138" s="125">
        <f>-'TOTAL INVERSION IAP'!AP138</f>
        <v>0</v>
      </c>
      <c r="BF138" s="125">
        <f>-'TOTAL INVERSION IAP'!AQ138</f>
        <v>0</v>
      </c>
      <c r="BG138" s="125">
        <f>-'TOTAL INVERSION IAP'!AR138</f>
        <v>0</v>
      </c>
      <c r="BH138" s="125">
        <f>-'TOTAL INVERSION IAP'!AS138</f>
        <v>0</v>
      </c>
      <c r="BI138" s="125">
        <f>-'TOTAL INVERSION IAP'!AT138</f>
        <v>0</v>
      </c>
      <c r="BJ138" s="125">
        <f>-'TOTAL INVERSION IAP'!AU138</f>
        <v>0</v>
      </c>
      <c r="BK138" s="125">
        <f>-'TOTAL INVERSION IAP'!AV138</f>
        <v>0</v>
      </c>
      <c r="BL138" s="125">
        <f>-'TOTAL INVERSION IAP'!AW138</f>
        <v>0</v>
      </c>
      <c r="BM138" s="125">
        <f>-'TOTAL INVERSION IAP'!AX138</f>
        <v>0</v>
      </c>
      <c r="BN138" s="125">
        <f>-'TOTAL INVERSION IAP'!AY138</f>
        <v>0</v>
      </c>
      <c r="BO138" s="125">
        <f>-'TOTAL INVERSION IAP'!AZ138</f>
        <v>0</v>
      </c>
      <c r="BP138" s="125">
        <f>-'TOTAL INVERSION IAP'!BA138</f>
        <v>0</v>
      </c>
      <c r="BQ138" s="125">
        <f>-'TOTAL INVERSION IAP'!BB138</f>
        <v>0</v>
      </c>
      <c r="BR138" s="125">
        <f>-'TOTAL INVERSION IAP'!BC138</f>
        <v>0</v>
      </c>
    </row>
    <row r="139" spans="2:70" x14ac:dyDescent="0.25">
      <c r="B139" s="59" t="s">
        <v>565</v>
      </c>
      <c r="C139" s="62" t="str">
        <f>+VLOOKUP(B139,'resumen UCAP'!$A$5:$O$329,2,0)</f>
        <v>LUMINARIA LED DE 40W NUEVA</v>
      </c>
      <c r="D139" s="63">
        <f>+'Desmonte Infr. financiada'!D139</f>
        <v>40</v>
      </c>
      <c r="E139" s="63" t="str">
        <f>+VLOOKUP(B139,'resumen UCAP'!$A$5:$O$329,3,0)</f>
        <v>Un</v>
      </c>
      <c r="F139" s="64">
        <f>+VLOOKUP(B139,'resumen UCAP'!$A$5:$O$329,15,0)</f>
        <v>321869</v>
      </c>
      <c r="G139" s="61">
        <v>3</v>
      </c>
      <c r="H139" s="125"/>
      <c r="I139" s="125"/>
      <c r="J139" s="125"/>
      <c r="K139" s="125"/>
      <c r="L139" s="125"/>
      <c r="M139" s="125"/>
      <c r="N139" s="125"/>
      <c r="O139" s="125"/>
      <c r="P139" s="125"/>
      <c r="Q139" s="125"/>
      <c r="R139" s="125"/>
      <c r="S139" s="125"/>
      <c r="T139" s="125"/>
      <c r="U139" s="125"/>
      <c r="V139" s="125"/>
      <c r="W139" s="125">
        <f>-'TOTAL INVERSION IAP'!H139</f>
        <v>0</v>
      </c>
      <c r="X139" s="125">
        <f>-'TOTAL INVERSION IAP'!I139</f>
        <v>0</v>
      </c>
      <c r="Y139" s="125">
        <f>-'TOTAL INVERSION IAP'!J139</f>
        <v>0</v>
      </c>
      <c r="Z139" s="125">
        <f>-'TOTAL INVERSION IAP'!K139</f>
        <v>0</v>
      </c>
      <c r="AA139" s="125">
        <f>-'TOTAL INVERSION IAP'!L139</f>
        <v>0</v>
      </c>
      <c r="AB139" s="125">
        <f>-'TOTAL INVERSION IAP'!M139</f>
        <v>0</v>
      </c>
      <c r="AC139" s="125">
        <f>-'TOTAL INVERSION IAP'!N139</f>
        <v>0</v>
      </c>
      <c r="AD139" s="125">
        <f>-'TOTAL INVERSION IAP'!O139</f>
        <v>0</v>
      </c>
      <c r="AE139" s="125">
        <f>-'TOTAL INVERSION IAP'!P139</f>
        <v>0</v>
      </c>
      <c r="AF139" s="125">
        <f>-'TOTAL INVERSION IAP'!Q139</f>
        <v>0</v>
      </c>
      <c r="AG139" s="125">
        <f>-'TOTAL INVERSION IAP'!R139</f>
        <v>0</v>
      </c>
      <c r="AH139" s="125">
        <f>-'TOTAL INVERSION IAP'!S139</f>
        <v>0</v>
      </c>
      <c r="AI139" s="125">
        <f>-'TOTAL INVERSION IAP'!T139</f>
        <v>0</v>
      </c>
      <c r="AJ139" s="125">
        <f>-'TOTAL INVERSION IAP'!U139</f>
        <v>0</v>
      </c>
      <c r="AK139" s="125">
        <f>-'TOTAL INVERSION IAP'!V139</f>
        <v>0</v>
      </c>
      <c r="AL139" s="125">
        <f>-'TOTAL INVERSION IAP'!W139</f>
        <v>0</v>
      </c>
      <c r="AM139" s="125">
        <f>-'TOTAL INVERSION IAP'!X139</f>
        <v>0</v>
      </c>
      <c r="AN139" s="125">
        <f>-'TOTAL INVERSION IAP'!Y139</f>
        <v>0</v>
      </c>
      <c r="AO139" s="125">
        <f>-'TOTAL INVERSION IAP'!Z139</f>
        <v>0</v>
      </c>
      <c r="AP139" s="125">
        <f>-'TOTAL INVERSION IAP'!AA139</f>
        <v>0</v>
      </c>
      <c r="AQ139" s="125">
        <f>-'TOTAL INVERSION IAP'!AB139</f>
        <v>0</v>
      </c>
      <c r="AR139" s="125">
        <f>-'TOTAL INVERSION IAP'!AC139</f>
        <v>0</v>
      </c>
      <c r="AS139" s="125">
        <f>-'TOTAL INVERSION IAP'!AD139</f>
        <v>0</v>
      </c>
      <c r="AT139" s="125">
        <f>-'TOTAL INVERSION IAP'!AE139</f>
        <v>0</v>
      </c>
      <c r="AU139" s="125">
        <f>-'TOTAL INVERSION IAP'!AF139</f>
        <v>0</v>
      </c>
      <c r="AV139" s="125">
        <f>-'TOTAL INVERSION IAP'!AG139</f>
        <v>0</v>
      </c>
      <c r="AW139" s="125">
        <f>-'TOTAL INVERSION IAP'!AH139</f>
        <v>0</v>
      </c>
      <c r="AX139" s="125">
        <f>-'TOTAL INVERSION IAP'!AI139</f>
        <v>0</v>
      </c>
      <c r="AY139" s="125">
        <f>-'TOTAL INVERSION IAP'!AJ139</f>
        <v>0</v>
      </c>
      <c r="AZ139" s="125">
        <f>-'TOTAL INVERSION IAP'!AK139</f>
        <v>0</v>
      </c>
      <c r="BA139" s="125">
        <f>-'TOTAL INVERSION IAP'!AL139</f>
        <v>0</v>
      </c>
      <c r="BB139" s="125">
        <f>-'TOTAL INVERSION IAP'!AM139</f>
        <v>0</v>
      </c>
      <c r="BC139" s="125">
        <f>-'TOTAL INVERSION IAP'!AN139</f>
        <v>0</v>
      </c>
      <c r="BD139" s="125">
        <f>-'TOTAL INVERSION IAP'!AO139</f>
        <v>0</v>
      </c>
      <c r="BE139" s="125">
        <f>-'TOTAL INVERSION IAP'!AP139</f>
        <v>0</v>
      </c>
      <c r="BF139" s="125">
        <f>-'TOTAL INVERSION IAP'!AQ139</f>
        <v>0</v>
      </c>
      <c r="BG139" s="125">
        <f>-'TOTAL INVERSION IAP'!AR139</f>
        <v>0</v>
      </c>
      <c r="BH139" s="125">
        <f>-'TOTAL INVERSION IAP'!AS139</f>
        <v>0</v>
      </c>
      <c r="BI139" s="125">
        <f>-'TOTAL INVERSION IAP'!AT139</f>
        <v>0</v>
      </c>
      <c r="BJ139" s="125">
        <f>-'TOTAL INVERSION IAP'!AU139</f>
        <v>0</v>
      </c>
      <c r="BK139" s="125">
        <f>-'TOTAL INVERSION IAP'!AV139</f>
        <v>0</v>
      </c>
      <c r="BL139" s="125">
        <f>-'TOTAL INVERSION IAP'!AW139</f>
        <v>0</v>
      </c>
      <c r="BM139" s="125">
        <f>-'TOTAL INVERSION IAP'!AX139</f>
        <v>0</v>
      </c>
      <c r="BN139" s="125">
        <f>-'TOTAL INVERSION IAP'!AY139</f>
        <v>0</v>
      </c>
      <c r="BO139" s="125">
        <f>-'TOTAL INVERSION IAP'!AZ139</f>
        <v>0</v>
      </c>
      <c r="BP139" s="125">
        <f>-'TOTAL INVERSION IAP'!BA139</f>
        <v>0</v>
      </c>
      <c r="BQ139" s="125">
        <f>-'TOTAL INVERSION IAP'!BB139</f>
        <v>0</v>
      </c>
      <c r="BR139" s="125">
        <f>-'TOTAL INVERSION IAP'!BC139</f>
        <v>0</v>
      </c>
    </row>
    <row r="140" spans="2:70" x14ac:dyDescent="0.25">
      <c r="B140" s="59" t="s">
        <v>566</v>
      </c>
      <c r="C140" s="62" t="str">
        <f>+VLOOKUP(B140,'resumen UCAP'!$A$5:$O$329,2,0)</f>
        <v>LUMINARIA LED 65W NUEVA MILLENIUM</v>
      </c>
      <c r="D140" s="63">
        <f>+'Desmonte Infr. financiada'!D140</f>
        <v>65</v>
      </c>
      <c r="E140" s="63" t="str">
        <f>+VLOOKUP(B140,'resumen UCAP'!$A$5:$O$329,3,0)</f>
        <v>Un</v>
      </c>
      <c r="F140" s="64">
        <f>+VLOOKUP(B140,'resumen UCAP'!$A$5:$O$329,15,0)</f>
        <v>387336</v>
      </c>
      <c r="G140" s="61">
        <v>12</v>
      </c>
      <c r="H140" s="125"/>
      <c r="I140" s="125"/>
      <c r="J140" s="125"/>
      <c r="K140" s="125"/>
      <c r="L140" s="125"/>
      <c r="M140" s="125"/>
      <c r="N140" s="125"/>
      <c r="O140" s="125"/>
      <c r="P140" s="125"/>
      <c r="Q140" s="125"/>
      <c r="R140" s="125"/>
      <c r="S140" s="125"/>
      <c r="T140" s="125"/>
      <c r="U140" s="125"/>
      <c r="V140" s="125"/>
      <c r="W140" s="125">
        <f>-'TOTAL INVERSION IAP'!H140</f>
        <v>0</v>
      </c>
      <c r="X140" s="125">
        <f>-'TOTAL INVERSION IAP'!I140</f>
        <v>0</v>
      </c>
      <c r="Y140" s="125">
        <f>-'TOTAL INVERSION IAP'!J140</f>
        <v>0</v>
      </c>
      <c r="Z140" s="125">
        <f>-'TOTAL INVERSION IAP'!K140</f>
        <v>0</v>
      </c>
      <c r="AA140" s="125">
        <f>-'TOTAL INVERSION IAP'!L140</f>
        <v>0</v>
      </c>
      <c r="AB140" s="125">
        <f>-'TOTAL INVERSION IAP'!M140</f>
        <v>0</v>
      </c>
      <c r="AC140" s="125">
        <f>-'TOTAL INVERSION IAP'!N140</f>
        <v>0</v>
      </c>
      <c r="AD140" s="125">
        <f>-'TOTAL INVERSION IAP'!O140</f>
        <v>0</v>
      </c>
      <c r="AE140" s="125">
        <f>-'TOTAL INVERSION IAP'!P140</f>
        <v>0</v>
      </c>
      <c r="AF140" s="125">
        <f>-'TOTAL INVERSION IAP'!Q140</f>
        <v>0</v>
      </c>
      <c r="AG140" s="125">
        <f>-'TOTAL INVERSION IAP'!R140</f>
        <v>0</v>
      </c>
      <c r="AH140" s="125">
        <f>-'TOTAL INVERSION IAP'!S140</f>
        <v>0</v>
      </c>
      <c r="AI140" s="125">
        <f>-'TOTAL INVERSION IAP'!T140</f>
        <v>0</v>
      </c>
      <c r="AJ140" s="125">
        <f>-'TOTAL INVERSION IAP'!U140</f>
        <v>0</v>
      </c>
      <c r="AK140" s="125">
        <f>-'TOTAL INVERSION IAP'!V140</f>
        <v>0</v>
      </c>
      <c r="AL140" s="125">
        <f>-'TOTAL INVERSION IAP'!W140</f>
        <v>0</v>
      </c>
      <c r="AM140" s="125">
        <f>-'TOTAL INVERSION IAP'!X140</f>
        <v>0</v>
      </c>
      <c r="AN140" s="125">
        <f>-'TOTAL INVERSION IAP'!Y140</f>
        <v>0</v>
      </c>
      <c r="AO140" s="125">
        <f>-'TOTAL INVERSION IAP'!Z140</f>
        <v>0</v>
      </c>
      <c r="AP140" s="125">
        <f>-'TOTAL INVERSION IAP'!AA140</f>
        <v>0</v>
      </c>
      <c r="AQ140" s="125">
        <f>-'TOTAL INVERSION IAP'!AB140</f>
        <v>0</v>
      </c>
      <c r="AR140" s="125">
        <f>-'TOTAL INVERSION IAP'!AC140</f>
        <v>0</v>
      </c>
      <c r="AS140" s="125">
        <f>-'TOTAL INVERSION IAP'!AD140</f>
        <v>0</v>
      </c>
      <c r="AT140" s="125">
        <f>-'TOTAL INVERSION IAP'!AE140</f>
        <v>0</v>
      </c>
      <c r="AU140" s="125">
        <f>-'TOTAL INVERSION IAP'!AF140</f>
        <v>0</v>
      </c>
      <c r="AV140" s="125">
        <f>-'TOTAL INVERSION IAP'!AG140</f>
        <v>0</v>
      </c>
      <c r="AW140" s="125">
        <f>-'TOTAL INVERSION IAP'!AH140</f>
        <v>0</v>
      </c>
      <c r="AX140" s="125">
        <f>-'TOTAL INVERSION IAP'!AI140</f>
        <v>0</v>
      </c>
      <c r="AY140" s="125">
        <f>-'TOTAL INVERSION IAP'!AJ140</f>
        <v>0</v>
      </c>
      <c r="AZ140" s="125">
        <f>-'TOTAL INVERSION IAP'!AK140</f>
        <v>0</v>
      </c>
      <c r="BA140" s="125">
        <f>-'TOTAL INVERSION IAP'!AL140</f>
        <v>0</v>
      </c>
      <c r="BB140" s="125">
        <f>-'TOTAL INVERSION IAP'!AM140</f>
        <v>0</v>
      </c>
      <c r="BC140" s="125">
        <f>-'TOTAL INVERSION IAP'!AN140</f>
        <v>0</v>
      </c>
      <c r="BD140" s="125">
        <f>-'TOTAL INVERSION IAP'!AO140</f>
        <v>0</v>
      </c>
      <c r="BE140" s="125">
        <f>-'TOTAL INVERSION IAP'!AP140</f>
        <v>0</v>
      </c>
      <c r="BF140" s="125">
        <f>-'TOTAL INVERSION IAP'!AQ140</f>
        <v>0</v>
      </c>
      <c r="BG140" s="125">
        <f>-'TOTAL INVERSION IAP'!AR140</f>
        <v>0</v>
      </c>
      <c r="BH140" s="125">
        <f>-'TOTAL INVERSION IAP'!AS140</f>
        <v>0</v>
      </c>
      <c r="BI140" s="125">
        <f>-'TOTAL INVERSION IAP'!AT140</f>
        <v>0</v>
      </c>
      <c r="BJ140" s="125">
        <f>-'TOTAL INVERSION IAP'!AU140</f>
        <v>0</v>
      </c>
      <c r="BK140" s="125">
        <f>-'TOTAL INVERSION IAP'!AV140</f>
        <v>0</v>
      </c>
      <c r="BL140" s="125">
        <f>-'TOTAL INVERSION IAP'!AW140</f>
        <v>0</v>
      </c>
      <c r="BM140" s="125">
        <f>-'TOTAL INVERSION IAP'!AX140</f>
        <v>0</v>
      </c>
      <c r="BN140" s="125">
        <f>-'TOTAL INVERSION IAP'!AY140</f>
        <v>0</v>
      </c>
      <c r="BO140" s="125">
        <f>-'TOTAL INVERSION IAP'!AZ140</f>
        <v>0</v>
      </c>
      <c r="BP140" s="125">
        <f>-'TOTAL INVERSION IAP'!BA140</f>
        <v>0</v>
      </c>
      <c r="BQ140" s="125">
        <f>-'TOTAL INVERSION IAP'!BB140</f>
        <v>0</v>
      </c>
      <c r="BR140" s="125">
        <f>-'TOTAL INVERSION IAP'!BC140</f>
        <v>0</v>
      </c>
    </row>
    <row r="141" spans="2:70" x14ac:dyDescent="0.25">
      <c r="B141" s="59" t="s">
        <v>567</v>
      </c>
      <c r="C141" s="62" t="str">
        <f>+VLOOKUP(B141,'resumen UCAP'!$A$5:$O$329,2,0)</f>
        <v>LUMINARIA LED 40W NUEVA YOA</v>
      </c>
      <c r="D141" s="63">
        <f>+'Desmonte Infr. financiada'!D141</f>
        <v>40</v>
      </c>
      <c r="E141" s="63" t="str">
        <f>+VLOOKUP(B141,'resumen UCAP'!$A$5:$O$329,3,0)</f>
        <v>Un</v>
      </c>
      <c r="F141" s="64">
        <f>+VLOOKUP(B141,'resumen UCAP'!$A$5:$O$329,15,0)</f>
        <v>1989070</v>
      </c>
      <c r="G141" s="61">
        <v>21</v>
      </c>
      <c r="H141" s="125"/>
      <c r="I141" s="125"/>
      <c r="J141" s="125"/>
      <c r="K141" s="125"/>
      <c r="L141" s="125"/>
      <c r="M141" s="125"/>
      <c r="N141" s="125"/>
      <c r="O141" s="125"/>
      <c r="P141" s="125"/>
      <c r="Q141" s="125"/>
      <c r="R141" s="125"/>
      <c r="S141" s="125"/>
      <c r="T141" s="125"/>
      <c r="U141" s="125"/>
      <c r="V141" s="125"/>
      <c r="W141" s="125">
        <f>-'TOTAL INVERSION IAP'!H141</f>
        <v>0</v>
      </c>
      <c r="X141" s="125">
        <f>-'TOTAL INVERSION IAP'!I141</f>
        <v>0</v>
      </c>
      <c r="Y141" s="125">
        <f>-'TOTAL INVERSION IAP'!J141</f>
        <v>0</v>
      </c>
      <c r="Z141" s="125">
        <f>-'TOTAL INVERSION IAP'!K141</f>
        <v>0</v>
      </c>
      <c r="AA141" s="125">
        <f>-'TOTAL INVERSION IAP'!L141</f>
        <v>0</v>
      </c>
      <c r="AB141" s="125">
        <f>-'TOTAL INVERSION IAP'!M141</f>
        <v>0</v>
      </c>
      <c r="AC141" s="125">
        <f>-'TOTAL INVERSION IAP'!N141</f>
        <v>0</v>
      </c>
      <c r="AD141" s="125">
        <f>-'TOTAL INVERSION IAP'!O141</f>
        <v>0</v>
      </c>
      <c r="AE141" s="125">
        <f>-'TOTAL INVERSION IAP'!P141</f>
        <v>0</v>
      </c>
      <c r="AF141" s="125">
        <f>-'TOTAL INVERSION IAP'!Q141</f>
        <v>0</v>
      </c>
      <c r="AG141" s="125">
        <f>-'TOTAL INVERSION IAP'!R141</f>
        <v>0</v>
      </c>
      <c r="AH141" s="125">
        <f>-'TOTAL INVERSION IAP'!S141</f>
        <v>0</v>
      </c>
      <c r="AI141" s="125">
        <f>-'TOTAL INVERSION IAP'!T141</f>
        <v>0</v>
      </c>
      <c r="AJ141" s="125">
        <f>-'TOTAL INVERSION IAP'!U141</f>
        <v>0</v>
      </c>
      <c r="AK141" s="125">
        <f>-'TOTAL INVERSION IAP'!V141</f>
        <v>0</v>
      </c>
      <c r="AL141" s="125">
        <f>-'TOTAL INVERSION IAP'!W141</f>
        <v>0</v>
      </c>
      <c r="AM141" s="125">
        <f>-'TOTAL INVERSION IAP'!X141</f>
        <v>0</v>
      </c>
      <c r="AN141" s="125">
        <f>-'TOTAL INVERSION IAP'!Y141</f>
        <v>0</v>
      </c>
      <c r="AO141" s="125">
        <f>-'TOTAL INVERSION IAP'!Z141</f>
        <v>0</v>
      </c>
      <c r="AP141" s="125">
        <f>-'TOTAL INVERSION IAP'!AA141</f>
        <v>0</v>
      </c>
      <c r="AQ141" s="125">
        <f>-'TOTAL INVERSION IAP'!AB141</f>
        <v>0</v>
      </c>
      <c r="AR141" s="125">
        <f>-'TOTAL INVERSION IAP'!AC141</f>
        <v>0</v>
      </c>
      <c r="AS141" s="125">
        <f>-'TOTAL INVERSION IAP'!AD141</f>
        <v>0</v>
      </c>
      <c r="AT141" s="125">
        <f>-'TOTAL INVERSION IAP'!AE141</f>
        <v>0</v>
      </c>
      <c r="AU141" s="125">
        <f>-'TOTAL INVERSION IAP'!AF141</f>
        <v>0</v>
      </c>
      <c r="AV141" s="125">
        <f>-'TOTAL INVERSION IAP'!AG141</f>
        <v>0</v>
      </c>
      <c r="AW141" s="125">
        <f>-'TOTAL INVERSION IAP'!AH141</f>
        <v>0</v>
      </c>
      <c r="AX141" s="125">
        <f>-'TOTAL INVERSION IAP'!AI141</f>
        <v>0</v>
      </c>
      <c r="AY141" s="125">
        <f>-'TOTAL INVERSION IAP'!AJ141</f>
        <v>0</v>
      </c>
      <c r="AZ141" s="125">
        <f>-'TOTAL INVERSION IAP'!AK141</f>
        <v>0</v>
      </c>
      <c r="BA141" s="125">
        <f>-'TOTAL INVERSION IAP'!AL141</f>
        <v>0</v>
      </c>
      <c r="BB141" s="125">
        <f>-'TOTAL INVERSION IAP'!AM141</f>
        <v>0</v>
      </c>
      <c r="BC141" s="125">
        <f>-'TOTAL INVERSION IAP'!AN141</f>
        <v>0</v>
      </c>
      <c r="BD141" s="125">
        <f>-'TOTAL INVERSION IAP'!AO141</f>
        <v>0</v>
      </c>
      <c r="BE141" s="125">
        <f>-'TOTAL INVERSION IAP'!AP141</f>
        <v>0</v>
      </c>
      <c r="BF141" s="125">
        <f>-'TOTAL INVERSION IAP'!AQ141</f>
        <v>0</v>
      </c>
      <c r="BG141" s="125">
        <f>-'TOTAL INVERSION IAP'!AR141</f>
        <v>0</v>
      </c>
      <c r="BH141" s="125">
        <f>-'TOTAL INVERSION IAP'!AS141</f>
        <v>0</v>
      </c>
      <c r="BI141" s="125">
        <f>-'TOTAL INVERSION IAP'!AT141</f>
        <v>0</v>
      </c>
      <c r="BJ141" s="125">
        <f>-'TOTAL INVERSION IAP'!AU141</f>
        <v>0</v>
      </c>
      <c r="BK141" s="125">
        <f>-'TOTAL INVERSION IAP'!AV141</f>
        <v>0</v>
      </c>
      <c r="BL141" s="125">
        <f>-'TOTAL INVERSION IAP'!AW141</f>
        <v>0</v>
      </c>
      <c r="BM141" s="125">
        <f>-'TOTAL INVERSION IAP'!AX141</f>
        <v>0</v>
      </c>
      <c r="BN141" s="125">
        <f>-'TOTAL INVERSION IAP'!AY141</f>
        <v>0</v>
      </c>
      <c r="BO141" s="125">
        <f>-'TOTAL INVERSION IAP'!AZ141</f>
        <v>0</v>
      </c>
      <c r="BP141" s="125">
        <f>-'TOTAL INVERSION IAP'!BA141</f>
        <v>0</v>
      </c>
      <c r="BQ141" s="125">
        <f>-'TOTAL INVERSION IAP'!BB141</f>
        <v>0</v>
      </c>
      <c r="BR141" s="125">
        <f>-'TOTAL INVERSION IAP'!BC141</f>
        <v>0</v>
      </c>
    </row>
    <row r="142" spans="2:70" x14ac:dyDescent="0.25">
      <c r="B142" s="59" t="s">
        <v>568</v>
      </c>
      <c r="C142" s="62" t="str">
        <f>+VLOOKUP(B142,'resumen UCAP'!$A$5:$O$329,2,0)</f>
        <v>LUMINARIA LED 80W NUEVA MILLENIUM</v>
      </c>
      <c r="D142" s="63">
        <f>+'Desmonte Infr. financiada'!D142</f>
        <v>80</v>
      </c>
      <c r="E142" s="63" t="str">
        <f>+VLOOKUP(B142,'resumen UCAP'!$A$5:$O$329,3,0)</f>
        <v>Un</v>
      </c>
      <c r="F142" s="64">
        <f>+VLOOKUP(B142,'resumen UCAP'!$A$5:$O$329,15,0)</f>
        <v>518269</v>
      </c>
      <c r="G142" s="61">
        <v>3</v>
      </c>
      <c r="H142" s="125"/>
      <c r="I142" s="125"/>
      <c r="J142" s="125"/>
      <c r="K142" s="125"/>
      <c r="L142" s="125"/>
      <c r="M142" s="125"/>
      <c r="N142" s="125"/>
      <c r="O142" s="125"/>
      <c r="P142" s="125"/>
      <c r="Q142" s="125"/>
      <c r="R142" s="125"/>
      <c r="S142" s="125"/>
      <c r="T142" s="125"/>
      <c r="U142" s="125"/>
      <c r="V142" s="125"/>
      <c r="W142" s="125">
        <f>-'TOTAL INVERSION IAP'!H142</f>
        <v>0</v>
      </c>
      <c r="X142" s="125">
        <f>-'TOTAL INVERSION IAP'!I142</f>
        <v>0</v>
      </c>
      <c r="Y142" s="125">
        <f>-'TOTAL INVERSION IAP'!J142</f>
        <v>0</v>
      </c>
      <c r="Z142" s="125">
        <f>-'TOTAL INVERSION IAP'!K142</f>
        <v>0</v>
      </c>
      <c r="AA142" s="125">
        <f>-'TOTAL INVERSION IAP'!L142</f>
        <v>0</v>
      </c>
      <c r="AB142" s="125">
        <f>-'TOTAL INVERSION IAP'!M142</f>
        <v>0</v>
      </c>
      <c r="AC142" s="125">
        <f>-'TOTAL INVERSION IAP'!N142</f>
        <v>0</v>
      </c>
      <c r="AD142" s="125">
        <f>-'TOTAL INVERSION IAP'!O142</f>
        <v>0</v>
      </c>
      <c r="AE142" s="125">
        <f>-'TOTAL INVERSION IAP'!P142</f>
        <v>0</v>
      </c>
      <c r="AF142" s="125">
        <f>-'TOTAL INVERSION IAP'!Q142</f>
        <v>0</v>
      </c>
      <c r="AG142" s="125">
        <f>-'TOTAL INVERSION IAP'!R142</f>
        <v>0</v>
      </c>
      <c r="AH142" s="125">
        <f>-'TOTAL INVERSION IAP'!S142</f>
        <v>0</v>
      </c>
      <c r="AI142" s="125">
        <f>-'TOTAL INVERSION IAP'!T142</f>
        <v>0</v>
      </c>
      <c r="AJ142" s="125">
        <f>-'TOTAL INVERSION IAP'!U142</f>
        <v>0</v>
      </c>
      <c r="AK142" s="125">
        <f>-'TOTAL INVERSION IAP'!V142</f>
        <v>0</v>
      </c>
      <c r="AL142" s="125">
        <f>-'TOTAL INVERSION IAP'!W142</f>
        <v>0</v>
      </c>
      <c r="AM142" s="125">
        <f>-'TOTAL INVERSION IAP'!X142</f>
        <v>0</v>
      </c>
      <c r="AN142" s="125">
        <f>-'TOTAL INVERSION IAP'!Y142</f>
        <v>0</v>
      </c>
      <c r="AO142" s="125">
        <f>-'TOTAL INVERSION IAP'!Z142</f>
        <v>0</v>
      </c>
      <c r="AP142" s="125">
        <f>-'TOTAL INVERSION IAP'!AA142</f>
        <v>0</v>
      </c>
      <c r="AQ142" s="125">
        <f>-'TOTAL INVERSION IAP'!AB142</f>
        <v>0</v>
      </c>
      <c r="AR142" s="125">
        <f>-'TOTAL INVERSION IAP'!AC142</f>
        <v>0</v>
      </c>
      <c r="AS142" s="125">
        <f>-'TOTAL INVERSION IAP'!AD142</f>
        <v>0</v>
      </c>
      <c r="AT142" s="125">
        <f>-'TOTAL INVERSION IAP'!AE142</f>
        <v>0</v>
      </c>
      <c r="AU142" s="125">
        <f>-'TOTAL INVERSION IAP'!AF142</f>
        <v>0</v>
      </c>
      <c r="AV142" s="125">
        <f>-'TOTAL INVERSION IAP'!AG142</f>
        <v>0</v>
      </c>
      <c r="AW142" s="125">
        <f>-'TOTAL INVERSION IAP'!AH142</f>
        <v>0</v>
      </c>
      <c r="AX142" s="125">
        <f>-'TOTAL INVERSION IAP'!AI142</f>
        <v>0</v>
      </c>
      <c r="AY142" s="125">
        <f>-'TOTAL INVERSION IAP'!AJ142</f>
        <v>0</v>
      </c>
      <c r="AZ142" s="125">
        <f>-'TOTAL INVERSION IAP'!AK142</f>
        <v>0</v>
      </c>
      <c r="BA142" s="125">
        <f>-'TOTAL INVERSION IAP'!AL142</f>
        <v>0</v>
      </c>
      <c r="BB142" s="125">
        <f>-'TOTAL INVERSION IAP'!AM142</f>
        <v>0</v>
      </c>
      <c r="BC142" s="125">
        <f>-'TOTAL INVERSION IAP'!AN142</f>
        <v>0</v>
      </c>
      <c r="BD142" s="125">
        <f>-'TOTAL INVERSION IAP'!AO142</f>
        <v>0</v>
      </c>
      <c r="BE142" s="125">
        <f>-'TOTAL INVERSION IAP'!AP142</f>
        <v>0</v>
      </c>
      <c r="BF142" s="125">
        <f>-'TOTAL INVERSION IAP'!AQ142</f>
        <v>0</v>
      </c>
      <c r="BG142" s="125">
        <f>-'TOTAL INVERSION IAP'!AR142</f>
        <v>0</v>
      </c>
      <c r="BH142" s="125">
        <f>-'TOTAL INVERSION IAP'!AS142</f>
        <v>0</v>
      </c>
      <c r="BI142" s="125">
        <f>-'TOTAL INVERSION IAP'!AT142</f>
        <v>0</v>
      </c>
      <c r="BJ142" s="125">
        <f>-'TOTAL INVERSION IAP'!AU142</f>
        <v>0</v>
      </c>
      <c r="BK142" s="125">
        <f>-'TOTAL INVERSION IAP'!AV142</f>
        <v>0</v>
      </c>
      <c r="BL142" s="125">
        <f>-'TOTAL INVERSION IAP'!AW142</f>
        <v>0</v>
      </c>
      <c r="BM142" s="125">
        <f>-'TOTAL INVERSION IAP'!AX142</f>
        <v>0</v>
      </c>
      <c r="BN142" s="125">
        <f>-'TOTAL INVERSION IAP'!AY142</f>
        <v>0</v>
      </c>
      <c r="BO142" s="125">
        <f>-'TOTAL INVERSION IAP'!AZ142</f>
        <v>0</v>
      </c>
      <c r="BP142" s="125">
        <f>-'TOTAL INVERSION IAP'!BA142</f>
        <v>0</v>
      </c>
      <c r="BQ142" s="125">
        <f>-'TOTAL INVERSION IAP'!BB142</f>
        <v>0</v>
      </c>
      <c r="BR142" s="125">
        <f>-'TOTAL INVERSION IAP'!BC142</f>
        <v>0</v>
      </c>
    </row>
    <row r="143" spans="2:70" x14ac:dyDescent="0.25">
      <c r="B143" s="59" t="s">
        <v>569</v>
      </c>
      <c r="C143" s="62" t="str">
        <f>+VLOOKUP(B143,'resumen UCAP'!$A$5:$O$329,2,0)</f>
        <v>LUMINARIA LED 150W NUEVA MILLENIUM</v>
      </c>
      <c r="D143" s="63">
        <f>+'Desmonte Infr. financiada'!D143</f>
        <v>150</v>
      </c>
      <c r="E143" s="63" t="str">
        <f>+VLOOKUP(B143,'resumen UCAP'!$A$5:$O$329,3,0)</f>
        <v>Un</v>
      </c>
      <c r="F143" s="64">
        <f>+VLOOKUP(B143,'resumen UCAP'!$A$5:$O$329,15,0)</f>
        <v>845605</v>
      </c>
      <c r="G143" s="61">
        <v>41</v>
      </c>
      <c r="H143" s="125"/>
      <c r="I143" s="125"/>
      <c r="J143" s="125"/>
      <c r="K143" s="125"/>
      <c r="L143" s="125"/>
      <c r="M143" s="125"/>
      <c r="N143" s="125"/>
      <c r="O143" s="125"/>
      <c r="P143" s="125"/>
      <c r="Q143" s="125"/>
      <c r="R143" s="125"/>
      <c r="S143" s="125"/>
      <c r="T143" s="125"/>
      <c r="U143" s="125"/>
      <c r="V143" s="125"/>
      <c r="W143" s="125">
        <f>-'TOTAL INVERSION IAP'!H143</f>
        <v>0</v>
      </c>
      <c r="X143" s="125">
        <f>-'TOTAL INVERSION IAP'!I143</f>
        <v>0</v>
      </c>
      <c r="Y143" s="125">
        <f>-'TOTAL INVERSION IAP'!J143</f>
        <v>0</v>
      </c>
      <c r="Z143" s="125">
        <f>-'TOTAL INVERSION IAP'!K143</f>
        <v>0</v>
      </c>
      <c r="AA143" s="125">
        <f>-'TOTAL INVERSION IAP'!L143</f>
        <v>0</v>
      </c>
      <c r="AB143" s="125">
        <f>-'TOTAL INVERSION IAP'!M143</f>
        <v>0</v>
      </c>
      <c r="AC143" s="125">
        <f>-'TOTAL INVERSION IAP'!N143</f>
        <v>0</v>
      </c>
      <c r="AD143" s="125">
        <f>-'TOTAL INVERSION IAP'!O143</f>
        <v>0</v>
      </c>
      <c r="AE143" s="125">
        <f>-'TOTAL INVERSION IAP'!P143</f>
        <v>0</v>
      </c>
      <c r="AF143" s="125">
        <f>-'TOTAL INVERSION IAP'!Q143</f>
        <v>0</v>
      </c>
      <c r="AG143" s="125">
        <f>-'TOTAL INVERSION IAP'!R143</f>
        <v>0</v>
      </c>
      <c r="AH143" s="125">
        <f>-'TOTAL INVERSION IAP'!S143</f>
        <v>0</v>
      </c>
      <c r="AI143" s="125">
        <f>-'TOTAL INVERSION IAP'!T143</f>
        <v>0</v>
      </c>
      <c r="AJ143" s="125">
        <f>-'TOTAL INVERSION IAP'!U143</f>
        <v>0</v>
      </c>
      <c r="AK143" s="125">
        <f>-'TOTAL INVERSION IAP'!V143</f>
        <v>0</v>
      </c>
      <c r="AL143" s="125">
        <f>-'TOTAL INVERSION IAP'!W143</f>
        <v>0</v>
      </c>
      <c r="AM143" s="125">
        <f>-'TOTAL INVERSION IAP'!X143</f>
        <v>0</v>
      </c>
      <c r="AN143" s="125">
        <f>-'TOTAL INVERSION IAP'!Y143</f>
        <v>0</v>
      </c>
      <c r="AO143" s="125">
        <f>-'TOTAL INVERSION IAP'!Z143</f>
        <v>0</v>
      </c>
      <c r="AP143" s="125">
        <f>-'TOTAL INVERSION IAP'!AA143</f>
        <v>0</v>
      </c>
      <c r="AQ143" s="125">
        <f>-'TOTAL INVERSION IAP'!AB143</f>
        <v>0</v>
      </c>
      <c r="AR143" s="125">
        <f>-'TOTAL INVERSION IAP'!AC143</f>
        <v>0</v>
      </c>
      <c r="AS143" s="125">
        <f>-'TOTAL INVERSION IAP'!AD143</f>
        <v>0</v>
      </c>
      <c r="AT143" s="125">
        <f>-'TOTAL INVERSION IAP'!AE143</f>
        <v>0</v>
      </c>
      <c r="AU143" s="125">
        <f>-'TOTAL INVERSION IAP'!AF143</f>
        <v>0</v>
      </c>
      <c r="AV143" s="125">
        <f>-'TOTAL INVERSION IAP'!AG143</f>
        <v>0</v>
      </c>
      <c r="AW143" s="125">
        <f>-'TOTAL INVERSION IAP'!AH143</f>
        <v>0</v>
      </c>
      <c r="AX143" s="125">
        <f>-'TOTAL INVERSION IAP'!AI143</f>
        <v>0</v>
      </c>
      <c r="AY143" s="125">
        <f>-'TOTAL INVERSION IAP'!AJ143</f>
        <v>0</v>
      </c>
      <c r="AZ143" s="125">
        <f>-'TOTAL INVERSION IAP'!AK143</f>
        <v>0</v>
      </c>
      <c r="BA143" s="125">
        <f>-'TOTAL INVERSION IAP'!AL143</f>
        <v>0</v>
      </c>
      <c r="BB143" s="125">
        <f>-'TOTAL INVERSION IAP'!AM143</f>
        <v>0</v>
      </c>
      <c r="BC143" s="125">
        <f>-'TOTAL INVERSION IAP'!AN143</f>
        <v>0</v>
      </c>
      <c r="BD143" s="125">
        <f>-'TOTAL INVERSION IAP'!AO143</f>
        <v>0</v>
      </c>
      <c r="BE143" s="125">
        <f>-'TOTAL INVERSION IAP'!AP143</f>
        <v>0</v>
      </c>
      <c r="BF143" s="125">
        <f>-'TOTAL INVERSION IAP'!AQ143</f>
        <v>0</v>
      </c>
      <c r="BG143" s="125">
        <f>-'TOTAL INVERSION IAP'!AR143</f>
        <v>0</v>
      </c>
      <c r="BH143" s="125">
        <f>-'TOTAL INVERSION IAP'!AS143</f>
        <v>0</v>
      </c>
      <c r="BI143" s="125">
        <f>-'TOTAL INVERSION IAP'!AT143</f>
        <v>0</v>
      </c>
      <c r="BJ143" s="125">
        <f>-'TOTAL INVERSION IAP'!AU143</f>
        <v>0</v>
      </c>
      <c r="BK143" s="125">
        <f>-'TOTAL INVERSION IAP'!AV143</f>
        <v>0</v>
      </c>
      <c r="BL143" s="125">
        <f>-'TOTAL INVERSION IAP'!AW143</f>
        <v>0</v>
      </c>
      <c r="BM143" s="125">
        <f>-'TOTAL INVERSION IAP'!AX143</f>
        <v>0</v>
      </c>
      <c r="BN143" s="125">
        <f>-'TOTAL INVERSION IAP'!AY143</f>
        <v>0</v>
      </c>
      <c r="BO143" s="125">
        <f>-'TOTAL INVERSION IAP'!AZ143</f>
        <v>0</v>
      </c>
      <c r="BP143" s="125">
        <f>-'TOTAL INVERSION IAP'!BA143</f>
        <v>0</v>
      </c>
      <c r="BQ143" s="125">
        <f>-'TOTAL INVERSION IAP'!BB143</f>
        <v>0</v>
      </c>
      <c r="BR143" s="125">
        <f>-'TOTAL INVERSION IAP'!BC143</f>
        <v>0</v>
      </c>
    </row>
    <row r="144" spans="2:70" x14ac:dyDescent="0.25">
      <c r="B144" s="59" t="s">
        <v>570</v>
      </c>
      <c r="C144" s="62" t="str">
        <f>+VLOOKUP(B144,'resumen UCAP'!$A$5:$O$329,2,0)</f>
        <v>ETIQUETA 250W</v>
      </c>
      <c r="D144" s="63">
        <f>+'Desmonte Infr. financiada'!D144</f>
        <v>279</v>
      </c>
      <c r="E144" s="63" t="str">
        <f>+VLOOKUP(B144,'resumen UCAP'!$A$5:$O$329,3,0)</f>
        <v>Un</v>
      </c>
      <c r="F144" s="64">
        <f>+VLOOKUP(B144,'resumen UCAP'!$A$5:$O$329,15,0)</f>
        <v>413027</v>
      </c>
      <c r="G144" s="123">
        <v>1</v>
      </c>
      <c r="H144" s="125"/>
      <c r="I144" s="125"/>
      <c r="J144" s="125"/>
      <c r="K144" s="125"/>
      <c r="L144" s="125"/>
      <c r="M144" s="125"/>
      <c r="N144" s="125"/>
      <c r="O144" s="125"/>
      <c r="P144" s="125"/>
      <c r="Q144" s="125"/>
      <c r="R144" s="125"/>
      <c r="S144" s="125"/>
      <c r="T144" s="125"/>
      <c r="U144" s="125"/>
      <c r="V144" s="125"/>
      <c r="W144" s="125">
        <f>-'TOTAL INVERSION IAP'!H144</f>
        <v>0</v>
      </c>
      <c r="X144" s="125">
        <f>-'TOTAL INVERSION IAP'!I144</f>
        <v>0</v>
      </c>
      <c r="Y144" s="125">
        <f>-'TOTAL INVERSION IAP'!J144</f>
        <v>0</v>
      </c>
      <c r="Z144" s="125">
        <f>-'TOTAL INVERSION IAP'!K144</f>
        <v>0</v>
      </c>
      <c r="AA144" s="125">
        <f>-'TOTAL INVERSION IAP'!L144</f>
        <v>0</v>
      </c>
      <c r="AB144" s="125">
        <f>-'TOTAL INVERSION IAP'!M144</f>
        <v>0</v>
      </c>
      <c r="AC144" s="125">
        <f>-'TOTAL INVERSION IAP'!N144</f>
        <v>0</v>
      </c>
      <c r="AD144" s="125">
        <f>-'TOTAL INVERSION IAP'!O144</f>
        <v>0</v>
      </c>
      <c r="AE144" s="125">
        <f>-'TOTAL INVERSION IAP'!P144</f>
        <v>0</v>
      </c>
      <c r="AF144" s="125">
        <f>-'TOTAL INVERSION IAP'!Q144</f>
        <v>0</v>
      </c>
      <c r="AG144" s="125">
        <f>-'TOTAL INVERSION IAP'!R144</f>
        <v>0</v>
      </c>
      <c r="AH144" s="125">
        <f>-'TOTAL INVERSION IAP'!S144</f>
        <v>0</v>
      </c>
      <c r="AI144" s="125">
        <f>-'TOTAL INVERSION IAP'!T144</f>
        <v>0</v>
      </c>
      <c r="AJ144" s="125">
        <f>-'TOTAL INVERSION IAP'!U144</f>
        <v>0</v>
      </c>
      <c r="AK144" s="125">
        <f>-'TOTAL INVERSION IAP'!V144</f>
        <v>0</v>
      </c>
      <c r="AL144" s="125">
        <f>-'TOTAL INVERSION IAP'!W144</f>
        <v>0</v>
      </c>
      <c r="AM144" s="125">
        <f>-'TOTAL INVERSION IAP'!X144</f>
        <v>0</v>
      </c>
      <c r="AN144" s="125">
        <f>-'TOTAL INVERSION IAP'!Y144</f>
        <v>0</v>
      </c>
      <c r="AO144" s="125">
        <f>-'TOTAL INVERSION IAP'!Z144</f>
        <v>0</v>
      </c>
      <c r="AP144" s="125">
        <f>-'TOTAL INVERSION IAP'!AA144</f>
        <v>0</v>
      </c>
      <c r="AQ144" s="125">
        <f>-'TOTAL INVERSION IAP'!AB144</f>
        <v>0</v>
      </c>
      <c r="AR144" s="125">
        <f>-'TOTAL INVERSION IAP'!AC144</f>
        <v>0</v>
      </c>
      <c r="AS144" s="125">
        <f>-'TOTAL INVERSION IAP'!AD144</f>
        <v>0</v>
      </c>
      <c r="AT144" s="125">
        <f>-'TOTAL INVERSION IAP'!AE144</f>
        <v>0</v>
      </c>
      <c r="AU144" s="125">
        <f>-'TOTAL INVERSION IAP'!AF144</f>
        <v>0</v>
      </c>
      <c r="AV144" s="125">
        <f>-'TOTAL INVERSION IAP'!AG144</f>
        <v>0</v>
      </c>
      <c r="AW144" s="125">
        <f>-'TOTAL INVERSION IAP'!AH144</f>
        <v>0</v>
      </c>
      <c r="AX144" s="125">
        <f>-'TOTAL INVERSION IAP'!AI144</f>
        <v>0</v>
      </c>
      <c r="AY144" s="125">
        <f>-'TOTAL INVERSION IAP'!AJ144</f>
        <v>0</v>
      </c>
      <c r="AZ144" s="125">
        <f>-'TOTAL INVERSION IAP'!AK144</f>
        <v>0</v>
      </c>
      <c r="BA144" s="125">
        <f>-'TOTAL INVERSION IAP'!AL144</f>
        <v>0</v>
      </c>
      <c r="BB144" s="125">
        <f>-'TOTAL INVERSION IAP'!AM144</f>
        <v>0</v>
      </c>
      <c r="BC144" s="125">
        <f>-'TOTAL INVERSION IAP'!AN144</f>
        <v>0</v>
      </c>
      <c r="BD144" s="125">
        <f>-'TOTAL INVERSION IAP'!AO144</f>
        <v>0</v>
      </c>
      <c r="BE144" s="125">
        <f>-'TOTAL INVERSION IAP'!AP144</f>
        <v>0</v>
      </c>
      <c r="BF144" s="125">
        <f>-'TOTAL INVERSION IAP'!AQ144</f>
        <v>0</v>
      </c>
      <c r="BG144" s="125">
        <f>-'TOTAL INVERSION IAP'!AR144</f>
        <v>0</v>
      </c>
      <c r="BH144" s="125">
        <f>-'TOTAL INVERSION IAP'!AS144</f>
        <v>0</v>
      </c>
      <c r="BI144" s="125">
        <f>-'TOTAL INVERSION IAP'!AT144</f>
        <v>0</v>
      </c>
      <c r="BJ144" s="125">
        <f>-'TOTAL INVERSION IAP'!AU144</f>
        <v>0</v>
      </c>
      <c r="BK144" s="125">
        <f>-'TOTAL INVERSION IAP'!AV144</f>
        <v>0</v>
      </c>
      <c r="BL144" s="125">
        <f>-'TOTAL INVERSION IAP'!AW144</f>
        <v>0</v>
      </c>
      <c r="BM144" s="125">
        <f>-'TOTAL INVERSION IAP'!AX144</f>
        <v>0</v>
      </c>
      <c r="BN144" s="125">
        <f>-'TOTAL INVERSION IAP'!AY144</f>
        <v>0</v>
      </c>
      <c r="BO144" s="125">
        <f>-'TOTAL INVERSION IAP'!AZ144</f>
        <v>0</v>
      </c>
      <c r="BP144" s="125">
        <f>-'TOTAL INVERSION IAP'!BA144</f>
        <v>0</v>
      </c>
      <c r="BQ144" s="125">
        <f>-'TOTAL INVERSION IAP'!BB144</f>
        <v>0</v>
      </c>
      <c r="BR144" s="125">
        <f>-'TOTAL INVERSION IAP'!BC144</f>
        <v>0</v>
      </c>
    </row>
    <row r="145" spans="2:70" x14ac:dyDescent="0.25">
      <c r="B145" s="59" t="s">
        <v>571</v>
      </c>
      <c r="C145" s="62" t="str">
        <f>+VLOOKUP(B145,'resumen UCAP'!$A$5:$O$329,2,0)</f>
        <v>LUMINARIA LED 65W NUEVA 4000X65</v>
      </c>
      <c r="D145" s="63">
        <f>+'Desmonte Infr. financiada'!D145</f>
        <v>65</v>
      </c>
      <c r="E145" s="63" t="str">
        <f>+VLOOKUP(B145,'resumen UCAP'!$A$5:$O$329,3,0)</f>
        <v>Un</v>
      </c>
      <c r="F145" s="64">
        <f>+VLOOKUP(B145,'resumen UCAP'!$A$5:$O$329,15,0)</f>
        <v>736002</v>
      </c>
      <c r="G145" s="61">
        <v>4</v>
      </c>
      <c r="H145" s="125"/>
      <c r="I145" s="125"/>
      <c r="J145" s="125"/>
      <c r="K145" s="125"/>
      <c r="L145" s="125"/>
      <c r="M145" s="125"/>
      <c r="N145" s="125"/>
      <c r="O145" s="125"/>
      <c r="P145" s="125"/>
      <c r="Q145" s="125"/>
      <c r="R145" s="125"/>
      <c r="S145" s="125"/>
      <c r="T145" s="125"/>
      <c r="U145" s="125"/>
      <c r="V145" s="125"/>
      <c r="W145" s="125">
        <f>-'TOTAL INVERSION IAP'!H145</f>
        <v>0</v>
      </c>
      <c r="X145" s="125">
        <f>-'TOTAL INVERSION IAP'!I145</f>
        <v>0</v>
      </c>
      <c r="Y145" s="125">
        <f>-'TOTAL INVERSION IAP'!J145</f>
        <v>0</v>
      </c>
      <c r="Z145" s="125">
        <f>-'TOTAL INVERSION IAP'!K145</f>
        <v>0</v>
      </c>
      <c r="AA145" s="125">
        <f>-'TOTAL INVERSION IAP'!L145</f>
        <v>0</v>
      </c>
      <c r="AB145" s="125">
        <f>-'TOTAL INVERSION IAP'!M145</f>
        <v>0</v>
      </c>
      <c r="AC145" s="125">
        <f>-'TOTAL INVERSION IAP'!N145</f>
        <v>0</v>
      </c>
      <c r="AD145" s="125">
        <f>-'TOTAL INVERSION IAP'!O145</f>
        <v>0</v>
      </c>
      <c r="AE145" s="125">
        <f>-'TOTAL INVERSION IAP'!P145</f>
        <v>0</v>
      </c>
      <c r="AF145" s="125">
        <f>-'TOTAL INVERSION IAP'!Q145</f>
        <v>0</v>
      </c>
      <c r="AG145" s="125">
        <f>-'TOTAL INVERSION IAP'!R145</f>
        <v>0</v>
      </c>
      <c r="AH145" s="125">
        <f>-'TOTAL INVERSION IAP'!S145</f>
        <v>0</v>
      </c>
      <c r="AI145" s="125">
        <f>-'TOTAL INVERSION IAP'!T145</f>
        <v>0</v>
      </c>
      <c r="AJ145" s="125">
        <f>-'TOTAL INVERSION IAP'!U145</f>
        <v>0</v>
      </c>
      <c r="AK145" s="125">
        <f>-'TOTAL INVERSION IAP'!V145</f>
        <v>0</v>
      </c>
      <c r="AL145" s="125">
        <f>-'TOTAL INVERSION IAP'!W145</f>
        <v>0</v>
      </c>
      <c r="AM145" s="125">
        <f>-'TOTAL INVERSION IAP'!X145</f>
        <v>0</v>
      </c>
      <c r="AN145" s="125">
        <f>-'TOTAL INVERSION IAP'!Y145</f>
        <v>0</v>
      </c>
      <c r="AO145" s="125">
        <f>-'TOTAL INVERSION IAP'!Z145</f>
        <v>0</v>
      </c>
      <c r="AP145" s="125">
        <f>-'TOTAL INVERSION IAP'!AA145</f>
        <v>0</v>
      </c>
      <c r="AQ145" s="125">
        <f>-'TOTAL INVERSION IAP'!AB145</f>
        <v>0</v>
      </c>
      <c r="AR145" s="125">
        <f>-'TOTAL INVERSION IAP'!AC145</f>
        <v>0</v>
      </c>
      <c r="AS145" s="125">
        <f>-'TOTAL INVERSION IAP'!AD145</f>
        <v>0</v>
      </c>
      <c r="AT145" s="125">
        <f>-'TOTAL INVERSION IAP'!AE145</f>
        <v>0</v>
      </c>
      <c r="AU145" s="125">
        <f>-'TOTAL INVERSION IAP'!AF145</f>
        <v>0</v>
      </c>
      <c r="AV145" s="125">
        <f>-'TOTAL INVERSION IAP'!AG145</f>
        <v>0</v>
      </c>
      <c r="AW145" s="125">
        <f>-'TOTAL INVERSION IAP'!AH145</f>
        <v>0</v>
      </c>
      <c r="AX145" s="125">
        <f>-'TOTAL INVERSION IAP'!AI145</f>
        <v>0</v>
      </c>
      <c r="AY145" s="125">
        <f>-'TOTAL INVERSION IAP'!AJ145</f>
        <v>0</v>
      </c>
      <c r="AZ145" s="125">
        <f>-'TOTAL INVERSION IAP'!AK145</f>
        <v>0</v>
      </c>
      <c r="BA145" s="125">
        <f>-'TOTAL INVERSION IAP'!AL145</f>
        <v>0</v>
      </c>
      <c r="BB145" s="125">
        <f>-'TOTAL INVERSION IAP'!AM145</f>
        <v>0</v>
      </c>
      <c r="BC145" s="125">
        <f>-'TOTAL INVERSION IAP'!AN145</f>
        <v>0</v>
      </c>
      <c r="BD145" s="125">
        <f>-'TOTAL INVERSION IAP'!AO145</f>
        <v>0</v>
      </c>
      <c r="BE145" s="125">
        <f>-'TOTAL INVERSION IAP'!AP145</f>
        <v>0</v>
      </c>
      <c r="BF145" s="125">
        <f>-'TOTAL INVERSION IAP'!AQ145</f>
        <v>0</v>
      </c>
      <c r="BG145" s="125">
        <f>-'TOTAL INVERSION IAP'!AR145</f>
        <v>0</v>
      </c>
      <c r="BH145" s="125">
        <f>-'TOTAL INVERSION IAP'!AS145</f>
        <v>0</v>
      </c>
      <c r="BI145" s="125">
        <f>-'TOTAL INVERSION IAP'!AT145</f>
        <v>0</v>
      </c>
      <c r="BJ145" s="125">
        <f>-'TOTAL INVERSION IAP'!AU145</f>
        <v>0</v>
      </c>
      <c r="BK145" s="125">
        <f>-'TOTAL INVERSION IAP'!AV145</f>
        <v>0</v>
      </c>
      <c r="BL145" s="125">
        <f>-'TOTAL INVERSION IAP'!AW145</f>
        <v>0</v>
      </c>
      <c r="BM145" s="125">
        <f>-'TOTAL INVERSION IAP'!AX145</f>
        <v>0</v>
      </c>
      <c r="BN145" s="125">
        <f>-'TOTAL INVERSION IAP'!AY145</f>
        <v>0</v>
      </c>
      <c r="BO145" s="125">
        <f>-'TOTAL INVERSION IAP'!AZ145</f>
        <v>0</v>
      </c>
      <c r="BP145" s="125">
        <f>-'TOTAL INVERSION IAP'!BA145</f>
        <v>0</v>
      </c>
      <c r="BQ145" s="125">
        <f>-'TOTAL INVERSION IAP'!BB145</f>
        <v>0</v>
      </c>
      <c r="BR145" s="125">
        <f>-'TOTAL INVERSION IAP'!BC145</f>
        <v>0</v>
      </c>
    </row>
    <row r="146" spans="2:70" x14ac:dyDescent="0.25">
      <c r="B146" s="59" t="s">
        <v>572</v>
      </c>
      <c r="C146" s="62" t="str">
        <f>+VLOOKUP(B146,'resumen UCAP'!$A$5:$O$329,2,0)</f>
        <v>LUMINARIA LED 38W NUEVA YOA</v>
      </c>
      <c r="D146" s="63">
        <f>+'Desmonte Infr. financiada'!D146</f>
        <v>38</v>
      </c>
      <c r="E146" s="63" t="str">
        <f>+VLOOKUP(B146,'resumen UCAP'!$A$5:$O$329,3,0)</f>
        <v>Un</v>
      </c>
      <c r="F146" s="64">
        <f>+VLOOKUP(B146,'resumen UCAP'!$A$5:$O$329,15,0)</f>
        <v>1989070</v>
      </c>
      <c r="G146" s="61">
        <v>8</v>
      </c>
      <c r="H146" s="125"/>
      <c r="I146" s="125"/>
      <c r="J146" s="125"/>
      <c r="K146" s="125"/>
      <c r="L146" s="125"/>
      <c r="M146" s="125"/>
      <c r="N146" s="125"/>
      <c r="O146" s="125"/>
      <c r="P146" s="125"/>
      <c r="Q146" s="125"/>
      <c r="R146" s="125"/>
      <c r="S146" s="125"/>
      <c r="T146" s="125"/>
      <c r="U146" s="125"/>
      <c r="V146" s="125"/>
      <c r="W146" s="125">
        <f>-'TOTAL INVERSION IAP'!H146</f>
        <v>0</v>
      </c>
      <c r="X146" s="125">
        <f>-'TOTAL INVERSION IAP'!I146</f>
        <v>0</v>
      </c>
      <c r="Y146" s="125">
        <f>-'TOTAL INVERSION IAP'!J146</f>
        <v>0</v>
      </c>
      <c r="Z146" s="125">
        <f>-'TOTAL INVERSION IAP'!K146</f>
        <v>0</v>
      </c>
      <c r="AA146" s="125">
        <f>-'TOTAL INVERSION IAP'!L146</f>
        <v>0</v>
      </c>
      <c r="AB146" s="125">
        <f>-'TOTAL INVERSION IAP'!M146</f>
        <v>0</v>
      </c>
      <c r="AC146" s="125">
        <f>-'TOTAL INVERSION IAP'!N146</f>
        <v>0</v>
      </c>
      <c r="AD146" s="125">
        <f>-'TOTAL INVERSION IAP'!O146</f>
        <v>0</v>
      </c>
      <c r="AE146" s="125">
        <f>-'TOTAL INVERSION IAP'!P146</f>
        <v>0</v>
      </c>
      <c r="AF146" s="125">
        <f>-'TOTAL INVERSION IAP'!Q146</f>
        <v>0</v>
      </c>
      <c r="AG146" s="125">
        <f>-'TOTAL INVERSION IAP'!R146</f>
        <v>0</v>
      </c>
      <c r="AH146" s="125">
        <f>-'TOTAL INVERSION IAP'!S146</f>
        <v>0</v>
      </c>
      <c r="AI146" s="125">
        <f>-'TOTAL INVERSION IAP'!T146</f>
        <v>0</v>
      </c>
      <c r="AJ146" s="125">
        <f>-'TOTAL INVERSION IAP'!U146</f>
        <v>0</v>
      </c>
      <c r="AK146" s="125">
        <f>-'TOTAL INVERSION IAP'!V146</f>
        <v>0</v>
      </c>
      <c r="AL146" s="125">
        <f>-'TOTAL INVERSION IAP'!W146</f>
        <v>0</v>
      </c>
      <c r="AM146" s="125">
        <f>-'TOTAL INVERSION IAP'!X146</f>
        <v>0</v>
      </c>
      <c r="AN146" s="125">
        <f>-'TOTAL INVERSION IAP'!Y146</f>
        <v>0</v>
      </c>
      <c r="AO146" s="125">
        <f>-'TOTAL INVERSION IAP'!Z146</f>
        <v>0</v>
      </c>
      <c r="AP146" s="125">
        <f>-'TOTAL INVERSION IAP'!AA146</f>
        <v>0</v>
      </c>
      <c r="AQ146" s="125">
        <f>-'TOTAL INVERSION IAP'!AB146</f>
        <v>0</v>
      </c>
      <c r="AR146" s="125">
        <f>-'TOTAL INVERSION IAP'!AC146</f>
        <v>0</v>
      </c>
      <c r="AS146" s="125">
        <f>-'TOTAL INVERSION IAP'!AD146</f>
        <v>0</v>
      </c>
      <c r="AT146" s="125">
        <f>-'TOTAL INVERSION IAP'!AE146</f>
        <v>0</v>
      </c>
      <c r="AU146" s="125">
        <f>-'TOTAL INVERSION IAP'!AF146</f>
        <v>0</v>
      </c>
      <c r="AV146" s="125">
        <f>-'TOTAL INVERSION IAP'!AG146</f>
        <v>0</v>
      </c>
      <c r="AW146" s="125">
        <f>-'TOTAL INVERSION IAP'!AH146</f>
        <v>0</v>
      </c>
      <c r="AX146" s="125">
        <f>-'TOTAL INVERSION IAP'!AI146</f>
        <v>0</v>
      </c>
      <c r="AY146" s="125">
        <f>-'TOTAL INVERSION IAP'!AJ146</f>
        <v>0</v>
      </c>
      <c r="AZ146" s="125">
        <f>-'TOTAL INVERSION IAP'!AK146</f>
        <v>0</v>
      </c>
      <c r="BA146" s="125">
        <f>-'TOTAL INVERSION IAP'!AL146</f>
        <v>0</v>
      </c>
      <c r="BB146" s="125">
        <f>-'TOTAL INVERSION IAP'!AM146</f>
        <v>0</v>
      </c>
      <c r="BC146" s="125">
        <f>-'TOTAL INVERSION IAP'!AN146</f>
        <v>0</v>
      </c>
      <c r="BD146" s="125">
        <f>-'TOTAL INVERSION IAP'!AO146</f>
        <v>0</v>
      </c>
      <c r="BE146" s="125">
        <f>-'TOTAL INVERSION IAP'!AP146</f>
        <v>0</v>
      </c>
      <c r="BF146" s="125">
        <f>-'TOTAL INVERSION IAP'!AQ146</f>
        <v>0</v>
      </c>
      <c r="BG146" s="125">
        <f>-'TOTAL INVERSION IAP'!AR146</f>
        <v>0</v>
      </c>
      <c r="BH146" s="125">
        <f>-'TOTAL INVERSION IAP'!AS146</f>
        <v>0</v>
      </c>
      <c r="BI146" s="125">
        <f>-'TOTAL INVERSION IAP'!AT146</f>
        <v>0</v>
      </c>
      <c r="BJ146" s="125">
        <f>-'TOTAL INVERSION IAP'!AU146</f>
        <v>0</v>
      </c>
      <c r="BK146" s="125">
        <f>-'TOTAL INVERSION IAP'!AV146</f>
        <v>0</v>
      </c>
      <c r="BL146" s="125">
        <f>-'TOTAL INVERSION IAP'!AW146</f>
        <v>0</v>
      </c>
      <c r="BM146" s="125">
        <f>-'TOTAL INVERSION IAP'!AX146</f>
        <v>0</v>
      </c>
      <c r="BN146" s="125">
        <f>-'TOTAL INVERSION IAP'!AY146</f>
        <v>0</v>
      </c>
      <c r="BO146" s="125">
        <f>-'TOTAL INVERSION IAP'!AZ146</f>
        <v>0</v>
      </c>
      <c r="BP146" s="125">
        <f>-'TOTAL INVERSION IAP'!BA146</f>
        <v>0</v>
      </c>
      <c r="BQ146" s="125">
        <f>-'TOTAL INVERSION IAP'!BB146</f>
        <v>0</v>
      </c>
      <c r="BR146" s="125">
        <f>-'TOTAL INVERSION IAP'!BC146</f>
        <v>0</v>
      </c>
    </row>
    <row r="147" spans="2:70" x14ac:dyDescent="0.25">
      <c r="B147" s="59" t="s">
        <v>573</v>
      </c>
      <c r="C147" s="62" t="str">
        <f>+VLOOKUP(B147,'resumen UCAP'!$A$5:$O$329,2,0)</f>
        <v>LUMINARIA LED 150W MILLENIUM</v>
      </c>
      <c r="D147" s="63">
        <f>+'Desmonte Infr. financiada'!D147</f>
        <v>150</v>
      </c>
      <c r="E147" s="63" t="str">
        <f>+VLOOKUP(B147,'resumen UCAP'!$A$5:$O$329,3,0)</f>
        <v>Un</v>
      </c>
      <c r="F147" s="64">
        <f>+VLOOKUP(B147,'resumen UCAP'!$A$5:$O$329,15,0)</f>
        <v>845605</v>
      </c>
      <c r="G147" s="61">
        <v>29</v>
      </c>
      <c r="H147" s="125"/>
      <c r="I147" s="125"/>
      <c r="J147" s="125"/>
      <c r="K147" s="125"/>
      <c r="L147" s="125"/>
      <c r="M147" s="125"/>
      <c r="N147" s="125"/>
      <c r="O147" s="125"/>
      <c r="P147" s="125"/>
      <c r="Q147" s="125"/>
      <c r="R147" s="125"/>
      <c r="S147" s="125"/>
      <c r="T147" s="125"/>
      <c r="U147" s="125"/>
      <c r="V147" s="125"/>
      <c r="W147" s="125">
        <f>-'TOTAL INVERSION IAP'!H147</f>
        <v>0</v>
      </c>
      <c r="X147" s="125">
        <f>-'TOTAL INVERSION IAP'!I147</f>
        <v>0</v>
      </c>
      <c r="Y147" s="125">
        <f>-'TOTAL INVERSION IAP'!J147</f>
        <v>0</v>
      </c>
      <c r="Z147" s="125">
        <f>-'TOTAL INVERSION IAP'!K147</f>
        <v>0</v>
      </c>
      <c r="AA147" s="125">
        <f>-'TOTAL INVERSION IAP'!L147</f>
        <v>0</v>
      </c>
      <c r="AB147" s="125">
        <f>-'TOTAL INVERSION IAP'!M147</f>
        <v>0</v>
      </c>
      <c r="AC147" s="125">
        <f>-'TOTAL INVERSION IAP'!N147</f>
        <v>0</v>
      </c>
      <c r="AD147" s="125">
        <f>-'TOTAL INVERSION IAP'!O147</f>
        <v>0</v>
      </c>
      <c r="AE147" s="125">
        <f>-'TOTAL INVERSION IAP'!P147</f>
        <v>0</v>
      </c>
      <c r="AF147" s="125">
        <f>-'TOTAL INVERSION IAP'!Q147</f>
        <v>0</v>
      </c>
      <c r="AG147" s="125">
        <f>-'TOTAL INVERSION IAP'!R147</f>
        <v>0</v>
      </c>
      <c r="AH147" s="125">
        <f>-'TOTAL INVERSION IAP'!S147</f>
        <v>0</v>
      </c>
      <c r="AI147" s="125">
        <f>-'TOTAL INVERSION IAP'!T147</f>
        <v>0</v>
      </c>
      <c r="AJ147" s="125">
        <f>-'TOTAL INVERSION IAP'!U147</f>
        <v>0</v>
      </c>
      <c r="AK147" s="125">
        <f>-'TOTAL INVERSION IAP'!V147</f>
        <v>0</v>
      </c>
      <c r="AL147" s="125">
        <f>-'TOTAL INVERSION IAP'!W147</f>
        <v>0</v>
      </c>
      <c r="AM147" s="125">
        <f>-'TOTAL INVERSION IAP'!X147</f>
        <v>0</v>
      </c>
      <c r="AN147" s="125">
        <f>-'TOTAL INVERSION IAP'!Y147</f>
        <v>0</v>
      </c>
      <c r="AO147" s="125">
        <f>-'TOTAL INVERSION IAP'!Z147</f>
        <v>0</v>
      </c>
      <c r="AP147" s="125">
        <f>-'TOTAL INVERSION IAP'!AA147</f>
        <v>0</v>
      </c>
      <c r="AQ147" s="125">
        <f>-'TOTAL INVERSION IAP'!AB147</f>
        <v>0</v>
      </c>
      <c r="AR147" s="125">
        <f>-'TOTAL INVERSION IAP'!AC147</f>
        <v>0</v>
      </c>
      <c r="AS147" s="125">
        <f>-'TOTAL INVERSION IAP'!AD147</f>
        <v>0</v>
      </c>
      <c r="AT147" s="125">
        <f>-'TOTAL INVERSION IAP'!AE147</f>
        <v>0</v>
      </c>
      <c r="AU147" s="125">
        <f>-'TOTAL INVERSION IAP'!AF147</f>
        <v>0</v>
      </c>
      <c r="AV147" s="125">
        <f>-'TOTAL INVERSION IAP'!AG147</f>
        <v>0</v>
      </c>
      <c r="AW147" s="125">
        <f>-'TOTAL INVERSION IAP'!AH147</f>
        <v>0</v>
      </c>
      <c r="AX147" s="125">
        <f>-'TOTAL INVERSION IAP'!AI147</f>
        <v>0</v>
      </c>
      <c r="AY147" s="125">
        <f>-'TOTAL INVERSION IAP'!AJ147</f>
        <v>0</v>
      </c>
      <c r="AZ147" s="125">
        <f>-'TOTAL INVERSION IAP'!AK147</f>
        <v>0</v>
      </c>
      <c r="BA147" s="125">
        <f>-'TOTAL INVERSION IAP'!AL147</f>
        <v>0</v>
      </c>
      <c r="BB147" s="125">
        <f>-'TOTAL INVERSION IAP'!AM147</f>
        <v>0</v>
      </c>
      <c r="BC147" s="125">
        <f>-'TOTAL INVERSION IAP'!AN147</f>
        <v>0</v>
      </c>
      <c r="BD147" s="125">
        <f>-'TOTAL INVERSION IAP'!AO147</f>
        <v>0</v>
      </c>
      <c r="BE147" s="125">
        <f>-'TOTAL INVERSION IAP'!AP147</f>
        <v>0</v>
      </c>
      <c r="BF147" s="125">
        <f>-'TOTAL INVERSION IAP'!AQ147</f>
        <v>0</v>
      </c>
      <c r="BG147" s="125">
        <f>-'TOTAL INVERSION IAP'!AR147</f>
        <v>0</v>
      </c>
      <c r="BH147" s="125">
        <f>-'TOTAL INVERSION IAP'!AS147</f>
        <v>0</v>
      </c>
      <c r="BI147" s="125">
        <f>-'TOTAL INVERSION IAP'!AT147</f>
        <v>0</v>
      </c>
      <c r="BJ147" s="125">
        <f>-'TOTAL INVERSION IAP'!AU147</f>
        <v>0</v>
      </c>
      <c r="BK147" s="125">
        <f>-'TOTAL INVERSION IAP'!AV147</f>
        <v>0</v>
      </c>
      <c r="BL147" s="125">
        <f>-'TOTAL INVERSION IAP'!AW147</f>
        <v>0</v>
      </c>
      <c r="BM147" s="125">
        <f>-'TOTAL INVERSION IAP'!AX147</f>
        <v>0</v>
      </c>
      <c r="BN147" s="125">
        <f>-'TOTAL INVERSION IAP'!AY147</f>
        <v>0</v>
      </c>
      <c r="BO147" s="125">
        <f>-'TOTAL INVERSION IAP'!AZ147</f>
        <v>0</v>
      </c>
      <c r="BP147" s="125">
        <f>-'TOTAL INVERSION IAP'!BA147</f>
        <v>0</v>
      </c>
      <c r="BQ147" s="125">
        <f>-'TOTAL INVERSION IAP'!BB147</f>
        <v>0</v>
      </c>
      <c r="BR147" s="125">
        <f>-'TOTAL INVERSION IAP'!BC147</f>
        <v>0</v>
      </c>
    </row>
    <row r="148" spans="2:70" x14ac:dyDescent="0.25">
      <c r="B148" s="59" t="s">
        <v>574</v>
      </c>
      <c r="C148" s="62" t="str">
        <f>+VLOOKUP(B148,'resumen UCAP'!$A$5:$O$329,2,0)</f>
        <v>LUMINARIA LED 150W NUEVA</v>
      </c>
      <c r="D148" s="63">
        <f>+'Desmonte Infr. financiada'!D148</f>
        <v>150</v>
      </c>
      <c r="E148" s="63" t="str">
        <f>+VLOOKUP(B148,'resumen UCAP'!$A$5:$O$329,3,0)</f>
        <v>Un</v>
      </c>
      <c r="F148" s="64">
        <f>+VLOOKUP(B148,'resumen UCAP'!$A$5:$O$329,15,0)</f>
        <v>845605</v>
      </c>
      <c r="G148" s="61">
        <v>10</v>
      </c>
      <c r="H148" s="125"/>
      <c r="I148" s="125"/>
      <c r="J148" s="125"/>
      <c r="K148" s="125"/>
      <c r="L148" s="125"/>
      <c r="M148" s="125"/>
      <c r="N148" s="125"/>
      <c r="O148" s="125"/>
      <c r="P148" s="125"/>
      <c r="Q148" s="125"/>
      <c r="R148" s="125"/>
      <c r="S148" s="125"/>
      <c r="T148" s="125"/>
      <c r="U148" s="125"/>
      <c r="V148" s="125"/>
      <c r="W148" s="125">
        <f>-'TOTAL INVERSION IAP'!H148</f>
        <v>0</v>
      </c>
      <c r="X148" s="125">
        <f>-'TOTAL INVERSION IAP'!I148</f>
        <v>0</v>
      </c>
      <c r="Y148" s="125">
        <f>-'TOTAL INVERSION IAP'!J148</f>
        <v>0</v>
      </c>
      <c r="Z148" s="125">
        <f>-'TOTAL INVERSION IAP'!K148</f>
        <v>0</v>
      </c>
      <c r="AA148" s="125">
        <f>-'TOTAL INVERSION IAP'!L148</f>
        <v>0</v>
      </c>
      <c r="AB148" s="125">
        <f>-'TOTAL INVERSION IAP'!M148</f>
        <v>0</v>
      </c>
      <c r="AC148" s="125">
        <f>-'TOTAL INVERSION IAP'!N148</f>
        <v>0</v>
      </c>
      <c r="AD148" s="125">
        <f>-'TOTAL INVERSION IAP'!O148</f>
        <v>0</v>
      </c>
      <c r="AE148" s="125">
        <f>-'TOTAL INVERSION IAP'!P148</f>
        <v>0</v>
      </c>
      <c r="AF148" s="125">
        <f>-'TOTAL INVERSION IAP'!Q148</f>
        <v>0</v>
      </c>
      <c r="AG148" s="125">
        <f>-'TOTAL INVERSION IAP'!R148</f>
        <v>0</v>
      </c>
      <c r="AH148" s="125">
        <f>-'TOTAL INVERSION IAP'!S148</f>
        <v>0</v>
      </c>
      <c r="AI148" s="125">
        <f>-'TOTAL INVERSION IAP'!T148</f>
        <v>0</v>
      </c>
      <c r="AJ148" s="125">
        <f>-'TOTAL INVERSION IAP'!U148</f>
        <v>0</v>
      </c>
      <c r="AK148" s="125">
        <f>-'TOTAL INVERSION IAP'!V148</f>
        <v>0</v>
      </c>
      <c r="AL148" s="125">
        <f>-'TOTAL INVERSION IAP'!W148</f>
        <v>0</v>
      </c>
      <c r="AM148" s="125">
        <f>-'TOTAL INVERSION IAP'!X148</f>
        <v>0</v>
      </c>
      <c r="AN148" s="125">
        <f>-'TOTAL INVERSION IAP'!Y148</f>
        <v>0</v>
      </c>
      <c r="AO148" s="125">
        <f>-'TOTAL INVERSION IAP'!Z148</f>
        <v>0</v>
      </c>
      <c r="AP148" s="125">
        <f>-'TOTAL INVERSION IAP'!AA148</f>
        <v>0</v>
      </c>
      <c r="AQ148" s="125">
        <f>-'TOTAL INVERSION IAP'!AB148</f>
        <v>0</v>
      </c>
      <c r="AR148" s="125">
        <f>-'TOTAL INVERSION IAP'!AC148</f>
        <v>0</v>
      </c>
      <c r="AS148" s="125">
        <f>-'TOTAL INVERSION IAP'!AD148</f>
        <v>0</v>
      </c>
      <c r="AT148" s="125">
        <f>-'TOTAL INVERSION IAP'!AE148</f>
        <v>0</v>
      </c>
      <c r="AU148" s="125">
        <f>-'TOTAL INVERSION IAP'!AF148</f>
        <v>0</v>
      </c>
      <c r="AV148" s="125">
        <f>-'TOTAL INVERSION IAP'!AG148</f>
        <v>0</v>
      </c>
      <c r="AW148" s="125">
        <f>-'TOTAL INVERSION IAP'!AH148</f>
        <v>0</v>
      </c>
      <c r="AX148" s="125">
        <f>-'TOTAL INVERSION IAP'!AI148</f>
        <v>0</v>
      </c>
      <c r="AY148" s="125">
        <f>-'TOTAL INVERSION IAP'!AJ148</f>
        <v>0</v>
      </c>
      <c r="AZ148" s="125">
        <f>-'TOTAL INVERSION IAP'!AK148</f>
        <v>0</v>
      </c>
      <c r="BA148" s="125">
        <f>-'TOTAL INVERSION IAP'!AL148</f>
        <v>0</v>
      </c>
      <c r="BB148" s="125">
        <f>-'TOTAL INVERSION IAP'!AM148</f>
        <v>0</v>
      </c>
      <c r="BC148" s="125">
        <f>-'TOTAL INVERSION IAP'!AN148</f>
        <v>0</v>
      </c>
      <c r="BD148" s="125">
        <f>-'TOTAL INVERSION IAP'!AO148</f>
        <v>0</v>
      </c>
      <c r="BE148" s="125">
        <f>-'TOTAL INVERSION IAP'!AP148</f>
        <v>0</v>
      </c>
      <c r="BF148" s="125">
        <f>-'TOTAL INVERSION IAP'!AQ148</f>
        <v>0</v>
      </c>
      <c r="BG148" s="125">
        <f>-'TOTAL INVERSION IAP'!AR148</f>
        <v>0</v>
      </c>
      <c r="BH148" s="125">
        <f>-'TOTAL INVERSION IAP'!AS148</f>
        <v>0</v>
      </c>
      <c r="BI148" s="125">
        <f>-'TOTAL INVERSION IAP'!AT148</f>
        <v>0</v>
      </c>
      <c r="BJ148" s="125">
        <f>-'TOTAL INVERSION IAP'!AU148</f>
        <v>0</v>
      </c>
      <c r="BK148" s="125">
        <f>-'TOTAL INVERSION IAP'!AV148</f>
        <v>0</v>
      </c>
      <c r="BL148" s="125">
        <f>-'TOTAL INVERSION IAP'!AW148</f>
        <v>0</v>
      </c>
      <c r="BM148" s="125">
        <f>-'TOTAL INVERSION IAP'!AX148</f>
        <v>0</v>
      </c>
      <c r="BN148" s="125">
        <f>-'TOTAL INVERSION IAP'!AY148</f>
        <v>0</v>
      </c>
      <c r="BO148" s="125">
        <f>-'TOTAL INVERSION IAP'!AZ148</f>
        <v>0</v>
      </c>
      <c r="BP148" s="125">
        <f>-'TOTAL INVERSION IAP'!BA148</f>
        <v>0</v>
      </c>
      <c r="BQ148" s="125">
        <f>-'TOTAL INVERSION IAP'!BB148</f>
        <v>0</v>
      </c>
      <c r="BR148" s="125">
        <f>-'TOTAL INVERSION IAP'!BC148</f>
        <v>0</v>
      </c>
    </row>
    <row r="149" spans="2:70" x14ac:dyDescent="0.25">
      <c r="B149" s="59" t="s">
        <v>575</v>
      </c>
      <c r="C149" s="62" t="str">
        <f>+VLOOKUP(B149,'resumen UCAP'!$A$5:$O$329,2,0)</f>
        <v>ETIQUETA LUMINARIA NA 250W</v>
      </c>
      <c r="D149" s="63">
        <f>+'Desmonte Infr. financiada'!D149</f>
        <v>279</v>
      </c>
      <c r="E149" s="63" t="str">
        <f>+VLOOKUP(B149,'resumen UCAP'!$A$5:$O$329,3,0)</f>
        <v>Un</v>
      </c>
      <c r="F149" s="64">
        <f>+VLOOKUP(B149,'resumen UCAP'!$A$5:$O$329,15,0)</f>
        <v>431050</v>
      </c>
      <c r="G149" s="123">
        <v>1</v>
      </c>
      <c r="H149" s="125"/>
      <c r="I149" s="125"/>
      <c r="J149" s="125"/>
      <c r="K149" s="125"/>
      <c r="L149" s="125"/>
      <c r="M149" s="125"/>
      <c r="N149" s="125"/>
      <c r="O149" s="125"/>
      <c r="P149" s="125"/>
      <c r="Q149" s="125"/>
      <c r="R149" s="125"/>
      <c r="S149" s="125"/>
      <c r="T149" s="125"/>
      <c r="U149" s="125"/>
      <c r="V149" s="125"/>
      <c r="W149" s="125">
        <f>-'TOTAL INVERSION IAP'!H149</f>
        <v>0</v>
      </c>
      <c r="X149" s="125">
        <f>-'TOTAL INVERSION IAP'!I149</f>
        <v>0</v>
      </c>
      <c r="Y149" s="125">
        <f>-'TOTAL INVERSION IAP'!J149</f>
        <v>0</v>
      </c>
      <c r="Z149" s="125">
        <f>-'TOTAL INVERSION IAP'!K149</f>
        <v>0</v>
      </c>
      <c r="AA149" s="125">
        <f>-'TOTAL INVERSION IAP'!L149</f>
        <v>0</v>
      </c>
      <c r="AB149" s="125">
        <f>-'TOTAL INVERSION IAP'!M149</f>
        <v>0</v>
      </c>
      <c r="AC149" s="125">
        <f>-'TOTAL INVERSION IAP'!N149</f>
        <v>0</v>
      </c>
      <c r="AD149" s="125">
        <f>-'TOTAL INVERSION IAP'!O149</f>
        <v>0</v>
      </c>
      <c r="AE149" s="125">
        <f>-'TOTAL INVERSION IAP'!P149</f>
        <v>0</v>
      </c>
      <c r="AF149" s="125">
        <f>-'TOTAL INVERSION IAP'!Q149</f>
        <v>0</v>
      </c>
      <c r="AG149" s="125">
        <f>-'TOTAL INVERSION IAP'!R149</f>
        <v>0</v>
      </c>
      <c r="AH149" s="125">
        <f>-'TOTAL INVERSION IAP'!S149</f>
        <v>0</v>
      </c>
      <c r="AI149" s="125">
        <f>-'TOTAL INVERSION IAP'!T149</f>
        <v>0</v>
      </c>
      <c r="AJ149" s="125">
        <f>-'TOTAL INVERSION IAP'!U149</f>
        <v>0</v>
      </c>
      <c r="AK149" s="125">
        <f>-'TOTAL INVERSION IAP'!V149</f>
        <v>0</v>
      </c>
      <c r="AL149" s="125">
        <f>-'TOTAL INVERSION IAP'!W149</f>
        <v>0</v>
      </c>
      <c r="AM149" s="125">
        <f>-'TOTAL INVERSION IAP'!X149</f>
        <v>0</v>
      </c>
      <c r="AN149" s="125">
        <f>-'TOTAL INVERSION IAP'!Y149</f>
        <v>0</v>
      </c>
      <c r="AO149" s="125">
        <f>-'TOTAL INVERSION IAP'!Z149</f>
        <v>0</v>
      </c>
      <c r="AP149" s="125">
        <f>-'TOTAL INVERSION IAP'!AA149</f>
        <v>0</v>
      </c>
      <c r="AQ149" s="125">
        <f>-'TOTAL INVERSION IAP'!AB149</f>
        <v>0</v>
      </c>
      <c r="AR149" s="125">
        <f>-'TOTAL INVERSION IAP'!AC149</f>
        <v>0</v>
      </c>
      <c r="AS149" s="125">
        <f>-'TOTAL INVERSION IAP'!AD149</f>
        <v>0</v>
      </c>
      <c r="AT149" s="125">
        <f>-'TOTAL INVERSION IAP'!AE149</f>
        <v>0</v>
      </c>
      <c r="AU149" s="125">
        <f>-'TOTAL INVERSION IAP'!AF149</f>
        <v>0</v>
      </c>
      <c r="AV149" s="125">
        <f>-'TOTAL INVERSION IAP'!AG149</f>
        <v>0</v>
      </c>
      <c r="AW149" s="125">
        <f>-'TOTAL INVERSION IAP'!AH149</f>
        <v>0</v>
      </c>
      <c r="AX149" s="125">
        <f>-'TOTAL INVERSION IAP'!AI149</f>
        <v>0</v>
      </c>
      <c r="AY149" s="125">
        <f>-'TOTAL INVERSION IAP'!AJ149</f>
        <v>0</v>
      </c>
      <c r="AZ149" s="125">
        <f>-'TOTAL INVERSION IAP'!AK149</f>
        <v>0</v>
      </c>
      <c r="BA149" s="125">
        <f>-'TOTAL INVERSION IAP'!AL149</f>
        <v>0</v>
      </c>
      <c r="BB149" s="125">
        <f>-'TOTAL INVERSION IAP'!AM149</f>
        <v>0</v>
      </c>
      <c r="BC149" s="125">
        <f>-'TOTAL INVERSION IAP'!AN149</f>
        <v>0</v>
      </c>
      <c r="BD149" s="125">
        <f>-'TOTAL INVERSION IAP'!AO149</f>
        <v>0</v>
      </c>
      <c r="BE149" s="125">
        <f>-'TOTAL INVERSION IAP'!AP149</f>
        <v>0</v>
      </c>
      <c r="BF149" s="125">
        <f>-'TOTAL INVERSION IAP'!AQ149</f>
        <v>0</v>
      </c>
      <c r="BG149" s="125">
        <f>-'TOTAL INVERSION IAP'!AR149</f>
        <v>0</v>
      </c>
      <c r="BH149" s="125">
        <f>-'TOTAL INVERSION IAP'!AS149</f>
        <v>0</v>
      </c>
      <c r="BI149" s="125">
        <f>-'TOTAL INVERSION IAP'!AT149</f>
        <v>0</v>
      </c>
      <c r="BJ149" s="125">
        <f>-'TOTAL INVERSION IAP'!AU149</f>
        <v>0</v>
      </c>
      <c r="BK149" s="125">
        <f>-'TOTAL INVERSION IAP'!AV149</f>
        <v>0</v>
      </c>
      <c r="BL149" s="125">
        <f>-'TOTAL INVERSION IAP'!AW149</f>
        <v>0</v>
      </c>
      <c r="BM149" s="125">
        <f>-'TOTAL INVERSION IAP'!AX149</f>
        <v>0</v>
      </c>
      <c r="BN149" s="125">
        <f>-'TOTAL INVERSION IAP'!AY149</f>
        <v>0</v>
      </c>
      <c r="BO149" s="125">
        <f>-'TOTAL INVERSION IAP'!AZ149</f>
        <v>0</v>
      </c>
      <c r="BP149" s="125">
        <f>-'TOTAL INVERSION IAP'!BA149</f>
        <v>0</v>
      </c>
      <c r="BQ149" s="125">
        <f>-'TOTAL INVERSION IAP'!BB149</f>
        <v>0</v>
      </c>
      <c r="BR149" s="125">
        <f>-'TOTAL INVERSION IAP'!BC149</f>
        <v>0</v>
      </c>
    </row>
    <row r="150" spans="2:70" x14ac:dyDescent="0.25">
      <c r="B150" s="59" t="s">
        <v>576</v>
      </c>
      <c r="C150" s="62" t="str">
        <f>+VLOOKUP(B150,'resumen UCAP'!$A$5:$O$329,2,0)</f>
        <v>LUMINARIA LED 40W  MILLENIUM NUEVA</v>
      </c>
      <c r="D150" s="63">
        <f>+'Desmonte Infr. financiada'!D150</f>
        <v>40</v>
      </c>
      <c r="E150" s="63" t="str">
        <f>+VLOOKUP(B150,'resumen UCAP'!$A$5:$O$329,3,0)</f>
        <v>Un</v>
      </c>
      <c r="F150" s="64">
        <f>+VLOOKUP(B150,'resumen UCAP'!$A$5:$O$329,15,0)</f>
        <v>321869</v>
      </c>
      <c r="G150" s="61">
        <v>17</v>
      </c>
      <c r="H150" s="125"/>
      <c r="I150" s="125"/>
      <c r="J150" s="125"/>
      <c r="K150" s="125"/>
      <c r="L150" s="125"/>
      <c r="M150" s="125"/>
      <c r="N150" s="125"/>
      <c r="O150" s="125"/>
      <c r="P150" s="125"/>
      <c r="Q150" s="125"/>
      <c r="R150" s="125"/>
      <c r="S150" s="125"/>
      <c r="T150" s="125"/>
      <c r="U150" s="125"/>
      <c r="V150" s="125"/>
      <c r="W150" s="125">
        <f>-'TOTAL INVERSION IAP'!H150</f>
        <v>0</v>
      </c>
      <c r="X150" s="125">
        <f>-'TOTAL INVERSION IAP'!I150</f>
        <v>0</v>
      </c>
      <c r="Y150" s="125">
        <f>-'TOTAL INVERSION IAP'!J150</f>
        <v>0</v>
      </c>
      <c r="Z150" s="125">
        <f>-'TOTAL INVERSION IAP'!K150</f>
        <v>0</v>
      </c>
      <c r="AA150" s="125">
        <f>-'TOTAL INVERSION IAP'!L150</f>
        <v>0</v>
      </c>
      <c r="AB150" s="125">
        <f>-'TOTAL INVERSION IAP'!M150</f>
        <v>0</v>
      </c>
      <c r="AC150" s="125">
        <f>-'TOTAL INVERSION IAP'!N150</f>
        <v>0</v>
      </c>
      <c r="AD150" s="125">
        <f>-'TOTAL INVERSION IAP'!O150</f>
        <v>0</v>
      </c>
      <c r="AE150" s="125">
        <f>-'TOTAL INVERSION IAP'!P150</f>
        <v>0</v>
      </c>
      <c r="AF150" s="125">
        <f>-'TOTAL INVERSION IAP'!Q150</f>
        <v>0</v>
      </c>
      <c r="AG150" s="125">
        <f>-'TOTAL INVERSION IAP'!R150</f>
        <v>0</v>
      </c>
      <c r="AH150" s="125">
        <f>-'TOTAL INVERSION IAP'!S150</f>
        <v>0</v>
      </c>
      <c r="AI150" s="125">
        <f>-'TOTAL INVERSION IAP'!T150</f>
        <v>0</v>
      </c>
      <c r="AJ150" s="125">
        <f>-'TOTAL INVERSION IAP'!U150</f>
        <v>0</v>
      </c>
      <c r="AK150" s="125">
        <f>-'TOTAL INVERSION IAP'!V150</f>
        <v>0</v>
      </c>
      <c r="AL150" s="125">
        <f>-'TOTAL INVERSION IAP'!W150</f>
        <v>0</v>
      </c>
      <c r="AM150" s="125">
        <f>-'TOTAL INVERSION IAP'!X150</f>
        <v>0</v>
      </c>
      <c r="AN150" s="125">
        <f>-'TOTAL INVERSION IAP'!Y150</f>
        <v>0</v>
      </c>
      <c r="AO150" s="125">
        <f>-'TOTAL INVERSION IAP'!Z150</f>
        <v>0</v>
      </c>
      <c r="AP150" s="125">
        <f>-'TOTAL INVERSION IAP'!AA150</f>
        <v>0</v>
      </c>
      <c r="AQ150" s="125">
        <f>-'TOTAL INVERSION IAP'!AB150</f>
        <v>0</v>
      </c>
      <c r="AR150" s="125">
        <f>-'TOTAL INVERSION IAP'!AC150</f>
        <v>0</v>
      </c>
      <c r="AS150" s="125">
        <f>-'TOTAL INVERSION IAP'!AD150</f>
        <v>0</v>
      </c>
      <c r="AT150" s="125">
        <f>-'TOTAL INVERSION IAP'!AE150</f>
        <v>0</v>
      </c>
      <c r="AU150" s="125">
        <f>-'TOTAL INVERSION IAP'!AF150</f>
        <v>0</v>
      </c>
      <c r="AV150" s="125">
        <f>-'TOTAL INVERSION IAP'!AG150</f>
        <v>0</v>
      </c>
      <c r="AW150" s="125">
        <f>-'TOTAL INVERSION IAP'!AH150</f>
        <v>0</v>
      </c>
      <c r="AX150" s="125">
        <f>-'TOTAL INVERSION IAP'!AI150</f>
        <v>0</v>
      </c>
      <c r="AY150" s="125">
        <f>-'TOTAL INVERSION IAP'!AJ150</f>
        <v>0</v>
      </c>
      <c r="AZ150" s="125">
        <f>-'TOTAL INVERSION IAP'!AK150</f>
        <v>0</v>
      </c>
      <c r="BA150" s="125">
        <f>-'TOTAL INVERSION IAP'!AL150</f>
        <v>0</v>
      </c>
      <c r="BB150" s="125">
        <f>-'TOTAL INVERSION IAP'!AM150</f>
        <v>0</v>
      </c>
      <c r="BC150" s="125">
        <f>-'TOTAL INVERSION IAP'!AN150</f>
        <v>0</v>
      </c>
      <c r="BD150" s="125">
        <f>-'TOTAL INVERSION IAP'!AO150</f>
        <v>0</v>
      </c>
      <c r="BE150" s="125">
        <f>-'TOTAL INVERSION IAP'!AP150</f>
        <v>0</v>
      </c>
      <c r="BF150" s="125">
        <f>-'TOTAL INVERSION IAP'!AQ150</f>
        <v>0</v>
      </c>
      <c r="BG150" s="125">
        <f>-'TOTAL INVERSION IAP'!AR150</f>
        <v>0</v>
      </c>
      <c r="BH150" s="125">
        <f>-'TOTAL INVERSION IAP'!AS150</f>
        <v>0</v>
      </c>
      <c r="BI150" s="125">
        <f>-'TOTAL INVERSION IAP'!AT150</f>
        <v>0</v>
      </c>
      <c r="BJ150" s="125">
        <f>-'TOTAL INVERSION IAP'!AU150</f>
        <v>0</v>
      </c>
      <c r="BK150" s="125">
        <f>-'TOTAL INVERSION IAP'!AV150</f>
        <v>0</v>
      </c>
      <c r="BL150" s="125">
        <f>-'TOTAL INVERSION IAP'!AW150</f>
        <v>0</v>
      </c>
      <c r="BM150" s="125">
        <f>-'TOTAL INVERSION IAP'!AX150</f>
        <v>0</v>
      </c>
      <c r="BN150" s="125">
        <f>-'TOTAL INVERSION IAP'!AY150</f>
        <v>0</v>
      </c>
      <c r="BO150" s="125">
        <f>-'TOTAL INVERSION IAP'!AZ150</f>
        <v>0</v>
      </c>
      <c r="BP150" s="125">
        <f>-'TOTAL INVERSION IAP'!BA150</f>
        <v>0</v>
      </c>
      <c r="BQ150" s="125">
        <f>-'TOTAL INVERSION IAP'!BB150</f>
        <v>0</v>
      </c>
      <c r="BR150" s="125">
        <f>-'TOTAL INVERSION IAP'!BC150</f>
        <v>0</v>
      </c>
    </row>
    <row r="151" spans="2:70" x14ac:dyDescent="0.25">
      <c r="B151" s="59" t="s">
        <v>577</v>
      </c>
      <c r="C151" s="62" t="str">
        <f>+VLOOKUP(B151,'resumen UCAP'!$A$5:$O$329,2,0)</f>
        <v>LUMINARIA LED 40W NUEVA MILLENIUM</v>
      </c>
      <c r="D151" s="63">
        <f>+'Desmonte Infr. financiada'!D151</f>
        <v>40</v>
      </c>
      <c r="E151" s="63" t="str">
        <f>+VLOOKUP(B151,'resumen UCAP'!$A$5:$O$329,3,0)</f>
        <v>Un</v>
      </c>
      <c r="F151" s="64">
        <f>+VLOOKUP(B151,'resumen UCAP'!$A$5:$O$329,15,0)</f>
        <v>321869</v>
      </c>
      <c r="G151" s="61">
        <v>1</v>
      </c>
      <c r="H151" s="125"/>
      <c r="I151" s="125"/>
      <c r="J151" s="125"/>
      <c r="K151" s="125"/>
      <c r="L151" s="125"/>
      <c r="M151" s="125"/>
      <c r="N151" s="125"/>
      <c r="O151" s="125"/>
      <c r="P151" s="125"/>
      <c r="Q151" s="125"/>
      <c r="R151" s="125"/>
      <c r="S151" s="125"/>
      <c r="T151" s="125"/>
      <c r="U151" s="125"/>
      <c r="V151" s="125"/>
      <c r="W151" s="125">
        <f>-'TOTAL INVERSION IAP'!H151</f>
        <v>0</v>
      </c>
      <c r="X151" s="125">
        <f>-'TOTAL INVERSION IAP'!I151</f>
        <v>0</v>
      </c>
      <c r="Y151" s="125">
        <f>-'TOTAL INVERSION IAP'!J151</f>
        <v>0</v>
      </c>
      <c r="Z151" s="125">
        <f>-'TOTAL INVERSION IAP'!K151</f>
        <v>0</v>
      </c>
      <c r="AA151" s="125">
        <f>-'TOTAL INVERSION IAP'!L151</f>
        <v>0</v>
      </c>
      <c r="AB151" s="125">
        <f>-'TOTAL INVERSION IAP'!M151</f>
        <v>0</v>
      </c>
      <c r="AC151" s="125">
        <f>-'TOTAL INVERSION IAP'!N151</f>
        <v>0</v>
      </c>
      <c r="AD151" s="125">
        <f>-'TOTAL INVERSION IAP'!O151</f>
        <v>0</v>
      </c>
      <c r="AE151" s="125">
        <f>-'TOTAL INVERSION IAP'!P151</f>
        <v>0</v>
      </c>
      <c r="AF151" s="125">
        <f>-'TOTAL INVERSION IAP'!Q151</f>
        <v>0</v>
      </c>
      <c r="AG151" s="125">
        <f>-'TOTAL INVERSION IAP'!R151</f>
        <v>0</v>
      </c>
      <c r="AH151" s="125">
        <f>-'TOTAL INVERSION IAP'!S151</f>
        <v>0</v>
      </c>
      <c r="AI151" s="125">
        <f>-'TOTAL INVERSION IAP'!T151</f>
        <v>0</v>
      </c>
      <c r="AJ151" s="125">
        <f>-'TOTAL INVERSION IAP'!U151</f>
        <v>0</v>
      </c>
      <c r="AK151" s="125">
        <f>-'TOTAL INVERSION IAP'!V151</f>
        <v>0</v>
      </c>
      <c r="AL151" s="125">
        <f>-'TOTAL INVERSION IAP'!W151</f>
        <v>0</v>
      </c>
      <c r="AM151" s="125">
        <f>-'TOTAL INVERSION IAP'!X151</f>
        <v>0</v>
      </c>
      <c r="AN151" s="125">
        <f>-'TOTAL INVERSION IAP'!Y151</f>
        <v>0</v>
      </c>
      <c r="AO151" s="125">
        <f>-'TOTAL INVERSION IAP'!Z151</f>
        <v>0</v>
      </c>
      <c r="AP151" s="125">
        <f>-'TOTAL INVERSION IAP'!AA151</f>
        <v>0</v>
      </c>
      <c r="AQ151" s="125">
        <f>-'TOTAL INVERSION IAP'!AB151</f>
        <v>0</v>
      </c>
      <c r="AR151" s="125">
        <f>-'TOTAL INVERSION IAP'!AC151</f>
        <v>0</v>
      </c>
      <c r="AS151" s="125">
        <f>-'TOTAL INVERSION IAP'!AD151</f>
        <v>0</v>
      </c>
      <c r="AT151" s="125">
        <f>-'TOTAL INVERSION IAP'!AE151</f>
        <v>0</v>
      </c>
      <c r="AU151" s="125">
        <f>-'TOTAL INVERSION IAP'!AF151</f>
        <v>0</v>
      </c>
      <c r="AV151" s="125">
        <f>-'TOTAL INVERSION IAP'!AG151</f>
        <v>0</v>
      </c>
      <c r="AW151" s="125">
        <f>-'TOTAL INVERSION IAP'!AH151</f>
        <v>0</v>
      </c>
      <c r="AX151" s="125">
        <f>-'TOTAL INVERSION IAP'!AI151</f>
        <v>0</v>
      </c>
      <c r="AY151" s="125">
        <f>-'TOTAL INVERSION IAP'!AJ151</f>
        <v>0</v>
      </c>
      <c r="AZ151" s="125">
        <f>-'TOTAL INVERSION IAP'!AK151</f>
        <v>0</v>
      </c>
      <c r="BA151" s="125">
        <f>-'TOTAL INVERSION IAP'!AL151</f>
        <v>0</v>
      </c>
      <c r="BB151" s="125">
        <f>-'TOTAL INVERSION IAP'!AM151</f>
        <v>0</v>
      </c>
      <c r="BC151" s="125">
        <f>-'TOTAL INVERSION IAP'!AN151</f>
        <v>0</v>
      </c>
      <c r="BD151" s="125">
        <f>-'TOTAL INVERSION IAP'!AO151</f>
        <v>0</v>
      </c>
      <c r="BE151" s="125">
        <f>-'TOTAL INVERSION IAP'!AP151</f>
        <v>0</v>
      </c>
      <c r="BF151" s="125">
        <f>-'TOTAL INVERSION IAP'!AQ151</f>
        <v>0</v>
      </c>
      <c r="BG151" s="125">
        <f>-'TOTAL INVERSION IAP'!AR151</f>
        <v>0</v>
      </c>
      <c r="BH151" s="125">
        <f>-'TOTAL INVERSION IAP'!AS151</f>
        <v>0</v>
      </c>
      <c r="BI151" s="125">
        <f>-'TOTAL INVERSION IAP'!AT151</f>
        <v>0</v>
      </c>
      <c r="BJ151" s="125">
        <f>-'TOTAL INVERSION IAP'!AU151</f>
        <v>0</v>
      </c>
      <c r="BK151" s="125">
        <f>-'TOTAL INVERSION IAP'!AV151</f>
        <v>0</v>
      </c>
      <c r="BL151" s="125">
        <f>-'TOTAL INVERSION IAP'!AW151</f>
        <v>0</v>
      </c>
      <c r="BM151" s="125">
        <f>-'TOTAL INVERSION IAP'!AX151</f>
        <v>0</v>
      </c>
      <c r="BN151" s="125">
        <f>-'TOTAL INVERSION IAP'!AY151</f>
        <v>0</v>
      </c>
      <c r="BO151" s="125">
        <f>-'TOTAL INVERSION IAP'!AZ151</f>
        <v>0</v>
      </c>
      <c r="BP151" s="125">
        <f>-'TOTAL INVERSION IAP'!BA151</f>
        <v>0</v>
      </c>
      <c r="BQ151" s="125">
        <f>-'TOTAL INVERSION IAP'!BB151</f>
        <v>0</v>
      </c>
      <c r="BR151" s="125">
        <f>-'TOTAL INVERSION IAP'!BC151</f>
        <v>0</v>
      </c>
    </row>
    <row r="152" spans="2:70" x14ac:dyDescent="0.25">
      <c r="B152" s="59" t="s">
        <v>578</v>
      </c>
      <c r="C152" s="62" t="str">
        <f>+VLOOKUP(B152,'resumen UCAP'!$A$5:$O$329,2,0)</f>
        <v>LUMINARIA LED 60W MILLENIUM NUEVA</v>
      </c>
      <c r="D152" s="63">
        <f>+'Desmonte Infr. financiada'!D152</f>
        <v>60</v>
      </c>
      <c r="E152" s="63" t="str">
        <f>+VLOOKUP(B152,'resumen UCAP'!$A$5:$O$329,3,0)</f>
        <v>Un</v>
      </c>
      <c r="F152" s="64">
        <f>+VLOOKUP(B152,'resumen UCAP'!$A$5:$O$329,15,0)</f>
        <v>387336</v>
      </c>
      <c r="G152" s="61">
        <v>1</v>
      </c>
      <c r="H152" s="125"/>
      <c r="I152" s="125"/>
      <c r="J152" s="125"/>
      <c r="K152" s="125"/>
      <c r="L152" s="125"/>
      <c r="M152" s="125"/>
      <c r="N152" s="125"/>
      <c r="O152" s="125"/>
      <c r="P152" s="125"/>
      <c r="Q152" s="125"/>
      <c r="R152" s="125"/>
      <c r="S152" s="125"/>
      <c r="T152" s="125"/>
      <c r="U152" s="125"/>
      <c r="V152" s="125"/>
      <c r="W152" s="125">
        <f>-'TOTAL INVERSION IAP'!H152</f>
        <v>0</v>
      </c>
      <c r="X152" s="125">
        <f>-'TOTAL INVERSION IAP'!I152</f>
        <v>0</v>
      </c>
      <c r="Y152" s="125">
        <f>-'TOTAL INVERSION IAP'!J152</f>
        <v>0</v>
      </c>
      <c r="Z152" s="125">
        <f>-'TOTAL INVERSION IAP'!K152</f>
        <v>0</v>
      </c>
      <c r="AA152" s="125">
        <f>-'TOTAL INVERSION IAP'!L152</f>
        <v>0</v>
      </c>
      <c r="AB152" s="125">
        <f>-'TOTAL INVERSION IAP'!M152</f>
        <v>0</v>
      </c>
      <c r="AC152" s="125">
        <f>-'TOTAL INVERSION IAP'!N152</f>
        <v>0</v>
      </c>
      <c r="AD152" s="125">
        <f>-'TOTAL INVERSION IAP'!O152</f>
        <v>0</v>
      </c>
      <c r="AE152" s="125">
        <f>-'TOTAL INVERSION IAP'!P152</f>
        <v>0</v>
      </c>
      <c r="AF152" s="125">
        <f>-'TOTAL INVERSION IAP'!Q152</f>
        <v>0</v>
      </c>
      <c r="AG152" s="125">
        <f>-'TOTAL INVERSION IAP'!R152</f>
        <v>0</v>
      </c>
      <c r="AH152" s="125">
        <f>-'TOTAL INVERSION IAP'!S152</f>
        <v>0</v>
      </c>
      <c r="AI152" s="125">
        <f>-'TOTAL INVERSION IAP'!T152</f>
        <v>0</v>
      </c>
      <c r="AJ152" s="125">
        <f>-'TOTAL INVERSION IAP'!U152</f>
        <v>0</v>
      </c>
      <c r="AK152" s="125">
        <f>-'TOTAL INVERSION IAP'!V152</f>
        <v>0</v>
      </c>
      <c r="AL152" s="125">
        <f>-'TOTAL INVERSION IAP'!W152</f>
        <v>0</v>
      </c>
      <c r="AM152" s="125">
        <f>-'TOTAL INVERSION IAP'!X152</f>
        <v>0</v>
      </c>
      <c r="AN152" s="125">
        <f>-'TOTAL INVERSION IAP'!Y152</f>
        <v>0</v>
      </c>
      <c r="AO152" s="125">
        <f>-'TOTAL INVERSION IAP'!Z152</f>
        <v>0</v>
      </c>
      <c r="AP152" s="125">
        <f>-'TOTAL INVERSION IAP'!AA152</f>
        <v>0</v>
      </c>
      <c r="AQ152" s="125">
        <f>-'TOTAL INVERSION IAP'!AB152</f>
        <v>0</v>
      </c>
      <c r="AR152" s="125">
        <f>-'TOTAL INVERSION IAP'!AC152</f>
        <v>0</v>
      </c>
      <c r="AS152" s="125">
        <f>-'TOTAL INVERSION IAP'!AD152</f>
        <v>0</v>
      </c>
      <c r="AT152" s="125">
        <f>-'TOTAL INVERSION IAP'!AE152</f>
        <v>0</v>
      </c>
      <c r="AU152" s="125">
        <f>-'TOTAL INVERSION IAP'!AF152</f>
        <v>0</v>
      </c>
      <c r="AV152" s="125">
        <f>-'TOTAL INVERSION IAP'!AG152</f>
        <v>0</v>
      </c>
      <c r="AW152" s="125">
        <f>-'TOTAL INVERSION IAP'!AH152</f>
        <v>0</v>
      </c>
      <c r="AX152" s="125">
        <f>-'TOTAL INVERSION IAP'!AI152</f>
        <v>0</v>
      </c>
      <c r="AY152" s="125">
        <f>-'TOTAL INVERSION IAP'!AJ152</f>
        <v>0</v>
      </c>
      <c r="AZ152" s="125">
        <f>-'TOTAL INVERSION IAP'!AK152</f>
        <v>0</v>
      </c>
      <c r="BA152" s="125">
        <f>-'TOTAL INVERSION IAP'!AL152</f>
        <v>0</v>
      </c>
      <c r="BB152" s="125">
        <f>-'TOTAL INVERSION IAP'!AM152</f>
        <v>0</v>
      </c>
      <c r="BC152" s="125">
        <f>-'TOTAL INVERSION IAP'!AN152</f>
        <v>0</v>
      </c>
      <c r="BD152" s="125">
        <f>-'TOTAL INVERSION IAP'!AO152</f>
        <v>0</v>
      </c>
      <c r="BE152" s="125">
        <f>-'TOTAL INVERSION IAP'!AP152</f>
        <v>0</v>
      </c>
      <c r="BF152" s="125">
        <f>-'TOTAL INVERSION IAP'!AQ152</f>
        <v>0</v>
      </c>
      <c r="BG152" s="125">
        <f>-'TOTAL INVERSION IAP'!AR152</f>
        <v>0</v>
      </c>
      <c r="BH152" s="125">
        <f>-'TOTAL INVERSION IAP'!AS152</f>
        <v>0</v>
      </c>
      <c r="BI152" s="125">
        <f>-'TOTAL INVERSION IAP'!AT152</f>
        <v>0</v>
      </c>
      <c r="BJ152" s="125">
        <f>-'TOTAL INVERSION IAP'!AU152</f>
        <v>0</v>
      </c>
      <c r="BK152" s="125">
        <f>-'TOTAL INVERSION IAP'!AV152</f>
        <v>0</v>
      </c>
      <c r="BL152" s="125">
        <f>-'TOTAL INVERSION IAP'!AW152</f>
        <v>0</v>
      </c>
      <c r="BM152" s="125">
        <f>-'TOTAL INVERSION IAP'!AX152</f>
        <v>0</v>
      </c>
      <c r="BN152" s="125">
        <f>-'TOTAL INVERSION IAP'!AY152</f>
        <v>0</v>
      </c>
      <c r="BO152" s="125">
        <f>-'TOTAL INVERSION IAP'!AZ152</f>
        <v>0</v>
      </c>
      <c r="BP152" s="125">
        <f>-'TOTAL INVERSION IAP'!BA152</f>
        <v>0</v>
      </c>
      <c r="BQ152" s="125">
        <f>-'TOTAL INVERSION IAP'!BB152</f>
        <v>0</v>
      </c>
      <c r="BR152" s="125">
        <f>-'TOTAL INVERSION IAP'!BC152</f>
        <v>0</v>
      </c>
    </row>
    <row r="153" spans="2:70" x14ac:dyDescent="0.25">
      <c r="B153" s="59" t="s">
        <v>579</v>
      </c>
      <c r="C153" s="62" t="str">
        <f>+VLOOKUP(B153,'resumen UCAP'!$A$5:$O$329,2,0)</f>
        <v>LUMINARIA LED 38W NUEVA</v>
      </c>
      <c r="D153" s="63">
        <f>+'Desmonte Infr. financiada'!D153</f>
        <v>38</v>
      </c>
      <c r="E153" s="63" t="str">
        <f>+VLOOKUP(B153,'resumen UCAP'!$A$5:$O$329,3,0)</f>
        <v>Un</v>
      </c>
      <c r="F153" s="64">
        <f>+VLOOKUP(B153,'resumen UCAP'!$A$5:$O$329,15,0)</f>
        <v>1989070</v>
      </c>
      <c r="G153" s="61">
        <v>11</v>
      </c>
      <c r="H153" s="125"/>
      <c r="I153" s="125"/>
      <c r="J153" s="125"/>
      <c r="K153" s="125"/>
      <c r="L153" s="125"/>
      <c r="M153" s="125"/>
      <c r="N153" s="125"/>
      <c r="O153" s="125"/>
      <c r="P153" s="125"/>
      <c r="Q153" s="125"/>
      <c r="R153" s="125"/>
      <c r="S153" s="125"/>
      <c r="T153" s="125"/>
      <c r="U153" s="125"/>
      <c r="V153" s="125"/>
      <c r="W153" s="125">
        <f>-'TOTAL INVERSION IAP'!H153</f>
        <v>0</v>
      </c>
      <c r="X153" s="125">
        <f>-'TOTAL INVERSION IAP'!I153</f>
        <v>0</v>
      </c>
      <c r="Y153" s="125">
        <f>-'TOTAL INVERSION IAP'!J153</f>
        <v>0</v>
      </c>
      <c r="Z153" s="125">
        <f>-'TOTAL INVERSION IAP'!K153</f>
        <v>0</v>
      </c>
      <c r="AA153" s="125">
        <f>-'TOTAL INVERSION IAP'!L153</f>
        <v>0</v>
      </c>
      <c r="AB153" s="125">
        <f>-'TOTAL INVERSION IAP'!M153</f>
        <v>0</v>
      </c>
      <c r="AC153" s="125">
        <f>-'TOTAL INVERSION IAP'!N153</f>
        <v>0</v>
      </c>
      <c r="AD153" s="125">
        <f>-'TOTAL INVERSION IAP'!O153</f>
        <v>0</v>
      </c>
      <c r="AE153" s="125">
        <f>-'TOTAL INVERSION IAP'!P153</f>
        <v>0</v>
      </c>
      <c r="AF153" s="125">
        <f>-'TOTAL INVERSION IAP'!Q153</f>
        <v>0</v>
      </c>
      <c r="AG153" s="125">
        <f>-'TOTAL INVERSION IAP'!R153</f>
        <v>0</v>
      </c>
      <c r="AH153" s="125">
        <f>-'TOTAL INVERSION IAP'!S153</f>
        <v>0</v>
      </c>
      <c r="AI153" s="125">
        <f>-'TOTAL INVERSION IAP'!T153</f>
        <v>0</v>
      </c>
      <c r="AJ153" s="125">
        <f>-'TOTAL INVERSION IAP'!U153</f>
        <v>0</v>
      </c>
      <c r="AK153" s="125">
        <f>-'TOTAL INVERSION IAP'!V153</f>
        <v>0</v>
      </c>
      <c r="AL153" s="125">
        <f>-'TOTAL INVERSION IAP'!W153</f>
        <v>0</v>
      </c>
      <c r="AM153" s="125">
        <f>-'TOTAL INVERSION IAP'!X153</f>
        <v>0</v>
      </c>
      <c r="AN153" s="125">
        <f>-'TOTAL INVERSION IAP'!Y153</f>
        <v>0</v>
      </c>
      <c r="AO153" s="125">
        <f>-'TOTAL INVERSION IAP'!Z153</f>
        <v>0</v>
      </c>
      <c r="AP153" s="125">
        <f>-'TOTAL INVERSION IAP'!AA153</f>
        <v>0</v>
      </c>
      <c r="AQ153" s="125">
        <f>-'TOTAL INVERSION IAP'!AB153</f>
        <v>0</v>
      </c>
      <c r="AR153" s="125">
        <f>-'TOTAL INVERSION IAP'!AC153</f>
        <v>0</v>
      </c>
      <c r="AS153" s="125">
        <f>-'TOTAL INVERSION IAP'!AD153</f>
        <v>0</v>
      </c>
      <c r="AT153" s="125">
        <f>-'TOTAL INVERSION IAP'!AE153</f>
        <v>0</v>
      </c>
      <c r="AU153" s="125">
        <f>-'TOTAL INVERSION IAP'!AF153</f>
        <v>0</v>
      </c>
      <c r="AV153" s="125">
        <f>-'TOTAL INVERSION IAP'!AG153</f>
        <v>0</v>
      </c>
      <c r="AW153" s="125">
        <f>-'TOTAL INVERSION IAP'!AH153</f>
        <v>0</v>
      </c>
      <c r="AX153" s="125">
        <f>-'TOTAL INVERSION IAP'!AI153</f>
        <v>0</v>
      </c>
      <c r="AY153" s="125">
        <f>-'TOTAL INVERSION IAP'!AJ153</f>
        <v>0</v>
      </c>
      <c r="AZ153" s="125">
        <f>-'TOTAL INVERSION IAP'!AK153</f>
        <v>0</v>
      </c>
      <c r="BA153" s="125">
        <f>-'TOTAL INVERSION IAP'!AL153</f>
        <v>0</v>
      </c>
      <c r="BB153" s="125">
        <f>-'TOTAL INVERSION IAP'!AM153</f>
        <v>0</v>
      </c>
      <c r="BC153" s="125">
        <f>-'TOTAL INVERSION IAP'!AN153</f>
        <v>0</v>
      </c>
      <c r="BD153" s="125">
        <f>-'TOTAL INVERSION IAP'!AO153</f>
        <v>0</v>
      </c>
      <c r="BE153" s="125">
        <f>-'TOTAL INVERSION IAP'!AP153</f>
        <v>0</v>
      </c>
      <c r="BF153" s="125">
        <f>-'TOTAL INVERSION IAP'!AQ153</f>
        <v>0</v>
      </c>
      <c r="BG153" s="125">
        <f>-'TOTAL INVERSION IAP'!AR153</f>
        <v>0</v>
      </c>
      <c r="BH153" s="125">
        <f>-'TOTAL INVERSION IAP'!AS153</f>
        <v>0</v>
      </c>
      <c r="BI153" s="125">
        <f>-'TOTAL INVERSION IAP'!AT153</f>
        <v>0</v>
      </c>
      <c r="BJ153" s="125">
        <f>-'TOTAL INVERSION IAP'!AU153</f>
        <v>0</v>
      </c>
      <c r="BK153" s="125">
        <f>-'TOTAL INVERSION IAP'!AV153</f>
        <v>0</v>
      </c>
      <c r="BL153" s="125">
        <f>-'TOTAL INVERSION IAP'!AW153</f>
        <v>0</v>
      </c>
      <c r="BM153" s="125">
        <f>-'TOTAL INVERSION IAP'!AX153</f>
        <v>0</v>
      </c>
      <c r="BN153" s="125">
        <f>-'TOTAL INVERSION IAP'!AY153</f>
        <v>0</v>
      </c>
      <c r="BO153" s="125">
        <f>-'TOTAL INVERSION IAP'!AZ153</f>
        <v>0</v>
      </c>
      <c r="BP153" s="125">
        <f>-'TOTAL INVERSION IAP'!BA153</f>
        <v>0</v>
      </c>
      <c r="BQ153" s="125">
        <f>-'TOTAL INVERSION IAP'!BB153</f>
        <v>0</v>
      </c>
      <c r="BR153" s="125">
        <f>-'TOTAL INVERSION IAP'!BC153</f>
        <v>0</v>
      </c>
    </row>
    <row r="154" spans="2:70" x14ac:dyDescent="0.25">
      <c r="B154" s="59" t="s">
        <v>580</v>
      </c>
      <c r="C154" s="62" t="str">
        <f>+VLOOKUP(B154,'resumen UCAP'!$A$5:$O$329,2,0)</f>
        <v>PROYECOTOR MH SEGUNDA</v>
      </c>
      <c r="D154" s="63">
        <f>+'Desmonte Infr. financiada'!D154</f>
        <v>169</v>
      </c>
      <c r="E154" s="63" t="str">
        <f>+VLOOKUP(B154,'resumen UCAP'!$A$5:$O$329,3,0)</f>
        <v>Un</v>
      </c>
      <c r="F154" s="64">
        <f>+VLOOKUP(B154,'resumen UCAP'!$A$5:$O$329,15,0)</f>
        <v>413027</v>
      </c>
      <c r="G154" s="124">
        <v>1</v>
      </c>
      <c r="H154" s="125"/>
      <c r="I154" s="125"/>
      <c r="J154" s="125"/>
      <c r="K154" s="125"/>
      <c r="L154" s="125"/>
      <c r="M154" s="125"/>
      <c r="N154" s="125"/>
      <c r="O154" s="125"/>
      <c r="P154" s="125"/>
      <c r="Q154" s="125"/>
      <c r="R154" s="125"/>
      <c r="S154" s="125"/>
      <c r="T154" s="125"/>
      <c r="U154" s="125"/>
      <c r="V154" s="125"/>
      <c r="W154" s="125">
        <f>-'TOTAL INVERSION IAP'!H154</f>
        <v>0</v>
      </c>
      <c r="X154" s="125">
        <f>-'TOTAL INVERSION IAP'!I154</f>
        <v>0</v>
      </c>
      <c r="Y154" s="125">
        <f>-'TOTAL INVERSION IAP'!J154</f>
        <v>0</v>
      </c>
      <c r="Z154" s="125">
        <f>-'TOTAL INVERSION IAP'!K154</f>
        <v>0</v>
      </c>
      <c r="AA154" s="125">
        <f>-'TOTAL INVERSION IAP'!L154</f>
        <v>0</v>
      </c>
      <c r="AB154" s="125">
        <f>-'TOTAL INVERSION IAP'!M154</f>
        <v>0</v>
      </c>
      <c r="AC154" s="125">
        <f>-'TOTAL INVERSION IAP'!N154</f>
        <v>0</v>
      </c>
      <c r="AD154" s="125">
        <f>-'TOTAL INVERSION IAP'!O154</f>
        <v>0</v>
      </c>
      <c r="AE154" s="125">
        <f>-'TOTAL INVERSION IAP'!P154</f>
        <v>0</v>
      </c>
      <c r="AF154" s="125">
        <f>-'TOTAL INVERSION IAP'!Q154</f>
        <v>0</v>
      </c>
      <c r="AG154" s="125">
        <f>-'TOTAL INVERSION IAP'!R154</f>
        <v>0</v>
      </c>
      <c r="AH154" s="125">
        <f>-'TOTAL INVERSION IAP'!S154</f>
        <v>0</v>
      </c>
      <c r="AI154" s="125">
        <f>-'TOTAL INVERSION IAP'!T154</f>
        <v>0</v>
      </c>
      <c r="AJ154" s="125">
        <f>-'TOTAL INVERSION IAP'!U154</f>
        <v>0</v>
      </c>
      <c r="AK154" s="125">
        <f>-'TOTAL INVERSION IAP'!V154</f>
        <v>0</v>
      </c>
      <c r="AL154" s="125">
        <f>-'TOTAL INVERSION IAP'!W154</f>
        <v>0</v>
      </c>
      <c r="AM154" s="125">
        <f>-'TOTAL INVERSION IAP'!X154</f>
        <v>0</v>
      </c>
      <c r="AN154" s="125">
        <f>-'TOTAL INVERSION IAP'!Y154</f>
        <v>0</v>
      </c>
      <c r="AO154" s="125">
        <f>-'TOTAL INVERSION IAP'!Z154</f>
        <v>0</v>
      </c>
      <c r="AP154" s="125">
        <f>-'TOTAL INVERSION IAP'!AA154</f>
        <v>0</v>
      </c>
      <c r="AQ154" s="125">
        <f>-'TOTAL INVERSION IAP'!AB154</f>
        <v>0</v>
      </c>
      <c r="AR154" s="125">
        <f>-'TOTAL INVERSION IAP'!AC154</f>
        <v>0</v>
      </c>
      <c r="AS154" s="125">
        <f>-'TOTAL INVERSION IAP'!AD154</f>
        <v>0</v>
      </c>
      <c r="AT154" s="125">
        <f>-'TOTAL INVERSION IAP'!AE154</f>
        <v>0</v>
      </c>
      <c r="AU154" s="125">
        <f>-'TOTAL INVERSION IAP'!AF154</f>
        <v>0</v>
      </c>
      <c r="AV154" s="125">
        <f>-'TOTAL INVERSION IAP'!AG154</f>
        <v>0</v>
      </c>
      <c r="AW154" s="125">
        <f>-'TOTAL INVERSION IAP'!AH154</f>
        <v>0</v>
      </c>
      <c r="AX154" s="125">
        <f>-'TOTAL INVERSION IAP'!AI154</f>
        <v>0</v>
      </c>
      <c r="AY154" s="125">
        <f>-'TOTAL INVERSION IAP'!AJ154</f>
        <v>0</v>
      </c>
      <c r="AZ154" s="125">
        <f>-'TOTAL INVERSION IAP'!AK154</f>
        <v>0</v>
      </c>
      <c r="BA154" s="125">
        <f>-'TOTAL INVERSION IAP'!AL154</f>
        <v>0</v>
      </c>
      <c r="BB154" s="125">
        <f>-'TOTAL INVERSION IAP'!AM154</f>
        <v>0</v>
      </c>
      <c r="BC154" s="125">
        <f>-'TOTAL INVERSION IAP'!AN154</f>
        <v>0</v>
      </c>
      <c r="BD154" s="125">
        <f>-'TOTAL INVERSION IAP'!AO154</f>
        <v>0</v>
      </c>
      <c r="BE154" s="125">
        <f>-'TOTAL INVERSION IAP'!AP154</f>
        <v>0</v>
      </c>
      <c r="BF154" s="125">
        <f>-'TOTAL INVERSION IAP'!AQ154</f>
        <v>0</v>
      </c>
      <c r="BG154" s="125">
        <f>-'TOTAL INVERSION IAP'!AR154</f>
        <v>0</v>
      </c>
      <c r="BH154" s="125">
        <f>-'TOTAL INVERSION IAP'!AS154</f>
        <v>0</v>
      </c>
      <c r="BI154" s="125">
        <f>-'TOTAL INVERSION IAP'!AT154</f>
        <v>0</v>
      </c>
      <c r="BJ154" s="125">
        <f>-'TOTAL INVERSION IAP'!AU154</f>
        <v>0</v>
      </c>
      <c r="BK154" s="125">
        <f>-'TOTAL INVERSION IAP'!AV154</f>
        <v>0</v>
      </c>
      <c r="BL154" s="125">
        <f>-'TOTAL INVERSION IAP'!AW154</f>
        <v>0</v>
      </c>
      <c r="BM154" s="125">
        <f>-'TOTAL INVERSION IAP'!AX154</f>
        <v>0</v>
      </c>
      <c r="BN154" s="125">
        <f>-'TOTAL INVERSION IAP'!AY154</f>
        <v>0</v>
      </c>
      <c r="BO154" s="125">
        <f>-'TOTAL INVERSION IAP'!AZ154</f>
        <v>0</v>
      </c>
      <c r="BP154" s="125">
        <f>-'TOTAL INVERSION IAP'!BA154</f>
        <v>0</v>
      </c>
      <c r="BQ154" s="125">
        <f>-'TOTAL INVERSION IAP'!BB154</f>
        <v>0</v>
      </c>
      <c r="BR154" s="125">
        <f>-'TOTAL INVERSION IAP'!BC154</f>
        <v>0</v>
      </c>
    </row>
    <row r="155" spans="2:70" x14ac:dyDescent="0.25">
      <c r="B155" s="59" t="s">
        <v>581</v>
      </c>
      <c r="C155" s="62" t="str">
        <f>+VLOOKUP(B155,'resumen UCAP'!$A$5:$O$329,2,0)</f>
        <v>LUMIANRIA NA 100W SEGUNDA</v>
      </c>
      <c r="D155" s="63">
        <f>+'Desmonte Infr. financiada'!D155</f>
        <v>115</v>
      </c>
      <c r="E155" s="63" t="str">
        <f>+VLOOKUP(B155,'resumen UCAP'!$A$5:$O$329,3,0)</f>
        <v>Un</v>
      </c>
      <c r="F155" s="64">
        <f>+VLOOKUP(B155,'resumen UCAP'!$A$5:$O$329,15,0)</f>
        <v>211467</v>
      </c>
      <c r="G155" s="123">
        <v>2</v>
      </c>
      <c r="H155" s="125"/>
      <c r="I155" s="125"/>
      <c r="J155" s="125"/>
      <c r="K155" s="125"/>
      <c r="L155" s="125"/>
      <c r="M155" s="125"/>
      <c r="N155" s="125"/>
      <c r="O155" s="125"/>
      <c r="P155" s="125"/>
      <c r="Q155" s="125"/>
      <c r="R155" s="125"/>
      <c r="S155" s="125"/>
      <c r="T155" s="125"/>
      <c r="U155" s="125"/>
      <c r="V155" s="125"/>
      <c r="W155" s="125">
        <f>-'TOTAL INVERSION IAP'!H155</f>
        <v>0</v>
      </c>
      <c r="X155" s="125">
        <f>-'TOTAL INVERSION IAP'!I155</f>
        <v>0</v>
      </c>
      <c r="Y155" s="125">
        <f>-'TOTAL INVERSION IAP'!J155</f>
        <v>0</v>
      </c>
      <c r="Z155" s="125">
        <f>-'TOTAL INVERSION IAP'!K155</f>
        <v>0</v>
      </c>
      <c r="AA155" s="125">
        <f>-'TOTAL INVERSION IAP'!L155</f>
        <v>0</v>
      </c>
      <c r="AB155" s="125">
        <f>-'TOTAL INVERSION IAP'!M155</f>
        <v>0</v>
      </c>
      <c r="AC155" s="125">
        <f>-'TOTAL INVERSION IAP'!N155</f>
        <v>0</v>
      </c>
      <c r="AD155" s="125">
        <f>-'TOTAL INVERSION IAP'!O155</f>
        <v>0</v>
      </c>
      <c r="AE155" s="125">
        <f>-'TOTAL INVERSION IAP'!P155</f>
        <v>0</v>
      </c>
      <c r="AF155" s="125">
        <f>-'TOTAL INVERSION IAP'!Q155</f>
        <v>0</v>
      </c>
      <c r="AG155" s="125">
        <f>-'TOTAL INVERSION IAP'!R155</f>
        <v>0</v>
      </c>
      <c r="AH155" s="125">
        <f>-'TOTAL INVERSION IAP'!S155</f>
        <v>0</v>
      </c>
      <c r="AI155" s="125">
        <f>-'TOTAL INVERSION IAP'!T155</f>
        <v>0</v>
      </c>
      <c r="AJ155" s="125">
        <f>-'TOTAL INVERSION IAP'!U155</f>
        <v>0</v>
      </c>
      <c r="AK155" s="125">
        <f>-'TOTAL INVERSION IAP'!V155</f>
        <v>0</v>
      </c>
      <c r="AL155" s="125">
        <f>-'TOTAL INVERSION IAP'!W155</f>
        <v>0</v>
      </c>
      <c r="AM155" s="125">
        <f>-'TOTAL INVERSION IAP'!X155</f>
        <v>0</v>
      </c>
      <c r="AN155" s="125">
        <f>-'TOTAL INVERSION IAP'!Y155</f>
        <v>0</v>
      </c>
      <c r="AO155" s="125">
        <f>-'TOTAL INVERSION IAP'!Z155</f>
        <v>0</v>
      </c>
      <c r="AP155" s="125">
        <f>-'TOTAL INVERSION IAP'!AA155</f>
        <v>0</v>
      </c>
      <c r="AQ155" s="125">
        <f>-'TOTAL INVERSION IAP'!AB155</f>
        <v>0</v>
      </c>
      <c r="AR155" s="125">
        <f>-'TOTAL INVERSION IAP'!AC155</f>
        <v>0</v>
      </c>
      <c r="AS155" s="125">
        <f>-'TOTAL INVERSION IAP'!AD155</f>
        <v>0</v>
      </c>
      <c r="AT155" s="125">
        <f>-'TOTAL INVERSION IAP'!AE155</f>
        <v>0</v>
      </c>
      <c r="AU155" s="125">
        <f>-'TOTAL INVERSION IAP'!AF155</f>
        <v>0</v>
      </c>
      <c r="AV155" s="125">
        <f>-'TOTAL INVERSION IAP'!AG155</f>
        <v>0</v>
      </c>
      <c r="AW155" s="125">
        <f>-'TOTAL INVERSION IAP'!AH155</f>
        <v>0</v>
      </c>
      <c r="AX155" s="125">
        <f>-'TOTAL INVERSION IAP'!AI155</f>
        <v>0</v>
      </c>
      <c r="AY155" s="125">
        <f>-'TOTAL INVERSION IAP'!AJ155</f>
        <v>0</v>
      </c>
      <c r="AZ155" s="125">
        <f>-'TOTAL INVERSION IAP'!AK155</f>
        <v>0</v>
      </c>
      <c r="BA155" s="125">
        <f>-'TOTAL INVERSION IAP'!AL155</f>
        <v>0</v>
      </c>
      <c r="BB155" s="125">
        <f>-'TOTAL INVERSION IAP'!AM155</f>
        <v>0</v>
      </c>
      <c r="BC155" s="125">
        <f>-'TOTAL INVERSION IAP'!AN155</f>
        <v>0</v>
      </c>
      <c r="BD155" s="125">
        <f>-'TOTAL INVERSION IAP'!AO155</f>
        <v>0</v>
      </c>
      <c r="BE155" s="125">
        <f>-'TOTAL INVERSION IAP'!AP155</f>
        <v>0</v>
      </c>
      <c r="BF155" s="125">
        <f>-'TOTAL INVERSION IAP'!AQ155</f>
        <v>0</v>
      </c>
      <c r="BG155" s="125">
        <f>-'TOTAL INVERSION IAP'!AR155</f>
        <v>0</v>
      </c>
      <c r="BH155" s="125">
        <f>-'TOTAL INVERSION IAP'!AS155</f>
        <v>0</v>
      </c>
      <c r="BI155" s="125">
        <f>-'TOTAL INVERSION IAP'!AT155</f>
        <v>0</v>
      </c>
      <c r="BJ155" s="125">
        <f>-'TOTAL INVERSION IAP'!AU155</f>
        <v>0</v>
      </c>
      <c r="BK155" s="125">
        <f>-'TOTAL INVERSION IAP'!AV155</f>
        <v>0</v>
      </c>
      <c r="BL155" s="125">
        <f>-'TOTAL INVERSION IAP'!AW155</f>
        <v>0</v>
      </c>
      <c r="BM155" s="125">
        <f>-'TOTAL INVERSION IAP'!AX155</f>
        <v>0</v>
      </c>
      <c r="BN155" s="125">
        <f>-'TOTAL INVERSION IAP'!AY155</f>
        <v>0</v>
      </c>
      <c r="BO155" s="125">
        <f>-'TOTAL INVERSION IAP'!AZ155</f>
        <v>0</v>
      </c>
      <c r="BP155" s="125">
        <f>-'TOTAL INVERSION IAP'!BA155</f>
        <v>0</v>
      </c>
      <c r="BQ155" s="125">
        <f>-'TOTAL INVERSION IAP'!BB155</f>
        <v>0</v>
      </c>
      <c r="BR155" s="125">
        <f>-'TOTAL INVERSION IAP'!BC155</f>
        <v>0</v>
      </c>
    </row>
    <row r="156" spans="2:70" x14ac:dyDescent="0.25">
      <c r="B156" s="59" t="s">
        <v>582</v>
      </c>
      <c r="C156" s="62" t="str">
        <f>+VLOOKUP(B156,'resumen UCAP'!$A$5:$O$329,2,0)</f>
        <v>ETIQUETA LUMINARIA LED 38W</v>
      </c>
      <c r="D156" s="63">
        <f>+'Desmonte Infr. financiada'!D156</f>
        <v>38</v>
      </c>
      <c r="E156" s="63" t="str">
        <f>+VLOOKUP(B156,'resumen UCAP'!$A$5:$O$329,3,0)</f>
        <v>Un</v>
      </c>
      <c r="F156" s="64">
        <f>+VLOOKUP(B156,'resumen UCAP'!$A$5:$O$329,15,0)</f>
        <v>1989070</v>
      </c>
      <c r="G156" s="61">
        <v>2</v>
      </c>
      <c r="H156" s="125"/>
      <c r="I156" s="125"/>
      <c r="J156" s="125"/>
      <c r="K156" s="125"/>
      <c r="L156" s="125"/>
      <c r="M156" s="125"/>
      <c r="N156" s="125"/>
      <c r="O156" s="125"/>
      <c r="P156" s="125"/>
      <c r="Q156" s="125"/>
      <c r="R156" s="125"/>
      <c r="S156" s="125"/>
      <c r="T156" s="125"/>
      <c r="U156" s="125"/>
      <c r="V156" s="125"/>
      <c r="W156" s="125">
        <f>-'TOTAL INVERSION IAP'!H156</f>
        <v>0</v>
      </c>
      <c r="X156" s="125">
        <f>-'TOTAL INVERSION IAP'!I156</f>
        <v>0</v>
      </c>
      <c r="Y156" s="125">
        <f>-'TOTAL INVERSION IAP'!J156</f>
        <v>0</v>
      </c>
      <c r="Z156" s="125">
        <f>-'TOTAL INVERSION IAP'!K156</f>
        <v>0</v>
      </c>
      <c r="AA156" s="125">
        <f>-'TOTAL INVERSION IAP'!L156</f>
        <v>0</v>
      </c>
      <c r="AB156" s="125">
        <f>-'TOTAL INVERSION IAP'!M156</f>
        <v>0</v>
      </c>
      <c r="AC156" s="125">
        <f>-'TOTAL INVERSION IAP'!N156</f>
        <v>0</v>
      </c>
      <c r="AD156" s="125">
        <f>-'TOTAL INVERSION IAP'!O156</f>
        <v>0</v>
      </c>
      <c r="AE156" s="125">
        <f>-'TOTAL INVERSION IAP'!P156</f>
        <v>0</v>
      </c>
      <c r="AF156" s="125">
        <f>-'TOTAL INVERSION IAP'!Q156</f>
        <v>0</v>
      </c>
      <c r="AG156" s="125">
        <f>-'TOTAL INVERSION IAP'!R156</f>
        <v>0</v>
      </c>
      <c r="AH156" s="125">
        <f>-'TOTAL INVERSION IAP'!S156</f>
        <v>0</v>
      </c>
      <c r="AI156" s="125">
        <f>-'TOTAL INVERSION IAP'!T156</f>
        <v>0</v>
      </c>
      <c r="AJ156" s="125">
        <f>-'TOTAL INVERSION IAP'!U156</f>
        <v>0</v>
      </c>
      <c r="AK156" s="125">
        <f>-'TOTAL INVERSION IAP'!V156</f>
        <v>0</v>
      </c>
      <c r="AL156" s="125">
        <f>-'TOTAL INVERSION IAP'!W156</f>
        <v>0</v>
      </c>
      <c r="AM156" s="125">
        <f>-'TOTAL INVERSION IAP'!X156</f>
        <v>0</v>
      </c>
      <c r="AN156" s="125">
        <f>-'TOTAL INVERSION IAP'!Y156</f>
        <v>0</v>
      </c>
      <c r="AO156" s="125">
        <f>-'TOTAL INVERSION IAP'!Z156</f>
        <v>0</v>
      </c>
      <c r="AP156" s="125">
        <f>-'TOTAL INVERSION IAP'!AA156</f>
        <v>0</v>
      </c>
      <c r="AQ156" s="125">
        <f>-'TOTAL INVERSION IAP'!AB156</f>
        <v>0</v>
      </c>
      <c r="AR156" s="125">
        <f>-'TOTAL INVERSION IAP'!AC156</f>
        <v>0</v>
      </c>
      <c r="AS156" s="125">
        <f>-'TOTAL INVERSION IAP'!AD156</f>
        <v>0</v>
      </c>
      <c r="AT156" s="125">
        <f>-'TOTAL INVERSION IAP'!AE156</f>
        <v>0</v>
      </c>
      <c r="AU156" s="125">
        <f>-'TOTAL INVERSION IAP'!AF156</f>
        <v>0</v>
      </c>
      <c r="AV156" s="125">
        <f>-'TOTAL INVERSION IAP'!AG156</f>
        <v>0</v>
      </c>
      <c r="AW156" s="125">
        <f>-'TOTAL INVERSION IAP'!AH156</f>
        <v>0</v>
      </c>
      <c r="AX156" s="125">
        <f>-'TOTAL INVERSION IAP'!AI156</f>
        <v>0</v>
      </c>
      <c r="AY156" s="125">
        <f>-'TOTAL INVERSION IAP'!AJ156</f>
        <v>0</v>
      </c>
      <c r="AZ156" s="125">
        <f>-'TOTAL INVERSION IAP'!AK156</f>
        <v>0</v>
      </c>
      <c r="BA156" s="125">
        <f>-'TOTAL INVERSION IAP'!AL156</f>
        <v>0</v>
      </c>
      <c r="BB156" s="125">
        <f>-'TOTAL INVERSION IAP'!AM156</f>
        <v>0</v>
      </c>
      <c r="BC156" s="125">
        <f>-'TOTAL INVERSION IAP'!AN156</f>
        <v>0</v>
      </c>
      <c r="BD156" s="125">
        <f>-'TOTAL INVERSION IAP'!AO156</f>
        <v>0</v>
      </c>
      <c r="BE156" s="125">
        <f>-'TOTAL INVERSION IAP'!AP156</f>
        <v>0</v>
      </c>
      <c r="BF156" s="125">
        <f>-'TOTAL INVERSION IAP'!AQ156</f>
        <v>0</v>
      </c>
      <c r="BG156" s="125">
        <f>-'TOTAL INVERSION IAP'!AR156</f>
        <v>0</v>
      </c>
      <c r="BH156" s="125">
        <f>-'TOTAL INVERSION IAP'!AS156</f>
        <v>0</v>
      </c>
      <c r="BI156" s="125">
        <f>-'TOTAL INVERSION IAP'!AT156</f>
        <v>0</v>
      </c>
      <c r="BJ156" s="125">
        <f>-'TOTAL INVERSION IAP'!AU156</f>
        <v>0</v>
      </c>
      <c r="BK156" s="125">
        <f>-'TOTAL INVERSION IAP'!AV156</f>
        <v>0</v>
      </c>
      <c r="BL156" s="125">
        <f>-'TOTAL INVERSION IAP'!AW156</f>
        <v>0</v>
      </c>
      <c r="BM156" s="125">
        <f>-'TOTAL INVERSION IAP'!AX156</f>
        <v>0</v>
      </c>
      <c r="BN156" s="125">
        <f>-'TOTAL INVERSION IAP'!AY156</f>
        <v>0</v>
      </c>
      <c r="BO156" s="125">
        <f>-'TOTAL INVERSION IAP'!AZ156</f>
        <v>0</v>
      </c>
      <c r="BP156" s="125">
        <f>-'TOTAL INVERSION IAP'!BA156</f>
        <v>0</v>
      </c>
      <c r="BQ156" s="125">
        <f>-'TOTAL INVERSION IAP'!BB156</f>
        <v>0</v>
      </c>
      <c r="BR156" s="125">
        <f>-'TOTAL INVERSION IAP'!BC156</f>
        <v>0</v>
      </c>
    </row>
    <row r="157" spans="2:70" x14ac:dyDescent="0.25">
      <c r="B157" s="59" t="s">
        <v>583</v>
      </c>
      <c r="C157" s="62" t="str">
        <f>+VLOOKUP(B157,'resumen UCAP'!$A$5:$O$329,2,0)</f>
        <v>LUMINARIA LED 38W SEGUNDA</v>
      </c>
      <c r="D157" s="63">
        <f>+'Desmonte Infr. financiada'!D157</f>
        <v>38</v>
      </c>
      <c r="E157" s="63" t="str">
        <f>+VLOOKUP(B157,'resumen UCAP'!$A$5:$O$329,3,0)</f>
        <v>Un</v>
      </c>
      <c r="F157" s="64">
        <f>+VLOOKUP(B157,'resumen UCAP'!$A$5:$O$329,15,0)</f>
        <v>1989070</v>
      </c>
      <c r="G157" s="61">
        <v>1</v>
      </c>
      <c r="H157" s="125"/>
      <c r="I157" s="125"/>
      <c r="J157" s="125"/>
      <c r="K157" s="125"/>
      <c r="L157" s="125"/>
      <c r="M157" s="125"/>
      <c r="N157" s="125"/>
      <c r="O157" s="125"/>
      <c r="P157" s="125"/>
      <c r="Q157" s="125"/>
      <c r="R157" s="125"/>
      <c r="S157" s="125"/>
      <c r="T157" s="125"/>
      <c r="U157" s="125"/>
      <c r="V157" s="125"/>
      <c r="W157" s="125">
        <f>-'TOTAL INVERSION IAP'!H157</f>
        <v>0</v>
      </c>
      <c r="X157" s="125">
        <f>-'TOTAL INVERSION IAP'!I157</f>
        <v>0</v>
      </c>
      <c r="Y157" s="125">
        <f>-'TOTAL INVERSION IAP'!J157</f>
        <v>0</v>
      </c>
      <c r="Z157" s="125">
        <f>-'TOTAL INVERSION IAP'!K157</f>
        <v>0</v>
      </c>
      <c r="AA157" s="125">
        <f>-'TOTAL INVERSION IAP'!L157</f>
        <v>0</v>
      </c>
      <c r="AB157" s="125">
        <f>-'TOTAL INVERSION IAP'!M157</f>
        <v>0</v>
      </c>
      <c r="AC157" s="125">
        <f>-'TOTAL INVERSION IAP'!N157</f>
        <v>0</v>
      </c>
      <c r="AD157" s="125">
        <f>-'TOTAL INVERSION IAP'!O157</f>
        <v>0</v>
      </c>
      <c r="AE157" s="125">
        <f>-'TOTAL INVERSION IAP'!P157</f>
        <v>0</v>
      </c>
      <c r="AF157" s="125">
        <f>-'TOTAL INVERSION IAP'!Q157</f>
        <v>0</v>
      </c>
      <c r="AG157" s="125">
        <f>-'TOTAL INVERSION IAP'!R157</f>
        <v>0</v>
      </c>
      <c r="AH157" s="125">
        <f>-'TOTAL INVERSION IAP'!S157</f>
        <v>0</v>
      </c>
      <c r="AI157" s="125">
        <f>-'TOTAL INVERSION IAP'!T157</f>
        <v>0</v>
      </c>
      <c r="AJ157" s="125">
        <f>-'TOTAL INVERSION IAP'!U157</f>
        <v>0</v>
      </c>
      <c r="AK157" s="125">
        <f>-'TOTAL INVERSION IAP'!V157</f>
        <v>0</v>
      </c>
      <c r="AL157" s="125">
        <f>-'TOTAL INVERSION IAP'!W157</f>
        <v>0</v>
      </c>
      <c r="AM157" s="125">
        <f>-'TOTAL INVERSION IAP'!X157</f>
        <v>0</v>
      </c>
      <c r="AN157" s="125">
        <f>-'TOTAL INVERSION IAP'!Y157</f>
        <v>0</v>
      </c>
      <c r="AO157" s="125">
        <f>-'TOTAL INVERSION IAP'!Z157</f>
        <v>0</v>
      </c>
      <c r="AP157" s="125">
        <f>-'TOTAL INVERSION IAP'!AA157</f>
        <v>0</v>
      </c>
      <c r="AQ157" s="125">
        <f>-'TOTAL INVERSION IAP'!AB157</f>
        <v>0</v>
      </c>
      <c r="AR157" s="125">
        <f>-'TOTAL INVERSION IAP'!AC157</f>
        <v>0</v>
      </c>
      <c r="AS157" s="125">
        <f>-'TOTAL INVERSION IAP'!AD157</f>
        <v>0</v>
      </c>
      <c r="AT157" s="125">
        <f>-'TOTAL INVERSION IAP'!AE157</f>
        <v>0</v>
      </c>
      <c r="AU157" s="125">
        <f>-'TOTAL INVERSION IAP'!AF157</f>
        <v>0</v>
      </c>
      <c r="AV157" s="125">
        <f>-'TOTAL INVERSION IAP'!AG157</f>
        <v>0</v>
      </c>
      <c r="AW157" s="125">
        <f>-'TOTAL INVERSION IAP'!AH157</f>
        <v>0</v>
      </c>
      <c r="AX157" s="125">
        <f>-'TOTAL INVERSION IAP'!AI157</f>
        <v>0</v>
      </c>
      <c r="AY157" s="125">
        <f>-'TOTAL INVERSION IAP'!AJ157</f>
        <v>0</v>
      </c>
      <c r="AZ157" s="125">
        <f>-'TOTAL INVERSION IAP'!AK157</f>
        <v>0</v>
      </c>
      <c r="BA157" s="125">
        <f>-'TOTAL INVERSION IAP'!AL157</f>
        <v>0</v>
      </c>
      <c r="BB157" s="125">
        <f>-'TOTAL INVERSION IAP'!AM157</f>
        <v>0</v>
      </c>
      <c r="BC157" s="125">
        <f>-'TOTAL INVERSION IAP'!AN157</f>
        <v>0</v>
      </c>
      <c r="BD157" s="125">
        <f>-'TOTAL INVERSION IAP'!AO157</f>
        <v>0</v>
      </c>
      <c r="BE157" s="125">
        <f>-'TOTAL INVERSION IAP'!AP157</f>
        <v>0</v>
      </c>
      <c r="BF157" s="125">
        <f>-'TOTAL INVERSION IAP'!AQ157</f>
        <v>0</v>
      </c>
      <c r="BG157" s="125">
        <f>-'TOTAL INVERSION IAP'!AR157</f>
        <v>0</v>
      </c>
      <c r="BH157" s="125">
        <f>-'TOTAL INVERSION IAP'!AS157</f>
        <v>0</v>
      </c>
      <c r="BI157" s="125">
        <f>-'TOTAL INVERSION IAP'!AT157</f>
        <v>0</v>
      </c>
      <c r="BJ157" s="125">
        <f>-'TOTAL INVERSION IAP'!AU157</f>
        <v>0</v>
      </c>
      <c r="BK157" s="125">
        <f>-'TOTAL INVERSION IAP'!AV157</f>
        <v>0</v>
      </c>
      <c r="BL157" s="125">
        <f>-'TOTAL INVERSION IAP'!AW157</f>
        <v>0</v>
      </c>
      <c r="BM157" s="125">
        <f>-'TOTAL INVERSION IAP'!AX157</f>
        <v>0</v>
      </c>
      <c r="BN157" s="125">
        <f>-'TOTAL INVERSION IAP'!AY157</f>
        <v>0</v>
      </c>
      <c r="BO157" s="125">
        <f>-'TOTAL INVERSION IAP'!AZ157</f>
        <v>0</v>
      </c>
      <c r="BP157" s="125">
        <f>-'TOTAL INVERSION IAP'!BA157</f>
        <v>0</v>
      </c>
      <c r="BQ157" s="125">
        <f>-'TOTAL INVERSION IAP'!BB157</f>
        <v>0</v>
      </c>
      <c r="BR157" s="125">
        <f>-'TOTAL INVERSION IAP'!BC157</f>
        <v>0</v>
      </c>
    </row>
    <row r="158" spans="2:70" x14ac:dyDescent="0.25">
      <c r="B158" s="59" t="s">
        <v>584</v>
      </c>
      <c r="C158" s="62" t="str">
        <f>+VLOOKUP(B158,'resumen UCAP'!$A$5:$O$329,2,0)</f>
        <v>LUMINARIA LED 38W YOA</v>
      </c>
      <c r="D158" s="63">
        <f>+'Desmonte Infr. financiada'!D158</f>
        <v>38</v>
      </c>
      <c r="E158" s="63" t="str">
        <f>+VLOOKUP(B158,'resumen UCAP'!$A$5:$O$329,3,0)</f>
        <v>Un</v>
      </c>
      <c r="F158" s="64">
        <f>+VLOOKUP(B158,'resumen UCAP'!$A$5:$O$329,15,0)</f>
        <v>1989070</v>
      </c>
      <c r="G158" s="61">
        <v>4</v>
      </c>
      <c r="H158" s="125"/>
      <c r="I158" s="125"/>
      <c r="J158" s="125"/>
      <c r="K158" s="125"/>
      <c r="L158" s="125"/>
      <c r="M158" s="125"/>
      <c r="N158" s="125"/>
      <c r="O158" s="125"/>
      <c r="P158" s="125"/>
      <c r="Q158" s="125"/>
      <c r="R158" s="125"/>
      <c r="S158" s="125"/>
      <c r="T158" s="125"/>
      <c r="U158" s="125"/>
      <c r="V158" s="125"/>
      <c r="W158" s="125">
        <f>-'TOTAL INVERSION IAP'!H158</f>
        <v>0</v>
      </c>
      <c r="X158" s="125">
        <f>-'TOTAL INVERSION IAP'!I158</f>
        <v>0</v>
      </c>
      <c r="Y158" s="125">
        <f>-'TOTAL INVERSION IAP'!J158</f>
        <v>0</v>
      </c>
      <c r="Z158" s="125">
        <f>-'TOTAL INVERSION IAP'!K158</f>
        <v>0</v>
      </c>
      <c r="AA158" s="125">
        <f>-'TOTAL INVERSION IAP'!L158</f>
        <v>0</v>
      </c>
      <c r="AB158" s="125">
        <f>-'TOTAL INVERSION IAP'!M158</f>
        <v>0</v>
      </c>
      <c r="AC158" s="125">
        <f>-'TOTAL INVERSION IAP'!N158</f>
        <v>0</v>
      </c>
      <c r="AD158" s="125">
        <f>-'TOTAL INVERSION IAP'!O158</f>
        <v>0</v>
      </c>
      <c r="AE158" s="125">
        <f>-'TOTAL INVERSION IAP'!P158</f>
        <v>0</v>
      </c>
      <c r="AF158" s="125">
        <f>-'TOTAL INVERSION IAP'!Q158</f>
        <v>0</v>
      </c>
      <c r="AG158" s="125">
        <f>-'TOTAL INVERSION IAP'!R158</f>
        <v>0</v>
      </c>
      <c r="AH158" s="125">
        <f>-'TOTAL INVERSION IAP'!S158</f>
        <v>0</v>
      </c>
      <c r="AI158" s="125">
        <f>-'TOTAL INVERSION IAP'!T158</f>
        <v>0</v>
      </c>
      <c r="AJ158" s="125">
        <f>-'TOTAL INVERSION IAP'!U158</f>
        <v>0</v>
      </c>
      <c r="AK158" s="125">
        <f>-'TOTAL INVERSION IAP'!V158</f>
        <v>0</v>
      </c>
      <c r="AL158" s="125">
        <f>-'TOTAL INVERSION IAP'!W158</f>
        <v>0</v>
      </c>
      <c r="AM158" s="125">
        <f>-'TOTAL INVERSION IAP'!X158</f>
        <v>0</v>
      </c>
      <c r="AN158" s="125">
        <f>-'TOTAL INVERSION IAP'!Y158</f>
        <v>0</v>
      </c>
      <c r="AO158" s="125">
        <f>-'TOTAL INVERSION IAP'!Z158</f>
        <v>0</v>
      </c>
      <c r="AP158" s="125">
        <f>-'TOTAL INVERSION IAP'!AA158</f>
        <v>0</v>
      </c>
      <c r="AQ158" s="125">
        <f>-'TOTAL INVERSION IAP'!AB158</f>
        <v>0</v>
      </c>
      <c r="AR158" s="125">
        <f>-'TOTAL INVERSION IAP'!AC158</f>
        <v>0</v>
      </c>
      <c r="AS158" s="125">
        <f>-'TOTAL INVERSION IAP'!AD158</f>
        <v>0</v>
      </c>
      <c r="AT158" s="125">
        <f>-'TOTAL INVERSION IAP'!AE158</f>
        <v>0</v>
      </c>
      <c r="AU158" s="125">
        <f>-'TOTAL INVERSION IAP'!AF158</f>
        <v>0</v>
      </c>
      <c r="AV158" s="125">
        <f>-'TOTAL INVERSION IAP'!AG158</f>
        <v>0</v>
      </c>
      <c r="AW158" s="125">
        <f>-'TOTAL INVERSION IAP'!AH158</f>
        <v>0</v>
      </c>
      <c r="AX158" s="125">
        <f>-'TOTAL INVERSION IAP'!AI158</f>
        <v>0</v>
      </c>
      <c r="AY158" s="125">
        <f>-'TOTAL INVERSION IAP'!AJ158</f>
        <v>0</v>
      </c>
      <c r="AZ158" s="125">
        <f>-'TOTAL INVERSION IAP'!AK158</f>
        <v>0</v>
      </c>
      <c r="BA158" s="125">
        <f>-'TOTAL INVERSION IAP'!AL158</f>
        <v>0</v>
      </c>
      <c r="BB158" s="125">
        <f>-'TOTAL INVERSION IAP'!AM158</f>
        <v>0</v>
      </c>
      <c r="BC158" s="125">
        <f>-'TOTAL INVERSION IAP'!AN158</f>
        <v>0</v>
      </c>
      <c r="BD158" s="125">
        <f>-'TOTAL INVERSION IAP'!AO158</f>
        <v>0</v>
      </c>
      <c r="BE158" s="125">
        <f>-'TOTAL INVERSION IAP'!AP158</f>
        <v>0</v>
      </c>
      <c r="BF158" s="125">
        <f>-'TOTAL INVERSION IAP'!AQ158</f>
        <v>0</v>
      </c>
      <c r="BG158" s="125">
        <f>-'TOTAL INVERSION IAP'!AR158</f>
        <v>0</v>
      </c>
      <c r="BH158" s="125">
        <f>-'TOTAL INVERSION IAP'!AS158</f>
        <v>0</v>
      </c>
      <c r="BI158" s="125">
        <f>-'TOTAL INVERSION IAP'!AT158</f>
        <v>0</v>
      </c>
      <c r="BJ158" s="125">
        <f>-'TOTAL INVERSION IAP'!AU158</f>
        <v>0</v>
      </c>
      <c r="BK158" s="125">
        <f>-'TOTAL INVERSION IAP'!AV158</f>
        <v>0</v>
      </c>
      <c r="BL158" s="125">
        <f>-'TOTAL INVERSION IAP'!AW158</f>
        <v>0</v>
      </c>
      <c r="BM158" s="125">
        <f>-'TOTAL INVERSION IAP'!AX158</f>
        <v>0</v>
      </c>
      <c r="BN158" s="125">
        <f>-'TOTAL INVERSION IAP'!AY158</f>
        <v>0</v>
      </c>
      <c r="BO158" s="125">
        <f>-'TOTAL INVERSION IAP'!AZ158</f>
        <v>0</v>
      </c>
      <c r="BP158" s="125">
        <f>-'TOTAL INVERSION IAP'!BA158</f>
        <v>0</v>
      </c>
      <c r="BQ158" s="125">
        <f>-'TOTAL INVERSION IAP'!BB158</f>
        <v>0</v>
      </c>
      <c r="BR158" s="125">
        <f>-'TOTAL INVERSION IAP'!BC158</f>
        <v>0</v>
      </c>
    </row>
    <row r="159" spans="2:70" x14ac:dyDescent="0.25">
      <c r="B159" s="59" t="s">
        <v>585</v>
      </c>
      <c r="C159" s="62" t="str">
        <f>+VLOOKUP(B159,'resumen UCAP'!$A$5:$O$329,2,0)</f>
        <v>LUMINARIA LED 39W SEGUNDA</v>
      </c>
      <c r="D159" s="63">
        <f>+'Desmonte Infr. financiada'!D159</f>
        <v>39</v>
      </c>
      <c r="E159" s="63" t="str">
        <f>+VLOOKUP(B159,'resumen UCAP'!$A$5:$O$329,3,0)</f>
        <v>Un</v>
      </c>
      <c r="F159" s="64">
        <f>+VLOOKUP(B159,'resumen UCAP'!$A$5:$O$329,15,0)</f>
        <v>803602</v>
      </c>
      <c r="G159" s="61">
        <v>1</v>
      </c>
      <c r="H159" s="125"/>
      <c r="I159" s="125"/>
      <c r="J159" s="125"/>
      <c r="K159" s="125"/>
      <c r="L159" s="125"/>
      <c r="M159" s="125"/>
      <c r="N159" s="125"/>
      <c r="O159" s="125"/>
      <c r="P159" s="125"/>
      <c r="Q159" s="125"/>
      <c r="R159" s="125"/>
      <c r="S159" s="125"/>
      <c r="T159" s="125"/>
      <c r="U159" s="125"/>
      <c r="V159" s="125"/>
      <c r="W159" s="125">
        <f>-'TOTAL INVERSION IAP'!H159</f>
        <v>0</v>
      </c>
      <c r="X159" s="125">
        <f>-'TOTAL INVERSION IAP'!I159</f>
        <v>0</v>
      </c>
      <c r="Y159" s="125">
        <f>-'TOTAL INVERSION IAP'!J159</f>
        <v>0</v>
      </c>
      <c r="Z159" s="125">
        <f>-'TOTAL INVERSION IAP'!K159</f>
        <v>0</v>
      </c>
      <c r="AA159" s="125">
        <f>-'TOTAL INVERSION IAP'!L159</f>
        <v>0</v>
      </c>
      <c r="AB159" s="125">
        <f>-'TOTAL INVERSION IAP'!M159</f>
        <v>0</v>
      </c>
      <c r="AC159" s="125">
        <f>-'TOTAL INVERSION IAP'!N159</f>
        <v>0</v>
      </c>
      <c r="AD159" s="125">
        <f>-'TOTAL INVERSION IAP'!O159</f>
        <v>0</v>
      </c>
      <c r="AE159" s="125">
        <f>-'TOTAL INVERSION IAP'!P159</f>
        <v>0</v>
      </c>
      <c r="AF159" s="125">
        <f>-'TOTAL INVERSION IAP'!Q159</f>
        <v>0</v>
      </c>
      <c r="AG159" s="125">
        <f>-'TOTAL INVERSION IAP'!R159</f>
        <v>0</v>
      </c>
      <c r="AH159" s="125">
        <f>-'TOTAL INVERSION IAP'!S159</f>
        <v>0</v>
      </c>
      <c r="AI159" s="125">
        <f>-'TOTAL INVERSION IAP'!T159</f>
        <v>0</v>
      </c>
      <c r="AJ159" s="125">
        <f>-'TOTAL INVERSION IAP'!U159</f>
        <v>0</v>
      </c>
      <c r="AK159" s="125">
        <f>-'TOTAL INVERSION IAP'!V159</f>
        <v>0</v>
      </c>
      <c r="AL159" s="125">
        <f>-'TOTAL INVERSION IAP'!W159</f>
        <v>0</v>
      </c>
      <c r="AM159" s="125">
        <f>-'TOTAL INVERSION IAP'!X159</f>
        <v>0</v>
      </c>
      <c r="AN159" s="125">
        <f>-'TOTAL INVERSION IAP'!Y159</f>
        <v>0</v>
      </c>
      <c r="AO159" s="125">
        <f>-'TOTAL INVERSION IAP'!Z159</f>
        <v>0</v>
      </c>
      <c r="AP159" s="125">
        <f>-'TOTAL INVERSION IAP'!AA159</f>
        <v>0</v>
      </c>
      <c r="AQ159" s="125">
        <f>-'TOTAL INVERSION IAP'!AB159</f>
        <v>0</v>
      </c>
      <c r="AR159" s="125">
        <f>-'TOTAL INVERSION IAP'!AC159</f>
        <v>0</v>
      </c>
      <c r="AS159" s="125">
        <f>-'TOTAL INVERSION IAP'!AD159</f>
        <v>0</v>
      </c>
      <c r="AT159" s="125">
        <f>-'TOTAL INVERSION IAP'!AE159</f>
        <v>0</v>
      </c>
      <c r="AU159" s="125">
        <f>-'TOTAL INVERSION IAP'!AF159</f>
        <v>0</v>
      </c>
      <c r="AV159" s="125">
        <f>-'TOTAL INVERSION IAP'!AG159</f>
        <v>0</v>
      </c>
      <c r="AW159" s="125">
        <f>-'TOTAL INVERSION IAP'!AH159</f>
        <v>0</v>
      </c>
      <c r="AX159" s="125">
        <f>-'TOTAL INVERSION IAP'!AI159</f>
        <v>0</v>
      </c>
      <c r="AY159" s="125">
        <f>-'TOTAL INVERSION IAP'!AJ159</f>
        <v>0</v>
      </c>
      <c r="AZ159" s="125">
        <f>-'TOTAL INVERSION IAP'!AK159</f>
        <v>0</v>
      </c>
      <c r="BA159" s="125">
        <f>-'TOTAL INVERSION IAP'!AL159</f>
        <v>0</v>
      </c>
      <c r="BB159" s="125">
        <f>-'TOTAL INVERSION IAP'!AM159</f>
        <v>0</v>
      </c>
      <c r="BC159" s="125">
        <f>-'TOTAL INVERSION IAP'!AN159</f>
        <v>0</v>
      </c>
      <c r="BD159" s="125">
        <f>-'TOTAL INVERSION IAP'!AO159</f>
        <v>0</v>
      </c>
      <c r="BE159" s="125">
        <f>-'TOTAL INVERSION IAP'!AP159</f>
        <v>0</v>
      </c>
      <c r="BF159" s="125">
        <f>-'TOTAL INVERSION IAP'!AQ159</f>
        <v>0</v>
      </c>
      <c r="BG159" s="125">
        <f>-'TOTAL INVERSION IAP'!AR159</f>
        <v>0</v>
      </c>
      <c r="BH159" s="125">
        <f>-'TOTAL INVERSION IAP'!AS159</f>
        <v>0</v>
      </c>
      <c r="BI159" s="125">
        <f>-'TOTAL INVERSION IAP'!AT159</f>
        <v>0</v>
      </c>
      <c r="BJ159" s="125">
        <f>-'TOTAL INVERSION IAP'!AU159</f>
        <v>0</v>
      </c>
      <c r="BK159" s="125">
        <f>-'TOTAL INVERSION IAP'!AV159</f>
        <v>0</v>
      </c>
      <c r="BL159" s="125">
        <f>-'TOTAL INVERSION IAP'!AW159</f>
        <v>0</v>
      </c>
      <c r="BM159" s="125">
        <f>-'TOTAL INVERSION IAP'!AX159</f>
        <v>0</v>
      </c>
      <c r="BN159" s="125">
        <f>-'TOTAL INVERSION IAP'!AY159</f>
        <v>0</v>
      </c>
      <c r="BO159" s="125">
        <f>-'TOTAL INVERSION IAP'!AZ159</f>
        <v>0</v>
      </c>
      <c r="BP159" s="125">
        <f>-'TOTAL INVERSION IAP'!BA159</f>
        <v>0</v>
      </c>
      <c r="BQ159" s="125">
        <f>-'TOTAL INVERSION IAP'!BB159</f>
        <v>0</v>
      </c>
      <c r="BR159" s="125">
        <f>-'TOTAL INVERSION IAP'!BC159</f>
        <v>0</v>
      </c>
    </row>
    <row r="160" spans="2:70" x14ac:dyDescent="0.25">
      <c r="B160" s="59" t="s">
        <v>586</v>
      </c>
      <c r="C160" s="62" t="str">
        <f>+VLOOKUP(B160,'resumen UCAP'!$A$5:$O$329,2,0)</f>
        <v>LUMINARIA LED 40W MILLENIUM</v>
      </c>
      <c r="D160" s="63">
        <f>+'Desmonte Infr. financiada'!D160</f>
        <v>40</v>
      </c>
      <c r="E160" s="63" t="str">
        <f>+VLOOKUP(B160,'resumen UCAP'!$A$5:$O$329,3,0)</f>
        <v>Un</v>
      </c>
      <c r="F160" s="64">
        <f>+VLOOKUP(B160,'resumen UCAP'!$A$5:$O$329,15,0)</f>
        <v>321869</v>
      </c>
      <c r="G160" s="61">
        <v>4</v>
      </c>
      <c r="H160" s="125"/>
      <c r="I160" s="125"/>
      <c r="J160" s="125"/>
      <c r="K160" s="125"/>
      <c r="L160" s="125"/>
      <c r="M160" s="125"/>
      <c r="N160" s="125"/>
      <c r="O160" s="125"/>
      <c r="P160" s="125"/>
      <c r="Q160" s="125"/>
      <c r="R160" s="125"/>
      <c r="S160" s="125"/>
      <c r="T160" s="125"/>
      <c r="U160" s="125"/>
      <c r="V160" s="125"/>
      <c r="W160" s="125">
        <f>-'TOTAL INVERSION IAP'!H160</f>
        <v>0</v>
      </c>
      <c r="X160" s="125">
        <f>-'TOTAL INVERSION IAP'!I160</f>
        <v>0</v>
      </c>
      <c r="Y160" s="125">
        <f>-'TOTAL INVERSION IAP'!J160</f>
        <v>0</v>
      </c>
      <c r="Z160" s="125">
        <f>-'TOTAL INVERSION IAP'!K160</f>
        <v>0</v>
      </c>
      <c r="AA160" s="125">
        <f>-'TOTAL INVERSION IAP'!L160</f>
        <v>0</v>
      </c>
      <c r="AB160" s="125">
        <f>-'TOTAL INVERSION IAP'!M160</f>
        <v>0</v>
      </c>
      <c r="AC160" s="125">
        <f>-'TOTAL INVERSION IAP'!N160</f>
        <v>0</v>
      </c>
      <c r="AD160" s="125">
        <f>-'TOTAL INVERSION IAP'!O160</f>
        <v>0</v>
      </c>
      <c r="AE160" s="125">
        <f>-'TOTAL INVERSION IAP'!P160</f>
        <v>0</v>
      </c>
      <c r="AF160" s="125">
        <f>-'TOTAL INVERSION IAP'!Q160</f>
        <v>0</v>
      </c>
      <c r="AG160" s="125">
        <f>-'TOTAL INVERSION IAP'!R160</f>
        <v>0</v>
      </c>
      <c r="AH160" s="125">
        <f>-'TOTAL INVERSION IAP'!S160</f>
        <v>0</v>
      </c>
      <c r="AI160" s="125">
        <f>-'TOTAL INVERSION IAP'!T160</f>
        <v>0</v>
      </c>
      <c r="AJ160" s="125">
        <f>-'TOTAL INVERSION IAP'!U160</f>
        <v>0</v>
      </c>
      <c r="AK160" s="125">
        <f>-'TOTAL INVERSION IAP'!V160</f>
        <v>0</v>
      </c>
      <c r="AL160" s="125">
        <f>-'TOTAL INVERSION IAP'!W160</f>
        <v>0</v>
      </c>
      <c r="AM160" s="125">
        <f>-'TOTAL INVERSION IAP'!X160</f>
        <v>0</v>
      </c>
      <c r="AN160" s="125">
        <f>-'TOTAL INVERSION IAP'!Y160</f>
        <v>0</v>
      </c>
      <c r="AO160" s="125">
        <f>-'TOTAL INVERSION IAP'!Z160</f>
        <v>0</v>
      </c>
      <c r="AP160" s="125">
        <f>-'TOTAL INVERSION IAP'!AA160</f>
        <v>0</v>
      </c>
      <c r="AQ160" s="125">
        <f>-'TOTAL INVERSION IAP'!AB160</f>
        <v>0</v>
      </c>
      <c r="AR160" s="125">
        <f>-'TOTAL INVERSION IAP'!AC160</f>
        <v>0</v>
      </c>
      <c r="AS160" s="125">
        <f>-'TOTAL INVERSION IAP'!AD160</f>
        <v>0</v>
      </c>
      <c r="AT160" s="125">
        <f>-'TOTAL INVERSION IAP'!AE160</f>
        <v>0</v>
      </c>
      <c r="AU160" s="125">
        <f>-'TOTAL INVERSION IAP'!AF160</f>
        <v>0</v>
      </c>
      <c r="AV160" s="125">
        <f>-'TOTAL INVERSION IAP'!AG160</f>
        <v>0</v>
      </c>
      <c r="AW160" s="125">
        <f>-'TOTAL INVERSION IAP'!AH160</f>
        <v>0</v>
      </c>
      <c r="AX160" s="125">
        <f>-'TOTAL INVERSION IAP'!AI160</f>
        <v>0</v>
      </c>
      <c r="AY160" s="125">
        <f>-'TOTAL INVERSION IAP'!AJ160</f>
        <v>0</v>
      </c>
      <c r="AZ160" s="125">
        <f>-'TOTAL INVERSION IAP'!AK160</f>
        <v>0</v>
      </c>
      <c r="BA160" s="125">
        <f>-'TOTAL INVERSION IAP'!AL160</f>
        <v>0</v>
      </c>
      <c r="BB160" s="125">
        <f>-'TOTAL INVERSION IAP'!AM160</f>
        <v>0</v>
      </c>
      <c r="BC160" s="125">
        <f>-'TOTAL INVERSION IAP'!AN160</f>
        <v>0</v>
      </c>
      <c r="BD160" s="125">
        <f>-'TOTAL INVERSION IAP'!AO160</f>
        <v>0</v>
      </c>
      <c r="BE160" s="125">
        <f>-'TOTAL INVERSION IAP'!AP160</f>
        <v>0</v>
      </c>
      <c r="BF160" s="125">
        <f>-'TOTAL INVERSION IAP'!AQ160</f>
        <v>0</v>
      </c>
      <c r="BG160" s="125">
        <f>-'TOTAL INVERSION IAP'!AR160</f>
        <v>0</v>
      </c>
      <c r="BH160" s="125">
        <f>-'TOTAL INVERSION IAP'!AS160</f>
        <v>0</v>
      </c>
      <c r="BI160" s="125">
        <f>-'TOTAL INVERSION IAP'!AT160</f>
        <v>0</v>
      </c>
      <c r="BJ160" s="125">
        <f>-'TOTAL INVERSION IAP'!AU160</f>
        <v>0</v>
      </c>
      <c r="BK160" s="125">
        <f>-'TOTAL INVERSION IAP'!AV160</f>
        <v>0</v>
      </c>
      <c r="BL160" s="125">
        <f>-'TOTAL INVERSION IAP'!AW160</f>
        <v>0</v>
      </c>
      <c r="BM160" s="125">
        <f>-'TOTAL INVERSION IAP'!AX160</f>
        <v>0</v>
      </c>
      <c r="BN160" s="125">
        <f>-'TOTAL INVERSION IAP'!AY160</f>
        <v>0</v>
      </c>
      <c r="BO160" s="125">
        <f>-'TOTAL INVERSION IAP'!AZ160</f>
        <v>0</v>
      </c>
      <c r="BP160" s="125">
        <f>-'TOTAL INVERSION IAP'!BA160</f>
        <v>0</v>
      </c>
      <c r="BQ160" s="125">
        <f>-'TOTAL INVERSION IAP'!BB160</f>
        <v>0</v>
      </c>
      <c r="BR160" s="125">
        <f>-'TOTAL INVERSION IAP'!BC160</f>
        <v>0</v>
      </c>
    </row>
    <row r="161" spans="2:70" x14ac:dyDescent="0.25">
      <c r="B161" s="59" t="s">
        <v>587</v>
      </c>
      <c r="C161" s="62" t="str">
        <f>+VLOOKUP(B161,'resumen UCAP'!$A$5:$O$329,2,0)</f>
        <v>LUMINARIA LED 56W VOLTANA</v>
      </c>
      <c r="D161" s="63">
        <f>+'Desmonte Infr. financiada'!D161</f>
        <v>56</v>
      </c>
      <c r="E161" s="63" t="str">
        <f>+VLOOKUP(B161,'resumen UCAP'!$A$5:$O$329,3,0)</f>
        <v>Un</v>
      </c>
      <c r="F161" s="64">
        <f>+VLOOKUP(B161,'resumen UCAP'!$A$5:$O$329,15,0)</f>
        <v>1033000</v>
      </c>
      <c r="G161" s="61">
        <v>4</v>
      </c>
      <c r="H161" s="125"/>
      <c r="I161" s="125"/>
      <c r="J161" s="125"/>
      <c r="K161" s="125"/>
      <c r="L161" s="125"/>
      <c r="M161" s="125"/>
      <c r="N161" s="125"/>
      <c r="O161" s="125"/>
      <c r="P161" s="125"/>
      <c r="Q161" s="125"/>
      <c r="R161" s="125"/>
      <c r="S161" s="125"/>
      <c r="T161" s="125"/>
      <c r="U161" s="125"/>
      <c r="V161" s="125"/>
      <c r="W161" s="125">
        <f>-'TOTAL INVERSION IAP'!H161</f>
        <v>0</v>
      </c>
      <c r="X161" s="125">
        <f>-'TOTAL INVERSION IAP'!I161</f>
        <v>0</v>
      </c>
      <c r="Y161" s="125">
        <f>-'TOTAL INVERSION IAP'!J161</f>
        <v>0</v>
      </c>
      <c r="Z161" s="125">
        <f>-'TOTAL INVERSION IAP'!K161</f>
        <v>0</v>
      </c>
      <c r="AA161" s="125">
        <f>-'TOTAL INVERSION IAP'!L161</f>
        <v>0</v>
      </c>
      <c r="AB161" s="125">
        <f>-'TOTAL INVERSION IAP'!M161</f>
        <v>0</v>
      </c>
      <c r="AC161" s="125">
        <f>-'TOTAL INVERSION IAP'!N161</f>
        <v>0</v>
      </c>
      <c r="AD161" s="125">
        <f>-'TOTAL INVERSION IAP'!O161</f>
        <v>0</v>
      </c>
      <c r="AE161" s="125">
        <f>-'TOTAL INVERSION IAP'!P161</f>
        <v>0</v>
      </c>
      <c r="AF161" s="125">
        <f>-'TOTAL INVERSION IAP'!Q161</f>
        <v>0</v>
      </c>
      <c r="AG161" s="125">
        <f>-'TOTAL INVERSION IAP'!R161</f>
        <v>0</v>
      </c>
      <c r="AH161" s="125">
        <f>-'TOTAL INVERSION IAP'!S161</f>
        <v>0</v>
      </c>
      <c r="AI161" s="125">
        <f>-'TOTAL INVERSION IAP'!T161</f>
        <v>0</v>
      </c>
      <c r="AJ161" s="125">
        <f>-'TOTAL INVERSION IAP'!U161</f>
        <v>0</v>
      </c>
      <c r="AK161" s="125">
        <f>-'TOTAL INVERSION IAP'!V161</f>
        <v>0</v>
      </c>
      <c r="AL161" s="125">
        <f>-'TOTAL INVERSION IAP'!W161</f>
        <v>0</v>
      </c>
      <c r="AM161" s="125">
        <f>-'TOTAL INVERSION IAP'!X161</f>
        <v>0</v>
      </c>
      <c r="AN161" s="125">
        <f>-'TOTAL INVERSION IAP'!Y161</f>
        <v>0</v>
      </c>
      <c r="AO161" s="125">
        <f>-'TOTAL INVERSION IAP'!Z161</f>
        <v>0</v>
      </c>
      <c r="AP161" s="125">
        <f>-'TOTAL INVERSION IAP'!AA161</f>
        <v>0</v>
      </c>
      <c r="AQ161" s="125">
        <f>-'TOTAL INVERSION IAP'!AB161</f>
        <v>0</v>
      </c>
      <c r="AR161" s="125">
        <f>-'TOTAL INVERSION IAP'!AC161</f>
        <v>0</v>
      </c>
      <c r="AS161" s="125">
        <f>-'TOTAL INVERSION IAP'!AD161</f>
        <v>0</v>
      </c>
      <c r="AT161" s="125">
        <f>-'TOTAL INVERSION IAP'!AE161</f>
        <v>0</v>
      </c>
      <c r="AU161" s="125">
        <f>-'TOTAL INVERSION IAP'!AF161</f>
        <v>0</v>
      </c>
      <c r="AV161" s="125">
        <f>-'TOTAL INVERSION IAP'!AG161</f>
        <v>0</v>
      </c>
      <c r="AW161" s="125">
        <f>-'TOTAL INVERSION IAP'!AH161</f>
        <v>0</v>
      </c>
      <c r="AX161" s="125">
        <f>-'TOTAL INVERSION IAP'!AI161</f>
        <v>0</v>
      </c>
      <c r="AY161" s="125">
        <f>-'TOTAL INVERSION IAP'!AJ161</f>
        <v>0</v>
      </c>
      <c r="AZ161" s="125">
        <f>-'TOTAL INVERSION IAP'!AK161</f>
        <v>0</v>
      </c>
      <c r="BA161" s="125">
        <f>-'TOTAL INVERSION IAP'!AL161</f>
        <v>0</v>
      </c>
      <c r="BB161" s="125">
        <f>-'TOTAL INVERSION IAP'!AM161</f>
        <v>0</v>
      </c>
      <c r="BC161" s="125">
        <f>-'TOTAL INVERSION IAP'!AN161</f>
        <v>0</v>
      </c>
      <c r="BD161" s="125">
        <f>-'TOTAL INVERSION IAP'!AO161</f>
        <v>0</v>
      </c>
      <c r="BE161" s="125">
        <f>-'TOTAL INVERSION IAP'!AP161</f>
        <v>0</v>
      </c>
      <c r="BF161" s="125">
        <f>-'TOTAL INVERSION IAP'!AQ161</f>
        <v>0</v>
      </c>
      <c r="BG161" s="125">
        <f>-'TOTAL INVERSION IAP'!AR161</f>
        <v>0</v>
      </c>
      <c r="BH161" s="125">
        <f>-'TOTAL INVERSION IAP'!AS161</f>
        <v>0</v>
      </c>
      <c r="BI161" s="125">
        <f>-'TOTAL INVERSION IAP'!AT161</f>
        <v>0</v>
      </c>
      <c r="BJ161" s="125">
        <f>-'TOTAL INVERSION IAP'!AU161</f>
        <v>0</v>
      </c>
      <c r="BK161" s="125">
        <f>-'TOTAL INVERSION IAP'!AV161</f>
        <v>0</v>
      </c>
      <c r="BL161" s="125">
        <f>-'TOTAL INVERSION IAP'!AW161</f>
        <v>0</v>
      </c>
      <c r="BM161" s="125">
        <f>-'TOTAL INVERSION IAP'!AX161</f>
        <v>0</v>
      </c>
      <c r="BN161" s="125">
        <f>-'TOTAL INVERSION IAP'!AY161</f>
        <v>0</v>
      </c>
      <c r="BO161" s="125">
        <f>-'TOTAL INVERSION IAP'!AZ161</f>
        <v>0</v>
      </c>
      <c r="BP161" s="125">
        <f>-'TOTAL INVERSION IAP'!BA161</f>
        <v>0</v>
      </c>
      <c r="BQ161" s="125">
        <f>-'TOTAL INVERSION IAP'!BB161</f>
        <v>0</v>
      </c>
      <c r="BR161" s="125">
        <f>-'TOTAL INVERSION IAP'!BC161</f>
        <v>0</v>
      </c>
    </row>
    <row r="162" spans="2:70" x14ac:dyDescent="0.25">
      <c r="B162" s="59" t="s">
        <v>588</v>
      </c>
      <c r="C162" s="62" t="str">
        <f>+VLOOKUP(B162,'resumen UCAP'!$A$5:$O$329,2,0)</f>
        <v>LUMINARIA LED 80W MILLENIUM</v>
      </c>
      <c r="D162" s="63">
        <f>+'Desmonte Infr. financiada'!D162</f>
        <v>80</v>
      </c>
      <c r="E162" s="63" t="str">
        <f>+VLOOKUP(B162,'resumen UCAP'!$A$5:$O$329,3,0)</f>
        <v>Un</v>
      </c>
      <c r="F162" s="64">
        <f>+VLOOKUP(B162,'resumen UCAP'!$A$5:$O$329,15,0)</f>
        <v>518269</v>
      </c>
      <c r="G162" s="61">
        <v>5</v>
      </c>
      <c r="H162" s="125"/>
      <c r="I162" s="125"/>
      <c r="J162" s="125"/>
      <c r="K162" s="125"/>
      <c r="L162" s="125"/>
      <c r="M162" s="125"/>
      <c r="N162" s="125"/>
      <c r="O162" s="125"/>
      <c r="P162" s="125"/>
      <c r="Q162" s="125"/>
      <c r="R162" s="125"/>
      <c r="S162" s="125"/>
      <c r="T162" s="125"/>
      <c r="U162" s="125"/>
      <c r="V162" s="125"/>
      <c r="W162" s="125">
        <f>-'TOTAL INVERSION IAP'!H162</f>
        <v>0</v>
      </c>
      <c r="X162" s="125">
        <f>-'TOTAL INVERSION IAP'!I162</f>
        <v>0</v>
      </c>
      <c r="Y162" s="125">
        <f>-'TOTAL INVERSION IAP'!J162</f>
        <v>0</v>
      </c>
      <c r="Z162" s="125">
        <f>-'TOTAL INVERSION IAP'!K162</f>
        <v>0</v>
      </c>
      <c r="AA162" s="125">
        <f>-'TOTAL INVERSION IAP'!L162</f>
        <v>0</v>
      </c>
      <c r="AB162" s="125">
        <f>-'TOTAL INVERSION IAP'!M162</f>
        <v>0</v>
      </c>
      <c r="AC162" s="125">
        <f>-'TOTAL INVERSION IAP'!N162</f>
        <v>0</v>
      </c>
      <c r="AD162" s="125">
        <f>-'TOTAL INVERSION IAP'!O162</f>
        <v>0</v>
      </c>
      <c r="AE162" s="125">
        <f>-'TOTAL INVERSION IAP'!P162</f>
        <v>0</v>
      </c>
      <c r="AF162" s="125">
        <f>-'TOTAL INVERSION IAP'!Q162</f>
        <v>0</v>
      </c>
      <c r="AG162" s="125">
        <f>-'TOTAL INVERSION IAP'!R162</f>
        <v>0</v>
      </c>
      <c r="AH162" s="125">
        <f>-'TOTAL INVERSION IAP'!S162</f>
        <v>0</v>
      </c>
      <c r="AI162" s="125">
        <f>-'TOTAL INVERSION IAP'!T162</f>
        <v>0</v>
      </c>
      <c r="AJ162" s="125">
        <f>-'TOTAL INVERSION IAP'!U162</f>
        <v>0</v>
      </c>
      <c r="AK162" s="125">
        <f>-'TOTAL INVERSION IAP'!V162</f>
        <v>0</v>
      </c>
      <c r="AL162" s="125">
        <f>-'TOTAL INVERSION IAP'!W162</f>
        <v>0</v>
      </c>
      <c r="AM162" s="125">
        <f>-'TOTAL INVERSION IAP'!X162</f>
        <v>0</v>
      </c>
      <c r="AN162" s="125">
        <f>-'TOTAL INVERSION IAP'!Y162</f>
        <v>0</v>
      </c>
      <c r="AO162" s="125">
        <f>-'TOTAL INVERSION IAP'!Z162</f>
        <v>0</v>
      </c>
      <c r="AP162" s="125">
        <f>-'TOTAL INVERSION IAP'!AA162</f>
        <v>0</v>
      </c>
      <c r="AQ162" s="125">
        <f>-'TOTAL INVERSION IAP'!AB162</f>
        <v>0</v>
      </c>
      <c r="AR162" s="125">
        <f>-'TOTAL INVERSION IAP'!AC162</f>
        <v>0</v>
      </c>
      <c r="AS162" s="125">
        <f>-'TOTAL INVERSION IAP'!AD162</f>
        <v>0</v>
      </c>
      <c r="AT162" s="125">
        <f>-'TOTAL INVERSION IAP'!AE162</f>
        <v>0</v>
      </c>
      <c r="AU162" s="125">
        <f>-'TOTAL INVERSION IAP'!AF162</f>
        <v>0</v>
      </c>
      <c r="AV162" s="125">
        <f>-'TOTAL INVERSION IAP'!AG162</f>
        <v>0</v>
      </c>
      <c r="AW162" s="125">
        <f>-'TOTAL INVERSION IAP'!AH162</f>
        <v>0</v>
      </c>
      <c r="AX162" s="125">
        <f>-'TOTAL INVERSION IAP'!AI162</f>
        <v>0</v>
      </c>
      <c r="AY162" s="125">
        <f>-'TOTAL INVERSION IAP'!AJ162</f>
        <v>0</v>
      </c>
      <c r="AZ162" s="125">
        <f>-'TOTAL INVERSION IAP'!AK162</f>
        <v>0</v>
      </c>
      <c r="BA162" s="125">
        <f>-'TOTAL INVERSION IAP'!AL162</f>
        <v>0</v>
      </c>
      <c r="BB162" s="125">
        <f>-'TOTAL INVERSION IAP'!AM162</f>
        <v>0</v>
      </c>
      <c r="BC162" s="125">
        <f>-'TOTAL INVERSION IAP'!AN162</f>
        <v>0</v>
      </c>
      <c r="BD162" s="125">
        <f>-'TOTAL INVERSION IAP'!AO162</f>
        <v>0</v>
      </c>
      <c r="BE162" s="125">
        <f>-'TOTAL INVERSION IAP'!AP162</f>
        <v>0</v>
      </c>
      <c r="BF162" s="125">
        <f>-'TOTAL INVERSION IAP'!AQ162</f>
        <v>0</v>
      </c>
      <c r="BG162" s="125">
        <f>-'TOTAL INVERSION IAP'!AR162</f>
        <v>0</v>
      </c>
      <c r="BH162" s="125">
        <f>-'TOTAL INVERSION IAP'!AS162</f>
        <v>0</v>
      </c>
      <c r="BI162" s="125">
        <f>-'TOTAL INVERSION IAP'!AT162</f>
        <v>0</v>
      </c>
      <c r="BJ162" s="125">
        <f>-'TOTAL INVERSION IAP'!AU162</f>
        <v>0</v>
      </c>
      <c r="BK162" s="125">
        <f>-'TOTAL INVERSION IAP'!AV162</f>
        <v>0</v>
      </c>
      <c r="BL162" s="125">
        <f>-'TOTAL INVERSION IAP'!AW162</f>
        <v>0</v>
      </c>
      <c r="BM162" s="125">
        <f>-'TOTAL INVERSION IAP'!AX162</f>
        <v>0</v>
      </c>
      <c r="BN162" s="125">
        <f>-'TOTAL INVERSION IAP'!AY162</f>
        <v>0</v>
      </c>
      <c r="BO162" s="125">
        <f>-'TOTAL INVERSION IAP'!AZ162</f>
        <v>0</v>
      </c>
      <c r="BP162" s="125">
        <f>-'TOTAL INVERSION IAP'!BA162</f>
        <v>0</v>
      </c>
      <c r="BQ162" s="125">
        <f>-'TOTAL INVERSION IAP'!BB162</f>
        <v>0</v>
      </c>
      <c r="BR162" s="125">
        <f>-'TOTAL INVERSION IAP'!BC162</f>
        <v>0</v>
      </c>
    </row>
    <row r="163" spans="2:70" x14ac:dyDescent="0.25">
      <c r="B163" s="59" t="s">
        <v>589</v>
      </c>
      <c r="C163" s="62" t="str">
        <f>+VLOOKUP(B163,'resumen UCAP'!$A$5:$O$329,2,0)</f>
        <v>LUMINARIA VIENTO NA 250W SEGUNDA</v>
      </c>
      <c r="D163" s="63">
        <f>+'Desmonte Infr. financiada'!D163</f>
        <v>279</v>
      </c>
      <c r="E163" s="63" t="str">
        <f>+VLOOKUP(B163,'resumen UCAP'!$A$5:$O$329,3,0)</f>
        <v>Un</v>
      </c>
      <c r="F163" s="64">
        <f>+VLOOKUP(B163,'resumen UCAP'!$A$5:$O$329,15,0)</f>
        <v>509142</v>
      </c>
      <c r="G163" s="123">
        <v>3</v>
      </c>
      <c r="H163" s="125"/>
      <c r="I163" s="125"/>
      <c r="J163" s="125"/>
      <c r="K163" s="125"/>
      <c r="L163" s="125"/>
      <c r="M163" s="125"/>
      <c r="N163" s="125"/>
      <c r="O163" s="125"/>
      <c r="P163" s="125"/>
      <c r="Q163" s="125"/>
      <c r="R163" s="125"/>
      <c r="S163" s="125"/>
      <c r="T163" s="125"/>
      <c r="U163" s="125"/>
      <c r="V163" s="125"/>
      <c r="W163" s="125">
        <f>-'TOTAL INVERSION IAP'!H163</f>
        <v>0</v>
      </c>
      <c r="X163" s="125">
        <f>-'TOTAL INVERSION IAP'!I163</f>
        <v>0</v>
      </c>
      <c r="Y163" s="125">
        <f>-'TOTAL INVERSION IAP'!J163</f>
        <v>0</v>
      </c>
      <c r="Z163" s="125">
        <f>-'TOTAL INVERSION IAP'!K163</f>
        <v>0</v>
      </c>
      <c r="AA163" s="125">
        <f>-'TOTAL INVERSION IAP'!L163</f>
        <v>0</v>
      </c>
      <c r="AB163" s="125">
        <f>-'TOTAL INVERSION IAP'!M163</f>
        <v>0</v>
      </c>
      <c r="AC163" s="125">
        <f>-'TOTAL INVERSION IAP'!N163</f>
        <v>0</v>
      </c>
      <c r="AD163" s="125">
        <f>-'TOTAL INVERSION IAP'!O163</f>
        <v>0</v>
      </c>
      <c r="AE163" s="125">
        <f>-'TOTAL INVERSION IAP'!P163</f>
        <v>0</v>
      </c>
      <c r="AF163" s="125">
        <f>-'TOTAL INVERSION IAP'!Q163</f>
        <v>0</v>
      </c>
      <c r="AG163" s="125">
        <f>-'TOTAL INVERSION IAP'!R163</f>
        <v>0</v>
      </c>
      <c r="AH163" s="125">
        <f>-'TOTAL INVERSION IAP'!S163</f>
        <v>0</v>
      </c>
      <c r="AI163" s="125">
        <f>-'TOTAL INVERSION IAP'!T163</f>
        <v>0</v>
      </c>
      <c r="AJ163" s="125">
        <f>-'TOTAL INVERSION IAP'!U163</f>
        <v>0</v>
      </c>
      <c r="AK163" s="125">
        <f>-'TOTAL INVERSION IAP'!V163</f>
        <v>0</v>
      </c>
      <c r="AL163" s="125">
        <f>-'TOTAL INVERSION IAP'!W163</f>
        <v>0</v>
      </c>
      <c r="AM163" s="125">
        <f>-'TOTAL INVERSION IAP'!X163</f>
        <v>0</v>
      </c>
      <c r="AN163" s="125">
        <f>-'TOTAL INVERSION IAP'!Y163</f>
        <v>0</v>
      </c>
      <c r="AO163" s="125">
        <f>-'TOTAL INVERSION IAP'!Z163</f>
        <v>0</v>
      </c>
      <c r="AP163" s="125">
        <f>-'TOTAL INVERSION IAP'!AA163</f>
        <v>0</v>
      </c>
      <c r="AQ163" s="125">
        <f>-'TOTAL INVERSION IAP'!AB163</f>
        <v>0</v>
      </c>
      <c r="AR163" s="125">
        <f>-'TOTAL INVERSION IAP'!AC163</f>
        <v>0</v>
      </c>
      <c r="AS163" s="125">
        <f>-'TOTAL INVERSION IAP'!AD163</f>
        <v>0</v>
      </c>
      <c r="AT163" s="125">
        <f>-'TOTAL INVERSION IAP'!AE163</f>
        <v>0</v>
      </c>
      <c r="AU163" s="125">
        <f>-'TOTAL INVERSION IAP'!AF163</f>
        <v>0</v>
      </c>
      <c r="AV163" s="125">
        <f>-'TOTAL INVERSION IAP'!AG163</f>
        <v>0</v>
      </c>
      <c r="AW163" s="125">
        <f>-'TOTAL INVERSION IAP'!AH163</f>
        <v>0</v>
      </c>
      <c r="AX163" s="125">
        <f>-'TOTAL INVERSION IAP'!AI163</f>
        <v>0</v>
      </c>
      <c r="AY163" s="125">
        <f>-'TOTAL INVERSION IAP'!AJ163</f>
        <v>0</v>
      </c>
      <c r="AZ163" s="125">
        <f>-'TOTAL INVERSION IAP'!AK163</f>
        <v>0</v>
      </c>
      <c r="BA163" s="125">
        <f>-'TOTAL INVERSION IAP'!AL163</f>
        <v>0</v>
      </c>
      <c r="BB163" s="125">
        <f>-'TOTAL INVERSION IAP'!AM163</f>
        <v>0</v>
      </c>
      <c r="BC163" s="125">
        <f>-'TOTAL INVERSION IAP'!AN163</f>
        <v>0</v>
      </c>
      <c r="BD163" s="125">
        <f>-'TOTAL INVERSION IAP'!AO163</f>
        <v>0</v>
      </c>
      <c r="BE163" s="125">
        <f>-'TOTAL INVERSION IAP'!AP163</f>
        <v>0</v>
      </c>
      <c r="BF163" s="125">
        <f>-'TOTAL INVERSION IAP'!AQ163</f>
        <v>0</v>
      </c>
      <c r="BG163" s="125">
        <f>-'TOTAL INVERSION IAP'!AR163</f>
        <v>0</v>
      </c>
      <c r="BH163" s="125">
        <f>-'TOTAL INVERSION IAP'!AS163</f>
        <v>0</v>
      </c>
      <c r="BI163" s="125">
        <f>-'TOTAL INVERSION IAP'!AT163</f>
        <v>0</v>
      </c>
      <c r="BJ163" s="125">
        <f>-'TOTAL INVERSION IAP'!AU163</f>
        <v>0</v>
      </c>
      <c r="BK163" s="125">
        <f>-'TOTAL INVERSION IAP'!AV163</f>
        <v>0</v>
      </c>
      <c r="BL163" s="125">
        <f>-'TOTAL INVERSION IAP'!AW163</f>
        <v>0</v>
      </c>
      <c r="BM163" s="125">
        <f>-'TOTAL INVERSION IAP'!AX163</f>
        <v>0</v>
      </c>
      <c r="BN163" s="125">
        <f>-'TOTAL INVERSION IAP'!AY163</f>
        <v>0</v>
      </c>
      <c r="BO163" s="125">
        <f>-'TOTAL INVERSION IAP'!AZ163</f>
        <v>0</v>
      </c>
      <c r="BP163" s="125">
        <f>-'TOTAL INVERSION IAP'!BA163</f>
        <v>0</v>
      </c>
      <c r="BQ163" s="125">
        <f>-'TOTAL INVERSION IAP'!BB163</f>
        <v>0</v>
      </c>
      <c r="BR163" s="125">
        <f>-'TOTAL INVERSION IAP'!BC163</f>
        <v>0</v>
      </c>
    </row>
    <row r="164" spans="2:70" x14ac:dyDescent="0.25">
      <c r="B164" s="59" t="s">
        <v>590</v>
      </c>
      <c r="C164" s="62" t="str">
        <f>+VLOOKUP(B164,'resumen UCAP'!$A$5:$O$329,2,0)</f>
        <v>LUMINARIA LED 60W MILLENIUM</v>
      </c>
      <c r="D164" s="63">
        <f>+'Desmonte Infr. financiada'!D164</f>
        <v>60</v>
      </c>
      <c r="E164" s="63" t="str">
        <f>+VLOOKUP(B164,'resumen UCAP'!$A$5:$O$329,3,0)</f>
        <v>Un</v>
      </c>
      <c r="F164" s="64">
        <f>+VLOOKUP(B164,'resumen UCAP'!$A$5:$O$329,15,0)</f>
        <v>387336</v>
      </c>
      <c r="G164" s="61">
        <v>1</v>
      </c>
      <c r="H164" s="125"/>
      <c r="I164" s="125"/>
      <c r="J164" s="125"/>
      <c r="K164" s="125"/>
      <c r="L164" s="125"/>
      <c r="M164" s="125"/>
      <c r="N164" s="125"/>
      <c r="O164" s="125"/>
      <c r="P164" s="125"/>
      <c r="Q164" s="125"/>
      <c r="R164" s="125"/>
      <c r="S164" s="125"/>
      <c r="T164" s="125"/>
      <c r="U164" s="125"/>
      <c r="V164" s="125"/>
      <c r="W164" s="125">
        <f>-'TOTAL INVERSION IAP'!H164</f>
        <v>0</v>
      </c>
      <c r="X164" s="125">
        <f>-'TOTAL INVERSION IAP'!I164</f>
        <v>0</v>
      </c>
      <c r="Y164" s="125">
        <f>-'TOTAL INVERSION IAP'!J164</f>
        <v>0</v>
      </c>
      <c r="Z164" s="125">
        <f>-'TOTAL INVERSION IAP'!K164</f>
        <v>0</v>
      </c>
      <c r="AA164" s="125">
        <f>-'TOTAL INVERSION IAP'!L164</f>
        <v>0</v>
      </c>
      <c r="AB164" s="125">
        <f>-'TOTAL INVERSION IAP'!M164</f>
        <v>0</v>
      </c>
      <c r="AC164" s="125">
        <f>-'TOTAL INVERSION IAP'!N164</f>
        <v>0</v>
      </c>
      <c r="AD164" s="125">
        <f>-'TOTAL INVERSION IAP'!O164</f>
        <v>0</v>
      </c>
      <c r="AE164" s="125">
        <f>-'TOTAL INVERSION IAP'!P164</f>
        <v>0</v>
      </c>
      <c r="AF164" s="125">
        <f>-'TOTAL INVERSION IAP'!Q164</f>
        <v>0</v>
      </c>
      <c r="AG164" s="125">
        <f>-'TOTAL INVERSION IAP'!R164</f>
        <v>0</v>
      </c>
      <c r="AH164" s="125">
        <f>-'TOTAL INVERSION IAP'!S164</f>
        <v>0</v>
      </c>
      <c r="AI164" s="125">
        <f>-'TOTAL INVERSION IAP'!T164</f>
        <v>0</v>
      </c>
      <c r="AJ164" s="125">
        <f>-'TOTAL INVERSION IAP'!U164</f>
        <v>0</v>
      </c>
      <c r="AK164" s="125">
        <f>-'TOTAL INVERSION IAP'!V164</f>
        <v>0</v>
      </c>
      <c r="AL164" s="125">
        <f>-'TOTAL INVERSION IAP'!W164</f>
        <v>0</v>
      </c>
      <c r="AM164" s="125">
        <f>-'TOTAL INVERSION IAP'!X164</f>
        <v>0</v>
      </c>
      <c r="AN164" s="125">
        <f>-'TOTAL INVERSION IAP'!Y164</f>
        <v>0</v>
      </c>
      <c r="AO164" s="125">
        <f>-'TOTAL INVERSION IAP'!Z164</f>
        <v>0</v>
      </c>
      <c r="AP164" s="125">
        <f>-'TOTAL INVERSION IAP'!AA164</f>
        <v>0</v>
      </c>
      <c r="AQ164" s="125">
        <f>-'TOTAL INVERSION IAP'!AB164</f>
        <v>0</v>
      </c>
      <c r="AR164" s="125">
        <f>-'TOTAL INVERSION IAP'!AC164</f>
        <v>0</v>
      </c>
      <c r="AS164" s="125">
        <f>-'TOTAL INVERSION IAP'!AD164</f>
        <v>0</v>
      </c>
      <c r="AT164" s="125">
        <f>-'TOTAL INVERSION IAP'!AE164</f>
        <v>0</v>
      </c>
      <c r="AU164" s="125">
        <f>-'TOTAL INVERSION IAP'!AF164</f>
        <v>0</v>
      </c>
      <c r="AV164" s="125">
        <f>-'TOTAL INVERSION IAP'!AG164</f>
        <v>0</v>
      </c>
      <c r="AW164" s="125">
        <f>-'TOTAL INVERSION IAP'!AH164</f>
        <v>0</v>
      </c>
      <c r="AX164" s="125">
        <f>-'TOTAL INVERSION IAP'!AI164</f>
        <v>0</v>
      </c>
      <c r="AY164" s="125">
        <f>-'TOTAL INVERSION IAP'!AJ164</f>
        <v>0</v>
      </c>
      <c r="AZ164" s="125">
        <f>-'TOTAL INVERSION IAP'!AK164</f>
        <v>0</v>
      </c>
      <c r="BA164" s="125">
        <f>-'TOTAL INVERSION IAP'!AL164</f>
        <v>0</v>
      </c>
      <c r="BB164" s="125">
        <f>-'TOTAL INVERSION IAP'!AM164</f>
        <v>0</v>
      </c>
      <c r="BC164" s="125">
        <f>-'TOTAL INVERSION IAP'!AN164</f>
        <v>0</v>
      </c>
      <c r="BD164" s="125">
        <f>-'TOTAL INVERSION IAP'!AO164</f>
        <v>0</v>
      </c>
      <c r="BE164" s="125">
        <f>-'TOTAL INVERSION IAP'!AP164</f>
        <v>0</v>
      </c>
      <c r="BF164" s="125">
        <f>-'TOTAL INVERSION IAP'!AQ164</f>
        <v>0</v>
      </c>
      <c r="BG164" s="125">
        <f>-'TOTAL INVERSION IAP'!AR164</f>
        <v>0</v>
      </c>
      <c r="BH164" s="125">
        <f>-'TOTAL INVERSION IAP'!AS164</f>
        <v>0</v>
      </c>
      <c r="BI164" s="125">
        <f>-'TOTAL INVERSION IAP'!AT164</f>
        <v>0</v>
      </c>
      <c r="BJ164" s="125">
        <f>-'TOTAL INVERSION IAP'!AU164</f>
        <v>0</v>
      </c>
      <c r="BK164" s="125">
        <f>-'TOTAL INVERSION IAP'!AV164</f>
        <v>0</v>
      </c>
      <c r="BL164" s="125">
        <f>-'TOTAL INVERSION IAP'!AW164</f>
        <v>0</v>
      </c>
      <c r="BM164" s="125">
        <f>-'TOTAL INVERSION IAP'!AX164</f>
        <v>0</v>
      </c>
      <c r="BN164" s="125">
        <f>-'TOTAL INVERSION IAP'!AY164</f>
        <v>0</v>
      </c>
      <c r="BO164" s="125">
        <f>-'TOTAL INVERSION IAP'!AZ164</f>
        <v>0</v>
      </c>
      <c r="BP164" s="125">
        <f>-'TOTAL INVERSION IAP'!BA164</f>
        <v>0</v>
      </c>
      <c r="BQ164" s="125">
        <f>-'TOTAL INVERSION IAP'!BB164</f>
        <v>0</v>
      </c>
      <c r="BR164" s="125">
        <f>-'TOTAL INVERSION IAP'!BC164</f>
        <v>0</v>
      </c>
    </row>
    <row r="165" spans="2:70" x14ac:dyDescent="0.25">
      <c r="B165" s="59" t="s">
        <v>591</v>
      </c>
      <c r="C165" s="62" t="str">
        <f>+VLOOKUP(B165,'resumen UCAP'!$A$5:$O$329,2,0)</f>
        <v>ETIQUETA LUMINARIA 150W</v>
      </c>
      <c r="D165" s="63">
        <f>+'Desmonte Infr. financiada'!D165</f>
        <v>169</v>
      </c>
      <c r="E165" s="63" t="str">
        <f>+VLOOKUP(B165,'resumen UCAP'!$A$5:$O$329,3,0)</f>
        <v>Un</v>
      </c>
      <c r="F165" s="64">
        <f>+VLOOKUP(B165,'resumen UCAP'!$A$5:$O$329,15,0)</f>
        <v>333700</v>
      </c>
      <c r="G165" s="123">
        <v>1</v>
      </c>
      <c r="H165" s="125"/>
      <c r="I165" s="125"/>
      <c r="J165" s="125"/>
      <c r="K165" s="125"/>
      <c r="L165" s="125"/>
      <c r="M165" s="125"/>
      <c r="N165" s="125"/>
      <c r="O165" s="125"/>
      <c r="P165" s="125"/>
      <c r="Q165" s="125"/>
      <c r="R165" s="125"/>
      <c r="S165" s="125"/>
      <c r="T165" s="125"/>
      <c r="U165" s="125"/>
      <c r="V165" s="125"/>
      <c r="W165" s="125">
        <f>-'TOTAL INVERSION IAP'!H165</f>
        <v>0</v>
      </c>
      <c r="X165" s="125">
        <f>-'TOTAL INVERSION IAP'!I165</f>
        <v>0</v>
      </c>
      <c r="Y165" s="125">
        <f>-'TOTAL INVERSION IAP'!J165</f>
        <v>0</v>
      </c>
      <c r="Z165" s="125">
        <f>-'TOTAL INVERSION IAP'!K165</f>
        <v>0</v>
      </c>
      <c r="AA165" s="125">
        <f>-'TOTAL INVERSION IAP'!L165</f>
        <v>0</v>
      </c>
      <c r="AB165" s="125">
        <f>-'TOTAL INVERSION IAP'!M165</f>
        <v>0</v>
      </c>
      <c r="AC165" s="125">
        <f>-'TOTAL INVERSION IAP'!N165</f>
        <v>0</v>
      </c>
      <c r="AD165" s="125">
        <f>-'TOTAL INVERSION IAP'!O165</f>
        <v>0</v>
      </c>
      <c r="AE165" s="125">
        <f>-'TOTAL INVERSION IAP'!P165</f>
        <v>0</v>
      </c>
      <c r="AF165" s="125">
        <f>-'TOTAL INVERSION IAP'!Q165</f>
        <v>0</v>
      </c>
      <c r="AG165" s="125">
        <f>-'TOTAL INVERSION IAP'!R165</f>
        <v>0</v>
      </c>
      <c r="AH165" s="125">
        <f>-'TOTAL INVERSION IAP'!S165</f>
        <v>0</v>
      </c>
      <c r="AI165" s="125">
        <f>-'TOTAL INVERSION IAP'!T165</f>
        <v>0</v>
      </c>
      <c r="AJ165" s="125">
        <f>-'TOTAL INVERSION IAP'!U165</f>
        <v>0</v>
      </c>
      <c r="AK165" s="125">
        <f>-'TOTAL INVERSION IAP'!V165</f>
        <v>0</v>
      </c>
      <c r="AL165" s="125">
        <f>-'TOTAL INVERSION IAP'!W165</f>
        <v>0</v>
      </c>
      <c r="AM165" s="125">
        <f>-'TOTAL INVERSION IAP'!X165</f>
        <v>0</v>
      </c>
      <c r="AN165" s="125">
        <f>-'TOTAL INVERSION IAP'!Y165</f>
        <v>0</v>
      </c>
      <c r="AO165" s="125">
        <f>-'TOTAL INVERSION IAP'!Z165</f>
        <v>0</v>
      </c>
      <c r="AP165" s="125">
        <f>-'TOTAL INVERSION IAP'!AA165</f>
        <v>0</v>
      </c>
      <c r="AQ165" s="125">
        <f>-'TOTAL INVERSION IAP'!AB165</f>
        <v>0</v>
      </c>
      <c r="AR165" s="125">
        <f>-'TOTAL INVERSION IAP'!AC165</f>
        <v>0</v>
      </c>
      <c r="AS165" s="125">
        <f>-'TOTAL INVERSION IAP'!AD165</f>
        <v>0</v>
      </c>
      <c r="AT165" s="125">
        <f>-'TOTAL INVERSION IAP'!AE165</f>
        <v>0</v>
      </c>
      <c r="AU165" s="125">
        <f>-'TOTAL INVERSION IAP'!AF165</f>
        <v>0</v>
      </c>
      <c r="AV165" s="125">
        <f>-'TOTAL INVERSION IAP'!AG165</f>
        <v>0</v>
      </c>
      <c r="AW165" s="125">
        <f>-'TOTAL INVERSION IAP'!AH165</f>
        <v>0</v>
      </c>
      <c r="AX165" s="125">
        <f>-'TOTAL INVERSION IAP'!AI165</f>
        <v>0</v>
      </c>
      <c r="AY165" s="125">
        <f>-'TOTAL INVERSION IAP'!AJ165</f>
        <v>0</v>
      </c>
      <c r="AZ165" s="125">
        <f>-'TOTAL INVERSION IAP'!AK165</f>
        <v>0</v>
      </c>
      <c r="BA165" s="125">
        <f>-'TOTAL INVERSION IAP'!AL165</f>
        <v>0</v>
      </c>
      <c r="BB165" s="125">
        <f>-'TOTAL INVERSION IAP'!AM165</f>
        <v>0</v>
      </c>
      <c r="BC165" s="125">
        <f>-'TOTAL INVERSION IAP'!AN165</f>
        <v>0</v>
      </c>
      <c r="BD165" s="125">
        <f>-'TOTAL INVERSION IAP'!AO165</f>
        <v>0</v>
      </c>
      <c r="BE165" s="125">
        <f>-'TOTAL INVERSION IAP'!AP165</f>
        <v>0</v>
      </c>
      <c r="BF165" s="125">
        <f>-'TOTAL INVERSION IAP'!AQ165</f>
        <v>0</v>
      </c>
      <c r="BG165" s="125">
        <f>-'TOTAL INVERSION IAP'!AR165</f>
        <v>0</v>
      </c>
      <c r="BH165" s="125">
        <f>-'TOTAL INVERSION IAP'!AS165</f>
        <v>0</v>
      </c>
      <c r="BI165" s="125">
        <f>-'TOTAL INVERSION IAP'!AT165</f>
        <v>0</v>
      </c>
      <c r="BJ165" s="125">
        <f>-'TOTAL INVERSION IAP'!AU165</f>
        <v>0</v>
      </c>
      <c r="BK165" s="125">
        <f>-'TOTAL INVERSION IAP'!AV165</f>
        <v>0</v>
      </c>
      <c r="BL165" s="125">
        <f>-'TOTAL INVERSION IAP'!AW165</f>
        <v>0</v>
      </c>
      <c r="BM165" s="125">
        <f>-'TOTAL INVERSION IAP'!AX165</f>
        <v>0</v>
      </c>
      <c r="BN165" s="125">
        <f>-'TOTAL INVERSION IAP'!AY165</f>
        <v>0</v>
      </c>
      <c r="BO165" s="125">
        <f>-'TOTAL INVERSION IAP'!AZ165</f>
        <v>0</v>
      </c>
      <c r="BP165" s="125">
        <f>-'TOTAL INVERSION IAP'!BA165</f>
        <v>0</v>
      </c>
      <c r="BQ165" s="125">
        <f>-'TOTAL INVERSION IAP'!BB165</f>
        <v>0</v>
      </c>
      <c r="BR165" s="125">
        <f>-'TOTAL INVERSION IAP'!BC165</f>
        <v>0</v>
      </c>
    </row>
    <row r="166" spans="2:70" x14ac:dyDescent="0.25">
      <c r="B166" s="59" t="s">
        <v>592</v>
      </c>
      <c r="C166" s="62" t="str">
        <f>+VLOOKUP(B166,'resumen UCAP'!$A$5:$O$329,2,0)</f>
        <v>PROYECTOR NA 250W SEGUNDA</v>
      </c>
      <c r="D166" s="63">
        <f>+'Desmonte Infr. financiada'!D166</f>
        <v>279</v>
      </c>
      <c r="E166" s="63" t="str">
        <f>+VLOOKUP(B166,'resumen UCAP'!$A$5:$O$329,3,0)</f>
        <v>Un</v>
      </c>
      <c r="F166" s="64">
        <f>+VLOOKUP(B166,'resumen UCAP'!$A$5:$O$329,15,0)</f>
        <v>413027</v>
      </c>
      <c r="G166" s="123">
        <v>1</v>
      </c>
      <c r="H166" s="125"/>
      <c r="I166" s="125"/>
      <c r="J166" s="125"/>
      <c r="K166" s="125"/>
      <c r="L166" s="125"/>
      <c r="M166" s="125"/>
      <c r="N166" s="125"/>
      <c r="O166" s="125"/>
      <c r="P166" s="125"/>
      <c r="Q166" s="125"/>
      <c r="R166" s="125"/>
      <c r="S166" s="125"/>
      <c r="T166" s="125"/>
      <c r="U166" s="125"/>
      <c r="V166" s="125"/>
      <c r="W166" s="125">
        <f>-'TOTAL INVERSION IAP'!H166</f>
        <v>0</v>
      </c>
      <c r="X166" s="125">
        <f>-'TOTAL INVERSION IAP'!I166</f>
        <v>0</v>
      </c>
      <c r="Y166" s="125">
        <f>-'TOTAL INVERSION IAP'!J166</f>
        <v>0</v>
      </c>
      <c r="Z166" s="125">
        <f>-'TOTAL INVERSION IAP'!K166</f>
        <v>0</v>
      </c>
      <c r="AA166" s="125">
        <f>-'TOTAL INVERSION IAP'!L166</f>
        <v>0</v>
      </c>
      <c r="AB166" s="125">
        <f>-'TOTAL INVERSION IAP'!M166</f>
        <v>0</v>
      </c>
      <c r="AC166" s="125">
        <f>-'TOTAL INVERSION IAP'!N166</f>
        <v>0</v>
      </c>
      <c r="AD166" s="125">
        <f>-'TOTAL INVERSION IAP'!O166</f>
        <v>0</v>
      </c>
      <c r="AE166" s="125">
        <f>-'TOTAL INVERSION IAP'!P166</f>
        <v>0</v>
      </c>
      <c r="AF166" s="125">
        <f>-'TOTAL INVERSION IAP'!Q166</f>
        <v>0</v>
      </c>
      <c r="AG166" s="125">
        <f>-'TOTAL INVERSION IAP'!R166</f>
        <v>0</v>
      </c>
      <c r="AH166" s="125">
        <f>-'TOTAL INVERSION IAP'!S166</f>
        <v>0</v>
      </c>
      <c r="AI166" s="125">
        <f>-'TOTAL INVERSION IAP'!T166</f>
        <v>0</v>
      </c>
      <c r="AJ166" s="125">
        <f>-'TOTAL INVERSION IAP'!U166</f>
        <v>0</v>
      </c>
      <c r="AK166" s="125">
        <f>-'TOTAL INVERSION IAP'!V166</f>
        <v>0</v>
      </c>
      <c r="AL166" s="125">
        <f>-'TOTAL INVERSION IAP'!W166</f>
        <v>0</v>
      </c>
      <c r="AM166" s="125">
        <f>-'TOTAL INVERSION IAP'!X166</f>
        <v>0</v>
      </c>
      <c r="AN166" s="125">
        <f>-'TOTAL INVERSION IAP'!Y166</f>
        <v>0</v>
      </c>
      <c r="AO166" s="125">
        <f>-'TOTAL INVERSION IAP'!Z166</f>
        <v>0</v>
      </c>
      <c r="AP166" s="125">
        <f>-'TOTAL INVERSION IAP'!AA166</f>
        <v>0</v>
      </c>
      <c r="AQ166" s="125">
        <f>-'TOTAL INVERSION IAP'!AB166</f>
        <v>0</v>
      </c>
      <c r="AR166" s="125">
        <f>-'TOTAL INVERSION IAP'!AC166</f>
        <v>0</v>
      </c>
      <c r="AS166" s="125">
        <f>-'TOTAL INVERSION IAP'!AD166</f>
        <v>0</v>
      </c>
      <c r="AT166" s="125">
        <f>-'TOTAL INVERSION IAP'!AE166</f>
        <v>0</v>
      </c>
      <c r="AU166" s="125">
        <f>-'TOTAL INVERSION IAP'!AF166</f>
        <v>0</v>
      </c>
      <c r="AV166" s="125">
        <f>-'TOTAL INVERSION IAP'!AG166</f>
        <v>0</v>
      </c>
      <c r="AW166" s="125">
        <f>-'TOTAL INVERSION IAP'!AH166</f>
        <v>0</v>
      </c>
      <c r="AX166" s="125">
        <f>-'TOTAL INVERSION IAP'!AI166</f>
        <v>0</v>
      </c>
      <c r="AY166" s="125">
        <f>-'TOTAL INVERSION IAP'!AJ166</f>
        <v>0</v>
      </c>
      <c r="AZ166" s="125">
        <f>-'TOTAL INVERSION IAP'!AK166</f>
        <v>0</v>
      </c>
      <c r="BA166" s="125">
        <f>-'TOTAL INVERSION IAP'!AL166</f>
        <v>0</v>
      </c>
      <c r="BB166" s="125">
        <f>-'TOTAL INVERSION IAP'!AM166</f>
        <v>0</v>
      </c>
      <c r="BC166" s="125">
        <f>-'TOTAL INVERSION IAP'!AN166</f>
        <v>0</v>
      </c>
      <c r="BD166" s="125">
        <f>-'TOTAL INVERSION IAP'!AO166</f>
        <v>0</v>
      </c>
      <c r="BE166" s="125">
        <f>-'TOTAL INVERSION IAP'!AP166</f>
        <v>0</v>
      </c>
      <c r="BF166" s="125">
        <f>-'TOTAL INVERSION IAP'!AQ166</f>
        <v>0</v>
      </c>
      <c r="BG166" s="125">
        <f>-'TOTAL INVERSION IAP'!AR166</f>
        <v>0</v>
      </c>
      <c r="BH166" s="125">
        <f>-'TOTAL INVERSION IAP'!AS166</f>
        <v>0</v>
      </c>
      <c r="BI166" s="125">
        <f>-'TOTAL INVERSION IAP'!AT166</f>
        <v>0</v>
      </c>
      <c r="BJ166" s="125">
        <f>-'TOTAL INVERSION IAP'!AU166</f>
        <v>0</v>
      </c>
      <c r="BK166" s="125">
        <f>-'TOTAL INVERSION IAP'!AV166</f>
        <v>0</v>
      </c>
      <c r="BL166" s="125">
        <f>-'TOTAL INVERSION IAP'!AW166</f>
        <v>0</v>
      </c>
      <c r="BM166" s="125">
        <f>-'TOTAL INVERSION IAP'!AX166</f>
        <v>0</v>
      </c>
      <c r="BN166" s="125">
        <f>-'TOTAL INVERSION IAP'!AY166</f>
        <v>0</v>
      </c>
      <c r="BO166" s="125">
        <f>-'TOTAL INVERSION IAP'!AZ166</f>
        <v>0</v>
      </c>
      <c r="BP166" s="125">
        <f>-'TOTAL INVERSION IAP'!BA166</f>
        <v>0</v>
      </c>
      <c r="BQ166" s="125">
        <f>-'TOTAL INVERSION IAP'!BB166</f>
        <v>0</v>
      </c>
      <c r="BR166" s="125">
        <f>-'TOTAL INVERSION IAP'!BC166</f>
        <v>0</v>
      </c>
    </row>
    <row r="167" spans="2:70" x14ac:dyDescent="0.25">
      <c r="B167" s="59"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125"/>
      <c r="I167" s="125"/>
      <c r="J167" s="125"/>
      <c r="K167" s="125"/>
      <c r="L167" s="125"/>
      <c r="M167" s="125"/>
      <c r="N167" s="125"/>
      <c r="O167" s="125"/>
      <c r="P167" s="125"/>
      <c r="Q167" s="125"/>
      <c r="R167" s="125"/>
      <c r="S167" s="125"/>
      <c r="T167" s="125"/>
      <c r="U167" s="125"/>
      <c r="V167" s="125"/>
      <c r="W167" s="125">
        <f>-'TOTAL INVERSION IAP'!H167</f>
        <v>0</v>
      </c>
      <c r="X167" s="125">
        <f>-'TOTAL INVERSION IAP'!I167</f>
        <v>0</v>
      </c>
      <c r="Y167" s="125">
        <f>-'TOTAL INVERSION IAP'!J167</f>
        <v>0</v>
      </c>
      <c r="Z167" s="125">
        <f>-'TOTAL INVERSION IAP'!K167</f>
        <v>0</v>
      </c>
      <c r="AA167" s="125">
        <f>-'TOTAL INVERSION IAP'!L167</f>
        <v>0</v>
      </c>
      <c r="AB167" s="125">
        <f>-'TOTAL INVERSION IAP'!M167</f>
        <v>0</v>
      </c>
      <c r="AC167" s="125">
        <f>-'TOTAL INVERSION IAP'!N167</f>
        <v>0</v>
      </c>
      <c r="AD167" s="125">
        <f>-'TOTAL INVERSION IAP'!O167</f>
        <v>0</v>
      </c>
      <c r="AE167" s="125">
        <f>-'TOTAL INVERSION IAP'!P167</f>
        <v>0</v>
      </c>
      <c r="AF167" s="125">
        <f>-'TOTAL INVERSION IAP'!Q167</f>
        <v>0</v>
      </c>
      <c r="AG167" s="125">
        <f>-'TOTAL INVERSION IAP'!R167</f>
        <v>0</v>
      </c>
      <c r="AH167" s="125">
        <f>-'TOTAL INVERSION IAP'!S167</f>
        <v>0</v>
      </c>
      <c r="AI167" s="125">
        <f>-'TOTAL INVERSION IAP'!T167</f>
        <v>0</v>
      </c>
      <c r="AJ167" s="125">
        <f>-'TOTAL INVERSION IAP'!U167</f>
        <v>0</v>
      </c>
      <c r="AK167" s="125">
        <f>-'TOTAL INVERSION IAP'!V167</f>
        <v>0</v>
      </c>
      <c r="AL167" s="125">
        <f>-'TOTAL INVERSION IAP'!W167</f>
        <v>0</v>
      </c>
      <c r="AM167" s="125">
        <f>-'TOTAL INVERSION IAP'!X167</f>
        <v>0</v>
      </c>
      <c r="AN167" s="125">
        <f>-'TOTAL INVERSION IAP'!Y167</f>
        <v>0</v>
      </c>
      <c r="AO167" s="125">
        <f>-'TOTAL INVERSION IAP'!Z167</f>
        <v>0</v>
      </c>
      <c r="AP167" s="125">
        <f>-'TOTAL INVERSION IAP'!AA167</f>
        <v>0</v>
      </c>
      <c r="AQ167" s="125">
        <f>-'TOTAL INVERSION IAP'!AB167</f>
        <v>0</v>
      </c>
      <c r="AR167" s="125">
        <f>-'TOTAL INVERSION IAP'!AC167</f>
        <v>0</v>
      </c>
      <c r="AS167" s="125">
        <f>-'TOTAL INVERSION IAP'!AD167</f>
        <v>0</v>
      </c>
      <c r="AT167" s="125">
        <f>-'TOTAL INVERSION IAP'!AE167</f>
        <v>0</v>
      </c>
      <c r="AU167" s="125">
        <f>-'TOTAL INVERSION IAP'!AF167</f>
        <v>0</v>
      </c>
      <c r="AV167" s="125">
        <f>-'TOTAL INVERSION IAP'!AG167</f>
        <v>0</v>
      </c>
      <c r="AW167" s="125">
        <f>-'TOTAL INVERSION IAP'!AH167</f>
        <v>0</v>
      </c>
      <c r="AX167" s="125">
        <f>-'TOTAL INVERSION IAP'!AI167</f>
        <v>0</v>
      </c>
      <c r="AY167" s="125">
        <f>-'TOTAL INVERSION IAP'!AJ167</f>
        <v>0</v>
      </c>
      <c r="AZ167" s="125">
        <f>-'TOTAL INVERSION IAP'!AK167</f>
        <v>0</v>
      </c>
      <c r="BA167" s="125">
        <f>-'TOTAL INVERSION IAP'!AL167</f>
        <v>0</v>
      </c>
      <c r="BB167" s="125">
        <f>-'TOTAL INVERSION IAP'!AM167</f>
        <v>0</v>
      </c>
      <c r="BC167" s="125">
        <f>-'TOTAL INVERSION IAP'!AN167</f>
        <v>0</v>
      </c>
      <c r="BD167" s="125">
        <f>-'TOTAL INVERSION IAP'!AO167</f>
        <v>0</v>
      </c>
      <c r="BE167" s="125">
        <f>-'TOTAL INVERSION IAP'!AP167</f>
        <v>0</v>
      </c>
      <c r="BF167" s="125">
        <f>-'TOTAL INVERSION IAP'!AQ167</f>
        <v>0</v>
      </c>
      <c r="BG167" s="125">
        <f>-'TOTAL INVERSION IAP'!AR167</f>
        <v>0</v>
      </c>
      <c r="BH167" s="125">
        <f>-'TOTAL INVERSION IAP'!AS167</f>
        <v>0</v>
      </c>
      <c r="BI167" s="125">
        <f>-'TOTAL INVERSION IAP'!AT167</f>
        <v>0</v>
      </c>
      <c r="BJ167" s="125">
        <f>-'TOTAL INVERSION IAP'!AU167</f>
        <v>0</v>
      </c>
      <c r="BK167" s="125">
        <f>-'TOTAL INVERSION IAP'!AV167</f>
        <v>0</v>
      </c>
      <c r="BL167" s="125">
        <f>-'TOTAL INVERSION IAP'!AW167</f>
        <v>0</v>
      </c>
      <c r="BM167" s="125">
        <f>-'TOTAL INVERSION IAP'!AX167</f>
        <v>0</v>
      </c>
      <c r="BN167" s="125">
        <f>-'TOTAL INVERSION IAP'!AY167</f>
        <v>0</v>
      </c>
      <c r="BO167" s="125">
        <f>-'TOTAL INVERSION IAP'!AZ167</f>
        <v>0</v>
      </c>
      <c r="BP167" s="125">
        <f>-'TOTAL INVERSION IAP'!BA167</f>
        <v>0</v>
      </c>
      <c r="BQ167" s="125">
        <f>-'TOTAL INVERSION IAP'!BB167</f>
        <v>0</v>
      </c>
      <c r="BR167" s="125">
        <f>-'TOTAL INVERSION IAP'!BC167</f>
        <v>0</v>
      </c>
    </row>
    <row r="168" spans="2:70" x14ac:dyDescent="0.25">
      <c r="B168" s="59"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125"/>
      <c r="I168" s="125"/>
      <c r="J168" s="125"/>
      <c r="K168" s="125"/>
      <c r="L168" s="125"/>
      <c r="M168" s="125"/>
      <c r="N168" s="125"/>
      <c r="O168" s="125"/>
      <c r="P168" s="125"/>
      <c r="Q168" s="125"/>
      <c r="R168" s="125"/>
      <c r="S168" s="125"/>
      <c r="T168" s="125"/>
      <c r="U168" s="125"/>
      <c r="V168" s="125"/>
      <c r="W168" s="125">
        <f>-'TOTAL INVERSION IAP'!H168</f>
        <v>0</v>
      </c>
      <c r="X168" s="125">
        <f>-'TOTAL INVERSION IAP'!I168</f>
        <v>0</v>
      </c>
      <c r="Y168" s="125">
        <f>-'TOTAL INVERSION IAP'!J168</f>
        <v>0</v>
      </c>
      <c r="Z168" s="125">
        <f>-'TOTAL INVERSION IAP'!K168</f>
        <v>0</v>
      </c>
      <c r="AA168" s="125">
        <f>-'TOTAL INVERSION IAP'!L168</f>
        <v>0</v>
      </c>
      <c r="AB168" s="125">
        <f>-'TOTAL INVERSION IAP'!M168</f>
        <v>0</v>
      </c>
      <c r="AC168" s="125">
        <f>-'TOTAL INVERSION IAP'!N168</f>
        <v>0</v>
      </c>
      <c r="AD168" s="125">
        <f>-'TOTAL INVERSION IAP'!O168</f>
        <v>0</v>
      </c>
      <c r="AE168" s="125">
        <f>-'TOTAL INVERSION IAP'!P168</f>
        <v>0</v>
      </c>
      <c r="AF168" s="125">
        <f>-'TOTAL INVERSION IAP'!Q168</f>
        <v>0</v>
      </c>
      <c r="AG168" s="125">
        <f>-'TOTAL INVERSION IAP'!R168</f>
        <v>0</v>
      </c>
      <c r="AH168" s="125">
        <f>-'TOTAL INVERSION IAP'!S168</f>
        <v>0</v>
      </c>
      <c r="AI168" s="125">
        <f>-'TOTAL INVERSION IAP'!T168</f>
        <v>0</v>
      </c>
      <c r="AJ168" s="125">
        <f>-'TOTAL INVERSION IAP'!U168</f>
        <v>0</v>
      </c>
      <c r="AK168" s="125">
        <f>-'TOTAL INVERSION IAP'!V168</f>
        <v>0</v>
      </c>
      <c r="AL168" s="125">
        <f>-'TOTAL INVERSION IAP'!W168</f>
        <v>0</v>
      </c>
      <c r="AM168" s="125">
        <f>-'TOTAL INVERSION IAP'!X168</f>
        <v>0</v>
      </c>
      <c r="AN168" s="125">
        <f>-'TOTAL INVERSION IAP'!Y168</f>
        <v>0</v>
      </c>
      <c r="AO168" s="125">
        <f>-'TOTAL INVERSION IAP'!Z168</f>
        <v>0</v>
      </c>
      <c r="AP168" s="125">
        <f>-'TOTAL INVERSION IAP'!AA168</f>
        <v>0</v>
      </c>
      <c r="AQ168" s="125">
        <f>-'TOTAL INVERSION IAP'!AB168</f>
        <v>0</v>
      </c>
      <c r="AR168" s="125">
        <f>-'TOTAL INVERSION IAP'!AC168</f>
        <v>0</v>
      </c>
      <c r="AS168" s="125">
        <f>-'TOTAL INVERSION IAP'!AD168</f>
        <v>0</v>
      </c>
      <c r="AT168" s="125">
        <f>-'TOTAL INVERSION IAP'!AE168</f>
        <v>0</v>
      </c>
      <c r="AU168" s="125">
        <f>-'TOTAL INVERSION IAP'!AF168</f>
        <v>0</v>
      </c>
      <c r="AV168" s="125">
        <f>-'TOTAL INVERSION IAP'!AG168</f>
        <v>0</v>
      </c>
      <c r="AW168" s="125">
        <f>-'TOTAL INVERSION IAP'!AH168</f>
        <v>0</v>
      </c>
      <c r="AX168" s="125">
        <f>-'TOTAL INVERSION IAP'!AI168</f>
        <v>0</v>
      </c>
      <c r="AY168" s="125">
        <f>-'TOTAL INVERSION IAP'!AJ168</f>
        <v>0</v>
      </c>
      <c r="AZ168" s="125">
        <f>-'TOTAL INVERSION IAP'!AK168</f>
        <v>0</v>
      </c>
      <c r="BA168" s="125">
        <f>-'TOTAL INVERSION IAP'!AL168</f>
        <v>0</v>
      </c>
      <c r="BB168" s="125">
        <f>-'TOTAL INVERSION IAP'!AM168</f>
        <v>0</v>
      </c>
      <c r="BC168" s="125">
        <f>-'TOTAL INVERSION IAP'!AN168</f>
        <v>0</v>
      </c>
      <c r="BD168" s="125">
        <f>-'TOTAL INVERSION IAP'!AO168</f>
        <v>0</v>
      </c>
      <c r="BE168" s="125">
        <f>-'TOTAL INVERSION IAP'!AP168</f>
        <v>0</v>
      </c>
      <c r="BF168" s="125">
        <f>-'TOTAL INVERSION IAP'!AQ168</f>
        <v>0</v>
      </c>
      <c r="BG168" s="125">
        <f>-'TOTAL INVERSION IAP'!AR168</f>
        <v>0</v>
      </c>
      <c r="BH168" s="125">
        <f>-'TOTAL INVERSION IAP'!AS168</f>
        <v>0</v>
      </c>
      <c r="BI168" s="125">
        <f>-'TOTAL INVERSION IAP'!AT168</f>
        <v>0</v>
      </c>
      <c r="BJ168" s="125">
        <f>-'TOTAL INVERSION IAP'!AU168</f>
        <v>0</v>
      </c>
      <c r="BK168" s="125">
        <f>-'TOTAL INVERSION IAP'!AV168</f>
        <v>0</v>
      </c>
      <c r="BL168" s="125">
        <f>-'TOTAL INVERSION IAP'!AW168</f>
        <v>0</v>
      </c>
      <c r="BM168" s="125">
        <f>-'TOTAL INVERSION IAP'!AX168</f>
        <v>0</v>
      </c>
      <c r="BN168" s="125">
        <f>-'TOTAL INVERSION IAP'!AY168</f>
        <v>0</v>
      </c>
      <c r="BO168" s="125">
        <f>-'TOTAL INVERSION IAP'!AZ168</f>
        <v>0</v>
      </c>
      <c r="BP168" s="125">
        <f>-'TOTAL INVERSION IAP'!BA168</f>
        <v>0</v>
      </c>
      <c r="BQ168" s="125">
        <f>-'TOTAL INVERSION IAP'!BB168</f>
        <v>0</v>
      </c>
      <c r="BR168" s="125">
        <f>-'TOTAL INVERSION IAP'!BC168</f>
        <v>0</v>
      </c>
    </row>
    <row r="169" spans="2:70" x14ac:dyDescent="0.25">
      <c r="B169" s="59" t="s">
        <v>595</v>
      </c>
      <c r="C169" s="62" t="str">
        <f>+VLOOKUP(B169,'resumen UCAP'!$A$5:$O$329,2,0)</f>
        <v>PROYECTOR NA 400W SEGUNDA</v>
      </c>
      <c r="D169" s="63">
        <f>+'Desmonte Infr. financiada'!D169</f>
        <v>440</v>
      </c>
      <c r="E169" s="63" t="str">
        <f>+VLOOKUP(B169,'resumen UCAP'!$A$5:$O$329,3,0)</f>
        <v>Un</v>
      </c>
      <c r="F169" s="64">
        <f>+VLOOKUP(B169,'resumen UCAP'!$A$5:$O$329,15,0)</f>
        <v>413027</v>
      </c>
      <c r="G169" s="123">
        <v>1</v>
      </c>
      <c r="H169" s="125"/>
      <c r="I169" s="125"/>
      <c r="J169" s="125"/>
      <c r="K169" s="125"/>
      <c r="L169" s="125"/>
      <c r="M169" s="125"/>
      <c r="N169" s="125"/>
      <c r="O169" s="125"/>
      <c r="P169" s="125"/>
      <c r="Q169" s="125"/>
      <c r="R169" s="125"/>
      <c r="S169" s="125"/>
      <c r="T169" s="125"/>
      <c r="U169" s="125"/>
      <c r="V169" s="125"/>
      <c r="W169" s="125">
        <f>-'TOTAL INVERSION IAP'!H169</f>
        <v>0</v>
      </c>
      <c r="X169" s="125">
        <f>-'TOTAL INVERSION IAP'!I169</f>
        <v>0</v>
      </c>
      <c r="Y169" s="125">
        <f>-'TOTAL INVERSION IAP'!J169</f>
        <v>0</v>
      </c>
      <c r="Z169" s="125">
        <f>-'TOTAL INVERSION IAP'!K169</f>
        <v>0</v>
      </c>
      <c r="AA169" s="125">
        <f>-'TOTAL INVERSION IAP'!L169</f>
        <v>0</v>
      </c>
      <c r="AB169" s="125">
        <f>-'TOTAL INVERSION IAP'!M169</f>
        <v>0</v>
      </c>
      <c r="AC169" s="125">
        <f>-'TOTAL INVERSION IAP'!N169</f>
        <v>0</v>
      </c>
      <c r="AD169" s="125">
        <f>-'TOTAL INVERSION IAP'!O169</f>
        <v>0</v>
      </c>
      <c r="AE169" s="125">
        <f>-'TOTAL INVERSION IAP'!P169</f>
        <v>0</v>
      </c>
      <c r="AF169" s="125">
        <f>-'TOTAL INVERSION IAP'!Q169</f>
        <v>0</v>
      </c>
      <c r="AG169" s="125">
        <f>-'TOTAL INVERSION IAP'!R169</f>
        <v>0</v>
      </c>
      <c r="AH169" s="125">
        <f>-'TOTAL INVERSION IAP'!S169</f>
        <v>0</v>
      </c>
      <c r="AI169" s="125">
        <f>-'TOTAL INVERSION IAP'!T169</f>
        <v>0</v>
      </c>
      <c r="AJ169" s="125">
        <f>-'TOTAL INVERSION IAP'!U169</f>
        <v>0</v>
      </c>
      <c r="AK169" s="125">
        <f>-'TOTAL INVERSION IAP'!V169</f>
        <v>0</v>
      </c>
      <c r="AL169" s="125">
        <f>-'TOTAL INVERSION IAP'!W169</f>
        <v>0</v>
      </c>
      <c r="AM169" s="125">
        <f>-'TOTAL INVERSION IAP'!X169</f>
        <v>0</v>
      </c>
      <c r="AN169" s="125">
        <f>-'TOTAL INVERSION IAP'!Y169</f>
        <v>0</v>
      </c>
      <c r="AO169" s="125">
        <f>-'TOTAL INVERSION IAP'!Z169</f>
        <v>0</v>
      </c>
      <c r="AP169" s="125">
        <f>-'TOTAL INVERSION IAP'!AA169</f>
        <v>0</v>
      </c>
      <c r="AQ169" s="125">
        <f>-'TOTAL INVERSION IAP'!AB169</f>
        <v>0</v>
      </c>
      <c r="AR169" s="125">
        <f>-'TOTAL INVERSION IAP'!AC169</f>
        <v>0</v>
      </c>
      <c r="AS169" s="125">
        <f>-'TOTAL INVERSION IAP'!AD169</f>
        <v>0</v>
      </c>
      <c r="AT169" s="125">
        <f>-'TOTAL INVERSION IAP'!AE169</f>
        <v>0</v>
      </c>
      <c r="AU169" s="125">
        <f>-'TOTAL INVERSION IAP'!AF169</f>
        <v>0</v>
      </c>
      <c r="AV169" s="125">
        <f>-'TOTAL INVERSION IAP'!AG169</f>
        <v>0</v>
      </c>
      <c r="AW169" s="125">
        <f>-'TOTAL INVERSION IAP'!AH169</f>
        <v>0</v>
      </c>
      <c r="AX169" s="125">
        <f>-'TOTAL INVERSION IAP'!AI169</f>
        <v>0</v>
      </c>
      <c r="AY169" s="125">
        <f>-'TOTAL INVERSION IAP'!AJ169</f>
        <v>0</v>
      </c>
      <c r="AZ169" s="125">
        <f>-'TOTAL INVERSION IAP'!AK169</f>
        <v>0</v>
      </c>
      <c r="BA169" s="125">
        <f>-'TOTAL INVERSION IAP'!AL169</f>
        <v>0</v>
      </c>
      <c r="BB169" s="125">
        <f>-'TOTAL INVERSION IAP'!AM169</f>
        <v>0</v>
      </c>
      <c r="BC169" s="125">
        <f>-'TOTAL INVERSION IAP'!AN169</f>
        <v>0</v>
      </c>
      <c r="BD169" s="125">
        <f>-'TOTAL INVERSION IAP'!AO169</f>
        <v>0</v>
      </c>
      <c r="BE169" s="125">
        <f>-'TOTAL INVERSION IAP'!AP169</f>
        <v>0</v>
      </c>
      <c r="BF169" s="125">
        <f>-'TOTAL INVERSION IAP'!AQ169</f>
        <v>0</v>
      </c>
      <c r="BG169" s="125">
        <f>-'TOTAL INVERSION IAP'!AR169</f>
        <v>0</v>
      </c>
      <c r="BH169" s="125">
        <f>-'TOTAL INVERSION IAP'!AS169</f>
        <v>0</v>
      </c>
      <c r="BI169" s="125">
        <f>-'TOTAL INVERSION IAP'!AT169</f>
        <v>0</v>
      </c>
      <c r="BJ169" s="125">
        <f>-'TOTAL INVERSION IAP'!AU169</f>
        <v>0</v>
      </c>
      <c r="BK169" s="125">
        <f>-'TOTAL INVERSION IAP'!AV169</f>
        <v>0</v>
      </c>
      <c r="BL169" s="125">
        <f>-'TOTAL INVERSION IAP'!AW169</f>
        <v>0</v>
      </c>
      <c r="BM169" s="125">
        <f>-'TOTAL INVERSION IAP'!AX169</f>
        <v>0</v>
      </c>
      <c r="BN169" s="125">
        <f>-'TOTAL INVERSION IAP'!AY169</f>
        <v>0</v>
      </c>
      <c r="BO169" s="125">
        <f>-'TOTAL INVERSION IAP'!AZ169</f>
        <v>0</v>
      </c>
      <c r="BP169" s="125">
        <f>-'TOTAL INVERSION IAP'!BA169</f>
        <v>0</v>
      </c>
      <c r="BQ169" s="125">
        <f>-'TOTAL INVERSION IAP'!BB169</f>
        <v>0</v>
      </c>
      <c r="BR169" s="125">
        <f>-'TOTAL INVERSION IAP'!BC169</f>
        <v>0</v>
      </c>
    </row>
    <row r="170" spans="2:70" x14ac:dyDescent="0.25">
      <c r="B170" s="59" t="s">
        <v>596</v>
      </c>
      <c r="C170" s="62" t="str">
        <f>+VLOOKUP(B170,'resumen UCAP'!$A$5:$O$329,2,0)</f>
        <v>LUMINARIA NA 100W (D3248)</v>
      </c>
      <c r="D170" s="63">
        <f>+'Desmonte Infr. financiada'!D170</f>
        <v>115</v>
      </c>
      <c r="E170" s="63" t="str">
        <f>+VLOOKUP(B170,'resumen UCAP'!$A$5:$O$329,3,0)</f>
        <v>Un</v>
      </c>
      <c r="F170" s="64">
        <f>+VLOOKUP(B170,'resumen UCAP'!$A$5:$O$329,15,0)</f>
        <v>211467</v>
      </c>
      <c r="G170" s="123">
        <v>1</v>
      </c>
      <c r="H170" s="125"/>
      <c r="I170" s="125"/>
      <c r="J170" s="125"/>
      <c r="K170" s="125"/>
      <c r="L170" s="125"/>
      <c r="M170" s="125"/>
      <c r="N170" s="125"/>
      <c r="O170" s="125"/>
      <c r="P170" s="125"/>
      <c r="Q170" s="125"/>
      <c r="R170" s="125"/>
      <c r="S170" s="125"/>
      <c r="T170" s="125"/>
      <c r="U170" s="125"/>
      <c r="V170" s="125"/>
      <c r="W170" s="125">
        <f>-'TOTAL INVERSION IAP'!H170</f>
        <v>0</v>
      </c>
      <c r="X170" s="125">
        <f>-'TOTAL INVERSION IAP'!I170</f>
        <v>0</v>
      </c>
      <c r="Y170" s="125">
        <f>-'TOTAL INVERSION IAP'!J170</f>
        <v>0</v>
      </c>
      <c r="Z170" s="125">
        <f>-'TOTAL INVERSION IAP'!K170</f>
        <v>0</v>
      </c>
      <c r="AA170" s="125">
        <f>-'TOTAL INVERSION IAP'!L170</f>
        <v>0</v>
      </c>
      <c r="AB170" s="125">
        <f>-'TOTAL INVERSION IAP'!M170</f>
        <v>0</v>
      </c>
      <c r="AC170" s="125">
        <f>-'TOTAL INVERSION IAP'!N170</f>
        <v>0</v>
      </c>
      <c r="AD170" s="125">
        <f>-'TOTAL INVERSION IAP'!O170</f>
        <v>0</v>
      </c>
      <c r="AE170" s="125">
        <f>-'TOTAL INVERSION IAP'!P170</f>
        <v>0</v>
      </c>
      <c r="AF170" s="125">
        <f>-'TOTAL INVERSION IAP'!Q170</f>
        <v>0</v>
      </c>
      <c r="AG170" s="125">
        <f>-'TOTAL INVERSION IAP'!R170</f>
        <v>0</v>
      </c>
      <c r="AH170" s="125">
        <f>-'TOTAL INVERSION IAP'!S170</f>
        <v>0</v>
      </c>
      <c r="AI170" s="125">
        <f>-'TOTAL INVERSION IAP'!T170</f>
        <v>0</v>
      </c>
      <c r="AJ170" s="125">
        <f>-'TOTAL INVERSION IAP'!U170</f>
        <v>0</v>
      </c>
      <c r="AK170" s="125">
        <f>-'TOTAL INVERSION IAP'!V170</f>
        <v>0</v>
      </c>
      <c r="AL170" s="125">
        <f>-'TOTAL INVERSION IAP'!W170</f>
        <v>0</v>
      </c>
      <c r="AM170" s="125">
        <f>-'TOTAL INVERSION IAP'!X170</f>
        <v>0</v>
      </c>
      <c r="AN170" s="125">
        <f>-'TOTAL INVERSION IAP'!Y170</f>
        <v>0</v>
      </c>
      <c r="AO170" s="125">
        <f>-'TOTAL INVERSION IAP'!Z170</f>
        <v>0</v>
      </c>
      <c r="AP170" s="125">
        <f>-'TOTAL INVERSION IAP'!AA170</f>
        <v>0</v>
      </c>
      <c r="AQ170" s="125">
        <f>-'TOTAL INVERSION IAP'!AB170</f>
        <v>0</v>
      </c>
      <c r="AR170" s="125">
        <f>-'TOTAL INVERSION IAP'!AC170</f>
        <v>0</v>
      </c>
      <c r="AS170" s="125">
        <f>-'TOTAL INVERSION IAP'!AD170</f>
        <v>0</v>
      </c>
      <c r="AT170" s="125">
        <f>-'TOTAL INVERSION IAP'!AE170</f>
        <v>0</v>
      </c>
      <c r="AU170" s="125">
        <f>-'TOTAL INVERSION IAP'!AF170</f>
        <v>0</v>
      </c>
      <c r="AV170" s="125">
        <f>-'TOTAL INVERSION IAP'!AG170</f>
        <v>0</v>
      </c>
      <c r="AW170" s="125">
        <f>-'TOTAL INVERSION IAP'!AH170</f>
        <v>0</v>
      </c>
      <c r="AX170" s="125">
        <f>-'TOTAL INVERSION IAP'!AI170</f>
        <v>0</v>
      </c>
      <c r="AY170" s="125">
        <f>-'TOTAL INVERSION IAP'!AJ170</f>
        <v>0</v>
      </c>
      <c r="AZ170" s="125">
        <f>-'TOTAL INVERSION IAP'!AK170</f>
        <v>0</v>
      </c>
      <c r="BA170" s="125">
        <f>-'TOTAL INVERSION IAP'!AL170</f>
        <v>0</v>
      </c>
      <c r="BB170" s="125">
        <f>-'TOTAL INVERSION IAP'!AM170</f>
        <v>0</v>
      </c>
      <c r="BC170" s="125">
        <f>-'TOTAL INVERSION IAP'!AN170</f>
        <v>0</v>
      </c>
      <c r="BD170" s="125">
        <f>-'TOTAL INVERSION IAP'!AO170</f>
        <v>0</v>
      </c>
      <c r="BE170" s="125">
        <f>-'TOTAL INVERSION IAP'!AP170</f>
        <v>0</v>
      </c>
      <c r="BF170" s="125">
        <f>-'TOTAL INVERSION IAP'!AQ170</f>
        <v>0</v>
      </c>
      <c r="BG170" s="125">
        <f>-'TOTAL INVERSION IAP'!AR170</f>
        <v>0</v>
      </c>
      <c r="BH170" s="125">
        <f>-'TOTAL INVERSION IAP'!AS170</f>
        <v>0</v>
      </c>
      <c r="BI170" s="125">
        <f>-'TOTAL INVERSION IAP'!AT170</f>
        <v>0</v>
      </c>
      <c r="BJ170" s="125">
        <f>-'TOTAL INVERSION IAP'!AU170</f>
        <v>0</v>
      </c>
      <c r="BK170" s="125">
        <f>-'TOTAL INVERSION IAP'!AV170</f>
        <v>0</v>
      </c>
      <c r="BL170" s="125">
        <f>-'TOTAL INVERSION IAP'!AW170</f>
        <v>0</v>
      </c>
      <c r="BM170" s="125">
        <f>-'TOTAL INVERSION IAP'!AX170</f>
        <v>0</v>
      </c>
      <c r="BN170" s="125">
        <f>-'TOTAL INVERSION IAP'!AY170</f>
        <v>0</v>
      </c>
      <c r="BO170" s="125">
        <f>-'TOTAL INVERSION IAP'!AZ170</f>
        <v>0</v>
      </c>
      <c r="BP170" s="125">
        <f>-'TOTAL INVERSION IAP'!BA170</f>
        <v>0</v>
      </c>
      <c r="BQ170" s="125">
        <f>-'TOTAL INVERSION IAP'!BB170</f>
        <v>0</v>
      </c>
      <c r="BR170" s="125">
        <f>-'TOTAL INVERSION IAP'!BC170</f>
        <v>0</v>
      </c>
    </row>
    <row r="171" spans="2:70" x14ac:dyDescent="0.25">
      <c r="B171" s="59" t="s">
        <v>597</v>
      </c>
      <c r="C171" s="62" t="str">
        <f>+VLOOKUP(B171,'resumen UCAP'!$A$5:$O$329,2,0)</f>
        <v>LUMINARIA IMPOLED 150W NUEVA</v>
      </c>
      <c r="D171" s="63">
        <f>+'Desmonte Infr. financiada'!D171</f>
        <v>150</v>
      </c>
      <c r="E171" s="63" t="str">
        <f>+VLOOKUP(B171,'resumen UCAP'!$A$5:$O$329,3,0)</f>
        <v>Un</v>
      </c>
      <c r="F171" s="64">
        <f>+VLOOKUP(B171,'resumen UCAP'!$A$5:$O$329,15,0)</f>
        <v>845605</v>
      </c>
      <c r="G171" s="61">
        <v>1</v>
      </c>
      <c r="H171" s="125"/>
      <c r="I171" s="125"/>
      <c r="J171" s="125"/>
      <c r="K171" s="125"/>
      <c r="L171" s="125"/>
      <c r="M171" s="125"/>
      <c r="N171" s="125"/>
      <c r="O171" s="125"/>
      <c r="P171" s="125"/>
      <c r="Q171" s="125"/>
      <c r="R171" s="125"/>
      <c r="S171" s="125"/>
      <c r="T171" s="125"/>
      <c r="U171" s="125"/>
      <c r="V171" s="125"/>
      <c r="W171" s="125">
        <f>-'TOTAL INVERSION IAP'!H171</f>
        <v>0</v>
      </c>
      <c r="X171" s="125">
        <f>-'TOTAL INVERSION IAP'!I171</f>
        <v>0</v>
      </c>
      <c r="Y171" s="125">
        <f>-'TOTAL INVERSION IAP'!J171</f>
        <v>0</v>
      </c>
      <c r="Z171" s="125">
        <f>-'TOTAL INVERSION IAP'!K171</f>
        <v>0</v>
      </c>
      <c r="AA171" s="125">
        <f>-'TOTAL INVERSION IAP'!L171</f>
        <v>0</v>
      </c>
      <c r="AB171" s="125">
        <f>-'TOTAL INVERSION IAP'!M171</f>
        <v>0</v>
      </c>
      <c r="AC171" s="125">
        <f>-'TOTAL INVERSION IAP'!N171</f>
        <v>0</v>
      </c>
      <c r="AD171" s="125">
        <f>-'TOTAL INVERSION IAP'!O171</f>
        <v>0</v>
      </c>
      <c r="AE171" s="125">
        <f>-'TOTAL INVERSION IAP'!P171</f>
        <v>0</v>
      </c>
      <c r="AF171" s="125">
        <f>-'TOTAL INVERSION IAP'!Q171</f>
        <v>0</v>
      </c>
      <c r="AG171" s="125">
        <f>-'TOTAL INVERSION IAP'!R171</f>
        <v>0</v>
      </c>
      <c r="AH171" s="125">
        <f>-'TOTAL INVERSION IAP'!S171</f>
        <v>0</v>
      </c>
      <c r="AI171" s="125">
        <f>-'TOTAL INVERSION IAP'!T171</f>
        <v>0</v>
      </c>
      <c r="AJ171" s="125">
        <f>-'TOTAL INVERSION IAP'!U171</f>
        <v>0</v>
      </c>
      <c r="AK171" s="125">
        <f>-'TOTAL INVERSION IAP'!V171</f>
        <v>0</v>
      </c>
      <c r="AL171" s="125">
        <f>-'TOTAL INVERSION IAP'!W171</f>
        <v>0</v>
      </c>
      <c r="AM171" s="125">
        <f>-'TOTAL INVERSION IAP'!X171</f>
        <v>0</v>
      </c>
      <c r="AN171" s="125">
        <f>-'TOTAL INVERSION IAP'!Y171</f>
        <v>0</v>
      </c>
      <c r="AO171" s="125">
        <f>-'TOTAL INVERSION IAP'!Z171</f>
        <v>0</v>
      </c>
      <c r="AP171" s="125">
        <f>-'TOTAL INVERSION IAP'!AA171</f>
        <v>0</v>
      </c>
      <c r="AQ171" s="125">
        <f>-'TOTAL INVERSION IAP'!AB171</f>
        <v>0</v>
      </c>
      <c r="AR171" s="125">
        <f>-'TOTAL INVERSION IAP'!AC171</f>
        <v>0</v>
      </c>
      <c r="AS171" s="125">
        <f>-'TOTAL INVERSION IAP'!AD171</f>
        <v>0</v>
      </c>
      <c r="AT171" s="125">
        <f>-'TOTAL INVERSION IAP'!AE171</f>
        <v>0</v>
      </c>
      <c r="AU171" s="125">
        <f>-'TOTAL INVERSION IAP'!AF171</f>
        <v>0</v>
      </c>
      <c r="AV171" s="125">
        <f>-'TOTAL INVERSION IAP'!AG171</f>
        <v>0</v>
      </c>
      <c r="AW171" s="125">
        <f>-'TOTAL INVERSION IAP'!AH171</f>
        <v>0</v>
      </c>
      <c r="AX171" s="125">
        <f>-'TOTAL INVERSION IAP'!AI171</f>
        <v>0</v>
      </c>
      <c r="AY171" s="125">
        <f>-'TOTAL INVERSION IAP'!AJ171</f>
        <v>0</v>
      </c>
      <c r="AZ171" s="125">
        <f>-'TOTAL INVERSION IAP'!AK171</f>
        <v>0</v>
      </c>
      <c r="BA171" s="125">
        <f>-'TOTAL INVERSION IAP'!AL171</f>
        <v>0</v>
      </c>
      <c r="BB171" s="125">
        <f>-'TOTAL INVERSION IAP'!AM171</f>
        <v>0</v>
      </c>
      <c r="BC171" s="125">
        <f>-'TOTAL INVERSION IAP'!AN171</f>
        <v>0</v>
      </c>
      <c r="BD171" s="125">
        <f>-'TOTAL INVERSION IAP'!AO171</f>
        <v>0</v>
      </c>
      <c r="BE171" s="125">
        <f>-'TOTAL INVERSION IAP'!AP171</f>
        <v>0</v>
      </c>
      <c r="BF171" s="125">
        <f>-'TOTAL INVERSION IAP'!AQ171</f>
        <v>0</v>
      </c>
      <c r="BG171" s="125">
        <f>-'TOTAL INVERSION IAP'!AR171</f>
        <v>0</v>
      </c>
      <c r="BH171" s="125">
        <f>-'TOTAL INVERSION IAP'!AS171</f>
        <v>0</v>
      </c>
      <c r="BI171" s="125">
        <f>-'TOTAL INVERSION IAP'!AT171</f>
        <v>0</v>
      </c>
      <c r="BJ171" s="125">
        <f>-'TOTAL INVERSION IAP'!AU171</f>
        <v>0</v>
      </c>
      <c r="BK171" s="125">
        <f>-'TOTAL INVERSION IAP'!AV171</f>
        <v>0</v>
      </c>
      <c r="BL171" s="125">
        <f>-'TOTAL INVERSION IAP'!AW171</f>
        <v>0</v>
      </c>
      <c r="BM171" s="125">
        <f>-'TOTAL INVERSION IAP'!AX171</f>
        <v>0</v>
      </c>
      <c r="BN171" s="125">
        <f>-'TOTAL INVERSION IAP'!AY171</f>
        <v>0</v>
      </c>
      <c r="BO171" s="125">
        <f>-'TOTAL INVERSION IAP'!AZ171</f>
        <v>0</v>
      </c>
      <c r="BP171" s="125">
        <f>-'TOTAL INVERSION IAP'!BA171</f>
        <v>0</v>
      </c>
      <c r="BQ171" s="125">
        <f>-'TOTAL INVERSION IAP'!BB171</f>
        <v>0</v>
      </c>
      <c r="BR171" s="125">
        <f>-'TOTAL INVERSION IAP'!BC171</f>
        <v>0</v>
      </c>
    </row>
    <row r="172" spans="2:70" x14ac:dyDescent="0.25">
      <c r="B172" s="59" t="s">
        <v>598</v>
      </c>
      <c r="C172" s="62" t="str">
        <f>+VLOOKUP(B172,'resumen UCAP'!$A$5:$O$329,2,0)</f>
        <v>LUMINARIA NA 250W VIENTO SEGUNDA</v>
      </c>
      <c r="D172" s="63">
        <f>+'Desmonte Infr. financiada'!D172</f>
        <v>279</v>
      </c>
      <c r="E172" s="63" t="str">
        <f>+VLOOKUP(B172,'resumen UCAP'!$A$5:$O$329,3,0)</f>
        <v>Un</v>
      </c>
      <c r="F172" s="64">
        <f>+VLOOKUP(B172,'resumen UCAP'!$A$5:$O$329,15,0)</f>
        <v>509142</v>
      </c>
      <c r="G172" s="123">
        <v>2</v>
      </c>
      <c r="H172" s="125"/>
      <c r="I172" s="125"/>
      <c r="J172" s="125"/>
      <c r="K172" s="125"/>
      <c r="L172" s="125"/>
      <c r="M172" s="125"/>
      <c r="N172" s="125"/>
      <c r="O172" s="125"/>
      <c r="P172" s="125"/>
      <c r="Q172" s="125"/>
      <c r="R172" s="125"/>
      <c r="S172" s="125"/>
      <c r="T172" s="125"/>
      <c r="U172" s="125"/>
      <c r="V172" s="125"/>
      <c r="W172" s="125">
        <f>-'TOTAL INVERSION IAP'!H172</f>
        <v>0</v>
      </c>
      <c r="X172" s="125">
        <f>-'TOTAL INVERSION IAP'!I172</f>
        <v>0</v>
      </c>
      <c r="Y172" s="125">
        <f>-'TOTAL INVERSION IAP'!J172</f>
        <v>0</v>
      </c>
      <c r="Z172" s="125">
        <f>-'TOTAL INVERSION IAP'!K172</f>
        <v>0</v>
      </c>
      <c r="AA172" s="125">
        <f>-'TOTAL INVERSION IAP'!L172</f>
        <v>0</v>
      </c>
      <c r="AB172" s="125">
        <f>-'TOTAL INVERSION IAP'!M172</f>
        <v>0</v>
      </c>
      <c r="AC172" s="125">
        <f>-'TOTAL INVERSION IAP'!N172</f>
        <v>0</v>
      </c>
      <c r="AD172" s="125">
        <f>-'TOTAL INVERSION IAP'!O172</f>
        <v>0</v>
      </c>
      <c r="AE172" s="125">
        <f>-'TOTAL INVERSION IAP'!P172</f>
        <v>0</v>
      </c>
      <c r="AF172" s="125">
        <f>-'TOTAL INVERSION IAP'!Q172</f>
        <v>0</v>
      </c>
      <c r="AG172" s="125">
        <f>-'TOTAL INVERSION IAP'!R172</f>
        <v>0</v>
      </c>
      <c r="AH172" s="125">
        <f>-'TOTAL INVERSION IAP'!S172</f>
        <v>0</v>
      </c>
      <c r="AI172" s="125">
        <f>-'TOTAL INVERSION IAP'!T172</f>
        <v>0</v>
      </c>
      <c r="AJ172" s="125">
        <f>-'TOTAL INVERSION IAP'!U172</f>
        <v>0</v>
      </c>
      <c r="AK172" s="125">
        <f>-'TOTAL INVERSION IAP'!V172</f>
        <v>0</v>
      </c>
      <c r="AL172" s="125">
        <f>-'TOTAL INVERSION IAP'!W172</f>
        <v>0</v>
      </c>
      <c r="AM172" s="125">
        <f>-'TOTAL INVERSION IAP'!X172</f>
        <v>0</v>
      </c>
      <c r="AN172" s="125">
        <f>-'TOTAL INVERSION IAP'!Y172</f>
        <v>0</v>
      </c>
      <c r="AO172" s="125">
        <f>-'TOTAL INVERSION IAP'!Z172</f>
        <v>0</v>
      </c>
      <c r="AP172" s="125">
        <f>-'TOTAL INVERSION IAP'!AA172</f>
        <v>0</v>
      </c>
      <c r="AQ172" s="125">
        <f>-'TOTAL INVERSION IAP'!AB172</f>
        <v>0</v>
      </c>
      <c r="AR172" s="125">
        <f>-'TOTAL INVERSION IAP'!AC172</f>
        <v>0</v>
      </c>
      <c r="AS172" s="125">
        <f>-'TOTAL INVERSION IAP'!AD172</f>
        <v>0</v>
      </c>
      <c r="AT172" s="125">
        <f>-'TOTAL INVERSION IAP'!AE172</f>
        <v>0</v>
      </c>
      <c r="AU172" s="125">
        <f>-'TOTAL INVERSION IAP'!AF172</f>
        <v>0</v>
      </c>
      <c r="AV172" s="125">
        <f>-'TOTAL INVERSION IAP'!AG172</f>
        <v>0</v>
      </c>
      <c r="AW172" s="125">
        <f>-'TOTAL INVERSION IAP'!AH172</f>
        <v>0</v>
      </c>
      <c r="AX172" s="125">
        <f>-'TOTAL INVERSION IAP'!AI172</f>
        <v>0</v>
      </c>
      <c r="AY172" s="125">
        <f>-'TOTAL INVERSION IAP'!AJ172</f>
        <v>0</v>
      </c>
      <c r="AZ172" s="125">
        <f>-'TOTAL INVERSION IAP'!AK172</f>
        <v>0</v>
      </c>
      <c r="BA172" s="125">
        <f>-'TOTAL INVERSION IAP'!AL172</f>
        <v>0</v>
      </c>
      <c r="BB172" s="125">
        <f>-'TOTAL INVERSION IAP'!AM172</f>
        <v>0</v>
      </c>
      <c r="BC172" s="125">
        <f>-'TOTAL INVERSION IAP'!AN172</f>
        <v>0</v>
      </c>
      <c r="BD172" s="125">
        <f>-'TOTAL INVERSION IAP'!AO172</f>
        <v>0</v>
      </c>
      <c r="BE172" s="125">
        <f>-'TOTAL INVERSION IAP'!AP172</f>
        <v>0</v>
      </c>
      <c r="BF172" s="125">
        <f>-'TOTAL INVERSION IAP'!AQ172</f>
        <v>0</v>
      </c>
      <c r="BG172" s="125">
        <f>-'TOTAL INVERSION IAP'!AR172</f>
        <v>0</v>
      </c>
      <c r="BH172" s="125">
        <f>-'TOTAL INVERSION IAP'!AS172</f>
        <v>0</v>
      </c>
      <c r="BI172" s="125">
        <f>-'TOTAL INVERSION IAP'!AT172</f>
        <v>0</v>
      </c>
      <c r="BJ172" s="125">
        <f>-'TOTAL INVERSION IAP'!AU172</f>
        <v>0</v>
      </c>
      <c r="BK172" s="125">
        <f>-'TOTAL INVERSION IAP'!AV172</f>
        <v>0</v>
      </c>
      <c r="BL172" s="125">
        <f>-'TOTAL INVERSION IAP'!AW172</f>
        <v>0</v>
      </c>
      <c r="BM172" s="125">
        <f>-'TOTAL INVERSION IAP'!AX172</f>
        <v>0</v>
      </c>
      <c r="BN172" s="125">
        <f>-'TOTAL INVERSION IAP'!AY172</f>
        <v>0</v>
      </c>
      <c r="BO172" s="125">
        <f>-'TOTAL INVERSION IAP'!AZ172</f>
        <v>0</v>
      </c>
      <c r="BP172" s="125">
        <f>-'TOTAL INVERSION IAP'!BA172</f>
        <v>0</v>
      </c>
      <c r="BQ172" s="125">
        <f>-'TOTAL INVERSION IAP'!BB172</f>
        <v>0</v>
      </c>
      <c r="BR172" s="125">
        <f>-'TOTAL INVERSION IAP'!BC172</f>
        <v>0</v>
      </c>
    </row>
    <row r="173" spans="2:70" x14ac:dyDescent="0.25">
      <c r="B173" s="59" t="s">
        <v>599</v>
      </c>
      <c r="C173" s="62" t="str">
        <f>+VLOOKUP(B173,'resumen UCAP'!$A$5:$O$329,2,0)</f>
        <v>LUMINARIA NA 250W SEGUNDA VIENTO</v>
      </c>
      <c r="D173" s="63">
        <f>+'Desmonte Infr. financiada'!D173</f>
        <v>279</v>
      </c>
      <c r="E173" s="63" t="str">
        <f>+VLOOKUP(B173,'resumen UCAP'!$A$5:$O$329,3,0)</f>
        <v>Un</v>
      </c>
      <c r="F173" s="64">
        <f>+VLOOKUP(B173,'resumen UCAP'!$A$5:$O$329,15,0)</f>
        <v>509142</v>
      </c>
      <c r="G173" s="123">
        <v>2</v>
      </c>
      <c r="H173" s="125"/>
      <c r="I173" s="125"/>
      <c r="J173" s="125"/>
      <c r="K173" s="125"/>
      <c r="L173" s="125"/>
      <c r="M173" s="125"/>
      <c r="N173" s="125"/>
      <c r="O173" s="125"/>
      <c r="P173" s="125"/>
      <c r="Q173" s="125"/>
      <c r="R173" s="125"/>
      <c r="S173" s="125"/>
      <c r="T173" s="125"/>
      <c r="U173" s="125"/>
      <c r="V173" s="125"/>
      <c r="W173" s="125">
        <f>-'TOTAL INVERSION IAP'!H173</f>
        <v>0</v>
      </c>
      <c r="X173" s="125">
        <f>-'TOTAL INVERSION IAP'!I173</f>
        <v>0</v>
      </c>
      <c r="Y173" s="125">
        <f>-'TOTAL INVERSION IAP'!J173</f>
        <v>0</v>
      </c>
      <c r="Z173" s="125">
        <f>-'TOTAL INVERSION IAP'!K173</f>
        <v>0</v>
      </c>
      <c r="AA173" s="125">
        <f>-'TOTAL INVERSION IAP'!L173</f>
        <v>0</v>
      </c>
      <c r="AB173" s="125">
        <f>-'TOTAL INVERSION IAP'!M173</f>
        <v>0</v>
      </c>
      <c r="AC173" s="125">
        <f>-'TOTAL INVERSION IAP'!N173</f>
        <v>0</v>
      </c>
      <c r="AD173" s="125">
        <f>-'TOTAL INVERSION IAP'!O173</f>
        <v>0</v>
      </c>
      <c r="AE173" s="125">
        <f>-'TOTAL INVERSION IAP'!P173</f>
        <v>0</v>
      </c>
      <c r="AF173" s="125">
        <f>-'TOTAL INVERSION IAP'!Q173</f>
        <v>0</v>
      </c>
      <c r="AG173" s="125">
        <f>-'TOTAL INVERSION IAP'!R173</f>
        <v>0</v>
      </c>
      <c r="AH173" s="125">
        <f>-'TOTAL INVERSION IAP'!S173</f>
        <v>0</v>
      </c>
      <c r="AI173" s="125">
        <f>-'TOTAL INVERSION IAP'!T173</f>
        <v>0</v>
      </c>
      <c r="AJ173" s="125">
        <f>-'TOTAL INVERSION IAP'!U173</f>
        <v>0</v>
      </c>
      <c r="AK173" s="125">
        <f>-'TOTAL INVERSION IAP'!V173</f>
        <v>0</v>
      </c>
      <c r="AL173" s="125">
        <f>-'TOTAL INVERSION IAP'!W173</f>
        <v>0</v>
      </c>
      <c r="AM173" s="125">
        <f>-'TOTAL INVERSION IAP'!X173</f>
        <v>0</v>
      </c>
      <c r="AN173" s="125">
        <f>-'TOTAL INVERSION IAP'!Y173</f>
        <v>0</v>
      </c>
      <c r="AO173" s="125">
        <f>-'TOTAL INVERSION IAP'!Z173</f>
        <v>0</v>
      </c>
      <c r="AP173" s="125">
        <f>-'TOTAL INVERSION IAP'!AA173</f>
        <v>0</v>
      </c>
      <c r="AQ173" s="125">
        <f>-'TOTAL INVERSION IAP'!AB173</f>
        <v>0</v>
      </c>
      <c r="AR173" s="125">
        <f>-'TOTAL INVERSION IAP'!AC173</f>
        <v>0</v>
      </c>
      <c r="AS173" s="125">
        <f>-'TOTAL INVERSION IAP'!AD173</f>
        <v>0</v>
      </c>
      <c r="AT173" s="125">
        <f>-'TOTAL INVERSION IAP'!AE173</f>
        <v>0</v>
      </c>
      <c r="AU173" s="125">
        <f>-'TOTAL INVERSION IAP'!AF173</f>
        <v>0</v>
      </c>
      <c r="AV173" s="125">
        <f>-'TOTAL INVERSION IAP'!AG173</f>
        <v>0</v>
      </c>
      <c r="AW173" s="125">
        <f>-'TOTAL INVERSION IAP'!AH173</f>
        <v>0</v>
      </c>
      <c r="AX173" s="125">
        <f>-'TOTAL INVERSION IAP'!AI173</f>
        <v>0</v>
      </c>
      <c r="AY173" s="125">
        <f>-'TOTAL INVERSION IAP'!AJ173</f>
        <v>0</v>
      </c>
      <c r="AZ173" s="125">
        <f>-'TOTAL INVERSION IAP'!AK173</f>
        <v>0</v>
      </c>
      <c r="BA173" s="125">
        <f>-'TOTAL INVERSION IAP'!AL173</f>
        <v>0</v>
      </c>
      <c r="BB173" s="125">
        <f>-'TOTAL INVERSION IAP'!AM173</f>
        <v>0</v>
      </c>
      <c r="BC173" s="125">
        <f>-'TOTAL INVERSION IAP'!AN173</f>
        <v>0</v>
      </c>
      <c r="BD173" s="125">
        <f>-'TOTAL INVERSION IAP'!AO173</f>
        <v>0</v>
      </c>
      <c r="BE173" s="125">
        <f>-'TOTAL INVERSION IAP'!AP173</f>
        <v>0</v>
      </c>
      <c r="BF173" s="125">
        <f>-'TOTAL INVERSION IAP'!AQ173</f>
        <v>0</v>
      </c>
      <c r="BG173" s="125">
        <f>-'TOTAL INVERSION IAP'!AR173</f>
        <v>0</v>
      </c>
      <c r="BH173" s="125">
        <f>-'TOTAL INVERSION IAP'!AS173</f>
        <v>0</v>
      </c>
      <c r="BI173" s="125">
        <f>-'TOTAL INVERSION IAP'!AT173</f>
        <v>0</v>
      </c>
      <c r="BJ173" s="125">
        <f>-'TOTAL INVERSION IAP'!AU173</f>
        <v>0</v>
      </c>
      <c r="BK173" s="125">
        <f>-'TOTAL INVERSION IAP'!AV173</f>
        <v>0</v>
      </c>
      <c r="BL173" s="125">
        <f>-'TOTAL INVERSION IAP'!AW173</f>
        <v>0</v>
      </c>
      <c r="BM173" s="125">
        <f>-'TOTAL INVERSION IAP'!AX173</f>
        <v>0</v>
      </c>
      <c r="BN173" s="125">
        <f>-'TOTAL INVERSION IAP'!AY173</f>
        <v>0</v>
      </c>
      <c r="BO173" s="125">
        <f>-'TOTAL INVERSION IAP'!AZ173</f>
        <v>0</v>
      </c>
      <c r="BP173" s="125">
        <f>-'TOTAL INVERSION IAP'!BA173</f>
        <v>0</v>
      </c>
      <c r="BQ173" s="125">
        <f>-'TOTAL INVERSION IAP'!BB173</f>
        <v>0</v>
      </c>
      <c r="BR173" s="125">
        <f>-'TOTAL INVERSION IAP'!BC173</f>
        <v>0</v>
      </c>
    </row>
    <row r="174" spans="2:70" x14ac:dyDescent="0.25">
      <c r="B174" s="59" t="s">
        <v>600</v>
      </c>
      <c r="C174" s="62" t="str">
        <f>+VLOOKUP(B174,'resumen UCAP'!$A$5:$O$329,2,0)</f>
        <v>PROYECTOR MH 400 W CORNETA SEGUNDA</v>
      </c>
      <c r="D174" s="63">
        <f>+'Desmonte Infr. financiada'!D174</f>
        <v>440</v>
      </c>
      <c r="E174" s="63" t="str">
        <f>+VLOOKUP(B174,'resumen UCAP'!$A$5:$O$329,3,0)</f>
        <v>Un</v>
      </c>
      <c r="F174" s="64">
        <f>+VLOOKUP(B174,'resumen UCAP'!$A$5:$O$329,15,0)</f>
        <v>509142</v>
      </c>
      <c r="G174" s="124">
        <v>2</v>
      </c>
      <c r="H174" s="125"/>
      <c r="I174" s="125"/>
      <c r="J174" s="125"/>
      <c r="K174" s="125"/>
      <c r="L174" s="125"/>
      <c r="M174" s="125"/>
      <c r="N174" s="125"/>
      <c r="O174" s="125"/>
      <c r="P174" s="125"/>
      <c r="Q174" s="125"/>
      <c r="R174" s="125"/>
      <c r="S174" s="125"/>
      <c r="T174" s="125"/>
      <c r="U174" s="125"/>
      <c r="V174" s="125"/>
      <c r="W174" s="125">
        <f>-'TOTAL INVERSION IAP'!H174</f>
        <v>0</v>
      </c>
      <c r="X174" s="125">
        <f>-'TOTAL INVERSION IAP'!I174</f>
        <v>0</v>
      </c>
      <c r="Y174" s="125">
        <f>-'TOTAL INVERSION IAP'!J174</f>
        <v>0</v>
      </c>
      <c r="Z174" s="125">
        <f>-'TOTAL INVERSION IAP'!K174</f>
        <v>0</v>
      </c>
      <c r="AA174" s="125">
        <f>-'TOTAL INVERSION IAP'!L174</f>
        <v>0</v>
      </c>
      <c r="AB174" s="125">
        <f>-'TOTAL INVERSION IAP'!M174</f>
        <v>0</v>
      </c>
      <c r="AC174" s="125">
        <f>-'TOTAL INVERSION IAP'!N174</f>
        <v>0</v>
      </c>
      <c r="AD174" s="125">
        <f>-'TOTAL INVERSION IAP'!O174</f>
        <v>0</v>
      </c>
      <c r="AE174" s="125">
        <f>-'TOTAL INVERSION IAP'!P174</f>
        <v>0</v>
      </c>
      <c r="AF174" s="125">
        <f>-'TOTAL INVERSION IAP'!Q174</f>
        <v>0</v>
      </c>
      <c r="AG174" s="125">
        <f>-'TOTAL INVERSION IAP'!R174</f>
        <v>0</v>
      </c>
      <c r="AH174" s="125">
        <f>-'TOTAL INVERSION IAP'!S174</f>
        <v>0</v>
      </c>
      <c r="AI174" s="125">
        <f>-'TOTAL INVERSION IAP'!T174</f>
        <v>0</v>
      </c>
      <c r="AJ174" s="125">
        <f>-'TOTAL INVERSION IAP'!U174</f>
        <v>0</v>
      </c>
      <c r="AK174" s="125">
        <f>-'TOTAL INVERSION IAP'!V174</f>
        <v>0</v>
      </c>
      <c r="AL174" s="125">
        <f>-'TOTAL INVERSION IAP'!W174</f>
        <v>0</v>
      </c>
      <c r="AM174" s="125">
        <f>-'TOTAL INVERSION IAP'!X174</f>
        <v>0</v>
      </c>
      <c r="AN174" s="125">
        <f>-'TOTAL INVERSION IAP'!Y174</f>
        <v>0</v>
      </c>
      <c r="AO174" s="125">
        <f>-'TOTAL INVERSION IAP'!Z174</f>
        <v>0</v>
      </c>
      <c r="AP174" s="125">
        <f>-'TOTAL INVERSION IAP'!AA174</f>
        <v>0</v>
      </c>
      <c r="AQ174" s="125">
        <f>-'TOTAL INVERSION IAP'!AB174</f>
        <v>0</v>
      </c>
      <c r="AR174" s="125">
        <f>-'TOTAL INVERSION IAP'!AC174</f>
        <v>0</v>
      </c>
      <c r="AS174" s="125">
        <f>-'TOTAL INVERSION IAP'!AD174</f>
        <v>0</v>
      </c>
      <c r="AT174" s="125">
        <f>-'TOTAL INVERSION IAP'!AE174</f>
        <v>0</v>
      </c>
      <c r="AU174" s="125">
        <f>-'TOTAL INVERSION IAP'!AF174</f>
        <v>0</v>
      </c>
      <c r="AV174" s="125">
        <f>-'TOTAL INVERSION IAP'!AG174</f>
        <v>0</v>
      </c>
      <c r="AW174" s="125">
        <f>-'TOTAL INVERSION IAP'!AH174</f>
        <v>0</v>
      </c>
      <c r="AX174" s="125">
        <f>-'TOTAL INVERSION IAP'!AI174</f>
        <v>0</v>
      </c>
      <c r="AY174" s="125">
        <f>-'TOTAL INVERSION IAP'!AJ174</f>
        <v>0</v>
      </c>
      <c r="AZ174" s="125">
        <f>-'TOTAL INVERSION IAP'!AK174</f>
        <v>0</v>
      </c>
      <c r="BA174" s="125">
        <f>-'TOTAL INVERSION IAP'!AL174</f>
        <v>0</v>
      </c>
      <c r="BB174" s="125">
        <f>-'TOTAL INVERSION IAP'!AM174</f>
        <v>0</v>
      </c>
      <c r="BC174" s="125">
        <f>-'TOTAL INVERSION IAP'!AN174</f>
        <v>0</v>
      </c>
      <c r="BD174" s="125">
        <f>-'TOTAL INVERSION IAP'!AO174</f>
        <v>0</v>
      </c>
      <c r="BE174" s="125">
        <f>-'TOTAL INVERSION IAP'!AP174</f>
        <v>0</v>
      </c>
      <c r="BF174" s="125">
        <f>-'TOTAL INVERSION IAP'!AQ174</f>
        <v>0</v>
      </c>
      <c r="BG174" s="125">
        <f>-'TOTAL INVERSION IAP'!AR174</f>
        <v>0</v>
      </c>
      <c r="BH174" s="125">
        <f>-'TOTAL INVERSION IAP'!AS174</f>
        <v>0</v>
      </c>
      <c r="BI174" s="125">
        <f>-'TOTAL INVERSION IAP'!AT174</f>
        <v>0</v>
      </c>
      <c r="BJ174" s="125">
        <f>-'TOTAL INVERSION IAP'!AU174</f>
        <v>0</v>
      </c>
      <c r="BK174" s="125">
        <f>-'TOTAL INVERSION IAP'!AV174</f>
        <v>0</v>
      </c>
      <c r="BL174" s="125">
        <f>-'TOTAL INVERSION IAP'!AW174</f>
        <v>0</v>
      </c>
      <c r="BM174" s="125">
        <f>-'TOTAL INVERSION IAP'!AX174</f>
        <v>0</v>
      </c>
      <c r="BN174" s="125">
        <f>-'TOTAL INVERSION IAP'!AY174</f>
        <v>0</v>
      </c>
      <c r="BO174" s="125">
        <f>-'TOTAL INVERSION IAP'!AZ174</f>
        <v>0</v>
      </c>
      <c r="BP174" s="125">
        <f>-'TOTAL INVERSION IAP'!BA174</f>
        <v>0</v>
      </c>
      <c r="BQ174" s="125">
        <f>-'TOTAL INVERSION IAP'!BB174</f>
        <v>0</v>
      </c>
      <c r="BR174" s="125">
        <f>-'TOTAL INVERSION IAP'!BC174</f>
        <v>0</v>
      </c>
    </row>
    <row r="175" spans="2:70" x14ac:dyDescent="0.25">
      <c r="B175" s="5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125"/>
      <c r="I175" s="125"/>
      <c r="J175" s="125"/>
      <c r="K175" s="125"/>
      <c r="L175" s="125"/>
      <c r="M175" s="125"/>
      <c r="N175" s="125"/>
      <c r="O175" s="125"/>
      <c r="P175" s="125"/>
      <c r="Q175" s="125"/>
      <c r="R175" s="125"/>
      <c r="S175" s="125"/>
      <c r="T175" s="125"/>
      <c r="U175" s="125"/>
      <c r="V175" s="125"/>
      <c r="W175" s="125">
        <f>-'TOTAL INVERSION IAP'!H175</f>
        <v>0</v>
      </c>
      <c r="X175" s="125">
        <f>-'TOTAL INVERSION IAP'!I175</f>
        <v>0</v>
      </c>
      <c r="Y175" s="125">
        <f>-'TOTAL INVERSION IAP'!J175</f>
        <v>0</v>
      </c>
      <c r="Z175" s="125">
        <f>-'TOTAL INVERSION IAP'!K175</f>
        <v>0</v>
      </c>
      <c r="AA175" s="125">
        <f>-'TOTAL INVERSION IAP'!L175</f>
        <v>0</v>
      </c>
      <c r="AB175" s="125">
        <f>-'TOTAL INVERSION IAP'!M175</f>
        <v>0</v>
      </c>
      <c r="AC175" s="125">
        <f>-'TOTAL INVERSION IAP'!N175</f>
        <v>0</v>
      </c>
      <c r="AD175" s="125">
        <f>-'TOTAL INVERSION IAP'!O175</f>
        <v>0</v>
      </c>
      <c r="AE175" s="125">
        <f>-'TOTAL INVERSION IAP'!P175</f>
        <v>0</v>
      </c>
      <c r="AF175" s="125">
        <f>-'TOTAL INVERSION IAP'!Q175</f>
        <v>0</v>
      </c>
      <c r="AG175" s="125">
        <f>-'TOTAL INVERSION IAP'!R175</f>
        <v>0</v>
      </c>
      <c r="AH175" s="125">
        <f>-'TOTAL INVERSION IAP'!S175</f>
        <v>0</v>
      </c>
      <c r="AI175" s="125">
        <f>-'TOTAL INVERSION IAP'!T175</f>
        <v>0</v>
      </c>
      <c r="AJ175" s="125">
        <f>-'TOTAL INVERSION IAP'!U175</f>
        <v>0</v>
      </c>
      <c r="AK175" s="125">
        <f>-'TOTAL INVERSION IAP'!V175</f>
        <v>0</v>
      </c>
      <c r="AL175" s="125">
        <f>-'TOTAL INVERSION IAP'!W175</f>
        <v>0</v>
      </c>
      <c r="AM175" s="125">
        <f>-'TOTAL INVERSION IAP'!X175</f>
        <v>0</v>
      </c>
      <c r="AN175" s="125">
        <f>-'TOTAL INVERSION IAP'!Y175</f>
        <v>0</v>
      </c>
      <c r="AO175" s="125">
        <f>-'TOTAL INVERSION IAP'!Z175</f>
        <v>0</v>
      </c>
      <c r="AP175" s="125">
        <f>-'TOTAL INVERSION IAP'!AA175</f>
        <v>0</v>
      </c>
      <c r="AQ175" s="125">
        <f>-'TOTAL INVERSION IAP'!AB175</f>
        <v>0</v>
      </c>
      <c r="AR175" s="125">
        <f>-'TOTAL INVERSION IAP'!AC175</f>
        <v>0</v>
      </c>
      <c r="AS175" s="125">
        <f>-'TOTAL INVERSION IAP'!AD175</f>
        <v>0</v>
      </c>
      <c r="AT175" s="125">
        <f>-'TOTAL INVERSION IAP'!AE175</f>
        <v>0</v>
      </c>
      <c r="AU175" s="125">
        <f>-'TOTAL INVERSION IAP'!AF175</f>
        <v>0</v>
      </c>
      <c r="AV175" s="125">
        <f>-'TOTAL INVERSION IAP'!AG175</f>
        <v>0</v>
      </c>
      <c r="AW175" s="125">
        <f>-'TOTAL INVERSION IAP'!AH175</f>
        <v>0</v>
      </c>
      <c r="AX175" s="125">
        <f>-'TOTAL INVERSION IAP'!AI175</f>
        <v>0</v>
      </c>
      <c r="AY175" s="125">
        <f>-'TOTAL INVERSION IAP'!AJ175</f>
        <v>0</v>
      </c>
      <c r="AZ175" s="125">
        <f>-'TOTAL INVERSION IAP'!AK175</f>
        <v>0</v>
      </c>
      <c r="BA175" s="125">
        <f>-'TOTAL INVERSION IAP'!AL175</f>
        <v>0</v>
      </c>
      <c r="BB175" s="125">
        <f>-'TOTAL INVERSION IAP'!AM175</f>
        <v>0</v>
      </c>
      <c r="BC175" s="125">
        <f>-'TOTAL INVERSION IAP'!AN175</f>
        <v>0</v>
      </c>
      <c r="BD175" s="125">
        <f>-'TOTAL INVERSION IAP'!AO175</f>
        <v>0</v>
      </c>
      <c r="BE175" s="125">
        <f>-'TOTAL INVERSION IAP'!AP175</f>
        <v>0</v>
      </c>
      <c r="BF175" s="125">
        <f>-'TOTAL INVERSION IAP'!AQ175</f>
        <v>0</v>
      </c>
      <c r="BG175" s="125">
        <f>-'TOTAL INVERSION IAP'!AR175</f>
        <v>0</v>
      </c>
      <c r="BH175" s="125">
        <f>-'TOTAL INVERSION IAP'!AS175</f>
        <v>0</v>
      </c>
      <c r="BI175" s="125">
        <f>-'TOTAL INVERSION IAP'!AT175</f>
        <v>0</v>
      </c>
      <c r="BJ175" s="125">
        <f>-'TOTAL INVERSION IAP'!AU175</f>
        <v>0</v>
      </c>
      <c r="BK175" s="125">
        <f>-'TOTAL INVERSION IAP'!AV175</f>
        <v>0</v>
      </c>
      <c r="BL175" s="125">
        <f>-'TOTAL INVERSION IAP'!AW175</f>
        <v>0</v>
      </c>
      <c r="BM175" s="125">
        <f>-'TOTAL INVERSION IAP'!AX175</f>
        <v>0</v>
      </c>
      <c r="BN175" s="125">
        <f>-'TOTAL INVERSION IAP'!AY175</f>
        <v>0</v>
      </c>
      <c r="BO175" s="125">
        <f>-'TOTAL INVERSION IAP'!AZ175</f>
        <v>0</v>
      </c>
      <c r="BP175" s="125">
        <f>-'TOTAL INVERSION IAP'!BA175</f>
        <v>0</v>
      </c>
      <c r="BQ175" s="125">
        <f>-'TOTAL INVERSION IAP'!BB175</f>
        <v>0</v>
      </c>
      <c r="BR175" s="125">
        <f>-'TOTAL INVERSION IAP'!BC175</f>
        <v>0</v>
      </c>
    </row>
    <row r="176" spans="2:70" x14ac:dyDescent="0.25">
      <c r="B176" s="5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125"/>
      <c r="I176" s="125"/>
      <c r="J176" s="125"/>
      <c r="K176" s="125"/>
      <c r="L176" s="125"/>
      <c r="M176" s="125"/>
      <c r="N176" s="125"/>
      <c r="O176" s="125"/>
      <c r="P176" s="125"/>
      <c r="Q176" s="125"/>
      <c r="R176" s="125"/>
      <c r="S176" s="125"/>
      <c r="T176" s="125"/>
      <c r="U176" s="125"/>
      <c r="V176" s="125"/>
      <c r="W176" s="125">
        <f>-'TOTAL INVERSION IAP'!H176</f>
        <v>0</v>
      </c>
      <c r="X176" s="125">
        <f>-'TOTAL INVERSION IAP'!I176</f>
        <v>0</v>
      </c>
      <c r="Y176" s="125">
        <f>-'TOTAL INVERSION IAP'!J176</f>
        <v>0</v>
      </c>
      <c r="Z176" s="125">
        <f>-'TOTAL INVERSION IAP'!K176</f>
        <v>0</v>
      </c>
      <c r="AA176" s="125">
        <f>-'TOTAL INVERSION IAP'!L176</f>
        <v>0</v>
      </c>
      <c r="AB176" s="125">
        <f>-'TOTAL INVERSION IAP'!M176</f>
        <v>0</v>
      </c>
      <c r="AC176" s="125">
        <f>-'TOTAL INVERSION IAP'!N176</f>
        <v>0</v>
      </c>
      <c r="AD176" s="125">
        <f>-'TOTAL INVERSION IAP'!O176</f>
        <v>0</v>
      </c>
      <c r="AE176" s="125">
        <f>-'TOTAL INVERSION IAP'!P176</f>
        <v>0</v>
      </c>
      <c r="AF176" s="125">
        <f>-'TOTAL INVERSION IAP'!Q176</f>
        <v>0</v>
      </c>
      <c r="AG176" s="125">
        <f>-'TOTAL INVERSION IAP'!R176</f>
        <v>0</v>
      </c>
      <c r="AH176" s="125">
        <f>-'TOTAL INVERSION IAP'!S176</f>
        <v>0</v>
      </c>
      <c r="AI176" s="125">
        <f>-'TOTAL INVERSION IAP'!T176</f>
        <v>0</v>
      </c>
      <c r="AJ176" s="125">
        <f>-'TOTAL INVERSION IAP'!U176</f>
        <v>0</v>
      </c>
      <c r="AK176" s="125">
        <f>-'TOTAL INVERSION IAP'!V176</f>
        <v>0</v>
      </c>
      <c r="AL176" s="125">
        <f>-'TOTAL INVERSION IAP'!W176</f>
        <v>0</v>
      </c>
      <c r="AM176" s="125">
        <f>-'TOTAL INVERSION IAP'!X176</f>
        <v>0</v>
      </c>
      <c r="AN176" s="125">
        <f>-'TOTAL INVERSION IAP'!Y176</f>
        <v>0</v>
      </c>
      <c r="AO176" s="125">
        <f>-'TOTAL INVERSION IAP'!Z176</f>
        <v>0</v>
      </c>
      <c r="AP176" s="125">
        <f>-'TOTAL INVERSION IAP'!AA176</f>
        <v>0</v>
      </c>
      <c r="AQ176" s="125">
        <f>-'TOTAL INVERSION IAP'!AB176</f>
        <v>0</v>
      </c>
      <c r="AR176" s="125">
        <f>-'TOTAL INVERSION IAP'!AC176</f>
        <v>0</v>
      </c>
      <c r="AS176" s="125">
        <f>-'TOTAL INVERSION IAP'!AD176</f>
        <v>0</v>
      </c>
      <c r="AT176" s="125">
        <f>-'TOTAL INVERSION IAP'!AE176</f>
        <v>0</v>
      </c>
      <c r="AU176" s="125">
        <f>-'TOTAL INVERSION IAP'!AF176</f>
        <v>0</v>
      </c>
      <c r="AV176" s="125">
        <f>-'TOTAL INVERSION IAP'!AG176</f>
        <v>0</v>
      </c>
      <c r="AW176" s="125">
        <f>-'TOTAL INVERSION IAP'!AH176</f>
        <v>0</v>
      </c>
      <c r="AX176" s="125">
        <f>-'TOTAL INVERSION IAP'!AI176</f>
        <v>0</v>
      </c>
      <c r="AY176" s="125">
        <f>-'TOTAL INVERSION IAP'!AJ176</f>
        <v>0</v>
      </c>
      <c r="AZ176" s="125">
        <f>-'TOTAL INVERSION IAP'!AK176</f>
        <v>0</v>
      </c>
      <c r="BA176" s="125">
        <f>-'TOTAL INVERSION IAP'!AL176</f>
        <v>0</v>
      </c>
      <c r="BB176" s="125">
        <f>-'TOTAL INVERSION IAP'!AM176</f>
        <v>0</v>
      </c>
      <c r="BC176" s="125">
        <f>-'TOTAL INVERSION IAP'!AN176</f>
        <v>0</v>
      </c>
      <c r="BD176" s="125">
        <f>-'TOTAL INVERSION IAP'!AO176</f>
        <v>0</v>
      </c>
      <c r="BE176" s="125">
        <f>-'TOTAL INVERSION IAP'!AP176</f>
        <v>0</v>
      </c>
      <c r="BF176" s="125">
        <f>-'TOTAL INVERSION IAP'!AQ176</f>
        <v>0</v>
      </c>
      <c r="BG176" s="125">
        <f>-'TOTAL INVERSION IAP'!AR176</f>
        <v>0</v>
      </c>
      <c r="BH176" s="125">
        <f>-'TOTAL INVERSION IAP'!AS176</f>
        <v>0</v>
      </c>
      <c r="BI176" s="125">
        <f>-'TOTAL INVERSION IAP'!AT176</f>
        <v>0</v>
      </c>
      <c r="BJ176" s="125">
        <f>-'TOTAL INVERSION IAP'!AU176</f>
        <v>0</v>
      </c>
      <c r="BK176" s="125">
        <f>-'TOTAL INVERSION IAP'!AV176</f>
        <v>0</v>
      </c>
      <c r="BL176" s="125">
        <f>-'TOTAL INVERSION IAP'!AW176</f>
        <v>0</v>
      </c>
      <c r="BM176" s="125">
        <f>-'TOTAL INVERSION IAP'!AX176</f>
        <v>0</v>
      </c>
      <c r="BN176" s="125">
        <f>-'TOTAL INVERSION IAP'!AY176</f>
        <v>0</v>
      </c>
      <c r="BO176" s="125">
        <f>-'TOTAL INVERSION IAP'!AZ176</f>
        <v>0</v>
      </c>
      <c r="BP176" s="125">
        <f>-'TOTAL INVERSION IAP'!BA176</f>
        <v>0</v>
      </c>
      <c r="BQ176" s="125">
        <f>-'TOTAL INVERSION IAP'!BB176</f>
        <v>0</v>
      </c>
      <c r="BR176" s="125">
        <f>-'TOTAL INVERSION IAP'!BC176</f>
        <v>0</v>
      </c>
    </row>
    <row r="177" spans="2:70" x14ac:dyDescent="0.25">
      <c r="B177" s="5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125"/>
      <c r="I177" s="125"/>
      <c r="J177" s="125"/>
      <c r="K177" s="125"/>
      <c r="L177" s="125"/>
      <c r="M177" s="125"/>
      <c r="N177" s="125"/>
      <c r="O177" s="125"/>
      <c r="P177" s="125"/>
      <c r="Q177" s="125"/>
      <c r="R177" s="125"/>
      <c r="S177" s="125"/>
      <c r="T177" s="125"/>
      <c r="U177" s="125"/>
      <c r="V177" s="125"/>
      <c r="W177" s="125">
        <f>-'TOTAL INVERSION IAP'!H177</f>
        <v>0</v>
      </c>
      <c r="X177" s="125">
        <f>-'TOTAL INVERSION IAP'!I177</f>
        <v>0</v>
      </c>
      <c r="Y177" s="125">
        <f>-'TOTAL INVERSION IAP'!J177</f>
        <v>0</v>
      </c>
      <c r="Z177" s="125">
        <f>-'TOTAL INVERSION IAP'!K177</f>
        <v>0</v>
      </c>
      <c r="AA177" s="125">
        <f>-'TOTAL INVERSION IAP'!L177</f>
        <v>0</v>
      </c>
      <c r="AB177" s="125">
        <f>-'TOTAL INVERSION IAP'!M177</f>
        <v>0</v>
      </c>
      <c r="AC177" s="125">
        <f>-'TOTAL INVERSION IAP'!N177</f>
        <v>0</v>
      </c>
      <c r="AD177" s="125">
        <f>-'TOTAL INVERSION IAP'!O177</f>
        <v>0</v>
      </c>
      <c r="AE177" s="125">
        <f>-'TOTAL INVERSION IAP'!P177</f>
        <v>0</v>
      </c>
      <c r="AF177" s="125">
        <f>-'TOTAL INVERSION IAP'!Q177</f>
        <v>0</v>
      </c>
      <c r="AG177" s="125">
        <f>-'TOTAL INVERSION IAP'!R177</f>
        <v>0</v>
      </c>
      <c r="AH177" s="125">
        <f>-'TOTAL INVERSION IAP'!S177</f>
        <v>0</v>
      </c>
      <c r="AI177" s="125">
        <f>-'TOTAL INVERSION IAP'!T177</f>
        <v>0</v>
      </c>
      <c r="AJ177" s="125">
        <f>-'TOTAL INVERSION IAP'!U177</f>
        <v>0</v>
      </c>
      <c r="AK177" s="125">
        <f>-'TOTAL INVERSION IAP'!V177</f>
        <v>0</v>
      </c>
      <c r="AL177" s="125">
        <f>-'TOTAL INVERSION IAP'!W177</f>
        <v>0</v>
      </c>
      <c r="AM177" s="125">
        <f>-'TOTAL INVERSION IAP'!X177</f>
        <v>0</v>
      </c>
      <c r="AN177" s="125">
        <f>-'TOTAL INVERSION IAP'!Y177</f>
        <v>0</v>
      </c>
      <c r="AO177" s="125">
        <f>-'TOTAL INVERSION IAP'!Z177</f>
        <v>0</v>
      </c>
      <c r="AP177" s="125">
        <f>-'TOTAL INVERSION IAP'!AA177</f>
        <v>0</v>
      </c>
      <c r="AQ177" s="125">
        <f>-'TOTAL INVERSION IAP'!AB177</f>
        <v>0</v>
      </c>
      <c r="AR177" s="125">
        <f>-'TOTAL INVERSION IAP'!AC177</f>
        <v>0</v>
      </c>
      <c r="AS177" s="125">
        <f>-'TOTAL INVERSION IAP'!AD177</f>
        <v>0</v>
      </c>
      <c r="AT177" s="125">
        <f>-'TOTAL INVERSION IAP'!AE177</f>
        <v>0</v>
      </c>
      <c r="AU177" s="125">
        <f>-'TOTAL INVERSION IAP'!AF177</f>
        <v>0</v>
      </c>
      <c r="AV177" s="125">
        <f>-'TOTAL INVERSION IAP'!AG177</f>
        <v>0</v>
      </c>
      <c r="AW177" s="125">
        <f>-'TOTAL INVERSION IAP'!AH177</f>
        <v>0</v>
      </c>
      <c r="AX177" s="125">
        <f>-'TOTAL INVERSION IAP'!AI177</f>
        <v>0</v>
      </c>
      <c r="AY177" s="125">
        <f>-'TOTAL INVERSION IAP'!AJ177</f>
        <v>0</v>
      </c>
      <c r="AZ177" s="125">
        <f>-'TOTAL INVERSION IAP'!AK177</f>
        <v>0</v>
      </c>
      <c r="BA177" s="125">
        <f>-'TOTAL INVERSION IAP'!AL177</f>
        <v>0</v>
      </c>
      <c r="BB177" s="125">
        <f>-'TOTAL INVERSION IAP'!AM177</f>
        <v>0</v>
      </c>
      <c r="BC177" s="125">
        <f>-'TOTAL INVERSION IAP'!AN177</f>
        <v>0</v>
      </c>
      <c r="BD177" s="125">
        <f>-'TOTAL INVERSION IAP'!AO177</f>
        <v>0</v>
      </c>
      <c r="BE177" s="125">
        <f>-'TOTAL INVERSION IAP'!AP177</f>
        <v>0</v>
      </c>
      <c r="BF177" s="125">
        <f>-'TOTAL INVERSION IAP'!AQ177</f>
        <v>0</v>
      </c>
      <c r="BG177" s="125">
        <f>-'TOTAL INVERSION IAP'!AR177</f>
        <v>0</v>
      </c>
      <c r="BH177" s="125">
        <f>-'TOTAL INVERSION IAP'!AS177</f>
        <v>0</v>
      </c>
      <c r="BI177" s="125">
        <f>-'TOTAL INVERSION IAP'!AT177</f>
        <v>0</v>
      </c>
      <c r="BJ177" s="125">
        <f>-'TOTAL INVERSION IAP'!AU177</f>
        <v>0</v>
      </c>
      <c r="BK177" s="125">
        <f>-'TOTAL INVERSION IAP'!AV177</f>
        <v>0</v>
      </c>
      <c r="BL177" s="125">
        <f>-'TOTAL INVERSION IAP'!AW177</f>
        <v>0</v>
      </c>
      <c r="BM177" s="125">
        <f>-'TOTAL INVERSION IAP'!AX177</f>
        <v>0</v>
      </c>
      <c r="BN177" s="125">
        <f>-'TOTAL INVERSION IAP'!AY177</f>
        <v>0</v>
      </c>
      <c r="BO177" s="125">
        <f>-'TOTAL INVERSION IAP'!AZ177</f>
        <v>0</v>
      </c>
      <c r="BP177" s="125">
        <f>-'TOTAL INVERSION IAP'!BA177</f>
        <v>0</v>
      </c>
      <c r="BQ177" s="125">
        <f>-'TOTAL INVERSION IAP'!BB177</f>
        <v>0</v>
      </c>
      <c r="BR177" s="125">
        <f>-'TOTAL INVERSION IAP'!BC177</f>
        <v>0</v>
      </c>
    </row>
    <row r="178" spans="2:70" x14ac:dyDescent="0.25">
      <c r="B178" s="59" t="s">
        <v>604</v>
      </c>
      <c r="C178" s="62" t="str">
        <f>+VLOOKUP(B178,'resumen UCAP'!$A$5:$O$329,2,0)</f>
        <v>Proyector led 10w</v>
      </c>
      <c r="D178" s="63">
        <f>+'Desmonte Infr. financiada'!D178</f>
        <v>10</v>
      </c>
      <c r="E178" s="63" t="str">
        <f>+VLOOKUP(B178,'resumen UCAP'!$A$5:$O$329,3,0)</f>
        <v>Un</v>
      </c>
      <c r="F178" s="64">
        <f>+VLOOKUP(B178,'resumen UCAP'!$A$5:$O$329,15,0)</f>
        <v>134677</v>
      </c>
      <c r="G178" s="61">
        <v>8</v>
      </c>
      <c r="H178" s="125"/>
      <c r="I178" s="125"/>
      <c r="J178" s="125"/>
      <c r="K178" s="125"/>
      <c r="L178" s="125"/>
      <c r="M178" s="125"/>
      <c r="N178" s="125"/>
      <c r="O178" s="125"/>
      <c r="P178" s="125"/>
      <c r="Q178" s="125"/>
      <c r="R178" s="125"/>
      <c r="S178" s="125"/>
      <c r="T178" s="125"/>
      <c r="U178" s="125"/>
      <c r="V178" s="125"/>
      <c r="W178" s="125">
        <f>-'TOTAL INVERSION IAP'!H178</f>
        <v>0</v>
      </c>
      <c r="X178" s="125">
        <f>-'TOTAL INVERSION IAP'!I178</f>
        <v>0</v>
      </c>
      <c r="Y178" s="125">
        <f>-'TOTAL INVERSION IAP'!J178</f>
        <v>0</v>
      </c>
      <c r="Z178" s="125">
        <f>-'TOTAL INVERSION IAP'!K178</f>
        <v>0</v>
      </c>
      <c r="AA178" s="125">
        <f>-'TOTAL INVERSION IAP'!L178</f>
        <v>0</v>
      </c>
      <c r="AB178" s="125">
        <f>-'TOTAL INVERSION IAP'!M178</f>
        <v>0</v>
      </c>
      <c r="AC178" s="125">
        <f>-'TOTAL INVERSION IAP'!N178</f>
        <v>0</v>
      </c>
      <c r="AD178" s="125">
        <f>-'TOTAL INVERSION IAP'!O178</f>
        <v>0</v>
      </c>
      <c r="AE178" s="125">
        <f>-'TOTAL INVERSION IAP'!P178</f>
        <v>0</v>
      </c>
      <c r="AF178" s="125">
        <f>-'TOTAL INVERSION IAP'!Q178</f>
        <v>0</v>
      </c>
      <c r="AG178" s="125">
        <f>-'TOTAL INVERSION IAP'!R178</f>
        <v>0</v>
      </c>
      <c r="AH178" s="125">
        <f>-'TOTAL INVERSION IAP'!S178</f>
        <v>0</v>
      </c>
      <c r="AI178" s="125">
        <f>-'TOTAL INVERSION IAP'!T178</f>
        <v>0</v>
      </c>
      <c r="AJ178" s="125">
        <f>-'TOTAL INVERSION IAP'!U178</f>
        <v>0</v>
      </c>
      <c r="AK178" s="125">
        <f>-'TOTAL INVERSION IAP'!V178</f>
        <v>0</v>
      </c>
      <c r="AL178" s="125">
        <f>-'TOTAL INVERSION IAP'!W178</f>
        <v>0</v>
      </c>
      <c r="AM178" s="125">
        <f>-'TOTAL INVERSION IAP'!X178</f>
        <v>0</v>
      </c>
      <c r="AN178" s="125">
        <f>-'TOTAL INVERSION IAP'!Y178</f>
        <v>0</v>
      </c>
      <c r="AO178" s="125">
        <f>-'TOTAL INVERSION IAP'!Z178</f>
        <v>0</v>
      </c>
      <c r="AP178" s="125">
        <f>-'TOTAL INVERSION IAP'!AA178</f>
        <v>0</v>
      </c>
      <c r="AQ178" s="125">
        <f>-'TOTAL INVERSION IAP'!AB178</f>
        <v>0</v>
      </c>
      <c r="AR178" s="125">
        <f>-'TOTAL INVERSION IAP'!AC178</f>
        <v>0</v>
      </c>
      <c r="AS178" s="125">
        <f>-'TOTAL INVERSION IAP'!AD178</f>
        <v>0</v>
      </c>
      <c r="AT178" s="125">
        <f>-'TOTAL INVERSION IAP'!AE178</f>
        <v>0</v>
      </c>
      <c r="AU178" s="125">
        <f>-'TOTAL INVERSION IAP'!AF178</f>
        <v>0</v>
      </c>
      <c r="AV178" s="125">
        <f>-'TOTAL INVERSION IAP'!AG178</f>
        <v>0</v>
      </c>
      <c r="AW178" s="125">
        <f>-'TOTAL INVERSION IAP'!AH178</f>
        <v>0</v>
      </c>
      <c r="AX178" s="125">
        <f>-'TOTAL INVERSION IAP'!AI178</f>
        <v>0</v>
      </c>
      <c r="AY178" s="125">
        <f>-'TOTAL INVERSION IAP'!AJ178</f>
        <v>0</v>
      </c>
      <c r="AZ178" s="125">
        <f>-'TOTAL INVERSION IAP'!AK178</f>
        <v>0</v>
      </c>
      <c r="BA178" s="125">
        <f>-'TOTAL INVERSION IAP'!AL178</f>
        <v>0</v>
      </c>
      <c r="BB178" s="125">
        <f>-'TOTAL INVERSION IAP'!AM178</f>
        <v>0</v>
      </c>
      <c r="BC178" s="125">
        <f>-'TOTAL INVERSION IAP'!AN178</f>
        <v>0</v>
      </c>
      <c r="BD178" s="125">
        <f>-'TOTAL INVERSION IAP'!AO178</f>
        <v>0</v>
      </c>
      <c r="BE178" s="125">
        <f>-'TOTAL INVERSION IAP'!AP178</f>
        <v>0</v>
      </c>
      <c r="BF178" s="125">
        <f>-'TOTAL INVERSION IAP'!AQ178</f>
        <v>0</v>
      </c>
      <c r="BG178" s="125">
        <f>-'TOTAL INVERSION IAP'!AR178</f>
        <v>0</v>
      </c>
      <c r="BH178" s="125">
        <f>-'TOTAL INVERSION IAP'!AS178</f>
        <v>0</v>
      </c>
      <c r="BI178" s="125">
        <f>-'TOTAL INVERSION IAP'!AT178</f>
        <v>0</v>
      </c>
      <c r="BJ178" s="125">
        <f>-'TOTAL INVERSION IAP'!AU178</f>
        <v>0</v>
      </c>
      <c r="BK178" s="125">
        <f>-'TOTAL INVERSION IAP'!AV178</f>
        <v>0</v>
      </c>
      <c r="BL178" s="125">
        <f>-'TOTAL INVERSION IAP'!AW178</f>
        <v>0</v>
      </c>
      <c r="BM178" s="125">
        <f>-'TOTAL INVERSION IAP'!AX178</f>
        <v>0</v>
      </c>
      <c r="BN178" s="125">
        <f>-'TOTAL INVERSION IAP'!AY178</f>
        <v>0</v>
      </c>
      <c r="BO178" s="125">
        <f>-'TOTAL INVERSION IAP'!AZ178</f>
        <v>0</v>
      </c>
      <c r="BP178" s="125">
        <f>-'TOTAL INVERSION IAP'!BA178</f>
        <v>0</v>
      </c>
      <c r="BQ178" s="125">
        <f>-'TOTAL INVERSION IAP'!BB178</f>
        <v>0</v>
      </c>
      <c r="BR178" s="125">
        <f>-'TOTAL INVERSION IAP'!BC178</f>
        <v>0</v>
      </c>
    </row>
    <row r="179" spans="2:70" x14ac:dyDescent="0.25">
      <c r="B179" s="59" t="s">
        <v>605</v>
      </c>
      <c r="C179" s="62" t="str">
        <f>+VLOOKUP(B179,'resumen UCAP'!$A$5:$O$329,2,0)</f>
        <v>Luminaria led 80</v>
      </c>
      <c r="D179" s="63">
        <f>+'Desmonte Infr. financiada'!D179</f>
        <v>80</v>
      </c>
      <c r="E179" s="63" t="str">
        <f>+VLOOKUP(B179,'resumen UCAP'!$A$5:$O$329,3,0)</f>
        <v>Un</v>
      </c>
      <c r="F179" s="64">
        <f>+VLOOKUP(B179,'resumen UCAP'!$A$5:$O$329,15,0)</f>
        <v>736002</v>
      </c>
      <c r="G179" s="61">
        <v>8</v>
      </c>
      <c r="H179" s="125"/>
      <c r="I179" s="125"/>
      <c r="J179" s="125"/>
      <c r="K179" s="125"/>
      <c r="L179" s="125"/>
      <c r="M179" s="125"/>
      <c r="N179" s="125"/>
      <c r="O179" s="125"/>
      <c r="P179" s="125"/>
      <c r="Q179" s="125"/>
      <c r="R179" s="125"/>
      <c r="S179" s="125"/>
      <c r="T179" s="125"/>
      <c r="U179" s="125"/>
      <c r="V179" s="125"/>
      <c r="W179" s="125">
        <f>-'TOTAL INVERSION IAP'!H179</f>
        <v>0</v>
      </c>
      <c r="X179" s="125">
        <f>-'TOTAL INVERSION IAP'!I179</f>
        <v>0</v>
      </c>
      <c r="Y179" s="125">
        <f>-'TOTAL INVERSION IAP'!J179</f>
        <v>0</v>
      </c>
      <c r="Z179" s="125">
        <f>-'TOTAL INVERSION IAP'!K179</f>
        <v>0</v>
      </c>
      <c r="AA179" s="125">
        <f>-'TOTAL INVERSION IAP'!L179</f>
        <v>0</v>
      </c>
      <c r="AB179" s="125">
        <f>-'TOTAL INVERSION IAP'!M179</f>
        <v>0</v>
      </c>
      <c r="AC179" s="125">
        <f>-'TOTAL INVERSION IAP'!N179</f>
        <v>0</v>
      </c>
      <c r="AD179" s="125">
        <f>-'TOTAL INVERSION IAP'!O179</f>
        <v>0</v>
      </c>
      <c r="AE179" s="125">
        <f>-'TOTAL INVERSION IAP'!P179</f>
        <v>0</v>
      </c>
      <c r="AF179" s="125">
        <f>-'TOTAL INVERSION IAP'!Q179</f>
        <v>0</v>
      </c>
      <c r="AG179" s="125">
        <f>-'TOTAL INVERSION IAP'!R179</f>
        <v>0</v>
      </c>
      <c r="AH179" s="125">
        <f>-'TOTAL INVERSION IAP'!S179</f>
        <v>0</v>
      </c>
      <c r="AI179" s="125">
        <f>-'TOTAL INVERSION IAP'!T179</f>
        <v>0</v>
      </c>
      <c r="AJ179" s="125">
        <f>-'TOTAL INVERSION IAP'!U179</f>
        <v>0</v>
      </c>
      <c r="AK179" s="125">
        <f>-'TOTAL INVERSION IAP'!V179</f>
        <v>0</v>
      </c>
      <c r="AL179" s="125">
        <f>-'TOTAL INVERSION IAP'!W179</f>
        <v>0</v>
      </c>
      <c r="AM179" s="125">
        <f>-'TOTAL INVERSION IAP'!X179</f>
        <v>0</v>
      </c>
      <c r="AN179" s="125">
        <f>-'TOTAL INVERSION IAP'!Y179</f>
        <v>0</v>
      </c>
      <c r="AO179" s="125">
        <f>-'TOTAL INVERSION IAP'!Z179</f>
        <v>0</v>
      </c>
      <c r="AP179" s="125">
        <f>-'TOTAL INVERSION IAP'!AA179</f>
        <v>0</v>
      </c>
      <c r="AQ179" s="125">
        <f>-'TOTAL INVERSION IAP'!AB179</f>
        <v>0</v>
      </c>
      <c r="AR179" s="125">
        <f>-'TOTAL INVERSION IAP'!AC179</f>
        <v>0</v>
      </c>
      <c r="AS179" s="125">
        <f>-'TOTAL INVERSION IAP'!AD179</f>
        <v>0</v>
      </c>
      <c r="AT179" s="125">
        <f>-'TOTAL INVERSION IAP'!AE179</f>
        <v>0</v>
      </c>
      <c r="AU179" s="125">
        <f>-'TOTAL INVERSION IAP'!AF179</f>
        <v>0</v>
      </c>
      <c r="AV179" s="125">
        <f>-'TOTAL INVERSION IAP'!AG179</f>
        <v>0</v>
      </c>
      <c r="AW179" s="125">
        <f>-'TOTAL INVERSION IAP'!AH179</f>
        <v>0</v>
      </c>
      <c r="AX179" s="125">
        <f>-'TOTAL INVERSION IAP'!AI179</f>
        <v>0</v>
      </c>
      <c r="AY179" s="125">
        <f>-'TOTAL INVERSION IAP'!AJ179</f>
        <v>0</v>
      </c>
      <c r="AZ179" s="125">
        <f>-'TOTAL INVERSION IAP'!AK179</f>
        <v>0</v>
      </c>
      <c r="BA179" s="125">
        <f>-'TOTAL INVERSION IAP'!AL179</f>
        <v>0</v>
      </c>
      <c r="BB179" s="125">
        <f>-'TOTAL INVERSION IAP'!AM179</f>
        <v>0</v>
      </c>
      <c r="BC179" s="125">
        <f>-'TOTAL INVERSION IAP'!AN179</f>
        <v>0</v>
      </c>
      <c r="BD179" s="125">
        <f>-'TOTAL INVERSION IAP'!AO179</f>
        <v>0</v>
      </c>
      <c r="BE179" s="125">
        <f>-'TOTAL INVERSION IAP'!AP179</f>
        <v>0</v>
      </c>
      <c r="BF179" s="125">
        <f>-'TOTAL INVERSION IAP'!AQ179</f>
        <v>0</v>
      </c>
      <c r="BG179" s="125">
        <f>-'TOTAL INVERSION IAP'!AR179</f>
        <v>0</v>
      </c>
      <c r="BH179" s="125">
        <f>-'TOTAL INVERSION IAP'!AS179</f>
        <v>0</v>
      </c>
      <c r="BI179" s="125">
        <f>-'TOTAL INVERSION IAP'!AT179</f>
        <v>0</v>
      </c>
      <c r="BJ179" s="125">
        <f>-'TOTAL INVERSION IAP'!AU179</f>
        <v>0</v>
      </c>
      <c r="BK179" s="125">
        <f>-'TOTAL INVERSION IAP'!AV179</f>
        <v>0</v>
      </c>
      <c r="BL179" s="125">
        <f>-'TOTAL INVERSION IAP'!AW179</f>
        <v>0</v>
      </c>
      <c r="BM179" s="125">
        <f>-'TOTAL INVERSION IAP'!AX179</f>
        <v>0</v>
      </c>
      <c r="BN179" s="125">
        <f>-'TOTAL INVERSION IAP'!AY179</f>
        <v>0</v>
      </c>
      <c r="BO179" s="125">
        <f>-'TOTAL INVERSION IAP'!AZ179</f>
        <v>0</v>
      </c>
      <c r="BP179" s="125">
        <f>-'TOTAL INVERSION IAP'!BA179</f>
        <v>0</v>
      </c>
      <c r="BQ179" s="125">
        <f>-'TOTAL INVERSION IAP'!BB179</f>
        <v>0</v>
      </c>
      <c r="BR179" s="125">
        <f>-'TOTAL INVERSION IAP'!BC179</f>
        <v>0</v>
      </c>
    </row>
    <row r="180" spans="2:70" x14ac:dyDescent="0.25">
      <c r="B180" s="59" t="s">
        <v>606</v>
      </c>
      <c r="C180" s="62" t="str">
        <f>+VLOOKUP(B180,'resumen UCAP'!$A$5:$O$329,2,0)</f>
        <v>Luminaria led 60</v>
      </c>
      <c r="D180" s="63">
        <f>+'Desmonte Infr. financiada'!D180</f>
        <v>60</v>
      </c>
      <c r="E180" s="63" t="str">
        <f>+VLOOKUP(B180,'resumen UCAP'!$A$5:$O$329,3,0)</f>
        <v>Un</v>
      </c>
      <c r="F180" s="64">
        <f>+VLOOKUP(B180,'resumen UCAP'!$A$5:$O$329,15,0)</f>
        <v>736002</v>
      </c>
      <c r="G180" s="61">
        <v>8</v>
      </c>
      <c r="H180" s="125"/>
      <c r="I180" s="125"/>
      <c r="J180" s="125"/>
      <c r="K180" s="125"/>
      <c r="L180" s="125"/>
      <c r="M180" s="125"/>
      <c r="N180" s="125"/>
      <c r="O180" s="125"/>
      <c r="P180" s="125"/>
      <c r="Q180" s="125"/>
      <c r="R180" s="125"/>
      <c r="S180" s="125"/>
      <c r="T180" s="125"/>
      <c r="U180" s="125"/>
      <c r="V180" s="125"/>
      <c r="W180" s="125">
        <f>-'TOTAL INVERSION IAP'!H180</f>
        <v>0</v>
      </c>
      <c r="X180" s="125">
        <f>-'TOTAL INVERSION IAP'!I180</f>
        <v>0</v>
      </c>
      <c r="Y180" s="125">
        <f>-'TOTAL INVERSION IAP'!J180</f>
        <v>0</v>
      </c>
      <c r="Z180" s="125">
        <f>-'TOTAL INVERSION IAP'!K180</f>
        <v>0</v>
      </c>
      <c r="AA180" s="125">
        <f>-'TOTAL INVERSION IAP'!L180</f>
        <v>0</v>
      </c>
      <c r="AB180" s="125">
        <f>-'TOTAL INVERSION IAP'!M180</f>
        <v>0</v>
      </c>
      <c r="AC180" s="125">
        <f>-'TOTAL INVERSION IAP'!N180</f>
        <v>0</v>
      </c>
      <c r="AD180" s="125">
        <f>-'TOTAL INVERSION IAP'!O180</f>
        <v>0</v>
      </c>
      <c r="AE180" s="125">
        <f>-'TOTAL INVERSION IAP'!P180</f>
        <v>0</v>
      </c>
      <c r="AF180" s="125">
        <f>-'TOTAL INVERSION IAP'!Q180</f>
        <v>0</v>
      </c>
      <c r="AG180" s="125">
        <f>-'TOTAL INVERSION IAP'!R180</f>
        <v>0</v>
      </c>
      <c r="AH180" s="125">
        <f>-'TOTAL INVERSION IAP'!S180</f>
        <v>0</v>
      </c>
      <c r="AI180" s="125">
        <f>-'TOTAL INVERSION IAP'!T180</f>
        <v>0</v>
      </c>
      <c r="AJ180" s="125">
        <f>-'TOTAL INVERSION IAP'!U180</f>
        <v>0</v>
      </c>
      <c r="AK180" s="125">
        <f>-'TOTAL INVERSION IAP'!V180</f>
        <v>0</v>
      </c>
      <c r="AL180" s="125">
        <f>-'TOTAL INVERSION IAP'!W180</f>
        <v>0</v>
      </c>
      <c r="AM180" s="125">
        <f>-'TOTAL INVERSION IAP'!X180</f>
        <v>0</v>
      </c>
      <c r="AN180" s="125">
        <f>-'TOTAL INVERSION IAP'!Y180</f>
        <v>0</v>
      </c>
      <c r="AO180" s="125">
        <f>-'TOTAL INVERSION IAP'!Z180</f>
        <v>0</v>
      </c>
      <c r="AP180" s="125">
        <f>-'TOTAL INVERSION IAP'!AA180</f>
        <v>0</v>
      </c>
      <c r="AQ180" s="125">
        <f>-'TOTAL INVERSION IAP'!AB180</f>
        <v>0</v>
      </c>
      <c r="AR180" s="125">
        <f>-'TOTAL INVERSION IAP'!AC180</f>
        <v>0</v>
      </c>
      <c r="AS180" s="125">
        <f>-'TOTAL INVERSION IAP'!AD180</f>
        <v>0</v>
      </c>
      <c r="AT180" s="125">
        <f>-'TOTAL INVERSION IAP'!AE180</f>
        <v>0</v>
      </c>
      <c r="AU180" s="125">
        <f>-'TOTAL INVERSION IAP'!AF180</f>
        <v>0</v>
      </c>
      <c r="AV180" s="125">
        <f>-'TOTAL INVERSION IAP'!AG180</f>
        <v>0</v>
      </c>
      <c r="AW180" s="125">
        <f>-'TOTAL INVERSION IAP'!AH180</f>
        <v>0</v>
      </c>
      <c r="AX180" s="125">
        <f>-'TOTAL INVERSION IAP'!AI180</f>
        <v>0</v>
      </c>
      <c r="AY180" s="125">
        <f>-'TOTAL INVERSION IAP'!AJ180</f>
        <v>0</v>
      </c>
      <c r="AZ180" s="125">
        <f>-'TOTAL INVERSION IAP'!AK180</f>
        <v>0</v>
      </c>
      <c r="BA180" s="125">
        <f>-'TOTAL INVERSION IAP'!AL180</f>
        <v>0</v>
      </c>
      <c r="BB180" s="125">
        <f>-'TOTAL INVERSION IAP'!AM180</f>
        <v>0</v>
      </c>
      <c r="BC180" s="125">
        <f>-'TOTAL INVERSION IAP'!AN180</f>
        <v>0</v>
      </c>
      <c r="BD180" s="125">
        <f>-'TOTAL INVERSION IAP'!AO180</f>
        <v>0</v>
      </c>
      <c r="BE180" s="125">
        <f>-'TOTAL INVERSION IAP'!AP180</f>
        <v>0</v>
      </c>
      <c r="BF180" s="125">
        <f>-'TOTAL INVERSION IAP'!AQ180</f>
        <v>0</v>
      </c>
      <c r="BG180" s="125">
        <f>-'TOTAL INVERSION IAP'!AR180</f>
        <v>0</v>
      </c>
      <c r="BH180" s="125">
        <f>-'TOTAL INVERSION IAP'!AS180</f>
        <v>0</v>
      </c>
      <c r="BI180" s="125">
        <f>-'TOTAL INVERSION IAP'!AT180</f>
        <v>0</v>
      </c>
      <c r="BJ180" s="125">
        <f>-'TOTAL INVERSION IAP'!AU180</f>
        <v>0</v>
      </c>
      <c r="BK180" s="125">
        <f>-'TOTAL INVERSION IAP'!AV180</f>
        <v>0</v>
      </c>
      <c r="BL180" s="125">
        <f>-'TOTAL INVERSION IAP'!AW180</f>
        <v>0</v>
      </c>
      <c r="BM180" s="125">
        <f>-'TOTAL INVERSION IAP'!AX180</f>
        <v>0</v>
      </c>
      <c r="BN180" s="125">
        <f>-'TOTAL INVERSION IAP'!AY180</f>
        <v>0</v>
      </c>
      <c r="BO180" s="125">
        <f>-'TOTAL INVERSION IAP'!AZ180</f>
        <v>0</v>
      </c>
      <c r="BP180" s="125">
        <f>-'TOTAL INVERSION IAP'!BA180</f>
        <v>0</v>
      </c>
      <c r="BQ180" s="125">
        <f>-'TOTAL INVERSION IAP'!BB180</f>
        <v>0</v>
      </c>
      <c r="BR180" s="125">
        <f>-'TOTAL INVERSION IAP'!BC180</f>
        <v>0</v>
      </c>
    </row>
    <row r="181" spans="2:70" x14ac:dyDescent="0.25">
      <c r="B181" s="5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125"/>
      <c r="I181" s="125"/>
      <c r="J181" s="125"/>
      <c r="K181" s="125"/>
      <c r="L181" s="125"/>
      <c r="M181" s="125"/>
      <c r="N181" s="125"/>
      <c r="O181" s="125"/>
      <c r="P181" s="125"/>
      <c r="Q181" s="125"/>
      <c r="R181" s="125"/>
      <c r="S181" s="125"/>
      <c r="T181" s="125"/>
      <c r="U181" s="125"/>
      <c r="V181" s="125"/>
      <c r="W181" s="125">
        <f>-'TOTAL INVERSION IAP'!H181</f>
        <v>0</v>
      </c>
      <c r="X181" s="125">
        <f>-'TOTAL INVERSION IAP'!I181</f>
        <v>0</v>
      </c>
      <c r="Y181" s="125">
        <f>-'TOTAL INVERSION IAP'!J181</f>
        <v>0</v>
      </c>
      <c r="Z181" s="125">
        <f>-'TOTAL INVERSION IAP'!K181</f>
        <v>0</v>
      </c>
      <c r="AA181" s="125">
        <f>-'TOTAL INVERSION IAP'!L181</f>
        <v>0</v>
      </c>
      <c r="AB181" s="125">
        <f>-'TOTAL INVERSION IAP'!M181</f>
        <v>0</v>
      </c>
      <c r="AC181" s="125">
        <f>-'TOTAL INVERSION IAP'!N181</f>
        <v>0</v>
      </c>
      <c r="AD181" s="125">
        <f>-'TOTAL INVERSION IAP'!O181</f>
        <v>0</v>
      </c>
      <c r="AE181" s="125">
        <f>-'TOTAL INVERSION IAP'!P181</f>
        <v>0</v>
      </c>
      <c r="AF181" s="125">
        <f>-'TOTAL INVERSION IAP'!Q181</f>
        <v>0</v>
      </c>
      <c r="AG181" s="125">
        <f>-'TOTAL INVERSION IAP'!R181</f>
        <v>0</v>
      </c>
      <c r="AH181" s="125">
        <f>-'TOTAL INVERSION IAP'!S181</f>
        <v>0</v>
      </c>
      <c r="AI181" s="125">
        <f>-'TOTAL INVERSION IAP'!T181</f>
        <v>0</v>
      </c>
      <c r="AJ181" s="125">
        <f>-'TOTAL INVERSION IAP'!U181</f>
        <v>0</v>
      </c>
      <c r="AK181" s="125">
        <f>-'TOTAL INVERSION IAP'!V181</f>
        <v>0</v>
      </c>
      <c r="AL181" s="125">
        <f>-'TOTAL INVERSION IAP'!W181</f>
        <v>0</v>
      </c>
      <c r="AM181" s="125">
        <f>-'TOTAL INVERSION IAP'!X181</f>
        <v>0</v>
      </c>
      <c r="AN181" s="125">
        <f>-'TOTAL INVERSION IAP'!Y181</f>
        <v>0</v>
      </c>
      <c r="AO181" s="125">
        <f>-'TOTAL INVERSION IAP'!Z181</f>
        <v>0</v>
      </c>
      <c r="AP181" s="125">
        <f>-'TOTAL INVERSION IAP'!AA181</f>
        <v>0</v>
      </c>
      <c r="AQ181" s="125">
        <f>-'TOTAL INVERSION IAP'!AB181</f>
        <v>0</v>
      </c>
      <c r="AR181" s="125">
        <f>-'TOTAL INVERSION IAP'!AC181</f>
        <v>0</v>
      </c>
      <c r="AS181" s="125">
        <f>-'TOTAL INVERSION IAP'!AD181</f>
        <v>0</v>
      </c>
      <c r="AT181" s="125">
        <f>-'TOTAL INVERSION IAP'!AE181</f>
        <v>0</v>
      </c>
      <c r="AU181" s="125">
        <f>-'TOTAL INVERSION IAP'!AF181</f>
        <v>0</v>
      </c>
      <c r="AV181" s="125">
        <f>-'TOTAL INVERSION IAP'!AG181</f>
        <v>0</v>
      </c>
      <c r="AW181" s="125">
        <f>-'TOTAL INVERSION IAP'!AH181</f>
        <v>0</v>
      </c>
      <c r="AX181" s="125">
        <f>-'TOTAL INVERSION IAP'!AI181</f>
        <v>0</v>
      </c>
      <c r="AY181" s="125">
        <f>-'TOTAL INVERSION IAP'!AJ181</f>
        <v>0</v>
      </c>
      <c r="AZ181" s="125">
        <f>-'TOTAL INVERSION IAP'!AK181</f>
        <v>0</v>
      </c>
      <c r="BA181" s="125">
        <f>-'TOTAL INVERSION IAP'!AL181</f>
        <v>0</v>
      </c>
      <c r="BB181" s="125">
        <f>-'TOTAL INVERSION IAP'!AM181</f>
        <v>0</v>
      </c>
      <c r="BC181" s="125">
        <f>-'TOTAL INVERSION IAP'!AN181</f>
        <v>0</v>
      </c>
      <c r="BD181" s="125">
        <f>-'TOTAL INVERSION IAP'!AO181</f>
        <v>0</v>
      </c>
      <c r="BE181" s="125">
        <f>-'TOTAL INVERSION IAP'!AP181</f>
        <v>0</v>
      </c>
      <c r="BF181" s="125">
        <f>-'TOTAL INVERSION IAP'!AQ181</f>
        <v>0</v>
      </c>
      <c r="BG181" s="125">
        <f>-'TOTAL INVERSION IAP'!AR181</f>
        <v>0</v>
      </c>
      <c r="BH181" s="125">
        <f>-'TOTAL INVERSION IAP'!AS181</f>
        <v>0</v>
      </c>
      <c r="BI181" s="125">
        <f>-'TOTAL INVERSION IAP'!AT181</f>
        <v>0</v>
      </c>
      <c r="BJ181" s="125">
        <f>-'TOTAL INVERSION IAP'!AU181</f>
        <v>0</v>
      </c>
      <c r="BK181" s="125">
        <f>-'TOTAL INVERSION IAP'!AV181</f>
        <v>0</v>
      </c>
      <c r="BL181" s="125">
        <f>-'TOTAL INVERSION IAP'!AW181</f>
        <v>0</v>
      </c>
      <c r="BM181" s="125">
        <f>-'TOTAL INVERSION IAP'!AX181</f>
        <v>0</v>
      </c>
      <c r="BN181" s="125">
        <f>-'TOTAL INVERSION IAP'!AY181</f>
        <v>0</v>
      </c>
      <c r="BO181" s="125">
        <f>-'TOTAL INVERSION IAP'!AZ181</f>
        <v>0</v>
      </c>
      <c r="BP181" s="125">
        <f>-'TOTAL INVERSION IAP'!BA181</f>
        <v>0</v>
      </c>
      <c r="BQ181" s="125">
        <f>-'TOTAL INVERSION IAP'!BB181</f>
        <v>0</v>
      </c>
      <c r="BR181" s="125">
        <f>-'TOTAL INVERSION IAP'!BC181</f>
        <v>0</v>
      </c>
    </row>
    <row r="182" spans="2:70" x14ac:dyDescent="0.25">
      <c r="B182" s="5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125"/>
      <c r="I182" s="125"/>
      <c r="J182" s="125"/>
      <c r="K182" s="125"/>
      <c r="L182" s="125"/>
      <c r="M182" s="125"/>
      <c r="N182" s="125"/>
      <c r="O182" s="125"/>
      <c r="P182" s="125"/>
      <c r="Q182" s="125"/>
      <c r="R182" s="125"/>
      <c r="S182" s="125"/>
      <c r="T182" s="125"/>
      <c r="U182" s="125"/>
      <c r="V182" s="125"/>
      <c r="W182" s="125">
        <f>-'TOTAL INVERSION IAP'!H182</f>
        <v>0</v>
      </c>
      <c r="X182" s="125">
        <f>-'TOTAL INVERSION IAP'!I182</f>
        <v>0</v>
      </c>
      <c r="Y182" s="125">
        <f>-'TOTAL INVERSION IAP'!J182</f>
        <v>0</v>
      </c>
      <c r="Z182" s="125">
        <f>-'TOTAL INVERSION IAP'!K182</f>
        <v>0</v>
      </c>
      <c r="AA182" s="125">
        <f>-'TOTAL INVERSION IAP'!L182</f>
        <v>0</v>
      </c>
      <c r="AB182" s="125">
        <f>-'TOTAL INVERSION IAP'!M182</f>
        <v>0</v>
      </c>
      <c r="AC182" s="125">
        <f>-'TOTAL INVERSION IAP'!N182</f>
        <v>0</v>
      </c>
      <c r="AD182" s="125">
        <f>-'TOTAL INVERSION IAP'!O182</f>
        <v>0</v>
      </c>
      <c r="AE182" s="125">
        <f>-'TOTAL INVERSION IAP'!P182</f>
        <v>0</v>
      </c>
      <c r="AF182" s="125">
        <f>-'TOTAL INVERSION IAP'!Q182</f>
        <v>0</v>
      </c>
      <c r="AG182" s="125">
        <f>-'TOTAL INVERSION IAP'!R182</f>
        <v>0</v>
      </c>
      <c r="AH182" s="125">
        <f>-'TOTAL INVERSION IAP'!S182</f>
        <v>0</v>
      </c>
      <c r="AI182" s="125">
        <f>-'TOTAL INVERSION IAP'!T182</f>
        <v>0</v>
      </c>
      <c r="AJ182" s="125">
        <f>-'TOTAL INVERSION IAP'!U182</f>
        <v>0</v>
      </c>
      <c r="AK182" s="125">
        <f>-'TOTAL INVERSION IAP'!V182</f>
        <v>0</v>
      </c>
      <c r="AL182" s="125">
        <f>-'TOTAL INVERSION IAP'!W182</f>
        <v>-34</v>
      </c>
      <c r="AM182" s="125">
        <f>-'TOTAL INVERSION IAP'!X182</f>
        <v>0</v>
      </c>
      <c r="AN182" s="125">
        <f>-'TOTAL INVERSION IAP'!Y182</f>
        <v>0</v>
      </c>
      <c r="AO182" s="125">
        <f>-'TOTAL INVERSION IAP'!Z182</f>
        <v>0</v>
      </c>
      <c r="AP182" s="125">
        <f>-'TOTAL INVERSION IAP'!AA182</f>
        <v>0</v>
      </c>
      <c r="AQ182" s="125">
        <f>-'TOTAL INVERSION IAP'!AB182</f>
        <v>0</v>
      </c>
      <c r="AR182" s="125">
        <f>-'TOTAL INVERSION IAP'!AC182</f>
        <v>0</v>
      </c>
      <c r="AS182" s="125">
        <f>-'TOTAL INVERSION IAP'!AD182</f>
        <v>0</v>
      </c>
      <c r="AT182" s="125">
        <f>-'TOTAL INVERSION IAP'!AE182</f>
        <v>0</v>
      </c>
      <c r="AU182" s="125">
        <f>-'TOTAL INVERSION IAP'!AF182</f>
        <v>0</v>
      </c>
      <c r="AV182" s="125">
        <f>-'TOTAL INVERSION IAP'!AG182</f>
        <v>0</v>
      </c>
      <c r="AW182" s="125">
        <f>-'TOTAL INVERSION IAP'!AH182</f>
        <v>0</v>
      </c>
      <c r="AX182" s="125">
        <f>-'TOTAL INVERSION IAP'!AI182</f>
        <v>0</v>
      </c>
      <c r="AY182" s="125">
        <f>-'TOTAL INVERSION IAP'!AJ182</f>
        <v>0</v>
      </c>
      <c r="AZ182" s="125">
        <f>-'TOTAL INVERSION IAP'!AK182</f>
        <v>0</v>
      </c>
      <c r="BA182" s="125">
        <f>-'TOTAL INVERSION IAP'!AL182</f>
        <v>0</v>
      </c>
      <c r="BB182" s="125">
        <f>-'TOTAL INVERSION IAP'!AM182</f>
        <v>0</v>
      </c>
      <c r="BC182" s="125">
        <f>-'TOTAL INVERSION IAP'!AN182</f>
        <v>0</v>
      </c>
      <c r="BD182" s="125">
        <f>-'TOTAL INVERSION IAP'!AO182</f>
        <v>0</v>
      </c>
      <c r="BE182" s="125">
        <f>-'TOTAL INVERSION IAP'!AP182</f>
        <v>0</v>
      </c>
      <c r="BF182" s="125">
        <f>-'TOTAL INVERSION IAP'!AQ182</f>
        <v>0</v>
      </c>
      <c r="BG182" s="125">
        <f>-'TOTAL INVERSION IAP'!AR182</f>
        <v>0</v>
      </c>
      <c r="BH182" s="125">
        <f>-'TOTAL INVERSION IAP'!AS182</f>
        <v>0</v>
      </c>
      <c r="BI182" s="125">
        <f>-'TOTAL INVERSION IAP'!AT182</f>
        <v>0</v>
      </c>
      <c r="BJ182" s="125">
        <f>-'TOTAL INVERSION IAP'!AU182</f>
        <v>0</v>
      </c>
      <c r="BK182" s="125">
        <f>-'TOTAL INVERSION IAP'!AV182</f>
        <v>0</v>
      </c>
      <c r="BL182" s="125">
        <f>-'TOTAL INVERSION IAP'!AW182</f>
        <v>0</v>
      </c>
      <c r="BM182" s="125">
        <f>-'TOTAL INVERSION IAP'!AX182</f>
        <v>0</v>
      </c>
      <c r="BN182" s="125">
        <f>-'TOTAL INVERSION IAP'!AY182</f>
        <v>0</v>
      </c>
      <c r="BO182" s="125">
        <f>-'TOTAL INVERSION IAP'!AZ182</f>
        <v>0</v>
      </c>
      <c r="BP182" s="125">
        <f>-'TOTAL INVERSION IAP'!BA182</f>
        <v>0</v>
      </c>
      <c r="BQ182" s="125">
        <f>-'TOTAL INVERSION IAP'!BB182</f>
        <v>0</v>
      </c>
      <c r="BR182" s="125">
        <f>-'TOTAL INVERSION IAP'!BC182</f>
        <v>0</v>
      </c>
    </row>
    <row r="183" spans="2:70" x14ac:dyDescent="0.25">
      <c r="B183" s="5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125"/>
      <c r="I183" s="125"/>
      <c r="J183" s="125"/>
      <c r="K183" s="125"/>
      <c r="L183" s="125"/>
      <c r="M183" s="125"/>
      <c r="N183" s="125"/>
      <c r="O183" s="125"/>
      <c r="P183" s="125"/>
      <c r="Q183" s="125"/>
      <c r="R183" s="125"/>
      <c r="S183" s="125"/>
      <c r="T183" s="125"/>
      <c r="U183" s="125"/>
      <c r="V183" s="125"/>
      <c r="W183" s="125">
        <f>-'TOTAL INVERSION IAP'!H183</f>
        <v>0</v>
      </c>
      <c r="X183" s="125">
        <f>-'TOTAL INVERSION IAP'!I183</f>
        <v>0</v>
      </c>
      <c r="Y183" s="125">
        <f>-'TOTAL INVERSION IAP'!J183</f>
        <v>0</v>
      </c>
      <c r="Z183" s="125">
        <f>-'TOTAL INVERSION IAP'!K183</f>
        <v>0</v>
      </c>
      <c r="AA183" s="125">
        <f>-'TOTAL INVERSION IAP'!L183</f>
        <v>0</v>
      </c>
      <c r="AB183" s="125">
        <f>-'TOTAL INVERSION IAP'!M183</f>
        <v>0</v>
      </c>
      <c r="AC183" s="125">
        <f>-'TOTAL INVERSION IAP'!N183</f>
        <v>0</v>
      </c>
      <c r="AD183" s="125">
        <f>-'TOTAL INVERSION IAP'!O183</f>
        <v>0</v>
      </c>
      <c r="AE183" s="125">
        <f>-'TOTAL INVERSION IAP'!P183</f>
        <v>0</v>
      </c>
      <c r="AF183" s="125">
        <f>-'TOTAL INVERSION IAP'!Q183</f>
        <v>0</v>
      </c>
      <c r="AG183" s="125">
        <f>-'TOTAL INVERSION IAP'!R183</f>
        <v>0</v>
      </c>
      <c r="AH183" s="125">
        <f>-'TOTAL INVERSION IAP'!S183</f>
        <v>0</v>
      </c>
      <c r="AI183" s="125">
        <f>-'TOTAL INVERSION IAP'!T183</f>
        <v>0</v>
      </c>
      <c r="AJ183" s="125">
        <f>-'TOTAL INVERSION IAP'!U183</f>
        <v>0</v>
      </c>
      <c r="AK183" s="125">
        <f>-'TOTAL INVERSION IAP'!V183</f>
        <v>0</v>
      </c>
      <c r="AL183" s="125">
        <f>-'TOTAL INVERSION IAP'!W183</f>
        <v>-4</v>
      </c>
      <c r="AM183" s="125">
        <f>-'TOTAL INVERSION IAP'!X183</f>
        <v>0</v>
      </c>
      <c r="AN183" s="125">
        <f>-'TOTAL INVERSION IAP'!Y183</f>
        <v>0</v>
      </c>
      <c r="AO183" s="125">
        <f>-'TOTAL INVERSION IAP'!Z183</f>
        <v>0</v>
      </c>
      <c r="AP183" s="125">
        <f>-'TOTAL INVERSION IAP'!AA183</f>
        <v>0</v>
      </c>
      <c r="AQ183" s="125">
        <f>-'TOTAL INVERSION IAP'!AB183</f>
        <v>0</v>
      </c>
      <c r="AR183" s="125">
        <f>-'TOTAL INVERSION IAP'!AC183</f>
        <v>0</v>
      </c>
      <c r="AS183" s="125">
        <f>-'TOTAL INVERSION IAP'!AD183</f>
        <v>0</v>
      </c>
      <c r="AT183" s="125">
        <f>-'TOTAL INVERSION IAP'!AE183</f>
        <v>0</v>
      </c>
      <c r="AU183" s="125">
        <f>-'TOTAL INVERSION IAP'!AF183</f>
        <v>0</v>
      </c>
      <c r="AV183" s="125">
        <f>-'TOTAL INVERSION IAP'!AG183</f>
        <v>0</v>
      </c>
      <c r="AW183" s="125">
        <f>-'TOTAL INVERSION IAP'!AH183</f>
        <v>0</v>
      </c>
      <c r="AX183" s="125">
        <f>-'TOTAL INVERSION IAP'!AI183</f>
        <v>0</v>
      </c>
      <c r="AY183" s="125">
        <f>-'TOTAL INVERSION IAP'!AJ183</f>
        <v>0</v>
      </c>
      <c r="AZ183" s="125">
        <f>-'TOTAL INVERSION IAP'!AK183</f>
        <v>0</v>
      </c>
      <c r="BA183" s="125">
        <f>-'TOTAL INVERSION IAP'!AL183</f>
        <v>0</v>
      </c>
      <c r="BB183" s="125">
        <f>-'TOTAL INVERSION IAP'!AM183</f>
        <v>0</v>
      </c>
      <c r="BC183" s="125">
        <f>-'TOTAL INVERSION IAP'!AN183</f>
        <v>0</v>
      </c>
      <c r="BD183" s="125">
        <f>-'TOTAL INVERSION IAP'!AO183</f>
        <v>0</v>
      </c>
      <c r="BE183" s="125">
        <f>-'TOTAL INVERSION IAP'!AP183</f>
        <v>0</v>
      </c>
      <c r="BF183" s="125">
        <f>-'TOTAL INVERSION IAP'!AQ183</f>
        <v>0</v>
      </c>
      <c r="BG183" s="125">
        <f>-'TOTAL INVERSION IAP'!AR183</f>
        <v>0</v>
      </c>
      <c r="BH183" s="125">
        <f>-'TOTAL INVERSION IAP'!AS183</f>
        <v>0</v>
      </c>
      <c r="BI183" s="125">
        <f>-'TOTAL INVERSION IAP'!AT183</f>
        <v>0</v>
      </c>
      <c r="BJ183" s="125">
        <f>-'TOTAL INVERSION IAP'!AU183</f>
        <v>0</v>
      </c>
      <c r="BK183" s="125">
        <f>-'TOTAL INVERSION IAP'!AV183</f>
        <v>0</v>
      </c>
      <c r="BL183" s="125">
        <f>-'TOTAL INVERSION IAP'!AW183</f>
        <v>0</v>
      </c>
      <c r="BM183" s="125">
        <f>-'TOTAL INVERSION IAP'!AX183</f>
        <v>0</v>
      </c>
      <c r="BN183" s="125">
        <f>-'TOTAL INVERSION IAP'!AY183</f>
        <v>0</v>
      </c>
      <c r="BO183" s="125">
        <f>-'TOTAL INVERSION IAP'!AZ183</f>
        <v>0</v>
      </c>
      <c r="BP183" s="125">
        <f>-'TOTAL INVERSION IAP'!BA183</f>
        <v>0</v>
      </c>
      <c r="BQ183" s="125">
        <f>-'TOTAL INVERSION IAP'!BB183</f>
        <v>0</v>
      </c>
      <c r="BR183" s="125">
        <f>-'TOTAL INVERSION IAP'!BC183</f>
        <v>0</v>
      </c>
    </row>
    <row r="184" spans="2:70" x14ac:dyDescent="0.25">
      <c r="B184" s="5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125"/>
      <c r="I184" s="125"/>
      <c r="J184" s="125"/>
      <c r="K184" s="125"/>
      <c r="L184" s="125"/>
      <c r="M184" s="125"/>
      <c r="N184" s="125"/>
      <c r="O184" s="125"/>
      <c r="P184" s="125"/>
      <c r="Q184" s="125"/>
      <c r="R184" s="125"/>
      <c r="S184" s="125"/>
      <c r="T184" s="125"/>
      <c r="U184" s="125"/>
      <c r="V184" s="125"/>
      <c r="W184" s="125">
        <f>-'TOTAL INVERSION IAP'!H184</f>
        <v>0</v>
      </c>
      <c r="X184" s="125">
        <f>-'TOTAL INVERSION IAP'!I184</f>
        <v>0</v>
      </c>
      <c r="Y184" s="125">
        <f>-'TOTAL INVERSION IAP'!J184</f>
        <v>0</v>
      </c>
      <c r="Z184" s="125">
        <f>-'TOTAL INVERSION IAP'!K184</f>
        <v>0</v>
      </c>
      <c r="AA184" s="125">
        <f>-'TOTAL INVERSION IAP'!L184</f>
        <v>0</v>
      </c>
      <c r="AB184" s="125">
        <f>-'TOTAL INVERSION IAP'!M184</f>
        <v>0</v>
      </c>
      <c r="AC184" s="125">
        <f>-'TOTAL INVERSION IAP'!N184</f>
        <v>0</v>
      </c>
      <c r="AD184" s="125">
        <f>-'TOTAL INVERSION IAP'!O184</f>
        <v>0</v>
      </c>
      <c r="AE184" s="125">
        <f>-'TOTAL INVERSION IAP'!P184</f>
        <v>0</v>
      </c>
      <c r="AF184" s="125">
        <f>-'TOTAL INVERSION IAP'!Q184</f>
        <v>0</v>
      </c>
      <c r="AG184" s="125">
        <f>-'TOTAL INVERSION IAP'!R184</f>
        <v>0</v>
      </c>
      <c r="AH184" s="125">
        <f>-'TOTAL INVERSION IAP'!S184</f>
        <v>0</v>
      </c>
      <c r="AI184" s="125">
        <f>-'TOTAL INVERSION IAP'!T184</f>
        <v>0</v>
      </c>
      <c r="AJ184" s="125">
        <f>-'TOTAL INVERSION IAP'!U184</f>
        <v>0</v>
      </c>
      <c r="AK184" s="125">
        <f>-'TOTAL INVERSION IAP'!V184</f>
        <v>0</v>
      </c>
      <c r="AL184" s="125">
        <f>-'TOTAL INVERSION IAP'!W184</f>
        <v>-19</v>
      </c>
      <c r="AM184" s="125">
        <f>-'TOTAL INVERSION IAP'!X184</f>
        <v>0</v>
      </c>
      <c r="AN184" s="125">
        <f>-'TOTAL INVERSION IAP'!Y184</f>
        <v>0</v>
      </c>
      <c r="AO184" s="125">
        <f>-'TOTAL INVERSION IAP'!Z184</f>
        <v>0</v>
      </c>
      <c r="AP184" s="125">
        <f>-'TOTAL INVERSION IAP'!AA184</f>
        <v>0</v>
      </c>
      <c r="AQ184" s="125">
        <f>-'TOTAL INVERSION IAP'!AB184</f>
        <v>0</v>
      </c>
      <c r="AR184" s="125">
        <f>-'TOTAL INVERSION IAP'!AC184</f>
        <v>0</v>
      </c>
      <c r="AS184" s="125">
        <f>-'TOTAL INVERSION IAP'!AD184</f>
        <v>0</v>
      </c>
      <c r="AT184" s="125">
        <f>-'TOTAL INVERSION IAP'!AE184</f>
        <v>0</v>
      </c>
      <c r="AU184" s="125">
        <f>-'TOTAL INVERSION IAP'!AF184</f>
        <v>0</v>
      </c>
      <c r="AV184" s="125">
        <f>-'TOTAL INVERSION IAP'!AG184</f>
        <v>0</v>
      </c>
      <c r="AW184" s="125">
        <f>-'TOTAL INVERSION IAP'!AH184</f>
        <v>0</v>
      </c>
      <c r="AX184" s="125">
        <f>-'TOTAL INVERSION IAP'!AI184</f>
        <v>0</v>
      </c>
      <c r="AY184" s="125">
        <f>-'TOTAL INVERSION IAP'!AJ184</f>
        <v>0</v>
      </c>
      <c r="AZ184" s="125">
        <f>-'TOTAL INVERSION IAP'!AK184</f>
        <v>0</v>
      </c>
      <c r="BA184" s="125">
        <f>-'TOTAL INVERSION IAP'!AL184</f>
        <v>0</v>
      </c>
      <c r="BB184" s="125">
        <f>-'TOTAL INVERSION IAP'!AM184</f>
        <v>0</v>
      </c>
      <c r="BC184" s="125">
        <f>-'TOTAL INVERSION IAP'!AN184</f>
        <v>0</v>
      </c>
      <c r="BD184" s="125">
        <f>-'TOTAL INVERSION IAP'!AO184</f>
        <v>0</v>
      </c>
      <c r="BE184" s="125">
        <f>-'TOTAL INVERSION IAP'!AP184</f>
        <v>0</v>
      </c>
      <c r="BF184" s="125">
        <f>-'TOTAL INVERSION IAP'!AQ184</f>
        <v>0</v>
      </c>
      <c r="BG184" s="125">
        <f>-'TOTAL INVERSION IAP'!AR184</f>
        <v>0</v>
      </c>
      <c r="BH184" s="125">
        <f>-'TOTAL INVERSION IAP'!AS184</f>
        <v>0</v>
      </c>
      <c r="BI184" s="125">
        <f>-'TOTAL INVERSION IAP'!AT184</f>
        <v>0</v>
      </c>
      <c r="BJ184" s="125">
        <f>-'TOTAL INVERSION IAP'!AU184</f>
        <v>0</v>
      </c>
      <c r="BK184" s="125">
        <f>-'TOTAL INVERSION IAP'!AV184</f>
        <v>0</v>
      </c>
      <c r="BL184" s="125">
        <f>-'TOTAL INVERSION IAP'!AW184</f>
        <v>0</v>
      </c>
      <c r="BM184" s="125">
        <f>-'TOTAL INVERSION IAP'!AX184</f>
        <v>0</v>
      </c>
      <c r="BN184" s="125">
        <f>-'TOTAL INVERSION IAP'!AY184</f>
        <v>0</v>
      </c>
      <c r="BO184" s="125">
        <f>-'TOTAL INVERSION IAP'!AZ184</f>
        <v>0</v>
      </c>
      <c r="BP184" s="125">
        <f>-'TOTAL INVERSION IAP'!BA184</f>
        <v>0</v>
      </c>
      <c r="BQ184" s="125">
        <f>-'TOTAL INVERSION IAP'!BB184</f>
        <v>0</v>
      </c>
      <c r="BR184" s="125">
        <f>-'TOTAL INVERSION IAP'!BC184</f>
        <v>0</v>
      </c>
    </row>
    <row r="185" spans="2:70" x14ac:dyDescent="0.25">
      <c r="B185" s="5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125"/>
      <c r="I185" s="125"/>
      <c r="J185" s="125"/>
      <c r="K185" s="125"/>
      <c r="L185" s="125"/>
      <c r="M185" s="125"/>
      <c r="N185" s="125"/>
      <c r="O185" s="125"/>
      <c r="P185" s="125"/>
      <c r="Q185" s="125"/>
      <c r="R185" s="125"/>
      <c r="S185" s="125"/>
      <c r="T185" s="125"/>
      <c r="U185" s="125"/>
      <c r="V185" s="125"/>
      <c r="W185" s="125">
        <f>-'TOTAL INVERSION IAP'!H185</f>
        <v>0</v>
      </c>
      <c r="X185" s="125">
        <f>-'TOTAL INVERSION IAP'!I185</f>
        <v>0</v>
      </c>
      <c r="Y185" s="125">
        <f>-'TOTAL INVERSION IAP'!J185</f>
        <v>0</v>
      </c>
      <c r="Z185" s="125">
        <f>-'TOTAL INVERSION IAP'!K185</f>
        <v>0</v>
      </c>
      <c r="AA185" s="125">
        <f>-'TOTAL INVERSION IAP'!L185</f>
        <v>0</v>
      </c>
      <c r="AB185" s="125">
        <f>-'TOTAL INVERSION IAP'!M185</f>
        <v>0</v>
      </c>
      <c r="AC185" s="125">
        <f>-'TOTAL INVERSION IAP'!N185</f>
        <v>0</v>
      </c>
      <c r="AD185" s="125">
        <f>-'TOTAL INVERSION IAP'!O185</f>
        <v>0</v>
      </c>
      <c r="AE185" s="125">
        <f>-'TOTAL INVERSION IAP'!P185</f>
        <v>0</v>
      </c>
      <c r="AF185" s="125">
        <f>-'TOTAL INVERSION IAP'!Q185</f>
        <v>0</v>
      </c>
      <c r="AG185" s="125">
        <f>-'TOTAL INVERSION IAP'!R185</f>
        <v>0</v>
      </c>
      <c r="AH185" s="125">
        <f>-'TOTAL INVERSION IAP'!S185</f>
        <v>0</v>
      </c>
      <c r="AI185" s="125">
        <f>-'TOTAL INVERSION IAP'!T185</f>
        <v>0</v>
      </c>
      <c r="AJ185" s="125">
        <f>-'TOTAL INVERSION IAP'!U185</f>
        <v>0</v>
      </c>
      <c r="AK185" s="125">
        <f>-'TOTAL INVERSION IAP'!V185</f>
        <v>0</v>
      </c>
      <c r="AL185" s="125">
        <f>-'TOTAL INVERSION IAP'!W185</f>
        <v>-2</v>
      </c>
      <c r="AM185" s="125">
        <f>-'TOTAL INVERSION IAP'!X185</f>
        <v>0</v>
      </c>
      <c r="AN185" s="125">
        <f>-'TOTAL INVERSION IAP'!Y185</f>
        <v>0</v>
      </c>
      <c r="AO185" s="125">
        <f>-'TOTAL INVERSION IAP'!Z185</f>
        <v>0</v>
      </c>
      <c r="AP185" s="125">
        <f>-'TOTAL INVERSION IAP'!AA185</f>
        <v>0</v>
      </c>
      <c r="AQ185" s="125">
        <f>-'TOTAL INVERSION IAP'!AB185</f>
        <v>0</v>
      </c>
      <c r="AR185" s="125">
        <f>-'TOTAL INVERSION IAP'!AC185</f>
        <v>0</v>
      </c>
      <c r="AS185" s="125">
        <f>-'TOTAL INVERSION IAP'!AD185</f>
        <v>0</v>
      </c>
      <c r="AT185" s="125">
        <f>-'TOTAL INVERSION IAP'!AE185</f>
        <v>0</v>
      </c>
      <c r="AU185" s="125">
        <f>-'TOTAL INVERSION IAP'!AF185</f>
        <v>0</v>
      </c>
      <c r="AV185" s="125">
        <f>-'TOTAL INVERSION IAP'!AG185</f>
        <v>0</v>
      </c>
      <c r="AW185" s="125">
        <f>-'TOTAL INVERSION IAP'!AH185</f>
        <v>0</v>
      </c>
      <c r="AX185" s="125">
        <f>-'TOTAL INVERSION IAP'!AI185</f>
        <v>0</v>
      </c>
      <c r="AY185" s="125">
        <f>-'TOTAL INVERSION IAP'!AJ185</f>
        <v>0</v>
      </c>
      <c r="AZ185" s="125">
        <f>-'TOTAL INVERSION IAP'!AK185</f>
        <v>0</v>
      </c>
      <c r="BA185" s="125">
        <f>-'TOTAL INVERSION IAP'!AL185</f>
        <v>0</v>
      </c>
      <c r="BB185" s="125">
        <f>-'TOTAL INVERSION IAP'!AM185</f>
        <v>0</v>
      </c>
      <c r="BC185" s="125">
        <f>-'TOTAL INVERSION IAP'!AN185</f>
        <v>0</v>
      </c>
      <c r="BD185" s="125">
        <f>-'TOTAL INVERSION IAP'!AO185</f>
        <v>0</v>
      </c>
      <c r="BE185" s="125">
        <f>-'TOTAL INVERSION IAP'!AP185</f>
        <v>0</v>
      </c>
      <c r="BF185" s="125">
        <f>-'TOTAL INVERSION IAP'!AQ185</f>
        <v>0</v>
      </c>
      <c r="BG185" s="125">
        <f>-'TOTAL INVERSION IAP'!AR185</f>
        <v>0</v>
      </c>
      <c r="BH185" s="125">
        <f>-'TOTAL INVERSION IAP'!AS185</f>
        <v>0</v>
      </c>
      <c r="BI185" s="125">
        <f>-'TOTAL INVERSION IAP'!AT185</f>
        <v>0</v>
      </c>
      <c r="BJ185" s="125">
        <f>-'TOTAL INVERSION IAP'!AU185</f>
        <v>0</v>
      </c>
      <c r="BK185" s="125">
        <f>-'TOTAL INVERSION IAP'!AV185</f>
        <v>0</v>
      </c>
      <c r="BL185" s="125">
        <f>-'TOTAL INVERSION IAP'!AW185</f>
        <v>0</v>
      </c>
      <c r="BM185" s="125">
        <f>-'TOTAL INVERSION IAP'!AX185</f>
        <v>0</v>
      </c>
      <c r="BN185" s="125">
        <f>-'TOTAL INVERSION IAP'!AY185</f>
        <v>0</v>
      </c>
      <c r="BO185" s="125">
        <f>-'TOTAL INVERSION IAP'!AZ185</f>
        <v>0</v>
      </c>
      <c r="BP185" s="125">
        <f>-'TOTAL INVERSION IAP'!BA185</f>
        <v>0</v>
      </c>
      <c r="BQ185" s="125">
        <f>-'TOTAL INVERSION IAP'!BB185</f>
        <v>0</v>
      </c>
      <c r="BR185" s="125">
        <f>-'TOTAL INVERSION IAP'!BC185</f>
        <v>0</v>
      </c>
    </row>
    <row r="186" spans="2:70" x14ac:dyDescent="0.25">
      <c r="B186" s="5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125"/>
      <c r="I186" s="125"/>
      <c r="J186" s="125"/>
      <c r="K186" s="125"/>
      <c r="L186" s="125"/>
      <c r="M186" s="125"/>
      <c r="N186" s="125"/>
      <c r="O186" s="125"/>
      <c r="P186" s="125"/>
      <c r="Q186" s="125"/>
      <c r="R186" s="125"/>
      <c r="S186" s="125"/>
      <c r="T186" s="125"/>
      <c r="U186" s="125"/>
      <c r="V186" s="125"/>
      <c r="W186" s="125">
        <f>-'TOTAL INVERSION IAP'!H186</f>
        <v>0</v>
      </c>
      <c r="X186" s="125">
        <f>-'TOTAL INVERSION IAP'!I186</f>
        <v>0</v>
      </c>
      <c r="Y186" s="125">
        <f>-'TOTAL INVERSION IAP'!J186</f>
        <v>0</v>
      </c>
      <c r="Z186" s="125">
        <f>-'TOTAL INVERSION IAP'!K186</f>
        <v>0</v>
      </c>
      <c r="AA186" s="125">
        <f>-'TOTAL INVERSION IAP'!L186</f>
        <v>0</v>
      </c>
      <c r="AB186" s="125">
        <f>-'TOTAL INVERSION IAP'!M186</f>
        <v>0</v>
      </c>
      <c r="AC186" s="125">
        <f>-'TOTAL INVERSION IAP'!N186</f>
        <v>0</v>
      </c>
      <c r="AD186" s="125">
        <f>-'TOTAL INVERSION IAP'!O186</f>
        <v>0</v>
      </c>
      <c r="AE186" s="125">
        <f>-'TOTAL INVERSION IAP'!P186</f>
        <v>0</v>
      </c>
      <c r="AF186" s="125">
        <f>-'TOTAL INVERSION IAP'!Q186</f>
        <v>0</v>
      </c>
      <c r="AG186" s="125">
        <f>-'TOTAL INVERSION IAP'!R186</f>
        <v>0</v>
      </c>
      <c r="AH186" s="125">
        <f>-'TOTAL INVERSION IAP'!S186</f>
        <v>0</v>
      </c>
      <c r="AI186" s="125">
        <f>-'TOTAL INVERSION IAP'!T186</f>
        <v>0</v>
      </c>
      <c r="AJ186" s="125">
        <f>-'TOTAL INVERSION IAP'!U186</f>
        <v>0</v>
      </c>
      <c r="AK186" s="125">
        <f>-'TOTAL INVERSION IAP'!V186</f>
        <v>0</v>
      </c>
      <c r="AL186" s="125">
        <f>-'TOTAL INVERSION IAP'!W186</f>
        <v>-8</v>
      </c>
      <c r="AM186" s="125">
        <f>-'TOTAL INVERSION IAP'!X186</f>
        <v>0</v>
      </c>
      <c r="AN186" s="125">
        <f>-'TOTAL INVERSION IAP'!Y186</f>
        <v>0</v>
      </c>
      <c r="AO186" s="125">
        <f>-'TOTAL INVERSION IAP'!Z186</f>
        <v>0</v>
      </c>
      <c r="AP186" s="125">
        <f>-'TOTAL INVERSION IAP'!AA186</f>
        <v>0</v>
      </c>
      <c r="AQ186" s="125">
        <f>-'TOTAL INVERSION IAP'!AB186</f>
        <v>0</v>
      </c>
      <c r="AR186" s="125">
        <f>-'TOTAL INVERSION IAP'!AC186</f>
        <v>0</v>
      </c>
      <c r="AS186" s="125">
        <f>-'TOTAL INVERSION IAP'!AD186</f>
        <v>0</v>
      </c>
      <c r="AT186" s="125">
        <f>-'TOTAL INVERSION IAP'!AE186</f>
        <v>0</v>
      </c>
      <c r="AU186" s="125">
        <f>-'TOTAL INVERSION IAP'!AF186</f>
        <v>0</v>
      </c>
      <c r="AV186" s="125">
        <f>-'TOTAL INVERSION IAP'!AG186</f>
        <v>0</v>
      </c>
      <c r="AW186" s="125">
        <f>-'TOTAL INVERSION IAP'!AH186</f>
        <v>0</v>
      </c>
      <c r="AX186" s="125">
        <f>-'TOTAL INVERSION IAP'!AI186</f>
        <v>0</v>
      </c>
      <c r="AY186" s="125">
        <f>-'TOTAL INVERSION IAP'!AJ186</f>
        <v>0</v>
      </c>
      <c r="AZ186" s="125">
        <f>-'TOTAL INVERSION IAP'!AK186</f>
        <v>0</v>
      </c>
      <c r="BA186" s="125">
        <f>-'TOTAL INVERSION IAP'!AL186</f>
        <v>0</v>
      </c>
      <c r="BB186" s="125">
        <f>-'TOTAL INVERSION IAP'!AM186</f>
        <v>0</v>
      </c>
      <c r="BC186" s="125">
        <f>-'TOTAL INVERSION IAP'!AN186</f>
        <v>0</v>
      </c>
      <c r="BD186" s="125">
        <f>-'TOTAL INVERSION IAP'!AO186</f>
        <v>0</v>
      </c>
      <c r="BE186" s="125">
        <f>-'TOTAL INVERSION IAP'!AP186</f>
        <v>0</v>
      </c>
      <c r="BF186" s="125">
        <f>-'TOTAL INVERSION IAP'!AQ186</f>
        <v>0</v>
      </c>
      <c r="BG186" s="125">
        <f>-'TOTAL INVERSION IAP'!AR186</f>
        <v>0</v>
      </c>
      <c r="BH186" s="125">
        <f>-'TOTAL INVERSION IAP'!AS186</f>
        <v>0</v>
      </c>
      <c r="BI186" s="125">
        <f>-'TOTAL INVERSION IAP'!AT186</f>
        <v>0</v>
      </c>
      <c r="BJ186" s="125">
        <f>-'TOTAL INVERSION IAP'!AU186</f>
        <v>0</v>
      </c>
      <c r="BK186" s="125">
        <f>-'TOTAL INVERSION IAP'!AV186</f>
        <v>0</v>
      </c>
      <c r="BL186" s="125">
        <f>-'TOTAL INVERSION IAP'!AW186</f>
        <v>0</v>
      </c>
      <c r="BM186" s="125">
        <f>-'TOTAL INVERSION IAP'!AX186</f>
        <v>0</v>
      </c>
      <c r="BN186" s="125">
        <f>-'TOTAL INVERSION IAP'!AY186</f>
        <v>0</v>
      </c>
      <c r="BO186" s="125">
        <f>-'TOTAL INVERSION IAP'!AZ186</f>
        <v>0</v>
      </c>
      <c r="BP186" s="125">
        <f>-'TOTAL INVERSION IAP'!BA186</f>
        <v>0</v>
      </c>
      <c r="BQ186" s="125">
        <f>-'TOTAL INVERSION IAP'!BB186</f>
        <v>0</v>
      </c>
      <c r="BR186" s="125">
        <f>-'TOTAL INVERSION IAP'!BC186</f>
        <v>0</v>
      </c>
    </row>
    <row r="187" spans="2:70" x14ac:dyDescent="0.25">
      <c r="B187" s="5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125"/>
      <c r="I187" s="125"/>
      <c r="J187" s="125"/>
      <c r="K187" s="125"/>
      <c r="L187" s="125"/>
      <c r="M187" s="125"/>
      <c r="N187" s="125"/>
      <c r="O187" s="125"/>
      <c r="P187" s="125"/>
      <c r="Q187" s="125"/>
      <c r="R187" s="125"/>
      <c r="S187" s="125"/>
      <c r="T187" s="125"/>
      <c r="U187" s="125"/>
      <c r="V187" s="125"/>
      <c r="W187" s="125">
        <f>-'TOTAL INVERSION IAP'!H187</f>
        <v>0</v>
      </c>
      <c r="X187" s="125">
        <f>-'TOTAL INVERSION IAP'!I187</f>
        <v>0</v>
      </c>
      <c r="Y187" s="125">
        <f>-'TOTAL INVERSION IAP'!J187</f>
        <v>0</v>
      </c>
      <c r="Z187" s="125">
        <f>-'TOTAL INVERSION IAP'!K187</f>
        <v>0</v>
      </c>
      <c r="AA187" s="125">
        <f>-'TOTAL INVERSION IAP'!L187</f>
        <v>0</v>
      </c>
      <c r="AB187" s="125">
        <f>-'TOTAL INVERSION IAP'!M187</f>
        <v>0</v>
      </c>
      <c r="AC187" s="125">
        <f>-'TOTAL INVERSION IAP'!N187</f>
        <v>0</v>
      </c>
      <c r="AD187" s="125">
        <f>-'TOTAL INVERSION IAP'!O187</f>
        <v>0</v>
      </c>
      <c r="AE187" s="125">
        <f>-'TOTAL INVERSION IAP'!P187</f>
        <v>0</v>
      </c>
      <c r="AF187" s="125">
        <f>-'TOTAL INVERSION IAP'!Q187</f>
        <v>0</v>
      </c>
      <c r="AG187" s="125">
        <f>-'TOTAL INVERSION IAP'!R187</f>
        <v>0</v>
      </c>
      <c r="AH187" s="125">
        <f>-'TOTAL INVERSION IAP'!S187</f>
        <v>0</v>
      </c>
      <c r="AI187" s="125">
        <f>-'TOTAL INVERSION IAP'!T187</f>
        <v>0</v>
      </c>
      <c r="AJ187" s="125">
        <f>-'TOTAL INVERSION IAP'!U187</f>
        <v>0</v>
      </c>
      <c r="AK187" s="125">
        <f>-'TOTAL INVERSION IAP'!V187</f>
        <v>0</v>
      </c>
      <c r="AL187" s="125">
        <f>-'TOTAL INVERSION IAP'!W187</f>
        <v>-2</v>
      </c>
      <c r="AM187" s="125">
        <f>-'TOTAL INVERSION IAP'!X187</f>
        <v>0</v>
      </c>
      <c r="AN187" s="125">
        <f>-'TOTAL INVERSION IAP'!Y187</f>
        <v>0</v>
      </c>
      <c r="AO187" s="125">
        <f>-'TOTAL INVERSION IAP'!Z187</f>
        <v>0</v>
      </c>
      <c r="AP187" s="125">
        <f>-'TOTAL INVERSION IAP'!AA187</f>
        <v>0</v>
      </c>
      <c r="AQ187" s="125">
        <f>-'TOTAL INVERSION IAP'!AB187</f>
        <v>0</v>
      </c>
      <c r="AR187" s="125">
        <f>-'TOTAL INVERSION IAP'!AC187</f>
        <v>0</v>
      </c>
      <c r="AS187" s="125">
        <f>-'TOTAL INVERSION IAP'!AD187</f>
        <v>0</v>
      </c>
      <c r="AT187" s="125">
        <f>-'TOTAL INVERSION IAP'!AE187</f>
        <v>0</v>
      </c>
      <c r="AU187" s="125">
        <f>-'TOTAL INVERSION IAP'!AF187</f>
        <v>0</v>
      </c>
      <c r="AV187" s="125">
        <f>-'TOTAL INVERSION IAP'!AG187</f>
        <v>0</v>
      </c>
      <c r="AW187" s="125">
        <f>-'TOTAL INVERSION IAP'!AH187</f>
        <v>0</v>
      </c>
      <c r="AX187" s="125">
        <f>-'TOTAL INVERSION IAP'!AI187</f>
        <v>0</v>
      </c>
      <c r="AY187" s="125">
        <f>-'TOTAL INVERSION IAP'!AJ187</f>
        <v>0</v>
      </c>
      <c r="AZ187" s="125">
        <f>-'TOTAL INVERSION IAP'!AK187</f>
        <v>0</v>
      </c>
      <c r="BA187" s="125">
        <f>-'TOTAL INVERSION IAP'!AL187</f>
        <v>0</v>
      </c>
      <c r="BB187" s="125">
        <f>-'TOTAL INVERSION IAP'!AM187</f>
        <v>0</v>
      </c>
      <c r="BC187" s="125">
        <f>-'TOTAL INVERSION IAP'!AN187</f>
        <v>0</v>
      </c>
      <c r="BD187" s="125">
        <f>-'TOTAL INVERSION IAP'!AO187</f>
        <v>0</v>
      </c>
      <c r="BE187" s="125">
        <f>-'TOTAL INVERSION IAP'!AP187</f>
        <v>0</v>
      </c>
      <c r="BF187" s="125">
        <f>-'TOTAL INVERSION IAP'!AQ187</f>
        <v>0</v>
      </c>
      <c r="BG187" s="125">
        <f>-'TOTAL INVERSION IAP'!AR187</f>
        <v>0</v>
      </c>
      <c r="BH187" s="125">
        <f>-'TOTAL INVERSION IAP'!AS187</f>
        <v>0</v>
      </c>
      <c r="BI187" s="125">
        <f>-'TOTAL INVERSION IAP'!AT187</f>
        <v>0</v>
      </c>
      <c r="BJ187" s="125">
        <f>-'TOTAL INVERSION IAP'!AU187</f>
        <v>0</v>
      </c>
      <c r="BK187" s="125">
        <f>-'TOTAL INVERSION IAP'!AV187</f>
        <v>0</v>
      </c>
      <c r="BL187" s="125">
        <f>-'TOTAL INVERSION IAP'!AW187</f>
        <v>0</v>
      </c>
      <c r="BM187" s="125">
        <f>-'TOTAL INVERSION IAP'!AX187</f>
        <v>0</v>
      </c>
      <c r="BN187" s="125">
        <f>-'TOTAL INVERSION IAP'!AY187</f>
        <v>0</v>
      </c>
      <c r="BO187" s="125">
        <f>-'TOTAL INVERSION IAP'!AZ187</f>
        <v>0</v>
      </c>
      <c r="BP187" s="125">
        <f>-'TOTAL INVERSION IAP'!BA187</f>
        <v>0</v>
      </c>
      <c r="BQ187" s="125">
        <f>-'TOTAL INVERSION IAP'!BB187</f>
        <v>0</v>
      </c>
      <c r="BR187" s="125">
        <f>-'TOTAL INVERSION IAP'!BC187</f>
        <v>0</v>
      </c>
    </row>
    <row r="188" spans="2:70" x14ac:dyDescent="0.25">
      <c r="B188" s="5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125"/>
      <c r="I188" s="125"/>
      <c r="J188" s="125"/>
      <c r="K188" s="125"/>
      <c r="L188" s="125"/>
      <c r="M188" s="125"/>
      <c r="N188" s="125"/>
      <c r="O188" s="125"/>
      <c r="P188" s="125"/>
      <c r="Q188" s="125"/>
      <c r="R188" s="125"/>
      <c r="S188" s="125"/>
      <c r="T188" s="125"/>
      <c r="U188" s="125"/>
      <c r="V188" s="125"/>
      <c r="W188" s="125">
        <f>-'TOTAL INVERSION IAP'!H188</f>
        <v>0</v>
      </c>
      <c r="X188" s="125">
        <f>-'TOTAL INVERSION IAP'!I188</f>
        <v>0</v>
      </c>
      <c r="Y188" s="125">
        <f>-'TOTAL INVERSION IAP'!J188</f>
        <v>0</v>
      </c>
      <c r="Z188" s="125">
        <f>-'TOTAL INVERSION IAP'!K188</f>
        <v>0</v>
      </c>
      <c r="AA188" s="125">
        <f>-'TOTAL INVERSION IAP'!L188</f>
        <v>0</v>
      </c>
      <c r="AB188" s="125">
        <f>-'TOTAL INVERSION IAP'!M188</f>
        <v>0</v>
      </c>
      <c r="AC188" s="125">
        <f>-'TOTAL INVERSION IAP'!N188</f>
        <v>0</v>
      </c>
      <c r="AD188" s="125">
        <f>-'TOTAL INVERSION IAP'!O188</f>
        <v>0</v>
      </c>
      <c r="AE188" s="125">
        <f>-'TOTAL INVERSION IAP'!P188</f>
        <v>0</v>
      </c>
      <c r="AF188" s="125">
        <f>-'TOTAL INVERSION IAP'!Q188</f>
        <v>0</v>
      </c>
      <c r="AG188" s="125">
        <f>-'TOTAL INVERSION IAP'!R188</f>
        <v>0</v>
      </c>
      <c r="AH188" s="125">
        <f>-'TOTAL INVERSION IAP'!S188</f>
        <v>0</v>
      </c>
      <c r="AI188" s="125">
        <f>-'TOTAL INVERSION IAP'!T188</f>
        <v>0</v>
      </c>
      <c r="AJ188" s="125">
        <f>-'TOTAL INVERSION IAP'!U188</f>
        <v>0</v>
      </c>
      <c r="AK188" s="125">
        <f>-'TOTAL INVERSION IAP'!V188</f>
        <v>0</v>
      </c>
      <c r="AL188" s="125">
        <f>-'TOTAL INVERSION IAP'!W188</f>
        <v>-3</v>
      </c>
      <c r="AM188" s="125">
        <f>-'TOTAL INVERSION IAP'!X188</f>
        <v>0</v>
      </c>
      <c r="AN188" s="125">
        <f>-'TOTAL INVERSION IAP'!Y188</f>
        <v>0</v>
      </c>
      <c r="AO188" s="125">
        <f>-'TOTAL INVERSION IAP'!Z188</f>
        <v>0</v>
      </c>
      <c r="AP188" s="125">
        <f>-'TOTAL INVERSION IAP'!AA188</f>
        <v>0</v>
      </c>
      <c r="AQ188" s="125">
        <f>-'TOTAL INVERSION IAP'!AB188</f>
        <v>0</v>
      </c>
      <c r="AR188" s="125">
        <f>-'TOTAL INVERSION IAP'!AC188</f>
        <v>0</v>
      </c>
      <c r="AS188" s="125">
        <f>-'TOTAL INVERSION IAP'!AD188</f>
        <v>0</v>
      </c>
      <c r="AT188" s="125">
        <f>-'TOTAL INVERSION IAP'!AE188</f>
        <v>0</v>
      </c>
      <c r="AU188" s="125">
        <f>-'TOTAL INVERSION IAP'!AF188</f>
        <v>0</v>
      </c>
      <c r="AV188" s="125">
        <f>-'TOTAL INVERSION IAP'!AG188</f>
        <v>0</v>
      </c>
      <c r="AW188" s="125">
        <f>-'TOTAL INVERSION IAP'!AH188</f>
        <v>0</v>
      </c>
      <c r="AX188" s="125">
        <f>-'TOTAL INVERSION IAP'!AI188</f>
        <v>0</v>
      </c>
      <c r="AY188" s="125">
        <f>-'TOTAL INVERSION IAP'!AJ188</f>
        <v>0</v>
      </c>
      <c r="AZ188" s="125">
        <f>-'TOTAL INVERSION IAP'!AK188</f>
        <v>0</v>
      </c>
      <c r="BA188" s="125">
        <f>-'TOTAL INVERSION IAP'!AL188</f>
        <v>0</v>
      </c>
      <c r="BB188" s="125">
        <f>-'TOTAL INVERSION IAP'!AM188</f>
        <v>0</v>
      </c>
      <c r="BC188" s="125">
        <f>-'TOTAL INVERSION IAP'!AN188</f>
        <v>0</v>
      </c>
      <c r="BD188" s="125">
        <f>-'TOTAL INVERSION IAP'!AO188</f>
        <v>0</v>
      </c>
      <c r="BE188" s="125">
        <f>-'TOTAL INVERSION IAP'!AP188</f>
        <v>0</v>
      </c>
      <c r="BF188" s="125">
        <f>-'TOTAL INVERSION IAP'!AQ188</f>
        <v>0</v>
      </c>
      <c r="BG188" s="125">
        <f>-'TOTAL INVERSION IAP'!AR188</f>
        <v>0</v>
      </c>
      <c r="BH188" s="125">
        <f>-'TOTAL INVERSION IAP'!AS188</f>
        <v>0</v>
      </c>
      <c r="BI188" s="125">
        <f>-'TOTAL INVERSION IAP'!AT188</f>
        <v>0</v>
      </c>
      <c r="BJ188" s="125">
        <f>-'TOTAL INVERSION IAP'!AU188</f>
        <v>0</v>
      </c>
      <c r="BK188" s="125">
        <f>-'TOTAL INVERSION IAP'!AV188</f>
        <v>0</v>
      </c>
      <c r="BL188" s="125">
        <f>-'TOTAL INVERSION IAP'!AW188</f>
        <v>0</v>
      </c>
      <c r="BM188" s="125">
        <f>-'TOTAL INVERSION IAP'!AX188</f>
        <v>0</v>
      </c>
      <c r="BN188" s="125">
        <f>-'TOTAL INVERSION IAP'!AY188</f>
        <v>0</v>
      </c>
      <c r="BO188" s="125">
        <f>-'TOTAL INVERSION IAP'!AZ188</f>
        <v>0</v>
      </c>
      <c r="BP188" s="125">
        <f>-'TOTAL INVERSION IAP'!BA188</f>
        <v>0</v>
      </c>
      <c r="BQ188" s="125">
        <f>-'TOTAL INVERSION IAP'!BB188</f>
        <v>0</v>
      </c>
      <c r="BR188" s="125">
        <f>-'TOTAL INVERSION IAP'!BC188</f>
        <v>0</v>
      </c>
    </row>
    <row r="189" spans="2:70" x14ac:dyDescent="0.25">
      <c r="B189" s="5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125"/>
      <c r="I189" s="125"/>
      <c r="J189" s="125"/>
      <c r="K189" s="125"/>
      <c r="L189" s="125"/>
      <c r="M189" s="125"/>
      <c r="N189" s="125"/>
      <c r="O189" s="125"/>
      <c r="P189" s="125"/>
      <c r="Q189" s="125"/>
      <c r="R189" s="125"/>
      <c r="S189" s="125"/>
      <c r="T189" s="125"/>
      <c r="U189" s="125"/>
      <c r="V189" s="125"/>
      <c r="W189" s="125">
        <f>-'TOTAL INVERSION IAP'!H189</f>
        <v>0</v>
      </c>
      <c r="X189" s="125">
        <f>-'TOTAL INVERSION IAP'!I189</f>
        <v>0</v>
      </c>
      <c r="Y189" s="125">
        <f>-'TOTAL INVERSION IAP'!J189</f>
        <v>0</v>
      </c>
      <c r="Z189" s="125">
        <f>-'TOTAL INVERSION IAP'!K189</f>
        <v>0</v>
      </c>
      <c r="AA189" s="125">
        <f>-'TOTAL INVERSION IAP'!L189</f>
        <v>0</v>
      </c>
      <c r="AB189" s="125">
        <f>-'TOTAL INVERSION IAP'!M189</f>
        <v>0</v>
      </c>
      <c r="AC189" s="125">
        <f>-'TOTAL INVERSION IAP'!N189</f>
        <v>0</v>
      </c>
      <c r="AD189" s="125">
        <f>-'TOTAL INVERSION IAP'!O189</f>
        <v>0</v>
      </c>
      <c r="AE189" s="125">
        <f>-'TOTAL INVERSION IAP'!P189</f>
        <v>0</v>
      </c>
      <c r="AF189" s="125">
        <f>-'TOTAL INVERSION IAP'!Q189</f>
        <v>0</v>
      </c>
      <c r="AG189" s="125">
        <f>-'TOTAL INVERSION IAP'!R189</f>
        <v>0</v>
      </c>
      <c r="AH189" s="125">
        <f>-'TOTAL INVERSION IAP'!S189</f>
        <v>0</v>
      </c>
      <c r="AI189" s="125">
        <f>-'TOTAL INVERSION IAP'!T189</f>
        <v>0</v>
      </c>
      <c r="AJ189" s="125">
        <f>-'TOTAL INVERSION IAP'!U189</f>
        <v>0</v>
      </c>
      <c r="AK189" s="125">
        <f>-'TOTAL INVERSION IAP'!V189</f>
        <v>0</v>
      </c>
      <c r="AL189" s="125">
        <f>-'TOTAL INVERSION IAP'!W189</f>
        <v>-3</v>
      </c>
      <c r="AM189" s="125">
        <f>-'TOTAL INVERSION IAP'!X189</f>
        <v>0</v>
      </c>
      <c r="AN189" s="125">
        <f>-'TOTAL INVERSION IAP'!Y189</f>
        <v>0</v>
      </c>
      <c r="AO189" s="125">
        <f>-'TOTAL INVERSION IAP'!Z189</f>
        <v>0</v>
      </c>
      <c r="AP189" s="125">
        <f>-'TOTAL INVERSION IAP'!AA189</f>
        <v>0</v>
      </c>
      <c r="AQ189" s="125">
        <f>-'TOTAL INVERSION IAP'!AB189</f>
        <v>0</v>
      </c>
      <c r="AR189" s="125">
        <f>-'TOTAL INVERSION IAP'!AC189</f>
        <v>0</v>
      </c>
      <c r="AS189" s="125">
        <f>-'TOTAL INVERSION IAP'!AD189</f>
        <v>0</v>
      </c>
      <c r="AT189" s="125">
        <f>-'TOTAL INVERSION IAP'!AE189</f>
        <v>0</v>
      </c>
      <c r="AU189" s="125">
        <f>-'TOTAL INVERSION IAP'!AF189</f>
        <v>0</v>
      </c>
      <c r="AV189" s="125">
        <f>-'TOTAL INVERSION IAP'!AG189</f>
        <v>0</v>
      </c>
      <c r="AW189" s="125">
        <f>-'TOTAL INVERSION IAP'!AH189</f>
        <v>0</v>
      </c>
      <c r="AX189" s="125">
        <f>-'TOTAL INVERSION IAP'!AI189</f>
        <v>0</v>
      </c>
      <c r="AY189" s="125">
        <f>-'TOTAL INVERSION IAP'!AJ189</f>
        <v>0</v>
      </c>
      <c r="AZ189" s="125">
        <f>-'TOTAL INVERSION IAP'!AK189</f>
        <v>0</v>
      </c>
      <c r="BA189" s="125">
        <f>-'TOTAL INVERSION IAP'!AL189</f>
        <v>0</v>
      </c>
      <c r="BB189" s="125">
        <f>-'TOTAL INVERSION IAP'!AM189</f>
        <v>0</v>
      </c>
      <c r="BC189" s="125">
        <f>-'TOTAL INVERSION IAP'!AN189</f>
        <v>0</v>
      </c>
      <c r="BD189" s="125">
        <f>-'TOTAL INVERSION IAP'!AO189</f>
        <v>0</v>
      </c>
      <c r="BE189" s="125">
        <f>-'TOTAL INVERSION IAP'!AP189</f>
        <v>0</v>
      </c>
      <c r="BF189" s="125">
        <f>-'TOTAL INVERSION IAP'!AQ189</f>
        <v>0</v>
      </c>
      <c r="BG189" s="125">
        <f>-'TOTAL INVERSION IAP'!AR189</f>
        <v>0</v>
      </c>
      <c r="BH189" s="125">
        <f>-'TOTAL INVERSION IAP'!AS189</f>
        <v>0</v>
      </c>
      <c r="BI189" s="125">
        <f>-'TOTAL INVERSION IAP'!AT189</f>
        <v>0</v>
      </c>
      <c r="BJ189" s="125">
        <f>-'TOTAL INVERSION IAP'!AU189</f>
        <v>0</v>
      </c>
      <c r="BK189" s="125">
        <f>-'TOTAL INVERSION IAP'!AV189</f>
        <v>0</v>
      </c>
      <c r="BL189" s="125">
        <f>-'TOTAL INVERSION IAP'!AW189</f>
        <v>0</v>
      </c>
      <c r="BM189" s="125">
        <f>-'TOTAL INVERSION IAP'!AX189</f>
        <v>0</v>
      </c>
      <c r="BN189" s="125">
        <f>-'TOTAL INVERSION IAP'!AY189</f>
        <v>0</v>
      </c>
      <c r="BO189" s="125">
        <f>-'TOTAL INVERSION IAP'!AZ189</f>
        <v>0</v>
      </c>
      <c r="BP189" s="125">
        <f>-'TOTAL INVERSION IAP'!BA189</f>
        <v>0</v>
      </c>
      <c r="BQ189" s="125">
        <f>-'TOTAL INVERSION IAP'!BB189</f>
        <v>0</v>
      </c>
      <c r="BR189" s="125">
        <f>-'TOTAL INVERSION IAP'!BC189</f>
        <v>0</v>
      </c>
    </row>
    <row r="190" spans="2:70" x14ac:dyDescent="0.25">
      <c r="B190" s="5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125"/>
      <c r="I190" s="125"/>
      <c r="J190" s="125"/>
      <c r="K190" s="125"/>
      <c r="L190" s="125"/>
      <c r="M190" s="125"/>
      <c r="N190" s="125"/>
      <c r="O190" s="125"/>
      <c r="P190" s="125"/>
      <c r="Q190" s="125"/>
      <c r="R190" s="125"/>
      <c r="S190" s="125"/>
      <c r="T190" s="125"/>
      <c r="U190" s="125"/>
      <c r="V190" s="125"/>
      <c r="W190" s="125">
        <f>-'TOTAL INVERSION IAP'!H190</f>
        <v>0</v>
      </c>
      <c r="X190" s="125">
        <f>-'TOTAL INVERSION IAP'!I190</f>
        <v>0</v>
      </c>
      <c r="Y190" s="125">
        <f>-'TOTAL INVERSION IAP'!J190</f>
        <v>0</v>
      </c>
      <c r="Z190" s="125">
        <f>-'TOTAL INVERSION IAP'!K190</f>
        <v>0</v>
      </c>
      <c r="AA190" s="125">
        <f>-'TOTAL INVERSION IAP'!L190</f>
        <v>0</v>
      </c>
      <c r="AB190" s="125">
        <f>-'TOTAL INVERSION IAP'!M190</f>
        <v>0</v>
      </c>
      <c r="AC190" s="125">
        <f>-'TOTAL INVERSION IAP'!N190</f>
        <v>0</v>
      </c>
      <c r="AD190" s="125">
        <f>-'TOTAL INVERSION IAP'!O190</f>
        <v>0</v>
      </c>
      <c r="AE190" s="125">
        <f>-'TOTAL INVERSION IAP'!P190</f>
        <v>0</v>
      </c>
      <c r="AF190" s="125">
        <f>-'TOTAL INVERSION IAP'!Q190</f>
        <v>0</v>
      </c>
      <c r="AG190" s="125">
        <f>-'TOTAL INVERSION IAP'!R190</f>
        <v>0</v>
      </c>
      <c r="AH190" s="125">
        <f>-'TOTAL INVERSION IAP'!S190</f>
        <v>0</v>
      </c>
      <c r="AI190" s="125">
        <f>-'TOTAL INVERSION IAP'!T190</f>
        <v>0</v>
      </c>
      <c r="AJ190" s="125">
        <f>-'TOTAL INVERSION IAP'!U190</f>
        <v>0</v>
      </c>
      <c r="AK190" s="125">
        <f>-'TOTAL INVERSION IAP'!V190</f>
        <v>0</v>
      </c>
      <c r="AL190" s="125">
        <f>-'TOTAL INVERSION IAP'!W190</f>
        <v>-4</v>
      </c>
      <c r="AM190" s="125">
        <f>-'TOTAL INVERSION IAP'!X190</f>
        <v>0</v>
      </c>
      <c r="AN190" s="125">
        <f>-'TOTAL INVERSION IAP'!Y190</f>
        <v>0</v>
      </c>
      <c r="AO190" s="125">
        <f>-'TOTAL INVERSION IAP'!Z190</f>
        <v>0</v>
      </c>
      <c r="AP190" s="125">
        <f>-'TOTAL INVERSION IAP'!AA190</f>
        <v>0</v>
      </c>
      <c r="AQ190" s="125">
        <f>-'TOTAL INVERSION IAP'!AB190</f>
        <v>0</v>
      </c>
      <c r="AR190" s="125">
        <f>-'TOTAL INVERSION IAP'!AC190</f>
        <v>0</v>
      </c>
      <c r="AS190" s="125">
        <f>-'TOTAL INVERSION IAP'!AD190</f>
        <v>0</v>
      </c>
      <c r="AT190" s="125">
        <f>-'TOTAL INVERSION IAP'!AE190</f>
        <v>0</v>
      </c>
      <c r="AU190" s="125">
        <f>-'TOTAL INVERSION IAP'!AF190</f>
        <v>0</v>
      </c>
      <c r="AV190" s="125">
        <f>-'TOTAL INVERSION IAP'!AG190</f>
        <v>0</v>
      </c>
      <c r="AW190" s="125">
        <f>-'TOTAL INVERSION IAP'!AH190</f>
        <v>0</v>
      </c>
      <c r="AX190" s="125">
        <f>-'TOTAL INVERSION IAP'!AI190</f>
        <v>0</v>
      </c>
      <c r="AY190" s="125">
        <f>-'TOTAL INVERSION IAP'!AJ190</f>
        <v>0</v>
      </c>
      <c r="AZ190" s="125">
        <f>-'TOTAL INVERSION IAP'!AK190</f>
        <v>0</v>
      </c>
      <c r="BA190" s="125">
        <f>-'TOTAL INVERSION IAP'!AL190</f>
        <v>0</v>
      </c>
      <c r="BB190" s="125">
        <f>-'TOTAL INVERSION IAP'!AM190</f>
        <v>0</v>
      </c>
      <c r="BC190" s="125">
        <f>-'TOTAL INVERSION IAP'!AN190</f>
        <v>0</v>
      </c>
      <c r="BD190" s="125">
        <f>-'TOTAL INVERSION IAP'!AO190</f>
        <v>0</v>
      </c>
      <c r="BE190" s="125">
        <f>-'TOTAL INVERSION IAP'!AP190</f>
        <v>0</v>
      </c>
      <c r="BF190" s="125">
        <f>-'TOTAL INVERSION IAP'!AQ190</f>
        <v>0</v>
      </c>
      <c r="BG190" s="125">
        <f>-'TOTAL INVERSION IAP'!AR190</f>
        <v>0</v>
      </c>
      <c r="BH190" s="125">
        <f>-'TOTAL INVERSION IAP'!AS190</f>
        <v>0</v>
      </c>
      <c r="BI190" s="125">
        <f>-'TOTAL INVERSION IAP'!AT190</f>
        <v>0</v>
      </c>
      <c r="BJ190" s="125">
        <f>-'TOTAL INVERSION IAP'!AU190</f>
        <v>0</v>
      </c>
      <c r="BK190" s="125">
        <f>-'TOTAL INVERSION IAP'!AV190</f>
        <v>0</v>
      </c>
      <c r="BL190" s="125">
        <f>-'TOTAL INVERSION IAP'!AW190</f>
        <v>0</v>
      </c>
      <c r="BM190" s="125">
        <f>-'TOTAL INVERSION IAP'!AX190</f>
        <v>0</v>
      </c>
      <c r="BN190" s="125">
        <f>-'TOTAL INVERSION IAP'!AY190</f>
        <v>0</v>
      </c>
      <c r="BO190" s="125">
        <f>-'TOTAL INVERSION IAP'!AZ190</f>
        <v>0</v>
      </c>
      <c r="BP190" s="125">
        <f>-'TOTAL INVERSION IAP'!BA190</f>
        <v>0</v>
      </c>
      <c r="BQ190" s="125">
        <f>-'TOTAL INVERSION IAP'!BB190</f>
        <v>0</v>
      </c>
      <c r="BR190" s="125">
        <f>-'TOTAL INVERSION IAP'!BC190</f>
        <v>0</v>
      </c>
    </row>
    <row r="191" spans="2:70" x14ac:dyDescent="0.25">
      <c r="B191" s="5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125"/>
      <c r="I191" s="125"/>
      <c r="J191" s="125"/>
      <c r="K191" s="125"/>
      <c r="L191" s="125"/>
      <c r="M191" s="125"/>
      <c r="N191" s="125"/>
      <c r="O191" s="125"/>
      <c r="P191" s="125"/>
      <c r="Q191" s="125"/>
      <c r="R191" s="125"/>
      <c r="S191" s="125"/>
      <c r="T191" s="125"/>
      <c r="U191" s="125"/>
      <c r="V191" s="125"/>
      <c r="W191" s="125">
        <f>-'TOTAL INVERSION IAP'!H191</f>
        <v>0</v>
      </c>
      <c r="X191" s="125">
        <f>-'TOTAL INVERSION IAP'!I191</f>
        <v>0</v>
      </c>
      <c r="Y191" s="125">
        <f>-'TOTAL INVERSION IAP'!J191</f>
        <v>0</v>
      </c>
      <c r="Z191" s="125">
        <f>-'TOTAL INVERSION IAP'!K191</f>
        <v>0</v>
      </c>
      <c r="AA191" s="125">
        <f>-'TOTAL INVERSION IAP'!L191</f>
        <v>0</v>
      </c>
      <c r="AB191" s="125">
        <f>-'TOTAL INVERSION IAP'!M191</f>
        <v>0</v>
      </c>
      <c r="AC191" s="125">
        <f>-'TOTAL INVERSION IAP'!N191</f>
        <v>0</v>
      </c>
      <c r="AD191" s="125">
        <f>-'TOTAL INVERSION IAP'!O191</f>
        <v>0</v>
      </c>
      <c r="AE191" s="125">
        <f>-'TOTAL INVERSION IAP'!P191</f>
        <v>0</v>
      </c>
      <c r="AF191" s="125">
        <f>-'TOTAL INVERSION IAP'!Q191</f>
        <v>0</v>
      </c>
      <c r="AG191" s="125">
        <f>-'TOTAL INVERSION IAP'!R191</f>
        <v>0</v>
      </c>
      <c r="AH191" s="125">
        <f>-'TOTAL INVERSION IAP'!S191</f>
        <v>0</v>
      </c>
      <c r="AI191" s="125">
        <f>-'TOTAL INVERSION IAP'!T191</f>
        <v>0</v>
      </c>
      <c r="AJ191" s="125">
        <f>-'TOTAL INVERSION IAP'!U191</f>
        <v>0</v>
      </c>
      <c r="AK191" s="125">
        <f>-'TOTAL INVERSION IAP'!V191</f>
        <v>0</v>
      </c>
      <c r="AL191" s="125">
        <f>-'TOTAL INVERSION IAP'!W191</f>
        <v>-10</v>
      </c>
      <c r="AM191" s="125">
        <f>-'TOTAL INVERSION IAP'!X191</f>
        <v>0</v>
      </c>
      <c r="AN191" s="125">
        <f>-'TOTAL INVERSION IAP'!Y191</f>
        <v>0</v>
      </c>
      <c r="AO191" s="125">
        <f>-'TOTAL INVERSION IAP'!Z191</f>
        <v>0</v>
      </c>
      <c r="AP191" s="125">
        <f>-'TOTAL INVERSION IAP'!AA191</f>
        <v>0</v>
      </c>
      <c r="AQ191" s="125">
        <f>-'TOTAL INVERSION IAP'!AB191</f>
        <v>0</v>
      </c>
      <c r="AR191" s="125">
        <f>-'TOTAL INVERSION IAP'!AC191</f>
        <v>0</v>
      </c>
      <c r="AS191" s="125">
        <f>-'TOTAL INVERSION IAP'!AD191</f>
        <v>0</v>
      </c>
      <c r="AT191" s="125">
        <f>-'TOTAL INVERSION IAP'!AE191</f>
        <v>0</v>
      </c>
      <c r="AU191" s="125">
        <f>-'TOTAL INVERSION IAP'!AF191</f>
        <v>0</v>
      </c>
      <c r="AV191" s="125">
        <f>-'TOTAL INVERSION IAP'!AG191</f>
        <v>0</v>
      </c>
      <c r="AW191" s="125">
        <f>-'TOTAL INVERSION IAP'!AH191</f>
        <v>0</v>
      </c>
      <c r="AX191" s="125">
        <f>-'TOTAL INVERSION IAP'!AI191</f>
        <v>0</v>
      </c>
      <c r="AY191" s="125">
        <f>-'TOTAL INVERSION IAP'!AJ191</f>
        <v>0</v>
      </c>
      <c r="AZ191" s="125">
        <f>-'TOTAL INVERSION IAP'!AK191</f>
        <v>0</v>
      </c>
      <c r="BA191" s="125">
        <f>-'TOTAL INVERSION IAP'!AL191</f>
        <v>0</v>
      </c>
      <c r="BB191" s="125">
        <f>-'TOTAL INVERSION IAP'!AM191</f>
        <v>0</v>
      </c>
      <c r="BC191" s="125">
        <f>-'TOTAL INVERSION IAP'!AN191</f>
        <v>0</v>
      </c>
      <c r="BD191" s="125">
        <f>-'TOTAL INVERSION IAP'!AO191</f>
        <v>0</v>
      </c>
      <c r="BE191" s="125">
        <f>-'TOTAL INVERSION IAP'!AP191</f>
        <v>0</v>
      </c>
      <c r="BF191" s="125">
        <f>-'TOTAL INVERSION IAP'!AQ191</f>
        <v>0</v>
      </c>
      <c r="BG191" s="125">
        <f>-'TOTAL INVERSION IAP'!AR191</f>
        <v>0</v>
      </c>
      <c r="BH191" s="125">
        <f>-'TOTAL INVERSION IAP'!AS191</f>
        <v>0</v>
      </c>
      <c r="BI191" s="125">
        <f>-'TOTAL INVERSION IAP'!AT191</f>
        <v>0</v>
      </c>
      <c r="BJ191" s="125">
        <f>-'TOTAL INVERSION IAP'!AU191</f>
        <v>0</v>
      </c>
      <c r="BK191" s="125">
        <f>-'TOTAL INVERSION IAP'!AV191</f>
        <v>0</v>
      </c>
      <c r="BL191" s="125">
        <f>-'TOTAL INVERSION IAP'!AW191</f>
        <v>0</v>
      </c>
      <c r="BM191" s="125">
        <f>-'TOTAL INVERSION IAP'!AX191</f>
        <v>0</v>
      </c>
      <c r="BN191" s="125">
        <f>-'TOTAL INVERSION IAP'!AY191</f>
        <v>0</v>
      </c>
      <c r="BO191" s="125">
        <f>-'TOTAL INVERSION IAP'!AZ191</f>
        <v>0</v>
      </c>
      <c r="BP191" s="125">
        <f>-'TOTAL INVERSION IAP'!BA191</f>
        <v>0</v>
      </c>
      <c r="BQ191" s="125">
        <f>-'TOTAL INVERSION IAP'!BB191</f>
        <v>0</v>
      </c>
      <c r="BR191" s="125">
        <f>-'TOTAL INVERSION IAP'!BC191</f>
        <v>0</v>
      </c>
    </row>
    <row r="192" spans="2:70" x14ac:dyDescent="0.25">
      <c r="B192" s="5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125"/>
      <c r="I192" s="125"/>
      <c r="J192" s="125"/>
      <c r="K192" s="125"/>
      <c r="L192" s="125"/>
      <c r="M192" s="125"/>
      <c r="N192" s="125"/>
      <c r="O192" s="125"/>
      <c r="P192" s="125"/>
      <c r="Q192" s="125"/>
      <c r="R192" s="125"/>
      <c r="S192" s="125"/>
      <c r="T192" s="125"/>
      <c r="U192" s="125"/>
      <c r="V192" s="125"/>
      <c r="W192" s="125">
        <f>-'TOTAL INVERSION IAP'!H192</f>
        <v>0</v>
      </c>
      <c r="X192" s="125">
        <f>-'TOTAL INVERSION IAP'!I192</f>
        <v>0</v>
      </c>
      <c r="Y192" s="125">
        <f>-'TOTAL INVERSION IAP'!J192</f>
        <v>0</v>
      </c>
      <c r="Z192" s="125">
        <f>-'TOTAL INVERSION IAP'!K192</f>
        <v>0</v>
      </c>
      <c r="AA192" s="125">
        <f>-'TOTAL INVERSION IAP'!L192</f>
        <v>0</v>
      </c>
      <c r="AB192" s="125">
        <f>-'TOTAL INVERSION IAP'!M192</f>
        <v>0</v>
      </c>
      <c r="AC192" s="125">
        <f>-'TOTAL INVERSION IAP'!N192</f>
        <v>0</v>
      </c>
      <c r="AD192" s="125">
        <f>-'TOTAL INVERSION IAP'!O192</f>
        <v>0</v>
      </c>
      <c r="AE192" s="125">
        <f>-'TOTAL INVERSION IAP'!P192</f>
        <v>0</v>
      </c>
      <c r="AF192" s="125">
        <f>-'TOTAL INVERSION IAP'!Q192</f>
        <v>0</v>
      </c>
      <c r="AG192" s="125">
        <f>-'TOTAL INVERSION IAP'!R192</f>
        <v>0</v>
      </c>
      <c r="AH192" s="125">
        <f>-'TOTAL INVERSION IAP'!S192</f>
        <v>0</v>
      </c>
      <c r="AI192" s="125">
        <f>-'TOTAL INVERSION IAP'!T192</f>
        <v>0</v>
      </c>
      <c r="AJ192" s="125">
        <f>-'TOTAL INVERSION IAP'!U192</f>
        <v>0</v>
      </c>
      <c r="AK192" s="125">
        <f>-'TOTAL INVERSION IAP'!V192</f>
        <v>0</v>
      </c>
      <c r="AL192" s="125">
        <f>-'TOTAL INVERSION IAP'!W192</f>
        <v>-4</v>
      </c>
      <c r="AM192" s="125">
        <f>-'TOTAL INVERSION IAP'!X192</f>
        <v>0</v>
      </c>
      <c r="AN192" s="125">
        <f>-'TOTAL INVERSION IAP'!Y192</f>
        <v>0</v>
      </c>
      <c r="AO192" s="125">
        <f>-'TOTAL INVERSION IAP'!Z192</f>
        <v>0</v>
      </c>
      <c r="AP192" s="125">
        <f>-'TOTAL INVERSION IAP'!AA192</f>
        <v>0</v>
      </c>
      <c r="AQ192" s="125">
        <f>-'TOTAL INVERSION IAP'!AB192</f>
        <v>0</v>
      </c>
      <c r="AR192" s="125">
        <f>-'TOTAL INVERSION IAP'!AC192</f>
        <v>0</v>
      </c>
      <c r="AS192" s="125">
        <f>-'TOTAL INVERSION IAP'!AD192</f>
        <v>0</v>
      </c>
      <c r="AT192" s="125">
        <f>-'TOTAL INVERSION IAP'!AE192</f>
        <v>0</v>
      </c>
      <c r="AU192" s="125">
        <f>-'TOTAL INVERSION IAP'!AF192</f>
        <v>0</v>
      </c>
      <c r="AV192" s="125">
        <f>-'TOTAL INVERSION IAP'!AG192</f>
        <v>0</v>
      </c>
      <c r="AW192" s="125">
        <f>-'TOTAL INVERSION IAP'!AH192</f>
        <v>0</v>
      </c>
      <c r="AX192" s="125">
        <f>-'TOTAL INVERSION IAP'!AI192</f>
        <v>0</v>
      </c>
      <c r="AY192" s="125">
        <f>-'TOTAL INVERSION IAP'!AJ192</f>
        <v>0</v>
      </c>
      <c r="AZ192" s="125">
        <f>-'TOTAL INVERSION IAP'!AK192</f>
        <v>0</v>
      </c>
      <c r="BA192" s="125">
        <f>-'TOTAL INVERSION IAP'!AL192</f>
        <v>0</v>
      </c>
      <c r="BB192" s="125">
        <f>-'TOTAL INVERSION IAP'!AM192</f>
        <v>0</v>
      </c>
      <c r="BC192" s="125">
        <f>-'TOTAL INVERSION IAP'!AN192</f>
        <v>0</v>
      </c>
      <c r="BD192" s="125">
        <f>-'TOTAL INVERSION IAP'!AO192</f>
        <v>0</v>
      </c>
      <c r="BE192" s="125">
        <f>-'TOTAL INVERSION IAP'!AP192</f>
        <v>0</v>
      </c>
      <c r="BF192" s="125">
        <f>-'TOTAL INVERSION IAP'!AQ192</f>
        <v>0</v>
      </c>
      <c r="BG192" s="125">
        <f>-'TOTAL INVERSION IAP'!AR192</f>
        <v>0</v>
      </c>
      <c r="BH192" s="125">
        <f>-'TOTAL INVERSION IAP'!AS192</f>
        <v>0</v>
      </c>
      <c r="BI192" s="125">
        <f>-'TOTAL INVERSION IAP'!AT192</f>
        <v>0</v>
      </c>
      <c r="BJ192" s="125">
        <f>-'TOTAL INVERSION IAP'!AU192</f>
        <v>0</v>
      </c>
      <c r="BK192" s="125">
        <f>-'TOTAL INVERSION IAP'!AV192</f>
        <v>0</v>
      </c>
      <c r="BL192" s="125">
        <f>-'TOTAL INVERSION IAP'!AW192</f>
        <v>0</v>
      </c>
      <c r="BM192" s="125">
        <f>-'TOTAL INVERSION IAP'!AX192</f>
        <v>0</v>
      </c>
      <c r="BN192" s="125">
        <f>-'TOTAL INVERSION IAP'!AY192</f>
        <v>0</v>
      </c>
      <c r="BO192" s="125">
        <f>-'TOTAL INVERSION IAP'!AZ192</f>
        <v>0</v>
      </c>
      <c r="BP192" s="125">
        <f>-'TOTAL INVERSION IAP'!BA192</f>
        <v>0</v>
      </c>
      <c r="BQ192" s="125">
        <f>-'TOTAL INVERSION IAP'!BB192</f>
        <v>0</v>
      </c>
      <c r="BR192" s="125">
        <f>-'TOTAL INVERSION IAP'!BC192</f>
        <v>0</v>
      </c>
    </row>
    <row r="193" spans="2:70" x14ac:dyDescent="0.25">
      <c r="B193" s="5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125"/>
      <c r="I193" s="125"/>
      <c r="J193" s="125"/>
      <c r="K193" s="125"/>
      <c r="L193" s="125"/>
      <c r="M193" s="125"/>
      <c r="N193" s="125"/>
      <c r="O193" s="125"/>
      <c r="P193" s="125"/>
      <c r="Q193" s="125"/>
      <c r="R193" s="125"/>
      <c r="S193" s="125"/>
      <c r="T193" s="125"/>
      <c r="U193" s="125"/>
      <c r="V193" s="125"/>
      <c r="W193" s="125">
        <f>-'TOTAL INVERSION IAP'!H193</f>
        <v>0</v>
      </c>
      <c r="X193" s="125">
        <f>-'TOTAL INVERSION IAP'!I193</f>
        <v>0</v>
      </c>
      <c r="Y193" s="125">
        <f>-'TOTAL INVERSION IAP'!J193</f>
        <v>0</v>
      </c>
      <c r="Z193" s="125">
        <f>-'TOTAL INVERSION IAP'!K193</f>
        <v>0</v>
      </c>
      <c r="AA193" s="125">
        <f>-'TOTAL INVERSION IAP'!L193</f>
        <v>0</v>
      </c>
      <c r="AB193" s="125">
        <f>-'TOTAL INVERSION IAP'!M193</f>
        <v>0</v>
      </c>
      <c r="AC193" s="125">
        <f>-'TOTAL INVERSION IAP'!N193</f>
        <v>0</v>
      </c>
      <c r="AD193" s="125">
        <f>-'TOTAL INVERSION IAP'!O193</f>
        <v>0</v>
      </c>
      <c r="AE193" s="125">
        <f>-'TOTAL INVERSION IAP'!P193</f>
        <v>0</v>
      </c>
      <c r="AF193" s="125">
        <f>-'TOTAL INVERSION IAP'!Q193</f>
        <v>0</v>
      </c>
      <c r="AG193" s="125">
        <f>-'TOTAL INVERSION IAP'!R193</f>
        <v>0</v>
      </c>
      <c r="AH193" s="125">
        <f>-'TOTAL INVERSION IAP'!S193</f>
        <v>0</v>
      </c>
      <c r="AI193" s="125">
        <f>-'TOTAL INVERSION IAP'!T193</f>
        <v>0</v>
      </c>
      <c r="AJ193" s="125">
        <f>-'TOTAL INVERSION IAP'!U193</f>
        <v>0</v>
      </c>
      <c r="AK193" s="125">
        <f>-'TOTAL INVERSION IAP'!V193</f>
        <v>0</v>
      </c>
      <c r="AL193" s="125">
        <f>-'TOTAL INVERSION IAP'!W193</f>
        <v>-4</v>
      </c>
      <c r="AM193" s="125">
        <f>-'TOTAL INVERSION IAP'!X193</f>
        <v>0</v>
      </c>
      <c r="AN193" s="125">
        <f>-'TOTAL INVERSION IAP'!Y193</f>
        <v>0</v>
      </c>
      <c r="AO193" s="125">
        <f>-'TOTAL INVERSION IAP'!Z193</f>
        <v>0</v>
      </c>
      <c r="AP193" s="125">
        <f>-'TOTAL INVERSION IAP'!AA193</f>
        <v>0</v>
      </c>
      <c r="AQ193" s="125">
        <f>-'TOTAL INVERSION IAP'!AB193</f>
        <v>0</v>
      </c>
      <c r="AR193" s="125">
        <f>-'TOTAL INVERSION IAP'!AC193</f>
        <v>0</v>
      </c>
      <c r="AS193" s="125">
        <f>-'TOTAL INVERSION IAP'!AD193</f>
        <v>0</v>
      </c>
      <c r="AT193" s="125">
        <f>-'TOTAL INVERSION IAP'!AE193</f>
        <v>0</v>
      </c>
      <c r="AU193" s="125">
        <f>-'TOTAL INVERSION IAP'!AF193</f>
        <v>0</v>
      </c>
      <c r="AV193" s="125">
        <f>-'TOTAL INVERSION IAP'!AG193</f>
        <v>0</v>
      </c>
      <c r="AW193" s="125">
        <f>-'TOTAL INVERSION IAP'!AH193</f>
        <v>0</v>
      </c>
      <c r="AX193" s="125">
        <f>-'TOTAL INVERSION IAP'!AI193</f>
        <v>0</v>
      </c>
      <c r="AY193" s="125">
        <f>-'TOTAL INVERSION IAP'!AJ193</f>
        <v>0</v>
      </c>
      <c r="AZ193" s="125">
        <f>-'TOTAL INVERSION IAP'!AK193</f>
        <v>0</v>
      </c>
      <c r="BA193" s="125">
        <f>-'TOTAL INVERSION IAP'!AL193</f>
        <v>0</v>
      </c>
      <c r="BB193" s="125">
        <f>-'TOTAL INVERSION IAP'!AM193</f>
        <v>0</v>
      </c>
      <c r="BC193" s="125">
        <f>-'TOTAL INVERSION IAP'!AN193</f>
        <v>0</v>
      </c>
      <c r="BD193" s="125">
        <f>-'TOTAL INVERSION IAP'!AO193</f>
        <v>0</v>
      </c>
      <c r="BE193" s="125">
        <f>-'TOTAL INVERSION IAP'!AP193</f>
        <v>0</v>
      </c>
      <c r="BF193" s="125">
        <f>-'TOTAL INVERSION IAP'!AQ193</f>
        <v>0</v>
      </c>
      <c r="BG193" s="125">
        <f>-'TOTAL INVERSION IAP'!AR193</f>
        <v>0</v>
      </c>
      <c r="BH193" s="125">
        <f>-'TOTAL INVERSION IAP'!AS193</f>
        <v>0</v>
      </c>
      <c r="BI193" s="125">
        <f>-'TOTAL INVERSION IAP'!AT193</f>
        <v>0</v>
      </c>
      <c r="BJ193" s="125">
        <f>-'TOTAL INVERSION IAP'!AU193</f>
        <v>0</v>
      </c>
      <c r="BK193" s="125">
        <f>-'TOTAL INVERSION IAP'!AV193</f>
        <v>0</v>
      </c>
      <c r="BL193" s="125">
        <f>-'TOTAL INVERSION IAP'!AW193</f>
        <v>0</v>
      </c>
      <c r="BM193" s="125">
        <f>-'TOTAL INVERSION IAP'!AX193</f>
        <v>0</v>
      </c>
      <c r="BN193" s="125">
        <f>-'TOTAL INVERSION IAP'!AY193</f>
        <v>0</v>
      </c>
      <c r="BO193" s="125">
        <f>-'TOTAL INVERSION IAP'!AZ193</f>
        <v>0</v>
      </c>
      <c r="BP193" s="125">
        <f>-'TOTAL INVERSION IAP'!BA193</f>
        <v>0</v>
      </c>
      <c r="BQ193" s="125">
        <f>-'TOTAL INVERSION IAP'!BB193</f>
        <v>0</v>
      </c>
      <c r="BR193" s="125">
        <f>-'TOTAL INVERSION IAP'!BC193</f>
        <v>0</v>
      </c>
    </row>
    <row r="194" spans="2:70" x14ac:dyDescent="0.25">
      <c r="B194" s="5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125"/>
      <c r="I194" s="125"/>
      <c r="J194" s="125"/>
      <c r="K194" s="125"/>
      <c r="L194" s="125"/>
      <c r="M194" s="125"/>
      <c r="N194" s="125"/>
      <c r="O194" s="125"/>
      <c r="P194" s="125"/>
      <c r="Q194" s="125"/>
      <c r="R194" s="125"/>
      <c r="S194" s="125"/>
      <c r="T194" s="125"/>
      <c r="U194" s="125"/>
      <c r="V194" s="125"/>
      <c r="W194" s="125">
        <f>-'TOTAL INVERSION IAP'!H194</f>
        <v>0</v>
      </c>
      <c r="X194" s="125">
        <f>-'TOTAL INVERSION IAP'!I194</f>
        <v>0</v>
      </c>
      <c r="Y194" s="125">
        <f>-'TOTAL INVERSION IAP'!J194</f>
        <v>0</v>
      </c>
      <c r="Z194" s="125">
        <f>-'TOTAL INVERSION IAP'!K194</f>
        <v>0</v>
      </c>
      <c r="AA194" s="125">
        <f>-'TOTAL INVERSION IAP'!L194</f>
        <v>0</v>
      </c>
      <c r="AB194" s="125">
        <f>-'TOTAL INVERSION IAP'!M194</f>
        <v>0</v>
      </c>
      <c r="AC194" s="125">
        <f>-'TOTAL INVERSION IAP'!N194</f>
        <v>0</v>
      </c>
      <c r="AD194" s="125">
        <f>-'TOTAL INVERSION IAP'!O194</f>
        <v>0</v>
      </c>
      <c r="AE194" s="125">
        <f>-'TOTAL INVERSION IAP'!P194</f>
        <v>0</v>
      </c>
      <c r="AF194" s="125">
        <f>-'TOTAL INVERSION IAP'!Q194</f>
        <v>0</v>
      </c>
      <c r="AG194" s="125">
        <f>-'TOTAL INVERSION IAP'!R194</f>
        <v>0</v>
      </c>
      <c r="AH194" s="125">
        <f>-'TOTAL INVERSION IAP'!S194</f>
        <v>0</v>
      </c>
      <c r="AI194" s="125">
        <f>-'TOTAL INVERSION IAP'!T194</f>
        <v>0</v>
      </c>
      <c r="AJ194" s="125">
        <f>-'TOTAL INVERSION IAP'!U194</f>
        <v>0</v>
      </c>
      <c r="AK194" s="125">
        <f>-'TOTAL INVERSION IAP'!V194</f>
        <v>0</v>
      </c>
      <c r="AL194" s="125">
        <f>-'TOTAL INVERSION IAP'!W194</f>
        <v>-8</v>
      </c>
      <c r="AM194" s="125">
        <f>-'TOTAL INVERSION IAP'!X194</f>
        <v>0</v>
      </c>
      <c r="AN194" s="125">
        <f>-'TOTAL INVERSION IAP'!Y194</f>
        <v>0</v>
      </c>
      <c r="AO194" s="125">
        <f>-'TOTAL INVERSION IAP'!Z194</f>
        <v>0</v>
      </c>
      <c r="AP194" s="125">
        <f>-'TOTAL INVERSION IAP'!AA194</f>
        <v>0</v>
      </c>
      <c r="AQ194" s="125">
        <f>-'TOTAL INVERSION IAP'!AB194</f>
        <v>0</v>
      </c>
      <c r="AR194" s="125">
        <f>-'TOTAL INVERSION IAP'!AC194</f>
        <v>0</v>
      </c>
      <c r="AS194" s="125">
        <f>-'TOTAL INVERSION IAP'!AD194</f>
        <v>0</v>
      </c>
      <c r="AT194" s="125">
        <f>-'TOTAL INVERSION IAP'!AE194</f>
        <v>0</v>
      </c>
      <c r="AU194" s="125">
        <f>-'TOTAL INVERSION IAP'!AF194</f>
        <v>0</v>
      </c>
      <c r="AV194" s="125">
        <f>-'TOTAL INVERSION IAP'!AG194</f>
        <v>0</v>
      </c>
      <c r="AW194" s="125">
        <f>-'TOTAL INVERSION IAP'!AH194</f>
        <v>0</v>
      </c>
      <c r="AX194" s="125">
        <f>-'TOTAL INVERSION IAP'!AI194</f>
        <v>0</v>
      </c>
      <c r="AY194" s="125">
        <f>-'TOTAL INVERSION IAP'!AJ194</f>
        <v>0</v>
      </c>
      <c r="AZ194" s="125">
        <f>-'TOTAL INVERSION IAP'!AK194</f>
        <v>0</v>
      </c>
      <c r="BA194" s="125">
        <f>-'TOTAL INVERSION IAP'!AL194</f>
        <v>0</v>
      </c>
      <c r="BB194" s="125">
        <f>-'TOTAL INVERSION IAP'!AM194</f>
        <v>0</v>
      </c>
      <c r="BC194" s="125">
        <f>-'TOTAL INVERSION IAP'!AN194</f>
        <v>0</v>
      </c>
      <c r="BD194" s="125">
        <f>-'TOTAL INVERSION IAP'!AO194</f>
        <v>0</v>
      </c>
      <c r="BE194" s="125">
        <f>-'TOTAL INVERSION IAP'!AP194</f>
        <v>0</v>
      </c>
      <c r="BF194" s="125">
        <f>-'TOTAL INVERSION IAP'!AQ194</f>
        <v>0</v>
      </c>
      <c r="BG194" s="125">
        <f>-'TOTAL INVERSION IAP'!AR194</f>
        <v>0</v>
      </c>
      <c r="BH194" s="125">
        <f>-'TOTAL INVERSION IAP'!AS194</f>
        <v>0</v>
      </c>
      <c r="BI194" s="125">
        <f>-'TOTAL INVERSION IAP'!AT194</f>
        <v>0</v>
      </c>
      <c r="BJ194" s="125">
        <f>-'TOTAL INVERSION IAP'!AU194</f>
        <v>0</v>
      </c>
      <c r="BK194" s="125">
        <f>-'TOTAL INVERSION IAP'!AV194</f>
        <v>0</v>
      </c>
      <c r="BL194" s="125">
        <f>-'TOTAL INVERSION IAP'!AW194</f>
        <v>0</v>
      </c>
      <c r="BM194" s="125">
        <f>-'TOTAL INVERSION IAP'!AX194</f>
        <v>0</v>
      </c>
      <c r="BN194" s="125">
        <f>-'TOTAL INVERSION IAP'!AY194</f>
        <v>0</v>
      </c>
      <c r="BO194" s="125">
        <f>-'TOTAL INVERSION IAP'!AZ194</f>
        <v>0</v>
      </c>
      <c r="BP194" s="125">
        <f>-'TOTAL INVERSION IAP'!BA194</f>
        <v>0</v>
      </c>
      <c r="BQ194" s="125">
        <f>-'TOTAL INVERSION IAP'!BB194</f>
        <v>0</v>
      </c>
      <c r="BR194" s="125">
        <f>-'TOTAL INVERSION IAP'!BC194</f>
        <v>0</v>
      </c>
    </row>
    <row r="195" spans="2:70" x14ac:dyDescent="0.25">
      <c r="B195" s="5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125"/>
      <c r="I195" s="125"/>
      <c r="J195" s="125"/>
      <c r="K195" s="125"/>
      <c r="L195" s="125"/>
      <c r="M195" s="125"/>
      <c r="N195" s="125"/>
      <c r="O195" s="125"/>
      <c r="P195" s="125"/>
      <c r="Q195" s="125"/>
      <c r="R195" s="125"/>
      <c r="S195" s="125"/>
      <c r="T195" s="125"/>
      <c r="U195" s="125"/>
      <c r="V195" s="125"/>
      <c r="W195" s="125">
        <f>-'TOTAL INVERSION IAP'!H195</f>
        <v>0</v>
      </c>
      <c r="X195" s="125">
        <f>-'TOTAL INVERSION IAP'!I195</f>
        <v>0</v>
      </c>
      <c r="Y195" s="125">
        <f>-'TOTAL INVERSION IAP'!J195</f>
        <v>0</v>
      </c>
      <c r="Z195" s="125">
        <f>-'TOTAL INVERSION IAP'!K195</f>
        <v>0</v>
      </c>
      <c r="AA195" s="125">
        <f>-'TOTAL INVERSION IAP'!L195</f>
        <v>0</v>
      </c>
      <c r="AB195" s="125">
        <f>-'TOTAL INVERSION IAP'!M195</f>
        <v>0</v>
      </c>
      <c r="AC195" s="125">
        <f>-'TOTAL INVERSION IAP'!N195</f>
        <v>0</v>
      </c>
      <c r="AD195" s="125">
        <f>-'TOTAL INVERSION IAP'!O195</f>
        <v>0</v>
      </c>
      <c r="AE195" s="125">
        <f>-'TOTAL INVERSION IAP'!P195</f>
        <v>0</v>
      </c>
      <c r="AF195" s="125">
        <f>-'TOTAL INVERSION IAP'!Q195</f>
        <v>0</v>
      </c>
      <c r="AG195" s="125">
        <f>-'TOTAL INVERSION IAP'!R195</f>
        <v>0</v>
      </c>
      <c r="AH195" s="125">
        <f>-'TOTAL INVERSION IAP'!S195</f>
        <v>0</v>
      </c>
      <c r="AI195" s="125">
        <f>-'TOTAL INVERSION IAP'!T195</f>
        <v>0</v>
      </c>
      <c r="AJ195" s="125">
        <f>-'TOTAL INVERSION IAP'!U195</f>
        <v>0</v>
      </c>
      <c r="AK195" s="125">
        <f>-'TOTAL INVERSION IAP'!V195</f>
        <v>0</v>
      </c>
      <c r="AL195" s="125">
        <f>-'TOTAL INVERSION IAP'!W195</f>
        <v>-8</v>
      </c>
      <c r="AM195" s="125">
        <f>-'TOTAL INVERSION IAP'!X195</f>
        <v>0</v>
      </c>
      <c r="AN195" s="125">
        <f>-'TOTAL INVERSION IAP'!Y195</f>
        <v>0</v>
      </c>
      <c r="AO195" s="125">
        <f>-'TOTAL INVERSION IAP'!Z195</f>
        <v>0</v>
      </c>
      <c r="AP195" s="125">
        <f>-'TOTAL INVERSION IAP'!AA195</f>
        <v>0</v>
      </c>
      <c r="AQ195" s="125">
        <f>-'TOTAL INVERSION IAP'!AB195</f>
        <v>0</v>
      </c>
      <c r="AR195" s="125">
        <f>-'TOTAL INVERSION IAP'!AC195</f>
        <v>0</v>
      </c>
      <c r="AS195" s="125">
        <f>-'TOTAL INVERSION IAP'!AD195</f>
        <v>0</v>
      </c>
      <c r="AT195" s="125">
        <f>-'TOTAL INVERSION IAP'!AE195</f>
        <v>0</v>
      </c>
      <c r="AU195" s="125">
        <f>-'TOTAL INVERSION IAP'!AF195</f>
        <v>0</v>
      </c>
      <c r="AV195" s="125">
        <f>-'TOTAL INVERSION IAP'!AG195</f>
        <v>0</v>
      </c>
      <c r="AW195" s="125">
        <f>-'TOTAL INVERSION IAP'!AH195</f>
        <v>0</v>
      </c>
      <c r="AX195" s="125">
        <f>-'TOTAL INVERSION IAP'!AI195</f>
        <v>0</v>
      </c>
      <c r="AY195" s="125">
        <f>-'TOTAL INVERSION IAP'!AJ195</f>
        <v>0</v>
      </c>
      <c r="AZ195" s="125">
        <f>-'TOTAL INVERSION IAP'!AK195</f>
        <v>0</v>
      </c>
      <c r="BA195" s="125">
        <f>-'TOTAL INVERSION IAP'!AL195</f>
        <v>0</v>
      </c>
      <c r="BB195" s="125">
        <f>-'TOTAL INVERSION IAP'!AM195</f>
        <v>0</v>
      </c>
      <c r="BC195" s="125">
        <f>-'TOTAL INVERSION IAP'!AN195</f>
        <v>0</v>
      </c>
      <c r="BD195" s="125">
        <f>-'TOTAL INVERSION IAP'!AO195</f>
        <v>0</v>
      </c>
      <c r="BE195" s="125">
        <f>-'TOTAL INVERSION IAP'!AP195</f>
        <v>0</v>
      </c>
      <c r="BF195" s="125">
        <f>-'TOTAL INVERSION IAP'!AQ195</f>
        <v>0</v>
      </c>
      <c r="BG195" s="125">
        <f>-'TOTAL INVERSION IAP'!AR195</f>
        <v>0</v>
      </c>
      <c r="BH195" s="125">
        <f>-'TOTAL INVERSION IAP'!AS195</f>
        <v>0</v>
      </c>
      <c r="BI195" s="125">
        <f>-'TOTAL INVERSION IAP'!AT195</f>
        <v>0</v>
      </c>
      <c r="BJ195" s="125">
        <f>-'TOTAL INVERSION IAP'!AU195</f>
        <v>0</v>
      </c>
      <c r="BK195" s="125">
        <f>-'TOTAL INVERSION IAP'!AV195</f>
        <v>0</v>
      </c>
      <c r="BL195" s="125">
        <f>-'TOTAL INVERSION IAP'!AW195</f>
        <v>0</v>
      </c>
      <c r="BM195" s="125">
        <f>-'TOTAL INVERSION IAP'!AX195</f>
        <v>0</v>
      </c>
      <c r="BN195" s="125">
        <f>-'TOTAL INVERSION IAP'!AY195</f>
        <v>0</v>
      </c>
      <c r="BO195" s="125">
        <f>-'TOTAL INVERSION IAP'!AZ195</f>
        <v>0</v>
      </c>
      <c r="BP195" s="125">
        <f>-'TOTAL INVERSION IAP'!BA195</f>
        <v>0</v>
      </c>
      <c r="BQ195" s="125">
        <f>-'TOTAL INVERSION IAP'!BB195</f>
        <v>0</v>
      </c>
      <c r="BR195" s="125">
        <f>-'TOTAL INVERSION IAP'!BC195</f>
        <v>0</v>
      </c>
    </row>
    <row r="196" spans="2:70" x14ac:dyDescent="0.25">
      <c r="B196" s="59" t="s">
        <v>622</v>
      </c>
      <c r="C196" s="62" t="str">
        <f>+VLOOKUP(B196,'resumen UCAP'!$A$5:$O$329,2,0)</f>
        <v>UCAP Luminaria LED 84,4 W</v>
      </c>
      <c r="D196" s="63">
        <f>+'Desmonte Infr. financiada'!D196</f>
        <v>84.4</v>
      </c>
      <c r="E196" s="63" t="str">
        <f>+VLOOKUP(B196,'resumen UCAP'!$A$5:$O$329,3,0)</f>
        <v>Un</v>
      </c>
      <c r="F196" s="64">
        <f>+VLOOKUP(B196,'resumen UCAP'!$A$5:$O$329,15,0)</f>
        <v>1521833.1390600002</v>
      </c>
      <c r="G196" s="61"/>
      <c r="H196" s="125"/>
      <c r="I196" s="125"/>
      <c r="J196" s="125"/>
      <c r="K196" s="125"/>
      <c r="L196" s="125"/>
      <c r="M196" s="125"/>
      <c r="N196" s="125"/>
      <c r="O196" s="125"/>
      <c r="P196" s="125"/>
      <c r="Q196" s="125"/>
      <c r="R196" s="125"/>
      <c r="S196" s="125"/>
      <c r="T196" s="125"/>
      <c r="U196" s="125"/>
      <c r="V196" s="125"/>
      <c r="W196" s="125">
        <f>-'TOTAL INVERSION IAP'!H196</f>
        <v>0</v>
      </c>
      <c r="X196" s="125">
        <f>-'TOTAL INVERSION IAP'!I196</f>
        <v>0</v>
      </c>
      <c r="Y196" s="125">
        <f>-'TOTAL INVERSION IAP'!J196</f>
        <v>0</v>
      </c>
      <c r="Z196" s="125">
        <f>-'TOTAL INVERSION IAP'!K196</f>
        <v>0</v>
      </c>
      <c r="AA196" s="125">
        <f>-'TOTAL INVERSION IAP'!L196</f>
        <v>0</v>
      </c>
      <c r="AB196" s="125">
        <f>-'TOTAL INVERSION IAP'!M196</f>
        <v>0</v>
      </c>
      <c r="AC196" s="125">
        <f>-'TOTAL INVERSION IAP'!N196</f>
        <v>0</v>
      </c>
      <c r="AD196" s="125">
        <f>-'TOTAL INVERSION IAP'!O196</f>
        <v>0</v>
      </c>
      <c r="AE196" s="125">
        <f>-'TOTAL INVERSION IAP'!P196</f>
        <v>0</v>
      </c>
      <c r="AF196" s="125">
        <f>-'TOTAL INVERSION IAP'!Q196</f>
        <v>0</v>
      </c>
      <c r="AG196" s="125">
        <f>-'TOTAL INVERSION IAP'!R196</f>
        <v>0</v>
      </c>
      <c r="AH196" s="125">
        <f>-'TOTAL INVERSION IAP'!S196</f>
        <v>0</v>
      </c>
      <c r="AI196" s="125">
        <f>-'TOTAL INVERSION IAP'!T196</f>
        <v>0</v>
      </c>
      <c r="AJ196" s="125">
        <f>-'TOTAL INVERSION IAP'!U196</f>
        <v>0</v>
      </c>
      <c r="AK196" s="125">
        <f>-'TOTAL INVERSION IAP'!V196</f>
        <v>0</v>
      </c>
      <c r="AL196" s="125">
        <f>-'TOTAL INVERSION IAP'!W196</f>
        <v>-3473</v>
      </c>
      <c r="AM196" s="125">
        <f>-'TOTAL INVERSION IAP'!X196</f>
        <v>0</v>
      </c>
      <c r="AN196" s="125">
        <f>-'TOTAL INVERSION IAP'!Y196</f>
        <v>0</v>
      </c>
      <c r="AO196" s="125">
        <f>-'TOTAL INVERSION IAP'!Z196</f>
        <v>0</v>
      </c>
      <c r="AP196" s="125">
        <f>-'TOTAL INVERSION IAP'!AA196</f>
        <v>0</v>
      </c>
      <c r="AQ196" s="125">
        <f>-'TOTAL INVERSION IAP'!AB196</f>
        <v>0</v>
      </c>
      <c r="AR196" s="125">
        <f>-'TOTAL INVERSION IAP'!AC196</f>
        <v>0</v>
      </c>
      <c r="AS196" s="125">
        <f>-'TOTAL INVERSION IAP'!AD196</f>
        <v>0</v>
      </c>
      <c r="AT196" s="125">
        <f>-'TOTAL INVERSION IAP'!AE196</f>
        <v>0</v>
      </c>
      <c r="AU196" s="125">
        <f>-'TOTAL INVERSION IAP'!AF196</f>
        <v>0</v>
      </c>
      <c r="AV196" s="125">
        <f>-'TOTAL INVERSION IAP'!AG196</f>
        <v>0</v>
      </c>
      <c r="AW196" s="125">
        <f>-'TOTAL INVERSION IAP'!AH196</f>
        <v>0</v>
      </c>
      <c r="AX196" s="125">
        <f>-'TOTAL INVERSION IAP'!AI196</f>
        <v>0</v>
      </c>
      <c r="AY196" s="125">
        <f>-'TOTAL INVERSION IAP'!AJ196</f>
        <v>0</v>
      </c>
      <c r="AZ196" s="125">
        <f>-'TOTAL INVERSION IAP'!AK196</f>
        <v>0</v>
      </c>
      <c r="BA196" s="125">
        <f>-'TOTAL INVERSION IAP'!AL196</f>
        <v>0</v>
      </c>
      <c r="BB196" s="125">
        <f>-'TOTAL INVERSION IAP'!AM196</f>
        <v>0</v>
      </c>
      <c r="BC196" s="125">
        <f>-'TOTAL INVERSION IAP'!AN196</f>
        <v>0</v>
      </c>
      <c r="BD196" s="125">
        <f>-'TOTAL INVERSION IAP'!AO196</f>
        <v>0</v>
      </c>
      <c r="BE196" s="125">
        <f>-'TOTAL INVERSION IAP'!AP196</f>
        <v>0</v>
      </c>
      <c r="BF196" s="125">
        <f>-'TOTAL INVERSION IAP'!AQ196</f>
        <v>0</v>
      </c>
      <c r="BG196" s="125">
        <f>-'TOTAL INVERSION IAP'!AR196</f>
        <v>0</v>
      </c>
      <c r="BH196" s="125">
        <f>-'TOTAL INVERSION IAP'!AS196</f>
        <v>0</v>
      </c>
      <c r="BI196" s="125">
        <f>-'TOTAL INVERSION IAP'!AT196</f>
        <v>0</v>
      </c>
      <c r="BJ196" s="125">
        <f>-'TOTAL INVERSION IAP'!AU196</f>
        <v>0</v>
      </c>
      <c r="BK196" s="125">
        <f>-'TOTAL INVERSION IAP'!AV196</f>
        <v>0</v>
      </c>
      <c r="BL196" s="125">
        <f>-'TOTAL INVERSION IAP'!AW196</f>
        <v>0</v>
      </c>
      <c r="BM196" s="125">
        <f>-'TOTAL INVERSION IAP'!AX196</f>
        <v>0</v>
      </c>
      <c r="BN196" s="125">
        <f>-'TOTAL INVERSION IAP'!AY196</f>
        <v>0</v>
      </c>
      <c r="BO196" s="125">
        <f>-'TOTAL INVERSION IAP'!AZ196</f>
        <v>0</v>
      </c>
      <c r="BP196" s="125">
        <f>-'TOTAL INVERSION IAP'!BA196</f>
        <v>0</v>
      </c>
      <c r="BQ196" s="125">
        <f>-'TOTAL INVERSION IAP'!BB196</f>
        <v>0</v>
      </c>
      <c r="BR196" s="125">
        <f>-'TOTAL INVERSION IAP'!BC196</f>
        <v>0</v>
      </c>
    </row>
    <row r="197" spans="2:70" x14ac:dyDescent="0.25">
      <c r="B197" s="59" t="s">
        <v>623</v>
      </c>
      <c r="C197" s="62" t="str">
        <f>+VLOOKUP(B197,'resumen UCAP'!$A$5:$O$329,2,0)</f>
        <v>UCAP Luminaria LED 32,1 W</v>
      </c>
      <c r="D197" s="63">
        <f>+'Desmonte Infr. financiada'!D197</f>
        <v>32.1</v>
      </c>
      <c r="E197" s="63" t="str">
        <f>+VLOOKUP(B197,'resumen UCAP'!$A$5:$O$329,3,0)</f>
        <v>Un</v>
      </c>
      <c r="F197" s="64">
        <f>+VLOOKUP(B197,'resumen UCAP'!$A$5:$O$329,15,0)</f>
        <v>1111719.65307</v>
      </c>
      <c r="G197" s="61"/>
      <c r="H197" s="125"/>
      <c r="I197" s="125"/>
      <c r="J197" s="125"/>
      <c r="K197" s="125"/>
      <c r="L197" s="125"/>
      <c r="M197" s="125"/>
      <c r="N197" s="125"/>
      <c r="O197" s="125"/>
      <c r="P197" s="125"/>
      <c r="Q197" s="125"/>
      <c r="R197" s="125"/>
      <c r="S197" s="125"/>
      <c r="T197" s="125"/>
      <c r="U197" s="125"/>
      <c r="V197" s="125"/>
      <c r="W197" s="125">
        <f>-'TOTAL INVERSION IAP'!H197</f>
        <v>0</v>
      </c>
      <c r="X197" s="125">
        <f>-'TOTAL INVERSION IAP'!I197</f>
        <v>-2500</v>
      </c>
      <c r="Y197" s="125">
        <f>-'TOTAL INVERSION IAP'!J197</f>
        <v>-2602</v>
      </c>
      <c r="Z197" s="125">
        <f>-'TOTAL INVERSION IAP'!K197</f>
        <v>-115</v>
      </c>
      <c r="AA197" s="125">
        <f>-'TOTAL INVERSION IAP'!L197</f>
        <v>-115</v>
      </c>
      <c r="AB197" s="125">
        <f>-'TOTAL INVERSION IAP'!M197</f>
        <v>-115</v>
      </c>
      <c r="AC197" s="125">
        <f>-'TOTAL INVERSION IAP'!N197</f>
        <v>-220</v>
      </c>
      <c r="AD197" s="125">
        <f>-'TOTAL INVERSION IAP'!O197</f>
        <v>-220</v>
      </c>
      <c r="AE197" s="125">
        <f>-'TOTAL INVERSION IAP'!P197</f>
        <v>-220</v>
      </c>
      <c r="AF197" s="125">
        <f>-'TOTAL INVERSION IAP'!Q197</f>
        <v>-220</v>
      </c>
      <c r="AG197" s="125">
        <f>-'TOTAL INVERSION IAP'!R197</f>
        <v>-220</v>
      </c>
      <c r="AH197" s="125">
        <f>-'TOTAL INVERSION IAP'!S197</f>
        <v>-220</v>
      </c>
      <c r="AI197" s="125">
        <f>-'TOTAL INVERSION IAP'!T197</f>
        <v>-220</v>
      </c>
      <c r="AJ197" s="125">
        <f>-'TOTAL INVERSION IAP'!U197</f>
        <v>-220</v>
      </c>
      <c r="AK197" s="125">
        <f>-'TOTAL INVERSION IAP'!V197</f>
        <v>-220</v>
      </c>
      <c r="AL197" s="125">
        <f>-'TOTAL INVERSION IAP'!W197</f>
        <v>-7239</v>
      </c>
      <c r="AM197" s="125">
        <f>-'TOTAL INVERSION IAP'!X197</f>
        <v>-3000</v>
      </c>
      <c r="AN197" s="125">
        <f>-'TOTAL INVERSION IAP'!Y197</f>
        <v>-3102</v>
      </c>
      <c r="AO197" s="125">
        <f>-'TOTAL INVERSION IAP'!Z197</f>
        <v>-615</v>
      </c>
      <c r="AP197" s="125">
        <f>-'TOTAL INVERSION IAP'!AA197</f>
        <v>-615</v>
      </c>
      <c r="AQ197" s="125">
        <f>-'TOTAL INVERSION IAP'!AB197</f>
        <v>-615</v>
      </c>
      <c r="AR197" s="125">
        <f>-'TOTAL INVERSION IAP'!AC197</f>
        <v>-720</v>
      </c>
      <c r="AS197" s="125">
        <f>-'TOTAL INVERSION IAP'!AD197</f>
        <v>-720</v>
      </c>
      <c r="AT197" s="125">
        <f>-'TOTAL INVERSION IAP'!AE197</f>
        <v>-720</v>
      </c>
      <c r="AU197" s="125">
        <f>-'TOTAL INVERSION IAP'!AF197</f>
        <v>-720</v>
      </c>
      <c r="AV197" s="125">
        <f>-'TOTAL INVERSION IAP'!AG197</f>
        <v>-720</v>
      </c>
      <c r="AW197" s="125">
        <f>-'TOTAL INVERSION IAP'!AH197</f>
        <v>-720</v>
      </c>
      <c r="AX197" s="125">
        <f>-'TOTAL INVERSION IAP'!AI197</f>
        <v>-720</v>
      </c>
      <c r="AY197" s="125">
        <f>-'TOTAL INVERSION IAP'!AJ197</f>
        <v>-720</v>
      </c>
      <c r="AZ197" s="125">
        <f>-'TOTAL INVERSION IAP'!AK197</f>
        <v>-720</v>
      </c>
      <c r="BA197" s="125">
        <f>-'TOTAL INVERSION IAP'!AL197</f>
        <v>0</v>
      </c>
      <c r="BB197" s="125">
        <f>-'TOTAL INVERSION IAP'!AM197</f>
        <v>0</v>
      </c>
      <c r="BC197" s="125">
        <f>-'TOTAL INVERSION IAP'!AN197</f>
        <v>0</v>
      </c>
      <c r="BD197" s="125">
        <f>-'TOTAL INVERSION IAP'!AO197</f>
        <v>0</v>
      </c>
      <c r="BE197" s="125">
        <f>-'TOTAL INVERSION IAP'!AP197</f>
        <v>0</v>
      </c>
      <c r="BF197" s="125">
        <f>-'TOTAL INVERSION IAP'!AQ197</f>
        <v>0</v>
      </c>
      <c r="BG197" s="125">
        <f>-'TOTAL INVERSION IAP'!AR197</f>
        <v>0</v>
      </c>
      <c r="BH197" s="125">
        <f>-'TOTAL INVERSION IAP'!AS197</f>
        <v>0</v>
      </c>
      <c r="BI197" s="125">
        <f>-'TOTAL INVERSION IAP'!AT197</f>
        <v>0</v>
      </c>
      <c r="BJ197" s="125">
        <f>-'TOTAL INVERSION IAP'!AU197</f>
        <v>0</v>
      </c>
      <c r="BK197" s="125">
        <f>-'TOTAL INVERSION IAP'!AV197</f>
        <v>0</v>
      </c>
      <c r="BL197" s="125">
        <f>-'TOTAL INVERSION IAP'!AW197</f>
        <v>0</v>
      </c>
      <c r="BM197" s="125">
        <f>-'TOTAL INVERSION IAP'!AX197</f>
        <v>0</v>
      </c>
      <c r="BN197" s="125">
        <f>-'TOTAL INVERSION IAP'!AY197</f>
        <v>0</v>
      </c>
      <c r="BO197" s="125">
        <f>-'TOTAL INVERSION IAP'!AZ197</f>
        <v>0</v>
      </c>
      <c r="BP197" s="125">
        <f>-'TOTAL INVERSION IAP'!BA197</f>
        <v>0</v>
      </c>
      <c r="BQ197" s="125">
        <f>-'TOTAL INVERSION IAP'!BB197</f>
        <v>0</v>
      </c>
      <c r="BR197" s="125">
        <f>-'TOTAL INVERSION IAP'!BC197</f>
        <v>0</v>
      </c>
    </row>
    <row r="198" spans="2:70" x14ac:dyDescent="0.25">
      <c r="B198" s="59" t="s">
        <v>624</v>
      </c>
      <c r="C198" s="62" t="str">
        <f>+VLOOKUP(B198,'resumen UCAP'!$A$5:$O$329,2,0)</f>
        <v>UCAP Luminaria LED 100 W</v>
      </c>
      <c r="D198" s="63">
        <f>+'Desmonte Infr. financiada'!D198</f>
        <v>100</v>
      </c>
      <c r="E198" s="63" t="str">
        <f>+VLOOKUP(B198,'resumen UCAP'!$A$5:$O$329,3,0)</f>
        <v>Un</v>
      </c>
      <c r="F198" s="64">
        <f>+VLOOKUP(B198,'resumen UCAP'!$A$5:$O$329,15,0)</f>
        <v>1745611.4584271999</v>
      </c>
      <c r="G198" s="61"/>
      <c r="H198" s="125"/>
      <c r="I198" s="125"/>
      <c r="J198" s="125"/>
      <c r="K198" s="125"/>
      <c r="L198" s="125"/>
      <c r="M198" s="125"/>
      <c r="N198" s="125"/>
      <c r="O198" s="125"/>
      <c r="P198" s="125"/>
      <c r="Q198" s="125"/>
      <c r="R198" s="125"/>
      <c r="S198" s="125"/>
      <c r="T198" s="125"/>
      <c r="U198" s="125"/>
      <c r="V198" s="125"/>
      <c r="W198" s="125">
        <f>-'TOTAL INVERSION IAP'!H198</f>
        <v>0</v>
      </c>
      <c r="X198" s="125">
        <f>-'TOTAL INVERSION IAP'!I198</f>
        <v>0</v>
      </c>
      <c r="Y198" s="125">
        <f>-'TOTAL INVERSION IAP'!J198</f>
        <v>0</v>
      </c>
      <c r="Z198" s="125">
        <f>-'TOTAL INVERSION IAP'!K198</f>
        <v>0</v>
      </c>
      <c r="AA198" s="125">
        <f>-'TOTAL INVERSION IAP'!L198</f>
        <v>0</v>
      </c>
      <c r="AB198" s="125">
        <f>-'TOTAL INVERSION IAP'!M198</f>
        <v>0</v>
      </c>
      <c r="AC198" s="125">
        <f>-'TOTAL INVERSION IAP'!N198</f>
        <v>0</v>
      </c>
      <c r="AD198" s="125">
        <f>-'TOTAL INVERSION IAP'!O198</f>
        <v>0</v>
      </c>
      <c r="AE198" s="125">
        <f>-'TOTAL INVERSION IAP'!P198</f>
        <v>0</v>
      </c>
      <c r="AF198" s="125">
        <f>-'TOTAL INVERSION IAP'!Q198</f>
        <v>0</v>
      </c>
      <c r="AG198" s="125">
        <f>-'TOTAL INVERSION IAP'!R198</f>
        <v>0</v>
      </c>
      <c r="AH198" s="125">
        <f>-'TOTAL INVERSION IAP'!S198</f>
        <v>0</v>
      </c>
      <c r="AI198" s="125">
        <f>-'TOTAL INVERSION IAP'!T198</f>
        <v>0</v>
      </c>
      <c r="AJ198" s="125">
        <f>-'TOTAL INVERSION IAP'!U198</f>
        <v>0</v>
      </c>
      <c r="AK198" s="125">
        <f>-'TOTAL INVERSION IAP'!V198</f>
        <v>0</v>
      </c>
      <c r="AL198" s="125">
        <f>-'TOTAL INVERSION IAP'!W198</f>
        <v>-4009</v>
      </c>
      <c r="AM198" s="125">
        <f>-'TOTAL INVERSION IAP'!X198</f>
        <v>0</v>
      </c>
      <c r="AN198" s="125">
        <f>-'TOTAL INVERSION IAP'!Y198</f>
        <v>0</v>
      </c>
      <c r="AO198" s="125">
        <f>-'TOTAL INVERSION IAP'!Z198</f>
        <v>0</v>
      </c>
      <c r="AP198" s="125">
        <f>-'TOTAL INVERSION IAP'!AA198</f>
        <v>0</v>
      </c>
      <c r="AQ198" s="125">
        <f>-'TOTAL INVERSION IAP'!AB198</f>
        <v>0</v>
      </c>
      <c r="AR198" s="125">
        <f>-'TOTAL INVERSION IAP'!AC198</f>
        <v>0</v>
      </c>
      <c r="AS198" s="125">
        <f>-'TOTAL INVERSION IAP'!AD198</f>
        <v>0</v>
      </c>
      <c r="AT198" s="125">
        <f>-'TOTAL INVERSION IAP'!AE198</f>
        <v>0</v>
      </c>
      <c r="AU198" s="125">
        <f>-'TOTAL INVERSION IAP'!AF198</f>
        <v>0</v>
      </c>
      <c r="AV198" s="125">
        <f>-'TOTAL INVERSION IAP'!AG198</f>
        <v>0</v>
      </c>
      <c r="AW198" s="125">
        <f>-'TOTAL INVERSION IAP'!AH198</f>
        <v>0</v>
      </c>
      <c r="AX198" s="125">
        <f>-'TOTAL INVERSION IAP'!AI198</f>
        <v>0</v>
      </c>
      <c r="AY198" s="125">
        <f>-'TOTAL INVERSION IAP'!AJ198</f>
        <v>0</v>
      </c>
      <c r="AZ198" s="125">
        <f>-'TOTAL INVERSION IAP'!AK198</f>
        <v>0</v>
      </c>
      <c r="BA198" s="125">
        <f>-'TOTAL INVERSION IAP'!AL198</f>
        <v>0</v>
      </c>
      <c r="BB198" s="125">
        <f>-'TOTAL INVERSION IAP'!AM198</f>
        <v>0</v>
      </c>
      <c r="BC198" s="125">
        <f>-'TOTAL INVERSION IAP'!AN198</f>
        <v>0</v>
      </c>
      <c r="BD198" s="125">
        <f>-'TOTAL INVERSION IAP'!AO198</f>
        <v>0</v>
      </c>
      <c r="BE198" s="125">
        <f>-'TOTAL INVERSION IAP'!AP198</f>
        <v>0</v>
      </c>
      <c r="BF198" s="125">
        <f>-'TOTAL INVERSION IAP'!AQ198</f>
        <v>0</v>
      </c>
      <c r="BG198" s="125">
        <f>-'TOTAL INVERSION IAP'!AR198</f>
        <v>0</v>
      </c>
      <c r="BH198" s="125">
        <f>-'TOTAL INVERSION IAP'!AS198</f>
        <v>0</v>
      </c>
      <c r="BI198" s="125">
        <f>-'TOTAL INVERSION IAP'!AT198</f>
        <v>0</v>
      </c>
      <c r="BJ198" s="125">
        <f>-'TOTAL INVERSION IAP'!AU198</f>
        <v>0</v>
      </c>
      <c r="BK198" s="125">
        <f>-'TOTAL INVERSION IAP'!AV198</f>
        <v>0</v>
      </c>
      <c r="BL198" s="125">
        <f>-'TOTAL INVERSION IAP'!AW198</f>
        <v>0</v>
      </c>
      <c r="BM198" s="125">
        <f>-'TOTAL INVERSION IAP'!AX198</f>
        <v>0</v>
      </c>
      <c r="BN198" s="125">
        <f>-'TOTAL INVERSION IAP'!AY198</f>
        <v>0</v>
      </c>
      <c r="BO198" s="125">
        <f>-'TOTAL INVERSION IAP'!AZ198</f>
        <v>0</v>
      </c>
      <c r="BP198" s="125">
        <f>-'TOTAL INVERSION IAP'!BA198</f>
        <v>0</v>
      </c>
      <c r="BQ198" s="125">
        <f>-'TOTAL INVERSION IAP'!BB198</f>
        <v>0</v>
      </c>
      <c r="BR198" s="125">
        <f>-'TOTAL INVERSION IAP'!BC198</f>
        <v>0</v>
      </c>
    </row>
    <row r="199" spans="2:70" x14ac:dyDescent="0.25">
      <c r="B199" s="59" t="s">
        <v>625</v>
      </c>
      <c r="C199" s="62" t="str">
        <f>+VLOOKUP(B199,'resumen UCAP'!$A$5:$O$329,2,0)</f>
        <v>UCAP Luminaria LED IV 100 W</v>
      </c>
      <c r="D199" s="63">
        <f>+'Desmonte Infr. financiada'!D199</f>
        <v>100</v>
      </c>
      <c r="E199" s="63" t="str">
        <f>+VLOOKUP(B199,'resumen UCAP'!$A$5:$O$329,3,0)</f>
        <v>Un</v>
      </c>
      <c r="F199" s="64">
        <f>+VLOOKUP(B199,'resumen UCAP'!$A$5:$O$329,15,0)</f>
        <v>1786633.0624272001</v>
      </c>
      <c r="G199" s="61"/>
      <c r="H199" s="125"/>
      <c r="I199" s="125"/>
      <c r="J199" s="125"/>
      <c r="K199" s="125"/>
      <c r="L199" s="125"/>
      <c r="M199" s="125"/>
      <c r="N199" s="125"/>
      <c r="O199" s="125"/>
      <c r="P199" s="125"/>
      <c r="Q199" s="125"/>
      <c r="R199" s="125"/>
      <c r="S199" s="125"/>
      <c r="T199" s="125"/>
      <c r="U199" s="125"/>
      <c r="V199" s="125"/>
      <c r="W199" s="125">
        <f>-'TOTAL INVERSION IAP'!H199</f>
        <v>0</v>
      </c>
      <c r="X199" s="125">
        <f>-'TOTAL INVERSION IAP'!I199</f>
        <v>0</v>
      </c>
      <c r="Y199" s="125">
        <f>-'TOTAL INVERSION IAP'!J199</f>
        <v>0</v>
      </c>
      <c r="Z199" s="125">
        <f>-'TOTAL INVERSION IAP'!K199</f>
        <v>0</v>
      </c>
      <c r="AA199" s="125">
        <f>-'TOTAL INVERSION IAP'!L199</f>
        <v>0</v>
      </c>
      <c r="AB199" s="125">
        <f>-'TOTAL INVERSION IAP'!M199</f>
        <v>0</v>
      </c>
      <c r="AC199" s="125">
        <f>-'TOTAL INVERSION IAP'!N199</f>
        <v>0</v>
      </c>
      <c r="AD199" s="125">
        <f>-'TOTAL INVERSION IAP'!O199</f>
        <v>0</v>
      </c>
      <c r="AE199" s="125">
        <f>-'TOTAL INVERSION IAP'!P199</f>
        <v>0</v>
      </c>
      <c r="AF199" s="125">
        <f>-'TOTAL INVERSION IAP'!Q199</f>
        <v>0</v>
      </c>
      <c r="AG199" s="125">
        <f>-'TOTAL INVERSION IAP'!R199</f>
        <v>0</v>
      </c>
      <c r="AH199" s="125">
        <f>-'TOTAL INVERSION IAP'!S199</f>
        <v>0</v>
      </c>
      <c r="AI199" s="125">
        <f>-'TOTAL INVERSION IAP'!T199</f>
        <v>0</v>
      </c>
      <c r="AJ199" s="125">
        <f>-'TOTAL INVERSION IAP'!U199</f>
        <v>0</v>
      </c>
      <c r="AK199" s="125">
        <f>-'TOTAL INVERSION IAP'!V199</f>
        <v>0</v>
      </c>
      <c r="AL199" s="125">
        <f>-'TOTAL INVERSION IAP'!W199</f>
        <v>-7708</v>
      </c>
      <c r="AM199" s="125">
        <f>-'TOTAL INVERSION IAP'!X199</f>
        <v>0</v>
      </c>
      <c r="AN199" s="125">
        <f>-'TOTAL INVERSION IAP'!Y199</f>
        <v>0</v>
      </c>
      <c r="AO199" s="125">
        <f>-'TOTAL INVERSION IAP'!Z199</f>
        <v>0</v>
      </c>
      <c r="AP199" s="125">
        <f>-'TOTAL INVERSION IAP'!AA199</f>
        <v>0</v>
      </c>
      <c r="AQ199" s="125">
        <f>-'TOTAL INVERSION IAP'!AB199</f>
        <v>0</v>
      </c>
      <c r="AR199" s="125">
        <f>-'TOTAL INVERSION IAP'!AC199</f>
        <v>0</v>
      </c>
      <c r="AS199" s="125">
        <f>-'TOTAL INVERSION IAP'!AD199</f>
        <v>0</v>
      </c>
      <c r="AT199" s="125">
        <f>-'TOTAL INVERSION IAP'!AE199</f>
        <v>0</v>
      </c>
      <c r="AU199" s="125">
        <f>-'TOTAL INVERSION IAP'!AF199</f>
        <v>0</v>
      </c>
      <c r="AV199" s="125">
        <f>-'TOTAL INVERSION IAP'!AG199</f>
        <v>0</v>
      </c>
      <c r="AW199" s="125">
        <f>-'TOTAL INVERSION IAP'!AH199</f>
        <v>0</v>
      </c>
      <c r="AX199" s="125">
        <f>-'TOTAL INVERSION IAP'!AI199</f>
        <v>0</v>
      </c>
      <c r="AY199" s="125">
        <f>-'TOTAL INVERSION IAP'!AJ199</f>
        <v>0</v>
      </c>
      <c r="AZ199" s="125">
        <f>-'TOTAL INVERSION IAP'!AK199</f>
        <v>0</v>
      </c>
      <c r="BA199" s="125">
        <f>-'TOTAL INVERSION IAP'!AL199</f>
        <v>0</v>
      </c>
      <c r="BB199" s="125">
        <f>-'TOTAL INVERSION IAP'!AM199</f>
        <v>0</v>
      </c>
      <c r="BC199" s="125">
        <f>-'TOTAL INVERSION IAP'!AN199</f>
        <v>0</v>
      </c>
      <c r="BD199" s="125">
        <f>-'TOTAL INVERSION IAP'!AO199</f>
        <v>0</v>
      </c>
      <c r="BE199" s="125">
        <f>-'TOTAL INVERSION IAP'!AP199</f>
        <v>0</v>
      </c>
      <c r="BF199" s="125">
        <f>-'TOTAL INVERSION IAP'!AQ199</f>
        <v>0</v>
      </c>
      <c r="BG199" s="125">
        <f>-'TOTAL INVERSION IAP'!AR199</f>
        <v>0</v>
      </c>
      <c r="BH199" s="125">
        <f>-'TOTAL INVERSION IAP'!AS199</f>
        <v>0</v>
      </c>
      <c r="BI199" s="125">
        <f>-'TOTAL INVERSION IAP'!AT199</f>
        <v>0</v>
      </c>
      <c r="BJ199" s="125">
        <f>-'TOTAL INVERSION IAP'!AU199</f>
        <v>0</v>
      </c>
      <c r="BK199" s="125">
        <f>-'TOTAL INVERSION IAP'!AV199</f>
        <v>0</v>
      </c>
      <c r="BL199" s="125">
        <f>-'TOTAL INVERSION IAP'!AW199</f>
        <v>0</v>
      </c>
      <c r="BM199" s="125">
        <f>-'TOTAL INVERSION IAP'!AX199</f>
        <v>0</v>
      </c>
      <c r="BN199" s="125">
        <f>-'TOTAL INVERSION IAP'!AY199</f>
        <v>0</v>
      </c>
      <c r="BO199" s="125">
        <f>-'TOTAL INVERSION IAP'!AZ199</f>
        <v>0</v>
      </c>
      <c r="BP199" s="125">
        <f>-'TOTAL INVERSION IAP'!BA199</f>
        <v>0</v>
      </c>
      <c r="BQ199" s="125">
        <f>-'TOTAL INVERSION IAP'!BB199</f>
        <v>0</v>
      </c>
      <c r="BR199" s="125">
        <f>-'TOTAL INVERSION IAP'!BC199</f>
        <v>0</v>
      </c>
    </row>
    <row r="200" spans="2:70" x14ac:dyDescent="0.25">
      <c r="B200" s="59"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1"/>
      <c r="H200" s="125"/>
      <c r="I200" s="125"/>
      <c r="J200" s="125"/>
      <c r="K200" s="125"/>
      <c r="L200" s="125"/>
      <c r="M200" s="125"/>
      <c r="N200" s="125"/>
      <c r="O200" s="125"/>
      <c r="P200" s="125"/>
      <c r="Q200" s="125"/>
      <c r="R200" s="125"/>
      <c r="S200" s="125"/>
      <c r="T200" s="125"/>
      <c r="U200" s="125"/>
      <c r="V200" s="125"/>
      <c r="W200" s="125">
        <f>-'TOTAL INVERSION IAP'!H200</f>
        <v>0</v>
      </c>
      <c r="X200" s="125">
        <f>-'TOTAL INVERSION IAP'!I200</f>
        <v>0</v>
      </c>
      <c r="Y200" s="125">
        <f>-'TOTAL INVERSION IAP'!J200</f>
        <v>0</v>
      </c>
      <c r="Z200" s="125">
        <f>-'TOTAL INVERSION IAP'!K200</f>
        <v>0</v>
      </c>
      <c r="AA200" s="125">
        <f>-'TOTAL INVERSION IAP'!L200</f>
        <v>0</v>
      </c>
      <c r="AB200" s="125">
        <f>-'TOTAL INVERSION IAP'!M200</f>
        <v>0</v>
      </c>
      <c r="AC200" s="125">
        <f>-'TOTAL INVERSION IAP'!N200</f>
        <v>0</v>
      </c>
      <c r="AD200" s="125">
        <f>-'TOTAL INVERSION IAP'!O200</f>
        <v>0</v>
      </c>
      <c r="AE200" s="125">
        <f>-'TOTAL INVERSION IAP'!P200</f>
        <v>0</v>
      </c>
      <c r="AF200" s="125">
        <f>-'TOTAL INVERSION IAP'!Q200</f>
        <v>0</v>
      </c>
      <c r="AG200" s="125">
        <f>-'TOTAL INVERSION IAP'!R200</f>
        <v>0</v>
      </c>
      <c r="AH200" s="125">
        <f>-'TOTAL INVERSION IAP'!S200</f>
        <v>0</v>
      </c>
      <c r="AI200" s="125">
        <f>-'TOTAL INVERSION IAP'!T200</f>
        <v>0</v>
      </c>
      <c r="AJ200" s="125">
        <f>-'TOTAL INVERSION IAP'!U200</f>
        <v>0</v>
      </c>
      <c r="AK200" s="125">
        <f>-'TOTAL INVERSION IAP'!V200</f>
        <v>0</v>
      </c>
      <c r="AL200" s="125">
        <f>-'TOTAL INVERSION IAP'!W200</f>
        <v>-4</v>
      </c>
      <c r="AM200" s="125">
        <f>-'TOTAL INVERSION IAP'!X200</f>
        <v>0</v>
      </c>
      <c r="AN200" s="125">
        <f>-'TOTAL INVERSION IAP'!Y200</f>
        <v>0</v>
      </c>
      <c r="AO200" s="125">
        <f>-'TOTAL INVERSION IAP'!Z200</f>
        <v>0</v>
      </c>
      <c r="AP200" s="125">
        <f>-'TOTAL INVERSION IAP'!AA200</f>
        <v>0</v>
      </c>
      <c r="AQ200" s="125">
        <f>-'TOTAL INVERSION IAP'!AB200</f>
        <v>0</v>
      </c>
      <c r="AR200" s="125">
        <f>-'TOTAL INVERSION IAP'!AC200</f>
        <v>0</v>
      </c>
      <c r="AS200" s="125">
        <f>-'TOTAL INVERSION IAP'!AD200</f>
        <v>0</v>
      </c>
      <c r="AT200" s="125">
        <f>-'TOTAL INVERSION IAP'!AE200</f>
        <v>0</v>
      </c>
      <c r="AU200" s="125">
        <f>-'TOTAL INVERSION IAP'!AF200</f>
        <v>0</v>
      </c>
      <c r="AV200" s="125">
        <f>-'TOTAL INVERSION IAP'!AG200</f>
        <v>0</v>
      </c>
      <c r="AW200" s="125">
        <f>-'TOTAL INVERSION IAP'!AH200</f>
        <v>0</v>
      </c>
      <c r="AX200" s="125">
        <f>-'TOTAL INVERSION IAP'!AI200</f>
        <v>0</v>
      </c>
      <c r="AY200" s="125">
        <f>-'TOTAL INVERSION IAP'!AJ200</f>
        <v>0</v>
      </c>
      <c r="AZ200" s="125">
        <f>-'TOTAL INVERSION IAP'!AK200</f>
        <v>0</v>
      </c>
      <c r="BA200" s="125">
        <f>-'TOTAL INVERSION IAP'!AL200</f>
        <v>0</v>
      </c>
      <c r="BB200" s="125">
        <f>-'TOTAL INVERSION IAP'!AM200</f>
        <v>0</v>
      </c>
      <c r="BC200" s="125">
        <f>-'TOTAL INVERSION IAP'!AN200</f>
        <v>0</v>
      </c>
      <c r="BD200" s="125">
        <f>-'TOTAL INVERSION IAP'!AO200</f>
        <v>0</v>
      </c>
      <c r="BE200" s="125">
        <f>-'TOTAL INVERSION IAP'!AP200</f>
        <v>0</v>
      </c>
      <c r="BF200" s="125">
        <f>-'TOTAL INVERSION IAP'!AQ200</f>
        <v>0</v>
      </c>
      <c r="BG200" s="125">
        <f>-'TOTAL INVERSION IAP'!AR200</f>
        <v>0</v>
      </c>
      <c r="BH200" s="125">
        <f>-'TOTAL INVERSION IAP'!AS200</f>
        <v>0</v>
      </c>
      <c r="BI200" s="125">
        <f>-'TOTAL INVERSION IAP'!AT200</f>
        <v>0</v>
      </c>
      <c r="BJ200" s="125">
        <f>-'TOTAL INVERSION IAP'!AU200</f>
        <v>0</v>
      </c>
      <c r="BK200" s="125">
        <f>-'TOTAL INVERSION IAP'!AV200</f>
        <v>0</v>
      </c>
      <c r="BL200" s="125">
        <f>-'TOTAL INVERSION IAP'!AW200</f>
        <v>0</v>
      </c>
      <c r="BM200" s="125">
        <f>-'TOTAL INVERSION IAP'!AX200</f>
        <v>0</v>
      </c>
      <c r="BN200" s="125">
        <f>-'TOTAL INVERSION IAP'!AY200</f>
        <v>0</v>
      </c>
      <c r="BO200" s="125">
        <f>-'TOTAL INVERSION IAP'!AZ200</f>
        <v>0</v>
      </c>
      <c r="BP200" s="125">
        <f>-'TOTAL INVERSION IAP'!BA200</f>
        <v>0</v>
      </c>
      <c r="BQ200" s="125">
        <f>-'TOTAL INVERSION IAP'!BB200</f>
        <v>0</v>
      </c>
      <c r="BR200" s="125">
        <f>-'TOTAL INVERSION IAP'!BC200</f>
        <v>0</v>
      </c>
    </row>
    <row r="201" spans="2:70" x14ac:dyDescent="0.25">
      <c r="B201" s="59"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1"/>
      <c r="H201" s="125"/>
      <c r="I201" s="125"/>
      <c r="J201" s="125"/>
      <c r="K201" s="125"/>
      <c r="L201" s="125"/>
      <c r="M201" s="125"/>
      <c r="N201" s="125"/>
      <c r="O201" s="125"/>
      <c r="P201" s="125"/>
      <c r="Q201" s="125"/>
      <c r="R201" s="125"/>
      <c r="S201" s="125"/>
      <c r="T201" s="125"/>
      <c r="U201" s="125"/>
      <c r="V201" s="125"/>
      <c r="W201" s="125">
        <f>-'TOTAL INVERSION IAP'!H201</f>
        <v>0</v>
      </c>
      <c r="X201" s="125">
        <f>-'TOTAL INVERSION IAP'!I201</f>
        <v>0</v>
      </c>
      <c r="Y201" s="125">
        <f>-'TOTAL INVERSION IAP'!J201</f>
        <v>0</v>
      </c>
      <c r="Z201" s="125">
        <f>-'TOTAL INVERSION IAP'!K201</f>
        <v>0</v>
      </c>
      <c r="AA201" s="125">
        <f>-'TOTAL INVERSION IAP'!L201</f>
        <v>0</v>
      </c>
      <c r="AB201" s="125">
        <f>-'TOTAL INVERSION IAP'!M201</f>
        <v>0</v>
      </c>
      <c r="AC201" s="125">
        <f>-'TOTAL INVERSION IAP'!N201</f>
        <v>0</v>
      </c>
      <c r="AD201" s="125">
        <f>-'TOTAL INVERSION IAP'!O201</f>
        <v>0</v>
      </c>
      <c r="AE201" s="125">
        <f>-'TOTAL INVERSION IAP'!P201</f>
        <v>0</v>
      </c>
      <c r="AF201" s="125">
        <f>-'TOTAL INVERSION IAP'!Q201</f>
        <v>0</v>
      </c>
      <c r="AG201" s="125">
        <f>-'TOTAL INVERSION IAP'!R201</f>
        <v>0</v>
      </c>
      <c r="AH201" s="125">
        <f>-'TOTAL INVERSION IAP'!S201</f>
        <v>0</v>
      </c>
      <c r="AI201" s="125">
        <f>-'TOTAL INVERSION IAP'!T201</f>
        <v>0</v>
      </c>
      <c r="AJ201" s="125">
        <f>-'TOTAL INVERSION IAP'!U201</f>
        <v>0</v>
      </c>
      <c r="AK201" s="125">
        <f>-'TOTAL INVERSION IAP'!V201</f>
        <v>0</v>
      </c>
      <c r="AL201" s="125">
        <f>-'TOTAL INVERSION IAP'!W201</f>
        <v>-4</v>
      </c>
      <c r="AM201" s="125">
        <f>-'TOTAL INVERSION IAP'!X201</f>
        <v>0</v>
      </c>
      <c r="AN201" s="125">
        <f>-'TOTAL INVERSION IAP'!Y201</f>
        <v>0</v>
      </c>
      <c r="AO201" s="125">
        <f>-'TOTAL INVERSION IAP'!Z201</f>
        <v>0</v>
      </c>
      <c r="AP201" s="125">
        <f>-'TOTAL INVERSION IAP'!AA201</f>
        <v>0</v>
      </c>
      <c r="AQ201" s="125">
        <f>-'TOTAL INVERSION IAP'!AB201</f>
        <v>0</v>
      </c>
      <c r="AR201" s="125">
        <f>-'TOTAL INVERSION IAP'!AC201</f>
        <v>0</v>
      </c>
      <c r="AS201" s="125">
        <f>-'TOTAL INVERSION IAP'!AD201</f>
        <v>0</v>
      </c>
      <c r="AT201" s="125">
        <f>-'TOTAL INVERSION IAP'!AE201</f>
        <v>0</v>
      </c>
      <c r="AU201" s="125">
        <f>-'TOTAL INVERSION IAP'!AF201</f>
        <v>0</v>
      </c>
      <c r="AV201" s="125">
        <f>-'TOTAL INVERSION IAP'!AG201</f>
        <v>0</v>
      </c>
      <c r="AW201" s="125">
        <f>-'TOTAL INVERSION IAP'!AH201</f>
        <v>0</v>
      </c>
      <c r="AX201" s="125">
        <f>-'TOTAL INVERSION IAP'!AI201</f>
        <v>0</v>
      </c>
      <c r="AY201" s="125">
        <f>-'TOTAL INVERSION IAP'!AJ201</f>
        <v>0</v>
      </c>
      <c r="AZ201" s="125">
        <f>-'TOTAL INVERSION IAP'!AK201</f>
        <v>0</v>
      </c>
      <c r="BA201" s="125">
        <f>-'TOTAL INVERSION IAP'!AL201</f>
        <v>0</v>
      </c>
      <c r="BB201" s="125">
        <f>-'TOTAL INVERSION IAP'!AM201</f>
        <v>0</v>
      </c>
      <c r="BC201" s="125">
        <f>-'TOTAL INVERSION IAP'!AN201</f>
        <v>0</v>
      </c>
      <c r="BD201" s="125">
        <f>-'TOTAL INVERSION IAP'!AO201</f>
        <v>0</v>
      </c>
      <c r="BE201" s="125">
        <f>-'TOTAL INVERSION IAP'!AP201</f>
        <v>0</v>
      </c>
      <c r="BF201" s="125">
        <f>-'TOTAL INVERSION IAP'!AQ201</f>
        <v>0</v>
      </c>
      <c r="BG201" s="125">
        <f>-'TOTAL INVERSION IAP'!AR201</f>
        <v>0</v>
      </c>
      <c r="BH201" s="125">
        <f>-'TOTAL INVERSION IAP'!AS201</f>
        <v>0</v>
      </c>
      <c r="BI201" s="125">
        <f>-'TOTAL INVERSION IAP'!AT201</f>
        <v>0</v>
      </c>
      <c r="BJ201" s="125">
        <f>-'TOTAL INVERSION IAP'!AU201</f>
        <v>0</v>
      </c>
      <c r="BK201" s="125">
        <f>-'TOTAL INVERSION IAP'!AV201</f>
        <v>0</v>
      </c>
      <c r="BL201" s="125">
        <f>-'TOTAL INVERSION IAP'!AW201</f>
        <v>0</v>
      </c>
      <c r="BM201" s="125">
        <f>-'TOTAL INVERSION IAP'!AX201</f>
        <v>0</v>
      </c>
      <c r="BN201" s="125">
        <f>-'TOTAL INVERSION IAP'!AY201</f>
        <v>0</v>
      </c>
      <c r="BO201" s="125">
        <f>-'TOTAL INVERSION IAP'!AZ201</f>
        <v>0</v>
      </c>
      <c r="BP201" s="125">
        <f>-'TOTAL INVERSION IAP'!BA201</f>
        <v>0</v>
      </c>
      <c r="BQ201" s="125">
        <f>-'TOTAL INVERSION IAP'!BB201</f>
        <v>0</v>
      </c>
      <c r="BR201" s="125">
        <f>-'TOTAL INVERSION IAP'!BC201</f>
        <v>0</v>
      </c>
    </row>
    <row r="202" spans="2:70" x14ac:dyDescent="0.25">
      <c r="B202" s="59"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1"/>
      <c r="H202" s="125"/>
      <c r="I202" s="125"/>
      <c r="J202" s="125"/>
      <c r="K202" s="125"/>
      <c r="L202" s="125"/>
      <c r="M202" s="125"/>
      <c r="N202" s="125"/>
      <c r="O202" s="125"/>
      <c r="P202" s="125"/>
      <c r="Q202" s="125"/>
      <c r="R202" s="125"/>
      <c r="S202" s="125"/>
      <c r="T202" s="125"/>
      <c r="U202" s="125"/>
      <c r="V202" s="125"/>
      <c r="W202" s="125">
        <f>-'TOTAL INVERSION IAP'!H202</f>
        <v>0</v>
      </c>
      <c r="X202" s="125">
        <f>-'TOTAL INVERSION IAP'!I202</f>
        <v>0</v>
      </c>
      <c r="Y202" s="125">
        <f>-'TOTAL INVERSION IAP'!J202</f>
        <v>0</v>
      </c>
      <c r="Z202" s="125">
        <f>-'TOTAL INVERSION IAP'!K202</f>
        <v>0</v>
      </c>
      <c r="AA202" s="125">
        <f>-'TOTAL INVERSION IAP'!L202</f>
        <v>0</v>
      </c>
      <c r="AB202" s="125">
        <f>-'TOTAL INVERSION IAP'!M202</f>
        <v>0</v>
      </c>
      <c r="AC202" s="125">
        <f>-'TOTAL INVERSION IAP'!N202</f>
        <v>0</v>
      </c>
      <c r="AD202" s="125">
        <f>-'TOTAL INVERSION IAP'!O202</f>
        <v>0</v>
      </c>
      <c r="AE202" s="125">
        <f>-'TOTAL INVERSION IAP'!P202</f>
        <v>0</v>
      </c>
      <c r="AF202" s="125">
        <f>-'TOTAL INVERSION IAP'!Q202</f>
        <v>0</v>
      </c>
      <c r="AG202" s="125">
        <f>-'TOTAL INVERSION IAP'!R202</f>
        <v>0</v>
      </c>
      <c r="AH202" s="125">
        <f>-'TOTAL INVERSION IAP'!S202</f>
        <v>0</v>
      </c>
      <c r="AI202" s="125">
        <f>-'TOTAL INVERSION IAP'!T202</f>
        <v>0</v>
      </c>
      <c r="AJ202" s="125">
        <f>-'TOTAL INVERSION IAP'!U202</f>
        <v>0</v>
      </c>
      <c r="AK202" s="125">
        <f>-'TOTAL INVERSION IAP'!V202</f>
        <v>0</v>
      </c>
      <c r="AL202" s="125">
        <f>-'TOTAL INVERSION IAP'!W202</f>
        <v>-11</v>
      </c>
      <c r="AM202" s="125">
        <f>-'TOTAL INVERSION IAP'!X202</f>
        <v>0</v>
      </c>
      <c r="AN202" s="125">
        <f>-'TOTAL INVERSION IAP'!Y202</f>
        <v>0</v>
      </c>
      <c r="AO202" s="125">
        <f>-'TOTAL INVERSION IAP'!Z202</f>
        <v>0</v>
      </c>
      <c r="AP202" s="125">
        <f>-'TOTAL INVERSION IAP'!AA202</f>
        <v>0</v>
      </c>
      <c r="AQ202" s="125">
        <f>-'TOTAL INVERSION IAP'!AB202</f>
        <v>0</v>
      </c>
      <c r="AR202" s="125">
        <f>-'TOTAL INVERSION IAP'!AC202</f>
        <v>0</v>
      </c>
      <c r="AS202" s="125">
        <f>-'TOTAL INVERSION IAP'!AD202</f>
        <v>0</v>
      </c>
      <c r="AT202" s="125">
        <f>-'TOTAL INVERSION IAP'!AE202</f>
        <v>0</v>
      </c>
      <c r="AU202" s="125">
        <f>-'TOTAL INVERSION IAP'!AF202</f>
        <v>0</v>
      </c>
      <c r="AV202" s="125">
        <f>-'TOTAL INVERSION IAP'!AG202</f>
        <v>0</v>
      </c>
      <c r="AW202" s="125">
        <f>-'TOTAL INVERSION IAP'!AH202</f>
        <v>0</v>
      </c>
      <c r="AX202" s="125">
        <f>-'TOTAL INVERSION IAP'!AI202</f>
        <v>0</v>
      </c>
      <c r="AY202" s="125">
        <f>-'TOTAL INVERSION IAP'!AJ202</f>
        <v>0</v>
      </c>
      <c r="AZ202" s="125">
        <f>-'TOTAL INVERSION IAP'!AK202</f>
        <v>0</v>
      </c>
      <c r="BA202" s="125">
        <f>-'TOTAL INVERSION IAP'!AL202</f>
        <v>0</v>
      </c>
      <c r="BB202" s="125">
        <f>-'TOTAL INVERSION IAP'!AM202</f>
        <v>0</v>
      </c>
      <c r="BC202" s="125">
        <f>-'TOTAL INVERSION IAP'!AN202</f>
        <v>0</v>
      </c>
      <c r="BD202" s="125">
        <f>-'TOTAL INVERSION IAP'!AO202</f>
        <v>0</v>
      </c>
      <c r="BE202" s="125">
        <f>-'TOTAL INVERSION IAP'!AP202</f>
        <v>0</v>
      </c>
      <c r="BF202" s="125">
        <f>-'TOTAL INVERSION IAP'!AQ202</f>
        <v>0</v>
      </c>
      <c r="BG202" s="125">
        <f>-'TOTAL INVERSION IAP'!AR202</f>
        <v>0</v>
      </c>
      <c r="BH202" s="125">
        <f>-'TOTAL INVERSION IAP'!AS202</f>
        <v>0</v>
      </c>
      <c r="BI202" s="125">
        <f>-'TOTAL INVERSION IAP'!AT202</f>
        <v>0</v>
      </c>
      <c r="BJ202" s="125">
        <f>-'TOTAL INVERSION IAP'!AU202</f>
        <v>0</v>
      </c>
      <c r="BK202" s="125">
        <f>-'TOTAL INVERSION IAP'!AV202</f>
        <v>0</v>
      </c>
      <c r="BL202" s="125">
        <f>-'TOTAL INVERSION IAP'!AW202</f>
        <v>0</v>
      </c>
      <c r="BM202" s="125">
        <f>-'TOTAL INVERSION IAP'!AX202</f>
        <v>0</v>
      </c>
      <c r="BN202" s="125">
        <f>-'TOTAL INVERSION IAP'!AY202</f>
        <v>0</v>
      </c>
      <c r="BO202" s="125">
        <f>-'TOTAL INVERSION IAP'!AZ202</f>
        <v>0</v>
      </c>
      <c r="BP202" s="125">
        <f>-'TOTAL INVERSION IAP'!BA202</f>
        <v>0</v>
      </c>
      <c r="BQ202" s="125">
        <f>-'TOTAL INVERSION IAP'!BB202</f>
        <v>0</v>
      </c>
      <c r="BR202" s="125">
        <f>-'TOTAL INVERSION IAP'!BC202</f>
        <v>0</v>
      </c>
    </row>
    <row r="203" spans="2:70" x14ac:dyDescent="0.25">
      <c r="B203" s="59" t="s">
        <v>629</v>
      </c>
      <c r="C203" s="62" t="str">
        <f>+VLOOKUP(B203,'resumen UCAP'!$A$5:$O$329,2,0)</f>
        <v>UCAP Luminaria LED 30W</v>
      </c>
      <c r="D203" s="63">
        <f>+'Desmonte Infr. financiada'!D203</f>
        <v>30</v>
      </c>
      <c r="E203" s="63" t="str">
        <f>+VLOOKUP(B203,'resumen UCAP'!$A$5:$O$329,3,0)</f>
        <v>Un</v>
      </c>
      <c r="F203" s="64">
        <f>+VLOOKUP(B203,'resumen UCAP'!$A$5:$O$329,15,0)</f>
        <v>1084525.0643916</v>
      </c>
      <c r="G203" s="61"/>
      <c r="H203" s="125"/>
      <c r="I203" s="125"/>
      <c r="J203" s="125"/>
      <c r="K203" s="125"/>
      <c r="L203" s="125"/>
      <c r="M203" s="125"/>
      <c r="N203" s="125"/>
      <c r="O203" s="125"/>
      <c r="P203" s="125"/>
      <c r="Q203" s="125"/>
      <c r="R203" s="125"/>
      <c r="S203" s="125"/>
      <c r="T203" s="125"/>
      <c r="U203" s="125"/>
      <c r="V203" s="125"/>
      <c r="W203" s="125">
        <f>-'TOTAL INVERSION IAP'!H203</f>
        <v>0</v>
      </c>
      <c r="X203" s="125">
        <f>-'TOTAL INVERSION IAP'!I203</f>
        <v>0</v>
      </c>
      <c r="Y203" s="125">
        <f>-'TOTAL INVERSION IAP'!J203</f>
        <v>0</v>
      </c>
      <c r="Z203" s="125">
        <f>-'TOTAL INVERSION IAP'!K203</f>
        <v>0</v>
      </c>
      <c r="AA203" s="125">
        <f>-'TOTAL INVERSION IAP'!L203</f>
        <v>0</v>
      </c>
      <c r="AB203" s="125">
        <f>-'TOTAL INVERSION IAP'!M203</f>
        <v>0</v>
      </c>
      <c r="AC203" s="125">
        <f>-'TOTAL INVERSION IAP'!N203</f>
        <v>0</v>
      </c>
      <c r="AD203" s="125">
        <f>-'TOTAL INVERSION IAP'!O203</f>
        <v>0</v>
      </c>
      <c r="AE203" s="125">
        <f>-'TOTAL INVERSION IAP'!P203</f>
        <v>0</v>
      </c>
      <c r="AF203" s="125">
        <f>-'TOTAL INVERSION IAP'!Q203</f>
        <v>0</v>
      </c>
      <c r="AG203" s="125">
        <f>-'TOTAL INVERSION IAP'!R203</f>
        <v>0</v>
      </c>
      <c r="AH203" s="125">
        <f>-'TOTAL INVERSION IAP'!S203</f>
        <v>0</v>
      </c>
      <c r="AI203" s="125">
        <f>-'TOTAL INVERSION IAP'!T203</f>
        <v>0</v>
      </c>
      <c r="AJ203" s="125">
        <f>-'TOTAL INVERSION IAP'!U203</f>
        <v>0</v>
      </c>
      <c r="AK203" s="125">
        <f>-'TOTAL INVERSION IAP'!V203</f>
        <v>0</v>
      </c>
      <c r="AL203" s="125">
        <f>-'TOTAL INVERSION IAP'!W203</f>
        <v>-8</v>
      </c>
      <c r="AM203" s="125">
        <f>-'TOTAL INVERSION IAP'!X203</f>
        <v>0</v>
      </c>
      <c r="AN203" s="125">
        <f>-'TOTAL INVERSION IAP'!Y203</f>
        <v>0</v>
      </c>
      <c r="AO203" s="125">
        <f>-'TOTAL INVERSION IAP'!Z203</f>
        <v>0</v>
      </c>
      <c r="AP203" s="125">
        <f>-'TOTAL INVERSION IAP'!AA203</f>
        <v>0</v>
      </c>
      <c r="AQ203" s="125">
        <f>-'TOTAL INVERSION IAP'!AB203</f>
        <v>0</v>
      </c>
      <c r="AR203" s="125">
        <f>-'TOTAL INVERSION IAP'!AC203</f>
        <v>0</v>
      </c>
      <c r="AS203" s="125">
        <f>-'TOTAL INVERSION IAP'!AD203</f>
        <v>0</v>
      </c>
      <c r="AT203" s="125">
        <f>-'TOTAL INVERSION IAP'!AE203</f>
        <v>0</v>
      </c>
      <c r="AU203" s="125">
        <f>-'TOTAL INVERSION IAP'!AF203</f>
        <v>0</v>
      </c>
      <c r="AV203" s="125">
        <f>-'TOTAL INVERSION IAP'!AG203</f>
        <v>0</v>
      </c>
      <c r="AW203" s="125">
        <f>-'TOTAL INVERSION IAP'!AH203</f>
        <v>0</v>
      </c>
      <c r="AX203" s="125">
        <f>-'TOTAL INVERSION IAP'!AI203</f>
        <v>0</v>
      </c>
      <c r="AY203" s="125">
        <f>-'TOTAL INVERSION IAP'!AJ203</f>
        <v>0</v>
      </c>
      <c r="AZ203" s="125">
        <f>-'TOTAL INVERSION IAP'!AK203</f>
        <v>0</v>
      </c>
      <c r="BA203" s="125">
        <f>-'TOTAL INVERSION IAP'!AL203</f>
        <v>0</v>
      </c>
      <c r="BB203" s="125">
        <f>-'TOTAL INVERSION IAP'!AM203</f>
        <v>0</v>
      </c>
      <c r="BC203" s="125">
        <f>-'TOTAL INVERSION IAP'!AN203</f>
        <v>0</v>
      </c>
      <c r="BD203" s="125">
        <f>-'TOTAL INVERSION IAP'!AO203</f>
        <v>0</v>
      </c>
      <c r="BE203" s="125">
        <f>-'TOTAL INVERSION IAP'!AP203</f>
        <v>0</v>
      </c>
      <c r="BF203" s="125">
        <f>-'TOTAL INVERSION IAP'!AQ203</f>
        <v>0</v>
      </c>
      <c r="BG203" s="125">
        <f>-'TOTAL INVERSION IAP'!AR203</f>
        <v>0</v>
      </c>
      <c r="BH203" s="125">
        <f>-'TOTAL INVERSION IAP'!AS203</f>
        <v>0</v>
      </c>
      <c r="BI203" s="125">
        <f>-'TOTAL INVERSION IAP'!AT203</f>
        <v>0</v>
      </c>
      <c r="BJ203" s="125">
        <f>-'TOTAL INVERSION IAP'!AU203</f>
        <v>0</v>
      </c>
      <c r="BK203" s="125">
        <f>-'TOTAL INVERSION IAP'!AV203</f>
        <v>0</v>
      </c>
      <c r="BL203" s="125">
        <f>-'TOTAL INVERSION IAP'!AW203</f>
        <v>0</v>
      </c>
      <c r="BM203" s="125">
        <f>-'TOTAL INVERSION IAP'!AX203</f>
        <v>0</v>
      </c>
      <c r="BN203" s="125">
        <f>-'TOTAL INVERSION IAP'!AY203</f>
        <v>0</v>
      </c>
      <c r="BO203" s="125">
        <f>-'TOTAL INVERSION IAP'!AZ203</f>
        <v>0</v>
      </c>
      <c r="BP203" s="125">
        <f>-'TOTAL INVERSION IAP'!BA203</f>
        <v>0</v>
      </c>
      <c r="BQ203" s="125">
        <f>-'TOTAL INVERSION IAP'!BB203</f>
        <v>0</v>
      </c>
      <c r="BR203" s="125">
        <f>-'TOTAL INVERSION IAP'!BC203</f>
        <v>0</v>
      </c>
    </row>
    <row r="204" spans="2:70" x14ac:dyDescent="0.25">
      <c r="B204" s="59" t="s">
        <v>630</v>
      </c>
      <c r="C204" s="62" t="str">
        <f>+VLOOKUP(B204,'resumen UCAP'!$A$5:$O$329,2,0)</f>
        <v>UCAP Luminaria LED 60W</v>
      </c>
      <c r="D204" s="63">
        <f>+'Desmonte Infr. financiada'!D204</f>
        <v>60</v>
      </c>
      <c r="E204" s="63" t="str">
        <f>+VLOOKUP(B204,'resumen UCAP'!$A$5:$O$329,3,0)</f>
        <v>Un</v>
      </c>
      <c r="F204" s="64">
        <f>+VLOOKUP(B204,'resumen UCAP'!$A$5:$O$329,15,0)</f>
        <v>1467393.3683915995</v>
      </c>
      <c r="G204" s="61"/>
      <c r="H204" s="125"/>
      <c r="I204" s="125"/>
      <c r="J204" s="125"/>
      <c r="K204" s="125"/>
      <c r="L204" s="125"/>
      <c r="M204" s="125"/>
      <c r="N204" s="125"/>
      <c r="O204" s="125"/>
      <c r="P204" s="125"/>
      <c r="Q204" s="125"/>
      <c r="R204" s="125"/>
      <c r="S204" s="125"/>
      <c r="T204" s="125"/>
      <c r="U204" s="125"/>
      <c r="V204" s="125"/>
      <c r="W204" s="125">
        <f>-'TOTAL INVERSION IAP'!H204</f>
        <v>0</v>
      </c>
      <c r="X204" s="125">
        <f>-'TOTAL INVERSION IAP'!I204</f>
        <v>0</v>
      </c>
      <c r="Y204" s="125">
        <f>-'TOTAL INVERSION IAP'!J204</f>
        <v>0</v>
      </c>
      <c r="Z204" s="125">
        <f>-'TOTAL INVERSION IAP'!K204</f>
        <v>0</v>
      </c>
      <c r="AA204" s="125">
        <f>-'TOTAL INVERSION IAP'!L204</f>
        <v>0</v>
      </c>
      <c r="AB204" s="125">
        <f>-'TOTAL INVERSION IAP'!M204</f>
        <v>0</v>
      </c>
      <c r="AC204" s="125">
        <f>-'TOTAL INVERSION IAP'!N204</f>
        <v>0</v>
      </c>
      <c r="AD204" s="125">
        <f>-'TOTAL INVERSION IAP'!O204</f>
        <v>0</v>
      </c>
      <c r="AE204" s="125">
        <f>-'TOTAL INVERSION IAP'!P204</f>
        <v>0</v>
      </c>
      <c r="AF204" s="125">
        <f>-'TOTAL INVERSION IAP'!Q204</f>
        <v>0</v>
      </c>
      <c r="AG204" s="125">
        <f>-'TOTAL INVERSION IAP'!R204</f>
        <v>0</v>
      </c>
      <c r="AH204" s="125">
        <f>-'TOTAL INVERSION IAP'!S204</f>
        <v>0</v>
      </c>
      <c r="AI204" s="125">
        <f>-'TOTAL INVERSION IAP'!T204</f>
        <v>0</v>
      </c>
      <c r="AJ204" s="125">
        <f>-'TOTAL INVERSION IAP'!U204</f>
        <v>0</v>
      </c>
      <c r="AK204" s="125">
        <f>-'TOTAL INVERSION IAP'!V204</f>
        <v>0</v>
      </c>
      <c r="AL204" s="125">
        <f>-'TOTAL INVERSION IAP'!W204</f>
        <v>-39</v>
      </c>
      <c r="AM204" s="125">
        <f>-'TOTAL INVERSION IAP'!X204</f>
        <v>0</v>
      </c>
      <c r="AN204" s="125">
        <f>-'TOTAL INVERSION IAP'!Y204</f>
        <v>0</v>
      </c>
      <c r="AO204" s="125">
        <f>-'TOTAL INVERSION IAP'!Z204</f>
        <v>0</v>
      </c>
      <c r="AP204" s="125">
        <f>-'TOTAL INVERSION IAP'!AA204</f>
        <v>0</v>
      </c>
      <c r="AQ204" s="125">
        <f>-'TOTAL INVERSION IAP'!AB204</f>
        <v>0</v>
      </c>
      <c r="AR204" s="125">
        <f>-'TOTAL INVERSION IAP'!AC204</f>
        <v>0</v>
      </c>
      <c r="AS204" s="125">
        <f>-'TOTAL INVERSION IAP'!AD204</f>
        <v>0</v>
      </c>
      <c r="AT204" s="125">
        <f>-'TOTAL INVERSION IAP'!AE204</f>
        <v>0</v>
      </c>
      <c r="AU204" s="125">
        <f>-'TOTAL INVERSION IAP'!AF204</f>
        <v>0</v>
      </c>
      <c r="AV204" s="125">
        <f>-'TOTAL INVERSION IAP'!AG204</f>
        <v>0</v>
      </c>
      <c r="AW204" s="125">
        <f>-'TOTAL INVERSION IAP'!AH204</f>
        <v>0</v>
      </c>
      <c r="AX204" s="125">
        <f>-'TOTAL INVERSION IAP'!AI204</f>
        <v>0</v>
      </c>
      <c r="AY204" s="125">
        <f>-'TOTAL INVERSION IAP'!AJ204</f>
        <v>0</v>
      </c>
      <c r="AZ204" s="125">
        <f>-'TOTAL INVERSION IAP'!AK204</f>
        <v>0</v>
      </c>
      <c r="BA204" s="125">
        <f>-'TOTAL INVERSION IAP'!AL204</f>
        <v>0</v>
      </c>
      <c r="BB204" s="125">
        <f>-'TOTAL INVERSION IAP'!AM204</f>
        <v>0</v>
      </c>
      <c r="BC204" s="125">
        <f>-'TOTAL INVERSION IAP'!AN204</f>
        <v>0</v>
      </c>
      <c r="BD204" s="125">
        <f>-'TOTAL INVERSION IAP'!AO204</f>
        <v>0</v>
      </c>
      <c r="BE204" s="125">
        <f>-'TOTAL INVERSION IAP'!AP204</f>
        <v>0</v>
      </c>
      <c r="BF204" s="125">
        <f>-'TOTAL INVERSION IAP'!AQ204</f>
        <v>0</v>
      </c>
      <c r="BG204" s="125">
        <f>-'TOTAL INVERSION IAP'!AR204</f>
        <v>0</v>
      </c>
      <c r="BH204" s="125">
        <f>-'TOTAL INVERSION IAP'!AS204</f>
        <v>0</v>
      </c>
      <c r="BI204" s="125">
        <f>-'TOTAL INVERSION IAP'!AT204</f>
        <v>0</v>
      </c>
      <c r="BJ204" s="125">
        <f>-'TOTAL INVERSION IAP'!AU204</f>
        <v>0</v>
      </c>
      <c r="BK204" s="125">
        <f>-'TOTAL INVERSION IAP'!AV204</f>
        <v>0</v>
      </c>
      <c r="BL204" s="125">
        <f>-'TOTAL INVERSION IAP'!AW204</f>
        <v>0</v>
      </c>
      <c r="BM204" s="125">
        <f>-'TOTAL INVERSION IAP'!AX204</f>
        <v>0</v>
      </c>
      <c r="BN204" s="125">
        <f>-'TOTAL INVERSION IAP'!AY204</f>
        <v>0</v>
      </c>
      <c r="BO204" s="125">
        <f>-'TOTAL INVERSION IAP'!AZ204</f>
        <v>0</v>
      </c>
      <c r="BP204" s="125">
        <f>-'TOTAL INVERSION IAP'!BA204</f>
        <v>0</v>
      </c>
      <c r="BQ204" s="125">
        <f>-'TOTAL INVERSION IAP'!BB204</f>
        <v>0</v>
      </c>
      <c r="BR204" s="125">
        <f>-'TOTAL INVERSION IAP'!BC204</f>
        <v>0</v>
      </c>
    </row>
    <row r="205" spans="2:70" x14ac:dyDescent="0.25">
      <c r="B205" s="59" t="s">
        <v>535</v>
      </c>
      <c r="C205" s="62" t="str">
        <f>+VLOOKUP(B205,'resumen UCAP'!$A$5:$O$329,2,0)</f>
        <v>UCAP Luminaria LED 90W</v>
      </c>
      <c r="D205" s="63">
        <f>+'Desmonte Infr. financiada'!D205</f>
        <v>80</v>
      </c>
      <c r="E205" s="63" t="str">
        <f>+VLOOKUP(B205,'resumen UCAP'!$A$5:$O$329,3,0)</f>
        <v>Un</v>
      </c>
      <c r="F205" s="64">
        <f>+VLOOKUP(B205,'resumen UCAP'!$A$5:$O$329,15,0)</f>
        <v>1582253.8595916</v>
      </c>
      <c r="G205" s="61"/>
      <c r="H205" s="125"/>
      <c r="I205" s="125"/>
      <c r="J205" s="125"/>
      <c r="K205" s="125"/>
      <c r="L205" s="125"/>
      <c r="M205" s="125"/>
      <c r="N205" s="125"/>
      <c r="O205" s="125"/>
      <c r="P205" s="125"/>
      <c r="Q205" s="125"/>
      <c r="R205" s="125"/>
      <c r="S205" s="125"/>
      <c r="T205" s="125"/>
      <c r="U205" s="125"/>
      <c r="V205" s="125"/>
      <c r="W205" s="125">
        <f>-'TOTAL INVERSION IAP'!H205</f>
        <v>0</v>
      </c>
      <c r="X205" s="125">
        <f>-'TOTAL INVERSION IAP'!I205</f>
        <v>0</v>
      </c>
      <c r="Y205" s="125">
        <f>-'TOTAL INVERSION IAP'!J205</f>
        <v>0</v>
      </c>
      <c r="Z205" s="125">
        <f>-'TOTAL INVERSION IAP'!K205</f>
        <v>0</v>
      </c>
      <c r="AA205" s="125">
        <f>-'TOTAL INVERSION IAP'!L205</f>
        <v>0</v>
      </c>
      <c r="AB205" s="125">
        <f>-'TOTAL INVERSION IAP'!M205</f>
        <v>0</v>
      </c>
      <c r="AC205" s="125">
        <f>-'TOTAL INVERSION IAP'!N205</f>
        <v>0</v>
      </c>
      <c r="AD205" s="125">
        <f>-'TOTAL INVERSION IAP'!O205</f>
        <v>0</v>
      </c>
      <c r="AE205" s="125">
        <f>-'TOTAL INVERSION IAP'!P205</f>
        <v>0</v>
      </c>
      <c r="AF205" s="125">
        <f>-'TOTAL INVERSION IAP'!Q205</f>
        <v>0</v>
      </c>
      <c r="AG205" s="125">
        <f>-'TOTAL INVERSION IAP'!R205</f>
        <v>0</v>
      </c>
      <c r="AH205" s="125">
        <f>-'TOTAL INVERSION IAP'!S205</f>
        <v>0</v>
      </c>
      <c r="AI205" s="125">
        <f>-'TOTAL INVERSION IAP'!T205</f>
        <v>0</v>
      </c>
      <c r="AJ205" s="125">
        <f>-'TOTAL INVERSION IAP'!U205</f>
        <v>0</v>
      </c>
      <c r="AK205" s="125">
        <f>-'TOTAL INVERSION IAP'!V205</f>
        <v>0</v>
      </c>
      <c r="AL205" s="125">
        <f>-'TOTAL INVERSION IAP'!W205</f>
        <v>-6</v>
      </c>
      <c r="AM205" s="125">
        <f>-'TOTAL INVERSION IAP'!X205</f>
        <v>0</v>
      </c>
      <c r="AN205" s="125">
        <f>-'TOTAL INVERSION IAP'!Y205</f>
        <v>0</v>
      </c>
      <c r="AO205" s="125">
        <f>-'TOTAL INVERSION IAP'!Z205</f>
        <v>0</v>
      </c>
      <c r="AP205" s="125">
        <f>-'TOTAL INVERSION IAP'!AA205</f>
        <v>0</v>
      </c>
      <c r="AQ205" s="125">
        <f>-'TOTAL INVERSION IAP'!AB205</f>
        <v>0</v>
      </c>
      <c r="AR205" s="125">
        <f>-'TOTAL INVERSION IAP'!AC205</f>
        <v>0</v>
      </c>
      <c r="AS205" s="125">
        <f>-'TOTAL INVERSION IAP'!AD205</f>
        <v>0</v>
      </c>
      <c r="AT205" s="125">
        <f>-'TOTAL INVERSION IAP'!AE205</f>
        <v>0</v>
      </c>
      <c r="AU205" s="125">
        <f>-'TOTAL INVERSION IAP'!AF205</f>
        <v>0</v>
      </c>
      <c r="AV205" s="125">
        <f>-'TOTAL INVERSION IAP'!AG205</f>
        <v>0</v>
      </c>
      <c r="AW205" s="125">
        <f>-'TOTAL INVERSION IAP'!AH205</f>
        <v>0</v>
      </c>
      <c r="AX205" s="125">
        <f>-'TOTAL INVERSION IAP'!AI205</f>
        <v>0</v>
      </c>
      <c r="AY205" s="125">
        <f>-'TOTAL INVERSION IAP'!AJ205</f>
        <v>0</v>
      </c>
      <c r="AZ205" s="125">
        <f>-'TOTAL INVERSION IAP'!AK205</f>
        <v>0</v>
      </c>
      <c r="BA205" s="125">
        <f>-'TOTAL INVERSION IAP'!AL205</f>
        <v>0</v>
      </c>
      <c r="BB205" s="125">
        <f>-'TOTAL INVERSION IAP'!AM205</f>
        <v>0</v>
      </c>
      <c r="BC205" s="125">
        <f>-'TOTAL INVERSION IAP'!AN205</f>
        <v>0</v>
      </c>
      <c r="BD205" s="125">
        <f>-'TOTAL INVERSION IAP'!AO205</f>
        <v>0</v>
      </c>
      <c r="BE205" s="125">
        <f>-'TOTAL INVERSION IAP'!AP205</f>
        <v>0</v>
      </c>
      <c r="BF205" s="125">
        <f>-'TOTAL INVERSION IAP'!AQ205</f>
        <v>0</v>
      </c>
      <c r="BG205" s="125">
        <f>-'TOTAL INVERSION IAP'!AR205</f>
        <v>0</v>
      </c>
      <c r="BH205" s="125">
        <f>-'TOTAL INVERSION IAP'!AS205</f>
        <v>0</v>
      </c>
      <c r="BI205" s="125">
        <f>-'TOTAL INVERSION IAP'!AT205</f>
        <v>0</v>
      </c>
      <c r="BJ205" s="125">
        <f>-'TOTAL INVERSION IAP'!AU205</f>
        <v>0</v>
      </c>
      <c r="BK205" s="125">
        <f>-'TOTAL INVERSION IAP'!AV205</f>
        <v>0</v>
      </c>
      <c r="BL205" s="125">
        <f>-'TOTAL INVERSION IAP'!AW205</f>
        <v>0</v>
      </c>
      <c r="BM205" s="125">
        <f>-'TOTAL INVERSION IAP'!AX205</f>
        <v>0</v>
      </c>
      <c r="BN205" s="125">
        <f>-'TOTAL INVERSION IAP'!AY205</f>
        <v>0</v>
      </c>
      <c r="BO205" s="125">
        <f>-'TOTAL INVERSION IAP'!AZ205</f>
        <v>0</v>
      </c>
      <c r="BP205" s="125">
        <f>-'TOTAL INVERSION IAP'!BA205</f>
        <v>0</v>
      </c>
      <c r="BQ205" s="125">
        <f>-'TOTAL INVERSION IAP'!BB205</f>
        <v>0</v>
      </c>
      <c r="BR205" s="125">
        <f>-'TOTAL INVERSION IAP'!BC205</f>
        <v>0</v>
      </c>
    </row>
    <row r="206" spans="2:70" x14ac:dyDescent="0.25">
      <c r="B206" s="59"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1"/>
      <c r="H206" s="125"/>
      <c r="I206" s="125"/>
      <c r="J206" s="125"/>
      <c r="K206" s="125"/>
      <c r="L206" s="125"/>
      <c r="M206" s="125"/>
      <c r="N206" s="125"/>
      <c r="O206" s="125"/>
      <c r="P206" s="125"/>
      <c r="Q206" s="125"/>
      <c r="R206" s="125"/>
      <c r="S206" s="125"/>
      <c r="T206" s="125"/>
      <c r="U206" s="125"/>
      <c r="V206" s="125"/>
      <c r="W206" s="125">
        <f>-'TOTAL INVERSION IAP'!H206</f>
        <v>0</v>
      </c>
      <c r="X206" s="125">
        <f>-'TOTAL INVERSION IAP'!I206</f>
        <v>0</v>
      </c>
      <c r="Y206" s="125">
        <f>-'TOTAL INVERSION IAP'!J206</f>
        <v>0</v>
      </c>
      <c r="Z206" s="125">
        <f>-'TOTAL INVERSION IAP'!K206</f>
        <v>0</v>
      </c>
      <c r="AA206" s="125">
        <f>-'TOTAL INVERSION IAP'!L206</f>
        <v>0</v>
      </c>
      <c r="AB206" s="125">
        <f>-'TOTAL INVERSION IAP'!M206</f>
        <v>0</v>
      </c>
      <c r="AC206" s="125">
        <f>-'TOTAL INVERSION IAP'!N206</f>
        <v>0</v>
      </c>
      <c r="AD206" s="125">
        <f>-'TOTAL INVERSION IAP'!O206</f>
        <v>0</v>
      </c>
      <c r="AE206" s="125">
        <f>-'TOTAL INVERSION IAP'!P206</f>
        <v>0</v>
      </c>
      <c r="AF206" s="125">
        <f>-'TOTAL INVERSION IAP'!Q206</f>
        <v>0</v>
      </c>
      <c r="AG206" s="125">
        <f>-'TOTAL INVERSION IAP'!R206</f>
        <v>0</v>
      </c>
      <c r="AH206" s="125">
        <f>-'TOTAL INVERSION IAP'!S206</f>
        <v>0</v>
      </c>
      <c r="AI206" s="125">
        <f>-'TOTAL INVERSION IAP'!T206</f>
        <v>0</v>
      </c>
      <c r="AJ206" s="125">
        <f>-'TOTAL INVERSION IAP'!U206</f>
        <v>0</v>
      </c>
      <c r="AK206" s="125">
        <f>-'TOTAL INVERSION IAP'!V206</f>
        <v>0</v>
      </c>
      <c r="AL206" s="125">
        <f>-'TOTAL INVERSION IAP'!W206</f>
        <v>-10</v>
      </c>
      <c r="AM206" s="125">
        <f>-'TOTAL INVERSION IAP'!X206</f>
        <v>0</v>
      </c>
      <c r="AN206" s="125">
        <f>-'TOTAL INVERSION IAP'!Y206</f>
        <v>0</v>
      </c>
      <c r="AO206" s="125">
        <f>-'TOTAL INVERSION IAP'!Z206</f>
        <v>0</v>
      </c>
      <c r="AP206" s="125">
        <f>-'TOTAL INVERSION IAP'!AA206</f>
        <v>0</v>
      </c>
      <c r="AQ206" s="125">
        <f>-'TOTAL INVERSION IAP'!AB206</f>
        <v>0</v>
      </c>
      <c r="AR206" s="125">
        <f>-'TOTAL INVERSION IAP'!AC206</f>
        <v>0</v>
      </c>
      <c r="AS206" s="125">
        <f>-'TOTAL INVERSION IAP'!AD206</f>
        <v>0</v>
      </c>
      <c r="AT206" s="125">
        <f>-'TOTAL INVERSION IAP'!AE206</f>
        <v>0</v>
      </c>
      <c r="AU206" s="125">
        <f>-'TOTAL INVERSION IAP'!AF206</f>
        <v>0</v>
      </c>
      <c r="AV206" s="125">
        <f>-'TOTAL INVERSION IAP'!AG206</f>
        <v>0</v>
      </c>
      <c r="AW206" s="125">
        <f>-'TOTAL INVERSION IAP'!AH206</f>
        <v>0</v>
      </c>
      <c r="AX206" s="125">
        <f>-'TOTAL INVERSION IAP'!AI206</f>
        <v>0</v>
      </c>
      <c r="AY206" s="125">
        <f>-'TOTAL INVERSION IAP'!AJ206</f>
        <v>0</v>
      </c>
      <c r="AZ206" s="125">
        <f>-'TOTAL INVERSION IAP'!AK206</f>
        <v>0</v>
      </c>
      <c r="BA206" s="125">
        <f>-'TOTAL INVERSION IAP'!AL206</f>
        <v>0</v>
      </c>
      <c r="BB206" s="125">
        <f>-'TOTAL INVERSION IAP'!AM206</f>
        <v>0</v>
      </c>
      <c r="BC206" s="125">
        <f>-'TOTAL INVERSION IAP'!AN206</f>
        <v>0</v>
      </c>
      <c r="BD206" s="125">
        <f>-'TOTAL INVERSION IAP'!AO206</f>
        <v>0</v>
      </c>
      <c r="BE206" s="125">
        <f>-'TOTAL INVERSION IAP'!AP206</f>
        <v>0</v>
      </c>
      <c r="BF206" s="125">
        <f>-'TOTAL INVERSION IAP'!AQ206</f>
        <v>0</v>
      </c>
      <c r="BG206" s="125">
        <f>-'TOTAL INVERSION IAP'!AR206</f>
        <v>0</v>
      </c>
      <c r="BH206" s="125">
        <f>-'TOTAL INVERSION IAP'!AS206</f>
        <v>0</v>
      </c>
      <c r="BI206" s="125">
        <f>-'TOTAL INVERSION IAP'!AT206</f>
        <v>0</v>
      </c>
      <c r="BJ206" s="125">
        <f>-'TOTAL INVERSION IAP'!AU206</f>
        <v>0</v>
      </c>
      <c r="BK206" s="125">
        <f>-'TOTAL INVERSION IAP'!AV206</f>
        <v>0</v>
      </c>
      <c r="BL206" s="125">
        <f>-'TOTAL INVERSION IAP'!AW206</f>
        <v>0</v>
      </c>
      <c r="BM206" s="125">
        <f>-'TOTAL INVERSION IAP'!AX206</f>
        <v>0</v>
      </c>
      <c r="BN206" s="125">
        <f>-'TOTAL INVERSION IAP'!AY206</f>
        <v>0</v>
      </c>
      <c r="BO206" s="125">
        <f>-'TOTAL INVERSION IAP'!AZ206</f>
        <v>0</v>
      </c>
      <c r="BP206" s="125">
        <f>-'TOTAL INVERSION IAP'!BA206</f>
        <v>0</v>
      </c>
      <c r="BQ206" s="125">
        <f>-'TOTAL INVERSION IAP'!BB206</f>
        <v>0</v>
      </c>
      <c r="BR206" s="125">
        <f>-'TOTAL INVERSION IAP'!BC206</f>
        <v>0</v>
      </c>
    </row>
    <row r="207" spans="2:70" x14ac:dyDescent="0.25">
      <c r="B207" s="59"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1"/>
      <c r="H207" s="125"/>
      <c r="I207" s="125"/>
      <c r="J207" s="125"/>
      <c r="K207" s="125"/>
      <c r="L207" s="125"/>
      <c r="M207" s="125"/>
      <c r="N207" s="125"/>
      <c r="O207" s="125"/>
      <c r="P207" s="125"/>
      <c r="Q207" s="125"/>
      <c r="R207" s="125"/>
      <c r="S207" s="125"/>
      <c r="T207" s="125"/>
      <c r="U207" s="125"/>
      <c r="V207" s="125"/>
      <c r="W207" s="125">
        <f>-'TOTAL INVERSION IAP'!H207</f>
        <v>0</v>
      </c>
      <c r="X207" s="125">
        <f>-'TOTAL INVERSION IAP'!I207</f>
        <v>0</v>
      </c>
      <c r="Y207" s="125">
        <f>-'TOTAL INVERSION IAP'!J207</f>
        <v>0</v>
      </c>
      <c r="Z207" s="125">
        <f>-'TOTAL INVERSION IAP'!K207</f>
        <v>0</v>
      </c>
      <c r="AA207" s="125">
        <f>-'TOTAL INVERSION IAP'!L207</f>
        <v>0</v>
      </c>
      <c r="AB207" s="125">
        <f>-'TOTAL INVERSION IAP'!M207</f>
        <v>0</v>
      </c>
      <c r="AC207" s="125">
        <f>-'TOTAL INVERSION IAP'!N207</f>
        <v>0</v>
      </c>
      <c r="AD207" s="125">
        <f>-'TOTAL INVERSION IAP'!O207</f>
        <v>0</v>
      </c>
      <c r="AE207" s="125">
        <f>-'TOTAL INVERSION IAP'!P207</f>
        <v>0</v>
      </c>
      <c r="AF207" s="125">
        <f>-'TOTAL INVERSION IAP'!Q207</f>
        <v>0</v>
      </c>
      <c r="AG207" s="125">
        <f>-'TOTAL INVERSION IAP'!R207</f>
        <v>0</v>
      </c>
      <c r="AH207" s="125">
        <f>-'TOTAL INVERSION IAP'!S207</f>
        <v>0</v>
      </c>
      <c r="AI207" s="125">
        <f>-'TOTAL INVERSION IAP'!T207</f>
        <v>0</v>
      </c>
      <c r="AJ207" s="125">
        <f>-'TOTAL INVERSION IAP'!U207</f>
        <v>0</v>
      </c>
      <c r="AK207" s="125">
        <f>-'TOTAL INVERSION IAP'!V207</f>
        <v>0</v>
      </c>
      <c r="AL207" s="125">
        <f>-'TOTAL INVERSION IAP'!W207</f>
        <v>-6</v>
      </c>
      <c r="AM207" s="125">
        <f>-'TOTAL INVERSION IAP'!X207</f>
        <v>0</v>
      </c>
      <c r="AN207" s="125">
        <f>-'TOTAL INVERSION IAP'!Y207</f>
        <v>0</v>
      </c>
      <c r="AO207" s="125">
        <f>-'TOTAL INVERSION IAP'!Z207</f>
        <v>0</v>
      </c>
      <c r="AP207" s="125">
        <f>-'TOTAL INVERSION IAP'!AA207</f>
        <v>0</v>
      </c>
      <c r="AQ207" s="125">
        <f>-'TOTAL INVERSION IAP'!AB207</f>
        <v>0</v>
      </c>
      <c r="AR207" s="125">
        <f>-'TOTAL INVERSION IAP'!AC207</f>
        <v>0</v>
      </c>
      <c r="AS207" s="125">
        <f>-'TOTAL INVERSION IAP'!AD207</f>
        <v>0</v>
      </c>
      <c r="AT207" s="125">
        <f>-'TOTAL INVERSION IAP'!AE207</f>
        <v>0</v>
      </c>
      <c r="AU207" s="125">
        <f>-'TOTAL INVERSION IAP'!AF207</f>
        <v>0</v>
      </c>
      <c r="AV207" s="125">
        <f>-'TOTAL INVERSION IAP'!AG207</f>
        <v>0</v>
      </c>
      <c r="AW207" s="125">
        <f>-'TOTAL INVERSION IAP'!AH207</f>
        <v>0</v>
      </c>
      <c r="AX207" s="125">
        <f>-'TOTAL INVERSION IAP'!AI207</f>
        <v>0</v>
      </c>
      <c r="AY207" s="125">
        <f>-'TOTAL INVERSION IAP'!AJ207</f>
        <v>0</v>
      </c>
      <c r="AZ207" s="125">
        <f>-'TOTAL INVERSION IAP'!AK207</f>
        <v>0</v>
      </c>
      <c r="BA207" s="125">
        <f>-'TOTAL INVERSION IAP'!AL207</f>
        <v>0</v>
      </c>
      <c r="BB207" s="125">
        <f>-'TOTAL INVERSION IAP'!AM207</f>
        <v>0</v>
      </c>
      <c r="BC207" s="125">
        <f>-'TOTAL INVERSION IAP'!AN207</f>
        <v>0</v>
      </c>
      <c r="BD207" s="125">
        <f>-'TOTAL INVERSION IAP'!AO207</f>
        <v>0</v>
      </c>
      <c r="BE207" s="125">
        <f>-'TOTAL INVERSION IAP'!AP207</f>
        <v>0</v>
      </c>
      <c r="BF207" s="125">
        <f>-'TOTAL INVERSION IAP'!AQ207</f>
        <v>0</v>
      </c>
      <c r="BG207" s="125">
        <f>-'TOTAL INVERSION IAP'!AR207</f>
        <v>0</v>
      </c>
      <c r="BH207" s="125">
        <f>-'TOTAL INVERSION IAP'!AS207</f>
        <v>0</v>
      </c>
      <c r="BI207" s="125">
        <f>-'TOTAL INVERSION IAP'!AT207</f>
        <v>0</v>
      </c>
      <c r="BJ207" s="125">
        <f>-'TOTAL INVERSION IAP'!AU207</f>
        <v>0</v>
      </c>
      <c r="BK207" s="125">
        <f>-'TOTAL INVERSION IAP'!AV207</f>
        <v>0</v>
      </c>
      <c r="BL207" s="125">
        <f>-'TOTAL INVERSION IAP'!AW207</f>
        <v>0</v>
      </c>
      <c r="BM207" s="125">
        <f>-'TOTAL INVERSION IAP'!AX207</f>
        <v>0</v>
      </c>
      <c r="BN207" s="125">
        <f>-'TOTAL INVERSION IAP'!AY207</f>
        <v>0</v>
      </c>
      <c r="BO207" s="125">
        <f>-'TOTAL INVERSION IAP'!AZ207</f>
        <v>0</v>
      </c>
      <c r="BP207" s="125">
        <f>-'TOTAL INVERSION IAP'!BA207</f>
        <v>0</v>
      </c>
      <c r="BQ207" s="125">
        <f>-'TOTAL INVERSION IAP'!BB207</f>
        <v>0</v>
      </c>
      <c r="BR207" s="125">
        <f>-'TOTAL INVERSION IAP'!BC207</f>
        <v>0</v>
      </c>
    </row>
    <row r="208" spans="2:70" x14ac:dyDescent="0.25">
      <c r="B208" s="59"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1"/>
      <c r="H208" s="125"/>
      <c r="I208" s="125"/>
      <c r="J208" s="125"/>
      <c r="K208" s="125"/>
      <c r="L208" s="125"/>
      <c r="M208" s="125"/>
      <c r="N208" s="125"/>
      <c r="O208" s="125"/>
      <c r="P208" s="125"/>
      <c r="Q208" s="125"/>
      <c r="R208" s="125"/>
      <c r="S208" s="125"/>
      <c r="T208" s="125"/>
      <c r="U208" s="125"/>
      <c r="V208" s="125"/>
      <c r="W208" s="125">
        <f>-'TOTAL INVERSION IAP'!H208</f>
        <v>0</v>
      </c>
      <c r="X208" s="125">
        <f>-'TOTAL INVERSION IAP'!I208</f>
        <v>0</v>
      </c>
      <c r="Y208" s="125">
        <f>-'TOTAL INVERSION IAP'!J208</f>
        <v>0</v>
      </c>
      <c r="Z208" s="125">
        <f>-'TOTAL INVERSION IAP'!K208</f>
        <v>0</v>
      </c>
      <c r="AA208" s="125">
        <f>-'TOTAL INVERSION IAP'!L208</f>
        <v>0</v>
      </c>
      <c r="AB208" s="125">
        <f>-'TOTAL INVERSION IAP'!M208</f>
        <v>0</v>
      </c>
      <c r="AC208" s="125">
        <f>-'TOTAL INVERSION IAP'!N208</f>
        <v>0</v>
      </c>
      <c r="AD208" s="125">
        <f>-'TOTAL INVERSION IAP'!O208</f>
        <v>0</v>
      </c>
      <c r="AE208" s="125">
        <f>-'TOTAL INVERSION IAP'!P208</f>
        <v>0</v>
      </c>
      <c r="AF208" s="125">
        <f>-'TOTAL INVERSION IAP'!Q208</f>
        <v>0</v>
      </c>
      <c r="AG208" s="125">
        <f>-'TOTAL INVERSION IAP'!R208</f>
        <v>0</v>
      </c>
      <c r="AH208" s="125">
        <f>-'TOTAL INVERSION IAP'!S208</f>
        <v>0</v>
      </c>
      <c r="AI208" s="125">
        <f>-'TOTAL INVERSION IAP'!T208</f>
        <v>0</v>
      </c>
      <c r="AJ208" s="125">
        <f>-'TOTAL INVERSION IAP'!U208</f>
        <v>0</v>
      </c>
      <c r="AK208" s="125">
        <f>-'TOTAL INVERSION IAP'!V208</f>
        <v>0</v>
      </c>
      <c r="AL208" s="125">
        <f>-'TOTAL INVERSION IAP'!W208</f>
        <v>-1</v>
      </c>
      <c r="AM208" s="125">
        <f>-'TOTAL INVERSION IAP'!X208</f>
        <v>0</v>
      </c>
      <c r="AN208" s="125">
        <f>-'TOTAL INVERSION IAP'!Y208</f>
        <v>0</v>
      </c>
      <c r="AO208" s="125">
        <f>-'TOTAL INVERSION IAP'!Z208</f>
        <v>0</v>
      </c>
      <c r="AP208" s="125">
        <f>-'TOTAL INVERSION IAP'!AA208</f>
        <v>0</v>
      </c>
      <c r="AQ208" s="125">
        <f>-'TOTAL INVERSION IAP'!AB208</f>
        <v>0</v>
      </c>
      <c r="AR208" s="125">
        <f>-'TOTAL INVERSION IAP'!AC208</f>
        <v>0</v>
      </c>
      <c r="AS208" s="125">
        <f>-'TOTAL INVERSION IAP'!AD208</f>
        <v>0</v>
      </c>
      <c r="AT208" s="125">
        <f>-'TOTAL INVERSION IAP'!AE208</f>
        <v>0</v>
      </c>
      <c r="AU208" s="125">
        <f>-'TOTAL INVERSION IAP'!AF208</f>
        <v>0</v>
      </c>
      <c r="AV208" s="125">
        <f>-'TOTAL INVERSION IAP'!AG208</f>
        <v>0</v>
      </c>
      <c r="AW208" s="125">
        <f>-'TOTAL INVERSION IAP'!AH208</f>
        <v>0</v>
      </c>
      <c r="AX208" s="125">
        <f>-'TOTAL INVERSION IAP'!AI208</f>
        <v>0</v>
      </c>
      <c r="AY208" s="125">
        <f>-'TOTAL INVERSION IAP'!AJ208</f>
        <v>0</v>
      </c>
      <c r="AZ208" s="125">
        <f>-'TOTAL INVERSION IAP'!AK208</f>
        <v>0</v>
      </c>
      <c r="BA208" s="125">
        <f>-'TOTAL INVERSION IAP'!AL208</f>
        <v>0</v>
      </c>
      <c r="BB208" s="125">
        <f>-'TOTAL INVERSION IAP'!AM208</f>
        <v>0</v>
      </c>
      <c r="BC208" s="125">
        <f>-'TOTAL INVERSION IAP'!AN208</f>
        <v>0</v>
      </c>
      <c r="BD208" s="125">
        <f>-'TOTAL INVERSION IAP'!AO208</f>
        <v>0</v>
      </c>
      <c r="BE208" s="125">
        <f>-'TOTAL INVERSION IAP'!AP208</f>
        <v>0</v>
      </c>
      <c r="BF208" s="125">
        <f>-'TOTAL INVERSION IAP'!AQ208</f>
        <v>0</v>
      </c>
      <c r="BG208" s="125">
        <f>-'TOTAL INVERSION IAP'!AR208</f>
        <v>0</v>
      </c>
      <c r="BH208" s="125">
        <f>-'TOTAL INVERSION IAP'!AS208</f>
        <v>0</v>
      </c>
      <c r="BI208" s="125">
        <f>-'TOTAL INVERSION IAP'!AT208</f>
        <v>0</v>
      </c>
      <c r="BJ208" s="125">
        <f>-'TOTAL INVERSION IAP'!AU208</f>
        <v>0</v>
      </c>
      <c r="BK208" s="125">
        <f>-'TOTAL INVERSION IAP'!AV208</f>
        <v>0</v>
      </c>
      <c r="BL208" s="125">
        <f>-'TOTAL INVERSION IAP'!AW208</f>
        <v>0</v>
      </c>
      <c r="BM208" s="125">
        <f>-'TOTAL INVERSION IAP'!AX208</f>
        <v>0</v>
      </c>
      <c r="BN208" s="125">
        <f>-'TOTAL INVERSION IAP'!AY208</f>
        <v>0</v>
      </c>
      <c r="BO208" s="125">
        <f>-'TOTAL INVERSION IAP'!AZ208</f>
        <v>0</v>
      </c>
      <c r="BP208" s="125">
        <f>-'TOTAL INVERSION IAP'!BA208</f>
        <v>0</v>
      </c>
      <c r="BQ208" s="125">
        <f>-'TOTAL INVERSION IAP'!BB208</f>
        <v>0</v>
      </c>
      <c r="BR208" s="125">
        <f>-'TOTAL INVERSION IAP'!BC208</f>
        <v>0</v>
      </c>
    </row>
    <row r="209" spans="2:70" x14ac:dyDescent="0.25">
      <c r="B209" s="59"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1"/>
      <c r="H209" s="125"/>
      <c r="I209" s="125"/>
      <c r="J209" s="125"/>
      <c r="K209" s="125"/>
      <c r="L209" s="125"/>
      <c r="M209" s="125"/>
      <c r="N209" s="125"/>
      <c r="O209" s="125"/>
      <c r="P209" s="125"/>
      <c r="Q209" s="125"/>
      <c r="R209" s="125"/>
      <c r="S209" s="125"/>
      <c r="T209" s="125"/>
      <c r="U209" s="125"/>
      <c r="V209" s="125"/>
      <c r="W209" s="125">
        <f>-'TOTAL INVERSION IAP'!H209</f>
        <v>0</v>
      </c>
      <c r="X209" s="125">
        <f>-'TOTAL INVERSION IAP'!I209</f>
        <v>0</v>
      </c>
      <c r="Y209" s="125">
        <f>-'TOTAL INVERSION IAP'!J209</f>
        <v>0</v>
      </c>
      <c r="Z209" s="125">
        <f>-'TOTAL INVERSION IAP'!K209</f>
        <v>0</v>
      </c>
      <c r="AA209" s="125">
        <f>-'TOTAL INVERSION IAP'!L209</f>
        <v>0</v>
      </c>
      <c r="AB209" s="125">
        <f>-'TOTAL INVERSION IAP'!M209</f>
        <v>0</v>
      </c>
      <c r="AC209" s="125">
        <f>-'TOTAL INVERSION IAP'!N209</f>
        <v>0</v>
      </c>
      <c r="AD209" s="125">
        <f>-'TOTAL INVERSION IAP'!O209</f>
        <v>0</v>
      </c>
      <c r="AE209" s="125">
        <f>-'TOTAL INVERSION IAP'!P209</f>
        <v>0</v>
      </c>
      <c r="AF209" s="125">
        <f>-'TOTAL INVERSION IAP'!Q209</f>
        <v>0</v>
      </c>
      <c r="AG209" s="125">
        <f>-'TOTAL INVERSION IAP'!R209</f>
        <v>0</v>
      </c>
      <c r="AH209" s="125">
        <f>-'TOTAL INVERSION IAP'!S209</f>
        <v>0</v>
      </c>
      <c r="AI209" s="125">
        <f>-'TOTAL INVERSION IAP'!T209</f>
        <v>0</v>
      </c>
      <c r="AJ209" s="125">
        <f>-'TOTAL INVERSION IAP'!U209</f>
        <v>0</v>
      </c>
      <c r="AK209" s="125">
        <f>-'TOTAL INVERSION IAP'!V209</f>
        <v>0</v>
      </c>
      <c r="AL209" s="125">
        <f>-'TOTAL INVERSION IAP'!W209</f>
        <v>-2</v>
      </c>
      <c r="AM209" s="125">
        <f>-'TOTAL INVERSION IAP'!X209</f>
        <v>0</v>
      </c>
      <c r="AN209" s="125">
        <f>-'TOTAL INVERSION IAP'!Y209</f>
        <v>0</v>
      </c>
      <c r="AO209" s="125">
        <f>-'TOTAL INVERSION IAP'!Z209</f>
        <v>0</v>
      </c>
      <c r="AP209" s="125">
        <f>-'TOTAL INVERSION IAP'!AA209</f>
        <v>0</v>
      </c>
      <c r="AQ209" s="125">
        <f>-'TOTAL INVERSION IAP'!AB209</f>
        <v>0</v>
      </c>
      <c r="AR209" s="125">
        <f>-'TOTAL INVERSION IAP'!AC209</f>
        <v>0</v>
      </c>
      <c r="AS209" s="125">
        <f>-'TOTAL INVERSION IAP'!AD209</f>
        <v>0</v>
      </c>
      <c r="AT209" s="125">
        <f>-'TOTAL INVERSION IAP'!AE209</f>
        <v>0</v>
      </c>
      <c r="AU209" s="125">
        <f>-'TOTAL INVERSION IAP'!AF209</f>
        <v>0</v>
      </c>
      <c r="AV209" s="125">
        <f>-'TOTAL INVERSION IAP'!AG209</f>
        <v>0</v>
      </c>
      <c r="AW209" s="125">
        <f>-'TOTAL INVERSION IAP'!AH209</f>
        <v>0</v>
      </c>
      <c r="AX209" s="125">
        <f>-'TOTAL INVERSION IAP'!AI209</f>
        <v>0</v>
      </c>
      <c r="AY209" s="125">
        <f>-'TOTAL INVERSION IAP'!AJ209</f>
        <v>0</v>
      </c>
      <c r="AZ209" s="125">
        <f>-'TOTAL INVERSION IAP'!AK209</f>
        <v>0</v>
      </c>
      <c r="BA209" s="125">
        <f>-'TOTAL INVERSION IAP'!AL209</f>
        <v>0</v>
      </c>
      <c r="BB209" s="125">
        <f>-'TOTAL INVERSION IAP'!AM209</f>
        <v>0</v>
      </c>
      <c r="BC209" s="125">
        <f>-'TOTAL INVERSION IAP'!AN209</f>
        <v>0</v>
      </c>
      <c r="BD209" s="125">
        <f>-'TOTAL INVERSION IAP'!AO209</f>
        <v>0</v>
      </c>
      <c r="BE209" s="125">
        <f>-'TOTAL INVERSION IAP'!AP209</f>
        <v>0</v>
      </c>
      <c r="BF209" s="125">
        <f>-'TOTAL INVERSION IAP'!AQ209</f>
        <v>0</v>
      </c>
      <c r="BG209" s="125">
        <f>-'TOTAL INVERSION IAP'!AR209</f>
        <v>0</v>
      </c>
      <c r="BH209" s="125">
        <f>-'TOTAL INVERSION IAP'!AS209</f>
        <v>0</v>
      </c>
      <c r="BI209" s="125">
        <f>-'TOTAL INVERSION IAP'!AT209</f>
        <v>0</v>
      </c>
      <c r="BJ209" s="125">
        <f>-'TOTAL INVERSION IAP'!AU209</f>
        <v>0</v>
      </c>
      <c r="BK209" s="125">
        <f>-'TOTAL INVERSION IAP'!AV209</f>
        <v>0</v>
      </c>
      <c r="BL209" s="125">
        <f>-'TOTAL INVERSION IAP'!AW209</f>
        <v>0</v>
      </c>
      <c r="BM209" s="125">
        <f>-'TOTAL INVERSION IAP'!AX209</f>
        <v>0</v>
      </c>
      <c r="BN209" s="125">
        <f>-'TOTAL INVERSION IAP'!AY209</f>
        <v>0</v>
      </c>
      <c r="BO209" s="125">
        <f>-'TOTAL INVERSION IAP'!AZ209</f>
        <v>0</v>
      </c>
      <c r="BP209" s="125">
        <f>-'TOTAL INVERSION IAP'!BA209</f>
        <v>0</v>
      </c>
      <c r="BQ209" s="125">
        <f>-'TOTAL INVERSION IAP'!BB209</f>
        <v>0</v>
      </c>
      <c r="BR209" s="125">
        <f>-'TOTAL INVERSION IAP'!BC209</f>
        <v>0</v>
      </c>
    </row>
    <row r="210" spans="2:70" x14ac:dyDescent="0.25">
      <c r="B210" s="59"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1"/>
      <c r="H210" s="125"/>
      <c r="I210" s="125"/>
      <c r="J210" s="125"/>
      <c r="K210" s="125"/>
      <c r="L210" s="125"/>
      <c r="M210" s="125"/>
      <c r="N210" s="125"/>
      <c r="O210" s="125"/>
      <c r="P210" s="125"/>
      <c r="Q210" s="125"/>
      <c r="R210" s="125"/>
      <c r="S210" s="125"/>
      <c r="T210" s="125"/>
      <c r="U210" s="125"/>
      <c r="V210" s="125"/>
      <c r="W210" s="125">
        <f>-'TOTAL INVERSION IAP'!H210</f>
        <v>0</v>
      </c>
      <c r="X210" s="125">
        <f>-'TOTAL INVERSION IAP'!I210</f>
        <v>0</v>
      </c>
      <c r="Y210" s="125">
        <f>-'TOTAL INVERSION IAP'!J210</f>
        <v>0</v>
      </c>
      <c r="Z210" s="125">
        <f>-'TOTAL INVERSION IAP'!K210</f>
        <v>0</v>
      </c>
      <c r="AA210" s="125">
        <f>-'TOTAL INVERSION IAP'!L210</f>
        <v>0</v>
      </c>
      <c r="AB210" s="125">
        <f>-'TOTAL INVERSION IAP'!M210</f>
        <v>0</v>
      </c>
      <c r="AC210" s="125">
        <f>-'TOTAL INVERSION IAP'!N210</f>
        <v>0</v>
      </c>
      <c r="AD210" s="125">
        <f>-'TOTAL INVERSION IAP'!O210</f>
        <v>0</v>
      </c>
      <c r="AE210" s="125">
        <f>-'TOTAL INVERSION IAP'!P210</f>
        <v>0</v>
      </c>
      <c r="AF210" s="125">
        <f>-'TOTAL INVERSION IAP'!Q210</f>
        <v>0</v>
      </c>
      <c r="AG210" s="125">
        <f>-'TOTAL INVERSION IAP'!R210</f>
        <v>0</v>
      </c>
      <c r="AH210" s="125">
        <f>-'TOTAL INVERSION IAP'!S210</f>
        <v>0</v>
      </c>
      <c r="AI210" s="125">
        <f>-'TOTAL INVERSION IAP'!T210</f>
        <v>0</v>
      </c>
      <c r="AJ210" s="125">
        <f>-'TOTAL INVERSION IAP'!U210</f>
        <v>0</v>
      </c>
      <c r="AK210" s="125">
        <f>-'TOTAL INVERSION IAP'!V210</f>
        <v>0</v>
      </c>
      <c r="AL210" s="125">
        <f>-'TOTAL INVERSION IAP'!W210</f>
        <v>-26</v>
      </c>
      <c r="AM210" s="125">
        <f>-'TOTAL INVERSION IAP'!X210</f>
        <v>0</v>
      </c>
      <c r="AN210" s="125">
        <f>-'TOTAL INVERSION IAP'!Y210</f>
        <v>0</v>
      </c>
      <c r="AO210" s="125">
        <f>-'TOTAL INVERSION IAP'!Z210</f>
        <v>0</v>
      </c>
      <c r="AP210" s="125">
        <f>-'TOTAL INVERSION IAP'!AA210</f>
        <v>0</v>
      </c>
      <c r="AQ210" s="125">
        <f>-'TOTAL INVERSION IAP'!AB210</f>
        <v>0</v>
      </c>
      <c r="AR210" s="125">
        <f>-'TOTAL INVERSION IAP'!AC210</f>
        <v>0</v>
      </c>
      <c r="AS210" s="125">
        <f>-'TOTAL INVERSION IAP'!AD210</f>
        <v>0</v>
      </c>
      <c r="AT210" s="125">
        <f>-'TOTAL INVERSION IAP'!AE210</f>
        <v>0</v>
      </c>
      <c r="AU210" s="125">
        <f>-'TOTAL INVERSION IAP'!AF210</f>
        <v>0</v>
      </c>
      <c r="AV210" s="125">
        <f>-'TOTAL INVERSION IAP'!AG210</f>
        <v>0</v>
      </c>
      <c r="AW210" s="125">
        <f>-'TOTAL INVERSION IAP'!AH210</f>
        <v>0</v>
      </c>
      <c r="AX210" s="125">
        <f>-'TOTAL INVERSION IAP'!AI210</f>
        <v>0</v>
      </c>
      <c r="AY210" s="125">
        <f>-'TOTAL INVERSION IAP'!AJ210</f>
        <v>0</v>
      </c>
      <c r="AZ210" s="125">
        <f>-'TOTAL INVERSION IAP'!AK210</f>
        <v>0</v>
      </c>
      <c r="BA210" s="125">
        <f>-'TOTAL INVERSION IAP'!AL210</f>
        <v>0</v>
      </c>
      <c r="BB210" s="125">
        <f>-'TOTAL INVERSION IAP'!AM210</f>
        <v>0</v>
      </c>
      <c r="BC210" s="125">
        <f>-'TOTAL INVERSION IAP'!AN210</f>
        <v>0</v>
      </c>
      <c r="BD210" s="125">
        <f>-'TOTAL INVERSION IAP'!AO210</f>
        <v>0</v>
      </c>
      <c r="BE210" s="125">
        <f>-'TOTAL INVERSION IAP'!AP210</f>
        <v>0</v>
      </c>
      <c r="BF210" s="125">
        <f>-'TOTAL INVERSION IAP'!AQ210</f>
        <v>0</v>
      </c>
      <c r="BG210" s="125">
        <f>-'TOTAL INVERSION IAP'!AR210</f>
        <v>0</v>
      </c>
      <c r="BH210" s="125">
        <f>-'TOTAL INVERSION IAP'!AS210</f>
        <v>0</v>
      </c>
      <c r="BI210" s="125">
        <f>-'TOTAL INVERSION IAP'!AT210</f>
        <v>0</v>
      </c>
      <c r="BJ210" s="125">
        <f>-'TOTAL INVERSION IAP'!AU210</f>
        <v>0</v>
      </c>
      <c r="BK210" s="125">
        <f>-'TOTAL INVERSION IAP'!AV210</f>
        <v>0</v>
      </c>
      <c r="BL210" s="125">
        <f>-'TOTAL INVERSION IAP'!AW210</f>
        <v>0</v>
      </c>
      <c r="BM210" s="125">
        <f>-'TOTAL INVERSION IAP'!AX210</f>
        <v>0</v>
      </c>
      <c r="BN210" s="125">
        <f>-'TOTAL INVERSION IAP'!AY210</f>
        <v>0</v>
      </c>
      <c r="BO210" s="125">
        <f>-'TOTAL INVERSION IAP'!AZ210</f>
        <v>0</v>
      </c>
      <c r="BP210" s="125">
        <f>-'TOTAL INVERSION IAP'!BA210</f>
        <v>0</v>
      </c>
      <c r="BQ210" s="125">
        <f>-'TOTAL INVERSION IAP'!BB210</f>
        <v>0</v>
      </c>
      <c r="BR210" s="125">
        <f>-'TOTAL INVERSION IAP'!BC210</f>
        <v>0</v>
      </c>
    </row>
    <row r="211" spans="2:70" x14ac:dyDescent="0.25">
      <c r="B211" s="59"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1"/>
      <c r="H211" s="125"/>
      <c r="I211" s="125"/>
      <c r="J211" s="125"/>
      <c r="K211" s="125"/>
      <c r="L211" s="125"/>
      <c r="M211" s="125"/>
      <c r="N211" s="125"/>
      <c r="O211" s="125"/>
      <c r="P211" s="125"/>
      <c r="Q211" s="125"/>
      <c r="R211" s="125"/>
      <c r="S211" s="125"/>
      <c r="T211" s="125"/>
      <c r="U211" s="125"/>
      <c r="V211" s="125"/>
      <c r="W211" s="125">
        <f>-'TOTAL INVERSION IAP'!H211</f>
        <v>0</v>
      </c>
      <c r="X211" s="125">
        <f>-'TOTAL INVERSION IAP'!I211</f>
        <v>0</v>
      </c>
      <c r="Y211" s="125">
        <f>-'TOTAL INVERSION IAP'!J211</f>
        <v>0</v>
      </c>
      <c r="Z211" s="125">
        <f>-'TOTAL INVERSION IAP'!K211</f>
        <v>0</v>
      </c>
      <c r="AA211" s="125">
        <f>-'TOTAL INVERSION IAP'!L211</f>
        <v>0</v>
      </c>
      <c r="AB211" s="125">
        <f>-'TOTAL INVERSION IAP'!M211</f>
        <v>0</v>
      </c>
      <c r="AC211" s="125">
        <f>-'TOTAL INVERSION IAP'!N211</f>
        <v>0</v>
      </c>
      <c r="AD211" s="125">
        <f>-'TOTAL INVERSION IAP'!O211</f>
        <v>0</v>
      </c>
      <c r="AE211" s="125">
        <f>-'TOTAL INVERSION IAP'!P211</f>
        <v>0</v>
      </c>
      <c r="AF211" s="125">
        <f>-'TOTAL INVERSION IAP'!Q211</f>
        <v>0</v>
      </c>
      <c r="AG211" s="125">
        <f>-'TOTAL INVERSION IAP'!R211</f>
        <v>0</v>
      </c>
      <c r="AH211" s="125">
        <f>-'TOTAL INVERSION IAP'!S211</f>
        <v>0</v>
      </c>
      <c r="AI211" s="125">
        <f>-'TOTAL INVERSION IAP'!T211</f>
        <v>0</v>
      </c>
      <c r="AJ211" s="125">
        <f>-'TOTAL INVERSION IAP'!U211</f>
        <v>0</v>
      </c>
      <c r="AK211" s="125">
        <f>-'TOTAL INVERSION IAP'!V211</f>
        <v>0</v>
      </c>
      <c r="AL211" s="125">
        <f>-'TOTAL INVERSION IAP'!W211</f>
        <v>-2</v>
      </c>
      <c r="AM211" s="125">
        <f>-'TOTAL INVERSION IAP'!X211</f>
        <v>0</v>
      </c>
      <c r="AN211" s="125">
        <f>-'TOTAL INVERSION IAP'!Y211</f>
        <v>0</v>
      </c>
      <c r="AO211" s="125">
        <f>-'TOTAL INVERSION IAP'!Z211</f>
        <v>0</v>
      </c>
      <c r="AP211" s="125">
        <f>-'TOTAL INVERSION IAP'!AA211</f>
        <v>0</v>
      </c>
      <c r="AQ211" s="125">
        <f>-'TOTAL INVERSION IAP'!AB211</f>
        <v>0</v>
      </c>
      <c r="AR211" s="125">
        <f>-'TOTAL INVERSION IAP'!AC211</f>
        <v>0</v>
      </c>
      <c r="AS211" s="125">
        <f>-'TOTAL INVERSION IAP'!AD211</f>
        <v>0</v>
      </c>
      <c r="AT211" s="125">
        <f>-'TOTAL INVERSION IAP'!AE211</f>
        <v>0</v>
      </c>
      <c r="AU211" s="125">
        <f>-'TOTAL INVERSION IAP'!AF211</f>
        <v>0</v>
      </c>
      <c r="AV211" s="125">
        <f>-'TOTAL INVERSION IAP'!AG211</f>
        <v>0</v>
      </c>
      <c r="AW211" s="125">
        <f>-'TOTAL INVERSION IAP'!AH211</f>
        <v>0</v>
      </c>
      <c r="AX211" s="125">
        <f>-'TOTAL INVERSION IAP'!AI211</f>
        <v>0</v>
      </c>
      <c r="AY211" s="125">
        <f>-'TOTAL INVERSION IAP'!AJ211</f>
        <v>0</v>
      </c>
      <c r="AZ211" s="125">
        <f>-'TOTAL INVERSION IAP'!AK211</f>
        <v>0</v>
      </c>
      <c r="BA211" s="125">
        <f>-'TOTAL INVERSION IAP'!AL211</f>
        <v>0</v>
      </c>
      <c r="BB211" s="125">
        <f>-'TOTAL INVERSION IAP'!AM211</f>
        <v>0</v>
      </c>
      <c r="BC211" s="125">
        <f>-'TOTAL INVERSION IAP'!AN211</f>
        <v>0</v>
      </c>
      <c r="BD211" s="125">
        <f>-'TOTAL INVERSION IAP'!AO211</f>
        <v>0</v>
      </c>
      <c r="BE211" s="125">
        <f>-'TOTAL INVERSION IAP'!AP211</f>
        <v>0</v>
      </c>
      <c r="BF211" s="125">
        <f>-'TOTAL INVERSION IAP'!AQ211</f>
        <v>0</v>
      </c>
      <c r="BG211" s="125">
        <f>-'TOTAL INVERSION IAP'!AR211</f>
        <v>0</v>
      </c>
      <c r="BH211" s="125">
        <f>-'TOTAL INVERSION IAP'!AS211</f>
        <v>0</v>
      </c>
      <c r="BI211" s="125">
        <f>-'TOTAL INVERSION IAP'!AT211</f>
        <v>0</v>
      </c>
      <c r="BJ211" s="125">
        <f>-'TOTAL INVERSION IAP'!AU211</f>
        <v>0</v>
      </c>
      <c r="BK211" s="125">
        <f>-'TOTAL INVERSION IAP'!AV211</f>
        <v>0</v>
      </c>
      <c r="BL211" s="125">
        <f>-'TOTAL INVERSION IAP'!AW211</f>
        <v>0</v>
      </c>
      <c r="BM211" s="125">
        <f>-'TOTAL INVERSION IAP'!AX211</f>
        <v>0</v>
      </c>
      <c r="BN211" s="125">
        <f>-'TOTAL INVERSION IAP'!AY211</f>
        <v>0</v>
      </c>
      <c r="BO211" s="125">
        <f>-'TOTAL INVERSION IAP'!AZ211</f>
        <v>0</v>
      </c>
      <c r="BP211" s="125">
        <f>-'TOTAL INVERSION IAP'!BA211</f>
        <v>0</v>
      </c>
      <c r="BQ211" s="125">
        <f>-'TOTAL INVERSION IAP'!BB211</f>
        <v>0</v>
      </c>
      <c r="BR211" s="125">
        <f>-'TOTAL INVERSION IAP'!BC211</f>
        <v>0</v>
      </c>
    </row>
    <row r="212" spans="2:70" x14ac:dyDescent="0.25">
      <c r="B212" s="59"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1"/>
      <c r="H212" s="125"/>
      <c r="I212" s="125"/>
      <c r="J212" s="125"/>
      <c r="K212" s="125"/>
      <c r="L212" s="125"/>
      <c r="M212" s="125"/>
      <c r="N212" s="125"/>
      <c r="O212" s="125"/>
      <c r="P212" s="125"/>
      <c r="Q212" s="125"/>
      <c r="R212" s="125"/>
      <c r="S212" s="125"/>
      <c r="T212" s="125"/>
      <c r="U212" s="125"/>
      <c r="V212" s="125"/>
      <c r="W212" s="125">
        <f>-'TOTAL INVERSION IAP'!H212</f>
        <v>0</v>
      </c>
      <c r="X212" s="125">
        <f>-'TOTAL INVERSION IAP'!I212</f>
        <v>0</v>
      </c>
      <c r="Y212" s="125">
        <f>-'TOTAL INVERSION IAP'!J212</f>
        <v>0</v>
      </c>
      <c r="Z212" s="125">
        <f>-'TOTAL INVERSION IAP'!K212</f>
        <v>0</v>
      </c>
      <c r="AA212" s="125">
        <f>-'TOTAL INVERSION IAP'!L212</f>
        <v>0</v>
      </c>
      <c r="AB212" s="125">
        <f>-'TOTAL INVERSION IAP'!M212</f>
        <v>0</v>
      </c>
      <c r="AC212" s="125">
        <f>-'TOTAL INVERSION IAP'!N212</f>
        <v>0</v>
      </c>
      <c r="AD212" s="125">
        <f>-'TOTAL INVERSION IAP'!O212</f>
        <v>0</v>
      </c>
      <c r="AE212" s="125">
        <f>-'TOTAL INVERSION IAP'!P212</f>
        <v>0</v>
      </c>
      <c r="AF212" s="125">
        <f>-'TOTAL INVERSION IAP'!Q212</f>
        <v>0</v>
      </c>
      <c r="AG212" s="125">
        <f>-'TOTAL INVERSION IAP'!R212</f>
        <v>0</v>
      </c>
      <c r="AH212" s="125">
        <f>-'TOTAL INVERSION IAP'!S212</f>
        <v>0</v>
      </c>
      <c r="AI212" s="125">
        <f>-'TOTAL INVERSION IAP'!T212</f>
        <v>0</v>
      </c>
      <c r="AJ212" s="125">
        <f>-'TOTAL INVERSION IAP'!U212</f>
        <v>0</v>
      </c>
      <c r="AK212" s="125">
        <f>-'TOTAL INVERSION IAP'!V212</f>
        <v>0</v>
      </c>
      <c r="AL212" s="125">
        <f>-'TOTAL INVERSION IAP'!W212</f>
        <v>-33</v>
      </c>
      <c r="AM212" s="125">
        <f>-'TOTAL INVERSION IAP'!X212</f>
        <v>0</v>
      </c>
      <c r="AN212" s="125">
        <f>-'TOTAL INVERSION IAP'!Y212</f>
        <v>0</v>
      </c>
      <c r="AO212" s="125">
        <f>-'TOTAL INVERSION IAP'!Z212</f>
        <v>0</v>
      </c>
      <c r="AP212" s="125">
        <f>-'TOTAL INVERSION IAP'!AA212</f>
        <v>0</v>
      </c>
      <c r="AQ212" s="125">
        <f>-'TOTAL INVERSION IAP'!AB212</f>
        <v>0</v>
      </c>
      <c r="AR212" s="125">
        <f>-'TOTAL INVERSION IAP'!AC212</f>
        <v>0</v>
      </c>
      <c r="AS212" s="125">
        <f>-'TOTAL INVERSION IAP'!AD212</f>
        <v>0</v>
      </c>
      <c r="AT212" s="125">
        <f>-'TOTAL INVERSION IAP'!AE212</f>
        <v>0</v>
      </c>
      <c r="AU212" s="125">
        <f>-'TOTAL INVERSION IAP'!AF212</f>
        <v>0</v>
      </c>
      <c r="AV212" s="125">
        <f>-'TOTAL INVERSION IAP'!AG212</f>
        <v>0</v>
      </c>
      <c r="AW212" s="125">
        <f>-'TOTAL INVERSION IAP'!AH212</f>
        <v>0</v>
      </c>
      <c r="AX212" s="125">
        <f>-'TOTAL INVERSION IAP'!AI212</f>
        <v>0</v>
      </c>
      <c r="AY212" s="125">
        <f>-'TOTAL INVERSION IAP'!AJ212</f>
        <v>0</v>
      </c>
      <c r="AZ212" s="125">
        <f>-'TOTAL INVERSION IAP'!AK212</f>
        <v>0</v>
      </c>
      <c r="BA212" s="125">
        <f>-'TOTAL INVERSION IAP'!AL212</f>
        <v>0</v>
      </c>
      <c r="BB212" s="125">
        <f>-'TOTAL INVERSION IAP'!AM212</f>
        <v>0</v>
      </c>
      <c r="BC212" s="125">
        <f>-'TOTAL INVERSION IAP'!AN212</f>
        <v>0</v>
      </c>
      <c r="BD212" s="125">
        <f>-'TOTAL INVERSION IAP'!AO212</f>
        <v>0</v>
      </c>
      <c r="BE212" s="125">
        <f>-'TOTAL INVERSION IAP'!AP212</f>
        <v>0</v>
      </c>
      <c r="BF212" s="125">
        <f>-'TOTAL INVERSION IAP'!AQ212</f>
        <v>0</v>
      </c>
      <c r="BG212" s="125">
        <f>-'TOTAL INVERSION IAP'!AR212</f>
        <v>0</v>
      </c>
      <c r="BH212" s="125">
        <f>-'TOTAL INVERSION IAP'!AS212</f>
        <v>0</v>
      </c>
      <c r="BI212" s="125">
        <f>-'TOTAL INVERSION IAP'!AT212</f>
        <v>0</v>
      </c>
      <c r="BJ212" s="125">
        <f>-'TOTAL INVERSION IAP'!AU212</f>
        <v>0</v>
      </c>
      <c r="BK212" s="125">
        <f>-'TOTAL INVERSION IAP'!AV212</f>
        <v>0</v>
      </c>
      <c r="BL212" s="125">
        <f>-'TOTAL INVERSION IAP'!AW212</f>
        <v>0</v>
      </c>
      <c r="BM212" s="125">
        <f>-'TOTAL INVERSION IAP'!AX212</f>
        <v>0</v>
      </c>
      <c r="BN212" s="125">
        <f>-'TOTAL INVERSION IAP'!AY212</f>
        <v>0</v>
      </c>
      <c r="BO212" s="125">
        <f>-'TOTAL INVERSION IAP'!AZ212</f>
        <v>0</v>
      </c>
      <c r="BP212" s="125">
        <f>-'TOTAL INVERSION IAP'!BA212</f>
        <v>0</v>
      </c>
      <c r="BQ212" s="125">
        <f>-'TOTAL INVERSION IAP'!BB212</f>
        <v>0</v>
      </c>
      <c r="BR212" s="125">
        <f>-'TOTAL INVERSION IAP'!BC212</f>
        <v>0</v>
      </c>
    </row>
    <row r="213" spans="2:70" x14ac:dyDescent="0.25">
      <c r="B213" s="59" t="s">
        <v>631</v>
      </c>
      <c r="C213" s="62" t="str">
        <f>+VLOOKUP(B213,'resumen UCAP'!$A$5:$O$329,2,0)</f>
        <v>UCAP Luminaria LED 30W 60 D</v>
      </c>
      <c r="D213" s="63">
        <f>+'Desmonte Infr. financiada'!D213</f>
        <v>30</v>
      </c>
      <c r="E213" s="63" t="str">
        <f>+VLOOKUP(B213,'resumen UCAP'!$A$5:$O$329,3,0)</f>
        <v>Un</v>
      </c>
      <c r="F213" s="64">
        <f>+VLOOKUP(B213,'resumen UCAP'!$A$5:$O$329,15,0)</f>
        <v>957358.0919916</v>
      </c>
      <c r="G213" s="61"/>
      <c r="H213" s="125"/>
      <c r="I213" s="125"/>
      <c r="J213" s="125"/>
      <c r="K213" s="125"/>
      <c r="L213" s="125"/>
      <c r="M213" s="125"/>
      <c r="N213" s="125"/>
      <c r="O213" s="125"/>
      <c r="P213" s="125"/>
      <c r="Q213" s="125"/>
      <c r="R213" s="125"/>
      <c r="S213" s="125"/>
      <c r="T213" s="125"/>
      <c r="U213" s="125"/>
      <c r="V213" s="125"/>
      <c r="W213" s="125">
        <f>-'TOTAL INVERSION IAP'!H213</f>
        <v>0</v>
      </c>
      <c r="X213" s="125">
        <f>-'TOTAL INVERSION IAP'!I213</f>
        <v>0</v>
      </c>
      <c r="Y213" s="125">
        <f>-'TOTAL INVERSION IAP'!J213</f>
        <v>0</v>
      </c>
      <c r="Z213" s="125">
        <f>-'TOTAL INVERSION IAP'!K213</f>
        <v>0</v>
      </c>
      <c r="AA213" s="125">
        <f>-'TOTAL INVERSION IAP'!L213</f>
        <v>0</v>
      </c>
      <c r="AB213" s="125">
        <f>-'TOTAL INVERSION IAP'!M213</f>
        <v>0</v>
      </c>
      <c r="AC213" s="125">
        <f>-'TOTAL INVERSION IAP'!N213</f>
        <v>0</v>
      </c>
      <c r="AD213" s="125">
        <f>-'TOTAL INVERSION IAP'!O213</f>
        <v>0</v>
      </c>
      <c r="AE213" s="125">
        <f>-'TOTAL INVERSION IAP'!P213</f>
        <v>0</v>
      </c>
      <c r="AF213" s="125">
        <f>-'TOTAL INVERSION IAP'!Q213</f>
        <v>0</v>
      </c>
      <c r="AG213" s="125">
        <f>-'TOTAL INVERSION IAP'!R213</f>
        <v>0</v>
      </c>
      <c r="AH213" s="125">
        <f>-'TOTAL INVERSION IAP'!S213</f>
        <v>0</v>
      </c>
      <c r="AI213" s="125">
        <f>-'TOTAL INVERSION IAP'!T213</f>
        <v>0</v>
      </c>
      <c r="AJ213" s="125">
        <f>-'TOTAL INVERSION IAP'!U213</f>
        <v>0</v>
      </c>
      <c r="AK213" s="125">
        <f>-'TOTAL INVERSION IAP'!V213</f>
        <v>0</v>
      </c>
      <c r="AL213" s="125">
        <f>-'TOTAL INVERSION IAP'!W213</f>
        <v>-1</v>
      </c>
      <c r="AM213" s="125">
        <f>-'TOTAL INVERSION IAP'!X213</f>
        <v>0</v>
      </c>
      <c r="AN213" s="125">
        <f>-'TOTAL INVERSION IAP'!Y213</f>
        <v>0</v>
      </c>
      <c r="AO213" s="125">
        <f>-'TOTAL INVERSION IAP'!Z213</f>
        <v>0</v>
      </c>
      <c r="AP213" s="125">
        <f>-'TOTAL INVERSION IAP'!AA213</f>
        <v>0</v>
      </c>
      <c r="AQ213" s="125">
        <f>-'TOTAL INVERSION IAP'!AB213</f>
        <v>0</v>
      </c>
      <c r="AR213" s="125">
        <f>-'TOTAL INVERSION IAP'!AC213</f>
        <v>0</v>
      </c>
      <c r="AS213" s="125">
        <f>-'TOTAL INVERSION IAP'!AD213</f>
        <v>0</v>
      </c>
      <c r="AT213" s="125">
        <f>-'TOTAL INVERSION IAP'!AE213</f>
        <v>0</v>
      </c>
      <c r="AU213" s="125">
        <f>-'TOTAL INVERSION IAP'!AF213</f>
        <v>0</v>
      </c>
      <c r="AV213" s="125">
        <f>-'TOTAL INVERSION IAP'!AG213</f>
        <v>0</v>
      </c>
      <c r="AW213" s="125">
        <f>-'TOTAL INVERSION IAP'!AH213</f>
        <v>0</v>
      </c>
      <c r="AX213" s="125">
        <f>-'TOTAL INVERSION IAP'!AI213</f>
        <v>0</v>
      </c>
      <c r="AY213" s="125">
        <f>-'TOTAL INVERSION IAP'!AJ213</f>
        <v>0</v>
      </c>
      <c r="AZ213" s="125">
        <f>-'TOTAL INVERSION IAP'!AK213</f>
        <v>0</v>
      </c>
      <c r="BA213" s="125">
        <f>-'TOTAL INVERSION IAP'!AL213</f>
        <v>0</v>
      </c>
      <c r="BB213" s="125">
        <f>-'TOTAL INVERSION IAP'!AM213</f>
        <v>0</v>
      </c>
      <c r="BC213" s="125">
        <f>-'TOTAL INVERSION IAP'!AN213</f>
        <v>0</v>
      </c>
      <c r="BD213" s="125">
        <f>-'TOTAL INVERSION IAP'!AO213</f>
        <v>0</v>
      </c>
      <c r="BE213" s="125">
        <f>-'TOTAL INVERSION IAP'!AP213</f>
        <v>0</v>
      </c>
      <c r="BF213" s="125">
        <f>-'TOTAL INVERSION IAP'!AQ213</f>
        <v>0</v>
      </c>
      <c r="BG213" s="125">
        <f>-'TOTAL INVERSION IAP'!AR213</f>
        <v>0</v>
      </c>
      <c r="BH213" s="125">
        <f>-'TOTAL INVERSION IAP'!AS213</f>
        <v>0</v>
      </c>
      <c r="BI213" s="125">
        <f>-'TOTAL INVERSION IAP'!AT213</f>
        <v>0</v>
      </c>
      <c r="BJ213" s="125">
        <f>-'TOTAL INVERSION IAP'!AU213</f>
        <v>0</v>
      </c>
      <c r="BK213" s="125">
        <f>-'TOTAL INVERSION IAP'!AV213</f>
        <v>0</v>
      </c>
      <c r="BL213" s="125">
        <f>-'TOTAL INVERSION IAP'!AW213</f>
        <v>0</v>
      </c>
      <c r="BM213" s="125">
        <f>-'TOTAL INVERSION IAP'!AX213</f>
        <v>0</v>
      </c>
      <c r="BN213" s="125">
        <f>-'TOTAL INVERSION IAP'!AY213</f>
        <v>0</v>
      </c>
      <c r="BO213" s="125">
        <f>-'TOTAL INVERSION IAP'!AZ213</f>
        <v>0</v>
      </c>
      <c r="BP213" s="125">
        <f>-'TOTAL INVERSION IAP'!BA213</f>
        <v>0</v>
      </c>
      <c r="BQ213" s="125">
        <f>-'TOTAL INVERSION IAP'!BB213</f>
        <v>0</v>
      </c>
      <c r="BR213" s="125">
        <f>-'TOTAL INVERSION IAP'!BC213</f>
        <v>0</v>
      </c>
    </row>
    <row r="214" spans="2:70" x14ac:dyDescent="0.25">
      <c r="B214" s="59" t="s">
        <v>632</v>
      </c>
      <c r="C214" s="62" t="str">
        <f>+VLOOKUP(B214,'resumen UCAP'!$A$5:$O$329,2,0)</f>
        <v>UCAP Luminaria LED 50W</v>
      </c>
      <c r="D214" s="63">
        <f>+'Desmonte Infr. financiada'!D214</f>
        <v>50</v>
      </c>
      <c r="E214" s="63" t="str">
        <f>+VLOOKUP(B214,'resumen UCAP'!$A$5:$O$329,3,0)</f>
        <v>Un</v>
      </c>
      <c r="F214" s="64">
        <f>+VLOOKUP(B214,'resumen UCAP'!$A$5:$O$329,15,0)</f>
        <v>1027094.8187916002</v>
      </c>
      <c r="G214" s="61"/>
      <c r="H214" s="125"/>
      <c r="I214" s="125"/>
      <c r="J214" s="125"/>
      <c r="K214" s="125"/>
      <c r="L214" s="125"/>
      <c r="M214" s="125"/>
      <c r="N214" s="125"/>
      <c r="O214" s="125"/>
      <c r="P214" s="125"/>
      <c r="Q214" s="125"/>
      <c r="R214" s="125"/>
      <c r="S214" s="125"/>
      <c r="T214" s="125"/>
      <c r="U214" s="125"/>
      <c r="V214" s="125"/>
      <c r="W214" s="125">
        <f>-'TOTAL INVERSION IAP'!H214</f>
        <v>0</v>
      </c>
      <c r="X214" s="125">
        <f>-'TOTAL INVERSION IAP'!I214</f>
        <v>0</v>
      </c>
      <c r="Y214" s="125">
        <f>-'TOTAL INVERSION IAP'!J214</f>
        <v>0</v>
      </c>
      <c r="Z214" s="125">
        <f>-'TOTAL INVERSION IAP'!K214</f>
        <v>0</v>
      </c>
      <c r="AA214" s="125">
        <f>-'TOTAL INVERSION IAP'!L214</f>
        <v>0</v>
      </c>
      <c r="AB214" s="125">
        <f>-'TOTAL INVERSION IAP'!M214</f>
        <v>0</v>
      </c>
      <c r="AC214" s="125">
        <f>-'TOTAL INVERSION IAP'!N214</f>
        <v>0</v>
      </c>
      <c r="AD214" s="125">
        <f>-'TOTAL INVERSION IAP'!O214</f>
        <v>0</v>
      </c>
      <c r="AE214" s="125">
        <f>-'TOTAL INVERSION IAP'!P214</f>
        <v>0</v>
      </c>
      <c r="AF214" s="125">
        <f>-'TOTAL INVERSION IAP'!Q214</f>
        <v>0</v>
      </c>
      <c r="AG214" s="125">
        <f>-'TOTAL INVERSION IAP'!R214</f>
        <v>0</v>
      </c>
      <c r="AH214" s="125">
        <f>-'TOTAL INVERSION IAP'!S214</f>
        <v>0</v>
      </c>
      <c r="AI214" s="125">
        <f>-'TOTAL INVERSION IAP'!T214</f>
        <v>0</v>
      </c>
      <c r="AJ214" s="125">
        <f>-'TOTAL INVERSION IAP'!U214</f>
        <v>0</v>
      </c>
      <c r="AK214" s="125">
        <f>-'TOTAL INVERSION IAP'!V214</f>
        <v>0</v>
      </c>
      <c r="AL214" s="125">
        <f>-'TOTAL INVERSION IAP'!W214</f>
        <v>-2</v>
      </c>
      <c r="AM214" s="125">
        <f>-'TOTAL INVERSION IAP'!X214</f>
        <v>0</v>
      </c>
      <c r="AN214" s="125">
        <f>-'TOTAL INVERSION IAP'!Y214</f>
        <v>0</v>
      </c>
      <c r="AO214" s="125">
        <f>-'TOTAL INVERSION IAP'!Z214</f>
        <v>0</v>
      </c>
      <c r="AP214" s="125">
        <f>-'TOTAL INVERSION IAP'!AA214</f>
        <v>0</v>
      </c>
      <c r="AQ214" s="125">
        <f>-'TOTAL INVERSION IAP'!AB214</f>
        <v>0</v>
      </c>
      <c r="AR214" s="125">
        <f>-'TOTAL INVERSION IAP'!AC214</f>
        <v>0</v>
      </c>
      <c r="AS214" s="125">
        <f>-'TOTAL INVERSION IAP'!AD214</f>
        <v>0</v>
      </c>
      <c r="AT214" s="125">
        <f>-'TOTAL INVERSION IAP'!AE214</f>
        <v>0</v>
      </c>
      <c r="AU214" s="125">
        <f>-'TOTAL INVERSION IAP'!AF214</f>
        <v>0</v>
      </c>
      <c r="AV214" s="125">
        <f>-'TOTAL INVERSION IAP'!AG214</f>
        <v>0</v>
      </c>
      <c r="AW214" s="125">
        <f>-'TOTAL INVERSION IAP'!AH214</f>
        <v>0</v>
      </c>
      <c r="AX214" s="125">
        <f>-'TOTAL INVERSION IAP'!AI214</f>
        <v>0</v>
      </c>
      <c r="AY214" s="125">
        <f>-'TOTAL INVERSION IAP'!AJ214</f>
        <v>0</v>
      </c>
      <c r="AZ214" s="125">
        <f>-'TOTAL INVERSION IAP'!AK214</f>
        <v>0</v>
      </c>
      <c r="BA214" s="125">
        <f>-'TOTAL INVERSION IAP'!AL214</f>
        <v>0</v>
      </c>
      <c r="BB214" s="125">
        <f>-'TOTAL INVERSION IAP'!AM214</f>
        <v>0</v>
      </c>
      <c r="BC214" s="125">
        <f>-'TOTAL INVERSION IAP'!AN214</f>
        <v>0</v>
      </c>
      <c r="BD214" s="125">
        <f>-'TOTAL INVERSION IAP'!AO214</f>
        <v>0</v>
      </c>
      <c r="BE214" s="125">
        <f>-'TOTAL INVERSION IAP'!AP214</f>
        <v>0</v>
      </c>
      <c r="BF214" s="125">
        <f>-'TOTAL INVERSION IAP'!AQ214</f>
        <v>0</v>
      </c>
      <c r="BG214" s="125">
        <f>-'TOTAL INVERSION IAP'!AR214</f>
        <v>0</v>
      </c>
      <c r="BH214" s="125">
        <f>-'TOTAL INVERSION IAP'!AS214</f>
        <v>0</v>
      </c>
      <c r="BI214" s="125">
        <f>-'TOTAL INVERSION IAP'!AT214</f>
        <v>0</v>
      </c>
      <c r="BJ214" s="125">
        <f>-'TOTAL INVERSION IAP'!AU214</f>
        <v>0</v>
      </c>
      <c r="BK214" s="125">
        <f>-'TOTAL INVERSION IAP'!AV214</f>
        <v>0</v>
      </c>
      <c r="BL214" s="125">
        <f>-'TOTAL INVERSION IAP'!AW214</f>
        <v>0</v>
      </c>
      <c r="BM214" s="125">
        <f>-'TOTAL INVERSION IAP'!AX214</f>
        <v>0</v>
      </c>
      <c r="BN214" s="125">
        <f>-'TOTAL INVERSION IAP'!AY214</f>
        <v>0</v>
      </c>
      <c r="BO214" s="125">
        <f>-'TOTAL INVERSION IAP'!AZ214</f>
        <v>0</v>
      </c>
      <c r="BP214" s="125">
        <f>-'TOTAL INVERSION IAP'!BA214</f>
        <v>0</v>
      </c>
      <c r="BQ214" s="125">
        <f>-'TOTAL INVERSION IAP'!BB214</f>
        <v>0</v>
      </c>
      <c r="BR214" s="125">
        <f>-'TOTAL INVERSION IAP'!BC214</f>
        <v>0</v>
      </c>
    </row>
    <row r="215" spans="2:70" x14ac:dyDescent="0.25">
      <c r="B215" s="59"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1"/>
      <c r="H215" s="125"/>
      <c r="I215" s="125"/>
      <c r="J215" s="125"/>
      <c r="K215" s="125"/>
      <c r="L215" s="125"/>
      <c r="M215" s="125"/>
      <c r="N215" s="125"/>
      <c r="O215" s="125"/>
      <c r="P215" s="125"/>
      <c r="Q215" s="125"/>
      <c r="R215" s="125"/>
      <c r="S215" s="125"/>
      <c r="T215" s="125"/>
      <c r="U215" s="125"/>
      <c r="V215" s="125"/>
      <c r="W215" s="125">
        <f>-'TOTAL INVERSION IAP'!H215</f>
        <v>0</v>
      </c>
      <c r="X215" s="125">
        <f>-'TOTAL INVERSION IAP'!I215</f>
        <v>0</v>
      </c>
      <c r="Y215" s="125">
        <f>-'TOTAL INVERSION IAP'!J215</f>
        <v>0</v>
      </c>
      <c r="Z215" s="125">
        <f>-'TOTAL INVERSION IAP'!K215</f>
        <v>0</v>
      </c>
      <c r="AA215" s="125">
        <f>-'TOTAL INVERSION IAP'!L215</f>
        <v>0</v>
      </c>
      <c r="AB215" s="125">
        <f>-'TOTAL INVERSION IAP'!M215</f>
        <v>0</v>
      </c>
      <c r="AC215" s="125">
        <f>-'TOTAL INVERSION IAP'!N215</f>
        <v>0</v>
      </c>
      <c r="AD215" s="125">
        <f>-'TOTAL INVERSION IAP'!O215</f>
        <v>0</v>
      </c>
      <c r="AE215" s="125">
        <f>-'TOTAL INVERSION IAP'!P215</f>
        <v>0</v>
      </c>
      <c r="AF215" s="125">
        <f>-'TOTAL INVERSION IAP'!Q215</f>
        <v>0</v>
      </c>
      <c r="AG215" s="125">
        <f>-'TOTAL INVERSION IAP'!R215</f>
        <v>0</v>
      </c>
      <c r="AH215" s="125">
        <f>-'TOTAL INVERSION IAP'!S215</f>
        <v>0</v>
      </c>
      <c r="AI215" s="125">
        <f>-'TOTAL INVERSION IAP'!T215</f>
        <v>0</v>
      </c>
      <c r="AJ215" s="125">
        <f>-'TOTAL INVERSION IAP'!U215</f>
        <v>0</v>
      </c>
      <c r="AK215" s="125">
        <f>-'TOTAL INVERSION IAP'!V215</f>
        <v>0</v>
      </c>
      <c r="AL215" s="125">
        <f>-'TOTAL INVERSION IAP'!W215</f>
        <v>-40</v>
      </c>
      <c r="AM215" s="125">
        <f>-'TOTAL INVERSION IAP'!X215</f>
        <v>0</v>
      </c>
      <c r="AN215" s="125">
        <f>-'TOTAL INVERSION IAP'!Y215</f>
        <v>0</v>
      </c>
      <c r="AO215" s="125">
        <f>-'TOTAL INVERSION IAP'!Z215</f>
        <v>0</v>
      </c>
      <c r="AP215" s="125">
        <f>-'TOTAL INVERSION IAP'!AA215</f>
        <v>0</v>
      </c>
      <c r="AQ215" s="125">
        <f>-'TOTAL INVERSION IAP'!AB215</f>
        <v>0</v>
      </c>
      <c r="AR215" s="125">
        <f>-'TOTAL INVERSION IAP'!AC215</f>
        <v>0</v>
      </c>
      <c r="AS215" s="125">
        <f>-'TOTAL INVERSION IAP'!AD215</f>
        <v>0</v>
      </c>
      <c r="AT215" s="125">
        <f>-'TOTAL INVERSION IAP'!AE215</f>
        <v>0</v>
      </c>
      <c r="AU215" s="125">
        <f>-'TOTAL INVERSION IAP'!AF215</f>
        <v>0</v>
      </c>
      <c r="AV215" s="125">
        <f>-'TOTAL INVERSION IAP'!AG215</f>
        <v>0</v>
      </c>
      <c r="AW215" s="125">
        <f>-'TOTAL INVERSION IAP'!AH215</f>
        <v>0</v>
      </c>
      <c r="AX215" s="125">
        <f>-'TOTAL INVERSION IAP'!AI215</f>
        <v>0</v>
      </c>
      <c r="AY215" s="125">
        <f>-'TOTAL INVERSION IAP'!AJ215</f>
        <v>0</v>
      </c>
      <c r="AZ215" s="125">
        <f>-'TOTAL INVERSION IAP'!AK215</f>
        <v>0</v>
      </c>
      <c r="BA215" s="125">
        <f>-'TOTAL INVERSION IAP'!AL215</f>
        <v>0</v>
      </c>
      <c r="BB215" s="125">
        <f>-'TOTAL INVERSION IAP'!AM215</f>
        <v>0</v>
      </c>
      <c r="BC215" s="125">
        <f>-'TOTAL INVERSION IAP'!AN215</f>
        <v>0</v>
      </c>
      <c r="BD215" s="125">
        <f>-'TOTAL INVERSION IAP'!AO215</f>
        <v>0</v>
      </c>
      <c r="BE215" s="125">
        <f>-'TOTAL INVERSION IAP'!AP215</f>
        <v>0</v>
      </c>
      <c r="BF215" s="125">
        <f>-'TOTAL INVERSION IAP'!AQ215</f>
        <v>0</v>
      </c>
      <c r="BG215" s="125">
        <f>-'TOTAL INVERSION IAP'!AR215</f>
        <v>0</v>
      </c>
      <c r="BH215" s="125">
        <f>-'TOTAL INVERSION IAP'!AS215</f>
        <v>0</v>
      </c>
      <c r="BI215" s="125">
        <f>-'TOTAL INVERSION IAP'!AT215</f>
        <v>0</v>
      </c>
      <c r="BJ215" s="125">
        <f>-'TOTAL INVERSION IAP'!AU215</f>
        <v>0</v>
      </c>
      <c r="BK215" s="125">
        <f>-'TOTAL INVERSION IAP'!AV215</f>
        <v>0</v>
      </c>
      <c r="BL215" s="125">
        <f>-'TOTAL INVERSION IAP'!AW215</f>
        <v>0</v>
      </c>
      <c r="BM215" s="125">
        <f>-'TOTAL INVERSION IAP'!AX215</f>
        <v>0</v>
      </c>
      <c r="BN215" s="125">
        <f>-'TOTAL INVERSION IAP'!AY215</f>
        <v>0</v>
      </c>
      <c r="BO215" s="125">
        <f>-'TOTAL INVERSION IAP'!AZ215</f>
        <v>0</v>
      </c>
      <c r="BP215" s="125">
        <f>-'TOTAL INVERSION IAP'!BA215</f>
        <v>0</v>
      </c>
      <c r="BQ215" s="125">
        <f>-'TOTAL INVERSION IAP'!BB215</f>
        <v>0</v>
      </c>
      <c r="BR215" s="125">
        <f>-'TOTAL INVERSION IAP'!BC215</f>
        <v>0</v>
      </c>
    </row>
    <row r="216" spans="2:70" x14ac:dyDescent="0.25">
      <c r="B216" s="59"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1"/>
      <c r="H216" s="125"/>
      <c r="I216" s="125"/>
      <c r="J216" s="125"/>
      <c r="K216" s="125"/>
      <c r="L216" s="125"/>
      <c r="M216" s="125"/>
      <c r="N216" s="125"/>
      <c r="O216" s="125"/>
      <c r="P216" s="125"/>
      <c r="Q216" s="125"/>
      <c r="R216" s="125"/>
      <c r="S216" s="125"/>
      <c r="T216" s="125"/>
      <c r="U216" s="125"/>
      <c r="V216" s="125"/>
      <c r="W216" s="125">
        <f>-'TOTAL INVERSION IAP'!H216</f>
        <v>0</v>
      </c>
      <c r="X216" s="125">
        <f>-'TOTAL INVERSION IAP'!I216</f>
        <v>0</v>
      </c>
      <c r="Y216" s="125">
        <f>-'TOTAL INVERSION IAP'!J216</f>
        <v>0</v>
      </c>
      <c r="Z216" s="125">
        <f>-'TOTAL INVERSION IAP'!K216</f>
        <v>0</v>
      </c>
      <c r="AA216" s="125">
        <f>-'TOTAL INVERSION IAP'!L216</f>
        <v>0</v>
      </c>
      <c r="AB216" s="125">
        <f>-'TOTAL INVERSION IAP'!M216</f>
        <v>0</v>
      </c>
      <c r="AC216" s="125">
        <f>-'TOTAL INVERSION IAP'!N216</f>
        <v>0</v>
      </c>
      <c r="AD216" s="125">
        <f>-'TOTAL INVERSION IAP'!O216</f>
        <v>0</v>
      </c>
      <c r="AE216" s="125">
        <f>-'TOTAL INVERSION IAP'!P216</f>
        <v>0</v>
      </c>
      <c r="AF216" s="125">
        <f>-'TOTAL INVERSION IAP'!Q216</f>
        <v>0</v>
      </c>
      <c r="AG216" s="125">
        <f>-'TOTAL INVERSION IAP'!R216</f>
        <v>0</v>
      </c>
      <c r="AH216" s="125">
        <f>-'TOTAL INVERSION IAP'!S216</f>
        <v>0</v>
      </c>
      <c r="AI216" s="125">
        <f>-'TOTAL INVERSION IAP'!T216</f>
        <v>0</v>
      </c>
      <c r="AJ216" s="125">
        <f>-'TOTAL INVERSION IAP'!U216</f>
        <v>0</v>
      </c>
      <c r="AK216" s="125">
        <f>-'TOTAL INVERSION IAP'!V216</f>
        <v>0</v>
      </c>
      <c r="AL216" s="125">
        <f>-'TOTAL INVERSION IAP'!W216</f>
        <v>-15</v>
      </c>
      <c r="AM216" s="125">
        <f>-'TOTAL INVERSION IAP'!X216</f>
        <v>0</v>
      </c>
      <c r="AN216" s="125">
        <f>-'TOTAL INVERSION IAP'!Y216</f>
        <v>0</v>
      </c>
      <c r="AO216" s="125">
        <f>-'TOTAL INVERSION IAP'!Z216</f>
        <v>0</v>
      </c>
      <c r="AP216" s="125">
        <f>-'TOTAL INVERSION IAP'!AA216</f>
        <v>0</v>
      </c>
      <c r="AQ216" s="125">
        <f>-'TOTAL INVERSION IAP'!AB216</f>
        <v>0</v>
      </c>
      <c r="AR216" s="125">
        <f>-'TOTAL INVERSION IAP'!AC216</f>
        <v>0</v>
      </c>
      <c r="AS216" s="125">
        <f>-'TOTAL INVERSION IAP'!AD216</f>
        <v>0</v>
      </c>
      <c r="AT216" s="125">
        <f>-'TOTAL INVERSION IAP'!AE216</f>
        <v>0</v>
      </c>
      <c r="AU216" s="125">
        <f>-'TOTAL INVERSION IAP'!AF216</f>
        <v>0</v>
      </c>
      <c r="AV216" s="125">
        <f>-'TOTAL INVERSION IAP'!AG216</f>
        <v>0</v>
      </c>
      <c r="AW216" s="125">
        <f>-'TOTAL INVERSION IAP'!AH216</f>
        <v>0</v>
      </c>
      <c r="AX216" s="125">
        <f>-'TOTAL INVERSION IAP'!AI216</f>
        <v>0</v>
      </c>
      <c r="AY216" s="125">
        <f>-'TOTAL INVERSION IAP'!AJ216</f>
        <v>0</v>
      </c>
      <c r="AZ216" s="125">
        <f>-'TOTAL INVERSION IAP'!AK216</f>
        <v>0</v>
      </c>
      <c r="BA216" s="125">
        <f>-'TOTAL INVERSION IAP'!AL216</f>
        <v>0</v>
      </c>
      <c r="BB216" s="125">
        <f>-'TOTAL INVERSION IAP'!AM216</f>
        <v>0</v>
      </c>
      <c r="BC216" s="125">
        <f>-'TOTAL INVERSION IAP'!AN216</f>
        <v>0</v>
      </c>
      <c r="BD216" s="125">
        <f>-'TOTAL INVERSION IAP'!AO216</f>
        <v>0</v>
      </c>
      <c r="BE216" s="125">
        <f>-'TOTAL INVERSION IAP'!AP216</f>
        <v>0</v>
      </c>
      <c r="BF216" s="125">
        <f>-'TOTAL INVERSION IAP'!AQ216</f>
        <v>0</v>
      </c>
      <c r="BG216" s="125">
        <f>-'TOTAL INVERSION IAP'!AR216</f>
        <v>0</v>
      </c>
      <c r="BH216" s="125">
        <f>-'TOTAL INVERSION IAP'!AS216</f>
        <v>0</v>
      </c>
      <c r="BI216" s="125">
        <f>-'TOTAL INVERSION IAP'!AT216</f>
        <v>0</v>
      </c>
      <c r="BJ216" s="125">
        <f>-'TOTAL INVERSION IAP'!AU216</f>
        <v>0</v>
      </c>
      <c r="BK216" s="125">
        <f>-'TOTAL INVERSION IAP'!AV216</f>
        <v>0</v>
      </c>
      <c r="BL216" s="125">
        <f>-'TOTAL INVERSION IAP'!AW216</f>
        <v>0</v>
      </c>
      <c r="BM216" s="125">
        <f>-'TOTAL INVERSION IAP'!AX216</f>
        <v>0</v>
      </c>
      <c r="BN216" s="125">
        <f>-'TOTAL INVERSION IAP'!AY216</f>
        <v>0</v>
      </c>
      <c r="BO216" s="125">
        <f>-'TOTAL INVERSION IAP'!AZ216</f>
        <v>0</v>
      </c>
      <c r="BP216" s="125">
        <f>-'TOTAL INVERSION IAP'!BA216</f>
        <v>0</v>
      </c>
      <c r="BQ216" s="125">
        <f>-'TOTAL INVERSION IAP'!BB216</f>
        <v>0</v>
      </c>
      <c r="BR216" s="125">
        <f>-'TOTAL INVERSION IAP'!BC216</f>
        <v>0</v>
      </c>
    </row>
    <row r="217" spans="2:70" x14ac:dyDescent="0.25">
      <c r="B217" s="59"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1"/>
      <c r="H217" s="125"/>
      <c r="I217" s="125"/>
      <c r="J217" s="125"/>
      <c r="K217" s="125"/>
      <c r="L217" s="125"/>
      <c r="M217" s="125"/>
      <c r="N217" s="125"/>
      <c r="O217" s="125"/>
      <c r="P217" s="125"/>
      <c r="Q217" s="125"/>
      <c r="R217" s="125"/>
      <c r="S217" s="125"/>
      <c r="T217" s="125"/>
      <c r="U217" s="125"/>
      <c r="V217" s="125"/>
      <c r="W217" s="125">
        <f>-'TOTAL INVERSION IAP'!H217</f>
        <v>0</v>
      </c>
      <c r="X217" s="125">
        <f>-'TOTAL INVERSION IAP'!I217</f>
        <v>0</v>
      </c>
      <c r="Y217" s="125">
        <f>-'TOTAL INVERSION IAP'!J217</f>
        <v>0</v>
      </c>
      <c r="Z217" s="125">
        <f>-'TOTAL INVERSION IAP'!K217</f>
        <v>0</v>
      </c>
      <c r="AA217" s="125">
        <f>-'TOTAL INVERSION IAP'!L217</f>
        <v>0</v>
      </c>
      <c r="AB217" s="125">
        <f>-'TOTAL INVERSION IAP'!M217</f>
        <v>0</v>
      </c>
      <c r="AC217" s="125">
        <f>-'TOTAL INVERSION IAP'!N217</f>
        <v>0</v>
      </c>
      <c r="AD217" s="125">
        <f>-'TOTAL INVERSION IAP'!O217</f>
        <v>0</v>
      </c>
      <c r="AE217" s="125">
        <f>-'TOTAL INVERSION IAP'!P217</f>
        <v>0</v>
      </c>
      <c r="AF217" s="125">
        <f>-'TOTAL INVERSION IAP'!Q217</f>
        <v>0</v>
      </c>
      <c r="AG217" s="125">
        <f>-'TOTAL INVERSION IAP'!R217</f>
        <v>0</v>
      </c>
      <c r="AH217" s="125">
        <f>-'TOTAL INVERSION IAP'!S217</f>
        <v>0</v>
      </c>
      <c r="AI217" s="125">
        <f>-'TOTAL INVERSION IAP'!T217</f>
        <v>0</v>
      </c>
      <c r="AJ217" s="125">
        <f>-'TOTAL INVERSION IAP'!U217</f>
        <v>0</v>
      </c>
      <c r="AK217" s="125">
        <f>-'TOTAL INVERSION IAP'!V217</f>
        <v>0</v>
      </c>
      <c r="AL217" s="125">
        <f>-'TOTAL INVERSION IAP'!W217</f>
        <v>-1</v>
      </c>
      <c r="AM217" s="125">
        <f>-'TOTAL INVERSION IAP'!X217</f>
        <v>0</v>
      </c>
      <c r="AN217" s="125">
        <f>-'TOTAL INVERSION IAP'!Y217</f>
        <v>0</v>
      </c>
      <c r="AO217" s="125">
        <f>-'TOTAL INVERSION IAP'!Z217</f>
        <v>0</v>
      </c>
      <c r="AP217" s="125">
        <f>-'TOTAL INVERSION IAP'!AA217</f>
        <v>0</v>
      </c>
      <c r="AQ217" s="125">
        <f>-'TOTAL INVERSION IAP'!AB217</f>
        <v>0</v>
      </c>
      <c r="AR217" s="125">
        <f>-'TOTAL INVERSION IAP'!AC217</f>
        <v>0</v>
      </c>
      <c r="AS217" s="125">
        <f>-'TOTAL INVERSION IAP'!AD217</f>
        <v>0</v>
      </c>
      <c r="AT217" s="125">
        <f>-'TOTAL INVERSION IAP'!AE217</f>
        <v>0</v>
      </c>
      <c r="AU217" s="125">
        <f>-'TOTAL INVERSION IAP'!AF217</f>
        <v>0</v>
      </c>
      <c r="AV217" s="125">
        <f>-'TOTAL INVERSION IAP'!AG217</f>
        <v>0</v>
      </c>
      <c r="AW217" s="125">
        <f>-'TOTAL INVERSION IAP'!AH217</f>
        <v>0</v>
      </c>
      <c r="AX217" s="125">
        <f>-'TOTAL INVERSION IAP'!AI217</f>
        <v>0</v>
      </c>
      <c r="AY217" s="125">
        <f>-'TOTAL INVERSION IAP'!AJ217</f>
        <v>0</v>
      </c>
      <c r="AZ217" s="125">
        <f>-'TOTAL INVERSION IAP'!AK217</f>
        <v>0</v>
      </c>
      <c r="BA217" s="125">
        <f>-'TOTAL INVERSION IAP'!AL217</f>
        <v>0</v>
      </c>
      <c r="BB217" s="125">
        <f>-'TOTAL INVERSION IAP'!AM217</f>
        <v>0</v>
      </c>
      <c r="BC217" s="125">
        <f>-'TOTAL INVERSION IAP'!AN217</f>
        <v>0</v>
      </c>
      <c r="BD217" s="125">
        <f>-'TOTAL INVERSION IAP'!AO217</f>
        <v>0</v>
      </c>
      <c r="BE217" s="125">
        <f>-'TOTAL INVERSION IAP'!AP217</f>
        <v>0</v>
      </c>
      <c r="BF217" s="125">
        <f>-'TOTAL INVERSION IAP'!AQ217</f>
        <v>0</v>
      </c>
      <c r="BG217" s="125">
        <f>-'TOTAL INVERSION IAP'!AR217</f>
        <v>0</v>
      </c>
      <c r="BH217" s="125">
        <f>-'TOTAL INVERSION IAP'!AS217</f>
        <v>0</v>
      </c>
      <c r="BI217" s="125">
        <f>-'TOTAL INVERSION IAP'!AT217</f>
        <v>0</v>
      </c>
      <c r="BJ217" s="125">
        <f>-'TOTAL INVERSION IAP'!AU217</f>
        <v>0</v>
      </c>
      <c r="BK217" s="125">
        <f>-'TOTAL INVERSION IAP'!AV217</f>
        <v>0</v>
      </c>
      <c r="BL217" s="125">
        <f>-'TOTAL INVERSION IAP'!AW217</f>
        <v>0</v>
      </c>
      <c r="BM217" s="125">
        <f>-'TOTAL INVERSION IAP'!AX217</f>
        <v>0</v>
      </c>
      <c r="BN217" s="125">
        <f>-'TOTAL INVERSION IAP'!AY217</f>
        <v>0</v>
      </c>
      <c r="BO217" s="125">
        <f>-'TOTAL INVERSION IAP'!AZ217</f>
        <v>0</v>
      </c>
      <c r="BP217" s="125">
        <f>-'TOTAL INVERSION IAP'!BA217</f>
        <v>0</v>
      </c>
      <c r="BQ217" s="125">
        <f>-'TOTAL INVERSION IAP'!BB217</f>
        <v>0</v>
      </c>
      <c r="BR217" s="125">
        <f>-'TOTAL INVERSION IAP'!BC217</f>
        <v>0</v>
      </c>
    </row>
    <row r="218" spans="2:70" x14ac:dyDescent="0.25">
      <c r="B218" s="59"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1"/>
      <c r="H218" s="125"/>
      <c r="I218" s="125"/>
      <c r="J218" s="125"/>
      <c r="K218" s="125"/>
      <c r="L218" s="125"/>
      <c r="M218" s="125"/>
      <c r="N218" s="125"/>
      <c r="O218" s="125"/>
      <c r="P218" s="125"/>
      <c r="Q218" s="125"/>
      <c r="R218" s="125"/>
      <c r="S218" s="125"/>
      <c r="T218" s="125"/>
      <c r="U218" s="125"/>
      <c r="V218" s="125"/>
      <c r="W218" s="125">
        <f>-'TOTAL INVERSION IAP'!H218</f>
        <v>0</v>
      </c>
      <c r="X218" s="125">
        <f>-'TOTAL INVERSION IAP'!I218</f>
        <v>0</v>
      </c>
      <c r="Y218" s="125">
        <f>-'TOTAL INVERSION IAP'!J218</f>
        <v>0</v>
      </c>
      <c r="Z218" s="125">
        <f>-'TOTAL INVERSION IAP'!K218</f>
        <v>0</v>
      </c>
      <c r="AA218" s="125">
        <f>-'TOTAL INVERSION IAP'!L218</f>
        <v>0</v>
      </c>
      <c r="AB218" s="125">
        <f>-'TOTAL INVERSION IAP'!M218</f>
        <v>0</v>
      </c>
      <c r="AC218" s="125">
        <f>-'TOTAL INVERSION IAP'!N218</f>
        <v>0</v>
      </c>
      <c r="AD218" s="125">
        <f>-'TOTAL INVERSION IAP'!O218</f>
        <v>0</v>
      </c>
      <c r="AE218" s="125">
        <f>-'TOTAL INVERSION IAP'!P218</f>
        <v>0</v>
      </c>
      <c r="AF218" s="125">
        <f>-'TOTAL INVERSION IAP'!Q218</f>
        <v>0</v>
      </c>
      <c r="AG218" s="125">
        <f>-'TOTAL INVERSION IAP'!R218</f>
        <v>0</v>
      </c>
      <c r="AH218" s="125">
        <f>-'TOTAL INVERSION IAP'!S218</f>
        <v>0</v>
      </c>
      <c r="AI218" s="125">
        <f>-'TOTAL INVERSION IAP'!T218</f>
        <v>0</v>
      </c>
      <c r="AJ218" s="125">
        <f>-'TOTAL INVERSION IAP'!U218</f>
        <v>0</v>
      </c>
      <c r="AK218" s="125">
        <f>-'TOTAL INVERSION IAP'!V218</f>
        <v>0</v>
      </c>
      <c r="AL218" s="125">
        <f>-'TOTAL INVERSION IAP'!W218</f>
        <v>-5</v>
      </c>
      <c r="AM218" s="125">
        <f>-'TOTAL INVERSION IAP'!X218</f>
        <v>0</v>
      </c>
      <c r="AN218" s="125">
        <f>-'TOTAL INVERSION IAP'!Y218</f>
        <v>0</v>
      </c>
      <c r="AO218" s="125">
        <f>-'TOTAL INVERSION IAP'!Z218</f>
        <v>0</v>
      </c>
      <c r="AP218" s="125">
        <f>-'TOTAL INVERSION IAP'!AA218</f>
        <v>0</v>
      </c>
      <c r="AQ218" s="125">
        <f>-'TOTAL INVERSION IAP'!AB218</f>
        <v>0</v>
      </c>
      <c r="AR218" s="125">
        <f>-'TOTAL INVERSION IAP'!AC218</f>
        <v>0</v>
      </c>
      <c r="AS218" s="125">
        <f>-'TOTAL INVERSION IAP'!AD218</f>
        <v>0</v>
      </c>
      <c r="AT218" s="125">
        <f>-'TOTAL INVERSION IAP'!AE218</f>
        <v>0</v>
      </c>
      <c r="AU218" s="125">
        <f>-'TOTAL INVERSION IAP'!AF218</f>
        <v>0</v>
      </c>
      <c r="AV218" s="125">
        <f>-'TOTAL INVERSION IAP'!AG218</f>
        <v>0</v>
      </c>
      <c r="AW218" s="125">
        <f>-'TOTAL INVERSION IAP'!AH218</f>
        <v>0</v>
      </c>
      <c r="AX218" s="125">
        <f>-'TOTAL INVERSION IAP'!AI218</f>
        <v>0</v>
      </c>
      <c r="AY218" s="125">
        <f>-'TOTAL INVERSION IAP'!AJ218</f>
        <v>0</v>
      </c>
      <c r="AZ218" s="125">
        <f>-'TOTAL INVERSION IAP'!AK218</f>
        <v>0</v>
      </c>
      <c r="BA218" s="125">
        <f>-'TOTAL INVERSION IAP'!AL218</f>
        <v>0</v>
      </c>
      <c r="BB218" s="125">
        <f>-'TOTAL INVERSION IAP'!AM218</f>
        <v>0</v>
      </c>
      <c r="BC218" s="125">
        <f>-'TOTAL INVERSION IAP'!AN218</f>
        <v>0</v>
      </c>
      <c r="BD218" s="125">
        <f>-'TOTAL INVERSION IAP'!AO218</f>
        <v>0</v>
      </c>
      <c r="BE218" s="125">
        <f>-'TOTAL INVERSION IAP'!AP218</f>
        <v>0</v>
      </c>
      <c r="BF218" s="125">
        <f>-'TOTAL INVERSION IAP'!AQ218</f>
        <v>0</v>
      </c>
      <c r="BG218" s="125">
        <f>-'TOTAL INVERSION IAP'!AR218</f>
        <v>0</v>
      </c>
      <c r="BH218" s="125">
        <f>-'TOTAL INVERSION IAP'!AS218</f>
        <v>0</v>
      </c>
      <c r="BI218" s="125">
        <f>-'TOTAL INVERSION IAP'!AT218</f>
        <v>0</v>
      </c>
      <c r="BJ218" s="125">
        <f>-'TOTAL INVERSION IAP'!AU218</f>
        <v>0</v>
      </c>
      <c r="BK218" s="125">
        <f>-'TOTAL INVERSION IAP'!AV218</f>
        <v>0</v>
      </c>
      <c r="BL218" s="125">
        <f>-'TOTAL INVERSION IAP'!AW218</f>
        <v>0</v>
      </c>
      <c r="BM218" s="125">
        <f>-'TOTAL INVERSION IAP'!AX218</f>
        <v>0</v>
      </c>
      <c r="BN218" s="125">
        <f>-'TOTAL INVERSION IAP'!AY218</f>
        <v>0</v>
      </c>
      <c r="BO218" s="125">
        <f>-'TOTAL INVERSION IAP'!AZ218</f>
        <v>0</v>
      </c>
      <c r="BP218" s="125">
        <f>-'TOTAL INVERSION IAP'!BA218</f>
        <v>0</v>
      </c>
      <c r="BQ218" s="125">
        <f>-'TOTAL INVERSION IAP'!BB218</f>
        <v>0</v>
      </c>
      <c r="BR218" s="125">
        <f>-'TOTAL INVERSION IAP'!BC218</f>
        <v>0</v>
      </c>
    </row>
    <row r="219" spans="2:70" x14ac:dyDescent="0.25">
      <c r="B219" s="59" t="s">
        <v>637</v>
      </c>
      <c r="C219" s="62" t="str">
        <f>+VLOOKUP(B219,'resumen UCAP'!$A$5:$O$329,2,0)</f>
        <v>UCAP Luminaria LED 167 W</v>
      </c>
      <c r="D219" s="63">
        <f>+'Desmonte Infr. financiada'!D219</f>
        <v>35</v>
      </c>
      <c r="E219" s="63" t="str">
        <f>+VLOOKUP(B219,'resumen UCAP'!$A$5:$O$329,3,0)</f>
        <v>Un</v>
      </c>
      <c r="F219" s="64">
        <f>+VLOOKUP(B219,'resumen UCAP'!$A$5:$O$329,15,0)</f>
        <v>1673686.9127471999</v>
      </c>
      <c r="G219" s="61"/>
      <c r="H219" s="125"/>
      <c r="I219" s="125"/>
      <c r="J219" s="125"/>
      <c r="K219" s="125"/>
      <c r="L219" s="125"/>
      <c r="M219" s="125"/>
      <c r="N219" s="125"/>
      <c r="O219" s="125"/>
      <c r="P219" s="125"/>
      <c r="Q219" s="125"/>
      <c r="R219" s="125"/>
      <c r="S219" s="125"/>
      <c r="T219" s="125"/>
      <c r="U219" s="125"/>
      <c r="V219" s="125"/>
      <c r="W219" s="125">
        <f>-'TOTAL INVERSION IAP'!H219</f>
        <v>0</v>
      </c>
      <c r="X219" s="125">
        <f>-'TOTAL INVERSION IAP'!I219</f>
        <v>0</v>
      </c>
      <c r="Y219" s="125">
        <f>-'TOTAL INVERSION IAP'!J219</f>
        <v>-348</v>
      </c>
      <c r="Z219" s="125">
        <f>-'TOTAL INVERSION IAP'!K219</f>
        <v>-2160</v>
      </c>
      <c r="AA219" s="125">
        <f>-'TOTAL INVERSION IAP'!L219</f>
        <v>0</v>
      </c>
      <c r="AB219" s="125">
        <f>-'TOTAL INVERSION IAP'!M219</f>
        <v>0</v>
      </c>
      <c r="AC219" s="125">
        <f>-'TOTAL INVERSION IAP'!N219</f>
        <v>0</v>
      </c>
      <c r="AD219" s="125">
        <f>-'TOTAL INVERSION IAP'!O219</f>
        <v>0</v>
      </c>
      <c r="AE219" s="125">
        <f>-'TOTAL INVERSION IAP'!P219</f>
        <v>0</v>
      </c>
      <c r="AF219" s="125">
        <f>-'TOTAL INVERSION IAP'!Q219</f>
        <v>0</v>
      </c>
      <c r="AG219" s="125">
        <f>-'TOTAL INVERSION IAP'!R219</f>
        <v>0</v>
      </c>
      <c r="AH219" s="125">
        <f>-'TOTAL INVERSION IAP'!S219</f>
        <v>0</v>
      </c>
      <c r="AI219" s="125">
        <f>-'TOTAL INVERSION IAP'!T219</f>
        <v>0</v>
      </c>
      <c r="AJ219" s="125">
        <f>-'TOTAL INVERSION IAP'!U219</f>
        <v>0</v>
      </c>
      <c r="AK219" s="125">
        <f>-'TOTAL INVERSION IAP'!V219</f>
        <v>0</v>
      </c>
      <c r="AL219" s="125">
        <f>-'TOTAL INVERSION IAP'!W219</f>
        <v>0</v>
      </c>
      <c r="AM219" s="125">
        <f>-'TOTAL INVERSION IAP'!X219</f>
        <v>0</v>
      </c>
      <c r="AN219" s="125">
        <f>-'TOTAL INVERSION IAP'!Y219</f>
        <v>-348</v>
      </c>
      <c r="AO219" s="125">
        <f>-'TOTAL INVERSION IAP'!Z219</f>
        <v>-2160</v>
      </c>
      <c r="AP219" s="125">
        <f>-'TOTAL INVERSION IAP'!AA219</f>
        <v>0</v>
      </c>
      <c r="AQ219" s="125">
        <f>-'TOTAL INVERSION IAP'!AB219</f>
        <v>0</v>
      </c>
      <c r="AR219" s="125">
        <f>-'TOTAL INVERSION IAP'!AC219</f>
        <v>0</v>
      </c>
      <c r="AS219" s="125">
        <f>-'TOTAL INVERSION IAP'!AD219</f>
        <v>0</v>
      </c>
      <c r="AT219" s="125">
        <f>-'TOTAL INVERSION IAP'!AE219</f>
        <v>0</v>
      </c>
      <c r="AU219" s="125">
        <f>-'TOTAL INVERSION IAP'!AF219</f>
        <v>0</v>
      </c>
      <c r="AV219" s="125">
        <f>-'TOTAL INVERSION IAP'!AG219</f>
        <v>0</v>
      </c>
      <c r="AW219" s="125">
        <f>-'TOTAL INVERSION IAP'!AH219</f>
        <v>0</v>
      </c>
      <c r="AX219" s="125">
        <f>-'TOTAL INVERSION IAP'!AI219</f>
        <v>0</v>
      </c>
      <c r="AY219" s="125">
        <f>-'TOTAL INVERSION IAP'!AJ219</f>
        <v>0</v>
      </c>
      <c r="AZ219" s="125">
        <f>-'TOTAL INVERSION IAP'!AK219</f>
        <v>0</v>
      </c>
      <c r="BA219" s="125">
        <f>-'TOTAL INVERSION IAP'!AL219</f>
        <v>0</v>
      </c>
      <c r="BB219" s="125">
        <f>-'TOTAL INVERSION IAP'!AM219</f>
        <v>0</v>
      </c>
      <c r="BC219" s="125">
        <f>-'TOTAL INVERSION IAP'!AN219</f>
        <v>0</v>
      </c>
      <c r="BD219" s="125">
        <f>-'TOTAL INVERSION IAP'!AO219</f>
        <v>0</v>
      </c>
      <c r="BE219" s="125">
        <f>-'TOTAL INVERSION IAP'!AP219</f>
        <v>0</v>
      </c>
      <c r="BF219" s="125">
        <f>-'TOTAL INVERSION IAP'!AQ219</f>
        <v>0</v>
      </c>
      <c r="BG219" s="125">
        <f>-'TOTAL INVERSION IAP'!AR219</f>
        <v>0</v>
      </c>
      <c r="BH219" s="125">
        <f>-'TOTAL INVERSION IAP'!AS219</f>
        <v>0</v>
      </c>
      <c r="BI219" s="125">
        <f>-'TOTAL INVERSION IAP'!AT219</f>
        <v>0</v>
      </c>
      <c r="BJ219" s="125">
        <f>-'TOTAL INVERSION IAP'!AU219</f>
        <v>0</v>
      </c>
      <c r="BK219" s="125">
        <f>-'TOTAL INVERSION IAP'!AV219</f>
        <v>0</v>
      </c>
      <c r="BL219" s="125">
        <f>-'TOTAL INVERSION IAP'!AW219</f>
        <v>0</v>
      </c>
      <c r="BM219" s="125">
        <f>-'TOTAL INVERSION IAP'!AX219</f>
        <v>0</v>
      </c>
      <c r="BN219" s="125">
        <f>-'TOTAL INVERSION IAP'!AY219</f>
        <v>0</v>
      </c>
      <c r="BO219" s="125">
        <f>-'TOTAL INVERSION IAP'!AZ219</f>
        <v>0</v>
      </c>
      <c r="BP219" s="125">
        <f>-'TOTAL INVERSION IAP'!BA219</f>
        <v>0</v>
      </c>
      <c r="BQ219" s="125">
        <f>-'TOTAL INVERSION IAP'!BB219</f>
        <v>0</v>
      </c>
      <c r="BR219" s="125">
        <f>-'TOTAL INVERSION IAP'!BC219</f>
        <v>0</v>
      </c>
    </row>
    <row r="220" spans="2:70" x14ac:dyDescent="0.25">
      <c r="B220" s="59" t="s">
        <v>638</v>
      </c>
      <c r="C220" s="62" t="str">
        <f>+VLOOKUP(B220,'resumen UCAP'!$A$5:$O$329,2,0)</f>
        <v>UCAP Luminaria LED 227 W</v>
      </c>
      <c r="D220" s="63">
        <f>+'Desmonte Infr. financiada'!D220</f>
        <v>227</v>
      </c>
      <c r="E220" s="63" t="str">
        <f>+VLOOKUP(B220,'resumen UCAP'!$A$5:$O$329,3,0)</f>
        <v>Un</v>
      </c>
      <c r="F220" s="64">
        <f>+VLOOKUP(B220,'resumen UCAP'!$A$5:$O$329,15,0)</f>
        <v>2422467.9244272001</v>
      </c>
      <c r="G220" s="61"/>
      <c r="H220" s="125"/>
      <c r="I220" s="125"/>
      <c r="J220" s="125"/>
      <c r="K220" s="125"/>
      <c r="L220" s="125"/>
      <c r="M220" s="125"/>
      <c r="N220" s="125"/>
      <c r="O220" s="125"/>
      <c r="P220" s="125"/>
      <c r="Q220" s="125"/>
      <c r="R220" s="125"/>
      <c r="S220" s="125"/>
      <c r="T220" s="125"/>
      <c r="U220" s="125"/>
      <c r="V220" s="125"/>
      <c r="W220" s="125">
        <f>-'TOTAL INVERSION IAP'!H220</f>
        <v>0</v>
      </c>
      <c r="X220" s="125">
        <f>-'TOTAL INVERSION IAP'!I220</f>
        <v>0</v>
      </c>
      <c r="Y220" s="125">
        <f>-'TOTAL INVERSION IAP'!J220</f>
        <v>0</v>
      </c>
      <c r="Z220" s="125">
        <f>-'TOTAL INVERSION IAP'!K220</f>
        <v>0</v>
      </c>
      <c r="AA220" s="125">
        <f>-'TOTAL INVERSION IAP'!L220</f>
        <v>-1223</v>
      </c>
      <c r="AB220" s="125">
        <f>-'TOTAL INVERSION IAP'!M220</f>
        <v>0</v>
      </c>
      <c r="AC220" s="125">
        <f>-'TOTAL INVERSION IAP'!N220</f>
        <v>0</v>
      </c>
      <c r="AD220" s="125">
        <f>-'TOTAL INVERSION IAP'!O220</f>
        <v>0</v>
      </c>
      <c r="AE220" s="125">
        <f>-'TOTAL INVERSION IAP'!P220</f>
        <v>0</v>
      </c>
      <c r="AF220" s="125">
        <f>-'TOTAL INVERSION IAP'!Q220</f>
        <v>0</v>
      </c>
      <c r="AG220" s="125">
        <f>-'TOTAL INVERSION IAP'!R220</f>
        <v>0</v>
      </c>
      <c r="AH220" s="125">
        <f>-'TOTAL INVERSION IAP'!S220</f>
        <v>0</v>
      </c>
      <c r="AI220" s="125">
        <f>-'TOTAL INVERSION IAP'!T220</f>
        <v>0</v>
      </c>
      <c r="AJ220" s="125">
        <f>-'TOTAL INVERSION IAP'!U220</f>
        <v>0</v>
      </c>
      <c r="AK220" s="125">
        <f>-'TOTAL INVERSION IAP'!V220</f>
        <v>0</v>
      </c>
      <c r="AL220" s="125">
        <f>-'TOTAL INVERSION IAP'!W220</f>
        <v>0</v>
      </c>
      <c r="AM220" s="125">
        <f>-'TOTAL INVERSION IAP'!X220</f>
        <v>0</v>
      </c>
      <c r="AN220" s="125">
        <f>-'TOTAL INVERSION IAP'!Y220</f>
        <v>0</v>
      </c>
      <c r="AO220" s="125">
        <f>-'TOTAL INVERSION IAP'!Z220</f>
        <v>0</v>
      </c>
      <c r="AP220" s="125">
        <f>-'TOTAL INVERSION IAP'!AA220</f>
        <v>-1223</v>
      </c>
      <c r="AQ220" s="125">
        <f>-'TOTAL INVERSION IAP'!AB220</f>
        <v>0</v>
      </c>
      <c r="AR220" s="125">
        <f>-'TOTAL INVERSION IAP'!AC220</f>
        <v>0</v>
      </c>
      <c r="AS220" s="125">
        <f>-'TOTAL INVERSION IAP'!AD220</f>
        <v>0</v>
      </c>
      <c r="AT220" s="125">
        <f>-'TOTAL INVERSION IAP'!AE220</f>
        <v>0</v>
      </c>
      <c r="AU220" s="125">
        <f>-'TOTAL INVERSION IAP'!AF220</f>
        <v>0</v>
      </c>
      <c r="AV220" s="125">
        <f>-'TOTAL INVERSION IAP'!AG220</f>
        <v>0</v>
      </c>
      <c r="AW220" s="125">
        <f>-'TOTAL INVERSION IAP'!AH220</f>
        <v>0</v>
      </c>
      <c r="AX220" s="125">
        <f>-'TOTAL INVERSION IAP'!AI220</f>
        <v>0</v>
      </c>
      <c r="AY220" s="125">
        <f>-'TOTAL INVERSION IAP'!AJ220</f>
        <v>0</v>
      </c>
      <c r="AZ220" s="125">
        <f>-'TOTAL INVERSION IAP'!AK220</f>
        <v>0</v>
      </c>
      <c r="BA220" s="125">
        <f>-'TOTAL INVERSION IAP'!AL220</f>
        <v>0</v>
      </c>
      <c r="BB220" s="125">
        <f>-'TOTAL INVERSION IAP'!AM220</f>
        <v>0</v>
      </c>
      <c r="BC220" s="125">
        <f>-'TOTAL INVERSION IAP'!AN220</f>
        <v>0</v>
      </c>
      <c r="BD220" s="125">
        <f>-'TOTAL INVERSION IAP'!AO220</f>
        <v>0</v>
      </c>
      <c r="BE220" s="125">
        <f>-'TOTAL INVERSION IAP'!AP220</f>
        <v>0</v>
      </c>
      <c r="BF220" s="125">
        <f>-'TOTAL INVERSION IAP'!AQ220</f>
        <v>0</v>
      </c>
      <c r="BG220" s="125">
        <f>-'TOTAL INVERSION IAP'!AR220</f>
        <v>0</v>
      </c>
      <c r="BH220" s="125">
        <f>-'TOTAL INVERSION IAP'!AS220</f>
        <v>0</v>
      </c>
      <c r="BI220" s="125">
        <f>-'TOTAL INVERSION IAP'!AT220</f>
        <v>0</v>
      </c>
      <c r="BJ220" s="125">
        <f>-'TOTAL INVERSION IAP'!AU220</f>
        <v>0</v>
      </c>
      <c r="BK220" s="125">
        <f>-'TOTAL INVERSION IAP'!AV220</f>
        <v>0</v>
      </c>
      <c r="BL220" s="125">
        <f>-'TOTAL INVERSION IAP'!AW220</f>
        <v>0</v>
      </c>
      <c r="BM220" s="125">
        <f>-'TOTAL INVERSION IAP'!AX220</f>
        <v>0</v>
      </c>
      <c r="BN220" s="125">
        <f>-'TOTAL INVERSION IAP'!AY220</f>
        <v>0</v>
      </c>
      <c r="BO220" s="125">
        <f>-'TOTAL INVERSION IAP'!AZ220</f>
        <v>0</v>
      </c>
      <c r="BP220" s="125">
        <f>-'TOTAL INVERSION IAP'!BA220</f>
        <v>0</v>
      </c>
      <c r="BQ220" s="125">
        <f>-'TOTAL INVERSION IAP'!BB220</f>
        <v>0</v>
      </c>
      <c r="BR220" s="125">
        <f>-'TOTAL INVERSION IAP'!BC220</f>
        <v>0</v>
      </c>
    </row>
    <row r="221" spans="2:70" x14ac:dyDescent="0.25">
      <c r="B221" s="59" t="s">
        <v>639</v>
      </c>
      <c r="C221" s="62" t="str">
        <f>+VLOOKUP(B221,'resumen UCAP'!$A$5:$O$329,2,0)</f>
        <v>UCAP Luminaria LED 192 W</v>
      </c>
      <c r="D221" s="63">
        <f>+'Desmonte Infr. financiada'!D221</f>
        <v>192.4</v>
      </c>
      <c r="E221" s="63" t="str">
        <f>+VLOOKUP(B221,'resumen UCAP'!$A$5:$O$329,3,0)</f>
        <v>Un</v>
      </c>
      <c r="F221" s="64">
        <f>+VLOOKUP(B221,'resumen UCAP'!$A$5:$O$329,15,0)</f>
        <v>1991373.255378</v>
      </c>
      <c r="G221" s="61"/>
      <c r="H221" s="125"/>
      <c r="I221" s="125"/>
      <c r="J221" s="125"/>
      <c r="K221" s="125"/>
      <c r="L221" s="125"/>
      <c r="M221" s="125"/>
      <c r="N221" s="125"/>
      <c r="O221" s="125"/>
      <c r="P221" s="125"/>
      <c r="Q221" s="125"/>
      <c r="R221" s="125"/>
      <c r="S221" s="125"/>
      <c r="T221" s="125"/>
      <c r="U221" s="125"/>
      <c r="V221" s="125"/>
      <c r="W221" s="125">
        <f>-'TOTAL INVERSION IAP'!H221</f>
        <v>0</v>
      </c>
      <c r="X221" s="125">
        <f>-'TOTAL INVERSION IAP'!I221</f>
        <v>0</v>
      </c>
      <c r="Y221" s="125">
        <f>-'TOTAL INVERSION IAP'!J221</f>
        <v>0</v>
      </c>
      <c r="Z221" s="125">
        <f>-'TOTAL INVERSION IAP'!K221</f>
        <v>0</v>
      </c>
      <c r="AA221" s="125">
        <f>-'TOTAL INVERSION IAP'!L221</f>
        <v>-277</v>
      </c>
      <c r="AB221" s="125">
        <f>-'TOTAL INVERSION IAP'!M221</f>
        <v>-1227</v>
      </c>
      <c r="AC221" s="125">
        <f>-'TOTAL INVERSION IAP'!N221</f>
        <v>0</v>
      </c>
      <c r="AD221" s="125">
        <f>-'TOTAL INVERSION IAP'!O221</f>
        <v>0</v>
      </c>
      <c r="AE221" s="125">
        <f>-'TOTAL INVERSION IAP'!P221</f>
        <v>0</v>
      </c>
      <c r="AF221" s="125">
        <f>-'TOTAL INVERSION IAP'!Q221</f>
        <v>0</v>
      </c>
      <c r="AG221" s="125">
        <f>-'TOTAL INVERSION IAP'!R221</f>
        <v>0</v>
      </c>
      <c r="AH221" s="125">
        <f>-'TOTAL INVERSION IAP'!S221</f>
        <v>0</v>
      </c>
      <c r="AI221" s="125">
        <f>-'TOTAL INVERSION IAP'!T221</f>
        <v>0</v>
      </c>
      <c r="AJ221" s="125">
        <f>-'TOTAL INVERSION IAP'!U221</f>
        <v>0</v>
      </c>
      <c r="AK221" s="125">
        <f>-'TOTAL INVERSION IAP'!V221</f>
        <v>0</v>
      </c>
      <c r="AL221" s="125">
        <f>-'TOTAL INVERSION IAP'!W221</f>
        <v>0</v>
      </c>
      <c r="AM221" s="125">
        <f>-'TOTAL INVERSION IAP'!X221</f>
        <v>0</v>
      </c>
      <c r="AN221" s="125">
        <f>-'TOTAL INVERSION IAP'!Y221</f>
        <v>0</v>
      </c>
      <c r="AO221" s="125">
        <f>-'TOTAL INVERSION IAP'!Z221</f>
        <v>0</v>
      </c>
      <c r="AP221" s="125">
        <f>-'TOTAL INVERSION IAP'!AA221</f>
        <v>-277</v>
      </c>
      <c r="AQ221" s="125">
        <f>-'TOTAL INVERSION IAP'!AB221</f>
        <v>-1227</v>
      </c>
      <c r="AR221" s="125">
        <f>-'TOTAL INVERSION IAP'!AC221</f>
        <v>0</v>
      </c>
      <c r="AS221" s="125">
        <f>-'TOTAL INVERSION IAP'!AD221</f>
        <v>0</v>
      </c>
      <c r="AT221" s="125">
        <f>-'TOTAL INVERSION IAP'!AE221</f>
        <v>0</v>
      </c>
      <c r="AU221" s="125">
        <f>-'TOTAL INVERSION IAP'!AF221</f>
        <v>0</v>
      </c>
      <c r="AV221" s="125">
        <f>-'TOTAL INVERSION IAP'!AG221</f>
        <v>0</v>
      </c>
      <c r="AW221" s="125">
        <f>-'TOTAL INVERSION IAP'!AH221</f>
        <v>0</v>
      </c>
      <c r="AX221" s="125">
        <f>-'TOTAL INVERSION IAP'!AI221</f>
        <v>0</v>
      </c>
      <c r="AY221" s="125">
        <f>-'TOTAL INVERSION IAP'!AJ221</f>
        <v>0</v>
      </c>
      <c r="AZ221" s="125">
        <f>-'TOTAL INVERSION IAP'!AK221</f>
        <v>0</v>
      </c>
      <c r="BA221" s="125">
        <f>-'TOTAL INVERSION IAP'!AL221</f>
        <v>0</v>
      </c>
      <c r="BB221" s="125">
        <f>-'TOTAL INVERSION IAP'!AM221</f>
        <v>0</v>
      </c>
      <c r="BC221" s="125">
        <f>-'TOTAL INVERSION IAP'!AN221</f>
        <v>0</v>
      </c>
      <c r="BD221" s="125">
        <f>-'TOTAL INVERSION IAP'!AO221</f>
        <v>0</v>
      </c>
      <c r="BE221" s="125">
        <f>-'TOTAL INVERSION IAP'!AP221</f>
        <v>0</v>
      </c>
      <c r="BF221" s="125">
        <f>-'TOTAL INVERSION IAP'!AQ221</f>
        <v>0</v>
      </c>
      <c r="BG221" s="125">
        <f>-'TOTAL INVERSION IAP'!AR221</f>
        <v>0</v>
      </c>
      <c r="BH221" s="125">
        <f>-'TOTAL INVERSION IAP'!AS221</f>
        <v>0</v>
      </c>
      <c r="BI221" s="125">
        <f>-'TOTAL INVERSION IAP'!AT221</f>
        <v>0</v>
      </c>
      <c r="BJ221" s="125">
        <f>-'TOTAL INVERSION IAP'!AU221</f>
        <v>0</v>
      </c>
      <c r="BK221" s="125">
        <f>-'TOTAL INVERSION IAP'!AV221</f>
        <v>0</v>
      </c>
      <c r="BL221" s="125">
        <f>-'TOTAL INVERSION IAP'!AW221</f>
        <v>0</v>
      </c>
      <c r="BM221" s="125">
        <f>-'TOTAL INVERSION IAP'!AX221</f>
        <v>0</v>
      </c>
      <c r="BN221" s="125">
        <f>-'TOTAL INVERSION IAP'!AY221</f>
        <v>0</v>
      </c>
      <c r="BO221" s="125">
        <f>-'TOTAL INVERSION IAP'!AZ221</f>
        <v>0</v>
      </c>
      <c r="BP221" s="125">
        <f>-'TOTAL INVERSION IAP'!BA221</f>
        <v>0</v>
      </c>
      <c r="BQ221" s="125">
        <f>-'TOTAL INVERSION IAP'!BB221</f>
        <v>0</v>
      </c>
      <c r="BR221" s="125">
        <f>-'TOTAL INVERSION IAP'!BC221</f>
        <v>0</v>
      </c>
    </row>
    <row r="222" spans="2:70" x14ac:dyDescent="0.25">
      <c r="B222" s="59"/>
      <c r="C222" s="59"/>
      <c r="D222" s="60"/>
      <c r="E222" s="59"/>
      <c r="F222" s="125"/>
      <c r="G222" s="61"/>
      <c r="H222" s="125"/>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row>
    <row r="223" spans="2:70" x14ac:dyDescent="0.25">
      <c r="B223" s="59"/>
      <c r="C223" s="59"/>
      <c r="D223" s="60"/>
      <c r="E223" s="59"/>
      <c r="F223" s="125"/>
      <c r="G223" s="61"/>
      <c r="H223" s="125"/>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row>
    <row r="224" spans="2:70" x14ac:dyDescent="0.25">
      <c r="B224" s="126"/>
      <c r="C224" s="127" t="s">
        <v>289</v>
      </c>
      <c r="D224" s="128"/>
      <c r="E224" s="126"/>
      <c r="F224" s="129"/>
      <c r="G224" s="129">
        <f>+SUM(G5:G223)</f>
        <v>32760</v>
      </c>
      <c r="H224" s="129">
        <f t="shared" ref="H224:AK224" si="3">+SUM(H5:H223)</f>
        <v>0</v>
      </c>
      <c r="I224" s="129">
        <f t="shared" si="3"/>
        <v>0</v>
      </c>
      <c r="J224" s="129">
        <f t="shared" si="3"/>
        <v>0</v>
      </c>
      <c r="K224" s="129">
        <f t="shared" si="3"/>
        <v>0</v>
      </c>
      <c r="L224" s="129">
        <f t="shared" si="3"/>
        <v>0</v>
      </c>
      <c r="M224" s="129">
        <f t="shared" si="3"/>
        <v>0</v>
      </c>
      <c r="N224" s="129">
        <f t="shared" si="3"/>
        <v>0</v>
      </c>
      <c r="O224" s="129">
        <f t="shared" si="3"/>
        <v>0</v>
      </c>
      <c r="P224" s="129">
        <f t="shared" si="3"/>
        <v>0</v>
      </c>
      <c r="Q224" s="129">
        <f t="shared" si="3"/>
        <v>0</v>
      </c>
      <c r="R224" s="129">
        <f t="shared" si="3"/>
        <v>0</v>
      </c>
      <c r="S224" s="129">
        <f t="shared" si="3"/>
        <v>0</v>
      </c>
      <c r="T224" s="129">
        <f t="shared" si="3"/>
        <v>0</v>
      </c>
      <c r="U224" s="129">
        <f t="shared" si="3"/>
        <v>0</v>
      </c>
      <c r="V224" s="129">
        <f t="shared" si="3"/>
        <v>0</v>
      </c>
      <c r="W224" s="129">
        <f t="shared" si="3"/>
        <v>0</v>
      </c>
      <c r="X224" s="129">
        <f t="shared" si="3"/>
        <v>-2500</v>
      </c>
      <c r="Y224" s="129">
        <f t="shared" si="3"/>
        <v>-2950</v>
      </c>
      <c r="Z224" s="129">
        <f t="shared" si="3"/>
        <v>-2275</v>
      </c>
      <c r="AA224" s="129">
        <f t="shared" si="3"/>
        <v>-1615</v>
      </c>
      <c r="AB224" s="129">
        <f t="shared" si="3"/>
        <v>-1342</v>
      </c>
      <c r="AC224" s="129">
        <f t="shared" si="3"/>
        <v>-220</v>
      </c>
      <c r="AD224" s="129">
        <f t="shared" si="3"/>
        <v>-220</v>
      </c>
      <c r="AE224" s="129">
        <f t="shared" si="3"/>
        <v>-220</v>
      </c>
      <c r="AF224" s="129">
        <f t="shared" si="3"/>
        <v>-220</v>
      </c>
      <c r="AG224" s="129">
        <f t="shared" si="3"/>
        <v>-220</v>
      </c>
      <c r="AH224" s="129">
        <f t="shared" si="3"/>
        <v>-220</v>
      </c>
      <c r="AI224" s="129">
        <f t="shared" si="3"/>
        <v>-220</v>
      </c>
      <c r="AJ224" s="129">
        <f t="shared" si="3"/>
        <v>-220</v>
      </c>
      <c r="AK224" s="129">
        <f t="shared" si="3"/>
        <v>-220</v>
      </c>
      <c r="AL224" s="129">
        <f t="shared" ref="AL224:BR224" si="4">+SUM(AL5:AL223)</f>
        <v>-22758</v>
      </c>
      <c r="AM224" s="129">
        <f t="shared" si="4"/>
        <v>-3000</v>
      </c>
      <c r="AN224" s="129">
        <f t="shared" si="4"/>
        <v>-3450</v>
      </c>
      <c r="AO224" s="129">
        <f t="shared" si="4"/>
        <v>-2775</v>
      </c>
      <c r="AP224" s="129">
        <f t="shared" si="4"/>
        <v>-2115</v>
      </c>
      <c r="AQ224" s="129">
        <f t="shared" si="4"/>
        <v>-1842</v>
      </c>
      <c r="AR224" s="129">
        <f t="shared" si="4"/>
        <v>-720</v>
      </c>
      <c r="AS224" s="129">
        <f t="shared" si="4"/>
        <v>-720</v>
      </c>
      <c r="AT224" s="129">
        <f t="shared" si="4"/>
        <v>-720</v>
      </c>
      <c r="AU224" s="129">
        <f t="shared" si="4"/>
        <v>-720</v>
      </c>
      <c r="AV224" s="129">
        <f t="shared" si="4"/>
        <v>-720</v>
      </c>
      <c r="AW224" s="129">
        <f t="shared" si="4"/>
        <v>-720</v>
      </c>
      <c r="AX224" s="129">
        <f t="shared" si="4"/>
        <v>-720</v>
      </c>
      <c r="AY224" s="129">
        <f t="shared" si="4"/>
        <v>-720</v>
      </c>
      <c r="AZ224" s="129">
        <f t="shared" si="4"/>
        <v>-720</v>
      </c>
      <c r="BA224" s="129">
        <f t="shared" si="4"/>
        <v>0</v>
      </c>
      <c r="BB224" s="129">
        <f t="shared" si="4"/>
        <v>0</v>
      </c>
      <c r="BC224" s="129">
        <f t="shared" si="4"/>
        <v>0</v>
      </c>
      <c r="BD224" s="129">
        <f t="shared" si="4"/>
        <v>0</v>
      </c>
      <c r="BE224" s="129">
        <f t="shared" si="4"/>
        <v>0</v>
      </c>
      <c r="BF224" s="129">
        <f t="shared" si="4"/>
        <v>0</v>
      </c>
      <c r="BG224" s="129">
        <f t="shared" si="4"/>
        <v>0</v>
      </c>
      <c r="BH224" s="129">
        <f t="shared" si="4"/>
        <v>0</v>
      </c>
      <c r="BI224" s="129">
        <f t="shared" si="4"/>
        <v>0</v>
      </c>
      <c r="BJ224" s="129">
        <f t="shared" si="4"/>
        <v>0</v>
      </c>
      <c r="BK224" s="129">
        <f t="shared" si="4"/>
        <v>0</v>
      </c>
      <c r="BL224" s="129">
        <f t="shared" si="4"/>
        <v>0</v>
      </c>
      <c r="BM224" s="129">
        <f t="shared" si="4"/>
        <v>0</v>
      </c>
      <c r="BN224" s="129">
        <f t="shared" si="4"/>
        <v>0</v>
      </c>
      <c r="BO224" s="129">
        <f t="shared" si="4"/>
        <v>0</v>
      </c>
      <c r="BP224" s="129">
        <f t="shared" si="4"/>
        <v>0</v>
      </c>
      <c r="BQ224" s="129">
        <f t="shared" si="4"/>
        <v>0</v>
      </c>
      <c r="BR224" s="129">
        <f t="shared" si="4"/>
        <v>0</v>
      </c>
    </row>
    <row r="225" spans="2:70" x14ac:dyDescent="0.25">
      <c r="B225" s="59"/>
      <c r="C225" s="126" t="s">
        <v>441</v>
      </c>
      <c r="D225" s="60"/>
      <c r="E225" s="59"/>
      <c r="F225" s="61"/>
      <c r="G225" s="129">
        <f>+SUMPRODUCT($F$5:$F$223,G5:G223)</f>
        <v>11895402911</v>
      </c>
      <c r="H225" s="129">
        <f t="shared" ref="H225:BR225" si="5">+SUMPRODUCT($F$5:$F$223,H5:H223)</f>
        <v>0</v>
      </c>
      <c r="I225" s="129">
        <f t="shared" si="5"/>
        <v>0</v>
      </c>
      <c r="J225" s="129">
        <f t="shared" si="5"/>
        <v>0</v>
      </c>
      <c r="K225" s="129">
        <f t="shared" si="5"/>
        <v>0</v>
      </c>
      <c r="L225" s="129">
        <f t="shared" si="5"/>
        <v>0</v>
      </c>
      <c r="M225" s="129">
        <f t="shared" si="5"/>
        <v>0</v>
      </c>
      <c r="N225" s="129">
        <f t="shared" si="5"/>
        <v>0</v>
      </c>
      <c r="O225" s="129">
        <f t="shared" si="5"/>
        <v>0</v>
      </c>
      <c r="P225" s="129">
        <f t="shared" si="5"/>
        <v>0</v>
      </c>
      <c r="Q225" s="129">
        <f t="shared" si="5"/>
        <v>0</v>
      </c>
      <c r="R225" s="129">
        <f t="shared" si="5"/>
        <v>0</v>
      </c>
      <c r="S225" s="129">
        <f t="shared" si="5"/>
        <v>0</v>
      </c>
      <c r="T225" s="129">
        <f t="shared" si="5"/>
        <v>0</v>
      </c>
      <c r="U225" s="129">
        <f t="shared" si="5"/>
        <v>0</v>
      </c>
      <c r="V225" s="129">
        <f t="shared" si="5"/>
        <v>0</v>
      </c>
      <c r="W225" s="129">
        <f t="shared" si="5"/>
        <v>0</v>
      </c>
      <c r="X225" s="129">
        <f t="shared" si="5"/>
        <v>-2779299132.6750002</v>
      </c>
      <c r="Y225" s="129">
        <f t="shared" si="5"/>
        <v>-3475137582.9241652</v>
      </c>
      <c r="Z225" s="129">
        <f t="shared" si="5"/>
        <v>-3743011491.637002</v>
      </c>
      <c r="AA225" s="129">
        <f t="shared" si="5"/>
        <v>-3642136423.417222</v>
      </c>
      <c r="AB225" s="129">
        <f t="shared" si="5"/>
        <v>-2571262744.4518557</v>
      </c>
      <c r="AC225" s="129">
        <f t="shared" si="5"/>
        <v>-244578323.67539999</v>
      </c>
      <c r="AD225" s="129">
        <f t="shared" si="5"/>
        <v>-244578323.67539999</v>
      </c>
      <c r="AE225" s="129">
        <f t="shared" si="5"/>
        <v>-244578323.67539999</v>
      </c>
      <c r="AF225" s="129">
        <f t="shared" si="5"/>
        <v>-244578323.67539999</v>
      </c>
      <c r="AG225" s="129">
        <f t="shared" si="5"/>
        <v>-244578323.67539999</v>
      </c>
      <c r="AH225" s="129">
        <f t="shared" si="5"/>
        <v>-244578323.67539999</v>
      </c>
      <c r="AI225" s="129">
        <f t="shared" si="5"/>
        <v>-244578323.67539999</v>
      </c>
      <c r="AJ225" s="129">
        <f t="shared" si="5"/>
        <v>-244578323.67539999</v>
      </c>
      <c r="AK225" s="129">
        <f t="shared" si="5"/>
        <v>-244578323.67539999</v>
      </c>
      <c r="AL225" s="129">
        <f t="shared" si="5"/>
        <v>-34662198425.555656</v>
      </c>
      <c r="AM225" s="129">
        <f t="shared" si="5"/>
        <v>-3335158959.21</v>
      </c>
      <c r="AN225" s="129">
        <f t="shared" si="5"/>
        <v>-4030997409.4591656</v>
      </c>
      <c r="AO225" s="129">
        <f t="shared" si="5"/>
        <v>-4298871318.1720018</v>
      </c>
      <c r="AP225" s="129">
        <f t="shared" si="5"/>
        <v>-4197996249.9522219</v>
      </c>
      <c r="AQ225" s="129">
        <f t="shared" si="5"/>
        <v>-3127122570.986856</v>
      </c>
      <c r="AR225" s="129">
        <f t="shared" si="5"/>
        <v>-800438150.21039999</v>
      </c>
      <c r="AS225" s="129">
        <f t="shared" si="5"/>
        <v>-800438150.21039999</v>
      </c>
      <c r="AT225" s="129">
        <f t="shared" si="5"/>
        <v>-800438150.21039999</v>
      </c>
      <c r="AU225" s="129">
        <f t="shared" si="5"/>
        <v>-800438150.21039999</v>
      </c>
      <c r="AV225" s="129">
        <f t="shared" si="5"/>
        <v>-800438150.21039999</v>
      </c>
      <c r="AW225" s="129">
        <f t="shared" si="5"/>
        <v>-800438150.21039999</v>
      </c>
      <c r="AX225" s="129">
        <f t="shared" si="5"/>
        <v>-800438150.21039999</v>
      </c>
      <c r="AY225" s="129">
        <f t="shared" si="5"/>
        <v>-800438150.21039999</v>
      </c>
      <c r="AZ225" s="129">
        <f t="shared" si="5"/>
        <v>-800438150.21039999</v>
      </c>
      <c r="BA225" s="129">
        <f t="shared" si="5"/>
        <v>0</v>
      </c>
      <c r="BB225" s="129">
        <f t="shared" si="5"/>
        <v>0</v>
      </c>
      <c r="BC225" s="129">
        <f t="shared" si="5"/>
        <v>0</v>
      </c>
      <c r="BD225" s="129">
        <f t="shared" si="5"/>
        <v>0</v>
      </c>
      <c r="BE225" s="129">
        <f t="shared" si="5"/>
        <v>0</v>
      </c>
      <c r="BF225" s="129">
        <f t="shared" si="5"/>
        <v>0</v>
      </c>
      <c r="BG225" s="129">
        <f t="shared" si="5"/>
        <v>0</v>
      </c>
      <c r="BH225" s="129">
        <f t="shared" si="5"/>
        <v>0</v>
      </c>
      <c r="BI225" s="129">
        <f t="shared" si="5"/>
        <v>0</v>
      </c>
      <c r="BJ225" s="129">
        <f t="shared" si="5"/>
        <v>0</v>
      </c>
      <c r="BK225" s="129">
        <f t="shared" si="5"/>
        <v>0</v>
      </c>
      <c r="BL225" s="129">
        <f t="shared" si="5"/>
        <v>0</v>
      </c>
      <c r="BM225" s="129">
        <f t="shared" si="5"/>
        <v>0</v>
      </c>
      <c r="BN225" s="129">
        <f t="shared" si="5"/>
        <v>0</v>
      </c>
      <c r="BO225" s="129">
        <f t="shared" si="5"/>
        <v>0</v>
      </c>
      <c r="BP225" s="129">
        <f t="shared" si="5"/>
        <v>0</v>
      </c>
      <c r="BQ225" s="129">
        <f t="shared" si="5"/>
        <v>0</v>
      </c>
      <c r="BR225" s="129">
        <f t="shared" si="5"/>
        <v>0</v>
      </c>
    </row>
    <row r="226" spans="2:70" x14ac:dyDescent="0.25">
      <c r="B226" s="59"/>
      <c r="C226" s="59"/>
      <c r="D226" s="60"/>
      <c r="E226" s="59"/>
      <c r="F226" s="61"/>
      <c r="G226" s="61"/>
      <c r="H226" s="61"/>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row>
    <row r="227" spans="2:70" x14ac:dyDescent="0.25">
      <c r="B227" s="59"/>
      <c r="C227" s="59"/>
      <c r="D227" s="60"/>
      <c r="E227" s="59"/>
      <c r="F227" s="61"/>
      <c r="G227" s="61"/>
      <c r="H227" s="61"/>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row>
    <row r="228" spans="2:70" x14ac:dyDescent="0.25">
      <c r="B228" s="59"/>
      <c r="C228" s="59"/>
      <c r="D228" s="60"/>
      <c r="E228" s="59"/>
      <c r="F228" s="61"/>
      <c r="G228" s="61"/>
      <c r="H228" s="61"/>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row>
    <row r="229" spans="2:70" x14ac:dyDescent="0.25">
      <c r="B229" s="59"/>
      <c r="C229" s="59"/>
      <c r="D229" s="60"/>
      <c r="E229" s="59"/>
      <c r="F229" s="61"/>
      <c r="G229" s="61"/>
      <c r="H229" s="61"/>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row>
    <row r="230" spans="2:70" x14ac:dyDescent="0.25">
      <c r="B230" s="58"/>
      <c r="C230" s="130" t="str">
        <f>+Inventario!C230</f>
        <v xml:space="preserve">OTROS ELEMENTOS PARA ILUMINACIÓN </v>
      </c>
      <c r="D230" s="131"/>
      <c r="E230" s="58"/>
      <c r="F230" s="132"/>
      <c r="G230" s="132"/>
      <c r="H230" s="132"/>
      <c r="I230" s="58"/>
      <c r="J230" s="29"/>
      <c r="K230" s="30"/>
      <c r="L230" s="30"/>
      <c r="M230" s="132"/>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row>
    <row r="231" spans="2:70" x14ac:dyDescent="0.25">
      <c r="B231" s="59" t="s">
        <v>543</v>
      </c>
      <c r="C231" s="62" t="str">
        <f>+VLOOKUP(B231,'resumen UCAP'!$A$5:$O$329,2,0)</f>
        <v>Contactor fotocelda</v>
      </c>
      <c r="D231" s="63"/>
      <c r="E231" s="63" t="str">
        <f>+VLOOKUP(B231,'resumen UCAP'!$A$5:$O$329,3,0)</f>
        <v>Un</v>
      </c>
      <c r="F231" s="64">
        <f>+VLOOKUP(B231,'resumen UCAP'!$A$5:$O$329,15,0)</f>
        <v>82481.182843570379</v>
      </c>
      <c r="G231" s="61">
        <v>689</v>
      </c>
      <c r="H231" s="125"/>
      <c r="I231" s="125"/>
      <c r="J231" s="125"/>
      <c r="K231" s="125"/>
      <c r="L231" s="125"/>
      <c r="M231" s="125"/>
      <c r="N231" s="125"/>
      <c r="O231" s="125"/>
      <c r="P231" s="125"/>
      <c r="Q231" s="125"/>
      <c r="R231" s="125"/>
      <c r="S231" s="125"/>
      <c r="T231" s="125"/>
      <c r="U231" s="125"/>
      <c r="V231" s="125"/>
      <c r="W231" s="125">
        <f>-'TOTAL INVERSION IAP'!H231</f>
        <v>0</v>
      </c>
      <c r="X231" s="125">
        <f>-'TOTAL INVERSION IAP'!I231</f>
        <v>0</v>
      </c>
      <c r="Y231" s="125">
        <f>-'TOTAL INVERSION IAP'!J231</f>
        <v>0</v>
      </c>
      <c r="Z231" s="125">
        <f>-'TOTAL INVERSION IAP'!K231</f>
        <v>0</v>
      </c>
      <c r="AA231" s="125">
        <f>-'TOTAL INVERSION IAP'!L231</f>
        <v>0</v>
      </c>
      <c r="AB231" s="125">
        <f>-'TOTAL INVERSION IAP'!M231</f>
        <v>0</v>
      </c>
      <c r="AC231" s="125">
        <f>-'TOTAL INVERSION IAP'!N231</f>
        <v>0</v>
      </c>
      <c r="AD231" s="125">
        <f>-'TOTAL INVERSION IAP'!O231</f>
        <v>0</v>
      </c>
      <c r="AE231" s="125">
        <f>-'TOTAL INVERSION IAP'!P231</f>
        <v>0</v>
      </c>
      <c r="AF231" s="125">
        <f>-'TOTAL INVERSION IAP'!Q231</f>
        <v>0</v>
      </c>
      <c r="AG231" s="125">
        <f>-'TOTAL INVERSION IAP'!R231</f>
        <v>0</v>
      </c>
      <c r="AH231" s="125">
        <f>-'TOTAL INVERSION IAP'!S231</f>
        <v>0</v>
      </c>
      <c r="AI231" s="125">
        <f>-'TOTAL INVERSION IAP'!T231</f>
        <v>0</v>
      </c>
      <c r="AJ231" s="125">
        <f>-'TOTAL INVERSION IAP'!U231</f>
        <v>0</v>
      </c>
      <c r="AK231" s="125">
        <f>-'TOTAL INVERSION IAP'!V231</f>
        <v>0</v>
      </c>
      <c r="AL231" s="125">
        <f>-'TOTAL INVERSION IAP'!W231</f>
        <v>0</v>
      </c>
      <c r="AM231" s="125">
        <f>-'TOTAL INVERSION IAP'!X231</f>
        <v>0</v>
      </c>
      <c r="AN231" s="125">
        <f>-'TOTAL INVERSION IAP'!Y231</f>
        <v>0</v>
      </c>
      <c r="AO231" s="125">
        <f>-'TOTAL INVERSION IAP'!Z231</f>
        <v>0</v>
      </c>
      <c r="AP231" s="125">
        <f>-'TOTAL INVERSION IAP'!AA231</f>
        <v>0</v>
      </c>
      <c r="AQ231" s="125">
        <f>-'TOTAL INVERSION IAP'!AB231</f>
        <v>0</v>
      </c>
      <c r="AR231" s="125">
        <f>-'TOTAL INVERSION IAP'!AC231</f>
        <v>0</v>
      </c>
      <c r="AS231" s="125">
        <f>-'TOTAL INVERSION IAP'!AD231</f>
        <v>0</v>
      </c>
      <c r="AT231" s="125">
        <f>-'TOTAL INVERSION IAP'!AE231</f>
        <v>0</v>
      </c>
      <c r="AU231" s="125">
        <f>-'TOTAL INVERSION IAP'!AF231</f>
        <v>0</v>
      </c>
      <c r="AV231" s="125">
        <f>-'TOTAL INVERSION IAP'!AG231</f>
        <v>0</v>
      </c>
      <c r="AW231" s="125">
        <f>-'TOTAL INVERSION IAP'!AH231</f>
        <v>0</v>
      </c>
      <c r="AX231" s="125">
        <f>-'TOTAL INVERSION IAP'!AI231</f>
        <v>0</v>
      </c>
      <c r="AY231" s="125">
        <f>-'TOTAL INVERSION IAP'!AJ231</f>
        <v>0</v>
      </c>
      <c r="AZ231" s="125">
        <f>-'TOTAL INVERSION IAP'!AK231</f>
        <v>0</v>
      </c>
      <c r="BA231" s="125">
        <f>-'TOTAL INVERSION IAP'!AL231</f>
        <v>0</v>
      </c>
      <c r="BB231" s="125">
        <f>-'TOTAL INVERSION IAP'!AM231</f>
        <v>0</v>
      </c>
      <c r="BC231" s="125">
        <f>-'TOTAL INVERSION IAP'!AN231</f>
        <v>0</v>
      </c>
      <c r="BD231" s="125">
        <f>-'TOTAL INVERSION IAP'!AO231</f>
        <v>0</v>
      </c>
      <c r="BE231" s="125">
        <f>-'TOTAL INVERSION IAP'!AP231</f>
        <v>0</v>
      </c>
      <c r="BF231" s="125">
        <f>-'TOTAL INVERSION IAP'!AQ231</f>
        <v>0</v>
      </c>
      <c r="BG231" s="125">
        <f>-'TOTAL INVERSION IAP'!AR231</f>
        <v>0</v>
      </c>
      <c r="BH231" s="125">
        <f>-'TOTAL INVERSION IAP'!AS231</f>
        <v>0</v>
      </c>
      <c r="BI231" s="125">
        <f>-'TOTAL INVERSION IAP'!AT231</f>
        <v>0</v>
      </c>
      <c r="BJ231" s="125">
        <f>-'TOTAL INVERSION IAP'!AU231</f>
        <v>0</v>
      </c>
      <c r="BK231" s="125">
        <f>-'TOTAL INVERSION IAP'!AV231</f>
        <v>0</v>
      </c>
      <c r="BL231" s="125">
        <f>-'TOTAL INVERSION IAP'!AW231</f>
        <v>0</v>
      </c>
      <c r="BM231" s="125">
        <f>-'TOTAL INVERSION IAP'!AX231</f>
        <v>0</v>
      </c>
      <c r="BN231" s="125">
        <f>-'TOTAL INVERSION IAP'!AY231</f>
        <v>0</v>
      </c>
      <c r="BO231" s="125">
        <f>-'TOTAL INVERSION IAP'!AZ231</f>
        <v>0</v>
      </c>
      <c r="BP231" s="125">
        <f>-'TOTAL INVERSION IAP'!BA231</f>
        <v>0</v>
      </c>
      <c r="BQ231" s="125">
        <f>-'TOTAL INVERSION IAP'!BB231</f>
        <v>0</v>
      </c>
      <c r="BR231" s="125">
        <f>-'TOTAL INVERSION IAP'!BC231</f>
        <v>0</v>
      </c>
    </row>
    <row r="232" spans="2:70" x14ac:dyDescent="0.25">
      <c r="B232" s="59" t="s">
        <v>544</v>
      </c>
      <c r="C232" s="62" t="str">
        <f>+VLOOKUP(B232,'resumen UCAP'!$A$5:$O$329,2,0)</f>
        <v>Contactor reloj</v>
      </c>
      <c r="D232" s="63"/>
      <c r="E232" s="63" t="str">
        <f>+VLOOKUP(B232,'resumen UCAP'!$A$5:$O$329,3,0)</f>
        <v>Un</v>
      </c>
      <c r="F232" s="64">
        <f>+VLOOKUP(B232,'resumen UCAP'!$A$5:$O$329,15,0)</f>
        <v>187221.25221101454</v>
      </c>
      <c r="G232" s="61">
        <v>69</v>
      </c>
      <c r="H232" s="125"/>
      <c r="I232" s="125"/>
      <c r="J232" s="125"/>
      <c r="K232" s="125"/>
      <c r="L232" s="125"/>
      <c r="M232" s="125"/>
      <c r="N232" s="125"/>
      <c r="O232" s="125"/>
      <c r="P232" s="125"/>
      <c r="Q232" s="125"/>
      <c r="R232" s="125"/>
      <c r="S232" s="125"/>
      <c r="T232" s="125"/>
      <c r="U232" s="125"/>
      <c r="V232" s="125"/>
      <c r="W232" s="125">
        <f>-'TOTAL INVERSION IAP'!H232</f>
        <v>0</v>
      </c>
      <c r="X232" s="125">
        <f>-'TOTAL INVERSION IAP'!I232</f>
        <v>0</v>
      </c>
      <c r="Y232" s="125">
        <f>-'TOTAL INVERSION IAP'!J232</f>
        <v>0</v>
      </c>
      <c r="Z232" s="125">
        <f>-'TOTAL INVERSION IAP'!K232</f>
        <v>0</v>
      </c>
      <c r="AA232" s="125">
        <f>-'TOTAL INVERSION IAP'!L232</f>
        <v>0</v>
      </c>
      <c r="AB232" s="125">
        <f>-'TOTAL INVERSION IAP'!M232</f>
        <v>0</v>
      </c>
      <c r="AC232" s="125">
        <f>-'TOTAL INVERSION IAP'!N232</f>
        <v>0</v>
      </c>
      <c r="AD232" s="125">
        <f>-'TOTAL INVERSION IAP'!O232</f>
        <v>0</v>
      </c>
      <c r="AE232" s="125">
        <f>-'TOTAL INVERSION IAP'!P232</f>
        <v>0</v>
      </c>
      <c r="AF232" s="125">
        <f>-'TOTAL INVERSION IAP'!Q232</f>
        <v>0</v>
      </c>
      <c r="AG232" s="125">
        <f>-'TOTAL INVERSION IAP'!R232</f>
        <v>0</v>
      </c>
      <c r="AH232" s="125">
        <f>-'TOTAL INVERSION IAP'!S232</f>
        <v>0</v>
      </c>
      <c r="AI232" s="125">
        <f>-'TOTAL INVERSION IAP'!T232</f>
        <v>0</v>
      </c>
      <c r="AJ232" s="125">
        <f>-'TOTAL INVERSION IAP'!U232</f>
        <v>0</v>
      </c>
      <c r="AK232" s="125">
        <f>-'TOTAL INVERSION IAP'!V232</f>
        <v>0</v>
      </c>
      <c r="AL232" s="125">
        <f>-'TOTAL INVERSION IAP'!W232</f>
        <v>0</v>
      </c>
      <c r="AM232" s="125">
        <f>-'TOTAL INVERSION IAP'!X232</f>
        <v>0</v>
      </c>
      <c r="AN232" s="125">
        <f>-'TOTAL INVERSION IAP'!Y232</f>
        <v>0</v>
      </c>
      <c r="AO232" s="125">
        <f>-'TOTAL INVERSION IAP'!Z232</f>
        <v>0</v>
      </c>
      <c r="AP232" s="125">
        <f>-'TOTAL INVERSION IAP'!AA232</f>
        <v>0</v>
      </c>
      <c r="AQ232" s="125">
        <f>-'TOTAL INVERSION IAP'!AB232</f>
        <v>0</v>
      </c>
      <c r="AR232" s="125">
        <f>-'TOTAL INVERSION IAP'!AC232</f>
        <v>0</v>
      </c>
      <c r="AS232" s="125">
        <f>-'TOTAL INVERSION IAP'!AD232</f>
        <v>0</v>
      </c>
      <c r="AT232" s="125">
        <f>-'TOTAL INVERSION IAP'!AE232</f>
        <v>0</v>
      </c>
      <c r="AU232" s="125">
        <f>-'TOTAL INVERSION IAP'!AF232</f>
        <v>0</v>
      </c>
      <c r="AV232" s="125">
        <f>-'TOTAL INVERSION IAP'!AG232</f>
        <v>0</v>
      </c>
      <c r="AW232" s="125">
        <f>-'TOTAL INVERSION IAP'!AH232</f>
        <v>0</v>
      </c>
      <c r="AX232" s="125">
        <f>-'TOTAL INVERSION IAP'!AI232</f>
        <v>0</v>
      </c>
      <c r="AY232" s="125">
        <f>-'TOTAL INVERSION IAP'!AJ232</f>
        <v>0</v>
      </c>
      <c r="AZ232" s="125">
        <f>-'TOTAL INVERSION IAP'!AK232</f>
        <v>0</v>
      </c>
      <c r="BA232" s="125">
        <f>-'TOTAL INVERSION IAP'!AL232</f>
        <v>0</v>
      </c>
      <c r="BB232" s="125">
        <f>-'TOTAL INVERSION IAP'!AM232</f>
        <v>0</v>
      </c>
      <c r="BC232" s="125">
        <f>-'TOTAL INVERSION IAP'!AN232</f>
        <v>0</v>
      </c>
      <c r="BD232" s="125">
        <f>-'TOTAL INVERSION IAP'!AO232</f>
        <v>0</v>
      </c>
      <c r="BE232" s="125">
        <f>-'TOTAL INVERSION IAP'!AP232</f>
        <v>0</v>
      </c>
      <c r="BF232" s="125">
        <f>-'TOTAL INVERSION IAP'!AQ232</f>
        <v>0</v>
      </c>
      <c r="BG232" s="125">
        <f>-'TOTAL INVERSION IAP'!AR232</f>
        <v>0</v>
      </c>
      <c r="BH232" s="125">
        <f>-'TOTAL INVERSION IAP'!AS232</f>
        <v>0</v>
      </c>
      <c r="BI232" s="125">
        <f>-'TOTAL INVERSION IAP'!AT232</f>
        <v>0</v>
      </c>
      <c r="BJ232" s="125">
        <f>-'TOTAL INVERSION IAP'!AU232</f>
        <v>0</v>
      </c>
      <c r="BK232" s="125">
        <f>-'TOTAL INVERSION IAP'!AV232</f>
        <v>0</v>
      </c>
      <c r="BL232" s="125">
        <f>-'TOTAL INVERSION IAP'!AW232</f>
        <v>0</v>
      </c>
      <c r="BM232" s="125">
        <f>-'TOTAL INVERSION IAP'!AX232</f>
        <v>0</v>
      </c>
      <c r="BN232" s="125">
        <f>-'TOTAL INVERSION IAP'!AY232</f>
        <v>0</v>
      </c>
      <c r="BO232" s="125">
        <f>-'TOTAL INVERSION IAP'!AZ232</f>
        <v>0</v>
      </c>
      <c r="BP232" s="125">
        <f>-'TOTAL INVERSION IAP'!BA232</f>
        <v>0</v>
      </c>
      <c r="BQ232" s="125">
        <f>-'TOTAL INVERSION IAP'!BB232</f>
        <v>0</v>
      </c>
      <c r="BR232" s="125">
        <f>-'TOTAL INVERSION IAP'!BC232</f>
        <v>0</v>
      </c>
    </row>
    <row r="233" spans="2:70" x14ac:dyDescent="0.25">
      <c r="B233" s="59" t="s">
        <v>545</v>
      </c>
      <c r="C233" s="62" t="str">
        <f>+VLOOKUP(B233,'resumen UCAP'!$A$5:$O$329,2,0)</f>
        <v>Contactor fotocelda 45AMP</v>
      </c>
      <c r="D233" s="63"/>
      <c r="E233" s="63" t="str">
        <f>+VLOOKUP(B233,'resumen UCAP'!$A$5:$O$329,3,0)</f>
        <v>Un</v>
      </c>
      <c r="F233" s="64">
        <f>+VLOOKUP(B233,'resumen UCAP'!$A$5:$O$329,15,0)</f>
        <v>67845.681047027028</v>
      </c>
      <c r="G233" s="61">
        <v>37</v>
      </c>
      <c r="H233" s="125"/>
      <c r="I233" s="125"/>
      <c r="J233" s="125"/>
      <c r="K233" s="125"/>
      <c r="L233" s="125"/>
      <c r="M233" s="125"/>
      <c r="N233" s="125"/>
      <c r="O233" s="125"/>
      <c r="P233" s="125"/>
      <c r="Q233" s="125"/>
      <c r="R233" s="125"/>
      <c r="S233" s="125"/>
      <c r="T233" s="125"/>
      <c r="U233" s="125"/>
      <c r="V233" s="125"/>
      <c r="W233" s="125">
        <f>-'TOTAL INVERSION IAP'!H233</f>
        <v>0</v>
      </c>
      <c r="X233" s="125">
        <f>-'TOTAL INVERSION IAP'!I233</f>
        <v>0</v>
      </c>
      <c r="Y233" s="125">
        <f>-'TOTAL INVERSION IAP'!J233</f>
        <v>0</v>
      </c>
      <c r="Z233" s="125">
        <f>-'TOTAL INVERSION IAP'!K233</f>
        <v>0</v>
      </c>
      <c r="AA233" s="125">
        <f>-'TOTAL INVERSION IAP'!L233</f>
        <v>0</v>
      </c>
      <c r="AB233" s="125">
        <f>-'TOTAL INVERSION IAP'!M233</f>
        <v>0</v>
      </c>
      <c r="AC233" s="125">
        <f>-'TOTAL INVERSION IAP'!N233</f>
        <v>0</v>
      </c>
      <c r="AD233" s="125">
        <f>-'TOTAL INVERSION IAP'!O233</f>
        <v>0</v>
      </c>
      <c r="AE233" s="125">
        <f>-'TOTAL INVERSION IAP'!P233</f>
        <v>0</v>
      </c>
      <c r="AF233" s="125">
        <f>-'TOTAL INVERSION IAP'!Q233</f>
        <v>0</v>
      </c>
      <c r="AG233" s="125">
        <f>-'TOTAL INVERSION IAP'!R233</f>
        <v>0</v>
      </c>
      <c r="AH233" s="125">
        <f>-'TOTAL INVERSION IAP'!S233</f>
        <v>0</v>
      </c>
      <c r="AI233" s="125">
        <f>-'TOTAL INVERSION IAP'!T233</f>
        <v>0</v>
      </c>
      <c r="AJ233" s="125">
        <f>-'TOTAL INVERSION IAP'!U233</f>
        <v>0</v>
      </c>
      <c r="AK233" s="125">
        <f>-'TOTAL INVERSION IAP'!V233</f>
        <v>0</v>
      </c>
      <c r="AL233" s="125">
        <f>-'TOTAL INVERSION IAP'!W233</f>
        <v>0</v>
      </c>
      <c r="AM233" s="125">
        <f>-'TOTAL INVERSION IAP'!X233</f>
        <v>0</v>
      </c>
      <c r="AN233" s="125">
        <f>-'TOTAL INVERSION IAP'!Y233</f>
        <v>0</v>
      </c>
      <c r="AO233" s="125">
        <f>-'TOTAL INVERSION IAP'!Z233</f>
        <v>0</v>
      </c>
      <c r="AP233" s="125">
        <f>-'TOTAL INVERSION IAP'!AA233</f>
        <v>0</v>
      </c>
      <c r="AQ233" s="125">
        <f>-'TOTAL INVERSION IAP'!AB233</f>
        <v>0</v>
      </c>
      <c r="AR233" s="125">
        <f>-'TOTAL INVERSION IAP'!AC233</f>
        <v>0</v>
      </c>
      <c r="AS233" s="125">
        <f>-'TOTAL INVERSION IAP'!AD233</f>
        <v>0</v>
      </c>
      <c r="AT233" s="125">
        <f>-'TOTAL INVERSION IAP'!AE233</f>
        <v>0</v>
      </c>
      <c r="AU233" s="125">
        <f>-'TOTAL INVERSION IAP'!AF233</f>
        <v>0</v>
      </c>
      <c r="AV233" s="125">
        <f>-'TOTAL INVERSION IAP'!AG233</f>
        <v>0</v>
      </c>
      <c r="AW233" s="125">
        <f>-'TOTAL INVERSION IAP'!AH233</f>
        <v>0</v>
      </c>
      <c r="AX233" s="125">
        <f>-'TOTAL INVERSION IAP'!AI233</f>
        <v>0</v>
      </c>
      <c r="AY233" s="125">
        <f>-'TOTAL INVERSION IAP'!AJ233</f>
        <v>0</v>
      </c>
      <c r="AZ233" s="125">
        <f>-'TOTAL INVERSION IAP'!AK233</f>
        <v>0</v>
      </c>
      <c r="BA233" s="125">
        <f>-'TOTAL INVERSION IAP'!AL233</f>
        <v>0</v>
      </c>
      <c r="BB233" s="125">
        <f>-'TOTAL INVERSION IAP'!AM233</f>
        <v>0</v>
      </c>
      <c r="BC233" s="125">
        <f>-'TOTAL INVERSION IAP'!AN233</f>
        <v>0</v>
      </c>
      <c r="BD233" s="125">
        <f>-'TOTAL INVERSION IAP'!AO233</f>
        <v>0</v>
      </c>
      <c r="BE233" s="125">
        <f>-'TOTAL INVERSION IAP'!AP233</f>
        <v>0</v>
      </c>
      <c r="BF233" s="125">
        <f>-'TOTAL INVERSION IAP'!AQ233</f>
        <v>0</v>
      </c>
      <c r="BG233" s="125">
        <f>-'TOTAL INVERSION IAP'!AR233</f>
        <v>0</v>
      </c>
      <c r="BH233" s="125">
        <f>-'TOTAL INVERSION IAP'!AS233</f>
        <v>0</v>
      </c>
      <c r="BI233" s="125">
        <f>-'TOTAL INVERSION IAP'!AT233</f>
        <v>0</v>
      </c>
      <c r="BJ233" s="125">
        <f>-'TOTAL INVERSION IAP'!AU233</f>
        <v>0</v>
      </c>
      <c r="BK233" s="125">
        <f>-'TOTAL INVERSION IAP'!AV233</f>
        <v>0</v>
      </c>
      <c r="BL233" s="125">
        <f>-'TOTAL INVERSION IAP'!AW233</f>
        <v>0</v>
      </c>
      <c r="BM233" s="125">
        <f>-'TOTAL INVERSION IAP'!AX233</f>
        <v>0</v>
      </c>
      <c r="BN233" s="125">
        <f>-'TOTAL INVERSION IAP'!AY233</f>
        <v>0</v>
      </c>
      <c r="BO233" s="125">
        <f>-'TOTAL INVERSION IAP'!AZ233</f>
        <v>0</v>
      </c>
      <c r="BP233" s="125">
        <f>-'TOTAL INVERSION IAP'!BA233</f>
        <v>0</v>
      </c>
      <c r="BQ233" s="125">
        <f>-'TOTAL INVERSION IAP'!BB233</f>
        <v>0</v>
      </c>
      <c r="BR233" s="125">
        <f>-'TOTAL INVERSION IAP'!BC233</f>
        <v>0</v>
      </c>
    </row>
    <row r="234" spans="2:70" x14ac:dyDescent="0.25">
      <c r="B234" s="59" t="s">
        <v>546</v>
      </c>
      <c r="C234" s="62" t="str">
        <f>+VLOOKUP(B234,'resumen UCAP'!$A$5:$O$329,2,0)</f>
        <v>Contactor fotocelda 90AMP</v>
      </c>
      <c r="D234" s="63"/>
      <c r="E234" s="63" t="str">
        <f>+VLOOKUP(B234,'resumen UCAP'!$A$5:$O$329,3,0)</f>
        <v>Un</v>
      </c>
      <c r="F234" s="64">
        <f>+VLOOKUP(B234,'resumen UCAP'!$A$5:$O$329,15,0)</f>
        <v>116552.29093</v>
      </c>
      <c r="G234" s="61">
        <v>1</v>
      </c>
      <c r="H234" s="125"/>
      <c r="I234" s="125"/>
      <c r="J234" s="125"/>
      <c r="K234" s="125"/>
      <c r="L234" s="125"/>
      <c r="M234" s="125"/>
      <c r="N234" s="125"/>
      <c r="O234" s="125"/>
      <c r="P234" s="125"/>
      <c r="Q234" s="125"/>
      <c r="R234" s="125"/>
      <c r="S234" s="125"/>
      <c r="T234" s="125"/>
      <c r="U234" s="125"/>
      <c r="V234" s="125"/>
      <c r="W234" s="125">
        <f>-'TOTAL INVERSION IAP'!H234</f>
        <v>0</v>
      </c>
      <c r="X234" s="125">
        <f>-'TOTAL INVERSION IAP'!I234</f>
        <v>0</v>
      </c>
      <c r="Y234" s="125">
        <f>-'TOTAL INVERSION IAP'!J234</f>
        <v>0</v>
      </c>
      <c r="Z234" s="125">
        <f>-'TOTAL INVERSION IAP'!K234</f>
        <v>0</v>
      </c>
      <c r="AA234" s="125">
        <f>-'TOTAL INVERSION IAP'!L234</f>
        <v>0</v>
      </c>
      <c r="AB234" s="125">
        <f>-'TOTAL INVERSION IAP'!M234</f>
        <v>0</v>
      </c>
      <c r="AC234" s="125">
        <f>-'TOTAL INVERSION IAP'!N234</f>
        <v>0</v>
      </c>
      <c r="AD234" s="125">
        <f>-'TOTAL INVERSION IAP'!O234</f>
        <v>0</v>
      </c>
      <c r="AE234" s="125">
        <f>-'TOTAL INVERSION IAP'!P234</f>
        <v>0</v>
      </c>
      <c r="AF234" s="125">
        <f>-'TOTAL INVERSION IAP'!Q234</f>
        <v>0</v>
      </c>
      <c r="AG234" s="125">
        <f>-'TOTAL INVERSION IAP'!R234</f>
        <v>0</v>
      </c>
      <c r="AH234" s="125">
        <f>-'TOTAL INVERSION IAP'!S234</f>
        <v>0</v>
      </c>
      <c r="AI234" s="125">
        <f>-'TOTAL INVERSION IAP'!T234</f>
        <v>0</v>
      </c>
      <c r="AJ234" s="125">
        <f>-'TOTAL INVERSION IAP'!U234</f>
        <v>0</v>
      </c>
      <c r="AK234" s="125">
        <f>-'TOTAL INVERSION IAP'!V234</f>
        <v>0</v>
      </c>
      <c r="AL234" s="125">
        <f>-'TOTAL INVERSION IAP'!W234</f>
        <v>0</v>
      </c>
      <c r="AM234" s="125">
        <f>-'TOTAL INVERSION IAP'!X234</f>
        <v>0</v>
      </c>
      <c r="AN234" s="125">
        <f>-'TOTAL INVERSION IAP'!Y234</f>
        <v>0</v>
      </c>
      <c r="AO234" s="125">
        <f>-'TOTAL INVERSION IAP'!Z234</f>
        <v>0</v>
      </c>
      <c r="AP234" s="125">
        <f>-'TOTAL INVERSION IAP'!AA234</f>
        <v>0</v>
      </c>
      <c r="AQ234" s="125">
        <f>-'TOTAL INVERSION IAP'!AB234</f>
        <v>0</v>
      </c>
      <c r="AR234" s="125">
        <f>-'TOTAL INVERSION IAP'!AC234</f>
        <v>0</v>
      </c>
      <c r="AS234" s="125">
        <f>-'TOTAL INVERSION IAP'!AD234</f>
        <v>0</v>
      </c>
      <c r="AT234" s="125">
        <f>-'TOTAL INVERSION IAP'!AE234</f>
        <v>0</v>
      </c>
      <c r="AU234" s="125">
        <f>-'TOTAL INVERSION IAP'!AF234</f>
        <v>0</v>
      </c>
      <c r="AV234" s="125">
        <f>-'TOTAL INVERSION IAP'!AG234</f>
        <v>0</v>
      </c>
      <c r="AW234" s="125">
        <f>-'TOTAL INVERSION IAP'!AH234</f>
        <v>0</v>
      </c>
      <c r="AX234" s="125">
        <f>-'TOTAL INVERSION IAP'!AI234</f>
        <v>0</v>
      </c>
      <c r="AY234" s="125">
        <f>-'TOTAL INVERSION IAP'!AJ234</f>
        <v>0</v>
      </c>
      <c r="AZ234" s="125">
        <f>-'TOTAL INVERSION IAP'!AK234</f>
        <v>0</v>
      </c>
      <c r="BA234" s="125">
        <f>-'TOTAL INVERSION IAP'!AL234</f>
        <v>0</v>
      </c>
      <c r="BB234" s="125">
        <f>-'TOTAL INVERSION IAP'!AM234</f>
        <v>0</v>
      </c>
      <c r="BC234" s="125">
        <f>-'TOTAL INVERSION IAP'!AN234</f>
        <v>0</v>
      </c>
      <c r="BD234" s="125">
        <f>-'TOTAL INVERSION IAP'!AO234</f>
        <v>0</v>
      </c>
      <c r="BE234" s="125">
        <f>-'TOTAL INVERSION IAP'!AP234</f>
        <v>0</v>
      </c>
      <c r="BF234" s="125">
        <f>-'TOTAL INVERSION IAP'!AQ234</f>
        <v>0</v>
      </c>
      <c r="BG234" s="125">
        <f>-'TOTAL INVERSION IAP'!AR234</f>
        <v>0</v>
      </c>
      <c r="BH234" s="125">
        <f>-'TOTAL INVERSION IAP'!AS234</f>
        <v>0</v>
      </c>
      <c r="BI234" s="125">
        <f>-'TOTAL INVERSION IAP'!AT234</f>
        <v>0</v>
      </c>
      <c r="BJ234" s="125">
        <f>-'TOTAL INVERSION IAP'!AU234</f>
        <v>0</v>
      </c>
      <c r="BK234" s="125">
        <f>-'TOTAL INVERSION IAP'!AV234</f>
        <v>0</v>
      </c>
      <c r="BL234" s="125">
        <f>-'TOTAL INVERSION IAP'!AW234</f>
        <v>0</v>
      </c>
      <c r="BM234" s="125">
        <f>-'TOTAL INVERSION IAP'!AX234</f>
        <v>0</v>
      </c>
      <c r="BN234" s="125">
        <f>-'TOTAL INVERSION IAP'!AY234</f>
        <v>0</v>
      </c>
      <c r="BO234" s="125">
        <f>-'TOTAL INVERSION IAP'!AZ234</f>
        <v>0</v>
      </c>
      <c r="BP234" s="125">
        <f>-'TOTAL INVERSION IAP'!BA234</f>
        <v>0</v>
      </c>
      <c r="BQ234" s="125">
        <f>-'TOTAL INVERSION IAP'!BB234</f>
        <v>0</v>
      </c>
      <c r="BR234" s="125">
        <f>-'TOTAL INVERSION IAP'!BC234</f>
        <v>0</v>
      </c>
    </row>
    <row r="235" spans="2:70" x14ac:dyDescent="0.25">
      <c r="B235" s="59" t="s">
        <v>547</v>
      </c>
      <c r="C235" s="62" t="str">
        <f>+VLOOKUP(B235,'resumen UCAP'!$A$5:$O$329,2,0)</f>
        <v>Contactor fotocelda 60Amp</v>
      </c>
      <c r="D235" s="63"/>
      <c r="E235" s="63" t="str">
        <f>+VLOOKUP(B235,'resumen UCAP'!$A$5:$O$329,3,0)</f>
        <v>Un</v>
      </c>
      <c r="F235" s="64">
        <f>+VLOOKUP(B235,'resumen UCAP'!$A$5:$O$329,15,0)</f>
        <v>98891</v>
      </c>
      <c r="G235" s="61">
        <v>25</v>
      </c>
      <c r="H235" s="125"/>
      <c r="I235" s="125"/>
      <c r="J235" s="125"/>
      <c r="K235" s="125"/>
      <c r="L235" s="125"/>
      <c r="M235" s="125"/>
      <c r="N235" s="125"/>
      <c r="O235" s="125"/>
      <c r="P235" s="125"/>
      <c r="Q235" s="125"/>
      <c r="R235" s="125"/>
      <c r="S235" s="125"/>
      <c r="T235" s="125"/>
      <c r="U235" s="125"/>
      <c r="V235" s="125"/>
      <c r="W235" s="125">
        <f>-'TOTAL INVERSION IAP'!H235</f>
        <v>0</v>
      </c>
      <c r="X235" s="125">
        <f>-'TOTAL INVERSION IAP'!I235</f>
        <v>0</v>
      </c>
      <c r="Y235" s="125">
        <f>-'TOTAL INVERSION IAP'!J235</f>
        <v>0</v>
      </c>
      <c r="Z235" s="125">
        <f>-'TOTAL INVERSION IAP'!K235</f>
        <v>0</v>
      </c>
      <c r="AA235" s="125">
        <f>-'TOTAL INVERSION IAP'!L235</f>
        <v>0</v>
      </c>
      <c r="AB235" s="125">
        <f>-'TOTAL INVERSION IAP'!M235</f>
        <v>0</v>
      </c>
      <c r="AC235" s="125">
        <f>-'TOTAL INVERSION IAP'!N235</f>
        <v>0</v>
      </c>
      <c r="AD235" s="125">
        <f>-'TOTAL INVERSION IAP'!O235</f>
        <v>0</v>
      </c>
      <c r="AE235" s="125">
        <f>-'TOTAL INVERSION IAP'!P235</f>
        <v>0</v>
      </c>
      <c r="AF235" s="125">
        <f>-'TOTAL INVERSION IAP'!Q235</f>
        <v>0</v>
      </c>
      <c r="AG235" s="125">
        <f>-'TOTAL INVERSION IAP'!R235</f>
        <v>0</v>
      </c>
      <c r="AH235" s="125">
        <f>-'TOTAL INVERSION IAP'!S235</f>
        <v>0</v>
      </c>
      <c r="AI235" s="125">
        <f>-'TOTAL INVERSION IAP'!T235</f>
        <v>0</v>
      </c>
      <c r="AJ235" s="125">
        <f>-'TOTAL INVERSION IAP'!U235</f>
        <v>0</v>
      </c>
      <c r="AK235" s="125">
        <f>-'TOTAL INVERSION IAP'!V235</f>
        <v>0</v>
      </c>
      <c r="AL235" s="125">
        <f>-'TOTAL INVERSION IAP'!W235</f>
        <v>0</v>
      </c>
      <c r="AM235" s="125">
        <f>-'TOTAL INVERSION IAP'!X235</f>
        <v>0</v>
      </c>
      <c r="AN235" s="125">
        <f>-'TOTAL INVERSION IAP'!Y235</f>
        <v>0</v>
      </c>
      <c r="AO235" s="125">
        <f>-'TOTAL INVERSION IAP'!Z235</f>
        <v>0</v>
      </c>
      <c r="AP235" s="125">
        <f>-'TOTAL INVERSION IAP'!AA235</f>
        <v>0</v>
      </c>
      <c r="AQ235" s="125">
        <f>-'TOTAL INVERSION IAP'!AB235</f>
        <v>0</v>
      </c>
      <c r="AR235" s="125">
        <f>-'TOTAL INVERSION IAP'!AC235</f>
        <v>0</v>
      </c>
      <c r="AS235" s="125">
        <f>-'TOTAL INVERSION IAP'!AD235</f>
        <v>0</v>
      </c>
      <c r="AT235" s="125">
        <f>-'TOTAL INVERSION IAP'!AE235</f>
        <v>0</v>
      </c>
      <c r="AU235" s="125">
        <f>-'TOTAL INVERSION IAP'!AF235</f>
        <v>0</v>
      </c>
      <c r="AV235" s="125">
        <f>-'TOTAL INVERSION IAP'!AG235</f>
        <v>0</v>
      </c>
      <c r="AW235" s="125">
        <f>-'TOTAL INVERSION IAP'!AH235</f>
        <v>0</v>
      </c>
      <c r="AX235" s="125">
        <f>-'TOTAL INVERSION IAP'!AI235</f>
        <v>0</v>
      </c>
      <c r="AY235" s="125">
        <f>-'TOTAL INVERSION IAP'!AJ235</f>
        <v>0</v>
      </c>
      <c r="AZ235" s="125">
        <f>-'TOTAL INVERSION IAP'!AK235</f>
        <v>0</v>
      </c>
      <c r="BA235" s="125">
        <f>-'TOTAL INVERSION IAP'!AL235</f>
        <v>0</v>
      </c>
      <c r="BB235" s="125">
        <f>-'TOTAL INVERSION IAP'!AM235</f>
        <v>0</v>
      </c>
      <c r="BC235" s="125">
        <f>-'TOTAL INVERSION IAP'!AN235</f>
        <v>0</v>
      </c>
      <c r="BD235" s="125">
        <f>-'TOTAL INVERSION IAP'!AO235</f>
        <v>0</v>
      </c>
      <c r="BE235" s="125">
        <f>-'TOTAL INVERSION IAP'!AP235</f>
        <v>0</v>
      </c>
      <c r="BF235" s="125">
        <f>-'TOTAL INVERSION IAP'!AQ235</f>
        <v>0</v>
      </c>
      <c r="BG235" s="125">
        <f>-'TOTAL INVERSION IAP'!AR235</f>
        <v>0</v>
      </c>
      <c r="BH235" s="125">
        <f>-'TOTAL INVERSION IAP'!AS235</f>
        <v>0</v>
      </c>
      <c r="BI235" s="125">
        <f>-'TOTAL INVERSION IAP'!AT235</f>
        <v>0</v>
      </c>
      <c r="BJ235" s="125">
        <f>-'TOTAL INVERSION IAP'!AU235</f>
        <v>0</v>
      </c>
      <c r="BK235" s="125">
        <f>-'TOTAL INVERSION IAP'!AV235</f>
        <v>0</v>
      </c>
      <c r="BL235" s="125">
        <f>-'TOTAL INVERSION IAP'!AW235</f>
        <v>0</v>
      </c>
      <c r="BM235" s="125">
        <f>-'TOTAL INVERSION IAP'!AX235</f>
        <v>0</v>
      </c>
      <c r="BN235" s="125">
        <f>-'TOTAL INVERSION IAP'!AY235</f>
        <v>0</v>
      </c>
      <c r="BO235" s="125">
        <f>-'TOTAL INVERSION IAP'!AZ235</f>
        <v>0</v>
      </c>
      <c r="BP235" s="125">
        <f>-'TOTAL INVERSION IAP'!BA235</f>
        <v>0</v>
      </c>
      <c r="BQ235" s="125">
        <f>-'TOTAL INVERSION IAP'!BB235</f>
        <v>0</v>
      </c>
      <c r="BR235" s="125">
        <f>-'TOTAL INVERSION IAP'!BC235</f>
        <v>0</v>
      </c>
    </row>
    <row r="236" spans="2:70" x14ac:dyDescent="0.25">
      <c r="B236" s="59" t="s">
        <v>548</v>
      </c>
      <c r="C236" s="62" t="str">
        <f>+VLOOKUP(B236,'resumen UCAP'!$A$5:$O$329,2,0)</f>
        <v>BREAKER</v>
      </c>
      <c r="D236" s="63"/>
      <c r="E236" s="63">
        <f>+VLOOKUP(B236,'resumen UCAP'!$A$5:$O$329,3,0)</f>
        <v>0</v>
      </c>
      <c r="F236" s="64">
        <f>+VLOOKUP(B236,'resumen UCAP'!$A$5:$O$329,15,0)</f>
        <v>140937.5</v>
      </c>
      <c r="G236" s="61">
        <v>32</v>
      </c>
      <c r="H236" s="125"/>
      <c r="I236" s="125"/>
      <c r="J236" s="125"/>
      <c r="K236" s="125"/>
      <c r="L236" s="125"/>
      <c r="M236" s="125"/>
      <c r="N236" s="125"/>
      <c r="O236" s="125"/>
      <c r="P236" s="125"/>
      <c r="Q236" s="125"/>
      <c r="R236" s="125"/>
      <c r="S236" s="125"/>
      <c r="T236" s="125"/>
      <c r="U236" s="125"/>
      <c r="V236" s="125"/>
      <c r="W236" s="125">
        <f>-'TOTAL INVERSION IAP'!H236</f>
        <v>0</v>
      </c>
      <c r="X236" s="125">
        <f>-'TOTAL INVERSION IAP'!I236</f>
        <v>0</v>
      </c>
      <c r="Y236" s="125">
        <f>-'TOTAL INVERSION IAP'!J236</f>
        <v>0</v>
      </c>
      <c r="Z236" s="125">
        <f>-'TOTAL INVERSION IAP'!K236</f>
        <v>0</v>
      </c>
      <c r="AA236" s="125">
        <f>-'TOTAL INVERSION IAP'!L236</f>
        <v>0</v>
      </c>
      <c r="AB236" s="125">
        <f>-'TOTAL INVERSION IAP'!M236</f>
        <v>0</v>
      </c>
      <c r="AC236" s="125">
        <f>-'TOTAL INVERSION IAP'!N236</f>
        <v>0</v>
      </c>
      <c r="AD236" s="125">
        <f>-'TOTAL INVERSION IAP'!O236</f>
        <v>0</v>
      </c>
      <c r="AE236" s="125">
        <f>-'TOTAL INVERSION IAP'!P236</f>
        <v>0</v>
      </c>
      <c r="AF236" s="125">
        <f>-'TOTAL INVERSION IAP'!Q236</f>
        <v>0</v>
      </c>
      <c r="AG236" s="125">
        <f>-'TOTAL INVERSION IAP'!R236</f>
        <v>0</v>
      </c>
      <c r="AH236" s="125">
        <f>-'TOTAL INVERSION IAP'!S236</f>
        <v>0</v>
      </c>
      <c r="AI236" s="125">
        <f>-'TOTAL INVERSION IAP'!T236</f>
        <v>0</v>
      </c>
      <c r="AJ236" s="125">
        <f>-'TOTAL INVERSION IAP'!U236</f>
        <v>0</v>
      </c>
      <c r="AK236" s="125">
        <f>-'TOTAL INVERSION IAP'!V236</f>
        <v>0</v>
      </c>
      <c r="AL236" s="125">
        <f>-'TOTAL INVERSION IAP'!W236</f>
        <v>0</v>
      </c>
      <c r="AM236" s="125">
        <f>-'TOTAL INVERSION IAP'!X236</f>
        <v>0</v>
      </c>
      <c r="AN236" s="125">
        <f>-'TOTAL INVERSION IAP'!Y236</f>
        <v>0</v>
      </c>
      <c r="AO236" s="125">
        <f>-'TOTAL INVERSION IAP'!Z236</f>
        <v>0</v>
      </c>
      <c r="AP236" s="125">
        <f>-'TOTAL INVERSION IAP'!AA236</f>
        <v>0</v>
      </c>
      <c r="AQ236" s="125">
        <f>-'TOTAL INVERSION IAP'!AB236</f>
        <v>0</v>
      </c>
      <c r="AR236" s="125">
        <f>-'TOTAL INVERSION IAP'!AC236</f>
        <v>0</v>
      </c>
      <c r="AS236" s="125">
        <f>-'TOTAL INVERSION IAP'!AD236</f>
        <v>0</v>
      </c>
      <c r="AT236" s="125">
        <f>-'TOTAL INVERSION IAP'!AE236</f>
        <v>0</v>
      </c>
      <c r="AU236" s="125">
        <f>-'TOTAL INVERSION IAP'!AF236</f>
        <v>0</v>
      </c>
      <c r="AV236" s="125">
        <f>-'TOTAL INVERSION IAP'!AG236</f>
        <v>0</v>
      </c>
      <c r="AW236" s="125">
        <f>-'TOTAL INVERSION IAP'!AH236</f>
        <v>0</v>
      </c>
      <c r="AX236" s="125">
        <f>-'TOTAL INVERSION IAP'!AI236</f>
        <v>0</v>
      </c>
      <c r="AY236" s="125">
        <f>-'TOTAL INVERSION IAP'!AJ236</f>
        <v>0</v>
      </c>
      <c r="AZ236" s="125">
        <f>-'TOTAL INVERSION IAP'!AK236</f>
        <v>0</v>
      </c>
      <c r="BA236" s="125">
        <f>-'TOTAL INVERSION IAP'!AL236</f>
        <v>0</v>
      </c>
      <c r="BB236" s="125">
        <f>-'TOTAL INVERSION IAP'!AM236</f>
        <v>0</v>
      </c>
      <c r="BC236" s="125">
        <f>-'TOTAL INVERSION IAP'!AN236</f>
        <v>0</v>
      </c>
      <c r="BD236" s="125">
        <f>-'TOTAL INVERSION IAP'!AO236</f>
        <v>0</v>
      </c>
      <c r="BE236" s="125">
        <f>-'TOTAL INVERSION IAP'!AP236</f>
        <v>0</v>
      </c>
      <c r="BF236" s="125">
        <f>-'TOTAL INVERSION IAP'!AQ236</f>
        <v>0</v>
      </c>
      <c r="BG236" s="125">
        <f>-'TOTAL INVERSION IAP'!AR236</f>
        <v>0</v>
      </c>
      <c r="BH236" s="125">
        <f>-'TOTAL INVERSION IAP'!AS236</f>
        <v>0</v>
      </c>
      <c r="BI236" s="125">
        <f>-'TOTAL INVERSION IAP'!AT236</f>
        <v>0</v>
      </c>
      <c r="BJ236" s="125">
        <f>-'TOTAL INVERSION IAP'!AU236</f>
        <v>0</v>
      </c>
      <c r="BK236" s="125">
        <f>-'TOTAL INVERSION IAP'!AV236</f>
        <v>0</v>
      </c>
      <c r="BL236" s="125">
        <f>-'TOTAL INVERSION IAP'!AW236</f>
        <v>0</v>
      </c>
      <c r="BM236" s="125">
        <f>-'TOTAL INVERSION IAP'!AX236</f>
        <v>0</v>
      </c>
      <c r="BN236" s="125">
        <f>-'TOTAL INVERSION IAP'!AY236</f>
        <v>0</v>
      </c>
      <c r="BO236" s="125">
        <f>-'TOTAL INVERSION IAP'!AZ236</f>
        <v>0</v>
      </c>
      <c r="BP236" s="125">
        <f>-'TOTAL INVERSION IAP'!BA236</f>
        <v>0</v>
      </c>
      <c r="BQ236" s="125">
        <f>-'TOTAL INVERSION IAP'!BB236</f>
        <v>0</v>
      </c>
      <c r="BR236" s="125">
        <f>-'TOTAL INVERSION IAP'!BC236</f>
        <v>0</v>
      </c>
    </row>
    <row r="237" spans="2:70" x14ac:dyDescent="0.25">
      <c r="B237" s="59"/>
      <c r="C237" s="127" t="s">
        <v>289</v>
      </c>
      <c r="D237" s="60"/>
      <c r="E237" s="59"/>
      <c r="F237" s="61"/>
      <c r="G237" s="129">
        <f>+SUM(G231:G236)</f>
        <v>853</v>
      </c>
      <c r="H237" s="129">
        <f t="shared" ref="H237:AK237" si="6">+SUM(H231:H236)</f>
        <v>0</v>
      </c>
      <c r="I237" s="129">
        <f t="shared" si="6"/>
        <v>0</v>
      </c>
      <c r="J237" s="129">
        <f t="shared" si="6"/>
        <v>0</v>
      </c>
      <c r="K237" s="129">
        <f t="shared" si="6"/>
        <v>0</v>
      </c>
      <c r="L237" s="129">
        <f t="shared" si="6"/>
        <v>0</v>
      </c>
      <c r="M237" s="129">
        <f t="shared" si="6"/>
        <v>0</v>
      </c>
      <c r="N237" s="129">
        <f t="shared" si="6"/>
        <v>0</v>
      </c>
      <c r="O237" s="129">
        <f t="shared" si="6"/>
        <v>0</v>
      </c>
      <c r="P237" s="129">
        <f t="shared" si="6"/>
        <v>0</v>
      </c>
      <c r="Q237" s="129">
        <f t="shared" si="6"/>
        <v>0</v>
      </c>
      <c r="R237" s="129">
        <f t="shared" si="6"/>
        <v>0</v>
      </c>
      <c r="S237" s="129">
        <f t="shared" si="6"/>
        <v>0</v>
      </c>
      <c r="T237" s="129">
        <f t="shared" si="6"/>
        <v>0</v>
      </c>
      <c r="U237" s="129">
        <f t="shared" si="6"/>
        <v>0</v>
      </c>
      <c r="V237" s="129">
        <f t="shared" si="6"/>
        <v>0</v>
      </c>
      <c r="W237" s="129">
        <f t="shared" si="6"/>
        <v>0</v>
      </c>
      <c r="X237" s="129">
        <f t="shared" si="6"/>
        <v>0</v>
      </c>
      <c r="Y237" s="129">
        <f t="shared" si="6"/>
        <v>0</v>
      </c>
      <c r="Z237" s="129">
        <f t="shared" si="6"/>
        <v>0</v>
      </c>
      <c r="AA237" s="129">
        <f t="shared" si="6"/>
        <v>0</v>
      </c>
      <c r="AB237" s="129">
        <f t="shared" si="6"/>
        <v>0</v>
      </c>
      <c r="AC237" s="129">
        <f t="shared" si="6"/>
        <v>0</v>
      </c>
      <c r="AD237" s="129">
        <f t="shared" si="6"/>
        <v>0</v>
      </c>
      <c r="AE237" s="129">
        <f t="shared" si="6"/>
        <v>0</v>
      </c>
      <c r="AF237" s="129">
        <f t="shared" si="6"/>
        <v>0</v>
      </c>
      <c r="AG237" s="129">
        <f t="shared" si="6"/>
        <v>0</v>
      </c>
      <c r="AH237" s="129">
        <f t="shared" si="6"/>
        <v>0</v>
      </c>
      <c r="AI237" s="129">
        <f t="shared" si="6"/>
        <v>0</v>
      </c>
      <c r="AJ237" s="129">
        <f t="shared" si="6"/>
        <v>0</v>
      </c>
      <c r="AK237" s="129">
        <f t="shared" si="6"/>
        <v>0</v>
      </c>
      <c r="AL237" s="129">
        <f t="shared" ref="AL237:BR237" si="7">+SUM(AL231:AL236)</f>
        <v>0</v>
      </c>
      <c r="AM237" s="129">
        <f t="shared" si="7"/>
        <v>0</v>
      </c>
      <c r="AN237" s="129">
        <f t="shared" si="7"/>
        <v>0</v>
      </c>
      <c r="AO237" s="129">
        <f t="shared" si="7"/>
        <v>0</v>
      </c>
      <c r="AP237" s="129">
        <f t="shared" si="7"/>
        <v>0</v>
      </c>
      <c r="AQ237" s="129">
        <f t="shared" si="7"/>
        <v>0</v>
      </c>
      <c r="AR237" s="129">
        <f t="shared" si="7"/>
        <v>0</v>
      </c>
      <c r="AS237" s="129">
        <f t="shared" si="7"/>
        <v>0</v>
      </c>
      <c r="AT237" s="129">
        <f t="shared" si="7"/>
        <v>0</v>
      </c>
      <c r="AU237" s="129">
        <f t="shared" si="7"/>
        <v>0</v>
      </c>
      <c r="AV237" s="129">
        <f t="shared" si="7"/>
        <v>0</v>
      </c>
      <c r="AW237" s="129">
        <f t="shared" si="7"/>
        <v>0</v>
      </c>
      <c r="AX237" s="129">
        <f t="shared" si="7"/>
        <v>0</v>
      </c>
      <c r="AY237" s="129">
        <f t="shared" si="7"/>
        <v>0</v>
      </c>
      <c r="AZ237" s="129">
        <f t="shared" si="7"/>
        <v>0</v>
      </c>
      <c r="BA237" s="129">
        <f t="shared" si="7"/>
        <v>0</v>
      </c>
      <c r="BB237" s="129">
        <f t="shared" si="7"/>
        <v>0</v>
      </c>
      <c r="BC237" s="129">
        <f t="shared" si="7"/>
        <v>0</v>
      </c>
      <c r="BD237" s="129">
        <f t="shared" si="7"/>
        <v>0</v>
      </c>
      <c r="BE237" s="129">
        <f t="shared" si="7"/>
        <v>0</v>
      </c>
      <c r="BF237" s="129">
        <f t="shared" si="7"/>
        <v>0</v>
      </c>
      <c r="BG237" s="129">
        <f t="shared" si="7"/>
        <v>0</v>
      </c>
      <c r="BH237" s="129">
        <f t="shared" si="7"/>
        <v>0</v>
      </c>
      <c r="BI237" s="129">
        <f t="shared" si="7"/>
        <v>0</v>
      </c>
      <c r="BJ237" s="129">
        <f t="shared" si="7"/>
        <v>0</v>
      </c>
      <c r="BK237" s="129">
        <f t="shared" si="7"/>
        <v>0</v>
      </c>
      <c r="BL237" s="129">
        <f t="shared" si="7"/>
        <v>0</v>
      </c>
      <c r="BM237" s="129">
        <f t="shared" si="7"/>
        <v>0</v>
      </c>
      <c r="BN237" s="129">
        <f t="shared" si="7"/>
        <v>0</v>
      </c>
      <c r="BO237" s="129">
        <f t="shared" si="7"/>
        <v>0</v>
      </c>
      <c r="BP237" s="129">
        <f t="shared" si="7"/>
        <v>0</v>
      </c>
      <c r="BQ237" s="129">
        <f t="shared" si="7"/>
        <v>0</v>
      </c>
      <c r="BR237" s="129">
        <f t="shared" si="7"/>
        <v>0</v>
      </c>
    </row>
    <row r="238" spans="2:70" x14ac:dyDescent="0.25">
      <c r="B238" s="59"/>
      <c r="C238" s="126" t="s">
        <v>441</v>
      </c>
      <c r="D238" s="60"/>
      <c r="E238" s="59"/>
      <c r="F238" s="61"/>
      <c r="G238" s="129">
        <f>+SUMPRODUCT($F$231:$F$236,G231:G236)</f>
        <v>79356918.871450007</v>
      </c>
      <c r="H238" s="129">
        <f t="shared" ref="H238:BR238" si="8">+SUMPRODUCT($F$231:$F$236,H231:H236)</f>
        <v>0</v>
      </c>
      <c r="I238" s="129">
        <f t="shared" si="8"/>
        <v>0</v>
      </c>
      <c r="J238" s="129">
        <f t="shared" si="8"/>
        <v>0</v>
      </c>
      <c r="K238" s="129">
        <f t="shared" si="8"/>
        <v>0</v>
      </c>
      <c r="L238" s="129">
        <f t="shared" si="8"/>
        <v>0</v>
      </c>
      <c r="M238" s="129">
        <f t="shared" si="8"/>
        <v>0</v>
      </c>
      <c r="N238" s="129">
        <f t="shared" si="8"/>
        <v>0</v>
      </c>
      <c r="O238" s="129">
        <f t="shared" si="8"/>
        <v>0</v>
      </c>
      <c r="P238" s="129">
        <f t="shared" si="8"/>
        <v>0</v>
      </c>
      <c r="Q238" s="129">
        <f t="shared" si="8"/>
        <v>0</v>
      </c>
      <c r="R238" s="129">
        <f t="shared" si="8"/>
        <v>0</v>
      </c>
      <c r="S238" s="129">
        <f t="shared" si="8"/>
        <v>0</v>
      </c>
      <c r="T238" s="129">
        <f t="shared" si="8"/>
        <v>0</v>
      </c>
      <c r="U238" s="129">
        <f t="shared" si="8"/>
        <v>0</v>
      </c>
      <c r="V238" s="129">
        <f t="shared" si="8"/>
        <v>0</v>
      </c>
      <c r="W238" s="129">
        <f t="shared" si="8"/>
        <v>0</v>
      </c>
      <c r="X238" s="129">
        <f t="shared" si="8"/>
        <v>0</v>
      </c>
      <c r="Y238" s="129">
        <f t="shared" si="8"/>
        <v>0</v>
      </c>
      <c r="Z238" s="129">
        <f t="shared" si="8"/>
        <v>0</v>
      </c>
      <c r="AA238" s="129">
        <f t="shared" si="8"/>
        <v>0</v>
      </c>
      <c r="AB238" s="129">
        <f t="shared" si="8"/>
        <v>0</v>
      </c>
      <c r="AC238" s="129">
        <f t="shared" si="8"/>
        <v>0</v>
      </c>
      <c r="AD238" s="129">
        <f t="shared" si="8"/>
        <v>0</v>
      </c>
      <c r="AE238" s="129">
        <f t="shared" si="8"/>
        <v>0</v>
      </c>
      <c r="AF238" s="129">
        <f t="shared" si="8"/>
        <v>0</v>
      </c>
      <c r="AG238" s="129">
        <f t="shared" si="8"/>
        <v>0</v>
      </c>
      <c r="AH238" s="129">
        <f t="shared" si="8"/>
        <v>0</v>
      </c>
      <c r="AI238" s="129">
        <f t="shared" si="8"/>
        <v>0</v>
      </c>
      <c r="AJ238" s="129">
        <f t="shared" si="8"/>
        <v>0</v>
      </c>
      <c r="AK238" s="129">
        <f t="shared" si="8"/>
        <v>0</v>
      </c>
      <c r="AL238" s="129">
        <f t="shared" si="8"/>
        <v>0</v>
      </c>
      <c r="AM238" s="129">
        <f t="shared" si="8"/>
        <v>0</v>
      </c>
      <c r="AN238" s="129">
        <f t="shared" si="8"/>
        <v>0</v>
      </c>
      <c r="AO238" s="129">
        <f t="shared" si="8"/>
        <v>0</v>
      </c>
      <c r="AP238" s="129">
        <f t="shared" si="8"/>
        <v>0</v>
      </c>
      <c r="AQ238" s="129">
        <f t="shared" si="8"/>
        <v>0</v>
      </c>
      <c r="AR238" s="129">
        <f t="shared" si="8"/>
        <v>0</v>
      </c>
      <c r="AS238" s="129">
        <f t="shared" si="8"/>
        <v>0</v>
      </c>
      <c r="AT238" s="129">
        <f t="shared" si="8"/>
        <v>0</v>
      </c>
      <c r="AU238" s="129">
        <f t="shared" si="8"/>
        <v>0</v>
      </c>
      <c r="AV238" s="129">
        <f t="shared" si="8"/>
        <v>0</v>
      </c>
      <c r="AW238" s="129">
        <f t="shared" si="8"/>
        <v>0</v>
      </c>
      <c r="AX238" s="129">
        <f t="shared" si="8"/>
        <v>0</v>
      </c>
      <c r="AY238" s="129">
        <f t="shared" si="8"/>
        <v>0</v>
      </c>
      <c r="AZ238" s="129">
        <f t="shared" si="8"/>
        <v>0</v>
      </c>
      <c r="BA238" s="129">
        <f t="shared" si="8"/>
        <v>0</v>
      </c>
      <c r="BB238" s="129">
        <f t="shared" si="8"/>
        <v>0</v>
      </c>
      <c r="BC238" s="129">
        <f t="shared" si="8"/>
        <v>0</v>
      </c>
      <c r="BD238" s="129">
        <f t="shared" si="8"/>
        <v>0</v>
      </c>
      <c r="BE238" s="129">
        <f t="shared" si="8"/>
        <v>0</v>
      </c>
      <c r="BF238" s="129">
        <f t="shared" si="8"/>
        <v>0</v>
      </c>
      <c r="BG238" s="129">
        <f t="shared" si="8"/>
        <v>0</v>
      </c>
      <c r="BH238" s="129">
        <f t="shared" si="8"/>
        <v>0</v>
      </c>
      <c r="BI238" s="129">
        <f t="shared" si="8"/>
        <v>0</v>
      </c>
      <c r="BJ238" s="129">
        <f t="shared" si="8"/>
        <v>0</v>
      </c>
      <c r="BK238" s="129">
        <f t="shared" si="8"/>
        <v>0</v>
      </c>
      <c r="BL238" s="129">
        <f t="shared" si="8"/>
        <v>0</v>
      </c>
      <c r="BM238" s="129">
        <f t="shared" si="8"/>
        <v>0</v>
      </c>
      <c r="BN238" s="129">
        <f t="shared" si="8"/>
        <v>0</v>
      </c>
      <c r="BO238" s="129">
        <f t="shared" si="8"/>
        <v>0</v>
      </c>
      <c r="BP238" s="129">
        <f t="shared" si="8"/>
        <v>0</v>
      </c>
      <c r="BQ238" s="129">
        <f t="shared" si="8"/>
        <v>0</v>
      </c>
      <c r="BR238" s="129">
        <f t="shared" si="8"/>
        <v>0</v>
      </c>
    </row>
    <row r="239" spans="2:70" x14ac:dyDescent="0.25">
      <c r="B239" s="59"/>
      <c r="C239" s="59"/>
      <c r="D239" s="60"/>
      <c r="E239" s="59"/>
      <c r="F239" s="61"/>
      <c r="G239" s="61"/>
      <c r="H239" s="61"/>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row>
    <row r="240" spans="2:70" x14ac:dyDescent="0.25">
      <c r="B240" s="59"/>
      <c r="C240" s="59"/>
      <c r="D240" s="60"/>
      <c r="E240" s="59"/>
      <c r="F240" s="61"/>
      <c r="G240" s="61"/>
      <c r="H240" s="61"/>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row>
    <row r="241" spans="2:70" x14ac:dyDescent="0.25">
      <c r="B241" s="59"/>
      <c r="C241" s="59"/>
      <c r="D241" s="60"/>
      <c r="E241" s="59"/>
      <c r="F241" s="61"/>
      <c r="G241" s="61"/>
      <c r="H241" s="61"/>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row>
    <row r="242" spans="2:70" x14ac:dyDescent="0.25">
      <c r="B242" s="59"/>
      <c r="C242" s="59"/>
      <c r="D242" s="60"/>
      <c r="E242" s="59"/>
      <c r="F242" s="61"/>
      <c r="G242" s="61"/>
      <c r="H242" s="61"/>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row>
    <row r="243" spans="2:70" x14ac:dyDescent="0.25">
      <c r="B243" s="58"/>
      <c r="C243" s="130" t="str">
        <f>+Inventario!C243</f>
        <v>POSTES</v>
      </c>
      <c r="D243" s="131"/>
      <c r="E243" s="58"/>
      <c r="F243" s="132"/>
      <c r="G243" s="132"/>
      <c r="H243" s="132"/>
      <c r="I243" s="58"/>
      <c r="J243" s="29"/>
      <c r="K243" s="30"/>
      <c r="L243" s="30"/>
      <c r="M243" s="132"/>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row>
    <row r="244" spans="2:70" x14ac:dyDescent="0.25">
      <c r="B244" s="59" t="s">
        <v>640</v>
      </c>
      <c r="C244" s="62" t="str">
        <f>+VLOOKUP(B244,'resumen UCAP'!$A$5:$O$329,2,0)</f>
        <v>Mástil 14 mts</v>
      </c>
      <c r="D244" s="63"/>
      <c r="E244" s="63" t="str">
        <f>+VLOOKUP(B244,'resumen UCAP'!$A$5:$O$329,3,0)</f>
        <v>Un</v>
      </c>
      <c r="F244" s="64">
        <f>+VLOOKUP(B244,'resumen UCAP'!$A$5:$O$329,15,0)</f>
        <v>6721802.1826086845</v>
      </c>
      <c r="G244" s="61">
        <v>92</v>
      </c>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f>-'TOTAL INVERSION IAP'!H244</f>
        <v>0</v>
      </c>
      <c r="AM244" s="125">
        <f>-'TOTAL INVERSION IAP'!I244</f>
        <v>0</v>
      </c>
      <c r="AN244" s="125">
        <f>-'TOTAL INVERSION IAP'!J244</f>
        <v>0</v>
      </c>
      <c r="AO244" s="125">
        <f>-'TOTAL INVERSION IAP'!K244</f>
        <v>0</v>
      </c>
      <c r="AP244" s="125">
        <f>-'TOTAL INVERSION IAP'!L244</f>
        <v>0</v>
      </c>
      <c r="AQ244" s="125">
        <f>-'TOTAL INVERSION IAP'!M244</f>
        <v>0</v>
      </c>
      <c r="AR244" s="125">
        <f>-'TOTAL INVERSION IAP'!N244</f>
        <v>0</v>
      </c>
      <c r="AS244" s="125">
        <f>-'TOTAL INVERSION IAP'!O244</f>
        <v>0</v>
      </c>
      <c r="AT244" s="125">
        <f>-'TOTAL INVERSION IAP'!P244</f>
        <v>0</v>
      </c>
      <c r="AU244" s="125">
        <f>-'TOTAL INVERSION IAP'!Q244</f>
        <v>0</v>
      </c>
      <c r="AV244" s="125">
        <f>-'TOTAL INVERSION IAP'!R244</f>
        <v>0</v>
      </c>
      <c r="AW244" s="125">
        <f>-'TOTAL INVERSION IAP'!S244</f>
        <v>0</v>
      </c>
      <c r="AX244" s="125">
        <f>-'TOTAL INVERSION IAP'!T244</f>
        <v>0</v>
      </c>
      <c r="AY244" s="125">
        <f>-'TOTAL INVERSION IAP'!U244</f>
        <v>0</v>
      </c>
      <c r="AZ244" s="125">
        <f>-'TOTAL INVERSION IAP'!V244</f>
        <v>0</v>
      </c>
      <c r="BA244" s="125">
        <f>-'TOTAL INVERSION IAP'!W244</f>
        <v>0</v>
      </c>
      <c r="BB244" s="125">
        <f>-'TOTAL INVERSION IAP'!X244</f>
        <v>0</v>
      </c>
      <c r="BC244" s="125">
        <f>-'TOTAL INVERSION IAP'!Y244</f>
        <v>0</v>
      </c>
      <c r="BD244" s="125">
        <f>-'TOTAL INVERSION IAP'!Z244</f>
        <v>0</v>
      </c>
      <c r="BE244" s="125">
        <f>-'TOTAL INVERSION IAP'!AA244</f>
        <v>0</v>
      </c>
      <c r="BF244" s="125">
        <f>-'TOTAL INVERSION IAP'!AB244</f>
        <v>0</v>
      </c>
      <c r="BG244" s="125">
        <f>-'TOTAL INVERSION IAP'!AC244</f>
        <v>0</v>
      </c>
      <c r="BH244" s="125">
        <f>-'TOTAL INVERSION IAP'!AD244</f>
        <v>0</v>
      </c>
      <c r="BI244" s="125">
        <f>-'TOTAL INVERSION IAP'!AE244</f>
        <v>0</v>
      </c>
      <c r="BJ244" s="125">
        <f>-'TOTAL INVERSION IAP'!AF244</f>
        <v>0</v>
      </c>
      <c r="BK244" s="125">
        <f>-'TOTAL INVERSION IAP'!AG244</f>
        <v>0</v>
      </c>
      <c r="BL244" s="125">
        <f>-'TOTAL INVERSION IAP'!AH244</f>
        <v>0</v>
      </c>
      <c r="BM244" s="125">
        <f>-'TOTAL INVERSION IAP'!AI244</f>
        <v>0</v>
      </c>
      <c r="BN244" s="125">
        <f>-'TOTAL INVERSION IAP'!AJ244</f>
        <v>0</v>
      </c>
      <c r="BO244" s="125">
        <f>-'TOTAL INVERSION IAP'!AK244</f>
        <v>0</v>
      </c>
      <c r="BP244" s="125">
        <f>-'TOTAL INVERSION IAP'!AL244</f>
        <v>0</v>
      </c>
      <c r="BQ244" s="125">
        <f>-'TOTAL INVERSION IAP'!AM244</f>
        <v>0</v>
      </c>
      <c r="BR244" s="125">
        <f>-'TOTAL INVERSION IAP'!AN244</f>
        <v>0</v>
      </c>
    </row>
    <row r="245" spans="2:70" x14ac:dyDescent="0.25">
      <c r="B245" s="59" t="s">
        <v>641</v>
      </c>
      <c r="C245" s="62" t="str">
        <f>+VLOOKUP(B245,'resumen UCAP'!$A$5:$O$329,2,0)</f>
        <v>Poste botello o madera</v>
      </c>
      <c r="D245" s="63"/>
      <c r="E245" s="63" t="str">
        <f>+VLOOKUP(B245,'resumen UCAP'!$A$5:$O$329,3,0)</f>
        <v>Un</v>
      </c>
      <c r="F245" s="64">
        <f>+VLOOKUP(B245,'resumen UCAP'!$A$5:$O$329,15,0)</f>
        <v>546753.24675324676</v>
      </c>
      <c r="G245" s="61">
        <v>77</v>
      </c>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f>-'TOTAL INVERSION IAP'!H245</f>
        <v>0</v>
      </c>
      <c r="AM245" s="125">
        <f>-'TOTAL INVERSION IAP'!I245</f>
        <v>0</v>
      </c>
      <c r="AN245" s="125">
        <f>-'TOTAL INVERSION IAP'!J245</f>
        <v>0</v>
      </c>
      <c r="AO245" s="125">
        <f>-'TOTAL INVERSION IAP'!K245</f>
        <v>0</v>
      </c>
      <c r="AP245" s="125">
        <f>-'TOTAL INVERSION IAP'!L245</f>
        <v>0</v>
      </c>
      <c r="AQ245" s="125">
        <f>-'TOTAL INVERSION IAP'!M245</f>
        <v>0</v>
      </c>
      <c r="AR245" s="125">
        <f>-'TOTAL INVERSION IAP'!N245</f>
        <v>0</v>
      </c>
      <c r="AS245" s="125">
        <f>-'TOTAL INVERSION IAP'!O245</f>
        <v>0</v>
      </c>
      <c r="AT245" s="125">
        <f>-'TOTAL INVERSION IAP'!P245</f>
        <v>0</v>
      </c>
      <c r="AU245" s="125">
        <f>-'TOTAL INVERSION IAP'!Q245</f>
        <v>0</v>
      </c>
      <c r="AV245" s="125">
        <f>-'TOTAL INVERSION IAP'!R245</f>
        <v>0</v>
      </c>
      <c r="AW245" s="125">
        <f>-'TOTAL INVERSION IAP'!S245</f>
        <v>0</v>
      </c>
      <c r="AX245" s="125">
        <f>-'TOTAL INVERSION IAP'!T245</f>
        <v>0</v>
      </c>
      <c r="AY245" s="125">
        <f>-'TOTAL INVERSION IAP'!U245</f>
        <v>0</v>
      </c>
      <c r="AZ245" s="125">
        <f>-'TOTAL INVERSION IAP'!V245</f>
        <v>0</v>
      </c>
      <c r="BA245" s="125">
        <f>-'TOTAL INVERSION IAP'!W245</f>
        <v>0</v>
      </c>
      <c r="BB245" s="125">
        <f>-'TOTAL INVERSION IAP'!X245</f>
        <v>0</v>
      </c>
      <c r="BC245" s="125">
        <f>-'TOTAL INVERSION IAP'!Y245</f>
        <v>0</v>
      </c>
      <c r="BD245" s="125">
        <f>-'TOTAL INVERSION IAP'!Z245</f>
        <v>0</v>
      </c>
      <c r="BE245" s="125">
        <f>-'TOTAL INVERSION IAP'!AA245</f>
        <v>0</v>
      </c>
      <c r="BF245" s="125">
        <f>-'TOTAL INVERSION IAP'!AB245</f>
        <v>0</v>
      </c>
      <c r="BG245" s="125">
        <f>-'TOTAL INVERSION IAP'!AC245</f>
        <v>0</v>
      </c>
      <c r="BH245" s="125">
        <f>-'TOTAL INVERSION IAP'!AD245</f>
        <v>0</v>
      </c>
      <c r="BI245" s="125">
        <f>-'TOTAL INVERSION IAP'!AE245</f>
        <v>0</v>
      </c>
      <c r="BJ245" s="125">
        <f>-'TOTAL INVERSION IAP'!AF245</f>
        <v>0</v>
      </c>
      <c r="BK245" s="125">
        <f>-'TOTAL INVERSION IAP'!AG245</f>
        <v>0</v>
      </c>
      <c r="BL245" s="125">
        <f>-'TOTAL INVERSION IAP'!AH245</f>
        <v>0</v>
      </c>
      <c r="BM245" s="125">
        <f>-'TOTAL INVERSION IAP'!AI245</f>
        <v>0</v>
      </c>
      <c r="BN245" s="125">
        <f>-'TOTAL INVERSION IAP'!AJ245</f>
        <v>0</v>
      </c>
      <c r="BO245" s="125">
        <f>-'TOTAL INVERSION IAP'!AK245</f>
        <v>0</v>
      </c>
      <c r="BP245" s="125">
        <f>-'TOTAL INVERSION IAP'!AL245</f>
        <v>0</v>
      </c>
      <c r="BQ245" s="125">
        <f>-'TOTAL INVERSION IAP'!AM245</f>
        <v>0</v>
      </c>
      <c r="BR245" s="125">
        <f>-'TOTAL INVERSION IAP'!AN245</f>
        <v>0</v>
      </c>
    </row>
    <row r="246" spans="2:70" x14ac:dyDescent="0.25">
      <c r="B246" s="59" t="s">
        <v>642</v>
      </c>
      <c r="C246" s="62" t="str">
        <f>+VLOOKUP(B246,'resumen UCAP'!$A$5:$O$329,2,0)</f>
        <v>Poste concreto 10 m</v>
      </c>
      <c r="D246" s="63"/>
      <c r="E246" s="63" t="str">
        <f>+VLOOKUP(B246,'resumen UCAP'!$A$5:$O$329,3,0)</f>
        <v>Un</v>
      </c>
      <c r="F246" s="64">
        <f>+VLOOKUP(B246,'resumen UCAP'!$A$5:$O$329,15,0)</f>
        <v>839728.09667673719</v>
      </c>
      <c r="G246" s="61">
        <v>331</v>
      </c>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f>-'TOTAL INVERSION IAP'!H246</f>
        <v>0</v>
      </c>
      <c r="AM246" s="125">
        <f>-'TOTAL INVERSION IAP'!I246</f>
        <v>0</v>
      </c>
      <c r="AN246" s="125">
        <f>-'TOTAL INVERSION IAP'!J246</f>
        <v>0</v>
      </c>
      <c r="AO246" s="125">
        <f>-'TOTAL INVERSION IAP'!K246</f>
        <v>0</v>
      </c>
      <c r="AP246" s="125">
        <f>-'TOTAL INVERSION IAP'!L246</f>
        <v>0</v>
      </c>
      <c r="AQ246" s="125">
        <f>-'TOTAL INVERSION IAP'!M246</f>
        <v>0</v>
      </c>
      <c r="AR246" s="125">
        <f>-'TOTAL INVERSION IAP'!N246</f>
        <v>0</v>
      </c>
      <c r="AS246" s="125">
        <f>-'TOTAL INVERSION IAP'!O246</f>
        <v>0</v>
      </c>
      <c r="AT246" s="125">
        <f>-'TOTAL INVERSION IAP'!P246</f>
        <v>0</v>
      </c>
      <c r="AU246" s="125">
        <f>-'TOTAL INVERSION IAP'!Q246</f>
        <v>0</v>
      </c>
      <c r="AV246" s="125">
        <f>-'TOTAL INVERSION IAP'!R246</f>
        <v>0</v>
      </c>
      <c r="AW246" s="125">
        <f>-'TOTAL INVERSION IAP'!S246</f>
        <v>0</v>
      </c>
      <c r="AX246" s="125">
        <f>-'TOTAL INVERSION IAP'!T246</f>
        <v>0</v>
      </c>
      <c r="AY246" s="125">
        <f>-'TOTAL INVERSION IAP'!U246</f>
        <v>0</v>
      </c>
      <c r="AZ246" s="125">
        <f>-'TOTAL INVERSION IAP'!V246</f>
        <v>0</v>
      </c>
      <c r="BA246" s="125">
        <f>-'TOTAL INVERSION IAP'!W246</f>
        <v>0</v>
      </c>
      <c r="BB246" s="125">
        <f>-'TOTAL INVERSION IAP'!X246</f>
        <v>0</v>
      </c>
      <c r="BC246" s="125">
        <f>-'TOTAL INVERSION IAP'!Y246</f>
        <v>0</v>
      </c>
      <c r="BD246" s="125">
        <f>-'TOTAL INVERSION IAP'!Z246</f>
        <v>0</v>
      </c>
      <c r="BE246" s="125">
        <f>-'TOTAL INVERSION IAP'!AA246</f>
        <v>0</v>
      </c>
      <c r="BF246" s="125">
        <f>-'TOTAL INVERSION IAP'!AB246</f>
        <v>0</v>
      </c>
      <c r="BG246" s="125">
        <f>-'TOTAL INVERSION IAP'!AC246</f>
        <v>0</v>
      </c>
      <c r="BH246" s="125">
        <f>-'TOTAL INVERSION IAP'!AD246</f>
        <v>0</v>
      </c>
      <c r="BI246" s="125">
        <f>-'TOTAL INVERSION IAP'!AE246</f>
        <v>0</v>
      </c>
      <c r="BJ246" s="125">
        <f>-'TOTAL INVERSION IAP'!AF246</f>
        <v>0</v>
      </c>
      <c r="BK246" s="125">
        <f>-'TOTAL INVERSION IAP'!AG246</f>
        <v>0</v>
      </c>
      <c r="BL246" s="125">
        <f>-'TOTAL INVERSION IAP'!AH246</f>
        <v>0</v>
      </c>
      <c r="BM246" s="125">
        <f>-'TOTAL INVERSION IAP'!AI246</f>
        <v>0</v>
      </c>
      <c r="BN246" s="125">
        <f>-'TOTAL INVERSION IAP'!AJ246</f>
        <v>0</v>
      </c>
      <c r="BO246" s="125">
        <f>-'TOTAL INVERSION IAP'!AK246</f>
        <v>0</v>
      </c>
      <c r="BP246" s="125">
        <f>-'TOTAL INVERSION IAP'!AL246</f>
        <v>0</v>
      </c>
      <c r="BQ246" s="125">
        <f>-'TOTAL INVERSION IAP'!AM246</f>
        <v>0</v>
      </c>
      <c r="BR246" s="125">
        <f>-'TOTAL INVERSION IAP'!AN246</f>
        <v>0</v>
      </c>
    </row>
    <row r="247" spans="2:70" x14ac:dyDescent="0.25">
      <c r="B247" s="59" t="s">
        <v>643</v>
      </c>
      <c r="C247" s="62" t="str">
        <f>+VLOOKUP(B247,'resumen UCAP'!$A$5:$O$329,2,0)</f>
        <v>Poste concreto 12 m</v>
      </c>
      <c r="D247" s="63"/>
      <c r="E247" s="63" t="str">
        <f>+VLOOKUP(B247,'resumen UCAP'!$A$5:$O$329,3,0)</f>
        <v>Un</v>
      </c>
      <c r="F247" s="64">
        <f>+VLOOKUP(B247,'resumen UCAP'!$A$5:$O$329,15,0)</f>
        <v>1093678.1609195403</v>
      </c>
      <c r="G247" s="61">
        <v>870</v>
      </c>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f>-'TOTAL INVERSION IAP'!H247</f>
        <v>0</v>
      </c>
      <c r="AM247" s="125">
        <f>-'TOTAL INVERSION IAP'!I247</f>
        <v>0</v>
      </c>
      <c r="AN247" s="125">
        <f>-'TOTAL INVERSION IAP'!J247</f>
        <v>0</v>
      </c>
      <c r="AO247" s="125">
        <f>-'TOTAL INVERSION IAP'!K247</f>
        <v>0</v>
      </c>
      <c r="AP247" s="125">
        <f>-'TOTAL INVERSION IAP'!L247</f>
        <v>0</v>
      </c>
      <c r="AQ247" s="125">
        <f>-'TOTAL INVERSION IAP'!M247</f>
        <v>0</v>
      </c>
      <c r="AR247" s="125">
        <f>-'TOTAL INVERSION IAP'!N247</f>
        <v>0</v>
      </c>
      <c r="AS247" s="125">
        <f>-'TOTAL INVERSION IAP'!O247</f>
        <v>0</v>
      </c>
      <c r="AT247" s="125">
        <f>-'TOTAL INVERSION IAP'!P247</f>
        <v>0</v>
      </c>
      <c r="AU247" s="125">
        <f>-'TOTAL INVERSION IAP'!Q247</f>
        <v>0</v>
      </c>
      <c r="AV247" s="125">
        <f>-'TOTAL INVERSION IAP'!R247</f>
        <v>0</v>
      </c>
      <c r="AW247" s="125">
        <f>-'TOTAL INVERSION IAP'!S247</f>
        <v>0</v>
      </c>
      <c r="AX247" s="125">
        <f>-'TOTAL INVERSION IAP'!T247</f>
        <v>0</v>
      </c>
      <c r="AY247" s="125">
        <f>-'TOTAL INVERSION IAP'!U247</f>
        <v>0</v>
      </c>
      <c r="AZ247" s="125">
        <f>-'TOTAL INVERSION IAP'!V247</f>
        <v>0</v>
      </c>
      <c r="BA247" s="125">
        <f>-'TOTAL INVERSION IAP'!W247</f>
        <v>0</v>
      </c>
      <c r="BB247" s="125">
        <f>-'TOTAL INVERSION IAP'!X247</f>
        <v>0</v>
      </c>
      <c r="BC247" s="125">
        <f>-'TOTAL INVERSION IAP'!Y247</f>
        <v>0</v>
      </c>
      <c r="BD247" s="125">
        <f>-'TOTAL INVERSION IAP'!Z247</f>
        <v>0</v>
      </c>
      <c r="BE247" s="125">
        <f>-'TOTAL INVERSION IAP'!AA247</f>
        <v>0</v>
      </c>
      <c r="BF247" s="125">
        <f>-'TOTAL INVERSION IAP'!AB247</f>
        <v>0</v>
      </c>
      <c r="BG247" s="125">
        <f>-'TOTAL INVERSION IAP'!AC247</f>
        <v>0</v>
      </c>
      <c r="BH247" s="125">
        <f>-'TOTAL INVERSION IAP'!AD247</f>
        <v>0</v>
      </c>
      <c r="BI247" s="125">
        <f>-'TOTAL INVERSION IAP'!AE247</f>
        <v>0</v>
      </c>
      <c r="BJ247" s="125">
        <f>-'TOTAL INVERSION IAP'!AF247</f>
        <v>0</v>
      </c>
      <c r="BK247" s="125">
        <f>-'TOTAL INVERSION IAP'!AG247</f>
        <v>0</v>
      </c>
      <c r="BL247" s="125">
        <f>-'TOTAL INVERSION IAP'!AH247</f>
        <v>0</v>
      </c>
      <c r="BM247" s="125">
        <f>-'TOTAL INVERSION IAP'!AI247</f>
        <v>0</v>
      </c>
      <c r="BN247" s="125">
        <f>-'TOTAL INVERSION IAP'!AJ247</f>
        <v>0</v>
      </c>
      <c r="BO247" s="125">
        <f>-'TOTAL INVERSION IAP'!AK247</f>
        <v>0</v>
      </c>
      <c r="BP247" s="125">
        <f>-'TOTAL INVERSION IAP'!AL247</f>
        <v>0</v>
      </c>
      <c r="BQ247" s="125">
        <f>-'TOTAL INVERSION IAP'!AM247</f>
        <v>0</v>
      </c>
      <c r="BR247" s="125">
        <f>-'TOTAL INVERSION IAP'!AN247</f>
        <v>0</v>
      </c>
    </row>
    <row r="248" spans="2:70" x14ac:dyDescent="0.25">
      <c r="B248" s="59" t="s">
        <v>644</v>
      </c>
      <c r="C248" s="62" t="str">
        <f>+VLOOKUP(B248,'resumen UCAP'!$A$5:$O$329,2,0)</f>
        <v>Poste concreto 14 m</v>
      </c>
      <c r="D248" s="63"/>
      <c r="E248" s="63" t="str">
        <f>+VLOOKUP(B248,'resumen UCAP'!$A$5:$O$329,3,0)</f>
        <v>Un</v>
      </c>
      <c r="F248" s="64">
        <f>+VLOOKUP(B248,'resumen UCAP'!$A$5:$O$329,15,0)</f>
        <v>1450000</v>
      </c>
      <c r="G248" s="61">
        <v>5</v>
      </c>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f>-'TOTAL INVERSION IAP'!H248</f>
        <v>0</v>
      </c>
      <c r="AM248" s="125">
        <f>-'TOTAL INVERSION IAP'!I248</f>
        <v>0</v>
      </c>
      <c r="AN248" s="125">
        <f>-'TOTAL INVERSION IAP'!J248</f>
        <v>0</v>
      </c>
      <c r="AO248" s="125">
        <f>-'TOTAL INVERSION IAP'!K248</f>
        <v>0</v>
      </c>
      <c r="AP248" s="125">
        <f>-'TOTAL INVERSION IAP'!L248</f>
        <v>0</v>
      </c>
      <c r="AQ248" s="125">
        <f>-'TOTAL INVERSION IAP'!M248</f>
        <v>0</v>
      </c>
      <c r="AR248" s="125">
        <f>-'TOTAL INVERSION IAP'!N248</f>
        <v>0</v>
      </c>
      <c r="AS248" s="125">
        <f>-'TOTAL INVERSION IAP'!O248</f>
        <v>0</v>
      </c>
      <c r="AT248" s="125">
        <f>-'TOTAL INVERSION IAP'!P248</f>
        <v>0</v>
      </c>
      <c r="AU248" s="125">
        <f>-'TOTAL INVERSION IAP'!Q248</f>
        <v>0</v>
      </c>
      <c r="AV248" s="125">
        <f>-'TOTAL INVERSION IAP'!R248</f>
        <v>0</v>
      </c>
      <c r="AW248" s="125">
        <f>-'TOTAL INVERSION IAP'!S248</f>
        <v>0</v>
      </c>
      <c r="AX248" s="125">
        <f>-'TOTAL INVERSION IAP'!T248</f>
        <v>0</v>
      </c>
      <c r="AY248" s="125">
        <f>-'TOTAL INVERSION IAP'!U248</f>
        <v>0</v>
      </c>
      <c r="AZ248" s="125">
        <f>-'TOTAL INVERSION IAP'!V248</f>
        <v>0</v>
      </c>
      <c r="BA248" s="125">
        <f>-'TOTAL INVERSION IAP'!W248</f>
        <v>0</v>
      </c>
      <c r="BB248" s="125">
        <f>-'TOTAL INVERSION IAP'!X248</f>
        <v>0</v>
      </c>
      <c r="BC248" s="125">
        <f>-'TOTAL INVERSION IAP'!Y248</f>
        <v>0</v>
      </c>
      <c r="BD248" s="125">
        <f>-'TOTAL INVERSION IAP'!Z248</f>
        <v>0</v>
      </c>
      <c r="BE248" s="125">
        <f>-'TOTAL INVERSION IAP'!AA248</f>
        <v>0</v>
      </c>
      <c r="BF248" s="125">
        <f>-'TOTAL INVERSION IAP'!AB248</f>
        <v>0</v>
      </c>
      <c r="BG248" s="125">
        <f>-'TOTAL INVERSION IAP'!AC248</f>
        <v>0</v>
      </c>
      <c r="BH248" s="125">
        <f>-'TOTAL INVERSION IAP'!AD248</f>
        <v>0</v>
      </c>
      <c r="BI248" s="125">
        <f>-'TOTAL INVERSION IAP'!AE248</f>
        <v>0</v>
      </c>
      <c r="BJ248" s="125">
        <f>-'TOTAL INVERSION IAP'!AF248</f>
        <v>0</v>
      </c>
      <c r="BK248" s="125">
        <f>-'TOTAL INVERSION IAP'!AG248</f>
        <v>0</v>
      </c>
      <c r="BL248" s="125">
        <f>-'TOTAL INVERSION IAP'!AH248</f>
        <v>0</v>
      </c>
      <c r="BM248" s="125">
        <f>-'TOTAL INVERSION IAP'!AI248</f>
        <v>0</v>
      </c>
      <c r="BN248" s="125">
        <f>-'TOTAL INVERSION IAP'!AJ248</f>
        <v>0</v>
      </c>
      <c r="BO248" s="125">
        <f>-'TOTAL INVERSION IAP'!AK248</f>
        <v>0</v>
      </c>
      <c r="BP248" s="125">
        <f>-'TOTAL INVERSION IAP'!AL248</f>
        <v>0</v>
      </c>
      <c r="BQ248" s="125">
        <f>-'TOTAL INVERSION IAP'!AM248</f>
        <v>0</v>
      </c>
      <c r="BR248" s="125">
        <f>-'TOTAL INVERSION IAP'!AN248</f>
        <v>0</v>
      </c>
    </row>
    <row r="249" spans="2:70" x14ac:dyDescent="0.25">
      <c r="B249" s="59" t="s">
        <v>645</v>
      </c>
      <c r="C249" s="62" t="str">
        <f>+VLOOKUP(B249,'resumen UCAP'!$A$5:$O$329,2,0)</f>
        <v>Poste concreto 8 m</v>
      </c>
      <c r="D249" s="63"/>
      <c r="E249" s="63" t="str">
        <f>+VLOOKUP(B249,'resumen UCAP'!$A$5:$O$329,3,0)</f>
        <v>Un</v>
      </c>
      <c r="F249" s="64">
        <f>+VLOOKUP(B249,'resumen UCAP'!$A$5:$O$329,15,0)</f>
        <v>670776.19019027485</v>
      </c>
      <c r="G249" s="61">
        <v>2365</v>
      </c>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f>-'TOTAL INVERSION IAP'!H249</f>
        <v>0</v>
      </c>
      <c r="AM249" s="125">
        <f>-'TOTAL INVERSION IAP'!I249</f>
        <v>0</v>
      </c>
      <c r="AN249" s="125">
        <f>-'TOTAL INVERSION IAP'!J249</f>
        <v>0</v>
      </c>
      <c r="AO249" s="125">
        <f>-'TOTAL INVERSION IAP'!K249</f>
        <v>0</v>
      </c>
      <c r="AP249" s="125">
        <f>-'TOTAL INVERSION IAP'!L249</f>
        <v>0</v>
      </c>
      <c r="AQ249" s="125">
        <f>-'TOTAL INVERSION IAP'!M249</f>
        <v>0</v>
      </c>
      <c r="AR249" s="125">
        <f>-'TOTAL INVERSION IAP'!N249</f>
        <v>0</v>
      </c>
      <c r="AS249" s="125">
        <f>-'TOTAL INVERSION IAP'!O249</f>
        <v>0</v>
      </c>
      <c r="AT249" s="125">
        <f>-'TOTAL INVERSION IAP'!P249</f>
        <v>0</v>
      </c>
      <c r="AU249" s="125">
        <f>-'TOTAL INVERSION IAP'!Q249</f>
        <v>0</v>
      </c>
      <c r="AV249" s="125">
        <f>-'TOTAL INVERSION IAP'!R249</f>
        <v>0</v>
      </c>
      <c r="AW249" s="125">
        <f>-'TOTAL INVERSION IAP'!S249</f>
        <v>0</v>
      </c>
      <c r="AX249" s="125">
        <f>-'TOTAL INVERSION IAP'!T249</f>
        <v>0</v>
      </c>
      <c r="AY249" s="125">
        <f>-'TOTAL INVERSION IAP'!U249</f>
        <v>0</v>
      </c>
      <c r="AZ249" s="125">
        <f>-'TOTAL INVERSION IAP'!V249</f>
        <v>0</v>
      </c>
      <c r="BA249" s="125">
        <f>-'TOTAL INVERSION IAP'!W249</f>
        <v>0</v>
      </c>
      <c r="BB249" s="125">
        <f>-'TOTAL INVERSION IAP'!X249</f>
        <v>0</v>
      </c>
      <c r="BC249" s="125">
        <f>-'TOTAL INVERSION IAP'!Y249</f>
        <v>0</v>
      </c>
      <c r="BD249" s="125">
        <f>-'TOTAL INVERSION IAP'!Z249</f>
        <v>0</v>
      </c>
      <c r="BE249" s="125">
        <f>-'TOTAL INVERSION IAP'!AA249</f>
        <v>0</v>
      </c>
      <c r="BF249" s="125">
        <f>-'TOTAL INVERSION IAP'!AB249</f>
        <v>0</v>
      </c>
      <c r="BG249" s="125">
        <f>-'TOTAL INVERSION IAP'!AC249</f>
        <v>0</v>
      </c>
      <c r="BH249" s="125">
        <f>-'TOTAL INVERSION IAP'!AD249</f>
        <v>0</v>
      </c>
      <c r="BI249" s="125">
        <f>-'TOTAL INVERSION IAP'!AE249</f>
        <v>0</v>
      </c>
      <c r="BJ249" s="125">
        <f>-'TOTAL INVERSION IAP'!AF249</f>
        <v>0</v>
      </c>
      <c r="BK249" s="125">
        <f>-'TOTAL INVERSION IAP'!AG249</f>
        <v>0</v>
      </c>
      <c r="BL249" s="125">
        <f>-'TOTAL INVERSION IAP'!AH249</f>
        <v>0</v>
      </c>
      <c r="BM249" s="125">
        <f>-'TOTAL INVERSION IAP'!AI249</f>
        <v>0</v>
      </c>
      <c r="BN249" s="125">
        <f>-'TOTAL INVERSION IAP'!AJ249</f>
        <v>0</v>
      </c>
      <c r="BO249" s="125">
        <f>-'TOTAL INVERSION IAP'!AK249</f>
        <v>0</v>
      </c>
      <c r="BP249" s="125">
        <f>-'TOTAL INVERSION IAP'!AL249</f>
        <v>0</v>
      </c>
      <c r="BQ249" s="125">
        <f>-'TOTAL INVERSION IAP'!AM249</f>
        <v>0</v>
      </c>
      <c r="BR249" s="125">
        <f>-'TOTAL INVERSION IAP'!AN249</f>
        <v>0</v>
      </c>
    </row>
    <row r="250" spans="2:70" x14ac:dyDescent="0.25">
      <c r="B250" s="59" t="s">
        <v>646</v>
      </c>
      <c r="C250" s="62" t="str">
        <f>+VLOOKUP(B250,'resumen UCAP'!$A$5:$O$329,2,0)</f>
        <v>Poste embonado de 8 metros</v>
      </c>
      <c r="D250" s="63"/>
      <c r="E250" s="63" t="str">
        <f>+VLOOKUP(B250,'resumen UCAP'!$A$5:$O$329,3,0)</f>
        <v>Un</v>
      </c>
      <c r="F250" s="64">
        <f>+VLOOKUP(B250,'resumen UCAP'!$A$5:$O$329,15,0)</f>
        <v>1684204.7473162676</v>
      </c>
      <c r="G250" s="61">
        <v>1211</v>
      </c>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f>-'TOTAL INVERSION IAP'!H250</f>
        <v>0</v>
      </c>
      <c r="AM250" s="125">
        <f>-'TOTAL INVERSION IAP'!I250</f>
        <v>0</v>
      </c>
      <c r="AN250" s="125">
        <f>-'TOTAL INVERSION IAP'!J250</f>
        <v>0</v>
      </c>
      <c r="AO250" s="125">
        <f>-'TOTAL INVERSION IAP'!K250</f>
        <v>0</v>
      </c>
      <c r="AP250" s="125">
        <f>-'TOTAL INVERSION IAP'!L250</f>
        <v>0</v>
      </c>
      <c r="AQ250" s="125">
        <f>-'TOTAL INVERSION IAP'!M250</f>
        <v>0</v>
      </c>
      <c r="AR250" s="125">
        <f>-'TOTAL INVERSION IAP'!N250</f>
        <v>0</v>
      </c>
      <c r="AS250" s="125">
        <f>-'TOTAL INVERSION IAP'!O250</f>
        <v>0</v>
      </c>
      <c r="AT250" s="125">
        <f>-'TOTAL INVERSION IAP'!P250</f>
        <v>0</v>
      </c>
      <c r="AU250" s="125">
        <f>-'TOTAL INVERSION IAP'!Q250</f>
        <v>0</v>
      </c>
      <c r="AV250" s="125">
        <f>-'TOTAL INVERSION IAP'!R250</f>
        <v>0</v>
      </c>
      <c r="AW250" s="125">
        <f>-'TOTAL INVERSION IAP'!S250</f>
        <v>0</v>
      </c>
      <c r="AX250" s="125">
        <f>-'TOTAL INVERSION IAP'!T250</f>
        <v>0</v>
      </c>
      <c r="AY250" s="125">
        <f>-'TOTAL INVERSION IAP'!U250</f>
        <v>0</v>
      </c>
      <c r="AZ250" s="125">
        <f>-'TOTAL INVERSION IAP'!V250</f>
        <v>0</v>
      </c>
      <c r="BA250" s="125">
        <f>-'TOTAL INVERSION IAP'!W250</f>
        <v>0</v>
      </c>
      <c r="BB250" s="125">
        <f>-'TOTAL INVERSION IAP'!X250</f>
        <v>0</v>
      </c>
      <c r="BC250" s="125">
        <f>-'TOTAL INVERSION IAP'!Y250</f>
        <v>0</v>
      </c>
      <c r="BD250" s="125">
        <f>-'TOTAL INVERSION IAP'!Z250</f>
        <v>0</v>
      </c>
      <c r="BE250" s="125">
        <f>-'TOTAL INVERSION IAP'!AA250</f>
        <v>0</v>
      </c>
      <c r="BF250" s="125">
        <f>-'TOTAL INVERSION IAP'!AB250</f>
        <v>0</v>
      </c>
      <c r="BG250" s="125">
        <f>-'TOTAL INVERSION IAP'!AC250</f>
        <v>0</v>
      </c>
      <c r="BH250" s="125">
        <f>-'TOTAL INVERSION IAP'!AD250</f>
        <v>0</v>
      </c>
      <c r="BI250" s="125">
        <f>-'TOTAL INVERSION IAP'!AE250</f>
        <v>0</v>
      </c>
      <c r="BJ250" s="125">
        <f>-'TOTAL INVERSION IAP'!AF250</f>
        <v>0</v>
      </c>
      <c r="BK250" s="125">
        <f>-'TOTAL INVERSION IAP'!AG250</f>
        <v>0</v>
      </c>
      <c r="BL250" s="125">
        <f>-'TOTAL INVERSION IAP'!AH250</f>
        <v>0</v>
      </c>
      <c r="BM250" s="125">
        <f>-'TOTAL INVERSION IAP'!AI250</f>
        <v>0</v>
      </c>
      <c r="BN250" s="125">
        <f>-'TOTAL INVERSION IAP'!AJ250</f>
        <v>0</v>
      </c>
      <c r="BO250" s="125">
        <f>-'TOTAL INVERSION IAP'!AK250</f>
        <v>0</v>
      </c>
      <c r="BP250" s="125">
        <f>-'TOTAL INVERSION IAP'!AL250</f>
        <v>0</v>
      </c>
      <c r="BQ250" s="125">
        <f>-'TOTAL INVERSION IAP'!AM250</f>
        <v>0</v>
      </c>
      <c r="BR250" s="125">
        <f>-'TOTAL INVERSION IAP'!AN250</f>
        <v>0</v>
      </c>
    </row>
    <row r="251" spans="2:70" x14ac:dyDescent="0.25">
      <c r="B251" s="59" t="s">
        <v>647</v>
      </c>
      <c r="C251" s="62" t="str">
        <f>+VLOOKUP(B251,'resumen UCAP'!$A$5:$O$329,2,0)</f>
        <v>Poste metalico 10,8 metros</v>
      </c>
      <c r="D251" s="63"/>
      <c r="E251" s="63" t="str">
        <f>+VLOOKUP(B251,'resumen UCAP'!$A$5:$O$329,3,0)</f>
        <v>Un</v>
      </c>
      <c r="F251" s="64">
        <f>+VLOOKUP(B251,'resumen UCAP'!$A$5:$O$329,15,0)</f>
        <v>2222955.623267347</v>
      </c>
      <c r="G251" s="61">
        <v>505</v>
      </c>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f>-'TOTAL INVERSION IAP'!H251</f>
        <v>0</v>
      </c>
      <c r="AM251" s="125">
        <f>-'TOTAL INVERSION IAP'!I251</f>
        <v>0</v>
      </c>
      <c r="AN251" s="125">
        <f>-'TOTAL INVERSION IAP'!J251</f>
        <v>0</v>
      </c>
      <c r="AO251" s="125">
        <f>-'TOTAL INVERSION IAP'!K251</f>
        <v>0</v>
      </c>
      <c r="AP251" s="125">
        <f>-'TOTAL INVERSION IAP'!L251</f>
        <v>0</v>
      </c>
      <c r="AQ251" s="125">
        <f>-'TOTAL INVERSION IAP'!M251</f>
        <v>0</v>
      </c>
      <c r="AR251" s="125">
        <f>-'TOTAL INVERSION IAP'!N251</f>
        <v>0</v>
      </c>
      <c r="AS251" s="125">
        <f>-'TOTAL INVERSION IAP'!O251</f>
        <v>0</v>
      </c>
      <c r="AT251" s="125">
        <f>-'TOTAL INVERSION IAP'!P251</f>
        <v>0</v>
      </c>
      <c r="AU251" s="125">
        <f>-'TOTAL INVERSION IAP'!Q251</f>
        <v>0</v>
      </c>
      <c r="AV251" s="125">
        <f>-'TOTAL INVERSION IAP'!R251</f>
        <v>0</v>
      </c>
      <c r="AW251" s="125">
        <f>-'TOTAL INVERSION IAP'!S251</f>
        <v>0</v>
      </c>
      <c r="AX251" s="125">
        <f>-'TOTAL INVERSION IAP'!T251</f>
        <v>0</v>
      </c>
      <c r="AY251" s="125">
        <f>-'TOTAL INVERSION IAP'!U251</f>
        <v>0</v>
      </c>
      <c r="AZ251" s="125">
        <f>-'TOTAL INVERSION IAP'!V251</f>
        <v>0</v>
      </c>
      <c r="BA251" s="125">
        <f>-'TOTAL INVERSION IAP'!W251</f>
        <v>0</v>
      </c>
      <c r="BB251" s="125">
        <f>-'TOTAL INVERSION IAP'!X251</f>
        <v>0</v>
      </c>
      <c r="BC251" s="125">
        <f>-'TOTAL INVERSION IAP'!Y251</f>
        <v>0</v>
      </c>
      <c r="BD251" s="125">
        <f>-'TOTAL INVERSION IAP'!Z251</f>
        <v>0</v>
      </c>
      <c r="BE251" s="125">
        <f>-'TOTAL INVERSION IAP'!AA251</f>
        <v>0</v>
      </c>
      <c r="BF251" s="125">
        <f>-'TOTAL INVERSION IAP'!AB251</f>
        <v>0</v>
      </c>
      <c r="BG251" s="125">
        <f>-'TOTAL INVERSION IAP'!AC251</f>
        <v>0</v>
      </c>
      <c r="BH251" s="125">
        <f>-'TOTAL INVERSION IAP'!AD251</f>
        <v>0</v>
      </c>
      <c r="BI251" s="125">
        <f>-'TOTAL INVERSION IAP'!AE251</f>
        <v>0</v>
      </c>
      <c r="BJ251" s="125">
        <f>-'TOTAL INVERSION IAP'!AF251</f>
        <v>0</v>
      </c>
      <c r="BK251" s="125">
        <f>-'TOTAL INVERSION IAP'!AG251</f>
        <v>0</v>
      </c>
      <c r="BL251" s="125">
        <f>-'TOTAL INVERSION IAP'!AH251</f>
        <v>0</v>
      </c>
      <c r="BM251" s="125">
        <f>-'TOTAL INVERSION IAP'!AI251</f>
        <v>0</v>
      </c>
      <c r="BN251" s="125">
        <f>-'TOTAL INVERSION IAP'!AJ251</f>
        <v>0</v>
      </c>
      <c r="BO251" s="125">
        <f>-'TOTAL INVERSION IAP'!AK251</f>
        <v>0</v>
      </c>
      <c r="BP251" s="125">
        <f>-'TOTAL INVERSION IAP'!AL251</f>
        <v>0</v>
      </c>
      <c r="BQ251" s="125">
        <f>-'TOTAL INVERSION IAP'!AM251</f>
        <v>0</v>
      </c>
      <c r="BR251" s="125">
        <f>-'TOTAL INVERSION IAP'!AN251</f>
        <v>0</v>
      </c>
    </row>
    <row r="252" spans="2:70" x14ac:dyDescent="0.25">
      <c r="B252" s="59" t="s">
        <v>648</v>
      </c>
      <c r="C252" s="62" t="str">
        <f>+VLOOKUP(B252,'resumen UCAP'!$A$5:$O$329,2,0)</f>
        <v>Poste metalico 12 mts BD</v>
      </c>
      <c r="D252" s="63"/>
      <c r="E252" s="63" t="str">
        <f>+VLOOKUP(B252,'resumen UCAP'!$A$5:$O$329,3,0)</f>
        <v>Un</v>
      </c>
      <c r="F252" s="64">
        <f>+VLOOKUP(B252,'resumen UCAP'!$A$5:$O$329,15,0)</f>
        <v>2383493.2042041761</v>
      </c>
      <c r="G252" s="61">
        <v>666</v>
      </c>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f>-'TOTAL INVERSION IAP'!H252</f>
        <v>0</v>
      </c>
      <c r="AM252" s="125">
        <f>-'TOTAL INVERSION IAP'!I252</f>
        <v>0</v>
      </c>
      <c r="AN252" s="125">
        <f>-'TOTAL INVERSION IAP'!J252</f>
        <v>0</v>
      </c>
      <c r="AO252" s="125">
        <f>-'TOTAL INVERSION IAP'!K252</f>
        <v>0</v>
      </c>
      <c r="AP252" s="125">
        <f>-'TOTAL INVERSION IAP'!L252</f>
        <v>0</v>
      </c>
      <c r="AQ252" s="125">
        <f>-'TOTAL INVERSION IAP'!M252</f>
        <v>0</v>
      </c>
      <c r="AR252" s="125">
        <f>-'TOTAL INVERSION IAP'!N252</f>
        <v>0</v>
      </c>
      <c r="AS252" s="125">
        <f>-'TOTAL INVERSION IAP'!O252</f>
        <v>0</v>
      </c>
      <c r="AT252" s="125">
        <f>-'TOTAL INVERSION IAP'!P252</f>
        <v>0</v>
      </c>
      <c r="AU252" s="125">
        <f>-'TOTAL INVERSION IAP'!Q252</f>
        <v>0</v>
      </c>
      <c r="AV252" s="125">
        <f>-'TOTAL INVERSION IAP'!R252</f>
        <v>0</v>
      </c>
      <c r="AW252" s="125">
        <f>-'TOTAL INVERSION IAP'!S252</f>
        <v>0</v>
      </c>
      <c r="AX252" s="125">
        <f>-'TOTAL INVERSION IAP'!T252</f>
        <v>0</v>
      </c>
      <c r="AY252" s="125">
        <f>-'TOTAL INVERSION IAP'!U252</f>
        <v>0</v>
      </c>
      <c r="AZ252" s="125">
        <f>-'TOTAL INVERSION IAP'!V252</f>
        <v>0</v>
      </c>
      <c r="BA252" s="125">
        <f>-'TOTAL INVERSION IAP'!W252</f>
        <v>0</v>
      </c>
      <c r="BB252" s="125">
        <f>-'TOTAL INVERSION IAP'!X252</f>
        <v>0</v>
      </c>
      <c r="BC252" s="125">
        <f>-'TOTAL INVERSION IAP'!Y252</f>
        <v>0</v>
      </c>
      <c r="BD252" s="125">
        <f>-'TOTAL INVERSION IAP'!Z252</f>
        <v>0</v>
      </c>
      <c r="BE252" s="125">
        <f>-'TOTAL INVERSION IAP'!AA252</f>
        <v>0</v>
      </c>
      <c r="BF252" s="125">
        <f>-'TOTAL INVERSION IAP'!AB252</f>
        <v>0</v>
      </c>
      <c r="BG252" s="125">
        <f>-'TOTAL INVERSION IAP'!AC252</f>
        <v>0</v>
      </c>
      <c r="BH252" s="125">
        <f>-'TOTAL INVERSION IAP'!AD252</f>
        <v>0</v>
      </c>
      <c r="BI252" s="125">
        <f>-'TOTAL INVERSION IAP'!AE252</f>
        <v>0</v>
      </c>
      <c r="BJ252" s="125">
        <f>-'TOTAL INVERSION IAP'!AF252</f>
        <v>0</v>
      </c>
      <c r="BK252" s="125">
        <f>-'TOTAL INVERSION IAP'!AG252</f>
        <v>0</v>
      </c>
      <c r="BL252" s="125">
        <f>-'TOTAL INVERSION IAP'!AH252</f>
        <v>0</v>
      </c>
      <c r="BM252" s="125">
        <f>-'TOTAL INVERSION IAP'!AI252</f>
        <v>0</v>
      </c>
      <c r="BN252" s="125">
        <f>-'TOTAL INVERSION IAP'!AJ252</f>
        <v>0</v>
      </c>
      <c r="BO252" s="125">
        <f>-'TOTAL INVERSION IAP'!AK252</f>
        <v>0</v>
      </c>
      <c r="BP252" s="125">
        <f>-'TOTAL INVERSION IAP'!AL252</f>
        <v>0</v>
      </c>
      <c r="BQ252" s="125">
        <f>-'TOTAL INVERSION IAP'!AM252</f>
        <v>0</v>
      </c>
      <c r="BR252" s="125">
        <f>-'TOTAL INVERSION IAP'!AN252</f>
        <v>0</v>
      </c>
    </row>
    <row r="253" spans="2:70" x14ac:dyDescent="0.25">
      <c r="B253" s="59" t="s">
        <v>649</v>
      </c>
      <c r="C253" s="62" t="str">
        <f>+VLOOKUP(B253,'resumen UCAP'!$A$5:$O$329,2,0)</f>
        <v>Poste metalico 12 mts BS</v>
      </c>
      <c r="D253" s="63"/>
      <c r="E253" s="63" t="str">
        <f>+VLOOKUP(B253,'resumen UCAP'!$A$5:$O$329,3,0)</f>
        <v>Un</v>
      </c>
      <c r="F253" s="64">
        <f>+VLOOKUP(B253,'resumen UCAP'!$A$5:$O$329,15,0)</f>
        <v>2288025.0235849121</v>
      </c>
      <c r="G253" s="61">
        <v>318</v>
      </c>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f>-'TOTAL INVERSION IAP'!H253</f>
        <v>0</v>
      </c>
      <c r="AM253" s="125">
        <f>-'TOTAL INVERSION IAP'!I253</f>
        <v>0</v>
      </c>
      <c r="AN253" s="125">
        <f>-'TOTAL INVERSION IAP'!J253</f>
        <v>0</v>
      </c>
      <c r="AO253" s="125">
        <f>-'TOTAL INVERSION IAP'!K253</f>
        <v>0</v>
      </c>
      <c r="AP253" s="125">
        <f>-'TOTAL INVERSION IAP'!L253</f>
        <v>0</v>
      </c>
      <c r="AQ253" s="125">
        <f>-'TOTAL INVERSION IAP'!M253</f>
        <v>0</v>
      </c>
      <c r="AR253" s="125">
        <f>-'TOTAL INVERSION IAP'!N253</f>
        <v>0</v>
      </c>
      <c r="AS253" s="125">
        <f>-'TOTAL INVERSION IAP'!O253</f>
        <v>0</v>
      </c>
      <c r="AT253" s="125">
        <f>-'TOTAL INVERSION IAP'!P253</f>
        <v>0</v>
      </c>
      <c r="AU253" s="125">
        <f>-'TOTAL INVERSION IAP'!Q253</f>
        <v>0</v>
      </c>
      <c r="AV253" s="125">
        <f>-'TOTAL INVERSION IAP'!R253</f>
        <v>0</v>
      </c>
      <c r="AW253" s="125">
        <f>-'TOTAL INVERSION IAP'!S253</f>
        <v>0</v>
      </c>
      <c r="AX253" s="125">
        <f>-'TOTAL INVERSION IAP'!T253</f>
        <v>0</v>
      </c>
      <c r="AY253" s="125">
        <f>-'TOTAL INVERSION IAP'!U253</f>
        <v>0</v>
      </c>
      <c r="AZ253" s="125">
        <f>-'TOTAL INVERSION IAP'!V253</f>
        <v>0</v>
      </c>
      <c r="BA253" s="125">
        <f>-'TOTAL INVERSION IAP'!W253</f>
        <v>0</v>
      </c>
      <c r="BB253" s="125">
        <f>-'TOTAL INVERSION IAP'!X253</f>
        <v>0</v>
      </c>
      <c r="BC253" s="125">
        <f>-'TOTAL INVERSION IAP'!Y253</f>
        <v>0</v>
      </c>
      <c r="BD253" s="125">
        <f>-'TOTAL INVERSION IAP'!Z253</f>
        <v>0</v>
      </c>
      <c r="BE253" s="125">
        <f>-'TOTAL INVERSION IAP'!AA253</f>
        <v>0</v>
      </c>
      <c r="BF253" s="125">
        <f>-'TOTAL INVERSION IAP'!AB253</f>
        <v>0</v>
      </c>
      <c r="BG253" s="125">
        <f>-'TOTAL INVERSION IAP'!AC253</f>
        <v>0</v>
      </c>
      <c r="BH253" s="125">
        <f>-'TOTAL INVERSION IAP'!AD253</f>
        <v>0</v>
      </c>
      <c r="BI253" s="125">
        <f>-'TOTAL INVERSION IAP'!AE253</f>
        <v>0</v>
      </c>
      <c r="BJ253" s="125">
        <f>-'TOTAL INVERSION IAP'!AF253</f>
        <v>0</v>
      </c>
      <c r="BK253" s="125">
        <f>-'TOTAL INVERSION IAP'!AG253</f>
        <v>0</v>
      </c>
      <c r="BL253" s="125">
        <f>-'TOTAL INVERSION IAP'!AH253</f>
        <v>0</v>
      </c>
      <c r="BM253" s="125">
        <f>-'TOTAL INVERSION IAP'!AI253</f>
        <v>0</v>
      </c>
      <c r="BN253" s="125">
        <f>-'TOTAL INVERSION IAP'!AJ253</f>
        <v>0</v>
      </c>
      <c r="BO253" s="125">
        <f>-'TOTAL INVERSION IAP'!AK253</f>
        <v>0</v>
      </c>
      <c r="BP253" s="125">
        <f>-'TOTAL INVERSION IAP'!AL253</f>
        <v>0</v>
      </c>
      <c r="BQ253" s="125">
        <f>-'TOTAL INVERSION IAP'!AM253</f>
        <v>0</v>
      </c>
      <c r="BR253" s="125">
        <f>-'TOTAL INVERSION IAP'!AN253</f>
        <v>0</v>
      </c>
    </row>
    <row r="254" spans="2:70" x14ac:dyDescent="0.25">
      <c r="B254" s="59" t="s">
        <v>650</v>
      </c>
      <c r="C254" s="62" t="str">
        <f>+VLOOKUP(B254,'resumen UCAP'!$A$5:$O$329,2,0)</f>
        <v>Poste metalico 3 m</v>
      </c>
      <c r="D254" s="63"/>
      <c r="E254" s="63" t="str">
        <f>+VLOOKUP(B254,'resumen UCAP'!$A$5:$O$329,3,0)</f>
        <v>Un</v>
      </c>
      <c r="F254" s="64">
        <f>+VLOOKUP(B254,'resumen UCAP'!$A$5:$O$329,15,0)</f>
        <v>1268563.2666666666</v>
      </c>
      <c r="G254" s="61">
        <v>3</v>
      </c>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f>-'TOTAL INVERSION IAP'!H254</f>
        <v>0</v>
      </c>
      <c r="AM254" s="125">
        <f>-'TOTAL INVERSION IAP'!I254</f>
        <v>0</v>
      </c>
      <c r="AN254" s="125">
        <f>-'TOTAL INVERSION IAP'!J254</f>
        <v>0</v>
      </c>
      <c r="AO254" s="125">
        <f>-'TOTAL INVERSION IAP'!K254</f>
        <v>0</v>
      </c>
      <c r="AP254" s="125">
        <f>-'TOTAL INVERSION IAP'!L254</f>
        <v>0</v>
      </c>
      <c r="AQ254" s="125">
        <f>-'TOTAL INVERSION IAP'!M254</f>
        <v>0</v>
      </c>
      <c r="AR254" s="125">
        <f>-'TOTAL INVERSION IAP'!N254</f>
        <v>0</v>
      </c>
      <c r="AS254" s="125">
        <f>-'TOTAL INVERSION IAP'!O254</f>
        <v>0</v>
      </c>
      <c r="AT254" s="125">
        <f>-'TOTAL INVERSION IAP'!P254</f>
        <v>0</v>
      </c>
      <c r="AU254" s="125">
        <f>-'TOTAL INVERSION IAP'!Q254</f>
        <v>0</v>
      </c>
      <c r="AV254" s="125">
        <f>-'TOTAL INVERSION IAP'!R254</f>
        <v>0</v>
      </c>
      <c r="AW254" s="125">
        <f>-'TOTAL INVERSION IAP'!S254</f>
        <v>0</v>
      </c>
      <c r="AX254" s="125">
        <f>-'TOTAL INVERSION IAP'!T254</f>
        <v>0</v>
      </c>
      <c r="AY254" s="125">
        <f>-'TOTAL INVERSION IAP'!U254</f>
        <v>0</v>
      </c>
      <c r="AZ254" s="125">
        <f>-'TOTAL INVERSION IAP'!V254</f>
        <v>0</v>
      </c>
      <c r="BA254" s="125">
        <f>-'TOTAL INVERSION IAP'!W254</f>
        <v>0</v>
      </c>
      <c r="BB254" s="125">
        <f>-'TOTAL INVERSION IAP'!X254</f>
        <v>0</v>
      </c>
      <c r="BC254" s="125">
        <f>-'TOTAL INVERSION IAP'!Y254</f>
        <v>0</v>
      </c>
      <c r="BD254" s="125">
        <f>-'TOTAL INVERSION IAP'!Z254</f>
        <v>0</v>
      </c>
      <c r="BE254" s="125">
        <f>-'TOTAL INVERSION IAP'!AA254</f>
        <v>0</v>
      </c>
      <c r="BF254" s="125">
        <f>-'TOTAL INVERSION IAP'!AB254</f>
        <v>0</v>
      </c>
      <c r="BG254" s="125">
        <f>-'TOTAL INVERSION IAP'!AC254</f>
        <v>0</v>
      </c>
      <c r="BH254" s="125">
        <f>-'TOTAL INVERSION IAP'!AD254</f>
        <v>0</v>
      </c>
      <c r="BI254" s="125">
        <f>-'TOTAL INVERSION IAP'!AE254</f>
        <v>0</v>
      </c>
      <c r="BJ254" s="125">
        <f>-'TOTAL INVERSION IAP'!AF254</f>
        <v>0</v>
      </c>
      <c r="BK254" s="125">
        <f>-'TOTAL INVERSION IAP'!AG254</f>
        <v>0</v>
      </c>
      <c r="BL254" s="125">
        <f>-'TOTAL INVERSION IAP'!AH254</f>
        <v>0</v>
      </c>
      <c r="BM254" s="125">
        <f>-'TOTAL INVERSION IAP'!AI254</f>
        <v>0</v>
      </c>
      <c r="BN254" s="125">
        <f>-'TOTAL INVERSION IAP'!AJ254</f>
        <v>0</v>
      </c>
      <c r="BO254" s="125">
        <f>-'TOTAL INVERSION IAP'!AK254</f>
        <v>0</v>
      </c>
      <c r="BP254" s="125">
        <f>-'TOTAL INVERSION IAP'!AL254</f>
        <v>0</v>
      </c>
      <c r="BQ254" s="125">
        <f>-'TOTAL INVERSION IAP'!AM254</f>
        <v>0</v>
      </c>
      <c r="BR254" s="125">
        <f>-'TOTAL INVERSION IAP'!AN254</f>
        <v>0</v>
      </c>
    </row>
    <row r="255" spans="2:70" x14ac:dyDescent="0.25">
      <c r="B255" s="59" t="s">
        <v>651</v>
      </c>
      <c r="C255" s="62" t="str">
        <f>+VLOOKUP(B255,'resumen UCAP'!$A$5:$O$329,2,0)</f>
        <v>Poste metalico 3 m Villa pilar</v>
      </c>
      <c r="D255" s="63"/>
      <c r="E255" s="63" t="str">
        <f>+VLOOKUP(B255,'resumen UCAP'!$A$5:$O$329,3,0)</f>
        <v>Un</v>
      </c>
      <c r="F255" s="64">
        <f>+VLOOKUP(B255,'resumen UCAP'!$A$5:$O$329,15,0)</f>
        <v>750000</v>
      </c>
      <c r="G255" s="61">
        <v>273</v>
      </c>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f>-'TOTAL INVERSION IAP'!H255</f>
        <v>0</v>
      </c>
      <c r="AM255" s="125">
        <f>-'TOTAL INVERSION IAP'!I255</f>
        <v>0</v>
      </c>
      <c r="AN255" s="125">
        <f>-'TOTAL INVERSION IAP'!J255</f>
        <v>0</v>
      </c>
      <c r="AO255" s="125">
        <f>-'TOTAL INVERSION IAP'!K255</f>
        <v>0</v>
      </c>
      <c r="AP255" s="125">
        <f>-'TOTAL INVERSION IAP'!L255</f>
        <v>0</v>
      </c>
      <c r="AQ255" s="125">
        <f>-'TOTAL INVERSION IAP'!M255</f>
        <v>0</v>
      </c>
      <c r="AR255" s="125">
        <f>-'TOTAL INVERSION IAP'!N255</f>
        <v>0</v>
      </c>
      <c r="AS255" s="125">
        <f>-'TOTAL INVERSION IAP'!O255</f>
        <v>0</v>
      </c>
      <c r="AT255" s="125">
        <f>-'TOTAL INVERSION IAP'!P255</f>
        <v>0</v>
      </c>
      <c r="AU255" s="125">
        <f>-'TOTAL INVERSION IAP'!Q255</f>
        <v>0</v>
      </c>
      <c r="AV255" s="125">
        <f>-'TOTAL INVERSION IAP'!R255</f>
        <v>0</v>
      </c>
      <c r="AW255" s="125">
        <f>-'TOTAL INVERSION IAP'!S255</f>
        <v>0</v>
      </c>
      <c r="AX255" s="125">
        <f>-'TOTAL INVERSION IAP'!T255</f>
        <v>0</v>
      </c>
      <c r="AY255" s="125">
        <f>-'TOTAL INVERSION IAP'!U255</f>
        <v>0</v>
      </c>
      <c r="AZ255" s="125">
        <f>-'TOTAL INVERSION IAP'!V255</f>
        <v>0</v>
      </c>
      <c r="BA255" s="125">
        <f>-'TOTAL INVERSION IAP'!W255</f>
        <v>0</v>
      </c>
      <c r="BB255" s="125">
        <f>-'TOTAL INVERSION IAP'!X255</f>
        <v>0</v>
      </c>
      <c r="BC255" s="125">
        <f>-'TOTAL INVERSION IAP'!Y255</f>
        <v>0</v>
      </c>
      <c r="BD255" s="125">
        <f>-'TOTAL INVERSION IAP'!Z255</f>
        <v>0</v>
      </c>
      <c r="BE255" s="125">
        <f>-'TOTAL INVERSION IAP'!AA255</f>
        <v>0</v>
      </c>
      <c r="BF255" s="125">
        <f>-'TOTAL INVERSION IAP'!AB255</f>
        <v>0</v>
      </c>
      <c r="BG255" s="125">
        <f>-'TOTAL INVERSION IAP'!AC255</f>
        <v>0</v>
      </c>
      <c r="BH255" s="125">
        <f>-'TOTAL INVERSION IAP'!AD255</f>
        <v>0</v>
      </c>
      <c r="BI255" s="125">
        <f>-'TOTAL INVERSION IAP'!AE255</f>
        <v>0</v>
      </c>
      <c r="BJ255" s="125">
        <f>-'TOTAL INVERSION IAP'!AF255</f>
        <v>0</v>
      </c>
      <c r="BK255" s="125">
        <f>-'TOTAL INVERSION IAP'!AG255</f>
        <v>0</v>
      </c>
      <c r="BL255" s="125">
        <f>-'TOTAL INVERSION IAP'!AH255</f>
        <v>0</v>
      </c>
      <c r="BM255" s="125">
        <f>-'TOTAL INVERSION IAP'!AI255</f>
        <v>0</v>
      </c>
      <c r="BN255" s="125">
        <f>-'TOTAL INVERSION IAP'!AJ255</f>
        <v>0</v>
      </c>
      <c r="BO255" s="125">
        <f>-'TOTAL INVERSION IAP'!AK255</f>
        <v>0</v>
      </c>
      <c r="BP255" s="125">
        <f>-'TOTAL INVERSION IAP'!AL255</f>
        <v>0</v>
      </c>
      <c r="BQ255" s="125">
        <f>-'TOTAL INVERSION IAP'!AM255</f>
        <v>0</v>
      </c>
      <c r="BR255" s="125">
        <f>-'TOTAL INVERSION IAP'!AN255</f>
        <v>0</v>
      </c>
    </row>
    <row r="256" spans="2:70" x14ac:dyDescent="0.25">
      <c r="B256" s="59" t="s">
        <v>652</v>
      </c>
      <c r="C256" s="62" t="str">
        <f>+VLOOKUP(B256,'resumen UCAP'!$A$5:$O$329,2,0)</f>
        <v>Poste Republicano</v>
      </c>
      <c r="D256" s="63"/>
      <c r="E256" s="63" t="str">
        <f>+VLOOKUP(B256,'resumen UCAP'!$A$5:$O$329,3,0)</f>
        <v>Un</v>
      </c>
      <c r="F256" s="64">
        <f>+VLOOKUP(B256,'resumen UCAP'!$A$5:$O$329,15,0)</f>
        <v>3490845.0704225353</v>
      </c>
      <c r="G256" s="61">
        <v>355</v>
      </c>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f>-'TOTAL INVERSION IAP'!H256</f>
        <v>0</v>
      </c>
      <c r="AM256" s="125">
        <f>-'TOTAL INVERSION IAP'!I256</f>
        <v>0</v>
      </c>
      <c r="AN256" s="125">
        <f>-'TOTAL INVERSION IAP'!J256</f>
        <v>0</v>
      </c>
      <c r="AO256" s="125">
        <f>-'TOTAL INVERSION IAP'!K256</f>
        <v>0</v>
      </c>
      <c r="AP256" s="125">
        <f>-'TOTAL INVERSION IAP'!L256</f>
        <v>0</v>
      </c>
      <c r="AQ256" s="125">
        <f>-'TOTAL INVERSION IAP'!M256</f>
        <v>0</v>
      </c>
      <c r="AR256" s="125">
        <f>-'TOTAL INVERSION IAP'!N256</f>
        <v>0</v>
      </c>
      <c r="AS256" s="125">
        <f>-'TOTAL INVERSION IAP'!O256</f>
        <v>0</v>
      </c>
      <c r="AT256" s="125">
        <f>-'TOTAL INVERSION IAP'!P256</f>
        <v>0</v>
      </c>
      <c r="AU256" s="125">
        <f>-'TOTAL INVERSION IAP'!Q256</f>
        <v>0</v>
      </c>
      <c r="AV256" s="125">
        <f>-'TOTAL INVERSION IAP'!R256</f>
        <v>0</v>
      </c>
      <c r="AW256" s="125">
        <f>-'TOTAL INVERSION IAP'!S256</f>
        <v>0</v>
      </c>
      <c r="AX256" s="125">
        <f>-'TOTAL INVERSION IAP'!T256</f>
        <v>0</v>
      </c>
      <c r="AY256" s="125">
        <f>-'TOTAL INVERSION IAP'!U256</f>
        <v>0</v>
      </c>
      <c r="AZ256" s="125">
        <f>-'TOTAL INVERSION IAP'!V256</f>
        <v>0</v>
      </c>
      <c r="BA256" s="125">
        <f>-'TOTAL INVERSION IAP'!W256</f>
        <v>0</v>
      </c>
      <c r="BB256" s="125">
        <f>-'TOTAL INVERSION IAP'!X256</f>
        <v>0</v>
      </c>
      <c r="BC256" s="125">
        <f>-'TOTAL INVERSION IAP'!Y256</f>
        <v>0</v>
      </c>
      <c r="BD256" s="125">
        <f>-'TOTAL INVERSION IAP'!Z256</f>
        <v>0</v>
      </c>
      <c r="BE256" s="125">
        <f>-'TOTAL INVERSION IAP'!AA256</f>
        <v>0</v>
      </c>
      <c r="BF256" s="125">
        <f>-'TOTAL INVERSION IAP'!AB256</f>
        <v>0</v>
      </c>
      <c r="BG256" s="125">
        <f>-'TOTAL INVERSION IAP'!AC256</f>
        <v>0</v>
      </c>
      <c r="BH256" s="125">
        <f>-'TOTAL INVERSION IAP'!AD256</f>
        <v>0</v>
      </c>
      <c r="BI256" s="125">
        <f>-'TOTAL INVERSION IAP'!AE256</f>
        <v>0</v>
      </c>
      <c r="BJ256" s="125">
        <f>-'TOTAL INVERSION IAP'!AF256</f>
        <v>0</v>
      </c>
      <c r="BK256" s="125">
        <f>-'TOTAL INVERSION IAP'!AG256</f>
        <v>0</v>
      </c>
      <c r="BL256" s="125">
        <f>-'TOTAL INVERSION IAP'!AH256</f>
        <v>0</v>
      </c>
      <c r="BM256" s="125">
        <f>-'TOTAL INVERSION IAP'!AI256</f>
        <v>0</v>
      </c>
      <c r="BN256" s="125">
        <f>-'TOTAL INVERSION IAP'!AJ256</f>
        <v>0</v>
      </c>
      <c r="BO256" s="125">
        <f>-'TOTAL INVERSION IAP'!AK256</f>
        <v>0</v>
      </c>
      <c r="BP256" s="125">
        <f>-'TOTAL INVERSION IAP'!AL256</f>
        <v>0</v>
      </c>
      <c r="BQ256" s="125">
        <f>-'TOTAL INVERSION IAP'!AM256</f>
        <v>0</v>
      </c>
      <c r="BR256" s="125">
        <f>-'TOTAL INVERSION IAP'!AN256</f>
        <v>0</v>
      </c>
    </row>
    <row r="257" spans="2:70" x14ac:dyDescent="0.25">
      <c r="B257" s="59" t="s">
        <v>653</v>
      </c>
      <c r="C257" s="62" t="str">
        <f>+VLOOKUP(B257,'resumen UCAP'!$A$5:$O$329,2,0)</f>
        <v>Poste tipo aleta 6m</v>
      </c>
      <c r="D257" s="63"/>
      <c r="E257" s="63" t="str">
        <f>+VLOOKUP(B257,'resumen UCAP'!$A$5:$O$329,3,0)</f>
        <v>Un</v>
      </c>
      <c r="F257" s="64">
        <f>+VLOOKUP(B257,'resumen UCAP'!$A$5:$O$329,15,0)</f>
        <v>1300000</v>
      </c>
      <c r="G257" s="61">
        <v>98</v>
      </c>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f>-'TOTAL INVERSION IAP'!H257</f>
        <v>0</v>
      </c>
      <c r="AM257" s="125">
        <f>-'TOTAL INVERSION IAP'!I257</f>
        <v>0</v>
      </c>
      <c r="AN257" s="125">
        <f>-'TOTAL INVERSION IAP'!J257</f>
        <v>0</v>
      </c>
      <c r="AO257" s="125">
        <f>-'TOTAL INVERSION IAP'!K257</f>
        <v>0</v>
      </c>
      <c r="AP257" s="125">
        <f>-'TOTAL INVERSION IAP'!L257</f>
        <v>0</v>
      </c>
      <c r="AQ257" s="125">
        <f>-'TOTAL INVERSION IAP'!M257</f>
        <v>0</v>
      </c>
      <c r="AR257" s="125">
        <f>-'TOTAL INVERSION IAP'!N257</f>
        <v>0</v>
      </c>
      <c r="AS257" s="125">
        <f>-'TOTAL INVERSION IAP'!O257</f>
        <v>0</v>
      </c>
      <c r="AT257" s="125">
        <f>-'TOTAL INVERSION IAP'!P257</f>
        <v>0</v>
      </c>
      <c r="AU257" s="125">
        <f>-'TOTAL INVERSION IAP'!Q257</f>
        <v>0</v>
      </c>
      <c r="AV257" s="125">
        <f>-'TOTAL INVERSION IAP'!R257</f>
        <v>0</v>
      </c>
      <c r="AW257" s="125">
        <f>-'TOTAL INVERSION IAP'!S257</f>
        <v>0</v>
      </c>
      <c r="AX257" s="125">
        <f>-'TOTAL INVERSION IAP'!T257</f>
        <v>0</v>
      </c>
      <c r="AY257" s="125">
        <f>-'TOTAL INVERSION IAP'!U257</f>
        <v>0</v>
      </c>
      <c r="AZ257" s="125">
        <f>-'TOTAL INVERSION IAP'!V257</f>
        <v>0</v>
      </c>
      <c r="BA257" s="125">
        <f>-'TOTAL INVERSION IAP'!W257</f>
        <v>0</v>
      </c>
      <c r="BB257" s="125">
        <f>-'TOTAL INVERSION IAP'!X257</f>
        <v>0</v>
      </c>
      <c r="BC257" s="125">
        <f>-'TOTAL INVERSION IAP'!Y257</f>
        <v>0</v>
      </c>
      <c r="BD257" s="125">
        <f>-'TOTAL INVERSION IAP'!Z257</f>
        <v>0</v>
      </c>
      <c r="BE257" s="125">
        <f>-'TOTAL INVERSION IAP'!AA257</f>
        <v>0</v>
      </c>
      <c r="BF257" s="125">
        <f>-'TOTAL INVERSION IAP'!AB257</f>
        <v>0</v>
      </c>
      <c r="BG257" s="125">
        <f>-'TOTAL INVERSION IAP'!AC257</f>
        <v>0</v>
      </c>
      <c r="BH257" s="125">
        <f>-'TOTAL INVERSION IAP'!AD257</f>
        <v>0</v>
      </c>
      <c r="BI257" s="125">
        <f>-'TOTAL INVERSION IAP'!AE257</f>
        <v>0</v>
      </c>
      <c r="BJ257" s="125">
        <f>-'TOTAL INVERSION IAP'!AF257</f>
        <v>0</v>
      </c>
      <c r="BK257" s="125">
        <f>-'TOTAL INVERSION IAP'!AG257</f>
        <v>0</v>
      </c>
      <c r="BL257" s="125">
        <f>-'TOTAL INVERSION IAP'!AH257</f>
        <v>0</v>
      </c>
      <c r="BM257" s="125">
        <f>-'TOTAL INVERSION IAP'!AI257</f>
        <v>0</v>
      </c>
      <c r="BN257" s="125">
        <f>-'TOTAL INVERSION IAP'!AJ257</f>
        <v>0</v>
      </c>
      <c r="BO257" s="125">
        <f>-'TOTAL INVERSION IAP'!AK257</f>
        <v>0</v>
      </c>
      <c r="BP257" s="125">
        <f>-'TOTAL INVERSION IAP'!AL257</f>
        <v>0</v>
      </c>
      <c r="BQ257" s="125">
        <f>-'TOTAL INVERSION IAP'!AM257</f>
        <v>0</v>
      </c>
      <c r="BR257" s="125">
        <f>-'TOTAL INVERSION IAP'!AN257</f>
        <v>0</v>
      </c>
    </row>
    <row r="258" spans="2:70" x14ac:dyDescent="0.25">
      <c r="B258" s="59" t="s">
        <v>654</v>
      </c>
      <c r="C258" s="62" t="str">
        <f>+VLOOKUP(B258,'resumen UCAP'!$A$5:$O$329,2,0)</f>
        <v>Techo fachada piso</v>
      </c>
      <c r="D258" s="63"/>
      <c r="E258" s="63" t="str">
        <f>+VLOOKUP(B258,'resumen UCAP'!$A$5:$O$329,3,0)</f>
        <v>Un</v>
      </c>
      <c r="F258" s="64">
        <f>+VLOOKUP(B258,'resumen UCAP'!$A$5:$O$329,15,0)</f>
        <v>124130.43166986565</v>
      </c>
      <c r="G258" s="61">
        <v>521</v>
      </c>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f>-'TOTAL INVERSION IAP'!H258</f>
        <v>0</v>
      </c>
      <c r="AM258" s="125">
        <f>-'TOTAL INVERSION IAP'!I258</f>
        <v>0</v>
      </c>
      <c r="AN258" s="125">
        <f>-'TOTAL INVERSION IAP'!J258</f>
        <v>0</v>
      </c>
      <c r="AO258" s="125">
        <f>-'TOTAL INVERSION IAP'!K258</f>
        <v>0</v>
      </c>
      <c r="AP258" s="125">
        <f>-'TOTAL INVERSION IAP'!L258</f>
        <v>0</v>
      </c>
      <c r="AQ258" s="125">
        <f>-'TOTAL INVERSION IAP'!M258</f>
        <v>0</v>
      </c>
      <c r="AR258" s="125">
        <f>-'TOTAL INVERSION IAP'!N258</f>
        <v>0</v>
      </c>
      <c r="AS258" s="125">
        <f>-'TOTAL INVERSION IAP'!O258</f>
        <v>0</v>
      </c>
      <c r="AT258" s="125">
        <f>-'TOTAL INVERSION IAP'!P258</f>
        <v>0</v>
      </c>
      <c r="AU258" s="125">
        <f>-'TOTAL INVERSION IAP'!Q258</f>
        <v>0</v>
      </c>
      <c r="AV258" s="125">
        <f>-'TOTAL INVERSION IAP'!R258</f>
        <v>0</v>
      </c>
      <c r="AW258" s="125">
        <f>-'TOTAL INVERSION IAP'!S258</f>
        <v>0</v>
      </c>
      <c r="AX258" s="125">
        <f>-'TOTAL INVERSION IAP'!T258</f>
        <v>0</v>
      </c>
      <c r="AY258" s="125">
        <f>-'TOTAL INVERSION IAP'!U258</f>
        <v>0</v>
      </c>
      <c r="AZ258" s="125">
        <f>-'TOTAL INVERSION IAP'!V258</f>
        <v>0</v>
      </c>
      <c r="BA258" s="125">
        <f>-'TOTAL INVERSION IAP'!W258</f>
        <v>0</v>
      </c>
      <c r="BB258" s="125">
        <f>-'TOTAL INVERSION IAP'!X258</f>
        <v>0</v>
      </c>
      <c r="BC258" s="125">
        <f>-'TOTAL INVERSION IAP'!Y258</f>
        <v>0</v>
      </c>
      <c r="BD258" s="125">
        <f>-'TOTAL INVERSION IAP'!Z258</f>
        <v>0</v>
      </c>
      <c r="BE258" s="125">
        <f>-'TOTAL INVERSION IAP'!AA258</f>
        <v>0</v>
      </c>
      <c r="BF258" s="125">
        <f>-'TOTAL INVERSION IAP'!AB258</f>
        <v>0</v>
      </c>
      <c r="BG258" s="125">
        <f>-'TOTAL INVERSION IAP'!AC258</f>
        <v>0</v>
      </c>
      <c r="BH258" s="125">
        <f>-'TOTAL INVERSION IAP'!AD258</f>
        <v>0</v>
      </c>
      <c r="BI258" s="125">
        <f>-'TOTAL INVERSION IAP'!AE258</f>
        <v>0</v>
      </c>
      <c r="BJ258" s="125">
        <f>-'TOTAL INVERSION IAP'!AF258</f>
        <v>0</v>
      </c>
      <c r="BK258" s="125">
        <f>-'TOTAL INVERSION IAP'!AG258</f>
        <v>0</v>
      </c>
      <c r="BL258" s="125">
        <f>-'TOTAL INVERSION IAP'!AH258</f>
        <v>0</v>
      </c>
      <c r="BM258" s="125">
        <f>-'TOTAL INVERSION IAP'!AI258</f>
        <v>0</v>
      </c>
      <c r="BN258" s="125">
        <f>-'TOTAL INVERSION IAP'!AJ258</f>
        <v>0</v>
      </c>
      <c r="BO258" s="125">
        <f>-'TOTAL INVERSION IAP'!AK258</f>
        <v>0</v>
      </c>
      <c r="BP258" s="125">
        <f>-'TOTAL INVERSION IAP'!AL258</f>
        <v>0</v>
      </c>
      <c r="BQ258" s="125">
        <f>-'TOTAL INVERSION IAP'!AM258</f>
        <v>0</v>
      </c>
      <c r="BR258" s="125">
        <f>-'TOTAL INVERSION IAP'!AN258</f>
        <v>0</v>
      </c>
    </row>
    <row r="259" spans="2:70" x14ac:dyDescent="0.25">
      <c r="B259" s="59" t="s">
        <v>655</v>
      </c>
      <c r="C259" s="62" t="str">
        <f>+VLOOKUP(B259,'resumen UCAP'!$A$5:$O$329,2,0)</f>
        <v>Torrecilla metalica riel</v>
      </c>
      <c r="D259" s="63"/>
      <c r="E259" s="63" t="str">
        <f>+VLOOKUP(B259,'resumen UCAP'!$A$5:$O$329,3,0)</f>
        <v>Un</v>
      </c>
      <c r="F259" s="64">
        <f>+VLOOKUP(B259,'resumen UCAP'!$A$5:$O$329,15,0)</f>
        <v>570000</v>
      </c>
      <c r="G259" s="61">
        <v>243</v>
      </c>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f>-'TOTAL INVERSION IAP'!H259</f>
        <v>0</v>
      </c>
      <c r="AM259" s="125">
        <f>-'TOTAL INVERSION IAP'!I259</f>
        <v>0</v>
      </c>
      <c r="AN259" s="125">
        <f>-'TOTAL INVERSION IAP'!J259</f>
        <v>0</v>
      </c>
      <c r="AO259" s="125">
        <f>-'TOTAL INVERSION IAP'!K259</f>
        <v>0</v>
      </c>
      <c r="AP259" s="125">
        <f>-'TOTAL INVERSION IAP'!L259</f>
        <v>0</v>
      </c>
      <c r="AQ259" s="125">
        <f>-'TOTAL INVERSION IAP'!M259</f>
        <v>0</v>
      </c>
      <c r="AR259" s="125">
        <f>-'TOTAL INVERSION IAP'!N259</f>
        <v>0</v>
      </c>
      <c r="AS259" s="125">
        <f>-'TOTAL INVERSION IAP'!O259</f>
        <v>0</v>
      </c>
      <c r="AT259" s="125">
        <f>-'TOTAL INVERSION IAP'!P259</f>
        <v>0</v>
      </c>
      <c r="AU259" s="125">
        <f>-'TOTAL INVERSION IAP'!Q259</f>
        <v>0</v>
      </c>
      <c r="AV259" s="125">
        <f>-'TOTAL INVERSION IAP'!R259</f>
        <v>0</v>
      </c>
      <c r="AW259" s="125">
        <f>-'TOTAL INVERSION IAP'!S259</f>
        <v>0</v>
      </c>
      <c r="AX259" s="125">
        <f>-'TOTAL INVERSION IAP'!T259</f>
        <v>0</v>
      </c>
      <c r="AY259" s="125">
        <f>-'TOTAL INVERSION IAP'!U259</f>
        <v>0</v>
      </c>
      <c r="AZ259" s="125">
        <f>-'TOTAL INVERSION IAP'!V259</f>
        <v>0</v>
      </c>
      <c r="BA259" s="125">
        <f>-'TOTAL INVERSION IAP'!W259</f>
        <v>0</v>
      </c>
      <c r="BB259" s="125">
        <f>-'TOTAL INVERSION IAP'!X259</f>
        <v>0</v>
      </c>
      <c r="BC259" s="125">
        <f>-'TOTAL INVERSION IAP'!Y259</f>
        <v>0</v>
      </c>
      <c r="BD259" s="125">
        <f>-'TOTAL INVERSION IAP'!Z259</f>
        <v>0</v>
      </c>
      <c r="BE259" s="125">
        <f>-'TOTAL INVERSION IAP'!AA259</f>
        <v>0</v>
      </c>
      <c r="BF259" s="125">
        <f>-'TOTAL INVERSION IAP'!AB259</f>
        <v>0</v>
      </c>
      <c r="BG259" s="125">
        <f>-'TOTAL INVERSION IAP'!AC259</f>
        <v>0</v>
      </c>
      <c r="BH259" s="125">
        <f>-'TOTAL INVERSION IAP'!AD259</f>
        <v>0</v>
      </c>
      <c r="BI259" s="125">
        <f>-'TOTAL INVERSION IAP'!AE259</f>
        <v>0</v>
      </c>
      <c r="BJ259" s="125">
        <f>-'TOTAL INVERSION IAP'!AF259</f>
        <v>0</v>
      </c>
      <c r="BK259" s="125">
        <f>-'TOTAL INVERSION IAP'!AG259</f>
        <v>0</v>
      </c>
      <c r="BL259" s="125">
        <f>-'TOTAL INVERSION IAP'!AH259</f>
        <v>0</v>
      </c>
      <c r="BM259" s="125">
        <f>-'TOTAL INVERSION IAP'!AI259</f>
        <v>0</v>
      </c>
      <c r="BN259" s="125">
        <f>-'TOTAL INVERSION IAP'!AJ259</f>
        <v>0</v>
      </c>
      <c r="BO259" s="125">
        <f>-'TOTAL INVERSION IAP'!AK259</f>
        <v>0</v>
      </c>
      <c r="BP259" s="125">
        <f>-'TOTAL INVERSION IAP'!AL259</f>
        <v>0</v>
      </c>
      <c r="BQ259" s="125">
        <f>-'TOTAL INVERSION IAP'!AM259</f>
        <v>0</v>
      </c>
      <c r="BR259" s="125">
        <f>-'TOTAL INVERSION IAP'!AN259</f>
        <v>0</v>
      </c>
    </row>
    <row r="260" spans="2:70" x14ac:dyDescent="0.25">
      <c r="B260" s="59" t="s">
        <v>656</v>
      </c>
      <c r="C260" s="62" t="str">
        <f>+VLOOKUP(B260,'resumen UCAP'!$A$5:$O$329,2,0)</f>
        <v>Poste rectangular galvanizado 6 m</v>
      </c>
      <c r="D260" s="63"/>
      <c r="E260" s="63" t="str">
        <f>+VLOOKUP(B260,'resumen UCAP'!$A$5:$O$329,3,0)</f>
        <v>Un</v>
      </c>
      <c r="F260" s="64">
        <f>+VLOOKUP(B260,'resumen UCAP'!$A$5:$O$329,15,0)</f>
        <v>707169.8113207547</v>
      </c>
      <c r="G260" s="61">
        <v>53</v>
      </c>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f>-'TOTAL INVERSION IAP'!H260</f>
        <v>0</v>
      </c>
      <c r="AM260" s="125">
        <f>-'TOTAL INVERSION IAP'!I260</f>
        <v>0</v>
      </c>
      <c r="AN260" s="125">
        <f>-'TOTAL INVERSION IAP'!J260</f>
        <v>0</v>
      </c>
      <c r="AO260" s="125">
        <f>-'TOTAL INVERSION IAP'!K260</f>
        <v>0</v>
      </c>
      <c r="AP260" s="125">
        <f>-'TOTAL INVERSION IAP'!L260</f>
        <v>0</v>
      </c>
      <c r="AQ260" s="125">
        <f>-'TOTAL INVERSION IAP'!M260</f>
        <v>0</v>
      </c>
      <c r="AR260" s="125">
        <f>-'TOTAL INVERSION IAP'!N260</f>
        <v>0</v>
      </c>
      <c r="AS260" s="125">
        <f>-'TOTAL INVERSION IAP'!O260</f>
        <v>0</v>
      </c>
      <c r="AT260" s="125">
        <f>-'TOTAL INVERSION IAP'!P260</f>
        <v>0</v>
      </c>
      <c r="AU260" s="125">
        <f>-'TOTAL INVERSION IAP'!Q260</f>
        <v>0</v>
      </c>
      <c r="AV260" s="125">
        <f>-'TOTAL INVERSION IAP'!R260</f>
        <v>0</v>
      </c>
      <c r="AW260" s="125">
        <f>-'TOTAL INVERSION IAP'!S260</f>
        <v>0</v>
      </c>
      <c r="AX260" s="125">
        <f>-'TOTAL INVERSION IAP'!T260</f>
        <v>0</v>
      </c>
      <c r="AY260" s="125">
        <f>-'TOTAL INVERSION IAP'!U260</f>
        <v>0</v>
      </c>
      <c r="AZ260" s="125">
        <f>-'TOTAL INVERSION IAP'!V260</f>
        <v>0</v>
      </c>
      <c r="BA260" s="125">
        <f>-'TOTAL INVERSION IAP'!W260</f>
        <v>0</v>
      </c>
      <c r="BB260" s="125">
        <f>-'TOTAL INVERSION IAP'!X260</f>
        <v>0</v>
      </c>
      <c r="BC260" s="125">
        <f>-'TOTAL INVERSION IAP'!Y260</f>
        <v>0</v>
      </c>
      <c r="BD260" s="125">
        <f>-'TOTAL INVERSION IAP'!Z260</f>
        <v>0</v>
      </c>
      <c r="BE260" s="125">
        <f>-'TOTAL INVERSION IAP'!AA260</f>
        <v>0</v>
      </c>
      <c r="BF260" s="125">
        <f>-'TOTAL INVERSION IAP'!AB260</f>
        <v>0</v>
      </c>
      <c r="BG260" s="125">
        <f>-'TOTAL INVERSION IAP'!AC260</f>
        <v>0</v>
      </c>
      <c r="BH260" s="125">
        <f>-'TOTAL INVERSION IAP'!AD260</f>
        <v>0</v>
      </c>
      <c r="BI260" s="125">
        <f>-'TOTAL INVERSION IAP'!AE260</f>
        <v>0</v>
      </c>
      <c r="BJ260" s="125">
        <f>-'TOTAL INVERSION IAP'!AF260</f>
        <v>0</v>
      </c>
      <c r="BK260" s="125">
        <f>-'TOTAL INVERSION IAP'!AG260</f>
        <v>0</v>
      </c>
      <c r="BL260" s="125">
        <f>-'TOTAL INVERSION IAP'!AH260</f>
        <v>0</v>
      </c>
      <c r="BM260" s="125">
        <f>-'TOTAL INVERSION IAP'!AI260</f>
        <v>0</v>
      </c>
      <c r="BN260" s="125">
        <f>-'TOTAL INVERSION IAP'!AJ260</f>
        <v>0</v>
      </c>
      <c r="BO260" s="125">
        <f>-'TOTAL INVERSION IAP'!AK260</f>
        <v>0</v>
      </c>
      <c r="BP260" s="125">
        <f>-'TOTAL INVERSION IAP'!AL260</f>
        <v>0</v>
      </c>
      <c r="BQ260" s="125">
        <f>-'TOTAL INVERSION IAP'!AM260</f>
        <v>0</v>
      </c>
      <c r="BR260" s="125">
        <f>-'TOTAL INVERSION IAP'!AN260</f>
        <v>0</v>
      </c>
    </row>
    <row r="261" spans="2:70" x14ac:dyDescent="0.25">
      <c r="B261" s="59" t="s">
        <v>657</v>
      </c>
      <c r="C261" s="62" t="str">
        <f>+VLOOKUP(B261,'resumen UCAP'!$A$5:$O$329,2,0)</f>
        <v>Poste metalico 12 m</v>
      </c>
      <c r="D261" s="63"/>
      <c r="E261" s="63" t="str">
        <f>+VLOOKUP(B261,'resumen UCAP'!$A$5:$O$329,3,0)</f>
        <v>Un</v>
      </c>
      <c r="F261" s="64">
        <f>+VLOOKUP(B261,'resumen UCAP'!$A$5:$O$329,15,0)</f>
        <v>2043603.7</v>
      </c>
      <c r="G261" s="61">
        <v>1</v>
      </c>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f>-'TOTAL INVERSION IAP'!H261</f>
        <v>0</v>
      </c>
      <c r="AM261" s="125">
        <f>-'TOTAL INVERSION IAP'!I261</f>
        <v>0</v>
      </c>
      <c r="AN261" s="125">
        <f>-'TOTAL INVERSION IAP'!J261</f>
        <v>0</v>
      </c>
      <c r="AO261" s="125">
        <f>-'TOTAL INVERSION IAP'!K261</f>
        <v>0</v>
      </c>
      <c r="AP261" s="125">
        <f>-'TOTAL INVERSION IAP'!L261</f>
        <v>0</v>
      </c>
      <c r="AQ261" s="125">
        <f>-'TOTAL INVERSION IAP'!M261</f>
        <v>0</v>
      </c>
      <c r="AR261" s="125">
        <f>-'TOTAL INVERSION IAP'!N261</f>
        <v>0</v>
      </c>
      <c r="AS261" s="125">
        <f>-'TOTAL INVERSION IAP'!O261</f>
        <v>0</v>
      </c>
      <c r="AT261" s="125">
        <f>-'TOTAL INVERSION IAP'!P261</f>
        <v>0</v>
      </c>
      <c r="AU261" s="125">
        <f>-'TOTAL INVERSION IAP'!Q261</f>
        <v>0</v>
      </c>
      <c r="AV261" s="125">
        <f>-'TOTAL INVERSION IAP'!R261</f>
        <v>0</v>
      </c>
      <c r="AW261" s="125">
        <f>-'TOTAL INVERSION IAP'!S261</f>
        <v>0</v>
      </c>
      <c r="AX261" s="125">
        <f>-'TOTAL INVERSION IAP'!T261</f>
        <v>0</v>
      </c>
      <c r="AY261" s="125">
        <f>-'TOTAL INVERSION IAP'!U261</f>
        <v>0</v>
      </c>
      <c r="AZ261" s="125">
        <f>-'TOTAL INVERSION IAP'!V261</f>
        <v>0</v>
      </c>
      <c r="BA261" s="125">
        <f>-'TOTAL INVERSION IAP'!W261</f>
        <v>0</v>
      </c>
      <c r="BB261" s="125">
        <f>-'TOTAL INVERSION IAP'!X261</f>
        <v>0</v>
      </c>
      <c r="BC261" s="125">
        <f>-'TOTAL INVERSION IAP'!Y261</f>
        <v>0</v>
      </c>
      <c r="BD261" s="125">
        <f>-'TOTAL INVERSION IAP'!Z261</f>
        <v>0</v>
      </c>
      <c r="BE261" s="125">
        <f>-'TOTAL INVERSION IAP'!AA261</f>
        <v>0</v>
      </c>
      <c r="BF261" s="125">
        <f>-'TOTAL INVERSION IAP'!AB261</f>
        <v>0</v>
      </c>
      <c r="BG261" s="125">
        <f>-'TOTAL INVERSION IAP'!AC261</f>
        <v>0</v>
      </c>
      <c r="BH261" s="125">
        <f>-'TOTAL INVERSION IAP'!AD261</f>
        <v>0</v>
      </c>
      <c r="BI261" s="125">
        <f>-'TOTAL INVERSION IAP'!AE261</f>
        <v>0</v>
      </c>
      <c r="BJ261" s="125">
        <f>-'TOTAL INVERSION IAP'!AF261</f>
        <v>0</v>
      </c>
      <c r="BK261" s="125">
        <f>-'TOTAL INVERSION IAP'!AG261</f>
        <v>0</v>
      </c>
      <c r="BL261" s="125">
        <f>-'TOTAL INVERSION IAP'!AH261</f>
        <v>0</v>
      </c>
      <c r="BM261" s="125">
        <f>-'TOTAL INVERSION IAP'!AI261</f>
        <v>0</v>
      </c>
      <c r="BN261" s="125">
        <f>-'TOTAL INVERSION IAP'!AJ261</f>
        <v>0</v>
      </c>
      <c r="BO261" s="125">
        <f>-'TOTAL INVERSION IAP'!AK261</f>
        <v>0</v>
      </c>
      <c r="BP261" s="125">
        <f>-'TOTAL INVERSION IAP'!AL261</f>
        <v>0</v>
      </c>
      <c r="BQ261" s="125">
        <f>-'TOTAL INVERSION IAP'!AM261</f>
        <v>0</v>
      </c>
      <c r="BR261" s="125">
        <f>-'TOTAL INVERSION IAP'!AN261</f>
        <v>0</v>
      </c>
    </row>
    <row r="262" spans="2:70" x14ac:dyDescent="0.25">
      <c r="B262" s="59" t="s">
        <v>658</v>
      </c>
      <c r="C262" s="62" t="str">
        <f>+VLOOKUP(B262,'resumen UCAP'!$A$5:$O$329,2,0)</f>
        <v>POSTE FIBRA DE VIDRIO TRASLUCIDO 8Xm.  AUTONOMA</v>
      </c>
      <c r="D262" s="63"/>
      <c r="E262" s="63" t="str">
        <f>+VLOOKUP(B262,'resumen UCAP'!$A$5:$O$329,3,0)</f>
        <v>Un</v>
      </c>
      <c r="F262" s="64">
        <f>+VLOOKUP(B262,'resumen UCAP'!$A$5:$O$329,15,0)</f>
        <v>8500000</v>
      </c>
      <c r="G262" s="61">
        <v>6</v>
      </c>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f>-'TOTAL INVERSION IAP'!H262</f>
        <v>0</v>
      </c>
      <c r="AM262" s="125">
        <f>-'TOTAL INVERSION IAP'!I262</f>
        <v>0</v>
      </c>
      <c r="AN262" s="125">
        <f>-'TOTAL INVERSION IAP'!J262</f>
        <v>0</v>
      </c>
      <c r="AO262" s="125">
        <f>-'TOTAL INVERSION IAP'!K262</f>
        <v>0</v>
      </c>
      <c r="AP262" s="125">
        <f>-'TOTAL INVERSION IAP'!L262</f>
        <v>0</v>
      </c>
      <c r="AQ262" s="125">
        <f>-'TOTAL INVERSION IAP'!M262</f>
        <v>0</v>
      </c>
      <c r="AR262" s="125">
        <f>-'TOTAL INVERSION IAP'!N262</f>
        <v>0</v>
      </c>
      <c r="AS262" s="125">
        <f>-'TOTAL INVERSION IAP'!O262</f>
        <v>0</v>
      </c>
      <c r="AT262" s="125">
        <f>-'TOTAL INVERSION IAP'!P262</f>
        <v>0</v>
      </c>
      <c r="AU262" s="125">
        <f>-'TOTAL INVERSION IAP'!Q262</f>
        <v>0</v>
      </c>
      <c r="AV262" s="125">
        <f>-'TOTAL INVERSION IAP'!R262</f>
        <v>0</v>
      </c>
      <c r="AW262" s="125">
        <f>-'TOTAL INVERSION IAP'!S262</f>
        <v>0</v>
      </c>
      <c r="AX262" s="125">
        <f>-'TOTAL INVERSION IAP'!T262</f>
        <v>0</v>
      </c>
      <c r="AY262" s="125">
        <f>-'TOTAL INVERSION IAP'!U262</f>
        <v>0</v>
      </c>
      <c r="AZ262" s="125">
        <f>-'TOTAL INVERSION IAP'!V262</f>
        <v>0</v>
      </c>
      <c r="BA262" s="125">
        <f>-'TOTAL INVERSION IAP'!W262</f>
        <v>0</v>
      </c>
      <c r="BB262" s="125">
        <f>-'TOTAL INVERSION IAP'!X262</f>
        <v>0</v>
      </c>
      <c r="BC262" s="125">
        <f>-'TOTAL INVERSION IAP'!Y262</f>
        <v>0</v>
      </c>
      <c r="BD262" s="125">
        <f>-'TOTAL INVERSION IAP'!Z262</f>
        <v>0</v>
      </c>
      <c r="BE262" s="125">
        <f>-'TOTAL INVERSION IAP'!AA262</f>
        <v>0</v>
      </c>
      <c r="BF262" s="125">
        <f>-'TOTAL INVERSION IAP'!AB262</f>
        <v>0</v>
      </c>
      <c r="BG262" s="125">
        <f>-'TOTAL INVERSION IAP'!AC262</f>
        <v>0</v>
      </c>
      <c r="BH262" s="125">
        <f>-'TOTAL INVERSION IAP'!AD262</f>
        <v>0</v>
      </c>
      <c r="BI262" s="125">
        <f>-'TOTAL INVERSION IAP'!AE262</f>
        <v>0</v>
      </c>
      <c r="BJ262" s="125">
        <f>-'TOTAL INVERSION IAP'!AF262</f>
        <v>0</v>
      </c>
      <c r="BK262" s="125">
        <f>-'TOTAL INVERSION IAP'!AG262</f>
        <v>0</v>
      </c>
      <c r="BL262" s="125">
        <f>-'TOTAL INVERSION IAP'!AH262</f>
        <v>0</v>
      </c>
      <c r="BM262" s="125">
        <f>-'TOTAL INVERSION IAP'!AI262</f>
        <v>0</v>
      </c>
      <c r="BN262" s="125">
        <f>-'TOTAL INVERSION IAP'!AJ262</f>
        <v>0</v>
      </c>
      <c r="BO262" s="125">
        <f>-'TOTAL INVERSION IAP'!AK262</f>
        <v>0</v>
      </c>
      <c r="BP262" s="125">
        <f>-'TOTAL INVERSION IAP'!AL262</f>
        <v>0</v>
      </c>
      <c r="BQ262" s="125">
        <f>-'TOTAL INVERSION IAP'!AM262</f>
        <v>0</v>
      </c>
      <c r="BR262" s="125">
        <f>-'TOTAL INVERSION IAP'!AN262</f>
        <v>0</v>
      </c>
    </row>
    <row r="263" spans="2:70" x14ac:dyDescent="0.25">
      <c r="B263" s="59" t="s">
        <v>659</v>
      </c>
      <c r="C263" s="62" t="str">
        <f>+VLOOKUP(B263,'resumen UCAP'!$A$5:$O$329,2,0)</f>
        <v>POSTE TELESCOP. 4.5 MTS DE 4" Y 2"</v>
      </c>
      <c r="D263" s="63"/>
      <c r="E263" s="63" t="str">
        <f>+VLOOKUP(B263,'resumen UCAP'!$A$5:$O$329,3,0)</f>
        <v>Un</v>
      </c>
      <c r="F263" s="64">
        <f>+VLOOKUP(B263,'resumen UCAP'!$A$5:$O$329,15,0)</f>
        <v>658342.4615384615</v>
      </c>
      <c r="G263" s="61">
        <v>13</v>
      </c>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f>-'TOTAL INVERSION IAP'!H263</f>
        <v>0</v>
      </c>
      <c r="AM263" s="125">
        <f>-'TOTAL INVERSION IAP'!I263</f>
        <v>0</v>
      </c>
      <c r="AN263" s="125">
        <f>-'TOTAL INVERSION IAP'!J263</f>
        <v>0</v>
      </c>
      <c r="AO263" s="125">
        <f>-'TOTAL INVERSION IAP'!K263</f>
        <v>0</v>
      </c>
      <c r="AP263" s="125">
        <f>-'TOTAL INVERSION IAP'!L263</f>
        <v>0</v>
      </c>
      <c r="AQ263" s="125">
        <f>-'TOTAL INVERSION IAP'!M263</f>
        <v>0</v>
      </c>
      <c r="AR263" s="125">
        <f>-'TOTAL INVERSION IAP'!N263</f>
        <v>0</v>
      </c>
      <c r="AS263" s="125">
        <f>-'TOTAL INVERSION IAP'!O263</f>
        <v>0</v>
      </c>
      <c r="AT263" s="125">
        <f>-'TOTAL INVERSION IAP'!P263</f>
        <v>0</v>
      </c>
      <c r="AU263" s="125">
        <f>-'TOTAL INVERSION IAP'!Q263</f>
        <v>0</v>
      </c>
      <c r="AV263" s="125">
        <f>-'TOTAL INVERSION IAP'!R263</f>
        <v>0</v>
      </c>
      <c r="AW263" s="125">
        <f>-'TOTAL INVERSION IAP'!S263</f>
        <v>0</v>
      </c>
      <c r="AX263" s="125">
        <f>-'TOTAL INVERSION IAP'!T263</f>
        <v>0</v>
      </c>
      <c r="AY263" s="125">
        <f>-'TOTAL INVERSION IAP'!U263</f>
        <v>0</v>
      </c>
      <c r="AZ263" s="125">
        <f>-'TOTAL INVERSION IAP'!V263</f>
        <v>0</v>
      </c>
      <c r="BA263" s="125">
        <f>-'TOTAL INVERSION IAP'!W263</f>
        <v>0</v>
      </c>
      <c r="BB263" s="125">
        <f>-'TOTAL INVERSION IAP'!X263</f>
        <v>0</v>
      </c>
      <c r="BC263" s="125">
        <f>-'TOTAL INVERSION IAP'!Y263</f>
        <v>0</v>
      </c>
      <c r="BD263" s="125">
        <f>-'TOTAL INVERSION IAP'!Z263</f>
        <v>0</v>
      </c>
      <c r="BE263" s="125">
        <f>-'TOTAL INVERSION IAP'!AA263</f>
        <v>0</v>
      </c>
      <c r="BF263" s="125">
        <f>-'TOTAL INVERSION IAP'!AB263</f>
        <v>0</v>
      </c>
      <c r="BG263" s="125">
        <f>-'TOTAL INVERSION IAP'!AC263</f>
        <v>0</v>
      </c>
      <c r="BH263" s="125">
        <f>-'TOTAL INVERSION IAP'!AD263</f>
        <v>0</v>
      </c>
      <c r="BI263" s="125">
        <f>-'TOTAL INVERSION IAP'!AE263</f>
        <v>0</v>
      </c>
      <c r="BJ263" s="125">
        <f>-'TOTAL INVERSION IAP'!AF263</f>
        <v>0</v>
      </c>
      <c r="BK263" s="125">
        <f>-'TOTAL INVERSION IAP'!AG263</f>
        <v>0</v>
      </c>
      <c r="BL263" s="125">
        <f>-'TOTAL INVERSION IAP'!AH263</f>
        <v>0</v>
      </c>
      <c r="BM263" s="125">
        <f>-'TOTAL INVERSION IAP'!AI263</f>
        <v>0</v>
      </c>
      <c r="BN263" s="125">
        <f>-'TOTAL INVERSION IAP'!AJ263</f>
        <v>0</v>
      </c>
      <c r="BO263" s="125">
        <f>-'TOTAL INVERSION IAP'!AK263</f>
        <v>0</v>
      </c>
      <c r="BP263" s="125">
        <f>-'TOTAL INVERSION IAP'!AL263</f>
        <v>0</v>
      </c>
      <c r="BQ263" s="125">
        <f>-'TOTAL INVERSION IAP'!AM263</f>
        <v>0</v>
      </c>
      <c r="BR263" s="125">
        <f>-'TOTAL INVERSION IAP'!AN263</f>
        <v>0</v>
      </c>
    </row>
    <row r="264" spans="2:70" x14ac:dyDescent="0.25">
      <c r="B264" s="59" t="s">
        <v>660</v>
      </c>
      <c r="C264" s="62" t="str">
        <f>+VLOOKUP(B264,'resumen UCAP'!$A$5:$O$329,2,0)</f>
        <v>Poste metalico 10 m</v>
      </c>
      <c r="D264" s="63"/>
      <c r="E264" s="63" t="str">
        <f>+VLOOKUP(B264,'resumen UCAP'!$A$5:$O$329,3,0)</f>
        <v>Un</v>
      </c>
      <c r="F264" s="64">
        <f>+VLOOKUP(B264,'resumen UCAP'!$A$5:$O$329,15,0)</f>
        <v>1702264</v>
      </c>
      <c r="G264" s="61">
        <v>4</v>
      </c>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f>-'TOTAL INVERSION IAP'!H264</f>
        <v>0</v>
      </c>
      <c r="AM264" s="125">
        <f>-'TOTAL INVERSION IAP'!I264</f>
        <v>0</v>
      </c>
      <c r="AN264" s="125">
        <f>-'TOTAL INVERSION IAP'!J264</f>
        <v>0</v>
      </c>
      <c r="AO264" s="125">
        <f>-'TOTAL INVERSION IAP'!K264</f>
        <v>0</v>
      </c>
      <c r="AP264" s="125">
        <f>-'TOTAL INVERSION IAP'!L264</f>
        <v>0</v>
      </c>
      <c r="AQ264" s="125">
        <f>-'TOTAL INVERSION IAP'!M264</f>
        <v>0</v>
      </c>
      <c r="AR264" s="125">
        <f>-'TOTAL INVERSION IAP'!N264</f>
        <v>0</v>
      </c>
      <c r="AS264" s="125">
        <f>-'TOTAL INVERSION IAP'!O264</f>
        <v>0</v>
      </c>
      <c r="AT264" s="125">
        <f>-'TOTAL INVERSION IAP'!P264</f>
        <v>0</v>
      </c>
      <c r="AU264" s="125">
        <f>-'TOTAL INVERSION IAP'!Q264</f>
        <v>0</v>
      </c>
      <c r="AV264" s="125">
        <f>-'TOTAL INVERSION IAP'!R264</f>
        <v>0</v>
      </c>
      <c r="AW264" s="125">
        <f>-'TOTAL INVERSION IAP'!S264</f>
        <v>0</v>
      </c>
      <c r="AX264" s="125">
        <f>-'TOTAL INVERSION IAP'!T264</f>
        <v>0</v>
      </c>
      <c r="AY264" s="125">
        <f>-'TOTAL INVERSION IAP'!U264</f>
        <v>0</v>
      </c>
      <c r="AZ264" s="125">
        <f>-'TOTAL INVERSION IAP'!V264</f>
        <v>0</v>
      </c>
      <c r="BA264" s="125">
        <f>-'TOTAL INVERSION IAP'!W264</f>
        <v>0</v>
      </c>
      <c r="BB264" s="125">
        <f>-'TOTAL INVERSION IAP'!X264</f>
        <v>0</v>
      </c>
      <c r="BC264" s="125">
        <f>-'TOTAL INVERSION IAP'!Y264</f>
        <v>0</v>
      </c>
      <c r="BD264" s="125">
        <f>-'TOTAL INVERSION IAP'!Z264</f>
        <v>0</v>
      </c>
      <c r="BE264" s="125">
        <f>-'TOTAL INVERSION IAP'!AA264</f>
        <v>0</v>
      </c>
      <c r="BF264" s="125">
        <f>-'TOTAL INVERSION IAP'!AB264</f>
        <v>0</v>
      </c>
      <c r="BG264" s="125">
        <f>-'TOTAL INVERSION IAP'!AC264</f>
        <v>0</v>
      </c>
      <c r="BH264" s="125">
        <f>-'TOTAL INVERSION IAP'!AD264</f>
        <v>0</v>
      </c>
      <c r="BI264" s="125">
        <f>-'TOTAL INVERSION IAP'!AE264</f>
        <v>0</v>
      </c>
      <c r="BJ264" s="125">
        <f>-'TOTAL INVERSION IAP'!AF264</f>
        <v>0</v>
      </c>
      <c r="BK264" s="125">
        <f>-'TOTAL INVERSION IAP'!AG264</f>
        <v>0</v>
      </c>
      <c r="BL264" s="125">
        <f>-'TOTAL INVERSION IAP'!AH264</f>
        <v>0</v>
      </c>
      <c r="BM264" s="125">
        <f>-'TOTAL INVERSION IAP'!AI264</f>
        <v>0</v>
      </c>
      <c r="BN264" s="125">
        <f>-'TOTAL INVERSION IAP'!AJ264</f>
        <v>0</v>
      </c>
      <c r="BO264" s="125">
        <f>-'TOTAL INVERSION IAP'!AK264</f>
        <v>0</v>
      </c>
      <c r="BP264" s="125">
        <f>-'TOTAL INVERSION IAP'!AL264</f>
        <v>0</v>
      </c>
      <c r="BQ264" s="125">
        <f>-'TOTAL INVERSION IAP'!AM264</f>
        <v>0</v>
      </c>
      <c r="BR264" s="125">
        <f>-'TOTAL INVERSION IAP'!AN264</f>
        <v>0</v>
      </c>
    </row>
    <row r="265" spans="2:70" x14ac:dyDescent="0.25">
      <c r="B265" s="59" t="s">
        <v>661</v>
      </c>
      <c r="C265" s="62" t="str">
        <f>+VLOOKUP(B265,'resumen UCAP'!$A$5:$O$329,2,0)</f>
        <v>Poste indemetal  10.8</v>
      </c>
      <c r="D265" s="63"/>
      <c r="E265" s="63" t="str">
        <f>+VLOOKUP(B265,'resumen UCAP'!$A$5:$O$329,3,0)</f>
        <v>Un</v>
      </c>
      <c r="F265" s="64">
        <f>+VLOOKUP(B265,'resumen UCAP'!$A$5:$O$329,15,0)</f>
        <v>1702264</v>
      </c>
      <c r="G265" s="61">
        <v>20</v>
      </c>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f>-'TOTAL INVERSION IAP'!H265</f>
        <v>0</v>
      </c>
      <c r="AM265" s="125">
        <f>-'TOTAL INVERSION IAP'!I265</f>
        <v>0</v>
      </c>
      <c r="AN265" s="125">
        <f>-'TOTAL INVERSION IAP'!J265</f>
        <v>0</v>
      </c>
      <c r="AO265" s="125">
        <f>-'TOTAL INVERSION IAP'!K265</f>
        <v>0</v>
      </c>
      <c r="AP265" s="125">
        <f>-'TOTAL INVERSION IAP'!L265</f>
        <v>0</v>
      </c>
      <c r="AQ265" s="125">
        <f>-'TOTAL INVERSION IAP'!M265</f>
        <v>0</v>
      </c>
      <c r="AR265" s="125">
        <f>-'TOTAL INVERSION IAP'!N265</f>
        <v>0</v>
      </c>
      <c r="AS265" s="125">
        <f>-'TOTAL INVERSION IAP'!O265</f>
        <v>0</v>
      </c>
      <c r="AT265" s="125">
        <f>-'TOTAL INVERSION IAP'!P265</f>
        <v>0</v>
      </c>
      <c r="AU265" s="125">
        <f>-'TOTAL INVERSION IAP'!Q265</f>
        <v>0</v>
      </c>
      <c r="AV265" s="125">
        <f>-'TOTAL INVERSION IAP'!R265</f>
        <v>0</v>
      </c>
      <c r="AW265" s="125">
        <f>-'TOTAL INVERSION IAP'!S265</f>
        <v>0</v>
      </c>
      <c r="AX265" s="125">
        <f>-'TOTAL INVERSION IAP'!T265</f>
        <v>0</v>
      </c>
      <c r="AY265" s="125">
        <f>-'TOTAL INVERSION IAP'!U265</f>
        <v>0</v>
      </c>
      <c r="AZ265" s="125">
        <f>-'TOTAL INVERSION IAP'!V265</f>
        <v>0</v>
      </c>
      <c r="BA265" s="125">
        <f>-'TOTAL INVERSION IAP'!W265</f>
        <v>0</v>
      </c>
      <c r="BB265" s="125">
        <f>-'TOTAL INVERSION IAP'!X265</f>
        <v>0</v>
      </c>
      <c r="BC265" s="125">
        <f>-'TOTAL INVERSION IAP'!Y265</f>
        <v>0</v>
      </c>
      <c r="BD265" s="125">
        <f>-'TOTAL INVERSION IAP'!Z265</f>
        <v>0</v>
      </c>
      <c r="BE265" s="125">
        <f>-'TOTAL INVERSION IAP'!AA265</f>
        <v>0</v>
      </c>
      <c r="BF265" s="125">
        <f>-'TOTAL INVERSION IAP'!AB265</f>
        <v>0</v>
      </c>
      <c r="BG265" s="125">
        <f>-'TOTAL INVERSION IAP'!AC265</f>
        <v>0</v>
      </c>
      <c r="BH265" s="125">
        <f>-'TOTAL INVERSION IAP'!AD265</f>
        <v>0</v>
      </c>
      <c r="BI265" s="125">
        <f>-'TOTAL INVERSION IAP'!AE265</f>
        <v>0</v>
      </c>
      <c r="BJ265" s="125">
        <f>-'TOTAL INVERSION IAP'!AF265</f>
        <v>0</v>
      </c>
      <c r="BK265" s="125">
        <f>-'TOTAL INVERSION IAP'!AG265</f>
        <v>0</v>
      </c>
      <c r="BL265" s="125">
        <f>-'TOTAL INVERSION IAP'!AH265</f>
        <v>0</v>
      </c>
      <c r="BM265" s="125">
        <f>-'TOTAL INVERSION IAP'!AI265</f>
        <v>0</v>
      </c>
      <c r="BN265" s="125">
        <f>-'TOTAL INVERSION IAP'!AJ265</f>
        <v>0</v>
      </c>
      <c r="BO265" s="125">
        <f>-'TOTAL INVERSION IAP'!AK265</f>
        <v>0</v>
      </c>
      <c r="BP265" s="125">
        <f>-'TOTAL INVERSION IAP'!AL265</f>
        <v>0</v>
      </c>
      <c r="BQ265" s="125">
        <f>-'TOTAL INVERSION IAP'!AM265</f>
        <v>0</v>
      </c>
      <c r="BR265" s="125">
        <f>-'TOTAL INVERSION IAP'!AN265</f>
        <v>0</v>
      </c>
    </row>
    <row r="266" spans="2:70" x14ac:dyDescent="0.25">
      <c r="B266" s="59" t="s">
        <v>662</v>
      </c>
      <c r="C266" s="62" t="str">
        <f>+VLOOKUP(B266,'resumen UCAP'!$A$5:$O$329,2,0)</f>
        <v>Poste indemetal  12</v>
      </c>
      <c r="D266" s="63"/>
      <c r="E266" s="63" t="str">
        <f>+VLOOKUP(B266,'resumen UCAP'!$A$5:$O$329,3,0)</f>
        <v>Un</v>
      </c>
      <c r="F266" s="64">
        <f>+VLOOKUP(B266,'resumen UCAP'!$A$5:$O$329,15,0)</f>
        <v>1702264</v>
      </c>
      <c r="G266" s="61">
        <v>3</v>
      </c>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f>-'TOTAL INVERSION IAP'!H266</f>
        <v>0</v>
      </c>
      <c r="AM266" s="125">
        <f>-'TOTAL INVERSION IAP'!I266</f>
        <v>0</v>
      </c>
      <c r="AN266" s="125">
        <f>-'TOTAL INVERSION IAP'!J266</f>
        <v>0</v>
      </c>
      <c r="AO266" s="125">
        <f>-'TOTAL INVERSION IAP'!K266</f>
        <v>0</v>
      </c>
      <c r="AP266" s="125">
        <f>-'TOTAL INVERSION IAP'!L266</f>
        <v>0</v>
      </c>
      <c r="AQ266" s="125">
        <f>-'TOTAL INVERSION IAP'!M266</f>
        <v>0</v>
      </c>
      <c r="AR266" s="125">
        <f>-'TOTAL INVERSION IAP'!N266</f>
        <v>0</v>
      </c>
      <c r="AS266" s="125">
        <f>-'TOTAL INVERSION IAP'!O266</f>
        <v>0</v>
      </c>
      <c r="AT266" s="125">
        <f>-'TOTAL INVERSION IAP'!P266</f>
        <v>0</v>
      </c>
      <c r="AU266" s="125">
        <f>-'TOTAL INVERSION IAP'!Q266</f>
        <v>0</v>
      </c>
      <c r="AV266" s="125">
        <f>-'TOTAL INVERSION IAP'!R266</f>
        <v>0</v>
      </c>
      <c r="AW266" s="125">
        <f>-'TOTAL INVERSION IAP'!S266</f>
        <v>0</v>
      </c>
      <c r="AX266" s="125">
        <f>-'TOTAL INVERSION IAP'!T266</f>
        <v>0</v>
      </c>
      <c r="AY266" s="125">
        <f>-'TOTAL INVERSION IAP'!U266</f>
        <v>0</v>
      </c>
      <c r="AZ266" s="125">
        <f>-'TOTAL INVERSION IAP'!V266</f>
        <v>0</v>
      </c>
      <c r="BA266" s="125">
        <f>-'TOTAL INVERSION IAP'!W266</f>
        <v>0</v>
      </c>
      <c r="BB266" s="125">
        <f>-'TOTAL INVERSION IAP'!X266</f>
        <v>0</v>
      </c>
      <c r="BC266" s="125">
        <f>-'TOTAL INVERSION IAP'!Y266</f>
        <v>0</v>
      </c>
      <c r="BD266" s="125">
        <f>-'TOTAL INVERSION IAP'!Z266</f>
        <v>0</v>
      </c>
      <c r="BE266" s="125">
        <f>-'TOTAL INVERSION IAP'!AA266</f>
        <v>0</v>
      </c>
      <c r="BF266" s="125">
        <f>-'TOTAL INVERSION IAP'!AB266</f>
        <v>0</v>
      </c>
      <c r="BG266" s="125">
        <f>-'TOTAL INVERSION IAP'!AC266</f>
        <v>0</v>
      </c>
      <c r="BH266" s="125">
        <f>-'TOTAL INVERSION IAP'!AD266</f>
        <v>0</v>
      </c>
      <c r="BI266" s="125">
        <f>-'TOTAL INVERSION IAP'!AE266</f>
        <v>0</v>
      </c>
      <c r="BJ266" s="125">
        <f>-'TOTAL INVERSION IAP'!AF266</f>
        <v>0</v>
      </c>
      <c r="BK266" s="125">
        <f>-'TOTAL INVERSION IAP'!AG266</f>
        <v>0</v>
      </c>
      <c r="BL266" s="125">
        <f>-'TOTAL INVERSION IAP'!AH266</f>
        <v>0</v>
      </c>
      <c r="BM266" s="125">
        <f>-'TOTAL INVERSION IAP'!AI266</f>
        <v>0</v>
      </c>
      <c r="BN266" s="125">
        <f>-'TOTAL INVERSION IAP'!AJ266</f>
        <v>0</v>
      </c>
      <c r="BO266" s="125">
        <f>-'TOTAL INVERSION IAP'!AK266</f>
        <v>0</v>
      </c>
      <c r="BP266" s="125">
        <f>-'TOTAL INVERSION IAP'!AL266</f>
        <v>0</v>
      </c>
      <c r="BQ266" s="125">
        <f>-'TOTAL INVERSION IAP'!AM266</f>
        <v>0</v>
      </c>
      <c r="BR266" s="125">
        <f>-'TOTAL INVERSION IAP'!AN266</f>
        <v>0</v>
      </c>
    </row>
    <row r="267" spans="2:70" x14ac:dyDescent="0.25">
      <c r="B267" s="59" t="s">
        <v>663</v>
      </c>
      <c r="C267" s="62" t="str">
        <f>+VLOOKUP(B267,'resumen UCAP'!$A$5:$O$329,2,0)</f>
        <v>Poste ingemetal 8 m</v>
      </c>
      <c r="D267" s="63"/>
      <c r="E267" s="63" t="str">
        <f>+VLOOKUP(B267,'resumen UCAP'!$A$5:$O$329,3,0)</f>
        <v>Un</v>
      </c>
      <c r="F267" s="64">
        <f>+VLOOKUP(B267,'resumen UCAP'!$A$5:$O$329,15,0)</f>
        <v>1229507</v>
      </c>
      <c r="G267" s="61">
        <v>33</v>
      </c>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f>-'TOTAL INVERSION IAP'!H267</f>
        <v>0</v>
      </c>
      <c r="AM267" s="125">
        <f>-'TOTAL INVERSION IAP'!I267</f>
        <v>0</v>
      </c>
      <c r="AN267" s="125">
        <f>-'TOTAL INVERSION IAP'!J267</f>
        <v>0</v>
      </c>
      <c r="AO267" s="125">
        <f>-'TOTAL INVERSION IAP'!K267</f>
        <v>0</v>
      </c>
      <c r="AP267" s="125">
        <f>-'TOTAL INVERSION IAP'!L267</f>
        <v>0</v>
      </c>
      <c r="AQ267" s="125">
        <f>-'TOTAL INVERSION IAP'!M267</f>
        <v>0</v>
      </c>
      <c r="AR267" s="125">
        <f>-'TOTAL INVERSION IAP'!N267</f>
        <v>0</v>
      </c>
      <c r="AS267" s="125">
        <f>-'TOTAL INVERSION IAP'!O267</f>
        <v>0</v>
      </c>
      <c r="AT267" s="125">
        <f>-'TOTAL INVERSION IAP'!P267</f>
        <v>0</v>
      </c>
      <c r="AU267" s="125">
        <f>-'TOTAL INVERSION IAP'!Q267</f>
        <v>0</v>
      </c>
      <c r="AV267" s="125">
        <f>-'TOTAL INVERSION IAP'!R267</f>
        <v>0</v>
      </c>
      <c r="AW267" s="125">
        <f>-'TOTAL INVERSION IAP'!S267</f>
        <v>0</v>
      </c>
      <c r="AX267" s="125">
        <f>-'TOTAL INVERSION IAP'!T267</f>
        <v>0</v>
      </c>
      <c r="AY267" s="125">
        <f>-'TOTAL INVERSION IAP'!U267</f>
        <v>0</v>
      </c>
      <c r="AZ267" s="125">
        <f>-'TOTAL INVERSION IAP'!V267</f>
        <v>0</v>
      </c>
      <c r="BA267" s="125">
        <f>-'TOTAL INVERSION IAP'!W267</f>
        <v>0</v>
      </c>
      <c r="BB267" s="125">
        <f>-'TOTAL INVERSION IAP'!X267</f>
        <v>0</v>
      </c>
      <c r="BC267" s="125">
        <f>-'TOTAL INVERSION IAP'!Y267</f>
        <v>0</v>
      </c>
      <c r="BD267" s="125">
        <f>-'TOTAL INVERSION IAP'!Z267</f>
        <v>0</v>
      </c>
      <c r="BE267" s="125">
        <f>-'TOTAL INVERSION IAP'!AA267</f>
        <v>0</v>
      </c>
      <c r="BF267" s="125">
        <f>-'TOTAL INVERSION IAP'!AB267</f>
        <v>0</v>
      </c>
      <c r="BG267" s="125">
        <f>-'TOTAL INVERSION IAP'!AC267</f>
        <v>0</v>
      </c>
      <c r="BH267" s="125">
        <f>-'TOTAL INVERSION IAP'!AD267</f>
        <v>0</v>
      </c>
      <c r="BI267" s="125">
        <f>-'TOTAL INVERSION IAP'!AE267</f>
        <v>0</v>
      </c>
      <c r="BJ267" s="125">
        <f>-'TOTAL INVERSION IAP'!AF267</f>
        <v>0</v>
      </c>
      <c r="BK267" s="125">
        <f>-'TOTAL INVERSION IAP'!AG267</f>
        <v>0</v>
      </c>
      <c r="BL267" s="125">
        <f>-'TOTAL INVERSION IAP'!AH267</f>
        <v>0</v>
      </c>
      <c r="BM267" s="125">
        <f>-'TOTAL INVERSION IAP'!AI267</f>
        <v>0</v>
      </c>
      <c r="BN267" s="125">
        <f>-'TOTAL INVERSION IAP'!AJ267</f>
        <v>0</v>
      </c>
      <c r="BO267" s="125">
        <f>-'TOTAL INVERSION IAP'!AK267</f>
        <v>0</v>
      </c>
      <c r="BP267" s="125">
        <f>-'TOTAL INVERSION IAP'!AL267</f>
        <v>0</v>
      </c>
      <c r="BQ267" s="125">
        <f>-'TOTAL INVERSION IAP'!AM267</f>
        <v>0</v>
      </c>
      <c r="BR267" s="125">
        <f>-'TOTAL INVERSION IAP'!AN267</f>
        <v>0</v>
      </c>
    </row>
    <row r="268" spans="2:70" x14ac:dyDescent="0.25">
      <c r="B268" s="59" t="s">
        <v>664</v>
      </c>
      <c r="C268" s="62" t="str">
        <f>+VLOOKUP(B268,'resumen UCAP'!$A$5:$O$329,2,0)</f>
        <v>Poste ingemetal 10 m 2B</v>
      </c>
      <c r="D268" s="63"/>
      <c r="E268" s="63" t="str">
        <f>+VLOOKUP(B268,'resumen UCAP'!$A$5:$O$329,3,0)</f>
        <v>Un</v>
      </c>
      <c r="F268" s="64">
        <f>+VLOOKUP(B268,'resumen UCAP'!$A$5:$O$329,15,0)</f>
        <v>1852264</v>
      </c>
      <c r="G268" s="61">
        <v>19</v>
      </c>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f>-'TOTAL INVERSION IAP'!H268</f>
        <v>0</v>
      </c>
      <c r="AM268" s="125">
        <f>-'TOTAL INVERSION IAP'!I268</f>
        <v>0</v>
      </c>
      <c r="AN268" s="125">
        <f>-'TOTAL INVERSION IAP'!J268</f>
        <v>0</v>
      </c>
      <c r="AO268" s="125">
        <f>-'TOTAL INVERSION IAP'!K268</f>
        <v>0</v>
      </c>
      <c r="AP268" s="125">
        <f>-'TOTAL INVERSION IAP'!L268</f>
        <v>0</v>
      </c>
      <c r="AQ268" s="125">
        <f>-'TOTAL INVERSION IAP'!M268</f>
        <v>0</v>
      </c>
      <c r="AR268" s="125">
        <f>-'TOTAL INVERSION IAP'!N268</f>
        <v>0</v>
      </c>
      <c r="AS268" s="125">
        <f>-'TOTAL INVERSION IAP'!O268</f>
        <v>0</v>
      </c>
      <c r="AT268" s="125">
        <f>-'TOTAL INVERSION IAP'!P268</f>
        <v>0</v>
      </c>
      <c r="AU268" s="125">
        <f>-'TOTAL INVERSION IAP'!Q268</f>
        <v>0</v>
      </c>
      <c r="AV268" s="125">
        <f>-'TOTAL INVERSION IAP'!R268</f>
        <v>0</v>
      </c>
      <c r="AW268" s="125">
        <f>-'TOTAL INVERSION IAP'!S268</f>
        <v>0</v>
      </c>
      <c r="AX268" s="125">
        <f>-'TOTAL INVERSION IAP'!T268</f>
        <v>0</v>
      </c>
      <c r="AY268" s="125">
        <f>-'TOTAL INVERSION IAP'!U268</f>
        <v>0</v>
      </c>
      <c r="AZ268" s="125">
        <f>-'TOTAL INVERSION IAP'!V268</f>
        <v>0</v>
      </c>
      <c r="BA268" s="125">
        <f>-'TOTAL INVERSION IAP'!W268</f>
        <v>0</v>
      </c>
      <c r="BB268" s="125">
        <f>-'TOTAL INVERSION IAP'!X268</f>
        <v>0</v>
      </c>
      <c r="BC268" s="125">
        <f>-'TOTAL INVERSION IAP'!Y268</f>
        <v>0</v>
      </c>
      <c r="BD268" s="125">
        <f>-'TOTAL INVERSION IAP'!Z268</f>
        <v>0</v>
      </c>
      <c r="BE268" s="125">
        <f>-'TOTAL INVERSION IAP'!AA268</f>
        <v>0</v>
      </c>
      <c r="BF268" s="125">
        <f>-'TOTAL INVERSION IAP'!AB268</f>
        <v>0</v>
      </c>
      <c r="BG268" s="125">
        <f>-'TOTAL INVERSION IAP'!AC268</f>
        <v>0</v>
      </c>
      <c r="BH268" s="125">
        <f>-'TOTAL INVERSION IAP'!AD268</f>
        <v>0</v>
      </c>
      <c r="BI268" s="125">
        <f>-'TOTAL INVERSION IAP'!AE268</f>
        <v>0</v>
      </c>
      <c r="BJ268" s="125">
        <f>-'TOTAL INVERSION IAP'!AF268</f>
        <v>0</v>
      </c>
      <c r="BK268" s="125">
        <f>-'TOTAL INVERSION IAP'!AG268</f>
        <v>0</v>
      </c>
      <c r="BL268" s="125">
        <f>-'TOTAL INVERSION IAP'!AH268</f>
        <v>0</v>
      </c>
      <c r="BM268" s="125">
        <f>-'TOTAL INVERSION IAP'!AI268</f>
        <v>0</v>
      </c>
      <c r="BN268" s="125">
        <f>-'TOTAL INVERSION IAP'!AJ268</f>
        <v>0</v>
      </c>
      <c r="BO268" s="125">
        <f>-'TOTAL INVERSION IAP'!AK268</f>
        <v>0</v>
      </c>
      <c r="BP268" s="125">
        <f>-'TOTAL INVERSION IAP'!AL268</f>
        <v>0</v>
      </c>
      <c r="BQ268" s="125">
        <f>-'TOTAL INVERSION IAP'!AM268</f>
        <v>0</v>
      </c>
      <c r="BR268" s="125">
        <f>-'TOTAL INVERSION IAP'!AN268</f>
        <v>0</v>
      </c>
    </row>
    <row r="269" spans="2:70" x14ac:dyDescent="0.25">
      <c r="B269" s="59" t="s">
        <v>665</v>
      </c>
      <c r="C269" s="62" t="str">
        <f>+VLOOKUP(B269,'resumen UCAP'!$A$5:$O$329,2,0)</f>
        <v>Poste rectangular 3 m</v>
      </c>
      <c r="D269" s="63"/>
      <c r="E269" s="63" t="str">
        <f>+VLOOKUP(B269,'resumen UCAP'!$A$5:$O$329,3,0)</f>
        <v>Un</v>
      </c>
      <c r="F269" s="64">
        <f>+VLOOKUP(B269,'resumen UCAP'!$A$5:$O$329,15,0)</f>
        <v>1229507</v>
      </c>
      <c r="G269" s="61">
        <v>8</v>
      </c>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f>-'TOTAL INVERSION IAP'!H269</f>
        <v>0</v>
      </c>
      <c r="AM269" s="125">
        <f>-'TOTAL INVERSION IAP'!I269</f>
        <v>0</v>
      </c>
      <c r="AN269" s="125">
        <f>-'TOTAL INVERSION IAP'!J269</f>
        <v>0</v>
      </c>
      <c r="AO269" s="125">
        <f>-'TOTAL INVERSION IAP'!K269</f>
        <v>0</v>
      </c>
      <c r="AP269" s="125">
        <f>-'TOTAL INVERSION IAP'!L269</f>
        <v>0</v>
      </c>
      <c r="AQ269" s="125">
        <f>-'TOTAL INVERSION IAP'!M269</f>
        <v>0</v>
      </c>
      <c r="AR269" s="125">
        <f>-'TOTAL INVERSION IAP'!N269</f>
        <v>0</v>
      </c>
      <c r="AS269" s="125">
        <f>-'TOTAL INVERSION IAP'!O269</f>
        <v>0</v>
      </c>
      <c r="AT269" s="125">
        <f>-'TOTAL INVERSION IAP'!P269</f>
        <v>0</v>
      </c>
      <c r="AU269" s="125">
        <f>-'TOTAL INVERSION IAP'!Q269</f>
        <v>0</v>
      </c>
      <c r="AV269" s="125">
        <f>-'TOTAL INVERSION IAP'!R269</f>
        <v>0</v>
      </c>
      <c r="AW269" s="125">
        <f>-'TOTAL INVERSION IAP'!S269</f>
        <v>0</v>
      </c>
      <c r="AX269" s="125">
        <f>-'TOTAL INVERSION IAP'!T269</f>
        <v>0</v>
      </c>
      <c r="AY269" s="125">
        <f>-'TOTAL INVERSION IAP'!U269</f>
        <v>0</v>
      </c>
      <c r="AZ269" s="125">
        <f>-'TOTAL INVERSION IAP'!V269</f>
        <v>0</v>
      </c>
      <c r="BA269" s="125">
        <f>-'TOTAL INVERSION IAP'!W269</f>
        <v>0</v>
      </c>
      <c r="BB269" s="125">
        <f>-'TOTAL INVERSION IAP'!X269</f>
        <v>0</v>
      </c>
      <c r="BC269" s="125">
        <f>-'TOTAL INVERSION IAP'!Y269</f>
        <v>0</v>
      </c>
      <c r="BD269" s="125">
        <f>-'TOTAL INVERSION IAP'!Z269</f>
        <v>0</v>
      </c>
      <c r="BE269" s="125">
        <f>-'TOTAL INVERSION IAP'!AA269</f>
        <v>0</v>
      </c>
      <c r="BF269" s="125">
        <f>-'TOTAL INVERSION IAP'!AB269</f>
        <v>0</v>
      </c>
      <c r="BG269" s="125">
        <f>-'TOTAL INVERSION IAP'!AC269</f>
        <v>0</v>
      </c>
      <c r="BH269" s="125">
        <f>-'TOTAL INVERSION IAP'!AD269</f>
        <v>0</v>
      </c>
      <c r="BI269" s="125">
        <f>-'TOTAL INVERSION IAP'!AE269</f>
        <v>0</v>
      </c>
      <c r="BJ269" s="125">
        <f>-'TOTAL INVERSION IAP'!AF269</f>
        <v>0</v>
      </c>
      <c r="BK269" s="125">
        <f>-'TOTAL INVERSION IAP'!AG269</f>
        <v>0</v>
      </c>
      <c r="BL269" s="125">
        <f>-'TOTAL INVERSION IAP'!AH269</f>
        <v>0</v>
      </c>
      <c r="BM269" s="125">
        <f>-'TOTAL INVERSION IAP'!AI269</f>
        <v>0</v>
      </c>
      <c r="BN269" s="125">
        <f>-'TOTAL INVERSION IAP'!AJ269</f>
        <v>0</v>
      </c>
      <c r="BO269" s="125">
        <f>-'TOTAL INVERSION IAP'!AK269</f>
        <v>0</v>
      </c>
      <c r="BP269" s="125">
        <f>-'TOTAL INVERSION IAP'!AL269</f>
        <v>0</v>
      </c>
      <c r="BQ269" s="125">
        <f>-'TOTAL INVERSION IAP'!AM269</f>
        <v>0</v>
      </c>
      <c r="BR269" s="125">
        <f>-'TOTAL INVERSION IAP'!AN269</f>
        <v>0</v>
      </c>
    </row>
    <row r="270" spans="2:70" x14ac:dyDescent="0.25">
      <c r="B270" s="59" t="s">
        <v>666</v>
      </c>
      <c r="C270" s="62" t="str">
        <f>+VLOOKUP(B270,'resumen UCAP'!$A$5:$O$329,2,0)</f>
        <v>Poste rectangular 8 m</v>
      </c>
      <c r="D270" s="63"/>
      <c r="E270" s="63" t="str">
        <f>+VLOOKUP(B270,'resumen UCAP'!$A$5:$O$329,3,0)</f>
        <v>Un</v>
      </c>
      <c r="F270" s="64">
        <f>+VLOOKUP(B270,'resumen UCAP'!$A$5:$O$329,15,0)</f>
        <v>1852264</v>
      </c>
      <c r="G270" s="61">
        <v>4</v>
      </c>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f>-'TOTAL INVERSION IAP'!H270</f>
        <v>0</v>
      </c>
      <c r="AM270" s="125">
        <f>-'TOTAL INVERSION IAP'!I270</f>
        <v>0</v>
      </c>
      <c r="AN270" s="125">
        <f>-'TOTAL INVERSION IAP'!J270</f>
        <v>0</v>
      </c>
      <c r="AO270" s="125">
        <f>-'TOTAL INVERSION IAP'!K270</f>
        <v>0</v>
      </c>
      <c r="AP270" s="125">
        <f>-'TOTAL INVERSION IAP'!L270</f>
        <v>0</v>
      </c>
      <c r="AQ270" s="125">
        <f>-'TOTAL INVERSION IAP'!M270</f>
        <v>0</v>
      </c>
      <c r="AR270" s="125">
        <f>-'TOTAL INVERSION IAP'!N270</f>
        <v>0</v>
      </c>
      <c r="AS270" s="125">
        <f>-'TOTAL INVERSION IAP'!O270</f>
        <v>0</v>
      </c>
      <c r="AT270" s="125">
        <f>-'TOTAL INVERSION IAP'!P270</f>
        <v>0</v>
      </c>
      <c r="AU270" s="125">
        <f>-'TOTAL INVERSION IAP'!Q270</f>
        <v>0</v>
      </c>
      <c r="AV270" s="125">
        <f>-'TOTAL INVERSION IAP'!R270</f>
        <v>0</v>
      </c>
      <c r="AW270" s="125">
        <f>-'TOTAL INVERSION IAP'!S270</f>
        <v>0</v>
      </c>
      <c r="AX270" s="125">
        <f>-'TOTAL INVERSION IAP'!T270</f>
        <v>0</v>
      </c>
      <c r="AY270" s="125">
        <f>-'TOTAL INVERSION IAP'!U270</f>
        <v>0</v>
      </c>
      <c r="AZ270" s="125">
        <f>-'TOTAL INVERSION IAP'!V270</f>
        <v>0</v>
      </c>
      <c r="BA270" s="125">
        <f>-'TOTAL INVERSION IAP'!W270</f>
        <v>0</v>
      </c>
      <c r="BB270" s="125">
        <f>-'TOTAL INVERSION IAP'!X270</f>
        <v>0</v>
      </c>
      <c r="BC270" s="125">
        <f>-'TOTAL INVERSION IAP'!Y270</f>
        <v>0</v>
      </c>
      <c r="BD270" s="125">
        <f>-'TOTAL INVERSION IAP'!Z270</f>
        <v>0</v>
      </c>
      <c r="BE270" s="125">
        <f>-'TOTAL INVERSION IAP'!AA270</f>
        <v>0</v>
      </c>
      <c r="BF270" s="125">
        <f>-'TOTAL INVERSION IAP'!AB270</f>
        <v>0</v>
      </c>
      <c r="BG270" s="125">
        <f>-'TOTAL INVERSION IAP'!AC270</f>
        <v>0</v>
      </c>
      <c r="BH270" s="125">
        <f>-'TOTAL INVERSION IAP'!AD270</f>
        <v>0</v>
      </c>
      <c r="BI270" s="125">
        <f>-'TOTAL INVERSION IAP'!AE270</f>
        <v>0</v>
      </c>
      <c r="BJ270" s="125">
        <f>-'TOTAL INVERSION IAP'!AF270</f>
        <v>0</v>
      </c>
      <c r="BK270" s="125">
        <f>-'TOTAL INVERSION IAP'!AG270</f>
        <v>0</v>
      </c>
      <c r="BL270" s="125">
        <f>-'TOTAL INVERSION IAP'!AH270</f>
        <v>0</v>
      </c>
      <c r="BM270" s="125">
        <f>-'TOTAL INVERSION IAP'!AI270</f>
        <v>0</v>
      </c>
      <c r="BN270" s="125">
        <f>-'TOTAL INVERSION IAP'!AJ270</f>
        <v>0</v>
      </c>
      <c r="BO270" s="125">
        <f>-'TOTAL INVERSION IAP'!AK270</f>
        <v>0</v>
      </c>
      <c r="BP270" s="125">
        <f>-'TOTAL INVERSION IAP'!AL270</f>
        <v>0</v>
      </c>
      <c r="BQ270" s="125">
        <f>-'TOTAL INVERSION IAP'!AM270</f>
        <v>0</v>
      </c>
      <c r="BR270" s="125">
        <f>-'TOTAL INVERSION IAP'!AN270</f>
        <v>0</v>
      </c>
    </row>
    <row r="271" spans="2:70" x14ac:dyDescent="0.25">
      <c r="B271" s="59" t="s">
        <v>667</v>
      </c>
      <c r="C271" s="62" t="str">
        <f>+VLOOKUP(B271,'resumen UCAP'!$A$5:$O$329,2,0)</f>
        <v>Poste ingemetal 10 m 1B</v>
      </c>
      <c r="D271" s="63"/>
      <c r="E271" s="63" t="str">
        <f>+VLOOKUP(B271,'resumen UCAP'!$A$5:$O$329,3,0)</f>
        <v>Un</v>
      </c>
      <c r="F271" s="64">
        <f>+VLOOKUP(B271,'resumen UCAP'!$A$5:$O$329,15,0)</f>
        <v>1852264</v>
      </c>
      <c r="G271" s="61">
        <v>9</v>
      </c>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f>-'TOTAL INVERSION IAP'!H271</f>
        <v>0</v>
      </c>
      <c r="AM271" s="125">
        <f>-'TOTAL INVERSION IAP'!I271</f>
        <v>0</v>
      </c>
      <c r="AN271" s="125">
        <f>-'TOTAL INVERSION IAP'!J271</f>
        <v>0</v>
      </c>
      <c r="AO271" s="125">
        <f>-'TOTAL INVERSION IAP'!K271</f>
        <v>0</v>
      </c>
      <c r="AP271" s="125">
        <f>-'TOTAL INVERSION IAP'!L271</f>
        <v>0</v>
      </c>
      <c r="AQ271" s="125">
        <f>-'TOTAL INVERSION IAP'!M271</f>
        <v>0</v>
      </c>
      <c r="AR271" s="125">
        <f>-'TOTAL INVERSION IAP'!N271</f>
        <v>0</v>
      </c>
      <c r="AS271" s="125">
        <f>-'TOTAL INVERSION IAP'!O271</f>
        <v>0</v>
      </c>
      <c r="AT271" s="125">
        <f>-'TOTAL INVERSION IAP'!P271</f>
        <v>0</v>
      </c>
      <c r="AU271" s="125">
        <f>-'TOTAL INVERSION IAP'!Q271</f>
        <v>0</v>
      </c>
      <c r="AV271" s="125">
        <f>-'TOTAL INVERSION IAP'!R271</f>
        <v>0</v>
      </c>
      <c r="AW271" s="125">
        <f>-'TOTAL INVERSION IAP'!S271</f>
        <v>0</v>
      </c>
      <c r="AX271" s="125">
        <f>-'TOTAL INVERSION IAP'!T271</f>
        <v>0</v>
      </c>
      <c r="AY271" s="125">
        <f>-'TOTAL INVERSION IAP'!U271</f>
        <v>0</v>
      </c>
      <c r="AZ271" s="125">
        <f>-'TOTAL INVERSION IAP'!V271</f>
        <v>0</v>
      </c>
      <c r="BA271" s="125">
        <f>-'TOTAL INVERSION IAP'!W271</f>
        <v>0</v>
      </c>
      <c r="BB271" s="125">
        <f>-'TOTAL INVERSION IAP'!X271</f>
        <v>0</v>
      </c>
      <c r="BC271" s="125">
        <f>-'TOTAL INVERSION IAP'!Y271</f>
        <v>0</v>
      </c>
      <c r="BD271" s="125">
        <f>-'TOTAL INVERSION IAP'!Z271</f>
        <v>0</v>
      </c>
      <c r="BE271" s="125">
        <f>-'TOTAL INVERSION IAP'!AA271</f>
        <v>0</v>
      </c>
      <c r="BF271" s="125">
        <f>-'TOTAL INVERSION IAP'!AB271</f>
        <v>0</v>
      </c>
      <c r="BG271" s="125">
        <f>-'TOTAL INVERSION IAP'!AC271</f>
        <v>0</v>
      </c>
      <c r="BH271" s="125">
        <f>-'TOTAL INVERSION IAP'!AD271</f>
        <v>0</v>
      </c>
      <c r="BI271" s="125">
        <f>-'TOTAL INVERSION IAP'!AE271</f>
        <v>0</v>
      </c>
      <c r="BJ271" s="125">
        <f>-'TOTAL INVERSION IAP'!AF271</f>
        <v>0</v>
      </c>
      <c r="BK271" s="125">
        <f>-'TOTAL INVERSION IAP'!AG271</f>
        <v>0</v>
      </c>
      <c r="BL271" s="125">
        <f>-'TOTAL INVERSION IAP'!AH271</f>
        <v>0</v>
      </c>
      <c r="BM271" s="125">
        <f>-'TOTAL INVERSION IAP'!AI271</f>
        <v>0</v>
      </c>
      <c r="BN271" s="125">
        <f>-'TOTAL INVERSION IAP'!AJ271</f>
        <v>0</v>
      </c>
      <c r="BO271" s="125">
        <f>-'TOTAL INVERSION IAP'!AK271</f>
        <v>0</v>
      </c>
      <c r="BP271" s="125">
        <f>-'TOTAL INVERSION IAP'!AL271</f>
        <v>0</v>
      </c>
      <c r="BQ271" s="125">
        <f>-'TOTAL INVERSION IAP'!AM271</f>
        <v>0</v>
      </c>
      <c r="BR271" s="125">
        <f>-'TOTAL INVERSION IAP'!AN271</f>
        <v>0</v>
      </c>
    </row>
    <row r="272" spans="2:70" x14ac:dyDescent="0.25">
      <c r="B272" s="59" t="s">
        <v>668</v>
      </c>
      <c r="C272" s="62" t="str">
        <f>+VLOOKUP(B272,'resumen UCAP'!$A$5:$O$329,2,0)</f>
        <v>Poste IGO INGAL 10.5 m</v>
      </c>
      <c r="D272" s="63"/>
      <c r="E272" s="63" t="str">
        <f>+VLOOKUP(B272,'resumen UCAP'!$A$5:$O$329,3,0)</f>
        <v>Un</v>
      </c>
      <c r="F272" s="64">
        <f>+VLOOKUP(B272,'resumen UCAP'!$A$5:$O$329,15,0)</f>
        <v>1702264</v>
      </c>
      <c r="G272" s="61">
        <v>16</v>
      </c>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f>-'TOTAL INVERSION IAP'!H272</f>
        <v>0</v>
      </c>
      <c r="AM272" s="125">
        <f>-'TOTAL INVERSION IAP'!I272</f>
        <v>0</v>
      </c>
      <c r="AN272" s="125">
        <f>-'TOTAL INVERSION IAP'!J272</f>
        <v>0</v>
      </c>
      <c r="AO272" s="125">
        <f>-'TOTAL INVERSION IAP'!K272</f>
        <v>0</v>
      </c>
      <c r="AP272" s="125">
        <f>-'TOTAL INVERSION IAP'!L272</f>
        <v>0</v>
      </c>
      <c r="AQ272" s="125">
        <f>-'TOTAL INVERSION IAP'!M272</f>
        <v>0</v>
      </c>
      <c r="AR272" s="125">
        <f>-'TOTAL INVERSION IAP'!N272</f>
        <v>0</v>
      </c>
      <c r="AS272" s="125">
        <f>-'TOTAL INVERSION IAP'!O272</f>
        <v>0</v>
      </c>
      <c r="AT272" s="125">
        <f>-'TOTAL INVERSION IAP'!P272</f>
        <v>0</v>
      </c>
      <c r="AU272" s="125">
        <f>-'TOTAL INVERSION IAP'!Q272</f>
        <v>0</v>
      </c>
      <c r="AV272" s="125">
        <f>-'TOTAL INVERSION IAP'!R272</f>
        <v>0</v>
      </c>
      <c r="AW272" s="125">
        <f>-'TOTAL INVERSION IAP'!S272</f>
        <v>0</v>
      </c>
      <c r="AX272" s="125">
        <f>-'TOTAL INVERSION IAP'!T272</f>
        <v>0</v>
      </c>
      <c r="AY272" s="125">
        <f>-'TOTAL INVERSION IAP'!U272</f>
        <v>0</v>
      </c>
      <c r="AZ272" s="125">
        <f>-'TOTAL INVERSION IAP'!V272</f>
        <v>0</v>
      </c>
      <c r="BA272" s="125">
        <f>-'TOTAL INVERSION IAP'!W272</f>
        <v>0</v>
      </c>
      <c r="BB272" s="125">
        <f>-'TOTAL INVERSION IAP'!X272</f>
        <v>0</v>
      </c>
      <c r="BC272" s="125">
        <f>-'TOTAL INVERSION IAP'!Y272</f>
        <v>0</v>
      </c>
      <c r="BD272" s="125">
        <f>-'TOTAL INVERSION IAP'!Z272</f>
        <v>0</v>
      </c>
      <c r="BE272" s="125">
        <f>-'TOTAL INVERSION IAP'!AA272</f>
        <v>0</v>
      </c>
      <c r="BF272" s="125">
        <f>-'TOTAL INVERSION IAP'!AB272</f>
        <v>0</v>
      </c>
      <c r="BG272" s="125">
        <f>-'TOTAL INVERSION IAP'!AC272</f>
        <v>0</v>
      </c>
      <c r="BH272" s="125">
        <f>-'TOTAL INVERSION IAP'!AD272</f>
        <v>0</v>
      </c>
      <c r="BI272" s="125">
        <f>-'TOTAL INVERSION IAP'!AE272</f>
        <v>0</v>
      </c>
      <c r="BJ272" s="125">
        <f>-'TOTAL INVERSION IAP'!AF272</f>
        <v>0</v>
      </c>
      <c r="BK272" s="125">
        <f>-'TOTAL INVERSION IAP'!AG272</f>
        <v>0</v>
      </c>
      <c r="BL272" s="125">
        <f>-'TOTAL INVERSION IAP'!AH272</f>
        <v>0</v>
      </c>
      <c r="BM272" s="125">
        <f>-'TOTAL INVERSION IAP'!AI272</f>
        <v>0</v>
      </c>
      <c r="BN272" s="125">
        <f>-'TOTAL INVERSION IAP'!AJ272</f>
        <v>0</v>
      </c>
      <c r="BO272" s="125">
        <f>-'TOTAL INVERSION IAP'!AK272</f>
        <v>0</v>
      </c>
      <c r="BP272" s="125">
        <f>-'TOTAL INVERSION IAP'!AL272</f>
        <v>0</v>
      </c>
      <c r="BQ272" s="125">
        <f>-'TOTAL INVERSION IAP'!AM272</f>
        <v>0</v>
      </c>
      <c r="BR272" s="125">
        <f>-'TOTAL INVERSION IAP'!AN272</f>
        <v>0</v>
      </c>
    </row>
    <row r="273" spans="2:70" x14ac:dyDescent="0.25">
      <c r="B273" s="59" t="s">
        <v>669</v>
      </c>
      <c r="C273" s="62" t="str">
        <f>+VLOOKUP(B273,'resumen UCAP'!$A$5:$O$329,2,0)</f>
        <v>Mastil 14 mts</v>
      </c>
      <c r="D273" s="63"/>
      <c r="E273" s="63" t="str">
        <f>+VLOOKUP(B273,'resumen UCAP'!$A$5:$O$329,3,0)</f>
        <v>Un</v>
      </c>
      <c r="F273" s="64">
        <f>+VLOOKUP(B273,'resumen UCAP'!$A$5:$O$329,15,0)</f>
        <v>6741367.4000000004</v>
      </c>
      <c r="G273" s="61">
        <v>10</v>
      </c>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f>-'TOTAL INVERSION IAP'!H273</f>
        <v>0</v>
      </c>
      <c r="AM273" s="125">
        <f>-'TOTAL INVERSION IAP'!I273</f>
        <v>0</v>
      </c>
      <c r="AN273" s="125">
        <f>-'TOTAL INVERSION IAP'!J273</f>
        <v>0</v>
      </c>
      <c r="AO273" s="125">
        <f>-'TOTAL INVERSION IAP'!K273</f>
        <v>0</v>
      </c>
      <c r="AP273" s="125">
        <f>-'TOTAL INVERSION IAP'!L273</f>
        <v>0</v>
      </c>
      <c r="AQ273" s="125">
        <f>-'TOTAL INVERSION IAP'!M273</f>
        <v>0</v>
      </c>
      <c r="AR273" s="125">
        <f>-'TOTAL INVERSION IAP'!N273</f>
        <v>0</v>
      </c>
      <c r="AS273" s="125">
        <f>-'TOTAL INVERSION IAP'!O273</f>
        <v>0</v>
      </c>
      <c r="AT273" s="125">
        <f>-'TOTAL INVERSION IAP'!P273</f>
        <v>0</v>
      </c>
      <c r="AU273" s="125">
        <f>-'TOTAL INVERSION IAP'!Q273</f>
        <v>0</v>
      </c>
      <c r="AV273" s="125">
        <f>-'TOTAL INVERSION IAP'!R273</f>
        <v>0</v>
      </c>
      <c r="AW273" s="125">
        <f>-'TOTAL INVERSION IAP'!S273</f>
        <v>0</v>
      </c>
      <c r="AX273" s="125">
        <f>-'TOTAL INVERSION IAP'!T273</f>
        <v>0</v>
      </c>
      <c r="AY273" s="125">
        <f>-'TOTAL INVERSION IAP'!U273</f>
        <v>0</v>
      </c>
      <c r="AZ273" s="125">
        <f>-'TOTAL INVERSION IAP'!V273</f>
        <v>0</v>
      </c>
      <c r="BA273" s="125">
        <f>-'TOTAL INVERSION IAP'!W273</f>
        <v>0</v>
      </c>
      <c r="BB273" s="125">
        <f>-'TOTAL INVERSION IAP'!X273</f>
        <v>0</v>
      </c>
      <c r="BC273" s="125">
        <f>-'TOTAL INVERSION IAP'!Y273</f>
        <v>0</v>
      </c>
      <c r="BD273" s="125">
        <f>-'TOTAL INVERSION IAP'!Z273</f>
        <v>0</v>
      </c>
      <c r="BE273" s="125">
        <f>-'TOTAL INVERSION IAP'!AA273</f>
        <v>0</v>
      </c>
      <c r="BF273" s="125">
        <f>-'TOTAL INVERSION IAP'!AB273</f>
        <v>0</v>
      </c>
      <c r="BG273" s="125">
        <f>-'TOTAL INVERSION IAP'!AC273</f>
        <v>0</v>
      </c>
      <c r="BH273" s="125">
        <f>-'TOTAL INVERSION IAP'!AD273</f>
        <v>0</v>
      </c>
      <c r="BI273" s="125">
        <f>-'TOTAL INVERSION IAP'!AE273</f>
        <v>0</v>
      </c>
      <c r="BJ273" s="125">
        <f>-'TOTAL INVERSION IAP'!AF273</f>
        <v>0</v>
      </c>
      <c r="BK273" s="125">
        <f>-'TOTAL INVERSION IAP'!AG273</f>
        <v>0</v>
      </c>
      <c r="BL273" s="125">
        <f>-'TOTAL INVERSION IAP'!AH273</f>
        <v>0</v>
      </c>
      <c r="BM273" s="125">
        <f>-'TOTAL INVERSION IAP'!AI273</f>
        <v>0</v>
      </c>
      <c r="BN273" s="125">
        <f>-'TOTAL INVERSION IAP'!AJ273</f>
        <v>0</v>
      </c>
      <c r="BO273" s="125">
        <f>-'TOTAL INVERSION IAP'!AK273</f>
        <v>0</v>
      </c>
      <c r="BP273" s="125">
        <f>-'TOTAL INVERSION IAP'!AL273</f>
        <v>0</v>
      </c>
      <c r="BQ273" s="125">
        <f>-'TOTAL INVERSION IAP'!AM273</f>
        <v>0</v>
      </c>
      <c r="BR273" s="125">
        <f>-'TOTAL INVERSION IAP'!AN273</f>
        <v>0</v>
      </c>
    </row>
    <row r="274" spans="2:70" x14ac:dyDescent="0.25">
      <c r="B274" s="59" t="s">
        <v>670</v>
      </c>
      <c r="C274" s="62" t="str">
        <f>+VLOOKUP(B274,'resumen UCAP'!$A$5:$O$329,2,0)</f>
        <v>Poste embonado de 8 metros</v>
      </c>
      <c r="D274" s="63"/>
      <c r="E274" s="63" t="str">
        <f>+VLOOKUP(B274,'resumen UCAP'!$A$5:$O$329,3,0)</f>
        <v>Un</v>
      </c>
      <c r="F274" s="64">
        <f>+VLOOKUP(B274,'resumen UCAP'!$A$5:$O$329,15,0)</f>
        <v>1530554.6363636365</v>
      </c>
      <c r="G274" s="61">
        <v>22</v>
      </c>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f>-'TOTAL INVERSION IAP'!H274</f>
        <v>0</v>
      </c>
      <c r="AM274" s="125">
        <f>-'TOTAL INVERSION IAP'!I274</f>
        <v>0</v>
      </c>
      <c r="AN274" s="125">
        <f>-'TOTAL INVERSION IAP'!J274</f>
        <v>0</v>
      </c>
      <c r="AO274" s="125">
        <f>-'TOTAL INVERSION IAP'!K274</f>
        <v>0</v>
      </c>
      <c r="AP274" s="125">
        <f>-'TOTAL INVERSION IAP'!L274</f>
        <v>0</v>
      </c>
      <c r="AQ274" s="125">
        <f>-'TOTAL INVERSION IAP'!M274</f>
        <v>0</v>
      </c>
      <c r="AR274" s="125">
        <f>-'TOTAL INVERSION IAP'!N274</f>
        <v>0</v>
      </c>
      <c r="AS274" s="125">
        <f>-'TOTAL INVERSION IAP'!O274</f>
        <v>0</v>
      </c>
      <c r="AT274" s="125">
        <f>-'TOTAL INVERSION IAP'!P274</f>
        <v>0</v>
      </c>
      <c r="AU274" s="125">
        <f>-'TOTAL INVERSION IAP'!Q274</f>
        <v>0</v>
      </c>
      <c r="AV274" s="125">
        <f>-'TOTAL INVERSION IAP'!R274</f>
        <v>0</v>
      </c>
      <c r="AW274" s="125">
        <f>-'TOTAL INVERSION IAP'!S274</f>
        <v>0</v>
      </c>
      <c r="AX274" s="125">
        <f>-'TOTAL INVERSION IAP'!T274</f>
        <v>0</v>
      </c>
      <c r="AY274" s="125">
        <f>-'TOTAL INVERSION IAP'!U274</f>
        <v>0</v>
      </c>
      <c r="AZ274" s="125">
        <f>-'TOTAL INVERSION IAP'!V274</f>
        <v>0</v>
      </c>
      <c r="BA274" s="125">
        <f>-'TOTAL INVERSION IAP'!W274</f>
        <v>0</v>
      </c>
      <c r="BB274" s="125">
        <f>-'TOTAL INVERSION IAP'!X274</f>
        <v>0</v>
      </c>
      <c r="BC274" s="125">
        <f>-'TOTAL INVERSION IAP'!Y274</f>
        <v>0</v>
      </c>
      <c r="BD274" s="125">
        <f>-'TOTAL INVERSION IAP'!Z274</f>
        <v>0</v>
      </c>
      <c r="BE274" s="125">
        <f>-'TOTAL INVERSION IAP'!AA274</f>
        <v>0</v>
      </c>
      <c r="BF274" s="125">
        <f>-'TOTAL INVERSION IAP'!AB274</f>
        <v>0</v>
      </c>
      <c r="BG274" s="125">
        <f>-'TOTAL INVERSION IAP'!AC274</f>
        <v>0</v>
      </c>
      <c r="BH274" s="125">
        <f>-'TOTAL INVERSION IAP'!AD274</f>
        <v>0</v>
      </c>
      <c r="BI274" s="125">
        <f>-'TOTAL INVERSION IAP'!AE274</f>
        <v>0</v>
      </c>
      <c r="BJ274" s="125">
        <f>-'TOTAL INVERSION IAP'!AF274</f>
        <v>0</v>
      </c>
      <c r="BK274" s="125">
        <f>-'TOTAL INVERSION IAP'!AG274</f>
        <v>0</v>
      </c>
      <c r="BL274" s="125">
        <f>-'TOTAL INVERSION IAP'!AH274</f>
        <v>0</v>
      </c>
      <c r="BM274" s="125">
        <f>-'TOTAL INVERSION IAP'!AI274</f>
        <v>0</v>
      </c>
      <c r="BN274" s="125">
        <f>-'TOTAL INVERSION IAP'!AJ274</f>
        <v>0</v>
      </c>
      <c r="BO274" s="125">
        <f>-'TOTAL INVERSION IAP'!AK274</f>
        <v>0</v>
      </c>
      <c r="BP274" s="125">
        <f>-'TOTAL INVERSION IAP'!AL274</f>
        <v>0</v>
      </c>
      <c r="BQ274" s="125">
        <f>-'TOTAL INVERSION IAP'!AM274</f>
        <v>0</v>
      </c>
      <c r="BR274" s="125">
        <f>-'TOTAL INVERSION IAP'!AN274</f>
        <v>0</v>
      </c>
    </row>
    <row r="275" spans="2:70" x14ac:dyDescent="0.25">
      <c r="B275" s="59" t="s">
        <v>671</v>
      </c>
      <c r="C275" s="62" t="str">
        <f>+VLOOKUP(B275,'resumen UCAP'!$A$5:$O$329,2,0)</f>
        <v>Poste metalico 10,8 metros</v>
      </c>
      <c r="D275" s="63"/>
      <c r="E275" s="63" t="str">
        <f>+VLOOKUP(B275,'resumen UCAP'!$A$5:$O$329,3,0)</f>
        <v>Un</v>
      </c>
      <c r="F275" s="64">
        <f>+VLOOKUP(B275,'resumen UCAP'!$A$5:$O$329,15,0)</f>
        <v>2235977.4499999997</v>
      </c>
      <c r="G275" s="61">
        <v>17</v>
      </c>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f>-'TOTAL INVERSION IAP'!H275</f>
        <v>0</v>
      </c>
      <c r="AM275" s="125">
        <f>-'TOTAL INVERSION IAP'!I275</f>
        <v>0</v>
      </c>
      <c r="AN275" s="125">
        <f>-'TOTAL INVERSION IAP'!J275</f>
        <v>0</v>
      </c>
      <c r="AO275" s="125">
        <f>-'TOTAL INVERSION IAP'!K275</f>
        <v>0</v>
      </c>
      <c r="AP275" s="125">
        <f>-'TOTAL INVERSION IAP'!L275</f>
        <v>0</v>
      </c>
      <c r="AQ275" s="125">
        <f>-'TOTAL INVERSION IAP'!M275</f>
        <v>0</v>
      </c>
      <c r="AR275" s="125">
        <f>-'TOTAL INVERSION IAP'!N275</f>
        <v>0</v>
      </c>
      <c r="AS275" s="125">
        <f>-'TOTAL INVERSION IAP'!O275</f>
        <v>0</v>
      </c>
      <c r="AT275" s="125">
        <f>-'TOTAL INVERSION IAP'!P275</f>
        <v>0</v>
      </c>
      <c r="AU275" s="125">
        <f>-'TOTAL INVERSION IAP'!Q275</f>
        <v>0</v>
      </c>
      <c r="AV275" s="125">
        <f>-'TOTAL INVERSION IAP'!R275</f>
        <v>0</v>
      </c>
      <c r="AW275" s="125">
        <f>-'TOTAL INVERSION IAP'!S275</f>
        <v>0</v>
      </c>
      <c r="AX275" s="125">
        <f>-'TOTAL INVERSION IAP'!T275</f>
        <v>0</v>
      </c>
      <c r="AY275" s="125">
        <f>-'TOTAL INVERSION IAP'!U275</f>
        <v>0</v>
      </c>
      <c r="AZ275" s="125">
        <f>-'TOTAL INVERSION IAP'!V275</f>
        <v>0</v>
      </c>
      <c r="BA275" s="125">
        <f>-'TOTAL INVERSION IAP'!W275</f>
        <v>0</v>
      </c>
      <c r="BB275" s="125">
        <f>-'TOTAL INVERSION IAP'!X275</f>
        <v>0</v>
      </c>
      <c r="BC275" s="125">
        <f>-'TOTAL INVERSION IAP'!Y275</f>
        <v>0</v>
      </c>
      <c r="BD275" s="125">
        <f>-'TOTAL INVERSION IAP'!Z275</f>
        <v>0</v>
      </c>
      <c r="BE275" s="125">
        <f>-'TOTAL INVERSION IAP'!AA275</f>
        <v>0</v>
      </c>
      <c r="BF275" s="125">
        <f>-'TOTAL INVERSION IAP'!AB275</f>
        <v>0</v>
      </c>
      <c r="BG275" s="125">
        <f>-'TOTAL INVERSION IAP'!AC275</f>
        <v>0</v>
      </c>
      <c r="BH275" s="125">
        <f>-'TOTAL INVERSION IAP'!AD275</f>
        <v>0</v>
      </c>
      <c r="BI275" s="125">
        <f>-'TOTAL INVERSION IAP'!AE275</f>
        <v>0</v>
      </c>
      <c r="BJ275" s="125">
        <f>-'TOTAL INVERSION IAP'!AF275</f>
        <v>0</v>
      </c>
      <c r="BK275" s="125">
        <f>-'TOTAL INVERSION IAP'!AG275</f>
        <v>0</v>
      </c>
      <c r="BL275" s="125">
        <f>-'TOTAL INVERSION IAP'!AH275</f>
        <v>0</v>
      </c>
      <c r="BM275" s="125">
        <f>-'TOTAL INVERSION IAP'!AI275</f>
        <v>0</v>
      </c>
      <c r="BN275" s="125">
        <f>-'TOTAL INVERSION IAP'!AJ275</f>
        <v>0</v>
      </c>
      <c r="BO275" s="125">
        <f>-'TOTAL INVERSION IAP'!AK275</f>
        <v>0</v>
      </c>
      <c r="BP275" s="125">
        <f>-'TOTAL INVERSION IAP'!AL275</f>
        <v>0</v>
      </c>
      <c r="BQ275" s="125">
        <f>-'TOTAL INVERSION IAP'!AM275</f>
        <v>0</v>
      </c>
      <c r="BR275" s="125">
        <f>-'TOTAL INVERSION IAP'!AN275</f>
        <v>0</v>
      </c>
    </row>
    <row r="276" spans="2:70" x14ac:dyDescent="0.25">
      <c r="B276" s="59" t="s">
        <v>672</v>
      </c>
      <c r="C276" s="62" t="str">
        <f>+VLOOKUP(B276,'resumen UCAP'!$A$5:$O$329,2,0)</f>
        <v>Poste metalico 12 mts BD</v>
      </c>
      <c r="D276" s="63"/>
      <c r="E276" s="63" t="str">
        <f>+VLOOKUP(B276,'resumen UCAP'!$A$5:$O$329,3,0)</f>
        <v>Un</v>
      </c>
      <c r="F276" s="64">
        <f>+VLOOKUP(B276,'resumen UCAP'!$A$5:$O$329,15,0)</f>
        <v>2405689.8000000049</v>
      </c>
      <c r="G276" s="61">
        <v>110</v>
      </c>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f>-'TOTAL INVERSION IAP'!H276</f>
        <v>0</v>
      </c>
      <c r="AM276" s="125">
        <f>-'TOTAL INVERSION IAP'!I276</f>
        <v>0</v>
      </c>
      <c r="AN276" s="125">
        <f>-'TOTAL INVERSION IAP'!J276</f>
        <v>0</v>
      </c>
      <c r="AO276" s="125">
        <f>-'TOTAL INVERSION IAP'!K276</f>
        <v>0</v>
      </c>
      <c r="AP276" s="125">
        <f>-'TOTAL INVERSION IAP'!L276</f>
        <v>0</v>
      </c>
      <c r="AQ276" s="125">
        <f>-'TOTAL INVERSION IAP'!M276</f>
        <v>0</v>
      </c>
      <c r="AR276" s="125">
        <f>-'TOTAL INVERSION IAP'!N276</f>
        <v>0</v>
      </c>
      <c r="AS276" s="125">
        <f>-'TOTAL INVERSION IAP'!O276</f>
        <v>0</v>
      </c>
      <c r="AT276" s="125">
        <f>-'TOTAL INVERSION IAP'!P276</f>
        <v>0</v>
      </c>
      <c r="AU276" s="125">
        <f>-'TOTAL INVERSION IAP'!Q276</f>
        <v>0</v>
      </c>
      <c r="AV276" s="125">
        <f>-'TOTAL INVERSION IAP'!R276</f>
        <v>0</v>
      </c>
      <c r="AW276" s="125">
        <f>-'TOTAL INVERSION IAP'!S276</f>
        <v>0</v>
      </c>
      <c r="AX276" s="125">
        <f>-'TOTAL INVERSION IAP'!T276</f>
        <v>0</v>
      </c>
      <c r="AY276" s="125">
        <f>-'TOTAL INVERSION IAP'!U276</f>
        <v>0</v>
      </c>
      <c r="AZ276" s="125">
        <f>-'TOTAL INVERSION IAP'!V276</f>
        <v>0</v>
      </c>
      <c r="BA276" s="125">
        <f>-'TOTAL INVERSION IAP'!W276</f>
        <v>0</v>
      </c>
      <c r="BB276" s="125">
        <f>-'TOTAL INVERSION IAP'!X276</f>
        <v>0</v>
      </c>
      <c r="BC276" s="125">
        <f>-'TOTAL INVERSION IAP'!Y276</f>
        <v>0</v>
      </c>
      <c r="BD276" s="125">
        <f>-'TOTAL INVERSION IAP'!Z276</f>
        <v>0</v>
      </c>
      <c r="BE276" s="125">
        <f>-'TOTAL INVERSION IAP'!AA276</f>
        <v>0</v>
      </c>
      <c r="BF276" s="125">
        <f>-'TOTAL INVERSION IAP'!AB276</f>
        <v>0</v>
      </c>
      <c r="BG276" s="125">
        <f>-'TOTAL INVERSION IAP'!AC276</f>
        <v>0</v>
      </c>
      <c r="BH276" s="125">
        <f>-'TOTAL INVERSION IAP'!AD276</f>
        <v>0</v>
      </c>
      <c r="BI276" s="125">
        <f>-'TOTAL INVERSION IAP'!AE276</f>
        <v>0</v>
      </c>
      <c r="BJ276" s="125">
        <f>-'TOTAL INVERSION IAP'!AF276</f>
        <v>0</v>
      </c>
      <c r="BK276" s="125">
        <f>-'TOTAL INVERSION IAP'!AG276</f>
        <v>0</v>
      </c>
      <c r="BL276" s="125">
        <f>-'TOTAL INVERSION IAP'!AH276</f>
        <v>0</v>
      </c>
      <c r="BM276" s="125">
        <f>-'TOTAL INVERSION IAP'!AI276</f>
        <v>0</v>
      </c>
      <c r="BN276" s="125">
        <f>-'TOTAL INVERSION IAP'!AJ276</f>
        <v>0</v>
      </c>
      <c r="BO276" s="125">
        <f>-'TOTAL INVERSION IAP'!AK276</f>
        <v>0</v>
      </c>
      <c r="BP276" s="125">
        <f>-'TOTAL INVERSION IAP'!AL276</f>
        <v>0</v>
      </c>
      <c r="BQ276" s="125">
        <f>-'TOTAL INVERSION IAP'!AM276</f>
        <v>0</v>
      </c>
      <c r="BR276" s="125">
        <f>-'TOTAL INVERSION IAP'!AN276</f>
        <v>0</v>
      </c>
    </row>
    <row r="277" spans="2:70" x14ac:dyDescent="0.25">
      <c r="B277" s="59" t="s">
        <v>673</v>
      </c>
      <c r="C277" s="62" t="str">
        <f>+VLOOKUP(B277,'resumen UCAP'!$A$5:$O$329,2,0)</f>
        <v>Poste metalico 12 mts BS</v>
      </c>
      <c r="D277" s="63"/>
      <c r="E277" s="63" t="str">
        <f>+VLOOKUP(B277,'resumen UCAP'!$A$5:$O$329,3,0)</f>
        <v>Un</v>
      </c>
      <c r="F277" s="64">
        <f>+VLOOKUP(B277,'resumen UCAP'!$A$5:$O$329,15,0)</f>
        <v>2293603.6999999997</v>
      </c>
      <c r="G277" s="61">
        <v>9</v>
      </c>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f>-'TOTAL INVERSION IAP'!H277</f>
        <v>0</v>
      </c>
      <c r="AM277" s="125">
        <f>-'TOTAL INVERSION IAP'!I277</f>
        <v>0</v>
      </c>
      <c r="AN277" s="125">
        <f>-'TOTAL INVERSION IAP'!J277</f>
        <v>0</v>
      </c>
      <c r="AO277" s="125">
        <f>-'TOTAL INVERSION IAP'!K277</f>
        <v>0</v>
      </c>
      <c r="AP277" s="125">
        <f>-'TOTAL INVERSION IAP'!L277</f>
        <v>0</v>
      </c>
      <c r="AQ277" s="125">
        <f>-'TOTAL INVERSION IAP'!M277</f>
        <v>0</v>
      </c>
      <c r="AR277" s="125">
        <f>-'TOTAL INVERSION IAP'!N277</f>
        <v>0</v>
      </c>
      <c r="AS277" s="125">
        <f>-'TOTAL INVERSION IAP'!O277</f>
        <v>0</v>
      </c>
      <c r="AT277" s="125">
        <f>-'TOTAL INVERSION IAP'!P277</f>
        <v>0</v>
      </c>
      <c r="AU277" s="125">
        <f>-'TOTAL INVERSION IAP'!Q277</f>
        <v>0</v>
      </c>
      <c r="AV277" s="125">
        <f>-'TOTAL INVERSION IAP'!R277</f>
        <v>0</v>
      </c>
      <c r="AW277" s="125">
        <f>-'TOTAL INVERSION IAP'!S277</f>
        <v>0</v>
      </c>
      <c r="AX277" s="125">
        <f>-'TOTAL INVERSION IAP'!T277</f>
        <v>0</v>
      </c>
      <c r="AY277" s="125">
        <f>-'TOTAL INVERSION IAP'!U277</f>
        <v>0</v>
      </c>
      <c r="AZ277" s="125">
        <f>-'TOTAL INVERSION IAP'!V277</f>
        <v>0</v>
      </c>
      <c r="BA277" s="125">
        <f>-'TOTAL INVERSION IAP'!W277</f>
        <v>0</v>
      </c>
      <c r="BB277" s="125">
        <f>-'TOTAL INVERSION IAP'!X277</f>
        <v>0</v>
      </c>
      <c r="BC277" s="125">
        <f>-'TOTAL INVERSION IAP'!Y277</f>
        <v>0</v>
      </c>
      <c r="BD277" s="125">
        <f>-'TOTAL INVERSION IAP'!Z277</f>
        <v>0</v>
      </c>
      <c r="BE277" s="125">
        <f>-'TOTAL INVERSION IAP'!AA277</f>
        <v>0</v>
      </c>
      <c r="BF277" s="125">
        <f>-'TOTAL INVERSION IAP'!AB277</f>
        <v>0</v>
      </c>
      <c r="BG277" s="125">
        <f>-'TOTAL INVERSION IAP'!AC277</f>
        <v>0</v>
      </c>
      <c r="BH277" s="125">
        <f>-'TOTAL INVERSION IAP'!AD277</f>
        <v>0</v>
      </c>
      <c r="BI277" s="125">
        <f>-'TOTAL INVERSION IAP'!AE277</f>
        <v>0</v>
      </c>
      <c r="BJ277" s="125">
        <f>-'TOTAL INVERSION IAP'!AF277</f>
        <v>0</v>
      </c>
      <c r="BK277" s="125">
        <f>-'TOTAL INVERSION IAP'!AG277</f>
        <v>0</v>
      </c>
      <c r="BL277" s="125">
        <f>-'TOTAL INVERSION IAP'!AH277</f>
        <v>0</v>
      </c>
      <c r="BM277" s="125">
        <f>-'TOTAL INVERSION IAP'!AI277</f>
        <v>0</v>
      </c>
      <c r="BN277" s="125">
        <f>-'TOTAL INVERSION IAP'!AJ277</f>
        <v>0</v>
      </c>
      <c r="BO277" s="125">
        <f>-'TOTAL INVERSION IAP'!AK277</f>
        <v>0</v>
      </c>
      <c r="BP277" s="125">
        <f>-'TOTAL INVERSION IAP'!AL277</f>
        <v>0</v>
      </c>
      <c r="BQ277" s="125">
        <f>-'TOTAL INVERSION IAP'!AM277</f>
        <v>0</v>
      </c>
      <c r="BR277" s="125">
        <f>-'TOTAL INVERSION IAP'!AN277</f>
        <v>0</v>
      </c>
    </row>
    <row r="278" spans="2:70" x14ac:dyDescent="0.25">
      <c r="B278" s="59" t="s">
        <v>674</v>
      </c>
      <c r="C278" s="62" t="str">
        <f>+VLOOKUP(B278,'resumen UCAP'!$A$5:$O$329,2,0)</f>
        <v>Poste metalico 3 m Villa pilar</v>
      </c>
      <c r="D278" s="63"/>
      <c r="E278" s="63" t="str">
        <f>+VLOOKUP(B278,'resumen UCAP'!$A$5:$O$329,3,0)</f>
        <v>Un</v>
      </c>
      <c r="F278" s="64">
        <f>+VLOOKUP(B278,'resumen UCAP'!$A$5:$O$329,15,0)</f>
        <v>750000</v>
      </c>
      <c r="G278" s="61">
        <v>4</v>
      </c>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f>-'TOTAL INVERSION IAP'!H278</f>
        <v>0</v>
      </c>
      <c r="AM278" s="125">
        <f>-'TOTAL INVERSION IAP'!I278</f>
        <v>0</v>
      </c>
      <c r="AN278" s="125">
        <f>-'TOTAL INVERSION IAP'!J278</f>
        <v>0</v>
      </c>
      <c r="AO278" s="125">
        <f>-'TOTAL INVERSION IAP'!K278</f>
        <v>0</v>
      </c>
      <c r="AP278" s="125">
        <f>-'TOTAL INVERSION IAP'!L278</f>
        <v>0</v>
      </c>
      <c r="AQ278" s="125">
        <f>-'TOTAL INVERSION IAP'!M278</f>
        <v>0</v>
      </c>
      <c r="AR278" s="125">
        <f>-'TOTAL INVERSION IAP'!N278</f>
        <v>0</v>
      </c>
      <c r="AS278" s="125">
        <f>-'TOTAL INVERSION IAP'!O278</f>
        <v>0</v>
      </c>
      <c r="AT278" s="125">
        <f>-'TOTAL INVERSION IAP'!P278</f>
        <v>0</v>
      </c>
      <c r="AU278" s="125">
        <f>-'TOTAL INVERSION IAP'!Q278</f>
        <v>0</v>
      </c>
      <c r="AV278" s="125">
        <f>-'TOTAL INVERSION IAP'!R278</f>
        <v>0</v>
      </c>
      <c r="AW278" s="125">
        <f>-'TOTAL INVERSION IAP'!S278</f>
        <v>0</v>
      </c>
      <c r="AX278" s="125">
        <f>-'TOTAL INVERSION IAP'!T278</f>
        <v>0</v>
      </c>
      <c r="AY278" s="125">
        <f>-'TOTAL INVERSION IAP'!U278</f>
        <v>0</v>
      </c>
      <c r="AZ278" s="125">
        <f>-'TOTAL INVERSION IAP'!V278</f>
        <v>0</v>
      </c>
      <c r="BA278" s="125">
        <f>-'TOTAL INVERSION IAP'!W278</f>
        <v>0</v>
      </c>
      <c r="BB278" s="125">
        <f>-'TOTAL INVERSION IAP'!X278</f>
        <v>0</v>
      </c>
      <c r="BC278" s="125">
        <f>-'TOTAL INVERSION IAP'!Y278</f>
        <v>0</v>
      </c>
      <c r="BD278" s="125">
        <f>-'TOTAL INVERSION IAP'!Z278</f>
        <v>0</v>
      </c>
      <c r="BE278" s="125">
        <f>-'TOTAL INVERSION IAP'!AA278</f>
        <v>0</v>
      </c>
      <c r="BF278" s="125">
        <f>-'TOTAL INVERSION IAP'!AB278</f>
        <v>0</v>
      </c>
      <c r="BG278" s="125">
        <f>-'TOTAL INVERSION IAP'!AC278</f>
        <v>0</v>
      </c>
      <c r="BH278" s="125">
        <f>-'TOTAL INVERSION IAP'!AD278</f>
        <v>0</v>
      </c>
      <c r="BI278" s="125">
        <f>-'TOTAL INVERSION IAP'!AE278</f>
        <v>0</v>
      </c>
      <c r="BJ278" s="125">
        <f>-'TOTAL INVERSION IAP'!AF278</f>
        <v>0</v>
      </c>
      <c r="BK278" s="125">
        <f>-'TOTAL INVERSION IAP'!AG278</f>
        <v>0</v>
      </c>
      <c r="BL278" s="125">
        <f>-'TOTAL INVERSION IAP'!AH278</f>
        <v>0</v>
      </c>
      <c r="BM278" s="125">
        <f>-'TOTAL INVERSION IAP'!AI278</f>
        <v>0</v>
      </c>
      <c r="BN278" s="125">
        <f>-'TOTAL INVERSION IAP'!AJ278</f>
        <v>0</v>
      </c>
      <c r="BO278" s="125">
        <f>-'TOTAL INVERSION IAP'!AK278</f>
        <v>0</v>
      </c>
      <c r="BP278" s="125">
        <f>-'TOTAL INVERSION IAP'!AL278</f>
        <v>0</v>
      </c>
      <c r="BQ278" s="125">
        <f>-'TOTAL INVERSION IAP'!AM278</f>
        <v>0</v>
      </c>
      <c r="BR278" s="125">
        <f>-'TOTAL INVERSION IAP'!AN278</f>
        <v>0</v>
      </c>
    </row>
    <row r="279" spans="2:70" x14ac:dyDescent="0.25">
      <c r="B279" s="59" t="s">
        <v>675</v>
      </c>
      <c r="C279" s="62" t="str">
        <f>+VLOOKUP(B279,'resumen UCAP'!$A$5:$O$329,2,0)</f>
        <v>Poste Republicano</v>
      </c>
      <c r="D279" s="63"/>
      <c r="E279" s="63" t="str">
        <f>+VLOOKUP(B279,'resumen UCAP'!$A$5:$O$329,3,0)</f>
        <v>Un</v>
      </c>
      <c r="F279" s="64">
        <f>+VLOOKUP(B279,'resumen UCAP'!$A$5:$O$329,15,0)</f>
        <v>3500000</v>
      </c>
      <c r="G279" s="61">
        <v>10</v>
      </c>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f>-'TOTAL INVERSION IAP'!H279</f>
        <v>0</v>
      </c>
      <c r="AM279" s="125">
        <f>-'TOTAL INVERSION IAP'!I279</f>
        <v>0</v>
      </c>
      <c r="AN279" s="125">
        <f>-'TOTAL INVERSION IAP'!J279</f>
        <v>0</v>
      </c>
      <c r="AO279" s="125">
        <f>-'TOTAL INVERSION IAP'!K279</f>
        <v>0</v>
      </c>
      <c r="AP279" s="125">
        <f>-'TOTAL INVERSION IAP'!L279</f>
        <v>0</v>
      </c>
      <c r="AQ279" s="125">
        <f>-'TOTAL INVERSION IAP'!M279</f>
        <v>0</v>
      </c>
      <c r="AR279" s="125">
        <f>-'TOTAL INVERSION IAP'!N279</f>
        <v>0</v>
      </c>
      <c r="AS279" s="125">
        <f>-'TOTAL INVERSION IAP'!O279</f>
        <v>0</v>
      </c>
      <c r="AT279" s="125">
        <f>-'TOTAL INVERSION IAP'!P279</f>
        <v>0</v>
      </c>
      <c r="AU279" s="125">
        <f>-'TOTAL INVERSION IAP'!Q279</f>
        <v>0</v>
      </c>
      <c r="AV279" s="125">
        <f>-'TOTAL INVERSION IAP'!R279</f>
        <v>0</v>
      </c>
      <c r="AW279" s="125">
        <f>-'TOTAL INVERSION IAP'!S279</f>
        <v>0</v>
      </c>
      <c r="AX279" s="125">
        <f>-'TOTAL INVERSION IAP'!T279</f>
        <v>0</v>
      </c>
      <c r="AY279" s="125">
        <f>-'TOTAL INVERSION IAP'!U279</f>
        <v>0</v>
      </c>
      <c r="AZ279" s="125">
        <f>-'TOTAL INVERSION IAP'!V279</f>
        <v>0</v>
      </c>
      <c r="BA279" s="125">
        <f>-'TOTAL INVERSION IAP'!W279</f>
        <v>0</v>
      </c>
      <c r="BB279" s="125">
        <f>-'TOTAL INVERSION IAP'!X279</f>
        <v>0</v>
      </c>
      <c r="BC279" s="125">
        <f>-'TOTAL INVERSION IAP'!Y279</f>
        <v>0</v>
      </c>
      <c r="BD279" s="125">
        <f>-'TOTAL INVERSION IAP'!Z279</f>
        <v>0</v>
      </c>
      <c r="BE279" s="125">
        <f>-'TOTAL INVERSION IAP'!AA279</f>
        <v>0</v>
      </c>
      <c r="BF279" s="125">
        <f>-'TOTAL INVERSION IAP'!AB279</f>
        <v>0</v>
      </c>
      <c r="BG279" s="125">
        <f>-'TOTAL INVERSION IAP'!AC279</f>
        <v>0</v>
      </c>
      <c r="BH279" s="125">
        <f>-'TOTAL INVERSION IAP'!AD279</f>
        <v>0</v>
      </c>
      <c r="BI279" s="125">
        <f>-'TOTAL INVERSION IAP'!AE279</f>
        <v>0</v>
      </c>
      <c r="BJ279" s="125">
        <f>-'TOTAL INVERSION IAP'!AF279</f>
        <v>0</v>
      </c>
      <c r="BK279" s="125">
        <f>-'TOTAL INVERSION IAP'!AG279</f>
        <v>0</v>
      </c>
      <c r="BL279" s="125">
        <f>-'TOTAL INVERSION IAP'!AH279</f>
        <v>0</v>
      </c>
      <c r="BM279" s="125">
        <f>-'TOTAL INVERSION IAP'!AI279</f>
        <v>0</v>
      </c>
      <c r="BN279" s="125">
        <f>-'TOTAL INVERSION IAP'!AJ279</f>
        <v>0</v>
      </c>
      <c r="BO279" s="125">
        <f>-'TOTAL INVERSION IAP'!AK279</f>
        <v>0</v>
      </c>
      <c r="BP279" s="125">
        <f>-'TOTAL INVERSION IAP'!AL279</f>
        <v>0</v>
      </c>
      <c r="BQ279" s="125">
        <f>-'TOTAL INVERSION IAP'!AM279</f>
        <v>0</v>
      </c>
      <c r="BR279" s="125">
        <f>-'TOTAL INVERSION IAP'!AN279</f>
        <v>0</v>
      </c>
    </row>
    <row r="280" spans="2:70" x14ac:dyDescent="0.25">
      <c r="B280" s="59" t="s">
        <v>676</v>
      </c>
      <c r="C280" s="62" t="str">
        <f>+VLOOKUP(B280,'resumen UCAP'!$A$5:$O$329,2,0)</f>
        <v>Poste tipo aleta 6m</v>
      </c>
      <c r="D280" s="63"/>
      <c r="E280" s="63" t="str">
        <f>+VLOOKUP(B280,'resumen UCAP'!$A$5:$O$329,3,0)</f>
        <v>Un</v>
      </c>
      <c r="F280" s="64">
        <f>+VLOOKUP(B280,'resumen UCAP'!$A$5:$O$329,15,0)</f>
        <v>1300000</v>
      </c>
      <c r="G280" s="61">
        <v>1</v>
      </c>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f>-'TOTAL INVERSION IAP'!H280</f>
        <v>0</v>
      </c>
      <c r="AM280" s="125">
        <f>-'TOTAL INVERSION IAP'!I280</f>
        <v>0</v>
      </c>
      <c r="AN280" s="125">
        <f>-'TOTAL INVERSION IAP'!J280</f>
        <v>0</v>
      </c>
      <c r="AO280" s="125">
        <f>-'TOTAL INVERSION IAP'!K280</f>
        <v>0</v>
      </c>
      <c r="AP280" s="125">
        <f>-'TOTAL INVERSION IAP'!L280</f>
        <v>0</v>
      </c>
      <c r="AQ280" s="125">
        <f>-'TOTAL INVERSION IAP'!M280</f>
        <v>0</v>
      </c>
      <c r="AR280" s="125">
        <f>-'TOTAL INVERSION IAP'!N280</f>
        <v>0</v>
      </c>
      <c r="AS280" s="125">
        <f>-'TOTAL INVERSION IAP'!O280</f>
        <v>0</v>
      </c>
      <c r="AT280" s="125">
        <f>-'TOTAL INVERSION IAP'!P280</f>
        <v>0</v>
      </c>
      <c r="AU280" s="125">
        <f>-'TOTAL INVERSION IAP'!Q280</f>
        <v>0</v>
      </c>
      <c r="AV280" s="125">
        <f>-'TOTAL INVERSION IAP'!R280</f>
        <v>0</v>
      </c>
      <c r="AW280" s="125">
        <f>-'TOTAL INVERSION IAP'!S280</f>
        <v>0</v>
      </c>
      <c r="AX280" s="125">
        <f>-'TOTAL INVERSION IAP'!T280</f>
        <v>0</v>
      </c>
      <c r="AY280" s="125">
        <f>-'TOTAL INVERSION IAP'!U280</f>
        <v>0</v>
      </c>
      <c r="AZ280" s="125">
        <f>-'TOTAL INVERSION IAP'!V280</f>
        <v>0</v>
      </c>
      <c r="BA280" s="125">
        <f>-'TOTAL INVERSION IAP'!W280</f>
        <v>0</v>
      </c>
      <c r="BB280" s="125">
        <f>-'TOTAL INVERSION IAP'!X280</f>
        <v>0</v>
      </c>
      <c r="BC280" s="125">
        <f>-'TOTAL INVERSION IAP'!Y280</f>
        <v>0</v>
      </c>
      <c r="BD280" s="125">
        <f>-'TOTAL INVERSION IAP'!Z280</f>
        <v>0</v>
      </c>
      <c r="BE280" s="125">
        <f>-'TOTAL INVERSION IAP'!AA280</f>
        <v>0</v>
      </c>
      <c r="BF280" s="125">
        <f>-'TOTAL INVERSION IAP'!AB280</f>
        <v>0</v>
      </c>
      <c r="BG280" s="125">
        <f>-'TOTAL INVERSION IAP'!AC280</f>
        <v>0</v>
      </c>
      <c r="BH280" s="125">
        <f>-'TOTAL INVERSION IAP'!AD280</f>
        <v>0</v>
      </c>
      <c r="BI280" s="125">
        <f>-'TOTAL INVERSION IAP'!AE280</f>
        <v>0</v>
      </c>
      <c r="BJ280" s="125">
        <f>-'TOTAL INVERSION IAP'!AF280</f>
        <v>0</v>
      </c>
      <c r="BK280" s="125">
        <f>-'TOTAL INVERSION IAP'!AG280</f>
        <v>0</v>
      </c>
      <c r="BL280" s="125">
        <f>-'TOTAL INVERSION IAP'!AH280</f>
        <v>0</v>
      </c>
      <c r="BM280" s="125">
        <f>-'TOTAL INVERSION IAP'!AI280</f>
        <v>0</v>
      </c>
      <c r="BN280" s="125">
        <f>-'TOTAL INVERSION IAP'!AJ280</f>
        <v>0</v>
      </c>
      <c r="BO280" s="125">
        <f>-'TOTAL INVERSION IAP'!AK280</f>
        <v>0</v>
      </c>
      <c r="BP280" s="125">
        <f>-'TOTAL INVERSION IAP'!AL280</f>
        <v>0</v>
      </c>
      <c r="BQ280" s="125">
        <f>-'TOTAL INVERSION IAP'!AM280</f>
        <v>0</v>
      </c>
      <c r="BR280" s="125">
        <f>-'TOTAL INVERSION IAP'!AN280</f>
        <v>0</v>
      </c>
    </row>
    <row r="281" spans="2:70" x14ac:dyDescent="0.25">
      <c r="B281" s="59"/>
      <c r="C281" s="127" t="s">
        <v>289</v>
      </c>
      <c r="D281" s="60"/>
      <c r="E281" s="59"/>
      <c r="F281" s="61"/>
      <c r="G281" s="129">
        <f>+SUM(G244:G280)</f>
        <v>8305</v>
      </c>
      <c r="H281" s="129">
        <f t="shared" ref="H281:AK281" si="9">+SUM(H244:H280)</f>
        <v>0</v>
      </c>
      <c r="I281" s="129">
        <f t="shared" si="9"/>
        <v>0</v>
      </c>
      <c r="J281" s="129">
        <f t="shared" si="9"/>
        <v>0</v>
      </c>
      <c r="K281" s="129">
        <f t="shared" si="9"/>
        <v>0</v>
      </c>
      <c r="L281" s="129">
        <f t="shared" si="9"/>
        <v>0</v>
      </c>
      <c r="M281" s="129">
        <f t="shared" si="9"/>
        <v>0</v>
      </c>
      <c r="N281" s="129">
        <f t="shared" si="9"/>
        <v>0</v>
      </c>
      <c r="O281" s="129">
        <f t="shared" si="9"/>
        <v>0</v>
      </c>
      <c r="P281" s="129">
        <f t="shared" si="9"/>
        <v>0</v>
      </c>
      <c r="Q281" s="129">
        <f t="shared" si="9"/>
        <v>0</v>
      </c>
      <c r="R281" s="129">
        <f t="shared" si="9"/>
        <v>0</v>
      </c>
      <c r="S281" s="129">
        <f t="shared" si="9"/>
        <v>0</v>
      </c>
      <c r="T281" s="129">
        <f t="shared" si="9"/>
        <v>0</v>
      </c>
      <c r="U281" s="129">
        <f t="shared" si="9"/>
        <v>0</v>
      </c>
      <c r="V281" s="129">
        <f t="shared" si="9"/>
        <v>0</v>
      </c>
      <c r="W281" s="129">
        <f t="shared" si="9"/>
        <v>0</v>
      </c>
      <c r="X281" s="129">
        <f t="shared" si="9"/>
        <v>0</v>
      </c>
      <c r="Y281" s="129">
        <f t="shared" si="9"/>
        <v>0</v>
      </c>
      <c r="Z281" s="129">
        <f t="shared" si="9"/>
        <v>0</v>
      </c>
      <c r="AA281" s="129">
        <f t="shared" si="9"/>
        <v>0</v>
      </c>
      <c r="AB281" s="129">
        <f t="shared" si="9"/>
        <v>0</v>
      </c>
      <c r="AC281" s="129">
        <f t="shared" si="9"/>
        <v>0</v>
      </c>
      <c r="AD281" s="129">
        <f t="shared" si="9"/>
        <v>0</v>
      </c>
      <c r="AE281" s="129">
        <f t="shared" si="9"/>
        <v>0</v>
      </c>
      <c r="AF281" s="129">
        <f t="shared" si="9"/>
        <v>0</v>
      </c>
      <c r="AG281" s="129">
        <f t="shared" si="9"/>
        <v>0</v>
      </c>
      <c r="AH281" s="129">
        <f t="shared" si="9"/>
        <v>0</v>
      </c>
      <c r="AI281" s="129">
        <f t="shared" si="9"/>
        <v>0</v>
      </c>
      <c r="AJ281" s="129">
        <f t="shared" si="9"/>
        <v>0</v>
      </c>
      <c r="AK281" s="129">
        <f t="shared" si="9"/>
        <v>0</v>
      </c>
      <c r="AL281" s="129">
        <f t="shared" ref="AL281:BR281" si="10">+SUM(AL244:AL280)</f>
        <v>0</v>
      </c>
      <c r="AM281" s="129">
        <f t="shared" si="10"/>
        <v>0</v>
      </c>
      <c r="AN281" s="129">
        <f t="shared" si="10"/>
        <v>0</v>
      </c>
      <c r="AO281" s="129">
        <f t="shared" si="10"/>
        <v>0</v>
      </c>
      <c r="AP281" s="129">
        <f t="shared" si="10"/>
        <v>0</v>
      </c>
      <c r="AQ281" s="129">
        <f t="shared" si="10"/>
        <v>0</v>
      </c>
      <c r="AR281" s="129">
        <f t="shared" si="10"/>
        <v>0</v>
      </c>
      <c r="AS281" s="129">
        <f t="shared" si="10"/>
        <v>0</v>
      </c>
      <c r="AT281" s="129">
        <f t="shared" si="10"/>
        <v>0</v>
      </c>
      <c r="AU281" s="129">
        <f t="shared" si="10"/>
        <v>0</v>
      </c>
      <c r="AV281" s="129">
        <f t="shared" si="10"/>
        <v>0</v>
      </c>
      <c r="AW281" s="129">
        <f t="shared" si="10"/>
        <v>0</v>
      </c>
      <c r="AX281" s="129">
        <f t="shared" si="10"/>
        <v>0</v>
      </c>
      <c r="AY281" s="129">
        <f t="shared" si="10"/>
        <v>0</v>
      </c>
      <c r="AZ281" s="129">
        <f t="shared" si="10"/>
        <v>0</v>
      </c>
      <c r="BA281" s="129">
        <f t="shared" si="10"/>
        <v>0</v>
      </c>
      <c r="BB281" s="129">
        <f t="shared" si="10"/>
        <v>0</v>
      </c>
      <c r="BC281" s="129">
        <f t="shared" si="10"/>
        <v>0</v>
      </c>
      <c r="BD281" s="129">
        <f t="shared" si="10"/>
        <v>0</v>
      </c>
      <c r="BE281" s="129">
        <f t="shared" si="10"/>
        <v>0</v>
      </c>
      <c r="BF281" s="129">
        <f t="shared" si="10"/>
        <v>0</v>
      </c>
      <c r="BG281" s="129">
        <f t="shared" si="10"/>
        <v>0</v>
      </c>
      <c r="BH281" s="129">
        <f t="shared" si="10"/>
        <v>0</v>
      </c>
      <c r="BI281" s="129">
        <f t="shared" si="10"/>
        <v>0</v>
      </c>
      <c r="BJ281" s="129">
        <f t="shared" si="10"/>
        <v>0</v>
      </c>
      <c r="BK281" s="129">
        <f t="shared" si="10"/>
        <v>0</v>
      </c>
      <c r="BL281" s="129">
        <f t="shared" si="10"/>
        <v>0</v>
      </c>
      <c r="BM281" s="129">
        <f t="shared" si="10"/>
        <v>0</v>
      </c>
      <c r="BN281" s="129">
        <f t="shared" si="10"/>
        <v>0</v>
      </c>
      <c r="BO281" s="129">
        <f t="shared" si="10"/>
        <v>0</v>
      </c>
      <c r="BP281" s="129">
        <f t="shared" si="10"/>
        <v>0</v>
      </c>
      <c r="BQ281" s="129">
        <f t="shared" si="10"/>
        <v>0</v>
      </c>
      <c r="BR281" s="129">
        <f t="shared" si="10"/>
        <v>0</v>
      </c>
    </row>
    <row r="282" spans="2:70" x14ac:dyDescent="0.25">
      <c r="B282" s="59"/>
      <c r="C282" s="126" t="s">
        <v>441</v>
      </c>
      <c r="D282" s="60"/>
      <c r="E282" s="59"/>
      <c r="F282" s="61"/>
      <c r="G282" s="129">
        <f>+SUMPRODUCT($F$244:$F$280,G244:G280)</f>
        <v>11484769552.199991</v>
      </c>
      <c r="H282" s="129">
        <f t="shared" ref="H282:BR282" si="11">+SUMPRODUCT($F$244:$F$280,H244:H280)</f>
        <v>0</v>
      </c>
      <c r="I282" s="129">
        <f t="shared" si="11"/>
        <v>0</v>
      </c>
      <c r="J282" s="129">
        <f t="shared" si="11"/>
        <v>0</v>
      </c>
      <c r="K282" s="129">
        <f t="shared" si="11"/>
        <v>0</v>
      </c>
      <c r="L282" s="129">
        <f t="shared" si="11"/>
        <v>0</v>
      </c>
      <c r="M282" s="129">
        <f t="shared" si="11"/>
        <v>0</v>
      </c>
      <c r="N282" s="129">
        <f t="shared" si="11"/>
        <v>0</v>
      </c>
      <c r="O282" s="129">
        <f t="shared" si="11"/>
        <v>0</v>
      </c>
      <c r="P282" s="129">
        <f t="shared" si="11"/>
        <v>0</v>
      </c>
      <c r="Q282" s="129">
        <f t="shared" si="11"/>
        <v>0</v>
      </c>
      <c r="R282" s="129">
        <f t="shared" si="11"/>
        <v>0</v>
      </c>
      <c r="S282" s="129">
        <f t="shared" si="11"/>
        <v>0</v>
      </c>
      <c r="T282" s="129">
        <f t="shared" si="11"/>
        <v>0</v>
      </c>
      <c r="U282" s="129">
        <f t="shared" si="11"/>
        <v>0</v>
      </c>
      <c r="V282" s="129">
        <f t="shared" si="11"/>
        <v>0</v>
      </c>
      <c r="W282" s="129">
        <f t="shared" si="11"/>
        <v>0</v>
      </c>
      <c r="X282" s="129">
        <f t="shared" si="11"/>
        <v>0</v>
      </c>
      <c r="Y282" s="129">
        <f t="shared" si="11"/>
        <v>0</v>
      </c>
      <c r="Z282" s="129">
        <f t="shared" si="11"/>
        <v>0</v>
      </c>
      <c r="AA282" s="129">
        <f t="shared" si="11"/>
        <v>0</v>
      </c>
      <c r="AB282" s="129">
        <f t="shared" si="11"/>
        <v>0</v>
      </c>
      <c r="AC282" s="129">
        <f t="shared" si="11"/>
        <v>0</v>
      </c>
      <c r="AD282" s="129">
        <f t="shared" si="11"/>
        <v>0</v>
      </c>
      <c r="AE282" s="129">
        <f t="shared" si="11"/>
        <v>0</v>
      </c>
      <c r="AF282" s="129">
        <f t="shared" si="11"/>
        <v>0</v>
      </c>
      <c r="AG282" s="129">
        <f t="shared" si="11"/>
        <v>0</v>
      </c>
      <c r="AH282" s="129">
        <f t="shared" si="11"/>
        <v>0</v>
      </c>
      <c r="AI282" s="129">
        <f t="shared" si="11"/>
        <v>0</v>
      </c>
      <c r="AJ282" s="129">
        <f t="shared" si="11"/>
        <v>0</v>
      </c>
      <c r="AK282" s="129">
        <f t="shared" si="11"/>
        <v>0</v>
      </c>
      <c r="AL282" s="129">
        <f t="shared" si="11"/>
        <v>0</v>
      </c>
      <c r="AM282" s="129">
        <f t="shared" si="11"/>
        <v>0</v>
      </c>
      <c r="AN282" s="129">
        <f t="shared" si="11"/>
        <v>0</v>
      </c>
      <c r="AO282" s="129">
        <f t="shared" si="11"/>
        <v>0</v>
      </c>
      <c r="AP282" s="129">
        <f t="shared" si="11"/>
        <v>0</v>
      </c>
      <c r="AQ282" s="129">
        <f t="shared" si="11"/>
        <v>0</v>
      </c>
      <c r="AR282" s="129">
        <f t="shared" si="11"/>
        <v>0</v>
      </c>
      <c r="AS282" s="129">
        <f t="shared" si="11"/>
        <v>0</v>
      </c>
      <c r="AT282" s="129">
        <f t="shared" si="11"/>
        <v>0</v>
      </c>
      <c r="AU282" s="129">
        <f t="shared" si="11"/>
        <v>0</v>
      </c>
      <c r="AV282" s="129">
        <f t="shared" si="11"/>
        <v>0</v>
      </c>
      <c r="AW282" s="129">
        <f t="shared" si="11"/>
        <v>0</v>
      </c>
      <c r="AX282" s="129">
        <f t="shared" si="11"/>
        <v>0</v>
      </c>
      <c r="AY282" s="129">
        <f t="shared" si="11"/>
        <v>0</v>
      </c>
      <c r="AZ282" s="129">
        <f t="shared" si="11"/>
        <v>0</v>
      </c>
      <c r="BA282" s="129">
        <f t="shared" si="11"/>
        <v>0</v>
      </c>
      <c r="BB282" s="129">
        <f t="shared" si="11"/>
        <v>0</v>
      </c>
      <c r="BC282" s="129">
        <f t="shared" si="11"/>
        <v>0</v>
      </c>
      <c r="BD282" s="129">
        <f t="shared" si="11"/>
        <v>0</v>
      </c>
      <c r="BE282" s="129">
        <f t="shared" si="11"/>
        <v>0</v>
      </c>
      <c r="BF282" s="129">
        <f t="shared" si="11"/>
        <v>0</v>
      </c>
      <c r="BG282" s="129">
        <f t="shared" si="11"/>
        <v>0</v>
      </c>
      <c r="BH282" s="129">
        <f t="shared" si="11"/>
        <v>0</v>
      </c>
      <c r="BI282" s="129">
        <f t="shared" si="11"/>
        <v>0</v>
      </c>
      <c r="BJ282" s="129">
        <f t="shared" si="11"/>
        <v>0</v>
      </c>
      <c r="BK282" s="129">
        <f t="shared" si="11"/>
        <v>0</v>
      </c>
      <c r="BL282" s="129">
        <f t="shared" si="11"/>
        <v>0</v>
      </c>
      <c r="BM282" s="129">
        <f t="shared" si="11"/>
        <v>0</v>
      </c>
      <c r="BN282" s="129">
        <f t="shared" si="11"/>
        <v>0</v>
      </c>
      <c r="BO282" s="129">
        <f t="shared" si="11"/>
        <v>0</v>
      </c>
      <c r="BP282" s="129">
        <f t="shared" si="11"/>
        <v>0</v>
      </c>
      <c r="BQ282" s="129">
        <f t="shared" si="11"/>
        <v>0</v>
      </c>
      <c r="BR282" s="129">
        <f t="shared" si="11"/>
        <v>0</v>
      </c>
    </row>
    <row r="283" spans="2:70" x14ac:dyDescent="0.25">
      <c r="B283" s="59"/>
      <c r="C283" s="126"/>
      <c r="D283" s="60"/>
      <c r="E283" s="59"/>
      <c r="F283" s="61"/>
      <c r="G283" s="129"/>
      <c r="H283" s="61"/>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c r="BH283" s="59"/>
      <c r="BI283" s="59"/>
      <c r="BJ283" s="59"/>
      <c r="BK283" s="59"/>
      <c r="BL283" s="59"/>
      <c r="BM283" s="59"/>
      <c r="BN283" s="59"/>
      <c r="BO283" s="59"/>
      <c r="BP283" s="59"/>
      <c r="BQ283" s="59"/>
      <c r="BR283" s="59"/>
    </row>
    <row r="284" spans="2:70" x14ac:dyDescent="0.25">
      <c r="B284" s="59"/>
      <c r="C284" s="59"/>
      <c r="D284" s="60"/>
      <c r="E284" s="59"/>
      <c r="F284" s="61"/>
      <c r="G284" s="61"/>
      <c r="H284" s="6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row>
    <row r="285" spans="2:70" x14ac:dyDescent="0.25">
      <c r="B285" s="59"/>
      <c r="C285" s="59"/>
      <c r="D285" s="60"/>
      <c r="E285" s="59"/>
      <c r="F285" s="61"/>
      <c r="G285" s="61"/>
      <c r="H285" s="61"/>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row>
    <row r="286" spans="2:70" x14ac:dyDescent="0.25">
      <c r="B286" s="59"/>
      <c r="C286" s="59"/>
      <c r="D286" s="60"/>
      <c r="E286" s="59"/>
      <c r="F286" s="61"/>
      <c r="G286" s="61"/>
      <c r="H286" s="61"/>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row>
    <row r="287" spans="2:70" x14ac:dyDescent="0.25">
      <c r="B287" s="58"/>
      <c r="C287" s="130" t="str">
        <f>+Inventario!C287</f>
        <v>REDES</v>
      </c>
      <c r="D287" s="131"/>
      <c r="E287" s="58"/>
      <c r="F287" s="132"/>
      <c r="G287" s="132"/>
      <c r="H287" s="132"/>
      <c r="I287" s="58"/>
      <c r="J287" s="29"/>
      <c r="K287" s="30"/>
      <c r="L287" s="30"/>
      <c r="M287" s="132"/>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row>
    <row r="288" spans="2:70" x14ac:dyDescent="0.25">
      <c r="B288" s="59" t="s">
        <v>677</v>
      </c>
      <c r="C288" s="62" t="str">
        <f>+VLOOKUP(B288,'resumen UCAP'!$A$5:$O$329,2,0)</f>
        <v>Alambre cobre 10 metro</v>
      </c>
      <c r="D288" s="63"/>
      <c r="E288" s="63" t="str">
        <f>+VLOOKUP(B288,'resumen UCAP'!$A$5:$O$329,3,0)</f>
        <v>Un</v>
      </c>
      <c r="F288" s="64">
        <f>+VLOOKUP(B288,'resumen UCAP'!$A$5:$O$329,15,0)</f>
        <v>2100.7485011976728</v>
      </c>
      <c r="G288" s="61">
        <v>8767</v>
      </c>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f>-'TOTAL INVERSION IAP'!H288</f>
        <v>0</v>
      </c>
      <c r="AM288" s="125">
        <f>-'TOTAL INVERSION IAP'!I288</f>
        <v>0</v>
      </c>
      <c r="AN288" s="125">
        <f>-'TOTAL INVERSION IAP'!J288</f>
        <v>0</v>
      </c>
      <c r="AO288" s="125">
        <f>-'TOTAL INVERSION IAP'!K288</f>
        <v>0</v>
      </c>
      <c r="AP288" s="125">
        <f>-'TOTAL INVERSION IAP'!L288</f>
        <v>0</v>
      </c>
      <c r="AQ288" s="125">
        <f>-'TOTAL INVERSION IAP'!M288</f>
        <v>0</v>
      </c>
      <c r="AR288" s="125">
        <f>-'TOTAL INVERSION IAP'!N288</f>
        <v>0</v>
      </c>
      <c r="AS288" s="125">
        <f>-'TOTAL INVERSION IAP'!O288</f>
        <v>0</v>
      </c>
      <c r="AT288" s="125">
        <f>-'TOTAL INVERSION IAP'!P288</f>
        <v>0</v>
      </c>
      <c r="AU288" s="125">
        <f>-'TOTAL INVERSION IAP'!Q288</f>
        <v>0</v>
      </c>
      <c r="AV288" s="125">
        <f>-'TOTAL INVERSION IAP'!R288</f>
        <v>0</v>
      </c>
      <c r="AW288" s="125">
        <f>-'TOTAL INVERSION IAP'!S288</f>
        <v>0</v>
      </c>
      <c r="AX288" s="125">
        <f>-'TOTAL INVERSION IAP'!T288</f>
        <v>0</v>
      </c>
      <c r="AY288" s="125">
        <f>-'TOTAL INVERSION IAP'!U288</f>
        <v>0</v>
      </c>
      <c r="AZ288" s="125">
        <f>-'TOTAL INVERSION IAP'!V288</f>
        <v>0</v>
      </c>
      <c r="BA288" s="125">
        <f>-'TOTAL INVERSION IAP'!W288</f>
        <v>0</v>
      </c>
      <c r="BB288" s="125">
        <f>-'TOTAL INVERSION IAP'!X288</f>
        <v>0</v>
      </c>
      <c r="BC288" s="125">
        <f>-'TOTAL INVERSION IAP'!Y288</f>
        <v>0</v>
      </c>
      <c r="BD288" s="125">
        <f>-'TOTAL INVERSION IAP'!Z288</f>
        <v>0</v>
      </c>
      <c r="BE288" s="125">
        <f>-'TOTAL INVERSION IAP'!AA288</f>
        <v>0</v>
      </c>
      <c r="BF288" s="125">
        <f>-'TOTAL INVERSION IAP'!AB288</f>
        <v>0</v>
      </c>
      <c r="BG288" s="125">
        <f>-'TOTAL INVERSION IAP'!AC288</f>
        <v>0</v>
      </c>
      <c r="BH288" s="125">
        <f>-'TOTAL INVERSION IAP'!AD288</f>
        <v>0</v>
      </c>
      <c r="BI288" s="125">
        <f>-'TOTAL INVERSION IAP'!AE288</f>
        <v>0</v>
      </c>
      <c r="BJ288" s="125">
        <f>-'TOTAL INVERSION IAP'!AF288</f>
        <v>0</v>
      </c>
      <c r="BK288" s="125">
        <f>-'TOTAL INVERSION IAP'!AG288</f>
        <v>0</v>
      </c>
      <c r="BL288" s="125">
        <f>-'TOTAL INVERSION IAP'!AH288</f>
        <v>0</v>
      </c>
      <c r="BM288" s="125">
        <f>-'TOTAL INVERSION IAP'!AI288</f>
        <v>0</v>
      </c>
      <c r="BN288" s="125">
        <f>-'TOTAL INVERSION IAP'!AJ288</f>
        <v>0</v>
      </c>
      <c r="BO288" s="125">
        <f>-'TOTAL INVERSION IAP'!AK288</f>
        <v>0</v>
      </c>
      <c r="BP288" s="125">
        <f>-'TOTAL INVERSION IAP'!AL288</f>
        <v>0</v>
      </c>
      <c r="BQ288" s="125">
        <f>-'TOTAL INVERSION IAP'!AM288</f>
        <v>0</v>
      </c>
      <c r="BR288" s="125">
        <f>-'TOTAL INVERSION IAP'!AN288</f>
        <v>0</v>
      </c>
    </row>
    <row r="289" spans="2:70" x14ac:dyDescent="0.25">
      <c r="B289" s="59" t="s">
        <v>678</v>
      </c>
      <c r="C289" s="62" t="str">
        <f>+VLOOKUP(B289,'resumen UCAP'!$A$5:$O$329,2,0)</f>
        <v>Alambre cobre 14 metro</v>
      </c>
      <c r="D289" s="63"/>
      <c r="E289" s="63" t="str">
        <f>+VLOOKUP(B289,'resumen UCAP'!$A$5:$O$329,3,0)</f>
        <v>Un</v>
      </c>
      <c r="F289" s="64">
        <f>+VLOOKUP(B289,'resumen UCAP'!$A$5:$O$329,15,0)</f>
        <v>1816.8469364606854</v>
      </c>
      <c r="G289" s="61">
        <v>38968</v>
      </c>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f>-'TOTAL INVERSION IAP'!H289</f>
        <v>0</v>
      </c>
      <c r="AM289" s="125">
        <f>-'TOTAL INVERSION IAP'!I289</f>
        <v>0</v>
      </c>
      <c r="AN289" s="125">
        <f>-'TOTAL INVERSION IAP'!J289</f>
        <v>0</v>
      </c>
      <c r="AO289" s="125">
        <f>-'TOTAL INVERSION IAP'!K289</f>
        <v>0</v>
      </c>
      <c r="AP289" s="125">
        <f>-'TOTAL INVERSION IAP'!L289</f>
        <v>0</v>
      </c>
      <c r="AQ289" s="125">
        <f>-'TOTAL INVERSION IAP'!M289</f>
        <v>0</v>
      </c>
      <c r="AR289" s="125">
        <f>-'TOTAL INVERSION IAP'!N289</f>
        <v>0</v>
      </c>
      <c r="AS289" s="125">
        <f>-'TOTAL INVERSION IAP'!O289</f>
        <v>0</v>
      </c>
      <c r="AT289" s="125">
        <f>-'TOTAL INVERSION IAP'!P289</f>
        <v>0</v>
      </c>
      <c r="AU289" s="125">
        <f>-'TOTAL INVERSION IAP'!Q289</f>
        <v>0</v>
      </c>
      <c r="AV289" s="125">
        <f>-'TOTAL INVERSION IAP'!R289</f>
        <v>0</v>
      </c>
      <c r="AW289" s="125">
        <f>-'TOTAL INVERSION IAP'!S289</f>
        <v>0</v>
      </c>
      <c r="AX289" s="125">
        <f>-'TOTAL INVERSION IAP'!T289</f>
        <v>0</v>
      </c>
      <c r="AY289" s="125">
        <f>-'TOTAL INVERSION IAP'!U289</f>
        <v>0</v>
      </c>
      <c r="AZ289" s="125">
        <f>-'TOTAL INVERSION IAP'!V289</f>
        <v>0</v>
      </c>
      <c r="BA289" s="125">
        <f>-'TOTAL INVERSION IAP'!W289</f>
        <v>0</v>
      </c>
      <c r="BB289" s="125">
        <f>-'TOTAL INVERSION IAP'!X289</f>
        <v>0</v>
      </c>
      <c r="BC289" s="125">
        <f>-'TOTAL INVERSION IAP'!Y289</f>
        <v>0</v>
      </c>
      <c r="BD289" s="125">
        <f>-'TOTAL INVERSION IAP'!Z289</f>
        <v>0</v>
      </c>
      <c r="BE289" s="125">
        <f>-'TOTAL INVERSION IAP'!AA289</f>
        <v>0</v>
      </c>
      <c r="BF289" s="125">
        <f>-'TOTAL INVERSION IAP'!AB289</f>
        <v>0</v>
      </c>
      <c r="BG289" s="125">
        <f>-'TOTAL INVERSION IAP'!AC289</f>
        <v>0</v>
      </c>
      <c r="BH289" s="125">
        <f>-'TOTAL INVERSION IAP'!AD289</f>
        <v>0</v>
      </c>
      <c r="BI289" s="125">
        <f>-'TOTAL INVERSION IAP'!AE289</f>
        <v>0</v>
      </c>
      <c r="BJ289" s="125">
        <f>-'TOTAL INVERSION IAP'!AF289</f>
        <v>0</v>
      </c>
      <c r="BK289" s="125">
        <f>-'TOTAL INVERSION IAP'!AG289</f>
        <v>0</v>
      </c>
      <c r="BL289" s="125">
        <f>-'TOTAL INVERSION IAP'!AH289</f>
        <v>0</v>
      </c>
      <c r="BM289" s="125">
        <f>-'TOTAL INVERSION IAP'!AI289</f>
        <v>0</v>
      </c>
      <c r="BN289" s="125">
        <f>-'TOTAL INVERSION IAP'!AJ289</f>
        <v>0</v>
      </c>
      <c r="BO289" s="125">
        <f>-'TOTAL INVERSION IAP'!AK289</f>
        <v>0</v>
      </c>
      <c r="BP289" s="125">
        <f>-'TOTAL INVERSION IAP'!AL289</f>
        <v>0</v>
      </c>
      <c r="BQ289" s="125">
        <f>-'TOTAL INVERSION IAP'!AM289</f>
        <v>0</v>
      </c>
      <c r="BR289" s="125">
        <f>-'TOTAL INVERSION IAP'!AN289</f>
        <v>0</v>
      </c>
    </row>
    <row r="290" spans="2:70" x14ac:dyDescent="0.25">
      <c r="B290" s="59" t="s">
        <v>679</v>
      </c>
      <c r="C290" s="62" t="str">
        <f>+VLOOKUP(B290,'resumen UCAP'!$A$5:$O$329,2,0)</f>
        <v>Alambre cobre 8 metro</v>
      </c>
      <c r="D290" s="63"/>
      <c r="E290" s="63" t="str">
        <f>+VLOOKUP(B290,'resumen UCAP'!$A$5:$O$329,3,0)</f>
        <v>Un</v>
      </c>
      <c r="F290" s="64">
        <f>+VLOOKUP(B290,'resumen UCAP'!$A$5:$O$329,15,0)</f>
        <v>2675.288653304995</v>
      </c>
      <c r="G290" s="61">
        <v>11292</v>
      </c>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f>-'TOTAL INVERSION IAP'!H290</f>
        <v>0</v>
      </c>
      <c r="AM290" s="125">
        <f>-'TOTAL INVERSION IAP'!I290</f>
        <v>0</v>
      </c>
      <c r="AN290" s="125">
        <f>-'TOTAL INVERSION IAP'!J290</f>
        <v>0</v>
      </c>
      <c r="AO290" s="125">
        <f>-'TOTAL INVERSION IAP'!K290</f>
        <v>0</v>
      </c>
      <c r="AP290" s="125">
        <f>-'TOTAL INVERSION IAP'!L290</f>
        <v>0</v>
      </c>
      <c r="AQ290" s="125">
        <f>-'TOTAL INVERSION IAP'!M290</f>
        <v>0</v>
      </c>
      <c r="AR290" s="125">
        <f>-'TOTAL INVERSION IAP'!N290</f>
        <v>0</v>
      </c>
      <c r="AS290" s="125">
        <f>-'TOTAL INVERSION IAP'!O290</f>
        <v>0</v>
      </c>
      <c r="AT290" s="125">
        <f>-'TOTAL INVERSION IAP'!P290</f>
        <v>0</v>
      </c>
      <c r="AU290" s="125">
        <f>-'TOTAL INVERSION IAP'!Q290</f>
        <v>0</v>
      </c>
      <c r="AV290" s="125">
        <f>-'TOTAL INVERSION IAP'!R290</f>
        <v>0</v>
      </c>
      <c r="AW290" s="125">
        <f>-'TOTAL INVERSION IAP'!S290</f>
        <v>0</v>
      </c>
      <c r="AX290" s="125">
        <f>-'TOTAL INVERSION IAP'!T290</f>
        <v>0</v>
      </c>
      <c r="AY290" s="125">
        <f>-'TOTAL INVERSION IAP'!U290</f>
        <v>0</v>
      </c>
      <c r="AZ290" s="125">
        <f>-'TOTAL INVERSION IAP'!V290</f>
        <v>0</v>
      </c>
      <c r="BA290" s="125">
        <f>-'TOTAL INVERSION IAP'!W290</f>
        <v>0</v>
      </c>
      <c r="BB290" s="125">
        <f>-'TOTAL INVERSION IAP'!X290</f>
        <v>0</v>
      </c>
      <c r="BC290" s="125">
        <f>-'TOTAL INVERSION IAP'!Y290</f>
        <v>0</v>
      </c>
      <c r="BD290" s="125">
        <f>-'TOTAL INVERSION IAP'!Z290</f>
        <v>0</v>
      </c>
      <c r="BE290" s="125">
        <f>-'TOTAL INVERSION IAP'!AA290</f>
        <v>0</v>
      </c>
      <c r="BF290" s="125">
        <f>-'TOTAL INVERSION IAP'!AB290</f>
        <v>0</v>
      </c>
      <c r="BG290" s="125">
        <f>-'TOTAL INVERSION IAP'!AC290</f>
        <v>0</v>
      </c>
      <c r="BH290" s="125">
        <f>-'TOTAL INVERSION IAP'!AD290</f>
        <v>0</v>
      </c>
      <c r="BI290" s="125">
        <f>-'TOTAL INVERSION IAP'!AE290</f>
        <v>0</v>
      </c>
      <c r="BJ290" s="125">
        <f>-'TOTAL INVERSION IAP'!AF290</f>
        <v>0</v>
      </c>
      <c r="BK290" s="125">
        <f>-'TOTAL INVERSION IAP'!AG290</f>
        <v>0</v>
      </c>
      <c r="BL290" s="125">
        <f>-'TOTAL INVERSION IAP'!AH290</f>
        <v>0</v>
      </c>
      <c r="BM290" s="125">
        <f>-'TOTAL INVERSION IAP'!AI290</f>
        <v>0</v>
      </c>
      <c r="BN290" s="125">
        <f>-'TOTAL INVERSION IAP'!AJ290</f>
        <v>0</v>
      </c>
      <c r="BO290" s="125">
        <f>-'TOTAL INVERSION IAP'!AK290</f>
        <v>0</v>
      </c>
      <c r="BP290" s="125">
        <f>-'TOTAL INVERSION IAP'!AL290</f>
        <v>0</v>
      </c>
      <c r="BQ290" s="125">
        <f>-'TOTAL INVERSION IAP'!AM290</f>
        <v>0</v>
      </c>
      <c r="BR290" s="125">
        <f>-'TOTAL INVERSION IAP'!AN290</f>
        <v>0</v>
      </c>
    </row>
    <row r="291" spans="2:70" x14ac:dyDescent="0.25">
      <c r="B291" s="59" t="s">
        <v>680</v>
      </c>
      <c r="C291" s="62" t="str">
        <f>+VLOOKUP(B291,'resumen UCAP'!$A$5:$O$329,2,0)</f>
        <v>Cable aluminio Nro 4</v>
      </c>
      <c r="D291" s="63"/>
      <c r="E291" s="63" t="str">
        <f>+VLOOKUP(B291,'resumen UCAP'!$A$5:$O$329,3,0)</f>
        <v>Un</v>
      </c>
      <c r="F291" s="64">
        <f>+VLOOKUP(B291,'resumen UCAP'!$A$5:$O$329,15,0)</f>
        <v>2031.1330676437083</v>
      </c>
      <c r="G291" s="61">
        <v>8611</v>
      </c>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f>-'TOTAL INVERSION IAP'!H291</f>
        <v>0</v>
      </c>
      <c r="AM291" s="125">
        <f>-'TOTAL INVERSION IAP'!I291</f>
        <v>0</v>
      </c>
      <c r="AN291" s="125">
        <f>-'TOTAL INVERSION IAP'!J291</f>
        <v>0</v>
      </c>
      <c r="AO291" s="125">
        <f>-'TOTAL INVERSION IAP'!K291</f>
        <v>0</v>
      </c>
      <c r="AP291" s="125">
        <f>-'TOTAL INVERSION IAP'!L291</f>
        <v>0</v>
      </c>
      <c r="AQ291" s="125">
        <f>-'TOTAL INVERSION IAP'!M291</f>
        <v>0</v>
      </c>
      <c r="AR291" s="125">
        <f>-'TOTAL INVERSION IAP'!N291</f>
        <v>0</v>
      </c>
      <c r="AS291" s="125">
        <f>-'TOTAL INVERSION IAP'!O291</f>
        <v>0</v>
      </c>
      <c r="AT291" s="125">
        <f>-'TOTAL INVERSION IAP'!P291</f>
        <v>0</v>
      </c>
      <c r="AU291" s="125">
        <f>-'TOTAL INVERSION IAP'!Q291</f>
        <v>0</v>
      </c>
      <c r="AV291" s="125">
        <f>-'TOTAL INVERSION IAP'!R291</f>
        <v>0</v>
      </c>
      <c r="AW291" s="125">
        <f>-'TOTAL INVERSION IAP'!S291</f>
        <v>0</v>
      </c>
      <c r="AX291" s="125">
        <f>-'TOTAL INVERSION IAP'!T291</f>
        <v>0</v>
      </c>
      <c r="AY291" s="125">
        <f>-'TOTAL INVERSION IAP'!U291</f>
        <v>0</v>
      </c>
      <c r="AZ291" s="125">
        <f>-'TOTAL INVERSION IAP'!V291</f>
        <v>0</v>
      </c>
      <c r="BA291" s="125">
        <f>-'TOTAL INVERSION IAP'!W291</f>
        <v>0</v>
      </c>
      <c r="BB291" s="125">
        <f>-'TOTAL INVERSION IAP'!X291</f>
        <v>0</v>
      </c>
      <c r="BC291" s="125">
        <f>-'TOTAL INVERSION IAP'!Y291</f>
        <v>0</v>
      </c>
      <c r="BD291" s="125">
        <f>-'TOTAL INVERSION IAP'!Z291</f>
        <v>0</v>
      </c>
      <c r="BE291" s="125">
        <f>-'TOTAL INVERSION IAP'!AA291</f>
        <v>0</v>
      </c>
      <c r="BF291" s="125">
        <f>-'TOTAL INVERSION IAP'!AB291</f>
        <v>0</v>
      </c>
      <c r="BG291" s="125">
        <f>-'TOTAL INVERSION IAP'!AC291</f>
        <v>0</v>
      </c>
      <c r="BH291" s="125">
        <f>-'TOTAL INVERSION IAP'!AD291</f>
        <v>0</v>
      </c>
      <c r="BI291" s="125">
        <f>-'TOTAL INVERSION IAP'!AE291</f>
        <v>0</v>
      </c>
      <c r="BJ291" s="125">
        <f>-'TOTAL INVERSION IAP'!AF291</f>
        <v>0</v>
      </c>
      <c r="BK291" s="125">
        <f>-'TOTAL INVERSION IAP'!AG291</f>
        <v>0</v>
      </c>
      <c r="BL291" s="125">
        <f>-'TOTAL INVERSION IAP'!AH291</f>
        <v>0</v>
      </c>
      <c r="BM291" s="125">
        <f>-'TOTAL INVERSION IAP'!AI291</f>
        <v>0</v>
      </c>
      <c r="BN291" s="125">
        <f>-'TOTAL INVERSION IAP'!AJ291</f>
        <v>0</v>
      </c>
      <c r="BO291" s="125">
        <f>-'TOTAL INVERSION IAP'!AK291</f>
        <v>0</v>
      </c>
      <c r="BP291" s="125">
        <f>-'TOTAL INVERSION IAP'!AL291</f>
        <v>0</v>
      </c>
      <c r="BQ291" s="125">
        <f>-'TOTAL INVERSION IAP'!AM291</f>
        <v>0</v>
      </c>
      <c r="BR291" s="125">
        <f>-'TOTAL INVERSION IAP'!AN291</f>
        <v>0</v>
      </c>
    </row>
    <row r="292" spans="2:70" x14ac:dyDescent="0.25">
      <c r="B292" s="59" t="s">
        <v>681</v>
      </c>
      <c r="C292" s="62" t="str">
        <f>+VLOOKUP(B292,'resumen UCAP'!$A$5:$O$329,2,0)</f>
        <v>Cable aluminio Nro 6</v>
      </c>
      <c r="D292" s="63"/>
      <c r="E292" s="63" t="str">
        <f>+VLOOKUP(B292,'resumen UCAP'!$A$5:$O$329,3,0)</f>
        <v>Un</v>
      </c>
      <c r="F292" s="64">
        <f>+VLOOKUP(B292,'resumen UCAP'!$A$5:$O$329,15,0)</f>
        <v>2059.9300676721782</v>
      </c>
      <c r="G292" s="61">
        <v>700583</v>
      </c>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f>-'TOTAL INVERSION IAP'!H292</f>
        <v>0</v>
      </c>
      <c r="AM292" s="125">
        <f>-'TOTAL INVERSION IAP'!I292</f>
        <v>0</v>
      </c>
      <c r="AN292" s="125">
        <f>-'TOTAL INVERSION IAP'!J292</f>
        <v>0</v>
      </c>
      <c r="AO292" s="125">
        <f>-'TOTAL INVERSION IAP'!K292</f>
        <v>0</v>
      </c>
      <c r="AP292" s="125">
        <f>-'TOTAL INVERSION IAP'!L292</f>
        <v>0</v>
      </c>
      <c r="AQ292" s="125">
        <f>-'TOTAL INVERSION IAP'!M292</f>
        <v>0</v>
      </c>
      <c r="AR292" s="125">
        <f>-'TOTAL INVERSION IAP'!N292</f>
        <v>0</v>
      </c>
      <c r="AS292" s="125">
        <f>-'TOTAL INVERSION IAP'!O292</f>
        <v>0</v>
      </c>
      <c r="AT292" s="125">
        <f>-'TOTAL INVERSION IAP'!P292</f>
        <v>0</v>
      </c>
      <c r="AU292" s="125">
        <f>-'TOTAL INVERSION IAP'!Q292</f>
        <v>0</v>
      </c>
      <c r="AV292" s="125">
        <f>-'TOTAL INVERSION IAP'!R292</f>
        <v>0</v>
      </c>
      <c r="AW292" s="125">
        <f>-'TOTAL INVERSION IAP'!S292</f>
        <v>0</v>
      </c>
      <c r="AX292" s="125">
        <f>-'TOTAL INVERSION IAP'!T292</f>
        <v>0</v>
      </c>
      <c r="AY292" s="125">
        <f>-'TOTAL INVERSION IAP'!U292</f>
        <v>0</v>
      </c>
      <c r="AZ292" s="125">
        <f>-'TOTAL INVERSION IAP'!V292</f>
        <v>0</v>
      </c>
      <c r="BA292" s="125">
        <f>-'TOTAL INVERSION IAP'!W292</f>
        <v>0</v>
      </c>
      <c r="BB292" s="125">
        <f>-'TOTAL INVERSION IAP'!X292</f>
        <v>0</v>
      </c>
      <c r="BC292" s="125">
        <f>-'TOTAL INVERSION IAP'!Y292</f>
        <v>0</v>
      </c>
      <c r="BD292" s="125">
        <f>-'TOTAL INVERSION IAP'!Z292</f>
        <v>0</v>
      </c>
      <c r="BE292" s="125">
        <f>-'TOTAL INVERSION IAP'!AA292</f>
        <v>0</v>
      </c>
      <c r="BF292" s="125">
        <f>-'TOTAL INVERSION IAP'!AB292</f>
        <v>0</v>
      </c>
      <c r="BG292" s="125">
        <f>-'TOTAL INVERSION IAP'!AC292</f>
        <v>0</v>
      </c>
      <c r="BH292" s="125">
        <f>-'TOTAL INVERSION IAP'!AD292</f>
        <v>0</v>
      </c>
      <c r="BI292" s="125">
        <f>-'TOTAL INVERSION IAP'!AE292</f>
        <v>0</v>
      </c>
      <c r="BJ292" s="125">
        <f>-'TOTAL INVERSION IAP'!AF292</f>
        <v>0</v>
      </c>
      <c r="BK292" s="125">
        <f>-'TOTAL INVERSION IAP'!AG292</f>
        <v>0</v>
      </c>
      <c r="BL292" s="125">
        <f>-'TOTAL INVERSION IAP'!AH292</f>
        <v>0</v>
      </c>
      <c r="BM292" s="125">
        <f>-'TOTAL INVERSION IAP'!AI292</f>
        <v>0</v>
      </c>
      <c r="BN292" s="125">
        <f>-'TOTAL INVERSION IAP'!AJ292</f>
        <v>0</v>
      </c>
      <c r="BO292" s="125">
        <f>-'TOTAL INVERSION IAP'!AK292</f>
        <v>0</v>
      </c>
      <c r="BP292" s="125">
        <f>-'TOTAL INVERSION IAP'!AL292</f>
        <v>0</v>
      </c>
      <c r="BQ292" s="125">
        <f>-'TOTAL INVERSION IAP'!AM292</f>
        <v>0</v>
      </c>
      <c r="BR292" s="125">
        <f>-'TOTAL INVERSION IAP'!AN292</f>
        <v>0</v>
      </c>
    </row>
    <row r="293" spans="2:70" x14ac:dyDescent="0.25">
      <c r="B293" s="59" t="s">
        <v>682</v>
      </c>
      <c r="C293" s="62" t="str">
        <f>+VLOOKUP(B293,'resumen UCAP'!$A$5:$O$329,2,0)</f>
        <v>Cable cobre duplex 2x12</v>
      </c>
      <c r="D293" s="63"/>
      <c r="E293" s="63" t="str">
        <f>+VLOOKUP(B293,'resumen UCAP'!$A$5:$O$329,3,0)</f>
        <v>Un</v>
      </c>
      <c r="F293" s="64">
        <f>+VLOOKUP(B293,'resumen UCAP'!$A$5:$O$329,15,0)</f>
        <v>3070.8408890634469</v>
      </c>
      <c r="G293" s="61">
        <v>951830</v>
      </c>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f>-'TOTAL INVERSION IAP'!H293</f>
        <v>0</v>
      </c>
      <c r="AM293" s="125">
        <f>-'TOTAL INVERSION IAP'!I293</f>
        <v>0</v>
      </c>
      <c r="AN293" s="125">
        <f>-'TOTAL INVERSION IAP'!J293</f>
        <v>0</v>
      </c>
      <c r="AO293" s="125">
        <f>-'TOTAL INVERSION IAP'!K293</f>
        <v>0</v>
      </c>
      <c r="AP293" s="125">
        <f>-'TOTAL INVERSION IAP'!L293</f>
        <v>0</v>
      </c>
      <c r="AQ293" s="125">
        <f>-'TOTAL INVERSION IAP'!M293</f>
        <v>0</v>
      </c>
      <c r="AR293" s="125">
        <f>-'TOTAL INVERSION IAP'!N293</f>
        <v>0</v>
      </c>
      <c r="AS293" s="125">
        <f>-'TOTAL INVERSION IAP'!O293</f>
        <v>0</v>
      </c>
      <c r="AT293" s="125">
        <f>-'TOTAL INVERSION IAP'!P293</f>
        <v>0</v>
      </c>
      <c r="AU293" s="125">
        <f>-'TOTAL INVERSION IAP'!Q293</f>
        <v>0</v>
      </c>
      <c r="AV293" s="125">
        <f>-'TOTAL INVERSION IAP'!R293</f>
        <v>0</v>
      </c>
      <c r="AW293" s="125">
        <f>-'TOTAL INVERSION IAP'!S293</f>
        <v>0</v>
      </c>
      <c r="AX293" s="125">
        <f>-'TOTAL INVERSION IAP'!T293</f>
        <v>0</v>
      </c>
      <c r="AY293" s="125">
        <f>-'TOTAL INVERSION IAP'!U293</f>
        <v>0</v>
      </c>
      <c r="AZ293" s="125">
        <f>-'TOTAL INVERSION IAP'!V293</f>
        <v>0</v>
      </c>
      <c r="BA293" s="125">
        <f>-'TOTAL INVERSION IAP'!W293</f>
        <v>0</v>
      </c>
      <c r="BB293" s="125">
        <f>-'TOTAL INVERSION IAP'!X293</f>
        <v>0</v>
      </c>
      <c r="BC293" s="125">
        <f>-'TOTAL INVERSION IAP'!Y293</f>
        <v>0</v>
      </c>
      <c r="BD293" s="125">
        <f>-'TOTAL INVERSION IAP'!Z293</f>
        <v>0</v>
      </c>
      <c r="BE293" s="125">
        <f>-'TOTAL INVERSION IAP'!AA293</f>
        <v>0</v>
      </c>
      <c r="BF293" s="125">
        <f>-'TOTAL INVERSION IAP'!AB293</f>
        <v>0</v>
      </c>
      <c r="BG293" s="125">
        <f>-'TOTAL INVERSION IAP'!AC293</f>
        <v>0</v>
      </c>
      <c r="BH293" s="125">
        <f>-'TOTAL INVERSION IAP'!AD293</f>
        <v>0</v>
      </c>
      <c r="BI293" s="125">
        <f>-'TOTAL INVERSION IAP'!AE293</f>
        <v>0</v>
      </c>
      <c r="BJ293" s="125">
        <f>-'TOTAL INVERSION IAP'!AF293</f>
        <v>0</v>
      </c>
      <c r="BK293" s="125">
        <f>-'TOTAL INVERSION IAP'!AG293</f>
        <v>0</v>
      </c>
      <c r="BL293" s="125">
        <f>-'TOTAL INVERSION IAP'!AH293</f>
        <v>0</v>
      </c>
      <c r="BM293" s="125">
        <f>-'TOTAL INVERSION IAP'!AI293</f>
        <v>0</v>
      </c>
      <c r="BN293" s="125">
        <f>-'TOTAL INVERSION IAP'!AJ293</f>
        <v>0</v>
      </c>
      <c r="BO293" s="125">
        <f>-'TOTAL INVERSION IAP'!AK293</f>
        <v>0</v>
      </c>
      <c r="BP293" s="125">
        <f>-'TOTAL INVERSION IAP'!AL293</f>
        <v>0</v>
      </c>
      <c r="BQ293" s="125">
        <f>-'TOTAL INVERSION IAP'!AM293</f>
        <v>0</v>
      </c>
      <c r="BR293" s="125">
        <f>-'TOTAL INVERSION IAP'!AN293</f>
        <v>0</v>
      </c>
    </row>
    <row r="294" spans="2:70" x14ac:dyDescent="0.25">
      <c r="B294" s="59" t="s">
        <v>683</v>
      </c>
      <c r="C294" s="62" t="str">
        <f>+VLOOKUP(B294,'resumen UCAP'!$A$5:$O$329,2,0)</f>
        <v>Cable cobre duplex 2x14</v>
      </c>
      <c r="D294" s="63"/>
      <c r="E294" s="63" t="str">
        <f>+VLOOKUP(B294,'resumen UCAP'!$A$5:$O$329,3,0)</f>
        <v>Un</v>
      </c>
      <c r="F294" s="64">
        <f>+VLOOKUP(B294,'resumen UCAP'!$A$5:$O$329,15,0)</f>
        <v>2659.0757559720473</v>
      </c>
      <c r="G294" s="61">
        <v>71550</v>
      </c>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f>-'TOTAL INVERSION IAP'!H294</f>
        <v>0</v>
      </c>
      <c r="AM294" s="125">
        <f>-'TOTAL INVERSION IAP'!I294</f>
        <v>0</v>
      </c>
      <c r="AN294" s="125">
        <f>-'TOTAL INVERSION IAP'!J294</f>
        <v>0</v>
      </c>
      <c r="AO294" s="125">
        <f>-'TOTAL INVERSION IAP'!K294</f>
        <v>0</v>
      </c>
      <c r="AP294" s="125">
        <f>-'TOTAL INVERSION IAP'!L294</f>
        <v>0</v>
      </c>
      <c r="AQ294" s="125">
        <f>-'TOTAL INVERSION IAP'!M294</f>
        <v>0</v>
      </c>
      <c r="AR294" s="125">
        <f>-'TOTAL INVERSION IAP'!N294</f>
        <v>0</v>
      </c>
      <c r="AS294" s="125">
        <f>-'TOTAL INVERSION IAP'!O294</f>
        <v>0</v>
      </c>
      <c r="AT294" s="125">
        <f>-'TOTAL INVERSION IAP'!P294</f>
        <v>0</v>
      </c>
      <c r="AU294" s="125">
        <f>-'TOTAL INVERSION IAP'!Q294</f>
        <v>0</v>
      </c>
      <c r="AV294" s="125">
        <f>-'TOTAL INVERSION IAP'!R294</f>
        <v>0</v>
      </c>
      <c r="AW294" s="125">
        <f>-'TOTAL INVERSION IAP'!S294</f>
        <v>0</v>
      </c>
      <c r="AX294" s="125">
        <f>-'TOTAL INVERSION IAP'!T294</f>
        <v>0</v>
      </c>
      <c r="AY294" s="125">
        <f>-'TOTAL INVERSION IAP'!U294</f>
        <v>0</v>
      </c>
      <c r="AZ294" s="125">
        <f>-'TOTAL INVERSION IAP'!V294</f>
        <v>0</v>
      </c>
      <c r="BA294" s="125">
        <f>-'TOTAL INVERSION IAP'!W294</f>
        <v>0</v>
      </c>
      <c r="BB294" s="125">
        <f>-'TOTAL INVERSION IAP'!X294</f>
        <v>0</v>
      </c>
      <c r="BC294" s="125">
        <f>-'TOTAL INVERSION IAP'!Y294</f>
        <v>0</v>
      </c>
      <c r="BD294" s="125">
        <f>-'TOTAL INVERSION IAP'!Z294</f>
        <v>0</v>
      </c>
      <c r="BE294" s="125">
        <f>-'TOTAL INVERSION IAP'!AA294</f>
        <v>0</v>
      </c>
      <c r="BF294" s="125">
        <f>-'TOTAL INVERSION IAP'!AB294</f>
        <v>0</v>
      </c>
      <c r="BG294" s="125">
        <f>-'TOTAL INVERSION IAP'!AC294</f>
        <v>0</v>
      </c>
      <c r="BH294" s="125">
        <f>-'TOTAL INVERSION IAP'!AD294</f>
        <v>0</v>
      </c>
      <c r="BI294" s="125">
        <f>-'TOTAL INVERSION IAP'!AE294</f>
        <v>0</v>
      </c>
      <c r="BJ294" s="125">
        <f>-'TOTAL INVERSION IAP'!AF294</f>
        <v>0</v>
      </c>
      <c r="BK294" s="125">
        <f>-'TOTAL INVERSION IAP'!AG294</f>
        <v>0</v>
      </c>
      <c r="BL294" s="125">
        <f>-'TOTAL INVERSION IAP'!AH294</f>
        <v>0</v>
      </c>
      <c r="BM294" s="125">
        <f>-'TOTAL INVERSION IAP'!AI294</f>
        <v>0</v>
      </c>
      <c r="BN294" s="125">
        <f>-'TOTAL INVERSION IAP'!AJ294</f>
        <v>0</v>
      </c>
      <c r="BO294" s="125">
        <f>-'TOTAL INVERSION IAP'!AK294</f>
        <v>0</v>
      </c>
      <c r="BP294" s="125">
        <f>-'TOTAL INVERSION IAP'!AL294</f>
        <v>0</v>
      </c>
      <c r="BQ294" s="125">
        <f>-'TOTAL INVERSION IAP'!AM294</f>
        <v>0</v>
      </c>
      <c r="BR294" s="125">
        <f>-'TOTAL INVERSION IAP'!AN294</f>
        <v>0</v>
      </c>
    </row>
    <row r="295" spans="2:70" x14ac:dyDescent="0.25">
      <c r="B295" s="5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f>-'TOTAL INVERSION IAP'!H295</f>
        <v>0</v>
      </c>
      <c r="AM295" s="125">
        <f>-'TOTAL INVERSION IAP'!I295</f>
        <v>0</v>
      </c>
      <c r="AN295" s="125">
        <f>-'TOTAL INVERSION IAP'!J295</f>
        <v>0</v>
      </c>
      <c r="AO295" s="125">
        <f>-'TOTAL INVERSION IAP'!K295</f>
        <v>0</v>
      </c>
      <c r="AP295" s="125">
        <f>-'TOTAL INVERSION IAP'!L295</f>
        <v>0</v>
      </c>
      <c r="AQ295" s="125">
        <f>-'TOTAL INVERSION IAP'!M295</f>
        <v>0</v>
      </c>
      <c r="AR295" s="125">
        <f>-'TOTAL INVERSION IAP'!N295</f>
        <v>0</v>
      </c>
      <c r="AS295" s="125">
        <f>-'TOTAL INVERSION IAP'!O295</f>
        <v>0</v>
      </c>
      <c r="AT295" s="125">
        <f>-'TOTAL INVERSION IAP'!P295</f>
        <v>0</v>
      </c>
      <c r="AU295" s="125">
        <f>-'TOTAL INVERSION IAP'!Q295</f>
        <v>0</v>
      </c>
      <c r="AV295" s="125">
        <f>-'TOTAL INVERSION IAP'!R295</f>
        <v>0</v>
      </c>
      <c r="AW295" s="125">
        <f>-'TOTAL INVERSION IAP'!S295</f>
        <v>0</v>
      </c>
      <c r="AX295" s="125">
        <f>-'TOTAL INVERSION IAP'!T295</f>
        <v>0</v>
      </c>
      <c r="AY295" s="125">
        <f>-'TOTAL INVERSION IAP'!U295</f>
        <v>0</v>
      </c>
      <c r="AZ295" s="125">
        <f>-'TOTAL INVERSION IAP'!V295</f>
        <v>0</v>
      </c>
      <c r="BA295" s="125">
        <f>-'TOTAL INVERSION IAP'!W295</f>
        <v>0</v>
      </c>
      <c r="BB295" s="125">
        <f>-'TOTAL INVERSION IAP'!X295</f>
        <v>0</v>
      </c>
      <c r="BC295" s="125">
        <f>-'TOTAL INVERSION IAP'!Y295</f>
        <v>0</v>
      </c>
      <c r="BD295" s="125">
        <f>-'TOTAL INVERSION IAP'!Z295</f>
        <v>0</v>
      </c>
      <c r="BE295" s="125">
        <f>-'TOTAL INVERSION IAP'!AA295</f>
        <v>0</v>
      </c>
      <c r="BF295" s="125">
        <f>-'TOTAL INVERSION IAP'!AB295</f>
        <v>0</v>
      </c>
      <c r="BG295" s="125">
        <f>-'TOTAL INVERSION IAP'!AC295</f>
        <v>0</v>
      </c>
      <c r="BH295" s="125">
        <f>-'TOTAL INVERSION IAP'!AD295</f>
        <v>0</v>
      </c>
      <c r="BI295" s="125">
        <f>-'TOTAL INVERSION IAP'!AE295</f>
        <v>0</v>
      </c>
      <c r="BJ295" s="125">
        <f>-'TOTAL INVERSION IAP'!AF295</f>
        <v>0</v>
      </c>
      <c r="BK295" s="125">
        <f>-'TOTAL INVERSION IAP'!AG295</f>
        <v>0</v>
      </c>
      <c r="BL295" s="125">
        <f>-'TOTAL INVERSION IAP'!AH295</f>
        <v>0</v>
      </c>
      <c r="BM295" s="125">
        <f>-'TOTAL INVERSION IAP'!AI295</f>
        <v>0</v>
      </c>
      <c r="BN295" s="125">
        <f>-'TOTAL INVERSION IAP'!AJ295</f>
        <v>0</v>
      </c>
      <c r="BO295" s="125">
        <f>-'TOTAL INVERSION IAP'!AK295</f>
        <v>0</v>
      </c>
      <c r="BP295" s="125">
        <f>-'TOTAL INVERSION IAP'!AL295</f>
        <v>0</v>
      </c>
      <c r="BQ295" s="125">
        <f>-'TOTAL INVERSION IAP'!AM295</f>
        <v>0</v>
      </c>
      <c r="BR295" s="125">
        <f>-'TOTAL INVERSION IAP'!AN295</f>
        <v>0</v>
      </c>
    </row>
    <row r="296" spans="2:70" x14ac:dyDescent="0.25">
      <c r="B296" s="5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f>-'TOTAL INVERSION IAP'!H296</f>
        <v>0</v>
      </c>
      <c r="AM296" s="125">
        <f>-'TOTAL INVERSION IAP'!I296</f>
        <v>0</v>
      </c>
      <c r="AN296" s="125">
        <f>-'TOTAL INVERSION IAP'!J296</f>
        <v>0</v>
      </c>
      <c r="AO296" s="125">
        <f>-'TOTAL INVERSION IAP'!K296</f>
        <v>0</v>
      </c>
      <c r="AP296" s="125">
        <f>-'TOTAL INVERSION IAP'!L296</f>
        <v>0</v>
      </c>
      <c r="AQ296" s="125">
        <f>-'TOTAL INVERSION IAP'!M296</f>
        <v>0</v>
      </c>
      <c r="AR296" s="125">
        <f>-'TOTAL INVERSION IAP'!N296</f>
        <v>0</v>
      </c>
      <c r="AS296" s="125">
        <f>-'TOTAL INVERSION IAP'!O296</f>
        <v>0</v>
      </c>
      <c r="AT296" s="125">
        <f>-'TOTAL INVERSION IAP'!P296</f>
        <v>0</v>
      </c>
      <c r="AU296" s="125">
        <f>-'TOTAL INVERSION IAP'!Q296</f>
        <v>0</v>
      </c>
      <c r="AV296" s="125">
        <f>-'TOTAL INVERSION IAP'!R296</f>
        <v>0</v>
      </c>
      <c r="AW296" s="125">
        <f>-'TOTAL INVERSION IAP'!S296</f>
        <v>0</v>
      </c>
      <c r="AX296" s="125">
        <f>-'TOTAL INVERSION IAP'!T296</f>
        <v>0</v>
      </c>
      <c r="AY296" s="125">
        <f>-'TOTAL INVERSION IAP'!U296</f>
        <v>0</v>
      </c>
      <c r="AZ296" s="125">
        <f>-'TOTAL INVERSION IAP'!V296</f>
        <v>0</v>
      </c>
      <c r="BA296" s="125">
        <f>-'TOTAL INVERSION IAP'!W296</f>
        <v>0</v>
      </c>
      <c r="BB296" s="125">
        <f>-'TOTAL INVERSION IAP'!X296</f>
        <v>0</v>
      </c>
      <c r="BC296" s="125">
        <f>-'TOTAL INVERSION IAP'!Y296</f>
        <v>0</v>
      </c>
      <c r="BD296" s="125">
        <f>-'TOTAL INVERSION IAP'!Z296</f>
        <v>0</v>
      </c>
      <c r="BE296" s="125">
        <f>-'TOTAL INVERSION IAP'!AA296</f>
        <v>0</v>
      </c>
      <c r="BF296" s="125">
        <f>-'TOTAL INVERSION IAP'!AB296</f>
        <v>0</v>
      </c>
      <c r="BG296" s="125">
        <f>-'TOTAL INVERSION IAP'!AC296</f>
        <v>0</v>
      </c>
      <c r="BH296" s="125">
        <f>-'TOTAL INVERSION IAP'!AD296</f>
        <v>0</v>
      </c>
      <c r="BI296" s="125">
        <f>-'TOTAL INVERSION IAP'!AE296</f>
        <v>0</v>
      </c>
      <c r="BJ296" s="125">
        <f>-'TOTAL INVERSION IAP'!AF296</f>
        <v>0</v>
      </c>
      <c r="BK296" s="125">
        <f>-'TOTAL INVERSION IAP'!AG296</f>
        <v>0</v>
      </c>
      <c r="BL296" s="125">
        <f>-'TOTAL INVERSION IAP'!AH296</f>
        <v>0</v>
      </c>
      <c r="BM296" s="125">
        <f>-'TOTAL INVERSION IAP'!AI296</f>
        <v>0</v>
      </c>
      <c r="BN296" s="125">
        <f>-'TOTAL INVERSION IAP'!AJ296</f>
        <v>0</v>
      </c>
      <c r="BO296" s="125">
        <f>-'TOTAL INVERSION IAP'!AK296</f>
        <v>0</v>
      </c>
      <c r="BP296" s="125">
        <f>-'TOTAL INVERSION IAP'!AL296</f>
        <v>0</v>
      </c>
      <c r="BQ296" s="125">
        <f>-'TOTAL INVERSION IAP'!AM296</f>
        <v>0</v>
      </c>
      <c r="BR296" s="125">
        <f>-'TOTAL INVERSION IAP'!AN296</f>
        <v>0</v>
      </c>
    </row>
    <row r="297" spans="2:70" x14ac:dyDescent="0.25">
      <c r="B297" s="59"/>
      <c r="C297" s="127" t="s">
        <v>289</v>
      </c>
      <c r="D297" s="60"/>
      <c r="E297" s="59"/>
      <c r="F297" s="61"/>
      <c r="G297" s="129">
        <f>+SUM(G288:G296)</f>
        <v>1807012</v>
      </c>
      <c r="H297" s="129">
        <f t="shared" ref="H297:AK297" si="12">+SUM(H288:H296)</f>
        <v>0</v>
      </c>
      <c r="I297" s="129">
        <f t="shared" si="12"/>
        <v>0</v>
      </c>
      <c r="J297" s="129">
        <f t="shared" si="12"/>
        <v>0</v>
      </c>
      <c r="K297" s="129">
        <f t="shared" si="12"/>
        <v>0</v>
      </c>
      <c r="L297" s="129">
        <f t="shared" si="12"/>
        <v>0</v>
      </c>
      <c r="M297" s="129">
        <f t="shared" si="12"/>
        <v>0</v>
      </c>
      <c r="N297" s="129">
        <f t="shared" si="12"/>
        <v>0</v>
      </c>
      <c r="O297" s="129">
        <f t="shared" si="12"/>
        <v>0</v>
      </c>
      <c r="P297" s="129">
        <f t="shared" si="12"/>
        <v>0</v>
      </c>
      <c r="Q297" s="129">
        <f t="shared" si="12"/>
        <v>0</v>
      </c>
      <c r="R297" s="129">
        <f t="shared" si="12"/>
        <v>0</v>
      </c>
      <c r="S297" s="129">
        <f t="shared" si="12"/>
        <v>0</v>
      </c>
      <c r="T297" s="129">
        <f t="shared" si="12"/>
        <v>0</v>
      </c>
      <c r="U297" s="129">
        <f t="shared" si="12"/>
        <v>0</v>
      </c>
      <c r="V297" s="129">
        <f t="shared" si="12"/>
        <v>0</v>
      </c>
      <c r="W297" s="129">
        <f t="shared" si="12"/>
        <v>0</v>
      </c>
      <c r="X297" s="129">
        <f t="shared" si="12"/>
        <v>0</v>
      </c>
      <c r="Y297" s="129">
        <f t="shared" si="12"/>
        <v>0</v>
      </c>
      <c r="Z297" s="129">
        <f t="shared" si="12"/>
        <v>0</v>
      </c>
      <c r="AA297" s="129">
        <f t="shared" si="12"/>
        <v>0</v>
      </c>
      <c r="AB297" s="129">
        <f t="shared" si="12"/>
        <v>0</v>
      </c>
      <c r="AC297" s="129">
        <f t="shared" si="12"/>
        <v>0</v>
      </c>
      <c r="AD297" s="129">
        <f t="shared" si="12"/>
        <v>0</v>
      </c>
      <c r="AE297" s="129">
        <f t="shared" si="12"/>
        <v>0</v>
      </c>
      <c r="AF297" s="129">
        <f t="shared" si="12"/>
        <v>0</v>
      </c>
      <c r="AG297" s="129">
        <f t="shared" si="12"/>
        <v>0</v>
      </c>
      <c r="AH297" s="129">
        <f t="shared" si="12"/>
        <v>0</v>
      </c>
      <c r="AI297" s="129">
        <f t="shared" si="12"/>
        <v>0</v>
      </c>
      <c r="AJ297" s="129">
        <f t="shared" si="12"/>
        <v>0</v>
      </c>
      <c r="AK297" s="129">
        <f t="shared" si="12"/>
        <v>0</v>
      </c>
      <c r="AL297" s="129">
        <f t="shared" ref="AL297:BR297" si="13">+SUM(AL288:AL296)</f>
        <v>0</v>
      </c>
      <c r="AM297" s="129">
        <f t="shared" si="13"/>
        <v>0</v>
      </c>
      <c r="AN297" s="129">
        <f t="shared" si="13"/>
        <v>0</v>
      </c>
      <c r="AO297" s="129">
        <f t="shared" si="13"/>
        <v>0</v>
      </c>
      <c r="AP297" s="129">
        <f t="shared" si="13"/>
        <v>0</v>
      </c>
      <c r="AQ297" s="129">
        <f t="shared" si="13"/>
        <v>0</v>
      </c>
      <c r="AR297" s="129">
        <f t="shared" si="13"/>
        <v>0</v>
      </c>
      <c r="AS297" s="129">
        <f t="shared" si="13"/>
        <v>0</v>
      </c>
      <c r="AT297" s="129">
        <f t="shared" si="13"/>
        <v>0</v>
      </c>
      <c r="AU297" s="129">
        <f t="shared" si="13"/>
        <v>0</v>
      </c>
      <c r="AV297" s="129">
        <f t="shared" si="13"/>
        <v>0</v>
      </c>
      <c r="AW297" s="129">
        <f t="shared" si="13"/>
        <v>0</v>
      </c>
      <c r="AX297" s="129">
        <f t="shared" si="13"/>
        <v>0</v>
      </c>
      <c r="AY297" s="129">
        <f t="shared" si="13"/>
        <v>0</v>
      </c>
      <c r="AZ297" s="129">
        <f t="shared" si="13"/>
        <v>0</v>
      </c>
      <c r="BA297" s="129">
        <f t="shared" si="13"/>
        <v>0</v>
      </c>
      <c r="BB297" s="129">
        <f t="shared" si="13"/>
        <v>0</v>
      </c>
      <c r="BC297" s="129">
        <f t="shared" si="13"/>
        <v>0</v>
      </c>
      <c r="BD297" s="129">
        <f t="shared" si="13"/>
        <v>0</v>
      </c>
      <c r="BE297" s="129">
        <f t="shared" si="13"/>
        <v>0</v>
      </c>
      <c r="BF297" s="129">
        <f t="shared" si="13"/>
        <v>0</v>
      </c>
      <c r="BG297" s="129">
        <f t="shared" si="13"/>
        <v>0</v>
      </c>
      <c r="BH297" s="129">
        <f t="shared" si="13"/>
        <v>0</v>
      </c>
      <c r="BI297" s="129">
        <f t="shared" si="13"/>
        <v>0</v>
      </c>
      <c r="BJ297" s="129">
        <f t="shared" si="13"/>
        <v>0</v>
      </c>
      <c r="BK297" s="129">
        <f t="shared" si="13"/>
        <v>0</v>
      </c>
      <c r="BL297" s="129">
        <f t="shared" si="13"/>
        <v>0</v>
      </c>
      <c r="BM297" s="129">
        <f t="shared" si="13"/>
        <v>0</v>
      </c>
      <c r="BN297" s="129">
        <f t="shared" si="13"/>
        <v>0</v>
      </c>
      <c r="BO297" s="129">
        <f t="shared" si="13"/>
        <v>0</v>
      </c>
      <c r="BP297" s="129">
        <f t="shared" si="13"/>
        <v>0</v>
      </c>
      <c r="BQ297" s="129">
        <f t="shared" si="13"/>
        <v>0</v>
      </c>
      <c r="BR297" s="129">
        <f t="shared" si="13"/>
        <v>0</v>
      </c>
    </row>
    <row r="298" spans="2:70" x14ac:dyDescent="0.25">
      <c r="B298" s="59"/>
      <c r="C298" s="126" t="s">
        <v>441</v>
      </c>
      <c r="D298" s="60"/>
      <c r="E298" s="59"/>
      <c r="F298" s="61"/>
      <c r="G298" s="129">
        <f>+SUMPRODUCT($F$288:$F$296,G288:G296)</f>
        <v>4760293899.9256382</v>
      </c>
      <c r="H298" s="129">
        <f t="shared" ref="H298:BR298" si="14">+SUMPRODUCT($F$288:$F$296,H288:H296)</f>
        <v>0</v>
      </c>
      <c r="I298" s="129">
        <f t="shared" si="14"/>
        <v>0</v>
      </c>
      <c r="J298" s="129">
        <f t="shared" si="14"/>
        <v>0</v>
      </c>
      <c r="K298" s="129">
        <f t="shared" si="14"/>
        <v>0</v>
      </c>
      <c r="L298" s="129">
        <f t="shared" si="14"/>
        <v>0</v>
      </c>
      <c r="M298" s="129">
        <f t="shared" si="14"/>
        <v>0</v>
      </c>
      <c r="N298" s="129">
        <f t="shared" si="14"/>
        <v>0</v>
      </c>
      <c r="O298" s="129">
        <f t="shared" si="14"/>
        <v>0</v>
      </c>
      <c r="P298" s="129">
        <f t="shared" si="14"/>
        <v>0</v>
      </c>
      <c r="Q298" s="129">
        <f t="shared" si="14"/>
        <v>0</v>
      </c>
      <c r="R298" s="129">
        <f t="shared" si="14"/>
        <v>0</v>
      </c>
      <c r="S298" s="129">
        <f t="shared" si="14"/>
        <v>0</v>
      </c>
      <c r="T298" s="129">
        <f t="shared" si="14"/>
        <v>0</v>
      </c>
      <c r="U298" s="129">
        <f t="shared" si="14"/>
        <v>0</v>
      </c>
      <c r="V298" s="129">
        <f t="shared" si="14"/>
        <v>0</v>
      </c>
      <c r="W298" s="129">
        <f t="shared" si="14"/>
        <v>0</v>
      </c>
      <c r="X298" s="129">
        <f t="shared" si="14"/>
        <v>0</v>
      </c>
      <c r="Y298" s="129">
        <f t="shared" si="14"/>
        <v>0</v>
      </c>
      <c r="Z298" s="129">
        <f t="shared" si="14"/>
        <v>0</v>
      </c>
      <c r="AA298" s="129">
        <f t="shared" si="14"/>
        <v>0</v>
      </c>
      <c r="AB298" s="129">
        <f t="shared" si="14"/>
        <v>0</v>
      </c>
      <c r="AC298" s="129">
        <f t="shared" si="14"/>
        <v>0</v>
      </c>
      <c r="AD298" s="129">
        <f t="shared" si="14"/>
        <v>0</v>
      </c>
      <c r="AE298" s="129">
        <f t="shared" si="14"/>
        <v>0</v>
      </c>
      <c r="AF298" s="129">
        <f t="shared" si="14"/>
        <v>0</v>
      </c>
      <c r="AG298" s="129">
        <f t="shared" si="14"/>
        <v>0</v>
      </c>
      <c r="AH298" s="129">
        <f t="shared" si="14"/>
        <v>0</v>
      </c>
      <c r="AI298" s="129">
        <f t="shared" si="14"/>
        <v>0</v>
      </c>
      <c r="AJ298" s="129">
        <f t="shared" si="14"/>
        <v>0</v>
      </c>
      <c r="AK298" s="129">
        <f t="shared" si="14"/>
        <v>0</v>
      </c>
      <c r="AL298" s="129">
        <f t="shared" si="14"/>
        <v>0</v>
      </c>
      <c r="AM298" s="129">
        <f t="shared" si="14"/>
        <v>0</v>
      </c>
      <c r="AN298" s="129">
        <f t="shared" si="14"/>
        <v>0</v>
      </c>
      <c r="AO298" s="129">
        <f t="shared" si="14"/>
        <v>0</v>
      </c>
      <c r="AP298" s="129">
        <f t="shared" si="14"/>
        <v>0</v>
      </c>
      <c r="AQ298" s="129">
        <f t="shared" si="14"/>
        <v>0</v>
      </c>
      <c r="AR298" s="129">
        <f t="shared" si="14"/>
        <v>0</v>
      </c>
      <c r="AS298" s="129">
        <f t="shared" si="14"/>
        <v>0</v>
      </c>
      <c r="AT298" s="129">
        <f t="shared" si="14"/>
        <v>0</v>
      </c>
      <c r="AU298" s="129">
        <f t="shared" si="14"/>
        <v>0</v>
      </c>
      <c r="AV298" s="129">
        <f t="shared" si="14"/>
        <v>0</v>
      </c>
      <c r="AW298" s="129">
        <f t="shared" si="14"/>
        <v>0</v>
      </c>
      <c r="AX298" s="129">
        <f t="shared" si="14"/>
        <v>0</v>
      </c>
      <c r="AY298" s="129">
        <f t="shared" si="14"/>
        <v>0</v>
      </c>
      <c r="AZ298" s="129">
        <f t="shared" si="14"/>
        <v>0</v>
      </c>
      <c r="BA298" s="129">
        <f t="shared" si="14"/>
        <v>0</v>
      </c>
      <c r="BB298" s="129">
        <f t="shared" si="14"/>
        <v>0</v>
      </c>
      <c r="BC298" s="129">
        <f t="shared" si="14"/>
        <v>0</v>
      </c>
      <c r="BD298" s="129">
        <f t="shared" si="14"/>
        <v>0</v>
      </c>
      <c r="BE298" s="129">
        <f t="shared" si="14"/>
        <v>0</v>
      </c>
      <c r="BF298" s="129">
        <f t="shared" si="14"/>
        <v>0</v>
      </c>
      <c r="BG298" s="129">
        <f t="shared" si="14"/>
        <v>0</v>
      </c>
      <c r="BH298" s="129">
        <f t="shared" si="14"/>
        <v>0</v>
      </c>
      <c r="BI298" s="129">
        <f t="shared" si="14"/>
        <v>0</v>
      </c>
      <c r="BJ298" s="129">
        <f t="shared" si="14"/>
        <v>0</v>
      </c>
      <c r="BK298" s="129">
        <f t="shared" si="14"/>
        <v>0</v>
      </c>
      <c r="BL298" s="129">
        <f t="shared" si="14"/>
        <v>0</v>
      </c>
      <c r="BM298" s="129">
        <f t="shared" si="14"/>
        <v>0</v>
      </c>
      <c r="BN298" s="129">
        <f t="shared" si="14"/>
        <v>0</v>
      </c>
      <c r="BO298" s="129">
        <f t="shared" si="14"/>
        <v>0</v>
      </c>
      <c r="BP298" s="129">
        <f t="shared" si="14"/>
        <v>0</v>
      </c>
      <c r="BQ298" s="129">
        <f t="shared" si="14"/>
        <v>0</v>
      </c>
      <c r="BR298" s="129">
        <f t="shared" si="14"/>
        <v>0</v>
      </c>
    </row>
    <row r="299" spans="2:70" x14ac:dyDescent="0.25">
      <c r="B299" s="59"/>
      <c r="C299" s="126"/>
      <c r="D299" s="60"/>
      <c r="E299" s="59"/>
      <c r="F299" s="61"/>
      <c r="G299" s="129"/>
      <c r="H299" s="61"/>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row>
    <row r="300" spans="2:70" x14ac:dyDescent="0.25">
      <c r="B300" s="59"/>
      <c r="C300" s="59"/>
      <c r="D300" s="60"/>
      <c r="E300" s="59"/>
      <c r="F300" s="61"/>
      <c r="G300" s="61"/>
      <c r="H300" s="61"/>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row>
    <row r="301" spans="2:70" x14ac:dyDescent="0.25">
      <c r="B301" s="59"/>
      <c r="C301" s="59"/>
      <c r="D301" s="60"/>
      <c r="E301" s="59"/>
      <c r="F301" s="61"/>
      <c r="G301" s="61"/>
      <c r="H301" s="61"/>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row>
    <row r="302" spans="2:70" x14ac:dyDescent="0.25">
      <c r="B302" s="59"/>
      <c r="C302" s="59"/>
      <c r="D302" s="60"/>
      <c r="E302" s="59"/>
      <c r="F302" s="61"/>
      <c r="G302" s="61"/>
      <c r="H302" s="61"/>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row>
    <row r="303" spans="2:70" x14ac:dyDescent="0.25">
      <c r="B303" s="58"/>
      <c r="C303" s="130" t="str">
        <f>+Inventario!C303</f>
        <v>CAMARAS, CANALIZACIONES, DUCTOS</v>
      </c>
      <c r="D303" s="131"/>
      <c r="E303" s="58"/>
      <c r="F303" s="132"/>
      <c r="G303" s="132"/>
      <c r="H303" s="132"/>
      <c r="I303" s="58"/>
      <c r="J303" s="29"/>
      <c r="K303" s="30"/>
      <c r="L303" s="30"/>
      <c r="M303" s="132"/>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row>
    <row r="304" spans="2:70" x14ac:dyDescent="0.25">
      <c r="B304" s="59" t="s">
        <v>686</v>
      </c>
      <c r="C304" s="62" t="str">
        <f>+VLOOKUP(B304,'resumen UCAP'!$A$5:$O$329,2,0)</f>
        <v>Camara empalme y paso</v>
      </c>
      <c r="D304" s="63"/>
      <c r="E304" s="63" t="str">
        <f>+VLOOKUP(B304,'resumen UCAP'!$A$5:$O$329,3,0)</f>
        <v>Un</v>
      </c>
      <c r="F304" s="64">
        <f>+VLOOKUP(B304,'resumen UCAP'!$A$5:$O$329,15,0)</f>
        <v>249012.1809798271</v>
      </c>
      <c r="G304" s="61">
        <v>3470</v>
      </c>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f>-'TOTAL INVERSION IAP'!H304</f>
        <v>0</v>
      </c>
      <c r="AM304" s="125">
        <f>-'TOTAL INVERSION IAP'!I304</f>
        <v>0</v>
      </c>
      <c r="AN304" s="125">
        <f>-'TOTAL INVERSION IAP'!J304</f>
        <v>0</v>
      </c>
      <c r="AO304" s="125">
        <f>-'TOTAL INVERSION IAP'!K304</f>
        <v>0</v>
      </c>
      <c r="AP304" s="125">
        <f>-'TOTAL INVERSION IAP'!L304</f>
        <v>0</v>
      </c>
      <c r="AQ304" s="125">
        <f>-'TOTAL INVERSION IAP'!M304</f>
        <v>0</v>
      </c>
      <c r="AR304" s="125">
        <f>-'TOTAL INVERSION IAP'!N304</f>
        <v>0</v>
      </c>
      <c r="AS304" s="125">
        <f>-'TOTAL INVERSION IAP'!O304</f>
        <v>0</v>
      </c>
      <c r="AT304" s="125">
        <f>-'TOTAL INVERSION IAP'!P304</f>
        <v>0</v>
      </c>
      <c r="AU304" s="125">
        <f>-'TOTAL INVERSION IAP'!Q304</f>
        <v>0</v>
      </c>
      <c r="AV304" s="125">
        <f>-'TOTAL INVERSION IAP'!R304</f>
        <v>0</v>
      </c>
      <c r="AW304" s="125">
        <f>-'TOTAL INVERSION IAP'!S304</f>
        <v>0</v>
      </c>
      <c r="AX304" s="125">
        <f>-'TOTAL INVERSION IAP'!T304</f>
        <v>0</v>
      </c>
      <c r="AY304" s="125">
        <f>-'TOTAL INVERSION IAP'!U304</f>
        <v>0</v>
      </c>
      <c r="AZ304" s="125">
        <f>-'TOTAL INVERSION IAP'!V304</f>
        <v>0</v>
      </c>
      <c r="BA304" s="125">
        <f>-'TOTAL INVERSION IAP'!W304</f>
        <v>0</v>
      </c>
      <c r="BB304" s="125">
        <f>-'TOTAL INVERSION IAP'!X304</f>
        <v>0</v>
      </c>
      <c r="BC304" s="125">
        <f>-'TOTAL INVERSION IAP'!Y304</f>
        <v>0</v>
      </c>
      <c r="BD304" s="125">
        <f>-'TOTAL INVERSION IAP'!Z304</f>
        <v>0</v>
      </c>
      <c r="BE304" s="125">
        <f>-'TOTAL INVERSION IAP'!AA304</f>
        <v>0</v>
      </c>
      <c r="BF304" s="125">
        <f>-'TOTAL INVERSION IAP'!AB304</f>
        <v>0</v>
      </c>
      <c r="BG304" s="125">
        <f>-'TOTAL INVERSION IAP'!AC304</f>
        <v>0</v>
      </c>
      <c r="BH304" s="125">
        <f>-'TOTAL INVERSION IAP'!AD304</f>
        <v>0</v>
      </c>
      <c r="BI304" s="125">
        <f>-'TOTAL INVERSION IAP'!AE304</f>
        <v>0</v>
      </c>
      <c r="BJ304" s="125">
        <f>-'TOTAL INVERSION IAP'!AF304</f>
        <v>0</v>
      </c>
      <c r="BK304" s="125">
        <f>-'TOTAL INVERSION IAP'!AG304</f>
        <v>0</v>
      </c>
      <c r="BL304" s="125">
        <f>-'TOTAL INVERSION IAP'!AH304</f>
        <v>0</v>
      </c>
      <c r="BM304" s="125">
        <f>-'TOTAL INVERSION IAP'!AI304</f>
        <v>0</v>
      </c>
      <c r="BN304" s="125">
        <f>-'TOTAL INVERSION IAP'!AJ304</f>
        <v>0</v>
      </c>
      <c r="BO304" s="125">
        <f>-'TOTAL INVERSION IAP'!AK304</f>
        <v>0</v>
      </c>
      <c r="BP304" s="125">
        <f>-'TOTAL INVERSION IAP'!AL304</f>
        <v>0</v>
      </c>
      <c r="BQ304" s="125">
        <f>-'TOTAL INVERSION IAP'!AM304</f>
        <v>0</v>
      </c>
      <c r="BR304" s="125">
        <f>-'TOTAL INVERSION IAP'!AN304</f>
        <v>0</v>
      </c>
    </row>
    <row r="305" spans="2:70" x14ac:dyDescent="0.25">
      <c r="B305" s="59" t="s">
        <v>687</v>
      </c>
      <c r="C305" s="62" t="str">
        <f>+VLOOKUP(B305,'resumen UCAP'!$A$5:$O$329,2,0)</f>
        <v>Camara transformador subterraneo</v>
      </c>
      <c r="D305" s="63"/>
      <c r="E305" s="63" t="str">
        <f>+VLOOKUP(B305,'resumen UCAP'!$A$5:$O$329,3,0)</f>
        <v>Un</v>
      </c>
      <c r="F305" s="64">
        <f>+VLOOKUP(B305,'resumen UCAP'!$A$5:$O$329,15,0)</f>
        <v>4000000</v>
      </c>
      <c r="G305" s="61">
        <v>54</v>
      </c>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f>-'TOTAL INVERSION IAP'!H305</f>
        <v>0</v>
      </c>
      <c r="AM305" s="125">
        <f>-'TOTAL INVERSION IAP'!I305</f>
        <v>0</v>
      </c>
      <c r="AN305" s="125">
        <f>-'TOTAL INVERSION IAP'!J305</f>
        <v>0</v>
      </c>
      <c r="AO305" s="125">
        <f>-'TOTAL INVERSION IAP'!K305</f>
        <v>0</v>
      </c>
      <c r="AP305" s="125">
        <f>-'TOTAL INVERSION IAP'!L305</f>
        <v>0</v>
      </c>
      <c r="AQ305" s="125">
        <f>-'TOTAL INVERSION IAP'!M305</f>
        <v>0</v>
      </c>
      <c r="AR305" s="125">
        <f>-'TOTAL INVERSION IAP'!N305</f>
        <v>0</v>
      </c>
      <c r="AS305" s="125">
        <f>-'TOTAL INVERSION IAP'!O305</f>
        <v>0</v>
      </c>
      <c r="AT305" s="125">
        <f>-'TOTAL INVERSION IAP'!P305</f>
        <v>0</v>
      </c>
      <c r="AU305" s="125">
        <f>-'TOTAL INVERSION IAP'!Q305</f>
        <v>0</v>
      </c>
      <c r="AV305" s="125">
        <f>-'TOTAL INVERSION IAP'!R305</f>
        <v>0</v>
      </c>
      <c r="AW305" s="125">
        <f>-'TOTAL INVERSION IAP'!S305</f>
        <v>0</v>
      </c>
      <c r="AX305" s="125">
        <f>-'TOTAL INVERSION IAP'!T305</f>
        <v>0</v>
      </c>
      <c r="AY305" s="125">
        <f>-'TOTAL INVERSION IAP'!U305</f>
        <v>0</v>
      </c>
      <c r="AZ305" s="125">
        <f>-'TOTAL INVERSION IAP'!V305</f>
        <v>0</v>
      </c>
      <c r="BA305" s="125">
        <f>-'TOTAL INVERSION IAP'!W305</f>
        <v>0</v>
      </c>
      <c r="BB305" s="125">
        <f>-'TOTAL INVERSION IAP'!X305</f>
        <v>0</v>
      </c>
      <c r="BC305" s="125">
        <f>-'TOTAL INVERSION IAP'!Y305</f>
        <v>0</v>
      </c>
      <c r="BD305" s="125">
        <f>-'TOTAL INVERSION IAP'!Z305</f>
        <v>0</v>
      </c>
      <c r="BE305" s="125">
        <f>-'TOTAL INVERSION IAP'!AA305</f>
        <v>0</v>
      </c>
      <c r="BF305" s="125">
        <f>-'TOTAL INVERSION IAP'!AB305</f>
        <v>0</v>
      </c>
      <c r="BG305" s="125">
        <f>-'TOTAL INVERSION IAP'!AC305</f>
        <v>0</v>
      </c>
      <c r="BH305" s="125">
        <f>-'TOTAL INVERSION IAP'!AD305</f>
        <v>0</v>
      </c>
      <c r="BI305" s="125">
        <f>-'TOTAL INVERSION IAP'!AE305</f>
        <v>0</v>
      </c>
      <c r="BJ305" s="125">
        <f>-'TOTAL INVERSION IAP'!AF305</f>
        <v>0</v>
      </c>
      <c r="BK305" s="125">
        <f>-'TOTAL INVERSION IAP'!AG305</f>
        <v>0</v>
      </c>
      <c r="BL305" s="125">
        <f>-'TOTAL INVERSION IAP'!AH305</f>
        <v>0</v>
      </c>
      <c r="BM305" s="125">
        <f>-'TOTAL INVERSION IAP'!AI305</f>
        <v>0</v>
      </c>
      <c r="BN305" s="125">
        <f>-'TOTAL INVERSION IAP'!AJ305</f>
        <v>0</v>
      </c>
      <c r="BO305" s="125">
        <f>-'TOTAL INVERSION IAP'!AK305</f>
        <v>0</v>
      </c>
      <c r="BP305" s="125">
        <f>-'TOTAL INVERSION IAP'!AL305</f>
        <v>0</v>
      </c>
      <c r="BQ305" s="125">
        <f>-'TOTAL INVERSION IAP'!AM305</f>
        <v>0</v>
      </c>
      <c r="BR305" s="125">
        <f>-'TOTAL INVERSION IAP'!AN305</f>
        <v>0</v>
      </c>
    </row>
    <row r="306" spans="2:70" x14ac:dyDescent="0.25">
      <c r="B306" s="59" t="s">
        <v>688</v>
      </c>
      <c r="C306" s="62" t="str">
        <f>+VLOOKUP(B306,'resumen UCAP'!$A$5:$O$329,2,0)</f>
        <v>Tuberia PVC 2 pulgadas</v>
      </c>
      <c r="D306" s="63"/>
      <c r="E306" s="63" t="str">
        <f>+VLOOKUP(B306,'resumen UCAP'!$A$5:$O$329,3,0)</f>
        <v>Mts</v>
      </c>
      <c r="F306" s="64">
        <f>+VLOOKUP(B306,'resumen UCAP'!$A$5:$O$329,15,0)</f>
        <v>8853.8385466794989</v>
      </c>
      <c r="G306" s="61">
        <v>66496</v>
      </c>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f>-'TOTAL INVERSION IAP'!H306</f>
        <v>0</v>
      </c>
      <c r="AM306" s="125">
        <f>-'TOTAL INVERSION IAP'!I306</f>
        <v>0</v>
      </c>
      <c r="AN306" s="125">
        <f>-'TOTAL INVERSION IAP'!J306</f>
        <v>0</v>
      </c>
      <c r="AO306" s="125">
        <f>-'TOTAL INVERSION IAP'!K306</f>
        <v>0</v>
      </c>
      <c r="AP306" s="125">
        <f>-'TOTAL INVERSION IAP'!L306</f>
        <v>0</v>
      </c>
      <c r="AQ306" s="125">
        <f>-'TOTAL INVERSION IAP'!M306</f>
        <v>0</v>
      </c>
      <c r="AR306" s="125">
        <f>-'TOTAL INVERSION IAP'!N306</f>
        <v>0</v>
      </c>
      <c r="AS306" s="125">
        <f>-'TOTAL INVERSION IAP'!O306</f>
        <v>0</v>
      </c>
      <c r="AT306" s="125">
        <f>-'TOTAL INVERSION IAP'!P306</f>
        <v>0</v>
      </c>
      <c r="AU306" s="125">
        <f>-'TOTAL INVERSION IAP'!Q306</f>
        <v>0</v>
      </c>
      <c r="AV306" s="125">
        <f>-'TOTAL INVERSION IAP'!R306</f>
        <v>0</v>
      </c>
      <c r="AW306" s="125">
        <f>-'TOTAL INVERSION IAP'!S306</f>
        <v>0</v>
      </c>
      <c r="AX306" s="125">
        <f>-'TOTAL INVERSION IAP'!T306</f>
        <v>0</v>
      </c>
      <c r="AY306" s="125">
        <f>-'TOTAL INVERSION IAP'!U306</f>
        <v>0</v>
      </c>
      <c r="AZ306" s="125">
        <f>-'TOTAL INVERSION IAP'!V306</f>
        <v>0</v>
      </c>
      <c r="BA306" s="125">
        <f>-'TOTAL INVERSION IAP'!W306</f>
        <v>0</v>
      </c>
      <c r="BB306" s="125">
        <f>-'TOTAL INVERSION IAP'!X306</f>
        <v>0</v>
      </c>
      <c r="BC306" s="125">
        <f>-'TOTAL INVERSION IAP'!Y306</f>
        <v>0</v>
      </c>
      <c r="BD306" s="125">
        <f>-'TOTAL INVERSION IAP'!Z306</f>
        <v>0</v>
      </c>
      <c r="BE306" s="125">
        <f>-'TOTAL INVERSION IAP'!AA306</f>
        <v>0</v>
      </c>
      <c r="BF306" s="125">
        <f>-'TOTAL INVERSION IAP'!AB306</f>
        <v>0</v>
      </c>
      <c r="BG306" s="125">
        <f>-'TOTAL INVERSION IAP'!AC306</f>
        <v>0</v>
      </c>
      <c r="BH306" s="125">
        <f>-'TOTAL INVERSION IAP'!AD306</f>
        <v>0</v>
      </c>
      <c r="BI306" s="125">
        <f>-'TOTAL INVERSION IAP'!AE306</f>
        <v>0</v>
      </c>
      <c r="BJ306" s="125">
        <f>-'TOTAL INVERSION IAP'!AF306</f>
        <v>0</v>
      </c>
      <c r="BK306" s="125">
        <f>-'TOTAL INVERSION IAP'!AG306</f>
        <v>0</v>
      </c>
      <c r="BL306" s="125">
        <f>-'TOTAL INVERSION IAP'!AH306</f>
        <v>0</v>
      </c>
      <c r="BM306" s="125">
        <f>-'TOTAL INVERSION IAP'!AI306</f>
        <v>0</v>
      </c>
      <c r="BN306" s="125">
        <f>-'TOTAL INVERSION IAP'!AJ306</f>
        <v>0</v>
      </c>
      <c r="BO306" s="125">
        <f>-'TOTAL INVERSION IAP'!AK306</f>
        <v>0</v>
      </c>
      <c r="BP306" s="125">
        <f>-'TOTAL INVERSION IAP'!AL306</f>
        <v>0</v>
      </c>
      <c r="BQ306" s="125">
        <f>-'TOTAL INVERSION IAP'!AM306</f>
        <v>0</v>
      </c>
      <c r="BR306" s="125">
        <f>-'TOTAL INVERSION IAP'!AN306</f>
        <v>0</v>
      </c>
    </row>
    <row r="307" spans="2:70" x14ac:dyDescent="0.25">
      <c r="B307" s="59"/>
      <c r="C307" s="127" t="s">
        <v>289</v>
      </c>
      <c r="D307" s="60"/>
      <c r="E307" s="59"/>
      <c r="F307" s="61"/>
      <c r="G307" s="129">
        <f>+SUM(G304:G306)</f>
        <v>70020</v>
      </c>
      <c r="H307" s="129">
        <f t="shared" ref="H307:AK307" si="15">+SUM(H304:H306)</f>
        <v>0</v>
      </c>
      <c r="I307" s="129">
        <f t="shared" si="15"/>
        <v>0</v>
      </c>
      <c r="J307" s="129">
        <f t="shared" si="15"/>
        <v>0</v>
      </c>
      <c r="K307" s="129">
        <f t="shared" si="15"/>
        <v>0</v>
      </c>
      <c r="L307" s="129">
        <f t="shared" si="15"/>
        <v>0</v>
      </c>
      <c r="M307" s="129">
        <f t="shared" si="15"/>
        <v>0</v>
      </c>
      <c r="N307" s="129">
        <f t="shared" si="15"/>
        <v>0</v>
      </c>
      <c r="O307" s="129">
        <f t="shared" si="15"/>
        <v>0</v>
      </c>
      <c r="P307" s="129">
        <f t="shared" si="15"/>
        <v>0</v>
      </c>
      <c r="Q307" s="129">
        <f t="shared" si="15"/>
        <v>0</v>
      </c>
      <c r="R307" s="129">
        <f t="shared" si="15"/>
        <v>0</v>
      </c>
      <c r="S307" s="129">
        <f t="shared" si="15"/>
        <v>0</v>
      </c>
      <c r="T307" s="129">
        <f t="shared" si="15"/>
        <v>0</v>
      </c>
      <c r="U307" s="129">
        <f t="shared" si="15"/>
        <v>0</v>
      </c>
      <c r="V307" s="129">
        <f t="shared" si="15"/>
        <v>0</v>
      </c>
      <c r="W307" s="129">
        <f t="shared" si="15"/>
        <v>0</v>
      </c>
      <c r="X307" s="129">
        <f t="shared" si="15"/>
        <v>0</v>
      </c>
      <c r="Y307" s="129">
        <f t="shared" si="15"/>
        <v>0</v>
      </c>
      <c r="Z307" s="129">
        <f t="shared" si="15"/>
        <v>0</v>
      </c>
      <c r="AA307" s="129">
        <f t="shared" si="15"/>
        <v>0</v>
      </c>
      <c r="AB307" s="129">
        <f t="shared" si="15"/>
        <v>0</v>
      </c>
      <c r="AC307" s="129">
        <f t="shared" si="15"/>
        <v>0</v>
      </c>
      <c r="AD307" s="129">
        <f t="shared" si="15"/>
        <v>0</v>
      </c>
      <c r="AE307" s="129">
        <f t="shared" si="15"/>
        <v>0</v>
      </c>
      <c r="AF307" s="129">
        <f t="shared" si="15"/>
        <v>0</v>
      </c>
      <c r="AG307" s="129">
        <f t="shared" si="15"/>
        <v>0</v>
      </c>
      <c r="AH307" s="129">
        <f t="shared" si="15"/>
        <v>0</v>
      </c>
      <c r="AI307" s="129">
        <f t="shared" si="15"/>
        <v>0</v>
      </c>
      <c r="AJ307" s="129">
        <f t="shared" si="15"/>
        <v>0</v>
      </c>
      <c r="AK307" s="129">
        <f t="shared" si="15"/>
        <v>0</v>
      </c>
      <c r="AL307" s="129">
        <f t="shared" ref="AL307:BR307" si="16">+SUM(AL304:AL306)</f>
        <v>0</v>
      </c>
      <c r="AM307" s="129">
        <f t="shared" si="16"/>
        <v>0</v>
      </c>
      <c r="AN307" s="129">
        <f t="shared" si="16"/>
        <v>0</v>
      </c>
      <c r="AO307" s="129">
        <f t="shared" si="16"/>
        <v>0</v>
      </c>
      <c r="AP307" s="129">
        <f t="shared" si="16"/>
        <v>0</v>
      </c>
      <c r="AQ307" s="129">
        <f t="shared" si="16"/>
        <v>0</v>
      </c>
      <c r="AR307" s="129">
        <f t="shared" si="16"/>
        <v>0</v>
      </c>
      <c r="AS307" s="129">
        <f t="shared" si="16"/>
        <v>0</v>
      </c>
      <c r="AT307" s="129">
        <f t="shared" si="16"/>
        <v>0</v>
      </c>
      <c r="AU307" s="129">
        <f t="shared" si="16"/>
        <v>0</v>
      </c>
      <c r="AV307" s="129">
        <f t="shared" si="16"/>
        <v>0</v>
      </c>
      <c r="AW307" s="129">
        <f t="shared" si="16"/>
        <v>0</v>
      </c>
      <c r="AX307" s="129">
        <f t="shared" si="16"/>
        <v>0</v>
      </c>
      <c r="AY307" s="129">
        <f t="shared" si="16"/>
        <v>0</v>
      </c>
      <c r="AZ307" s="129">
        <f t="shared" si="16"/>
        <v>0</v>
      </c>
      <c r="BA307" s="129">
        <f t="shared" si="16"/>
        <v>0</v>
      </c>
      <c r="BB307" s="129">
        <f t="shared" si="16"/>
        <v>0</v>
      </c>
      <c r="BC307" s="129">
        <f t="shared" si="16"/>
        <v>0</v>
      </c>
      <c r="BD307" s="129">
        <f t="shared" si="16"/>
        <v>0</v>
      </c>
      <c r="BE307" s="129">
        <f t="shared" si="16"/>
        <v>0</v>
      </c>
      <c r="BF307" s="129">
        <f t="shared" si="16"/>
        <v>0</v>
      </c>
      <c r="BG307" s="129">
        <f t="shared" si="16"/>
        <v>0</v>
      </c>
      <c r="BH307" s="129">
        <f t="shared" si="16"/>
        <v>0</v>
      </c>
      <c r="BI307" s="129">
        <f t="shared" si="16"/>
        <v>0</v>
      </c>
      <c r="BJ307" s="129">
        <f t="shared" si="16"/>
        <v>0</v>
      </c>
      <c r="BK307" s="129">
        <f t="shared" si="16"/>
        <v>0</v>
      </c>
      <c r="BL307" s="129">
        <f t="shared" si="16"/>
        <v>0</v>
      </c>
      <c r="BM307" s="129">
        <f t="shared" si="16"/>
        <v>0</v>
      </c>
      <c r="BN307" s="129">
        <f t="shared" si="16"/>
        <v>0</v>
      </c>
      <c r="BO307" s="129">
        <f t="shared" si="16"/>
        <v>0</v>
      </c>
      <c r="BP307" s="129">
        <f t="shared" si="16"/>
        <v>0</v>
      </c>
      <c r="BQ307" s="129">
        <f t="shared" si="16"/>
        <v>0</v>
      </c>
      <c r="BR307" s="129">
        <f t="shared" si="16"/>
        <v>0</v>
      </c>
    </row>
    <row r="308" spans="2:70" x14ac:dyDescent="0.25">
      <c r="B308" s="59"/>
      <c r="C308" s="126" t="s">
        <v>441</v>
      </c>
      <c r="D308" s="60"/>
      <c r="E308" s="59"/>
      <c r="F308" s="61"/>
      <c r="G308" s="129">
        <f>+SUMPRODUCT($F$304:$F$306,G304:G306)</f>
        <v>1668817116</v>
      </c>
      <c r="H308" s="129">
        <f t="shared" ref="H308:BR308" si="17">+SUMPRODUCT($F$304:$F$306,H304:H306)</f>
        <v>0</v>
      </c>
      <c r="I308" s="129">
        <f t="shared" si="17"/>
        <v>0</v>
      </c>
      <c r="J308" s="129">
        <f t="shared" si="17"/>
        <v>0</v>
      </c>
      <c r="K308" s="129">
        <f t="shared" si="17"/>
        <v>0</v>
      </c>
      <c r="L308" s="129">
        <f t="shared" si="17"/>
        <v>0</v>
      </c>
      <c r="M308" s="129">
        <f t="shared" si="17"/>
        <v>0</v>
      </c>
      <c r="N308" s="129">
        <f t="shared" si="17"/>
        <v>0</v>
      </c>
      <c r="O308" s="129">
        <f t="shared" si="17"/>
        <v>0</v>
      </c>
      <c r="P308" s="129">
        <f t="shared" si="17"/>
        <v>0</v>
      </c>
      <c r="Q308" s="129">
        <f t="shared" si="17"/>
        <v>0</v>
      </c>
      <c r="R308" s="129">
        <f t="shared" si="17"/>
        <v>0</v>
      </c>
      <c r="S308" s="129">
        <f t="shared" si="17"/>
        <v>0</v>
      </c>
      <c r="T308" s="129">
        <f t="shared" si="17"/>
        <v>0</v>
      </c>
      <c r="U308" s="129">
        <f t="shared" si="17"/>
        <v>0</v>
      </c>
      <c r="V308" s="129">
        <f t="shared" si="17"/>
        <v>0</v>
      </c>
      <c r="W308" s="129">
        <f t="shared" si="17"/>
        <v>0</v>
      </c>
      <c r="X308" s="129">
        <f t="shared" si="17"/>
        <v>0</v>
      </c>
      <c r="Y308" s="129">
        <f t="shared" si="17"/>
        <v>0</v>
      </c>
      <c r="Z308" s="129">
        <f t="shared" si="17"/>
        <v>0</v>
      </c>
      <c r="AA308" s="129">
        <f t="shared" si="17"/>
        <v>0</v>
      </c>
      <c r="AB308" s="129">
        <f t="shared" si="17"/>
        <v>0</v>
      </c>
      <c r="AC308" s="129">
        <f t="shared" si="17"/>
        <v>0</v>
      </c>
      <c r="AD308" s="129">
        <f t="shared" si="17"/>
        <v>0</v>
      </c>
      <c r="AE308" s="129">
        <f t="shared" si="17"/>
        <v>0</v>
      </c>
      <c r="AF308" s="129">
        <f t="shared" si="17"/>
        <v>0</v>
      </c>
      <c r="AG308" s="129">
        <f t="shared" si="17"/>
        <v>0</v>
      </c>
      <c r="AH308" s="129">
        <f t="shared" si="17"/>
        <v>0</v>
      </c>
      <c r="AI308" s="129">
        <f t="shared" si="17"/>
        <v>0</v>
      </c>
      <c r="AJ308" s="129">
        <f t="shared" si="17"/>
        <v>0</v>
      </c>
      <c r="AK308" s="129">
        <f t="shared" si="17"/>
        <v>0</v>
      </c>
      <c r="AL308" s="129">
        <f t="shared" si="17"/>
        <v>0</v>
      </c>
      <c r="AM308" s="129">
        <f t="shared" si="17"/>
        <v>0</v>
      </c>
      <c r="AN308" s="129">
        <f t="shared" si="17"/>
        <v>0</v>
      </c>
      <c r="AO308" s="129">
        <f t="shared" si="17"/>
        <v>0</v>
      </c>
      <c r="AP308" s="129">
        <f t="shared" si="17"/>
        <v>0</v>
      </c>
      <c r="AQ308" s="129">
        <f t="shared" si="17"/>
        <v>0</v>
      </c>
      <c r="AR308" s="129">
        <f t="shared" si="17"/>
        <v>0</v>
      </c>
      <c r="AS308" s="129">
        <f t="shared" si="17"/>
        <v>0</v>
      </c>
      <c r="AT308" s="129">
        <f t="shared" si="17"/>
        <v>0</v>
      </c>
      <c r="AU308" s="129">
        <f t="shared" si="17"/>
        <v>0</v>
      </c>
      <c r="AV308" s="129">
        <f t="shared" si="17"/>
        <v>0</v>
      </c>
      <c r="AW308" s="129">
        <f t="shared" si="17"/>
        <v>0</v>
      </c>
      <c r="AX308" s="129">
        <f t="shared" si="17"/>
        <v>0</v>
      </c>
      <c r="AY308" s="129">
        <f t="shared" si="17"/>
        <v>0</v>
      </c>
      <c r="AZ308" s="129">
        <f t="shared" si="17"/>
        <v>0</v>
      </c>
      <c r="BA308" s="129">
        <f t="shared" si="17"/>
        <v>0</v>
      </c>
      <c r="BB308" s="129">
        <f t="shared" si="17"/>
        <v>0</v>
      </c>
      <c r="BC308" s="129">
        <f t="shared" si="17"/>
        <v>0</v>
      </c>
      <c r="BD308" s="129">
        <f t="shared" si="17"/>
        <v>0</v>
      </c>
      <c r="BE308" s="129">
        <f t="shared" si="17"/>
        <v>0</v>
      </c>
      <c r="BF308" s="129">
        <f t="shared" si="17"/>
        <v>0</v>
      </c>
      <c r="BG308" s="129">
        <f t="shared" si="17"/>
        <v>0</v>
      </c>
      <c r="BH308" s="129">
        <f t="shared" si="17"/>
        <v>0</v>
      </c>
      <c r="BI308" s="129">
        <f t="shared" si="17"/>
        <v>0</v>
      </c>
      <c r="BJ308" s="129">
        <f t="shared" si="17"/>
        <v>0</v>
      </c>
      <c r="BK308" s="129">
        <f t="shared" si="17"/>
        <v>0</v>
      </c>
      <c r="BL308" s="129">
        <f t="shared" si="17"/>
        <v>0</v>
      </c>
      <c r="BM308" s="129">
        <f t="shared" si="17"/>
        <v>0</v>
      </c>
      <c r="BN308" s="129">
        <f t="shared" si="17"/>
        <v>0</v>
      </c>
      <c r="BO308" s="129">
        <f t="shared" si="17"/>
        <v>0</v>
      </c>
      <c r="BP308" s="129">
        <f t="shared" si="17"/>
        <v>0</v>
      </c>
      <c r="BQ308" s="129">
        <f t="shared" si="17"/>
        <v>0</v>
      </c>
      <c r="BR308" s="129">
        <f t="shared" si="17"/>
        <v>0</v>
      </c>
    </row>
    <row r="309" spans="2:70" x14ac:dyDescent="0.25">
      <c r="B309" s="59"/>
      <c r="C309" s="126"/>
      <c r="D309" s="60"/>
      <c r="E309" s="59"/>
      <c r="F309" s="61"/>
      <c r="G309" s="129"/>
      <c r="H309" s="61"/>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59"/>
      <c r="BG309" s="59"/>
      <c r="BH309" s="59"/>
      <c r="BI309" s="59"/>
      <c r="BJ309" s="59"/>
      <c r="BK309" s="59"/>
      <c r="BL309" s="59"/>
      <c r="BM309" s="59"/>
      <c r="BN309" s="59"/>
      <c r="BO309" s="59"/>
      <c r="BP309" s="59"/>
      <c r="BQ309" s="59"/>
      <c r="BR309" s="59"/>
    </row>
    <row r="310" spans="2:70" x14ac:dyDescent="0.25">
      <c r="B310" s="59"/>
      <c r="C310" s="59"/>
      <c r="D310" s="60"/>
      <c r="E310" s="59"/>
      <c r="F310" s="61"/>
      <c r="G310" s="61"/>
      <c r="H310" s="61"/>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59"/>
      <c r="BG310" s="59"/>
      <c r="BH310" s="59"/>
      <c r="BI310" s="59"/>
      <c r="BJ310" s="59"/>
      <c r="BK310" s="59"/>
      <c r="BL310" s="59"/>
      <c r="BM310" s="59"/>
      <c r="BN310" s="59"/>
      <c r="BO310" s="59"/>
      <c r="BP310" s="59"/>
      <c r="BQ310" s="59"/>
      <c r="BR310" s="59"/>
    </row>
    <row r="311" spans="2:70" x14ac:dyDescent="0.25">
      <c r="B311" s="59"/>
      <c r="C311" s="59"/>
      <c r="D311" s="60"/>
      <c r="E311" s="59"/>
      <c r="F311" s="61"/>
      <c r="G311" s="61"/>
      <c r="H311" s="61"/>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c r="BH311" s="59"/>
      <c r="BI311" s="59"/>
      <c r="BJ311" s="59"/>
      <c r="BK311" s="59"/>
      <c r="BL311" s="59"/>
      <c r="BM311" s="59"/>
      <c r="BN311" s="59"/>
      <c r="BO311" s="59"/>
      <c r="BP311" s="59"/>
      <c r="BQ311" s="59"/>
      <c r="BR311" s="59"/>
    </row>
    <row r="312" spans="2:70" x14ac:dyDescent="0.25">
      <c r="B312" s="59"/>
      <c r="C312" s="59"/>
      <c r="D312" s="60"/>
      <c r="E312" s="59"/>
      <c r="F312" s="61"/>
      <c r="G312" s="61"/>
      <c r="H312" s="61"/>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59"/>
      <c r="BL312" s="59"/>
      <c r="BM312" s="59"/>
      <c r="BN312" s="59"/>
      <c r="BO312" s="59"/>
      <c r="BP312" s="59"/>
      <c r="BQ312" s="59"/>
      <c r="BR312" s="59"/>
    </row>
    <row r="313" spans="2:70" x14ac:dyDescent="0.25">
      <c r="B313" s="58"/>
      <c r="C313" s="130" t="str">
        <f>+Inventario!C313</f>
        <v>TRANSFORMADORES, ELEMENTOS SUBESTACIONES</v>
      </c>
      <c r="D313" s="131"/>
      <c r="E313" s="58"/>
      <c r="F313" s="132"/>
      <c r="G313" s="132"/>
      <c r="H313" s="132"/>
      <c r="I313" s="58"/>
      <c r="J313" s="29"/>
      <c r="K313" s="30"/>
      <c r="L313" s="30"/>
      <c r="M313" s="132"/>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row>
    <row r="314" spans="2:70" x14ac:dyDescent="0.25">
      <c r="B314" s="59" t="s">
        <v>689</v>
      </c>
      <c r="C314" s="62" t="str">
        <f>+VLOOKUP(B314,'resumen UCAP'!$A$5:$O$329,2,0)</f>
        <v>Transformador de 15 kVA 13.2 kV</v>
      </c>
      <c r="D314" s="63"/>
      <c r="E314" s="63" t="str">
        <f>+VLOOKUP(B314,'resumen UCAP'!$A$5:$O$329,3,0)</f>
        <v>Un</v>
      </c>
      <c r="F314" s="64">
        <f>+VLOOKUP(B314,'resumen UCAP'!$A$5:$O$329,15,0)</f>
        <v>4141782.1650641025</v>
      </c>
      <c r="G314" s="61">
        <v>156</v>
      </c>
      <c r="H314" s="125"/>
      <c r="I314" s="125"/>
      <c r="J314" s="125"/>
      <c r="K314" s="125"/>
      <c r="L314" s="125"/>
      <c r="M314" s="125"/>
      <c r="N314" s="125"/>
      <c r="O314" s="125"/>
      <c r="P314" s="125"/>
      <c r="Q314" s="125"/>
      <c r="R314" s="125"/>
      <c r="S314" s="125"/>
      <c r="T314" s="125"/>
      <c r="U314" s="125"/>
      <c r="V314" s="125"/>
      <c r="W314" s="125"/>
      <c r="X314" s="125"/>
      <c r="Y314" s="125"/>
      <c r="Z314" s="125"/>
      <c r="AA314" s="125"/>
      <c r="AB314" s="125">
        <f>-'TOTAL INVERSION IAP'!H314</f>
        <v>0</v>
      </c>
      <c r="AC314" s="125">
        <f>-'TOTAL INVERSION IAP'!I314</f>
        <v>0</v>
      </c>
      <c r="AD314" s="125">
        <f>-'TOTAL INVERSION IAP'!J314</f>
        <v>0</v>
      </c>
      <c r="AE314" s="125">
        <f>-'TOTAL INVERSION IAP'!K314</f>
        <v>0</v>
      </c>
      <c r="AF314" s="125">
        <f>-'TOTAL INVERSION IAP'!L314</f>
        <v>0</v>
      </c>
      <c r="AG314" s="125">
        <f>-'TOTAL INVERSION IAP'!M314</f>
        <v>0</v>
      </c>
      <c r="AH314" s="125">
        <f>-'TOTAL INVERSION IAP'!N314</f>
        <v>0</v>
      </c>
      <c r="AI314" s="125">
        <f>-'TOTAL INVERSION IAP'!O314</f>
        <v>0</v>
      </c>
      <c r="AJ314" s="125">
        <f>-'TOTAL INVERSION IAP'!P314</f>
        <v>0</v>
      </c>
      <c r="AK314" s="125">
        <f>-'TOTAL INVERSION IAP'!Q314</f>
        <v>0</v>
      </c>
      <c r="AL314" s="125">
        <f>-'TOTAL INVERSION IAP'!R314</f>
        <v>0</v>
      </c>
      <c r="AM314" s="125">
        <f>-'TOTAL INVERSION IAP'!S314</f>
        <v>0</v>
      </c>
      <c r="AN314" s="125">
        <f>-'TOTAL INVERSION IAP'!T314</f>
        <v>0</v>
      </c>
      <c r="AO314" s="125">
        <f>-'TOTAL INVERSION IAP'!U314</f>
        <v>0</v>
      </c>
      <c r="AP314" s="125">
        <f>-'TOTAL INVERSION IAP'!V314</f>
        <v>0</v>
      </c>
      <c r="AQ314" s="125">
        <f>-'TOTAL INVERSION IAP'!W314</f>
        <v>0</v>
      </c>
      <c r="AR314" s="125">
        <f>-'TOTAL INVERSION IAP'!X314</f>
        <v>0</v>
      </c>
      <c r="AS314" s="125">
        <f>-'TOTAL INVERSION IAP'!Y314</f>
        <v>0</v>
      </c>
      <c r="AT314" s="125">
        <f>-'TOTAL INVERSION IAP'!Z314</f>
        <v>0</v>
      </c>
      <c r="AU314" s="125">
        <f>-'TOTAL INVERSION IAP'!AA314</f>
        <v>0</v>
      </c>
      <c r="AV314" s="125">
        <f>-'TOTAL INVERSION IAP'!AB314</f>
        <v>0</v>
      </c>
      <c r="AW314" s="125">
        <f>-'TOTAL INVERSION IAP'!AC314</f>
        <v>0</v>
      </c>
      <c r="AX314" s="125">
        <f>-'TOTAL INVERSION IAP'!AD314</f>
        <v>0</v>
      </c>
      <c r="AY314" s="125">
        <f>-'TOTAL INVERSION IAP'!AE314</f>
        <v>0</v>
      </c>
      <c r="AZ314" s="125">
        <f>-'TOTAL INVERSION IAP'!AF314</f>
        <v>0</v>
      </c>
      <c r="BA314" s="125">
        <f>-'TOTAL INVERSION IAP'!AG314</f>
        <v>0</v>
      </c>
      <c r="BB314" s="125">
        <f>-'TOTAL INVERSION IAP'!AH314</f>
        <v>0</v>
      </c>
      <c r="BC314" s="125">
        <f>-'TOTAL INVERSION IAP'!AI314</f>
        <v>0</v>
      </c>
      <c r="BD314" s="125">
        <f>-'TOTAL INVERSION IAP'!AJ314</f>
        <v>0</v>
      </c>
      <c r="BE314" s="125">
        <f>-'TOTAL INVERSION IAP'!AK314</f>
        <v>0</v>
      </c>
      <c r="BF314" s="125">
        <f>-'TOTAL INVERSION IAP'!AL314</f>
        <v>0</v>
      </c>
      <c r="BG314" s="125">
        <f>-'TOTAL INVERSION IAP'!AM314</f>
        <v>0</v>
      </c>
      <c r="BH314" s="125">
        <f>-'TOTAL INVERSION IAP'!AN314</f>
        <v>0</v>
      </c>
      <c r="BI314" s="125">
        <f>-'TOTAL INVERSION IAP'!AO314</f>
        <v>0</v>
      </c>
      <c r="BJ314" s="125">
        <f>-'TOTAL INVERSION IAP'!AP314</f>
        <v>0</v>
      </c>
      <c r="BK314" s="125">
        <f>-'TOTAL INVERSION IAP'!AQ314</f>
        <v>0</v>
      </c>
      <c r="BL314" s="125">
        <f>-'TOTAL INVERSION IAP'!AR314</f>
        <v>0</v>
      </c>
      <c r="BM314" s="125">
        <f>-'TOTAL INVERSION IAP'!AS314</f>
        <v>0</v>
      </c>
      <c r="BN314" s="125">
        <f>-'TOTAL INVERSION IAP'!AT314</f>
        <v>0</v>
      </c>
      <c r="BO314" s="125">
        <f>-'TOTAL INVERSION IAP'!AU314</f>
        <v>0</v>
      </c>
      <c r="BP314" s="125">
        <f>-'TOTAL INVERSION IAP'!AV314</f>
        <v>0</v>
      </c>
      <c r="BQ314" s="125">
        <f>-'TOTAL INVERSION IAP'!AW314</f>
        <v>0</v>
      </c>
      <c r="BR314" s="125">
        <f>-'TOTAL INVERSION IAP'!AX314</f>
        <v>0</v>
      </c>
    </row>
    <row r="315" spans="2:70" x14ac:dyDescent="0.25">
      <c r="B315" s="59" t="s">
        <v>690</v>
      </c>
      <c r="C315" s="62" t="str">
        <f>+VLOOKUP(B315,'resumen UCAP'!$A$5:$O$329,2,0)</f>
        <v>Transformador de 25 kVA 13.2 kV</v>
      </c>
      <c r="D315" s="63"/>
      <c r="E315" s="63" t="str">
        <f>+VLOOKUP(B315,'resumen UCAP'!$A$5:$O$329,3,0)</f>
        <v>Un</v>
      </c>
      <c r="F315" s="64">
        <f>+VLOOKUP(B315,'resumen UCAP'!$A$5:$O$329,15,0)</f>
        <v>4086571.25</v>
      </c>
      <c r="G315" s="61">
        <v>33</v>
      </c>
      <c r="H315" s="125"/>
      <c r="I315" s="125"/>
      <c r="J315" s="125"/>
      <c r="K315" s="125"/>
      <c r="L315" s="125"/>
      <c r="M315" s="125"/>
      <c r="N315" s="125"/>
      <c r="O315" s="125"/>
      <c r="P315" s="125"/>
      <c r="Q315" s="125"/>
      <c r="R315" s="125"/>
      <c r="S315" s="125"/>
      <c r="T315" s="125"/>
      <c r="U315" s="125"/>
      <c r="V315" s="125"/>
      <c r="W315" s="125"/>
      <c r="X315" s="125"/>
      <c r="Y315" s="125"/>
      <c r="Z315" s="125"/>
      <c r="AA315" s="125"/>
      <c r="AB315" s="125">
        <f>-'TOTAL INVERSION IAP'!H315</f>
        <v>0</v>
      </c>
      <c r="AC315" s="125">
        <f>-'TOTAL INVERSION IAP'!I315</f>
        <v>0</v>
      </c>
      <c r="AD315" s="125">
        <f>-'TOTAL INVERSION IAP'!J315</f>
        <v>0</v>
      </c>
      <c r="AE315" s="125">
        <f>-'TOTAL INVERSION IAP'!K315</f>
        <v>0</v>
      </c>
      <c r="AF315" s="125">
        <f>-'TOTAL INVERSION IAP'!L315</f>
        <v>0</v>
      </c>
      <c r="AG315" s="125">
        <f>-'TOTAL INVERSION IAP'!M315</f>
        <v>0</v>
      </c>
      <c r="AH315" s="125">
        <f>-'TOTAL INVERSION IAP'!N315</f>
        <v>0</v>
      </c>
      <c r="AI315" s="125">
        <f>-'TOTAL INVERSION IAP'!O315</f>
        <v>0</v>
      </c>
      <c r="AJ315" s="125">
        <f>-'TOTAL INVERSION IAP'!P315</f>
        <v>0</v>
      </c>
      <c r="AK315" s="125">
        <f>-'TOTAL INVERSION IAP'!Q315</f>
        <v>0</v>
      </c>
      <c r="AL315" s="125">
        <f>-'TOTAL INVERSION IAP'!R315</f>
        <v>0</v>
      </c>
      <c r="AM315" s="125">
        <f>-'TOTAL INVERSION IAP'!S315</f>
        <v>0</v>
      </c>
      <c r="AN315" s="125">
        <f>-'TOTAL INVERSION IAP'!T315</f>
        <v>0</v>
      </c>
      <c r="AO315" s="125">
        <f>-'TOTAL INVERSION IAP'!U315</f>
        <v>0</v>
      </c>
      <c r="AP315" s="125">
        <f>-'TOTAL INVERSION IAP'!V315</f>
        <v>0</v>
      </c>
      <c r="AQ315" s="125">
        <f>-'TOTAL INVERSION IAP'!W315</f>
        <v>0</v>
      </c>
      <c r="AR315" s="125">
        <f>-'TOTAL INVERSION IAP'!X315</f>
        <v>0</v>
      </c>
      <c r="AS315" s="125">
        <f>-'TOTAL INVERSION IAP'!Y315</f>
        <v>0</v>
      </c>
      <c r="AT315" s="125">
        <f>-'TOTAL INVERSION IAP'!Z315</f>
        <v>0</v>
      </c>
      <c r="AU315" s="125">
        <f>-'TOTAL INVERSION IAP'!AA315</f>
        <v>0</v>
      </c>
      <c r="AV315" s="125">
        <f>-'TOTAL INVERSION IAP'!AB315</f>
        <v>0</v>
      </c>
      <c r="AW315" s="125">
        <f>-'TOTAL INVERSION IAP'!AC315</f>
        <v>0</v>
      </c>
      <c r="AX315" s="125">
        <f>-'TOTAL INVERSION IAP'!AD315</f>
        <v>0</v>
      </c>
      <c r="AY315" s="125">
        <f>-'TOTAL INVERSION IAP'!AE315</f>
        <v>0</v>
      </c>
      <c r="AZ315" s="125">
        <f>-'TOTAL INVERSION IAP'!AF315</f>
        <v>0</v>
      </c>
      <c r="BA315" s="125">
        <f>-'TOTAL INVERSION IAP'!AG315</f>
        <v>0</v>
      </c>
      <c r="BB315" s="125">
        <f>-'TOTAL INVERSION IAP'!AH315</f>
        <v>0</v>
      </c>
      <c r="BC315" s="125">
        <f>-'TOTAL INVERSION IAP'!AI315</f>
        <v>0</v>
      </c>
      <c r="BD315" s="125">
        <f>-'TOTAL INVERSION IAP'!AJ315</f>
        <v>0</v>
      </c>
      <c r="BE315" s="125">
        <f>-'TOTAL INVERSION IAP'!AK315</f>
        <v>0</v>
      </c>
      <c r="BF315" s="125">
        <f>-'TOTAL INVERSION IAP'!AL315</f>
        <v>0</v>
      </c>
      <c r="BG315" s="125">
        <f>-'TOTAL INVERSION IAP'!AM315</f>
        <v>0</v>
      </c>
      <c r="BH315" s="125">
        <f>-'TOTAL INVERSION IAP'!AN315</f>
        <v>0</v>
      </c>
      <c r="BI315" s="125">
        <f>-'TOTAL INVERSION IAP'!AO315</f>
        <v>0</v>
      </c>
      <c r="BJ315" s="125">
        <f>-'TOTAL INVERSION IAP'!AP315</f>
        <v>0</v>
      </c>
      <c r="BK315" s="125">
        <f>-'TOTAL INVERSION IAP'!AQ315</f>
        <v>0</v>
      </c>
      <c r="BL315" s="125">
        <f>-'TOTAL INVERSION IAP'!AR315</f>
        <v>0</v>
      </c>
      <c r="BM315" s="125">
        <f>-'TOTAL INVERSION IAP'!AS315</f>
        <v>0</v>
      </c>
      <c r="BN315" s="125">
        <f>-'TOTAL INVERSION IAP'!AT315</f>
        <v>0</v>
      </c>
      <c r="BO315" s="125">
        <f>-'TOTAL INVERSION IAP'!AU315</f>
        <v>0</v>
      </c>
      <c r="BP315" s="125">
        <f>-'TOTAL INVERSION IAP'!AV315</f>
        <v>0</v>
      </c>
      <c r="BQ315" s="125">
        <f>-'TOTAL INVERSION IAP'!AW315</f>
        <v>0</v>
      </c>
      <c r="BR315" s="125">
        <f>-'TOTAL INVERSION IAP'!AX315</f>
        <v>0</v>
      </c>
    </row>
    <row r="316" spans="2:70" x14ac:dyDescent="0.25">
      <c r="B316" s="59" t="s">
        <v>691</v>
      </c>
      <c r="C316" s="62" t="str">
        <f>+VLOOKUP(B316,'resumen UCAP'!$A$5:$O$329,2,0)</f>
        <v>Transformador sumergible</v>
      </c>
      <c r="D316" s="63"/>
      <c r="E316" s="63" t="str">
        <f>+VLOOKUP(B316,'resumen UCAP'!$A$5:$O$329,3,0)</f>
        <v>Un</v>
      </c>
      <c r="F316" s="64">
        <f>+VLOOKUP(B316,'resumen UCAP'!$A$5:$O$329,15,0)</f>
        <v>4436571.25</v>
      </c>
      <c r="G316" s="61">
        <v>17</v>
      </c>
      <c r="H316" s="125"/>
      <c r="I316" s="125"/>
      <c r="J316" s="125"/>
      <c r="K316" s="125"/>
      <c r="L316" s="125"/>
      <c r="M316" s="125"/>
      <c r="N316" s="125"/>
      <c r="O316" s="125"/>
      <c r="P316" s="125"/>
      <c r="Q316" s="125"/>
      <c r="R316" s="125"/>
      <c r="S316" s="125"/>
      <c r="T316" s="125"/>
      <c r="U316" s="125"/>
      <c r="V316" s="125"/>
      <c r="W316" s="125"/>
      <c r="X316" s="125"/>
      <c r="Y316" s="125"/>
      <c r="Z316" s="125"/>
      <c r="AA316" s="125"/>
      <c r="AB316" s="125">
        <f>-'TOTAL INVERSION IAP'!H316</f>
        <v>0</v>
      </c>
      <c r="AC316" s="125">
        <f>-'TOTAL INVERSION IAP'!I316</f>
        <v>0</v>
      </c>
      <c r="AD316" s="125">
        <f>-'TOTAL INVERSION IAP'!J316</f>
        <v>0</v>
      </c>
      <c r="AE316" s="125">
        <f>-'TOTAL INVERSION IAP'!K316</f>
        <v>0</v>
      </c>
      <c r="AF316" s="125">
        <f>-'TOTAL INVERSION IAP'!L316</f>
        <v>0</v>
      </c>
      <c r="AG316" s="125">
        <f>-'TOTAL INVERSION IAP'!M316</f>
        <v>0</v>
      </c>
      <c r="AH316" s="125">
        <f>-'TOTAL INVERSION IAP'!N316</f>
        <v>0</v>
      </c>
      <c r="AI316" s="125">
        <f>-'TOTAL INVERSION IAP'!O316</f>
        <v>0</v>
      </c>
      <c r="AJ316" s="125">
        <f>-'TOTAL INVERSION IAP'!P316</f>
        <v>0</v>
      </c>
      <c r="AK316" s="125">
        <f>-'TOTAL INVERSION IAP'!Q316</f>
        <v>0</v>
      </c>
      <c r="AL316" s="125">
        <f>-'TOTAL INVERSION IAP'!R316</f>
        <v>0</v>
      </c>
      <c r="AM316" s="125">
        <f>-'TOTAL INVERSION IAP'!S316</f>
        <v>0</v>
      </c>
      <c r="AN316" s="125">
        <f>-'TOTAL INVERSION IAP'!T316</f>
        <v>0</v>
      </c>
      <c r="AO316" s="125">
        <f>-'TOTAL INVERSION IAP'!U316</f>
        <v>0</v>
      </c>
      <c r="AP316" s="125">
        <f>-'TOTAL INVERSION IAP'!V316</f>
        <v>0</v>
      </c>
      <c r="AQ316" s="125">
        <f>-'TOTAL INVERSION IAP'!W316</f>
        <v>0</v>
      </c>
      <c r="AR316" s="125">
        <f>-'TOTAL INVERSION IAP'!X316</f>
        <v>0</v>
      </c>
      <c r="AS316" s="125">
        <f>-'TOTAL INVERSION IAP'!Y316</f>
        <v>0</v>
      </c>
      <c r="AT316" s="125">
        <f>-'TOTAL INVERSION IAP'!Z316</f>
        <v>0</v>
      </c>
      <c r="AU316" s="125">
        <f>-'TOTAL INVERSION IAP'!AA316</f>
        <v>0</v>
      </c>
      <c r="AV316" s="125">
        <f>-'TOTAL INVERSION IAP'!AB316</f>
        <v>0</v>
      </c>
      <c r="AW316" s="125">
        <f>-'TOTAL INVERSION IAP'!AC316</f>
        <v>0</v>
      </c>
      <c r="AX316" s="125">
        <f>-'TOTAL INVERSION IAP'!AD316</f>
        <v>0</v>
      </c>
      <c r="AY316" s="125">
        <f>-'TOTAL INVERSION IAP'!AE316</f>
        <v>0</v>
      </c>
      <c r="AZ316" s="125">
        <f>-'TOTAL INVERSION IAP'!AF316</f>
        <v>0</v>
      </c>
      <c r="BA316" s="125">
        <f>-'TOTAL INVERSION IAP'!AG316</f>
        <v>0</v>
      </c>
      <c r="BB316" s="125">
        <f>-'TOTAL INVERSION IAP'!AH316</f>
        <v>0</v>
      </c>
      <c r="BC316" s="125">
        <f>-'TOTAL INVERSION IAP'!AI316</f>
        <v>0</v>
      </c>
      <c r="BD316" s="125">
        <f>-'TOTAL INVERSION IAP'!AJ316</f>
        <v>0</v>
      </c>
      <c r="BE316" s="125">
        <f>-'TOTAL INVERSION IAP'!AK316</f>
        <v>0</v>
      </c>
      <c r="BF316" s="125">
        <f>-'TOTAL INVERSION IAP'!AL316</f>
        <v>0</v>
      </c>
      <c r="BG316" s="125">
        <f>-'TOTAL INVERSION IAP'!AM316</f>
        <v>0</v>
      </c>
      <c r="BH316" s="125">
        <f>-'TOTAL INVERSION IAP'!AN316</f>
        <v>0</v>
      </c>
      <c r="BI316" s="125">
        <f>-'TOTAL INVERSION IAP'!AO316</f>
        <v>0</v>
      </c>
      <c r="BJ316" s="125">
        <f>-'TOTAL INVERSION IAP'!AP316</f>
        <v>0</v>
      </c>
      <c r="BK316" s="125">
        <f>-'TOTAL INVERSION IAP'!AQ316</f>
        <v>0</v>
      </c>
      <c r="BL316" s="125">
        <f>-'TOTAL INVERSION IAP'!AR316</f>
        <v>0</v>
      </c>
      <c r="BM316" s="125">
        <f>-'TOTAL INVERSION IAP'!AS316</f>
        <v>0</v>
      </c>
      <c r="BN316" s="125">
        <f>-'TOTAL INVERSION IAP'!AT316</f>
        <v>0</v>
      </c>
      <c r="BO316" s="125">
        <f>-'TOTAL INVERSION IAP'!AU316</f>
        <v>0</v>
      </c>
      <c r="BP316" s="125">
        <f>-'TOTAL INVERSION IAP'!AV316</f>
        <v>0</v>
      </c>
      <c r="BQ316" s="125">
        <f>-'TOTAL INVERSION IAP'!AW316</f>
        <v>0</v>
      </c>
      <c r="BR316" s="125">
        <f>-'TOTAL INVERSION IAP'!AX316</f>
        <v>0</v>
      </c>
    </row>
    <row r="317" spans="2:70" x14ac:dyDescent="0.25">
      <c r="B317" s="59" t="s">
        <v>692</v>
      </c>
      <c r="C317" s="62" t="str">
        <f>+VLOOKUP(B317,'resumen UCAP'!$A$5:$O$329,2,0)</f>
        <v>Pararrayos DPS</v>
      </c>
      <c r="D317" s="63"/>
      <c r="E317" s="63" t="str">
        <f>+VLOOKUP(B317,'resumen UCAP'!$A$5:$O$329,3,0)</f>
        <v>Un</v>
      </c>
      <c r="F317" s="64">
        <f>+VLOOKUP(B317,'resumen UCAP'!$A$5:$O$329,15,0)</f>
        <v>200000</v>
      </c>
      <c r="G317" s="61">
        <v>395</v>
      </c>
      <c r="H317" s="125"/>
      <c r="I317" s="125"/>
      <c r="J317" s="125"/>
      <c r="K317" s="125"/>
      <c r="L317" s="125"/>
      <c r="M317" s="125"/>
      <c r="N317" s="125"/>
      <c r="O317" s="125"/>
      <c r="P317" s="125"/>
      <c r="Q317" s="125"/>
      <c r="R317" s="125"/>
      <c r="S317" s="125"/>
      <c r="T317" s="125"/>
      <c r="U317" s="125"/>
      <c r="V317" s="125"/>
      <c r="W317" s="125"/>
      <c r="X317" s="125"/>
      <c r="Y317" s="125"/>
      <c r="Z317" s="125"/>
      <c r="AA317" s="125"/>
      <c r="AB317" s="125">
        <f>-'TOTAL INVERSION IAP'!H317</f>
        <v>0</v>
      </c>
      <c r="AC317" s="125">
        <f>-'TOTAL INVERSION IAP'!I317</f>
        <v>0</v>
      </c>
      <c r="AD317" s="125">
        <f>-'TOTAL INVERSION IAP'!J317</f>
        <v>0</v>
      </c>
      <c r="AE317" s="125">
        <f>-'TOTAL INVERSION IAP'!K317</f>
        <v>0</v>
      </c>
      <c r="AF317" s="125">
        <f>-'TOTAL INVERSION IAP'!L317</f>
        <v>0</v>
      </c>
      <c r="AG317" s="125">
        <f>-'TOTAL INVERSION IAP'!M317</f>
        <v>0</v>
      </c>
      <c r="AH317" s="125">
        <f>-'TOTAL INVERSION IAP'!N317</f>
        <v>0</v>
      </c>
      <c r="AI317" s="125">
        <f>-'TOTAL INVERSION IAP'!O317</f>
        <v>0</v>
      </c>
      <c r="AJ317" s="125">
        <f>-'TOTAL INVERSION IAP'!P317</f>
        <v>0</v>
      </c>
      <c r="AK317" s="125">
        <f>-'TOTAL INVERSION IAP'!Q317</f>
        <v>0</v>
      </c>
      <c r="AL317" s="125">
        <f>-'TOTAL INVERSION IAP'!R317</f>
        <v>0</v>
      </c>
      <c r="AM317" s="125">
        <f>-'TOTAL INVERSION IAP'!S317</f>
        <v>0</v>
      </c>
      <c r="AN317" s="125">
        <f>-'TOTAL INVERSION IAP'!T317</f>
        <v>0</v>
      </c>
      <c r="AO317" s="125">
        <f>-'TOTAL INVERSION IAP'!U317</f>
        <v>0</v>
      </c>
      <c r="AP317" s="125">
        <f>-'TOTAL INVERSION IAP'!V317</f>
        <v>0</v>
      </c>
      <c r="AQ317" s="125">
        <f>-'TOTAL INVERSION IAP'!W317</f>
        <v>0</v>
      </c>
      <c r="AR317" s="125">
        <f>-'TOTAL INVERSION IAP'!X317</f>
        <v>0</v>
      </c>
      <c r="AS317" s="125">
        <f>-'TOTAL INVERSION IAP'!Y317</f>
        <v>0</v>
      </c>
      <c r="AT317" s="125">
        <f>-'TOTAL INVERSION IAP'!Z317</f>
        <v>0</v>
      </c>
      <c r="AU317" s="125">
        <f>-'TOTAL INVERSION IAP'!AA317</f>
        <v>0</v>
      </c>
      <c r="AV317" s="125">
        <f>-'TOTAL INVERSION IAP'!AB317</f>
        <v>0</v>
      </c>
      <c r="AW317" s="125">
        <f>-'TOTAL INVERSION IAP'!AC317</f>
        <v>0</v>
      </c>
      <c r="AX317" s="125">
        <f>-'TOTAL INVERSION IAP'!AD317</f>
        <v>0</v>
      </c>
      <c r="AY317" s="125">
        <f>-'TOTAL INVERSION IAP'!AE317</f>
        <v>0</v>
      </c>
      <c r="AZ317" s="125">
        <f>-'TOTAL INVERSION IAP'!AF317</f>
        <v>0</v>
      </c>
      <c r="BA317" s="125">
        <f>-'TOTAL INVERSION IAP'!AG317</f>
        <v>0</v>
      </c>
      <c r="BB317" s="125">
        <f>-'TOTAL INVERSION IAP'!AH317</f>
        <v>0</v>
      </c>
      <c r="BC317" s="125">
        <f>-'TOTAL INVERSION IAP'!AI317</f>
        <v>0</v>
      </c>
      <c r="BD317" s="125">
        <f>-'TOTAL INVERSION IAP'!AJ317</f>
        <v>0</v>
      </c>
      <c r="BE317" s="125">
        <f>-'TOTAL INVERSION IAP'!AK317</f>
        <v>0</v>
      </c>
      <c r="BF317" s="125">
        <f>-'TOTAL INVERSION IAP'!AL317</f>
        <v>0</v>
      </c>
      <c r="BG317" s="125">
        <f>-'TOTAL INVERSION IAP'!AM317</f>
        <v>0</v>
      </c>
      <c r="BH317" s="125">
        <f>-'TOTAL INVERSION IAP'!AN317</f>
        <v>0</v>
      </c>
      <c r="BI317" s="125">
        <f>-'TOTAL INVERSION IAP'!AO317</f>
        <v>0</v>
      </c>
      <c r="BJ317" s="125">
        <f>-'TOTAL INVERSION IAP'!AP317</f>
        <v>0</v>
      </c>
      <c r="BK317" s="125">
        <f>-'TOTAL INVERSION IAP'!AQ317</f>
        <v>0</v>
      </c>
      <c r="BL317" s="125">
        <f>-'TOTAL INVERSION IAP'!AR317</f>
        <v>0</v>
      </c>
      <c r="BM317" s="125">
        <f>-'TOTAL INVERSION IAP'!AS317</f>
        <v>0</v>
      </c>
      <c r="BN317" s="125">
        <f>-'TOTAL INVERSION IAP'!AT317</f>
        <v>0</v>
      </c>
      <c r="BO317" s="125">
        <f>-'TOTAL INVERSION IAP'!AU317</f>
        <v>0</v>
      </c>
      <c r="BP317" s="125">
        <f>-'TOTAL INVERSION IAP'!AV317</f>
        <v>0</v>
      </c>
      <c r="BQ317" s="125">
        <f>-'TOTAL INVERSION IAP'!AW317</f>
        <v>0</v>
      </c>
      <c r="BR317" s="125">
        <f>-'TOTAL INVERSION IAP'!AX317</f>
        <v>0</v>
      </c>
    </row>
    <row r="318" spans="2:70" x14ac:dyDescent="0.25">
      <c r="B318" s="59" t="s">
        <v>693</v>
      </c>
      <c r="C318" s="62" t="str">
        <f>+VLOOKUP(B318,'resumen UCAP'!$A$5:$O$329,2,0)</f>
        <v>Corta circuito</v>
      </c>
      <c r="D318" s="63"/>
      <c r="E318" s="63" t="str">
        <f>+VLOOKUP(B318,'resumen UCAP'!$A$5:$O$329,3,0)</f>
        <v>Un</v>
      </c>
      <c r="F318" s="64">
        <f>+VLOOKUP(B318,'resumen UCAP'!$A$5:$O$329,15,0)</f>
        <v>150000</v>
      </c>
      <c r="G318" s="61">
        <v>389</v>
      </c>
      <c r="H318" s="125"/>
      <c r="I318" s="125"/>
      <c r="J318" s="125"/>
      <c r="K318" s="125"/>
      <c r="L318" s="125"/>
      <c r="M318" s="125"/>
      <c r="N318" s="125"/>
      <c r="O318" s="125"/>
      <c r="P318" s="125"/>
      <c r="Q318" s="125"/>
      <c r="R318" s="125"/>
      <c r="S318" s="125"/>
      <c r="T318" s="125"/>
      <c r="U318" s="125"/>
      <c r="V318" s="125"/>
      <c r="W318" s="125"/>
      <c r="X318" s="125"/>
      <c r="Y318" s="125"/>
      <c r="Z318" s="125"/>
      <c r="AA318" s="125"/>
      <c r="AB318" s="125">
        <f>-'TOTAL INVERSION IAP'!H318</f>
        <v>0</v>
      </c>
      <c r="AC318" s="125">
        <f>-'TOTAL INVERSION IAP'!I318</f>
        <v>0</v>
      </c>
      <c r="AD318" s="125">
        <f>-'TOTAL INVERSION IAP'!J318</f>
        <v>0</v>
      </c>
      <c r="AE318" s="125">
        <f>-'TOTAL INVERSION IAP'!K318</f>
        <v>0</v>
      </c>
      <c r="AF318" s="125">
        <f>-'TOTAL INVERSION IAP'!L318</f>
        <v>0</v>
      </c>
      <c r="AG318" s="125">
        <f>-'TOTAL INVERSION IAP'!M318</f>
        <v>0</v>
      </c>
      <c r="AH318" s="125">
        <f>-'TOTAL INVERSION IAP'!N318</f>
        <v>0</v>
      </c>
      <c r="AI318" s="125">
        <f>-'TOTAL INVERSION IAP'!O318</f>
        <v>0</v>
      </c>
      <c r="AJ318" s="125">
        <f>-'TOTAL INVERSION IAP'!P318</f>
        <v>0</v>
      </c>
      <c r="AK318" s="125">
        <f>-'TOTAL INVERSION IAP'!Q318</f>
        <v>0</v>
      </c>
      <c r="AL318" s="125">
        <f>-'TOTAL INVERSION IAP'!R318</f>
        <v>0</v>
      </c>
      <c r="AM318" s="125">
        <f>-'TOTAL INVERSION IAP'!S318</f>
        <v>0</v>
      </c>
      <c r="AN318" s="125">
        <f>-'TOTAL INVERSION IAP'!T318</f>
        <v>0</v>
      </c>
      <c r="AO318" s="125">
        <f>-'TOTAL INVERSION IAP'!U318</f>
        <v>0</v>
      </c>
      <c r="AP318" s="125">
        <f>-'TOTAL INVERSION IAP'!V318</f>
        <v>0</v>
      </c>
      <c r="AQ318" s="125">
        <f>-'TOTAL INVERSION IAP'!W318</f>
        <v>0</v>
      </c>
      <c r="AR318" s="125">
        <f>-'TOTAL INVERSION IAP'!X318</f>
        <v>0</v>
      </c>
      <c r="AS318" s="125">
        <f>-'TOTAL INVERSION IAP'!Y318</f>
        <v>0</v>
      </c>
      <c r="AT318" s="125">
        <f>-'TOTAL INVERSION IAP'!Z318</f>
        <v>0</v>
      </c>
      <c r="AU318" s="125">
        <f>-'TOTAL INVERSION IAP'!AA318</f>
        <v>0</v>
      </c>
      <c r="AV318" s="125">
        <f>-'TOTAL INVERSION IAP'!AB318</f>
        <v>0</v>
      </c>
      <c r="AW318" s="125">
        <f>-'TOTAL INVERSION IAP'!AC318</f>
        <v>0</v>
      </c>
      <c r="AX318" s="125">
        <f>-'TOTAL INVERSION IAP'!AD318</f>
        <v>0</v>
      </c>
      <c r="AY318" s="125">
        <f>-'TOTAL INVERSION IAP'!AE318</f>
        <v>0</v>
      </c>
      <c r="AZ318" s="125">
        <f>-'TOTAL INVERSION IAP'!AF318</f>
        <v>0</v>
      </c>
      <c r="BA318" s="125">
        <f>-'TOTAL INVERSION IAP'!AG318</f>
        <v>0</v>
      </c>
      <c r="BB318" s="125">
        <f>-'TOTAL INVERSION IAP'!AH318</f>
        <v>0</v>
      </c>
      <c r="BC318" s="125">
        <f>-'TOTAL INVERSION IAP'!AI318</f>
        <v>0</v>
      </c>
      <c r="BD318" s="125">
        <f>-'TOTAL INVERSION IAP'!AJ318</f>
        <v>0</v>
      </c>
      <c r="BE318" s="125">
        <f>-'TOTAL INVERSION IAP'!AK318</f>
        <v>0</v>
      </c>
      <c r="BF318" s="125">
        <f>-'TOTAL INVERSION IAP'!AL318</f>
        <v>0</v>
      </c>
      <c r="BG318" s="125">
        <f>-'TOTAL INVERSION IAP'!AM318</f>
        <v>0</v>
      </c>
      <c r="BH318" s="125">
        <f>-'TOTAL INVERSION IAP'!AN318</f>
        <v>0</v>
      </c>
      <c r="BI318" s="125">
        <f>-'TOTAL INVERSION IAP'!AO318</f>
        <v>0</v>
      </c>
      <c r="BJ318" s="125">
        <f>-'TOTAL INVERSION IAP'!AP318</f>
        <v>0</v>
      </c>
      <c r="BK318" s="125">
        <f>-'TOTAL INVERSION IAP'!AQ318</f>
        <v>0</v>
      </c>
      <c r="BL318" s="125">
        <f>-'TOTAL INVERSION IAP'!AR318</f>
        <v>0</v>
      </c>
      <c r="BM318" s="125">
        <f>-'TOTAL INVERSION IAP'!AS318</f>
        <v>0</v>
      </c>
      <c r="BN318" s="125">
        <f>-'TOTAL INVERSION IAP'!AT318</f>
        <v>0</v>
      </c>
      <c r="BO318" s="125">
        <f>-'TOTAL INVERSION IAP'!AU318</f>
        <v>0</v>
      </c>
      <c r="BP318" s="125">
        <f>-'TOTAL INVERSION IAP'!AV318</f>
        <v>0</v>
      </c>
      <c r="BQ318" s="125">
        <f>-'TOTAL INVERSION IAP'!AW318</f>
        <v>0</v>
      </c>
      <c r="BR318" s="125">
        <f>-'TOTAL INVERSION IAP'!AX318</f>
        <v>0</v>
      </c>
    </row>
    <row r="319" spans="2:70" x14ac:dyDescent="0.25">
      <c r="B319" s="59" t="s">
        <v>694</v>
      </c>
      <c r="C319" s="62" t="str">
        <f>+VLOOKUP(B319,'resumen UCAP'!$A$5:$O$329,2,0)</f>
        <v>Cruceta</v>
      </c>
      <c r="D319" s="63"/>
      <c r="E319" s="63" t="str">
        <f>+VLOOKUP(B319,'resumen UCAP'!$A$5:$O$329,3,0)</f>
        <v>Un</v>
      </c>
      <c r="F319" s="64">
        <f>+VLOOKUP(B319,'resumen UCAP'!$A$5:$O$329,15,0)</f>
        <v>120000</v>
      </c>
      <c r="G319" s="61">
        <v>1164</v>
      </c>
      <c r="H319" s="125"/>
      <c r="I319" s="125"/>
      <c r="J319" s="125"/>
      <c r="K319" s="125"/>
      <c r="L319" s="125"/>
      <c r="M319" s="125"/>
      <c r="N319" s="125"/>
      <c r="O319" s="125"/>
      <c r="P319" s="125"/>
      <c r="Q319" s="125"/>
      <c r="R319" s="125"/>
      <c r="S319" s="125"/>
      <c r="T319" s="125"/>
      <c r="U319" s="125"/>
      <c r="V319" s="125"/>
      <c r="W319" s="125"/>
      <c r="X319" s="125"/>
      <c r="Y319" s="125"/>
      <c r="Z319" s="125"/>
      <c r="AA319" s="125"/>
      <c r="AB319" s="125">
        <f>-'TOTAL INVERSION IAP'!H319</f>
        <v>0</v>
      </c>
      <c r="AC319" s="125">
        <f>-'TOTAL INVERSION IAP'!I319</f>
        <v>0</v>
      </c>
      <c r="AD319" s="125">
        <f>-'TOTAL INVERSION IAP'!J319</f>
        <v>0</v>
      </c>
      <c r="AE319" s="125">
        <f>-'TOTAL INVERSION IAP'!K319</f>
        <v>0</v>
      </c>
      <c r="AF319" s="125">
        <f>-'TOTAL INVERSION IAP'!L319</f>
        <v>0</v>
      </c>
      <c r="AG319" s="125">
        <f>-'TOTAL INVERSION IAP'!M319</f>
        <v>0</v>
      </c>
      <c r="AH319" s="125">
        <f>-'TOTAL INVERSION IAP'!N319</f>
        <v>0</v>
      </c>
      <c r="AI319" s="125">
        <f>-'TOTAL INVERSION IAP'!O319</f>
        <v>0</v>
      </c>
      <c r="AJ319" s="125">
        <f>-'TOTAL INVERSION IAP'!P319</f>
        <v>0</v>
      </c>
      <c r="AK319" s="125">
        <f>-'TOTAL INVERSION IAP'!Q319</f>
        <v>0</v>
      </c>
      <c r="AL319" s="125">
        <f>-'TOTAL INVERSION IAP'!R319</f>
        <v>0</v>
      </c>
      <c r="AM319" s="125">
        <f>-'TOTAL INVERSION IAP'!S319</f>
        <v>0</v>
      </c>
      <c r="AN319" s="125">
        <f>-'TOTAL INVERSION IAP'!T319</f>
        <v>0</v>
      </c>
      <c r="AO319" s="125">
        <f>-'TOTAL INVERSION IAP'!U319</f>
        <v>0</v>
      </c>
      <c r="AP319" s="125">
        <f>-'TOTAL INVERSION IAP'!V319</f>
        <v>0</v>
      </c>
      <c r="AQ319" s="125">
        <f>-'TOTAL INVERSION IAP'!W319</f>
        <v>0</v>
      </c>
      <c r="AR319" s="125">
        <f>-'TOTAL INVERSION IAP'!X319</f>
        <v>0</v>
      </c>
      <c r="AS319" s="125">
        <f>-'TOTAL INVERSION IAP'!Y319</f>
        <v>0</v>
      </c>
      <c r="AT319" s="125">
        <f>-'TOTAL INVERSION IAP'!Z319</f>
        <v>0</v>
      </c>
      <c r="AU319" s="125">
        <f>-'TOTAL INVERSION IAP'!AA319</f>
        <v>0</v>
      </c>
      <c r="AV319" s="125">
        <f>-'TOTAL INVERSION IAP'!AB319</f>
        <v>0</v>
      </c>
      <c r="AW319" s="125">
        <f>-'TOTAL INVERSION IAP'!AC319</f>
        <v>0</v>
      </c>
      <c r="AX319" s="125">
        <f>-'TOTAL INVERSION IAP'!AD319</f>
        <v>0</v>
      </c>
      <c r="AY319" s="125">
        <f>-'TOTAL INVERSION IAP'!AE319</f>
        <v>0</v>
      </c>
      <c r="AZ319" s="125">
        <f>-'TOTAL INVERSION IAP'!AF319</f>
        <v>0</v>
      </c>
      <c r="BA319" s="125">
        <f>-'TOTAL INVERSION IAP'!AG319</f>
        <v>0</v>
      </c>
      <c r="BB319" s="125">
        <f>-'TOTAL INVERSION IAP'!AH319</f>
        <v>0</v>
      </c>
      <c r="BC319" s="125">
        <f>-'TOTAL INVERSION IAP'!AI319</f>
        <v>0</v>
      </c>
      <c r="BD319" s="125">
        <f>-'TOTAL INVERSION IAP'!AJ319</f>
        <v>0</v>
      </c>
      <c r="BE319" s="125">
        <f>-'TOTAL INVERSION IAP'!AK319</f>
        <v>0</v>
      </c>
      <c r="BF319" s="125">
        <f>-'TOTAL INVERSION IAP'!AL319</f>
        <v>0</v>
      </c>
      <c r="BG319" s="125">
        <f>-'TOTAL INVERSION IAP'!AM319</f>
        <v>0</v>
      </c>
      <c r="BH319" s="125">
        <f>-'TOTAL INVERSION IAP'!AN319</f>
        <v>0</v>
      </c>
      <c r="BI319" s="125">
        <f>-'TOTAL INVERSION IAP'!AO319</f>
        <v>0</v>
      </c>
      <c r="BJ319" s="125">
        <f>-'TOTAL INVERSION IAP'!AP319</f>
        <v>0</v>
      </c>
      <c r="BK319" s="125">
        <f>-'TOTAL INVERSION IAP'!AQ319</f>
        <v>0</v>
      </c>
      <c r="BL319" s="125">
        <f>-'TOTAL INVERSION IAP'!AR319</f>
        <v>0</v>
      </c>
      <c r="BM319" s="125">
        <f>-'TOTAL INVERSION IAP'!AS319</f>
        <v>0</v>
      </c>
      <c r="BN319" s="125">
        <f>-'TOTAL INVERSION IAP'!AT319</f>
        <v>0</v>
      </c>
      <c r="BO319" s="125">
        <f>-'TOTAL INVERSION IAP'!AU319</f>
        <v>0</v>
      </c>
      <c r="BP319" s="125">
        <f>-'TOTAL INVERSION IAP'!AV319</f>
        <v>0</v>
      </c>
      <c r="BQ319" s="125">
        <f>-'TOTAL INVERSION IAP'!AW319</f>
        <v>0</v>
      </c>
      <c r="BR319" s="125">
        <f>-'TOTAL INVERSION IAP'!AX319</f>
        <v>0</v>
      </c>
    </row>
    <row r="320" spans="2:70" x14ac:dyDescent="0.25">
      <c r="B320" s="59"/>
      <c r="C320" s="127" t="s">
        <v>289</v>
      </c>
      <c r="D320" s="60"/>
      <c r="E320" s="59"/>
      <c r="F320" s="61"/>
      <c r="G320" s="129">
        <f>+SUM(G314:G319)</f>
        <v>2154</v>
      </c>
      <c r="H320" s="129">
        <f t="shared" ref="H320:AK320" si="18">+SUM(H314:H319)</f>
        <v>0</v>
      </c>
      <c r="I320" s="129">
        <f t="shared" si="18"/>
        <v>0</v>
      </c>
      <c r="J320" s="129">
        <f t="shared" si="18"/>
        <v>0</v>
      </c>
      <c r="K320" s="129">
        <f t="shared" si="18"/>
        <v>0</v>
      </c>
      <c r="L320" s="129">
        <f t="shared" si="18"/>
        <v>0</v>
      </c>
      <c r="M320" s="129">
        <f t="shared" si="18"/>
        <v>0</v>
      </c>
      <c r="N320" s="129">
        <f t="shared" si="18"/>
        <v>0</v>
      </c>
      <c r="O320" s="129">
        <f t="shared" si="18"/>
        <v>0</v>
      </c>
      <c r="P320" s="129">
        <f t="shared" si="18"/>
        <v>0</v>
      </c>
      <c r="Q320" s="129">
        <f t="shared" si="18"/>
        <v>0</v>
      </c>
      <c r="R320" s="129">
        <f t="shared" si="18"/>
        <v>0</v>
      </c>
      <c r="S320" s="129">
        <f t="shared" si="18"/>
        <v>0</v>
      </c>
      <c r="T320" s="129">
        <f t="shared" si="18"/>
        <v>0</v>
      </c>
      <c r="U320" s="129">
        <f t="shared" si="18"/>
        <v>0</v>
      </c>
      <c r="V320" s="129">
        <f t="shared" si="18"/>
        <v>0</v>
      </c>
      <c r="W320" s="129">
        <f t="shared" si="18"/>
        <v>0</v>
      </c>
      <c r="X320" s="129">
        <f t="shared" si="18"/>
        <v>0</v>
      </c>
      <c r="Y320" s="129">
        <f t="shared" si="18"/>
        <v>0</v>
      </c>
      <c r="Z320" s="129">
        <f t="shared" si="18"/>
        <v>0</v>
      </c>
      <c r="AA320" s="129">
        <f t="shared" si="18"/>
        <v>0</v>
      </c>
      <c r="AB320" s="129">
        <f t="shared" si="18"/>
        <v>0</v>
      </c>
      <c r="AC320" s="129">
        <f t="shared" si="18"/>
        <v>0</v>
      </c>
      <c r="AD320" s="129">
        <f t="shared" si="18"/>
        <v>0</v>
      </c>
      <c r="AE320" s="129">
        <f t="shared" si="18"/>
        <v>0</v>
      </c>
      <c r="AF320" s="129">
        <f t="shared" si="18"/>
        <v>0</v>
      </c>
      <c r="AG320" s="129">
        <f t="shared" si="18"/>
        <v>0</v>
      </c>
      <c r="AH320" s="129">
        <f t="shared" si="18"/>
        <v>0</v>
      </c>
      <c r="AI320" s="129">
        <f t="shared" si="18"/>
        <v>0</v>
      </c>
      <c r="AJ320" s="129">
        <f t="shared" si="18"/>
        <v>0</v>
      </c>
      <c r="AK320" s="129">
        <f t="shared" si="18"/>
        <v>0</v>
      </c>
      <c r="AL320" s="129">
        <f t="shared" ref="AL320:BR320" si="19">+SUM(AL314:AL319)</f>
        <v>0</v>
      </c>
      <c r="AM320" s="129">
        <f t="shared" si="19"/>
        <v>0</v>
      </c>
      <c r="AN320" s="129">
        <f t="shared" si="19"/>
        <v>0</v>
      </c>
      <c r="AO320" s="129">
        <f t="shared" si="19"/>
        <v>0</v>
      </c>
      <c r="AP320" s="129">
        <f t="shared" si="19"/>
        <v>0</v>
      </c>
      <c r="AQ320" s="129">
        <f t="shared" si="19"/>
        <v>0</v>
      </c>
      <c r="AR320" s="129">
        <f t="shared" si="19"/>
        <v>0</v>
      </c>
      <c r="AS320" s="129">
        <f t="shared" si="19"/>
        <v>0</v>
      </c>
      <c r="AT320" s="129">
        <f t="shared" si="19"/>
        <v>0</v>
      </c>
      <c r="AU320" s="129">
        <f t="shared" si="19"/>
        <v>0</v>
      </c>
      <c r="AV320" s="129">
        <f t="shared" si="19"/>
        <v>0</v>
      </c>
      <c r="AW320" s="129">
        <f t="shared" si="19"/>
        <v>0</v>
      </c>
      <c r="AX320" s="129">
        <f t="shared" si="19"/>
        <v>0</v>
      </c>
      <c r="AY320" s="129">
        <f t="shared" si="19"/>
        <v>0</v>
      </c>
      <c r="AZ320" s="129">
        <f t="shared" si="19"/>
        <v>0</v>
      </c>
      <c r="BA320" s="129">
        <f t="shared" si="19"/>
        <v>0</v>
      </c>
      <c r="BB320" s="129">
        <f t="shared" si="19"/>
        <v>0</v>
      </c>
      <c r="BC320" s="129">
        <f t="shared" si="19"/>
        <v>0</v>
      </c>
      <c r="BD320" s="129">
        <f t="shared" si="19"/>
        <v>0</v>
      </c>
      <c r="BE320" s="129">
        <f t="shared" si="19"/>
        <v>0</v>
      </c>
      <c r="BF320" s="129">
        <f t="shared" si="19"/>
        <v>0</v>
      </c>
      <c r="BG320" s="129">
        <f t="shared" si="19"/>
        <v>0</v>
      </c>
      <c r="BH320" s="129">
        <f t="shared" si="19"/>
        <v>0</v>
      </c>
      <c r="BI320" s="129">
        <f t="shared" si="19"/>
        <v>0</v>
      </c>
      <c r="BJ320" s="129">
        <f t="shared" si="19"/>
        <v>0</v>
      </c>
      <c r="BK320" s="129">
        <f t="shared" si="19"/>
        <v>0</v>
      </c>
      <c r="BL320" s="129">
        <f t="shared" si="19"/>
        <v>0</v>
      </c>
      <c r="BM320" s="129">
        <f t="shared" si="19"/>
        <v>0</v>
      </c>
      <c r="BN320" s="129">
        <f t="shared" si="19"/>
        <v>0</v>
      </c>
      <c r="BO320" s="129">
        <f t="shared" si="19"/>
        <v>0</v>
      </c>
      <c r="BP320" s="129">
        <f t="shared" si="19"/>
        <v>0</v>
      </c>
      <c r="BQ320" s="129">
        <f t="shared" si="19"/>
        <v>0</v>
      </c>
      <c r="BR320" s="129">
        <f t="shared" si="19"/>
        <v>0</v>
      </c>
    </row>
    <row r="321" spans="2:70" x14ac:dyDescent="0.25">
      <c r="B321" s="59"/>
      <c r="C321" s="126" t="s">
        <v>441</v>
      </c>
      <c r="D321" s="60"/>
      <c r="E321" s="59"/>
      <c r="F321" s="61"/>
      <c r="G321" s="129">
        <f>+SUMPRODUCT($F$314:$F$319,G314:G319)</f>
        <v>1133426580.25</v>
      </c>
      <c r="H321" s="129">
        <f t="shared" ref="H321:BR321" si="20">+SUMPRODUCT($F$314:$F$319,H314:H319)</f>
        <v>0</v>
      </c>
      <c r="I321" s="129">
        <f t="shared" si="20"/>
        <v>0</v>
      </c>
      <c r="J321" s="129">
        <f t="shared" si="20"/>
        <v>0</v>
      </c>
      <c r="K321" s="129">
        <f t="shared" si="20"/>
        <v>0</v>
      </c>
      <c r="L321" s="129">
        <f t="shared" si="20"/>
        <v>0</v>
      </c>
      <c r="M321" s="129">
        <f t="shared" si="20"/>
        <v>0</v>
      </c>
      <c r="N321" s="129">
        <f t="shared" si="20"/>
        <v>0</v>
      </c>
      <c r="O321" s="129">
        <f t="shared" si="20"/>
        <v>0</v>
      </c>
      <c r="P321" s="129">
        <f t="shared" si="20"/>
        <v>0</v>
      </c>
      <c r="Q321" s="129">
        <f t="shared" si="20"/>
        <v>0</v>
      </c>
      <c r="R321" s="129">
        <f t="shared" si="20"/>
        <v>0</v>
      </c>
      <c r="S321" s="129">
        <f t="shared" si="20"/>
        <v>0</v>
      </c>
      <c r="T321" s="129">
        <f t="shared" si="20"/>
        <v>0</v>
      </c>
      <c r="U321" s="129">
        <f t="shared" si="20"/>
        <v>0</v>
      </c>
      <c r="V321" s="129">
        <f t="shared" si="20"/>
        <v>0</v>
      </c>
      <c r="W321" s="129">
        <f t="shared" si="20"/>
        <v>0</v>
      </c>
      <c r="X321" s="129">
        <f t="shared" si="20"/>
        <v>0</v>
      </c>
      <c r="Y321" s="129">
        <f t="shared" si="20"/>
        <v>0</v>
      </c>
      <c r="Z321" s="129">
        <f t="shared" si="20"/>
        <v>0</v>
      </c>
      <c r="AA321" s="129">
        <f t="shared" si="20"/>
        <v>0</v>
      </c>
      <c r="AB321" s="129">
        <f t="shared" si="20"/>
        <v>0</v>
      </c>
      <c r="AC321" s="129">
        <f t="shared" si="20"/>
        <v>0</v>
      </c>
      <c r="AD321" s="129">
        <f t="shared" si="20"/>
        <v>0</v>
      </c>
      <c r="AE321" s="129">
        <f t="shared" si="20"/>
        <v>0</v>
      </c>
      <c r="AF321" s="129">
        <f t="shared" si="20"/>
        <v>0</v>
      </c>
      <c r="AG321" s="129">
        <f t="shared" si="20"/>
        <v>0</v>
      </c>
      <c r="AH321" s="129">
        <f t="shared" si="20"/>
        <v>0</v>
      </c>
      <c r="AI321" s="129">
        <f t="shared" si="20"/>
        <v>0</v>
      </c>
      <c r="AJ321" s="129">
        <f t="shared" si="20"/>
        <v>0</v>
      </c>
      <c r="AK321" s="129">
        <f t="shared" si="20"/>
        <v>0</v>
      </c>
      <c r="AL321" s="129">
        <f t="shared" si="20"/>
        <v>0</v>
      </c>
      <c r="AM321" s="129">
        <f t="shared" si="20"/>
        <v>0</v>
      </c>
      <c r="AN321" s="129">
        <f t="shared" si="20"/>
        <v>0</v>
      </c>
      <c r="AO321" s="129">
        <f t="shared" si="20"/>
        <v>0</v>
      </c>
      <c r="AP321" s="129">
        <f t="shared" si="20"/>
        <v>0</v>
      </c>
      <c r="AQ321" s="129">
        <f t="shared" si="20"/>
        <v>0</v>
      </c>
      <c r="AR321" s="129">
        <f t="shared" si="20"/>
        <v>0</v>
      </c>
      <c r="AS321" s="129">
        <f t="shared" si="20"/>
        <v>0</v>
      </c>
      <c r="AT321" s="129">
        <f t="shared" si="20"/>
        <v>0</v>
      </c>
      <c r="AU321" s="129">
        <f t="shared" si="20"/>
        <v>0</v>
      </c>
      <c r="AV321" s="129">
        <f t="shared" si="20"/>
        <v>0</v>
      </c>
      <c r="AW321" s="129">
        <f t="shared" si="20"/>
        <v>0</v>
      </c>
      <c r="AX321" s="129">
        <f t="shared" si="20"/>
        <v>0</v>
      </c>
      <c r="AY321" s="129">
        <f t="shared" si="20"/>
        <v>0</v>
      </c>
      <c r="AZ321" s="129">
        <f t="shared" si="20"/>
        <v>0</v>
      </c>
      <c r="BA321" s="129">
        <f t="shared" si="20"/>
        <v>0</v>
      </c>
      <c r="BB321" s="129">
        <f t="shared" si="20"/>
        <v>0</v>
      </c>
      <c r="BC321" s="129">
        <f t="shared" si="20"/>
        <v>0</v>
      </c>
      <c r="BD321" s="129">
        <f t="shared" si="20"/>
        <v>0</v>
      </c>
      <c r="BE321" s="129">
        <f t="shared" si="20"/>
        <v>0</v>
      </c>
      <c r="BF321" s="129">
        <f t="shared" si="20"/>
        <v>0</v>
      </c>
      <c r="BG321" s="129">
        <f t="shared" si="20"/>
        <v>0</v>
      </c>
      <c r="BH321" s="129">
        <f t="shared" si="20"/>
        <v>0</v>
      </c>
      <c r="BI321" s="129">
        <f t="shared" si="20"/>
        <v>0</v>
      </c>
      <c r="BJ321" s="129">
        <f t="shared" si="20"/>
        <v>0</v>
      </c>
      <c r="BK321" s="129">
        <f t="shared" si="20"/>
        <v>0</v>
      </c>
      <c r="BL321" s="129">
        <f t="shared" si="20"/>
        <v>0</v>
      </c>
      <c r="BM321" s="129">
        <f t="shared" si="20"/>
        <v>0</v>
      </c>
      <c r="BN321" s="129">
        <f t="shared" si="20"/>
        <v>0</v>
      </c>
      <c r="BO321" s="129">
        <f t="shared" si="20"/>
        <v>0</v>
      </c>
      <c r="BP321" s="129">
        <f t="shared" si="20"/>
        <v>0</v>
      </c>
      <c r="BQ321" s="129">
        <f t="shared" si="20"/>
        <v>0</v>
      </c>
      <c r="BR321" s="129">
        <f t="shared" si="20"/>
        <v>0</v>
      </c>
    </row>
    <row r="322" spans="2:70" x14ac:dyDescent="0.25">
      <c r="B322" s="59"/>
      <c r="C322" s="126"/>
      <c r="D322" s="60"/>
      <c r="E322" s="59"/>
      <c r="F322" s="61"/>
      <c r="G322" s="129"/>
      <c r="H322" s="61"/>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row>
    <row r="323" spans="2:70" x14ac:dyDescent="0.25">
      <c r="B323" s="59"/>
      <c r="C323" s="59"/>
      <c r="D323" s="60"/>
      <c r="E323" s="59"/>
      <c r="F323" s="61"/>
      <c r="G323" s="61"/>
      <c r="H323" s="61"/>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row>
    <row r="324" spans="2:70" x14ac:dyDescent="0.25">
      <c r="B324" s="59"/>
      <c r="C324" s="59"/>
      <c r="D324" s="60"/>
      <c r="E324" s="59"/>
      <c r="F324" s="61"/>
      <c r="G324" s="61"/>
      <c r="H324" s="61"/>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row>
    <row r="325" spans="2:70" x14ac:dyDescent="0.25">
      <c r="B325" s="59"/>
      <c r="C325" s="59"/>
      <c r="D325" s="60"/>
      <c r="E325" s="59"/>
      <c r="F325" s="61"/>
      <c r="G325" s="61"/>
      <c r="H325" s="61"/>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row>
    <row r="326" spans="2:70" x14ac:dyDescent="0.25">
      <c r="B326" s="58"/>
      <c r="C326" s="130" t="str">
        <f>+Inventario!C326</f>
        <v>MEDIDORES</v>
      </c>
      <c r="D326" s="131"/>
      <c r="E326" s="58"/>
      <c r="F326" s="132"/>
      <c r="G326" s="132"/>
      <c r="H326" s="132"/>
      <c r="I326" s="58"/>
      <c r="J326" s="29"/>
      <c r="K326" s="30"/>
      <c r="L326" s="30"/>
      <c r="M326" s="132"/>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row>
    <row r="327" spans="2:70" x14ac:dyDescent="0.25">
      <c r="B327" s="59" t="s">
        <v>695</v>
      </c>
      <c r="C327" s="62" t="str">
        <f>+VLOOKUP(B327,'resumen UCAP'!$A$5:$O$329,2,0)</f>
        <v>Medidor digital</v>
      </c>
      <c r="D327" s="63"/>
      <c r="E327" s="63" t="str">
        <f>+VLOOKUP(B327,'resumen UCAP'!$A$5:$O$329,3,0)</f>
        <v>Un</v>
      </c>
      <c r="F327" s="64">
        <f>+VLOOKUP(B327,'resumen UCAP'!$A$5:$O$329,15,0)</f>
        <v>379591.8367346939</v>
      </c>
      <c r="G327" s="61">
        <v>49</v>
      </c>
      <c r="H327" s="125"/>
      <c r="I327" s="125"/>
      <c r="J327" s="125"/>
      <c r="K327" s="125"/>
      <c r="L327" s="125"/>
      <c r="M327" s="125"/>
      <c r="N327" s="125"/>
      <c r="O327" s="125"/>
      <c r="P327" s="125"/>
      <c r="Q327" s="125"/>
      <c r="R327" s="125">
        <f>-'TOTAL INVERSION IAP'!H327</f>
        <v>0</v>
      </c>
      <c r="S327" s="125">
        <f>-'TOTAL INVERSION IAP'!I327</f>
        <v>0</v>
      </c>
      <c r="T327" s="125">
        <f>-'TOTAL INVERSION IAP'!J327</f>
        <v>0</v>
      </c>
      <c r="U327" s="125">
        <f>-'TOTAL INVERSION IAP'!K327</f>
        <v>0</v>
      </c>
      <c r="V327" s="125">
        <f>-'TOTAL INVERSION IAP'!L327</f>
        <v>0</v>
      </c>
      <c r="W327" s="125">
        <f>-'TOTAL INVERSION IAP'!M327</f>
        <v>0</v>
      </c>
      <c r="X327" s="125">
        <f>-'TOTAL INVERSION IAP'!N327</f>
        <v>0</v>
      </c>
      <c r="Y327" s="125">
        <f>-'TOTAL INVERSION IAP'!O327</f>
        <v>0</v>
      </c>
      <c r="Z327" s="125">
        <f>-'TOTAL INVERSION IAP'!P327</f>
        <v>0</v>
      </c>
      <c r="AA327" s="125">
        <f>-'TOTAL INVERSION IAP'!Q327</f>
        <v>0</v>
      </c>
      <c r="AB327" s="125">
        <f>-'TOTAL INVERSION IAP'!R327</f>
        <v>0</v>
      </c>
      <c r="AC327" s="125">
        <f>-'TOTAL INVERSION IAP'!S327</f>
        <v>0</v>
      </c>
      <c r="AD327" s="125">
        <f>-'TOTAL INVERSION IAP'!T327</f>
        <v>0</v>
      </c>
      <c r="AE327" s="125">
        <f>-'TOTAL INVERSION IAP'!U327</f>
        <v>0</v>
      </c>
      <c r="AF327" s="125">
        <f>-'TOTAL INVERSION IAP'!V327</f>
        <v>0</v>
      </c>
      <c r="AG327" s="125">
        <f>-'TOTAL INVERSION IAP'!W327</f>
        <v>0</v>
      </c>
      <c r="AH327" s="125">
        <f>-'TOTAL INVERSION IAP'!X327</f>
        <v>0</v>
      </c>
      <c r="AI327" s="125">
        <f>-'TOTAL INVERSION IAP'!Y327</f>
        <v>0</v>
      </c>
      <c r="AJ327" s="125">
        <f>-'TOTAL INVERSION IAP'!Z327</f>
        <v>0</v>
      </c>
      <c r="AK327" s="125">
        <f>-'TOTAL INVERSION IAP'!AA327</f>
        <v>0</v>
      </c>
      <c r="AL327" s="125">
        <f>-'TOTAL INVERSION IAP'!AB327</f>
        <v>0</v>
      </c>
      <c r="AM327" s="125">
        <f>-'TOTAL INVERSION IAP'!AC327</f>
        <v>0</v>
      </c>
      <c r="AN327" s="125">
        <f>-'TOTAL INVERSION IAP'!AD327</f>
        <v>0</v>
      </c>
      <c r="AO327" s="125">
        <f>-'TOTAL INVERSION IAP'!AE327</f>
        <v>0</v>
      </c>
      <c r="AP327" s="125">
        <f>-'TOTAL INVERSION IAP'!AF327</f>
        <v>0</v>
      </c>
      <c r="AQ327" s="125">
        <f>-'TOTAL INVERSION IAP'!AG327</f>
        <v>0</v>
      </c>
      <c r="AR327" s="125">
        <f>-'TOTAL INVERSION IAP'!AH327</f>
        <v>0</v>
      </c>
      <c r="AS327" s="125">
        <f>-'TOTAL INVERSION IAP'!AI327</f>
        <v>0</v>
      </c>
      <c r="AT327" s="125">
        <f>-'TOTAL INVERSION IAP'!AJ327</f>
        <v>0</v>
      </c>
      <c r="AU327" s="125">
        <f>-'TOTAL INVERSION IAP'!AK327</f>
        <v>0</v>
      </c>
      <c r="AV327" s="125">
        <f>-'TOTAL INVERSION IAP'!AL327</f>
        <v>0</v>
      </c>
      <c r="AW327" s="125">
        <f>-'TOTAL INVERSION IAP'!AM327</f>
        <v>0</v>
      </c>
      <c r="AX327" s="125">
        <f>-'TOTAL INVERSION IAP'!AN327</f>
        <v>0</v>
      </c>
      <c r="AY327" s="125">
        <f>-'TOTAL INVERSION IAP'!AO327</f>
        <v>0</v>
      </c>
      <c r="AZ327" s="125">
        <f>-'TOTAL INVERSION IAP'!AP327</f>
        <v>0</v>
      </c>
      <c r="BA327" s="125">
        <f>-'TOTAL INVERSION IAP'!AQ327</f>
        <v>0</v>
      </c>
      <c r="BB327" s="125">
        <f>-'TOTAL INVERSION IAP'!AR327</f>
        <v>0</v>
      </c>
      <c r="BC327" s="125">
        <f>-'TOTAL INVERSION IAP'!AS327</f>
        <v>0</v>
      </c>
      <c r="BD327" s="125">
        <f>-'TOTAL INVERSION IAP'!AT327</f>
        <v>0</v>
      </c>
      <c r="BE327" s="125">
        <f>-'TOTAL INVERSION IAP'!AU327</f>
        <v>0</v>
      </c>
      <c r="BF327" s="125">
        <f>-'TOTAL INVERSION IAP'!AV327</f>
        <v>0</v>
      </c>
      <c r="BG327" s="125">
        <f>-'TOTAL INVERSION IAP'!AW327</f>
        <v>0</v>
      </c>
      <c r="BH327" s="125">
        <f>-'TOTAL INVERSION IAP'!AX327</f>
        <v>0</v>
      </c>
      <c r="BI327" s="125">
        <f>-'TOTAL INVERSION IAP'!AY327</f>
        <v>0</v>
      </c>
      <c r="BJ327" s="125">
        <f>-'TOTAL INVERSION IAP'!AZ327</f>
        <v>0</v>
      </c>
      <c r="BK327" s="125">
        <f>-'TOTAL INVERSION IAP'!BA327</f>
        <v>0</v>
      </c>
      <c r="BL327" s="125">
        <f>-'TOTAL INVERSION IAP'!BB327</f>
        <v>0</v>
      </c>
      <c r="BM327" s="125">
        <f>-'TOTAL INVERSION IAP'!BC327</f>
        <v>0</v>
      </c>
      <c r="BN327" s="125">
        <f>-'TOTAL INVERSION IAP'!BD327</f>
        <v>0</v>
      </c>
      <c r="BO327" s="125">
        <f>-'TOTAL INVERSION IAP'!BE327</f>
        <v>0</v>
      </c>
      <c r="BP327" s="125">
        <f>-'TOTAL INVERSION IAP'!BF327</f>
        <v>0</v>
      </c>
      <c r="BQ327" s="125">
        <f>-'TOTAL INVERSION IAP'!BG327</f>
        <v>0</v>
      </c>
      <c r="BR327" s="125">
        <f>-'TOTAL INVERSION IAP'!BH327</f>
        <v>0</v>
      </c>
    </row>
    <row r="328" spans="2:70" x14ac:dyDescent="0.25">
      <c r="B328" s="59" t="s">
        <v>696</v>
      </c>
      <c r="C328" s="62" t="str">
        <f>+VLOOKUP(B328,'resumen UCAP'!$A$5:$O$329,2,0)</f>
        <v>Medidor telegestion</v>
      </c>
      <c r="D328" s="63"/>
      <c r="E328" s="63" t="str">
        <f>+VLOOKUP(B328,'resumen UCAP'!$A$5:$O$329,3,0)</f>
        <v>Un</v>
      </c>
      <c r="F328" s="64">
        <f>+VLOOKUP(B328,'resumen UCAP'!$A$5:$O$329,15,0)</f>
        <v>3260000</v>
      </c>
      <c r="G328" s="61">
        <v>2</v>
      </c>
      <c r="H328" s="125"/>
      <c r="I328" s="125"/>
      <c r="J328" s="125"/>
      <c r="K328" s="125"/>
      <c r="L328" s="125"/>
      <c r="M328" s="125"/>
      <c r="N328" s="125"/>
      <c r="O328" s="125"/>
      <c r="P328" s="125"/>
      <c r="Q328" s="125"/>
      <c r="R328" s="125">
        <f>-'TOTAL INVERSION IAP'!H328</f>
        <v>0</v>
      </c>
      <c r="S328" s="125">
        <f>-'TOTAL INVERSION IAP'!I328</f>
        <v>0</v>
      </c>
      <c r="T328" s="125">
        <f>-'TOTAL INVERSION IAP'!J328</f>
        <v>0</v>
      </c>
      <c r="U328" s="125">
        <f>-'TOTAL INVERSION IAP'!K328</f>
        <v>0</v>
      </c>
      <c r="V328" s="125">
        <f>-'TOTAL INVERSION IAP'!L328</f>
        <v>0</v>
      </c>
      <c r="W328" s="125">
        <f>-'TOTAL INVERSION IAP'!M328</f>
        <v>0</v>
      </c>
      <c r="X328" s="125">
        <f>-'TOTAL INVERSION IAP'!N328</f>
        <v>0</v>
      </c>
      <c r="Y328" s="125">
        <f>-'TOTAL INVERSION IAP'!O328</f>
        <v>0</v>
      </c>
      <c r="Z328" s="125">
        <f>-'TOTAL INVERSION IAP'!P328</f>
        <v>0</v>
      </c>
      <c r="AA328" s="125">
        <f>-'TOTAL INVERSION IAP'!Q328</f>
        <v>0</v>
      </c>
      <c r="AB328" s="125">
        <f>-'TOTAL INVERSION IAP'!R328</f>
        <v>0</v>
      </c>
      <c r="AC328" s="125">
        <f>-'TOTAL INVERSION IAP'!S328</f>
        <v>0</v>
      </c>
      <c r="AD328" s="125">
        <f>-'TOTAL INVERSION IAP'!T328</f>
        <v>0</v>
      </c>
      <c r="AE328" s="125">
        <f>-'TOTAL INVERSION IAP'!U328</f>
        <v>0</v>
      </c>
      <c r="AF328" s="125">
        <f>-'TOTAL INVERSION IAP'!V328</f>
        <v>0</v>
      </c>
      <c r="AG328" s="125">
        <f>-'TOTAL INVERSION IAP'!W328</f>
        <v>0</v>
      </c>
      <c r="AH328" s="125">
        <f>-'TOTAL INVERSION IAP'!X328</f>
        <v>0</v>
      </c>
      <c r="AI328" s="125">
        <f>-'TOTAL INVERSION IAP'!Y328</f>
        <v>0</v>
      </c>
      <c r="AJ328" s="125">
        <f>-'TOTAL INVERSION IAP'!Z328</f>
        <v>0</v>
      </c>
      <c r="AK328" s="125">
        <f>-'TOTAL INVERSION IAP'!AA328</f>
        <v>0</v>
      </c>
      <c r="AL328" s="125">
        <f>-'TOTAL INVERSION IAP'!AB328</f>
        <v>0</v>
      </c>
      <c r="AM328" s="125">
        <f>-'TOTAL INVERSION IAP'!AC328</f>
        <v>0</v>
      </c>
      <c r="AN328" s="125">
        <f>-'TOTAL INVERSION IAP'!AD328</f>
        <v>0</v>
      </c>
      <c r="AO328" s="125">
        <f>-'TOTAL INVERSION IAP'!AE328</f>
        <v>0</v>
      </c>
      <c r="AP328" s="125">
        <f>-'TOTAL INVERSION IAP'!AF328</f>
        <v>0</v>
      </c>
      <c r="AQ328" s="125">
        <f>-'TOTAL INVERSION IAP'!AG328</f>
        <v>0</v>
      </c>
      <c r="AR328" s="125">
        <f>-'TOTAL INVERSION IAP'!AH328</f>
        <v>0</v>
      </c>
      <c r="AS328" s="125">
        <f>-'TOTAL INVERSION IAP'!AI328</f>
        <v>0</v>
      </c>
      <c r="AT328" s="125">
        <f>-'TOTAL INVERSION IAP'!AJ328</f>
        <v>0</v>
      </c>
      <c r="AU328" s="125">
        <f>-'TOTAL INVERSION IAP'!AK328</f>
        <v>0</v>
      </c>
      <c r="AV328" s="125">
        <f>-'TOTAL INVERSION IAP'!AL328</f>
        <v>0</v>
      </c>
      <c r="AW328" s="125">
        <f>-'TOTAL INVERSION IAP'!AM328</f>
        <v>0</v>
      </c>
      <c r="AX328" s="125">
        <f>-'TOTAL INVERSION IAP'!AN328</f>
        <v>0</v>
      </c>
      <c r="AY328" s="125">
        <f>-'TOTAL INVERSION IAP'!AO328</f>
        <v>0</v>
      </c>
      <c r="AZ328" s="125">
        <f>-'TOTAL INVERSION IAP'!AP328</f>
        <v>0</v>
      </c>
      <c r="BA328" s="125">
        <f>-'TOTAL INVERSION IAP'!AQ328</f>
        <v>0</v>
      </c>
      <c r="BB328" s="125">
        <f>-'TOTAL INVERSION IAP'!AR328</f>
        <v>0</v>
      </c>
      <c r="BC328" s="125">
        <f>-'TOTAL INVERSION IAP'!AS328</f>
        <v>0</v>
      </c>
      <c r="BD328" s="125">
        <f>-'TOTAL INVERSION IAP'!AT328</f>
        <v>0</v>
      </c>
      <c r="BE328" s="125">
        <f>-'TOTAL INVERSION IAP'!AU328</f>
        <v>0</v>
      </c>
      <c r="BF328" s="125">
        <f>-'TOTAL INVERSION IAP'!AV328</f>
        <v>0</v>
      </c>
      <c r="BG328" s="125">
        <f>-'TOTAL INVERSION IAP'!AW328</f>
        <v>0</v>
      </c>
      <c r="BH328" s="125">
        <f>-'TOTAL INVERSION IAP'!AX328</f>
        <v>0</v>
      </c>
      <c r="BI328" s="125">
        <f>-'TOTAL INVERSION IAP'!AY328</f>
        <v>0</v>
      </c>
      <c r="BJ328" s="125">
        <f>-'TOTAL INVERSION IAP'!AZ328</f>
        <v>0</v>
      </c>
      <c r="BK328" s="125">
        <f>-'TOTAL INVERSION IAP'!BA328</f>
        <v>0</v>
      </c>
      <c r="BL328" s="125">
        <f>-'TOTAL INVERSION IAP'!BB328</f>
        <v>0</v>
      </c>
      <c r="BM328" s="125">
        <f>-'TOTAL INVERSION IAP'!BC328</f>
        <v>0</v>
      </c>
      <c r="BN328" s="125">
        <f>-'TOTAL INVERSION IAP'!BD328</f>
        <v>0</v>
      </c>
      <c r="BO328" s="125">
        <f>-'TOTAL INVERSION IAP'!BE328</f>
        <v>0</v>
      </c>
      <c r="BP328" s="125">
        <f>-'TOTAL INVERSION IAP'!BF328</f>
        <v>0</v>
      </c>
      <c r="BQ328" s="125">
        <f>-'TOTAL INVERSION IAP'!BG328</f>
        <v>0</v>
      </c>
      <c r="BR328" s="125">
        <f>-'TOTAL INVERSION IAP'!BH328</f>
        <v>0</v>
      </c>
    </row>
    <row r="329" spans="2:70" x14ac:dyDescent="0.25">
      <c r="B329" s="59"/>
      <c r="C329" s="127" t="s">
        <v>289</v>
      </c>
      <c r="D329" s="60"/>
      <c r="E329" s="59"/>
      <c r="F329" s="61"/>
      <c r="G329" s="129">
        <f>+SUM(G327:G328)</f>
        <v>51</v>
      </c>
      <c r="H329" s="129">
        <f t="shared" ref="H329:AK329" si="21">+SUM(H327:H328)</f>
        <v>0</v>
      </c>
      <c r="I329" s="129">
        <f t="shared" si="21"/>
        <v>0</v>
      </c>
      <c r="J329" s="129">
        <f t="shared" si="21"/>
        <v>0</v>
      </c>
      <c r="K329" s="129">
        <f t="shared" si="21"/>
        <v>0</v>
      </c>
      <c r="L329" s="129">
        <f t="shared" si="21"/>
        <v>0</v>
      </c>
      <c r="M329" s="129">
        <f t="shared" si="21"/>
        <v>0</v>
      </c>
      <c r="N329" s="129">
        <f t="shared" si="21"/>
        <v>0</v>
      </c>
      <c r="O329" s="129">
        <f t="shared" si="21"/>
        <v>0</v>
      </c>
      <c r="P329" s="129">
        <f t="shared" si="21"/>
        <v>0</v>
      </c>
      <c r="Q329" s="129">
        <f t="shared" si="21"/>
        <v>0</v>
      </c>
      <c r="R329" s="129">
        <f t="shared" si="21"/>
        <v>0</v>
      </c>
      <c r="S329" s="129">
        <f t="shared" si="21"/>
        <v>0</v>
      </c>
      <c r="T329" s="129">
        <f t="shared" si="21"/>
        <v>0</v>
      </c>
      <c r="U329" s="129">
        <f t="shared" si="21"/>
        <v>0</v>
      </c>
      <c r="V329" s="129">
        <f t="shared" si="21"/>
        <v>0</v>
      </c>
      <c r="W329" s="129">
        <f t="shared" si="21"/>
        <v>0</v>
      </c>
      <c r="X329" s="129">
        <f t="shared" si="21"/>
        <v>0</v>
      </c>
      <c r="Y329" s="129">
        <f t="shared" si="21"/>
        <v>0</v>
      </c>
      <c r="Z329" s="129">
        <f t="shared" si="21"/>
        <v>0</v>
      </c>
      <c r="AA329" s="129">
        <f t="shared" si="21"/>
        <v>0</v>
      </c>
      <c r="AB329" s="129">
        <f t="shared" si="21"/>
        <v>0</v>
      </c>
      <c r="AC329" s="129">
        <f t="shared" si="21"/>
        <v>0</v>
      </c>
      <c r="AD329" s="129">
        <f t="shared" si="21"/>
        <v>0</v>
      </c>
      <c r="AE329" s="129">
        <f t="shared" si="21"/>
        <v>0</v>
      </c>
      <c r="AF329" s="129">
        <f t="shared" si="21"/>
        <v>0</v>
      </c>
      <c r="AG329" s="129">
        <f t="shared" si="21"/>
        <v>0</v>
      </c>
      <c r="AH329" s="129">
        <f t="shared" si="21"/>
        <v>0</v>
      </c>
      <c r="AI329" s="129">
        <f t="shared" si="21"/>
        <v>0</v>
      </c>
      <c r="AJ329" s="129">
        <f t="shared" si="21"/>
        <v>0</v>
      </c>
      <c r="AK329" s="129">
        <f t="shared" si="21"/>
        <v>0</v>
      </c>
      <c r="AL329" s="129">
        <f t="shared" ref="AL329:BR329" si="22">+SUM(AL327:AL328)</f>
        <v>0</v>
      </c>
      <c r="AM329" s="129">
        <f t="shared" si="22"/>
        <v>0</v>
      </c>
      <c r="AN329" s="129">
        <f t="shared" si="22"/>
        <v>0</v>
      </c>
      <c r="AO329" s="129">
        <f t="shared" si="22"/>
        <v>0</v>
      </c>
      <c r="AP329" s="129">
        <f t="shared" si="22"/>
        <v>0</v>
      </c>
      <c r="AQ329" s="129">
        <f t="shared" si="22"/>
        <v>0</v>
      </c>
      <c r="AR329" s="129">
        <f t="shared" si="22"/>
        <v>0</v>
      </c>
      <c r="AS329" s="129">
        <f t="shared" si="22"/>
        <v>0</v>
      </c>
      <c r="AT329" s="129">
        <f t="shared" si="22"/>
        <v>0</v>
      </c>
      <c r="AU329" s="129">
        <f t="shared" si="22"/>
        <v>0</v>
      </c>
      <c r="AV329" s="129">
        <f t="shared" si="22"/>
        <v>0</v>
      </c>
      <c r="AW329" s="129">
        <f t="shared" si="22"/>
        <v>0</v>
      </c>
      <c r="AX329" s="129">
        <f t="shared" si="22"/>
        <v>0</v>
      </c>
      <c r="AY329" s="129">
        <f t="shared" si="22"/>
        <v>0</v>
      </c>
      <c r="AZ329" s="129">
        <f t="shared" si="22"/>
        <v>0</v>
      </c>
      <c r="BA329" s="129">
        <f t="shared" si="22"/>
        <v>0</v>
      </c>
      <c r="BB329" s="129">
        <f t="shared" si="22"/>
        <v>0</v>
      </c>
      <c r="BC329" s="129">
        <f t="shared" si="22"/>
        <v>0</v>
      </c>
      <c r="BD329" s="129">
        <f t="shared" si="22"/>
        <v>0</v>
      </c>
      <c r="BE329" s="129">
        <f t="shared" si="22"/>
        <v>0</v>
      </c>
      <c r="BF329" s="129">
        <f t="shared" si="22"/>
        <v>0</v>
      </c>
      <c r="BG329" s="129">
        <f t="shared" si="22"/>
        <v>0</v>
      </c>
      <c r="BH329" s="129">
        <f t="shared" si="22"/>
        <v>0</v>
      </c>
      <c r="BI329" s="129">
        <f t="shared" si="22"/>
        <v>0</v>
      </c>
      <c r="BJ329" s="129">
        <f t="shared" si="22"/>
        <v>0</v>
      </c>
      <c r="BK329" s="129">
        <f t="shared" si="22"/>
        <v>0</v>
      </c>
      <c r="BL329" s="129">
        <f t="shared" si="22"/>
        <v>0</v>
      </c>
      <c r="BM329" s="129">
        <f t="shared" si="22"/>
        <v>0</v>
      </c>
      <c r="BN329" s="129">
        <f t="shared" si="22"/>
        <v>0</v>
      </c>
      <c r="BO329" s="129">
        <f t="shared" si="22"/>
        <v>0</v>
      </c>
      <c r="BP329" s="129">
        <f t="shared" si="22"/>
        <v>0</v>
      </c>
      <c r="BQ329" s="129">
        <f t="shared" si="22"/>
        <v>0</v>
      </c>
      <c r="BR329" s="129">
        <f t="shared" si="22"/>
        <v>0</v>
      </c>
    </row>
    <row r="330" spans="2:70" x14ac:dyDescent="0.25">
      <c r="B330" s="59"/>
      <c r="C330" s="126" t="s">
        <v>441</v>
      </c>
      <c r="D330" s="60"/>
      <c r="E330" s="59"/>
      <c r="F330" s="61"/>
      <c r="G330" s="129">
        <f>+SUMPRODUCT($F$327:$F$328,G327:G328)</f>
        <v>25120000</v>
      </c>
      <c r="H330" s="129">
        <f t="shared" ref="H330:BR330" si="23">+SUMPRODUCT($F$327:$F$328,H327:H328)</f>
        <v>0</v>
      </c>
      <c r="I330" s="129">
        <f t="shared" si="23"/>
        <v>0</v>
      </c>
      <c r="J330" s="129">
        <f t="shared" si="23"/>
        <v>0</v>
      </c>
      <c r="K330" s="129">
        <f t="shared" si="23"/>
        <v>0</v>
      </c>
      <c r="L330" s="129">
        <f t="shared" si="23"/>
        <v>0</v>
      </c>
      <c r="M330" s="129">
        <f t="shared" si="23"/>
        <v>0</v>
      </c>
      <c r="N330" s="129">
        <f t="shared" si="23"/>
        <v>0</v>
      </c>
      <c r="O330" s="129">
        <f t="shared" si="23"/>
        <v>0</v>
      </c>
      <c r="P330" s="129">
        <f t="shared" si="23"/>
        <v>0</v>
      </c>
      <c r="Q330" s="129">
        <f t="shared" si="23"/>
        <v>0</v>
      </c>
      <c r="R330" s="129">
        <f t="shared" si="23"/>
        <v>0</v>
      </c>
      <c r="S330" s="129">
        <f t="shared" si="23"/>
        <v>0</v>
      </c>
      <c r="T330" s="129">
        <f t="shared" si="23"/>
        <v>0</v>
      </c>
      <c r="U330" s="129">
        <f t="shared" si="23"/>
        <v>0</v>
      </c>
      <c r="V330" s="129">
        <f t="shared" si="23"/>
        <v>0</v>
      </c>
      <c r="W330" s="129">
        <f t="shared" si="23"/>
        <v>0</v>
      </c>
      <c r="X330" s="129">
        <f t="shared" si="23"/>
        <v>0</v>
      </c>
      <c r="Y330" s="129">
        <f t="shared" si="23"/>
        <v>0</v>
      </c>
      <c r="Z330" s="129">
        <f t="shared" si="23"/>
        <v>0</v>
      </c>
      <c r="AA330" s="129">
        <f t="shared" si="23"/>
        <v>0</v>
      </c>
      <c r="AB330" s="129">
        <f t="shared" si="23"/>
        <v>0</v>
      </c>
      <c r="AC330" s="129">
        <f t="shared" si="23"/>
        <v>0</v>
      </c>
      <c r="AD330" s="129">
        <f t="shared" si="23"/>
        <v>0</v>
      </c>
      <c r="AE330" s="129">
        <f t="shared" si="23"/>
        <v>0</v>
      </c>
      <c r="AF330" s="129">
        <f t="shared" si="23"/>
        <v>0</v>
      </c>
      <c r="AG330" s="129">
        <f t="shared" si="23"/>
        <v>0</v>
      </c>
      <c r="AH330" s="129">
        <f t="shared" si="23"/>
        <v>0</v>
      </c>
      <c r="AI330" s="129">
        <f t="shared" si="23"/>
        <v>0</v>
      </c>
      <c r="AJ330" s="129">
        <f t="shared" si="23"/>
        <v>0</v>
      </c>
      <c r="AK330" s="129">
        <f t="shared" si="23"/>
        <v>0</v>
      </c>
      <c r="AL330" s="129">
        <f t="shared" si="23"/>
        <v>0</v>
      </c>
      <c r="AM330" s="129">
        <f t="shared" si="23"/>
        <v>0</v>
      </c>
      <c r="AN330" s="129">
        <f t="shared" si="23"/>
        <v>0</v>
      </c>
      <c r="AO330" s="129">
        <f t="shared" si="23"/>
        <v>0</v>
      </c>
      <c r="AP330" s="129">
        <f t="shared" si="23"/>
        <v>0</v>
      </c>
      <c r="AQ330" s="129">
        <f t="shared" si="23"/>
        <v>0</v>
      </c>
      <c r="AR330" s="129">
        <f t="shared" si="23"/>
        <v>0</v>
      </c>
      <c r="AS330" s="129">
        <f t="shared" si="23"/>
        <v>0</v>
      </c>
      <c r="AT330" s="129">
        <f t="shared" si="23"/>
        <v>0</v>
      </c>
      <c r="AU330" s="129">
        <f t="shared" si="23"/>
        <v>0</v>
      </c>
      <c r="AV330" s="129">
        <f t="shared" si="23"/>
        <v>0</v>
      </c>
      <c r="AW330" s="129">
        <f t="shared" si="23"/>
        <v>0</v>
      </c>
      <c r="AX330" s="129">
        <f t="shared" si="23"/>
        <v>0</v>
      </c>
      <c r="AY330" s="129">
        <f t="shared" si="23"/>
        <v>0</v>
      </c>
      <c r="AZ330" s="129">
        <f t="shared" si="23"/>
        <v>0</v>
      </c>
      <c r="BA330" s="129">
        <f t="shared" si="23"/>
        <v>0</v>
      </c>
      <c r="BB330" s="129">
        <f t="shared" si="23"/>
        <v>0</v>
      </c>
      <c r="BC330" s="129">
        <f t="shared" si="23"/>
        <v>0</v>
      </c>
      <c r="BD330" s="129">
        <f t="shared" si="23"/>
        <v>0</v>
      </c>
      <c r="BE330" s="129">
        <f t="shared" si="23"/>
        <v>0</v>
      </c>
      <c r="BF330" s="129">
        <f t="shared" si="23"/>
        <v>0</v>
      </c>
      <c r="BG330" s="129">
        <f t="shared" si="23"/>
        <v>0</v>
      </c>
      <c r="BH330" s="129">
        <f t="shared" si="23"/>
        <v>0</v>
      </c>
      <c r="BI330" s="129">
        <f t="shared" si="23"/>
        <v>0</v>
      </c>
      <c r="BJ330" s="129">
        <f t="shared" si="23"/>
        <v>0</v>
      </c>
      <c r="BK330" s="129">
        <f t="shared" si="23"/>
        <v>0</v>
      </c>
      <c r="BL330" s="129">
        <f t="shared" si="23"/>
        <v>0</v>
      </c>
      <c r="BM330" s="129">
        <f t="shared" si="23"/>
        <v>0</v>
      </c>
      <c r="BN330" s="129">
        <f t="shared" si="23"/>
        <v>0</v>
      </c>
      <c r="BO330" s="129">
        <f t="shared" si="23"/>
        <v>0</v>
      </c>
      <c r="BP330" s="129">
        <f t="shared" si="23"/>
        <v>0</v>
      </c>
      <c r="BQ330" s="129">
        <f t="shared" si="23"/>
        <v>0</v>
      </c>
      <c r="BR330" s="129">
        <f t="shared" si="23"/>
        <v>0</v>
      </c>
    </row>
    <row r="331" spans="2:70" x14ac:dyDescent="0.25">
      <c r="B331" s="59"/>
      <c r="C331" s="126"/>
      <c r="D331" s="60"/>
      <c r="E331" s="59"/>
      <c r="F331" s="61"/>
      <c r="G331" s="129"/>
      <c r="H331" s="61"/>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row>
    <row r="332" spans="2:70" x14ac:dyDescent="0.25">
      <c r="B332" s="59"/>
      <c r="C332" s="59"/>
      <c r="D332" s="60"/>
      <c r="E332" s="59"/>
      <c r="F332" s="61"/>
      <c r="G332" s="61"/>
      <c r="H332" s="61"/>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row>
    <row r="333" spans="2:70" x14ac:dyDescent="0.25">
      <c r="B333" s="59"/>
      <c r="C333" s="59"/>
      <c r="D333" s="60"/>
      <c r="E333" s="59"/>
      <c r="F333" s="61"/>
      <c r="G333" s="61"/>
      <c r="H333" s="61"/>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row>
    <row r="334" spans="2:70" x14ac:dyDescent="0.25">
      <c r="B334" s="59"/>
      <c r="C334" s="59"/>
      <c r="D334" s="60"/>
      <c r="E334" s="59"/>
      <c r="F334" s="61"/>
      <c r="G334" s="61"/>
      <c r="H334" s="61"/>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row>
    <row r="335" spans="2:70" x14ac:dyDescent="0.25">
      <c r="B335" s="58"/>
      <c r="C335" s="130" t="str">
        <f>+Inventario!C335</f>
        <v xml:space="preserve">SISTEMA DE TELEGESTIÓN </v>
      </c>
      <c r="D335" s="131"/>
      <c r="E335" s="58"/>
      <c r="F335" s="132"/>
      <c r="G335" s="132"/>
      <c r="H335" s="132"/>
      <c r="I335" s="58"/>
      <c r="J335" s="29"/>
      <c r="K335" s="30"/>
      <c r="L335" s="30"/>
      <c r="M335" s="132"/>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row>
    <row r="336" spans="2:70" x14ac:dyDescent="0.25">
      <c r="B336" s="59" t="s">
        <v>698</v>
      </c>
      <c r="C336" s="62" t="str">
        <f>+VLOOKUP(B336,'resumen UCAP'!$A$5:$O$329,2,0)</f>
        <v xml:space="preserve">UCAP Telegestión </v>
      </c>
      <c r="D336" s="63"/>
      <c r="E336" s="63" t="str">
        <f>+VLOOKUP(B336,'resumen UCAP'!$A$5:$O$329,3,0)</f>
        <v>Un</v>
      </c>
      <c r="F336" s="64">
        <f>+VLOOKUP(B336,'resumen UCAP'!$A$5:$O$329,15,0)</f>
        <v>439281.21382080007</v>
      </c>
      <c r="G336" s="61"/>
      <c r="H336" s="125"/>
      <c r="I336" s="125"/>
      <c r="J336" s="125"/>
      <c r="K336" s="125"/>
      <c r="L336" s="125"/>
      <c r="M336" s="125"/>
      <c r="N336" s="125"/>
      <c r="O336" s="125"/>
      <c r="P336" s="125"/>
      <c r="Q336" s="125"/>
      <c r="R336" s="125"/>
      <c r="S336" s="125"/>
      <c r="T336" s="125"/>
      <c r="U336" s="125"/>
      <c r="V336" s="125"/>
      <c r="W336" s="125">
        <f>-'TOTAL INVERSION IAP'!H336</f>
        <v>0</v>
      </c>
      <c r="X336" s="125">
        <f>-'TOTAL INVERSION IAP'!I336</f>
        <v>0</v>
      </c>
      <c r="Y336" s="125">
        <f>-'TOTAL INVERSION IAP'!J336</f>
        <v>0</v>
      </c>
      <c r="Z336" s="125">
        <f>-'TOTAL INVERSION IAP'!K336</f>
        <v>0</v>
      </c>
      <c r="AA336" s="125">
        <f>-'TOTAL INVERSION IAP'!L336</f>
        <v>0</v>
      </c>
      <c r="AB336" s="125">
        <f>-'TOTAL INVERSION IAP'!M336</f>
        <v>0</v>
      </c>
      <c r="AC336" s="125">
        <f>-'TOTAL INVERSION IAP'!N336</f>
        <v>0</v>
      </c>
      <c r="AD336" s="125">
        <f>-'TOTAL INVERSION IAP'!O336</f>
        <v>0</v>
      </c>
      <c r="AE336" s="125">
        <f>-'TOTAL INVERSION IAP'!P336</f>
        <v>0</v>
      </c>
      <c r="AF336" s="125">
        <f>-'TOTAL INVERSION IAP'!Q336</f>
        <v>0</v>
      </c>
      <c r="AG336" s="125">
        <f>-'TOTAL INVERSION IAP'!R336</f>
        <v>0</v>
      </c>
      <c r="AH336" s="125">
        <f>-'TOTAL INVERSION IAP'!S336</f>
        <v>0</v>
      </c>
      <c r="AI336" s="125">
        <f>-'TOTAL INVERSION IAP'!T336</f>
        <v>0</v>
      </c>
      <c r="AJ336" s="125">
        <f>-'TOTAL INVERSION IAP'!U336</f>
        <v>0</v>
      </c>
      <c r="AK336" s="125">
        <f>-'TOTAL INVERSION IAP'!V336</f>
        <v>0</v>
      </c>
      <c r="AL336" s="125">
        <f>-'TOTAL INVERSION IAP'!W336</f>
        <v>0</v>
      </c>
      <c r="AM336" s="125">
        <f>-'TOTAL INVERSION IAP'!X336</f>
        <v>0</v>
      </c>
      <c r="AN336" s="125">
        <f>-'TOTAL INVERSION IAP'!Y336</f>
        <v>0</v>
      </c>
      <c r="AO336" s="125">
        <f>-'TOTAL INVERSION IAP'!Z336</f>
        <v>0</v>
      </c>
      <c r="AP336" s="125">
        <f>-'TOTAL INVERSION IAP'!AA336</f>
        <v>0</v>
      </c>
      <c r="AQ336" s="125">
        <f>-'TOTAL INVERSION IAP'!AB336</f>
        <v>0</v>
      </c>
      <c r="AR336" s="125">
        <f>-'TOTAL INVERSION IAP'!AC336</f>
        <v>0</v>
      </c>
      <c r="AS336" s="125">
        <f>-'TOTAL INVERSION IAP'!AD336</f>
        <v>0</v>
      </c>
      <c r="AT336" s="125">
        <f>-'TOTAL INVERSION IAP'!AE336</f>
        <v>0</v>
      </c>
      <c r="AU336" s="125">
        <f>-'TOTAL INVERSION IAP'!AF336</f>
        <v>0</v>
      </c>
      <c r="AV336" s="125">
        <f>-'TOTAL INVERSION IAP'!AG336</f>
        <v>0</v>
      </c>
      <c r="AW336" s="125">
        <f>-'TOTAL INVERSION IAP'!AH336</f>
        <v>0</v>
      </c>
      <c r="AX336" s="125">
        <f>-'TOTAL INVERSION IAP'!AI336</f>
        <v>0</v>
      </c>
      <c r="AY336" s="125">
        <f>-'TOTAL INVERSION IAP'!AJ336</f>
        <v>0</v>
      </c>
      <c r="AZ336" s="125">
        <f>-'TOTAL INVERSION IAP'!AK336</f>
        <v>0</v>
      </c>
      <c r="BA336" s="125">
        <f>-'TOTAL INVERSION IAP'!AL336</f>
        <v>0</v>
      </c>
      <c r="BB336" s="125">
        <f>-'TOTAL INVERSION IAP'!AM336</f>
        <v>0</v>
      </c>
      <c r="BC336" s="125">
        <f>-'TOTAL INVERSION IAP'!AN336</f>
        <v>0</v>
      </c>
      <c r="BD336" s="125">
        <f>-'TOTAL INVERSION IAP'!AO336</f>
        <v>0</v>
      </c>
      <c r="BE336" s="125">
        <f>-'TOTAL INVERSION IAP'!AP336</f>
        <v>0</v>
      </c>
      <c r="BF336" s="125">
        <f>-'TOTAL INVERSION IAP'!AQ336</f>
        <v>0</v>
      </c>
      <c r="BG336" s="125">
        <f>-'TOTAL INVERSION IAP'!AR336</f>
        <v>0</v>
      </c>
      <c r="BH336" s="125">
        <f>-'TOTAL INVERSION IAP'!AS336</f>
        <v>0</v>
      </c>
      <c r="BI336" s="125">
        <f>-'TOTAL INVERSION IAP'!AT336</f>
        <v>0</v>
      </c>
      <c r="BJ336" s="125">
        <f>-'TOTAL INVERSION IAP'!AU336</f>
        <v>0</v>
      </c>
      <c r="BK336" s="125">
        <f>-'TOTAL INVERSION IAP'!AV336</f>
        <v>0</v>
      </c>
      <c r="BL336" s="125">
        <f>-'TOTAL INVERSION IAP'!AW336</f>
        <v>0</v>
      </c>
      <c r="BM336" s="125">
        <f>-'TOTAL INVERSION IAP'!AX336</f>
        <v>0</v>
      </c>
      <c r="BN336" s="125">
        <f>-'TOTAL INVERSION IAP'!AY336</f>
        <v>0</v>
      </c>
      <c r="BO336" s="125">
        <f>-'TOTAL INVERSION IAP'!AZ336</f>
        <v>0</v>
      </c>
      <c r="BP336" s="125">
        <f>-'TOTAL INVERSION IAP'!BA336</f>
        <v>0</v>
      </c>
      <c r="BQ336" s="125">
        <f>-'TOTAL INVERSION IAP'!BB336</f>
        <v>0</v>
      </c>
      <c r="BR336" s="125">
        <f>-'TOTAL INVERSION IAP'!BC336</f>
        <v>0</v>
      </c>
    </row>
    <row r="337" spans="1:70" x14ac:dyDescent="0.25">
      <c r="B337" s="59"/>
      <c r="C337" s="59"/>
      <c r="D337" s="60"/>
      <c r="E337" s="59"/>
      <c r="F337" s="61"/>
      <c r="G337" s="61"/>
      <c r="H337" s="61"/>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row>
    <row r="338" spans="1:70" s="121" customFormat="1" x14ac:dyDescent="0.25">
      <c r="A338" s="57"/>
      <c r="B338" s="59"/>
      <c r="C338" s="127" t="s">
        <v>289</v>
      </c>
      <c r="D338" s="60"/>
      <c r="E338" s="59"/>
      <c r="F338" s="61"/>
      <c r="G338" s="129">
        <f>+SUM(G336:G337)</f>
        <v>0</v>
      </c>
      <c r="H338" s="129">
        <f t="shared" ref="H338:AK338" si="24">+SUM(H336:H337)</f>
        <v>0</v>
      </c>
      <c r="I338" s="129">
        <f t="shared" si="24"/>
        <v>0</v>
      </c>
      <c r="J338" s="129">
        <f t="shared" si="24"/>
        <v>0</v>
      </c>
      <c r="K338" s="129">
        <f t="shared" si="24"/>
        <v>0</v>
      </c>
      <c r="L338" s="129">
        <f t="shared" si="24"/>
        <v>0</v>
      </c>
      <c r="M338" s="129">
        <f t="shared" si="24"/>
        <v>0</v>
      </c>
      <c r="N338" s="129">
        <f t="shared" si="24"/>
        <v>0</v>
      </c>
      <c r="O338" s="129">
        <f t="shared" si="24"/>
        <v>0</v>
      </c>
      <c r="P338" s="129">
        <f t="shared" si="24"/>
        <v>0</v>
      </c>
      <c r="Q338" s="129">
        <f t="shared" si="24"/>
        <v>0</v>
      </c>
      <c r="R338" s="129">
        <f t="shared" si="24"/>
        <v>0</v>
      </c>
      <c r="S338" s="129">
        <f t="shared" si="24"/>
        <v>0</v>
      </c>
      <c r="T338" s="129">
        <f t="shared" si="24"/>
        <v>0</v>
      </c>
      <c r="U338" s="129">
        <f t="shared" si="24"/>
        <v>0</v>
      </c>
      <c r="V338" s="129">
        <f t="shared" si="24"/>
        <v>0</v>
      </c>
      <c r="W338" s="129">
        <f t="shared" si="24"/>
        <v>0</v>
      </c>
      <c r="X338" s="129">
        <f t="shared" si="24"/>
        <v>0</v>
      </c>
      <c r="Y338" s="129">
        <f t="shared" si="24"/>
        <v>0</v>
      </c>
      <c r="Z338" s="129">
        <f t="shared" si="24"/>
        <v>0</v>
      </c>
      <c r="AA338" s="129">
        <f t="shared" si="24"/>
        <v>0</v>
      </c>
      <c r="AB338" s="129">
        <f t="shared" si="24"/>
        <v>0</v>
      </c>
      <c r="AC338" s="129">
        <f t="shared" si="24"/>
        <v>0</v>
      </c>
      <c r="AD338" s="129">
        <f t="shared" si="24"/>
        <v>0</v>
      </c>
      <c r="AE338" s="129">
        <f t="shared" si="24"/>
        <v>0</v>
      </c>
      <c r="AF338" s="129">
        <f t="shared" si="24"/>
        <v>0</v>
      </c>
      <c r="AG338" s="129">
        <f t="shared" si="24"/>
        <v>0</v>
      </c>
      <c r="AH338" s="129">
        <f t="shared" si="24"/>
        <v>0</v>
      </c>
      <c r="AI338" s="129">
        <f t="shared" si="24"/>
        <v>0</v>
      </c>
      <c r="AJ338" s="129">
        <f t="shared" si="24"/>
        <v>0</v>
      </c>
      <c r="AK338" s="129">
        <f t="shared" si="24"/>
        <v>0</v>
      </c>
      <c r="AL338" s="129">
        <f t="shared" ref="AL338:BR338" si="25">+SUM(AL336:AL337)</f>
        <v>0</v>
      </c>
      <c r="AM338" s="129">
        <f t="shared" si="25"/>
        <v>0</v>
      </c>
      <c r="AN338" s="129">
        <f t="shared" si="25"/>
        <v>0</v>
      </c>
      <c r="AO338" s="129">
        <f t="shared" si="25"/>
        <v>0</v>
      </c>
      <c r="AP338" s="129">
        <f t="shared" si="25"/>
        <v>0</v>
      </c>
      <c r="AQ338" s="129">
        <f t="shared" si="25"/>
        <v>0</v>
      </c>
      <c r="AR338" s="129">
        <f t="shared" si="25"/>
        <v>0</v>
      </c>
      <c r="AS338" s="129">
        <f t="shared" si="25"/>
        <v>0</v>
      </c>
      <c r="AT338" s="129">
        <f t="shared" si="25"/>
        <v>0</v>
      </c>
      <c r="AU338" s="129">
        <f t="shared" si="25"/>
        <v>0</v>
      </c>
      <c r="AV338" s="129">
        <f t="shared" si="25"/>
        <v>0</v>
      </c>
      <c r="AW338" s="129">
        <f t="shared" si="25"/>
        <v>0</v>
      </c>
      <c r="AX338" s="129">
        <f t="shared" si="25"/>
        <v>0</v>
      </c>
      <c r="AY338" s="129">
        <f t="shared" si="25"/>
        <v>0</v>
      </c>
      <c r="AZ338" s="129">
        <f t="shared" si="25"/>
        <v>0</v>
      </c>
      <c r="BA338" s="129">
        <f t="shared" si="25"/>
        <v>0</v>
      </c>
      <c r="BB338" s="129">
        <f t="shared" si="25"/>
        <v>0</v>
      </c>
      <c r="BC338" s="129">
        <f t="shared" si="25"/>
        <v>0</v>
      </c>
      <c r="BD338" s="129">
        <f t="shared" si="25"/>
        <v>0</v>
      </c>
      <c r="BE338" s="129">
        <f t="shared" si="25"/>
        <v>0</v>
      </c>
      <c r="BF338" s="129">
        <f t="shared" si="25"/>
        <v>0</v>
      </c>
      <c r="BG338" s="129">
        <f t="shared" si="25"/>
        <v>0</v>
      </c>
      <c r="BH338" s="129">
        <f t="shared" si="25"/>
        <v>0</v>
      </c>
      <c r="BI338" s="129">
        <f t="shared" si="25"/>
        <v>0</v>
      </c>
      <c r="BJ338" s="129">
        <f t="shared" si="25"/>
        <v>0</v>
      </c>
      <c r="BK338" s="129">
        <f t="shared" si="25"/>
        <v>0</v>
      </c>
      <c r="BL338" s="129">
        <f t="shared" si="25"/>
        <v>0</v>
      </c>
      <c r="BM338" s="129">
        <f t="shared" si="25"/>
        <v>0</v>
      </c>
      <c r="BN338" s="129">
        <f t="shared" si="25"/>
        <v>0</v>
      </c>
      <c r="BO338" s="129">
        <f t="shared" si="25"/>
        <v>0</v>
      </c>
      <c r="BP338" s="129">
        <f t="shared" si="25"/>
        <v>0</v>
      </c>
      <c r="BQ338" s="129">
        <f t="shared" si="25"/>
        <v>0</v>
      </c>
      <c r="BR338" s="129">
        <f t="shared" si="25"/>
        <v>0</v>
      </c>
    </row>
    <row r="339" spans="1:70" s="121" customFormat="1" x14ac:dyDescent="0.25">
      <c r="A339" s="57"/>
      <c r="B339" s="59"/>
      <c r="C339" s="126" t="s">
        <v>441</v>
      </c>
      <c r="D339" s="60"/>
      <c r="E339" s="59"/>
      <c r="F339" s="61"/>
      <c r="G339" s="129">
        <f>+SUMPRODUCT($F$336:$F$337,G336:G337)</f>
        <v>0</v>
      </c>
      <c r="H339" s="129">
        <f t="shared" ref="H339:BR339" si="26">+SUMPRODUCT($F$336:$F$337,H336:H337)</f>
        <v>0</v>
      </c>
      <c r="I339" s="129">
        <f t="shared" si="26"/>
        <v>0</v>
      </c>
      <c r="J339" s="129">
        <f t="shared" si="26"/>
        <v>0</v>
      </c>
      <c r="K339" s="129">
        <f t="shared" si="26"/>
        <v>0</v>
      </c>
      <c r="L339" s="129">
        <f t="shared" si="26"/>
        <v>0</v>
      </c>
      <c r="M339" s="129">
        <f t="shared" si="26"/>
        <v>0</v>
      </c>
      <c r="N339" s="129">
        <f t="shared" si="26"/>
        <v>0</v>
      </c>
      <c r="O339" s="129">
        <f t="shared" si="26"/>
        <v>0</v>
      </c>
      <c r="P339" s="129">
        <f t="shared" si="26"/>
        <v>0</v>
      </c>
      <c r="Q339" s="129">
        <f t="shared" si="26"/>
        <v>0</v>
      </c>
      <c r="R339" s="129">
        <f t="shared" si="26"/>
        <v>0</v>
      </c>
      <c r="S339" s="129">
        <f t="shared" si="26"/>
        <v>0</v>
      </c>
      <c r="T339" s="129">
        <f t="shared" si="26"/>
        <v>0</v>
      </c>
      <c r="U339" s="129">
        <f t="shared" si="26"/>
        <v>0</v>
      </c>
      <c r="V339" s="129">
        <f t="shared" si="26"/>
        <v>0</v>
      </c>
      <c r="W339" s="129">
        <f t="shared" si="26"/>
        <v>0</v>
      </c>
      <c r="X339" s="129">
        <f t="shared" si="26"/>
        <v>0</v>
      </c>
      <c r="Y339" s="129">
        <f t="shared" si="26"/>
        <v>0</v>
      </c>
      <c r="Z339" s="129">
        <f t="shared" si="26"/>
        <v>0</v>
      </c>
      <c r="AA339" s="129">
        <f t="shared" si="26"/>
        <v>0</v>
      </c>
      <c r="AB339" s="129">
        <f t="shared" si="26"/>
        <v>0</v>
      </c>
      <c r="AC339" s="129">
        <f t="shared" si="26"/>
        <v>0</v>
      </c>
      <c r="AD339" s="129">
        <f t="shared" si="26"/>
        <v>0</v>
      </c>
      <c r="AE339" s="129">
        <f t="shared" si="26"/>
        <v>0</v>
      </c>
      <c r="AF339" s="129">
        <f t="shared" si="26"/>
        <v>0</v>
      </c>
      <c r="AG339" s="129">
        <f t="shared" si="26"/>
        <v>0</v>
      </c>
      <c r="AH339" s="129">
        <f t="shared" si="26"/>
        <v>0</v>
      </c>
      <c r="AI339" s="129">
        <f t="shared" si="26"/>
        <v>0</v>
      </c>
      <c r="AJ339" s="129">
        <f t="shared" si="26"/>
        <v>0</v>
      </c>
      <c r="AK339" s="129">
        <f t="shared" si="26"/>
        <v>0</v>
      </c>
      <c r="AL339" s="129">
        <f t="shared" si="26"/>
        <v>0</v>
      </c>
      <c r="AM339" s="129">
        <f t="shared" si="26"/>
        <v>0</v>
      </c>
      <c r="AN339" s="129">
        <f t="shared" si="26"/>
        <v>0</v>
      </c>
      <c r="AO339" s="129">
        <f t="shared" si="26"/>
        <v>0</v>
      </c>
      <c r="AP339" s="129">
        <f t="shared" si="26"/>
        <v>0</v>
      </c>
      <c r="AQ339" s="129">
        <f t="shared" si="26"/>
        <v>0</v>
      </c>
      <c r="AR339" s="129">
        <f t="shared" si="26"/>
        <v>0</v>
      </c>
      <c r="AS339" s="129">
        <f t="shared" si="26"/>
        <v>0</v>
      </c>
      <c r="AT339" s="129">
        <f t="shared" si="26"/>
        <v>0</v>
      </c>
      <c r="AU339" s="129">
        <f t="shared" si="26"/>
        <v>0</v>
      </c>
      <c r="AV339" s="129">
        <f t="shared" si="26"/>
        <v>0</v>
      </c>
      <c r="AW339" s="129">
        <f t="shared" si="26"/>
        <v>0</v>
      </c>
      <c r="AX339" s="129">
        <f t="shared" si="26"/>
        <v>0</v>
      </c>
      <c r="AY339" s="129">
        <f t="shared" si="26"/>
        <v>0</v>
      </c>
      <c r="AZ339" s="129">
        <f t="shared" si="26"/>
        <v>0</v>
      </c>
      <c r="BA339" s="129">
        <f t="shared" si="26"/>
        <v>0</v>
      </c>
      <c r="BB339" s="129">
        <f t="shared" si="26"/>
        <v>0</v>
      </c>
      <c r="BC339" s="129">
        <f t="shared" si="26"/>
        <v>0</v>
      </c>
      <c r="BD339" s="129">
        <f t="shared" si="26"/>
        <v>0</v>
      </c>
      <c r="BE339" s="129">
        <f t="shared" si="26"/>
        <v>0</v>
      </c>
      <c r="BF339" s="129">
        <f t="shared" si="26"/>
        <v>0</v>
      </c>
      <c r="BG339" s="129">
        <f t="shared" si="26"/>
        <v>0</v>
      </c>
      <c r="BH339" s="129">
        <f t="shared" si="26"/>
        <v>0</v>
      </c>
      <c r="BI339" s="129">
        <f t="shared" si="26"/>
        <v>0</v>
      </c>
      <c r="BJ339" s="129">
        <f t="shared" si="26"/>
        <v>0</v>
      </c>
      <c r="BK339" s="129">
        <f t="shared" si="26"/>
        <v>0</v>
      </c>
      <c r="BL339" s="129">
        <f t="shared" si="26"/>
        <v>0</v>
      </c>
      <c r="BM339" s="129">
        <f t="shared" si="26"/>
        <v>0</v>
      </c>
      <c r="BN339" s="129">
        <f t="shared" si="26"/>
        <v>0</v>
      </c>
      <c r="BO339" s="129">
        <f t="shared" si="26"/>
        <v>0</v>
      </c>
      <c r="BP339" s="129">
        <f t="shared" si="26"/>
        <v>0</v>
      </c>
      <c r="BQ339" s="129">
        <f t="shared" si="26"/>
        <v>0</v>
      </c>
      <c r="BR339" s="129">
        <f t="shared" si="26"/>
        <v>0</v>
      </c>
    </row>
    <row r="340" spans="1:70" s="121" customFormat="1" x14ac:dyDescent="0.25">
      <c r="A340" s="57"/>
      <c r="B340" s="59"/>
      <c r="C340" s="59"/>
      <c r="D340" s="60"/>
      <c r="E340" s="59"/>
      <c r="F340" s="61"/>
      <c r="G340" s="61"/>
      <c r="H340" s="61"/>
      <c r="I340" s="59"/>
      <c r="J340" s="59"/>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row>
    <row r="341" spans="1:70" s="121" customFormat="1" x14ac:dyDescent="0.25">
      <c r="A341" s="57"/>
      <c r="B341" s="59"/>
      <c r="C341" s="59"/>
      <c r="D341" s="60"/>
      <c r="E341" s="59"/>
      <c r="F341" s="61"/>
      <c r="G341" s="61"/>
      <c r="H341" s="61"/>
      <c r="I341" s="59"/>
      <c r="J341" s="59"/>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row>
    <row r="342" spans="1:70" s="121" customFormat="1" x14ac:dyDescent="0.25">
      <c r="A342" s="57"/>
      <c r="B342" s="59"/>
      <c r="C342" s="59"/>
      <c r="D342" s="60"/>
      <c r="E342" s="59"/>
      <c r="F342" s="61"/>
      <c r="G342" s="61"/>
      <c r="H342" s="61"/>
      <c r="I342" s="59"/>
      <c r="J342" s="59"/>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row>
    <row r="343" spans="1:70" s="121" customFormat="1" x14ac:dyDescent="0.25">
      <c r="A343" s="57"/>
      <c r="B343" s="59"/>
      <c r="C343" s="59"/>
      <c r="D343" s="60"/>
      <c r="E343" s="59"/>
      <c r="F343" s="61"/>
      <c r="G343" s="61"/>
      <c r="H343" s="61"/>
      <c r="I343" s="59"/>
      <c r="J343" s="59"/>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row>
    <row r="344" spans="1:70" s="121" customFormat="1" x14ac:dyDescent="0.25">
      <c r="A344" s="57"/>
      <c r="B344" s="57"/>
      <c r="C344" s="68" t="s">
        <v>439</v>
      </c>
      <c r="D344" s="120"/>
      <c r="E344" s="57"/>
      <c r="G344" s="134">
        <f>G339+G330+G321+G308+G298+G282+G238+G225</f>
        <v>31047186978.247078</v>
      </c>
      <c r="H344" s="134">
        <f>H339+H330+H321+H308+H298+H282+H238+H225</f>
        <v>0</v>
      </c>
      <c r="I344" s="134">
        <f t="shared" ref="I344:BR344" si="27">I339+I330+I321+I308+I298+I282+I238+I225</f>
        <v>0</v>
      </c>
      <c r="J344" s="134">
        <f t="shared" si="27"/>
        <v>0</v>
      </c>
      <c r="K344" s="134">
        <f t="shared" si="27"/>
        <v>0</v>
      </c>
      <c r="L344" s="134">
        <f t="shared" si="27"/>
        <v>0</v>
      </c>
      <c r="M344" s="134">
        <f t="shared" si="27"/>
        <v>0</v>
      </c>
      <c r="N344" s="134">
        <f t="shared" si="27"/>
        <v>0</v>
      </c>
      <c r="O344" s="134">
        <f t="shared" si="27"/>
        <v>0</v>
      </c>
      <c r="P344" s="134">
        <f t="shared" si="27"/>
        <v>0</v>
      </c>
      <c r="Q344" s="134">
        <f t="shared" si="27"/>
        <v>0</v>
      </c>
      <c r="R344" s="134">
        <f t="shared" si="27"/>
        <v>0</v>
      </c>
      <c r="S344" s="134">
        <f t="shared" si="27"/>
        <v>0</v>
      </c>
      <c r="T344" s="134">
        <f t="shared" si="27"/>
        <v>0</v>
      </c>
      <c r="U344" s="134">
        <f t="shared" si="27"/>
        <v>0</v>
      </c>
      <c r="V344" s="134">
        <f t="shared" si="27"/>
        <v>0</v>
      </c>
      <c r="W344" s="134">
        <f t="shared" si="27"/>
        <v>0</v>
      </c>
      <c r="X344" s="134">
        <f t="shared" si="27"/>
        <v>-2779299132.6750002</v>
      </c>
      <c r="Y344" s="134">
        <f t="shared" si="27"/>
        <v>-3475137582.9241652</v>
      </c>
      <c r="Z344" s="134">
        <f t="shared" si="27"/>
        <v>-3743011491.637002</v>
      </c>
      <c r="AA344" s="134">
        <f t="shared" si="27"/>
        <v>-3642136423.417222</v>
      </c>
      <c r="AB344" s="134">
        <f t="shared" si="27"/>
        <v>-2571262744.4518557</v>
      </c>
      <c r="AC344" s="134">
        <f t="shared" si="27"/>
        <v>-244578323.67539999</v>
      </c>
      <c r="AD344" s="134">
        <f t="shared" si="27"/>
        <v>-244578323.67539999</v>
      </c>
      <c r="AE344" s="134">
        <f t="shared" si="27"/>
        <v>-244578323.67539999</v>
      </c>
      <c r="AF344" s="134">
        <f t="shared" si="27"/>
        <v>-244578323.67539999</v>
      </c>
      <c r="AG344" s="134">
        <f t="shared" si="27"/>
        <v>-244578323.67539999</v>
      </c>
      <c r="AH344" s="134">
        <f t="shared" si="27"/>
        <v>-244578323.67539999</v>
      </c>
      <c r="AI344" s="134">
        <f t="shared" si="27"/>
        <v>-244578323.67539999</v>
      </c>
      <c r="AJ344" s="134">
        <f t="shared" si="27"/>
        <v>-244578323.67539999</v>
      </c>
      <c r="AK344" s="134">
        <f t="shared" si="27"/>
        <v>-244578323.67539999</v>
      </c>
      <c r="AL344" s="134">
        <f t="shared" si="27"/>
        <v>-34662198425.555656</v>
      </c>
      <c r="AM344" s="134">
        <f t="shared" si="27"/>
        <v>-3335158959.21</v>
      </c>
      <c r="AN344" s="134">
        <f t="shared" si="27"/>
        <v>-4030997409.4591656</v>
      </c>
      <c r="AO344" s="134">
        <f t="shared" si="27"/>
        <v>-4298871318.1720018</v>
      </c>
      <c r="AP344" s="134">
        <f t="shared" si="27"/>
        <v>-4197996249.9522219</v>
      </c>
      <c r="AQ344" s="134">
        <f t="shared" si="27"/>
        <v>-3127122570.986856</v>
      </c>
      <c r="AR344" s="134">
        <f t="shared" si="27"/>
        <v>-800438150.21039999</v>
      </c>
      <c r="AS344" s="134">
        <f t="shared" si="27"/>
        <v>-800438150.21039999</v>
      </c>
      <c r="AT344" s="134">
        <f t="shared" si="27"/>
        <v>-800438150.21039999</v>
      </c>
      <c r="AU344" s="134">
        <f t="shared" si="27"/>
        <v>-800438150.21039999</v>
      </c>
      <c r="AV344" s="134">
        <f t="shared" si="27"/>
        <v>-800438150.21039999</v>
      </c>
      <c r="AW344" s="134">
        <f t="shared" si="27"/>
        <v>-800438150.21039999</v>
      </c>
      <c r="AX344" s="134">
        <f t="shared" si="27"/>
        <v>-800438150.21039999</v>
      </c>
      <c r="AY344" s="134">
        <f t="shared" si="27"/>
        <v>-800438150.21039999</v>
      </c>
      <c r="AZ344" s="134">
        <f t="shared" si="27"/>
        <v>-800438150.21039999</v>
      </c>
      <c r="BA344" s="134">
        <f t="shared" si="27"/>
        <v>0</v>
      </c>
      <c r="BB344" s="134">
        <f t="shared" si="27"/>
        <v>0</v>
      </c>
      <c r="BC344" s="134">
        <f t="shared" si="27"/>
        <v>0</v>
      </c>
      <c r="BD344" s="134">
        <f t="shared" si="27"/>
        <v>0</v>
      </c>
      <c r="BE344" s="134">
        <f t="shared" si="27"/>
        <v>0</v>
      </c>
      <c r="BF344" s="134">
        <f t="shared" si="27"/>
        <v>0</v>
      </c>
      <c r="BG344" s="134">
        <f t="shared" si="27"/>
        <v>0</v>
      </c>
      <c r="BH344" s="134">
        <f t="shared" si="27"/>
        <v>0</v>
      </c>
      <c r="BI344" s="134">
        <f t="shared" si="27"/>
        <v>0</v>
      </c>
      <c r="BJ344" s="134">
        <f t="shared" si="27"/>
        <v>0</v>
      </c>
      <c r="BK344" s="134">
        <f t="shared" si="27"/>
        <v>0</v>
      </c>
      <c r="BL344" s="134">
        <f t="shared" si="27"/>
        <v>0</v>
      </c>
      <c r="BM344" s="134">
        <f t="shared" si="27"/>
        <v>0</v>
      </c>
      <c r="BN344" s="134">
        <f t="shared" si="27"/>
        <v>0</v>
      </c>
      <c r="BO344" s="134">
        <f t="shared" si="27"/>
        <v>0</v>
      </c>
      <c r="BP344" s="134">
        <f t="shared" si="27"/>
        <v>0</v>
      </c>
      <c r="BQ344" s="134">
        <f t="shared" si="27"/>
        <v>0</v>
      </c>
      <c r="BR344" s="134">
        <f t="shared" si="27"/>
        <v>0</v>
      </c>
    </row>
    <row r="351" spans="1:70" x14ac:dyDescent="0.25">
      <c r="C351" s="137" t="s">
        <v>14</v>
      </c>
      <c r="D351" s="137" t="s">
        <v>31</v>
      </c>
      <c r="E351" s="137" t="s">
        <v>710</v>
      </c>
    </row>
    <row r="352" spans="1:70" x14ac:dyDescent="0.25">
      <c r="C352" s="138" t="str">
        <f>+C4</f>
        <v>LUMINARIAS</v>
      </c>
      <c r="D352" s="139">
        <f>+SUM(H224:AK224)</f>
        <v>-12662</v>
      </c>
      <c r="E352" s="136">
        <f>+SUM(H225:AK225)</f>
        <v>-18412052288.183842</v>
      </c>
    </row>
    <row r="353" spans="3:5" x14ac:dyDescent="0.25">
      <c r="C353" s="59" t="str">
        <f>+C230</f>
        <v xml:space="preserve">OTROS ELEMENTOS PARA ILUMINACIÓN </v>
      </c>
      <c r="D353" s="139">
        <f>+SUM(H237:AK237)</f>
        <v>0</v>
      </c>
      <c r="E353" s="136">
        <f>+SUM(H238:AK238)</f>
        <v>0</v>
      </c>
    </row>
    <row r="354" spans="3:5" x14ac:dyDescent="0.25">
      <c r="C354" s="59" t="str">
        <f>+C243</f>
        <v>POSTES</v>
      </c>
      <c r="D354" s="139">
        <f>+SUM(H281:AK281)</f>
        <v>0</v>
      </c>
      <c r="E354" s="136">
        <f>+SUM(H282:AK282)</f>
        <v>0</v>
      </c>
    </row>
    <row r="355" spans="3:5" s="121" customFormat="1" x14ac:dyDescent="0.25">
      <c r="C355" s="59" t="str">
        <f>+C287</f>
        <v>REDES</v>
      </c>
      <c r="D355" s="139">
        <f>+SUM(H297:AK297)</f>
        <v>0</v>
      </c>
      <c r="E355" s="136">
        <f>+SUM(H298:AK298)</f>
        <v>0</v>
      </c>
    </row>
    <row r="356" spans="3:5" s="121" customFormat="1" x14ac:dyDescent="0.25">
      <c r="C356" s="59" t="str">
        <f>+C303</f>
        <v>CAMARAS, CANALIZACIONES, DUCTOS</v>
      </c>
      <c r="D356" s="139">
        <f>+SUM(H307:AK307)</f>
        <v>0</v>
      </c>
      <c r="E356" s="136">
        <f>+SUM(H308:AK308)</f>
        <v>0</v>
      </c>
    </row>
    <row r="357" spans="3:5" s="121" customFormat="1" x14ac:dyDescent="0.25">
      <c r="C357" s="59" t="str">
        <f>+C313</f>
        <v>TRANSFORMADORES, ELEMENTOS SUBESTACIONES</v>
      </c>
      <c r="D357" s="139">
        <f>+SUM(H320:AK320)</f>
        <v>0</v>
      </c>
      <c r="E357" s="136">
        <f>+SUM(H321:AK321)</f>
        <v>0</v>
      </c>
    </row>
    <row r="358" spans="3:5" s="121" customFormat="1" x14ac:dyDescent="0.25">
      <c r="C358" s="59" t="str">
        <f>+C326</f>
        <v>MEDIDORES</v>
      </c>
      <c r="D358" s="139">
        <f>+SUM(H329:AK329)</f>
        <v>0</v>
      </c>
      <c r="E358" s="136">
        <f>+SUM(H330:AK330)</f>
        <v>0</v>
      </c>
    </row>
    <row r="359" spans="3:5" s="121" customFormat="1" x14ac:dyDescent="0.25">
      <c r="C359" s="59" t="str">
        <f>+C335</f>
        <v xml:space="preserve">SISTEMA DE TELEGESTIÓN </v>
      </c>
      <c r="D359" s="139">
        <f>+SUM(H338:AK338)</f>
        <v>0</v>
      </c>
      <c r="E359" s="136">
        <f>+SUM(H339:AK339)</f>
        <v>0</v>
      </c>
    </row>
    <row r="360" spans="3:5" s="121" customFormat="1" x14ac:dyDescent="0.25">
      <c r="C360" s="68" t="s">
        <v>439</v>
      </c>
      <c r="D360" s="120"/>
      <c r="E360" s="140">
        <f>+SUM(E352:E359)</f>
        <v>-18412052288.183842</v>
      </c>
    </row>
    <row r="362" spans="3:5" x14ac:dyDescent="0.25">
      <c r="C362" s="153" t="s">
        <v>712</v>
      </c>
      <c r="D362" s="154"/>
      <c r="E362" s="155">
        <f>+E360-'Inversión 1 financiada'!E360-'Inversión 2.3 IAP'!E360-'Inversión 2.4 IAP'!E360-'Exp Veg 1-IAP'!E360-'Exp Veg 2-IAP'!E360</f>
        <v>-94803211188.081604</v>
      </c>
    </row>
  </sheetData>
  <mergeCells count="6">
    <mergeCell ref="G2:G3"/>
    <mergeCell ref="B2:B3"/>
    <mergeCell ref="C2:C3"/>
    <mergeCell ref="D2:D3"/>
    <mergeCell ref="E2:E3"/>
    <mergeCell ref="F2:F3"/>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FC362"/>
  <sheetViews>
    <sheetView workbookViewId="0">
      <pane xSplit="3" ySplit="4" topLeftCell="D5" activePane="bottomRight" state="frozen"/>
      <selection pane="topRight" activeCell="D1" sqref="D1"/>
      <selection pane="bottomLeft" activeCell="A5" sqref="A5"/>
      <selection pane="bottomRight" activeCell="I365" sqref="I365"/>
    </sheetView>
  </sheetViews>
  <sheetFormatPr baseColWidth="10" defaultColWidth="0" defaultRowHeight="14.25" x14ac:dyDescent="0.25"/>
  <cols>
    <col min="1" max="1" width="10.85546875" style="57" customWidth="1"/>
    <col min="2" max="2" width="9.28515625" style="57" bestFit="1" customWidth="1"/>
    <col min="3" max="3" width="50" style="57" bestFit="1" customWidth="1"/>
    <col min="4" max="4" width="17.140625" style="120" hidden="1" customWidth="1"/>
    <col min="5" max="5" width="7.42578125" style="57" hidden="1" customWidth="1"/>
    <col min="6" max="6" width="10.42578125" style="121" hidden="1" customWidth="1"/>
    <col min="7" max="7" width="17.140625" style="121" bestFit="1" customWidth="1"/>
    <col min="8" max="8" width="17.7109375" style="121" bestFit="1" customWidth="1"/>
    <col min="9" max="9" width="17.140625" style="121" bestFit="1" customWidth="1"/>
    <col min="10" max="10" width="17.7109375" style="121" bestFit="1" customWidth="1"/>
    <col min="11" max="11" width="17.140625" style="121" bestFit="1" customWidth="1"/>
    <col min="12" max="21" width="17.7109375" style="121" bestFit="1" customWidth="1"/>
    <col min="22" max="22" width="17.42578125" style="121" bestFit="1" customWidth="1"/>
    <col min="23" max="23" width="17.140625" style="121" bestFit="1" customWidth="1"/>
    <col min="24" max="24" width="17.7109375" style="121" bestFit="1" customWidth="1"/>
    <col min="25" max="25" width="17.42578125" style="121" bestFit="1" customWidth="1"/>
    <col min="26" max="32" width="17.7109375" style="121" bestFit="1" customWidth="1"/>
    <col min="33" max="33" width="17.42578125" style="121" bestFit="1" customWidth="1"/>
    <col min="34" max="34" width="17.7109375" style="121" bestFit="1" customWidth="1"/>
    <col min="35" max="35" width="17.42578125" style="121" bestFit="1" customWidth="1"/>
    <col min="36" max="37" width="17.7109375" style="121" bestFit="1" customWidth="1"/>
    <col min="38" max="38" width="10.85546875" style="57" customWidth="1"/>
    <col min="39" max="16383" width="10.85546875" style="57" hidden="1"/>
    <col min="16384" max="16384" width="10.140625" style="57" hidden="1"/>
  </cols>
  <sheetData>
    <row r="1" spans="1:37" x14ac:dyDescent="0.25">
      <c r="A1" s="56"/>
    </row>
    <row r="2" spans="1:37" s="135" customFormat="1" ht="9" x14ac:dyDescent="0.25">
      <c r="B2" s="536" t="s">
        <v>4</v>
      </c>
      <c r="C2" s="538" t="s">
        <v>47</v>
      </c>
      <c r="D2" s="538" t="s">
        <v>98</v>
      </c>
      <c r="E2" s="538" t="s">
        <v>16</v>
      </c>
      <c r="F2" s="532" t="s">
        <v>99</v>
      </c>
      <c r="G2" s="532" t="s">
        <v>100</v>
      </c>
      <c r="H2" s="290">
        <f>+'VÚ IAP'!H2</f>
        <v>1</v>
      </c>
      <c r="I2" s="472">
        <f>+'VÚ IAP'!I2</f>
        <v>2</v>
      </c>
      <c r="J2" s="290">
        <f>+'VÚ IAP'!J2</f>
        <v>3</v>
      </c>
      <c r="K2" s="290">
        <f>+'VÚ IAP'!K2</f>
        <v>4</v>
      </c>
      <c r="L2" s="290">
        <f>+'VÚ IAP'!L2</f>
        <v>5</v>
      </c>
      <c r="M2" s="290">
        <f>+'VÚ IAP'!M2</f>
        <v>6</v>
      </c>
      <c r="N2" s="290">
        <f>+'VÚ IAP'!N2</f>
        <v>7</v>
      </c>
      <c r="O2" s="290">
        <f>+'VÚ IAP'!O2</f>
        <v>8</v>
      </c>
      <c r="P2" s="290">
        <f>+'VÚ IAP'!P2</f>
        <v>9</v>
      </c>
      <c r="Q2" s="290">
        <f>+'VÚ IAP'!Q2</f>
        <v>10</v>
      </c>
      <c r="R2" s="290">
        <f>+'VÚ IAP'!R2</f>
        <v>11</v>
      </c>
      <c r="S2" s="290">
        <f>+'VÚ IAP'!S2</f>
        <v>12</v>
      </c>
      <c r="T2" s="290">
        <f>+'VÚ IAP'!T2</f>
        <v>13</v>
      </c>
      <c r="U2" s="290">
        <f>+'VÚ IAP'!U2</f>
        <v>14</v>
      </c>
      <c r="V2" s="290">
        <f>+'VÚ IAP'!V2</f>
        <v>15</v>
      </c>
      <c r="W2" s="290">
        <f>+'VÚ IAP'!W2</f>
        <v>16</v>
      </c>
      <c r="X2" s="290">
        <f>+'VÚ IAP'!X2</f>
        <v>17</v>
      </c>
      <c r="Y2" s="290">
        <f>+'VÚ IAP'!Y2</f>
        <v>18</v>
      </c>
      <c r="Z2" s="290">
        <f>+'VÚ IAP'!Z2</f>
        <v>19</v>
      </c>
      <c r="AA2" s="290">
        <f>+'VÚ IAP'!AA2</f>
        <v>20</v>
      </c>
      <c r="AB2" s="290">
        <f>+'VÚ IAP'!AB2</f>
        <v>21</v>
      </c>
      <c r="AC2" s="290">
        <f>+'VÚ IAP'!AC2</f>
        <v>22</v>
      </c>
      <c r="AD2" s="290">
        <f>+'VÚ IAP'!AD2</f>
        <v>23</v>
      </c>
      <c r="AE2" s="290">
        <f>+'VÚ IAP'!AE2</f>
        <v>24</v>
      </c>
      <c r="AF2" s="290">
        <f>+'VÚ IAP'!AF2</f>
        <v>25</v>
      </c>
      <c r="AG2" s="290">
        <f>+'VÚ IAP'!AG2</f>
        <v>26</v>
      </c>
      <c r="AH2" s="290">
        <f>+'VÚ IAP'!AH2</f>
        <v>27</v>
      </c>
      <c r="AI2" s="290">
        <f>+'VÚ IAP'!AI2</f>
        <v>28</v>
      </c>
      <c r="AJ2" s="290">
        <f>+'VÚ IAP'!AJ2</f>
        <v>29</v>
      </c>
      <c r="AK2" s="290">
        <f>+'VÚ IAP'!AK2</f>
        <v>30</v>
      </c>
    </row>
    <row r="3" spans="1:37" s="135" customFormat="1" ht="9" x14ac:dyDescent="0.25">
      <c r="B3" s="537"/>
      <c r="C3" s="538"/>
      <c r="D3" s="538"/>
      <c r="E3" s="538"/>
      <c r="F3" s="532"/>
      <c r="G3" s="532"/>
      <c r="H3" s="399">
        <f>+'Desmonte Infr. financiada'!H3</f>
        <v>2022</v>
      </c>
      <c r="I3" s="473">
        <f>+'Desmonte Infr. financiada'!I3</f>
        <v>2023</v>
      </c>
      <c r="J3" s="289">
        <f>+'Desmonte Infr. financiada'!J3</f>
        <v>2024</v>
      </c>
      <c r="K3" s="289">
        <f>+'Desmonte Infr. financiada'!K3</f>
        <v>2025</v>
      </c>
      <c r="L3" s="289">
        <f>+'Desmonte Infr. financiada'!L3</f>
        <v>2026</v>
      </c>
      <c r="M3" s="289">
        <f>+'Desmonte Infr. financiada'!M3</f>
        <v>2027</v>
      </c>
      <c r="N3" s="289">
        <f>+'Desmonte Infr. financiada'!N3</f>
        <v>2028</v>
      </c>
      <c r="O3" s="289">
        <f>+'Desmonte Infr. financiada'!O3</f>
        <v>2029</v>
      </c>
      <c r="P3" s="289">
        <f>+'Desmonte Infr. financiada'!P3</f>
        <v>2030</v>
      </c>
      <c r="Q3" s="289">
        <f>+'Desmonte Infr. financiada'!Q3</f>
        <v>2031</v>
      </c>
      <c r="R3" s="289">
        <f>+'Desmonte Infr. financiada'!R3</f>
        <v>2032</v>
      </c>
      <c r="S3" s="289">
        <f>+'Desmonte Infr. financiada'!S3</f>
        <v>2033</v>
      </c>
      <c r="T3" s="289">
        <f>+'Desmonte Infr. financiada'!T3</f>
        <v>2034</v>
      </c>
      <c r="U3" s="289">
        <f>+'Desmonte Infr. financiada'!U3</f>
        <v>2035</v>
      </c>
      <c r="V3" s="289">
        <f>+'Desmonte Infr. financiada'!V3</f>
        <v>2036</v>
      </c>
      <c r="W3" s="289">
        <f>+'Desmonte Infr. financiada'!W3</f>
        <v>2037</v>
      </c>
      <c r="X3" s="289">
        <f>+'Desmonte Infr. financiada'!X3</f>
        <v>2038</v>
      </c>
      <c r="Y3" s="289">
        <f>+'Desmonte Infr. financiada'!Y3</f>
        <v>2039</v>
      </c>
      <c r="Z3" s="289">
        <f>+'Desmonte Infr. financiada'!Z3</f>
        <v>2040</v>
      </c>
      <c r="AA3" s="289">
        <f>+'Desmonte Infr. financiada'!AA3</f>
        <v>2041</v>
      </c>
      <c r="AB3" s="289">
        <f>+'Desmonte Infr. financiada'!AB3</f>
        <v>2042</v>
      </c>
      <c r="AC3" s="289">
        <f>+'Desmonte Infr. financiada'!AC3</f>
        <v>2043</v>
      </c>
      <c r="AD3" s="289">
        <f>+'Desmonte Infr. financiada'!AD3</f>
        <v>2044</v>
      </c>
      <c r="AE3" s="289">
        <f>+'Desmonte Infr. financiada'!AE3</f>
        <v>2045</v>
      </c>
      <c r="AF3" s="289">
        <f>+'Desmonte Infr. financiada'!AF3</f>
        <v>2046</v>
      </c>
      <c r="AG3" s="289">
        <f>+'Desmonte Infr. financiada'!AG3</f>
        <v>2047</v>
      </c>
      <c r="AH3" s="289">
        <f>+'Desmonte Infr. financiada'!AH3</f>
        <v>2048</v>
      </c>
      <c r="AI3" s="289">
        <f>+'Desmonte Infr. financiada'!AI3</f>
        <v>2049</v>
      </c>
      <c r="AJ3" s="289">
        <f>+'Desmonte Infr. financiada'!AJ3</f>
        <v>2050</v>
      </c>
      <c r="AK3" s="289">
        <f>+'Desmonte Infr. financiada'!AK3</f>
        <v>2051</v>
      </c>
    </row>
    <row r="4" spans="1:37" x14ac:dyDescent="0.25">
      <c r="B4" s="468"/>
      <c r="C4" s="29" t="str">
        <f>+Inventario!C4</f>
        <v>LUMINARIAS</v>
      </c>
      <c r="D4" s="29"/>
      <c r="E4" s="29"/>
      <c r="F4" s="30"/>
      <c r="G4" s="30"/>
      <c r="H4" s="132"/>
      <c r="I4" s="474"/>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row>
    <row r="5" spans="1:37" hidden="1" x14ac:dyDescent="0.25">
      <c r="B5" s="469" t="s">
        <v>18</v>
      </c>
      <c r="C5" s="62" t="str">
        <f>+VLOOKUP(B5,'resumen UCAP'!$A$5:$O$329,2,0)</f>
        <v>Aplique piso 150w</v>
      </c>
      <c r="D5" s="63">
        <f>+'Desmonte Infr. financiada'!D5</f>
        <v>150</v>
      </c>
      <c r="E5" s="63" t="str">
        <f>+VLOOKUP(B5,'resumen UCAP'!$A$5:$O$329,3,0)</f>
        <v>Un</v>
      </c>
      <c r="F5" s="64">
        <f>+VLOOKUP(B5,'resumen UCAP'!$A$5:$O$329,15,0)</f>
        <v>1060000</v>
      </c>
      <c r="G5" s="64">
        <v>13</v>
      </c>
      <c r="H5" s="61">
        <f>+'Desmonte Infr. financiada'!H5+'Inversión 1 financiada'!H5+VÚ!H5+'Desmonte Infr. IAP'!H5+'TOTAL INVERSION IAP'!H5+'VÚ IAP'!H5+G5</f>
        <v>13</v>
      </c>
      <c r="I5" s="475">
        <f>+'Desmonte Infr. financiada'!I5+'Inversión 1 financiada'!I5+VÚ!I5+'Desmonte Infr. IAP'!I5+'TOTAL INVERSION IAP'!I5+'VÚ IAP'!I5+H5</f>
        <v>13</v>
      </c>
      <c r="J5" s="61">
        <f>+'Desmonte Infr. financiada'!J5+'Inversión 1 financiada'!J5+VÚ!J5+'Desmonte Infr. IAP'!J5+'TOTAL INVERSION IAP'!J5+'VÚ IAP'!J5+I5</f>
        <v>13</v>
      </c>
      <c r="K5" s="61">
        <f>+'Desmonte Infr. financiada'!K5+'Inversión 1 financiada'!K5+VÚ!K5+'Desmonte Infr. IAP'!K5+'TOTAL INVERSION IAP'!K5+'VÚ IAP'!K5+J5</f>
        <v>13</v>
      </c>
      <c r="L5" s="61">
        <f>+'Desmonte Infr. financiada'!L5+'Inversión 1 financiada'!L5+VÚ!L5+'Desmonte Infr. IAP'!L5+'TOTAL INVERSION IAP'!L5+'VÚ IAP'!L5+K5</f>
        <v>13</v>
      </c>
      <c r="M5" s="61">
        <f>+'Desmonte Infr. financiada'!M5+'Inversión 1 financiada'!M5+VÚ!M5+'Desmonte Infr. IAP'!M5+'TOTAL INVERSION IAP'!M5+'VÚ IAP'!M5+L5</f>
        <v>13</v>
      </c>
      <c r="N5" s="61">
        <f>+'Desmonte Infr. financiada'!N5+'Inversión 1 financiada'!N5+VÚ!N5+'Desmonte Infr. IAP'!N5+'TOTAL INVERSION IAP'!N5+'VÚ IAP'!N5+M5</f>
        <v>13</v>
      </c>
      <c r="O5" s="61">
        <f>+'Desmonte Infr. financiada'!O5+'Inversión 1 financiada'!O5+VÚ!O5+'Desmonte Infr. IAP'!O5+'TOTAL INVERSION IAP'!O5+'VÚ IAP'!O5+N5</f>
        <v>13</v>
      </c>
      <c r="P5" s="61">
        <f>+'Desmonte Infr. financiada'!P5+'Inversión 1 financiada'!P5+VÚ!P5+'Desmonte Infr. IAP'!P5+'TOTAL INVERSION IAP'!P5+'VÚ IAP'!P5+O5</f>
        <v>13</v>
      </c>
      <c r="Q5" s="61">
        <f>+'Desmonte Infr. financiada'!Q5+'Inversión 1 financiada'!Q5+VÚ!Q5+'Desmonte Infr. IAP'!Q5+'TOTAL INVERSION IAP'!Q5+'VÚ IAP'!Q5+P5</f>
        <v>13</v>
      </c>
      <c r="R5" s="61">
        <f>+'Desmonte Infr. financiada'!R5+'Inversión 1 financiada'!R5+VÚ!R5+'Desmonte Infr. IAP'!R5+'TOTAL INVERSION IAP'!R5+'VÚ IAP'!R5+Q5</f>
        <v>13</v>
      </c>
      <c r="S5" s="61">
        <f>+'Desmonte Infr. financiada'!S5+'Inversión 1 financiada'!S5+VÚ!S5+'Desmonte Infr. IAP'!S5+'TOTAL INVERSION IAP'!S5+'VÚ IAP'!S5+R5</f>
        <v>13</v>
      </c>
      <c r="T5" s="61">
        <f>+'Desmonte Infr. financiada'!T5+'Inversión 1 financiada'!T5+VÚ!T5+'Desmonte Infr. IAP'!T5+'TOTAL INVERSION IAP'!T5+'VÚ IAP'!T5+S5</f>
        <v>13</v>
      </c>
      <c r="U5" s="61">
        <f>+'Desmonte Infr. financiada'!U5+'Inversión 1 financiada'!U5+VÚ!U5+'Desmonte Infr. IAP'!U5+'TOTAL INVERSION IAP'!U5+'VÚ IAP'!U5+T5</f>
        <v>13</v>
      </c>
      <c r="V5" s="61">
        <f>+'Desmonte Infr. financiada'!V5+'Inversión 1 financiada'!V5+VÚ!V5+'Desmonte Infr. IAP'!V5+'TOTAL INVERSION IAP'!V5+'VÚ IAP'!V5+U5</f>
        <v>13</v>
      </c>
      <c r="W5" s="61">
        <f>+'Desmonte Infr. financiada'!W5+'Inversión 1 financiada'!W5+VÚ!W5+'Desmonte Infr. IAP'!W5+'TOTAL INVERSION IAP'!W5+'VÚ IAP'!W5+V5</f>
        <v>0</v>
      </c>
      <c r="X5" s="61">
        <f>+'Desmonte Infr. financiada'!X5+'Inversión 1 financiada'!X5+VÚ!X5+'Desmonte Infr. IAP'!X5+'TOTAL INVERSION IAP'!X5+'VÚ IAP'!X5+W5</f>
        <v>0</v>
      </c>
      <c r="Y5" s="61">
        <f>+'Desmonte Infr. financiada'!Y5+'Inversión 1 financiada'!Y5+VÚ!Y5+'Desmonte Infr. IAP'!Y5+'TOTAL INVERSION IAP'!Y5+'VÚ IAP'!Y5+X5</f>
        <v>0</v>
      </c>
      <c r="Z5" s="61">
        <f>+'Desmonte Infr. financiada'!Z5+'Inversión 1 financiada'!Z5+VÚ!Z5+'Desmonte Infr. IAP'!Z5+'TOTAL INVERSION IAP'!Z5+'VÚ IAP'!Z5+Y5</f>
        <v>0</v>
      </c>
      <c r="AA5" s="61">
        <f>+'Desmonte Infr. financiada'!AA5+'Inversión 1 financiada'!AA5+VÚ!AA5+'Desmonte Infr. IAP'!AA5+'TOTAL INVERSION IAP'!AA5+'VÚ IAP'!AA5+Z5</f>
        <v>0</v>
      </c>
      <c r="AB5" s="61">
        <f>+'Desmonte Infr. financiada'!AB5+'Inversión 1 financiada'!AB5+VÚ!AB5+'Desmonte Infr. IAP'!AB5+'TOTAL INVERSION IAP'!AB5+'VÚ IAP'!AB5+AA5</f>
        <v>0</v>
      </c>
      <c r="AC5" s="61">
        <f>+'Desmonte Infr. financiada'!AC5+'Inversión 1 financiada'!AC5+VÚ!AC5+'Desmonte Infr. IAP'!AC5+'TOTAL INVERSION IAP'!AC5+'VÚ IAP'!AC5+AB5</f>
        <v>0</v>
      </c>
      <c r="AD5" s="61">
        <f>+'Desmonte Infr. financiada'!AD5+'Inversión 1 financiada'!AD5+VÚ!AD5+'Desmonte Infr. IAP'!AD5+'TOTAL INVERSION IAP'!AD5+'VÚ IAP'!AD5+AC5</f>
        <v>0</v>
      </c>
      <c r="AE5" s="61">
        <f>+'Desmonte Infr. financiada'!AE5+'Inversión 1 financiada'!AE5+VÚ!AE5+'Desmonte Infr. IAP'!AE5+'TOTAL INVERSION IAP'!AE5+'VÚ IAP'!AE5+AD5</f>
        <v>0</v>
      </c>
      <c r="AF5" s="61">
        <f>+'Desmonte Infr. financiada'!AF5+'Inversión 1 financiada'!AF5+VÚ!AF5+'Desmonte Infr. IAP'!AF5+'TOTAL INVERSION IAP'!AF5+'VÚ IAP'!AF5+AE5</f>
        <v>0</v>
      </c>
      <c r="AG5" s="61">
        <f>+'Desmonte Infr. financiada'!AG5+'Inversión 1 financiada'!AG5+VÚ!AG5+'Desmonte Infr. IAP'!AG5+'TOTAL INVERSION IAP'!AG5+'VÚ IAP'!AG5+AF5</f>
        <v>0</v>
      </c>
      <c r="AH5" s="61">
        <f>+'Desmonte Infr. financiada'!AH5+'Inversión 1 financiada'!AH5+VÚ!AH5+'Desmonte Infr. IAP'!AH5+'TOTAL INVERSION IAP'!AH5+'VÚ IAP'!AH5+AG5</f>
        <v>0</v>
      </c>
      <c r="AI5" s="61">
        <f>+'Desmonte Infr. financiada'!AI5+'Inversión 1 financiada'!AI5+VÚ!AI5+'Desmonte Infr. IAP'!AI5+'TOTAL INVERSION IAP'!AI5+'VÚ IAP'!AI5+AH5</f>
        <v>0</v>
      </c>
      <c r="AJ5" s="61">
        <f>+'Desmonte Infr. financiada'!AJ5+'Inversión 1 financiada'!AJ5+VÚ!AJ5+'Desmonte Infr. IAP'!AJ5+'TOTAL INVERSION IAP'!AJ5+'VÚ IAP'!AJ5+AI5</f>
        <v>0</v>
      </c>
      <c r="AK5" s="61">
        <f>+'Desmonte Infr. financiada'!AK5+'Inversión 1 financiada'!AK5+VÚ!AK5+'Desmonte Infr. IAP'!AK5+'TOTAL INVERSION IAP'!AK5+'VÚ IAP'!AK5+AJ5</f>
        <v>0</v>
      </c>
    </row>
    <row r="6" spans="1:37" hidden="1" x14ac:dyDescent="0.25">
      <c r="B6" s="469" t="s">
        <v>70</v>
      </c>
      <c r="C6" s="62" t="str">
        <f>+VLOOKUP(B6,'resumen UCAP'!$A$5:$O$329,2,0)</f>
        <v>Luminaria Baronesa LED 125w</v>
      </c>
      <c r="D6" s="63">
        <f>+'Desmonte Infr. financiada'!D6</f>
        <v>125</v>
      </c>
      <c r="E6" s="63" t="str">
        <f>+VLOOKUP(B6,'resumen UCAP'!$A$5:$O$329,3,0)</f>
        <v>Un</v>
      </c>
      <c r="F6" s="64">
        <f>+VLOOKUP(B6,'resumen UCAP'!$A$5:$O$329,15,0)</f>
        <v>1260000</v>
      </c>
      <c r="G6" s="61">
        <v>7</v>
      </c>
      <c r="H6" s="61">
        <f>+'Desmonte Infr. financiada'!H6+'Inversión 1 financiada'!H6+VÚ!H6+'Desmonte Infr. IAP'!H6+'TOTAL INVERSION IAP'!H6+'VÚ IAP'!H6+G6</f>
        <v>7</v>
      </c>
      <c r="I6" s="475">
        <f>+'Desmonte Infr. financiada'!I6+'Inversión 1 financiada'!I6+VÚ!I6+'Desmonte Infr. IAP'!I6+'TOTAL INVERSION IAP'!I6+'VÚ IAP'!I6+H6</f>
        <v>7</v>
      </c>
      <c r="J6" s="61">
        <f>+'Desmonte Infr. financiada'!J6+'Inversión 1 financiada'!J6+VÚ!J6+'Desmonte Infr. IAP'!J6+'TOTAL INVERSION IAP'!J6+'VÚ IAP'!J6+I6</f>
        <v>7</v>
      </c>
      <c r="K6" s="61">
        <f>+'Desmonte Infr. financiada'!K6+'Inversión 1 financiada'!K6+VÚ!K6+'Desmonte Infr. IAP'!K6+'TOTAL INVERSION IAP'!K6+'VÚ IAP'!K6+J6</f>
        <v>7</v>
      </c>
      <c r="L6" s="61">
        <f>+'Desmonte Infr. financiada'!L6+'Inversión 1 financiada'!L6+VÚ!L6+'Desmonte Infr. IAP'!L6+'TOTAL INVERSION IAP'!L6+'VÚ IAP'!L6+K6</f>
        <v>7</v>
      </c>
      <c r="M6" s="61">
        <f>+'Desmonte Infr. financiada'!M6+'Inversión 1 financiada'!M6+VÚ!M6+'Desmonte Infr. IAP'!M6+'TOTAL INVERSION IAP'!M6+'VÚ IAP'!M6+L6</f>
        <v>7</v>
      </c>
      <c r="N6" s="61">
        <f>+'Desmonte Infr. financiada'!N6+'Inversión 1 financiada'!N6+VÚ!N6+'Desmonte Infr. IAP'!N6+'TOTAL INVERSION IAP'!N6+'VÚ IAP'!N6+M6</f>
        <v>7</v>
      </c>
      <c r="O6" s="61">
        <f>+'Desmonte Infr. financiada'!O6+'Inversión 1 financiada'!O6+VÚ!O6+'Desmonte Infr. IAP'!O6+'TOTAL INVERSION IAP'!O6+'VÚ IAP'!O6+N6</f>
        <v>7</v>
      </c>
      <c r="P6" s="61">
        <f>+'Desmonte Infr. financiada'!P6+'Inversión 1 financiada'!P6+VÚ!P6+'Desmonte Infr. IAP'!P6+'TOTAL INVERSION IAP'!P6+'VÚ IAP'!P6+O6</f>
        <v>7</v>
      </c>
      <c r="Q6" s="61">
        <f>+'Desmonte Infr. financiada'!Q6+'Inversión 1 financiada'!Q6+VÚ!Q6+'Desmonte Infr. IAP'!Q6+'TOTAL INVERSION IAP'!Q6+'VÚ IAP'!Q6+P6</f>
        <v>7</v>
      </c>
      <c r="R6" s="61">
        <f>+'Desmonte Infr. financiada'!R6+'Inversión 1 financiada'!R6+VÚ!R6+'Desmonte Infr. IAP'!R6+'TOTAL INVERSION IAP'!R6+'VÚ IAP'!R6+Q6</f>
        <v>7</v>
      </c>
      <c r="S6" s="61">
        <f>+'Desmonte Infr. financiada'!S6+'Inversión 1 financiada'!S6+VÚ!S6+'Desmonte Infr. IAP'!S6+'TOTAL INVERSION IAP'!S6+'VÚ IAP'!S6+R6</f>
        <v>7</v>
      </c>
      <c r="T6" s="61">
        <f>+'Desmonte Infr. financiada'!T6+'Inversión 1 financiada'!T6+VÚ!T6+'Desmonte Infr. IAP'!T6+'TOTAL INVERSION IAP'!T6+'VÚ IAP'!T6+S6</f>
        <v>7</v>
      </c>
      <c r="U6" s="61">
        <f>+'Desmonte Infr. financiada'!U6+'Inversión 1 financiada'!U6+VÚ!U6+'Desmonte Infr. IAP'!U6+'TOTAL INVERSION IAP'!U6+'VÚ IAP'!U6+T6</f>
        <v>7</v>
      </c>
      <c r="V6" s="61">
        <f>+'Desmonte Infr. financiada'!V6+'Inversión 1 financiada'!V6+VÚ!V6+'Desmonte Infr. IAP'!V6+'TOTAL INVERSION IAP'!V6+'VÚ IAP'!V6+U6</f>
        <v>7</v>
      </c>
      <c r="W6" s="61">
        <f>+'Desmonte Infr. financiada'!W6+'Inversión 1 financiada'!W6+VÚ!W6+'Desmonte Infr. IAP'!W6+'TOTAL INVERSION IAP'!W6+'VÚ IAP'!W6+V6</f>
        <v>0</v>
      </c>
      <c r="X6" s="61">
        <f>+'Desmonte Infr. financiada'!X6+'Inversión 1 financiada'!X6+VÚ!X6+'Desmonte Infr. IAP'!X6+'TOTAL INVERSION IAP'!X6+'VÚ IAP'!X6+W6</f>
        <v>0</v>
      </c>
      <c r="Y6" s="61">
        <f>+'Desmonte Infr. financiada'!Y6+'Inversión 1 financiada'!Y6+VÚ!Y6+'Desmonte Infr. IAP'!Y6+'TOTAL INVERSION IAP'!Y6+'VÚ IAP'!Y6+X6</f>
        <v>0</v>
      </c>
      <c r="Z6" s="61">
        <f>+'Desmonte Infr. financiada'!Z6+'Inversión 1 financiada'!Z6+VÚ!Z6+'Desmonte Infr. IAP'!Z6+'TOTAL INVERSION IAP'!Z6+'VÚ IAP'!Z6+Y6</f>
        <v>0</v>
      </c>
      <c r="AA6" s="61">
        <f>+'Desmonte Infr. financiada'!AA6+'Inversión 1 financiada'!AA6+VÚ!AA6+'Desmonte Infr. IAP'!AA6+'TOTAL INVERSION IAP'!AA6+'VÚ IAP'!AA6+Z6</f>
        <v>0</v>
      </c>
      <c r="AB6" s="61">
        <f>+'Desmonte Infr. financiada'!AB6+'Inversión 1 financiada'!AB6+VÚ!AB6+'Desmonte Infr. IAP'!AB6+'TOTAL INVERSION IAP'!AB6+'VÚ IAP'!AB6+AA6</f>
        <v>0</v>
      </c>
      <c r="AC6" s="61">
        <f>+'Desmonte Infr. financiada'!AC6+'Inversión 1 financiada'!AC6+VÚ!AC6+'Desmonte Infr. IAP'!AC6+'TOTAL INVERSION IAP'!AC6+'VÚ IAP'!AC6+AB6</f>
        <v>0</v>
      </c>
      <c r="AD6" s="61">
        <f>+'Desmonte Infr. financiada'!AD6+'Inversión 1 financiada'!AD6+VÚ!AD6+'Desmonte Infr. IAP'!AD6+'TOTAL INVERSION IAP'!AD6+'VÚ IAP'!AD6+AC6</f>
        <v>0</v>
      </c>
      <c r="AE6" s="61">
        <f>+'Desmonte Infr. financiada'!AE6+'Inversión 1 financiada'!AE6+VÚ!AE6+'Desmonte Infr. IAP'!AE6+'TOTAL INVERSION IAP'!AE6+'VÚ IAP'!AE6+AD6</f>
        <v>0</v>
      </c>
      <c r="AF6" s="61">
        <f>+'Desmonte Infr. financiada'!AF6+'Inversión 1 financiada'!AF6+VÚ!AF6+'Desmonte Infr. IAP'!AF6+'TOTAL INVERSION IAP'!AF6+'VÚ IAP'!AF6+AE6</f>
        <v>0</v>
      </c>
      <c r="AG6" s="61">
        <f>+'Desmonte Infr. financiada'!AG6+'Inversión 1 financiada'!AG6+VÚ!AG6+'Desmonte Infr. IAP'!AG6+'TOTAL INVERSION IAP'!AG6+'VÚ IAP'!AG6+AF6</f>
        <v>0</v>
      </c>
      <c r="AH6" s="61">
        <f>+'Desmonte Infr. financiada'!AH6+'Inversión 1 financiada'!AH6+VÚ!AH6+'Desmonte Infr. IAP'!AH6+'TOTAL INVERSION IAP'!AH6+'VÚ IAP'!AH6+AG6</f>
        <v>0</v>
      </c>
      <c r="AI6" s="61">
        <f>+'Desmonte Infr. financiada'!AI6+'Inversión 1 financiada'!AI6+VÚ!AI6+'Desmonte Infr. IAP'!AI6+'TOTAL INVERSION IAP'!AI6+'VÚ IAP'!AI6+AH6</f>
        <v>0</v>
      </c>
      <c r="AJ6" s="61">
        <f>+'Desmonte Infr. financiada'!AJ6+'Inversión 1 financiada'!AJ6+VÚ!AJ6+'Desmonte Infr. IAP'!AJ6+'TOTAL INVERSION IAP'!AJ6+'VÚ IAP'!AJ6+AI6</f>
        <v>0</v>
      </c>
      <c r="AK6" s="61">
        <f>+'Desmonte Infr. financiada'!AK6+'Inversión 1 financiada'!AK6+VÚ!AK6+'Desmonte Infr. IAP'!AK6+'TOTAL INVERSION IAP'!AK6+'VÚ IAP'!AK6+AJ6</f>
        <v>0</v>
      </c>
    </row>
    <row r="7" spans="1:37" hidden="1" x14ac:dyDescent="0.25">
      <c r="B7" s="469" t="s">
        <v>20</v>
      </c>
      <c r="C7" s="62" t="str">
        <f>+VLOOKUP(B7,'resumen UCAP'!$A$5:$O$329,2,0)</f>
        <v>Luminaria epsilon 70w</v>
      </c>
      <c r="D7" s="63">
        <f>+'Desmonte Infr. financiada'!D7</f>
        <v>70</v>
      </c>
      <c r="E7" s="63" t="str">
        <f>+VLOOKUP(B7,'resumen UCAP'!$A$5:$O$329,3,0)</f>
        <v>Un</v>
      </c>
      <c r="F7" s="64">
        <f>+VLOOKUP(B7,'resumen UCAP'!$A$5:$O$329,15,0)</f>
        <v>1260000</v>
      </c>
      <c r="G7" s="61">
        <v>1</v>
      </c>
      <c r="H7" s="61">
        <f>+'Desmonte Infr. financiada'!H7+'Inversión 1 financiada'!H7+VÚ!H7+'Desmonte Infr. IAP'!H7+'TOTAL INVERSION IAP'!H7+'VÚ IAP'!H7+G7</f>
        <v>1</v>
      </c>
      <c r="I7" s="475">
        <f>+'Desmonte Infr. financiada'!I7+'Inversión 1 financiada'!I7+VÚ!I7+'Desmonte Infr. IAP'!I7+'TOTAL INVERSION IAP'!I7+'VÚ IAP'!I7+H7</f>
        <v>1</v>
      </c>
      <c r="J7" s="61">
        <f>+'Desmonte Infr. financiada'!J7+'Inversión 1 financiada'!J7+VÚ!J7+'Desmonte Infr. IAP'!J7+'TOTAL INVERSION IAP'!J7+'VÚ IAP'!J7+I7</f>
        <v>1</v>
      </c>
      <c r="K7" s="61">
        <f>+'Desmonte Infr. financiada'!K7+'Inversión 1 financiada'!K7+VÚ!K7+'Desmonte Infr. IAP'!K7+'TOTAL INVERSION IAP'!K7+'VÚ IAP'!K7+J7</f>
        <v>1</v>
      </c>
      <c r="L7" s="61">
        <f>+'Desmonte Infr. financiada'!L7+'Inversión 1 financiada'!L7+VÚ!L7+'Desmonte Infr. IAP'!L7+'TOTAL INVERSION IAP'!L7+'VÚ IAP'!L7+K7</f>
        <v>1</v>
      </c>
      <c r="M7" s="61">
        <f>+'Desmonte Infr. financiada'!M7+'Inversión 1 financiada'!M7+VÚ!M7+'Desmonte Infr. IAP'!M7+'TOTAL INVERSION IAP'!M7+'VÚ IAP'!M7+L7</f>
        <v>1</v>
      </c>
      <c r="N7" s="61">
        <f>+'Desmonte Infr. financiada'!N7+'Inversión 1 financiada'!N7+VÚ!N7+'Desmonte Infr. IAP'!N7+'TOTAL INVERSION IAP'!N7+'VÚ IAP'!N7+M7</f>
        <v>1</v>
      </c>
      <c r="O7" s="61">
        <f>+'Desmonte Infr. financiada'!O7+'Inversión 1 financiada'!O7+VÚ!O7+'Desmonte Infr. IAP'!O7+'TOTAL INVERSION IAP'!O7+'VÚ IAP'!O7+N7</f>
        <v>1</v>
      </c>
      <c r="P7" s="61">
        <f>+'Desmonte Infr. financiada'!P7+'Inversión 1 financiada'!P7+VÚ!P7+'Desmonte Infr. IAP'!P7+'TOTAL INVERSION IAP'!P7+'VÚ IAP'!P7+O7</f>
        <v>1</v>
      </c>
      <c r="Q7" s="61">
        <f>+'Desmonte Infr. financiada'!Q7+'Inversión 1 financiada'!Q7+VÚ!Q7+'Desmonte Infr. IAP'!Q7+'TOTAL INVERSION IAP'!Q7+'VÚ IAP'!Q7+P7</f>
        <v>1</v>
      </c>
      <c r="R7" s="61">
        <f>+'Desmonte Infr. financiada'!R7+'Inversión 1 financiada'!R7+VÚ!R7+'Desmonte Infr. IAP'!R7+'TOTAL INVERSION IAP'!R7+'VÚ IAP'!R7+Q7</f>
        <v>1</v>
      </c>
      <c r="S7" s="61">
        <f>+'Desmonte Infr. financiada'!S7+'Inversión 1 financiada'!S7+VÚ!S7+'Desmonte Infr. IAP'!S7+'TOTAL INVERSION IAP'!S7+'VÚ IAP'!S7+R7</f>
        <v>1</v>
      </c>
      <c r="T7" s="61">
        <f>+'Desmonte Infr. financiada'!T7+'Inversión 1 financiada'!T7+VÚ!T7+'Desmonte Infr. IAP'!T7+'TOTAL INVERSION IAP'!T7+'VÚ IAP'!T7+S7</f>
        <v>1</v>
      </c>
      <c r="U7" s="61">
        <f>+'Desmonte Infr. financiada'!U7+'Inversión 1 financiada'!U7+VÚ!U7+'Desmonte Infr. IAP'!U7+'TOTAL INVERSION IAP'!U7+'VÚ IAP'!U7+T7</f>
        <v>1</v>
      </c>
      <c r="V7" s="61">
        <f>+'Desmonte Infr. financiada'!V7+'Inversión 1 financiada'!V7+VÚ!V7+'Desmonte Infr. IAP'!V7+'TOTAL INVERSION IAP'!V7+'VÚ IAP'!V7+U7</f>
        <v>1</v>
      </c>
      <c r="W7" s="61">
        <f>+'Desmonte Infr. financiada'!W7+'Inversión 1 financiada'!W7+VÚ!W7+'Desmonte Infr. IAP'!W7+'TOTAL INVERSION IAP'!W7+'VÚ IAP'!W7+V7</f>
        <v>0</v>
      </c>
      <c r="X7" s="61">
        <f>+'Desmonte Infr. financiada'!X7+'Inversión 1 financiada'!X7+VÚ!X7+'Desmonte Infr. IAP'!X7+'TOTAL INVERSION IAP'!X7+'VÚ IAP'!X7+W7</f>
        <v>0</v>
      </c>
      <c r="Y7" s="61">
        <f>+'Desmonte Infr. financiada'!Y7+'Inversión 1 financiada'!Y7+VÚ!Y7+'Desmonte Infr. IAP'!Y7+'TOTAL INVERSION IAP'!Y7+'VÚ IAP'!Y7+X7</f>
        <v>0</v>
      </c>
      <c r="Z7" s="61">
        <f>+'Desmonte Infr. financiada'!Z7+'Inversión 1 financiada'!Z7+VÚ!Z7+'Desmonte Infr. IAP'!Z7+'TOTAL INVERSION IAP'!Z7+'VÚ IAP'!Z7+Y7</f>
        <v>0</v>
      </c>
      <c r="AA7" s="61">
        <f>+'Desmonte Infr. financiada'!AA7+'Inversión 1 financiada'!AA7+VÚ!AA7+'Desmonte Infr. IAP'!AA7+'TOTAL INVERSION IAP'!AA7+'VÚ IAP'!AA7+Z7</f>
        <v>0</v>
      </c>
      <c r="AB7" s="61">
        <f>+'Desmonte Infr. financiada'!AB7+'Inversión 1 financiada'!AB7+VÚ!AB7+'Desmonte Infr. IAP'!AB7+'TOTAL INVERSION IAP'!AB7+'VÚ IAP'!AB7+AA7</f>
        <v>0</v>
      </c>
      <c r="AC7" s="61">
        <f>+'Desmonte Infr. financiada'!AC7+'Inversión 1 financiada'!AC7+VÚ!AC7+'Desmonte Infr. IAP'!AC7+'TOTAL INVERSION IAP'!AC7+'VÚ IAP'!AC7+AB7</f>
        <v>0</v>
      </c>
      <c r="AD7" s="61">
        <f>+'Desmonte Infr. financiada'!AD7+'Inversión 1 financiada'!AD7+VÚ!AD7+'Desmonte Infr. IAP'!AD7+'TOTAL INVERSION IAP'!AD7+'VÚ IAP'!AD7+AC7</f>
        <v>0</v>
      </c>
      <c r="AE7" s="61">
        <f>+'Desmonte Infr. financiada'!AE7+'Inversión 1 financiada'!AE7+VÚ!AE7+'Desmonte Infr. IAP'!AE7+'TOTAL INVERSION IAP'!AE7+'VÚ IAP'!AE7+AD7</f>
        <v>0</v>
      </c>
      <c r="AF7" s="61">
        <f>+'Desmonte Infr. financiada'!AF7+'Inversión 1 financiada'!AF7+VÚ!AF7+'Desmonte Infr. IAP'!AF7+'TOTAL INVERSION IAP'!AF7+'VÚ IAP'!AF7+AE7</f>
        <v>0</v>
      </c>
      <c r="AG7" s="61">
        <f>+'Desmonte Infr. financiada'!AG7+'Inversión 1 financiada'!AG7+VÚ!AG7+'Desmonte Infr. IAP'!AG7+'TOTAL INVERSION IAP'!AG7+'VÚ IAP'!AG7+AF7</f>
        <v>0</v>
      </c>
      <c r="AH7" s="61">
        <f>+'Desmonte Infr. financiada'!AH7+'Inversión 1 financiada'!AH7+VÚ!AH7+'Desmonte Infr. IAP'!AH7+'TOTAL INVERSION IAP'!AH7+'VÚ IAP'!AH7+AG7</f>
        <v>0</v>
      </c>
      <c r="AI7" s="61">
        <f>+'Desmonte Infr. financiada'!AI7+'Inversión 1 financiada'!AI7+VÚ!AI7+'Desmonte Infr. IAP'!AI7+'TOTAL INVERSION IAP'!AI7+'VÚ IAP'!AI7+AH7</f>
        <v>0</v>
      </c>
      <c r="AJ7" s="61">
        <f>+'Desmonte Infr. financiada'!AJ7+'Inversión 1 financiada'!AJ7+VÚ!AJ7+'Desmonte Infr. IAP'!AJ7+'TOTAL INVERSION IAP'!AJ7+'VÚ IAP'!AJ7+AI7</f>
        <v>0</v>
      </c>
      <c r="AK7" s="61">
        <f>+'Desmonte Infr. financiada'!AK7+'Inversión 1 financiada'!AK7+VÚ!AK7+'Desmonte Infr. IAP'!AK7+'TOTAL INVERSION IAP'!AK7+'VÚ IAP'!AK7+AJ7</f>
        <v>0</v>
      </c>
    </row>
    <row r="8" spans="1:37" hidden="1" x14ac:dyDescent="0.25">
      <c r="B8" s="469" t="s">
        <v>21</v>
      </c>
      <c r="C8" s="62" t="str">
        <f>+VLOOKUP(B8,'resumen UCAP'!$A$5:$O$329,2,0)</f>
        <v>Luminaria Farol NA 150w</v>
      </c>
      <c r="D8" s="63">
        <f>+'Desmonte Infr. financiada'!D8</f>
        <v>169</v>
      </c>
      <c r="E8" s="63" t="str">
        <f>+VLOOKUP(B8,'resumen UCAP'!$A$5:$O$329,3,0)</f>
        <v>Un</v>
      </c>
      <c r="F8" s="64">
        <f>+VLOOKUP(B8,'resumen UCAP'!$A$5:$O$329,15,0)</f>
        <v>340000</v>
      </c>
      <c r="G8" s="123">
        <v>58</v>
      </c>
      <c r="H8" s="61">
        <f>+'Desmonte Infr. financiada'!H8+'Inversión 1 financiada'!H8+VÚ!H8+'Desmonte Infr. IAP'!H8+'TOTAL INVERSION IAP'!H8+'VÚ IAP'!H8+G8</f>
        <v>0</v>
      </c>
      <c r="I8" s="475">
        <f>+'Desmonte Infr. financiada'!I8+'Inversión 1 financiada'!I8+VÚ!I8+'Desmonte Infr. IAP'!I8+'TOTAL INVERSION IAP'!I8+'VÚ IAP'!I8+H8</f>
        <v>0</v>
      </c>
      <c r="J8" s="61">
        <f>+'Desmonte Infr. financiada'!J8+'Inversión 1 financiada'!J8+VÚ!J8+'Desmonte Infr. IAP'!J8+'TOTAL INVERSION IAP'!J8+'VÚ IAP'!J8+I8</f>
        <v>0</v>
      </c>
      <c r="K8" s="61">
        <f>+'Desmonte Infr. financiada'!K8+'Inversión 1 financiada'!K8+VÚ!K8+'Desmonte Infr. IAP'!K8+'TOTAL INVERSION IAP'!K8+'VÚ IAP'!K8+J8</f>
        <v>0</v>
      </c>
      <c r="L8" s="61">
        <f>+'Desmonte Infr. financiada'!L8+'Inversión 1 financiada'!L8+VÚ!L8+'Desmonte Infr. IAP'!L8+'TOTAL INVERSION IAP'!L8+'VÚ IAP'!L8+K8</f>
        <v>0</v>
      </c>
      <c r="M8" s="61">
        <f>+'Desmonte Infr. financiada'!M8+'Inversión 1 financiada'!M8+VÚ!M8+'Desmonte Infr. IAP'!M8+'TOTAL INVERSION IAP'!M8+'VÚ IAP'!M8+L8</f>
        <v>0</v>
      </c>
      <c r="N8" s="61">
        <f>+'Desmonte Infr. financiada'!N8+'Inversión 1 financiada'!N8+VÚ!N8+'Desmonte Infr. IAP'!N8+'TOTAL INVERSION IAP'!N8+'VÚ IAP'!N8+M8</f>
        <v>0</v>
      </c>
      <c r="O8" s="61">
        <f>+'Desmonte Infr. financiada'!O8+'Inversión 1 financiada'!O8+VÚ!O8+'Desmonte Infr. IAP'!O8+'TOTAL INVERSION IAP'!O8+'VÚ IAP'!O8+N8</f>
        <v>0</v>
      </c>
      <c r="P8" s="61">
        <f>+'Desmonte Infr. financiada'!P8+'Inversión 1 financiada'!P8+VÚ!P8+'Desmonte Infr. IAP'!P8+'TOTAL INVERSION IAP'!P8+'VÚ IAP'!P8+O8</f>
        <v>0</v>
      </c>
      <c r="Q8" s="61">
        <f>+'Desmonte Infr. financiada'!Q8+'Inversión 1 financiada'!Q8+VÚ!Q8+'Desmonte Infr. IAP'!Q8+'TOTAL INVERSION IAP'!Q8+'VÚ IAP'!Q8+P8</f>
        <v>0</v>
      </c>
      <c r="R8" s="61">
        <f>+'Desmonte Infr. financiada'!R8+'Inversión 1 financiada'!R8+VÚ!R8+'Desmonte Infr. IAP'!R8+'TOTAL INVERSION IAP'!R8+'VÚ IAP'!R8+Q8</f>
        <v>0</v>
      </c>
      <c r="S8" s="61">
        <f>+'Desmonte Infr. financiada'!S8+'Inversión 1 financiada'!S8+VÚ!S8+'Desmonte Infr. IAP'!S8+'TOTAL INVERSION IAP'!S8+'VÚ IAP'!S8+R8</f>
        <v>0</v>
      </c>
      <c r="T8" s="61">
        <f>+'Desmonte Infr. financiada'!T8+'Inversión 1 financiada'!T8+VÚ!T8+'Desmonte Infr. IAP'!T8+'TOTAL INVERSION IAP'!T8+'VÚ IAP'!T8+S8</f>
        <v>0</v>
      </c>
      <c r="U8" s="61">
        <f>+'Desmonte Infr. financiada'!U8+'Inversión 1 financiada'!U8+VÚ!U8+'Desmonte Infr. IAP'!U8+'TOTAL INVERSION IAP'!U8+'VÚ IAP'!U8+T8</f>
        <v>0</v>
      </c>
      <c r="V8" s="61">
        <f>+'Desmonte Infr. financiada'!V8+'Inversión 1 financiada'!V8+VÚ!V8+'Desmonte Infr. IAP'!V8+'TOTAL INVERSION IAP'!V8+'VÚ IAP'!V8+U8</f>
        <v>0</v>
      </c>
      <c r="W8" s="61">
        <f>+'Desmonte Infr. financiada'!W8+'Inversión 1 financiada'!W8+VÚ!W8+'Desmonte Infr. IAP'!W8+'TOTAL INVERSION IAP'!W8+'VÚ IAP'!W8+V8</f>
        <v>0</v>
      </c>
      <c r="X8" s="61">
        <f>+'Desmonte Infr. financiada'!X8+'Inversión 1 financiada'!X8+VÚ!X8+'Desmonte Infr. IAP'!X8+'TOTAL INVERSION IAP'!X8+'VÚ IAP'!X8+W8</f>
        <v>0</v>
      </c>
      <c r="Y8" s="61">
        <f>+'Desmonte Infr. financiada'!Y8+'Inversión 1 financiada'!Y8+VÚ!Y8+'Desmonte Infr. IAP'!Y8+'TOTAL INVERSION IAP'!Y8+'VÚ IAP'!Y8+X8</f>
        <v>0</v>
      </c>
      <c r="Z8" s="61">
        <f>+'Desmonte Infr. financiada'!Z8+'Inversión 1 financiada'!Z8+VÚ!Z8+'Desmonte Infr. IAP'!Z8+'TOTAL INVERSION IAP'!Z8+'VÚ IAP'!Z8+Y8</f>
        <v>0</v>
      </c>
      <c r="AA8" s="61">
        <f>+'Desmonte Infr. financiada'!AA8+'Inversión 1 financiada'!AA8+VÚ!AA8+'Desmonte Infr. IAP'!AA8+'TOTAL INVERSION IAP'!AA8+'VÚ IAP'!AA8+Z8</f>
        <v>0</v>
      </c>
      <c r="AB8" s="61">
        <f>+'Desmonte Infr. financiada'!AB8+'Inversión 1 financiada'!AB8+VÚ!AB8+'Desmonte Infr. IAP'!AB8+'TOTAL INVERSION IAP'!AB8+'VÚ IAP'!AB8+AA8</f>
        <v>0</v>
      </c>
      <c r="AC8" s="61">
        <f>+'Desmonte Infr. financiada'!AC8+'Inversión 1 financiada'!AC8+VÚ!AC8+'Desmonte Infr. IAP'!AC8+'TOTAL INVERSION IAP'!AC8+'VÚ IAP'!AC8+AB8</f>
        <v>0</v>
      </c>
      <c r="AD8" s="61">
        <f>+'Desmonte Infr. financiada'!AD8+'Inversión 1 financiada'!AD8+VÚ!AD8+'Desmonte Infr. IAP'!AD8+'TOTAL INVERSION IAP'!AD8+'VÚ IAP'!AD8+AC8</f>
        <v>0</v>
      </c>
      <c r="AE8" s="61">
        <f>+'Desmonte Infr. financiada'!AE8+'Inversión 1 financiada'!AE8+VÚ!AE8+'Desmonte Infr. IAP'!AE8+'TOTAL INVERSION IAP'!AE8+'VÚ IAP'!AE8+AD8</f>
        <v>0</v>
      </c>
      <c r="AF8" s="61">
        <f>+'Desmonte Infr. financiada'!AF8+'Inversión 1 financiada'!AF8+VÚ!AF8+'Desmonte Infr. IAP'!AF8+'TOTAL INVERSION IAP'!AF8+'VÚ IAP'!AF8+AE8</f>
        <v>0</v>
      </c>
      <c r="AG8" s="61">
        <f>+'Desmonte Infr. financiada'!AG8+'Inversión 1 financiada'!AG8+VÚ!AG8+'Desmonte Infr. IAP'!AG8+'TOTAL INVERSION IAP'!AG8+'VÚ IAP'!AG8+AF8</f>
        <v>0</v>
      </c>
      <c r="AH8" s="61">
        <f>+'Desmonte Infr. financiada'!AH8+'Inversión 1 financiada'!AH8+VÚ!AH8+'Desmonte Infr. IAP'!AH8+'TOTAL INVERSION IAP'!AH8+'VÚ IAP'!AH8+AG8</f>
        <v>0</v>
      </c>
      <c r="AI8" s="61">
        <f>+'Desmonte Infr. financiada'!AI8+'Inversión 1 financiada'!AI8+VÚ!AI8+'Desmonte Infr. IAP'!AI8+'TOTAL INVERSION IAP'!AI8+'VÚ IAP'!AI8+AH8</f>
        <v>0</v>
      </c>
      <c r="AJ8" s="61">
        <f>+'Desmonte Infr. financiada'!AJ8+'Inversión 1 financiada'!AJ8+VÚ!AJ8+'Desmonte Infr. IAP'!AJ8+'TOTAL INVERSION IAP'!AJ8+'VÚ IAP'!AJ8+AI8</f>
        <v>0</v>
      </c>
      <c r="AK8" s="61">
        <f>+'Desmonte Infr. financiada'!AK8+'Inversión 1 financiada'!AK8+VÚ!AK8+'Desmonte Infr. IAP'!AK8+'TOTAL INVERSION IAP'!AK8+'VÚ IAP'!AK8+AJ8</f>
        <v>0</v>
      </c>
    </row>
    <row r="9" spans="1:37" hidden="1" x14ac:dyDescent="0.25">
      <c r="B9" s="469" t="s">
        <v>67</v>
      </c>
      <c r="C9" s="62" t="str">
        <f>+VLOOKUP(B9,'resumen UCAP'!$A$5:$O$329,2,0)</f>
        <v>Luminaria Farol NA 70w</v>
      </c>
      <c r="D9" s="63">
        <f>+'Desmonte Infr. financiada'!D9</f>
        <v>81</v>
      </c>
      <c r="E9" s="63" t="str">
        <f>+VLOOKUP(B9,'resumen UCAP'!$A$5:$O$329,3,0)</f>
        <v>Un</v>
      </c>
      <c r="F9" s="64">
        <f>+VLOOKUP(B9,'resumen UCAP'!$A$5:$O$329,15,0)</f>
        <v>298677</v>
      </c>
      <c r="G9" s="123">
        <v>553</v>
      </c>
      <c r="H9" s="61">
        <f>+'Desmonte Infr. financiada'!H9+'Inversión 1 financiada'!H9+VÚ!H9+'Desmonte Infr. IAP'!H9+'TOTAL INVERSION IAP'!H9+'VÚ IAP'!H9+G9</f>
        <v>0</v>
      </c>
      <c r="I9" s="475">
        <f>+'Desmonte Infr. financiada'!I9+'Inversión 1 financiada'!I9+VÚ!I9+'Desmonte Infr. IAP'!I9+'TOTAL INVERSION IAP'!I9+'VÚ IAP'!I9+H9</f>
        <v>0</v>
      </c>
      <c r="J9" s="61">
        <f>+'Desmonte Infr. financiada'!J9+'Inversión 1 financiada'!J9+VÚ!J9+'Desmonte Infr. IAP'!J9+'TOTAL INVERSION IAP'!J9+'VÚ IAP'!J9+I9</f>
        <v>0</v>
      </c>
      <c r="K9" s="61">
        <f>+'Desmonte Infr. financiada'!K9+'Inversión 1 financiada'!K9+VÚ!K9+'Desmonte Infr. IAP'!K9+'TOTAL INVERSION IAP'!K9+'VÚ IAP'!K9+J9</f>
        <v>0</v>
      </c>
      <c r="L9" s="61">
        <f>+'Desmonte Infr. financiada'!L9+'Inversión 1 financiada'!L9+VÚ!L9+'Desmonte Infr. IAP'!L9+'TOTAL INVERSION IAP'!L9+'VÚ IAP'!L9+K9</f>
        <v>0</v>
      </c>
      <c r="M9" s="61">
        <f>+'Desmonte Infr. financiada'!M9+'Inversión 1 financiada'!M9+VÚ!M9+'Desmonte Infr. IAP'!M9+'TOTAL INVERSION IAP'!M9+'VÚ IAP'!M9+L9</f>
        <v>0</v>
      </c>
      <c r="N9" s="61">
        <f>+'Desmonte Infr. financiada'!N9+'Inversión 1 financiada'!N9+VÚ!N9+'Desmonte Infr. IAP'!N9+'TOTAL INVERSION IAP'!N9+'VÚ IAP'!N9+M9</f>
        <v>0</v>
      </c>
      <c r="O9" s="61">
        <f>+'Desmonte Infr. financiada'!O9+'Inversión 1 financiada'!O9+VÚ!O9+'Desmonte Infr. IAP'!O9+'TOTAL INVERSION IAP'!O9+'VÚ IAP'!O9+N9</f>
        <v>0</v>
      </c>
      <c r="P9" s="61">
        <f>+'Desmonte Infr. financiada'!P9+'Inversión 1 financiada'!P9+VÚ!P9+'Desmonte Infr. IAP'!P9+'TOTAL INVERSION IAP'!P9+'VÚ IAP'!P9+O9</f>
        <v>0</v>
      </c>
      <c r="Q9" s="61">
        <f>+'Desmonte Infr. financiada'!Q9+'Inversión 1 financiada'!Q9+VÚ!Q9+'Desmonte Infr. IAP'!Q9+'TOTAL INVERSION IAP'!Q9+'VÚ IAP'!Q9+P9</f>
        <v>0</v>
      </c>
      <c r="R9" s="61">
        <f>+'Desmonte Infr. financiada'!R9+'Inversión 1 financiada'!R9+VÚ!R9+'Desmonte Infr. IAP'!R9+'TOTAL INVERSION IAP'!R9+'VÚ IAP'!R9+Q9</f>
        <v>0</v>
      </c>
      <c r="S9" s="61">
        <f>+'Desmonte Infr. financiada'!S9+'Inversión 1 financiada'!S9+VÚ!S9+'Desmonte Infr. IAP'!S9+'TOTAL INVERSION IAP'!S9+'VÚ IAP'!S9+R9</f>
        <v>0</v>
      </c>
      <c r="T9" s="61">
        <f>+'Desmonte Infr. financiada'!T9+'Inversión 1 financiada'!T9+VÚ!T9+'Desmonte Infr. IAP'!T9+'TOTAL INVERSION IAP'!T9+'VÚ IAP'!T9+S9</f>
        <v>0</v>
      </c>
      <c r="U9" s="61">
        <f>+'Desmonte Infr. financiada'!U9+'Inversión 1 financiada'!U9+VÚ!U9+'Desmonte Infr. IAP'!U9+'TOTAL INVERSION IAP'!U9+'VÚ IAP'!U9+T9</f>
        <v>0</v>
      </c>
      <c r="V9" s="61">
        <f>+'Desmonte Infr. financiada'!V9+'Inversión 1 financiada'!V9+VÚ!V9+'Desmonte Infr. IAP'!V9+'TOTAL INVERSION IAP'!V9+'VÚ IAP'!V9+U9</f>
        <v>0</v>
      </c>
      <c r="W9" s="61">
        <f>+'Desmonte Infr. financiada'!W9+'Inversión 1 financiada'!W9+VÚ!W9+'Desmonte Infr. IAP'!W9+'TOTAL INVERSION IAP'!W9+'VÚ IAP'!W9+V9</f>
        <v>0</v>
      </c>
      <c r="X9" s="61">
        <f>+'Desmonte Infr. financiada'!X9+'Inversión 1 financiada'!X9+VÚ!X9+'Desmonte Infr. IAP'!X9+'TOTAL INVERSION IAP'!X9+'VÚ IAP'!X9+W9</f>
        <v>0</v>
      </c>
      <c r="Y9" s="61">
        <f>+'Desmonte Infr. financiada'!Y9+'Inversión 1 financiada'!Y9+VÚ!Y9+'Desmonte Infr. IAP'!Y9+'TOTAL INVERSION IAP'!Y9+'VÚ IAP'!Y9+X9</f>
        <v>0</v>
      </c>
      <c r="Z9" s="61">
        <f>+'Desmonte Infr. financiada'!Z9+'Inversión 1 financiada'!Z9+VÚ!Z9+'Desmonte Infr. IAP'!Z9+'TOTAL INVERSION IAP'!Z9+'VÚ IAP'!Z9+Y9</f>
        <v>0</v>
      </c>
      <c r="AA9" s="61">
        <f>+'Desmonte Infr. financiada'!AA9+'Inversión 1 financiada'!AA9+VÚ!AA9+'Desmonte Infr. IAP'!AA9+'TOTAL INVERSION IAP'!AA9+'VÚ IAP'!AA9+Z9</f>
        <v>0</v>
      </c>
      <c r="AB9" s="61">
        <f>+'Desmonte Infr. financiada'!AB9+'Inversión 1 financiada'!AB9+VÚ!AB9+'Desmonte Infr. IAP'!AB9+'TOTAL INVERSION IAP'!AB9+'VÚ IAP'!AB9+AA9</f>
        <v>0</v>
      </c>
      <c r="AC9" s="61">
        <f>+'Desmonte Infr. financiada'!AC9+'Inversión 1 financiada'!AC9+VÚ!AC9+'Desmonte Infr. IAP'!AC9+'TOTAL INVERSION IAP'!AC9+'VÚ IAP'!AC9+AB9</f>
        <v>0</v>
      </c>
      <c r="AD9" s="61">
        <f>+'Desmonte Infr. financiada'!AD9+'Inversión 1 financiada'!AD9+VÚ!AD9+'Desmonte Infr. IAP'!AD9+'TOTAL INVERSION IAP'!AD9+'VÚ IAP'!AD9+AC9</f>
        <v>0</v>
      </c>
      <c r="AE9" s="61">
        <f>+'Desmonte Infr. financiada'!AE9+'Inversión 1 financiada'!AE9+VÚ!AE9+'Desmonte Infr. IAP'!AE9+'TOTAL INVERSION IAP'!AE9+'VÚ IAP'!AE9+AD9</f>
        <v>0</v>
      </c>
      <c r="AF9" s="61">
        <f>+'Desmonte Infr. financiada'!AF9+'Inversión 1 financiada'!AF9+VÚ!AF9+'Desmonte Infr. IAP'!AF9+'TOTAL INVERSION IAP'!AF9+'VÚ IAP'!AF9+AE9</f>
        <v>0</v>
      </c>
      <c r="AG9" s="61">
        <f>+'Desmonte Infr. financiada'!AG9+'Inversión 1 financiada'!AG9+VÚ!AG9+'Desmonte Infr. IAP'!AG9+'TOTAL INVERSION IAP'!AG9+'VÚ IAP'!AG9+AF9</f>
        <v>0</v>
      </c>
      <c r="AH9" s="61">
        <f>+'Desmonte Infr. financiada'!AH9+'Inversión 1 financiada'!AH9+VÚ!AH9+'Desmonte Infr. IAP'!AH9+'TOTAL INVERSION IAP'!AH9+'VÚ IAP'!AH9+AG9</f>
        <v>0</v>
      </c>
      <c r="AI9" s="61">
        <f>+'Desmonte Infr. financiada'!AI9+'Inversión 1 financiada'!AI9+VÚ!AI9+'Desmonte Infr. IAP'!AI9+'TOTAL INVERSION IAP'!AI9+'VÚ IAP'!AI9+AH9</f>
        <v>0</v>
      </c>
      <c r="AJ9" s="61">
        <f>+'Desmonte Infr. financiada'!AJ9+'Inversión 1 financiada'!AJ9+VÚ!AJ9+'Desmonte Infr. IAP'!AJ9+'TOTAL INVERSION IAP'!AJ9+'VÚ IAP'!AJ9+AI9</f>
        <v>0</v>
      </c>
      <c r="AK9" s="61">
        <f>+'Desmonte Infr. financiada'!AK9+'Inversión 1 financiada'!AK9+VÚ!AK9+'Desmonte Infr. IAP'!AK9+'TOTAL INVERSION IAP'!AK9+'VÚ IAP'!AK9+AJ9</f>
        <v>0</v>
      </c>
    </row>
    <row r="10" spans="1:37" hidden="1" x14ac:dyDescent="0.25">
      <c r="B10" s="469" t="s">
        <v>68</v>
      </c>
      <c r="C10" s="62" t="str">
        <f>+VLOOKUP(B10,'resumen UCAP'!$A$5:$O$329,2,0)</f>
        <v>Luminaria led 100-120w</v>
      </c>
      <c r="D10" s="63">
        <f>+'Desmonte Infr. financiada'!D10</f>
        <v>120</v>
      </c>
      <c r="E10" s="63" t="str">
        <f>+VLOOKUP(B10,'resumen UCAP'!$A$5:$O$329,3,0)</f>
        <v>Un</v>
      </c>
      <c r="F10" s="64">
        <f>+VLOOKUP(B10,'resumen UCAP'!$A$5:$O$329,15,0)</f>
        <v>1620599</v>
      </c>
      <c r="G10" s="61">
        <v>446</v>
      </c>
      <c r="H10" s="61">
        <f>+'Desmonte Infr. financiada'!H10+'Inversión 1 financiada'!H10+VÚ!H10+'Desmonte Infr. IAP'!H10+'TOTAL INVERSION IAP'!H10+'VÚ IAP'!H10+G10</f>
        <v>446</v>
      </c>
      <c r="I10" s="475">
        <f>+'Desmonte Infr. financiada'!I10+'Inversión 1 financiada'!I10+VÚ!I10+'Desmonte Infr. IAP'!I10+'TOTAL INVERSION IAP'!I10+'VÚ IAP'!I10+H10</f>
        <v>446</v>
      </c>
      <c r="J10" s="61">
        <f>+'Desmonte Infr. financiada'!J10+'Inversión 1 financiada'!J10+VÚ!J10+'Desmonte Infr. IAP'!J10+'TOTAL INVERSION IAP'!J10+'VÚ IAP'!J10+I10</f>
        <v>446</v>
      </c>
      <c r="K10" s="61">
        <f>+'Desmonte Infr. financiada'!K10+'Inversión 1 financiada'!K10+VÚ!K10+'Desmonte Infr. IAP'!K10+'TOTAL INVERSION IAP'!K10+'VÚ IAP'!K10+J10</f>
        <v>446</v>
      </c>
      <c r="L10" s="61">
        <f>+'Desmonte Infr. financiada'!L10+'Inversión 1 financiada'!L10+VÚ!L10+'Desmonte Infr. IAP'!L10+'TOTAL INVERSION IAP'!L10+'VÚ IAP'!L10+K10</f>
        <v>446</v>
      </c>
      <c r="M10" s="61">
        <f>+'Desmonte Infr. financiada'!M10+'Inversión 1 financiada'!M10+VÚ!M10+'Desmonte Infr. IAP'!M10+'TOTAL INVERSION IAP'!M10+'VÚ IAP'!M10+L10</f>
        <v>446</v>
      </c>
      <c r="N10" s="61">
        <f>+'Desmonte Infr. financiada'!N10+'Inversión 1 financiada'!N10+VÚ!N10+'Desmonte Infr. IAP'!N10+'TOTAL INVERSION IAP'!N10+'VÚ IAP'!N10+M10</f>
        <v>446</v>
      </c>
      <c r="O10" s="61">
        <f>+'Desmonte Infr. financiada'!O10+'Inversión 1 financiada'!O10+VÚ!O10+'Desmonte Infr. IAP'!O10+'TOTAL INVERSION IAP'!O10+'VÚ IAP'!O10+N10</f>
        <v>446</v>
      </c>
      <c r="P10" s="61">
        <f>+'Desmonte Infr. financiada'!P10+'Inversión 1 financiada'!P10+VÚ!P10+'Desmonte Infr. IAP'!P10+'TOTAL INVERSION IAP'!P10+'VÚ IAP'!P10+O10</f>
        <v>446</v>
      </c>
      <c r="Q10" s="61">
        <f>+'Desmonte Infr. financiada'!Q10+'Inversión 1 financiada'!Q10+VÚ!Q10+'Desmonte Infr. IAP'!Q10+'TOTAL INVERSION IAP'!Q10+'VÚ IAP'!Q10+P10</f>
        <v>446</v>
      </c>
      <c r="R10" s="61">
        <f>+'Desmonte Infr. financiada'!R10+'Inversión 1 financiada'!R10+VÚ!R10+'Desmonte Infr. IAP'!R10+'TOTAL INVERSION IAP'!R10+'VÚ IAP'!R10+Q10</f>
        <v>446</v>
      </c>
      <c r="S10" s="61">
        <f>+'Desmonte Infr. financiada'!S10+'Inversión 1 financiada'!S10+VÚ!S10+'Desmonte Infr. IAP'!S10+'TOTAL INVERSION IAP'!S10+'VÚ IAP'!S10+R10</f>
        <v>446</v>
      </c>
      <c r="T10" s="61">
        <f>+'Desmonte Infr. financiada'!T10+'Inversión 1 financiada'!T10+VÚ!T10+'Desmonte Infr. IAP'!T10+'TOTAL INVERSION IAP'!T10+'VÚ IAP'!T10+S10</f>
        <v>446</v>
      </c>
      <c r="U10" s="61">
        <f>+'Desmonte Infr. financiada'!U10+'Inversión 1 financiada'!U10+VÚ!U10+'Desmonte Infr. IAP'!U10+'TOTAL INVERSION IAP'!U10+'VÚ IAP'!U10+T10</f>
        <v>446</v>
      </c>
      <c r="V10" s="61">
        <f>+'Desmonte Infr. financiada'!V10+'Inversión 1 financiada'!V10+VÚ!V10+'Desmonte Infr. IAP'!V10+'TOTAL INVERSION IAP'!V10+'VÚ IAP'!V10+U10</f>
        <v>446</v>
      </c>
      <c r="W10" s="61">
        <f>+'Desmonte Infr. financiada'!W10+'Inversión 1 financiada'!W10+VÚ!W10+'Desmonte Infr. IAP'!W10+'TOTAL INVERSION IAP'!W10+'VÚ IAP'!W10+V10</f>
        <v>0</v>
      </c>
      <c r="X10" s="61">
        <f>+'Desmonte Infr. financiada'!X10+'Inversión 1 financiada'!X10+VÚ!X10+'Desmonte Infr. IAP'!X10+'TOTAL INVERSION IAP'!X10+'VÚ IAP'!X10+W10</f>
        <v>0</v>
      </c>
      <c r="Y10" s="61">
        <f>+'Desmonte Infr. financiada'!Y10+'Inversión 1 financiada'!Y10+VÚ!Y10+'Desmonte Infr. IAP'!Y10+'TOTAL INVERSION IAP'!Y10+'VÚ IAP'!Y10+X10</f>
        <v>0</v>
      </c>
      <c r="Z10" s="61">
        <f>+'Desmonte Infr. financiada'!Z10+'Inversión 1 financiada'!Z10+VÚ!Z10+'Desmonte Infr. IAP'!Z10+'TOTAL INVERSION IAP'!Z10+'VÚ IAP'!Z10+Y10</f>
        <v>0</v>
      </c>
      <c r="AA10" s="61">
        <f>+'Desmonte Infr. financiada'!AA10+'Inversión 1 financiada'!AA10+VÚ!AA10+'Desmonte Infr. IAP'!AA10+'TOTAL INVERSION IAP'!AA10+'VÚ IAP'!AA10+Z10</f>
        <v>0</v>
      </c>
      <c r="AB10" s="61">
        <f>+'Desmonte Infr. financiada'!AB10+'Inversión 1 financiada'!AB10+VÚ!AB10+'Desmonte Infr. IAP'!AB10+'TOTAL INVERSION IAP'!AB10+'VÚ IAP'!AB10+AA10</f>
        <v>0</v>
      </c>
      <c r="AC10" s="61">
        <f>+'Desmonte Infr. financiada'!AC10+'Inversión 1 financiada'!AC10+VÚ!AC10+'Desmonte Infr. IAP'!AC10+'TOTAL INVERSION IAP'!AC10+'VÚ IAP'!AC10+AB10</f>
        <v>0</v>
      </c>
      <c r="AD10" s="61">
        <f>+'Desmonte Infr. financiada'!AD10+'Inversión 1 financiada'!AD10+VÚ!AD10+'Desmonte Infr. IAP'!AD10+'TOTAL INVERSION IAP'!AD10+'VÚ IAP'!AD10+AC10</f>
        <v>0</v>
      </c>
      <c r="AE10" s="61">
        <f>+'Desmonte Infr. financiada'!AE10+'Inversión 1 financiada'!AE10+VÚ!AE10+'Desmonte Infr. IAP'!AE10+'TOTAL INVERSION IAP'!AE10+'VÚ IAP'!AE10+AD10</f>
        <v>0</v>
      </c>
      <c r="AF10" s="61">
        <f>+'Desmonte Infr. financiada'!AF10+'Inversión 1 financiada'!AF10+VÚ!AF10+'Desmonte Infr. IAP'!AF10+'TOTAL INVERSION IAP'!AF10+'VÚ IAP'!AF10+AE10</f>
        <v>0</v>
      </c>
      <c r="AG10" s="61">
        <f>+'Desmonte Infr. financiada'!AG10+'Inversión 1 financiada'!AG10+VÚ!AG10+'Desmonte Infr. IAP'!AG10+'TOTAL INVERSION IAP'!AG10+'VÚ IAP'!AG10+AF10</f>
        <v>0</v>
      </c>
      <c r="AH10" s="61">
        <f>+'Desmonte Infr. financiada'!AH10+'Inversión 1 financiada'!AH10+VÚ!AH10+'Desmonte Infr. IAP'!AH10+'TOTAL INVERSION IAP'!AH10+'VÚ IAP'!AH10+AG10</f>
        <v>0</v>
      </c>
      <c r="AI10" s="61">
        <f>+'Desmonte Infr. financiada'!AI10+'Inversión 1 financiada'!AI10+VÚ!AI10+'Desmonte Infr. IAP'!AI10+'TOTAL INVERSION IAP'!AI10+'VÚ IAP'!AI10+AH10</f>
        <v>0</v>
      </c>
      <c r="AJ10" s="61">
        <f>+'Desmonte Infr. financiada'!AJ10+'Inversión 1 financiada'!AJ10+VÚ!AJ10+'Desmonte Infr. IAP'!AJ10+'TOTAL INVERSION IAP'!AJ10+'VÚ IAP'!AJ10+AI10</f>
        <v>0</v>
      </c>
      <c r="AK10" s="61">
        <f>+'Desmonte Infr. financiada'!AK10+'Inversión 1 financiada'!AK10+VÚ!AK10+'Desmonte Infr. IAP'!AK10+'TOTAL INVERSION IAP'!AK10+'VÚ IAP'!AK10+AJ10</f>
        <v>0</v>
      </c>
    </row>
    <row r="11" spans="1:37" hidden="1" x14ac:dyDescent="0.25">
      <c r="B11" s="469" t="s">
        <v>71</v>
      </c>
      <c r="C11" s="62" t="str">
        <f>+VLOOKUP(B11,'resumen UCAP'!$A$5:$O$329,2,0)</f>
        <v>Luminaria led 30-40w</v>
      </c>
      <c r="D11" s="63">
        <f>+'Desmonte Infr. financiada'!D11</f>
        <v>40</v>
      </c>
      <c r="E11" s="63" t="str">
        <f>+VLOOKUP(B11,'resumen UCAP'!$A$5:$O$329,3,0)</f>
        <v>Un</v>
      </c>
      <c r="F11" s="64">
        <f>+VLOOKUP(B11,'resumen UCAP'!$A$5:$O$329,15,0)</f>
        <v>894909</v>
      </c>
      <c r="G11" s="61">
        <v>205</v>
      </c>
      <c r="H11" s="61">
        <f>+'Desmonte Infr. financiada'!H11+'Inversión 1 financiada'!H11+VÚ!H11+'Desmonte Infr. IAP'!H11+'TOTAL INVERSION IAP'!H11+'VÚ IAP'!H11+G11</f>
        <v>205</v>
      </c>
      <c r="I11" s="475">
        <f>+'Desmonte Infr. financiada'!I11+'Inversión 1 financiada'!I11+VÚ!I11+'Desmonte Infr. IAP'!I11+'TOTAL INVERSION IAP'!I11+'VÚ IAP'!I11+H11</f>
        <v>205</v>
      </c>
      <c r="J11" s="61">
        <f>+'Desmonte Infr. financiada'!J11+'Inversión 1 financiada'!J11+VÚ!J11+'Desmonte Infr. IAP'!J11+'TOTAL INVERSION IAP'!J11+'VÚ IAP'!J11+I11</f>
        <v>205</v>
      </c>
      <c r="K11" s="61">
        <f>+'Desmonte Infr. financiada'!K11+'Inversión 1 financiada'!K11+VÚ!K11+'Desmonte Infr. IAP'!K11+'TOTAL INVERSION IAP'!K11+'VÚ IAP'!K11+J11</f>
        <v>205</v>
      </c>
      <c r="L11" s="61">
        <f>+'Desmonte Infr. financiada'!L11+'Inversión 1 financiada'!L11+VÚ!L11+'Desmonte Infr. IAP'!L11+'TOTAL INVERSION IAP'!L11+'VÚ IAP'!L11+K11</f>
        <v>205</v>
      </c>
      <c r="M11" s="61">
        <f>+'Desmonte Infr. financiada'!M11+'Inversión 1 financiada'!M11+VÚ!M11+'Desmonte Infr. IAP'!M11+'TOTAL INVERSION IAP'!M11+'VÚ IAP'!M11+L11</f>
        <v>205</v>
      </c>
      <c r="N11" s="61">
        <f>+'Desmonte Infr. financiada'!N11+'Inversión 1 financiada'!N11+VÚ!N11+'Desmonte Infr. IAP'!N11+'TOTAL INVERSION IAP'!N11+'VÚ IAP'!N11+M11</f>
        <v>205</v>
      </c>
      <c r="O11" s="61">
        <f>+'Desmonte Infr. financiada'!O11+'Inversión 1 financiada'!O11+VÚ!O11+'Desmonte Infr. IAP'!O11+'TOTAL INVERSION IAP'!O11+'VÚ IAP'!O11+N11</f>
        <v>205</v>
      </c>
      <c r="P11" s="61">
        <f>+'Desmonte Infr. financiada'!P11+'Inversión 1 financiada'!P11+VÚ!P11+'Desmonte Infr. IAP'!P11+'TOTAL INVERSION IAP'!P11+'VÚ IAP'!P11+O11</f>
        <v>205</v>
      </c>
      <c r="Q11" s="61">
        <f>+'Desmonte Infr. financiada'!Q11+'Inversión 1 financiada'!Q11+VÚ!Q11+'Desmonte Infr. IAP'!Q11+'TOTAL INVERSION IAP'!Q11+'VÚ IAP'!Q11+P11</f>
        <v>205</v>
      </c>
      <c r="R11" s="61">
        <f>+'Desmonte Infr. financiada'!R11+'Inversión 1 financiada'!R11+VÚ!R11+'Desmonte Infr. IAP'!R11+'TOTAL INVERSION IAP'!R11+'VÚ IAP'!R11+Q11</f>
        <v>205</v>
      </c>
      <c r="S11" s="61">
        <f>+'Desmonte Infr. financiada'!S11+'Inversión 1 financiada'!S11+VÚ!S11+'Desmonte Infr. IAP'!S11+'TOTAL INVERSION IAP'!S11+'VÚ IAP'!S11+R11</f>
        <v>205</v>
      </c>
      <c r="T11" s="61">
        <f>+'Desmonte Infr. financiada'!T11+'Inversión 1 financiada'!T11+VÚ!T11+'Desmonte Infr. IAP'!T11+'TOTAL INVERSION IAP'!T11+'VÚ IAP'!T11+S11</f>
        <v>205</v>
      </c>
      <c r="U11" s="61">
        <f>+'Desmonte Infr. financiada'!U11+'Inversión 1 financiada'!U11+VÚ!U11+'Desmonte Infr. IAP'!U11+'TOTAL INVERSION IAP'!U11+'VÚ IAP'!U11+T11</f>
        <v>205</v>
      </c>
      <c r="V11" s="61">
        <f>+'Desmonte Infr. financiada'!V11+'Inversión 1 financiada'!V11+VÚ!V11+'Desmonte Infr. IAP'!V11+'TOTAL INVERSION IAP'!V11+'VÚ IAP'!V11+U11</f>
        <v>205</v>
      </c>
      <c r="W11" s="61">
        <f>+'Desmonte Infr. financiada'!W11+'Inversión 1 financiada'!W11+VÚ!W11+'Desmonte Infr. IAP'!W11+'TOTAL INVERSION IAP'!W11+'VÚ IAP'!W11+V11</f>
        <v>0</v>
      </c>
      <c r="X11" s="61">
        <f>+'Desmonte Infr. financiada'!X11+'Inversión 1 financiada'!X11+VÚ!X11+'Desmonte Infr. IAP'!X11+'TOTAL INVERSION IAP'!X11+'VÚ IAP'!X11+W11</f>
        <v>0</v>
      </c>
      <c r="Y11" s="61">
        <f>+'Desmonte Infr. financiada'!Y11+'Inversión 1 financiada'!Y11+VÚ!Y11+'Desmonte Infr. IAP'!Y11+'TOTAL INVERSION IAP'!Y11+'VÚ IAP'!Y11+X11</f>
        <v>0</v>
      </c>
      <c r="Z11" s="61">
        <f>+'Desmonte Infr. financiada'!Z11+'Inversión 1 financiada'!Z11+VÚ!Z11+'Desmonte Infr. IAP'!Z11+'TOTAL INVERSION IAP'!Z11+'VÚ IAP'!Z11+Y11</f>
        <v>0</v>
      </c>
      <c r="AA11" s="61">
        <f>+'Desmonte Infr. financiada'!AA11+'Inversión 1 financiada'!AA11+VÚ!AA11+'Desmonte Infr. IAP'!AA11+'TOTAL INVERSION IAP'!AA11+'VÚ IAP'!AA11+Z11</f>
        <v>0</v>
      </c>
      <c r="AB11" s="61">
        <f>+'Desmonte Infr. financiada'!AB11+'Inversión 1 financiada'!AB11+VÚ!AB11+'Desmonte Infr. IAP'!AB11+'TOTAL INVERSION IAP'!AB11+'VÚ IAP'!AB11+AA11</f>
        <v>0</v>
      </c>
      <c r="AC11" s="61">
        <f>+'Desmonte Infr. financiada'!AC11+'Inversión 1 financiada'!AC11+VÚ!AC11+'Desmonte Infr. IAP'!AC11+'TOTAL INVERSION IAP'!AC11+'VÚ IAP'!AC11+AB11</f>
        <v>0</v>
      </c>
      <c r="AD11" s="61">
        <f>+'Desmonte Infr. financiada'!AD11+'Inversión 1 financiada'!AD11+VÚ!AD11+'Desmonte Infr. IAP'!AD11+'TOTAL INVERSION IAP'!AD11+'VÚ IAP'!AD11+AC11</f>
        <v>0</v>
      </c>
      <c r="AE11" s="61">
        <f>+'Desmonte Infr. financiada'!AE11+'Inversión 1 financiada'!AE11+VÚ!AE11+'Desmonte Infr. IAP'!AE11+'TOTAL INVERSION IAP'!AE11+'VÚ IAP'!AE11+AD11</f>
        <v>0</v>
      </c>
      <c r="AF11" s="61">
        <f>+'Desmonte Infr. financiada'!AF11+'Inversión 1 financiada'!AF11+VÚ!AF11+'Desmonte Infr. IAP'!AF11+'TOTAL INVERSION IAP'!AF11+'VÚ IAP'!AF11+AE11</f>
        <v>0</v>
      </c>
      <c r="AG11" s="61">
        <f>+'Desmonte Infr. financiada'!AG11+'Inversión 1 financiada'!AG11+VÚ!AG11+'Desmonte Infr. IAP'!AG11+'TOTAL INVERSION IAP'!AG11+'VÚ IAP'!AG11+AF11</f>
        <v>0</v>
      </c>
      <c r="AH11" s="61">
        <f>+'Desmonte Infr. financiada'!AH11+'Inversión 1 financiada'!AH11+VÚ!AH11+'Desmonte Infr. IAP'!AH11+'TOTAL INVERSION IAP'!AH11+'VÚ IAP'!AH11+AG11</f>
        <v>0</v>
      </c>
      <c r="AI11" s="61">
        <f>+'Desmonte Infr. financiada'!AI11+'Inversión 1 financiada'!AI11+VÚ!AI11+'Desmonte Infr. IAP'!AI11+'TOTAL INVERSION IAP'!AI11+'VÚ IAP'!AI11+AH11</f>
        <v>0</v>
      </c>
      <c r="AJ11" s="61">
        <f>+'Desmonte Infr. financiada'!AJ11+'Inversión 1 financiada'!AJ11+VÚ!AJ11+'Desmonte Infr. IAP'!AJ11+'TOTAL INVERSION IAP'!AJ11+'VÚ IAP'!AJ11+AI11</f>
        <v>0</v>
      </c>
      <c r="AK11" s="61">
        <f>+'Desmonte Infr. financiada'!AK11+'Inversión 1 financiada'!AK11+VÚ!AK11+'Desmonte Infr. IAP'!AK11+'TOTAL INVERSION IAP'!AK11+'VÚ IAP'!AK11+AJ11</f>
        <v>0</v>
      </c>
    </row>
    <row r="12" spans="1:37" hidden="1" x14ac:dyDescent="0.25">
      <c r="B12" s="469" t="s">
        <v>290</v>
      </c>
      <c r="C12" s="62" t="str">
        <f>+VLOOKUP(B12,'resumen UCAP'!$A$5:$O$329,2,0)</f>
        <v>Luminaria led 50-60w</v>
      </c>
      <c r="D12" s="63">
        <f>+'Desmonte Infr. financiada'!D12</f>
        <v>60</v>
      </c>
      <c r="E12" s="63" t="str">
        <f>+VLOOKUP(B12,'resumen UCAP'!$A$5:$O$329,3,0)</f>
        <v>Un</v>
      </c>
      <c r="F12" s="64">
        <f>+VLOOKUP(B12,'resumen UCAP'!$A$5:$O$329,15,0)</f>
        <v>978630</v>
      </c>
      <c r="G12" s="61">
        <v>367</v>
      </c>
      <c r="H12" s="61">
        <f>+'Desmonte Infr. financiada'!H12+'Inversión 1 financiada'!H12+VÚ!H12+'Desmonte Infr. IAP'!H12+'TOTAL INVERSION IAP'!H12+'VÚ IAP'!H12+G12</f>
        <v>367</v>
      </c>
      <c r="I12" s="475">
        <f>+'Desmonte Infr. financiada'!I12+'Inversión 1 financiada'!I12+VÚ!I12+'Desmonte Infr. IAP'!I12+'TOTAL INVERSION IAP'!I12+'VÚ IAP'!I12+H12</f>
        <v>367</v>
      </c>
      <c r="J12" s="61">
        <f>+'Desmonte Infr. financiada'!J12+'Inversión 1 financiada'!J12+VÚ!J12+'Desmonte Infr. IAP'!J12+'TOTAL INVERSION IAP'!J12+'VÚ IAP'!J12+I12</f>
        <v>367</v>
      </c>
      <c r="K12" s="61">
        <f>+'Desmonte Infr. financiada'!K12+'Inversión 1 financiada'!K12+VÚ!K12+'Desmonte Infr. IAP'!K12+'TOTAL INVERSION IAP'!K12+'VÚ IAP'!K12+J12</f>
        <v>367</v>
      </c>
      <c r="L12" s="61">
        <f>+'Desmonte Infr. financiada'!L12+'Inversión 1 financiada'!L12+VÚ!L12+'Desmonte Infr. IAP'!L12+'TOTAL INVERSION IAP'!L12+'VÚ IAP'!L12+K12</f>
        <v>367</v>
      </c>
      <c r="M12" s="61">
        <f>+'Desmonte Infr. financiada'!M12+'Inversión 1 financiada'!M12+VÚ!M12+'Desmonte Infr. IAP'!M12+'TOTAL INVERSION IAP'!M12+'VÚ IAP'!M12+L12</f>
        <v>367</v>
      </c>
      <c r="N12" s="61">
        <f>+'Desmonte Infr. financiada'!N12+'Inversión 1 financiada'!N12+VÚ!N12+'Desmonte Infr. IAP'!N12+'TOTAL INVERSION IAP'!N12+'VÚ IAP'!N12+M12</f>
        <v>367</v>
      </c>
      <c r="O12" s="61">
        <f>+'Desmonte Infr. financiada'!O12+'Inversión 1 financiada'!O12+VÚ!O12+'Desmonte Infr. IAP'!O12+'TOTAL INVERSION IAP'!O12+'VÚ IAP'!O12+N12</f>
        <v>367</v>
      </c>
      <c r="P12" s="61">
        <f>+'Desmonte Infr. financiada'!P12+'Inversión 1 financiada'!P12+VÚ!P12+'Desmonte Infr. IAP'!P12+'TOTAL INVERSION IAP'!P12+'VÚ IAP'!P12+O12</f>
        <v>367</v>
      </c>
      <c r="Q12" s="61">
        <f>+'Desmonte Infr. financiada'!Q12+'Inversión 1 financiada'!Q12+VÚ!Q12+'Desmonte Infr. IAP'!Q12+'TOTAL INVERSION IAP'!Q12+'VÚ IAP'!Q12+P12</f>
        <v>367</v>
      </c>
      <c r="R12" s="61">
        <f>+'Desmonte Infr. financiada'!R12+'Inversión 1 financiada'!R12+VÚ!R12+'Desmonte Infr. IAP'!R12+'TOTAL INVERSION IAP'!R12+'VÚ IAP'!R12+Q12</f>
        <v>367</v>
      </c>
      <c r="S12" s="61">
        <f>+'Desmonte Infr. financiada'!S12+'Inversión 1 financiada'!S12+VÚ!S12+'Desmonte Infr. IAP'!S12+'TOTAL INVERSION IAP'!S12+'VÚ IAP'!S12+R12</f>
        <v>367</v>
      </c>
      <c r="T12" s="61">
        <f>+'Desmonte Infr. financiada'!T12+'Inversión 1 financiada'!T12+VÚ!T12+'Desmonte Infr. IAP'!T12+'TOTAL INVERSION IAP'!T12+'VÚ IAP'!T12+S12</f>
        <v>367</v>
      </c>
      <c r="U12" s="61">
        <f>+'Desmonte Infr. financiada'!U12+'Inversión 1 financiada'!U12+VÚ!U12+'Desmonte Infr. IAP'!U12+'TOTAL INVERSION IAP'!U12+'VÚ IAP'!U12+T12</f>
        <v>367</v>
      </c>
      <c r="V12" s="61">
        <f>+'Desmonte Infr. financiada'!V12+'Inversión 1 financiada'!V12+VÚ!V12+'Desmonte Infr. IAP'!V12+'TOTAL INVERSION IAP'!V12+'VÚ IAP'!V12+U12</f>
        <v>367</v>
      </c>
      <c r="W12" s="61">
        <f>+'Desmonte Infr. financiada'!W12+'Inversión 1 financiada'!W12+VÚ!W12+'Desmonte Infr. IAP'!W12+'TOTAL INVERSION IAP'!W12+'VÚ IAP'!W12+V12</f>
        <v>0</v>
      </c>
      <c r="X12" s="61">
        <f>+'Desmonte Infr. financiada'!X12+'Inversión 1 financiada'!X12+VÚ!X12+'Desmonte Infr. IAP'!X12+'TOTAL INVERSION IAP'!X12+'VÚ IAP'!X12+W12</f>
        <v>0</v>
      </c>
      <c r="Y12" s="61">
        <f>+'Desmonte Infr. financiada'!Y12+'Inversión 1 financiada'!Y12+VÚ!Y12+'Desmonte Infr. IAP'!Y12+'TOTAL INVERSION IAP'!Y12+'VÚ IAP'!Y12+X12</f>
        <v>0</v>
      </c>
      <c r="Z12" s="61">
        <f>+'Desmonte Infr. financiada'!Z12+'Inversión 1 financiada'!Z12+VÚ!Z12+'Desmonte Infr. IAP'!Z12+'TOTAL INVERSION IAP'!Z12+'VÚ IAP'!Z12+Y12</f>
        <v>0</v>
      </c>
      <c r="AA12" s="61">
        <f>+'Desmonte Infr. financiada'!AA12+'Inversión 1 financiada'!AA12+VÚ!AA12+'Desmonte Infr. IAP'!AA12+'TOTAL INVERSION IAP'!AA12+'VÚ IAP'!AA12+Z12</f>
        <v>0</v>
      </c>
      <c r="AB12" s="61">
        <f>+'Desmonte Infr. financiada'!AB12+'Inversión 1 financiada'!AB12+VÚ!AB12+'Desmonte Infr. IAP'!AB12+'TOTAL INVERSION IAP'!AB12+'VÚ IAP'!AB12+AA12</f>
        <v>0</v>
      </c>
      <c r="AC12" s="61">
        <f>+'Desmonte Infr. financiada'!AC12+'Inversión 1 financiada'!AC12+VÚ!AC12+'Desmonte Infr. IAP'!AC12+'TOTAL INVERSION IAP'!AC12+'VÚ IAP'!AC12+AB12</f>
        <v>0</v>
      </c>
      <c r="AD12" s="61">
        <f>+'Desmonte Infr. financiada'!AD12+'Inversión 1 financiada'!AD12+VÚ!AD12+'Desmonte Infr. IAP'!AD12+'TOTAL INVERSION IAP'!AD12+'VÚ IAP'!AD12+AC12</f>
        <v>0</v>
      </c>
      <c r="AE12" s="61">
        <f>+'Desmonte Infr. financiada'!AE12+'Inversión 1 financiada'!AE12+VÚ!AE12+'Desmonte Infr. IAP'!AE12+'TOTAL INVERSION IAP'!AE12+'VÚ IAP'!AE12+AD12</f>
        <v>0</v>
      </c>
      <c r="AF12" s="61">
        <f>+'Desmonte Infr. financiada'!AF12+'Inversión 1 financiada'!AF12+VÚ!AF12+'Desmonte Infr. IAP'!AF12+'TOTAL INVERSION IAP'!AF12+'VÚ IAP'!AF12+AE12</f>
        <v>0</v>
      </c>
      <c r="AG12" s="61">
        <f>+'Desmonte Infr. financiada'!AG12+'Inversión 1 financiada'!AG12+VÚ!AG12+'Desmonte Infr. IAP'!AG12+'TOTAL INVERSION IAP'!AG12+'VÚ IAP'!AG12+AF12</f>
        <v>0</v>
      </c>
      <c r="AH12" s="61">
        <f>+'Desmonte Infr. financiada'!AH12+'Inversión 1 financiada'!AH12+VÚ!AH12+'Desmonte Infr. IAP'!AH12+'TOTAL INVERSION IAP'!AH12+'VÚ IAP'!AH12+AG12</f>
        <v>0</v>
      </c>
      <c r="AI12" s="61">
        <f>+'Desmonte Infr. financiada'!AI12+'Inversión 1 financiada'!AI12+VÚ!AI12+'Desmonte Infr. IAP'!AI12+'TOTAL INVERSION IAP'!AI12+'VÚ IAP'!AI12+AH12</f>
        <v>0</v>
      </c>
      <c r="AJ12" s="61">
        <f>+'Desmonte Infr. financiada'!AJ12+'Inversión 1 financiada'!AJ12+VÚ!AJ12+'Desmonte Infr. IAP'!AJ12+'TOTAL INVERSION IAP'!AJ12+'VÚ IAP'!AJ12+AI12</f>
        <v>0</v>
      </c>
      <c r="AK12" s="61">
        <f>+'Desmonte Infr. financiada'!AK12+'Inversión 1 financiada'!AK12+VÚ!AK12+'Desmonte Infr. IAP'!AK12+'TOTAL INVERSION IAP'!AK12+'VÚ IAP'!AK12+AJ12</f>
        <v>0</v>
      </c>
    </row>
    <row r="13" spans="1:37" hidden="1" x14ac:dyDescent="0.25">
      <c r="B13" s="469" t="s">
        <v>291</v>
      </c>
      <c r="C13" s="62" t="str">
        <f>+VLOOKUP(B13,'resumen UCAP'!$A$5:$O$329,2,0)</f>
        <v>Luminaria led 80-90w</v>
      </c>
      <c r="D13" s="63">
        <f>+'Desmonte Infr. financiada'!D13</f>
        <v>90</v>
      </c>
      <c r="E13" s="63" t="str">
        <f>+VLOOKUP(B13,'resumen UCAP'!$A$5:$O$329,3,0)</f>
        <v>Un</v>
      </c>
      <c r="F13" s="64">
        <f>+VLOOKUP(B13,'resumen UCAP'!$A$5:$O$329,15,0)</f>
        <v>1547358</v>
      </c>
      <c r="G13" s="61">
        <v>61</v>
      </c>
      <c r="H13" s="61">
        <f>+'Desmonte Infr. financiada'!H13+'Inversión 1 financiada'!H13+VÚ!H13+'Desmonte Infr. IAP'!H13+'TOTAL INVERSION IAP'!H13+'VÚ IAP'!H13+G13</f>
        <v>61</v>
      </c>
      <c r="I13" s="475">
        <f>+'Desmonte Infr. financiada'!I13+'Inversión 1 financiada'!I13+VÚ!I13+'Desmonte Infr. IAP'!I13+'TOTAL INVERSION IAP'!I13+'VÚ IAP'!I13+H13</f>
        <v>61</v>
      </c>
      <c r="J13" s="61">
        <f>+'Desmonte Infr. financiada'!J13+'Inversión 1 financiada'!J13+VÚ!J13+'Desmonte Infr. IAP'!J13+'TOTAL INVERSION IAP'!J13+'VÚ IAP'!J13+I13</f>
        <v>61</v>
      </c>
      <c r="K13" s="61">
        <f>+'Desmonte Infr. financiada'!K13+'Inversión 1 financiada'!K13+VÚ!K13+'Desmonte Infr. IAP'!K13+'TOTAL INVERSION IAP'!K13+'VÚ IAP'!K13+J13</f>
        <v>61</v>
      </c>
      <c r="L13" s="61">
        <f>+'Desmonte Infr. financiada'!L13+'Inversión 1 financiada'!L13+VÚ!L13+'Desmonte Infr. IAP'!L13+'TOTAL INVERSION IAP'!L13+'VÚ IAP'!L13+K13</f>
        <v>61</v>
      </c>
      <c r="M13" s="61">
        <f>+'Desmonte Infr. financiada'!M13+'Inversión 1 financiada'!M13+VÚ!M13+'Desmonte Infr. IAP'!M13+'TOTAL INVERSION IAP'!M13+'VÚ IAP'!M13+L13</f>
        <v>61</v>
      </c>
      <c r="N13" s="61">
        <f>+'Desmonte Infr. financiada'!N13+'Inversión 1 financiada'!N13+VÚ!N13+'Desmonte Infr. IAP'!N13+'TOTAL INVERSION IAP'!N13+'VÚ IAP'!N13+M13</f>
        <v>61</v>
      </c>
      <c r="O13" s="61">
        <f>+'Desmonte Infr. financiada'!O13+'Inversión 1 financiada'!O13+VÚ!O13+'Desmonte Infr. IAP'!O13+'TOTAL INVERSION IAP'!O13+'VÚ IAP'!O13+N13</f>
        <v>61</v>
      </c>
      <c r="P13" s="61">
        <f>+'Desmonte Infr. financiada'!P13+'Inversión 1 financiada'!P13+VÚ!P13+'Desmonte Infr. IAP'!P13+'TOTAL INVERSION IAP'!P13+'VÚ IAP'!P13+O13</f>
        <v>61</v>
      </c>
      <c r="Q13" s="61">
        <f>+'Desmonte Infr. financiada'!Q13+'Inversión 1 financiada'!Q13+VÚ!Q13+'Desmonte Infr. IAP'!Q13+'TOTAL INVERSION IAP'!Q13+'VÚ IAP'!Q13+P13</f>
        <v>61</v>
      </c>
      <c r="R13" s="61">
        <f>+'Desmonte Infr. financiada'!R13+'Inversión 1 financiada'!R13+VÚ!R13+'Desmonte Infr. IAP'!R13+'TOTAL INVERSION IAP'!R13+'VÚ IAP'!R13+Q13</f>
        <v>61</v>
      </c>
      <c r="S13" s="61">
        <f>+'Desmonte Infr. financiada'!S13+'Inversión 1 financiada'!S13+VÚ!S13+'Desmonte Infr. IAP'!S13+'TOTAL INVERSION IAP'!S13+'VÚ IAP'!S13+R13</f>
        <v>61</v>
      </c>
      <c r="T13" s="61">
        <f>+'Desmonte Infr. financiada'!T13+'Inversión 1 financiada'!T13+VÚ!T13+'Desmonte Infr. IAP'!T13+'TOTAL INVERSION IAP'!T13+'VÚ IAP'!T13+S13</f>
        <v>61</v>
      </c>
      <c r="U13" s="61">
        <f>+'Desmonte Infr. financiada'!U13+'Inversión 1 financiada'!U13+VÚ!U13+'Desmonte Infr. IAP'!U13+'TOTAL INVERSION IAP'!U13+'VÚ IAP'!U13+T13</f>
        <v>61</v>
      </c>
      <c r="V13" s="61">
        <f>+'Desmonte Infr. financiada'!V13+'Inversión 1 financiada'!V13+VÚ!V13+'Desmonte Infr. IAP'!V13+'TOTAL INVERSION IAP'!V13+'VÚ IAP'!V13+U13</f>
        <v>61</v>
      </c>
      <c r="W13" s="61">
        <f>+'Desmonte Infr. financiada'!W13+'Inversión 1 financiada'!W13+VÚ!W13+'Desmonte Infr. IAP'!W13+'TOTAL INVERSION IAP'!W13+'VÚ IAP'!W13+V13</f>
        <v>0</v>
      </c>
      <c r="X13" s="61">
        <f>+'Desmonte Infr. financiada'!X13+'Inversión 1 financiada'!X13+VÚ!X13+'Desmonte Infr. IAP'!X13+'TOTAL INVERSION IAP'!X13+'VÚ IAP'!X13+W13</f>
        <v>0</v>
      </c>
      <c r="Y13" s="61">
        <f>+'Desmonte Infr. financiada'!Y13+'Inversión 1 financiada'!Y13+VÚ!Y13+'Desmonte Infr. IAP'!Y13+'TOTAL INVERSION IAP'!Y13+'VÚ IAP'!Y13+X13</f>
        <v>0</v>
      </c>
      <c r="Z13" s="61">
        <f>+'Desmonte Infr. financiada'!Z13+'Inversión 1 financiada'!Z13+VÚ!Z13+'Desmonte Infr. IAP'!Z13+'TOTAL INVERSION IAP'!Z13+'VÚ IAP'!Z13+Y13</f>
        <v>0</v>
      </c>
      <c r="AA13" s="61">
        <f>+'Desmonte Infr. financiada'!AA13+'Inversión 1 financiada'!AA13+VÚ!AA13+'Desmonte Infr. IAP'!AA13+'TOTAL INVERSION IAP'!AA13+'VÚ IAP'!AA13+Z13</f>
        <v>0</v>
      </c>
      <c r="AB13" s="61">
        <f>+'Desmonte Infr. financiada'!AB13+'Inversión 1 financiada'!AB13+VÚ!AB13+'Desmonte Infr. IAP'!AB13+'TOTAL INVERSION IAP'!AB13+'VÚ IAP'!AB13+AA13</f>
        <v>0</v>
      </c>
      <c r="AC13" s="61">
        <f>+'Desmonte Infr. financiada'!AC13+'Inversión 1 financiada'!AC13+VÚ!AC13+'Desmonte Infr. IAP'!AC13+'TOTAL INVERSION IAP'!AC13+'VÚ IAP'!AC13+AB13</f>
        <v>0</v>
      </c>
      <c r="AD13" s="61">
        <f>+'Desmonte Infr. financiada'!AD13+'Inversión 1 financiada'!AD13+VÚ!AD13+'Desmonte Infr. IAP'!AD13+'TOTAL INVERSION IAP'!AD13+'VÚ IAP'!AD13+AC13</f>
        <v>0</v>
      </c>
      <c r="AE13" s="61">
        <f>+'Desmonte Infr. financiada'!AE13+'Inversión 1 financiada'!AE13+VÚ!AE13+'Desmonte Infr. IAP'!AE13+'TOTAL INVERSION IAP'!AE13+'VÚ IAP'!AE13+AD13</f>
        <v>0</v>
      </c>
      <c r="AF13" s="61">
        <f>+'Desmonte Infr. financiada'!AF13+'Inversión 1 financiada'!AF13+VÚ!AF13+'Desmonte Infr. IAP'!AF13+'TOTAL INVERSION IAP'!AF13+'VÚ IAP'!AF13+AE13</f>
        <v>0</v>
      </c>
      <c r="AG13" s="61">
        <f>+'Desmonte Infr. financiada'!AG13+'Inversión 1 financiada'!AG13+VÚ!AG13+'Desmonte Infr. IAP'!AG13+'TOTAL INVERSION IAP'!AG13+'VÚ IAP'!AG13+AF13</f>
        <v>0</v>
      </c>
      <c r="AH13" s="61">
        <f>+'Desmonte Infr. financiada'!AH13+'Inversión 1 financiada'!AH13+VÚ!AH13+'Desmonte Infr. IAP'!AH13+'TOTAL INVERSION IAP'!AH13+'VÚ IAP'!AH13+AG13</f>
        <v>0</v>
      </c>
      <c r="AI13" s="61">
        <f>+'Desmonte Infr. financiada'!AI13+'Inversión 1 financiada'!AI13+VÚ!AI13+'Desmonte Infr. IAP'!AI13+'TOTAL INVERSION IAP'!AI13+'VÚ IAP'!AI13+AH13</f>
        <v>0</v>
      </c>
      <c r="AJ13" s="61">
        <f>+'Desmonte Infr. financiada'!AJ13+'Inversión 1 financiada'!AJ13+VÚ!AJ13+'Desmonte Infr. IAP'!AJ13+'TOTAL INVERSION IAP'!AJ13+'VÚ IAP'!AJ13+AI13</f>
        <v>0</v>
      </c>
      <c r="AK13" s="61">
        <f>+'Desmonte Infr. financiada'!AK13+'Inversión 1 financiada'!AK13+VÚ!AK13+'Desmonte Infr. IAP'!AK13+'TOTAL INVERSION IAP'!AK13+'VÚ IAP'!AK13+AJ13</f>
        <v>0</v>
      </c>
    </row>
    <row r="14" spans="1:37" hidden="1" x14ac:dyDescent="0.25">
      <c r="B14" s="469" t="s">
        <v>292</v>
      </c>
      <c r="C14" s="62" t="str">
        <f>+VLOOKUP(B14,'resumen UCAP'!$A$5:$O$329,2,0)</f>
        <v>Luminaria Luxcandel 250w</v>
      </c>
      <c r="D14" s="63">
        <f>+'Desmonte Infr. financiada'!D14</f>
        <v>279</v>
      </c>
      <c r="E14" s="63" t="str">
        <f>+VLOOKUP(B14,'resumen UCAP'!$A$5:$O$329,3,0)</f>
        <v>Un</v>
      </c>
      <c r="F14" s="64">
        <f>+VLOOKUP(B14,'resumen UCAP'!$A$5:$O$329,15,0)</f>
        <v>680659</v>
      </c>
      <c r="G14" s="61">
        <v>85</v>
      </c>
      <c r="H14" s="61">
        <f>+'Desmonte Infr. financiada'!H14+'Inversión 1 financiada'!H14+VÚ!H14+'Desmonte Infr. IAP'!H14+'TOTAL INVERSION IAP'!H14+'VÚ IAP'!H14+G14</f>
        <v>85</v>
      </c>
      <c r="I14" s="475">
        <f>+'Desmonte Infr. financiada'!I14+'Inversión 1 financiada'!I14+VÚ!I14+'Desmonte Infr. IAP'!I14+'TOTAL INVERSION IAP'!I14+'VÚ IAP'!I14+H14</f>
        <v>85</v>
      </c>
      <c r="J14" s="61">
        <f>+'Desmonte Infr. financiada'!J14+'Inversión 1 financiada'!J14+VÚ!J14+'Desmonte Infr. IAP'!J14+'TOTAL INVERSION IAP'!J14+'VÚ IAP'!J14+I14</f>
        <v>85</v>
      </c>
      <c r="K14" s="61">
        <f>+'Desmonte Infr. financiada'!K14+'Inversión 1 financiada'!K14+VÚ!K14+'Desmonte Infr. IAP'!K14+'TOTAL INVERSION IAP'!K14+'VÚ IAP'!K14+J14</f>
        <v>85</v>
      </c>
      <c r="L14" s="61">
        <f>+'Desmonte Infr. financiada'!L14+'Inversión 1 financiada'!L14+VÚ!L14+'Desmonte Infr. IAP'!L14+'TOTAL INVERSION IAP'!L14+'VÚ IAP'!L14+K14</f>
        <v>85</v>
      </c>
      <c r="M14" s="61">
        <f>+'Desmonte Infr. financiada'!M14+'Inversión 1 financiada'!M14+VÚ!M14+'Desmonte Infr. IAP'!M14+'TOTAL INVERSION IAP'!M14+'VÚ IAP'!M14+L14</f>
        <v>85</v>
      </c>
      <c r="N14" s="61">
        <f>+'Desmonte Infr. financiada'!N14+'Inversión 1 financiada'!N14+VÚ!N14+'Desmonte Infr. IAP'!N14+'TOTAL INVERSION IAP'!N14+'VÚ IAP'!N14+M14</f>
        <v>85</v>
      </c>
      <c r="O14" s="61">
        <f>+'Desmonte Infr. financiada'!O14+'Inversión 1 financiada'!O14+VÚ!O14+'Desmonte Infr. IAP'!O14+'TOTAL INVERSION IAP'!O14+'VÚ IAP'!O14+N14</f>
        <v>85</v>
      </c>
      <c r="P14" s="61">
        <f>+'Desmonte Infr. financiada'!P14+'Inversión 1 financiada'!P14+VÚ!P14+'Desmonte Infr. IAP'!P14+'TOTAL INVERSION IAP'!P14+'VÚ IAP'!P14+O14</f>
        <v>85</v>
      </c>
      <c r="Q14" s="61">
        <f>+'Desmonte Infr. financiada'!Q14+'Inversión 1 financiada'!Q14+VÚ!Q14+'Desmonte Infr. IAP'!Q14+'TOTAL INVERSION IAP'!Q14+'VÚ IAP'!Q14+P14</f>
        <v>85</v>
      </c>
      <c r="R14" s="61">
        <f>+'Desmonte Infr. financiada'!R14+'Inversión 1 financiada'!R14+VÚ!R14+'Desmonte Infr. IAP'!R14+'TOTAL INVERSION IAP'!R14+'VÚ IAP'!R14+Q14</f>
        <v>85</v>
      </c>
      <c r="S14" s="61">
        <f>+'Desmonte Infr. financiada'!S14+'Inversión 1 financiada'!S14+VÚ!S14+'Desmonte Infr. IAP'!S14+'TOTAL INVERSION IAP'!S14+'VÚ IAP'!S14+R14</f>
        <v>85</v>
      </c>
      <c r="T14" s="61">
        <f>+'Desmonte Infr. financiada'!T14+'Inversión 1 financiada'!T14+VÚ!T14+'Desmonte Infr. IAP'!T14+'TOTAL INVERSION IAP'!T14+'VÚ IAP'!T14+S14</f>
        <v>85</v>
      </c>
      <c r="U14" s="61">
        <f>+'Desmonte Infr. financiada'!U14+'Inversión 1 financiada'!U14+VÚ!U14+'Desmonte Infr. IAP'!U14+'TOTAL INVERSION IAP'!U14+'VÚ IAP'!U14+T14</f>
        <v>85</v>
      </c>
      <c r="V14" s="61">
        <f>+'Desmonte Infr. financiada'!V14+'Inversión 1 financiada'!V14+VÚ!V14+'Desmonte Infr. IAP'!V14+'TOTAL INVERSION IAP'!V14+'VÚ IAP'!V14+U14</f>
        <v>85</v>
      </c>
      <c r="W14" s="61">
        <f>+'Desmonte Infr. financiada'!W14+'Inversión 1 financiada'!W14+VÚ!W14+'Desmonte Infr. IAP'!W14+'TOTAL INVERSION IAP'!W14+'VÚ IAP'!W14+V14</f>
        <v>0</v>
      </c>
      <c r="X14" s="61">
        <f>+'Desmonte Infr. financiada'!X14+'Inversión 1 financiada'!X14+VÚ!X14+'Desmonte Infr. IAP'!X14+'TOTAL INVERSION IAP'!X14+'VÚ IAP'!X14+W14</f>
        <v>0</v>
      </c>
      <c r="Y14" s="61">
        <f>+'Desmonte Infr. financiada'!Y14+'Inversión 1 financiada'!Y14+VÚ!Y14+'Desmonte Infr. IAP'!Y14+'TOTAL INVERSION IAP'!Y14+'VÚ IAP'!Y14+X14</f>
        <v>0</v>
      </c>
      <c r="Z14" s="61">
        <f>+'Desmonte Infr. financiada'!Z14+'Inversión 1 financiada'!Z14+VÚ!Z14+'Desmonte Infr. IAP'!Z14+'TOTAL INVERSION IAP'!Z14+'VÚ IAP'!Z14+Y14</f>
        <v>0</v>
      </c>
      <c r="AA14" s="61">
        <f>+'Desmonte Infr. financiada'!AA14+'Inversión 1 financiada'!AA14+VÚ!AA14+'Desmonte Infr. IAP'!AA14+'TOTAL INVERSION IAP'!AA14+'VÚ IAP'!AA14+Z14</f>
        <v>0</v>
      </c>
      <c r="AB14" s="61">
        <f>+'Desmonte Infr. financiada'!AB14+'Inversión 1 financiada'!AB14+VÚ!AB14+'Desmonte Infr. IAP'!AB14+'TOTAL INVERSION IAP'!AB14+'VÚ IAP'!AB14+AA14</f>
        <v>0</v>
      </c>
      <c r="AC14" s="61">
        <f>+'Desmonte Infr. financiada'!AC14+'Inversión 1 financiada'!AC14+VÚ!AC14+'Desmonte Infr. IAP'!AC14+'TOTAL INVERSION IAP'!AC14+'VÚ IAP'!AC14+AB14</f>
        <v>0</v>
      </c>
      <c r="AD14" s="61">
        <f>+'Desmonte Infr. financiada'!AD14+'Inversión 1 financiada'!AD14+VÚ!AD14+'Desmonte Infr. IAP'!AD14+'TOTAL INVERSION IAP'!AD14+'VÚ IAP'!AD14+AC14</f>
        <v>0</v>
      </c>
      <c r="AE14" s="61">
        <f>+'Desmonte Infr. financiada'!AE14+'Inversión 1 financiada'!AE14+VÚ!AE14+'Desmonte Infr. IAP'!AE14+'TOTAL INVERSION IAP'!AE14+'VÚ IAP'!AE14+AD14</f>
        <v>0</v>
      </c>
      <c r="AF14" s="61">
        <f>+'Desmonte Infr. financiada'!AF14+'Inversión 1 financiada'!AF14+VÚ!AF14+'Desmonte Infr. IAP'!AF14+'TOTAL INVERSION IAP'!AF14+'VÚ IAP'!AF14+AE14</f>
        <v>0</v>
      </c>
      <c r="AG14" s="61">
        <f>+'Desmonte Infr. financiada'!AG14+'Inversión 1 financiada'!AG14+VÚ!AG14+'Desmonte Infr. IAP'!AG14+'TOTAL INVERSION IAP'!AG14+'VÚ IAP'!AG14+AF14</f>
        <v>0</v>
      </c>
      <c r="AH14" s="61">
        <f>+'Desmonte Infr. financiada'!AH14+'Inversión 1 financiada'!AH14+VÚ!AH14+'Desmonte Infr. IAP'!AH14+'TOTAL INVERSION IAP'!AH14+'VÚ IAP'!AH14+AG14</f>
        <v>0</v>
      </c>
      <c r="AI14" s="61">
        <f>+'Desmonte Infr. financiada'!AI14+'Inversión 1 financiada'!AI14+VÚ!AI14+'Desmonte Infr. IAP'!AI14+'TOTAL INVERSION IAP'!AI14+'VÚ IAP'!AI14+AH14</f>
        <v>0</v>
      </c>
      <c r="AJ14" s="61">
        <f>+'Desmonte Infr. financiada'!AJ14+'Inversión 1 financiada'!AJ14+VÚ!AJ14+'Desmonte Infr. IAP'!AJ14+'TOTAL INVERSION IAP'!AJ14+'VÚ IAP'!AJ14+AI14</f>
        <v>0</v>
      </c>
      <c r="AK14" s="61">
        <f>+'Desmonte Infr. financiada'!AK14+'Inversión 1 financiada'!AK14+VÚ!AK14+'Desmonte Infr. IAP'!AK14+'TOTAL INVERSION IAP'!AK14+'VÚ IAP'!AK14+AJ14</f>
        <v>0</v>
      </c>
    </row>
    <row r="15" spans="1:37" hidden="1" x14ac:dyDescent="0.25">
      <c r="B15" s="469" t="s">
        <v>293</v>
      </c>
      <c r="C15" s="62" t="str">
        <f>+VLOOKUP(B15,'resumen UCAP'!$A$5:$O$329,2,0)</f>
        <v>Luminaria Na 100w</v>
      </c>
      <c r="D15" s="63">
        <f>+'Desmonte Infr. financiada'!D15</f>
        <v>115</v>
      </c>
      <c r="E15" s="63" t="str">
        <f>+VLOOKUP(B15,'resumen UCAP'!$A$5:$O$329,3,0)</f>
        <v>Un</v>
      </c>
      <c r="F15" s="64">
        <f>+VLOOKUP(B15,'resumen UCAP'!$A$5:$O$329,15,0)</f>
        <v>272297</v>
      </c>
      <c r="G15" s="123">
        <v>730</v>
      </c>
      <c r="H15" s="61">
        <f>+'Desmonte Infr. financiada'!H15+'Inversión 1 financiada'!H15+VÚ!H15+'Desmonte Infr. IAP'!H15+'TOTAL INVERSION IAP'!H15+'VÚ IAP'!H15+G15</f>
        <v>0</v>
      </c>
      <c r="I15" s="475">
        <f>+'Desmonte Infr. financiada'!I15+'Inversión 1 financiada'!I15+VÚ!I15+'Desmonte Infr. IAP'!I15+'TOTAL INVERSION IAP'!I15+'VÚ IAP'!I15+H15</f>
        <v>0</v>
      </c>
      <c r="J15" s="61">
        <f>+'Desmonte Infr. financiada'!J15+'Inversión 1 financiada'!J15+VÚ!J15+'Desmonte Infr. IAP'!J15+'TOTAL INVERSION IAP'!J15+'VÚ IAP'!J15+I15</f>
        <v>0</v>
      </c>
      <c r="K15" s="61">
        <f>+'Desmonte Infr. financiada'!K15+'Inversión 1 financiada'!K15+VÚ!K15+'Desmonte Infr. IAP'!K15+'TOTAL INVERSION IAP'!K15+'VÚ IAP'!K15+J15</f>
        <v>0</v>
      </c>
      <c r="L15" s="61">
        <f>+'Desmonte Infr. financiada'!L15+'Inversión 1 financiada'!L15+VÚ!L15+'Desmonte Infr. IAP'!L15+'TOTAL INVERSION IAP'!L15+'VÚ IAP'!L15+K15</f>
        <v>0</v>
      </c>
      <c r="M15" s="61">
        <f>+'Desmonte Infr. financiada'!M15+'Inversión 1 financiada'!M15+VÚ!M15+'Desmonte Infr. IAP'!M15+'TOTAL INVERSION IAP'!M15+'VÚ IAP'!M15+L15</f>
        <v>0</v>
      </c>
      <c r="N15" s="61">
        <f>+'Desmonte Infr. financiada'!N15+'Inversión 1 financiada'!N15+VÚ!N15+'Desmonte Infr. IAP'!N15+'TOTAL INVERSION IAP'!N15+'VÚ IAP'!N15+M15</f>
        <v>0</v>
      </c>
      <c r="O15" s="61">
        <f>+'Desmonte Infr. financiada'!O15+'Inversión 1 financiada'!O15+VÚ!O15+'Desmonte Infr. IAP'!O15+'TOTAL INVERSION IAP'!O15+'VÚ IAP'!O15+N15</f>
        <v>0</v>
      </c>
      <c r="P15" s="61">
        <f>+'Desmonte Infr. financiada'!P15+'Inversión 1 financiada'!P15+VÚ!P15+'Desmonte Infr. IAP'!P15+'TOTAL INVERSION IAP'!P15+'VÚ IAP'!P15+O15</f>
        <v>0</v>
      </c>
      <c r="Q15" s="61">
        <f>+'Desmonte Infr. financiada'!Q15+'Inversión 1 financiada'!Q15+VÚ!Q15+'Desmonte Infr. IAP'!Q15+'TOTAL INVERSION IAP'!Q15+'VÚ IAP'!Q15+P15</f>
        <v>0</v>
      </c>
      <c r="R15" s="61">
        <f>+'Desmonte Infr. financiada'!R15+'Inversión 1 financiada'!R15+VÚ!R15+'Desmonte Infr. IAP'!R15+'TOTAL INVERSION IAP'!R15+'VÚ IAP'!R15+Q15</f>
        <v>0</v>
      </c>
      <c r="S15" s="61">
        <f>+'Desmonte Infr. financiada'!S15+'Inversión 1 financiada'!S15+VÚ!S15+'Desmonte Infr. IAP'!S15+'TOTAL INVERSION IAP'!S15+'VÚ IAP'!S15+R15</f>
        <v>0</v>
      </c>
      <c r="T15" s="61">
        <f>+'Desmonte Infr. financiada'!T15+'Inversión 1 financiada'!T15+VÚ!T15+'Desmonte Infr. IAP'!T15+'TOTAL INVERSION IAP'!T15+'VÚ IAP'!T15+S15</f>
        <v>0</v>
      </c>
      <c r="U15" s="61">
        <f>+'Desmonte Infr. financiada'!U15+'Inversión 1 financiada'!U15+VÚ!U15+'Desmonte Infr. IAP'!U15+'TOTAL INVERSION IAP'!U15+'VÚ IAP'!U15+T15</f>
        <v>0</v>
      </c>
      <c r="V15" s="61">
        <f>+'Desmonte Infr. financiada'!V15+'Inversión 1 financiada'!V15+VÚ!V15+'Desmonte Infr. IAP'!V15+'TOTAL INVERSION IAP'!V15+'VÚ IAP'!V15+U15</f>
        <v>0</v>
      </c>
      <c r="W15" s="61">
        <f>+'Desmonte Infr. financiada'!W15+'Inversión 1 financiada'!W15+VÚ!W15+'Desmonte Infr. IAP'!W15+'TOTAL INVERSION IAP'!W15+'VÚ IAP'!W15+V15</f>
        <v>0</v>
      </c>
      <c r="X15" s="61">
        <f>+'Desmonte Infr. financiada'!X15+'Inversión 1 financiada'!X15+VÚ!X15+'Desmonte Infr. IAP'!X15+'TOTAL INVERSION IAP'!X15+'VÚ IAP'!X15+W15</f>
        <v>0</v>
      </c>
      <c r="Y15" s="61">
        <f>+'Desmonte Infr. financiada'!Y15+'Inversión 1 financiada'!Y15+VÚ!Y15+'Desmonte Infr. IAP'!Y15+'TOTAL INVERSION IAP'!Y15+'VÚ IAP'!Y15+X15</f>
        <v>0</v>
      </c>
      <c r="Z15" s="61">
        <f>+'Desmonte Infr. financiada'!Z15+'Inversión 1 financiada'!Z15+VÚ!Z15+'Desmonte Infr. IAP'!Z15+'TOTAL INVERSION IAP'!Z15+'VÚ IAP'!Z15+Y15</f>
        <v>0</v>
      </c>
      <c r="AA15" s="61">
        <f>+'Desmonte Infr. financiada'!AA15+'Inversión 1 financiada'!AA15+VÚ!AA15+'Desmonte Infr. IAP'!AA15+'TOTAL INVERSION IAP'!AA15+'VÚ IAP'!AA15+Z15</f>
        <v>0</v>
      </c>
      <c r="AB15" s="61">
        <f>+'Desmonte Infr. financiada'!AB15+'Inversión 1 financiada'!AB15+VÚ!AB15+'Desmonte Infr. IAP'!AB15+'TOTAL INVERSION IAP'!AB15+'VÚ IAP'!AB15+AA15</f>
        <v>0</v>
      </c>
      <c r="AC15" s="61">
        <f>+'Desmonte Infr. financiada'!AC15+'Inversión 1 financiada'!AC15+VÚ!AC15+'Desmonte Infr. IAP'!AC15+'TOTAL INVERSION IAP'!AC15+'VÚ IAP'!AC15+AB15</f>
        <v>0</v>
      </c>
      <c r="AD15" s="61">
        <f>+'Desmonte Infr. financiada'!AD15+'Inversión 1 financiada'!AD15+VÚ!AD15+'Desmonte Infr. IAP'!AD15+'TOTAL INVERSION IAP'!AD15+'VÚ IAP'!AD15+AC15</f>
        <v>0</v>
      </c>
      <c r="AE15" s="61">
        <f>+'Desmonte Infr. financiada'!AE15+'Inversión 1 financiada'!AE15+VÚ!AE15+'Desmonte Infr. IAP'!AE15+'TOTAL INVERSION IAP'!AE15+'VÚ IAP'!AE15+AD15</f>
        <v>0</v>
      </c>
      <c r="AF15" s="61">
        <f>+'Desmonte Infr. financiada'!AF15+'Inversión 1 financiada'!AF15+VÚ!AF15+'Desmonte Infr. IAP'!AF15+'TOTAL INVERSION IAP'!AF15+'VÚ IAP'!AF15+AE15</f>
        <v>0</v>
      </c>
      <c r="AG15" s="61">
        <f>+'Desmonte Infr. financiada'!AG15+'Inversión 1 financiada'!AG15+VÚ!AG15+'Desmonte Infr. IAP'!AG15+'TOTAL INVERSION IAP'!AG15+'VÚ IAP'!AG15+AF15</f>
        <v>0</v>
      </c>
      <c r="AH15" s="61">
        <f>+'Desmonte Infr. financiada'!AH15+'Inversión 1 financiada'!AH15+VÚ!AH15+'Desmonte Infr. IAP'!AH15+'TOTAL INVERSION IAP'!AH15+'VÚ IAP'!AH15+AG15</f>
        <v>0</v>
      </c>
      <c r="AI15" s="61">
        <f>+'Desmonte Infr. financiada'!AI15+'Inversión 1 financiada'!AI15+VÚ!AI15+'Desmonte Infr. IAP'!AI15+'TOTAL INVERSION IAP'!AI15+'VÚ IAP'!AI15+AH15</f>
        <v>0</v>
      </c>
      <c r="AJ15" s="61">
        <f>+'Desmonte Infr. financiada'!AJ15+'Inversión 1 financiada'!AJ15+VÚ!AJ15+'Desmonte Infr. IAP'!AJ15+'TOTAL INVERSION IAP'!AJ15+'VÚ IAP'!AJ15+AI15</f>
        <v>0</v>
      </c>
      <c r="AK15" s="61">
        <f>+'Desmonte Infr. financiada'!AK15+'Inversión 1 financiada'!AK15+VÚ!AK15+'Desmonte Infr. IAP'!AK15+'TOTAL INVERSION IAP'!AK15+'VÚ IAP'!AK15+AJ15</f>
        <v>0</v>
      </c>
    </row>
    <row r="16" spans="1:37" hidden="1" x14ac:dyDescent="0.25">
      <c r="B16" s="469" t="s">
        <v>294</v>
      </c>
      <c r="C16" s="62" t="str">
        <f>+VLOOKUP(B16,'resumen UCAP'!$A$5:$O$329,2,0)</f>
        <v>Luminaria Na 150w</v>
      </c>
      <c r="D16" s="63">
        <f>+'Desmonte Infr. financiada'!D16</f>
        <v>169</v>
      </c>
      <c r="E16" s="63" t="str">
        <f>+VLOOKUP(B16,'resumen UCAP'!$A$5:$O$329,3,0)</f>
        <v>Un</v>
      </c>
      <c r="F16" s="64">
        <f>+VLOOKUP(B16,'resumen UCAP'!$A$5:$O$329,15,0)</f>
        <v>333681</v>
      </c>
      <c r="G16" s="123">
        <v>6350</v>
      </c>
      <c r="H16" s="61">
        <f>+'Desmonte Infr. financiada'!H16+'Inversión 1 financiada'!H16+VÚ!H16+'Desmonte Infr. IAP'!H16+'TOTAL INVERSION IAP'!H16+'VÚ IAP'!H16+G16</f>
        <v>5235</v>
      </c>
      <c r="I16" s="475">
        <f>+'Desmonte Infr. financiada'!I16+'Inversión 1 financiada'!I16+VÚ!I16+'Desmonte Infr. IAP'!I16+'TOTAL INVERSION IAP'!I16+'VÚ IAP'!I16+H16</f>
        <v>2735</v>
      </c>
      <c r="J16" s="61">
        <f>+'Desmonte Infr. financiada'!J16+'Inversión 1 financiada'!J16+VÚ!J16+'Desmonte Infr. IAP'!J16+'TOTAL INVERSION IAP'!J16+'VÚ IAP'!J16+I16</f>
        <v>0</v>
      </c>
      <c r="K16" s="61">
        <f>+'Desmonte Infr. financiada'!K16+'Inversión 1 financiada'!K16+VÚ!K16+'Desmonte Infr. IAP'!K16+'TOTAL INVERSION IAP'!K16+'VÚ IAP'!K16+J16</f>
        <v>0</v>
      </c>
      <c r="L16" s="61">
        <f>+'Desmonte Infr. financiada'!L16+'Inversión 1 financiada'!L16+VÚ!L16+'Desmonte Infr. IAP'!L16+'TOTAL INVERSION IAP'!L16+'VÚ IAP'!L16+K16</f>
        <v>0</v>
      </c>
      <c r="M16" s="61">
        <f>+'Desmonte Infr. financiada'!M16+'Inversión 1 financiada'!M16+VÚ!M16+'Desmonte Infr. IAP'!M16+'TOTAL INVERSION IAP'!M16+'VÚ IAP'!M16+L16</f>
        <v>0</v>
      </c>
      <c r="N16" s="61">
        <f>+'Desmonte Infr. financiada'!N16+'Inversión 1 financiada'!N16+VÚ!N16+'Desmonte Infr. IAP'!N16+'TOTAL INVERSION IAP'!N16+'VÚ IAP'!N16+M16</f>
        <v>0</v>
      </c>
      <c r="O16" s="61">
        <f>+'Desmonte Infr. financiada'!O16+'Inversión 1 financiada'!O16+VÚ!O16+'Desmonte Infr. IAP'!O16+'TOTAL INVERSION IAP'!O16+'VÚ IAP'!O16+N16</f>
        <v>0</v>
      </c>
      <c r="P16" s="61">
        <f>+'Desmonte Infr. financiada'!P16+'Inversión 1 financiada'!P16+VÚ!P16+'Desmonte Infr. IAP'!P16+'TOTAL INVERSION IAP'!P16+'VÚ IAP'!P16+O16</f>
        <v>0</v>
      </c>
      <c r="Q16" s="61">
        <f>+'Desmonte Infr. financiada'!Q16+'Inversión 1 financiada'!Q16+VÚ!Q16+'Desmonte Infr. IAP'!Q16+'TOTAL INVERSION IAP'!Q16+'VÚ IAP'!Q16+P16</f>
        <v>0</v>
      </c>
      <c r="R16" s="61">
        <f>+'Desmonte Infr. financiada'!R16+'Inversión 1 financiada'!R16+VÚ!R16+'Desmonte Infr. IAP'!R16+'TOTAL INVERSION IAP'!R16+'VÚ IAP'!R16+Q16</f>
        <v>0</v>
      </c>
      <c r="S16" s="61">
        <f>+'Desmonte Infr. financiada'!S16+'Inversión 1 financiada'!S16+VÚ!S16+'Desmonte Infr. IAP'!S16+'TOTAL INVERSION IAP'!S16+'VÚ IAP'!S16+R16</f>
        <v>0</v>
      </c>
      <c r="T16" s="61">
        <f>+'Desmonte Infr. financiada'!T16+'Inversión 1 financiada'!T16+VÚ!T16+'Desmonte Infr. IAP'!T16+'TOTAL INVERSION IAP'!T16+'VÚ IAP'!T16+S16</f>
        <v>0</v>
      </c>
      <c r="U16" s="61">
        <f>+'Desmonte Infr. financiada'!U16+'Inversión 1 financiada'!U16+VÚ!U16+'Desmonte Infr. IAP'!U16+'TOTAL INVERSION IAP'!U16+'VÚ IAP'!U16+T16</f>
        <v>0</v>
      </c>
      <c r="V16" s="61">
        <f>+'Desmonte Infr. financiada'!V16+'Inversión 1 financiada'!V16+VÚ!V16+'Desmonte Infr. IAP'!V16+'TOTAL INVERSION IAP'!V16+'VÚ IAP'!V16+U16</f>
        <v>0</v>
      </c>
      <c r="W16" s="61">
        <f>+'Desmonte Infr. financiada'!W16+'Inversión 1 financiada'!W16+VÚ!W16+'Desmonte Infr. IAP'!W16+'TOTAL INVERSION IAP'!W16+'VÚ IAP'!W16+V16</f>
        <v>0</v>
      </c>
      <c r="X16" s="61">
        <f>+'Desmonte Infr. financiada'!X16+'Inversión 1 financiada'!X16+VÚ!X16+'Desmonte Infr. IAP'!X16+'TOTAL INVERSION IAP'!X16+'VÚ IAP'!X16+W16</f>
        <v>0</v>
      </c>
      <c r="Y16" s="61">
        <f>+'Desmonte Infr. financiada'!Y16+'Inversión 1 financiada'!Y16+VÚ!Y16+'Desmonte Infr. IAP'!Y16+'TOTAL INVERSION IAP'!Y16+'VÚ IAP'!Y16+X16</f>
        <v>0</v>
      </c>
      <c r="Z16" s="61">
        <f>+'Desmonte Infr. financiada'!Z16+'Inversión 1 financiada'!Z16+VÚ!Z16+'Desmonte Infr. IAP'!Z16+'TOTAL INVERSION IAP'!Z16+'VÚ IAP'!Z16+Y16</f>
        <v>0</v>
      </c>
      <c r="AA16" s="61">
        <f>+'Desmonte Infr. financiada'!AA16+'Inversión 1 financiada'!AA16+VÚ!AA16+'Desmonte Infr. IAP'!AA16+'TOTAL INVERSION IAP'!AA16+'VÚ IAP'!AA16+Z16</f>
        <v>0</v>
      </c>
      <c r="AB16" s="61">
        <f>+'Desmonte Infr. financiada'!AB16+'Inversión 1 financiada'!AB16+VÚ!AB16+'Desmonte Infr. IAP'!AB16+'TOTAL INVERSION IAP'!AB16+'VÚ IAP'!AB16+AA16</f>
        <v>0</v>
      </c>
      <c r="AC16" s="61">
        <f>+'Desmonte Infr. financiada'!AC16+'Inversión 1 financiada'!AC16+VÚ!AC16+'Desmonte Infr. IAP'!AC16+'TOTAL INVERSION IAP'!AC16+'VÚ IAP'!AC16+AB16</f>
        <v>0</v>
      </c>
      <c r="AD16" s="61">
        <f>+'Desmonte Infr. financiada'!AD16+'Inversión 1 financiada'!AD16+VÚ!AD16+'Desmonte Infr. IAP'!AD16+'TOTAL INVERSION IAP'!AD16+'VÚ IAP'!AD16+AC16</f>
        <v>0</v>
      </c>
      <c r="AE16" s="61">
        <f>+'Desmonte Infr. financiada'!AE16+'Inversión 1 financiada'!AE16+VÚ!AE16+'Desmonte Infr. IAP'!AE16+'TOTAL INVERSION IAP'!AE16+'VÚ IAP'!AE16+AD16</f>
        <v>0</v>
      </c>
      <c r="AF16" s="61">
        <f>+'Desmonte Infr. financiada'!AF16+'Inversión 1 financiada'!AF16+VÚ!AF16+'Desmonte Infr. IAP'!AF16+'TOTAL INVERSION IAP'!AF16+'VÚ IAP'!AF16+AE16</f>
        <v>0</v>
      </c>
      <c r="AG16" s="61">
        <f>+'Desmonte Infr. financiada'!AG16+'Inversión 1 financiada'!AG16+VÚ!AG16+'Desmonte Infr. IAP'!AG16+'TOTAL INVERSION IAP'!AG16+'VÚ IAP'!AG16+AF16</f>
        <v>0</v>
      </c>
      <c r="AH16" s="61">
        <f>+'Desmonte Infr. financiada'!AH16+'Inversión 1 financiada'!AH16+VÚ!AH16+'Desmonte Infr. IAP'!AH16+'TOTAL INVERSION IAP'!AH16+'VÚ IAP'!AH16+AG16</f>
        <v>0</v>
      </c>
      <c r="AI16" s="61">
        <f>+'Desmonte Infr. financiada'!AI16+'Inversión 1 financiada'!AI16+VÚ!AI16+'Desmonte Infr. IAP'!AI16+'TOTAL INVERSION IAP'!AI16+'VÚ IAP'!AI16+AH16</f>
        <v>0</v>
      </c>
      <c r="AJ16" s="61">
        <f>+'Desmonte Infr. financiada'!AJ16+'Inversión 1 financiada'!AJ16+VÚ!AJ16+'Desmonte Infr. IAP'!AJ16+'TOTAL INVERSION IAP'!AJ16+'VÚ IAP'!AJ16+AI16</f>
        <v>0</v>
      </c>
      <c r="AK16" s="61">
        <f>+'Desmonte Infr. financiada'!AK16+'Inversión 1 financiada'!AK16+VÚ!AK16+'Desmonte Infr. IAP'!AK16+'TOTAL INVERSION IAP'!AK16+'VÚ IAP'!AK16+AJ16</f>
        <v>0</v>
      </c>
    </row>
    <row r="17" spans="2:37" hidden="1" x14ac:dyDescent="0.25">
      <c r="B17" s="469" t="s">
        <v>295</v>
      </c>
      <c r="C17" s="62" t="str">
        <f>+VLOOKUP(B17,'resumen UCAP'!$A$5:$O$329,2,0)</f>
        <v>Luminaria Na 250w</v>
      </c>
      <c r="D17" s="63">
        <f>+'Desmonte Infr. financiada'!D17</f>
        <v>279</v>
      </c>
      <c r="E17" s="63" t="str">
        <f>+VLOOKUP(B17,'resumen UCAP'!$A$5:$O$329,3,0)</f>
        <v>Un</v>
      </c>
      <c r="F17" s="64">
        <f>+VLOOKUP(B17,'resumen UCAP'!$A$5:$O$329,15,0)</f>
        <v>433630</v>
      </c>
      <c r="G17" s="123">
        <v>2457</v>
      </c>
      <c r="H17" s="61">
        <f>+'Desmonte Infr. financiada'!H17+'Inversión 1 financiada'!H17+VÚ!H17+'Desmonte Infr. IAP'!H17+'TOTAL INVERSION IAP'!H17+'VÚ IAP'!H17+G17</f>
        <v>0</v>
      </c>
      <c r="I17" s="475">
        <f>+'Desmonte Infr. financiada'!I17+'Inversión 1 financiada'!I17+VÚ!I17+'Desmonte Infr. IAP'!I17+'TOTAL INVERSION IAP'!I17+'VÚ IAP'!I17+H17</f>
        <v>0</v>
      </c>
      <c r="J17" s="61">
        <f>+'Desmonte Infr. financiada'!J17+'Inversión 1 financiada'!J17+VÚ!J17+'Desmonte Infr. IAP'!J17+'TOTAL INVERSION IAP'!J17+'VÚ IAP'!J17+I17</f>
        <v>0</v>
      </c>
      <c r="K17" s="61">
        <f>+'Desmonte Infr. financiada'!K17+'Inversión 1 financiada'!K17+VÚ!K17+'Desmonte Infr. IAP'!K17+'TOTAL INVERSION IAP'!K17+'VÚ IAP'!K17+J17</f>
        <v>0</v>
      </c>
      <c r="L17" s="61">
        <f>+'Desmonte Infr. financiada'!L17+'Inversión 1 financiada'!L17+VÚ!L17+'Desmonte Infr. IAP'!L17+'TOTAL INVERSION IAP'!L17+'VÚ IAP'!L17+K17</f>
        <v>0</v>
      </c>
      <c r="M17" s="61">
        <f>+'Desmonte Infr. financiada'!M17+'Inversión 1 financiada'!M17+VÚ!M17+'Desmonte Infr. IAP'!M17+'TOTAL INVERSION IAP'!M17+'VÚ IAP'!M17+L17</f>
        <v>0</v>
      </c>
      <c r="N17" s="61">
        <f>+'Desmonte Infr. financiada'!N17+'Inversión 1 financiada'!N17+VÚ!N17+'Desmonte Infr. IAP'!N17+'TOTAL INVERSION IAP'!N17+'VÚ IAP'!N17+M17</f>
        <v>0</v>
      </c>
      <c r="O17" s="61">
        <f>+'Desmonte Infr. financiada'!O17+'Inversión 1 financiada'!O17+VÚ!O17+'Desmonte Infr. IAP'!O17+'TOTAL INVERSION IAP'!O17+'VÚ IAP'!O17+N17</f>
        <v>0</v>
      </c>
      <c r="P17" s="61">
        <f>+'Desmonte Infr. financiada'!P17+'Inversión 1 financiada'!P17+VÚ!P17+'Desmonte Infr. IAP'!P17+'TOTAL INVERSION IAP'!P17+'VÚ IAP'!P17+O17</f>
        <v>0</v>
      </c>
      <c r="Q17" s="61">
        <f>+'Desmonte Infr. financiada'!Q17+'Inversión 1 financiada'!Q17+VÚ!Q17+'Desmonte Infr. IAP'!Q17+'TOTAL INVERSION IAP'!Q17+'VÚ IAP'!Q17+P17</f>
        <v>0</v>
      </c>
      <c r="R17" s="61">
        <f>+'Desmonte Infr. financiada'!R17+'Inversión 1 financiada'!R17+VÚ!R17+'Desmonte Infr. IAP'!R17+'TOTAL INVERSION IAP'!R17+'VÚ IAP'!R17+Q17</f>
        <v>0</v>
      </c>
      <c r="S17" s="61">
        <f>+'Desmonte Infr. financiada'!S17+'Inversión 1 financiada'!S17+VÚ!S17+'Desmonte Infr. IAP'!S17+'TOTAL INVERSION IAP'!S17+'VÚ IAP'!S17+R17</f>
        <v>0</v>
      </c>
      <c r="T17" s="61">
        <f>+'Desmonte Infr. financiada'!T17+'Inversión 1 financiada'!T17+VÚ!T17+'Desmonte Infr. IAP'!T17+'TOTAL INVERSION IAP'!T17+'VÚ IAP'!T17+S17</f>
        <v>0</v>
      </c>
      <c r="U17" s="61">
        <f>+'Desmonte Infr. financiada'!U17+'Inversión 1 financiada'!U17+VÚ!U17+'Desmonte Infr. IAP'!U17+'TOTAL INVERSION IAP'!U17+'VÚ IAP'!U17+T17</f>
        <v>0</v>
      </c>
      <c r="V17" s="61">
        <f>+'Desmonte Infr. financiada'!V17+'Inversión 1 financiada'!V17+VÚ!V17+'Desmonte Infr. IAP'!V17+'TOTAL INVERSION IAP'!V17+'VÚ IAP'!V17+U17</f>
        <v>0</v>
      </c>
      <c r="W17" s="61">
        <f>+'Desmonte Infr. financiada'!W17+'Inversión 1 financiada'!W17+VÚ!W17+'Desmonte Infr. IAP'!W17+'TOTAL INVERSION IAP'!W17+'VÚ IAP'!W17+V17</f>
        <v>0</v>
      </c>
      <c r="X17" s="61">
        <f>+'Desmonte Infr. financiada'!X17+'Inversión 1 financiada'!X17+VÚ!X17+'Desmonte Infr. IAP'!X17+'TOTAL INVERSION IAP'!X17+'VÚ IAP'!X17+W17</f>
        <v>0</v>
      </c>
      <c r="Y17" s="61">
        <f>+'Desmonte Infr. financiada'!Y17+'Inversión 1 financiada'!Y17+VÚ!Y17+'Desmonte Infr. IAP'!Y17+'TOTAL INVERSION IAP'!Y17+'VÚ IAP'!Y17+X17</f>
        <v>0</v>
      </c>
      <c r="Z17" s="61">
        <f>+'Desmonte Infr. financiada'!Z17+'Inversión 1 financiada'!Z17+VÚ!Z17+'Desmonte Infr. IAP'!Z17+'TOTAL INVERSION IAP'!Z17+'VÚ IAP'!Z17+Y17</f>
        <v>0</v>
      </c>
      <c r="AA17" s="61">
        <f>+'Desmonte Infr. financiada'!AA17+'Inversión 1 financiada'!AA17+VÚ!AA17+'Desmonte Infr. IAP'!AA17+'TOTAL INVERSION IAP'!AA17+'VÚ IAP'!AA17+Z17</f>
        <v>0</v>
      </c>
      <c r="AB17" s="61">
        <f>+'Desmonte Infr. financiada'!AB17+'Inversión 1 financiada'!AB17+VÚ!AB17+'Desmonte Infr. IAP'!AB17+'TOTAL INVERSION IAP'!AB17+'VÚ IAP'!AB17+AA17</f>
        <v>0</v>
      </c>
      <c r="AC17" s="61">
        <f>+'Desmonte Infr. financiada'!AC17+'Inversión 1 financiada'!AC17+VÚ!AC17+'Desmonte Infr. IAP'!AC17+'TOTAL INVERSION IAP'!AC17+'VÚ IAP'!AC17+AB17</f>
        <v>0</v>
      </c>
      <c r="AD17" s="61">
        <f>+'Desmonte Infr. financiada'!AD17+'Inversión 1 financiada'!AD17+VÚ!AD17+'Desmonte Infr. IAP'!AD17+'TOTAL INVERSION IAP'!AD17+'VÚ IAP'!AD17+AC17</f>
        <v>0</v>
      </c>
      <c r="AE17" s="61">
        <f>+'Desmonte Infr. financiada'!AE17+'Inversión 1 financiada'!AE17+VÚ!AE17+'Desmonte Infr. IAP'!AE17+'TOTAL INVERSION IAP'!AE17+'VÚ IAP'!AE17+AD17</f>
        <v>0</v>
      </c>
      <c r="AF17" s="61">
        <f>+'Desmonte Infr. financiada'!AF17+'Inversión 1 financiada'!AF17+VÚ!AF17+'Desmonte Infr. IAP'!AF17+'TOTAL INVERSION IAP'!AF17+'VÚ IAP'!AF17+AE17</f>
        <v>0</v>
      </c>
      <c r="AG17" s="61">
        <f>+'Desmonte Infr. financiada'!AG17+'Inversión 1 financiada'!AG17+VÚ!AG17+'Desmonte Infr. IAP'!AG17+'TOTAL INVERSION IAP'!AG17+'VÚ IAP'!AG17+AF17</f>
        <v>0</v>
      </c>
      <c r="AH17" s="61">
        <f>+'Desmonte Infr. financiada'!AH17+'Inversión 1 financiada'!AH17+VÚ!AH17+'Desmonte Infr. IAP'!AH17+'TOTAL INVERSION IAP'!AH17+'VÚ IAP'!AH17+AG17</f>
        <v>0</v>
      </c>
      <c r="AI17" s="61">
        <f>+'Desmonte Infr. financiada'!AI17+'Inversión 1 financiada'!AI17+VÚ!AI17+'Desmonte Infr. IAP'!AI17+'TOTAL INVERSION IAP'!AI17+'VÚ IAP'!AI17+AH17</f>
        <v>0</v>
      </c>
      <c r="AJ17" s="61">
        <f>+'Desmonte Infr. financiada'!AJ17+'Inversión 1 financiada'!AJ17+VÚ!AJ17+'Desmonte Infr. IAP'!AJ17+'TOTAL INVERSION IAP'!AJ17+'VÚ IAP'!AJ17+AI17</f>
        <v>0</v>
      </c>
      <c r="AK17" s="61">
        <f>+'Desmonte Infr. financiada'!AK17+'Inversión 1 financiada'!AK17+VÚ!AK17+'Desmonte Infr. IAP'!AK17+'TOTAL INVERSION IAP'!AK17+'VÚ IAP'!AK17+AJ17</f>
        <v>0</v>
      </c>
    </row>
    <row r="18" spans="2:37" hidden="1" x14ac:dyDescent="0.25">
      <c r="B18" s="469" t="s">
        <v>296</v>
      </c>
      <c r="C18" s="62" t="str">
        <f>+VLOOKUP(B18,'resumen UCAP'!$A$5:$O$329,2,0)</f>
        <v>Luminaria Na 400w</v>
      </c>
      <c r="D18" s="63">
        <f>+'Desmonte Infr. financiada'!D18</f>
        <v>440</v>
      </c>
      <c r="E18" s="63" t="str">
        <f>+VLOOKUP(B18,'resumen UCAP'!$A$5:$O$329,3,0)</f>
        <v>Un</v>
      </c>
      <c r="F18" s="64">
        <f>+VLOOKUP(B18,'resumen UCAP'!$A$5:$O$329,15,0)</f>
        <v>509142</v>
      </c>
      <c r="G18" s="123">
        <v>670</v>
      </c>
      <c r="H18" s="61">
        <f>+'Desmonte Infr. financiada'!H18+'Inversión 1 financiada'!H18+VÚ!H18+'Desmonte Infr. IAP'!H18+'TOTAL INVERSION IAP'!H18+'VÚ IAP'!H18+G18</f>
        <v>0</v>
      </c>
      <c r="I18" s="475">
        <f>+'Desmonte Infr. financiada'!I18+'Inversión 1 financiada'!I18+VÚ!I18+'Desmonte Infr. IAP'!I18+'TOTAL INVERSION IAP'!I18+'VÚ IAP'!I18+H18</f>
        <v>0</v>
      </c>
      <c r="J18" s="61">
        <f>+'Desmonte Infr. financiada'!J18+'Inversión 1 financiada'!J18+VÚ!J18+'Desmonte Infr. IAP'!J18+'TOTAL INVERSION IAP'!J18+'VÚ IAP'!J18+I18</f>
        <v>0</v>
      </c>
      <c r="K18" s="61">
        <f>+'Desmonte Infr. financiada'!K18+'Inversión 1 financiada'!K18+VÚ!K18+'Desmonte Infr. IAP'!K18+'TOTAL INVERSION IAP'!K18+'VÚ IAP'!K18+J18</f>
        <v>0</v>
      </c>
      <c r="L18" s="61">
        <f>+'Desmonte Infr. financiada'!L18+'Inversión 1 financiada'!L18+VÚ!L18+'Desmonte Infr. IAP'!L18+'TOTAL INVERSION IAP'!L18+'VÚ IAP'!L18+K18</f>
        <v>0</v>
      </c>
      <c r="M18" s="61">
        <f>+'Desmonte Infr. financiada'!M18+'Inversión 1 financiada'!M18+VÚ!M18+'Desmonte Infr. IAP'!M18+'TOTAL INVERSION IAP'!M18+'VÚ IAP'!M18+L18</f>
        <v>0</v>
      </c>
      <c r="N18" s="61">
        <f>+'Desmonte Infr. financiada'!N18+'Inversión 1 financiada'!N18+VÚ!N18+'Desmonte Infr. IAP'!N18+'TOTAL INVERSION IAP'!N18+'VÚ IAP'!N18+M18</f>
        <v>0</v>
      </c>
      <c r="O18" s="61">
        <f>+'Desmonte Infr. financiada'!O18+'Inversión 1 financiada'!O18+VÚ!O18+'Desmonte Infr. IAP'!O18+'TOTAL INVERSION IAP'!O18+'VÚ IAP'!O18+N18</f>
        <v>0</v>
      </c>
      <c r="P18" s="61">
        <f>+'Desmonte Infr. financiada'!P18+'Inversión 1 financiada'!P18+VÚ!P18+'Desmonte Infr. IAP'!P18+'TOTAL INVERSION IAP'!P18+'VÚ IAP'!P18+O18</f>
        <v>0</v>
      </c>
      <c r="Q18" s="61">
        <f>+'Desmonte Infr. financiada'!Q18+'Inversión 1 financiada'!Q18+VÚ!Q18+'Desmonte Infr. IAP'!Q18+'TOTAL INVERSION IAP'!Q18+'VÚ IAP'!Q18+P18</f>
        <v>0</v>
      </c>
      <c r="R18" s="61">
        <f>+'Desmonte Infr. financiada'!R18+'Inversión 1 financiada'!R18+VÚ!R18+'Desmonte Infr. IAP'!R18+'TOTAL INVERSION IAP'!R18+'VÚ IAP'!R18+Q18</f>
        <v>0</v>
      </c>
      <c r="S18" s="61">
        <f>+'Desmonte Infr. financiada'!S18+'Inversión 1 financiada'!S18+VÚ!S18+'Desmonte Infr. IAP'!S18+'TOTAL INVERSION IAP'!S18+'VÚ IAP'!S18+R18</f>
        <v>0</v>
      </c>
      <c r="T18" s="61">
        <f>+'Desmonte Infr. financiada'!T18+'Inversión 1 financiada'!T18+VÚ!T18+'Desmonte Infr. IAP'!T18+'TOTAL INVERSION IAP'!T18+'VÚ IAP'!T18+S18</f>
        <v>0</v>
      </c>
      <c r="U18" s="61">
        <f>+'Desmonte Infr. financiada'!U18+'Inversión 1 financiada'!U18+VÚ!U18+'Desmonte Infr. IAP'!U18+'TOTAL INVERSION IAP'!U18+'VÚ IAP'!U18+T18</f>
        <v>0</v>
      </c>
      <c r="V18" s="61">
        <f>+'Desmonte Infr. financiada'!V18+'Inversión 1 financiada'!V18+VÚ!V18+'Desmonte Infr. IAP'!V18+'TOTAL INVERSION IAP'!V18+'VÚ IAP'!V18+U18</f>
        <v>0</v>
      </c>
      <c r="W18" s="61">
        <f>+'Desmonte Infr. financiada'!W18+'Inversión 1 financiada'!W18+VÚ!W18+'Desmonte Infr. IAP'!W18+'TOTAL INVERSION IAP'!W18+'VÚ IAP'!W18+V18</f>
        <v>0</v>
      </c>
      <c r="X18" s="61">
        <f>+'Desmonte Infr. financiada'!X18+'Inversión 1 financiada'!X18+VÚ!X18+'Desmonte Infr. IAP'!X18+'TOTAL INVERSION IAP'!X18+'VÚ IAP'!X18+W18</f>
        <v>0</v>
      </c>
      <c r="Y18" s="61">
        <f>+'Desmonte Infr. financiada'!Y18+'Inversión 1 financiada'!Y18+VÚ!Y18+'Desmonte Infr. IAP'!Y18+'TOTAL INVERSION IAP'!Y18+'VÚ IAP'!Y18+X18</f>
        <v>0</v>
      </c>
      <c r="Z18" s="61">
        <f>+'Desmonte Infr. financiada'!Z18+'Inversión 1 financiada'!Z18+VÚ!Z18+'Desmonte Infr. IAP'!Z18+'TOTAL INVERSION IAP'!Z18+'VÚ IAP'!Z18+Y18</f>
        <v>0</v>
      </c>
      <c r="AA18" s="61">
        <f>+'Desmonte Infr. financiada'!AA18+'Inversión 1 financiada'!AA18+VÚ!AA18+'Desmonte Infr. IAP'!AA18+'TOTAL INVERSION IAP'!AA18+'VÚ IAP'!AA18+Z18</f>
        <v>0</v>
      </c>
      <c r="AB18" s="61">
        <f>+'Desmonte Infr. financiada'!AB18+'Inversión 1 financiada'!AB18+VÚ!AB18+'Desmonte Infr. IAP'!AB18+'TOTAL INVERSION IAP'!AB18+'VÚ IAP'!AB18+AA18</f>
        <v>0</v>
      </c>
      <c r="AC18" s="61">
        <f>+'Desmonte Infr. financiada'!AC18+'Inversión 1 financiada'!AC18+VÚ!AC18+'Desmonte Infr. IAP'!AC18+'TOTAL INVERSION IAP'!AC18+'VÚ IAP'!AC18+AB18</f>
        <v>0</v>
      </c>
      <c r="AD18" s="61">
        <f>+'Desmonte Infr. financiada'!AD18+'Inversión 1 financiada'!AD18+VÚ!AD18+'Desmonte Infr. IAP'!AD18+'TOTAL INVERSION IAP'!AD18+'VÚ IAP'!AD18+AC18</f>
        <v>0</v>
      </c>
      <c r="AE18" s="61">
        <f>+'Desmonte Infr. financiada'!AE18+'Inversión 1 financiada'!AE18+VÚ!AE18+'Desmonte Infr. IAP'!AE18+'TOTAL INVERSION IAP'!AE18+'VÚ IAP'!AE18+AD18</f>
        <v>0</v>
      </c>
      <c r="AF18" s="61">
        <f>+'Desmonte Infr. financiada'!AF18+'Inversión 1 financiada'!AF18+VÚ!AF18+'Desmonte Infr. IAP'!AF18+'TOTAL INVERSION IAP'!AF18+'VÚ IAP'!AF18+AE18</f>
        <v>0</v>
      </c>
      <c r="AG18" s="61">
        <f>+'Desmonte Infr. financiada'!AG18+'Inversión 1 financiada'!AG18+VÚ!AG18+'Desmonte Infr. IAP'!AG18+'TOTAL INVERSION IAP'!AG18+'VÚ IAP'!AG18+AF18</f>
        <v>0</v>
      </c>
      <c r="AH18" s="61">
        <f>+'Desmonte Infr. financiada'!AH18+'Inversión 1 financiada'!AH18+VÚ!AH18+'Desmonte Infr. IAP'!AH18+'TOTAL INVERSION IAP'!AH18+'VÚ IAP'!AH18+AG18</f>
        <v>0</v>
      </c>
      <c r="AI18" s="61">
        <f>+'Desmonte Infr. financiada'!AI18+'Inversión 1 financiada'!AI18+VÚ!AI18+'Desmonte Infr. IAP'!AI18+'TOTAL INVERSION IAP'!AI18+'VÚ IAP'!AI18+AH18</f>
        <v>0</v>
      </c>
      <c r="AJ18" s="61">
        <f>+'Desmonte Infr. financiada'!AJ18+'Inversión 1 financiada'!AJ18+VÚ!AJ18+'Desmonte Infr. IAP'!AJ18+'TOTAL INVERSION IAP'!AJ18+'VÚ IAP'!AJ18+AI18</f>
        <v>0</v>
      </c>
      <c r="AK18" s="61">
        <f>+'Desmonte Infr. financiada'!AK18+'Inversión 1 financiada'!AK18+VÚ!AK18+'Desmonte Infr. IAP'!AK18+'TOTAL INVERSION IAP'!AK18+'VÚ IAP'!AK18+AJ18</f>
        <v>0</v>
      </c>
    </row>
    <row r="19" spans="2:37" hidden="1" x14ac:dyDescent="0.25">
      <c r="B19" s="469" t="s">
        <v>72</v>
      </c>
      <c r="C19" s="62" t="str">
        <f>+VLOOKUP(B19,'resumen UCAP'!$A$5:$O$329,2,0)</f>
        <v>Luminaria picadelly 150w</v>
      </c>
      <c r="D19" s="63">
        <f>+'Desmonte Infr. financiada'!D19</f>
        <v>169</v>
      </c>
      <c r="E19" s="63" t="str">
        <f>+VLOOKUP(B19,'resumen UCAP'!$A$5:$O$329,3,0)</f>
        <v>Un</v>
      </c>
      <c r="F19" s="64">
        <f>+VLOOKUP(B19,'resumen UCAP'!$A$5:$O$329,15,0)</f>
        <v>660000</v>
      </c>
      <c r="G19" s="61">
        <v>72</v>
      </c>
      <c r="H19" s="61">
        <f>+'Desmonte Infr. financiada'!H19+'Inversión 1 financiada'!H19+VÚ!H19+'Desmonte Infr. IAP'!H19+'TOTAL INVERSION IAP'!H19+'VÚ IAP'!H19+G19</f>
        <v>72</v>
      </c>
      <c r="I19" s="475">
        <f>+'Desmonte Infr. financiada'!I19+'Inversión 1 financiada'!I19+VÚ!I19+'Desmonte Infr. IAP'!I19+'TOTAL INVERSION IAP'!I19+'VÚ IAP'!I19+H19</f>
        <v>72</v>
      </c>
      <c r="J19" s="61">
        <f>+'Desmonte Infr. financiada'!J19+'Inversión 1 financiada'!J19+VÚ!J19+'Desmonte Infr. IAP'!J19+'TOTAL INVERSION IAP'!J19+'VÚ IAP'!J19+I19</f>
        <v>72</v>
      </c>
      <c r="K19" s="61">
        <f>+'Desmonte Infr. financiada'!K19+'Inversión 1 financiada'!K19+VÚ!K19+'Desmonte Infr. IAP'!K19+'TOTAL INVERSION IAP'!K19+'VÚ IAP'!K19+J19</f>
        <v>72</v>
      </c>
      <c r="L19" s="61">
        <f>+'Desmonte Infr. financiada'!L19+'Inversión 1 financiada'!L19+VÚ!L19+'Desmonte Infr. IAP'!L19+'TOTAL INVERSION IAP'!L19+'VÚ IAP'!L19+K19</f>
        <v>72</v>
      </c>
      <c r="M19" s="61">
        <f>+'Desmonte Infr. financiada'!M19+'Inversión 1 financiada'!M19+VÚ!M19+'Desmonte Infr. IAP'!M19+'TOTAL INVERSION IAP'!M19+'VÚ IAP'!M19+L19</f>
        <v>72</v>
      </c>
      <c r="N19" s="61">
        <f>+'Desmonte Infr. financiada'!N19+'Inversión 1 financiada'!N19+VÚ!N19+'Desmonte Infr. IAP'!N19+'TOTAL INVERSION IAP'!N19+'VÚ IAP'!N19+M19</f>
        <v>72</v>
      </c>
      <c r="O19" s="61">
        <f>+'Desmonte Infr. financiada'!O19+'Inversión 1 financiada'!O19+VÚ!O19+'Desmonte Infr. IAP'!O19+'TOTAL INVERSION IAP'!O19+'VÚ IAP'!O19+N19</f>
        <v>72</v>
      </c>
      <c r="P19" s="61">
        <f>+'Desmonte Infr. financiada'!P19+'Inversión 1 financiada'!P19+VÚ!P19+'Desmonte Infr. IAP'!P19+'TOTAL INVERSION IAP'!P19+'VÚ IAP'!P19+O19</f>
        <v>72</v>
      </c>
      <c r="Q19" s="61">
        <f>+'Desmonte Infr. financiada'!Q19+'Inversión 1 financiada'!Q19+VÚ!Q19+'Desmonte Infr. IAP'!Q19+'TOTAL INVERSION IAP'!Q19+'VÚ IAP'!Q19+P19</f>
        <v>72</v>
      </c>
      <c r="R19" s="61">
        <f>+'Desmonte Infr. financiada'!R19+'Inversión 1 financiada'!R19+VÚ!R19+'Desmonte Infr. IAP'!R19+'TOTAL INVERSION IAP'!R19+'VÚ IAP'!R19+Q19</f>
        <v>72</v>
      </c>
      <c r="S19" s="61">
        <f>+'Desmonte Infr. financiada'!S19+'Inversión 1 financiada'!S19+VÚ!S19+'Desmonte Infr. IAP'!S19+'TOTAL INVERSION IAP'!S19+'VÚ IAP'!S19+R19</f>
        <v>72</v>
      </c>
      <c r="T19" s="61">
        <f>+'Desmonte Infr. financiada'!T19+'Inversión 1 financiada'!T19+VÚ!T19+'Desmonte Infr. IAP'!T19+'TOTAL INVERSION IAP'!T19+'VÚ IAP'!T19+S19</f>
        <v>72</v>
      </c>
      <c r="U19" s="61">
        <f>+'Desmonte Infr. financiada'!U19+'Inversión 1 financiada'!U19+VÚ!U19+'Desmonte Infr. IAP'!U19+'TOTAL INVERSION IAP'!U19+'VÚ IAP'!U19+T19</f>
        <v>72</v>
      </c>
      <c r="V19" s="61">
        <f>+'Desmonte Infr. financiada'!V19+'Inversión 1 financiada'!V19+VÚ!V19+'Desmonte Infr. IAP'!V19+'TOTAL INVERSION IAP'!V19+'VÚ IAP'!V19+U19</f>
        <v>72</v>
      </c>
      <c r="W19" s="61">
        <f>+'Desmonte Infr. financiada'!W19+'Inversión 1 financiada'!W19+VÚ!W19+'Desmonte Infr. IAP'!W19+'TOTAL INVERSION IAP'!W19+'VÚ IAP'!W19+V19</f>
        <v>0</v>
      </c>
      <c r="X19" s="61">
        <f>+'Desmonte Infr. financiada'!X19+'Inversión 1 financiada'!X19+VÚ!X19+'Desmonte Infr. IAP'!X19+'TOTAL INVERSION IAP'!X19+'VÚ IAP'!X19+W19</f>
        <v>0</v>
      </c>
      <c r="Y19" s="61">
        <f>+'Desmonte Infr. financiada'!Y19+'Inversión 1 financiada'!Y19+VÚ!Y19+'Desmonte Infr. IAP'!Y19+'TOTAL INVERSION IAP'!Y19+'VÚ IAP'!Y19+X19</f>
        <v>0</v>
      </c>
      <c r="Z19" s="61">
        <f>+'Desmonte Infr. financiada'!Z19+'Inversión 1 financiada'!Z19+VÚ!Z19+'Desmonte Infr. IAP'!Z19+'TOTAL INVERSION IAP'!Z19+'VÚ IAP'!Z19+Y19</f>
        <v>0</v>
      </c>
      <c r="AA19" s="61">
        <f>+'Desmonte Infr. financiada'!AA19+'Inversión 1 financiada'!AA19+VÚ!AA19+'Desmonte Infr. IAP'!AA19+'TOTAL INVERSION IAP'!AA19+'VÚ IAP'!AA19+Z19</f>
        <v>0</v>
      </c>
      <c r="AB19" s="61">
        <f>+'Desmonte Infr. financiada'!AB19+'Inversión 1 financiada'!AB19+VÚ!AB19+'Desmonte Infr. IAP'!AB19+'TOTAL INVERSION IAP'!AB19+'VÚ IAP'!AB19+AA19</f>
        <v>0</v>
      </c>
      <c r="AC19" s="61">
        <f>+'Desmonte Infr. financiada'!AC19+'Inversión 1 financiada'!AC19+VÚ!AC19+'Desmonte Infr. IAP'!AC19+'TOTAL INVERSION IAP'!AC19+'VÚ IAP'!AC19+AB19</f>
        <v>0</v>
      </c>
      <c r="AD19" s="61">
        <f>+'Desmonte Infr. financiada'!AD19+'Inversión 1 financiada'!AD19+VÚ!AD19+'Desmonte Infr. IAP'!AD19+'TOTAL INVERSION IAP'!AD19+'VÚ IAP'!AD19+AC19</f>
        <v>0</v>
      </c>
      <c r="AE19" s="61">
        <f>+'Desmonte Infr. financiada'!AE19+'Inversión 1 financiada'!AE19+VÚ!AE19+'Desmonte Infr. IAP'!AE19+'TOTAL INVERSION IAP'!AE19+'VÚ IAP'!AE19+AD19</f>
        <v>0</v>
      </c>
      <c r="AF19" s="61">
        <f>+'Desmonte Infr. financiada'!AF19+'Inversión 1 financiada'!AF19+VÚ!AF19+'Desmonte Infr. IAP'!AF19+'TOTAL INVERSION IAP'!AF19+'VÚ IAP'!AF19+AE19</f>
        <v>0</v>
      </c>
      <c r="AG19" s="61">
        <f>+'Desmonte Infr. financiada'!AG19+'Inversión 1 financiada'!AG19+VÚ!AG19+'Desmonte Infr. IAP'!AG19+'TOTAL INVERSION IAP'!AG19+'VÚ IAP'!AG19+AF19</f>
        <v>0</v>
      </c>
      <c r="AH19" s="61">
        <f>+'Desmonte Infr. financiada'!AH19+'Inversión 1 financiada'!AH19+VÚ!AH19+'Desmonte Infr. IAP'!AH19+'TOTAL INVERSION IAP'!AH19+'VÚ IAP'!AH19+AG19</f>
        <v>0</v>
      </c>
      <c r="AI19" s="61">
        <f>+'Desmonte Infr. financiada'!AI19+'Inversión 1 financiada'!AI19+VÚ!AI19+'Desmonte Infr. IAP'!AI19+'TOTAL INVERSION IAP'!AI19+'VÚ IAP'!AI19+AH19</f>
        <v>0</v>
      </c>
      <c r="AJ19" s="61">
        <f>+'Desmonte Infr. financiada'!AJ19+'Inversión 1 financiada'!AJ19+VÚ!AJ19+'Desmonte Infr. IAP'!AJ19+'TOTAL INVERSION IAP'!AJ19+'VÚ IAP'!AJ19+AI19</f>
        <v>0</v>
      </c>
      <c r="AK19" s="61">
        <f>+'Desmonte Infr. financiada'!AK19+'Inversión 1 financiada'!AK19+VÚ!AK19+'Desmonte Infr. IAP'!AK19+'TOTAL INVERSION IAP'!AK19+'VÚ IAP'!AK19+AJ19</f>
        <v>0</v>
      </c>
    </row>
    <row r="20" spans="2:37" hidden="1" x14ac:dyDescent="0.25">
      <c r="B20" s="469" t="s">
        <v>297</v>
      </c>
      <c r="C20" s="62" t="str">
        <f>+VLOOKUP(B20,'resumen UCAP'!$A$5:$O$329,2,0)</f>
        <v>Luminaria SH Na 400w</v>
      </c>
      <c r="D20" s="63">
        <f>+'Desmonte Infr. financiada'!D20</f>
        <v>440</v>
      </c>
      <c r="E20" s="63" t="str">
        <f>+VLOOKUP(B20,'resumen UCAP'!$A$5:$O$329,3,0)</f>
        <v>Un</v>
      </c>
      <c r="F20" s="64">
        <f>+VLOOKUP(B20,'resumen UCAP'!$A$5:$O$329,15,0)</f>
        <v>690000</v>
      </c>
      <c r="G20" s="123">
        <v>12</v>
      </c>
      <c r="H20" s="61">
        <f>+'Desmonte Infr. financiada'!H20+'Inversión 1 financiada'!H20+VÚ!H20+'Desmonte Infr. IAP'!H20+'TOTAL INVERSION IAP'!H20+'VÚ IAP'!H20+G20</f>
        <v>0</v>
      </c>
      <c r="I20" s="475">
        <f>+'Desmonte Infr. financiada'!I20+'Inversión 1 financiada'!I20+VÚ!I20+'Desmonte Infr. IAP'!I20+'TOTAL INVERSION IAP'!I20+'VÚ IAP'!I20+H20</f>
        <v>0</v>
      </c>
      <c r="J20" s="61">
        <f>+'Desmonte Infr. financiada'!J20+'Inversión 1 financiada'!J20+VÚ!J20+'Desmonte Infr. IAP'!J20+'TOTAL INVERSION IAP'!J20+'VÚ IAP'!J20+I20</f>
        <v>0</v>
      </c>
      <c r="K20" s="61">
        <f>+'Desmonte Infr. financiada'!K20+'Inversión 1 financiada'!K20+VÚ!K20+'Desmonte Infr. IAP'!K20+'TOTAL INVERSION IAP'!K20+'VÚ IAP'!K20+J20</f>
        <v>0</v>
      </c>
      <c r="L20" s="61">
        <f>+'Desmonte Infr. financiada'!L20+'Inversión 1 financiada'!L20+VÚ!L20+'Desmonte Infr. IAP'!L20+'TOTAL INVERSION IAP'!L20+'VÚ IAP'!L20+K20</f>
        <v>0</v>
      </c>
      <c r="M20" s="61">
        <f>+'Desmonte Infr. financiada'!M20+'Inversión 1 financiada'!M20+VÚ!M20+'Desmonte Infr. IAP'!M20+'TOTAL INVERSION IAP'!M20+'VÚ IAP'!M20+L20</f>
        <v>0</v>
      </c>
      <c r="N20" s="61">
        <f>+'Desmonte Infr. financiada'!N20+'Inversión 1 financiada'!N20+VÚ!N20+'Desmonte Infr. IAP'!N20+'TOTAL INVERSION IAP'!N20+'VÚ IAP'!N20+M20</f>
        <v>0</v>
      </c>
      <c r="O20" s="61">
        <f>+'Desmonte Infr. financiada'!O20+'Inversión 1 financiada'!O20+VÚ!O20+'Desmonte Infr. IAP'!O20+'TOTAL INVERSION IAP'!O20+'VÚ IAP'!O20+N20</f>
        <v>0</v>
      </c>
      <c r="P20" s="61">
        <f>+'Desmonte Infr. financiada'!P20+'Inversión 1 financiada'!P20+VÚ!P20+'Desmonte Infr. IAP'!P20+'TOTAL INVERSION IAP'!P20+'VÚ IAP'!P20+O20</f>
        <v>0</v>
      </c>
      <c r="Q20" s="61">
        <f>+'Desmonte Infr. financiada'!Q20+'Inversión 1 financiada'!Q20+VÚ!Q20+'Desmonte Infr. IAP'!Q20+'TOTAL INVERSION IAP'!Q20+'VÚ IAP'!Q20+P20</f>
        <v>0</v>
      </c>
      <c r="R20" s="61">
        <f>+'Desmonte Infr. financiada'!R20+'Inversión 1 financiada'!R20+VÚ!R20+'Desmonte Infr. IAP'!R20+'TOTAL INVERSION IAP'!R20+'VÚ IAP'!R20+Q20</f>
        <v>0</v>
      </c>
      <c r="S20" s="61">
        <f>+'Desmonte Infr. financiada'!S20+'Inversión 1 financiada'!S20+VÚ!S20+'Desmonte Infr. IAP'!S20+'TOTAL INVERSION IAP'!S20+'VÚ IAP'!S20+R20</f>
        <v>0</v>
      </c>
      <c r="T20" s="61">
        <f>+'Desmonte Infr. financiada'!T20+'Inversión 1 financiada'!T20+VÚ!T20+'Desmonte Infr. IAP'!T20+'TOTAL INVERSION IAP'!T20+'VÚ IAP'!T20+S20</f>
        <v>0</v>
      </c>
      <c r="U20" s="61">
        <f>+'Desmonte Infr. financiada'!U20+'Inversión 1 financiada'!U20+VÚ!U20+'Desmonte Infr. IAP'!U20+'TOTAL INVERSION IAP'!U20+'VÚ IAP'!U20+T20</f>
        <v>0</v>
      </c>
      <c r="V20" s="61">
        <f>+'Desmonte Infr. financiada'!V20+'Inversión 1 financiada'!V20+VÚ!V20+'Desmonte Infr. IAP'!V20+'TOTAL INVERSION IAP'!V20+'VÚ IAP'!V20+U20</f>
        <v>0</v>
      </c>
      <c r="W20" s="61">
        <f>+'Desmonte Infr. financiada'!W20+'Inversión 1 financiada'!W20+VÚ!W20+'Desmonte Infr. IAP'!W20+'TOTAL INVERSION IAP'!W20+'VÚ IAP'!W20+V20</f>
        <v>0</v>
      </c>
      <c r="X20" s="61">
        <f>+'Desmonte Infr. financiada'!X20+'Inversión 1 financiada'!X20+VÚ!X20+'Desmonte Infr. IAP'!X20+'TOTAL INVERSION IAP'!X20+'VÚ IAP'!X20+W20</f>
        <v>0</v>
      </c>
      <c r="Y20" s="61">
        <f>+'Desmonte Infr. financiada'!Y20+'Inversión 1 financiada'!Y20+VÚ!Y20+'Desmonte Infr. IAP'!Y20+'TOTAL INVERSION IAP'!Y20+'VÚ IAP'!Y20+X20</f>
        <v>0</v>
      </c>
      <c r="Z20" s="61">
        <f>+'Desmonte Infr. financiada'!Z20+'Inversión 1 financiada'!Z20+VÚ!Z20+'Desmonte Infr. IAP'!Z20+'TOTAL INVERSION IAP'!Z20+'VÚ IAP'!Z20+Y20</f>
        <v>0</v>
      </c>
      <c r="AA20" s="61">
        <f>+'Desmonte Infr. financiada'!AA20+'Inversión 1 financiada'!AA20+VÚ!AA20+'Desmonte Infr. IAP'!AA20+'TOTAL INVERSION IAP'!AA20+'VÚ IAP'!AA20+Z20</f>
        <v>0</v>
      </c>
      <c r="AB20" s="61">
        <f>+'Desmonte Infr. financiada'!AB20+'Inversión 1 financiada'!AB20+VÚ!AB20+'Desmonte Infr. IAP'!AB20+'TOTAL INVERSION IAP'!AB20+'VÚ IAP'!AB20+AA20</f>
        <v>0</v>
      </c>
      <c r="AC20" s="61">
        <f>+'Desmonte Infr. financiada'!AC20+'Inversión 1 financiada'!AC20+VÚ!AC20+'Desmonte Infr. IAP'!AC20+'TOTAL INVERSION IAP'!AC20+'VÚ IAP'!AC20+AB20</f>
        <v>0</v>
      </c>
      <c r="AD20" s="61">
        <f>+'Desmonte Infr. financiada'!AD20+'Inversión 1 financiada'!AD20+VÚ!AD20+'Desmonte Infr. IAP'!AD20+'TOTAL INVERSION IAP'!AD20+'VÚ IAP'!AD20+AC20</f>
        <v>0</v>
      </c>
      <c r="AE20" s="61">
        <f>+'Desmonte Infr. financiada'!AE20+'Inversión 1 financiada'!AE20+VÚ!AE20+'Desmonte Infr. IAP'!AE20+'TOTAL INVERSION IAP'!AE20+'VÚ IAP'!AE20+AD20</f>
        <v>0</v>
      </c>
      <c r="AF20" s="61">
        <f>+'Desmonte Infr. financiada'!AF20+'Inversión 1 financiada'!AF20+VÚ!AF20+'Desmonte Infr. IAP'!AF20+'TOTAL INVERSION IAP'!AF20+'VÚ IAP'!AF20+AE20</f>
        <v>0</v>
      </c>
      <c r="AG20" s="61">
        <f>+'Desmonte Infr. financiada'!AG20+'Inversión 1 financiada'!AG20+VÚ!AG20+'Desmonte Infr. IAP'!AG20+'TOTAL INVERSION IAP'!AG20+'VÚ IAP'!AG20+AF20</f>
        <v>0</v>
      </c>
      <c r="AH20" s="61">
        <f>+'Desmonte Infr. financiada'!AH20+'Inversión 1 financiada'!AH20+VÚ!AH20+'Desmonte Infr. IAP'!AH20+'TOTAL INVERSION IAP'!AH20+'VÚ IAP'!AH20+AG20</f>
        <v>0</v>
      </c>
      <c r="AI20" s="61">
        <f>+'Desmonte Infr. financiada'!AI20+'Inversión 1 financiada'!AI20+VÚ!AI20+'Desmonte Infr. IAP'!AI20+'TOTAL INVERSION IAP'!AI20+'VÚ IAP'!AI20+AH20</f>
        <v>0</v>
      </c>
      <c r="AJ20" s="61">
        <f>+'Desmonte Infr. financiada'!AJ20+'Inversión 1 financiada'!AJ20+VÚ!AJ20+'Desmonte Infr. IAP'!AJ20+'TOTAL INVERSION IAP'!AJ20+'VÚ IAP'!AJ20+AI20</f>
        <v>0</v>
      </c>
      <c r="AK20" s="61">
        <f>+'Desmonte Infr. financiada'!AK20+'Inversión 1 financiada'!AK20+VÚ!AK20+'Desmonte Infr. IAP'!AK20+'TOTAL INVERSION IAP'!AK20+'VÚ IAP'!AK20+AJ20</f>
        <v>0</v>
      </c>
    </row>
    <row r="21" spans="2:37" hidden="1" x14ac:dyDescent="0.25">
      <c r="B21" s="469" t="s">
        <v>73</v>
      </c>
      <c r="C21" s="62" t="str">
        <f>+VLOOKUP(B21,'resumen UCAP'!$A$5:$O$329,2,0)</f>
        <v>Luminaria sodio 70w</v>
      </c>
      <c r="D21" s="63">
        <f>+'Desmonte Infr. financiada'!D21</f>
        <v>81</v>
      </c>
      <c r="E21" s="63" t="str">
        <f>+VLOOKUP(B21,'resumen UCAP'!$A$5:$O$329,3,0)</f>
        <v>Un</v>
      </c>
      <c r="F21" s="64">
        <f>+VLOOKUP(B21,'resumen UCAP'!$A$5:$O$329,15,0)</f>
        <v>201765</v>
      </c>
      <c r="G21" s="123">
        <v>14987</v>
      </c>
      <c r="H21" s="61">
        <f>+'Desmonte Infr. financiada'!H21+'Inversión 1 financiada'!H21+VÚ!H21+'Desmonte Infr. IAP'!H21+'TOTAL INVERSION IAP'!H21+'VÚ IAP'!H21+G21</f>
        <v>4987</v>
      </c>
      <c r="I21" s="475">
        <f>+'Desmonte Infr. financiada'!I21+'Inversión 1 financiada'!I21+VÚ!I21+'Desmonte Infr. IAP'!I21+'TOTAL INVERSION IAP'!I21+'VÚ IAP'!I21+H21</f>
        <v>4987</v>
      </c>
      <c r="J21" s="61">
        <f>+'Desmonte Infr. financiada'!J21+'Inversión 1 financiada'!J21+VÚ!J21+'Desmonte Infr. IAP'!J21+'TOTAL INVERSION IAP'!J21+'VÚ IAP'!J21+I21</f>
        <v>4887</v>
      </c>
      <c r="K21" s="61">
        <f>+'Desmonte Infr. financiada'!K21+'Inversión 1 financiada'!K21+VÚ!K21+'Desmonte Infr. IAP'!K21+'TOTAL INVERSION IAP'!K21+'VÚ IAP'!K21+J21</f>
        <v>2727</v>
      </c>
      <c r="L21" s="61">
        <f>+'Desmonte Infr. financiada'!L21+'Inversión 1 financiada'!L21+VÚ!L21+'Desmonte Infr. IAP'!L21+'TOTAL INVERSION IAP'!L21+'VÚ IAP'!L21+K21</f>
        <v>1227</v>
      </c>
      <c r="M21" s="61">
        <f>+'Desmonte Infr. financiada'!M21+'Inversión 1 financiada'!M21+VÚ!M21+'Desmonte Infr. IAP'!M21+'TOTAL INVERSION IAP'!M21+'VÚ IAP'!M21+L21</f>
        <v>0</v>
      </c>
      <c r="N21" s="61">
        <f>+'Desmonte Infr. financiada'!N21+'Inversión 1 financiada'!N21+VÚ!N21+'Desmonte Infr. IAP'!N21+'TOTAL INVERSION IAP'!N21+'VÚ IAP'!N21+M21</f>
        <v>0</v>
      </c>
      <c r="O21" s="61">
        <f>+'Desmonte Infr. financiada'!O21+'Inversión 1 financiada'!O21+VÚ!O21+'Desmonte Infr. IAP'!O21+'TOTAL INVERSION IAP'!O21+'VÚ IAP'!O21+N21</f>
        <v>0</v>
      </c>
      <c r="P21" s="61">
        <f>+'Desmonte Infr. financiada'!P21+'Inversión 1 financiada'!P21+VÚ!P21+'Desmonte Infr. IAP'!P21+'TOTAL INVERSION IAP'!P21+'VÚ IAP'!P21+O21</f>
        <v>0</v>
      </c>
      <c r="Q21" s="61">
        <f>+'Desmonte Infr. financiada'!Q21+'Inversión 1 financiada'!Q21+VÚ!Q21+'Desmonte Infr. IAP'!Q21+'TOTAL INVERSION IAP'!Q21+'VÚ IAP'!Q21+P21</f>
        <v>0</v>
      </c>
      <c r="R21" s="61">
        <f>+'Desmonte Infr. financiada'!R21+'Inversión 1 financiada'!R21+VÚ!R21+'Desmonte Infr. IAP'!R21+'TOTAL INVERSION IAP'!R21+'VÚ IAP'!R21+Q21</f>
        <v>0</v>
      </c>
      <c r="S21" s="61">
        <f>+'Desmonte Infr. financiada'!S21+'Inversión 1 financiada'!S21+VÚ!S21+'Desmonte Infr. IAP'!S21+'TOTAL INVERSION IAP'!S21+'VÚ IAP'!S21+R21</f>
        <v>0</v>
      </c>
      <c r="T21" s="61">
        <f>+'Desmonte Infr. financiada'!T21+'Inversión 1 financiada'!T21+VÚ!T21+'Desmonte Infr. IAP'!T21+'TOTAL INVERSION IAP'!T21+'VÚ IAP'!T21+S21</f>
        <v>0</v>
      </c>
      <c r="U21" s="61">
        <f>+'Desmonte Infr. financiada'!U21+'Inversión 1 financiada'!U21+VÚ!U21+'Desmonte Infr. IAP'!U21+'TOTAL INVERSION IAP'!U21+'VÚ IAP'!U21+T21</f>
        <v>0</v>
      </c>
      <c r="V21" s="61">
        <f>+'Desmonte Infr. financiada'!V21+'Inversión 1 financiada'!V21+VÚ!V21+'Desmonte Infr. IAP'!V21+'TOTAL INVERSION IAP'!V21+'VÚ IAP'!V21+U21</f>
        <v>0</v>
      </c>
      <c r="W21" s="61">
        <f>+'Desmonte Infr. financiada'!W21+'Inversión 1 financiada'!W21+VÚ!W21+'Desmonte Infr. IAP'!W21+'TOTAL INVERSION IAP'!W21+'VÚ IAP'!W21+V21</f>
        <v>0</v>
      </c>
      <c r="X21" s="61">
        <f>+'Desmonte Infr. financiada'!X21+'Inversión 1 financiada'!X21+VÚ!X21+'Desmonte Infr. IAP'!X21+'TOTAL INVERSION IAP'!X21+'VÚ IAP'!X21+W21</f>
        <v>0</v>
      </c>
      <c r="Y21" s="61">
        <f>+'Desmonte Infr. financiada'!Y21+'Inversión 1 financiada'!Y21+VÚ!Y21+'Desmonte Infr. IAP'!Y21+'TOTAL INVERSION IAP'!Y21+'VÚ IAP'!Y21+X21</f>
        <v>0</v>
      </c>
      <c r="Z21" s="61">
        <f>+'Desmonte Infr. financiada'!Z21+'Inversión 1 financiada'!Z21+VÚ!Z21+'Desmonte Infr. IAP'!Z21+'TOTAL INVERSION IAP'!Z21+'VÚ IAP'!Z21+Y21</f>
        <v>0</v>
      </c>
      <c r="AA21" s="61">
        <f>+'Desmonte Infr. financiada'!AA21+'Inversión 1 financiada'!AA21+VÚ!AA21+'Desmonte Infr. IAP'!AA21+'TOTAL INVERSION IAP'!AA21+'VÚ IAP'!AA21+Z21</f>
        <v>0</v>
      </c>
      <c r="AB21" s="61">
        <f>+'Desmonte Infr. financiada'!AB21+'Inversión 1 financiada'!AB21+VÚ!AB21+'Desmonte Infr. IAP'!AB21+'TOTAL INVERSION IAP'!AB21+'VÚ IAP'!AB21+AA21</f>
        <v>0</v>
      </c>
      <c r="AC21" s="61">
        <f>+'Desmonte Infr. financiada'!AC21+'Inversión 1 financiada'!AC21+VÚ!AC21+'Desmonte Infr. IAP'!AC21+'TOTAL INVERSION IAP'!AC21+'VÚ IAP'!AC21+AB21</f>
        <v>0</v>
      </c>
      <c r="AD21" s="61">
        <f>+'Desmonte Infr. financiada'!AD21+'Inversión 1 financiada'!AD21+VÚ!AD21+'Desmonte Infr. IAP'!AD21+'TOTAL INVERSION IAP'!AD21+'VÚ IAP'!AD21+AC21</f>
        <v>0</v>
      </c>
      <c r="AE21" s="61">
        <f>+'Desmonte Infr. financiada'!AE21+'Inversión 1 financiada'!AE21+VÚ!AE21+'Desmonte Infr. IAP'!AE21+'TOTAL INVERSION IAP'!AE21+'VÚ IAP'!AE21+AD21</f>
        <v>0</v>
      </c>
      <c r="AF21" s="61">
        <f>+'Desmonte Infr. financiada'!AF21+'Inversión 1 financiada'!AF21+VÚ!AF21+'Desmonte Infr. IAP'!AF21+'TOTAL INVERSION IAP'!AF21+'VÚ IAP'!AF21+AE21</f>
        <v>0</v>
      </c>
      <c r="AG21" s="61">
        <f>+'Desmonte Infr. financiada'!AG21+'Inversión 1 financiada'!AG21+VÚ!AG21+'Desmonte Infr. IAP'!AG21+'TOTAL INVERSION IAP'!AG21+'VÚ IAP'!AG21+AF21</f>
        <v>0</v>
      </c>
      <c r="AH21" s="61">
        <f>+'Desmonte Infr. financiada'!AH21+'Inversión 1 financiada'!AH21+VÚ!AH21+'Desmonte Infr. IAP'!AH21+'TOTAL INVERSION IAP'!AH21+'VÚ IAP'!AH21+AG21</f>
        <v>0</v>
      </c>
      <c r="AI21" s="61">
        <f>+'Desmonte Infr. financiada'!AI21+'Inversión 1 financiada'!AI21+VÚ!AI21+'Desmonte Infr. IAP'!AI21+'TOTAL INVERSION IAP'!AI21+'VÚ IAP'!AI21+AH21</f>
        <v>0</v>
      </c>
      <c r="AJ21" s="61">
        <f>+'Desmonte Infr. financiada'!AJ21+'Inversión 1 financiada'!AJ21+VÚ!AJ21+'Desmonte Infr. IAP'!AJ21+'TOTAL INVERSION IAP'!AJ21+'VÚ IAP'!AJ21+AI21</f>
        <v>0</v>
      </c>
      <c r="AK21" s="61">
        <f>+'Desmonte Infr. financiada'!AK21+'Inversión 1 financiada'!AK21+VÚ!AK21+'Desmonte Infr. IAP'!AK21+'TOTAL INVERSION IAP'!AK21+'VÚ IAP'!AK21+AJ21</f>
        <v>0</v>
      </c>
    </row>
    <row r="22" spans="2:37" hidden="1" x14ac:dyDescent="0.25">
      <c r="B22" s="469" t="s">
        <v>298</v>
      </c>
      <c r="C22" s="62" t="str">
        <f>+VLOOKUP(B22,'resumen UCAP'!$A$5:$O$329,2,0)</f>
        <v>Luminaria Vertical fluorescente</v>
      </c>
      <c r="D22" s="63">
        <f>+'Desmonte Infr. financiada'!D22</f>
        <v>40</v>
      </c>
      <c r="E22" s="63" t="str">
        <f>+VLOOKUP(B22,'resumen UCAP'!$A$5:$O$329,3,0)</f>
        <v>Un</v>
      </c>
      <c r="F22" s="64">
        <f>+VLOOKUP(B22,'resumen UCAP'!$A$5:$O$329,15,0)</f>
        <v>660000</v>
      </c>
      <c r="G22" s="64">
        <v>6</v>
      </c>
      <c r="H22" s="61">
        <f>+'Desmonte Infr. financiada'!H22+'Inversión 1 financiada'!H22+VÚ!H22+'Desmonte Infr. IAP'!H22+'TOTAL INVERSION IAP'!H22+'VÚ IAP'!H22+G22</f>
        <v>6</v>
      </c>
      <c r="I22" s="475">
        <f>+'Desmonte Infr. financiada'!I22+'Inversión 1 financiada'!I22+VÚ!I22+'Desmonte Infr. IAP'!I22+'TOTAL INVERSION IAP'!I22+'VÚ IAP'!I22+H22</f>
        <v>6</v>
      </c>
      <c r="J22" s="61">
        <f>+'Desmonte Infr. financiada'!J22+'Inversión 1 financiada'!J22+VÚ!J22+'Desmonte Infr. IAP'!J22+'TOTAL INVERSION IAP'!J22+'VÚ IAP'!J22+I22</f>
        <v>6</v>
      </c>
      <c r="K22" s="61">
        <f>+'Desmonte Infr. financiada'!K22+'Inversión 1 financiada'!K22+VÚ!K22+'Desmonte Infr. IAP'!K22+'TOTAL INVERSION IAP'!K22+'VÚ IAP'!K22+J22</f>
        <v>6</v>
      </c>
      <c r="L22" s="61">
        <f>+'Desmonte Infr. financiada'!L22+'Inversión 1 financiada'!L22+VÚ!L22+'Desmonte Infr. IAP'!L22+'TOTAL INVERSION IAP'!L22+'VÚ IAP'!L22+K22</f>
        <v>6</v>
      </c>
      <c r="M22" s="61">
        <f>+'Desmonte Infr. financiada'!M22+'Inversión 1 financiada'!M22+VÚ!M22+'Desmonte Infr. IAP'!M22+'TOTAL INVERSION IAP'!M22+'VÚ IAP'!M22+L22</f>
        <v>6</v>
      </c>
      <c r="N22" s="61">
        <f>+'Desmonte Infr. financiada'!N22+'Inversión 1 financiada'!N22+VÚ!N22+'Desmonte Infr. IAP'!N22+'TOTAL INVERSION IAP'!N22+'VÚ IAP'!N22+M22</f>
        <v>6</v>
      </c>
      <c r="O22" s="61">
        <f>+'Desmonte Infr. financiada'!O22+'Inversión 1 financiada'!O22+VÚ!O22+'Desmonte Infr. IAP'!O22+'TOTAL INVERSION IAP'!O22+'VÚ IAP'!O22+N22</f>
        <v>6</v>
      </c>
      <c r="P22" s="61">
        <f>+'Desmonte Infr. financiada'!P22+'Inversión 1 financiada'!P22+VÚ!P22+'Desmonte Infr. IAP'!P22+'TOTAL INVERSION IAP'!P22+'VÚ IAP'!P22+O22</f>
        <v>6</v>
      </c>
      <c r="Q22" s="61">
        <f>+'Desmonte Infr. financiada'!Q22+'Inversión 1 financiada'!Q22+VÚ!Q22+'Desmonte Infr. IAP'!Q22+'TOTAL INVERSION IAP'!Q22+'VÚ IAP'!Q22+P22</f>
        <v>6</v>
      </c>
      <c r="R22" s="61">
        <f>+'Desmonte Infr. financiada'!R22+'Inversión 1 financiada'!R22+VÚ!R22+'Desmonte Infr. IAP'!R22+'TOTAL INVERSION IAP'!R22+'VÚ IAP'!R22+Q22</f>
        <v>6</v>
      </c>
      <c r="S22" s="61">
        <f>+'Desmonte Infr. financiada'!S22+'Inversión 1 financiada'!S22+VÚ!S22+'Desmonte Infr. IAP'!S22+'TOTAL INVERSION IAP'!S22+'VÚ IAP'!S22+R22</f>
        <v>6</v>
      </c>
      <c r="T22" s="61">
        <f>+'Desmonte Infr. financiada'!T22+'Inversión 1 financiada'!T22+VÚ!T22+'Desmonte Infr. IAP'!T22+'TOTAL INVERSION IAP'!T22+'VÚ IAP'!T22+S22</f>
        <v>6</v>
      </c>
      <c r="U22" s="61">
        <f>+'Desmonte Infr. financiada'!U22+'Inversión 1 financiada'!U22+VÚ!U22+'Desmonte Infr. IAP'!U22+'TOTAL INVERSION IAP'!U22+'VÚ IAP'!U22+T22</f>
        <v>6</v>
      </c>
      <c r="V22" s="61">
        <f>+'Desmonte Infr. financiada'!V22+'Inversión 1 financiada'!V22+VÚ!V22+'Desmonte Infr. IAP'!V22+'TOTAL INVERSION IAP'!V22+'VÚ IAP'!V22+U22</f>
        <v>6</v>
      </c>
      <c r="W22" s="61">
        <f>+'Desmonte Infr. financiada'!W22+'Inversión 1 financiada'!W22+VÚ!W22+'Desmonte Infr. IAP'!W22+'TOTAL INVERSION IAP'!W22+'VÚ IAP'!W22+V22</f>
        <v>0</v>
      </c>
      <c r="X22" s="61">
        <f>+'Desmonte Infr. financiada'!X22+'Inversión 1 financiada'!X22+VÚ!X22+'Desmonte Infr. IAP'!X22+'TOTAL INVERSION IAP'!X22+'VÚ IAP'!X22+W22</f>
        <v>0</v>
      </c>
      <c r="Y22" s="61">
        <f>+'Desmonte Infr. financiada'!Y22+'Inversión 1 financiada'!Y22+VÚ!Y22+'Desmonte Infr. IAP'!Y22+'TOTAL INVERSION IAP'!Y22+'VÚ IAP'!Y22+X22</f>
        <v>0</v>
      </c>
      <c r="Z22" s="61">
        <f>+'Desmonte Infr. financiada'!Z22+'Inversión 1 financiada'!Z22+VÚ!Z22+'Desmonte Infr. IAP'!Z22+'TOTAL INVERSION IAP'!Z22+'VÚ IAP'!Z22+Y22</f>
        <v>0</v>
      </c>
      <c r="AA22" s="61">
        <f>+'Desmonte Infr. financiada'!AA22+'Inversión 1 financiada'!AA22+VÚ!AA22+'Desmonte Infr. IAP'!AA22+'TOTAL INVERSION IAP'!AA22+'VÚ IAP'!AA22+Z22</f>
        <v>0</v>
      </c>
      <c r="AB22" s="61">
        <f>+'Desmonte Infr. financiada'!AB22+'Inversión 1 financiada'!AB22+VÚ!AB22+'Desmonte Infr. IAP'!AB22+'TOTAL INVERSION IAP'!AB22+'VÚ IAP'!AB22+AA22</f>
        <v>0</v>
      </c>
      <c r="AC22" s="61">
        <f>+'Desmonte Infr. financiada'!AC22+'Inversión 1 financiada'!AC22+VÚ!AC22+'Desmonte Infr. IAP'!AC22+'TOTAL INVERSION IAP'!AC22+'VÚ IAP'!AC22+AB22</f>
        <v>0</v>
      </c>
      <c r="AD22" s="61">
        <f>+'Desmonte Infr. financiada'!AD22+'Inversión 1 financiada'!AD22+VÚ!AD22+'Desmonte Infr. IAP'!AD22+'TOTAL INVERSION IAP'!AD22+'VÚ IAP'!AD22+AC22</f>
        <v>0</v>
      </c>
      <c r="AE22" s="61">
        <f>+'Desmonte Infr. financiada'!AE22+'Inversión 1 financiada'!AE22+VÚ!AE22+'Desmonte Infr. IAP'!AE22+'TOTAL INVERSION IAP'!AE22+'VÚ IAP'!AE22+AD22</f>
        <v>0</v>
      </c>
      <c r="AF22" s="61">
        <f>+'Desmonte Infr. financiada'!AF22+'Inversión 1 financiada'!AF22+VÚ!AF22+'Desmonte Infr. IAP'!AF22+'TOTAL INVERSION IAP'!AF22+'VÚ IAP'!AF22+AE22</f>
        <v>0</v>
      </c>
      <c r="AG22" s="61">
        <f>+'Desmonte Infr. financiada'!AG22+'Inversión 1 financiada'!AG22+VÚ!AG22+'Desmonte Infr. IAP'!AG22+'TOTAL INVERSION IAP'!AG22+'VÚ IAP'!AG22+AF22</f>
        <v>0</v>
      </c>
      <c r="AH22" s="61">
        <f>+'Desmonte Infr. financiada'!AH22+'Inversión 1 financiada'!AH22+VÚ!AH22+'Desmonte Infr. IAP'!AH22+'TOTAL INVERSION IAP'!AH22+'VÚ IAP'!AH22+AG22</f>
        <v>0</v>
      </c>
      <c r="AI22" s="61">
        <f>+'Desmonte Infr. financiada'!AI22+'Inversión 1 financiada'!AI22+VÚ!AI22+'Desmonte Infr. IAP'!AI22+'TOTAL INVERSION IAP'!AI22+'VÚ IAP'!AI22+AH22</f>
        <v>0</v>
      </c>
      <c r="AJ22" s="61">
        <f>+'Desmonte Infr. financiada'!AJ22+'Inversión 1 financiada'!AJ22+VÚ!AJ22+'Desmonte Infr. IAP'!AJ22+'TOTAL INVERSION IAP'!AJ22+'VÚ IAP'!AJ22+AI22</f>
        <v>0</v>
      </c>
      <c r="AK22" s="61">
        <f>+'Desmonte Infr. financiada'!AK22+'Inversión 1 financiada'!AK22+VÚ!AK22+'Desmonte Infr. IAP'!AK22+'TOTAL INVERSION IAP'!AK22+'VÚ IAP'!AK22+AJ22</f>
        <v>0</v>
      </c>
    </row>
    <row r="23" spans="2:37" hidden="1" x14ac:dyDescent="0.25">
      <c r="B23" s="469" t="s">
        <v>299</v>
      </c>
      <c r="C23" s="62" t="str">
        <f>+VLOOKUP(B23,'resumen UCAP'!$A$5:$O$329,2,0)</f>
        <v>Luminarias Balas 5w</v>
      </c>
      <c r="D23" s="63">
        <f>+'Desmonte Infr. financiada'!D23</f>
        <v>5</v>
      </c>
      <c r="E23" s="63" t="str">
        <f>+VLOOKUP(B23,'resumen UCAP'!$A$5:$O$329,3,0)</f>
        <v>Un</v>
      </c>
      <c r="F23" s="64">
        <f>+VLOOKUP(B23,'resumen UCAP'!$A$5:$O$329,15,0)</f>
        <v>82091</v>
      </c>
      <c r="G23" s="123">
        <v>44</v>
      </c>
      <c r="H23" s="61">
        <f>+'Desmonte Infr. financiada'!H23+'Inversión 1 financiada'!H23+VÚ!H23+'Desmonte Infr. IAP'!H23+'TOTAL INVERSION IAP'!H23+'VÚ IAP'!H23+G23</f>
        <v>44</v>
      </c>
      <c r="I23" s="475">
        <f>+'Desmonte Infr. financiada'!I23+'Inversión 1 financiada'!I23+VÚ!I23+'Desmonte Infr. IAP'!I23+'TOTAL INVERSION IAP'!I23+'VÚ IAP'!I23+H23</f>
        <v>44</v>
      </c>
      <c r="J23" s="61">
        <f>+'Desmonte Infr. financiada'!J23+'Inversión 1 financiada'!J23+VÚ!J23+'Desmonte Infr. IAP'!J23+'TOTAL INVERSION IAP'!J23+'VÚ IAP'!J23+I23</f>
        <v>44</v>
      </c>
      <c r="K23" s="61">
        <f>+'Desmonte Infr. financiada'!K23+'Inversión 1 financiada'!K23+VÚ!K23+'Desmonte Infr. IAP'!K23+'TOTAL INVERSION IAP'!K23+'VÚ IAP'!K23+J23</f>
        <v>44</v>
      </c>
      <c r="L23" s="61">
        <f>+'Desmonte Infr. financiada'!L23+'Inversión 1 financiada'!L23+VÚ!L23+'Desmonte Infr. IAP'!L23+'TOTAL INVERSION IAP'!L23+'VÚ IAP'!L23+K23</f>
        <v>44</v>
      </c>
      <c r="M23" s="61">
        <f>+'Desmonte Infr. financiada'!M23+'Inversión 1 financiada'!M23+VÚ!M23+'Desmonte Infr. IAP'!M23+'TOTAL INVERSION IAP'!M23+'VÚ IAP'!M23+L23</f>
        <v>44</v>
      </c>
      <c r="N23" s="61">
        <f>+'Desmonte Infr. financiada'!N23+'Inversión 1 financiada'!N23+VÚ!N23+'Desmonte Infr. IAP'!N23+'TOTAL INVERSION IAP'!N23+'VÚ IAP'!N23+M23</f>
        <v>44</v>
      </c>
      <c r="O23" s="61">
        <f>+'Desmonte Infr. financiada'!O23+'Inversión 1 financiada'!O23+VÚ!O23+'Desmonte Infr. IAP'!O23+'TOTAL INVERSION IAP'!O23+'VÚ IAP'!O23+N23</f>
        <v>44</v>
      </c>
      <c r="P23" s="61">
        <f>+'Desmonte Infr. financiada'!P23+'Inversión 1 financiada'!P23+VÚ!P23+'Desmonte Infr. IAP'!P23+'TOTAL INVERSION IAP'!P23+'VÚ IAP'!P23+O23</f>
        <v>44</v>
      </c>
      <c r="Q23" s="61">
        <f>+'Desmonte Infr. financiada'!Q23+'Inversión 1 financiada'!Q23+VÚ!Q23+'Desmonte Infr. IAP'!Q23+'TOTAL INVERSION IAP'!Q23+'VÚ IAP'!Q23+P23</f>
        <v>44</v>
      </c>
      <c r="R23" s="61">
        <f>+'Desmonte Infr. financiada'!R23+'Inversión 1 financiada'!R23+VÚ!R23+'Desmonte Infr. IAP'!R23+'TOTAL INVERSION IAP'!R23+'VÚ IAP'!R23+Q23</f>
        <v>44</v>
      </c>
      <c r="S23" s="61">
        <f>+'Desmonte Infr. financiada'!S23+'Inversión 1 financiada'!S23+VÚ!S23+'Desmonte Infr. IAP'!S23+'TOTAL INVERSION IAP'!S23+'VÚ IAP'!S23+R23</f>
        <v>44</v>
      </c>
      <c r="T23" s="61">
        <f>+'Desmonte Infr. financiada'!T23+'Inversión 1 financiada'!T23+VÚ!T23+'Desmonte Infr. IAP'!T23+'TOTAL INVERSION IAP'!T23+'VÚ IAP'!T23+S23</f>
        <v>44</v>
      </c>
      <c r="U23" s="61">
        <f>+'Desmonte Infr. financiada'!U23+'Inversión 1 financiada'!U23+VÚ!U23+'Desmonte Infr. IAP'!U23+'TOTAL INVERSION IAP'!U23+'VÚ IAP'!U23+T23</f>
        <v>44</v>
      </c>
      <c r="V23" s="61">
        <f>+'Desmonte Infr. financiada'!V23+'Inversión 1 financiada'!V23+VÚ!V23+'Desmonte Infr. IAP'!V23+'TOTAL INVERSION IAP'!V23+'VÚ IAP'!V23+U23</f>
        <v>44</v>
      </c>
      <c r="W23" s="61">
        <f>+'Desmonte Infr. financiada'!W23+'Inversión 1 financiada'!W23+VÚ!W23+'Desmonte Infr. IAP'!W23+'TOTAL INVERSION IAP'!W23+'VÚ IAP'!W23+V23</f>
        <v>0</v>
      </c>
      <c r="X23" s="61">
        <f>+'Desmonte Infr. financiada'!X23+'Inversión 1 financiada'!X23+VÚ!X23+'Desmonte Infr. IAP'!X23+'TOTAL INVERSION IAP'!X23+'VÚ IAP'!X23+W23</f>
        <v>0</v>
      </c>
      <c r="Y23" s="61">
        <f>+'Desmonte Infr. financiada'!Y23+'Inversión 1 financiada'!Y23+VÚ!Y23+'Desmonte Infr. IAP'!Y23+'TOTAL INVERSION IAP'!Y23+'VÚ IAP'!Y23+X23</f>
        <v>0</v>
      </c>
      <c r="Z23" s="61">
        <f>+'Desmonte Infr. financiada'!Z23+'Inversión 1 financiada'!Z23+VÚ!Z23+'Desmonte Infr. IAP'!Z23+'TOTAL INVERSION IAP'!Z23+'VÚ IAP'!Z23+Y23</f>
        <v>0</v>
      </c>
      <c r="AA23" s="61">
        <f>+'Desmonte Infr. financiada'!AA23+'Inversión 1 financiada'!AA23+VÚ!AA23+'Desmonte Infr. IAP'!AA23+'TOTAL INVERSION IAP'!AA23+'VÚ IAP'!AA23+Z23</f>
        <v>0</v>
      </c>
      <c r="AB23" s="61">
        <f>+'Desmonte Infr. financiada'!AB23+'Inversión 1 financiada'!AB23+VÚ!AB23+'Desmonte Infr. IAP'!AB23+'TOTAL INVERSION IAP'!AB23+'VÚ IAP'!AB23+AA23</f>
        <v>0</v>
      </c>
      <c r="AC23" s="61">
        <f>+'Desmonte Infr. financiada'!AC23+'Inversión 1 financiada'!AC23+VÚ!AC23+'Desmonte Infr. IAP'!AC23+'TOTAL INVERSION IAP'!AC23+'VÚ IAP'!AC23+AB23</f>
        <v>0</v>
      </c>
      <c r="AD23" s="61">
        <f>+'Desmonte Infr. financiada'!AD23+'Inversión 1 financiada'!AD23+VÚ!AD23+'Desmonte Infr. IAP'!AD23+'TOTAL INVERSION IAP'!AD23+'VÚ IAP'!AD23+AC23</f>
        <v>0</v>
      </c>
      <c r="AE23" s="61">
        <f>+'Desmonte Infr. financiada'!AE23+'Inversión 1 financiada'!AE23+VÚ!AE23+'Desmonte Infr. IAP'!AE23+'TOTAL INVERSION IAP'!AE23+'VÚ IAP'!AE23+AD23</f>
        <v>0</v>
      </c>
      <c r="AF23" s="61">
        <f>+'Desmonte Infr. financiada'!AF23+'Inversión 1 financiada'!AF23+VÚ!AF23+'Desmonte Infr. IAP'!AF23+'TOTAL INVERSION IAP'!AF23+'VÚ IAP'!AF23+AE23</f>
        <v>0</v>
      </c>
      <c r="AG23" s="61">
        <f>+'Desmonte Infr. financiada'!AG23+'Inversión 1 financiada'!AG23+VÚ!AG23+'Desmonte Infr. IAP'!AG23+'TOTAL INVERSION IAP'!AG23+'VÚ IAP'!AG23+AF23</f>
        <v>0</v>
      </c>
      <c r="AH23" s="61">
        <f>+'Desmonte Infr. financiada'!AH23+'Inversión 1 financiada'!AH23+VÚ!AH23+'Desmonte Infr. IAP'!AH23+'TOTAL INVERSION IAP'!AH23+'VÚ IAP'!AH23+AG23</f>
        <v>0</v>
      </c>
      <c r="AI23" s="61">
        <f>+'Desmonte Infr. financiada'!AI23+'Inversión 1 financiada'!AI23+VÚ!AI23+'Desmonte Infr. IAP'!AI23+'TOTAL INVERSION IAP'!AI23+'VÚ IAP'!AI23+AH23</f>
        <v>0</v>
      </c>
      <c r="AJ23" s="61">
        <f>+'Desmonte Infr. financiada'!AJ23+'Inversión 1 financiada'!AJ23+VÚ!AJ23+'Desmonte Infr. IAP'!AJ23+'TOTAL INVERSION IAP'!AJ23+'VÚ IAP'!AJ23+AI23</f>
        <v>0</v>
      </c>
      <c r="AK23" s="61">
        <f>+'Desmonte Infr. financiada'!AK23+'Inversión 1 financiada'!AK23+VÚ!AK23+'Desmonte Infr. IAP'!AK23+'TOTAL INVERSION IAP'!AK23+'VÚ IAP'!AK23+AJ23</f>
        <v>0</v>
      </c>
    </row>
    <row r="24" spans="2:37" hidden="1" x14ac:dyDescent="0.25">
      <c r="B24" s="469" t="s">
        <v>74</v>
      </c>
      <c r="C24" s="62" t="str">
        <f>+VLOOKUP(B24,'resumen UCAP'!$A$5:$O$329,2,0)</f>
        <v>Luninaria Onix 150w</v>
      </c>
      <c r="D24" s="63">
        <f>+'Desmonte Infr. financiada'!D24</f>
        <v>169</v>
      </c>
      <c r="E24" s="63" t="str">
        <f>+VLOOKUP(B24,'resumen UCAP'!$A$5:$O$329,3,0)</f>
        <v>Un</v>
      </c>
      <c r="F24" s="64">
        <f>+VLOOKUP(B24,'resumen UCAP'!$A$5:$O$329,15,0)</f>
        <v>710000</v>
      </c>
      <c r="G24" s="123">
        <v>32</v>
      </c>
      <c r="H24" s="61">
        <f>+'Desmonte Infr. financiada'!H24+'Inversión 1 financiada'!H24+VÚ!H24+'Desmonte Infr. IAP'!H24+'TOTAL INVERSION IAP'!H24+'VÚ IAP'!H24+G24</f>
        <v>0</v>
      </c>
      <c r="I24" s="475">
        <f>+'Desmonte Infr. financiada'!I24+'Inversión 1 financiada'!I24+VÚ!I24+'Desmonte Infr. IAP'!I24+'TOTAL INVERSION IAP'!I24+'VÚ IAP'!I24+H24</f>
        <v>0</v>
      </c>
      <c r="J24" s="61">
        <f>+'Desmonte Infr. financiada'!J24+'Inversión 1 financiada'!J24+VÚ!J24+'Desmonte Infr. IAP'!J24+'TOTAL INVERSION IAP'!J24+'VÚ IAP'!J24+I24</f>
        <v>0</v>
      </c>
      <c r="K24" s="61">
        <f>+'Desmonte Infr. financiada'!K24+'Inversión 1 financiada'!K24+VÚ!K24+'Desmonte Infr. IAP'!K24+'TOTAL INVERSION IAP'!K24+'VÚ IAP'!K24+J24</f>
        <v>0</v>
      </c>
      <c r="L24" s="61">
        <f>+'Desmonte Infr. financiada'!L24+'Inversión 1 financiada'!L24+VÚ!L24+'Desmonte Infr. IAP'!L24+'TOTAL INVERSION IAP'!L24+'VÚ IAP'!L24+K24</f>
        <v>0</v>
      </c>
      <c r="M24" s="61">
        <f>+'Desmonte Infr. financiada'!M24+'Inversión 1 financiada'!M24+VÚ!M24+'Desmonte Infr. IAP'!M24+'TOTAL INVERSION IAP'!M24+'VÚ IAP'!M24+L24</f>
        <v>0</v>
      </c>
      <c r="N24" s="61">
        <f>+'Desmonte Infr. financiada'!N24+'Inversión 1 financiada'!N24+VÚ!N24+'Desmonte Infr. IAP'!N24+'TOTAL INVERSION IAP'!N24+'VÚ IAP'!N24+M24</f>
        <v>0</v>
      </c>
      <c r="O24" s="61">
        <f>+'Desmonte Infr. financiada'!O24+'Inversión 1 financiada'!O24+VÚ!O24+'Desmonte Infr. IAP'!O24+'TOTAL INVERSION IAP'!O24+'VÚ IAP'!O24+N24</f>
        <v>0</v>
      </c>
      <c r="P24" s="61">
        <f>+'Desmonte Infr. financiada'!P24+'Inversión 1 financiada'!P24+VÚ!P24+'Desmonte Infr. IAP'!P24+'TOTAL INVERSION IAP'!P24+'VÚ IAP'!P24+O24</f>
        <v>0</v>
      </c>
      <c r="Q24" s="61">
        <f>+'Desmonte Infr. financiada'!Q24+'Inversión 1 financiada'!Q24+VÚ!Q24+'Desmonte Infr. IAP'!Q24+'TOTAL INVERSION IAP'!Q24+'VÚ IAP'!Q24+P24</f>
        <v>0</v>
      </c>
      <c r="R24" s="61">
        <f>+'Desmonte Infr. financiada'!R24+'Inversión 1 financiada'!R24+VÚ!R24+'Desmonte Infr. IAP'!R24+'TOTAL INVERSION IAP'!R24+'VÚ IAP'!R24+Q24</f>
        <v>0</v>
      </c>
      <c r="S24" s="61">
        <f>+'Desmonte Infr. financiada'!S24+'Inversión 1 financiada'!S24+VÚ!S24+'Desmonte Infr. IAP'!S24+'TOTAL INVERSION IAP'!S24+'VÚ IAP'!S24+R24</f>
        <v>0</v>
      </c>
      <c r="T24" s="61">
        <f>+'Desmonte Infr. financiada'!T24+'Inversión 1 financiada'!T24+VÚ!T24+'Desmonte Infr. IAP'!T24+'TOTAL INVERSION IAP'!T24+'VÚ IAP'!T24+S24</f>
        <v>0</v>
      </c>
      <c r="U24" s="61">
        <f>+'Desmonte Infr. financiada'!U24+'Inversión 1 financiada'!U24+VÚ!U24+'Desmonte Infr. IAP'!U24+'TOTAL INVERSION IAP'!U24+'VÚ IAP'!U24+T24</f>
        <v>0</v>
      </c>
      <c r="V24" s="61">
        <f>+'Desmonte Infr. financiada'!V24+'Inversión 1 financiada'!V24+VÚ!V24+'Desmonte Infr. IAP'!V24+'TOTAL INVERSION IAP'!V24+'VÚ IAP'!V24+U24</f>
        <v>0</v>
      </c>
      <c r="W24" s="61">
        <f>+'Desmonte Infr. financiada'!W24+'Inversión 1 financiada'!W24+VÚ!W24+'Desmonte Infr. IAP'!W24+'TOTAL INVERSION IAP'!W24+'VÚ IAP'!W24+V24</f>
        <v>0</v>
      </c>
      <c r="X24" s="61">
        <f>+'Desmonte Infr. financiada'!X24+'Inversión 1 financiada'!X24+VÚ!X24+'Desmonte Infr. IAP'!X24+'TOTAL INVERSION IAP'!X24+'VÚ IAP'!X24+W24</f>
        <v>0</v>
      </c>
      <c r="Y24" s="61">
        <f>+'Desmonte Infr. financiada'!Y24+'Inversión 1 financiada'!Y24+VÚ!Y24+'Desmonte Infr. IAP'!Y24+'TOTAL INVERSION IAP'!Y24+'VÚ IAP'!Y24+X24</f>
        <v>0</v>
      </c>
      <c r="Z24" s="61">
        <f>+'Desmonte Infr. financiada'!Z24+'Inversión 1 financiada'!Z24+VÚ!Z24+'Desmonte Infr. IAP'!Z24+'TOTAL INVERSION IAP'!Z24+'VÚ IAP'!Z24+Y24</f>
        <v>0</v>
      </c>
      <c r="AA24" s="61">
        <f>+'Desmonte Infr. financiada'!AA24+'Inversión 1 financiada'!AA24+VÚ!AA24+'Desmonte Infr. IAP'!AA24+'TOTAL INVERSION IAP'!AA24+'VÚ IAP'!AA24+Z24</f>
        <v>0</v>
      </c>
      <c r="AB24" s="61">
        <f>+'Desmonte Infr. financiada'!AB24+'Inversión 1 financiada'!AB24+VÚ!AB24+'Desmonte Infr. IAP'!AB24+'TOTAL INVERSION IAP'!AB24+'VÚ IAP'!AB24+AA24</f>
        <v>0</v>
      </c>
      <c r="AC24" s="61">
        <f>+'Desmonte Infr. financiada'!AC24+'Inversión 1 financiada'!AC24+VÚ!AC24+'Desmonte Infr. IAP'!AC24+'TOTAL INVERSION IAP'!AC24+'VÚ IAP'!AC24+AB24</f>
        <v>0</v>
      </c>
      <c r="AD24" s="61">
        <f>+'Desmonte Infr. financiada'!AD24+'Inversión 1 financiada'!AD24+VÚ!AD24+'Desmonte Infr. IAP'!AD24+'TOTAL INVERSION IAP'!AD24+'VÚ IAP'!AD24+AC24</f>
        <v>0</v>
      </c>
      <c r="AE24" s="61">
        <f>+'Desmonte Infr. financiada'!AE24+'Inversión 1 financiada'!AE24+VÚ!AE24+'Desmonte Infr. IAP'!AE24+'TOTAL INVERSION IAP'!AE24+'VÚ IAP'!AE24+AD24</f>
        <v>0</v>
      </c>
      <c r="AF24" s="61">
        <f>+'Desmonte Infr. financiada'!AF24+'Inversión 1 financiada'!AF24+VÚ!AF24+'Desmonte Infr. IAP'!AF24+'TOTAL INVERSION IAP'!AF24+'VÚ IAP'!AF24+AE24</f>
        <v>0</v>
      </c>
      <c r="AG24" s="61">
        <f>+'Desmonte Infr. financiada'!AG24+'Inversión 1 financiada'!AG24+VÚ!AG24+'Desmonte Infr. IAP'!AG24+'TOTAL INVERSION IAP'!AG24+'VÚ IAP'!AG24+AF24</f>
        <v>0</v>
      </c>
      <c r="AH24" s="61">
        <f>+'Desmonte Infr. financiada'!AH24+'Inversión 1 financiada'!AH24+VÚ!AH24+'Desmonte Infr. IAP'!AH24+'TOTAL INVERSION IAP'!AH24+'VÚ IAP'!AH24+AG24</f>
        <v>0</v>
      </c>
      <c r="AI24" s="61">
        <f>+'Desmonte Infr. financiada'!AI24+'Inversión 1 financiada'!AI24+VÚ!AI24+'Desmonte Infr. IAP'!AI24+'TOTAL INVERSION IAP'!AI24+'VÚ IAP'!AI24+AH24</f>
        <v>0</v>
      </c>
      <c r="AJ24" s="61">
        <f>+'Desmonte Infr. financiada'!AJ24+'Inversión 1 financiada'!AJ24+VÚ!AJ24+'Desmonte Infr. IAP'!AJ24+'TOTAL INVERSION IAP'!AJ24+'VÚ IAP'!AJ24+AI24</f>
        <v>0</v>
      </c>
      <c r="AK24" s="61">
        <f>+'Desmonte Infr. financiada'!AK24+'Inversión 1 financiada'!AK24+VÚ!AK24+'Desmonte Infr. IAP'!AK24+'TOTAL INVERSION IAP'!AK24+'VÚ IAP'!AK24+AJ24</f>
        <v>0</v>
      </c>
    </row>
    <row r="25" spans="2:37" hidden="1" x14ac:dyDescent="0.25">
      <c r="B25" s="469" t="s">
        <v>300</v>
      </c>
      <c r="C25" s="62" t="str">
        <f>+VLOOKUP(B25,'resumen UCAP'!$A$5:$O$329,2,0)</f>
        <v>Proyector MH 150w</v>
      </c>
      <c r="D25" s="63">
        <f>+'Desmonte Infr. financiada'!D25</f>
        <v>169</v>
      </c>
      <c r="E25" s="63" t="str">
        <f>+VLOOKUP(B25,'resumen UCAP'!$A$5:$O$329,3,0)</f>
        <v>Un</v>
      </c>
      <c r="F25" s="64">
        <f>+VLOOKUP(B25,'resumen UCAP'!$A$5:$O$329,15,0)</f>
        <v>371625</v>
      </c>
      <c r="G25" s="124">
        <v>29</v>
      </c>
      <c r="H25" s="61">
        <f>+'Desmonte Infr. financiada'!H25+'Inversión 1 financiada'!H25+VÚ!H25+'Desmonte Infr. IAP'!H25+'TOTAL INVERSION IAP'!H25+'VÚ IAP'!H25+G25</f>
        <v>0</v>
      </c>
      <c r="I25" s="475">
        <f>+'Desmonte Infr. financiada'!I25+'Inversión 1 financiada'!I25+VÚ!I25+'Desmonte Infr. IAP'!I25+'TOTAL INVERSION IAP'!I25+'VÚ IAP'!I25+H25</f>
        <v>0</v>
      </c>
      <c r="J25" s="61">
        <f>+'Desmonte Infr. financiada'!J25+'Inversión 1 financiada'!J25+VÚ!J25+'Desmonte Infr. IAP'!J25+'TOTAL INVERSION IAP'!J25+'VÚ IAP'!J25+I25</f>
        <v>0</v>
      </c>
      <c r="K25" s="61">
        <f>+'Desmonte Infr. financiada'!K25+'Inversión 1 financiada'!K25+VÚ!K25+'Desmonte Infr. IAP'!K25+'TOTAL INVERSION IAP'!K25+'VÚ IAP'!K25+J25</f>
        <v>0</v>
      </c>
      <c r="L25" s="61">
        <f>+'Desmonte Infr. financiada'!L25+'Inversión 1 financiada'!L25+VÚ!L25+'Desmonte Infr. IAP'!L25+'TOTAL INVERSION IAP'!L25+'VÚ IAP'!L25+K25</f>
        <v>0</v>
      </c>
      <c r="M25" s="61">
        <f>+'Desmonte Infr. financiada'!M25+'Inversión 1 financiada'!M25+VÚ!M25+'Desmonte Infr. IAP'!M25+'TOTAL INVERSION IAP'!M25+'VÚ IAP'!M25+L25</f>
        <v>0</v>
      </c>
      <c r="N25" s="61">
        <f>+'Desmonte Infr. financiada'!N25+'Inversión 1 financiada'!N25+VÚ!N25+'Desmonte Infr. IAP'!N25+'TOTAL INVERSION IAP'!N25+'VÚ IAP'!N25+M25</f>
        <v>0</v>
      </c>
      <c r="O25" s="61">
        <f>+'Desmonte Infr. financiada'!O25+'Inversión 1 financiada'!O25+VÚ!O25+'Desmonte Infr. IAP'!O25+'TOTAL INVERSION IAP'!O25+'VÚ IAP'!O25+N25</f>
        <v>0</v>
      </c>
      <c r="P25" s="61">
        <f>+'Desmonte Infr. financiada'!P25+'Inversión 1 financiada'!P25+VÚ!P25+'Desmonte Infr. IAP'!P25+'TOTAL INVERSION IAP'!P25+'VÚ IAP'!P25+O25</f>
        <v>0</v>
      </c>
      <c r="Q25" s="61">
        <f>+'Desmonte Infr. financiada'!Q25+'Inversión 1 financiada'!Q25+VÚ!Q25+'Desmonte Infr. IAP'!Q25+'TOTAL INVERSION IAP'!Q25+'VÚ IAP'!Q25+P25</f>
        <v>0</v>
      </c>
      <c r="R25" s="61">
        <f>+'Desmonte Infr. financiada'!R25+'Inversión 1 financiada'!R25+VÚ!R25+'Desmonte Infr. IAP'!R25+'TOTAL INVERSION IAP'!R25+'VÚ IAP'!R25+Q25</f>
        <v>0</v>
      </c>
      <c r="S25" s="61">
        <f>+'Desmonte Infr. financiada'!S25+'Inversión 1 financiada'!S25+VÚ!S25+'Desmonte Infr. IAP'!S25+'TOTAL INVERSION IAP'!S25+'VÚ IAP'!S25+R25</f>
        <v>0</v>
      </c>
      <c r="T25" s="61">
        <f>+'Desmonte Infr. financiada'!T25+'Inversión 1 financiada'!T25+VÚ!T25+'Desmonte Infr. IAP'!T25+'TOTAL INVERSION IAP'!T25+'VÚ IAP'!T25+S25</f>
        <v>0</v>
      </c>
      <c r="U25" s="61">
        <f>+'Desmonte Infr. financiada'!U25+'Inversión 1 financiada'!U25+VÚ!U25+'Desmonte Infr. IAP'!U25+'TOTAL INVERSION IAP'!U25+'VÚ IAP'!U25+T25</f>
        <v>0</v>
      </c>
      <c r="V25" s="61">
        <f>+'Desmonte Infr. financiada'!V25+'Inversión 1 financiada'!V25+VÚ!V25+'Desmonte Infr. IAP'!V25+'TOTAL INVERSION IAP'!V25+'VÚ IAP'!V25+U25</f>
        <v>0</v>
      </c>
      <c r="W25" s="61">
        <f>+'Desmonte Infr. financiada'!W25+'Inversión 1 financiada'!W25+VÚ!W25+'Desmonte Infr. IAP'!W25+'TOTAL INVERSION IAP'!W25+'VÚ IAP'!W25+V25</f>
        <v>0</v>
      </c>
      <c r="X25" s="61">
        <f>+'Desmonte Infr. financiada'!X25+'Inversión 1 financiada'!X25+VÚ!X25+'Desmonte Infr. IAP'!X25+'TOTAL INVERSION IAP'!X25+'VÚ IAP'!X25+W25</f>
        <v>0</v>
      </c>
      <c r="Y25" s="61">
        <f>+'Desmonte Infr. financiada'!Y25+'Inversión 1 financiada'!Y25+VÚ!Y25+'Desmonte Infr. IAP'!Y25+'TOTAL INVERSION IAP'!Y25+'VÚ IAP'!Y25+X25</f>
        <v>0</v>
      </c>
      <c r="Z25" s="61">
        <f>+'Desmonte Infr. financiada'!Z25+'Inversión 1 financiada'!Z25+VÚ!Z25+'Desmonte Infr. IAP'!Z25+'TOTAL INVERSION IAP'!Z25+'VÚ IAP'!Z25+Y25</f>
        <v>0</v>
      </c>
      <c r="AA25" s="61">
        <f>+'Desmonte Infr. financiada'!AA25+'Inversión 1 financiada'!AA25+VÚ!AA25+'Desmonte Infr. IAP'!AA25+'TOTAL INVERSION IAP'!AA25+'VÚ IAP'!AA25+Z25</f>
        <v>0</v>
      </c>
      <c r="AB25" s="61">
        <f>+'Desmonte Infr. financiada'!AB25+'Inversión 1 financiada'!AB25+VÚ!AB25+'Desmonte Infr. IAP'!AB25+'TOTAL INVERSION IAP'!AB25+'VÚ IAP'!AB25+AA25</f>
        <v>0</v>
      </c>
      <c r="AC25" s="61">
        <f>+'Desmonte Infr. financiada'!AC25+'Inversión 1 financiada'!AC25+VÚ!AC25+'Desmonte Infr. IAP'!AC25+'TOTAL INVERSION IAP'!AC25+'VÚ IAP'!AC25+AB25</f>
        <v>0</v>
      </c>
      <c r="AD25" s="61">
        <f>+'Desmonte Infr. financiada'!AD25+'Inversión 1 financiada'!AD25+VÚ!AD25+'Desmonte Infr. IAP'!AD25+'TOTAL INVERSION IAP'!AD25+'VÚ IAP'!AD25+AC25</f>
        <v>0</v>
      </c>
      <c r="AE25" s="61">
        <f>+'Desmonte Infr. financiada'!AE25+'Inversión 1 financiada'!AE25+VÚ!AE25+'Desmonte Infr. IAP'!AE25+'TOTAL INVERSION IAP'!AE25+'VÚ IAP'!AE25+AD25</f>
        <v>0</v>
      </c>
      <c r="AF25" s="61">
        <f>+'Desmonte Infr. financiada'!AF25+'Inversión 1 financiada'!AF25+VÚ!AF25+'Desmonte Infr. IAP'!AF25+'TOTAL INVERSION IAP'!AF25+'VÚ IAP'!AF25+AE25</f>
        <v>0</v>
      </c>
      <c r="AG25" s="61">
        <f>+'Desmonte Infr. financiada'!AG25+'Inversión 1 financiada'!AG25+VÚ!AG25+'Desmonte Infr. IAP'!AG25+'TOTAL INVERSION IAP'!AG25+'VÚ IAP'!AG25+AF25</f>
        <v>0</v>
      </c>
      <c r="AH25" s="61">
        <f>+'Desmonte Infr. financiada'!AH25+'Inversión 1 financiada'!AH25+VÚ!AH25+'Desmonte Infr. IAP'!AH25+'TOTAL INVERSION IAP'!AH25+'VÚ IAP'!AH25+AG25</f>
        <v>0</v>
      </c>
      <c r="AI25" s="61">
        <f>+'Desmonte Infr. financiada'!AI25+'Inversión 1 financiada'!AI25+VÚ!AI25+'Desmonte Infr. IAP'!AI25+'TOTAL INVERSION IAP'!AI25+'VÚ IAP'!AI25+AH25</f>
        <v>0</v>
      </c>
      <c r="AJ25" s="61">
        <f>+'Desmonte Infr. financiada'!AJ25+'Inversión 1 financiada'!AJ25+VÚ!AJ25+'Desmonte Infr. IAP'!AJ25+'TOTAL INVERSION IAP'!AJ25+'VÚ IAP'!AJ25+AI25</f>
        <v>0</v>
      </c>
      <c r="AK25" s="61">
        <f>+'Desmonte Infr. financiada'!AK25+'Inversión 1 financiada'!AK25+VÚ!AK25+'Desmonte Infr. IAP'!AK25+'TOTAL INVERSION IAP'!AK25+'VÚ IAP'!AK25+AJ25</f>
        <v>0</v>
      </c>
    </row>
    <row r="26" spans="2:37" hidden="1" x14ac:dyDescent="0.25">
      <c r="B26" s="469" t="s">
        <v>75</v>
      </c>
      <c r="C26" s="62" t="str">
        <f>+VLOOKUP(B26,'resumen UCAP'!$A$5:$O$329,2,0)</f>
        <v>Proyector MH 250w</v>
      </c>
      <c r="D26" s="63">
        <f>+'Desmonte Infr. financiada'!D26</f>
        <v>279</v>
      </c>
      <c r="E26" s="63" t="str">
        <f>+VLOOKUP(B26,'resumen UCAP'!$A$5:$O$329,3,0)</f>
        <v>Un</v>
      </c>
      <c r="F26" s="64">
        <f>+VLOOKUP(B26,'resumen UCAP'!$A$5:$O$329,15,0)</f>
        <v>413027</v>
      </c>
      <c r="G26" s="124">
        <v>400</v>
      </c>
      <c r="H26" s="61">
        <f>+'Desmonte Infr. financiada'!H26+'Inversión 1 financiada'!H26+VÚ!H26+'Desmonte Infr. IAP'!H26+'TOTAL INVERSION IAP'!H26+'VÚ IAP'!H26+G26</f>
        <v>0</v>
      </c>
      <c r="I26" s="475">
        <f>+'Desmonte Infr. financiada'!I26+'Inversión 1 financiada'!I26+VÚ!I26+'Desmonte Infr. IAP'!I26+'TOTAL INVERSION IAP'!I26+'VÚ IAP'!I26+H26</f>
        <v>0</v>
      </c>
      <c r="J26" s="61">
        <f>+'Desmonte Infr. financiada'!J26+'Inversión 1 financiada'!J26+VÚ!J26+'Desmonte Infr. IAP'!J26+'TOTAL INVERSION IAP'!J26+'VÚ IAP'!J26+I26</f>
        <v>0</v>
      </c>
      <c r="K26" s="61">
        <f>+'Desmonte Infr. financiada'!K26+'Inversión 1 financiada'!K26+VÚ!K26+'Desmonte Infr. IAP'!K26+'TOTAL INVERSION IAP'!K26+'VÚ IAP'!K26+J26</f>
        <v>0</v>
      </c>
      <c r="L26" s="61">
        <f>+'Desmonte Infr. financiada'!L26+'Inversión 1 financiada'!L26+VÚ!L26+'Desmonte Infr. IAP'!L26+'TOTAL INVERSION IAP'!L26+'VÚ IAP'!L26+K26</f>
        <v>0</v>
      </c>
      <c r="M26" s="61">
        <f>+'Desmonte Infr. financiada'!M26+'Inversión 1 financiada'!M26+VÚ!M26+'Desmonte Infr. IAP'!M26+'TOTAL INVERSION IAP'!M26+'VÚ IAP'!M26+L26</f>
        <v>0</v>
      </c>
      <c r="N26" s="61">
        <f>+'Desmonte Infr. financiada'!N26+'Inversión 1 financiada'!N26+VÚ!N26+'Desmonte Infr. IAP'!N26+'TOTAL INVERSION IAP'!N26+'VÚ IAP'!N26+M26</f>
        <v>0</v>
      </c>
      <c r="O26" s="61">
        <f>+'Desmonte Infr. financiada'!O26+'Inversión 1 financiada'!O26+VÚ!O26+'Desmonte Infr. IAP'!O26+'TOTAL INVERSION IAP'!O26+'VÚ IAP'!O26+N26</f>
        <v>0</v>
      </c>
      <c r="P26" s="61">
        <f>+'Desmonte Infr. financiada'!P26+'Inversión 1 financiada'!P26+VÚ!P26+'Desmonte Infr. IAP'!P26+'TOTAL INVERSION IAP'!P26+'VÚ IAP'!P26+O26</f>
        <v>0</v>
      </c>
      <c r="Q26" s="61">
        <f>+'Desmonte Infr. financiada'!Q26+'Inversión 1 financiada'!Q26+VÚ!Q26+'Desmonte Infr. IAP'!Q26+'TOTAL INVERSION IAP'!Q26+'VÚ IAP'!Q26+P26</f>
        <v>0</v>
      </c>
      <c r="R26" s="61">
        <f>+'Desmonte Infr. financiada'!R26+'Inversión 1 financiada'!R26+VÚ!R26+'Desmonte Infr. IAP'!R26+'TOTAL INVERSION IAP'!R26+'VÚ IAP'!R26+Q26</f>
        <v>0</v>
      </c>
      <c r="S26" s="61">
        <f>+'Desmonte Infr. financiada'!S26+'Inversión 1 financiada'!S26+VÚ!S26+'Desmonte Infr. IAP'!S26+'TOTAL INVERSION IAP'!S26+'VÚ IAP'!S26+R26</f>
        <v>0</v>
      </c>
      <c r="T26" s="61">
        <f>+'Desmonte Infr. financiada'!T26+'Inversión 1 financiada'!T26+VÚ!T26+'Desmonte Infr. IAP'!T26+'TOTAL INVERSION IAP'!T26+'VÚ IAP'!T26+S26</f>
        <v>0</v>
      </c>
      <c r="U26" s="61">
        <f>+'Desmonte Infr. financiada'!U26+'Inversión 1 financiada'!U26+VÚ!U26+'Desmonte Infr. IAP'!U26+'TOTAL INVERSION IAP'!U26+'VÚ IAP'!U26+T26</f>
        <v>0</v>
      </c>
      <c r="V26" s="61">
        <f>+'Desmonte Infr. financiada'!V26+'Inversión 1 financiada'!V26+VÚ!V26+'Desmonte Infr. IAP'!V26+'TOTAL INVERSION IAP'!V26+'VÚ IAP'!V26+U26</f>
        <v>0</v>
      </c>
      <c r="W26" s="61">
        <f>+'Desmonte Infr. financiada'!W26+'Inversión 1 financiada'!W26+VÚ!W26+'Desmonte Infr. IAP'!W26+'TOTAL INVERSION IAP'!W26+'VÚ IAP'!W26+V26</f>
        <v>0</v>
      </c>
      <c r="X26" s="61">
        <f>+'Desmonte Infr. financiada'!X26+'Inversión 1 financiada'!X26+VÚ!X26+'Desmonte Infr. IAP'!X26+'TOTAL INVERSION IAP'!X26+'VÚ IAP'!X26+W26</f>
        <v>0</v>
      </c>
      <c r="Y26" s="61">
        <f>+'Desmonte Infr. financiada'!Y26+'Inversión 1 financiada'!Y26+VÚ!Y26+'Desmonte Infr. IAP'!Y26+'TOTAL INVERSION IAP'!Y26+'VÚ IAP'!Y26+X26</f>
        <v>0</v>
      </c>
      <c r="Z26" s="61">
        <f>+'Desmonte Infr. financiada'!Z26+'Inversión 1 financiada'!Z26+VÚ!Z26+'Desmonte Infr. IAP'!Z26+'TOTAL INVERSION IAP'!Z26+'VÚ IAP'!Z26+Y26</f>
        <v>0</v>
      </c>
      <c r="AA26" s="61">
        <f>+'Desmonte Infr. financiada'!AA26+'Inversión 1 financiada'!AA26+VÚ!AA26+'Desmonte Infr. IAP'!AA26+'TOTAL INVERSION IAP'!AA26+'VÚ IAP'!AA26+Z26</f>
        <v>0</v>
      </c>
      <c r="AB26" s="61">
        <f>+'Desmonte Infr. financiada'!AB26+'Inversión 1 financiada'!AB26+VÚ!AB26+'Desmonte Infr. IAP'!AB26+'TOTAL INVERSION IAP'!AB26+'VÚ IAP'!AB26+AA26</f>
        <v>0</v>
      </c>
      <c r="AC26" s="61">
        <f>+'Desmonte Infr. financiada'!AC26+'Inversión 1 financiada'!AC26+VÚ!AC26+'Desmonte Infr. IAP'!AC26+'TOTAL INVERSION IAP'!AC26+'VÚ IAP'!AC26+AB26</f>
        <v>0</v>
      </c>
      <c r="AD26" s="61">
        <f>+'Desmonte Infr. financiada'!AD26+'Inversión 1 financiada'!AD26+VÚ!AD26+'Desmonte Infr. IAP'!AD26+'TOTAL INVERSION IAP'!AD26+'VÚ IAP'!AD26+AC26</f>
        <v>0</v>
      </c>
      <c r="AE26" s="61">
        <f>+'Desmonte Infr. financiada'!AE26+'Inversión 1 financiada'!AE26+VÚ!AE26+'Desmonte Infr. IAP'!AE26+'TOTAL INVERSION IAP'!AE26+'VÚ IAP'!AE26+AD26</f>
        <v>0</v>
      </c>
      <c r="AF26" s="61">
        <f>+'Desmonte Infr. financiada'!AF26+'Inversión 1 financiada'!AF26+VÚ!AF26+'Desmonte Infr. IAP'!AF26+'TOTAL INVERSION IAP'!AF26+'VÚ IAP'!AF26+AE26</f>
        <v>0</v>
      </c>
      <c r="AG26" s="61">
        <f>+'Desmonte Infr. financiada'!AG26+'Inversión 1 financiada'!AG26+VÚ!AG26+'Desmonte Infr. IAP'!AG26+'TOTAL INVERSION IAP'!AG26+'VÚ IAP'!AG26+AF26</f>
        <v>0</v>
      </c>
      <c r="AH26" s="61">
        <f>+'Desmonte Infr. financiada'!AH26+'Inversión 1 financiada'!AH26+VÚ!AH26+'Desmonte Infr. IAP'!AH26+'TOTAL INVERSION IAP'!AH26+'VÚ IAP'!AH26+AG26</f>
        <v>0</v>
      </c>
      <c r="AI26" s="61">
        <f>+'Desmonte Infr. financiada'!AI26+'Inversión 1 financiada'!AI26+VÚ!AI26+'Desmonte Infr. IAP'!AI26+'TOTAL INVERSION IAP'!AI26+'VÚ IAP'!AI26+AH26</f>
        <v>0</v>
      </c>
      <c r="AJ26" s="61">
        <f>+'Desmonte Infr. financiada'!AJ26+'Inversión 1 financiada'!AJ26+VÚ!AJ26+'Desmonte Infr. IAP'!AJ26+'TOTAL INVERSION IAP'!AJ26+'VÚ IAP'!AJ26+AI26</f>
        <v>0</v>
      </c>
      <c r="AK26" s="61">
        <f>+'Desmonte Infr. financiada'!AK26+'Inversión 1 financiada'!AK26+VÚ!AK26+'Desmonte Infr. IAP'!AK26+'TOTAL INVERSION IAP'!AK26+'VÚ IAP'!AK26+AJ26</f>
        <v>0</v>
      </c>
    </row>
    <row r="27" spans="2:37" hidden="1" x14ac:dyDescent="0.25">
      <c r="B27" s="469" t="s">
        <v>301</v>
      </c>
      <c r="C27" s="62" t="str">
        <f>+VLOOKUP(B27,'resumen UCAP'!$A$5:$O$329,2,0)</f>
        <v>Proyector MH 400w</v>
      </c>
      <c r="D27" s="63">
        <f>+'Desmonte Infr. financiada'!D27</f>
        <v>440</v>
      </c>
      <c r="E27" s="63" t="str">
        <f>+VLOOKUP(B27,'resumen UCAP'!$A$5:$O$329,3,0)</f>
        <v>Un</v>
      </c>
      <c r="F27" s="64">
        <f>+VLOOKUP(B27,'resumen UCAP'!$A$5:$O$329,15,0)</f>
        <v>511021</v>
      </c>
      <c r="G27" s="124">
        <v>1753</v>
      </c>
      <c r="H27" s="61">
        <f>+'Desmonte Infr. financiada'!H27+'Inversión 1 financiada'!H27+VÚ!H27+'Desmonte Infr. IAP'!H27+'TOTAL INVERSION IAP'!H27+'VÚ IAP'!H27+G27</f>
        <v>0</v>
      </c>
      <c r="I27" s="475">
        <f>+'Desmonte Infr. financiada'!I27+'Inversión 1 financiada'!I27+VÚ!I27+'Desmonte Infr. IAP'!I27+'TOTAL INVERSION IAP'!I27+'VÚ IAP'!I27+H27</f>
        <v>0</v>
      </c>
      <c r="J27" s="61">
        <f>+'Desmonte Infr. financiada'!J27+'Inversión 1 financiada'!J27+VÚ!J27+'Desmonte Infr. IAP'!J27+'TOTAL INVERSION IAP'!J27+'VÚ IAP'!J27+I27</f>
        <v>0</v>
      </c>
      <c r="K27" s="61">
        <f>+'Desmonte Infr. financiada'!K27+'Inversión 1 financiada'!K27+VÚ!K27+'Desmonte Infr. IAP'!K27+'TOTAL INVERSION IAP'!K27+'VÚ IAP'!K27+J27</f>
        <v>0</v>
      </c>
      <c r="L27" s="61">
        <f>+'Desmonte Infr. financiada'!L27+'Inversión 1 financiada'!L27+VÚ!L27+'Desmonte Infr. IAP'!L27+'TOTAL INVERSION IAP'!L27+'VÚ IAP'!L27+K27</f>
        <v>0</v>
      </c>
      <c r="M27" s="61">
        <f>+'Desmonte Infr. financiada'!M27+'Inversión 1 financiada'!M27+VÚ!M27+'Desmonte Infr. IAP'!M27+'TOTAL INVERSION IAP'!M27+'VÚ IAP'!M27+L27</f>
        <v>0</v>
      </c>
      <c r="N27" s="61">
        <f>+'Desmonte Infr. financiada'!N27+'Inversión 1 financiada'!N27+VÚ!N27+'Desmonte Infr. IAP'!N27+'TOTAL INVERSION IAP'!N27+'VÚ IAP'!N27+M27</f>
        <v>0</v>
      </c>
      <c r="O27" s="61">
        <f>+'Desmonte Infr. financiada'!O27+'Inversión 1 financiada'!O27+VÚ!O27+'Desmonte Infr. IAP'!O27+'TOTAL INVERSION IAP'!O27+'VÚ IAP'!O27+N27</f>
        <v>0</v>
      </c>
      <c r="P27" s="61">
        <f>+'Desmonte Infr. financiada'!P27+'Inversión 1 financiada'!P27+VÚ!P27+'Desmonte Infr. IAP'!P27+'TOTAL INVERSION IAP'!P27+'VÚ IAP'!P27+O27</f>
        <v>0</v>
      </c>
      <c r="Q27" s="61">
        <f>+'Desmonte Infr. financiada'!Q27+'Inversión 1 financiada'!Q27+VÚ!Q27+'Desmonte Infr. IAP'!Q27+'TOTAL INVERSION IAP'!Q27+'VÚ IAP'!Q27+P27</f>
        <v>0</v>
      </c>
      <c r="R27" s="61">
        <f>+'Desmonte Infr. financiada'!R27+'Inversión 1 financiada'!R27+VÚ!R27+'Desmonte Infr. IAP'!R27+'TOTAL INVERSION IAP'!R27+'VÚ IAP'!R27+Q27</f>
        <v>0</v>
      </c>
      <c r="S27" s="61">
        <f>+'Desmonte Infr. financiada'!S27+'Inversión 1 financiada'!S27+VÚ!S27+'Desmonte Infr. IAP'!S27+'TOTAL INVERSION IAP'!S27+'VÚ IAP'!S27+R27</f>
        <v>0</v>
      </c>
      <c r="T27" s="61">
        <f>+'Desmonte Infr. financiada'!T27+'Inversión 1 financiada'!T27+VÚ!T27+'Desmonte Infr. IAP'!T27+'TOTAL INVERSION IAP'!T27+'VÚ IAP'!T27+S27</f>
        <v>0</v>
      </c>
      <c r="U27" s="61">
        <f>+'Desmonte Infr. financiada'!U27+'Inversión 1 financiada'!U27+VÚ!U27+'Desmonte Infr. IAP'!U27+'TOTAL INVERSION IAP'!U27+'VÚ IAP'!U27+T27</f>
        <v>0</v>
      </c>
      <c r="V27" s="61">
        <f>+'Desmonte Infr. financiada'!V27+'Inversión 1 financiada'!V27+VÚ!V27+'Desmonte Infr. IAP'!V27+'TOTAL INVERSION IAP'!V27+'VÚ IAP'!V27+U27</f>
        <v>0</v>
      </c>
      <c r="W27" s="61">
        <f>+'Desmonte Infr. financiada'!W27+'Inversión 1 financiada'!W27+VÚ!W27+'Desmonte Infr. IAP'!W27+'TOTAL INVERSION IAP'!W27+'VÚ IAP'!W27+V27</f>
        <v>0</v>
      </c>
      <c r="X27" s="61">
        <f>+'Desmonte Infr. financiada'!X27+'Inversión 1 financiada'!X27+VÚ!X27+'Desmonte Infr. IAP'!X27+'TOTAL INVERSION IAP'!X27+'VÚ IAP'!X27+W27</f>
        <v>0</v>
      </c>
      <c r="Y27" s="61">
        <f>+'Desmonte Infr. financiada'!Y27+'Inversión 1 financiada'!Y27+VÚ!Y27+'Desmonte Infr. IAP'!Y27+'TOTAL INVERSION IAP'!Y27+'VÚ IAP'!Y27+X27</f>
        <v>0</v>
      </c>
      <c r="Z27" s="61">
        <f>+'Desmonte Infr. financiada'!Z27+'Inversión 1 financiada'!Z27+VÚ!Z27+'Desmonte Infr. IAP'!Z27+'TOTAL INVERSION IAP'!Z27+'VÚ IAP'!Z27+Y27</f>
        <v>0</v>
      </c>
      <c r="AA27" s="61">
        <f>+'Desmonte Infr. financiada'!AA27+'Inversión 1 financiada'!AA27+VÚ!AA27+'Desmonte Infr. IAP'!AA27+'TOTAL INVERSION IAP'!AA27+'VÚ IAP'!AA27+Z27</f>
        <v>0</v>
      </c>
      <c r="AB27" s="61">
        <f>+'Desmonte Infr. financiada'!AB27+'Inversión 1 financiada'!AB27+VÚ!AB27+'Desmonte Infr. IAP'!AB27+'TOTAL INVERSION IAP'!AB27+'VÚ IAP'!AB27+AA27</f>
        <v>0</v>
      </c>
      <c r="AC27" s="61">
        <f>+'Desmonte Infr. financiada'!AC27+'Inversión 1 financiada'!AC27+VÚ!AC27+'Desmonte Infr. IAP'!AC27+'TOTAL INVERSION IAP'!AC27+'VÚ IAP'!AC27+AB27</f>
        <v>0</v>
      </c>
      <c r="AD27" s="61">
        <f>+'Desmonte Infr. financiada'!AD27+'Inversión 1 financiada'!AD27+VÚ!AD27+'Desmonte Infr. IAP'!AD27+'TOTAL INVERSION IAP'!AD27+'VÚ IAP'!AD27+AC27</f>
        <v>0</v>
      </c>
      <c r="AE27" s="61">
        <f>+'Desmonte Infr. financiada'!AE27+'Inversión 1 financiada'!AE27+VÚ!AE27+'Desmonte Infr. IAP'!AE27+'TOTAL INVERSION IAP'!AE27+'VÚ IAP'!AE27+AD27</f>
        <v>0</v>
      </c>
      <c r="AF27" s="61">
        <f>+'Desmonte Infr. financiada'!AF27+'Inversión 1 financiada'!AF27+VÚ!AF27+'Desmonte Infr. IAP'!AF27+'TOTAL INVERSION IAP'!AF27+'VÚ IAP'!AF27+AE27</f>
        <v>0</v>
      </c>
      <c r="AG27" s="61">
        <f>+'Desmonte Infr. financiada'!AG27+'Inversión 1 financiada'!AG27+VÚ!AG27+'Desmonte Infr. IAP'!AG27+'TOTAL INVERSION IAP'!AG27+'VÚ IAP'!AG27+AF27</f>
        <v>0</v>
      </c>
      <c r="AH27" s="61">
        <f>+'Desmonte Infr. financiada'!AH27+'Inversión 1 financiada'!AH27+VÚ!AH27+'Desmonte Infr. IAP'!AH27+'TOTAL INVERSION IAP'!AH27+'VÚ IAP'!AH27+AG27</f>
        <v>0</v>
      </c>
      <c r="AI27" s="61">
        <f>+'Desmonte Infr. financiada'!AI27+'Inversión 1 financiada'!AI27+VÚ!AI27+'Desmonte Infr. IAP'!AI27+'TOTAL INVERSION IAP'!AI27+'VÚ IAP'!AI27+AH27</f>
        <v>0</v>
      </c>
      <c r="AJ27" s="61">
        <f>+'Desmonte Infr. financiada'!AJ27+'Inversión 1 financiada'!AJ27+VÚ!AJ27+'Desmonte Infr. IAP'!AJ27+'TOTAL INVERSION IAP'!AJ27+'VÚ IAP'!AJ27+AI27</f>
        <v>0</v>
      </c>
      <c r="AK27" s="61">
        <f>+'Desmonte Infr. financiada'!AK27+'Inversión 1 financiada'!AK27+VÚ!AK27+'Desmonte Infr. IAP'!AK27+'TOTAL INVERSION IAP'!AK27+'VÚ IAP'!AK27+AJ27</f>
        <v>0</v>
      </c>
    </row>
    <row r="28" spans="2:37" hidden="1" x14ac:dyDescent="0.25">
      <c r="B28" s="469" t="s">
        <v>22</v>
      </c>
      <c r="C28" s="62" t="str">
        <f>+VLOOKUP(B28,'resumen UCAP'!$A$5:$O$329,2,0)</f>
        <v>Proyector MH 50-70w Tipo aplique</v>
      </c>
      <c r="D28" s="63">
        <f>+'Desmonte Infr. financiada'!D28</f>
        <v>81</v>
      </c>
      <c r="E28" s="63" t="str">
        <f>+VLOOKUP(B28,'resumen UCAP'!$A$5:$O$329,3,0)</f>
        <v>Un</v>
      </c>
      <c r="F28" s="64">
        <f>+VLOOKUP(B28,'resumen UCAP'!$A$5:$O$329,15,0)</f>
        <v>260000</v>
      </c>
      <c r="G28" s="124">
        <v>21</v>
      </c>
      <c r="H28" s="61">
        <f>+'Desmonte Infr. financiada'!H28+'Inversión 1 financiada'!H28+VÚ!H28+'Desmonte Infr. IAP'!H28+'TOTAL INVERSION IAP'!H28+'VÚ IAP'!H28+G28</f>
        <v>0</v>
      </c>
      <c r="I28" s="475">
        <f>+'Desmonte Infr. financiada'!I28+'Inversión 1 financiada'!I28+VÚ!I28+'Desmonte Infr. IAP'!I28+'TOTAL INVERSION IAP'!I28+'VÚ IAP'!I28+H28</f>
        <v>0</v>
      </c>
      <c r="J28" s="61">
        <f>+'Desmonte Infr. financiada'!J28+'Inversión 1 financiada'!J28+VÚ!J28+'Desmonte Infr. IAP'!J28+'TOTAL INVERSION IAP'!J28+'VÚ IAP'!J28+I28</f>
        <v>0</v>
      </c>
      <c r="K28" s="61">
        <f>+'Desmonte Infr. financiada'!K28+'Inversión 1 financiada'!K28+VÚ!K28+'Desmonte Infr. IAP'!K28+'TOTAL INVERSION IAP'!K28+'VÚ IAP'!K28+J28</f>
        <v>0</v>
      </c>
      <c r="L28" s="61">
        <f>+'Desmonte Infr. financiada'!L28+'Inversión 1 financiada'!L28+VÚ!L28+'Desmonte Infr. IAP'!L28+'TOTAL INVERSION IAP'!L28+'VÚ IAP'!L28+K28</f>
        <v>0</v>
      </c>
      <c r="M28" s="61">
        <f>+'Desmonte Infr. financiada'!M28+'Inversión 1 financiada'!M28+VÚ!M28+'Desmonte Infr. IAP'!M28+'TOTAL INVERSION IAP'!M28+'VÚ IAP'!M28+L28</f>
        <v>0</v>
      </c>
      <c r="N28" s="61">
        <f>+'Desmonte Infr. financiada'!N28+'Inversión 1 financiada'!N28+VÚ!N28+'Desmonte Infr. IAP'!N28+'TOTAL INVERSION IAP'!N28+'VÚ IAP'!N28+M28</f>
        <v>0</v>
      </c>
      <c r="O28" s="61">
        <f>+'Desmonte Infr. financiada'!O28+'Inversión 1 financiada'!O28+VÚ!O28+'Desmonte Infr. IAP'!O28+'TOTAL INVERSION IAP'!O28+'VÚ IAP'!O28+N28</f>
        <v>0</v>
      </c>
      <c r="P28" s="61">
        <f>+'Desmonte Infr. financiada'!P28+'Inversión 1 financiada'!P28+VÚ!P28+'Desmonte Infr. IAP'!P28+'TOTAL INVERSION IAP'!P28+'VÚ IAP'!P28+O28</f>
        <v>0</v>
      </c>
      <c r="Q28" s="61">
        <f>+'Desmonte Infr. financiada'!Q28+'Inversión 1 financiada'!Q28+VÚ!Q28+'Desmonte Infr. IAP'!Q28+'TOTAL INVERSION IAP'!Q28+'VÚ IAP'!Q28+P28</f>
        <v>0</v>
      </c>
      <c r="R28" s="61">
        <f>+'Desmonte Infr. financiada'!R28+'Inversión 1 financiada'!R28+VÚ!R28+'Desmonte Infr. IAP'!R28+'TOTAL INVERSION IAP'!R28+'VÚ IAP'!R28+Q28</f>
        <v>0</v>
      </c>
      <c r="S28" s="61">
        <f>+'Desmonte Infr. financiada'!S28+'Inversión 1 financiada'!S28+VÚ!S28+'Desmonte Infr. IAP'!S28+'TOTAL INVERSION IAP'!S28+'VÚ IAP'!S28+R28</f>
        <v>0</v>
      </c>
      <c r="T28" s="61">
        <f>+'Desmonte Infr. financiada'!T28+'Inversión 1 financiada'!T28+VÚ!T28+'Desmonte Infr. IAP'!T28+'TOTAL INVERSION IAP'!T28+'VÚ IAP'!T28+S28</f>
        <v>0</v>
      </c>
      <c r="U28" s="61">
        <f>+'Desmonte Infr. financiada'!U28+'Inversión 1 financiada'!U28+VÚ!U28+'Desmonte Infr. IAP'!U28+'TOTAL INVERSION IAP'!U28+'VÚ IAP'!U28+T28</f>
        <v>0</v>
      </c>
      <c r="V28" s="61">
        <f>+'Desmonte Infr. financiada'!V28+'Inversión 1 financiada'!V28+VÚ!V28+'Desmonte Infr. IAP'!V28+'TOTAL INVERSION IAP'!V28+'VÚ IAP'!V28+U28</f>
        <v>0</v>
      </c>
      <c r="W28" s="61">
        <f>+'Desmonte Infr. financiada'!W28+'Inversión 1 financiada'!W28+VÚ!W28+'Desmonte Infr. IAP'!W28+'TOTAL INVERSION IAP'!W28+'VÚ IAP'!W28+V28</f>
        <v>0</v>
      </c>
      <c r="X28" s="61">
        <f>+'Desmonte Infr. financiada'!X28+'Inversión 1 financiada'!X28+VÚ!X28+'Desmonte Infr. IAP'!X28+'TOTAL INVERSION IAP'!X28+'VÚ IAP'!X28+W28</f>
        <v>0</v>
      </c>
      <c r="Y28" s="61">
        <f>+'Desmonte Infr. financiada'!Y28+'Inversión 1 financiada'!Y28+VÚ!Y28+'Desmonte Infr. IAP'!Y28+'TOTAL INVERSION IAP'!Y28+'VÚ IAP'!Y28+X28</f>
        <v>0</v>
      </c>
      <c r="Z28" s="61">
        <f>+'Desmonte Infr. financiada'!Z28+'Inversión 1 financiada'!Z28+VÚ!Z28+'Desmonte Infr. IAP'!Z28+'TOTAL INVERSION IAP'!Z28+'VÚ IAP'!Z28+Y28</f>
        <v>0</v>
      </c>
      <c r="AA28" s="61">
        <f>+'Desmonte Infr. financiada'!AA28+'Inversión 1 financiada'!AA28+VÚ!AA28+'Desmonte Infr. IAP'!AA28+'TOTAL INVERSION IAP'!AA28+'VÚ IAP'!AA28+Z28</f>
        <v>0</v>
      </c>
      <c r="AB28" s="61">
        <f>+'Desmonte Infr. financiada'!AB28+'Inversión 1 financiada'!AB28+VÚ!AB28+'Desmonte Infr. IAP'!AB28+'TOTAL INVERSION IAP'!AB28+'VÚ IAP'!AB28+AA28</f>
        <v>0</v>
      </c>
      <c r="AC28" s="61">
        <f>+'Desmonte Infr. financiada'!AC28+'Inversión 1 financiada'!AC28+VÚ!AC28+'Desmonte Infr. IAP'!AC28+'TOTAL INVERSION IAP'!AC28+'VÚ IAP'!AC28+AB28</f>
        <v>0</v>
      </c>
      <c r="AD28" s="61">
        <f>+'Desmonte Infr. financiada'!AD28+'Inversión 1 financiada'!AD28+VÚ!AD28+'Desmonte Infr. IAP'!AD28+'TOTAL INVERSION IAP'!AD28+'VÚ IAP'!AD28+AC28</f>
        <v>0</v>
      </c>
      <c r="AE28" s="61">
        <f>+'Desmonte Infr. financiada'!AE28+'Inversión 1 financiada'!AE28+VÚ!AE28+'Desmonte Infr. IAP'!AE28+'TOTAL INVERSION IAP'!AE28+'VÚ IAP'!AE28+AD28</f>
        <v>0</v>
      </c>
      <c r="AF28" s="61">
        <f>+'Desmonte Infr. financiada'!AF28+'Inversión 1 financiada'!AF28+VÚ!AF28+'Desmonte Infr. IAP'!AF28+'TOTAL INVERSION IAP'!AF28+'VÚ IAP'!AF28+AE28</f>
        <v>0</v>
      </c>
      <c r="AG28" s="61">
        <f>+'Desmonte Infr. financiada'!AG28+'Inversión 1 financiada'!AG28+VÚ!AG28+'Desmonte Infr. IAP'!AG28+'TOTAL INVERSION IAP'!AG28+'VÚ IAP'!AG28+AF28</f>
        <v>0</v>
      </c>
      <c r="AH28" s="61">
        <f>+'Desmonte Infr. financiada'!AH28+'Inversión 1 financiada'!AH28+VÚ!AH28+'Desmonte Infr. IAP'!AH28+'TOTAL INVERSION IAP'!AH28+'VÚ IAP'!AH28+AG28</f>
        <v>0</v>
      </c>
      <c r="AI28" s="61">
        <f>+'Desmonte Infr. financiada'!AI28+'Inversión 1 financiada'!AI28+VÚ!AI28+'Desmonte Infr. IAP'!AI28+'TOTAL INVERSION IAP'!AI28+'VÚ IAP'!AI28+AH28</f>
        <v>0</v>
      </c>
      <c r="AJ28" s="61">
        <f>+'Desmonte Infr. financiada'!AJ28+'Inversión 1 financiada'!AJ28+VÚ!AJ28+'Desmonte Infr. IAP'!AJ28+'TOTAL INVERSION IAP'!AJ28+'VÚ IAP'!AJ28+AI28</f>
        <v>0</v>
      </c>
      <c r="AK28" s="61">
        <f>+'Desmonte Infr. financiada'!AK28+'Inversión 1 financiada'!AK28+VÚ!AK28+'Desmonte Infr. IAP'!AK28+'TOTAL INVERSION IAP'!AK28+'VÚ IAP'!AK28+AJ28</f>
        <v>0</v>
      </c>
    </row>
    <row r="29" spans="2:37" hidden="1" x14ac:dyDescent="0.25">
      <c r="B29" s="469" t="s">
        <v>302</v>
      </c>
      <c r="C29" s="62" t="str">
        <f>+VLOOKUP(B29,'resumen UCAP'!$A$5:$O$329,2,0)</f>
        <v>Proyector NA 1000w</v>
      </c>
      <c r="D29" s="63">
        <f>+'Desmonte Infr. financiada'!D29</f>
        <v>1100</v>
      </c>
      <c r="E29" s="63" t="str">
        <f>+VLOOKUP(B29,'resumen UCAP'!$A$5:$O$329,3,0)</f>
        <v>Un</v>
      </c>
      <c r="F29" s="64">
        <f>+VLOOKUP(B29,'resumen UCAP'!$A$5:$O$329,15,0)</f>
        <v>540000</v>
      </c>
      <c r="G29" s="123">
        <v>244</v>
      </c>
      <c r="H29" s="61">
        <f>+'Desmonte Infr. financiada'!H29+'Inversión 1 financiada'!H29+VÚ!H29+'Desmonte Infr. IAP'!H29+'TOTAL INVERSION IAP'!H29+'VÚ IAP'!H29+G29</f>
        <v>0</v>
      </c>
      <c r="I29" s="475">
        <f>+'Desmonte Infr. financiada'!I29+'Inversión 1 financiada'!I29+VÚ!I29+'Desmonte Infr. IAP'!I29+'TOTAL INVERSION IAP'!I29+'VÚ IAP'!I29+H29</f>
        <v>0</v>
      </c>
      <c r="J29" s="61">
        <f>+'Desmonte Infr. financiada'!J29+'Inversión 1 financiada'!J29+VÚ!J29+'Desmonte Infr. IAP'!J29+'TOTAL INVERSION IAP'!J29+'VÚ IAP'!J29+I29</f>
        <v>0</v>
      </c>
      <c r="K29" s="61">
        <f>+'Desmonte Infr. financiada'!K29+'Inversión 1 financiada'!K29+VÚ!K29+'Desmonte Infr. IAP'!K29+'TOTAL INVERSION IAP'!K29+'VÚ IAP'!K29+J29</f>
        <v>0</v>
      </c>
      <c r="L29" s="61">
        <f>+'Desmonte Infr. financiada'!L29+'Inversión 1 financiada'!L29+VÚ!L29+'Desmonte Infr. IAP'!L29+'TOTAL INVERSION IAP'!L29+'VÚ IAP'!L29+K29</f>
        <v>0</v>
      </c>
      <c r="M29" s="61">
        <f>+'Desmonte Infr. financiada'!M29+'Inversión 1 financiada'!M29+VÚ!M29+'Desmonte Infr. IAP'!M29+'TOTAL INVERSION IAP'!M29+'VÚ IAP'!M29+L29</f>
        <v>0</v>
      </c>
      <c r="N29" s="61">
        <f>+'Desmonte Infr. financiada'!N29+'Inversión 1 financiada'!N29+VÚ!N29+'Desmonte Infr. IAP'!N29+'TOTAL INVERSION IAP'!N29+'VÚ IAP'!N29+M29</f>
        <v>0</v>
      </c>
      <c r="O29" s="61">
        <f>+'Desmonte Infr. financiada'!O29+'Inversión 1 financiada'!O29+VÚ!O29+'Desmonte Infr. IAP'!O29+'TOTAL INVERSION IAP'!O29+'VÚ IAP'!O29+N29</f>
        <v>0</v>
      </c>
      <c r="P29" s="61">
        <f>+'Desmonte Infr. financiada'!P29+'Inversión 1 financiada'!P29+VÚ!P29+'Desmonte Infr. IAP'!P29+'TOTAL INVERSION IAP'!P29+'VÚ IAP'!P29+O29</f>
        <v>0</v>
      </c>
      <c r="Q29" s="61">
        <f>+'Desmonte Infr. financiada'!Q29+'Inversión 1 financiada'!Q29+VÚ!Q29+'Desmonte Infr. IAP'!Q29+'TOTAL INVERSION IAP'!Q29+'VÚ IAP'!Q29+P29</f>
        <v>0</v>
      </c>
      <c r="R29" s="61">
        <f>+'Desmonte Infr. financiada'!R29+'Inversión 1 financiada'!R29+VÚ!R29+'Desmonte Infr. IAP'!R29+'TOTAL INVERSION IAP'!R29+'VÚ IAP'!R29+Q29</f>
        <v>0</v>
      </c>
      <c r="S29" s="61">
        <f>+'Desmonte Infr. financiada'!S29+'Inversión 1 financiada'!S29+VÚ!S29+'Desmonte Infr. IAP'!S29+'TOTAL INVERSION IAP'!S29+'VÚ IAP'!S29+R29</f>
        <v>0</v>
      </c>
      <c r="T29" s="61">
        <f>+'Desmonte Infr. financiada'!T29+'Inversión 1 financiada'!T29+VÚ!T29+'Desmonte Infr. IAP'!T29+'TOTAL INVERSION IAP'!T29+'VÚ IAP'!T29+S29</f>
        <v>0</v>
      </c>
      <c r="U29" s="61">
        <f>+'Desmonte Infr. financiada'!U29+'Inversión 1 financiada'!U29+VÚ!U29+'Desmonte Infr. IAP'!U29+'TOTAL INVERSION IAP'!U29+'VÚ IAP'!U29+T29</f>
        <v>0</v>
      </c>
      <c r="V29" s="61">
        <f>+'Desmonte Infr. financiada'!V29+'Inversión 1 financiada'!V29+VÚ!V29+'Desmonte Infr. IAP'!V29+'TOTAL INVERSION IAP'!V29+'VÚ IAP'!V29+U29</f>
        <v>0</v>
      </c>
      <c r="W29" s="61">
        <f>+'Desmonte Infr. financiada'!W29+'Inversión 1 financiada'!W29+VÚ!W29+'Desmonte Infr. IAP'!W29+'TOTAL INVERSION IAP'!W29+'VÚ IAP'!W29+V29</f>
        <v>0</v>
      </c>
      <c r="X29" s="61">
        <f>+'Desmonte Infr. financiada'!X29+'Inversión 1 financiada'!X29+VÚ!X29+'Desmonte Infr. IAP'!X29+'TOTAL INVERSION IAP'!X29+'VÚ IAP'!X29+W29</f>
        <v>0</v>
      </c>
      <c r="Y29" s="61">
        <f>+'Desmonte Infr. financiada'!Y29+'Inversión 1 financiada'!Y29+VÚ!Y29+'Desmonte Infr. IAP'!Y29+'TOTAL INVERSION IAP'!Y29+'VÚ IAP'!Y29+X29</f>
        <v>0</v>
      </c>
      <c r="Z29" s="61">
        <f>+'Desmonte Infr. financiada'!Z29+'Inversión 1 financiada'!Z29+VÚ!Z29+'Desmonte Infr. IAP'!Z29+'TOTAL INVERSION IAP'!Z29+'VÚ IAP'!Z29+Y29</f>
        <v>0</v>
      </c>
      <c r="AA29" s="61">
        <f>+'Desmonte Infr. financiada'!AA29+'Inversión 1 financiada'!AA29+VÚ!AA29+'Desmonte Infr. IAP'!AA29+'TOTAL INVERSION IAP'!AA29+'VÚ IAP'!AA29+Z29</f>
        <v>0</v>
      </c>
      <c r="AB29" s="61">
        <f>+'Desmonte Infr. financiada'!AB29+'Inversión 1 financiada'!AB29+VÚ!AB29+'Desmonte Infr. IAP'!AB29+'TOTAL INVERSION IAP'!AB29+'VÚ IAP'!AB29+AA29</f>
        <v>0</v>
      </c>
      <c r="AC29" s="61">
        <f>+'Desmonte Infr. financiada'!AC29+'Inversión 1 financiada'!AC29+VÚ!AC29+'Desmonte Infr. IAP'!AC29+'TOTAL INVERSION IAP'!AC29+'VÚ IAP'!AC29+AB29</f>
        <v>0</v>
      </c>
      <c r="AD29" s="61">
        <f>+'Desmonte Infr. financiada'!AD29+'Inversión 1 financiada'!AD29+VÚ!AD29+'Desmonte Infr. IAP'!AD29+'TOTAL INVERSION IAP'!AD29+'VÚ IAP'!AD29+AC29</f>
        <v>0</v>
      </c>
      <c r="AE29" s="61">
        <f>+'Desmonte Infr. financiada'!AE29+'Inversión 1 financiada'!AE29+VÚ!AE29+'Desmonte Infr. IAP'!AE29+'TOTAL INVERSION IAP'!AE29+'VÚ IAP'!AE29+AD29</f>
        <v>0</v>
      </c>
      <c r="AF29" s="61">
        <f>+'Desmonte Infr. financiada'!AF29+'Inversión 1 financiada'!AF29+VÚ!AF29+'Desmonte Infr. IAP'!AF29+'TOTAL INVERSION IAP'!AF29+'VÚ IAP'!AF29+AE29</f>
        <v>0</v>
      </c>
      <c r="AG29" s="61">
        <f>+'Desmonte Infr. financiada'!AG29+'Inversión 1 financiada'!AG29+VÚ!AG29+'Desmonte Infr. IAP'!AG29+'TOTAL INVERSION IAP'!AG29+'VÚ IAP'!AG29+AF29</f>
        <v>0</v>
      </c>
      <c r="AH29" s="61">
        <f>+'Desmonte Infr. financiada'!AH29+'Inversión 1 financiada'!AH29+VÚ!AH29+'Desmonte Infr. IAP'!AH29+'TOTAL INVERSION IAP'!AH29+'VÚ IAP'!AH29+AG29</f>
        <v>0</v>
      </c>
      <c r="AI29" s="61">
        <f>+'Desmonte Infr. financiada'!AI29+'Inversión 1 financiada'!AI29+VÚ!AI29+'Desmonte Infr. IAP'!AI29+'TOTAL INVERSION IAP'!AI29+'VÚ IAP'!AI29+AH29</f>
        <v>0</v>
      </c>
      <c r="AJ29" s="61">
        <f>+'Desmonte Infr. financiada'!AJ29+'Inversión 1 financiada'!AJ29+VÚ!AJ29+'Desmonte Infr. IAP'!AJ29+'TOTAL INVERSION IAP'!AJ29+'VÚ IAP'!AJ29+AI29</f>
        <v>0</v>
      </c>
      <c r="AK29" s="61">
        <f>+'Desmonte Infr. financiada'!AK29+'Inversión 1 financiada'!AK29+VÚ!AK29+'Desmonte Infr. IAP'!AK29+'TOTAL INVERSION IAP'!AK29+'VÚ IAP'!AK29+AJ29</f>
        <v>0</v>
      </c>
    </row>
    <row r="30" spans="2:37" hidden="1" x14ac:dyDescent="0.25">
      <c r="B30" s="469" t="s">
        <v>23</v>
      </c>
      <c r="C30" s="62" t="str">
        <f>+VLOOKUP(B30,'resumen UCAP'!$A$5:$O$329,2,0)</f>
        <v>Luminarias Ba├â┬▒adores - LED</v>
      </c>
      <c r="D30" s="63">
        <f>+'Desmonte Infr. financiada'!D30</f>
        <v>30</v>
      </c>
      <c r="E30" s="63" t="str">
        <f>+VLOOKUP(B30,'resumen UCAP'!$A$5:$O$329,3,0)</f>
        <v>Un</v>
      </c>
      <c r="F30" s="64">
        <f>+VLOOKUP(B30,'resumen UCAP'!$A$5:$O$329,15,0)</f>
        <v>361000</v>
      </c>
      <c r="G30" s="64">
        <v>18</v>
      </c>
      <c r="H30" s="61">
        <f>+'Desmonte Infr. financiada'!H30+'Inversión 1 financiada'!H30+VÚ!H30+'Desmonte Infr. IAP'!H30+'TOTAL INVERSION IAP'!H30+'VÚ IAP'!H30+G30</f>
        <v>18</v>
      </c>
      <c r="I30" s="475">
        <f>+'Desmonte Infr. financiada'!I30+'Inversión 1 financiada'!I30+VÚ!I30+'Desmonte Infr. IAP'!I30+'TOTAL INVERSION IAP'!I30+'VÚ IAP'!I30+H30</f>
        <v>18</v>
      </c>
      <c r="J30" s="61">
        <f>+'Desmonte Infr. financiada'!J30+'Inversión 1 financiada'!J30+VÚ!J30+'Desmonte Infr. IAP'!J30+'TOTAL INVERSION IAP'!J30+'VÚ IAP'!J30+I30</f>
        <v>18</v>
      </c>
      <c r="K30" s="61">
        <f>+'Desmonte Infr. financiada'!K30+'Inversión 1 financiada'!K30+VÚ!K30+'Desmonte Infr. IAP'!K30+'TOTAL INVERSION IAP'!K30+'VÚ IAP'!K30+J30</f>
        <v>18</v>
      </c>
      <c r="L30" s="61">
        <f>+'Desmonte Infr. financiada'!L30+'Inversión 1 financiada'!L30+VÚ!L30+'Desmonte Infr. IAP'!L30+'TOTAL INVERSION IAP'!L30+'VÚ IAP'!L30+K30</f>
        <v>18</v>
      </c>
      <c r="M30" s="61">
        <f>+'Desmonte Infr. financiada'!M30+'Inversión 1 financiada'!M30+VÚ!M30+'Desmonte Infr. IAP'!M30+'TOTAL INVERSION IAP'!M30+'VÚ IAP'!M30+L30</f>
        <v>18</v>
      </c>
      <c r="N30" s="61">
        <f>+'Desmonte Infr. financiada'!N30+'Inversión 1 financiada'!N30+VÚ!N30+'Desmonte Infr. IAP'!N30+'TOTAL INVERSION IAP'!N30+'VÚ IAP'!N30+M30</f>
        <v>18</v>
      </c>
      <c r="O30" s="61">
        <f>+'Desmonte Infr. financiada'!O30+'Inversión 1 financiada'!O30+VÚ!O30+'Desmonte Infr. IAP'!O30+'TOTAL INVERSION IAP'!O30+'VÚ IAP'!O30+N30</f>
        <v>18</v>
      </c>
      <c r="P30" s="61">
        <f>+'Desmonte Infr. financiada'!P30+'Inversión 1 financiada'!P30+VÚ!P30+'Desmonte Infr. IAP'!P30+'TOTAL INVERSION IAP'!P30+'VÚ IAP'!P30+O30</f>
        <v>18</v>
      </c>
      <c r="Q30" s="61">
        <f>+'Desmonte Infr. financiada'!Q30+'Inversión 1 financiada'!Q30+VÚ!Q30+'Desmonte Infr. IAP'!Q30+'TOTAL INVERSION IAP'!Q30+'VÚ IAP'!Q30+P30</f>
        <v>18</v>
      </c>
      <c r="R30" s="61">
        <f>+'Desmonte Infr. financiada'!R30+'Inversión 1 financiada'!R30+VÚ!R30+'Desmonte Infr. IAP'!R30+'TOTAL INVERSION IAP'!R30+'VÚ IAP'!R30+Q30</f>
        <v>18</v>
      </c>
      <c r="S30" s="61">
        <f>+'Desmonte Infr. financiada'!S30+'Inversión 1 financiada'!S30+VÚ!S30+'Desmonte Infr. IAP'!S30+'TOTAL INVERSION IAP'!S30+'VÚ IAP'!S30+R30</f>
        <v>18</v>
      </c>
      <c r="T30" s="61">
        <f>+'Desmonte Infr. financiada'!T30+'Inversión 1 financiada'!T30+VÚ!T30+'Desmonte Infr. IAP'!T30+'TOTAL INVERSION IAP'!T30+'VÚ IAP'!T30+S30</f>
        <v>18</v>
      </c>
      <c r="U30" s="61">
        <f>+'Desmonte Infr. financiada'!U30+'Inversión 1 financiada'!U30+VÚ!U30+'Desmonte Infr. IAP'!U30+'TOTAL INVERSION IAP'!U30+'VÚ IAP'!U30+T30</f>
        <v>18</v>
      </c>
      <c r="V30" s="61">
        <f>+'Desmonte Infr. financiada'!V30+'Inversión 1 financiada'!V30+VÚ!V30+'Desmonte Infr. IAP'!V30+'TOTAL INVERSION IAP'!V30+'VÚ IAP'!V30+U30</f>
        <v>18</v>
      </c>
      <c r="W30" s="61">
        <f>+'Desmonte Infr. financiada'!W30+'Inversión 1 financiada'!W30+VÚ!W30+'Desmonte Infr. IAP'!W30+'TOTAL INVERSION IAP'!W30+'VÚ IAP'!W30+V30</f>
        <v>0</v>
      </c>
      <c r="X30" s="61">
        <f>+'Desmonte Infr. financiada'!X30+'Inversión 1 financiada'!X30+VÚ!X30+'Desmonte Infr. IAP'!X30+'TOTAL INVERSION IAP'!X30+'VÚ IAP'!X30+W30</f>
        <v>0</v>
      </c>
      <c r="Y30" s="61">
        <f>+'Desmonte Infr. financiada'!Y30+'Inversión 1 financiada'!Y30+VÚ!Y30+'Desmonte Infr. IAP'!Y30+'TOTAL INVERSION IAP'!Y30+'VÚ IAP'!Y30+X30</f>
        <v>0</v>
      </c>
      <c r="Z30" s="61">
        <f>+'Desmonte Infr. financiada'!Z30+'Inversión 1 financiada'!Z30+VÚ!Z30+'Desmonte Infr. IAP'!Z30+'TOTAL INVERSION IAP'!Z30+'VÚ IAP'!Z30+Y30</f>
        <v>0</v>
      </c>
      <c r="AA30" s="61">
        <f>+'Desmonte Infr. financiada'!AA30+'Inversión 1 financiada'!AA30+VÚ!AA30+'Desmonte Infr. IAP'!AA30+'TOTAL INVERSION IAP'!AA30+'VÚ IAP'!AA30+Z30</f>
        <v>0</v>
      </c>
      <c r="AB30" s="61">
        <f>+'Desmonte Infr. financiada'!AB30+'Inversión 1 financiada'!AB30+VÚ!AB30+'Desmonte Infr. IAP'!AB30+'TOTAL INVERSION IAP'!AB30+'VÚ IAP'!AB30+AA30</f>
        <v>0</v>
      </c>
      <c r="AC30" s="61">
        <f>+'Desmonte Infr. financiada'!AC30+'Inversión 1 financiada'!AC30+VÚ!AC30+'Desmonte Infr. IAP'!AC30+'TOTAL INVERSION IAP'!AC30+'VÚ IAP'!AC30+AB30</f>
        <v>0</v>
      </c>
      <c r="AD30" s="61">
        <f>+'Desmonte Infr. financiada'!AD30+'Inversión 1 financiada'!AD30+VÚ!AD30+'Desmonte Infr. IAP'!AD30+'TOTAL INVERSION IAP'!AD30+'VÚ IAP'!AD30+AC30</f>
        <v>0</v>
      </c>
      <c r="AE30" s="61">
        <f>+'Desmonte Infr. financiada'!AE30+'Inversión 1 financiada'!AE30+VÚ!AE30+'Desmonte Infr. IAP'!AE30+'TOTAL INVERSION IAP'!AE30+'VÚ IAP'!AE30+AD30</f>
        <v>0</v>
      </c>
      <c r="AF30" s="61">
        <f>+'Desmonte Infr. financiada'!AF30+'Inversión 1 financiada'!AF30+VÚ!AF30+'Desmonte Infr. IAP'!AF30+'TOTAL INVERSION IAP'!AF30+'VÚ IAP'!AF30+AE30</f>
        <v>0</v>
      </c>
      <c r="AG30" s="61">
        <f>+'Desmonte Infr. financiada'!AG30+'Inversión 1 financiada'!AG30+VÚ!AG30+'Desmonte Infr. IAP'!AG30+'TOTAL INVERSION IAP'!AG30+'VÚ IAP'!AG30+AF30</f>
        <v>0</v>
      </c>
      <c r="AH30" s="61">
        <f>+'Desmonte Infr. financiada'!AH30+'Inversión 1 financiada'!AH30+VÚ!AH30+'Desmonte Infr. IAP'!AH30+'TOTAL INVERSION IAP'!AH30+'VÚ IAP'!AH30+AG30</f>
        <v>0</v>
      </c>
      <c r="AI30" s="61">
        <f>+'Desmonte Infr. financiada'!AI30+'Inversión 1 financiada'!AI30+VÚ!AI30+'Desmonte Infr. IAP'!AI30+'TOTAL INVERSION IAP'!AI30+'VÚ IAP'!AI30+AH30</f>
        <v>0</v>
      </c>
      <c r="AJ30" s="61">
        <f>+'Desmonte Infr. financiada'!AJ30+'Inversión 1 financiada'!AJ30+VÚ!AJ30+'Desmonte Infr. IAP'!AJ30+'TOTAL INVERSION IAP'!AJ30+'VÚ IAP'!AJ30+AI30</f>
        <v>0</v>
      </c>
      <c r="AK30" s="61">
        <f>+'Desmonte Infr. financiada'!AK30+'Inversión 1 financiada'!AK30+VÚ!AK30+'Desmonte Infr. IAP'!AK30+'TOTAL INVERSION IAP'!AK30+'VÚ IAP'!AK30+AJ30</f>
        <v>0</v>
      </c>
    </row>
    <row r="31" spans="2:37" hidden="1" x14ac:dyDescent="0.25">
      <c r="B31" s="469" t="s">
        <v>303</v>
      </c>
      <c r="C31" s="62" t="str">
        <f>+VLOOKUP(B31,'resumen UCAP'!$A$5:$O$329,2,0)</f>
        <v>Proyector led 100w</v>
      </c>
      <c r="D31" s="63">
        <f>+'Desmonte Infr. financiada'!D31</f>
        <v>100</v>
      </c>
      <c r="E31" s="63" t="str">
        <f>+VLOOKUP(B31,'resumen UCAP'!$A$5:$O$329,3,0)</f>
        <v>Un</v>
      </c>
      <c r="F31" s="64">
        <f>+VLOOKUP(B31,'resumen UCAP'!$A$5:$O$329,15,0)</f>
        <v>258000</v>
      </c>
      <c r="G31" s="61">
        <v>8</v>
      </c>
      <c r="H31" s="61">
        <f>+'Desmonte Infr. financiada'!H31+'Inversión 1 financiada'!H31+VÚ!H31+'Desmonte Infr. IAP'!H31+'TOTAL INVERSION IAP'!H31+'VÚ IAP'!H31+G31</f>
        <v>8</v>
      </c>
      <c r="I31" s="475">
        <f>+'Desmonte Infr. financiada'!I31+'Inversión 1 financiada'!I31+VÚ!I31+'Desmonte Infr. IAP'!I31+'TOTAL INVERSION IAP'!I31+'VÚ IAP'!I31+H31</f>
        <v>8</v>
      </c>
      <c r="J31" s="61">
        <f>+'Desmonte Infr. financiada'!J31+'Inversión 1 financiada'!J31+VÚ!J31+'Desmonte Infr. IAP'!J31+'TOTAL INVERSION IAP'!J31+'VÚ IAP'!J31+I31</f>
        <v>8</v>
      </c>
      <c r="K31" s="61">
        <f>+'Desmonte Infr. financiada'!K31+'Inversión 1 financiada'!K31+VÚ!K31+'Desmonte Infr. IAP'!K31+'TOTAL INVERSION IAP'!K31+'VÚ IAP'!K31+J31</f>
        <v>8</v>
      </c>
      <c r="L31" s="61">
        <f>+'Desmonte Infr. financiada'!L31+'Inversión 1 financiada'!L31+VÚ!L31+'Desmonte Infr. IAP'!L31+'TOTAL INVERSION IAP'!L31+'VÚ IAP'!L31+K31</f>
        <v>8</v>
      </c>
      <c r="M31" s="61">
        <f>+'Desmonte Infr. financiada'!M31+'Inversión 1 financiada'!M31+VÚ!M31+'Desmonte Infr. IAP'!M31+'TOTAL INVERSION IAP'!M31+'VÚ IAP'!M31+L31</f>
        <v>8</v>
      </c>
      <c r="N31" s="61">
        <f>+'Desmonte Infr. financiada'!N31+'Inversión 1 financiada'!N31+VÚ!N31+'Desmonte Infr. IAP'!N31+'TOTAL INVERSION IAP'!N31+'VÚ IAP'!N31+M31</f>
        <v>8</v>
      </c>
      <c r="O31" s="61">
        <f>+'Desmonte Infr. financiada'!O31+'Inversión 1 financiada'!O31+VÚ!O31+'Desmonte Infr. IAP'!O31+'TOTAL INVERSION IAP'!O31+'VÚ IAP'!O31+N31</f>
        <v>8</v>
      </c>
      <c r="P31" s="61">
        <f>+'Desmonte Infr. financiada'!P31+'Inversión 1 financiada'!P31+VÚ!P31+'Desmonte Infr. IAP'!P31+'TOTAL INVERSION IAP'!P31+'VÚ IAP'!P31+O31</f>
        <v>8</v>
      </c>
      <c r="Q31" s="61">
        <f>+'Desmonte Infr. financiada'!Q31+'Inversión 1 financiada'!Q31+VÚ!Q31+'Desmonte Infr. IAP'!Q31+'TOTAL INVERSION IAP'!Q31+'VÚ IAP'!Q31+P31</f>
        <v>8</v>
      </c>
      <c r="R31" s="61">
        <f>+'Desmonte Infr. financiada'!R31+'Inversión 1 financiada'!R31+VÚ!R31+'Desmonte Infr. IAP'!R31+'TOTAL INVERSION IAP'!R31+'VÚ IAP'!R31+Q31</f>
        <v>8</v>
      </c>
      <c r="S31" s="61">
        <f>+'Desmonte Infr. financiada'!S31+'Inversión 1 financiada'!S31+VÚ!S31+'Desmonte Infr. IAP'!S31+'TOTAL INVERSION IAP'!S31+'VÚ IAP'!S31+R31</f>
        <v>8</v>
      </c>
      <c r="T31" s="61">
        <f>+'Desmonte Infr. financiada'!T31+'Inversión 1 financiada'!T31+VÚ!T31+'Desmonte Infr. IAP'!T31+'TOTAL INVERSION IAP'!T31+'VÚ IAP'!T31+S31</f>
        <v>8</v>
      </c>
      <c r="U31" s="61">
        <f>+'Desmonte Infr. financiada'!U31+'Inversión 1 financiada'!U31+VÚ!U31+'Desmonte Infr. IAP'!U31+'TOTAL INVERSION IAP'!U31+'VÚ IAP'!U31+T31</f>
        <v>8</v>
      </c>
      <c r="V31" s="61">
        <f>+'Desmonte Infr. financiada'!V31+'Inversión 1 financiada'!V31+VÚ!V31+'Desmonte Infr. IAP'!V31+'TOTAL INVERSION IAP'!V31+'VÚ IAP'!V31+U31</f>
        <v>8</v>
      </c>
      <c r="W31" s="61">
        <f>+'Desmonte Infr. financiada'!W31+'Inversión 1 financiada'!W31+VÚ!W31+'Desmonte Infr. IAP'!W31+'TOTAL INVERSION IAP'!W31+'VÚ IAP'!W31+V31</f>
        <v>0</v>
      </c>
      <c r="X31" s="61">
        <f>+'Desmonte Infr. financiada'!X31+'Inversión 1 financiada'!X31+VÚ!X31+'Desmonte Infr. IAP'!X31+'TOTAL INVERSION IAP'!X31+'VÚ IAP'!X31+W31</f>
        <v>0</v>
      </c>
      <c r="Y31" s="61">
        <f>+'Desmonte Infr. financiada'!Y31+'Inversión 1 financiada'!Y31+VÚ!Y31+'Desmonte Infr. IAP'!Y31+'TOTAL INVERSION IAP'!Y31+'VÚ IAP'!Y31+X31</f>
        <v>0</v>
      </c>
      <c r="Z31" s="61">
        <f>+'Desmonte Infr. financiada'!Z31+'Inversión 1 financiada'!Z31+VÚ!Z31+'Desmonte Infr. IAP'!Z31+'TOTAL INVERSION IAP'!Z31+'VÚ IAP'!Z31+Y31</f>
        <v>0</v>
      </c>
      <c r="AA31" s="61">
        <f>+'Desmonte Infr. financiada'!AA31+'Inversión 1 financiada'!AA31+VÚ!AA31+'Desmonte Infr. IAP'!AA31+'TOTAL INVERSION IAP'!AA31+'VÚ IAP'!AA31+Z31</f>
        <v>0</v>
      </c>
      <c r="AB31" s="61">
        <f>+'Desmonte Infr. financiada'!AB31+'Inversión 1 financiada'!AB31+VÚ!AB31+'Desmonte Infr. IAP'!AB31+'TOTAL INVERSION IAP'!AB31+'VÚ IAP'!AB31+AA31</f>
        <v>0</v>
      </c>
      <c r="AC31" s="61">
        <f>+'Desmonte Infr. financiada'!AC31+'Inversión 1 financiada'!AC31+VÚ!AC31+'Desmonte Infr. IAP'!AC31+'TOTAL INVERSION IAP'!AC31+'VÚ IAP'!AC31+AB31</f>
        <v>0</v>
      </c>
      <c r="AD31" s="61">
        <f>+'Desmonte Infr. financiada'!AD31+'Inversión 1 financiada'!AD31+VÚ!AD31+'Desmonte Infr. IAP'!AD31+'TOTAL INVERSION IAP'!AD31+'VÚ IAP'!AD31+AC31</f>
        <v>0</v>
      </c>
      <c r="AE31" s="61">
        <f>+'Desmonte Infr. financiada'!AE31+'Inversión 1 financiada'!AE31+VÚ!AE31+'Desmonte Infr. IAP'!AE31+'TOTAL INVERSION IAP'!AE31+'VÚ IAP'!AE31+AD31</f>
        <v>0</v>
      </c>
      <c r="AF31" s="61">
        <f>+'Desmonte Infr. financiada'!AF31+'Inversión 1 financiada'!AF31+VÚ!AF31+'Desmonte Infr. IAP'!AF31+'TOTAL INVERSION IAP'!AF31+'VÚ IAP'!AF31+AE31</f>
        <v>0</v>
      </c>
      <c r="AG31" s="61">
        <f>+'Desmonte Infr. financiada'!AG31+'Inversión 1 financiada'!AG31+VÚ!AG31+'Desmonte Infr. IAP'!AG31+'TOTAL INVERSION IAP'!AG31+'VÚ IAP'!AG31+AF31</f>
        <v>0</v>
      </c>
      <c r="AH31" s="61">
        <f>+'Desmonte Infr. financiada'!AH31+'Inversión 1 financiada'!AH31+VÚ!AH31+'Desmonte Infr. IAP'!AH31+'TOTAL INVERSION IAP'!AH31+'VÚ IAP'!AH31+AG31</f>
        <v>0</v>
      </c>
      <c r="AI31" s="61">
        <f>+'Desmonte Infr. financiada'!AI31+'Inversión 1 financiada'!AI31+VÚ!AI31+'Desmonte Infr. IAP'!AI31+'TOTAL INVERSION IAP'!AI31+'VÚ IAP'!AI31+AH31</f>
        <v>0</v>
      </c>
      <c r="AJ31" s="61">
        <f>+'Desmonte Infr. financiada'!AJ31+'Inversión 1 financiada'!AJ31+VÚ!AJ31+'Desmonte Infr. IAP'!AJ31+'TOTAL INVERSION IAP'!AJ31+'VÚ IAP'!AJ31+AI31</f>
        <v>0</v>
      </c>
      <c r="AK31" s="61">
        <f>+'Desmonte Infr. financiada'!AK31+'Inversión 1 financiada'!AK31+VÚ!AK31+'Desmonte Infr. IAP'!AK31+'TOTAL INVERSION IAP'!AK31+'VÚ IAP'!AK31+AJ31</f>
        <v>0</v>
      </c>
    </row>
    <row r="32" spans="2:37" hidden="1" x14ac:dyDescent="0.25">
      <c r="B32" s="469" t="s">
        <v>24</v>
      </c>
      <c r="C32" s="62" t="str">
        <f>+VLOOKUP(B32,'resumen UCAP'!$A$5:$O$329,2,0)</f>
        <v>Luminaria led 28-30w</v>
      </c>
      <c r="D32" s="63">
        <f>+'Desmonte Infr. financiada'!D32</f>
        <v>30</v>
      </c>
      <c r="E32" s="63" t="str">
        <f>+VLOOKUP(B32,'resumen UCAP'!$A$5:$O$329,3,0)</f>
        <v>Un</v>
      </c>
      <c r="F32" s="64">
        <f>+VLOOKUP(B32,'resumen UCAP'!$A$5:$O$329,15,0)</f>
        <v>803602</v>
      </c>
      <c r="G32" s="61">
        <v>7</v>
      </c>
      <c r="H32" s="61">
        <f>+'Desmonte Infr. financiada'!H32+'Inversión 1 financiada'!H32+VÚ!H32+'Desmonte Infr. IAP'!H32+'TOTAL INVERSION IAP'!H32+'VÚ IAP'!H32+G32</f>
        <v>7</v>
      </c>
      <c r="I32" s="475">
        <f>+'Desmonte Infr. financiada'!I32+'Inversión 1 financiada'!I32+VÚ!I32+'Desmonte Infr. IAP'!I32+'TOTAL INVERSION IAP'!I32+'VÚ IAP'!I32+H32</f>
        <v>7</v>
      </c>
      <c r="J32" s="61">
        <f>+'Desmonte Infr. financiada'!J32+'Inversión 1 financiada'!J32+VÚ!J32+'Desmonte Infr. IAP'!J32+'TOTAL INVERSION IAP'!J32+'VÚ IAP'!J32+I32</f>
        <v>7</v>
      </c>
      <c r="K32" s="61">
        <f>+'Desmonte Infr. financiada'!K32+'Inversión 1 financiada'!K32+VÚ!K32+'Desmonte Infr. IAP'!K32+'TOTAL INVERSION IAP'!K32+'VÚ IAP'!K32+J32</f>
        <v>7</v>
      </c>
      <c r="L32" s="61">
        <f>+'Desmonte Infr. financiada'!L32+'Inversión 1 financiada'!L32+VÚ!L32+'Desmonte Infr. IAP'!L32+'TOTAL INVERSION IAP'!L32+'VÚ IAP'!L32+K32</f>
        <v>7</v>
      </c>
      <c r="M32" s="61">
        <f>+'Desmonte Infr. financiada'!M32+'Inversión 1 financiada'!M32+VÚ!M32+'Desmonte Infr. IAP'!M32+'TOTAL INVERSION IAP'!M32+'VÚ IAP'!M32+L32</f>
        <v>7</v>
      </c>
      <c r="N32" s="61">
        <f>+'Desmonte Infr. financiada'!N32+'Inversión 1 financiada'!N32+VÚ!N32+'Desmonte Infr. IAP'!N32+'TOTAL INVERSION IAP'!N32+'VÚ IAP'!N32+M32</f>
        <v>7</v>
      </c>
      <c r="O32" s="61">
        <f>+'Desmonte Infr. financiada'!O32+'Inversión 1 financiada'!O32+VÚ!O32+'Desmonte Infr. IAP'!O32+'TOTAL INVERSION IAP'!O32+'VÚ IAP'!O32+N32</f>
        <v>7</v>
      </c>
      <c r="P32" s="61">
        <f>+'Desmonte Infr. financiada'!P32+'Inversión 1 financiada'!P32+VÚ!P32+'Desmonte Infr. IAP'!P32+'TOTAL INVERSION IAP'!P32+'VÚ IAP'!P32+O32</f>
        <v>7</v>
      </c>
      <c r="Q32" s="61">
        <f>+'Desmonte Infr. financiada'!Q32+'Inversión 1 financiada'!Q32+VÚ!Q32+'Desmonte Infr. IAP'!Q32+'TOTAL INVERSION IAP'!Q32+'VÚ IAP'!Q32+P32</f>
        <v>7</v>
      </c>
      <c r="R32" s="61">
        <f>+'Desmonte Infr. financiada'!R32+'Inversión 1 financiada'!R32+VÚ!R32+'Desmonte Infr. IAP'!R32+'TOTAL INVERSION IAP'!R32+'VÚ IAP'!R32+Q32</f>
        <v>7</v>
      </c>
      <c r="S32" s="61">
        <f>+'Desmonte Infr. financiada'!S32+'Inversión 1 financiada'!S32+VÚ!S32+'Desmonte Infr. IAP'!S32+'TOTAL INVERSION IAP'!S32+'VÚ IAP'!S32+R32</f>
        <v>7</v>
      </c>
      <c r="T32" s="61">
        <f>+'Desmonte Infr. financiada'!T32+'Inversión 1 financiada'!T32+VÚ!T32+'Desmonte Infr. IAP'!T32+'TOTAL INVERSION IAP'!T32+'VÚ IAP'!T32+S32</f>
        <v>7</v>
      </c>
      <c r="U32" s="61">
        <f>+'Desmonte Infr. financiada'!U32+'Inversión 1 financiada'!U32+VÚ!U32+'Desmonte Infr. IAP'!U32+'TOTAL INVERSION IAP'!U32+'VÚ IAP'!U32+T32</f>
        <v>7</v>
      </c>
      <c r="V32" s="61">
        <f>+'Desmonte Infr. financiada'!V32+'Inversión 1 financiada'!V32+VÚ!V32+'Desmonte Infr. IAP'!V32+'TOTAL INVERSION IAP'!V32+'VÚ IAP'!V32+U32</f>
        <v>7</v>
      </c>
      <c r="W32" s="61">
        <f>+'Desmonte Infr. financiada'!W32+'Inversión 1 financiada'!W32+VÚ!W32+'Desmonte Infr. IAP'!W32+'TOTAL INVERSION IAP'!W32+'VÚ IAP'!W32+V32</f>
        <v>0</v>
      </c>
      <c r="X32" s="61">
        <f>+'Desmonte Infr. financiada'!X32+'Inversión 1 financiada'!X32+VÚ!X32+'Desmonte Infr. IAP'!X32+'TOTAL INVERSION IAP'!X32+'VÚ IAP'!X32+W32</f>
        <v>0</v>
      </c>
      <c r="Y32" s="61">
        <f>+'Desmonte Infr. financiada'!Y32+'Inversión 1 financiada'!Y32+VÚ!Y32+'Desmonte Infr. IAP'!Y32+'TOTAL INVERSION IAP'!Y32+'VÚ IAP'!Y32+X32</f>
        <v>0</v>
      </c>
      <c r="Z32" s="61">
        <f>+'Desmonte Infr. financiada'!Z32+'Inversión 1 financiada'!Z32+VÚ!Z32+'Desmonte Infr. IAP'!Z32+'TOTAL INVERSION IAP'!Z32+'VÚ IAP'!Z32+Y32</f>
        <v>0</v>
      </c>
      <c r="AA32" s="61">
        <f>+'Desmonte Infr. financiada'!AA32+'Inversión 1 financiada'!AA32+VÚ!AA32+'Desmonte Infr. IAP'!AA32+'TOTAL INVERSION IAP'!AA32+'VÚ IAP'!AA32+Z32</f>
        <v>0</v>
      </c>
      <c r="AB32" s="61">
        <f>+'Desmonte Infr. financiada'!AB32+'Inversión 1 financiada'!AB32+VÚ!AB32+'Desmonte Infr. IAP'!AB32+'TOTAL INVERSION IAP'!AB32+'VÚ IAP'!AB32+AA32</f>
        <v>0</v>
      </c>
      <c r="AC32" s="61">
        <f>+'Desmonte Infr. financiada'!AC32+'Inversión 1 financiada'!AC32+VÚ!AC32+'Desmonte Infr. IAP'!AC32+'TOTAL INVERSION IAP'!AC32+'VÚ IAP'!AC32+AB32</f>
        <v>0</v>
      </c>
      <c r="AD32" s="61">
        <f>+'Desmonte Infr. financiada'!AD32+'Inversión 1 financiada'!AD32+VÚ!AD32+'Desmonte Infr. IAP'!AD32+'TOTAL INVERSION IAP'!AD32+'VÚ IAP'!AD32+AC32</f>
        <v>0</v>
      </c>
      <c r="AE32" s="61">
        <f>+'Desmonte Infr. financiada'!AE32+'Inversión 1 financiada'!AE32+VÚ!AE32+'Desmonte Infr. IAP'!AE32+'TOTAL INVERSION IAP'!AE32+'VÚ IAP'!AE32+AD32</f>
        <v>0</v>
      </c>
      <c r="AF32" s="61">
        <f>+'Desmonte Infr. financiada'!AF32+'Inversión 1 financiada'!AF32+VÚ!AF32+'Desmonte Infr. IAP'!AF32+'TOTAL INVERSION IAP'!AF32+'VÚ IAP'!AF32+AE32</f>
        <v>0</v>
      </c>
      <c r="AG32" s="61">
        <f>+'Desmonte Infr. financiada'!AG32+'Inversión 1 financiada'!AG32+VÚ!AG32+'Desmonte Infr. IAP'!AG32+'TOTAL INVERSION IAP'!AG32+'VÚ IAP'!AG32+AF32</f>
        <v>0</v>
      </c>
      <c r="AH32" s="61">
        <f>+'Desmonte Infr. financiada'!AH32+'Inversión 1 financiada'!AH32+VÚ!AH32+'Desmonte Infr. IAP'!AH32+'TOTAL INVERSION IAP'!AH32+'VÚ IAP'!AH32+AG32</f>
        <v>0</v>
      </c>
      <c r="AI32" s="61">
        <f>+'Desmonte Infr. financiada'!AI32+'Inversión 1 financiada'!AI32+VÚ!AI32+'Desmonte Infr. IAP'!AI32+'TOTAL INVERSION IAP'!AI32+'VÚ IAP'!AI32+AH32</f>
        <v>0</v>
      </c>
      <c r="AJ32" s="61">
        <f>+'Desmonte Infr. financiada'!AJ32+'Inversión 1 financiada'!AJ32+VÚ!AJ32+'Desmonte Infr. IAP'!AJ32+'TOTAL INVERSION IAP'!AJ32+'VÚ IAP'!AJ32+AI32</f>
        <v>0</v>
      </c>
      <c r="AK32" s="61">
        <f>+'Desmonte Infr. financiada'!AK32+'Inversión 1 financiada'!AK32+VÚ!AK32+'Desmonte Infr. IAP'!AK32+'TOTAL INVERSION IAP'!AK32+'VÚ IAP'!AK32+AJ32</f>
        <v>0</v>
      </c>
    </row>
    <row r="33" spans="2:37" hidden="1" x14ac:dyDescent="0.25">
      <c r="B33" s="469" t="s">
        <v>304</v>
      </c>
      <c r="C33" s="62" t="str">
        <f>+VLOOKUP(B33,'resumen UCAP'!$A$5:$O$329,2,0)</f>
        <v>Proyector Led 300w</v>
      </c>
      <c r="D33" s="63">
        <f>+'Desmonte Infr. financiada'!D33</f>
        <v>30</v>
      </c>
      <c r="E33" s="63" t="str">
        <f>+VLOOKUP(B33,'resumen UCAP'!$A$5:$O$329,3,0)</f>
        <v>Un</v>
      </c>
      <c r="F33" s="64">
        <f>+VLOOKUP(B33,'resumen UCAP'!$A$5:$O$329,15,0)</f>
        <v>160000</v>
      </c>
      <c r="G33" s="61">
        <v>21</v>
      </c>
      <c r="H33" s="61">
        <f>+'Desmonte Infr. financiada'!H33+'Inversión 1 financiada'!H33+VÚ!H33+'Desmonte Infr. IAP'!H33+'TOTAL INVERSION IAP'!H33+'VÚ IAP'!H33+G33</f>
        <v>21</v>
      </c>
      <c r="I33" s="475">
        <f>+'Desmonte Infr. financiada'!I33+'Inversión 1 financiada'!I33+VÚ!I33+'Desmonte Infr. IAP'!I33+'TOTAL INVERSION IAP'!I33+'VÚ IAP'!I33+H33</f>
        <v>21</v>
      </c>
      <c r="J33" s="61">
        <f>+'Desmonte Infr. financiada'!J33+'Inversión 1 financiada'!J33+VÚ!J33+'Desmonte Infr. IAP'!J33+'TOTAL INVERSION IAP'!J33+'VÚ IAP'!J33+I33</f>
        <v>21</v>
      </c>
      <c r="K33" s="61">
        <f>+'Desmonte Infr. financiada'!K33+'Inversión 1 financiada'!K33+VÚ!K33+'Desmonte Infr. IAP'!K33+'TOTAL INVERSION IAP'!K33+'VÚ IAP'!K33+J33</f>
        <v>21</v>
      </c>
      <c r="L33" s="61">
        <f>+'Desmonte Infr. financiada'!L33+'Inversión 1 financiada'!L33+VÚ!L33+'Desmonte Infr. IAP'!L33+'TOTAL INVERSION IAP'!L33+'VÚ IAP'!L33+K33</f>
        <v>21</v>
      </c>
      <c r="M33" s="61">
        <f>+'Desmonte Infr. financiada'!M33+'Inversión 1 financiada'!M33+VÚ!M33+'Desmonte Infr. IAP'!M33+'TOTAL INVERSION IAP'!M33+'VÚ IAP'!M33+L33</f>
        <v>21</v>
      </c>
      <c r="N33" s="61">
        <f>+'Desmonte Infr. financiada'!N33+'Inversión 1 financiada'!N33+VÚ!N33+'Desmonte Infr. IAP'!N33+'TOTAL INVERSION IAP'!N33+'VÚ IAP'!N33+M33</f>
        <v>21</v>
      </c>
      <c r="O33" s="61">
        <f>+'Desmonte Infr. financiada'!O33+'Inversión 1 financiada'!O33+VÚ!O33+'Desmonte Infr. IAP'!O33+'TOTAL INVERSION IAP'!O33+'VÚ IAP'!O33+N33</f>
        <v>21</v>
      </c>
      <c r="P33" s="61">
        <f>+'Desmonte Infr. financiada'!P33+'Inversión 1 financiada'!P33+VÚ!P33+'Desmonte Infr. IAP'!P33+'TOTAL INVERSION IAP'!P33+'VÚ IAP'!P33+O33</f>
        <v>21</v>
      </c>
      <c r="Q33" s="61">
        <f>+'Desmonte Infr. financiada'!Q33+'Inversión 1 financiada'!Q33+VÚ!Q33+'Desmonte Infr. IAP'!Q33+'TOTAL INVERSION IAP'!Q33+'VÚ IAP'!Q33+P33</f>
        <v>21</v>
      </c>
      <c r="R33" s="61">
        <f>+'Desmonte Infr. financiada'!R33+'Inversión 1 financiada'!R33+VÚ!R33+'Desmonte Infr. IAP'!R33+'TOTAL INVERSION IAP'!R33+'VÚ IAP'!R33+Q33</f>
        <v>21</v>
      </c>
      <c r="S33" s="61">
        <f>+'Desmonte Infr. financiada'!S33+'Inversión 1 financiada'!S33+VÚ!S33+'Desmonte Infr. IAP'!S33+'TOTAL INVERSION IAP'!S33+'VÚ IAP'!S33+R33</f>
        <v>21</v>
      </c>
      <c r="T33" s="61">
        <f>+'Desmonte Infr. financiada'!T33+'Inversión 1 financiada'!T33+VÚ!T33+'Desmonte Infr. IAP'!T33+'TOTAL INVERSION IAP'!T33+'VÚ IAP'!T33+S33</f>
        <v>21</v>
      </c>
      <c r="U33" s="61">
        <f>+'Desmonte Infr. financiada'!U33+'Inversión 1 financiada'!U33+VÚ!U33+'Desmonte Infr. IAP'!U33+'TOTAL INVERSION IAP'!U33+'VÚ IAP'!U33+T33</f>
        <v>21</v>
      </c>
      <c r="V33" s="61">
        <f>+'Desmonte Infr. financiada'!V33+'Inversión 1 financiada'!V33+VÚ!V33+'Desmonte Infr. IAP'!V33+'TOTAL INVERSION IAP'!V33+'VÚ IAP'!V33+U33</f>
        <v>21</v>
      </c>
      <c r="W33" s="61">
        <f>+'Desmonte Infr. financiada'!W33+'Inversión 1 financiada'!W33+VÚ!W33+'Desmonte Infr. IAP'!W33+'TOTAL INVERSION IAP'!W33+'VÚ IAP'!W33+V33</f>
        <v>0</v>
      </c>
      <c r="X33" s="61">
        <f>+'Desmonte Infr. financiada'!X33+'Inversión 1 financiada'!X33+VÚ!X33+'Desmonte Infr. IAP'!X33+'TOTAL INVERSION IAP'!X33+'VÚ IAP'!X33+W33</f>
        <v>0</v>
      </c>
      <c r="Y33" s="61">
        <f>+'Desmonte Infr. financiada'!Y33+'Inversión 1 financiada'!Y33+VÚ!Y33+'Desmonte Infr. IAP'!Y33+'TOTAL INVERSION IAP'!Y33+'VÚ IAP'!Y33+X33</f>
        <v>0</v>
      </c>
      <c r="Z33" s="61">
        <f>+'Desmonte Infr. financiada'!Z33+'Inversión 1 financiada'!Z33+VÚ!Z33+'Desmonte Infr. IAP'!Z33+'TOTAL INVERSION IAP'!Z33+'VÚ IAP'!Z33+Y33</f>
        <v>0</v>
      </c>
      <c r="AA33" s="61">
        <f>+'Desmonte Infr. financiada'!AA33+'Inversión 1 financiada'!AA33+VÚ!AA33+'Desmonte Infr. IAP'!AA33+'TOTAL INVERSION IAP'!AA33+'VÚ IAP'!AA33+Z33</f>
        <v>0</v>
      </c>
      <c r="AB33" s="61">
        <f>+'Desmonte Infr. financiada'!AB33+'Inversión 1 financiada'!AB33+VÚ!AB33+'Desmonte Infr. IAP'!AB33+'TOTAL INVERSION IAP'!AB33+'VÚ IAP'!AB33+AA33</f>
        <v>0</v>
      </c>
      <c r="AC33" s="61">
        <f>+'Desmonte Infr. financiada'!AC33+'Inversión 1 financiada'!AC33+VÚ!AC33+'Desmonte Infr. IAP'!AC33+'TOTAL INVERSION IAP'!AC33+'VÚ IAP'!AC33+AB33</f>
        <v>0</v>
      </c>
      <c r="AD33" s="61">
        <f>+'Desmonte Infr. financiada'!AD33+'Inversión 1 financiada'!AD33+VÚ!AD33+'Desmonte Infr. IAP'!AD33+'TOTAL INVERSION IAP'!AD33+'VÚ IAP'!AD33+AC33</f>
        <v>0</v>
      </c>
      <c r="AE33" s="61">
        <f>+'Desmonte Infr. financiada'!AE33+'Inversión 1 financiada'!AE33+VÚ!AE33+'Desmonte Infr. IAP'!AE33+'TOTAL INVERSION IAP'!AE33+'VÚ IAP'!AE33+AD33</f>
        <v>0</v>
      </c>
      <c r="AF33" s="61">
        <f>+'Desmonte Infr. financiada'!AF33+'Inversión 1 financiada'!AF33+VÚ!AF33+'Desmonte Infr. IAP'!AF33+'TOTAL INVERSION IAP'!AF33+'VÚ IAP'!AF33+AE33</f>
        <v>0</v>
      </c>
      <c r="AG33" s="61">
        <f>+'Desmonte Infr. financiada'!AG33+'Inversión 1 financiada'!AG33+VÚ!AG33+'Desmonte Infr. IAP'!AG33+'TOTAL INVERSION IAP'!AG33+'VÚ IAP'!AG33+AF33</f>
        <v>0</v>
      </c>
      <c r="AH33" s="61">
        <f>+'Desmonte Infr. financiada'!AH33+'Inversión 1 financiada'!AH33+VÚ!AH33+'Desmonte Infr. IAP'!AH33+'TOTAL INVERSION IAP'!AH33+'VÚ IAP'!AH33+AG33</f>
        <v>0</v>
      </c>
      <c r="AI33" s="61">
        <f>+'Desmonte Infr. financiada'!AI33+'Inversión 1 financiada'!AI33+VÚ!AI33+'Desmonte Infr. IAP'!AI33+'TOTAL INVERSION IAP'!AI33+'VÚ IAP'!AI33+AH33</f>
        <v>0</v>
      </c>
      <c r="AJ33" s="61">
        <f>+'Desmonte Infr. financiada'!AJ33+'Inversión 1 financiada'!AJ33+VÚ!AJ33+'Desmonte Infr. IAP'!AJ33+'TOTAL INVERSION IAP'!AJ33+'VÚ IAP'!AJ33+AI33</f>
        <v>0</v>
      </c>
      <c r="AK33" s="61">
        <f>+'Desmonte Infr. financiada'!AK33+'Inversión 1 financiada'!AK33+VÚ!AK33+'Desmonte Infr. IAP'!AK33+'TOTAL INVERSION IAP'!AK33+'VÚ IAP'!AK33+AJ33</f>
        <v>0</v>
      </c>
    </row>
    <row r="34" spans="2:37" hidden="1" x14ac:dyDescent="0.25">
      <c r="B34" s="469" t="s">
        <v>305</v>
      </c>
      <c r="C34" s="62" t="str">
        <f>+VLOOKUP(B34,'resumen UCAP'!$A$5:$O$329,2,0)</f>
        <v>Luminaria Led 26w</v>
      </c>
      <c r="D34" s="63">
        <f>+'Desmonte Infr. financiada'!D34</f>
        <v>26</v>
      </c>
      <c r="E34" s="63" t="str">
        <f>+VLOOKUP(B34,'resumen UCAP'!$A$5:$O$329,3,0)</f>
        <v>Un</v>
      </c>
      <c r="F34" s="64">
        <f>+VLOOKUP(B34,'resumen UCAP'!$A$5:$O$329,15,0)</f>
        <v>2009070</v>
      </c>
      <c r="G34" s="61">
        <v>7</v>
      </c>
      <c r="H34" s="61">
        <f>+'Desmonte Infr. financiada'!H34+'Inversión 1 financiada'!H34+VÚ!H34+'Desmonte Infr. IAP'!H34+'TOTAL INVERSION IAP'!H34+'VÚ IAP'!H34+G34</f>
        <v>7</v>
      </c>
      <c r="I34" s="475">
        <f>+'Desmonte Infr. financiada'!I34+'Inversión 1 financiada'!I34+VÚ!I34+'Desmonte Infr. IAP'!I34+'TOTAL INVERSION IAP'!I34+'VÚ IAP'!I34+H34</f>
        <v>7</v>
      </c>
      <c r="J34" s="61">
        <f>+'Desmonte Infr. financiada'!J34+'Inversión 1 financiada'!J34+VÚ!J34+'Desmonte Infr. IAP'!J34+'TOTAL INVERSION IAP'!J34+'VÚ IAP'!J34+I34</f>
        <v>7</v>
      </c>
      <c r="K34" s="61">
        <f>+'Desmonte Infr. financiada'!K34+'Inversión 1 financiada'!K34+VÚ!K34+'Desmonte Infr. IAP'!K34+'TOTAL INVERSION IAP'!K34+'VÚ IAP'!K34+J34</f>
        <v>7</v>
      </c>
      <c r="L34" s="61">
        <f>+'Desmonte Infr. financiada'!L34+'Inversión 1 financiada'!L34+VÚ!L34+'Desmonte Infr. IAP'!L34+'TOTAL INVERSION IAP'!L34+'VÚ IAP'!L34+K34</f>
        <v>7</v>
      </c>
      <c r="M34" s="61">
        <f>+'Desmonte Infr. financiada'!M34+'Inversión 1 financiada'!M34+VÚ!M34+'Desmonte Infr. IAP'!M34+'TOTAL INVERSION IAP'!M34+'VÚ IAP'!M34+L34</f>
        <v>7</v>
      </c>
      <c r="N34" s="61">
        <f>+'Desmonte Infr. financiada'!N34+'Inversión 1 financiada'!N34+VÚ!N34+'Desmonte Infr. IAP'!N34+'TOTAL INVERSION IAP'!N34+'VÚ IAP'!N34+M34</f>
        <v>7</v>
      </c>
      <c r="O34" s="61">
        <f>+'Desmonte Infr. financiada'!O34+'Inversión 1 financiada'!O34+VÚ!O34+'Desmonte Infr. IAP'!O34+'TOTAL INVERSION IAP'!O34+'VÚ IAP'!O34+N34</f>
        <v>7</v>
      </c>
      <c r="P34" s="61">
        <f>+'Desmonte Infr. financiada'!P34+'Inversión 1 financiada'!P34+VÚ!P34+'Desmonte Infr. IAP'!P34+'TOTAL INVERSION IAP'!P34+'VÚ IAP'!P34+O34</f>
        <v>7</v>
      </c>
      <c r="Q34" s="61">
        <f>+'Desmonte Infr. financiada'!Q34+'Inversión 1 financiada'!Q34+VÚ!Q34+'Desmonte Infr. IAP'!Q34+'TOTAL INVERSION IAP'!Q34+'VÚ IAP'!Q34+P34</f>
        <v>7</v>
      </c>
      <c r="R34" s="61">
        <f>+'Desmonte Infr. financiada'!R34+'Inversión 1 financiada'!R34+VÚ!R34+'Desmonte Infr. IAP'!R34+'TOTAL INVERSION IAP'!R34+'VÚ IAP'!R34+Q34</f>
        <v>7</v>
      </c>
      <c r="S34" s="61">
        <f>+'Desmonte Infr. financiada'!S34+'Inversión 1 financiada'!S34+VÚ!S34+'Desmonte Infr. IAP'!S34+'TOTAL INVERSION IAP'!S34+'VÚ IAP'!S34+R34</f>
        <v>7</v>
      </c>
      <c r="T34" s="61">
        <f>+'Desmonte Infr. financiada'!T34+'Inversión 1 financiada'!T34+VÚ!T34+'Desmonte Infr. IAP'!T34+'TOTAL INVERSION IAP'!T34+'VÚ IAP'!T34+S34</f>
        <v>7</v>
      </c>
      <c r="U34" s="61">
        <f>+'Desmonte Infr. financiada'!U34+'Inversión 1 financiada'!U34+VÚ!U34+'Desmonte Infr. IAP'!U34+'TOTAL INVERSION IAP'!U34+'VÚ IAP'!U34+T34</f>
        <v>7</v>
      </c>
      <c r="V34" s="61">
        <f>+'Desmonte Infr. financiada'!V34+'Inversión 1 financiada'!V34+VÚ!V34+'Desmonte Infr. IAP'!V34+'TOTAL INVERSION IAP'!V34+'VÚ IAP'!V34+U34</f>
        <v>7</v>
      </c>
      <c r="W34" s="61">
        <f>+'Desmonte Infr. financiada'!W34+'Inversión 1 financiada'!W34+VÚ!W34+'Desmonte Infr. IAP'!W34+'TOTAL INVERSION IAP'!W34+'VÚ IAP'!W34+V34</f>
        <v>0</v>
      </c>
      <c r="X34" s="61">
        <f>+'Desmonte Infr. financiada'!X34+'Inversión 1 financiada'!X34+VÚ!X34+'Desmonte Infr. IAP'!X34+'TOTAL INVERSION IAP'!X34+'VÚ IAP'!X34+W34</f>
        <v>0</v>
      </c>
      <c r="Y34" s="61">
        <f>+'Desmonte Infr. financiada'!Y34+'Inversión 1 financiada'!Y34+VÚ!Y34+'Desmonte Infr. IAP'!Y34+'TOTAL INVERSION IAP'!Y34+'VÚ IAP'!Y34+X34</f>
        <v>0</v>
      </c>
      <c r="Z34" s="61">
        <f>+'Desmonte Infr. financiada'!Z34+'Inversión 1 financiada'!Z34+VÚ!Z34+'Desmonte Infr. IAP'!Z34+'TOTAL INVERSION IAP'!Z34+'VÚ IAP'!Z34+Y34</f>
        <v>0</v>
      </c>
      <c r="AA34" s="61">
        <f>+'Desmonte Infr. financiada'!AA34+'Inversión 1 financiada'!AA34+VÚ!AA34+'Desmonte Infr. IAP'!AA34+'TOTAL INVERSION IAP'!AA34+'VÚ IAP'!AA34+Z34</f>
        <v>0</v>
      </c>
      <c r="AB34" s="61">
        <f>+'Desmonte Infr. financiada'!AB34+'Inversión 1 financiada'!AB34+VÚ!AB34+'Desmonte Infr. IAP'!AB34+'TOTAL INVERSION IAP'!AB34+'VÚ IAP'!AB34+AA34</f>
        <v>0</v>
      </c>
      <c r="AC34" s="61">
        <f>+'Desmonte Infr. financiada'!AC34+'Inversión 1 financiada'!AC34+VÚ!AC34+'Desmonte Infr. IAP'!AC34+'TOTAL INVERSION IAP'!AC34+'VÚ IAP'!AC34+AB34</f>
        <v>0</v>
      </c>
      <c r="AD34" s="61">
        <f>+'Desmonte Infr. financiada'!AD34+'Inversión 1 financiada'!AD34+VÚ!AD34+'Desmonte Infr. IAP'!AD34+'TOTAL INVERSION IAP'!AD34+'VÚ IAP'!AD34+AC34</f>
        <v>0</v>
      </c>
      <c r="AE34" s="61">
        <f>+'Desmonte Infr. financiada'!AE34+'Inversión 1 financiada'!AE34+VÚ!AE34+'Desmonte Infr. IAP'!AE34+'TOTAL INVERSION IAP'!AE34+'VÚ IAP'!AE34+AD34</f>
        <v>0</v>
      </c>
      <c r="AF34" s="61">
        <f>+'Desmonte Infr. financiada'!AF34+'Inversión 1 financiada'!AF34+VÚ!AF34+'Desmonte Infr. IAP'!AF34+'TOTAL INVERSION IAP'!AF34+'VÚ IAP'!AF34+AE34</f>
        <v>0</v>
      </c>
      <c r="AG34" s="61">
        <f>+'Desmonte Infr. financiada'!AG34+'Inversión 1 financiada'!AG34+VÚ!AG34+'Desmonte Infr. IAP'!AG34+'TOTAL INVERSION IAP'!AG34+'VÚ IAP'!AG34+AF34</f>
        <v>0</v>
      </c>
      <c r="AH34" s="61">
        <f>+'Desmonte Infr. financiada'!AH34+'Inversión 1 financiada'!AH34+VÚ!AH34+'Desmonte Infr. IAP'!AH34+'TOTAL INVERSION IAP'!AH34+'VÚ IAP'!AH34+AG34</f>
        <v>0</v>
      </c>
      <c r="AI34" s="61">
        <f>+'Desmonte Infr. financiada'!AI34+'Inversión 1 financiada'!AI34+VÚ!AI34+'Desmonte Infr. IAP'!AI34+'TOTAL INVERSION IAP'!AI34+'VÚ IAP'!AI34+AH34</f>
        <v>0</v>
      </c>
      <c r="AJ34" s="61">
        <f>+'Desmonte Infr. financiada'!AJ34+'Inversión 1 financiada'!AJ34+VÚ!AJ34+'Desmonte Infr. IAP'!AJ34+'TOTAL INVERSION IAP'!AJ34+'VÚ IAP'!AJ34+AI34</f>
        <v>0</v>
      </c>
      <c r="AK34" s="61">
        <f>+'Desmonte Infr. financiada'!AK34+'Inversión 1 financiada'!AK34+VÚ!AK34+'Desmonte Infr. IAP'!AK34+'TOTAL INVERSION IAP'!AK34+'VÚ IAP'!AK34+AJ34</f>
        <v>0</v>
      </c>
    </row>
    <row r="35" spans="2:37" hidden="1" x14ac:dyDescent="0.25">
      <c r="B35" s="469" t="s">
        <v>306</v>
      </c>
      <c r="C35" s="62" t="str">
        <f>+VLOOKUP(B35,'resumen UCAP'!$A$5:$O$329,2,0)</f>
        <v>Luminaria Led 19w</v>
      </c>
      <c r="D35" s="63">
        <f>+'Desmonte Infr. financiada'!D35</f>
        <v>19</v>
      </c>
      <c r="E35" s="63" t="str">
        <f>+VLOOKUP(B35,'resumen UCAP'!$A$5:$O$329,3,0)</f>
        <v>Un</v>
      </c>
      <c r="F35" s="64">
        <f>+VLOOKUP(B35,'resumen UCAP'!$A$5:$O$329,15,0)</f>
        <v>2009070</v>
      </c>
      <c r="G35" s="61">
        <v>13</v>
      </c>
      <c r="H35" s="61">
        <f>+'Desmonte Infr. financiada'!H35+'Inversión 1 financiada'!H35+VÚ!H35+'Desmonte Infr. IAP'!H35+'TOTAL INVERSION IAP'!H35+'VÚ IAP'!H35+G35</f>
        <v>13</v>
      </c>
      <c r="I35" s="475">
        <f>+'Desmonte Infr. financiada'!I35+'Inversión 1 financiada'!I35+VÚ!I35+'Desmonte Infr. IAP'!I35+'TOTAL INVERSION IAP'!I35+'VÚ IAP'!I35+H35</f>
        <v>13</v>
      </c>
      <c r="J35" s="61">
        <f>+'Desmonte Infr. financiada'!J35+'Inversión 1 financiada'!J35+VÚ!J35+'Desmonte Infr. IAP'!J35+'TOTAL INVERSION IAP'!J35+'VÚ IAP'!J35+I35</f>
        <v>13</v>
      </c>
      <c r="K35" s="61">
        <f>+'Desmonte Infr. financiada'!K35+'Inversión 1 financiada'!K35+VÚ!K35+'Desmonte Infr. IAP'!K35+'TOTAL INVERSION IAP'!K35+'VÚ IAP'!K35+J35</f>
        <v>13</v>
      </c>
      <c r="L35" s="61">
        <f>+'Desmonte Infr. financiada'!L35+'Inversión 1 financiada'!L35+VÚ!L35+'Desmonte Infr. IAP'!L35+'TOTAL INVERSION IAP'!L35+'VÚ IAP'!L35+K35</f>
        <v>13</v>
      </c>
      <c r="M35" s="61">
        <f>+'Desmonte Infr. financiada'!M35+'Inversión 1 financiada'!M35+VÚ!M35+'Desmonte Infr. IAP'!M35+'TOTAL INVERSION IAP'!M35+'VÚ IAP'!M35+L35</f>
        <v>13</v>
      </c>
      <c r="N35" s="61">
        <f>+'Desmonte Infr. financiada'!N35+'Inversión 1 financiada'!N35+VÚ!N35+'Desmonte Infr. IAP'!N35+'TOTAL INVERSION IAP'!N35+'VÚ IAP'!N35+M35</f>
        <v>13</v>
      </c>
      <c r="O35" s="61">
        <f>+'Desmonte Infr. financiada'!O35+'Inversión 1 financiada'!O35+VÚ!O35+'Desmonte Infr. IAP'!O35+'TOTAL INVERSION IAP'!O35+'VÚ IAP'!O35+N35</f>
        <v>13</v>
      </c>
      <c r="P35" s="61">
        <f>+'Desmonte Infr. financiada'!P35+'Inversión 1 financiada'!P35+VÚ!P35+'Desmonte Infr. IAP'!P35+'TOTAL INVERSION IAP'!P35+'VÚ IAP'!P35+O35</f>
        <v>13</v>
      </c>
      <c r="Q35" s="61">
        <f>+'Desmonte Infr. financiada'!Q35+'Inversión 1 financiada'!Q35+VÚ!Q35+'Desmonte Infr. IAP'!Q35+'TOTAL INVERSION IAP'!Q35+'VÚ IAP'!Q35+P35</f>
        <v>13</v>
      </c>
      <c r="R35" s="61">
        <f>+'Desmonte Infr. financiada'!R35+'Inversión 1 financiada'!R35+VÚ!R35+'Desmonte Infr. IAP'!R35+'TOTAL INVERSION IAP'!R35+'VÚ IAP'!R35+Q35</f>
        <v>13</v>
      </c>
      <c r="S35" s="61">
        <f>+'Desmonte Infr. financiada'!S35+'Inversión 1 financiada'!S35+VÚ!S35+'Desmonte Infr. IAP'!S35+'TOTAL INVERSION IAP'!S35+'VÚ IAP'!S35+R35</f>
        <v>13</v>
      </c>
      <c r="T35" s="61">
        <f>+'Desmonte Infr. financiada'!T35+'Inversión 1 financiada'!T35+VÚ!T35+'Desmonte Infr. IAP'!T35+'TOTAL INVERSION IAP'!T35+'VÚ IAP'!T35+S35</f>
        <v>13</v>
      </c>
      <c r="U35" s="61">
        <f>+'Desmonte Infr. financiada'!U35+'Inversión 1 financiada'!U35+VÚ!U35+'Desmonte Infr. IAP'!U35+'TOTAL INVERSION IAP'!U35+'VÚ IAP'!U35+T35</f>
        <v>13</v>
      </c>
      <c r="V35" s="61">
        <f>+'Desmonte Infr. financiada'!V35+'Inversión 1 financiada'!V35+VÚ!V35+'Desmonte Infr. IAP'!V35+'TOTAL INVERSION IAP'!V35+'VÚ IAP'!V35+U35</f>
        <v>13</v>
      </c>
      <c r="W35" s="61">
        <f>+'Desmonte Infr. financiada'!W35+'Inversión 1 financiada'!W35+VÚ!W35+'Desmonte Infr. IAP'!W35+'TOTAL INVERSION IAP'!W35+'VÚ IAP'!W35+V35</f>
        <v>0</v>
      </c>
      <c r="X35" s="61">
        <f>+'Desmonte Infr. financiada'!X35+'Inversión 1 financiada'!X35+VÚ!X35+'Desmonte Infr. IAP'!X35+'TOTAL INVERSION IAP'!X35+'VÚ IAP'!X35+W35</f>
        <v>0</v>
      </c>
      <c r="Y35" s="61">
        <f>+'Desmonte Infr. financiada'!Y35+'Inversión 1 financiada'!Y35+VÚ!Y35+'Desmonte Infr. IAP'!Y35+'TOTAL INVERSION IAP'!Y35+'VÚ IAP'!Y35+X35</f>
        <v>0</v>
      </c>
      <c r="Z35" s="61">
        <f>+'Desmonte Infr. financiada'!Z35+'Inversión 1 financiada'!Z35+VÚ!Z35+'Desmonte Infr. IAP'!Z35+'TOTAL INVERSION IAP'!Z35+'VÚ IAP'!Z35+Y35</f>
        <v>0</v>
      </c>
      <c r="AA35" s="61">
        <f>+'Desmonte Infr. financiada'!AA35+'Inversión 1 financiada'!AA35+VÚ!AA35+'Desmonte Infr. IAP'!AA35+'TOTAL INVERSION IAP'!AA35+'VÚ IAP'!AA35+Z35</f>
        <v>0</v>
      </c>
      <c r="AB35" s="61">
        <f>+'Desmonte Infr. financiada'!AB35+'Inversión 1 financiada'!AB35+VÚ!AB35+'Desmonte Infr. IAP'!AB35+'TOTAL INVERSION IAP'!AB35+'VÚ IAP'!AB35+AA35</f>
        <v>0</v>
      </c>
      <c r="AC35" s="61">
        <f>+'Desmonte Infr. financiada'!AC35+'Inversión 1 financiada'!AC35+VÚ!AC35+'Desmonte Infr. IAP'!AC35+'TOTAL INVERSION IAP'!AC35+'VÚ IAP'!AC35+AB35</f>
        <v>0</v>
      </c>
      <c r="AD35" s="61">
        <f>+'Desmonte Infr. financiada'!AD35+'Inversión 1 financiada'!AD35+VÚ!AD35+'Desmonte Infr. IAP'!AD35+'TOTAL INVERSION IAP'!AD35+'VÚ IAP'!AD35+AC35</f>
        <v>0</v>
      </c>
      <c r="AE35" s="61">
        <f>+'Desmonte Infr. financiada'!AE35+'Inversión 1 financiada'!AE35+VÚ!AE35+'Desmonte Infr. IAP'!AE35+'TOTAL INVERSION IAP'!AE35+'VÚ IAP'!AE35+AD35</f>
        <v>0</v>
      </c>
      <c r="AF35" s="61">
        <f>+'Desmonte Infr. financiada'!AF35+'Inversión 1 financiada'!AF35+VÚ!AF35+'Desmonte Infr. IAP'!AF35+'TOTAL INVERSION IAP'!AF35+'VÚ IAP'!AF35+AE35</f>
        <v>0</v>
      </c>
      <c r="AG35" s="61">
        <f>+'Desmonte Infr. financiada'!AG35+'Inversión 1 financiada'!AG35+VÚ!AG35+'Desmonte Infr. IAP'!AG35+'TOTAL INVERSION IAP'!AG35+'VÚ IAP'!AG35+AF35</f>
        <v>0</v>
      </c>
      <c r="AH35" s="61">
        <f>+'Desmonte Infr. financiada'!AH35+'Inversión 1 financiada'!AH35+VÚ!AH35+'Desmonte Infr. IAP'!AH35+'TOTAL INVERSION IAP'!AH35+'VÚ IAP'!AH35+AG35</f>
        <v>0</v>
      </c>
      <c r="AI35" s="61">
        <f>+'Desmonte Infr. financiada'!AI35+'Inversión 1 financiada'!AI35+VÚ!AI35+'Desmonte Infr. IAP'!AI35+'TOTAL INVERSION IAP'!AI35+'VÚ IAP'!AI35+AH35</f>
        <v>0</v>
      </c>
      <c r="AJ35" s="61">
        <f>+'Desmonte Infr. financiada'!AJ35+'Inversión 1 financiada'!AJ35+VÚ!AJ35+'Desmonte Infr. IAP'!AJ35+'TOTAL INVERSION IAP'!AJ35+'VÚ IAP'!AJ35+AI35</f>
        <v>0</v>
      </c>
      <c r="AK35" s="61">
        <f>+'Desmonte Infr. financiada'!AK35+'Inversión 1 financiada'!AK35+VÚ!AK35+'Desmonte Infr. IAP'!AK35+'TOTAL INVERSION IAP'!AK35+'VÚ IAP'!AK35+AJ35</f>
        <v>0</v>
      </c>
    </row>
    <row r="36" spans="2:37" hidden="1" x14ac:dyDescent="0.25">
      <c r="B36" s="469" t="s">
        <v>25</v>
      </c>
      <c r="C36" s="62" t="str">
        <f>+VLOOKUP(B36,'resumen UCAP'!$A$5:$O$329,2,0)</f>
        <v>Proyector Led RGB 200w</v>
      </c>
      <c r="D36" s="63">
        <f>+'Desmonte Infr. financiada'!D36</f>
        <v>200</v>
      </c>
      <c r="E36" s="63" t="str">
        <f>+VLOOKUP(B36,'resumen UCAP'!$A$5:$O$329,3,0)</f>
        <v>Un</v>
      </c>
      <c r="F36" s="64">
        <f>+VLOOKUP(B36,'resumen UCAP'!$A$5:$O$329,15,0)</f>
        <v>330000</v>
      </c>
      <c r="G36" s="61">
        <v>6</v>
      </c>
      <c r="H36" s="61">
        <f>+'Desmonte Infr. financiada'!H36+'Inversión 1 financiada'!H36+VÚ!H36+'Desmonte Infr. IAP'!H36+'TOTAL INVERSION IAP'!H36+'VÚ IAP'!H36+G36</f>
        <v>6</v>
      </c>
      <c r="I36" s="475">
        <f>+'Desmonte Infr. financiada'!I36+'Inversión 1 financiada'!I36+VÚ!I36+'Desmonte Infr. IAP'!I36+'TOTAL INVERSION IAP'!I36+'VÚ IAP'!I36+H36</f>
        <v>6</v>
      </c>
      <c r="J36" s="61">
        <f>+'Desmonte Infr. financiada'!J36+'Inversión 1 financiada'!J36+VÚ!J36+'Desmonte Infr. IAP'!J36+'TOTAL INVERSION IAP'!J36+'VÚ IAP'!J36+I36</f>
        <v>6</v>
      </c>
      <c r="K36" s="61">
        <f>+'Desmonte Infr. financiada'!K36+'Inversión 1 financiada'!K36+VÚ!K36+'Desmonte Infr. IAP'!K36+'TOTAL INVERSION IAP'!K36+'VÚ IAP'!K36+J36</f>
        <v>6</v>
      </c>
      <c r="L36" s="61">
        <f>+'Desmonte Infr. financiada'!L36+'Inversión 1 financiada'!L36+VÚ!L36+'Desmonte Infr. IAP'!L36+'TOTAL INVERSION IAP'!L36+'VÚ IAP'!L36+K36</f>
        <v>6</v>
      </c>
      <c r="M36" s="61">
        <f>+'Desmonte Infr. financiada'!M36+'Inversión 1 financiada'!M36+VÚ!M36+'Desmonte Infr. IAP'!M36+'TOTAL INVERSION IAP'!M36+'VÚ IAP'!M36+L36</f>
        <v>6</v>
      </c>
      <c r="N36" s="61">
        <f>+'Desmonte Infr. financiada'!N36+'Inversión 1 financiada'!N36+VÚ!N36+'Desmonte Infr. IAP'!N36+'TOTAL INVERSION IAP'!N36+'VÚ IAP'!N36+M36</f>
        <v>6</v>
      </c>
      <c r="O36" s="61">
        <f>+'Desmonte Infr. financiada'!O36+'Inversión 1 financiada'!O36+VÚ!O36+'Desmonte Infr. IAP'!O36+'TOTAL INVERSION IAP'!O36+'VÚ IAP'!O36+N36</f>
        <v>6</v>
      </c>
      <c r="P36" s="61">
        <f>+'Desmonte Infr. financiada'!P36+'Inversión 1 financiada'!P36+VÚ!P36+'Desmonte Infr. IAP'!P36+'TOTAL INVERSION IAP'!P36+'VÚ IAP'!P36+O36</f>
        <v>6</v>
      </c>
      <c r="Q36" s="61">
        <f>+'Desmonte Infr. financiada'!Q36+'Inversión 1 financiada'!Q36+VÚ!Q36+'Desmonte Infr. IAP'!Q36+'TOTAL INVERSION IAP'!Q36+'VÚ IAP'!Q36+P36</f>
        <v>6</v>
      </c>
      <c r="R36" s="61">
        <f>+'Desmonte Infr. financiada'!R36+'Inversión 1 financiada'!R36+VÚ!R36+'Desmonte Infr. IAP'!R36+'TOTAL INVERSION IAP'!R36+'VÚ IAP'!R36+Q36</f>
        <v>6</v>
      </c>
      <c r="S36" s="61">
        <f>+'Desmonte Infr. financiada'!S36+'Inversión 1 financiada'!S36+VÚ!S36+'Desmonte Infr. IAP'!S36+'TOTAL INVERSION IAP'!S36+'VÚ IAP'!S36+R36</f>
        <v>6</v>
      </c>
      <c r="T36" s="61">
        <f>+'Desmonte Infr. financiada'!T36+'Inversión 1 financiada'!T36+VÚ!T36+'Desmonte Infr. IAP'!T36+'TOTAL INVERSION IAP'!T36+'VÚ IAP'!T36+S36</f>
        <v>6</v>
      </c>
      <c r="U36" s="61">
        <f>+'Desmonte Infr. financiada'!U36+'Inversión 1 financiada'!U36+VÚ!U36+'Desmonte Infr. IAP'!U36+'TOTAL INVERSION IAP'!U36+'VÚ IAP'!U36+T36</f>
        <v>6</v>
      </c>
      <c r="V36" s="61">
        <f>+'Desmonte Infr. financiada'!V36+'Inversión 1 financiada'!V36+VÚ!V36+'Desmonte Infr. IAP'!V36+'TOTAL INVERSION IAP'!V36+'VÚ IAP'!V36+U36</f>
        <v>6</v>
      </c>
      <c r="W36" s="61">
        <f>+'Desmonte Infr. financiada'!W36+'Inversión 1 financiada'!W36+VÚ!W36+'Desmonte Infr. IAP'!W36+'TOTAL INVERSION IAP'!W36+'VÚ IAP'!W36+V36</f>
        <v>0</v>
      </c>
      <c r="X36" s="61">
        <f>+'Desmonte Infr. financiada'!X36+'Inversión 1 financiada'!X36+VÚ!X36+'Desmonte Infr. IAP'!X36+'TOTAL INVERSION IAP'!X36+'VÚ IAP'!X36+W36</f>
        <v>0</v>
      </c>
      <c r="Y36" s="61">
        <f>+'Desmonte Infr. financiada'!Y36+'Inversión 1 financiada'!Y36+VÚ!Y36+'Desmonte Infr. IAP'!Y36+'TOTAL INVERSION IAP'!Y36+'VÚ IAP'!Y36+X36</f>
        <v>0</v>
      </c>
      <c r="Z36" s="61">
        <f>+'Desmonte Infr. financiada'!Z36+'Inversión 1 financiada'!Z36+VÚ!Z36+'Desmonte Infr. IAP'!Z36+'TOTAL INVERSION IAP'!Z36+'VÚ IAP'!Z36+Y36</f>
        <v>0</v>
      </c>
      <c r="AA36" s="61">
        <f>+'Desmonte Infr. financiada'!AA36+'Inversión 1 financiada'!AA36+VÚ!AA36+'Desmonte Infr. IAP'!AA36+'TOTAL INVERSION IAP'!AA36+'VÚ IAP'!AA36+Z36</f>
        <v>0</v>
      </c>
      <c r="AB36" s="61">
        <f>+'Desmonte Infr. financiada'!AB36+'Inversión 1 financiada'!AB36+VÚ!AB36+'Desmonte Infr. IAP'!AB36+'TOTAL INVERSION IAP'!AB36+'VÚ IAP'!AB36+AA36</f>
        <v>0</v>
      </c>
      <c r="AC36" s="61">
        <f>+'Desmonte Infr. financiada'!AC36+'Inversión 1 financiada'!AC36+VÚ!AC36+'Desmonte Infr. IAP'!AC36+'TOTAL INVERSION IAP'!AC36+'VÚ IAP'!AC36+AB36</f>
        <v>0</v>
      </c>
      <c r="AD36" s="61">
        <f>+'Desmonte Infr. financiada'!AD36+'Inversión 1 financiada'!AD36+VÚ!AD36+'Desmonte Infr. IAP'!AD36+'TOTAL INVERSION IAP'!AD36+'VÚ IAP'!AD36+AC36</f>
        <v>0</v>
      </c>
      <c r="AE36" s="61">
        <f>+'Desmonte Infr. financiada'!AE36+'Inversión 1 financiada'!AE36+VÚ!AE36+'Desmonte Infr. IAP'!AE36+'TOTAL INVERSION IAP'!AE36+'VÚ IAP'!AE36+AD36</f>
        <v>0</v>
      </c>
      <c r="AF36" s="61">
        <f>+'Desmonte Infr. financiada'!AF36+'Inversión 1 financiada'!AF36+VÚ!AF36+'Desmonte Infr. IAP'!AF36+'TOTAL INVERSION IAP'!AF36+'VÚ IAP'!AF36+AE36</f>
        <v>0</v>
      </c>
      <c r="AG36" s="61">
        <f>+'Desmonte Infr. financiada'!AG36+'Inversión 1 financiada'!AG36+VÚ!AG36+'Desmonte Infr. IAP'!AG36+'TOTAL INVERSION IAP'!AG36+'VÚ IAP'!AG36+AF36</f>
        <v>0</v>
      </c>
      <c r="AH36" s="61">
        <f>+'Desmonte Infr. financiada'!AH36+'Inversión 1 financiada'!AH36+VÚ!AH36+'Desmonte Infr. IAP'!AH36+'TOTAL INVERSION IAP'!AH36+'VÚ IAP'!AH36+AG36</f>
        <v>0</v>
      </c>
      <c r="AI36" s="61">
        <f>+'Desmonte Infr. financiada'!AI36+'Inversión 1 financiada'!AI36+VÚ!AI36+'Desmonte Infr. IAP'!AI36+'TOTAL INVERSION IAP'!AI36+'VÚ IAP'!AI36+AH36</f>
        <v>0</v>
      </c>
      <c r="AJ36" s="61">
        <f>+'Desmonte Infr. financiada'!AJ36+'Inversión 1 financiada'!AJ36+VÚ!AJ36+'Desmonte Infr. IAP'!AJ36+'TOTAL INVERSION IAP'!AJ36+'VÚ IAP'!AJ36+AI36</f>
        <v>0</v>
      </c>
      <c r="AK36" s="61">
        <f>+'Desmonte Infr. financiada'!AK36+'Inversión 1 financiada'!AK36+VÚ!AK36+'Desmonte Infr. IAP'!AK36+'TOTAL INVERSION IAP'!AK36+'VÚ IAP'!AK36+AJ36</f>
        <v>0</v>
      </c>
    </row>
    <row r="37" spans="2:37" hidden="1" x14ac:dyDescent="0.25">
      <c r="B37" s="469" t="s">
        <v>307</v>
      </c>
      <c r="C37" s="62" t="str">
        <f>+VLOOKUP(B37,'resumen UCAP'!$A$5:$O$329,2,0)</f>
        <v>Proyector led 400w</v>
      </c>
      <c r="D37" s="63">
        <f>+'Desmonte Infr. financiada'!D37</f>
        <v>400</v>
      </c>
      <c r="E37" s="63" t="str">
        <f>+VLOOKUP(B37,'resumen UCAP'!$A$5:$O$329,3,0)</f>
        <v>Un</v>
      </c>
      <c r="F37" s="64">
        <f>+VLOOKUP(B37,'resumen UCAP'!$A$5:$O$329,15,0)</f>
        <v>2253025</v>
      </c>
      <c r="G37" s="61">
        <v>153</v>
      </c>
      <c r="H37" s="61">
        <f>+'Desmonte Infr. financiada'!H37+'Inversión 1 financiada'!H37+VÚ!H37+'Desmonte Infr. IAP'!H37+'TOTAL INVERSION IAP'!H37+'VÚ IAP'!H37+G37</f>
        <v>153</v>
      </c>
      <c r="I37" s="475">
        <f>+'Desmonte Infr. financiada'!I37+'Inversión 1 financiada'!I37+VÚ!I37+'Desmonte Infr. IAP'!I37+'TOTAL INVERSION IAP'!I37+'VÚ IAP'!I37+H37</f>
        <v>153</v>
      </c>
      <c r="J37" s="61">
        <f>+'Desmonte Infr. financiada'!J37+'Inversión 1 financiada'!J37+VÚ!J37+'Desmonte Infr. IAP'!J37+'TOTAL INVERSION IAP'!J37+'VÚ IAP'!J37+I37</f>
        <v>153</v>
      </c>
      <c r="K37" s="61">
        <f>+'Desmonte Infr. financiada'!K37+'Inversión 1 financiada'!K37+VÚ!K37+'Desmonte Infr. IAP'!K37+'TOTAL INVERSION IAP'!K37+'VÚ IAP'!K37+J37</f>
        <v>153</v>
      </c>
      <c r="L37" s="61">
        <f>+'Desmonte Infr. financiada'!L37+'Inversión 1 financiada'!L37+VÚ!L37+'Desmonte Infr. IAP'!L37+'TOTAL INVERSION IAP'!L37+'VÚ IAP'!L37+K37</f>
        <v>153</v>
      </c>
      <c r="M37" s="61">
        <f>+'Desmonte Infr. financiada'!M37+'Inversión 1 financiada'!M37+VÚ!M37+'Desmonte Infr. IAP'!M37+'TOTAL INVERSION IAP'!M37+'VÚ IAP'!M37+L37</f>
        <v>153</v>
      </c>
      <c r="N37" s="61">
        <f>+'Desmonte Infr. financiada'!N37+'Inversión 1 financiada'!N37+VÚ!N37+'Desmonte Infr. IAP'!N37+'TOTAL INVERSION IAP'!N37+'VÚ IAP'!N37+M37</f>
        <v>153</v>
      </c>
      <c r="O37" s="61">
        <f>+'Desmonte Infr. financiada'!O37+'Inversión 1 financiada'!O37+VÚ!O37+'Desmonte Infr. IAP'!O37+'TOTAL INVERSION IAP'!O37+'VÚ IAP'!O37+N37</f>
        <v>153</v>
      </c>
      <c r="P37" s="61">
        <f>+'Desmonte Infr. financiada'!P37+'Inversión 1 financiada'!P37+VÚ!P37+'Desmonte Infr. IAP'!P37+'TOTAL INVERSION IAP'!P37+'VÚ IAP'!P37+O37</f>
        <v>153</v>
      </c>
      <c r="Q37" s="61">
        <f>+'Desmonte Infr. financiada'!Q37+'Inversión 1 financiada'!Q37+VÚ!Q37+'Desmonte Infr. IAP'!Q37+'TOTAL INVERSION IAP'!Q37+'VÚ IAP'!Q37+P37</f>
        <v>153</v>
      </c>
      <c r="R37" s="61">
        <f>+'Desmonte Infr. financiada'!R37+'Inversión 1 financiada'!R37+VÚ!R37+'Desmonte Infr. IAP'!R37+'TOTAL INVERSION IAP'!R37+'VÚ IAP'!R37+Q37</f>
        <v>153</v>
      </c>
      <c r="S37" s="61">
        <f>+'Desmonte Infr. financiada'!S37+'Inversión 1 financiada'!S37+VÚ!S37+'Desmonte Infr. IAP'!S37+'TOTAL INVERSION IAP'!S37+'VÚ IAP'!S37+R37</f>
        <v>153</v>
      </c>
      <c r="T37" s="61">
        <f>+'Desmonte Infr. financiada'!T37+'Inversión 1 financiada'!T37+VÚ!T37+'Desmonte Infr. IAP'!T37+'TOTAL INVERSION IAP'!T37+'VÚ IAP'!T37+S37</f>
        <v>153</v>
      </c>
      <c r="U37" s="61">
        <f>+'Desmonte Infr. financiada'!U37+'Inversión 1 financiada'!U37+VÚ!U37+'Desmonte Infr. IAP'!U37+'TOTAL INVERSION IAP'!U37+'VÚ IAP'!U37+T37</f>
        <v>153</v>
      </c>
      <c r="V37" s="61">
        <f>+'Desmonte Infr. financiada'!V37+'Inversión 1 financiada'!V37+VÚ!V37+'Desmonte Infr. IAP'!V37+'TOTAL INVERSION IAP'!V37+'VÚ IAP'!V37+U37</f>
        <v>153</v>
      </c>
      <c r="W37" s="61">
        <f>+'Desmonte Infr. financiada'!W37+'Inversión 1 financiada'!W37+VÚ!W37+'Desmonte Infr. IAP'!W37+'TOTAL INVERSION IAP'!W37+'VÚ IAP'!W37+V37</f>
        <v>0</v>
      </c>
      <c r="X37" s="61">
        <f>+'Desmonte Infr. financiada'!X37+'Inversión 1 financiada'!X37+VÚ!X37+'Desmonte Infr. IAP'!X37+'TOTAL INVERSION IAP'!X37+'VÚ IAP'!X37+W37</f>
        <v>0</v>
      </c>
      <c r="Y37" s="61">
        <f>+'Desmonte Infr. financiada'!Y37+'Inversión 1 financiada'!Y37+VÚ!Y37+'Desmonte Infr. IAP'!Y37+'TOTAL INVERSION IAP'!Y37+'VÚ IAP'!Y37+X37</f>
        <v>0</v>
      </c>
      <c r="Z37" s="61">
        <f>+'Desmonte Infr. financiada'!Z37+'Inversión 1 financiada'!Z37+VÚ!Z37+'Desmonte Infr. IAP'!Z37+'TOTAL INVERSION IAP'!Z37+'VÚ IAP'!Z37+Y37</f>
        <v>0</v>
      </c>
      <c r="AA37" s="61">
        <f>+'Desmonte Infr. financiada'!AA37+'Inversión 1 financiada'!AA37+VÚ!AA37+'Desmonte Infr. IAP'!AA37+'TOTAL INVERSION IAP'!AA37+'VÚ IAP'!AA37+Z37</f>
        <v>0</v>
      </c>
      <c r="AB37" s="61">
        <f>+'Desmonte Infr. financiada'!AB37+'Inversión 1 financiada'!AB37+VÚ!AB37+'Desmonte Infr. IAP'!AB37+'TOTAL INVERSION IAP'!AB37+'VÚ IAP'!AB37+AA37</f>
        <v>0</v>
      </c>
      <c r="AC37" s="61">
        <f>+'Desmonte Infr. financiada'!AC37+'Inversión 1 financiada'!AC37+VÚ!AC37+'Desmonte Infr. IAP'!AC37+'TOTAL INVERSION IAP'!AC37+'VÚ IAP'!AC37+AB37</f>
        <v>0</v>
      </c>
      <c r="AD37" s="61">
        <f>+'Desmonte Infr. financiada'!AD37+'Inversión 1 financiada'!AD37+VÚ!AD37+'Desmonte Infr. IAP'!AD37+'TOTAL INVERSION IAP'!AD37+'VÚ IAP'!AD37+AC37</f>
        <v>0</v>
      </c>
      <c r="AE37" s="61">
        <f>+'Desmonte Infr. financiada'!AE37+'Inversión 1 financiada'!AE37+VÚ!AE37+'Desmonte Infr. IAP'!AE37+'TOTAL INVERSION IAP'!AE37+'VÚ IAP'!AE37+AD37</f>
        <v>0</v>
      </c>
      <c r="AF37" s="61">
        <f>+'Desmonte Infr. financiada'!AF37+'Inversión 1 financiada'!AF37+VÚ!AF37+'Desmonte Infr. IAP'!AF37+'TOTAL INVERSION IAP'!AF37+'VÚ IAP'!AF37+AE37</f>
        <v>0</v>
      </c>
      <c r="AG37" s="61">
        <f>+'Desmonte Infr. financiada'!AG37+'Inversión 1 financiada'!AG37+VÚ!AG37+'Desmonte Infr. IAP'!AG37+'TOTAL INVERSION IAP'!AG37+'VÚ IAP'!AG37+AF37</f>
        <v>0</v>
      </c>
      <c r="AH37" s="61">
        <f>+'Desmonte Infr. financiada'!AH37+'Inversión 1 financiada'!AH37+VÚ!AH37+'Desmonte Infr. IAP'!AH37+'TOTAL INVERSION IAP'!AH37+'VÚ IAP'!AH37+AG37</f>
        <v>0</v>
      </c>
      <c r="AI37" s="61">
        <f>+'Desmonte Infr. financiada'!AI37+'Inversión 1 financiada'!AI37+VÚ!AI37+'Desmonte Infr. IAP'!AI37+'TOTAL INVERSION IAP'!AI37+'VÚ IAP'!AI37+AH37</f>
        <v>0</v>
      </c>
      <c r="AJ37" s="61">
        <f>+'Desmonte Infr. financiada'!AJ37+'Inversión 1 financiada'!AJ37+VÚ!AJ37+'Desmonte Infr. IAP'!AJ37+'TOTAL INVERSION IAP'!AJ37+'VÚ IAP'!AJ37+AI37</f>
        <v>0</v>
      </c>
      <c r="AK37" s="61">
        <f>+'Desmonte Infr. financiada'!AK37+'Inversión 1 financiada'!AK37+VÚ!AK37+'Desmonte Infr. IAP'!AK37+'TOTAL INVERSION IAP'!AK37+'VÚ IAP'!AK37+AJ37</f>
        <v>0</v>
      </c>
    </row>
    <row r="38" spans="2:37" hidden="1" x14ac:dyDescent="0.25">
      <c r="B38" s="469" t="s">
        <v>308</v>
      </c>
      <c r="C38" s="62" t="str">
        <f>+VLOOKUP(B38,'resumen UCAP'!$A$5:$O$329,2,0)</f>
        <v>Bolardo Led 10w</v>
      </c>
      <c r="D38" s="63">
        <f>+'Desmonte Infr. financiada'!D38</f>
        <v>10</v>
      </c>
      <c r="E38" s="63" t="str">
        <f>+VLOOKUP(B38,'resumen UCAP'!$A$5:$O$329,3,0)</f>
        <v>Un</v>
      </c>
      <c r="F38" s="64">
        <f>+VLOOKUP(B38,'resumen UCAP'!$A$5:$O$329,15,0)</f>
        <v>179900</v>
      </c>
      <c r="G38" s="61">
        <v>114</v>
      </c>
      <c r="H38" s="61">
        <f>+'Desmonte Infr. financiada'!H38+'Inversión 1 financiada'!H38+VÚ!H38+'Desmonte Infr. IAP'!H38+'TOTAL INVERSION IAP'!H38+'VÚ IAP'!H38+G38</f>
        <v>114</v>
      </c>
      <c r="I38" s="475">
        <f>+'Desmonte Infr. financiada'!I38+'Inversión 1 financiada'!I38+VÚ!I38+'Desmonte Infr. IAP'!I38+'TOTAL INVERSION IAP'!I38+'VÚ IAP'!I38+H38</f>
        <v>114</v>
      </c>
      <c r="J38" s="61">
        <f>+'Desmonte Infr. financiada'!J38+'Inversión 1 financiada'!J38+VÚ!J38+'Desmonte Infr. IAP'!J38+'TOTAL INVERSION IAP'!J38+'VÚ IAP'!J38+I38</f>
        <v>114</v>
      </c>
      <c r="K38" s="61">
        <f>+'Desmonte Infr. financiada'!K38+'Inversión 1 financiada'!K38+VÚ!K38+'Desmonte Infr. IAP'!K38+'TOTAL INVERSION IAP'!K38+'VÚ IAP'!K38+J38</f>
        <v>114</v>
      </c>
      <c r="L38" s="61">
        <f>+'Desmonte Infr. financiada'!L38+'Inversión 1 financiada'!L38+VÚ!L38+'Desmonte Infr. IAP'!L38+'TOTAL INVERSION IAP'!L38+'VÚ IAP'!L38+K38</f>
        <v>114</v>
      </c>
      <c r="M38" s="61">
        <f>+'Desmonte Infr. financiada'!M38+'Inversión 1 financiada'!M38+VÚ!M38+'Desmonte Infr. IAP'!M38+'TOTAL INVERSION IAP'!M38+'VÚ IAP'!M38+L38</f>
        <v>114</v>
      </c>
      <c r="N38" s="61">
        <f>+'Desmonte Infr. financiada'!N38+'Inversión 1 financiada'!N38+VÚ!N38+'Desmonte Infr. IAP'!N38+'TOTAL INVERSION IAP'!N38+'VÚ IAP'!N38+M38</f>
        <v>114</v>
      </c>
      <c r="O38" s="61">
        <f>+'Desmonte Infr. financiada'!O38+'Inversión 1 financiada'!O38+VÚ!O38+'Desmonte Infr. IAP'!O38+'TOTAL INVERSION IAP'!O38+'VÚ IAP'!O38+N38</f>
        <v>114</v>
      </c>
      <c r="P38" s="61">
        <f>+'Desmonte Infr. financiada'!P38+'Inversión 1 financiada'!P38+VÚ!P38+'Desmonte Infr. IAP'!P38+'TOTAL INVERSION IAP'!P38+'VÚ IAP'!P38+O38</f>
        <v>114</v>
      </c>
      <c r="Q38" s="61">
        <f>+'Desmonte Infr. financiada'!Q38+'Inversión 1 financiada'!Q38+VÚ!Q38+'Desmonte Infr. IAP'!Q38+'TOTAL INVERSION IAP'!Q38+'VÚ IAP'!Q38+P38</f>
        <v>114</v>
      </c>
      <c r="R38" s="61">
        <f>+'Desmonte Infr. financiada'!R38+'Inversión 1 financiada'!R38+VÚ!R38+'Desmonte Infr. IAP'!R38+'TOTAL INVERSION IAP'!R38+'VÚ IAP'!R38+Q38</f>
        <v>114</v>
      </c>
      <c r="S38" s="61">
        <f>+'Desmonte Infr. financiada'!S38+'Inversión 1 financiada'!S38+VÚ!S38+'Desmonte Infr. IAP'!S38+'TOTAL INVERSION IAP'!S38+'VÚ IAP'!S38+R38</f>
        <v>114</v>
      </c>
      <c r="T38" s="61">
        <f>+'Desmonte Infr. financiada'!T38+'Inversión 1 financiada'!T38+VÚ!T38+'Desmonte Infr. IAP'!T38+'TOTAL INVERSION IAP'!T38+'VÚ IAP'!T38+S38</f>
        <v>114</v>
      </c>
      <c r="U38" s="61">
        <f>+'Desmonte Infr. financiada'!U38+'Inversión 1 financiada'!U38+VÚ!U38+'Desmonte Infr. IAP'!U38+'TOTAL INVERSION IAP'!U38+'VÚ IAP'!U38+T38</f>
        <v>114</v>
      </c>
      <c r="V38" s="61">
        <f>+'Desmonte Infr. financiada'!V38+'Inversión 1 financiada'!V38+VÚ!V38+'Desmonte Infr. IAP'!V38+'TOTAL INVERSION IAP'!V38+'VÚ IAP'!V38+U38</f>
        <v>114</v>
      </c>
      <c r="W38" s="61">
        <f>+'Desmonte Infr. financiada'!W38+'Inversión 1 financiada'!W38+VÚ!W38+'Desmonte Infr. IAP'!W38+'TOTAL INVERSION IAP'!W38+'VÚ IAP'!W38+V38</f>
        <v>0</v>
      </c>
      <c r="X38" s="61">
        <f>+'Desmonte Infr. financiada'!X38+'Inversión 1 financiada'!X38+VÚ!X38+'Desmonte Infr. IAP'!X38+'TOTAL INVERSION IAP'!X38+'VÚ IAP'!X38+W38</f>
        <v>0</v>
      </c>
      <c r="Y38" s="61">
        <f>+'Desmonte Infr. financiada'!Y38+'Inversión 1 financiada'!Y38+VÚ!Y38+'Desmonte Infr. IAP'!Y38+'TOTAL INVERSION IAP'!Y38+'VÚ IAP'!Y38+X38</f>
        <v>0</v>
      </c>
      <c r="Z38" s="61">
        <f>+'Desmonte Infr. financiada'!Z38+'Inversión 1 financiada'!Z38+VÚ!Z38+'Desmonte Infr. IAP'!Z38+'TOTAL INVERSION IAP'!Z38+'VÚ IAP'!Z38+Y38</f>
        <v>0</v>
      </c>
      <c r="AA38" s="61">
        <f>+'Desmonte Infr. financiada'!AA38+'Inversión 1 financiada'!AA38+VÚ!AA38+'Desmonte Infr. IAP'!AA38+'TOTAL INVERSION IAP'!AA38+'VÚ IAP'!AA38+Z38</f>
        <v>0</v>
      </c>
      <c r="AB38" s="61">
        <f>+'Desmonte Infr. financiada'!AB38+'Inversión 1 financiada'!AB38+VÚ!AB38+'Desmonte Infr. IAP'!AB38+'TOTAL INVERSION IAP'!AB38+'VÚ IAP'!AB38+AA38</f>
        <v>0</v>
      </c>
      <c r="AC38" s="61">
        <f>+'Desmonte Infr. financiada'!AC38+'Inversión 1 financiada'!AC38+VÚ!AC38+'Desmonte Infr. IAP'!AC38+'TOTAL INVERSION IAP'!AC38+'VÚ IAP'!AC38+AB38</f>
        <v>0</v>
      </c>
      <c r="AD38" s="61">
        <f>+'Desmonte Infr. financiada'!AD38+'Inversión 1 financiada'!AD38+VÚ!AD38+'Desmonte Infr. IAP'!AD38+'TOTAL INVERSION IAP'!AD38+'VÚ IAP'!AD38+AC38</f>
        <v>0</v>
      </c>
      <c r="AE38" s="61">
        <f>+'Desmonte Infr. financiada'!AE38+'Inversión 1 financiada'!AE38+VÚ!AE38+'Desmonte Infr. IAP'!AE38+'TOTAL INVERSION IAP'!AE38+'VÚ IAP'!AE38+AD38</f>
        <v>0</v>
      </c>
      <c r="AF38" s="61">
        <f>+'Desmonte Infr. financiada'!AF38+'Inversión 1 financiada'!AF38+VÚ!AF38+'Desmonte Infr. IAP'!AF38+'TOTAL INVERSION IAP'!AF38+'VÚ IAP'!AF38+AE38</f>
        <v>0</v>
      </c>
      <c r="AG38" s="61">
        <f>+'Desmonte Infr. financiada'!AG38+'Inversión 1 financiada'!AG38+VÚ!AG38+'Desmonte Infr. IAP'!AG38+'TOTAL INVERSION IAP'!AG38+'VÚ IAP'!AG38+AF38</f>
        <v>0</v>
      </c>
      <c r="AH38" s="61">
        <f>+'Desmonte Infr. financiada'!AH38+'Inversión 1 financiada'!AH38+VÚ!AH38+'Desmonte Infr. IAP'!AH38+'TOTAL INVERSION IAP'!AH38+'VÚ IAP'!AH38+AG38</f>
        <v>0</v>
      </c>
      <c r="AI38" s="61">
        <f>+'Desmonte Infr. financiada'!AI38+'Inversión 1 financiada'!AI38+VÚ!AI38+'Desmonte Infr. IAP'!AI38+'TOTAL INVERSION IAP'!AI38+'VÚ IAP'!AI38+AH38</f>
        <v>0</v>
      </c>
      <c r="AJ38" s="61">
        <f>+'Desmonte Infr. financiada'!AJ38+'Inversión 1 financiada'!AJ38+VÚ!AJ38+'Desmonte Infr. IAP'!AJ38+'TOTAL INVERSION IAP'!AJ38+'VÚ IAP'!AJ38+AI38</f>
        <v>0</v>
      </c>
      <c r="AK38" s="61">
        <f>+'Desmonte Infr. financiada'!AK38+'Inversión 1 financiada'!AK38+VÚ!AK38+'Desmonte Infr. IAP'!AK38+'TOTAL INVERSION IAP'!AK38+'VÚ IAP'!AK38+AJ38</f>
        <v>0</v>
      </c>
    </row>
    <row r="39" spans="2:37" hidden="1" x14ac:dyDescent="0.25">
      <c r="B39" s="469" t="s">
        <v>309</v>
      </c>
      <c r="C39" s="62" t="str">
        <f>+VLOOKUP(B39,'resumen UCAP'!$A$5:$O$329,2,0)</f>
        <v>Ba├▒ador 24w</v>
      </c>
      <c r="D39" s="63">
        <f>+'Desmonte Infr. financiada'!D39</f>
        <v>24</v>
      </c>
      <c r="E39" s="63" t="str">
        <f>+VLOOKUP(B39,'resumen UCAP'!$A$5:$O$329,3,0)</f>
        <v>Un</v>
      </c>
      <c r="F39" s="64">
        <f>+VLOOKUP(B39,'resumen UCAP'!$A$5:$O$329,15,0)</f>
        <v>620000</v>
      </c>
      <c r="G39" s="64">
        <v>12</v>
      </c>
      <c r="H39" s="61">
        <f>+'Desmonte Infr. financiada'!H39+'Inversión 1 financiada'!H39+VÚ!H39+'Desmonte Infr. IAP'!H39+'TOTAL INVERSION IAP'!H39+'VÚ IAP'!H39+G39</f>
        <v>12</v>
      </c>
      <c r="I39" s="475">
        <f>+'Desmonte Infr. financiada'!I39+'Inversión 1 financiada'!I39+VÚ!I39+'Desmonte Infr. IAP'!I39+'TOTAL INVERSION IAP'!I39+'VÚ IAP'!I39+H39</f>
        <v>12</v>
      </c>
      <c r="J39" s="61">
        <f>+'Desmonte Infr. financiada'!J39+'Inversión 1 financiada'!J39+VÚ!J39+'Desmonte Infr. IAP'!J39+'TOTAL INVERSION IAP'!J39+'VÚ IAP'!J39+I39</f>
        <v>12</v>
      </c>
      <c r="K39" s="61">
        <f>+'Desmonte Infr. financiada'!K39+'Inversión 1 financiada'!K39+VÚ!K39+'Desmonte Infr. IAP'!K39+'TOTAL INVERSION IAP'!K39+'VÚ IAP'!K39+J39</f>
        <v>12</v>
      </c>
      <c r="L39" s="61">
        <f>+'Desmonte Infr. financiada'!L39+'Inversión 1 financiada'!L39+VÚ!L39+'Desmonte Infr. IAP'!L39+'TOTAL INVERSION IAP'!L39+'VÚ IAP'!L39+K39</f>
        <v>12</v>
      </c>
      <c r="M39" s="61">
        <f>+'Desmonte Infr. financiada'!M39+'Inversión 1 financiada'!M39+VÚ!M39+'Desmonte Infr. IAP'!M39+'TOTAL INVERSION IAP'!M39+'VÚ IAP'!M39+L39</f>
        <v>12</v>
      </c>
      <c r="N39" s="61">
        <f>+'Desmonte Infr. financiada'!N39+'Inversión 1 financiada'!N39+VÚ!N39+'Desmonte Infr. IAP'!N39+'TOTAL INVERSION IAP'!N39+'VÚ IAP'!N39+M39</f>
        <v>12</v>
      </c>
      <c r="O39" s="61">
        <f>+'Desmonte Infr. financiada'!O39+'Inversión 1 financiada'!O39+VÚ!O39+'Desmonte Infr. IAP'!O39+'TOTAL INVERSION IAP'!O39+'VÚ IAP'!O39+N39</f>
        <v>12</v>
      </c>
      <c r="P39" s="61">
        <f>+'Desmonte Infr. financiada'!P39+'Inversión 1 financiada'!P39+VÚ!P39+'Desmonte Infr. IAP'!P39+'TOTAL INVERSION IAP'!P39+'VÚ IAP'!P39+O39</f>
        <v>12</v>
      </c>
      <c r="Q39" s="61">
        <f>+'Desmonte Infr. financiada'!Q39+'Inversión 1 financiada'!Q39+VÚ!Q39+'Desmonte Infr. IAP'!Q39+'TOTAL INVERSION IAP'!Q39+'VÚ IAP'!Q39+P39</f>
        <v>12</v>
      </c>
      <c r="R39" s="61">
        <f>+'Desmonte Infr. financiada'!R39+'Inversión 1 financiada'!R39+VÚ!R39+'Desmonte Infr. IAP'!R39+'TOTAL INVERSION IAP'!R39+'VÚ IAP'!R39+Q39</f>
        <v>12</v>
      </c>
      <c r="S39" s="61">
        <f>+'Desmonte Infr. financiada'!S39+'Inversión 1 financiada'!S39+VÚ!S39+'Desmonte Infr. IAP'!S39+'TOTAL INVERSION IAP'!S39+'VÚ IAP'!S39+R39</f>
        <v>12</v>
      </c>
      <c r="T39" s="61">
        <f>+'Desmonte Infr. financiada'!T39+'Inversión 1 financiada'!T39+VÚ!T39+'Desmonte Infr. IAP'!T39+'TOTAL INVERSION IAP'!T39+'VÚ IAP'!T39+S39</f>
        <v>12</v>
      </c>
      <c r="U39" s="61">
        <f>+'Desmonte Infr. financiada'!U39+'Inversión 1 financiada'!U39+VÚ!U39+'Desmonte Infr. IAP'!U39+'TOTAL INVERSION IAP'!U39+'VÚ IAP'!U39+T39</f>
        <v>12</v>
      </c>
      <c r="V39" s="61">
        <f>+'Desmonte Infr. financiada'!V39+'Inversión 1 financiada'!V39+VÚ!V39+'Desmonte Infr. IAP'!V39+'TOTAL INVERSION IAP'!V39+'VÚ IAP'!V39+U39</f>
        <v>12</v>
      </c>
      <c r="W39" s="61">
        <f>+'Desmonte Infr. financiada'!W39+'Inversión 1 financiada'!W39+VÚ!W39+'Desmonte Infr. IAP'!W39+'TOTAL INVERSION IAP'!W39+'VÚ IAP'!W39+V39</f>
        <v>0</v>
      </c>
      <c r="X39" s="61">
        <f>+'Desmonte Infr. financiada'!X39+'Inversión 1 financiada'!X39+VÚ!X39+'Desmonte Infr. IAP'!X39+'TOTAL INVERSION IAP'!X39+'VÚ IAP'!X39+W39</f>
        <v>0</v>
      </c>
      <c r="Y39" s="61">
        <f>+'Desmonte Infr. financiada'!Y39+'Inversión 1 financiada'!Y39+VÚ!Y39+'Desmonte Infr. IAP'!Y39+'TOTAL INVERSION IAP'!Y39+'VÚ IAP'!Y39+X39</f>
        <v>0</v>
      </c>
      <c r="Z39" s="61">
        <f>+'Desmonte Infr. financiada'!Z39+'Inversión 1 financiada'!Z39+VÚ!Z39+'Desmonte Infr. IAP'!Z39+'TOTAL INVERSION IAP'!Z39+'VÚ IAP'!Z39+Y39</f>
        <v>0</v>
      </c>
      <c r="AA39" s="61">
        <f>+'Desmonte Infr. financiada'!AA39+'Inversión 1 financiada'!AA39+VÚ!AA39+'Desmonte Infr. IAP'!AA39+'TOTAL INVERSION IAP'!AA39+'VÚ IAP'!AA39+Z39</f>
        <v>0</v>
      </c>
      <c r="AB39" s="61">
        <f>+'Desmonte Infr. financiada'!AB39+'Inversión 1 financiada'!AB39+VÚ!AB39+'Desmonte Infr. IAP'!AB39+'TOTAL INVERSION IAP'!AB39+'VÚ IAP'!AB39+AA39</f>
        <v>0</v>
      </c>
      <c r="AC39" s="61">
        <f>+'Desmonte Infr. financiada'!AC39+'Inversión 1 financiada'!AC39+VÚ!AC39+'Desmonte Infr. IAP'!AC39+'TOTAL INVERSION IAP'!AC39+'VÚ IAP'!AC39+AB39</f>
        <v>0</v>
      </c>
      <c r="AD39" s="61">
        <f>+'Desmonte Infr. financiada'!AD39+'Inversión 1 financiada'!AD39+VÚ!AD39+'Desmonte Infr. IAP'!AD39+'TOTAL INVERSION IAP'!AD39+'VÚ IAP'!AD39+AC39</f>
        <v>0</v>
      </c>
      <c r="AE39" s="61">
        <f>+'Desmonte Infr. financiada'!AE39+'Inversión 1 financiada'!AE39+VÚ!AE39+'Desmonte Infr. IAP'!AE39+'TOTAL INVERSION IAP'!AE39+'VÚ IAP'!AE39+AD39</f>
        <v>0</v>
      </c>
      <c r="AF39" s="61">
        <f>+'Desmonte Infr. financiada'!AF39+'Inversión 1 financiada'!AF39+VÚ!AF39+'Desmonte Infr. IAP'!AF39+'TOTAL INVERSION IAP'!AF39+'VÚ IAP'!AF39+AE39</f>
        <v>0</v>
      </c>
      <c r="AG39" s="61">
        <f>+'Desmonte Infr. financiada'!AG39+'Inversión 1 financiada'!AG39+VÚ!AG39+'Desmonte Infr. IAP'!AG39+'TOTAL INVERSION IAP'!AG39+'VÚ IAP'!AG39+AF39</f>
        <v>0</v>
      </c>
      <c r="AH39" s="61">
        <f>+'Desmonte Infr. financiada'!AH39+'Inversión 1 financiada'!AH39+VÚ!AH39+'Desmonte Infr. IAP'!AH39+'TOTAL INVERSION IAP'!AH39+'VÚ IAP'!AH39+AG39</f>
        <v>0</v>
      </c>
      <c r="AI39" s="61">
        <f>+'Desmonte Infr. financiada'!AI39+'Inversión 1 financiada'!AI39+VÚ!AI39+'Desmonte Infr. IAP'!AI39+'TOTAL INVERSION IAP'!AI39+'VÚ IAP'!AI39+AH39</f>
        <v>0</v>
      </c>
      <c r="AJ39" s="61">
        <f>+'Desmonte Infr. financiada'!AJ39+'Inversión 1 financiada'!AJ39+VÚ!AJ39+'Desmonte Infr. IAP'!AJ39+'TOTAL INVERSION IAP'!AJ39+'VÚ IAP'!AJ39+AI39</f>
        <v>0</v>
      </c>
      <c r="AK39" s="61">
        <f>+'Desmonte Infr. financiada'!AK39+'Inversión 1 financiada'!AK39+VÚ!AK39+'Desmonte Infr. IAP'!AK39+'TOTAL INVERSION IAP'!AK39+'VÚ IAP'!AK39+AJ39</f>
        <v>0</v>
      </c>
    </row>
    <row r="40" spans="2:37" hidden="1" x14ac:dyDescent="0.25">
      <c r="B40" s="469" t="s">
        <v>310</v>
      </c>
      <c r="C40" s="62" t="str">
        <f>+VLOOKUP(B40,'resumen UCAP'!$A$5:$O$329,2,0)</f>
        <v>Ba├▒ador 36w</v>
      </c>
      <c r="D40" s="63">
        <f>+'Desmonte Infr. financiada'!D40</f>
        <v>36</v>
      </c>
      <c r="E40" s="63" t="str">
        <f>+VLOOKUP(B40,'resumen UCAP'!$A$5:$O$329,3,0)</f>
        <v>Un</v>
      </c>
      <c r="F40" s="64">
        <f>+VLOOKUP(B40,'resumen UCAP'!$A$5:$O$329,15,0)</f>
        <v>720000</v>
      </c>
      <c r="G40" s="64">
        <v>81</v>
      </c>
      <c r="H40" s="61">
        <f>+'Desmonte Infr. financiada'!H40+'Inversión 1 financiada'!H40+VÚ!H40+'Desmonte Infr. IAP'!H40+'TOTAL INVERSION IAP'!H40+'VÚ IAP'!H40+G40</f>
        <v>81</v>
      </c>
      <c r="I40" s="475">
        <f>+'Desmonte Infr. financiada'!I40+'Inversión 1 financiada'!I40+VÚ!I40+'Desmonte Infr. IAP'!I40+'TOTAL INVERSION IAP'!I40+'VÚ IAP'!I40+H40</f>
        <v>81</v>
      </c>
      <c r="J40" s="61">
        <f>+'Desmonte Infr. financiada'!J40+'Inversión 1 financiada'!J40+VÚ!J40+'Desmonte Infr. IAP'!J40+'TOTAL INVERSION IAP'!J40+'VÚ IAP'!J40+I40</f>
        <v>81</v>
      </c>
      <c r="K40" s="61">
        <f>+'Desmonte Infr. financiada'!K40+'Inversión 1 financiada'!K40+VÚ!K40+'Desmonte Infr. IAP'!K40+'TOTAL INVERSION IAP'!K40+'VÚ IAP'!K40+J40</f>
        <v>81</v>
      </c>
      <c r="L40" s="61">
        <f>+'Desmonte Infr. financiada'!L40+'Inversión 1 financiada'!L40+VÚ!L40+'Desmonte Infr. IAP'!L40+'TOTAL INVERSION IAP'!L40+'VÚ IAP'!L40+K40</f>
        <v>81</v>
      </c>
      <c r="M40" s="61">
        <f>+'Desmonte Infr. financiada'!M40+'Inversión 1 financiada'!M40+VÚ!M40+'Desmonte Infr. IAP'!M40+'TOTAL INVERSION IAP'!M40+'VÚ IAP'!M40+L40</f>
        <v>81</v>
      </c>
      <c r="N40" s="61">
        <f>+'Desmonte Infr. financiada'!N40+'Inversión 1 financiada'!N40+VÚ!N40+'Desmonte Infr. IAP'!N40+'TOTAL INVERSION IAP'!N40+'VÚ IAP'!N40+M40</f>
        <v>81</v>
      </c>
      <c r="O40" s="61">
        <f>+'Desmonte Infr. financiada'!O40+'Inversión 1 financiada'!O40+VÚ!O40+'Desmonte Infr. IAP'!O40+'TOTAL INVERSION IAP'!O40+'VÚ IAP'!O40+N40</f>
        <v>81</v>
      </c>
      <c r="P40" s="61">
        <f>+'Desmonte Infr. financiada'!P40+'Inversión 1 financiada'!P40+VÚ!P40+'Desmonte Infr. IAP'!P40+'TOTAL INVERSION IAP'!P40+'VÚ IAP'!P40+O40</f>
        <v>81</v>
      </c>
      <c r="Q40" s="61">
        <f>+'Desmonte Infr. financiada'!Q40+'Inversión 1 financiada'!Q40+VÚ!Q40+'Desmonte Infr. IAP'!Q40+'TOTAL INVERSION IAP'!Q40+'VÚ IAP'!Q40+P40</f>
        <v>81</v>
      </c>
      <c r="R40" s="61">
        <f>+'Desmonte Infr. financiada'!R40+'Inversión 1 financiada'!R40+VÚ!R40+'Desmonte Infr. IAP'!R40+'TOTAL INVERSION IAP'!R40+'VÚ IAP'!R40+Q40</f>
        <v>81</v>
      </c>
      <c r="S40" s="61">
        <f>+'Desmonte Infr. financiada'!S40+'Inversión 1 financiada'!S40+VÚ!S40+'Desmonte Infr. IAP'!S40+'TOTAL INVERSION IAP'!S40+'VÚ IAP'!S40+R40</f>
        <v>81</v>
      </c>
      <c r="T40" s="61">
        <f>+'Desmonte Infr. financiada'!T40+'Inversión 1 financiada'!T40+VÚ!T40+'Desmonte Infr. IAP'!T40+'TOTAL INVERSION IAP'!T40+'VÚ IAP'!T40+S40</f>
        <v>81</v>
      </c>
      <c r="U40" s="61">
        <f>+'Desmonte Infr. financiada'!U40+'Inversión 1 financiada'!U40+VÚ!U40+'Desmonte Infr. IAP'!U40+'TOTAL INVERSION IAP'!U40+'VÚ IAP'!U40+T40</f>
        <v>81</v>
      </c>
      <c r="V40" s="61">
        <f>+'Desmonte Infr. financiada'!V40+'Inversión 1 financiada'!V40+VÚ!V40+'Desmonte Infr. IAP'!V40+'TOTAL INVERSION IAP'!V40+'VÚ IAP'!V40+U40</f>
        <v>81</v>
      </c>
      <c r="W40" s="61">
        <f>+'Desmonte Infr. financiada'!W40+'Inversión 1 financiada'!W40+VÚ!W40+'Desmonte Infr. IAP'!W40+'TOTAL INVERSION IAP'!W40+'VÚ IAP'!W40+V40</f>
        <v>0</v>
      </c>
      <c r="X40" s="61">
        <f>+'Desmonte Infr. financiada'!X40+'Inversión 1 financiada'!X40+VÚ!X40+'Desmonte Infr. IAP'!X40+'TOTAL INVERSION IAP'!X40+'VÚ IAP'!X40+W40</f>
        <v>0</v>
      </c>
      <c r="Y40" s="61">
        <f>+'Desmonte Infr. financiada'!Y40+'Inversión 1 financiada'!Y40+VÚ!Y40+'Desmonte Infr. IAP'!Y40+'TOTAL INVERSION IAP'!Y40+'VÚ IAP'!Y40+X40</f>
        <v>0</v>
      </c>
      <c r="Z40" s="61">
        <f>+'Desmonte Infr. financiada'!Z40+'Inversión 1 financiada'!Z40+VÚ!Z40+'Desmonte Infr. IAP'!Z40+'TOTAL INVERSION IAP'!Z40+'VÚ IAP'!Z40+Y40</f>
        <v>0</v>
      </c>
      <c r="AA40" s="61">
        <f>+'Desmonte Infr. financiada'!AA40+'Inversión 1 financiada'!AA40+VÚ!AA40+'Desmonte Infr. IAP'!AA40+'TOTAL INVERSION IAP'!AA40+'VÚ IAP'!AA40+Z40</f>
        <v>0</v>
      </c>
      <c r="AB40" s="61">
        <f>+'Desmonte Infr. financiada'!AB40+'Inversión 1 financiada'!AB40+VÚ!AB40+'Desmonte Infr. IAP'!AB40+'TOTAL INVERSION IAP'!AB40+'VÚ IAP'!AB40+AA40</f>
        <v>0</v>
      </c>
      <c r="AC40" s="61">
        <f>+'Desmonte Infr. financiada'!AC40+'Inversión 1 financiada'!AC40+VÚ!AC40+'Desmonte Infr. IAP'!AC40+'TOTAL INVERSION IAP'!AC40+'VÚ IAP'!AC40+AB40</f>
        <v>0</v>
      </c>
      <c r="AD40" s="61">
        <f>+'Desmonte Infr. financiada'!AD40+'Inversión 1 financiada'!AD40+VÚ!AD40+'Desmonte Infr. IAP'!AD40+'TOTAL INVERSION IAP'!AD40+'VÚ IAP'!AD40+AC40</f>
        <v>0</v>
      </c>
      <c r="AE40" s="61">
        <f>+'Desmonte Infr. financiada'!AE40+'Inversión 1 financiada'!AE40+VÚ!AE40+'Desmonte Infr. IAP'!AE40+'TOTAL INVERSION IAP'!AE40+'VÚ IAP'!AE40+AD40</f>
        <v>0</v>
      </c>
      <c r="AF40" s="61">
        <f>+'Desmonte Infr. financiada'!AF40+'Inversión 1 financiada'!AF40+VÚ!AF40+'Desmonte Infr. IAP'!AF40+'TOTAL INVERSION IAP'!AF40+'VÚ IAP'!AF40+AE40</f>
        <v>0</v>
      </c>
      <c r="AG40" s="61">
        <f>+'Desmonte Infr. financiada'!AG40+'Inversión 1 financiada'!AG40+VÚ!AG40+'Desmonte Infr. IAP'!AG40+'TOTAL INVERSION IAP'!AG40+'VÚ IAP'!AG40+AF40</f>
        <v>0</v>
      </c>
      <c r="AH40" s="61">
        <f>+'Desmonte Infr. financiada'!AH40+'Inversión 1 financiada'!AH40+VÚ!AH40+'Desmonte Infr. IAP'!AH40+'TOTAL INVERSION IAP'!AH40+'VÚ IAP'!AH40+AG40</f>
        <v>0</v>
      </c>
      <c r="AI40" s="61">
        <f>+'Desmonte Infr. financiada'!AI40+'Inversión 1 financiada'!AI40+VÚ!AI40+'Desmonte Infr. IAP'!AI40+'TOTAL INVERSION IAP'!AI40+'VÚ IAP'!AI40+AH40</f>
        <v>0</v>
      </c>
      <c r="AJ40" s="61">
        <f>+'Desmonte Infr. financiada'!AJ40+'Inversión 1 financiada'!AJ40+VÚ!AJ40+'Desmonte Infr. IAP'!AJ40+'TOTAL INVERSION IAP'!AJ40+'VÚ IAP'!AJ40+AI40</f>
        <v>0</v>
      </c>
      <c r="AK40" s="61">
        <f>+'Desmonte Infr. financiada'!AK40+'Inversión 1 financiada'!AK40+VÚ!AK40+'Desmonte Infr. IAP'!AK40+'TOTAL INVERSION IAP'!AK40+'VÚ IAP'!AK40+AJ40</f>
        <v>0</v>
      </c>
    </row>
    <row r="41" spans="2:37" hidden="1" x14ac:dyDescent="0.25">
      <c r="B41" s="469" t="s">
        <v>311</v>
      </c>
      <c r="C41" s="62" t="str">
        <f>+VLOOKUP(B41,'resumen UCAP'!$A$5:$O$329,2,0)</f>
        <v>Luminaria led 80w</v>
      </c>
      <c r="D41" s="63">
        <f>+'Desmonte Infr. financiada'!D41</f>
        <v>80</v>
      </c>
      <c r="E41" s="63" t="str">
        <f>+VLOOKUP(B41,'resumen UCAP'!$A$5:$O$329,3,0)</f>
        <v>Un</v>
      </c>
      <c r="F41" s="64">
        <f>+VLOOKUP(B41,'resumen UCAP'!$A$5:$O$329,15,0)</f>
        <v>572938</v>
      </c>
      <c r="G41" s="61">
        <v>54</v>
      </c>
      <c r="H41" s="61">
        <f>+'Desmonte Infr. financiada'!H41+'Inversión 1 financiada'!H41+VÚ!H41+'Desmonte Infr. IAP'!H41+'TOTAL INVERSION IAP'!H41+'VÚ IAP'!H41+G41</f>
        <v>54</v>
      </c>
      <c r="I41" s="475">
        <f>+'Desmonte Infr. financiada'!I41+'Inversión 1 financiada'!I41+VÚ!I41+'Desmonte Infr. IAP'!I41+'TOTAL INVERSION IAP'!I41+'VÚ IAP'!I41+H41</f>
        <v>54</v>
      </c>
      <c r="J41" s="61">
        <f>+'Desmonte Infr. financiada'!J41+'Inversión 1 financiada'!J41+VÚ!J41+'Desmonte Infr. IAP'!J41+'TOTAL INVERSION IAP'!J41+'VÚ IAP'!J41+I41</f>
        <v>54</v>
      </c>
      <c r="K41" s="61">
        <f>+'Desmonte Infr. financiada'!K41+'Inversión 1 financiada'!K41+VÚ!K41+'Desmonte Infr. IAP'!K41+'TOTAL INVERSION IAP'!K41+'VÚ IAP'!K41+J41</f>
        <v>54</v>
      </c>
      <c r="L41" s="61">
        <f>+'Desmonte Infr. financiada'!L41+'Inversión 1 financiada'!L41+VÚ!L41+'Desmonte Infr. IAP'!L41+'TOTAL INVERSION IAP'!L41+'VÚ IAP'!L41+K41</f>
        <v>54</v>
      </c>
      <c r="M41" s="61">
        <f>+'Desmonte Infr. financiada'!M41+'Inversión 1 financiada'!M41+VÚ!M41+'Desmonte Infr. IAP'!M41+'TOTAL INVERSION IAP'!M41+'VÚ IAP'!M41+L41</f>
        <v>54</v>
      </c>
      <c r="N41" s="61">
        <f>+'Desmonte Infr. financiada'!N41+'Inversión 1 financiada'!N41+VÚ!N41+'Desmonte Infr. IAP'!N41+'TOTAL INVERSION IAP'!N41+'VÚ IAP'!N41+M41</f>
        <v>54</v>
      </c>
      <c r="O41" s="61">
        <f>+'Desmonte Infr. financiada'!O41+'Inversión 1 financiada'!O41+VÚ!O41+'Desmonte Infr. IAP'!O41+'TOTAL INVERSION IAP'!O41+'VÚ IAP'!O41+N41</f>
        <v>54</v>
      </c>
      <c r="P41" s="61">
        <f>+'Desmonte Infr. financiada'!P41+'Inversión 1 financiada'!P41+VÚ!P41+'Desmonte Infr. IAP'!P41+'TOTAL INVERSION IAP'!P41+'VÚ IAP'!P41+O41</f>
        <v>54</v>
      </c>
      <c r="Q41" s="61">
        <f>+'Desmonte Infr. financiada'!Q41+'Inversión 1 financiada'!Q41+VÚ!Q41+'Desmonte Infr. IAP'!Q41+'TOTAL INVERSION IAP'!Q41+'VÚ IAP'!Q41+P41</f>
        <v>54</v>
      </c>
      <c r="R41" s="61">
        <f>+'Desmonte Infr. financiada'!R41+'Inversión 1 financiada'!R41+VÚ!R41+'Desmonte Infr. IAP'!R41+'TOTAL INVERSION IAP'!R41+'VÚ IAP'!R41+Q41</f>
        <v>54</v>
      </c>
      <c r="S41" s="61">
        <f>+'Desmonte Infr. financiada'!S41+'Inversión 1 financiada'!S41+VÚ!S41+'Desmonte Infr. IAP'!S41+'TOTAL INVERSION IAP'!S41+'VÚ IAP'!S41+R41</f>
        <v>54</v>
      </c>
      <c r="T41" s="61">
        <f>+'Desmonte Infr. financiada'!T41+'Inversión 1 financiada'!T41+VÚ!T41+'Desmonte Infr. IAP'!T41+'TOTAL INVERSION IAP'!T41+'VÚ IAP'!T41+S41</f>
        <v>54</v>
      </c>
      <c r="U41" s="61">
        <f>+'Desmonte Infr. financiada'!U41+'Inversión 1 financiada'!U41+VÚ!U41+'Desmonte Infr. IAP'!U41+'TOTAL INVERSION IAP'!U41+'VÚ IAP'!U41+T41</f>
        <v>54</v>
      </c>
      <c r="V41" s="61">
        <f>+'Desmonte Infr. financiada'!V41+'Inversión 1 financiada'!V41+VÚ!V41+'Desmonte Infr. IAP'!V41+'TOTAL INVERSION IAP'!V41+'VÚ IAP'!V41+U41</f>
        <v>54</v>
      </c>
      <c r="W41" s="61">
        <f>+'Desmonte Infr. financiada'!W41+'Inversión 1 financiada'!W41+VÚ!W41+'Desmonte Infr. IAP'!W41+'TOTAL INVERSION IAP'!W41+'VÚ IAP'!W41+V41</f>
        <v>0</v>
      </c>
      <c r="X41" s="61">
        <f>+'Desmonte Infr. financiada'!X41+'Inversión 1 financiada'!X41+VÚ!X41+'Desmonte Infr. IAP'!X41+'TOTAL INVERSION IAP'!X41+'VÚ IAP'!X41+W41</f>
        <v>0</v>
      </c>
      <c r="Y41" s="61">
        <f>+'Desmonte Infr. financiada'!Y41+'Inversión 1 financiada'!Y41+VÚ!Y41+'Desmonte Infr. IAP'!Y41+'TOTAL INVERSION IAP'!Y41+'VÚ IAP'!Y41+X41</f>
        <v>0</v>
      </c>
      <c r="Z41" s="61">
        <f>+'Desmonte Infr. financiada'!Z41+'Inversión 1 financiada'!Z41+VÚ!Z41+'Desmonte Infr. IAP'!Z41+'TOTAL INVERSION IAP'!Z41+'VÚ IAP'!Z41+Y41</f>
        <v>0</v>
      </c>
      <c r="AA41" s="61">
        <f>+'Desmonte Infr. financiada'!AA41+'Inversión 1 financiada'!AA41+VÚ!AA41+'Desmonte Infr. IAP'!AA41+'TOTAL INVERSION IAP'!AA41+'VÚ IAP'!AA41+Z41</f>
        <v>0</v>
      </c>
      <c r="AB41" s="61">
        <f>+'Desmonte Infr. financiada'!AB41+'Inversión 1 financiada'!AB41+VÚ!AB41+'Desmonte Infr. IAP'!AB41+'TOTAL INVERSION IAP'!AB41+'VÚ IAP'!AB41+AA41</f>
        <v>0</v>
      </c>
      <c r="AC41" s="61">
        <f>+'Desmonte Infr. financiada'!AC41+'Inversión 1 financiada'!AC41+VÚ!AC41+'Desmonte Infr. IAP'!AC41+'TOTAL INVERSION IAP'!AC41+'VÚ IAP'!AC41+AB41</f>
        <v>0</v>
      </c>
      <c r="AD41" s="61">
        <f>+'Desmonte Infr. financiada'!AD41+'Inversión 1 financiada'!AD41+VÚ!AD41+'Desmonte Infr. IAP'!AD41+'TOTAL INVERSION IAP'!AD41+'VÚ IAP'!AD41+AC41</f>
        <v>0</v>
      </c>
      <c r="AE41" s="61">
        <f>+'Desmonte Infr. financiada'!AE41+'Inversión 1 financiada'!AE41+VÚ!AE41+'Desmonte Infr. IAP'!AE41+'TOTAL INVERSION IAP'!AE41+'VÚ IAP'!AE41+AD41</f>
        <v>0</v>
      </c>
      <c r="AF41" s="61">
        <f>+'Desmonte Infr. financiada'!AF41+'Inversión 1 financiada'!AF41+VÚ!AF41+'Desmonte Infr. IAP'!AF41+'TOTAL INVERSION IAP'!AF41+'VÚ IAP'!AF41+AE41</f>
        <v>0</v>
      </c>
      <c r="AG41" s="61">
        <f>+'Desmonte Infr. financiada'!AG41+'Inversión 1 financiada'!AG41+VÚ!AG41+'Desmonte Infr. IAP'!AG41+'TOTAL INVERSION IAP'!AG41+'VÚ IAP'!AG41+AF41</f>
        <v>0</v>
      </c>
      <c r="AH41" s="61">
        <f>+'Desmonte Infr. financiada'!AH41+'Inversión 1 financiada'!AH41+VÚ!AH41+'Desmonte Infr. IAP'!AH41+'TOTAL INVERSION IAP'!AH41+'VÚ IAP'!AH41+AG41</f>
        <v>0</v>
      </c>
      <c r="AI41" s="61">
        <f>+'Desmonte Infr. financiada'!AI41+'Inversión 1 financiada'!AI41+VÚ!AI41+'Desmonte Infr. IAP'!AI41+'TOTAL INVERSION IAP'!AI41+'VÚ IAP'!AI41+AH41</f>
        <v>0</v>
      </c>
      <c r="AJ41" s="61">
        <f>+'Desmonte Infr. financiada'!AJ41+'Inversión 1 financiada'!AJ41+VÚ!AJ41+'Desmonte Infr. IAP'!AJ41+'TOTAL INVERSION IAP'!AJ41+'VÚ IAP'!AJ41+AI41</f>
        <v>0</v>
      </c>
      <c r="AK41" s="61">
        <f>+'Desmonte Infr. financiada'!AK41+'Inversión 1 financiada'!AK41+VÚ!AK41+'Desmonte Infr. IAP'!AK41+'TOTAL INVERSION IAP'!AK41+'VÚ IAP'!AK41+AJ41</f>
        <v>0</v>
      </c>
    </row>
    <row r="42" spans="2:37" hidden="1" x14ac:dyDescent="0.25">
      <c r="B42" s="469" t="s">
        <v>312</v>
      </c>
      <c r="C42" s="62" t="str">
        <f>+VLOOKUP(B42,'resumen UCAP'!$A$5:$O$329,2,0)</f>
        <v>Proyector Led 30w</v>
      </c>
      <c r="D42" s="63">
        <f>+'Desmonte Infr. financiada'!D42</f>
        <v>30</v>
      </c>
      <c r="E42" s="63" t="str">
        <f>+VLOOKUP(B42,'resumen UCAP'!$A$5:$O$329,3,0)</f>
        <v>Un</v>
      </c>
      <c r="F42" s="64">
        <f>+VLOOKUP(B42,'resumen UCAP'!$A$5:$O$329,15,0)</f>
        <v>154677</v>
      </c>
      <c r="G42" s="61">
        <v>1</v>
      </c>
      <c r="H42" s="61">
        <f>+'Desmonte Infr. financiada'!H42+'Inversión 1 financiada'!H42+VÚ!H42+'Desmonte Infr. IAP'!H42+'TOTAL INVERSION IAP'!H42+'VÚ IAP'!H42+G42</f>
        <v>1</v>
      </c>
      <c r="I42" s="475">
        <f>+'Desmonte Infr. financiada'!I42+'Inversión 1 financiada'!I42+VÚ!I42+'Desmonte Infr. IAP'!I42+'TOTAL INVERSION IAP'!I42+'VÚ IAP'!I42+H42</f>
        <v>1</v>
      </c>
      <c r="J42" s="61">
        <f>+'Desmonte Infr. financiada'!J42+'Inversión 1 financiada'!J42+VÚ!J42+'Desmonte Infr. IAP'!J42+'TOTAL INVERSION IAP'!J42+'VÚ IAP'!J42+I42</f>
        <v>1</v>
      </c>
      <c r="K42" s="61">
        <f>+'Desmonte Infr. financiada'!K42+'Inversión 1 financiada'!K42+VÚ!K42+'Desmonte Infr. IAP'!K42+'TOTAL INVERSION IAP'!K42+'VÚ IAP'!K42+J42</f>
        <v>1</v>
      </c>
      <c r="L42" s="61">
        <f>+'Desmonte Infr. financiada'!L42+'Inversión 1 financiada'!L42+VÚ!L42+'Desmonte Infr. IAP'!L42+'TOTAL INVERSION IAP'!L42+'VÚ IAP'!L42+K42</f>
        <v>1</v>
      </c>
      <c r="M42" s="61">
        <f>+'Desmonte Infr. financiada'!M42+'Inversión 1 financiada'!M42+VÚ!M42+'Desmonte Infr. IAP'!M42+'TOTAL INVERSION IAP'!M42+'VÚ IAP'!M42+L42</f>
        <v>1</v>
      </c>
      <c r="N42" s="61">
        <f>+'Desmonte Infr. financiada'!N42+'Inversión 1 financiada'!N42+VÚ!N42+'Desmonte Infr. IAP'!N42+'TOTAL INVERSION IAP'!N42+'VÚ IAP'!N42+M42</f>
        <v>1</v>
      </c>
      <c r="O42" s="61">
        <f>+'Desmonte Infr. financiada'!O42+'Inversión 1 financiada'!O42+VÚ!O42+'Desmonte Infr. IAP'!O42+'TOTAL INVERSION IAP'!O42+'VÚ IAP'!O42+N42</f>
        <v>1</v>
      </c>
      <c r="P42" s="61">
        <f>+'Desmonte Infr. financiada'!P42+'Inversión 1 financiada'!P42+VÚ!P42+'Desmonte Infr. IAP'!P42+'TOTAL INVERSION IAP'!P42+'VÚ IAP'!P42+O42</f>
        <v>1</v>
      </c>
      <c r="Q42" s="61">
        <f>+'Desmonte Infr. financiada'!Q42+'Inversión 1 financiada'!Q42+VÚ!Q42+'Desmonte Infr. IAP'!Q42+'TOTAL INVERSION IAP'!Q42+'VÚ IAP'!Q42+P42</f>
        <v>1</v>
      </c>
      <c r="R42" s="61">
        <f>+'Desmonte Infr. financiada'!R42+'Inversión 1 financiada'!R42+VÚ!R42+'Desmonte Infr. IAP'!R42+'TOTAL INVERSION IAP'!R42+'VÚ IAP'!R42+Q42</f>
        <v>1</v>
      </c>
      <c r="S42" s="61">
        <f>+'Desmonte Infr. financiada'!S42+'Inversión 1 financiada'!S42+VÚ!S42+'Desmonte Infr. IAP'!S42+'TOTAL INVERSION IAP'!S42+'VÚ IAP'!S42+R42</f>
        <v>1</v>
      </c>
      <c r="T42" s="61">
        <f>+'Desmonte Infr. financiada'!T42+'Inversión 1 financiada'!T42+VÚ!T42+'Desmonte Infr. IAP'!T42+'TOTAL INVERSION IAP'!T42+'VÚ IAP'!T42+S42</f>
        <v>1</v>
      </c>
      <c r="U42" s="61">
        <f>+'Desmonte Infr. financiada'!U42+'Inversión 1 financiada'!U42+VÚ!U42+'Desmonte Infr. IAP'!U42+'TOTAL INVERSION IAP'!U42+'VÚ IAP'!U42+T42</f>
        <v>1</v>
      </c>
      <c r="V42" s="61">
        <f>+'Desmonte Infr. financiada'!V42+'Inversión 1 financiada'!V42+VÚ!V42+'Desmonte Infr. IAP'!V42+'TOTAL INVERSION IAP'!V42+'VÚ IAP'!V42+U42</f>
        <v>1</v>
      </c>
      <c r="W42" s="61">
        <f>+'Desmonte Infr. financiada'!W42+'Inversión 1 financiada'!W42+VÚ!W42+'Desmonte Infr. IAP'!W42+'TOTAL INVERSION IAP'!W42+'VÚ IAP'!W42+V42</f>
        <v>0</v>
      </c>
      <c r="X42" s="61">
        <f>+'Desmonte Infr. financiada'!X42+'Inversión 1 financiada'!X42+VÚ!X42+'Desmonte Infr. IAP'!X42+'TOTAL INVERSION IAP'!X42+'VÚ IAP'!X42+W42</f>
        <v>0</v>
      </c>
      <c r="Y42" s="61">
        <f>+'Desmonte Infr. financiada'!Y42+'Inversión 1 financiada'!Y42+VÚ!Y42+'Desmonte Infr. IAP'!Y42+'TOTAL INVERSION IAP'!Y42+'VÚ IAP'!Y42+X42</f>
        <v>0</v>
      </c>
      <c r="Z42" s="61">
        <f>+'Desmonte Infr. financiada'!Z42+'Inversión 1 financiada'!Z42+VÚ!Z42+'Desmonte Infr. IAP'!Z42+'TOTAL INVERSION IAP'!Z42+'VÚ IAP'!Z42+Y42</f>
        <v>0</v>
      </c>
      <c r="AA42" s="61">
        <f>+'Desmonte Infr. financiada'!AA42+'Inversión 1 financiada'!AA42+VÚ!AA42+'Desmonte Infr. IAP'!AA42+'TOTAL INVERSION IAP'!AA42+'VÚ IAP'!AA42+Z42</f>
        <v>0</v>
      </c>
      <c r="AB42" s="61">
        <f>+'Desmonte Infr. financiada'!AB42+'Inversión 1 financiada'!AB42+VÚ!AB42+'Desmonte Infr. IAP'!AB42+'TOTAL INVERSION IAP'!AB42+'VÚ IAP'!AB42+AA42</f>
        <v>0</v>
      </c>
      <c r="AC42" s="61">
        <f>+'Desmonte Infr. financiada'!AC42+'Inversión 1 financiada'!AC42+VÚ!AC42+'Desmonte Infr. IAP'!AC42+'TOTAL INVERSION IAP'!AC42+'VÚ IAP'!AC42+AB42</f>
        <v>0</v>
      </c>
      <c r="AD42" s="61">
        <f>+'Desmonte Infr. financiada'!AD42+'Inversión 1 financiada'!AD42+VÚ!AD42+'Desmonte Infr. IAP'!AD42+'TOTAL INVERSION IAP'!AD42+'VÚ IAP'!AD42+AC42</f>
        <v>0</v>
      </c>
      <c r="AE42" s="61">
        <f>+'Desmonte Infr. financiada'!AE42+'Inversión 1 financiada'!AE42+VÚ!AE42+'Desmonte Infr. IAP'!AE42+'TOTAL INVERSION IAP'!AE42+'VÚ IAP'!AE42+AD42</f>
        <v>0</v>
      </c>
      <c r="AF42" s="61">
        <f>+'Desmonte Infr. financiada'!AF42+'Inversión 1 financiada'!AF42+VÚ!AF42+'Desmonte Infr. IAP'!AF42+'TOTAL INVERSION IAP'!AF42+'VÚ IAP'!AF42+AE42</f>
        <v>0</v>
      </c>
      <c r="AG42" s="61">
        <f>+'Desmonte Infr. financiada'!AG42+'Inversión 1 financiada'!AG42+VÚ!AG42+'Desmonte Infr. IAP'!AG42+'TOTAL INVERSION IAP'!AG42+'VÚ IAP'!AG42+AF42</f>
        <v>0</v>
      </c>
      <c r="AH42" s="61">
        <f>+'Desmonte Infr. financiada'!AH42+'Inversión 1 financiada'!AH42+VÚ!AH42+'Desmonte Infr. IAP'!AH42+'TOTAL INVERSION IAP'!AH42+'VÚ IAP'!AH42+AG42</f>
        <v>0</v>
      </c>
      <c r="AI42" s="61">
        <f>+'Desmonte Infr. financiada'!AI42+'Inversión 1 financiada'!AI42+VÚ!AI42+'Desmonte Infr. IAP'!AI42+'TOTAL INVERSION IAP'!AI42+'VÚ IAP'!AI42+AH42</f>
        <v>0</v>
      </c>
      <c r="AJ42" s="61">
        <f>+'Desmonte Infr. financiada'!AJ42+'Inversión 1 financiada'!AJ42+VÚ!AJ42+'Desmonte Infr. IAP'!AJ42+'TOTAL INVERSION IAP'!AJ42+'VÚ IAP'!AJ42+AI42</f>
        <v>0</v>
      </c>
      <c r="AK42" s="61">
        <f>+'Desmonte Infr. financiada'!AK42+'Inversión 1 financiada'!AK42+VÚ!AK42+'Desmonte Infr. IAP'!AK42+'TOTAL INVERSION IAP'!AK42+'VÚ IAP'!AK42+AJ42</f>
        <v>0</v>
      </c>
    </row>
    <row r="43" spans="2:37" hidden="1" x14ac:dyDescent="0.25">
      <c r="B43" s="469" t="s">
        <v>313</v>
      </c>
      <c r="C43" s="62" t="str">
        <f>+VLOOKUP(B43,'resumen UCAP'!$A$5:$O$329,2,0)</f>
        <v>Proyector Led 20w</v>
      </c>
      <c r="D43" s="63">
        <f>+'Desmonte Infr. financiada'!D43</f>
        <v>20</v>
      </c>
      <c r="E43" s="63" t="str">
        <f>+VLOOKUP(B43,'resumen UCAP'!$A$5:$O$329,3,0)</f>
        <v>Un</v>
      </c>
      <c r="F43" s="64">
        <f>+VLOOKUP(B43,'resumen UCAP'!$A$5:$O$329,15,0)</f>
        <v>154677</v>
      </c>
      <c r="G43" s="61">
        <v>9</v>
      </c>
      <c r="H43" s="61">
        <f>+'Desmonte Infr. financiada'!H43+'Inversión 1 financiada'!H43+VÚ!H43+'Desmonte Infr. IAP'!H43+'TOTAL INVERSION IAP'!H43+'VÚ IAP'!H43+G43</f>
        <v>9</v>
      </c>
      <c r="I43" s="475">
        <f>+'Desmonte Infr. financiada'!I43+'Inversión 1 financiada'!I43+VÚ!I43+'Desmonte Infr. IAP'!I43+'TOTAL INVERSION IAP'!I43+'VÚ IAP'!I43+H43</f>
        <v>9</v>
      </c>
      <c r="J43" s="61">
        <f>+'Desmonte Infr. financiada'!J43+'Inversión 1 financiada'!J43+VÚ!J43+'Desmonte Infr. IAP'!J43+'TOTAL INVERSION IAP'!J43+'VÚ IAP'!J43+I43</f>
        <v>9</v>
      </c>
      <c r="K43" s="61">
        <f>+'Desmonte Infr. financiada'!K43+'Inversión 1 financiada'!K43+VÚ!K43+'Desmonte Infr. IAP'!K43+'TOTAL INVERSION IAP'!K43+'VÚ IAP'!K43+J43</f>
        <v>9</v>
      </c>
      <c r="L43" s="61">
        <f>+'Desmonte Infr. financiada'!L43+'Inversión 1 financiada'!L43+VÚ!L43+'Desmonte Infr. IAP'!L43+'TOTAL INVERSION IAP'!L43+'VÚ IAP'!L43+K43</f>
        <v>9</v>
      </c>
      <c r="M43" s="61">
        <f>+'Desmonte Infr. financiada'!M43+'Inversión 1 financiada'!M43+VÚ!M43+'Desmonte Infr. IAP'!M43+'TOTAL INVERSION IAP'!M43+'VÚ IAP'!M43+L43</f>
        <v>9</v>
      </c>
      <c r="N43" s="61">
        <f>+'Desmonte Infr. financiada'!N43+'Inversión 1 financiada'!N43+VÚ!N43+'Desmonte Infr. IAP'!N43+'TOTAL INVERSION IAP'!N43+'VÚ IAP'!N43+M43</f>
        <v>9</v>
      </c>
      <c r="O43" s="61">
        <f>+'Desmonte Infr. financiada'!O43+'Inversión 1 financiada'!O43+VÚ!O43+'Desmonte Infr. IAP'!O43+'TOTAL INVERSION IAP'!O43+'VÚ IAP'!O43+N43</f>
        <v>9</v>
      </c>
      <c r="P43" s="61">
        <f>+'Desmonte Infr. financiada'!P43+'Inversión 1 financiada'!P43+VÚ!P43+'Desmonte Infr. IAP'!P43+'TOTAL INVERSION IAP'!P43+'VÚ IAP'!P43+O43</f>
        <v>9</v>
      </c>
      <c r="Q43" s="61">
        <f>+'Desmonte Infr. financiada'!Q43+'Inversión 1 financiada'!Q43+VÚ!Q43+'Desmonte Infr. IAP'!Q43+'TOTAL INVERSION IAP'!Q43+'VÚ IAP'!Q43+P43</f>
        <v>9</v>
      </c>
      <c r="R43" s="61">
        <f>+'Desmonte Infr. financiada'!R43+'Inversión 1 financiada'!R43+VÚ!R43+'Desmonte Infr. IAP'!R43+'TOTAL INVERSION IAP'!R43+'VÚ IAP'!R43+Q43</f>
        <v>9</v>
      </c>
      <c r="S43" s="61">
        <f>+'Desmonte Infr. financiada'!S43+'Inversión 1 financiada'!S43+VÚ!S43+'Desmonte Infr. IAP'!S43+'TOTAL INVERSION IAP'!S43+'VÚ IAP'!S43+R43</f>
        <v>9</v>
      </c>
      <c r="T43" s="61">
        <f>+'Desmonte Infr. financiada'!T43+'Inversión 1 financiada'!T43+VÚ!T43+'Desmonte Infr. IAP'!T43+'TOTAL INVERSION IAP'!T43+'VÚ IAP'!T43+S43</f>
        <v>9</v>
      </c>
      <c r="U43" s="61">
        <f>+'Desmonte Infr. financiada'!U43+'Inversión 1 financiada'!U43+VÚ!U43+'Desmonte Infr. IAP'!U43+'TOTAL INVERSION IAP'!U43+'VÚ IAP'!U43+T43</f>
        <v>9</v>
      </c>
      <c r="V43" s="61">
        <f>+'Desmonte Infr. financiada'!V43+'Inversión 1 financiada'!V43+VÚ!V43+'Desmonte Infr. IAP'!V43+'TOTAL INVERSION IAP'!V43+'VÚ IAP'!V43+U43</f>
        <v>9</v>
      </c>
      <c r="W43" s="61">
        <f>+'Desmonte Infr. financiada'!W43+'Inversión 1 financiada'!W43+VÚ!W43+'Desmonte Infr. IAP'!W43+'TOTAL INVERSION IAP'!W43+'VÚ IAP'!W43+V43</f>
        <v>0</v>
      </c>
      <c r="X43" s="61">
        <f>+'Desmonte Infr. financiada'!X43+'Inversión 1 financiada'!X43+VÚ!X43+'Desmonte Infr. IAP'!X43+'TOTAL INVERSION IAP'!X43+'VÚ IAP'!X43+W43</f>
        <v>0</v>
      </c>
      <c r="Y43" s="61">
        <f>+'Desmonte Infr. financiada'!Y43+'Inversión 1 financiada'!Y43+VÚ!Y43+'Desmonte Infr. IAP'!Y43+'TOTAL INVERSION IAP'!Y43+'VÚ IAP'!Y43+X43</f>
        <v>0</v>
      </c>
      <c r="Z43" s="61">
        <f>+'Desmonte Infr. financiada'!Z43+'Inversión 1 financiada'!Z43+VÚ!Z43+'Desmonte Infr. IAP'!Z43+'TOTAL INVERSION IAP'!Z43+'VÚ IAP'!Z43+Y43</f>
        <v>0</v>
      </c>
      <c r="AA43" s="61">
        <f>+'Desmonte Infr. financiada'!AA43+'Inversión 1 financiada'!AA43+VÚ!AA43+'Desmonte Infr. IAP'!AA43+'TOTAL INVERSION IAP'!AA43+'VÚ IAP'!AA43+Z43</f>
        <v>0</v>
      </c>
      <c r="AB43" s="61">
        <f>+'Desmonte Infr. financiada'!AB43+'Inversión 1 financiada'!AB43+VÚ!AB43+'Desmonte Infr. IAP'!AB43+'TOTAL INVERSION IAP'!AB43+'VÚ IAP'!AB43+AA43</f>
        <v>0</v>
      </c>
      <c r="AC43" s="61">
        <f>+'Desmonte Infr. financiada'!AC43+'Inversión 1 financiada'!AC43+VÚ!AC43+'Desmonte Infr. IAP'!AC43+'TOTAL INVERSION IAP'!AC43+'VÚ IAP'!AC43+AB43</f>
        <v>0</v>
      </c>
      <c r="AD43" s="61">
        <f>+'Desmonte Infr. financiada'!AD43+'Inversión 1 financiada'!AD43+VÚ!AD43+'Desmonte Infr. IAP'!AD43+'TOTAL INVERSION IAP'!AD43+'VÚ IAP'!AD43+AC43</f>
        <v>0</v>
      </c>
      <c r="AE43" s="61">
        <f>+'Desmonte Infr. financiada'!AE43+'Inversión 1 financiada'!AE43+VÚ!AE43+'Desmonte Infr. IAP'!AE43+'TOTAL INVERSION IAP'!AE43+'VÚ IAP'!AE43+AD43</f>
        <v>0</v>
      </c>
      <c r="AF43" s="61">
        <f>+'Desmonte Infr. financiada'!AF43+'Inversión 1 financiada'!AF43+VÚ!AF43+'Desmonte Infr. IAP'!AF43+'TOTAL INVERSION IAP'!AF43+'VÚ IAP'!AF43+AE43</f>
        <v>0</v>
      </c>
      <c r="AG43" s="61">
        <f>+'Desmonte Infr. financiada'!AG43+'Inversión 1 financiada'!AG43+VÚ!AG43+'Desmonte Infr. IAP'!AG43+'TOTAL INVERSION IAP'!AG43+'VÚ IAP'!AG43+AF43</f>
        <v>0</v>
      </c>
      <c r="AH43" s="61">
        <f>+'Desmonte Infr. financiada'!AH43+'Inversión 1 financiada'!AH43+VÚ!AH43+'Desmonte Infr. IAP'!AH43+'TOTAL INVERSION IAP'!AH43+'VÚ IAP'!AH43+AG43</f>
        <v>0</v>
      </c>
      <c r="AI43" s="61">
        <f>+'Desmonte Infr. financiada'!AI43+'Inversión 1 financiada'!AI43+VÚ!AI43+'Desmonte Infr. IAP'!AI43+'TOTAL INVERSION IAP'!AI43+'VÚ IAP'!AI43+AH43</f>
        <v>0</v>
      </c>
      <c r="AJ43" s="61">
        <f>+'Desmonte Infr. financiada'!AJ43+'Inversión 1 financiada'!AJ43+VÚ!AJ43+'Desmonte Infr. IAP'!AJ43+'TOTAL INVERSION IAP'!AJ43+'VÚ IAP'!AJ43+AI43</f>
        <v>0</v>
      </c>
      <c r="AK43" s="61">
        <f>+'Desmonte Infr. financiada'!AK43+'Inversión 1 financiada'!AK43+VÚ!AK43+'Desmonte Infr. IAP'!AK43+'TOTAL INVERSION IAP'!AK43+'VÚ IAP'!AK43+AJ43</f>
        <v>0</v>
      </c>
    </row>
    <row r="44" spans="2:37" hidden="1" x14ac:dyDescent="0.25">
      <c r="B44" s="469" t="s">
        <v>314</v>
      </c>
      <c r="C44" s="62" t="str">
        <f>+VLOOKUP(B44,'resumen UCAP'!$A$5:$O$329,2,0)</f>
        <v>LUMINARIA NA 250W NUEVA</v>
      </c>
      <c r="D44" s="63">
        <f>+'Desmonte Infr. financiada'!D44</f>
        <v>279</v>
      </c>
      <c r="E44" s="63" t="str">
        <f>+VLOOKUP(B44,'resumen UCAP'!$A$5:$O$329,3,0)</f>
        <v>Un</v>
      </c>
      <c r="F44" s="64">
        <f>+VLOOKUP(B44,'resumen UCAP'!$A$5:$O$329,15,0)</f>
        <v>390288</v>
      </c>
      <c r="G44" s="123">
        <v>137</v>
      </c>
      <c r="H44" s="61">
        <f>+'Desmonte Infr. financiada'!H44+'Inversión 1 financiada'!H44+VÚ!H44+'Desmonte Infr. IAP'!H44+'TOTAL INVERSION IAP'!H44+'VÚ IAP'!H44+G44</f>
        <v>0</v>
      </c>
      <c r="I44" s="475">
        <f>+'Desmonte Infr. financiada'!I44+'Inversión 1 financiada'!I44+VÚ!I44+'Desmonte Infr. IAP'!I44+'TOTAL INVERSION IAP'!I44+'VÚ IAP'!I44+H44</f>
        <v>0</v>
      </c>
      <c r="J44" s="61">
        <f>+'Desmonte Infr. financiada'!J44+'Inversión 1 financiada'!J44+VÚ!J44+'Desmonte Infr. IAP'!J44+'TOTAL INVERSION IAP'!J44+'VÚ IAP'!J44+I44</f>
        <v>0</v>
      </c>
      <c r="K44" s="61">
        <f>+'Desmonte Infr. financiada'!K44+'Inversión 1 financiada'!K44+VÚ!K44+'Desmonte Infr. IAP'!K44+'TOTAL INVERSION IAP'!K44+'VÚ IAP'!K44+J44</f>
        <v>0</v>
      </c>
      <c r="L44" s="61">
        <f>+'Desmonte Infr. financiada'!L44+'Inversión 1 financiada'!L44+VÚ!L44+'Desmonte Infr. IAP'!L44+'TOTAL INVERSION IAP'!L44+'VÚ IAP'!L44+K44</f>
        <v>0</v>
      </c>
      <c r="M44" s="61">
        <f>+'Desmonte Infr. financiada'!M44+'Inversión 1 financiada'!M44+VÚ!M44+'Desmonte Infr. IAP'!M44+'TOTAL INVERSION IAP'!M44+'VÚ IAP'!M44+L44</f>
        <v>0</v>
      </c>
      <c r="N44" s="61">
        <f>+'Desmonte Infr. financiada'!N44+'Inversión 1 financiada'!N44+VÚ!N44+'Desmonte Infr. IAP'!N44+'TOTAL INVERSION IAP'!N44+'VÚ IAP'!N44+M44</f>
        <v>0</v>
      </c>
      <c r="O44" s="61">
        <f>+'Desmonte Infr. financiada'!O44+'Inversión 1 financiada'!O44+VÚ!O44+'Desmonte Infr. IAP'!O44+'TOTAL INVERSION IAP'!O44+'VÚ IAP'!O44+N44</f>
        <v>0</v>
      </c>
      <c r="P44" s="61">
        <f>+'Desmonte Infr. financiada'!P44+'Inversión 1 financiada'!P44+VÚ!P44+'Desmonte Infr. IAP'!P44+'TOTAL INVERSION IAP'!P44+'VÚ IAP'!P44+O44</f>
        <v>0</v>
      </c>
      <c r="Q44" s="61">
        <f>+'Desmonte Infr. financiada'!Q44+'Inversión 1 financiada'!Q44+VÚ!Q44+'Desmonte Infr. IAP'!Q44+'TOTAL INVERSION IAP'!Q44+'VÚ IAP'!Q44+P44</f>
        <v>0</v>
      </c>
      <c r="R44" s="61">
        <f>+'Desmonte Infr. financiada'!R44+'Inversión 1 financiada'!R44+VÚ!R44+'Desmonte Infr. IAP'!R44+'TOTAL INVERSION IAP'!R44+'VÚ IAP'!R44+Q44</f>
        <v>0</v>
      </c>
      <c r="S44" s="61">
        <f>+'Desmonte Infr. financiada'!S44+'Inversión 1 financiada'!S44+VÚ!S44+'Desmonte Infr. IAP'!S44+'TOTAL INVERSION IAP'!S44+'VÚ IAP'!S44+R44</f>
        <v>0</v>
      </c>
      <c r="T44" s="61">
        <f>+'Desmonte Infr. financiada'!T44+'Inversión 1 financiada'!T44+VÚ!T44+'Desmonte Infr. IAP'!T44+'TOTAL INVERSION IAP'!T44+'VÚ IAP'!T44+S44</f>
        <v>0</v>
      </c>
      <c r="U44" s="61">
        <f>+'Desmonte Infr. financiada'!U44+'Inversión 1 financiada'!U44+VÚ!U44+'Desmonte Infr. IAP'!U44+'TOTAL INVERSION IAP'!U44+'VÚ IAP'!U44+T44</f>
        <v>0</v>
      </c>
      <c r="V44" s="61">
        <f>+'Desmonte Infr. financiada'!V44+'Inversión 1 financiada'!V44+VÚ!V44+'Desmonte Infr. IAP'!V44+'TOTAL INVERSION IAP'!V44+'VÚ IAP'!V44+U44</f>
        <v>0</v>
      </c>
      <c r="W44" s="61">
        <f>+'Desmonte Infr. financiada'!W44+'Inversión 1 financiada'!W44+VÚ!W44+'Desmonte Infr. IAP'!W44+'TOTAL INVERSION IAP'!W44+'VÚ IAP'!W44+V44</f>
        <v>0</v>
      </c>
      <c r="X44" s="61">
        <f>+'Desmonte Infr. financiada'!X44+'Inversión 1 financiada'!X44+VÚ!X44+'Desmonte Infr. IAP'!X44+'TOTAL INVERSION IAP'!X44+'VÚ IAP'!X44+W44</f>
        <v>0</v>
      </c>
      <c r="Y44" s="61">
        <f>+'Desmonte Infr. financiada'!Y44+'Inversión 1 financiada'!Y44+VÚ!Y44+'Desmonte Infr. IAP'!Y44+'TOTAL INVERSION IAP'!Y44+'VÚ IAP'!Y44+X44</f>
        <v>0</v>
      </c>
      <c r="Z44" s="61">
        <f>+'Desmonte Infr. financiada'!Z44+'Inversión 1 financiada'!Z44+VÚ!Z44+'Desmonte Infr. IAP'!Z44+'TOTAL INVERSION IAP'!Z44+'VÚ IAP'!Z44+Y44</f>
        <v>0</v>
      </c>
      <c r="AA44" s="61">
        <f>+'Desmonte Infr. financiada'!AA44+'Inversión 1 financiada'!AA44+VÚ!AA44+'Desmonte Infr. IAP'!AA44+'TOTAL INVERSION IAP'!AA44+'VÚ IAP'!AA44+Z44</f>
        <v>0</v>
      </c>
      <c r="AB44" s="61">
        <f>+'Desmonte Infr. financiada'!AB44+'Inversión 1 financiada'!AB44+VÚ!AB44+'Desmonte Infr. IAP'!AB44+'TOTAL INVERSION IAP'!AB44+'VÚ IAP'!AB44+AA44</f>
        <v>0</v>
      </c>
      <c r="AC44" s="61">
        <f>+'Desmonte Infr. financiada'!AC44+'Inversión 1 financiada'!AC44+VÚ!AC44+'Desmonte Infr. IAP'!AC44+'TOTAL INVERSION IAP'!AC44+'VÚ IAP'!AC44+AB44</f>
        <v>0</v>
      </c>
      <c r="AD44" s="61">
        <f>+'Desmonte Infr. financiada'!AD44+'Inversión 1 financiada'!AD44+VÚ!AD44+'Desmonte Infr. IAP'!AD44+'TOTAL INVERSION IAP'!AD44+'VÚ IAP'!AD44+AC44</f>
        <v>0</v>
      </c>
      <c r="AE44" s="61">
        <f>+'Desmonte Infr. financiada'!AE44+'Inversión 1 financiada'!AE44+VÚ!AE44+'Desmonte Infr. IAP'!AE44+'TOTAL INVERSION IAP'!AE44+'VÚ IAP'!AE44+AD44</f>
        <v>0</v>
      </c>
      <c r="AF44" s="61">
        <f>+'Desmonte Infr. financiada'!AF44+'Inversión 1 financiada'!AF44+VÚ!AF44+'Desmonte Infr. IAP'!AF44+'TOTAL INVERSION IAP'!AF44+'VÚ IAP'!AF44+AE44</f>
        <v>0</v>
      </c>
      <c r="AG44" s="61">
        <f>+'Desmonte Infr. financiada'!AG44+'Inversión 1 financiada'!AG44+VÚ!AG44+'Desmonte Infr. IAP'!AG44+'TOTAL INVERSION IAP'!AG44+'VÚ IAP'!AG44+AF44</f>
        <v>0</v>
      </c>
      <c r="AH44" s="61">
        <f>+'Desmonte Infr. financiada'!AH44+'Inversión 1 financiada'!AH44+VÚ!AH44+'Desmonte Infr. IAP'!AH44+'TOTAL INVERSION IAP'!AH44+'VÚ IAP'!AH44+AG44</f>
        <v>0</v>
      </c>
      <c r="AI44" s="61">
        <f>+'Desmonte Infr. financiada'!AI44+'Inversión 1 financiada'!AI44+VÚ!AI44+'Desmonte Infr. IAP'!AI44+'TOTAL INVERSION IAP'!AI44+'VÚ IAP'!AI44+AH44</f>
        <v>0</v>
      </c>
      <c r="AJ44" s="61">
        <f>+'Desmonte Infr. financiada'!AJ44+'Inversión 1 financiada'!AJ44+VÚ!AJ44+'Desmonte Infr. IAP'!AJ44+'TOTAL INVERSION IAP'!AJ44+'VÚ IAP'!AJ44+AI44</f>
        <v>0</v>
      </c>
      <c r="AK44" s="61">
        <f>+'Desmonte Infr. financiada'!AK44+'Inversión 1 financiada'!AK44+VÚ!AK44+'Desmonte Infr. IAP'!AK44+'TOTAL INVERSION IAP'!AK44+'VÚ IAP'!AK44+AJ44</f>
        <v>0</v>
      </c>
    </row>
    <row r="45" spans="2:37" hidden="1" x14ac:dyDescent="0.25">
      <c r="B45" s="469" t="s">
        <v>315</v>
      </c>
      <c r="C45" s="62" t="str">
        <f>+VLOOKUP(B45,'resumen UCAP'!$A$5:$O$329,2,0)</f>
        <v>LUMINARIA NA 400W SEGUNDA</v>
      </c>
      <c r="D45" s="63">
        <f>+'Desmonte Infr. financiada'!D45</f>
        <v>440</v>
      </c>
      <c r="E45" s="63" t="str">
        <f>+VLOOKUP(B45,'resumen UCAP'!$A$5:$O$329,3,0)</f>
        <v>Un</v>
      </c>
      <c r="F45" s="64">
        <f>+VLOOKUP(B45,'resumen UCAP'!$A$5:$O$329,15,0)</f>
        <v>509142</v>
      </c>
      <c r="G45" s="123">
        <v>2</v>
      </c>
      <c r="H45" s="61">
        <f>+'Desmonte Infr. financiada'!H45+'Inversión 1 financiada'!H45+VÚ!H45+'Desmonte Infr. IAP'!H45+'TOTAL INVERSION IAP'!H45+'VÚ IAP'!H45+G45</f>
        <v>0</v>
      </c>
      <c r="I45" s="475">
        <f>+'Desmonte Infr. financiada'!I45+'Inversión 1 financiada'!I45+VÚ!I45+'Desmonte Infr. IAP'!I45+'TOTAL INVERSION IAP'!I45+'VÚ IAP'!I45+H45</f>
        <v>0</v>
      </c>
      <c r="J45" s="61">
        <f>+'Desmonte Infr. financiada'!J45+'Inversión 1 financiada'!J45+VÚ!J45+'Desmonte Infr. IAP'!J45+'TOTAL INVERSION IAP'!J45+'VÚ IAP'!J45+I45</f>
        <v>0</v>
      </c>
      <c r="K45" s="61">
        <f>+'Desmonte Infr. financiada'!K45+'Inversión 1 financiada'!K45+VÚ!K45+'Desmonte Infr. IAP'!K45+'TOTAL INVERSION IAP'!K45+'VÚ IAP'!K45+J45</f>
        <v>0</v>
      </c>
      <c r="L45" s="61">
        <f>+'Desmonte Infr. financiada'!L45+'Inversión 1 financiada'!L45+VÚ!L45+'Desmonte Infr. IAP'!L45+'TOTAL INVERSION IAP'!L45+'VÚ IAP'!L45+K45</f>
        <v>0</v>
      </c>
      <c r="M45" s="61">
        <f>+'Desmonte Infr. financiada'!M45+'Inversión 1 financiada'!M45+VÚ!M45+'Desmonte Infr. IAP'!M45+'TOTAL INVERSION IAP'!M45+'VÚ IAP'!M45+L45</f>
        <v>0</v>
      </c>
      <c r="N45" s="61">
        <f>+'Desmonte Infr. financiada'!N45+'Inversión 1 financiada'!N45+VÚ!N45+'Desmonte Infr. IAP'!N45+'TOTAL INVERSION IAP'!N45+'VÚ IAP'!N45+M45</f>
        <v>0</v>
      </c>
      <c r="O45" s="61">
        <f>+'Desmonte Infr. financiada'!O45+'Inversión 1 financiada'!O45+VÚ!O45+'Desmonte Infr. IAP'!O45+'TOTAL INVERSION IAP'!O45+'VÚ IAP'!O45+N45</f>
        <v>0</v>
      </c>
      <c r="P45" s="61">
        <f>+'Desmonte Infr. financiada'!P45+'Inversión 1 financiada'!P45+VÚ!P45+'Desmonte Infr. IAP'!P45+'TOTAL INVERSION IAP'!P45+'VÚ IAP'!P45+O45</f>
        <v>0</v>
      </c>
      <c r="Q45" s="61">
        <f>+'Desmonte Infr. financiada'!Q45+'Inversión 1 financiada'!Q45+VÚ!Q45+'Desmonte Infr. IAP'!Q45+'TOTAL INVERSION IAP'!Q45+'VÚ IAP'!Q45+P45</f>
        <v>0</v>
      </c>
      <c r="R45" s="61">
        <f>+'Desmonte Infr. financiada'!R45+'Inversión 1 financiada'!R45+VÚ!R45+'Desmonte Infr. IAP'!R45+'TOTAL INVERSION IAP'!R45+'VÚ IAP'!R45+Q45</f>
        <v>0</v>
      </c>
      <c r="S45" s="61">
        <f>+'Desmonte Infr. financiada'!S45+'Inversión 1 financiada'!S45+VÚ!S45+'Desmonte Infr. IAP'!S45+'TOTAL INVERSION IAP'!S45+'VÚ IAP'!S45+R45</f>
        <v>0</v>
      </c>
      <c r="T45" s="61">
        <f>+'Desmonte Infr. financiada'!T45+'Inversión 1 financiada'!T45+VÚ!T45+'Desmonte Infr. IAP'!T45+'TOTAL INVERSION IAP'!T45+'VÚ IAP'!T45+S45</f>
        <v>0</v>
      </c>
      <c r="U45" s="61">
        <f>+'Desmonte Infr. financiada'!U45+'Inversión 1 financiada'!U45+VÚ!U45+'Desmonte Infr. IAP'!U45+'TOTAL INVERSION IAP'!U45+'VÚ IAP'!U45+T45</f>
        <v>0</v>
      </c>
      <c r="V45" s="61">
        <f>+'Desmonte Infr. financiada'!V45+'Inversión 1 financiada'!V45+VÚ!V45+'Desmonte Infr. IAP'!V45+'TOTAL INVERSION IAP'!V45+'VÚ IAP'!V45+U45</f>
        <v>0</v>
      </c>
      <c r="W45" s="61">
        <f>+'Desmonte Infr. financiada'!W45+'Inversión 1 financiada'!W45+VÚ!W45+'Desmonte Infr. IAP'!W45+'TOTAL INVERSION IAP'!W45+'VÚ IAP'!W45+V45</f>
        <v>0</v>
      </c>
      <c r="X45" s="61">
        <f>+'Desmonte Infr. financiada'!X45+'Inversión 1 financiada'!X45+VÚ!X45+'Desmonte Infr. IAP'!X45+'TOTAL INVERSION IAP'!X45+'VÚ IAP'!X45+W45</f>
        <v>0</v>
      </c>
      <c r="Y45" s="61">
        <f>+'Desmonte Infr. financiada'!Y45+'Inversión 1 financiada'!Y45+VÚ!Y45+'Desmonte Infr. IAP'!Y45+'TOTAL INVERSION IAP'!Y45+'VÚ IAP'!Y45+X45</f>
        <v>0</v>
      </c>
      <c r="Z45" s="61">
        <f>+'Desmonte Infr. financiada'!Z45+'Inversión 1 financiada'!Z45+VÚ!Z45+'Desmonte Infr. IAP'!Z45+'TOTAL INVERSION IAP'!Z45+'VÚ IAP'!Z45+Y45</f>
        <v>0</v>
      </c>
      <c r="AA45" s="61">
        <f>+'Desmonte Infr. financiada'!AA45+'Inversión 1 financiada'!AA45+VÚ!AA45+'Desmonte Infr. IAP'!AA45+'TOTAL INVERSION IAP'!AA45+'VÚ IAP'!AA45+Z45</f>
        <v>0</v>
      </c>
      <c r="AB45" s="61">
        <f>+'Desmonte Infr. financiada'!AB45+'Inversión 1 financiada'!AB45+VÚ!AB45+'Desmonte Infr. IAP'!AB45+'TOTAL INVERSION IAP'!AB45+'VÚ IAP'!AB45+AA45</f>
        <v>0</v>
      </c>
      <c r="AC45" s="61">
        <f>+'Desmonte Infr. financiada'!AC45+'Inversión 1 financiada'!AC45+VÚ!AC45+'Desmonte Infr. IAP'!AC45+'TOTAL INVERSION IAP'!AC45+'VÚ IAP'!AC45+AB45</f>
        <v>0</v>
      </c>
      <c r="AD45" s="61">
        <f>+'Desmonte Infr. financiada'!AD45+'Inversión 1 financiada'!AD45+VÚ!AD45+'Desmonte Infr. IAP'!AD45+'TOTAL INVERSION IAP'!AD45+'VÚ IAP'!AD45+AC45</f>
        <v>0</v>
      </c>
      <c r="AE45" s="61">
        <f>+'Desmonte Infr. financiada'!AE45+'Inversión 1 financiada'!AE45+VÚ!AE45+'Desmonte Infr. IAP'!AE45+'TOTAL INVERSION IAP'!AE45+'VÚ IAP'!AE45+AD45</f>
        <v>0</v>
      </c>
      <c r="AF45" s="61">
        <f>+'Desmonte Infr. financiada'!AF45+'Inversión 1 financiada'!AF45+VÚ!AF45+'Desmonte Infr. IAP'!AF45+'TOTAL INVERSION IAP'!AF45+'VÚ IAP'!AF45+AE45</f>
        <v>0</v>
      </c>
      <c r="AG45" s="61">
        <f>+'Desmonte Infr. financiada'!AG45+'Inversión 1 financiada'!AG45+VÚ!AG45+'Desmonte Infr. IAP'!AG45+'TOTAL INVERSION IAP'!AG45+'VÚ IAP'!AG45+AF45</f>
        <v>0</v>
      </c>
      <c r="AH45" s="61">
        <f>+'Desmonte Infr. financiada'!AH45+'Inversión 1 financiada'!AH45+VÚ!AH45+'Desmonte Infr. IAP'!AH45+'TOTAL INVERSION IAP'!AH45+'VÚ IAP'!AH45+AG45</f>
        <v>0</v>
      </c>
      <c r="AI45" s="61">
        <f>+'Desmonte Infr. financiada'!AI45+'Inversión 1 financiada'!AI45+VÚ!AI45+'Desmonte Infr. IAP'!AI45+'TOTAL INVERSION IAP'!AI45+'VÚ IAP'!AI45+AH45</f>
        <v>0</v>
      </c>
      <c r="AJ45" s="61">
        <f>+'Desmonte Infr. financiada'!AJ45+'Inversión 1 financiada'!AJ45+VÚ!AJ45+'Desmonte Infr. IAP'!AJ45+'TOTAL INVERSION IAP'!AJ45+'VÚ IAP'!AJ45+AI45</f>
        <v>0</v>
      </c>
      <c r="AK45" s="61">
        <f>+'Desmonte Infr. financiada'!AK45+'Inversión 1 financiada'!AK45+VÚ!AK45+'Desmonte Infr. IAP'!AK45+'TOTAL INVERSION IAP'!AK45+'VÚ IAP'!AK45+AJ45</f>
        <v>0</v>
      </c>
    </row>
    <row r="46" spans="2:37" hidden="1" x14ac:dyDescent="0.25">
      <c r="B46" s="469" t="s">
        <v>316</v>
      </c>
      <c r="C46" s="62" t="str">
        <f>+VLOOKUP(B46,'resumen UCAP'!$A$5:$O$329,2,0)</f>
        <v>PROYECTOR MH DE 400W SEGUNDA</v>
      </c>
      <c r="D46" s="63">
        <f>+'Desmonte Infr. financiada'!D46</f>
        <v>440</v>
      </c>
      <c r="E46" s="63" t="str">
        <f>+VLOOKUP(B46,'resumen UCAP'!$A$5:$O$329,3,0)</f>
        <v>Un</v>
      </c>
      <c r="F46" s="64">
        <f>+VLOOKUP(B46,'resumen UCAP'!$A$5:$O$329,15,0)</f>
        <v>509142</v>
      </c>
      <c r="G46" s="124">
        <v>1</v>
      </c>
      <c r="H46" s="61">
        <f>+'Desmonte Infr. financiada'!H46+'Inversión 1 financiada'!H46+VÚ!H46+'Desmonte Infr. IAP'!H46+'TOTAL INVERSION IAP'!H46+'VÚ IAP'!H46+G46</f>
        <v>0</v>
      </c>
      <c r="I46" s="475">
        <f>+'Desmonte Infr. financiada'!I46+'Inversión 1 financiada'!I46+VÚ!I46+'Desmonte Infr. IAP'!I46+'TOTAL INVERSION IAP'!I46+'VÚ IAP'!I46+H46</f>
        <v>0</v>
      </c>
      <c r="J46" s="61">
        <f>+'Desmonte Infr. financiada'!J46+'Inversión 1 financiada'!J46+VÚ!J46+'Desmonte Infr. IAP'!J46+'TOTAL INVERSION IAP'!J46+'VÚ IAP'!J46+I46</f>
        <v>0</v>
      </c>
      <c r="K46" s="61">
        <f>+'Desmonte Infr. financiada'!K46+'Inversión 1 financiada'!K46+VÚ!K46+'Desmonte Infr. IAP'!K46+'TOTAL INVERSION IAP'!K46+'VÚ IAP'!K46+J46</f>
        <v>0</v>
      </c>
      <c r="L46" s="61">
        <f>+'Desmonte Infr. financiada'!L46+'Inversión 1 financiada'!L46+VÚ!L46+'Desmonte Infr. IAP'!L46+'TOTAL INVERSION IAP'!L46+'VÚ IAP'!L46+K46</f>
        <v>0</v>
      </c>
      <c r="M46" s="61">
        <f>+'Desmonte Infr. financiada'!M46+'Inversión 1 financiada'!M46+VÚ!M46+'Desmonte Infr. IAP'!M46+'TOTAL INVERSION IAP'!M46+'VÚ IAP'!M46+L46</f>
        <v>0</v>
      </c>
      <c r="N46" s="61">
        <f>+'Desmonte Infr. financiada'!N46+'Inversión 1 financiada'!N46+VÚ!N46+'Desmonte Infr. IAP'!N46+'TOTAL INVERSION IAP'!N46+'VÚ IAP'!N46+M46</f>
        <v>0</v>
      </c>
      <c r="O46" s="61">
        <f>+'Desmonte Infr. financiada'!O46+'Inversión 1 financiada'!O46+VÚ!O46+'Desmonte Infr. IAP'!O46+'TOTAL INVERSION IAP'!O46+'VÚ IAP'!O46+N46</f>
        <v>0</v>
      </c>
      <c r="P46" s="61">
        <f>+'Desmonte Infr. financiada'!P46+'Inversión 1 financiada'!P46+VÚ!P46+'Desmonte Infr. IAP'!P46+'TOTAL INVERSION IAP'!P46+'VÚ IAP'!P46+O46</f>
        <v>0</v>
      </c>
      <c r="Q46" s="61">
        <f>+'Desmonte Infr. financiada'!Q46+'Inversión 1 financiada'!Q46+VÚ!Q46+'Desmonte Infr. IAP'!Q46+'TOTAL INVERSION IAP'!Q46+'VÚ IAP'!Q46+P46</f>
        <v>0</v>
      </c>
      <c r="R46" s="61">
        <f>+'Desmonte Infr. financiada'!R46+'Inversión 1 financiada'!R46+VÚ!R46+'Desmonte Infr. IAP'!R46+'TOTAL INVERSION IAP'!R46+'VÚ IAP'!R46+Q46</f>
        <v>0</v>
      </c>
      <c r="S46" s="61">
        <f>+'Desmonte Infr. financiada'!S46+'Inversión 1 financiada'!S46+VÚ!S46+'Desmonte Infr. IAP'!S46+'TOTAL INVERSION IAP'!S46+'VÚ IAP'!S46+R46</f>
        <v>0</v>
      </c>
      <c r="T46" s="61">
        <f>+'Desmonte Infr. financiada'!T46+'Inversión 1 financiada'!T46+VÚ!T46+'Desmonte Infr. IAP'!T46+'TOTAL INVERSION IAP'!T46+'VÚ IAP'!T46+S46</f>
        <v>0</v>
      </c>
      <c r="U46" s="61">
        <f>+'Desmonte Infr. financiada'!U46+'Inversión 1 financiada'!U46+VÚ!U46+'Desmonte Infr. IAP'!U46+'TOTAL INVERSION IAP'!U46+'VÚ IAP'!U46+T46</f>
        <v>0</v>
      </c>
      <c r="V46" s="61">
        <f>+'Desmonte Infr. financiada'!V46+'Inversión 1 financiada'!V46+VÚ!V46+'Desmonte Infr. IAP'!V46+'TOTAL INVERSION IAP'!V46+'VÚ IAP'!V46+U46</f>
        <v>0</v>
      </c>
      <c r="W46" s="61">
        <f>+'Desmonte Infr. financiada'!W46+'Inversión 1 financiada'!W46+VÚ!W46+'Desmonte Infr. IAP'!W46+'TOTAL INVERSION IAP'!W46+'VÚ IAP'!W46+V46</f>
        <v>0</v>
      </c>
      <c r="X46" s="61">
        <f>+'Desmonte Infr. financiada'!X46+'Inversión 1 financiada'!X46+VÚ!X46+'Desmonte Infr. IAP'!X46+'TOTAL INVERSION IAP'!X46+'VÚ IAP'!X46+W46</f>
        <v>0</v>
      </c>
      <c r="Y46" s="61">
        <f>+'Desmonte Infr. financiada'!Y46+'Inversión 1 financiada'!Y46+VÚ!Y46+'Desmonte Infr. IAP'!Y46+'TOTAL INVERSION IAP'!Y46+'VÚ IAP'!Y46+X46</f>
        <v>0</v>
      </c>
      <c r="Z46" s="61">
        <f>+'Desmonte Infr. financiada'!Z46+'Inversión 1 financiada'!Z46+VÚ!Z46+'Desmonte Infr. IAP'!Z46+'TOTAL INVERSION IAP'!Z46+'VÚ IAP'!Z46+Y46</f>
        <v>0</v>
      </c>
      <c r="AA46" s="61">
        <f>+'Desmonte Infr. financiada'!AA46+'Inversión 1 financiada'!AA46+VÚ!AA46+'Desmonte Infr. IAP'!AA46+'TOTAL INVERSION IAP'!AA46+'VÚ IAP'!AA46+Z46</f>
        <v>0</v>
      </c>
      <c r="AB46" s="61">
        <f>+'Desmonte Infr. financiada'!AB46+'Inversión 1 financiada'!AB46+VÚ!AB46+'Desmonte Infr. IAP'!AB46+'TOTAL INVERSION IAP'!AB46+'VÚ IAP'!AB46+AA46</f>
        <v>0</v>
      </c>
      <c r="AC46" s="61">
        <f>+'Desmonte Infr. financiada'!AC46+'Inversión 1 financiada'!AC46+VÚ!AC46+'Desmonte Infr. IAP'!AC46+'TOTAL INVERSION IAP'!AC46+'VÚ IAP'!AC46+AB46</f>
        <v>0</v>
      </c>
      <c r="AD46" s="61">
        <f>+'Desmonte Infr. financiada'!AD46+'Inversión 1 financiada'!AD46+VÚ!AD46+'Desmonte Infr. IAP'!AD46+'TOTAL INVERSION IAP'!AD46+'VÚ IAP'!AD46+AC46</f>
        <v>0</v>
      </c>
      <c r="AE46" s="61">
        <f>+'Desmonte Infr. financiada'!AE46+'Inversión 1 financiada'!AE46+VÚ!AE46+'Desmonte Infr. IAP'!AE46+'TOTAL INVERSION IAP'!AE46+'VÚ IAP'!AE46+AD46</f>
        <v>0</v>
      </c>
      <c r="AF46" s="61">
        <f>+'Desmonte Infr. financiada'!AF46+'Inversión 1 financiada'!AF46+VÚ!AF46+'Desmonte Infr. IAP'!AF46+'TOTAL INVERSION IAP'!AF46+'VÚ IAP'!AF46+AE46</f>
        <v>0</v>
      </c>
      <c r="AG46" s="61">
        <f>+'Desmonte Infr. financiada'!AG46+'Inversión 1 financiada'!AG46+VÚ!AG46+'Desmonte Infr. IAP'!AG46+'TOTAL INVERSION IAP'!AG46+'VÚ IAP'!AG46+AF46</f>
        <v>0</v>
      </c>
      <c r="AH46" s="61">
        <f>+'Desmonte Infr. financiada'!AH46+'Inversión 1 financiada'!AH46+VÚ!AH46+'Desmonte Infr. IAP'!AH46+'TOTAL INVERSION IAP'!AH46+'VÚ IAP'!AH46+AG46</f>
        <v>0</v>
      </c>
      <c r="AI46" s="61">
        <f>+'Desmonte Infr. financiada'!AI46+'Inversión 1 financiada'!AI46+VÚ!AI46+'Desmonte Infr. IAP'!AI46+'TOTAL INVERSION IAP'!AI46+'VÚ IAP'!AI46+AH46</f>
        <v>0</v>
      </c>
      <c r="AJ46" s="61">
        <f>+'Desmonte Infr. financiada'!AJ46+'Inversión 1 financiada'!AJ46+VÚ!AJ46+'Desmonte Infr. IAP'!AJ46+'TOTAL INVERSION IAP'!AJ46+'VÚ IAP'!AJ46+AI46</f>
        <v>0</v>
      </c>
      <c r="AK46" s="61">
        <f>+'Desmonte Infr. financiada'!AK46+'Inversión 1 financiada'!AK46+VÚ!AK46+'Desmonte Infr. IAP'!AK46+'TOTAL INVERSION IAP'!AK46+'VÚ IAP'!AK46+AJ46</f>
        <v>0</v>
      </c>
    </row>
    <row r="47" spans="2:37" hidden="1" x14ac:dyDescent="0.25">
      <c r="B47" s="469" t="s">
        <v>317</v>
      </c>
      <c r="C47" s="62" t="str">
        <f>+VLOOKUP(B47,'resumen UCAP'!$A$5:$O$329,2,0)</f>
        <v>PROYECTOR MH DE 1000W SEGUNDA CONVERTIRLO A 400W</v>
      </c>
      <c r="D47" s="63">
        <f>+'Desmonte Infr. financiada'!D47</f>
        <v>440</v>
      </c>
      <c r="E47" s="63" t="str">
        <f>+VLOOKUP(B47,'resumen UCAP'!$A$5:$O$329,3,0)</f>
        <v>Un</v>
      </c>
      <c r="F47" s="64">
        <f>+VLOOKUP(B47,'resumen UCAP'!$A$5:$O$329,15,0)</f>
        <v>509142</v>
      </c>
      <c r="G47" s="124">
        <v>1</v>
      </c>
      <c r="H47" s="61">
        <f>+'Desmonte Infr. financiada'!H47+'Inversión 1 financiada'!H47+VÚ!H47+'Desmonte Infr. IAP'!H47+'TOTAL INVERSION IAP'!H47+'VÚ IAP'!H47+G47</f>
        <v>0</v>
      </c>
      <c r="I47" s="475">
        <f>+'Desmonte Infr. financiada'!I47+'Inversión 1 financiada'!I47+VÚ!I47+'Desmonte Infr. IAP'!I47+'TOTAL INVERSION IAP'!I47+'VÚ IAP'!I47+H47</f>
        <v>0</v>
      </c>
      <c r="J47" s="61">
        <f>+'Desmonte Infr. financiada'!J47+'Inversión 1 financiada'!J47+VÚ!J47+'Desmonte Infr. IAP'!J47+'TOTAL INVERSION IAP'!J47+'VÚ IAP'!J47+I47</f>
        <v>0</v>
      </c>
      <c r="K47" s="61">
        <f>+'Desmonte Infr. financiada'!K47+'Inversión 1 financiada'!K47+VÚ!K47+'Desmonte Infr. IAP'!K47+'TOTAL INVERSION IAP'!K47+'VÚ IAP'!K47+J47</f>
        <v>0</v>
      </c>
      <c r="L47" s="61">
        <f>+'Desmonte Infr. financiada'!L47+'Inversión 1 financiada'!L47+VÚ!L47+'Desmonte Infr. IAP'!L47+'TOTAL INVERSION IAP'!L47+'VÚ IAP'!L47+K47</f>
        <v>0</v>
      </c>
      <c r="M47" s="61">
        <f>+'Desmonte Infr. financiada'!M47+'Inversión 1 financiada'!M47+VÚ!M47+'Desmonte Infr. IAP'!M47+'TOTAL INVERSION IAP'!M47+'VÚ IAP'!M47+L47</f>
        <v>0</v>
      </c>
      <c r="N47" s="61">
        <f>+'Desmonte Infr. financiada'!N47+'Inversión 1 financiada'!N47+VÚ!N47+'Desmonte Infr. IAP'!N47+'TOTAL INVERSION IAP'!N47+'VÚ IAP'!N47+M47</f>
        <v>0</v>
      </c>
      <c r="O47" s="61">
        <f>+'Desmonte Infr. financiada'!O47+'Inversión 1 financiada'!O47+VÚ!O47+'Desmonte Infr. IAP'!O47+'TOTAL INVERSION IAP'!O47+'VÚ IAP'!O47+N47</f>
        <v>0</v>
      </c>
      <c r="P47" s="61">
        <f>+'Desmonte Infr. financiada'!P47+'Inversión 1 financiada'!P47+VÚ!P47+'Desmonte Infr. IAP'!P47+'TOTAL INVERSION IAP'!P47+'VÚ IAP'!P47+O47</f>
        <v>0</v>
      </c>
      <c r="Q47" s="61">
        <f>+'Desmonte Infr. financiada'!Q47+'Inversión 1 financiada'!Q47+VÚ!Q47+'Desmonte Infr. IAP'!Q47+'TOTAL INVERSION IAP'!Q47+'VÚ IAP'!Q47+P47</f>
        <v>0</v>
      </c>
      <c r="R47" s="61">
        <f>+'Desmonte Infr. financiada'!R47+'Inversión 1 financiada'!R47+VÚ!R47+'Desmonte Infr. IAP'!R47+'TOTAL INVERSION IAP'!R47+'VÚ IAP'!R47+Q47</f>
        <v>0</v>
      </c>
      <c r="S47" s="61">
        <f>+'Desmonte Infr. financiada'!S47+'Inversión 1 financiada'!S47+VÚ!S47+'Desmonte Infr. IAP'!S47+'TOTAL INVERSION IAP'!S47+'VÚ IAP'!S47+R47</f>
        <v>0</v>
      </c>
      <c r="T47" s="61">
        <f>+'Desmonte Infr. financiada'!T47+'Inversión 1 financiada'!T47+VÚ!T47+'Desmonte Infr. IAP'!T47+'TOTAL INVERSION IAP'!T47+'VÚ IAP'!T47+S47</f>
        <v>0</v>
      </c>
      <c r="U47" s="61">
        <f>+'Desmonte Infr. financiada'!U47+'Inversión 1 financiada'!U47+VÚ!U47+'Desmonte Infr. IAP'!U47+'TOTAL INVERSION IAP'!U47+'VÚ IAP'!U47+T47</f>
        <v>0</v>
      </c>
      <c r="V47" s="61">
        <f>+'Desmonte Infr. financiada'!V47+'Inversión 1 financiada'!V47+VÚ!V47+'Desmonte Infr. IAP'!V47+'TOTAL INVERSION IAP'!V47+'VÚ IAP'!V47+U47</f>
        <v>0</v>
      </c>
      <c r="W47" s="61">
        <f>+'Desmonte Infr. financiada'!W47+'Inversión 1 financiada'!W47+VÚ!W47+'Desmonte Infr. IAP'!W47+'TOTAL INVERSION IAP'!W47+'VÚ IAP'!W47+V47</f>
        <v>0</v>
      </c>
      <c r="X47" s="61">
        <f>+'Desmonte Infr. financiada'!X47+'Inversión 1 financiada'!X47+VÚ!X47+'Desmonte Infr. IAP'!X47+'TOTAL INVERSION IAP'!X47+'VÚ IAP'!X47+W47</f>
        <v>0</v>
      </c>
      <c r="Y47" s="61">
        <f>+'Desmonte Infr. financiada'!Y47+'Inversión 1 financiada'!Y47+VÚ!Y47+'Desmonte Infr. IAP'!Y47+'TOTAL INVERSION IAP'!Y47+'VÚ IAP'!Y47+X47</f>
        <v>0</v>
      </c>
      <c r="Z47" s="61">
        <f>+'Desmonte Infr. financiada'!Z47+'Inversión 1 financiada'!Z47+VÚ!Z47+'Desmonte Infr. IAP'!Z47+'TOTAL INVERSION IAP'!Z47+'VÚ IAP'!Z47+Y47</f>
        <v>0</v>
      </c>
      <c r="AA47" s="61">
        <f>+'Desmonte Infr. financiada'!AA47+'Inversión 1 financiada'!AA47+VÚ!AA47+'Desmonte Infr. IAP'!AA47+'TOTAL INVERSION IAP'!AA47+'VÚ IAP'!AA47+Z47</f>
        <v>0</v>
      </c>
      <c r="AB47" s="61">
        <f>+'Desmonte Infr. financiada'!AB47+'Inversión 1 financiada'!AB47+VÚ!AB47+'Desmonte Infr. IAP'!AB47+'TOTAL INVERSION IAP'!AB47+'VÚ IAP'!AB47+AA47</f>
        <v>0</v>
      </c>
      <c r="AC47" s="61">
        <f>+'Desmonte Infr. financiada'!AC47+'Inversión 1 financiada'!AC47+VÚ!AC47+'Desmonte Infr. IAP'!AC47+'TOTAL INVERSION IAP'!AC47+'VÚ IAP'!AC47+AB47</f>
        <v>0</v>
      </c>
      <c r="AD47" s="61">
        <f>+'Desmonte Infr. financiada'!AD47+'Inversión 1 financiada'!AD47+VÚ!AD47+'Desmonte Infr. IAP'!AD47+'TOTAL INVERSION IAP'!AD47+'VÚ IAP'!AD47+AC47</f>
        <v>0</v>
      </c>
      <c r="AE47" s="61">
        <f>+'Desmonte Infr. financiada'!AE47+'Inversión 1 financiada'!AE47+VÚ!AE47+'Desmonte Infr. IAP'!AE47+'TOTAL INVERSION IAP'!AE47+'VÚ IAP'!AE47+AD47</f>
        <v>0</v>
      </c>
      <c r="AF47" s="61">
        <f>+'Desmonte Infr. financiada'!AF47+'Inversión 1 financiada'!AF47+VÚ!AF47+'Desmonte Infr. IAP'!AF47+'TOTAL INVERSION IAP'!AF47+'VÚ IAP'!AF47+AE47</f>
        <v>0</v>
      </c>
      <c r="AG47" s="61">
        <f>+'Desmonte Infr. financiada'!AG47+'Inversión 1 financiada'!AG47+VÚ!AG47+'Desmonte Infr. IAP'!AG47+'TOTAL INVERSION IAP'!AG47+'VÚ IAP'!AG47+AF47</f>
        <v>0</v>
      </c>
      <c r="AH47" s="61">
        <f>+'Desmonte Infr. financiada'!AH47+'Inversión 1 financiada'!AH47+VÚ!AH47+'Desmonte Infr. IAP'!AH47+'TOTAL INVERSION IAP'!AH47+'VÚ IAP'!AH47+AG47</f>
        <v>0</v>
      </c>
      <c r="AI47" s="61">
        <f>+'Desmonte Infr. financiada'!AI47+'Inversión 1 financiada'!AI47+VÚ!AI47+'Desmonte Infr. IAP'!AI47+'TOTAL INVERSION IAP'!AI47+'VÚ IAP'!AI47+AH47</f>
        <v>0</v>
      </c>
      <c r="AJ47" s="61">
        <f>+'Desmonte Infr. financiada'!AJ47+'Inversión 1 financiada'!AJ47+VÚ!AJ47+'Desmonte Infr. IAP'!AJ47+'TOTAL INVERSION IAP'!AJ47+'VÚ IAP'!AJ47+AI47</f>
        <v>0</v>
      </c>
      <c r="AK47" s="61">
        <f>+'Desmonte Infr. financiada'!AK47+'Inversión 1 financiada'!AK47+VÚ!AK47+'Desmonte Infr. IAP'!AK47+'TOTAL INVERSION IAP'!AK47+'VÚ IAP'!AK47+AJ47</f>
        <v>0</v>
      </c>
    </row>
    <row r="48" spans="2:37" hidden="1" x14ac:dyDescent="0.25">
      <c r="B48" s="469" t="s">
        <v>76</v>
      </c>
      <c r="C48" s="62" t="str">
        <f>+VLOOKUP(B48,'resumen UCAP'!$A$5:$O$329,2,0)</f>
        <v>LUMINARIA NA 100 NUEVA</v>
      </c>
      <c r="D48" s="63">
        <f>+'Desmonte Infr. financiada'!D48</f>
        <v>115</v>
      </c>
      <c r="E48" s="63" t="str">
        <f>+VLOOKUP(B48,'resumen UCAP'!$A$5:$O$329,3,0)</f>
        <v>Un</v>
      </c>
      <c r="F48" s="64">
        <f>+VLOOKUP(B48,'resumen UCAP'!$A$5:$O$329,15,0)</f>
        <v>211467</v>
      </c>
      <c r="G48" s="123">
        <v>16</v>
      </c>
      <c r="H48" s="61">
        <f>+'Desmonte Infr. financiada'!H48+'Inversión 1 financiada'!H48+VÚ!H48+'Desmonte Infr. IAP'!H48+'TOTAL INVERSION IAP'!H48+'VÚ IAP'!H48+G48</f>
        <v>0</v>
      </c>
      <c r="I48" s="475">
        <f>+'Desmonte Infr. financiada'!I48+'Inversión 1 financiada'!I48+VÚ!I48+'Desmonte Infr. IAP'!I48+'TOTAL INVERSION IAP'!I48+'VÚ IAP'!I48+H48</f>
        <v>0</v>
      </c>
      <c r="J48" s="61">
        <f>+'Desmonte Infr. financiada'!J48+'Inversión 1 financiada'!J48+VÚ!J48+'Desmonte Infr. IAP'!J48+'TOTAL INVERSION IAP'!J48+'VÚ IAP'!J48+I48</f>
        <v>0</v>
      </c>
      <c r="K48" s="61">
        <f>+'Desmonte Infr. financiada'!K48+'Inversión 1 financiada'!K48+VÚ!K48+'Desmonte Infr. IAP'!K48+'TOTAL INVERSION IAP'!K48+'VÚ IAP'!K48+J48</f>
        <v>0</v>
      </c>
      <c r="L48" s="61">
        <f>+'Desmonte Infr. financiada'!L48+'Inversión 1 financiada'!L48+VÚ!L48+'Desmonte Infr. IAP'!L48+'TOTAL INVERSION IAP'!L48+'VÚ IAP'!L48+K48</f>
        <v>0</v>
      </c>
      <c r="M48" s="61">
        <f>+'Desmonte Infr. financiada'!M48+'Inversión 1 financiada'!M48+VÚ!M48+'Desmonte Infr. IAP'!M48+'TOTAL INVERSION IAP'!M48+'VÚ IAP'!M48+L48</f>
        <v>0</v>
      </c>
      <c r="N48" s="61">
        <f>+'Desmonte Infr. financiada'!N48+'Inversión 1 financiada'!N48+VÚ!N48+'Desmonte Infr. IAP'!N48+'TOTAL INVERSION IAP'!N48+'VÚ IAP'!N48+M48</f>
        <v>0</v>
      </c>
      <c r="O48" s="61">
        <f>+'Desmonte Infr. financiada'!O48+'Inversión 1 financiada'!O48+VÚ!O48+'Desmonte Infr. IAP'!O48+'TOTAL INVERSION IAP'!O48+'VÚ IAP'!O48+N48</f>
        <v>0</v>
      </c>
      <c r="P48" s="61">
        <f>+'Desmonte Infr. financiada'!P48+'Inversión 1 financiada'!P48+VÚ!P48+'Desmonte Infr. IAP'!P48+'TOTAL INVERSION IAP'!P48+'VÚ IAP'!P48+O48</f>
        <v>0</v>
      </c>
      <c r="Q48" s="61">
        <f>+'Desmonte Infr. financiada'!Q48+'Inversión 1 financiada'!Q48+VÚ!Q48+'Desmonte Infr. IAP'!Q48+'TOTAL INVERSION IAP'!Q48+'VÚ IAP'!Q48+P48</f>
        <v>0</v>
      </c>
      <c r="R48" s="61">
        <f>+'Desmonte Infr. financiada'!R48+'Inversión 1 financiada'!R48+VÚ!R48+'Desmonte Infr. IAP'!R48+'TOTAL INVERSION IAP'!R48+'VÚ IAP'!R48+Q48</f>
        <v>0</v>
      </c>
      <c r="S48" s="61">
        <f>+'Desmonte Infr. financiada'!S48+'Inversión 1 financiada'!S48+VÚ!S48+'Desmonte Infr. IAP'!S48+'TOTAL INVERSION IAP'!S48+'VÚ IAP'!S48+R48</f>
        <v>0</v>
      </c>
      <c r="T48" s="61">
        <f>+'Desmonte Infr. financiada'!T48+'Inversión 1 financiada'!T48+VÚ!T48+'Desmonte Infr. IAP'!T48+'TOTAL INVERSION IAP'!T48+'VÚ IAP'!T48+S48</f>
        <v>0</v>
      </c>
      <c r="U48" s="61">
        <f>+'Desmonte Infr. financiada'!U48+'Inversión 1 financiada'!U48+VÚ!U48+'Desmonte Infr. IAP'!U48+'TOTAL INVERSION IAP'!U48+'VÚ IAP'!U48+T48</f>
        <v>0</v>
      </c>
      <c r="V48" s="61">
        <f>+'Desmonte Infr. financiada'!V48+'Inversión 1 financiada'!V48+VÚ!V48+'Desmonte Infr. IAP'!V48+'TOTAL INVERSION IAP'!V48+'VÚ IAP'!V48+U48</f>
        <v>0</v>
      </c>
      <c r="W48" s="61">
        <f>+'Desmonte Infr. financiada'!W48+'Inversión 1 financiada'!W48+VÚ!W48+'Desmonte Infr. IAP'!W48+'TOTAL INVERSION IAP'!W48+'VÚ IAP'!W48+V48</f>
        <v>0</v>
      </c>
      <c r="X48" s="61">
        <f>+'Desmonte Infr. financiada'!X48+'Inversión 1 financiada'!X48+VÚ!X48+'Desmonte Infr. IAP'!X48+'TOTAL INVERSION IAP'!X48+'VÚ IAP'!X48+W48</f>
        <v>0</v>
      </c>
      <c r="Y48" s="61">
        <f>+'Desmonte Infr. financiada'!Y48+'Inversión 1 financiada'!Y48+VÚ!Y48+'Desmonte Infr. IAP'!Y48+'TOTAL INVERSION IAP'!Y48+'VÚ IAP'!Y48+X48</f>
        <v>0</v>
      </c>
      <c r="Z48" s="61">
        <f>+'Desmonte Infr. financiada'!Z48+'Inversión 1 financiada'!Z48+VÚ!Z48+'Desmonte Infr. IAP'!Z48+'TOTAL INVERSION IAP'!Z48+'VÚ IAP'!Z48+Y48</f>
        <v>0</v>
      </c>
      <c r="AA48" s="61">
        <f>+'Desmonte Infr. financiada'!AA48+'Inversión 1 financiada'!AA48+VÚ!AA48+'Desmonte Infr. IAP'!AA48+'TOTAL INVERSION IAP'!AA48+'VÚ IAP'!AA48+Z48</f>
        <v>0</v>
      </c>
      <c r="AB48" s="61">
        <f>+'Desmonte Infr. financiada'!AB48+'Inversión 1 financiada'!AB48+VÚ!AB48+'Desmonte Infr. IAP'!AB48+'TOTAL INVERSION IAP'!AB48+'VÚ IAP'!AB48+AA48</f>
        <v>0</v>
      </c>
      <c r="AC48" s="61">
        <f>+'Desmonte Infr. financiada'!AC48+'Inversión 1 financiada'!AC48+VÚ!AC48+'Desmonte Infr. IAP'!AC48+'TOTAL INVERSION IAP'!AC48+'VÚ IAP'!AC48+AB48</f>
        <v>0</v>
      </c>
      <c r="AD48" s="61">
        <f>+'Desmonte Infr. financiada'!AD48+'Inversión 1 financiada'!AD48+VÚ!AD48+'Desmonte Infr. IAP'!AD48+'TOTAL INVERSION IAP'!AD48+'VÚ IAP'!AD48+AC48</f>
        <v>0</v>
      </c>
      <c r="AE48" s="61">
        <f>+'Desmonte Infr. financiada'!AE48+'Inversión 1 financiada'!AE48+VÚ!AE48+'Desmonte Infr. IAP'!AE48+'TOTAL INVERSION IAP'!AE48+'VÚ IAP'!AE48+AD48</f>
        <v>0</v>
      </c>
      <c r="AF48" s="61">
        <f>+'Desmonte Infr. financiada'!AF48+'Inversión 1 financiada'!AF48+VÚ!AF48+'Desmonte Infr. IAP'!AF48+'TOTAL INVERSION IAP'!AF48+'VÚ IAP'!AF48+AE48</f>
        <v>0</v>
      </c>
      <c r="AG48" s="61">
        <f>+'Desmonte Infr. financiada'!AG48+'Inversión 1 financiada'!AG48+VÚ!AG48+'Desmonte Infr. IAP'!AG48+'TOTAL INVERSION IAP'!AG48+'VÚ IAP'!AG48+AF48</f>
        <v>0</v>
      </c>
      <c r="AH48" s="61">
        <f>+'Desmonte Infr. financiada'!AH48+'Inversión 1 financiada'!AH48+VÚ!AH48+'Desmonte Infr. IAP'!AH48+'TOTAL INVERSION IAP'!AH48+'VÚ IAP'!AH48+AG48</f>
        <v>0</v>
      </c>
      <c r="AI48" s="61">
        <f>+'Desmonte Infr. financiada'!AI48+'Inversión 1 financiada'!AI48+VÚ!AI48+'Desmonte Infr. IAP'!AI48+'TOTAL INVERSION IAP'!AI48+'VÚ IAP'!AI48+AH48</f>
        <v>0</v>
      </c>
      <c r="AJ48" s="61">
        <f>+'Desmonte Infr. financiada'!AJ48+'Inversión 1 financiada'!AJ48+VÚ!AJ48+'Desmonte Infr. IAP'!AJ48+'TOTAL INVERSION IAP'!AJ48+'VÚ IAP'!AJ48+AI48</f>
        <v>0</v>
      </c>
      <c r="AK48" s="61">
        <f>+'Desmonte Infr. financiada'!AK48+'Inversión 1 financiada'!AK48+VÚ!AK48+'Desmonte Infr. IAP'!AK48+'TOTAL INVERSION IAP'!AK48+'VÚ IAP'!AK48+AJ48</f>
        <v>0</v>
      </c>
    </row>
    <row r="49" spans="2:37" hidden="1" x14ac:dyDescent="0.25">
      <c r="B49" s="469" t="s">
        <v>318</v>
      </c>
      <c r="C49" s="62" t="str">
        <f>+VLOOKUP(B49,'resumen UCAP'!$A$5:$O$329,2,0)</f>
        <v>LUMINARIA NA 70W NUEVA</v>
      </c>
      <c r="D49" s="63">
        <f>+'Desmonte Infr. financiada'!D49</f>
        <v>81</v>
      </c>
      <c r="E49" s="63" t="str">
        <f>+VLOOKUP(B49,'resumen UCAP'!$A$5:$O$329,3,0)</f>
        <v>Un</v>
      </c>
      <c r="F49" s="64">
        <f>+VLOOKUP(B49,'resumen UCAP'!$A$5:$O$329,15,0)</f>
        <v>213666</v>
      </c>
      <c r="G49" s="123">
        <v>157</v>
      </c>
      <c r="H49" s="61">
        <f>+'Desmonte Infr. financiada'!H49+'Inversión 1 financiada'!H49+VÚ!H49+'Desmonte Infr. IAP'!H49+'TOTAL INVERSION IAP'!H49+'VÚ IAP'!H49+G49</f>
        <v>0</v>
      </c>
      <c r="I49" s="475">
        <f>+'Desmonte Infr. financiada'!I49+'Inversión 1 financiada'!I49+VÚ!I49+'Desmonte Infr. IAP'!I49+'TOTAL INVERSION IAP'!I49+'VÚ IAP'!I49+H49</f>
        <v>0</v>
      </c>
      <c r="J49" s="61">
        <f>+'Desmonte Infr. financiada'!J49+'Inversión 1 financiada'!J49+VÚ!J49+'Desmonte Infr. IAP'!J49+'TOTAL INVERSION IAP'!J49+'VÚ IAP'!J49+I49</f>
        <v>0</v>
      </c>
      <c r="K49" s="61">
        <f>+'Desmonte Infr. financiada'!K49+'Inversión 1 financiada'!K49+VÚ!K49+'Desmonte Infr. IAP'!K49+'TOTAL INVERSION IAP'!K49+'VÚ IAP'!K49+J49</f>
        <v>0</v>
      </c>
      <c r="L49" s="61">
        <f>+'Desmonte Infr. financiada'!L49+'Inversión 1 financiada'!L49+VÚ!L49+'Desmonte Infr. IAP'!L49+'TOTAL INVERSION IAP'!L49+'VÚ IAP'!L49+K49</f>
        <v>0</v>
      </c>
      <c r="M49" s="61">
        <f>+'Desmonte Infr. financiada'!M49+'Inversión 1 financiada'!M49+VÚ!M49+'Desmonte Infr. IAP'!M49+'TOTAL INVERSION IAP'!M49+'VÚ IAP'!M49+L49</f>
        <v>0</v>
      </c>
      <c r="N49" s="61">
        <f>+'Desmonte Infr. financiada'!N49+'Inversión 1 financiada'!N49+VÚ!N49+'Desmonte Infr. IAP'!N49+'TOTAL INVERSION IAP'!N49+'VÚ IAP'!N49+M49</f>
        <v>0</v>
      </c>
      <c r="O49" s="61">
        <f>+'Desmonte Infr. financiada'!O49+'Inversión 1 financiada'!O49+VÚ!O49+'Desmonte Infr. IAP'!O49+'TOTAL INVERSION IAP'!O49+'VÚ IAP'!O49+N49</f>
        <v>0</v>
      </c>
      <c r="P49" s="61">
        <f>+'Desmonte Infr. financiada'!P49+'Inversión 1 financiada'!P49+VÚ!P49+'Desmonte Infr. IAP'!P49+'TOTAL INVERSION IAP'!P49+'VÚ IAP'!P49+O49</f>
        <v>0</v>
      </c>
      <c r="Q49" s="61">
        <f>+'Desmonte Infr. financiada'!Q49+'Inversión 1 financiada'!Q49+VÚ!Q49+'Desmonte Infr. IAP'!Q49+'TOTAL INVERSION IAP'!Q49+'VÚ IAP'!Q49+P49</f>
        <v>0</v>
      </c>
      <c r="R49" s="61">
        <f>+'Desmonte Infr. financiada'!R49+'Inversión 1 financiada'!R49+VÚ!R49+'Desmonte Infr. IAP'!R49+'TOTAL INVERSION IAP'!R49+'VÚ IAP'!R49+Q49</f>
        <v>0</v>
      </c>
      <c r="S49" s="61">
        <f>+'Desmonte Infr. financiada'!S49+'Inversión 1 financiada'!S49+VÚ!S49+'Desmonte Infr. IAP'!S49+'TOTAL INVERSION IAP'!S49+'VÚ IAP'!S49+R49</f>
        <v>0</v>
      </c>
      <c r="T49" s="61">
        <f>+'Desmonte Infr. financiada'!T49+'Inversión 1 financiada'!T49+VÚ!T49+'Desmonte Infr. IAP'!T49+'TOTAL INVERSION IAP'!T49+'VÚ IAP'!T49+S49</f>
        <v>0</v>
      </c>
      <c r="U49" s="61">
        <f>+'Desmonte Infr. financiada'!U49+'Inversión 1 financiada'!U49+VÚ!U49+'Desmonte Infr. IAP'!U49+'TOTAL INVERSION IAP'!U49+'VÚ IAP'!U49+T49</f>
        <v>0</v>
      </c>
      <c r="V49" s="61">
        <f>+'Desmonte Infr. financiada'!V49+'Inversión 1 financiada'!V49+VÚ!V49+'Desmonte Infr. IAP'!V49+'TOTAL INVERSION IAP'!V49+'VÚ IAP'!V49+U49</f>
        <v>0</v>
      </c>
      <c r="W49" s="61">
        <f>+'Desmonte Infr. financiada'!W49+'Inversión 1 financiada'!W49+VÚ!W49+'Desmonte Infr. IAP'!W49+'TOTAL INVERSION IAP'!W49+'VÚ IAP'!W49+V49</f>
        <v>0</v>
      </c>
      <c r="X49" s="61">
        <f>+'Desmonte Infr. financiada'!X49+'Inversión 1 financiada'!X49+VÚ!X49+'Desmonte Infr. IAP'!X49+'TOTAL INVERSION IAP'!X49+'VÚ IAP'!X49+W49</f>
        <v>0</v>
      </c>
      <c r="Y49" s="61">
        <f>+'Desmonte Infr. financiada'!Y49+'Inversión 1 financiada'!Y49+VÚ!Y49+'Desmonte Infr. IAP'!Y49+'TOTAL INVERSION IAP'!Y49+'VÚ IAP'!Y49+X49</f>
        <v>0</v>
      </c>
      <c r="Z49" s="61">
        <f>+'Desmonte Infr. financiada'!Z49+'Inversión 1 financiada'!Z49+VÚ!Z49+'Desmonte Infr. IAP'!Z49+'TOTAL INVERSION IAP'!Z49+'VÚ IAP'!Z49+Y49</f>
        <v>0</v>
      </c>
      <c r="AA49" s="61">
        <f>+'Desmonte Infr. financiada'!AA49+'Inversión 1 financiada'!AA49+VÚ!AA49+'Desmonte Infr. IAP'!AA49+'TOTAL INVERSION IAP'!AA49+'VÚ IAP'!AA49+Z49</f>
        <v>0</v>
      </c>
      <c r="AB49" s="61">
        <f>+'Desmonte Infr. financiada'!AB49+'Inversión 1 financiada'!AB49+VÚ!AB49+'Desmonte Infr. IAP'!AB49+'TOTAL INVERSION IAP'!AB49+'VÚ IAP'!AB49+AA49</f>
        <v>0</v>
      </c>
      <c r="AC49" s="61">
        <f>+'Desmonte Infr. financiada'!AC49+'Inversión 1 financiada'!AC49+VÚ!AC49+'Desmonte Infr. IAP'!AC49+'TOTAL INVERSION IAP'!AC49+'VÚ IAP'!AC49+AB49</f>
        <v>0</v>
      </c>
      <c r="AD49" s="61">
        <f>+'Desmonte Infr. financiada'!AD49+'Inversión 1 financiada'!AD49+VÚ!AD49+'Desmonte Infr. IAP'!AD49+'TOTAL INVERSION IAP'!AD49+'VÚ IAP'!AD49+AC49</f>
        <v>0</v>
      </c>
      <c r="AE49" s="61">
        <f>+'Desmonte Infr. financiada'!AE49+'Inversión 1 financiada'!AE49+VÚ!AE49+'Desmonte Infr. IAP'!AE49+'TOTAL INVERSION IAP'!AE49+'VÚ IAP'!AE49+AD49</f>
        <v>0</v>
      </c>
      <c r="AF49" s="61">
        <f>+'Desmonte Infr. financiada'!AF49+'Inversión 1 financiada'!AF49+VÚ!AF49+'Desmonte Infr. IAP'!AF49+'TOTAL INVERSION IAP'!AF49+'VÚ IAP'!AF49+AE49</f>
        <v>0</v>
      </c>
      <c r="AG49" s="61">
        <f>+'Desmonte Infr. financiada'!AG49+'Inversión 1 financiada'!AG49+VÚ!AG49+'Desmonte Infr. IAP'!AG49+'TOTAL INVERSION IAP'!AG49+'VÚ IAP'!AG49+AF49</f>
        <v>0</v>
      </c>
      <c r="AH49" s="61">
        <f>+'Desmonte Infr. financiada'!AH49+'Inversión 1 financiada'!AH49+VÚ!AH49+'Desmonte Infr. IAP'!AH49+'TOTAL INVERSION IAP'!AH49+'VÚ IAP'!AH49+AG49</f>
        <v>0</v>
      </c>
      <c r="AI49" s="61">
        <f>+'Desmonte Infr. financiada'!AI49+'Inversión 1 financiada'!AI49+VÚ!AI49+'Desmonte Infr. IAP'!AI49+'TOTAL INVERSION IAP'!AI49+'VÚ IAP'!AI49+AH49</f>
        <v>0</v>
      </c>
      <c r="AJ49" s="61">
        <f>+'Desmonte Infr. financiada'!AJ49+'Inversión 1 financiada'!AJ49+VÚ!AJ49+'Desmonte Infr. IAP'!AJ49+'TOTAL INVERSION IAP'!AJ49+'VÚ IAP'!AJ49+AI49</f>
        <v>0</v>
      </c>
      <c r="AK49" s="61">
        <f>+'Desmonte Infr. financiada'!AK49+'Inversión 1 financiada'!AK49+VÚ!AK49+'Desmonte Infr. IAP'!AK49+'TOTAL INVERSION IAP'!AK49+'VÚ IAP'!AK49+AJ49</f>
        <v>0</v>
      </c>
    </row>
    <row r="50" spans="2:37" hidden="1" x14ac:dyDescent="0.25">
      <c r="B50" s="469" t="s">
        <v>319</v>
      </c>
      <c r="C50" s="62" t="str">
        <f>+VLOOKUP(B50,'resumen UCAP'!$A$5:$O$329,2,0)</f>
        <v>LUMINARIA NA 150W NUEVA</v>
      </c>
      <c r="D50" s="63">
        <f>+'Desmonte Infr. financiada'!D50</f>
        <v>169</v>
      </c>
      <c r="E50" s="63" t="str">
        <f>+VLOOKUP(B50,'resumen UCAP'!$A$5:$O$329,3,0)</f>
        <v>Un</v>
      </c>
      <c r="F50" s="64">
        <f>+VLOOKUP(B50,'resumen UCAP'!$A$5:$O$329,15,0)</f>
        <v>329001</v>
      </c>
      <c r="G50" s="123">
        <v>122</v>
      </c>
      <c r="H50" s="61">
        <f>+'Desmonte Infr. financiada'!H50+'Inversión 1 financiada'!H50+VÚ!H50+'Desmonte Infr. IAP'!H50+'TOTAL INVERSION IAP'!H50+'VÚ IAP'!H50+G50</f>
        <v>0</v>
      </c>
      <c r="I50" s="475">
        <f>+'Desmonte Infr. financiada'!I50+'Inversión 1 financiada'!I50+VÚ!I50+'Desmonte Infr. IAP'!I50+'TOTAL INVERSION IAP'!I50+'VÚ IAP'!I50+H50</f>
        <v>0</v>
      </c>
      <c r="J50" s="61">
        <f>+'Desmonte Infr. financiada'!J50+'Inversión 1 financiada'!J50+VÚ!J50+'Desmonte Infr. IAP'!J50+'TOTAL INVERSION IAP'!J50+'VÚ IAP'!J50+I50</f>
        <v>0</v>
      </c>
      <c r="K50" s="61">
        <f>+'Desmonte Infr. financiada'!K50+'Inversión 1 financiada'!K50+VÚ!K50+'Desmonte Infr. IAP'!K50+'TOTAL INVERSION IAP'!K50+'VÚ IAP'!K50+J50</f>
        <v>0</v>
      </c>
      <c r="L50" s="61">
        <f>+'Desmonte Infr. financiada'!L50+'Inversión 1 financiada'!L50+VÚ!L50+'Desmonte Infr. IAP'!L50+'TOTAL INVERSION IAP'!L50+'VÚ IAP'!L50+K50</f>
        <v>0</v>
      </c>
      <c r="M50" s="61">
        <f>+'Desmonte Infr. financiada'!M50+'Inversión 1 financiada'!M50+VÚ!M50+'Desmonte Infr. IAP'!M50+'TOTAL INVERSION IAP'!M50+'VÚ IAP'!M50+L50</f>
        <v>0</v>
      </c>
      <c r="N50" s="61">
        <f>+'Desmonte Infr. financiada'!N50+'Inversión 1 financiada'!N50+VÚ!N50+'Desmonte Infr. IAP'!N50+'TOTAL INVERSION IAP'!N50+'VÚ IAP'!N50+M50</f>
        <v>0</v>
      </c>
      <c r="O50" s="61">
        <f>+'Desmonte Infr. financiada'!O50+'Inversión 1 financiada'!O50+VÚ!O50+'Desmonte Infr. IAP'!O50+'TOTAL INVERSION IAP'!O50+'VÚ IAP'!O50+N50</f>
        <v>0</v>
      </c>
      <c r="P50" s="61">
        <f>+'Desmonte Infr. financiada'!P50+'Inversión 1 financiada'!P50+VÚ!P50+'Desmonte Infr. IAP'!P50+'TOTAL INVERSION IAP'!P50+'VÚ IAP'!P50+O50</f>
        <v>0</v>
      </c>
      <c r="Q50" s="61">
        <f>+'Desmonte Infr. financiada'!Q50+'Inversión 1 financiada'!Q50+VÚ!Q50+'Desmonte Infr. IAP'!Q50+'TOTAL INVERSION IAP'!Q50+'VÚ IAP'!Q50+P50</f>
        <v>0</v>
      </c>
      <c r="R50" s="61">
        <f>+'Desmonte Infr. financiada'!R50+'Inversión 1 financiada'!R50+VÚ!R50+'Desmonte Infr. IAP'!R50+'TOTAL INVERSION IAP'!R50+'VÚ IAP'!R50+Q50</f>
        <v>0</v>
      </c>
      <c r="S50" s="61">
        <f>+'Desmonte Infr. financiada'!S50+'Inversión 1 financiada'!S50+VÚ!S50+'Desmonte Infr. IAP'!S50+'TOTAL INVERSION IAP'!S50+'VÚ IAP'!S50+R50</f>
        <v>0</v>
      </c>
      <c r="T50" s="61">
        <f>+'Desmonte Infr. financiada'!T50+'Inversión 1 financiada'!T50+VÚ!T50+'Desmonte Infr. IAP'!T50+'TOTAL INVERSION IAP'!T50+'VÚ IAP'!T50+S50</f>
        <v>0</v>
      </c>
      <c r="U50" s="61">
        <f>+'Desmonte Infr. financiada'!U50+'Inversión 1 financiada'!U50+VÚ!U50+'Desmonte Infr. IAP'!U50+'TOTAL INVERSION IAP'!U50+'VÚ IAP'!U50+T50</f>
        <v>0</v>
      </c>
      <c r="V50" s="61">
        <f>+'Desmonte Infr. financiada'!V50+'Inversión 1 financiada'!V50+VÚ!V50+'Desmonte Infr. IAP'!V50+'TOTAL INVERSION IAP'!V50+'VÚ IAP'!V50+U50</f>
        <v>0</v>
      </c>
      <c r="W50" s="61">
        <f>+'Desmonte Infr. financiada'!W50+'Inversión 1 financiada'!W50+VÚ!W50+'Desmonte Infr. IAP'!W50+'TOTAL INVERSION IAP'!W50+'VÚ IAP'!W50+V50</f>
        <v>0</v>
      </c>
      <c r="X50" s="61">
        <f>+'Desmonte Infr. financiada'!X50+'Inversión 1 financiada'!X50+VÚ!X50+'Desmonte Infr. IAP'!X50+'TOTAL INVERSION IAP'!X50+'VÚ IAP'!X50+W50</f>
        <v>0</v>
      </c>
      <c r="Y50" s="61">
        <f>+'Desmonte Infr. financiada'!Y50+'Inversión 1 financiada'!Y50+VÚ!Y50+'Desmonte Infr. IAP'!Y50+'TOTAL INVERSION IAP'!Y50+'VÚ IAP'!Y50+X50</f>
        <v>0</v>
      </c>
      <c r="Z50" s="61">
        <f>+'Desmonte Infr. financiada'!Z50+'Inversión 1 financiada'!Z50+VÚ!Z50+'Desmonte Infr. IAP'!Z50+'TOTAL INVERSION IAP'!Z50+'VÚ IAP'!Z50+Y50</f>
        <v>0</v>
      </c>
      <c r="AA50" s="61">
        <f>+'Desmonte Infr. financiada'!AA50+'Inversión 1 financiada'!AA50+VÚ!AA50+'Desmonte Infr. IAP'!AA50+'TOTAL INVERSION IAP'!AA50+'VÚ IAP'!AA50+Z50</f>
        <v>0</v>
      </c>
      <c r="AB50" s="61">
        <f>+'Desmonte Infr. financiada'!AB50+'Inversión 1 financiada'!AB50+VÚ!AB50+'Desmonte Infr. IAP'!AB50+'TOTAL INVERSION IAP'!AB50+'VÚ IAP'!AB50+AA50</f>
        <v>0</v>
      </c>
      <c r="AC50" s="61">
        <f>+'Desmonte Infr. financiada'!AC50+'Inversión 1 financiada'!AC50+VÚ!AC50+'Desmonte Infr. IAP'!AC50+'TOTAL INVERSION IAP'!AC50+'VÚ IAP'!AC50+AB50</f>
        <v>0</v>
      </c>
      <c r="AD50" s="61">
        <f>+'Desmonte Infr. financiada'!AD50+'Inversión 1 financiada'!AD50+VÚ!AD50+'Desmonte Infr. IAP'!AD50+'TOTAL INVERSION IAP'!AD50+'VÚ IAP'!AD50+AC50</f>
        <v>0</v>
      </c>
      <c r="AE50" s="61">
        <f>+'Desmonte Infr. financiada'!AE50+'Inversión 1 financiada'!AE50+VÚ!AE50+'Desmonte Infr. IAP'!AE50+'TOTAL INVERSION IAP'!AE50+'VÚ IAP'!AE50+AD50</f>
        <v>0</v>
      </c>
      <c r="AF50" s="61">
        <f>+'Desmonte Infr. financiada'!AF50+'Inversión 1 financiada'!AF50+VÚ!AF50+'Desmonte Infr. IAP'!AF50+'TOTAL INVERSION IAP'!AF50+'VÚ IAP'!AF50+AE50</f>
        <v>0</v>
      </c>
      <c r="AG50" s="61">
        <f>+'Desmonte Infr. financiada'!AG50+'Inversión 1 financiada'!AG50+VÚ!AG50+'Desmonte Infr. IAP'!AG50+'TOTAL INVERSION IAP'!AG50+'VÚ IAP'!AG50+AF50</f>
        <v>0</v>
      </c>
      <c r="AH50" s="61">
        <f>+'Desmonte Infr. financiada'!AH50+'Inversión 1 financiada'!AH50+VÚ!AH50+'Desmonte Infr. IAP'!AH50+'TOTAL INVERSION IAP'!AH50+'VÚ IAP'!AH50+AG50</f>
        <v>0</v>
      </c>
      <c r="AI50" s="61">
        <f>+'Desmonte Infr. financiada'!AI50+'Inversión 1 financiada'!AI50+VÚ!AI50+'Desmonte Infr. IAP'!AI50+'TOTAL INVERSION IAP'!AI50+'VÚ IAP'!AI50+AH50</f>
        <v>0</v>
      </c>
      <c r="AJ50" s="61">
        <f>+'Desmonte Infr. financiada'!AJ50+'Inversión 1 financiada'!AJ50+VÚ!AJ50+'Desmonte Infr. IAP'!AJ50+'TOTAL INVERSION IAP'!AJ50+'VÚ IAP'!AJ50+AI50</f>
        <v>0</v>
      </c>
      <c r="AK50" s="61">
        <f>+'Desmonte Infr. financiada'!AK50+'Inversión 1 financiada'!AK50+VÚ!AK50+'Desmonte Infr. IAP'!AK50+'TOTAL INVERSION IAP'!AK50+'VÚ IAP'!AK50+AJ50</f>
        <v>0</v>
      </c>
    </row>
    <row r="51" spans="2:37" hidden="1" x14ac:dyDescent="0.25">
      <c r="B51" s="469" t="s">
        <v>320</v>
      </c>
      <c r="C51" s="62" t="str">
        <f>+VLOOKUP(B51,'resumen UCAP'!$A$5:$O$329,2,0)</f>
        <v>PROYECTOR RGB 200</v>
      </c>
      <c r="D51" s="63">
        <f>+'Desmonte Infr. financiada'!D51</f>
        <v>220</v>
      </c>
      <c r="E51" s="63" t="str">
        <f>+VLOOKUP(B51,'resumen UCAP'!$A$5:$O$329,3,0)</f>
        <v>Un</v>
      </c>
      <c r="F51" s="64">
        <f>+VLOOKUP(B51,'resumen UCAP'!$A$5:$O$329,15,0)</f>
        <v>330000</v>
      </c>
      <c r="G51" s="61">
        <v>18</v>
      </c>
      <c r="H51" s="61">
        <f>+'Desmonte Infr. financiada'!H51+'Inversión 1 financiada'!H51+VÚ!H51+'Desmonte Infr. IAP'!H51+'TOTAL INVERSION IAP'!H51+'VÚ IAP'!H51+G51</f>
        <v>18</v>
      </c>
      <c r="I51" s="475">
        <f>+'Desmonte Infr. financiada'!I51+'Inversión 1 financiada'!I51+VÚ!I51+'Desmonte Infr. IAP'!I51+'TOTAL INVERSION IAP'!I51+'VÚ IAP'!I51+H51</f>
        <v>18</v>
      </c>
      <c r="J51" s="61">
        <f>+'Desmonte Infr. financiada'!J51+'Inversión 1 financiada'!J51+VÚ!J51+'Desmonte Infr. IAP'!J51+'TOTAL INVERSION IAP'!J51+'VÚ IAP'!J51+I51</f>
        <v>18</v>
      </c>
      <c r="K51" s="61">
        <f>+'Desmonte Infr. financiada'!K51+'Inversión 1 financiada'!K51+VÚ!K51+'Desmonte Infr. IAP'!K51+'TOTAL INVERSION IAP'!K51+'VÚ IAP'!K51+J51</f>
        <v>18</v>
      </c>
      <c r="L51" s="61">
        <f>+'Desmonte Infr. financiada'!L51+'Inversión 1 financiada'!L51+VÚ!L51+'Desmonte Infr. IAP'!L51+'TOTAL INVERSION IAP'!L51+'VÚ IAP'!L51+K51</f>
        <v>18</v>
      </c>
      <c r="M51" s="61">
        <f>+'Desmonte Infr. financiada'!M51+'Inversión 1 financiada'!M51+VÚ!M51+'Desmonte Infr. IAP'!M51+'TOTAL INVERSION IAP'!M51+'VÚ IAP'!M51+L51</f>
        <v>18</v>
      </c>
      <c r="N51" s="61">
        <f>+'Desmonte Infr. financiada'!N51+'Inversión 1 financiada'!N51+VÚ!N51+'Desmonte Infr. IAP'!N51+'TOTAL INVERSION IAP'!N51+'VÚ IAP'!N51+M51</f>
        <v>18</v>
      </c>
      <c r="O51" s="61">
        <f>+'Desmonte Infr. financiada'!O51+'Inversión 1 financiada'!O51+VÚ!O51+'Desmonte Infr. IAP'!O51+'TOTAL INVERSION IAP'!O51+'VÚ IAP'!O51+N51</f>
        <v>18</v>
      </c>
      <c r="P51" s="61">
        <f>+'Desmonte Infr. financiada'!P51+'Inversión 1 financiada'!P51+VÚ!P51+'Desmonte Infr. IAP'!P51+'TOTAL INVERSION IAP'!P51+'VÚ IAP'!P51+O51</f>
        <v>18</v>
      </c>
      <c r="Q51" s="61">
        <f>+'Desmonte Infr. financiada'!Q51+'Inversión 1 financiada'!Q51+VÚ!Q51+'Desmonte Infr. IAP'!Q51+'TOTAL INVERSION IAP'!Q51+'VÚ IAP'!Q51+P51</f>
        <v>18</v>
      </c>
      <c r="R51" s="61">
        <f>+'Desmonte Infr. financiada'!R51+'Inversión 1 financiada'!R51+VÚ!R51+'Desmonte Infr. IAP'!R51+'TOTAL INVERSION IAP'!R51+'VÚ IAP'!R51+Q51</f>
        <v>18</v>
      </c>
      <c r="S51" s="61">
        <f>+'Desmonte Infr. financiada'!S51+'Inversión 1 financiada'!S51+VÚ!S51+'Desmonte Infr. IAP'!S51+'TOTAL INVERSION IAP'!S51+'VÚ IAP'!S51+R51</f>
        <v>18</v>
      </c>
      <c r="T51" s="61">
        <f>+'Desmonte Infr. financiada'!T51+'Inversión 1 financiada'!T51+VÚ!T51+'Desmonte Infr. IAP'!T51+'TOTAL INVERSION IAP'!T51+'VÚ IAP'!T51+S51</f>
        <v>18</v>
      </c>
      <c r="U51" s="61">
        <f>+'Desmonte Infr. financiada'!U51+'Inversión 1 financiada'!U51+VÚ!U51+'Desmonte Infr. IAP'!U51+'TOTAL INVERSION IAP'!U51+'VÚ IAP'!U51+T51</f>
        <v>18</v>
      </c>
      <c r="V51" s="61">
        <f>+'Desmonte Infr. financiada'!V51+'Inversión 1 financiada'!V51+VÚ!V51+'Desmonte Infr. IAP'!V51+'TOTAL INVERSION IAP'!V51+'VÚ IAP'!V51+U51</f>
        <v>18</v>
      </c>
      <c r="W51" s="61">
        <f>+'Desmonte Infr. financiada'!W51+'Inversión 1 financiada'!W51+VÚ!W51+'Desmonte Infr. IAP'!W51+'TOTAL INVERSION IAP'!W51+'VÚ IAP'!W51+V51</f>
        <v>0</v>
      </c>
      <c r="X51" s="61">
        <f>+'Desmonte Infr. financiada'!X51+'Inversión 1 financiada'!X51+VÚ!X51+'Desmonte Infr. IAP'!X51+'TOTAL INVERSION IAP'!X51+'VÚ IAP'!X51+W51</f>
        <v>0</v>
      </c>
      <c r="Y51" s="61">
        <f>+'Desmonte Infr. financiada'!Y51+'Inversión 1 financiada'!Y51+VÚ!Y51+'Desmonte Infr. IAP'!Y51+'TOTAL INVERSION IAP'!Y51+'VÚ IAP'!Y51+X51</f>
        <v>0</v>
      </c>
      <c r="Z51" s="61">
        <f>+'Desmonte Infr. financiada'!Z51+'Inversión 1 financiada'!Z51+VÚ!Z51+'Desmonte Infr. IAP'!Z51+'TOTAL INVERSION IAP'!Z51+'VÚ IAP'!Z51+Y51</f>
        <v>0</v>
      </c>
      <c r="AA51" s="61">
        <f>+'Desmonte Infr. financiada'!AA51+'Inversión 1 financiada'!AA51+VÚ!AA51+'Desmonte Infr. IAP'!AA51+'TOTAL INVERSION IAP'!AA51+'VÚ IAP'!AA51+Z51</f>
        <v>0</v>
      </c>
      <c r="AB51" s="61">
        <f>+'Desmonte Infr. financiada'!AB51+'Inversión 1 financiada'!AB51+VÚ!AB51+'Desmonte Infr. IAP'!AB51+'TOTAL INVERSION IAP'!AB51+'VÚ IAP'!AB51+AA51</f>
        <v>0</v>
      </c>
      <c r="AC51" s="61">
        <f>+'Desmonte Infr. financiada'!AC51+'Inversión 1 financiada'!AC51+VÚ!AC51+'Desmonte Infr. IAP'!AC51+'TOTAL INVERSION IAP'!AC51+'VÚ IAP'!AC51+AB51</f>
        <v>0</v>
      </c>
      <c r="AD51" s="61">
        <f>+'Desmonte Infr. financiada'!AD51+'Inversión 1 financiada'!AD51+VÚ!AD51+'Desmonte Infr. IAP'!AD51+'TOTAL INVERSION IAP'!AD51+'VÚ IAP'!AD51+AC51</f>
        <v>0</v>
      </c>
      <c r="AE51" s="61">
        <f>+'Desmonte Infr. financiada'!AE51+'Inversión 1 financiada'!AE51+VÚ!AE51+'Desmonte Infr. IAP'!AE51+'TOTAL INVERSION IAP'!AE51+'VÚ IAP'!AE51+AD51</f>
        <v>0</v>
      </c>
      <c r="AF51" s="61">
        <f>+'Desmonte Infr. financiada'!AF51+'Inversión 1 financiada'!AF51+VÚ!AF51+'Desmonte Infr. IAP'!AF51+'TOTAL INVERSION IAP'!AF51+'VÚ IAP'!AF51+AE51</f>
        <v>0</v>
      </c>
      <c r="AG51" s="61">
        <f>+'Desmonte Infr. financiada'!AG51+'Inversión 1 financiada'!AG51+VÚ!AG51+'Desmonte Infr. IAP'!AG51+'TOTAL INVERSION IAP'!AG51+'VÚ IAP'!AG51+AF51</f>
        <v>0</v>
      </c>
      <c r="AH51" s="61">
        <f>+'Desmonte Infr. financiada'!AH51+'Inversión 1 financiada'!AH51+VÚ!AH51+'Desmonte Infr. IAP'!AH51+'TOTAL INVERSION IAP'!AH51+'VÚ IAP'!AH51+AG51</f>
        <v>0</v>
      </c>
      <c r="AI51" s="61">
        <f>+'Desmonte Infr. financiada'!AI51+'Inversión 1 financiada'!AI51+VÚ!AI51+'Desmonte Infr. IAP'!AI51+'TOTAL INVERSION IAP'!AI51+'VÚ IAP'!AI51+AH51</f>
        <v>0</v>
      </c>
      <c r="AJ51" s="61">
        <f>+'Desmonte Infr. financiada'!AJ51+'Inversión 1 financiada'!AJ51+VÚ!AJ51+'Desmonte Infr. IAP'!AJ51+'TOTAL INVERSION IAP'!AJ51+'VÚ IAP'!AJ51+AI51</f>
        <v>0</v>
      </c>
      <c r="AK51" s="61">
        <f>+'Desmonte Infr. financiada'!AK51+'Inversión 1 financiada'!AK51+VÚ!AK51+'Desmonte Infr. IAP'!AK51+'TOTAL INVERSION IAP'!AK51+'VÚ IAP'!AK51+AJ51</f>
        <v>0</v>
      </c>
    </row>
    <row r="52" spans="2:37" hidden="1" x14ac:dyDescent="0.25">
      <c r="B52" s="469" t="s">
        <v>321</v>
      </c>
      <c r="C52" s="62" t="str">
        <f>+VLOOKUP(B52,'resumen UCAP'!$A$5:$O$329,2,0)</f>
        <v>BA├æADOR LED RGB 24-34W NUEVO</v>
      </c>
      <c r="D52" s="63">
        <f>+'Desmonte Infr. financiada'!D52</f>
        <v>34</v>
      </c>
      <c r="E52" s="63" t="str">
        <f>+VLOOKUP(B52,'resumen UCAP'!$A$5:$O$329,3,0)</f>
        <v>Un</v>
      </c>
      <c r="F52" s="64">
        <f>+VLOOKUP(B52,'resumen UCAP'!$A$5:$O$329,15,0)</f>
        <v>620000</v>
      </c>
      <c r="G52" s="61">
        <v>12</v>
      </c>
      <c r="H52" s="61">
        <f>+'Desmonte Infr. financiada'!H52+'Inversión 1 financiada'!H52+VÚ!H52+'Desmonte Infr. IAP'!H52+'TOTAL INVERSION IAP'!H52+'VÚ IAP'!H52+G52</f>
        <v>12</v>
      </c>
      <c r="I52" s="475">
        <f>+'Desmonte Infr. financiada'!I52+'Inversión 1 financiada'!I52+VÚ!I52+'Desmonte Infr. IAP'!I52+'TOTAL INVERSION IAP'!I52+'VÚ IAP'!I52+H52</f>
        <v>12</v>
      </c>
      <c r="J52" s="61">
        <f>+'Desmonte Infr. financiada'!J52+'Inversión 1 financiada'!J52+VÚ!J52+'Desmonte Infr. IAP'!J52+'TOTAL INVERSION IAP'!J52+'VÚ IAP'!J52+I52</f>
        <v>12</v>
      </c>
      <c r="K52" s="61">
        <f>+'Desmonte Infr. financiada'!K52+'Inversión 1 financiada'!K52+VÚ!K52+'Desmonte Infr. IAP'!K52+'TOTAL INVERSION IAP'!K52+'VÚ IAP'!K52+J52</f>
        <v>12</v>
      </c>
      <c r="L52" s="61">
        <f>+'Desmonte Infr. financiada'!L52+'Inversión 1 financiada'!L52+VÚ!L52+'Desmonte Infr. IAP'!L52+'TOTAL INVERSION IAP'!L52+'VÚ IAP'!L52+K52</f>
        <v>12</v>
      </c>
      <c r="M52" s="61">
        <f>+'Desmonte Infr. financiada'!M52+'Inversión 1 financiada'!M52+VÚ!M52+'Desmonte Infr. IAP'!M52+'TOTAL INVERSION IAP'!M52+'VÚ IAP'!M52+L52</f>
        <v>12</v>
      </c>
      <c r="N52" s="61">
        <f>+'Desmonte Infr. financiada'!N52+'Inversión 1 financiada'!N52+VÚ!N52+'Desmonte Infr. IAP'!N52+'TOTAL INVERSION IAP'!N52+'VÚ IAP'!N52+M52</f>
        <v>12</v>
      </c>
      <c r="O52" s="61">
        <f>+'Desmonte Infr. financiada'!O52+'Inversión 1 financiada'!O52+VÚ!O52+'Desmonte Infr. IAP'!O52+'TOTAL INVERSION IAP'!O52+'VÚ IAP'!O52+N52</f>
        <v>12</v>
      </c>
      <c r="P52" s="61">
        <f>+'Desmonte Infr. financiada'!P52+'Inversión 1 financiada'!P52+VÚ!P52+'Desmonte Infr. IAP'!P52+'TOTAL INVERSION IAP'!P52+'VÚ IAP'!P52+O52</f>
        <v>12</v>
      </c>
      <c r="Q52" s="61">
        <f>+'Desmonte Infr. financiada'!Q52+'Inversión 1 financiada'!Q52+VÚ!Q52+'Desmonte Infr. IAP'!Q52+'TOTAL INVERSION IAP'!Q52+'VÚ IAP'!Q52+P52</f>
        <v>12</v>
      </c>
      <c r="R52" s="61">
        <f>+'Desmonte Infr. financiada'!R52+'Inversión 1 financiada'!R52+VÚ!R52+'Desmonte Infr. IAP'!R52+'TOTAL INVERSION IAP'!R52+'VÚ IAP'!R52+Q52</f>
        <v>12</v>
      </c>
      <c r="S52" s="61">
        <f>+'Desmonte Infr. financiada'!S52+'Inversión 1 financiada'!S52+VÚ!S52+'Desmonte Infr. IAP'!S52+'TOTAL INVERSION IAP'!S52+'VÚ IAP'!S52+R52</f>
        <v>12</v>
      </c>
      <c r="T52" s="61">
        <f>+'Desmonte Infr. financiada'!T52+'Inversión 1 financiada'!T52+VÚ!T52+'Desmonte Infr. IAP'!T52+'TOTAL INVERSION IAP'!T52+'VÚ IAP'!T52+S52</f>
        <v>12</v>
      </c>
      <c r="U52" s="61">
        <f>+'Desmonte Infr. financiada'!U52+'Inversión 1 financiada'!U52+VÚ!U52+'Desmonte Infr. IAP'!U52+'TOTAL INVERSION IAP'!U52+'VÚ IAP'!U52+T52</f>
        <v>12</v>
      </c>
      <c r="V52" s="61">
        <f>+'Desmonte Infr. financiada'!V52+'Inversión 1 financiada'!V52+VÚ!V52+'Desmonte Infr. IAP'!V52+'TOTAL INVERSION IAP'!V52+'VÚ IAP'!V52+U52</f>
        <v>12</v>
      </c>
      <c r="W52" s="61">
        <f>+'Desmonte Infr. financiada'!W52+'Inversión 1 financiada'!W52+VÚ!W52+'Desmonte Infr. IAP'!W52+'TOTAL INVERSION IAP'!W52+'VÚ IAP'!W52+V52</f>
        <v>0</v>
      </c>
      <c r="X52" s="61">
        <f>+'Desmonte Infr. financiada'!X52+'Inversión 1 financiada'!X52+VÚ!X52+'Desmonte Infr. IAP'!X52+'TOTAL INVERSION IAP'!X52+'VÚ IAP'!X52+W52</f>
        <v>0</v>
      </c>
      <c r="Y52" s="61">
        <f>+'Desmonte Infr. financiada'!Y52+'Inversión 1 financiada'!Y52+VÚ!Y52+'Desmonte Infr. IAP'!Y52+'TOTAL INVERSION IAP'!Y52+'VÚ IAP'!Y52+X52</f>
        <v>0</v>
      </c>
      <c r="Z52" s="61">
        <f>+'Desmonte Infr. financiada'!Z52+'Inversión 1 financiada'!Z52+VÚ!Z52+'Desmonte Infr. IAP'!Z52+'TOTAL INVERSION IAP'!Z52+'VÚ IAP'!Z52+Y52</f>
        <v>0</v>
      </c>
      <c r="AA52" s="61">
        <f>+'Desmonte Infr. financiada'!AA52+'Inversión 1 financiada'!AA52+VÚ!AA52+'Desmonte Infr. IAP'!AA52+'TOTAL INVERSION IAP'!AA52+'VÚ IAP'!AA52+Z52</f>
        <v>0</v>
      </c>
      <c r="AB52" s="61">
        <f>+'Desmonte Infr. financiada'!AB52+'Inversión 1 financiada'!AB52+VÚ!AB52+'Desmonte Infr. IAP'!AB52+'TOTAL INVERSION IAP'!AB52+'VÚ IAP'!AB52+AA52</f>
        <v>0</v>
      </c>
      <c r="AC52" s="61">
        <f>+'Desmonte Infr. financiada'!AC52+'Inversión 1 financiada'!AC52+VÚ!AC52+'Desmonte Infr. IAP'!AC52+'TOTAL INVERSION IAP'!AC52+'VÚ IAP'!AC52+AB52</f>
        <v>0</v>
      </c>
      <c r="AD52" s="61">
        <f>+'Desmonte Infr. financiada'!AD52+'Inversión 1 financiada'!AD52+VÚ!AD52+'Desmonte Infr. IAP'!AD52+'TOTAL INVERSION IAP'!AD52+'VÚ IAP'!AD52+AC52</f>
        <v>0</v>
      </c>
      <c r="AE52" s="61">
        <f>+'Desmonte Infr. financiada'!AE52+'Inversión 1 financiada'!AE52+VÚ!AE52+'Desmonte Infr. IAP'!AE52+'TOTAL INVERSION IAP'!AE52+'VÚ IAP'!AE52+AD52</f>
        <v>0</v>
      </c>
      <c r="AF52" s="61">
        <f>+'Desmonte Infr. financiada'!AF52+'Inversión 1 financiada'!AF52+VÚ!AF52+'Desmonte Infr. IAP'!AF52+'TOTAL INVERSION IAP'!AF52+'VÚ IAP'!AF52+AE52</f>
        <v>0</v>
      </c>
      <c r="AG52" s="61">
        <f>+'Desmonte Infr. financiada'!AG52+'Inversión 1 financiada'!AG52+VÚ!AG52+'Desmonte Infr. IAP'!AG52+'TOTAL INVERSION IAP'!AG52+'VÚ IAP'!AG52+AF52</f>
        <v>0</v>
      </c>
      <c r="AH52" s="61">
        <f>+'Desmonte Infr. financiada'!AH52+'Inversión 1 financiada'!AH52+VÚ!AH52+'Desmonte Infr. IAP'!AH52+'TOTAL INVERSION IAP'!AH52+'VÚ IAP'!AH52+AG52</f>
        <v>0</v>
      </c>
      <c r="AI52" s="61">
        <f>+'Desmonte Infr. financiada'!AI52+'Inversión 1 financiada'!AI52+VÚ!AI52+'Desmonte Infr. IAP'!AI52+'TOTAL INVERSION IAP'!AI52+'VÚ IAP'!AI52+AH52</f>
        <v>0</v>
      </c>
      <c r="AJ52" s="61">
        <f>+'Desmonte Infr. financiada'!AJ52+'Inversión 1 financiada'!AJ52+VÚ!AJ52+'Desmonte Infr. IAP'!AJ52+'TOTAL INVERSION IAP'!AJ52+'VÚ IAP'!AJ52+AI52</f>
        <v>0</v>
      </c>
      <c r="AK52" s="61">
        <f>+'Desmonte Infr. financiada'!AK52+'Inversión 1 financiada'!AK52+VÚ!AK52+'Desmonte Infr. IAP'!AK52+'TOTAL INVERSION IAP'!AK52+'VÚ IAP'!AK52+AJ52</f>
        <v>0</v>
      </c>
    </row>
    <row r="53" spans="2:37" hidden="1" x14ac:dyDescent="0.25">
      <c r="B53" s="469" t="s">
        <v>322</v>
      </c>
      <c r="C53" s="62" t="str">
        <f>+VLOOKUP(B53,'resumen UCAP'!$A$5:$O$329,2,0)</f>
        <v>BALA LED DE 6W</v>
      </c>
      <c r="D53" s="63">
        <f>+'Desmonte Infr. financiada'!D53</f>
        <v>6</v>
      </c>
      <c r="E53" s="63" t="str">
        <f>+VLOOKUP(B53,'resumen UCAP'!$A$5:$O$329,3,0)</f>
        <v>Un</v>
      </c>
      <c r="F53" s="64">
        <f>+VLOOKUP(B53,'resumen UCAP'!$A$5:$O$329,15,0)</f>
        <v>53000</v>
      </c>
      <c r="G53" s="61">
        <v>15</v>
      </c>
      <c r="H53" s="61">
        <f>+'Desmonte Infr. financiada'!H53+'Inversión 1 financiada'!H53+VÚ!H53+'Desmonte Infr. IAP'!H53+'TOTAL INVERSION IAP'!H53+'VÚ IAP'!H53+G53</f>
        <v>15</v>
      </c>
      <c r="I53" s="475">
        <f>+'Desmonte Infr. financiada'!I53+'Inversión 1 financiada'!I53+VÚ!I53+'Desmonte Infr. IAP'!I53+'TOTAL INVERSION IAP'!I53+'VÚ IAP'!I53+H53</f>
        <v>15</v>
      </c>
      <c r="J53" s="61">
        <f>+'Desmonte Infr. financiada'!J53+'Inversión 1 financiada'!J53+VÚ!J53+'Desmonte Infr. IAP'!J53+'TOTAL INVERSION IAP'!J53+'VÚ IAP'!J53+I53</f>
        <v>15</v>
      </c>
      <c r="K53" s="61">
        <f>+'Desmonte Infr. financiada'!K53+'Inversión 1 financiada'!K53+VÚ!K53+'Desmonte Infr. IAP'!K53+'TOTAL INVERSION IAP'!K53+'VÚ IAP'!K53+J53</f>
        <v>15</v>
      </c>
      <c r="L53" s="61">
        <f>+'Desmonte Infr. financiada'!L53+'Inversión 1 financiada'!L53+VÚ!L53+'Desmonte Infr. IAP'!L53+'TOTAL INVERSION IAP'!L53+'VÚ IAP'!L53+K53</f>
        <v>15</v>
      </c>
      <c r="M53" s="61">
        <f>+'Desmonte Infr. financiada'!M53+'Inversión 1 financiada'!M53+VÚ!M53+'Desmonte Infr. IAP'!M53+'TOTAL INVERSION IAP'!M53+'VÚ IAP'!M53+L53</f>
        <v>15</v>
      </c>
      <c r="N53" s="61">
        <f>+'Desmonte Infr. financiada'!N53+'Inversión 1 financiada'!N53+VÚ!N53+'Desmonte Infr. IAP'!N53+'TOTAL INVERSION IAP'!N53+'VÚ IAP'!N53+M53</f>
        <v>15</v>
      </c>
      <c r="O53" s="61">
        <f>+'Desmonte Infr. financiada'!O53+'Inversión 1 financiada'!O53+VÚ!O53+'Desmonte Infr. IAP'!O53+'TOTAL INVERSION IAP'!O53+'VÚ IAP'!O53+N53</f>
        <v>15</v>
      </c>
      <c r="P53" s="61">
        <f>+'Desmonte Infr. financiada'!P53+'Inversión 1 financiada'!P53+VÚ!P53+'Desmonte Infr. IAP'!P53+'TOTAL INVERSION IAP'!P53+'VÚ IAP'!P53+O53</f>
        <v>15</v>
      </c>
      <c r="Q53" s="61">
        <f>+'Desmonte Infr. financiada'!Q53+'Inversión 1 financiada'!Q53+VÚ!Q53+'Desmonte Infr. IAP'!Q53+'TOTAL INVERSION IAP'!Q53+'VÚ IAP'!Q53+P53</f>
        <v>15</v>
      </c>
      <c r="R53" s="61">
        <f>+'Desmonte Infr. financiada'!R53+'Inversión 1 financiada'!R53+VÚ!R53+'Desmonte Infr. IAP'!R53+'TOTAL INVERSION IAP'!R53+'VÚ IAP'!R53+Q53</f>
        <v>15</v>
      </c>
      <c r="S53" s="61">
        <f>+'Desmonte Infr. financiada'!S53+'Inversión 1 financiada'!S53+VÚ!S53+'Desmonte Infr. IAP'!S53+'TOTAL INVERSION IAP'!S53+'VÚ IAP'!S53+R53</f>
        <v>15</v>
      </c>
      <c r="T53" s="61">
        <f>+'Desmonte Infr. financiada'!T53+'Inversión 1 financiada'!T53+VÚ!T53+'Desmonte Infr. IAP'!T53+'TOTAL INVERSION IAP'!T53+'VÚ IAP'!T53+S53</f>
        <v>15</v>
      </c>
      <c r="U53" s="61">
        <f>+'Desmonte Infr. financiada'!U53+'Inversión 1 financiada'!U53+VÚ!U53+'Desmonte Infr. IAP'!U53+'TOTAL INVERSION IAP'!U53+'VÚ IAP'!U53+T53</f>
        <v>15</v>
      </c>
      <c r="V53" s="61">
        <f>+'Desmonte Infr. financiada'!V53+'Inversión 1 financiada'!V53+VÚ!V53+'Desmonte Infr. IAP'!V53+'TOTAL INVERSION IAP'!V53+'VÚ IAP'!V53+U53</f>
        <v>15</v>
      </c>
      <c r="W53" s="61">
        <f>+'Desmonte Infr. financiada'!W53+'Inversión 1 financiada'!W53+VÚ!W53+'Desmonte Infr. IAP'!W53+'TOTAL INVERSION IAP'!W53+'VÚ IAP'!W53+V53</f>
        <v>0</v>
      </c>
      <c r="X53" s="61">
        <f>+'Desmonte Infr. financiada'!X53+'Inversión 1 financiada'!X53+VÚ!X53+'Desmonte Infr. IAP'!X53+'TOTAL INVERSION IAP'!X53+'VÚ IAP'!X53+W53</f>
        <v>0</v>
      </c>
      <c r="Y53" s="61">
        <f>+'Desmonte Infr. financiada'!Y53+'Inversión 1 financiada'!Y53+VÚ!Y53+'Desmonte Infr. IAP'!Y53+'TOTAL INVERSION IAP'!Y53+'VÚ IAP'!Y53+X53</f>
        <v>0</v>
      </c>
      <c r="Z53" s="61">
        <f>+'Desmonte Infr. financiada'!Z53+'Inversión 1 financiada'!Z53+VÚ!Z53+'Desmonte Infr. IAP'!Z53+'TOTAL INVERSION IAP'!Z53+'VÚ IAP'!Z53+Y53</f>
        <v>0</v>
      </c>
      <c r="AA53" s="61">
        <f>+'Desmonte Infr. financiada'!AA53+'Inversión 1 financiada'!AA53+VÚ!AA53+'Desmonte Infr. IAP'!AA53+'TOTAL INVERSION IAP'!AA53+'VÚ IAP'!AA53+Z53</f>
        <v>0</v>
      </c>
      <c r="AB53" s="61">
        <f>+'Desmonte Infr. financiada'!AB53+'Inversión 1 financiada'!AB53+VÚ!AB53+'Desmonte Infr. IAP'!AB53+'TOTAL INVERSION IAP'!AB53+'VÚ IAP'!AB53+AA53</f>
        <v>0</v>
      </c>
      <c r="AC53" s="61">
        <f>+'Desmonte Infr. financiada'!AC53+'Inversión 1 financiada'!AC53+VÚ!AC53+'Desmonte Infr. IAP'!AC53+'TOTAL INVERSION IAP'!AC53+'VÚ IAP'!AC53+AB53</f>
        <v>0</v>
      </c>
      <c r="AD53" s="61">
        <f>+'Desmonte Infr. financiada'!AD53+'Inversión 1 financiada'!AD53+VÚ!AD53+'Desmonte Infr. IAP'!AD53+'TOTAL INVERSION IAP'!AD53+'VÚ IAP'!AD53+AC53</f>
        <v>0</v>
      </c>
      <c r="AE53" s="61">
        <f>+'Desmonte Infr. financiada'!AE53+'Inversión 1 financiada'!AE53+VÚ!AE53+'Desmonte Infr. IAP'!AE53+'TOTAL INVERSION IAP'!AE53+'VÚ IAP'!AE53+AD53</f>
        <v>0</v>
      </c>
      <c r="AF53" s="61">
        <f>+'Desmonte Infr. financiada'!AF53+'Inversión 1 financiada'!AF53+VÚ!AF53+'Desmonte Infr. IAP'!AF53+'TOTAL INVERSION IAP'!AF53+'VÚ IAP'!AF53+AE53</f>
        <v>0</v>
      </c>
      <c r="AG53" s="61">
        <f>+'Desmonte Infr. financiada'!AG53+'Inversión 1 financiada'!AG53+VÚ!AG53+'Desmonte Infr. IAP'!AG53+'TOTAL INVERSION IAP'!AG53+'VÚ IAP'!AG53+AF53</f>
        <v>0</v>
      </c>
      <c r="AH53" s="61">
        <f>+'Desmonte Infr. financiada'!AH53+'Inversión 1 financiada'!AH53+VÚ!AH53+'Desmonte Infr. IAP'!AH53+'TOTAL INVERSION IAP'!AH53+'VÚ IAP'!AH53+AG53</f>
        <v>0</v>
      </c>
      <c r="AI53" s="61">
        <f>+'Desmonte Infr. financiada'!AI53+'Inversión 1 financiada'!AI53+VÚ!AI53+'Desmonte Infr. IAP'!AI53+'TOTAL INVERSION IAP'!AI53+'VÚ IAP'!AI53+AH53</f>
        <v>0</v>
      </c>
      <c r="AJ53" s="61">
        <f>+'Desmonte Infr. financiada'!AJ53+'Inversión 1 financiada'!AJ53+VÚ!AJ53+'Desmonte Infr. IAP'!AJ53+'TOTAL INVERSION IAP'!AJ53+'VÚ IAP'!AJ53+AI53</f>
        <v>0</v>
      </c>
      <c r="AK53" s="61">
        <f>+'Desmonte Infr. financiada'!AK53+'Inversión 1 financiada'!AK53+VÚ!AK53+'Desmonte Infr. IAP'!AK53+'TOTAL INVERSION IAP'!AK53+'VÚ IAP'!AK53+AJ53</f>
        <v>0</v>
      </c>
    </row>
    <row r="54" spans="2:37" hidden="1" x14ac:dyDescent="0.25">
      <c r="B54" s="469" t="s">
        <v>323</v>
      </c>
      <c r="C54" s="62" t="str">
        <f>+VLOOKUP(B54,'resumen UCAP'!$A$5:$O$329,2,0)</f>
        <v>BALA LED 5W</v>
      </c>
      <c r="D54" s="63">
        <f>+'Desmonte Infr. financiada'!D54</f>
        <v>5</v>
      </c>
      <c r="E54" s="63" t="str">
        <f>+VLOOKUP(B54,'resumen UCAP'!$A$5:$O$329,3,0)</f>
        <v>Un</v>
      </c>
      <c r="F54" s="64">
        <f>+VLOOKUP(B54,'resumen UCAP'!$A$5:$O$329,15,0)</f>
        <v>83950</v>
      </c>
      <c r="G54" s="61">
        <v>46</v>
      </c>
      <c r="H54" s="61">
        <f>+'Desmonte Infr. financiada'!H54+'Inversión 1 financiada'!H54+VÚ!H54+'Desmonte Infr. IAP'!H54+'TOTAL INVERSION IAP'!H54+'VÚ IAP'!H54+G54</f>
        <v>46</v>
      </c>
      <c r="I54" s="475">
        <f>+'Desmonte Infr. financiada'!I54+'Inversión 1 financiada'!I54+VÚ!I54+'Desmonte Infr. IAP'!I54+'TOTAL INVERSION IAP'!I54+'VÚ IAP'!I54+H54</f>
        <v>46</v>
      </c>
      <c r="J54" s="61">
        <f>+'Desmonte Infr. financiada'!J54+'Inversión 1 financiada'!J54+VÚ!J54+'Desmonte Infr. IAP'!J54+'TOTAL INVERSION IAP'!J54+'VÚ IAP'!J54+I54</f>
        <v>46</v>
      </c>
      <c r="K54" s="61">
        <f>+'Desmonte Infr. financiada'!K54+'Inversión 1 financiada'!K54+VÚ!K54+'Desmonte Infr. IAP'!K54+'TOTAL INVERSION IAP'!K54+'VÚ IAP'!K54+J54</f>
        <v>46</v>
      </c>
      <c r="L54" s="61">
        <f>+'Desmonte Infr. financiada'!L54+'Inversión 1 financiada'!L54+VÚ!L54+'Desmonte Infr. IAP'!L54+'TOTAL INVERSION IAP'!L54+'VÚ IAP'!L54+K54</f>
        <v>46</v>
      </c>
      <c r="M54" s="61">
        <f>+'Desmonte Infr. financiada'!M54+'Inversión 1 financiada'!M54+VÚ!M54+'Desmonte Infr. IAP'!M54+'TOTAL INVERSION IAP'!M54+'VÚ IAP'!M54+L54</f>
        <v>46</v>
      </c>
      <c r="N54" s="61">
        <f>+'Desmonte Infr. financiada'!N54+'Inversión 1 financiada'!N54+VÚ!N54+'Desmonte Infr. IAP'!N54+'TOTAL INVERSION IAP'!N54+'VÚ IAP'!N54+M54</f>
        <v>46</v>
      </c>
      <c r="O54" s="61">
        <f>+'Desmonte Infr. financiada'!O54+'Inversión 1 financiada'!O54+VÚ!O54+'Desmonte Infr. IAP'!O54+'TOTAL INVERSION IAP'!O54+'VÚ IAP'!O54+N54</f>
        <v>46</v>
      </c>
      <c r="P54" s="61">
        <f>+'Desmonte Infr. financiada'!P54+'Inversión 1 financiada'!P54+VÚ!P54+'Desmonte Infr. IAP'!P54+'TOTAL INVERSION IAP'!P54+'VÚ IAP'!P54+O54</f>
        <v>46</v>
      </c>
      <c r="Q54" s="61">
        <f>+'Desmonte Infr. financiada'!Q54+'Inversión 1 financiada'!Q54+VÚ!Q54+'Desmonte Infr. IAP'!Q54+'TOTAL INVERSION IAP'!Q54+'VÚ IAP'!Q54+P54</f>
        <v>46</v>
      </c>
      <c r="R54" s="61">
        <f>+'Desmonte Infr. financiada'!R54+'Inversión 1 financiada'!R54+VÚ!R54+'Desmonte Infr. IAP'!R54+'TOTAL INVERSION IAP'!R54+'VÚ IAP'!R54+Q54</f>
        <v>46</v>
      </c>
      <c r="S54" s="61">
        <f>+'Desmonte Infr. financiada'!S54+'Inversión 1 financiada'!S54+VÚ!S54+'Desmonte Infr. IAP'!S54+'TOTAL INVERSION IAP'!S54+'VÚ IAP'!S54+R54</f>
        <v>46</v>
      </c>
      <c r="T54" s="61">
        <f>+'Desmonte Infr. financiada'!T54+'Inversión 1 financiada'!T54+VÚ!T54+'Desmonte Infr. IAP'!T54+'TOTAL INVERSION IAP'!T54+'VÚ IAP'!T54+S54</f>
        <v>46</v>
      </c>
      <c r="U54" s="61">
        <f>+'Desmonte Infr. financiada'!U54+'Inversión 1 financiada'!U54+VÚ!U54+'Desmonte Infr. IAP'!U54+'TOTAL INVERSION IAP'!U54+'VÚ IAP'!U54+T54</f>
        <v>46</v>
      </c>
      <c r="V54" s="61">
        <f>+'Desmonte Infr. financiada'!V54+'Inversión 1 financiada'!V54+VÚ!V54+'Desmonte Infr. IAP'!V54+'TOTAL INVERSION IAP'!V54+'VÚ IAP'!V54+U54</f>
        <v>46</v>
      </c>
      <c r="W54" s="61">
        <f>+'Desmonte Infr. financiada'!W54+'Inversión 1 financiada'!W54+VÚ!W54+'Desmonte Infr. IAP'!W54+'TOTAL INVERSION IAP'!W54+'VÚ IAP'!W54+V54</f>
        <v>0</v>
      </c>
      <c r="X54" s="61">
        <f>+'Desmonte Infr. financiada'!X54+'Inversión 1 financiada'!X54+VÚ!X54+'Desmonte Infr. IAP'!X54+'TOTAL INVERSION IAP'!X54+'VÚ IAP'!X54+W54</f>
        <v>0</v>
      </c>
      <c r="Y54" s="61">
        <f>+'Desmonte Infr. financiada'!Y54+'Inversión 1 financiada'!Y54+VÚ!Y54+'Desmonte Infr. IAP'!Y54+'TOTAL INVERSION IAP'!Y54+'VÚ IAP'!Y54+X54</f>
        <v>0</v>
      </c>
      <c r="Z54" s="61">
        <f>+'Desmonte Infr. financiada'!Z54+'Inversión 1 financiada'!Z54+VÚ!Z54+'Desmonte Infr. IAP'!Z54+'TOTAL INVERSION IAP'!Z54+'VÚ IAP'!Z54+Y54</f>
        <v>0</v>
      </c>
      <c r="AA54" s="61">
        <f>+'Desmonte Infr. financiada'!AA54+'Inversión 1 financiada'!AA54+VÚ!AA54+'Desmonte Infr. IAP'!AA54+'TOTAL INVERSION IAP'!AA54+'VÚ IAP'!AA54+Z54</f>
        <v>0</v>
      </c>
      <c r="AB54" s="61">
        <f>+'Desmonte Infr. financiada'!AB54+'Inversión 1 financiada'!AB54+VÚ!AB54+'Desmonte Infr. IAP'!AB54+'TOTAL INVERSION IAP'!AB54+'VÚ IAP'!AB54+AA54</f>
        <v>0</v>
      </c>
      <c r="AC54" s="61">
        <f>+'Desmonte Infr. financiada'!AC54+'Inversión 1 financiada'!AC54+VÚ!AC54+'Desmonte Infr. IAP'!AC54+'TOTAL INVERSION IAP'!AC54+'VÚ IAP'!AC54+AB54</f>
        <v>0</v>
      </c>
      <c r="AD54" s="61">
        <f>+'Desmonte Infr. financiada'!AD54+'Inversión 1 financiada'!AD54+VÚ!AD54+'Desmonte Infr. IAP'!AD54+'TOTAL INVERSION IAP'!AD54+'VÚ IAP'!AD54+AC54</f>
        <v>0</v>
      </c>
      <c r="AE54" s="61">
        <f>+'Desmonte Infr. financiada'!AE54+'Inversión 1 financiada'!AE54+VÚ!AE54+'Desmonte Infr. IAP'!AE54+'TOTAL INVERSION IAP'!AE54+'VÚ IAP'!AE54+AD54</f>
        <v>0</v>
      </c>
      <c r="AF54" s="61">
        <f>+'Desmonte Infr. financiada'!AF54+'Inversión 1 financiada'!AF54+VÚ!AF54+'Desmonte Infr. IAP'!AF54+'TOTAL INVERSION IAP'!AF54+'VÚ IAP'!AF54+AE54</f>
        <v>0</v>
      </c>
      <c r="AG54" s="61">
        <f>+'Desmonte Infr. financiada'!AG54+'Inversión 1 financiada'!AG54+VÚ!AG54+'Desmonte Infr. IAP'!AG54+'TOTAL INVERSION IAP'!AG54+'VÚ IAP'!AG54+AF54</f>
        <v>0</v>
      </c>
      <c r="AH54" s="61">
        <f>+'Desmonte Infr. financiada'!AH54+'Inversión 1 financiada'!AH54+VÚ!AH54+'Desmonte Infr. IAP'!AH54+'TOTAL INVERSION IAP'!AH54+'VÚ IAP'!AH54+AG54</f>
        <v>0</v>
      </c>
      <c r="AI54" s="61">
        <f>+'Desmonte Infr. financiada'!AI54+'Inversión 1 financiada'!AI54+VÚ!AI54+'Desmonte Infr. IAP'!AI54+'TOTAL INVERSION IAP'!AI54+'VÚ IAP'!AI54+AH54</f>
        <v>0</v>
      </c>
      <c r="AJ54" s="61">
        <f>+'Desmonte Infr. financiada'!AJ54+'Inversión 1 financiada'!AJ54+VÚ!AJ54+'Desmonte Infr. IAP'!AJ54+'TOTAL INVERSION IAP'!AJ54+'VÚ IAP'!AJ54+AI54</f>
        <v>0</v>
      </c>
      <c r="AK54" s="61">
        <f>+'Desmonte Infr. financiada'!AK54+'Inversión 1 financiada'!AK54+VÚ!AK54+'Desmonte Infr. IAP'!AK54+'TOTAL INVERSION IAP'!AK54+'VÚ IAP'!AK54+AJ54</f>
        <v>0</v>
      </c>
    </row>
    <row r="55" spans="2:37" hidden="1" x14ac:dyDescent="0.25">
      <c r="B55" s="469" t="s">
        <v>324</v>
      </c>
      <c r="C55" s="62" t="str">
        <f>+VLOOKUP(B55,'resumen UCAP'!$A$5:$O$329,2,0)</f>
        <v>BALA LED 4W</v>
      </c>
      <c r="D55" s="63">
        <f>+'Desmonte Infr. financiada'!D55</f>
        <v>4</v>
      </c>
      <c r="E55" s="63" t="str">
        <f>+VLOOKUP(B55,'resumen UCAP'!$A$5:$O$329,3,0)</f>
        <v>Un</v>
      </c>
      <c r="F55" s="64">
        <f>+VLOOKUP(B55,'resumen UCAP'!$A$5:$O$329,15,0)</f>
        <v>114900</v>
      </c>
      <c r="G55" s="61">
        <v>143</v>
      </c>
      <c r="H55" s="61">
        <f>+'Desmonte Infr. financiada'!H55+'Inversión 1 financiada'!H55+VÚ!H55+'Desmonte Infr. IAP'!H55+'TOTAL INVERSION IAP'!H55+'VÚ IAP'!H55+G55</f>
        <v>143</v>
      </c>
      <c r="I55" s="475">
        <f>+'Desmonte Infr. financiada'!I55+'Inversión 1 financiada'!I55+VÚ!I55+'Desmonte Infr. IAP'!I55+'TOTAL INVERSION IAP'!I55+'VÚ IAP'!I55+H55</f>
        <v>143</v>
      </c>
      <c r="J55" s="61">
        <f>+'Desmonte Infr. financiada'!J55+'Inversión 1 financiada'!J55+VÚ!J55+'Desmonte Infr. IAP'!J55+'TOTAL INVERSION IAP'!J55+'VÚ IAP'!J55+I55</f>
        <v>143</v>
      </c>
      <c r="K55" s="61">
        <f>+'Desmonte Infr. financiada'!K55+'Inversión 1 financiada'!K55+VÚ!K55+'Desmonte Infr. IAP'!K55+'TOTAL INVERSION IAP'!K55+'VÚ IAP'!K55+J55</f>
        <v>143</v>
      </c>
      <c r="L55" s="61">
        <f>+'Desmonte Infr. financiada'!L55+'Inversión 1 financiada'!L55+VÚ!L55+'Desmonte Infr. IAP'!L55+'TOTAL INVERSION IAP'!L55+'VÚ IAP'!L55+K55</f>
        <v>143</v>
      </c>
      <c r="M55" s="61">
        <f>+'Desmonte Infr. financiada'!M55+'Inversión 1 financiada'!M55+VÚ!M55+'Desmonte Infr. IAP'!M55+'TOTAL INVERSION IAP'!M55+'VÚ IAP'!M55+L55</f>
        <v>143</v>
      </c>
      <c r="N55" s="61">
        <f>+'Desmonte Infr. financiada'!N55+'Inversión 1 financiada'!N55+VÚ!N55+'Desmonte Infr. IAP'!N55+'TOTAL INVERSION IAP'!N55+'VÚ IAP'!N55+M55</f>
        <v>143</v>
      </c>
      <c r="O55" s="61">
        <f>+'Desmonte Infr. financiada'!O55+'Inversión 1 financiada'!O55+VÚ!O55+'Desmonte Infr. IAP'!O55+'TOTAL INVERSION IAP'!O55+'VÚ IAP'!O55+N55</f>
        <v>143</v>
      </c>
      <c r="P55" s="61">
        <f>+'Desmonte Infr. financiada'!P55+'Inversión 1 financiada'!P55+VÚ!P55+'Desmonte Infr. IAP'!P55+'TOTAL INVERSION IAP'!P55+'VÚ IAP'!P55+O55</f>
        <v>143</v>
      </c>
      <c r="Q55" s="61">
        <f>+'Desmonte Infr. financiada'!Q55+'Inversión 1 financiada'!Q55+VÚ!Q55+'Desmonte Infr. IAP'!Q55+'TOTAL INVERSION IAP'!Q55+'VÚ IAP'!Q55+P55</f>
        <v>143</v>
      </c>
      <c r="R55" s="61">
        <f>+'Desmonte Infr. financiada'!R55+'Inversión 1 financiada'!R55+VÚ!R55+'Desmonte Infr. IAP'!R55+'TOTAL INVERSION IAP'!R55+'VÚ IAP'!R55+Q55</f>
        <v>143</v>
      </c>
      <c r="S55" s="61">
        <f>+'Desmonte Infr. financiada'!S55+'Inversión 1 financiada'!S55+VÚ!S55+'Desmonte Infr. IAP'!S55+'TOTAL INVERSION IAP'!S55+'VÚ IAP'!S55+R55</f>
        <v>143</v>
      </c>
      <c r="T55" s="61">
        <f>+'Desmonte Infr. financiada'!T55+'Inversión 1 financiada'!T55+VÚ!T55+'Desmonte Infr. IAP'!T55+'TOTAL INVERSION IAP'!T55+'VÚ IAP'!T55+S55</f>
        <v>143</v>
      </c>
      <c r="U55" s="61">
        <f>+'Desmonte Infr. financiada'!U55+'Inversión 1 financiada'!U55+VÚ!U55+'Desmonte Infr. IAP'!U55+'TOTAL INVERSION IAP'!U55+'VÚ IAP'!U55+T55</f>
        <v>143</v>
      </c>
      <c r="V55" s="61">
        <f>+'Desmonte Infr. financiada'!V55+'Inversión 1 financiada'!V55+VÚ!V55+'Desmonte Infr. IAP'!V55+'TOTAL INVERSION IAP'!V55+'VÚ IAP'!V55+U55</f>
        <v>143</v>
      </c>
      <c r="W55" s="61">
        <f>+'Desmonte Infr. financiada'!W55+'Inversión 1 financiada'!W55+VÚ!W55+'Desmonte Infr. IAP'!W55+'TOTAL INVERSION IAP'!W55+'VÚ IAP'!W55+V55</f>
        <v>0</v>
      </c>
      <c r="X55" s="61">
        <f>+'Desmonte Infr. financiada'!X55+'Inversión 1 financiada'!X55+VÚ!X55+'Desmonte Infr. IAP'!X55+'TOTAL INVERSION IAP'!X55+'VÚ IAP'!X55+W55</f>
        <v>0</v>
      </c>
      <c r="Y55" s="61">
        <f>+'Desmonte Infr. financiada'!Y55+'Inversión 1 financiada'!Y55+VÚ!Y55+'Desmonte Infr. IAP'!Y55+'TOTAL INVERSION IAP'!Y55+'VÚ IAP'!Y55+X55</f>
        <v>0</v>
      </c>
      <c r="Z55" s="61">
        <f>+'Desmonte Infr. financiada'!Z55+'Inversión 1 financiada'!Z55+VÚ!Z55+'Desmonte Infr. IAP'!Z55+'TOTAL INVERSION IAP'!Z55+'VÚ IAP'!Z55+Y55</f>
        <v>0</v>
      </c>
      <c r="AA55" s="61">
        <f>+'Desmonte Infr. financiada'!AA55+'Inversión 1 financiada'!AA55+VÚ!AA55+'Desmonte Infr. IAP'!AA55+'TOTAL INVERSION IAP'!AA55+'VÚ IAP'!AA55+Z55</f>
        <v>0</v>
      </c>
      <c r="AB55" s="61">
        <f>+'Desmonte Infr. financiada'!AB55+'Inversión 1 financiada'!AB55+VÚ!AB55+'Desmonte Infr. IAP'!AB55+'TOTAL INVERSION IAP'!AB55+'VÚ IAP'!AB55+AA55</f>
        <v>0</v>
      </c>
      <c r="AC55" s="61">
        <f>+'Desmonte Infr. financiada'!AC55+'Inversión 1 financiada'!AC55+VÚ!AC55+'Desmonte Infr. IAP'!AC55+'TOTAL INVERSION IAP'!AC55+'VÚ IAP'!AC55+AB55</f>
        <v>0</v>
      </c>
      <c r="AD55" s="61">
        <f>+'Desmonte Infr. financiada'!AD55+'Inversión 1 financiada'!AD55+VÚ!AD55+'Desmonte Infr. IAP'!AD55+'TOTAL INVERSION IAP'!AD55+'VÚ IAP'!AD55+AC55</f>
        <v>0</v>
      </c>
      <c r="AE55" s="61">
        <f>+'Desmonte Infr. financiada'!AE55+'Inversión 1 financiada'!AE55+VÚ!AE55+'Desmonte Infr. IAP'!AE55+'TOTAL INVERSION IAP'!AE55+'VÚ IAP'!AE55+AD55</f>
        <v>0</v>
      </c>
      <c r="AF55" s="61">
        <f>+'Desmonte Infr. financiada'!AF55+'Inversión 1 financiada'!AF55+VÚ!AF55+'Desmonte Infr. IAP'!AF55+'TOTAL INVERSION IAP'!AF55+'VÚ IAP'!AF55+AE55</f>
        <v>0</v>
      </c>
      <c r="AG55" s="61">
        <f>+'Desmonte Infr. financiada'!AG55+'Inversión 1 financiada'!AG55+VÚ!AG55+'Desmonte Infr. IAP'!AG55+'TOTAL INVERSION IAP'!AG55+'VÚ IAP'!AG55+AF55</f>
        <v>0</v>
      </c>
      <c r="AH55" s="61">
        <f>+'Desmonte Infr. financiada'!AH55+'Inversión 1 financiada'!AH55+VÚ!AH55+'Desmonte Infr. IAP'!AH55+'TOTAL INVERSION IAP'!AH55+'VÚ IAP'!AH55+AG55</f>
        <v>0</v>
      </c>
      <c r="AI55" s="61">
        <f>+'Desmonte Infr. financiada'!AI55+'Inversión 1 financiada'!AI55+VÚ!AI55+'Desmonte Infr. IAP'!AI55+'TOTAL INVERSION IAP'!AI55+'VÚ IAP'!AI55+AH55</f>
        <v>0</v>
      </c>
      <c r="AJ55" s="61">
        <f>+'Desmonte Infr. financiada'!AJ55+'Inversión 1 financiada'!AJ55+VÚ!AJ55+'Desmonte Infr. IAP'!AJ55+'TOTAL INVERSION IAP'!AJ55+'VÚ IAP'!AJ55+AI55</f>
        <v>0</v>
      </c>
      <c r="AK55" s="61">
        <f>+'Desmonte Infr. financiada'!AK55+'Inversión 1 financiada'!AK55+VÚ!AK55+'Desmonte Infr. IAP'!AK55+'TOTAL INVERSION IAP'!AK55+'VÚ IAP'!AK55+AJ55</f>
        <v>0</v>
      </c>
    </row>
    <row r="56" spans="2:37" hidden="1" x14ac:dyDescent="0.25">
      <c r="B56" s="469" t="s">
        <v>84</v>
      </c>
      <c r="C56" s="62" t="str">
        <f>+VLOOKUP(B56,'resumen UCAP'!$A$5:$O$329,2,0)</f>
        <v>LUMINARIA NA 70W SEGUNDA</v>
      </c>
      <c r="D56" s="63">
        <f>+'Desmonte Infr. financiada'!D56</f>
        <v>81</v>
      </c>
      <c r="E56" s="63" t="str">
        <f>+VLOOKUP(B56,'resumen UCAP'!$A$5:$O$329,3,0)</f>
        <v>Un</v>
      </c>
      <c r="F56" s="64">
        <f>+VLOOKUP(B56,'resumen UCAP'!$A$5:$O$329,15,0)</f>
        <v>201799</v>
      </c>
      <c r="G56" s="123">
        <v>18</v>
      </c>
      <c r="H56" s="61">
        <f>+'Desmonte Infr. financiada'!H56+'Inversión 1 financiada'!H56+VÚ!H56+'Desmonte Infr. IAP'!H56+'TOTAL INVERSION IAP'!H56+'VÚ IAP'!H56+G56</f>
        <v>0</v>
      </c>
      <c r="I56" s="475">
        <f>+'Desmonte Infr. financiada'!I56+'Inversión 1 financiada'!I56+VÚ!I56+'Desmonte Infr. IAP'!I56+'TOTAL INVERSION IAP'!I56+'VÚ IAP'!I56+H56</f>
        <v>0</v>
      </c>
      <c r="J56" s="61">
        <f>+'Desmonte Infr. financiada'!J56+'Inversión 1 financiada'!J56+VÚ!J56+'Desmonte Infr. IAP'!J56+'TOTAL INVERSION IAP'!J56+'VÚ IAP'!J56+I56</f>
        <v>0</v>
      </c>
      <c r="K56" s="61">
        <f>+'Desmonte Infr. financiada'!K56+'Inversión 1 financiada'!K56+VÚ!K56+'Desmonte Infr. IAP'!K56+'TOTAL INVERSION IAP'!K56+'VÚ IAP'!K56+J56</f>
        <v>0</v>
      </c>
      <c r="L56" s="61">
        <f>+'Desmonte Infr. financiada'!L56+'Inversión 1 financiada'!L56+VÚ!L56+'Desmonte Infr. IAP'!L56+'TOTAL INVERSION IAP'!L56+'VÚ IAP'!L56+K56</f>
        <v>0</v>
      </c>
      <c r="M56" s="61">
        <f>+'Desmonte Infr. financiada'!M56+'Inversión 1 financiada'!M56+VÚ!M56+'Desmonte Infr. IAP'!M56+'TOTAL INVERSION IAP'!M56+'VÚ IAP'!M56+L56</f>
        <v>0</v>
      </c>
      <c r="N56" s="61">
        <f>+'Desmonte Infr. financiada'!N56+'Inversión 1 financiada'!N56+VÚ!N56+'Desmonte Infr. IAP'!N56+'TOTAL INVERSION IAP'!N56+'VÚ IAP'!N56+M56</f>
        <v>0</v>
      </c>
      <c r="O56" s="61">
        <f>+'Desmonte Infr. financiada'!O56+'Inversión 1 financiada'!O56+VÚ!O56+'Desmonte Infr. IAP'!O56+'TOTAL INVERSION IAP'!O56+'VÚ IAP'!O56+N56</f>
        <v>0</v>
      </c>
      <c r="P56" s="61">
        <f>+'Desmonte Infr. financiada'!P56+'Inversión 1 financiada'!P56+VÚ!P56+'Desmonte Infr. IAP'!P56+'TOTAL INVERSION IAP'!P56+'VÚ IAP'!P56+O56</f>
        <v>0</v>
      </c>
      <c r="Q56" s="61">
        <f>+'Desmonte Infr. financiada'!Q56+'Inversión 1 financiada'!Q56+VÚ!Q56+'Desmonte Infr. IAP'!Q56+'TOTAL INVERSION IAP'!Q56+'VÚ IAP'!Q56+P56</f>
        <v>0</v>
      </c>
      <c r="R56" s="61">
        <f>+'Desmonte Infr. financiada'!R56+'Inversión 1 financiada'!R56+VÚ!R56+'Desmonte Infr. IAP'!R56+'TOTAL INVERSION IAP'!R56+'VÚ IAP'!R56+Q56</f>
        <v>0</v>
      </c>
      <c r="S56" s="61">
        <f>+'Desmonte Infr. financiada'!S56+'Inversión 1 financiada'!S56+VÚ!S56+'Desmonte Infr. IAP'!S56+'TOTAL INVERSION IAP'!S56+'VÚ IAP'!S56+R56</f>
        <v>0</v>
      </c>
      <c r="T56" s="61">
        <f>+'Desmonte Infr. financiada'!T56+'Inversión 1 financiada'!T56+VÚ!T56+'Desmonte Infr. IAP'!T56+'TOTAL INVERSION IAP'!T56+'VÚ IAP'!T56+S56</f>
        <v>0</v>
      </c>
      <c r="U56" s="61">
        <f>+'Desmonte Infr. financiada'!U56+'Inversión 1 financiada'!U56+VÚ!U56+'Desmonte Infr. IAP'!U56+'TOTAL INVERSION IAP'!U56+'VÚ IAP'!U56+T56</f>
        <v>0</v>
      </c>
      <c r="V56" s="61">
        <f>+'Desmonte Infr. financiada'!V56+'Inversión 1 financiada'!V56+VÚ!V56+'Desmonte Infr. IAP'!V56+'TOTAL INVERSION IAP'!V56+'VÚ IAP'!V56+U56</f>
        <v>0</v>
      </c>
      <c r="W56" s="61">
        <f>+'Desmonte Infr. financiada'!W56+'Inversión 1 financiada'!W56+VÚ!W56+'Desmonte Infr. IAP'!W56+'TOTAL INVERSION IAP'!W56+'VÚ IAP'!W56+V56</f>
        <v>0</v>
      </c>
      <c r="X56" s="61">
        <f>+'Desmonte Infr. financiada'!X56+'Inversión 1 financiada'!X56+VÚ!X56+'Desmonte Infr. IAP'!X56+'TOTAL INVERSION IAP'!X56+'VÚ IAP'!X56+W56</f>
        <v>0</v>
      </c>
      <c r="Y56" s="61">
        <f>+'Desmonte Infr. financiada'!Y56+'Inversión 1 financiada'!Y56+VÚ!Y56+'Desmonte Infr. IAP'!Y56+'TOTAL INVERSION IAP'!Y56+'VÚ IAP'!Y56+X56</f>
        <v>0</v>
      </c>
      <c r="Z56" s="61">
        <f>+'Desmonte Infr. financiada'!Z56+'Inversión 1 financiada'!Z56+VÚ!Z56+'Desmonte Infr. IAP'!Z56+'TOTAL INVERSION IAP'!Z56+'VÚ IAP'!Z56+Y56</f>
        <v>0</v>
      </c>
      <c r="AA56" s="61">
        <f>+'Desmonte Infr. financiada'!AA56+'Inversión 1 financiada'!AA56+VÚ!AA56+'Desmonte Infr. IAP'!AA56+'TOTAL INVERSION IAP'!AA56+'VÚ IAP'!AA56+Z56</f>
        <v>0</v>
      </c>
      <c r="AB56" s="61">
        <f>+'Desmonte Infr. financiada'!AB56+'Inversión 1 financiada'!AB56+VÚ!AB56+'Desmonte Infr. IAP'!AB56+'TOTAL INVERSION IAP'!AB56+'VÚ IAP'!AB56+AA56</f>
        <v>0</v>
      </c>
      <c r="AC56" s="61">
        <f>+'Desmonte Infr. financiada'!AC56+'Inversión 1 financiada'!AC56+VÚ!AC56+'Desmonte Infr. IAP'!AC56+'TOTAL INVERSION IAP'!AC56+'VÚ IAP'!AC56+AB56</f>
        <v>0</v>
      </c>
      <c r="AD56" s="61">
        <f>+'Desmonte Infr. financiada'!AD56+'Inversión 1 financiada'!AD56+VÚ!AD56+'Desmonte Infr. IAP'!AD56+'TOTAL INVERSION IAP'!AD56+'VÚ IAP'!AD56+AC56</f>
        <v>0</v>
      </c>
      <c r="AE56" s="61">
        <f>+'Desmonte Infr. financiada'!AE56+'Inversión 1 financiada'!AE56+VÚ!AE56+'Desmonte Infr. IAP'!AE56+'TOTAL INVERSION IAP'!AE56+'VÚ IAP'!AE56+AD56</f>
        <v>0</v>
      </c>
      <c r="AF56" s="61">
        <f>+'Desmonte Infr. financiada'!AF56+'Inversión 1 financiada'!AF56+VÚ!AF56+'Desmonte Infr. IAP'!AF56+'TOTAL INVERSION IAP'!AF56+'VÚ IAP'!AF56+AE56</f>
        <v>0</v>
      </c>
      <c r="AG56" s="61">
        <f>+'Desmonte Infr. financiada'!AG56+'Inversión 1 financiada'!AG56+VÚ!AG56+'Desmonte Infr. IAP'!AG56+'TOTAL INVERSION IAP'!AG56+'VÚ IAP'!AG56+AF56</f>
        <v>0</v>
      </c>
      <c r="AH56" s="61">
        <f>+'Desmonte Infr. financiada'!AH56+'Inversión 1 financiada'!AH56+VÚ!AH56+'Desmonte Infr. IAP'!AH56+'TOTAL INVERSION IAP'!AH56+'VÚ IAP'!AH56+AG56</f>
        <v>0</v>
      </c>
      <c r="AI56" s="61">
        <f>+'Desmonte Infr. financiada'!AI56+'Inversión 1 financiada'!AI56+VÚ!AI56+'Desmonte Infr. IAP'!AI56+'TOTAL INVERSION IAP'!AI56+'VÚ IAP'!AI56+AH56</f>
        <v>0</v>
      </c>
      <c r="AJ56" s="61">
        <f>+'Desmonte Infr. financiada'!AJ56+'Inversión 1 financiada'!AJ56+VÚ!AJ56+'Desmonte Infr. IAP'!AJ56+'TOTAL INVERSION IAP'!AJ56+'VÚ IAP'!AJ56+AI56</f>
        <v>0</v>
      </c>
      <c r="AK56" s="61">
        <f>+'Desmonte Infr. financiada'!AK56+'Inversión 1 financiada'!AK56+VÚ!AK56+'Desmonte Infr. IAP'!AK56+'TOTAL INVERSION IAP'!AK56+'VÚ IAP'!AK56+AJ56</f>
        <v>0</v>
      </c>
    </row>
    <row r="57" spans="2:37" hidden="1" x14ac:dyDescent="0.25">
      <c r="B57" s="469" t="s">
        <v>85</v>
      </c>
      <c r="C57" s="62" t="str">
        <f>+VLOOKUP(B57,'resumen UCAP'!$A$5:$O$329,2,0)</f>
        <v>PROYECTOR MH 400W SEGUNDA</v>
      </c>
      <c r="D57" s="63">
        <f>+'Desmonte Infr. financiada'!D57</f>
        <v>440</v>
      </c>
      <c r="E57" s="63" t="str">
        <f>+VLOOKUP(B57,'resumen UCAP'!$A$5:$O$329,3,0)</f>
        <v>Un</v>
      </c>
      <c r="F57" s="64">
        <f>+VLOOKUP(B57,'resumen UCAP'!$A$5:$O$329,15,0)</f>
        <v>465408</v>
      </c>
      <c r="G57" s="124">
        <v>15</v>
      </c>
      <c r="H57" s="61">
        <f>+'Desmonte Infr. financiada'!H57+'Inversión 1 financiada'!H57+VÚ!H57+'Desmonte Infr. IAP'!H57+'TOTAL INVERSION IAP'!H57+'VÚ IAP'!H57+G57</f>
        <v>0</v>
      </c>
      <c r="I57" s="475">
        <f>+'Desmonte Infr. financiada'!I57+'Inversión 1 financiada'!I57+VÚ!I57+'Desmonte Infr. IAP'!I57+'TOTAL INVERSION IAP'!I57+'VÚ IAP'!I57+H57</f>
        <v>0</v>
      </c>
      <c r="J57" s="61">
        <f>+'Desmonte Infr. financiada'!J57+'Inversión 1 financiada'!J57+VÚ!J57+'Desmonte Infr. IAP'!J57+'TOTAL INVERSION IAP'!J57+'VÚ IAP'!J57+I57</f>
        <v>0</v>
      </c>
      <c r="K57" s="61">
        <f>+'Desmonte Infr. financiada'!K57+'Inversión 1 financiada'!K57+VÚ!K57+'Desmonte Infr. IAP'!K57+'TOTAL INVERSION IAP'!K57+'VÚ IAP'!K57+J57</f>
        <v>0</v>
      </c>
      <c r="L57" s="61">
        <f>+'Desmonte Infr. financiada'!L57+'Inversión 1 financiada'!L57+VÚ!L57+'Desmonte Infr. IAP'!L57+'TOTAL INVERSION IAP'!L57+'VÚ IAP'!L57+K57</f>
        <v>0</v>
      </c>
      <c r="M57" s="61">
        <f>+'Desmonte Infr. financiada'!M57+'Inversión 1 financiada'!M57+VÚ!M57+'Desmonte Infr. IAP'!M57+'TOTAL INVERSION IAP'!M57+'VÚ IAP'!M57+L57</f>
        <v>0</v>
      </c>
      <c r="N57" s="61">
        <f>+'Desmonte Infr. financiada'!N57+'Inversión 1 financiada'!N57+VÚ!N57+'Desmonte Infr. IAP'!N57+'TOTAL INVERSION IAP'!N57+'VÚ IAP'!N57+M57</f>
        <v>0</v>
      </c>
      <c r="O57" s="61">
        <f>+'Desmonte Infr. financiada'!O57+'Inversión 1 financiada'!O57+VÚ!O57+'Desmonte Infr. IAP'!O57+'TOTAL INVERSION IAP'!O57+'VÚ IAP'!O57+N57</f>
        <v>0</v>
      </c>
      <c r="P57" s="61">
        <f>+'Desmonte Infr. financiada'!P57+'Inversión 1 financiada'!P57+VÚ!P57+'Desmonte Infr. IAP'!P57+'TOTAL INVERSION IAP'!P57+'VÚ IAP'!P57+O57</f>
        <v>0</v>
      </c>
      <c r="Q57" s="61">
        <f>+'Desmonte Infr. financiada'!Q57+'Inversión 1 financiada'!Q57+VÚ!Q57+'Desmonte Infr. IAP'!Q57+'TOTAL INVERSION IAP'!Q57+'VÚ IAP'!Q57+P57</f>
        <v>0</v>
      </c>
      <c r="R57" s="61">
        <f>+'Desmonte Infr. financiada'!R57+'Inversión 1 financiada'!R57+VÚ!R57+'Desmonte Infr. IAP'!R57+'TOTAL INVERSION IAP'!R57+'VÚ IAP'!R57+Q57</f>
        <v>0</v>
      </c>
      <c r="S57" s="61">
        <f>+'Desmonte Infr. financiada'!S57+'Inversión 1 financiada'!S57+VÚ!S57+'Desmonte Infr. IAP'!S57+'TOTAL INVERSION IAP'!S57+'VÚ IAP'!S57+R57</f>
        <v>0</v>
      </c>
      <c r="T57" s="61">
        <f>+'Desmonte Infr. financiada'!T57+'Inversión 1 financiada'!T57+VÚ!T57+'Desmonte Infr. IAP'!T57+'TOTAL INVERSION IAP'!T57+'VÚ IAP'!T57+S57</f>
        <v>0</v>
      </c>
      <c r="U57" s="61">
        <f>+'Desmonte Infr. financiada'!U57+'Inversión 1 financiada'!U57+VÚ!U57+'Desmonte Infr. IAP'!U57+'TOTAL INVERSION IAP'!U57+'VÚ IAP'!U57+T57</f>
        <v>0</v>
      </c>
      <c r="V57" s="61">
        <f>+'Desmonte Infr. financiada'!V57+'Inversión 1 financiada'!V57+VÚ!V57+'Desmonte Infr. IAP'!V57+'TOTAL INVERSION IAP'!V57+'VÚ IAP'!V57+U57</f>
        <v>0</v>
      </c>
      <c r="W57" s="61">
        <f>+'Desmonte Infr. financiada'!W57+'Inversión 1 financiada'!W57+VÚ!W57+'Desmonte Infr. IAP'!W57+'TOTAL INVERSION IAP'!W57+'VÚ IAP'!W57+V57</f>
        <v>0</v>
      </c>
      <c r="X57" s="61">
        <f>+'Desmonte Infr. financiada'!X57+'Inversión 1 financiada'!X57+VÚ!X57+'Desmonte Infr. IAP'!X57+'TOTAL INVERSION IAP'!X57+'VÚ IAP'!X57+W57</f>
        <v>0</v>
      </c>
      <c r="Y57" s="61">
        <f>+'Desmonte Infr. financiada'!Y57+'Inversión 1 financiada'!Y57+VÚ!Y57+'Desmonte Infr. IAP'!Y57+'TOTAL INVERSION IAP'!Y57+'VÚ IAP'!Y57+X57</f>
        <v>0</v>
      </c>
      <c r="Z57" s="61">
        <f>+'Desmonte Infr. financiada'!Z57+'Inversión 1 financiada'!Z57+VÚ!Z57+'Desmonte Infr. IAP'!Z57+'TOTAL INVERSION IAP'!Z57+'VÚ IAP'!Z57+Y57</f>
        <v>0</v>
      </c>
      <c r="AA57" s="61">
        <f>+'Desmonte Infr. financiada'!AA57+'Inversión 1 financiada'!AA57+VÚ!AA57+'Desmonte Infr. IAP'!AA57+'TOTAL INVERSION IAP'!AA57+'VÚ IAP'!AA57+Z57</f>
        <v>0</v>
      </c>
      <c r="AB57" s="61">
        <f>+'Desmonte Infr. financiada'!AB57+'Inversión 1 financiada'!AB57+VÚ!AB57+'Desmonte Infr. IAP'!AB57+'TOTAL INVERSION IAP'!AB57+'VÚ IAP'!AB57+AA57</f>
        <v>0</v>
      </c>
      <c r="AC57" s="61">
        <f>+'Desmonte Infr. financiada'!AC57+'Inversión 1 financiada'!AC57+VÚ!AC57+'Desmonte Infr. IAP'!AC57+'TOTAL INVERSION IAP'!AC57+'VÚ IAP'!AC57+AB57</f>
        <v>0</v>
      </c>
      <c r="AD57" s="61">
        <f>+'Desmonte Infr. financiada'!AD57+'Inversión 1 financiada'!AD57+VÚ!AD57+'Desmonte Infr. IAP'!AD57+'TOTAL INVERSION IAP'!AD57+'VÚ IAP'!AD57+AC57</f>
        <v>0</v>
      </c>
      <c r="AE57" s="61">
        <f>+'Desmonte Infr. financiada'!AE57+'Inversión 1 financiada'!AE57+VÚ!AE57+'Desmonte Infr. IAP'!AE57+'TOTAL INVERSION IAP'!AE57+'VÚ IAP'!AE57+AD57</f>
        <v>0</v>
      </c>
      <c r="AF57" s="61">
        <f>+'Desmonte Infr. financiada'!AF57+'Inversión 1 financiada'!AF57+VÚ!AF57+'Desmonte Infr. IAP'!AF57+'TOTAL INVERSION IAP'!AF57+'VÚ IAP'!AF57+AE57</f>
        <v>0</v>
      </c>
      <c r="AG57" s="61">
        <f>+'Desmonte Infr. financiada'!AG57+'Inversión 1 financiada'!AG57+VÚ!AG57+'Desmonte Infr. IAP'!AG57+'TOTAL INVERSION IAP'!AG57+'VÚ IAP'!AG57+AF57</f>
        <v>0</v>
      </c>
      <c r="AH57" s="61">
        <f>+'Desmonte Infr. financiada'!AH57+'Inversión 1 financiada'!AH57+VÚ!AH57+'Desmonte Infr. IAP'!AH57+'TOTAL INVERSION IAP'!AH57+'VÚ IAP'!AH57+AG57</f>
        <v>0</v>
      </c>
      <c r="AI57" s="61">
        <f>+'Desmonte Infr. financiada'!AI57+'Inversión 1 financiada'!AI57+VÚ!AI57+'Desmonte Infr. IAP'!AI57+'TOTAL INVERSION IAP'!AI57+'VÚ IAP'!AI57+AH57</f>
        <v>0</v>
      </c>
      <c r="AJ57" s="61">
        <f>+'Desmonte Infr. financiada'!AJ57+'Inversión 1 financiada'!AJ57+VÚ!AJ57+'Desmonte Infr. IAP'!AJ57+'TOTAL INVERSION IAP'!AJ57+'VÚ IAP'!AJ57+AI57</f>
        <v>0</v>
      </c>
      <c r="AK57" s="61">
        <f>+'Desmonte Infr. financiada'!AK57+'Inversión 1 financiada'!AK57+VÚ!AK57+'Desmonte Infr. IAP'!AK57+'TOTAL INVERSION IAP'!AK57+'VÚ IAP'!AK57+AJ57</f>
        <v>0</v>
      </c>
    </row>
    <row r="58" spans="2:37" hidden="1" x14ac:dyDescent="0.25">
      <c r="B58" s="469" t="s">
        <v>325</v>
      </c>
      <c r="C58" s="62" t="str">
        <f>+VLOOKUP(B58,'resumen UCAP'!$A$5:$O$329,2,0)</f>
        <v>PROYECTOR MH 400W NUEVO</v>
      </c>
      <c r="D58" s="63">
        <f>+'Desmonte Infr. financiada'!D58</f>
        <v>440</v>
      </c>
      <c r="E58" s="63" t="str">
        <f>+VLOOKUP(B58,'resumen UCAP'!$A$5:$O$329,3,0)</f>
        <v>Un</v>
      </c>
      <c r="F58" s="64">
        <f>+VLOOKUP(B58,'resumen UCAP'!$A$5:$O$329,15,0)</f>
        <v>447504</v>
      </c>
      <c r="G58" s="124">
        <v>26</v>
      </c>
      <c r="H58" s="61">
        <f>+'Desmonte Infr. financiada'!H58+'Inversión 1 financiada'!H58+VÚ!H58+'Desmonte Infr. IAP'!H58+'TOTAL INVERSION IAP'!H58+'VÚ IAP'!H58+G58</f>
        <v>0</v>
      </c>
      <c r="I58" s="475">
        <f>+'Desmonte Infr. financiada'!I58+'Inversión 1 financiada'!I58+VÚ!I58+'Desmonte Infr. IAP'!I58+'TOTAL INVERSION IAP'!I58+'VÚ IAP'!I58+H58</f>
        <v>0</v>
      </c>
      <c r="J58" s="61">
        <f>+'Desmonte Infr. financiada'!J58+'Inversión 1 financiada'!J58+VÚ!J58+'Desmonte Infr. IAP'!J58+'TOTAL INVERSION IAP'!J58+'VÚ IAP'!J58+I58</f>
        <v>0</v>
      </c>
      <c r="K58" s="61">
        <f>+'Desmonte Infr. financiada'!K58+'Inversión 1 financiada'!K58+VÚ!K58+'Desmonte Infr. IAP'!K58+'TOTAL INVERSION IAP'!K58+'VÚ IAP'!K58+J58</f>
        <v>0</v>
      </c>
      <c r="L58" s="61">
        <f>+'Desmonte Infr. financiada'!L58+'Inversión 1 financiada'!L58+VÚ!L58+'Desmonte Infr. IAP'!L58+'TOTAL INVERSION IAP'!L58+'VÚ IAP'!L58+K58</f>
        <v>0</v>
      </c>
      <c r="M58" s="61">
        <f>+'Desmonte Infr. financiada'!M58+'Inversión 1 financiada'!M58+VÚ!M58+'Desmonte Infr. IAP'!M58+'TOTAL INVERSION IAP'!M58+'VÚ IAP'!M58+L58</f>
        <v>0</v>
      </c>
      <c r="N58" s="61">
        <f>+'Desmonte Infr. financiada'!N58+'Inversión 1 financiada'!N58+VÚ!N58+'Desmonte Infr. IAP'!N58+'TOTAL INVERSION IAP'!N58+'VÚ IAP'!N58+M58</f>
        <v>0</v>
      </c>
      <c r="O58" s="61">
        <f>+'Desmonte Infr. financiada'!O58+'Inversión 1 financiada'!O58+VÚ!O58+'Desmonte Infr. IAP'!O58+'TOTAL INVERSION IAP'!O58+'VÚ IAP'!O58+N58</f>
        <v>0</v>
      </c>
      <c r="P58" s="61">
        <f>+'Desmonte Infr. financiada'!P58+'Inversión 1 financiada'!P58+VÚ!P58+'Desmonte Infr. IAP'!P58+'TOTAL INVERSION IAP'!P58+'VÚ IAP'!P58+O58</f>
        <v>0</v>
      </c>
      <c r="Q58" s="61">
        <f>+'Desmonte Infr. financiada'!Q58+'Inversión 1 financiada'!Q58+VÚ!Q58+'Desmonte Infr. IAP'!Q58+'TOTAL INVERSION IAP'!Q58+'VÚ IAP'!Q58+P58</f>
        <v>0</v>
      </c>
      <c r="R58" s="61">
        <f>+'Desmonte Infr. financiada'!R58+'Inversión 1 financiada'!R58+VÚ!R58+'Desmonte Infr. IAP'!R58+'TOTAL INVERSION IAP'!R58+'VÚ IAP'!R58+Q58</f>
        <v>0</v>
      </c>
      <c r="S58" s="61">
        <f>+'Desmonte Infr. financiada'!S58+'Inversión 1 financiada'!S58+VÚ!S58+'Desmonte Infr. IAP'!S58+'TOTAL INVERSION IAP'!S58+'VÚ IAP'!S58+R58</f>
        <v>0</v>
      </c>
      <c r="T58" s="61">
        <f>+'Desmonte Infr. financiada'!T58+'Inversión 1 financiada'!T58+VÚ!T58+'Desmonte Infr. IAP'!T58+'TOTAL INVERSION IAP'!T58+'VÚ IAP'!T58+S58</f>
        <v>0</v>
      </c>
      <c r="U58" s="61">
        <f>+'Desmonte Infr. financiada'!U58+'Inversión 1 financiada'!U58+VÚ!U58+'Desmonte Infr. IAP'!U58+'TOTAL INVERSION IAP'!U58+'VÚ IAP'!U58+T58</f>
        <v>0</v>
      </c>
      <c r="V58" s="61">
        <f>+'Desmonte Infr. financiada'!V58+'Inversión 1 financiada'!V58+VÚ!V58+'Desmonte Infr. IAP'!V58+'TOTAL INVERSION IAP'!V58+'VÚ IAP'!V58+U58</f>
        <v>0</v>
      </c>
      <c r="W58" s="61">
        <f>+'Desmonte Infr. financiada'!W58+'Inversión 1 financiada'!W58+VÚ!W58+'Desmonte Infr. IAP'!W58+'TOTAL INVERSION IAP'!W58+'VÚ IAP'!W58+V58</f>
        <v>0</v>
      </c>
      <c r="X58" s="61">
        <f>+'Desmonte Infr. financiada'!X58+'Inversión 1 financiada'!X58+VÚ!X58+'Desmonte Infr. IAP'!X58+'TOTAL INVERSION IAP'!X58+'VÚ IAP'!X58+W58</f>
        <v>0</v>
      </c>
      <c r="Y58" s="61">
        <f>+'Desmonte Infr. financiada'!Y58+'Inversión 1 financiada'!Y58+VÚ!Y58+'Desmonte Infr. IAP'!Y58+'TOTAL INVERSION IAP'!Y58+'VÚ IAP'!Y58+X58</f>
        <v>0</v>
      </c>
      <c r="Z58" s="61">
        <f>+'Desmonte Infr. financiada'!Z58+'Inversión 1 financiada'!Z58+VÚ!Z58+'Desmonte Infr. IAP'!Z58+'TOTAL INVERSION IAP'!Z58+'VÚ IAP'!Z58+Y58</f>
        <v>0</v>
      </c>
      <c r="AA58" s="61">
        <f>+'Desmonte Infr. financiada'!AA58+'Inversión 1 financiada'!AA58+VÚ!AA58+'Desmonte Infr. IAP'!AA58+'TOTAL INVERSION IAP'!AA58+'VÚ IAP'!AA58+Z58</f>
        <v>0</v>
      </c>
      <c r="AB58" s="61">
        <f>+'Desmonte Infr. financiada'!AB58+'Inversión 1 financiada'!AB58+VÚ!AB58+'Desmonte Infr. IAP'!AB58+'TOTAL INVERSION IAP'!AB58+'VÚ IAP'!AB58+AA58</f>
        <v>0</v>
      </c>
      <c r="AC58" s="61">
        <f>+'Desmonte Infr. financiada'!AC58+'Inversión 1 financiada'!AC58+VÚ!AC58+'Desmonte Infr. IAP'!AC58+'TOTAL INVERSION IAP'!AC58+'VÚ IAP'!AC58+AB58</f>
        <v>0</v>
      </c>
      <c r="AD58" s="61">
        <f>+'Desmonte Infr. financiada'!AD58+'Inversión 1 financiada'!AD58+VÚ!AD58+'Desmonte Infr. IAP'!AD58+'TOTAL INVERSION IAP'!AD58+'VÚ IAP'!AD58+AC58</f>
        <v>0</v>
      </c>
      <c r="AE58" s="61">
        <f>+'Desmonte Infr. financiada'!AE58+'Inversión 1 financiada'!AE58+VÚ!AE58+'Desmonte Infr. IAP'!AE58+'TOTAL INVERSION IAP'!AE58+'VÚ IAP'!AE58+AD58</f>
        <v>0</v>
      </c>
      <c r="AF58" s="61">
        <f>+'Desmonte Infr. financiada'!AF58+'Inversión 1 financiada'!AF58+VÚ!AF58+'Desmonte Infr. IAP'!AF58+'TOTAL INVERSION IAP'!AF58+'VÚ IAP'!AF58+AE58</f>
        <v>0</v>
      </c>
      <c r="AG58" s="61">
        <f>+'Desmonte Infr. financiada'!AG58+'Inversión 1 financiada'!AG58+VÚ!AG58+'Desmonte Infr. IAP'!AG58+'TOTAL INVERSION IAP'!AG58+'VÚ IAP'!AG58+AF58</f>
        <v>0</v>
      </c>
      <c r="AH58" s="61">
        <f>+'Desmonte Infr. financiada'!AH58+'Inversión 1 financiada'!AH58+VÚ!AH58+'Desmonte Infr. IAP'!AH58+'TOTAL INVERSION IAP'!AH58+'VÚ IAP'!AH58+AG58</f>
        <v>0</v>
      </c>
      <c r="AI58" s="61">
        <f>+'Desmonte Infr. financiada'!AI58+'Inversión 1 financiada'!AI58+VÚ!AI58+'Desmonte Infr. IAP'!AI58+'TOTAL INVERSION IAP'!AI58+'VÚ IAP'!AI58+AH58</f>
        <v>0</v>
      </c>
      <c r="AJ58" s="61">
        <f>+'Desmonte Infr. financiada'!AJ58+'Inversión 1 financiada'!AJ58+VÚ!AJ58+'Desmonte Infr. IAP'!AJ58+'TOTAL INVERSION IAP'!AJ58+'VÚ IAP'!AJ58+AI58</f>
        <v>0</v>
      </c>
      <c r="AK58" s="61">
        <f>+'Desmonte Infr. financiada'!AK58+'Inversión 1 financiada'!AK58+VÚ!AK58+'Desmonte Infr. IAP'!AK58+'TOTAL INVERSION IAP'!AK58+'VÚ IAP'!AK58+AJ58</f>
        <v>0</v>
      </c>
    </row>
    <row r="59" spans="2:37" hidden="1" x14ac:dyDescent="0.25">
      <c r="B59" s="469" t="s">
        <v>326</v>
      </c>
      <c r="C59" s="62" t="str">
        <f>+VLOOKUP(B59,'resumen UCAP'!$A$5:$O$329,2,0)</f>
        <v>LUMINARIA NA 100W NUEVA</v>
      </c>
      <c r="D59" s="63">
        <f>+'Desmonte Infr. financiada'!D59</f>
        <v>115</v>
      </c>
      <c r="E59" s="63" t="str">
        <f>+VLOOKUP(B59,'resumen UCAP'!$A$5:$O$329,3,0)</f>
        <v>Un</v>
      </c>
      <c r="F59" s="64">
        <f>+VLOOKUP(B59,'resumen UCAP'!$A$5:$O$329,15,0)</f>
        <v>221308</v>
      </c>
      <c r="G59" s="123">
        <v>173</v>
      </c>
      <c r="H59" s="61">
        <f>+'Desmonte Infr. financiada'!H59+'Inversión 1 financiada'!H59+VÚ!H59+'Desmonte Infr. IAP'!H59+'TOTAL INVERSION IAP'!H59+'VÚ IAP'!H59+G59</f>
        <v>0</v>
      </c>
      <c r="I59" s="475">
        <f>+'Desmonte Infr. financiada'!I59+'Inversión 1 financiada'!I59+VÚ!I59+'Desmonte Infr. IAP'!I59+'TOTAL INVERSION IAP'!I59+'VÚ IAP'!I59+H59</f>
        <v>0</v>
      </c>
      <c r="J59" s="61">
        <f>+'Desmonte Infr. financiada'!J59+'Inversión 1 financiada'!J59+VÚ!J59+'Desmonte Infr. IAP'!J59+'TOTAL INVERSION IAP'!J59+'VÚ IAP'!J59+I59</f>
        <v>0</v>
      </c>
      <c r="K59" s="61">
        <f>+'Desmonte Infr. financiada'!K59+'Inversión 1 financiada'!K59+VÚ!K59+'Desmonte Infr. IAP'!K59+'TOTAL INVERSION IAP'!K59+'VÚ IAP'!K59+J59</f>
        <v>0</v>
      </c>
      <c r="L59" s="61">
        <f>+'Desmonte Infr. financiada'!L59+'Inversión 1 financiada'!L59+VÚ!L59+'Desmonte Infr. IAP'!L59+'TOTAL INVERSION IAP'!L59+'VÚ IAP'!L59+K59</f>
        <v>0</v>
      </c>
      <c r="M59" s="61">
        <f>+'Desmonte Infr. financiada'!M59+'Inversión 1 financiada'!M59+VÚ!M59+'Desmonte Infr. IAP'!M59+'TOTAL INVERSION IAP'!M59+'VÚ IAP'!M59+L59</f>
        <v>0</v>
      </c>
      <c r="N59" s="61">
        <f>+'Desmonte Infr. financiada'!N59+'Inversión 1 financiada'!N59+VÚ!N59+'Desmonte Infr. IAP'!N59+'TOTAL INVERSION IAP'!N59+'VÚ IAP'!N59+M59</f>
        <v>0</v>
      </c>
      <c r="O59" s="61">
        <f>+'Desmonte Infr. financiada'!O59+'Inversión 1 financiada'!O59+VÚ!O59+'Desmonte Infr. IAP'!O59+'TOTAL INVERSION IAP'!O59+'VÚ IAP'!O59+N59</f>
        <v>0</v>
      </c>
      <c r="P59" s="61">
        <f>+'Desmonte Infr. financiada'!P59+'Inversión 1 financiada'!P59+VÚ!P59+'Desmonte Infr. IAP'!P59+'TOTAL INVERSION IAP'!P59+'VÚ IAP'!P59+O59</f>
        <v>0</v>
      </c>
      <c r="Q59" s="61">
        <f>+'Desmonte Infr. financiada'!Q59+'Inversión 1 financiada'!Q59+VÚ!Q59+'Desmonte Infr. IAP'!Q59+'TOTAL INVERSION IAP'!Q59+'VÚ IAP'!Q59+P59</f>
        <v>0</v>
      </c>
      <c r="R59" s="61">
        <f>+'Desmonte Infr. financiada'!R59+'Inversión 1 financiada'!R59+VÚ!R59+'Desmonte Infr. IAP'!R59+'TOTAL INVERSION IAP'!R59+'VÚ IAP'!R59+Q59</f>
        <v>0</v>
      </c>
      <c r="S59" s="61">
        <f>+'Desmonte Infr. financiada'!S59+'Inversión 1 financiada'!S59+VÚ!S59+'Desmonte Infr. IAP'!S59+'TOTAL INVERSION IAP'!S59+'VÚ IAP'!S59+R59</f>
        <v>0</v>
      </c>
      <c r="T59" s="61">
        <f>+'Desmonte Infr. financiada'!T59+'Inversión 1 financiada'!T59+VÚ!T59+'Desmonte Infr. IAP'!T59+'TOTAL INVERSION IAP'!T59+'VÚ IAP'!T59+S59</f>
        <v>0</v>
      </c>
      <c r="U59" s="61">
        <f>+'Desmonte Infr. financiada'!U59+'Inversión 1 financiada'!U59+VÚ!U59+'Desmonte Infr. IAP'!U59+'TOTAL INVERSION IAP'!U59+'VÚ IAP'!U59+T59</f>
        <v>0</v>
      </c>
      <c r="V59" s="61">
        <f>+'Desmonte Infr. financiada'!V59+'Inversión 1 financiada'!V59+VÚ!V59+'Desmonte Infr. IAP'!V59+'TOTAL INVERSION IAP'!V59+'VÚ IAP'!V59+U59</f>
        <v>0</v>
      </c>
      <c r="W59" s="61">
        <f>+'Desmonte Infr. financiada'!W59+'Inversión 1 financiada'!W59+VÚ!W59+'Desmonte Infr. IAP'!W59+'TOTAL INVERSION IAP'!W59+'VÚ IAP'!W59+V59</f>
        <v>0</v>
      </c>
      <c r="X59" s="61">
        <f>+'Desmonte Infr. financiada'!X59+'Inversión 1 financiada'!X59+VÚ!X59+'Desmonte Infr. IAP'!X59+'TOTAL INVERSION IAP'!X59+'VÚ IAP'!X59+W59</f>
        <v>0</v>
      </c>
      <c r="Y59" s="61">
        <f>+'Desmonte Infr. financiada'!Y59+'Inversión 1 financiada'!Y59+VÚ!Y59+'Desmonte Infr. IAP'!Y59+'TOTAL INVERSION IAP'!Y59+'VÚ IAP'!Y59+X59</f>
        <v>0</v>
      </c>
      <c r="Z59" s="61">
        <f>+'Desmonte Infr. financiada'!Z59+'Inversión 1 financiada'!Z59+VÚ!Z59+'Desmonte Infr. IAP'!Z59+'TOTAL INVERSION IAP'!Z59+'VÚ IAP'!Z59+Y59</f>
        <v>0</v>
      </c>
      <c r="AA59" s="61">
        <f>+'Desmonte Infr. financiada'!AA59+'Inversión 1 financiada'!AA59+VÚ!AA59+'Desmonte Infr. IAP'!AA59+'TOTAL INVERSION IAP'!AA59+'VÚ IAP'!AA59+Z59</f>
        <v>0</v>
      </c>
      <c r="AB59" s="61">
        <f>+'Desmonte Infr. financiada'!AB59+'Inversión 1 financiada'!AB59+VÚ!AB59+'Desmonte Infr. IAP'!AB59+'TOTAL INVERSION IAP'!AB59+'VÚ IAP'!AB59+AA59</f>
        <v>0</v>
      </c>
      <c r="AC59" s="61">
        <f>+'Desmonte Infr. financiada'!AC59+'Inversión 1 financiada'!AC59+VÚ!AC59+'Desmonte Infr. IAP'!AC59+'TOTAL INVERSION IAP'!AC59+'VÚ IAP'!AC59+AB59</f>
        <v>0</v>
      </c>
      <c r="AD59" s="61">
        <f>+'Desmonte Infr. financiada'!AD59+'Inversión 1 financiada'!AD59+VÚ!AD59+'Desmonte Infr. IAP'!AD59+'TOTAL INVERSION IAP'!AD59+'VÚ IAP'!AD59+AC59</f>
        <v>0</v>
      </c>
      <c r="AE59" s="61">
        <f>+'Desmonte Infr. financiada'!AE59+'Inversión 1 financiada'!AE59+VÚ!AE59+'Desmonte Infr. IAP'!AE59+'TOTAL INVERSION IAP'!AE59+'VÚ IAP'!AE59+AD59</f>
        <v>0</v>
      </c>
      <c r="AF59" s="61">
        <f>+'Desmonte Infr. financiada'!AF59+'Inversión 1 financiada'!AF59+VÚ!AF59+'Desmonte Infr. IAP'!AF59+'TOTAL INVERSION IAP'!AF59+'VÚ IAP'!AF59+AE59</f>
        <v>0</v>
      </c>
      <c r="AG59" s="61">
        <f>+'Desmonte Infr. financiada'!AG59+'Inversión 1 financiada'!AG59+VÚ!AG59+'Desmonte Infr. IAP'!AG59+'TOTAL INVERSION IAP'!AG59+'VÚ IAP'!AG59+AF59</f>
        <v>0</v>
      </c>
      <c r="AH59" s="61">
        <f>+'Desmonte Infr. financiada'!AH59+'Inversión 1 financiada'!AH59+VÚ!AH59+'Desmonte Infr. IAP'!AH59+'TOTAL INVERSION IAP'!AH59+'VÚ IAP'!AH59+AG59</f>
        <v>0</v>
      </c>
      <c r="AI59" s="61">
        <f>+'Desmonte Infr. financiada'!AI59+'Inversión 1 financiada'!AI59+VÚ!AI59+'Desmonte Infr. IAP'!AI59+'TOTAL INVERSION IAP'!AI59+'VÚ IAP'!AI59+AH59</f>
        <v>0</v>
      </c>
      <c r="AJ59" s="61">
        <f>+'Desmonte Infr. financiada'!AJ59+'Inversión 1 financiada'!AJ59+VÚ!AJ59+'Desmonte Infr. IAP'!AJ59+'TOTAL INVERSION IAP'!AJ59+'VÚ IAP'!AJ59+AI59</f>
        <v>0</v>
      </c>
      <c r="AK59" s="61">
        <f>+'Desmonte Infr. financiada'!AK59+'Inversión 1 financiada'!AK59+VÚ!AK59+'Desmonte Infr. IAP'!AK59+'TOTAL INVERSION IAP'!AK59+'VÚ IAP'!AK59+AJ59</f>
        <v>0</v>
      </c>
    </row>
    <row r="60" spans="2:37" hidden="1" x14ac:dyDescent="0.25">
      <c r="B60" s="469" t="s">
        <v>327</v>
      </c>
      <c r="C60" s="62" t="str">
        <f>+VLOOKUP(B60,'resumen UCAP'!$A$5:$O$329,2,0)</f>
        <v>LUMINARIA TIPO LYRA NA 40W NUEVA</v>
      </c>
      <c r="D60" s="63">
        <f>+'Desmonte Infr. financiada'!D60</f>
        <v>40</v>
      </c>
      <c r="E60" s="63" t="str">
        <f>+VLOOKUP(B60,'resumen UCAP'!$A$5:$O$329,3,0)</f>
        <v>Un</v>
      </c>
      <c r="F60" s="64">
        <f>+VLOOKUP(B60,'resumen UCAP'!$A$5:$O$329,15,0)</f>
        <v>803602</v>
      </c>
      <c r="G60" s="123">
        <v>1</v>
      </c>
      <c r="H60" s="61">
        <f>+'Desmonte Infr. financiada'!H60+'Inversión 1 financiada'!H60+VÚ!H60+'Desmonte Infr. IAP'!H60+'TOTAL INVERSION IAP'!H60+'VÚ IAP'!H60+G60</f>
        <v>0</v>
      </c>
      <c r="I60" s="475">
        <f>+'Desmonte Infr. financiada'!I60+'Inversión 1 financiada'!I60+VÚ!I60+'Desmonte Infr. IAP'!I60+'TOTAL INVERSION IAP'!I60+'VÚ IAP'!I60+H60</f>
        <v>0</v>
      </c>
      <c r="J60" s="61">
        <f>+'Desmonte Infr. financiada'!J60+'Inversión 1 financiada'!J60+VÚ!J60+'Desmonte Infr. IAP'!J60+'TOTAL INVERSION IAP'!J60+'VÚ IAP'!J60+I60</f>
        <v>0</v>
      </c>
      <c r="K60" s="61">
        <f>+'Desmonte Infr. financiada'!K60+'Inversión 1 financiada'!K60+VÚ!K60+'Desmonte Infr. IAP'!K60+'TOTAL INVERSION IAP'!K60+'VÚ IAP'!K60+J60</f>
        <v>0</v>
      </c>
      <c r="L60" s="61">
        <f>+'Desmonte Infr. financiada'!L60+'Inversión 1 financiada'!L60+VÚ!L60+'Desmonte Infr. IAP'!L60+'TOTAL INVERSION IAP'!L60+'VÚ IAP'!L60+K60</f>
        <v>0</v>
      </c>
      <c r="M60" s="61">
        <f>+'Desmonte Infr. financiada'!M60+'Inversión 1 financiada'!M60+VÚ!M60+'Desmonte Infr. IAP'!M60+'TOTAL INVERSION IAP'!M60+'VÚ IAP'!M60+L60</f>
        <v>0</v>
      </c>
      <c r="N60" s="61">
        <f>+'Desmonte Infr. financiada'!N60+'Inversión 1 financiada'!N60+VÚ!N60+'Desmonte Infr. IAP'!N60+'TOTAL INVERSION IAP'!N60+'VÚ IAP'!N60+M60</f>
        <v>0</v>
      </c>
      <c r="O60" s="61">
        <f>+'Desmonte Infr. financiada'!O60+'Inversión 1 financiada'!O60+VÚ!O60+'Desmonte Infr. IAP'!O60+'TOTAL INVERSION IAP'!O60+'VÚ IAP'!O60+N60</f>
        <v>0</v>
      </c>
      <c r="P60" s="61">
        <f>+'Desmonte Infr. financiada'!P60+'Inversión 1 financiada'!P60+VÚ!P60+'Desmonte Infr. IAP'!P60+'TOTAL INVERSION IAP'!P60+'VÚ IAP'!P60+O60</f>
        <v>0</v>
      </c>
      <c r="Q60" s="61">
        <f>+'Desmonte Infr. financiada'!Q60+'Inversión 1 financiada'!Q60+VÚ!Q60+'Desmonte Infr. IAP'!Q60+'TOTAL INVERSION IAP'!Q60+'VÚ IAP'!Q60+P60</f>
        <v>0</v>
      </c>
      <c r="R60" s="61">
        <f>+'Desmonte Infr. financiada'!R60+'Inversión 1 financiada'!R60+VÚ!R60+'Desmonte Infr. IAP'!R60+'TOTAL INVERSION IAP'!R60+'VÚ IAP'!R60+Q60</f>
        <v>0</v>
      </c>
      <c r="S60" s="61">
        <f>+'Desmonte Infr. financiada'!S60+'Inversión 1 financiada'!S60+VÚ!S60+'Desmonte Infr. IAP'!S60+'TOTAL INVERSION IAP'!S60+'VÚ IAP'!S60+R60</f>
        <v>0</v>
      </c>
      <c r="T60" s="61">
        <f>+'Desmonte Infr. financiada'!T60+'Inversión 1 financiada'!T60+VÚ!T60+'Desmonte Infr. IAP'!T60+'TOTAL INVERSION IAP'!T60+'VÚ IAP'!T60+S60</f>
        <v>0</v>
      </c>
      <c r="U60" s="61">
        <f>+'Desmonte Infr. financiada'!U60+'Inversión 1 financiada'!U60+VÚ!U60+'Desmonte Infr. IAP'!U60+'TOTAL INVERSION IAP'!U60+'VÚ IAP'!U60+T60</f>
        <v>0</v>
      </c>
      <c r="V60" s="61">
        <f>+'Desmonte Infr. financiada'!V60+'Inversión 1 financiada'!V60+VÚ!V60+'Desmonte Infr. IAP'!V60+'TOTAL INVERSION IAP'!V60+'VÚ IAP'!V60+U60</f>
        <v>0</v>
      </c>
      <c r="W60" s="61">
        <f>+'Desmonte Infr. financiada'!W60+'Inversión 1 financiada'!W60+VÚ!W60+'Desmonte Infr. IAP'!W60+'TOTAL INVERSION IAP'!W60+'VÚ IAP'!W60+V60</f>
        <v>0</v>
      </c>
      <c r="X60" s="61">
        <f>+'Desmonte Infr. financiada'!X60+'Inversión 1 financiada'!X60+VÚ!X60+'Desmonte Infr. IAP'!X60+'TOTAL INVERSION IAP'!X60+'VÚ IAP'!X60+W60</f>
        <v>0</v>
      </c>
      <c r="Y60" s="61">
        <f>+'Desmonte Infr. financiada'!Y60+'Inversión 1 financiada'!Y60+VÚ!Y60+'Desmonte Infr. IAP'!Y60+'TOTAL INVERSION IAP'!Y60+'VÚ IAP'!Y60+X60</f>
        <v>0</v>
      </c>
      <c r="Z60" s="61">
        <f>+'Desmonte Infr. financiada'!Z60+'Inversión 1 financiada'!Z60+VÚ!Z60+'Desmonte Infr. IAP'!Z60+'TOTAL INVERSION IAP'!Z60+'VÚ IAP'!Z60+Y60</f>
        <v>0</v>
      </c>
      <c r="AA60" s="61">
        <f>+'Desmonte Infr. financiada'!AA60+'Inversión 1 financiada'!AA60+VÚ!AA60+'Desmonte Infr. IAP'!AA60+'TOTAL INVERSION IAP'!AA60+'VÚ IAP'!AA60+Z60</f>
        <v>0</v>
      </c>
      <c r="AB60" s="61">
        <f>+'Desmonte Infr. financiada'!AB60+'Inversión 1 financiada'!AB60+VÚ!AB60+'Desmonte Infr. IAP'!AB60+'TOTAL INVERSION IAP'!AB60+'VÚ IAP'!AB60+AA60</f>
        <v>0</v>
      </c>
      <c r="AC60" s="61">
        <f>+'Desmonte Infr. financiada'!AC60+'Inversión 1 financiada'!AC60+VÚ!AC60+'Desmonte Infr. IAP'!AC60+'TOTAL INVERSION IAP'!AC60+'VÚ IAP'!AC60+AB60</f>
        <v>0</v>
      </c>
      <c r="AD60" s="61">
        <f>+'Desmonte Infr. financiada'!AD60+'Inversión 1 financiada'!AD60+VÚ!AD60+'Desmonte Infr. IAP'!AD60+'TOTAL INVERSION IAP'!AD60+'VÚ IAP'!AD60+AC60</f>
        <v>0</v>
      </c>
      <c r="AE60" s="61">
        <f>+'Desmonte Infr. financiada'!AE60+'Inversión 1 financiada'!AE60+VÚ!AE60+'Desmonte Infr. IAP'!AE60+'TOTAL INVERSION IAP'!AE60+'VÚ IAP'!AE60+AD60</f>
        <v>0</v>
      </c>
      <c r="AF60" s="61">
        <f>+'Desmonte Infr. financiada'!AF60+'Inversión 1 financiada'!AF60+VÚ!AF60+'Desmonte Infr. IAP'!AF60+'TOTAL INVERSION IAP'!AF60+'VÚ IAP'!AF60+AE60</f>
        <v>0</v>
      </c>
      <c r="AG60" s="61">
        <f>+'Desmonte Infr. financiada'!AG60+'Inversión 1 financiada'!AG60+VÚ!AG60+'Desmonte Infr. IAP'!AG60+'TOTAL INVERSION IAP'!AG60+'VÚ IAP'!AG60+AF60</f>
        <v>0</v>
      </c>
      <c r="AH60" s="61">
        <f>+'Desmonte Infr. financiada'!AH60+'Inversión 1 financiada'!AH60+VÚ!AH60+'Desmonte Infr. IAP'!AH60+'TOTAL INVERSION IAP'!AH60+'VÚ IAP'!AH60+AG60</f>
        <v>0</v>
      </c>
      <c r="AI60" s="61">
        <f>+'Desmonte Infr. financiada'!AI60+'Inversión 1 financiada'!AI60+VÚ!AI60+'Desmonte Infr. IAP'!AI60+'TOTAL INVERSION IAP'!AI60+'VÚ IAP'!AI60+AH60</f>
        <v>0</v>
      </c>
      <c r="AJ60" s="61">
        <f>+'Desmonte Infr. financiada'!AJ60+'Inversión 1 financiada'!AJ60+VÚ!AJ60+'Desmonte Infr. IAP'!AJ60+'TOTAL INVERSION IAP'!AJ60+'VÚ IAP'!AJ60+AI60</f>
        <v>0</v>
      </c>
      <c r="AK60" s="61">
        <f>+'Desmonte Infr. financiada'!AK60+'Inversión 1 financiada'!AK60+VÚ!AK60+'Desmonte Infr. IAP'!AK60+'TOTAL INVERSION IAP'!AK60+'VÚ IAP'!AK60+AJ60</f>
        <v>0</v>
      </c>
    </row>
    <row r="61" spans="2:37" hidden="1" x14ac:dyDescent="0.25">
      <c r="B61" s="469" t="s">
        <v>328</v>
      </c>
      <c r="C61" s="62" t="str">
        <f>+VLOOKUP(B61,'resumen UCAP'!$A$5:$O$329,2,0)</f>
        <v>LUMINARIA LED 80-90</v>
      </c>
      <c r="D61" s="63">
        <f>+'Desmonte Infr. financiada'!D61</f>
        <v>90</v>
      </c>
      <c r="E61" s="63" t="str">
        <f>+VLOOKUP(B61,'resumen UCAP'!$A$5:$O$329,3,0)</f>
        <v>Un</v>
      </c>
      <c r="F61" s="64">
        <f>+VLOOKUP(B61,'resumen UCAP'!$A$5:$O$329,15,0)</f>
        <v>940000</v>
      </c>
      <c r="G61" s="61">
        <v>1</v>
      </c>
      <c r="H61" s="61">
        <f>+'Desmonte Infr. financiada'!H61+'Inversión 1 financiada'!H61+VÚ!H61+'Desmonte Infr. IAP'!H61+'TOTAL INVERSION IAP'!H61+'VÚ IAP'!H61+G61</f>
        <v>1</v>
      </c>
      <c r="I61" s="475">
        <f>+'Desmonte Infr. financiada'!I61+'Inversión 1 financiada'!I61+VÚ!I61+'Desmonte Infr. IAP'!I61+'TOTAL INVERSION IAP'!I61+'VÚ IAP'!I61+H61</f>
        <v>1</v>
      </c>
      <c r="J61" s="61">
        <f>+'Desmonte Infr. financiada'!J61+'Inversión 1 financiada'!J61+VÚ!J61+'Desmonte Infr. IAP'!J61+'TOTAL INVERSION IAP'!J61+'VÚ IAP'!J61+I61</f>
        <v>1</v>
      </c>
      <c r="K61" s="61">
        <f>+'Desmonte Infr. financiada'!K61+'Inversión 1 financiada'!K61+VÚ!K61+'Desmonte Infr. IAP'!K61+'TOTAL INVERSION IAP'!K61+'VÚ IAP'!K61+J61</f>
        <v>1</v>
      </c>
      <c r="L61" s="61">
        <f>+'Desmonte Infr. financiada'!L61+'Inversión 1 financiada'!L61+VÚ!L61+'Desmonte Infr. IAP'!L61+'TOTAL INVERSION IAP'!L61+'VÚ IAP'!L61+K61</f>
        <v>1</v>
      </c>
      <c r="M61" s="61">
        <f>+'Desmonte Infr. financiada'!M61+'Inversión 1 financiada'!M61+VÚ!M61+'Desmonte Infr. IAP'!M61+'TOTAL INVERSION IAP'!M61+'VÚ IAP'!M61+L61</f>
        <v>1</v>
      </c>
      <c r="N61" s="61">
        <f>+'Desmonte Infr. financiada'!N61+'Inversión 1 financiada'!N61+VÚ!N61+'Desmonte Infr. IAP'!N61+'TOTAL INVERSION IAP'!N61+'VÚ IAP'!N61+M61</f>
        <v>1</v>
      </c>
      <c r="O61" s="61">
        <f>+'Desmonte Infr. financiada'!O61+'Inversión 1 financiada'!O61+VÚ!O61+'Desmonte Infr. IAP'!O61+'TOTAL INVERSION IAP'!O61+'VÚ IAP'!O61+N61</f>
        <v>1</v>
      </c>
      <c r="P61" s="61">
        <f>+'Desmonte Infr. financiada'!P61+'Inversión 1 financiada'!P61+VÚ!P61+'Desmonte Infr. IAP'!P61+'TOTAL INVERSION IAP'!P61+'VÚ IAP'!P61+O61</f>
        <v>1</v>
      </c>
      <c r="Q61" s="61">
        <f>+'Desmonte Infr. financiada'!Q61+'Inversión 1 financiada'!Q61+VÚ!Q61+'Desmonte Infr. IAP'!Q61+'TOTAL INVERSION IAP'!Q61+'VÚ IAP'!Q61+P61</f>
        <v>1</v>
      </c>
      <c r="R61" s="61">
        <f>+'Desmonte Infr. financiada'!R61+'Inversión 1 financiada'!R61+VÚ!R61+'Desmonte Infr. IAP'!R61+'TOTAL INVERSION IAP'!R61+'VÚ IAP'!R61+Q61</f>
        <v>1</v>
      </c>
      <c r="S61" s="61">
        <f>+'Desmonte Infr. financiada'!S61+'Inversión 1 financiada'!S61+VÚ!S61+'Desmonte Infr. IAP'!S61+'TOTAL INVERSION IAP'!S61+'VÚ IAP'!S61+R61</f>
        <v>1</v>
      </c>
      <c r="T61" s="61">
        <f>+'Desmonte Infr. financiada'!T61+'Inversión 1 financiada'!T61+VÚ!T61+'Desmonte Infr. IAP'!T61+'TOTAL INVERSION IAP'!T61+'VÚ IAP'!T61+S61</f>
        <v>1</v>
      </c>
      <c r="U61" s="61">
        <f>+'Desmonte Infr. financiada'!U61+'Inversión 1 financiada'!U61+VÚ!U61+'Desmonte Infr. IAP'!U61+'TOTAL INVERSION IAP'!U61+'VÚ IAP'!U61+T61</f>
        <v>1</v>
      </c>
      <c r="V61" s="61">
        <f>+'Desmonte Infr. financiada'!V61+'Inversión 1 financiada'!V61+VÚ!V61+'Desmonte Infr. IAP'!V61+'TOTAL INVERSION IAP'!V61+'VÚ IAP'!V61+U61</f>
        <v>1</v>
      </c>
      <c r="W61" s="61">
        <f>+'Desmonte Infr. financiada'!W61+'Inversión 1 financiada'!W61+VÚ!W61+'Desmonte Infr. IAP'!W61+'TOTAL INVERSION IAP'!W61+'VÚ IAP'!W61+V61</f>
        <v>0</v>
      </c>
      <c r="X61" s="61">
        <f>+'Desmonte Infr. financiada'!X61+'Inversión 1 financiada'!X61+VÚ!X61+'Desmonte Infr. IAP'!X61+'TOTAL INVERSION IAP'!X61+'VÚ IAP'!X61+W61</f>
        <v>0</v>
      </c>
      <c r="Y61" s="61">
        <f>+'Desmonte Infr. financiada'!Y61+'Inversión 1 financiada'!Y61+VÚ!Y61+'Desmonte Infr. IAP'!Y61+'TOTAL INVERSION IAP'!Y61+'VÚ IAP'!Y61+X61</f>
        <v>0</v>
      </c>
      <c r="Z61" s="61">
        <f>+'Desmonte Infr. financiada'!Z61+'Inversión 1 financiada'!Z61+VÚ!Z61+'Desmonte Infr. IAP'!Z61+'TOTAL INVERSION IAP'!Z61+'VÚ IAP'!Z61+Y61</f>
        <v>0</v>
      </c>
      <c r="AA61" s="61">
        <f>+'Desmonte Infr. financiada'!AA61+'Inversión 1 financiada'!AA61+VÚ!AA61+'Desmonte Infr. IAP'!AA61+'TOTAL INVERSION IAP'!AA61+'VÚ IAP'!AA61+Z61</f>
        <v>0</v>
      </c>
      <c r="AB61" s="61">
        <f>+'Desmonte Infr. financiada'!AB61+'Inversión 1 financiada'!AB61+VÚ!AB61+'Desmonte Infr. IAP'!AB61+'TOTAL INVERSION IAP'!AB61+'VÚ IAP'!AB61+AA61</f>
        <v>0</v>
      </c>
      <c r="AC61" s="61">
        <f>+'Desmonte Infr. financiada'!AC61+'Inversión 1 financiada'!AC61+VÚ!AC61+'Desmonte Infr. IAP'!AC61+'TOTAL INVERSION IAP'!AC61+'VÚ IAP'!AC61+AB61</f>
        <v>0</v>
      </c>
      <c r="AD61" s="61">
        <f>+'Desmonte Infr. financiada'!AD61+'Inversión 1 financiada'!AD61+VÚ!AD61+'Desmonte Infr. IAP'!AD61+'TOTAL INVERSION IAP'!AD61+'VÚ IAP'!AD61+AC61</f>
        <v>0</v>
      </c>
      <c r="AE61" s="61">
        <f>+'Desmonte Infr. financiada'!AE61+'Inversión 1 financiada'!AE61+VÚ!AE61+'Desmonte Infr. IAP'!AE61+'TOTAL INVERSION IAP'!AE61+'VÚ IAP'!AE61+AD61</f>
        <v>0</v>
      </c>
      <c r="AF61" s="61">
        <f>+'Desmonte Infr. financiada'!AF61+'Inversión 1 financiada'!AF61+VÚ!AF61+'Desmonte Infr. IAP'!AF61+'TOTAL INVERSION IAP'!AF61+'VÚ IAP'!AF61+AE61</f>
        <v>0</v>
      </c>
      <c r="AG61" s="61">
        <f>+'Desmonte Infr. financiada'!AG61+'Inversión 1 financiada'!AG61+VÚ!AG61+'Desmonte Infr. IAP'!AG61+'TOTAL INVERSION IAP'!AG61+'VÚ IAP'!AG61+AF61</f>
        <v>0</v>
      </c>
      <c r="AH61" s="61">
        <f>+'Desmonte Infr. financiada'!AH61+'Inversión 1 financiada'!AH61+VÚ!AH61+'Desmonte Infr. IAP'!AH61+'TOTAL INVERSION IAP'!AH61+'VÚ IAP'!AH61+AG61</f>
        <v>0</v>
      </c>
      <c r="AI61" s="61">
        <f>+'Desmonte Infr. financiada'!AI61+'Inversión 1 financiada'!AI61+VÚ!AI61+'Desmonte Infr. IAP'!AI61+'TOTAL INVERSION IAP'!AI61+'VÚ IAP'!AI61+AH61</f>
        <v>0</v>
      </c>
      <c r="AJ61" s="61">
        <f>+'Desmonte Infr. financiada'!AJ61+'Inversión 1 financiada'!AJ61+VÚ!AJ61+'Desmonte Infr. IAP'!AJ61+'TOTAL INVERSION IAP'!AJ61+'VÚ IAP'!AJ61+AI61</f>
        <v>0</v>
      </c>
      <c r="AK61" s="61">
        <f>+'Desmonte Infr. financiada'!AK61+'Inversión 1 financiada'!AK61+VÚ!AK61+'Desmonte Infr. IAP'!AK61+'TOTAL INVERSION IAP'!AK61+'VÚ IAP'!AK61+AJ61</f>
        <v>0</v>
      </c>
    </row>
    <row r="62" spans="2:37" hidden="1" x14ac:dyDescent="0.25">
      <c r="B62" s="469" t="s">
        <v>329</v>
      </c>
      <c r="C62" s="62" t="str">
        <f>+VLOOKUP(B62,'resumen UCAP'!$A$5:$O$329,2,0)</f>
        <v>PROYECTOR LED 200W RGB</v>
      </c>
      <c r="D62" s="63">
        <f>+'Desmonte Infr. financiada'!D62</f>
        <v>200</v>
      </c>
      <c r="E62" s="63" t="str">
        <f>+VLOOKUP(B62,'resumen UCAP'!$A$5:$O$329,3,0)</f>
        <v>Un</v>
      </c>
      <c r="F62" s="64">
        <f>+VLOOKUP(B62,'resumen UCAP'!$A$5:$O$329,15,0)</f>
        <v>330000</v>
      </c>
      <c r="G62" s="61">
        <v>6</v>
      </c>
      <c r="H62" s="61">
        <f>+'Desmonte Infr. financiada'!H62+'Inversión 1 financiada'!H62+VÚ!H62+'Desmonte Infr. IAP'!H62+'TOTAL INVERSION IAP'!H62+'VÚ IAP'!H62+G62</f>
        <v>6</v>
      </c>
      <c r="I62" s="475">
        <f>+'Desmonte Infr. financiada'!I62+'Inversión 1 financiada'!I62+VÚ!I62+'Desmonte Infr. IAP'!I62+'TOTAL INVERSION IAP'!I62+'VÚ IAP'!I62+H62</f>
        <v>6</v>
      </c>
      <c r="J62" s="61">
        <f>+'Desmonte Infr. financiada'!J62+'Inversión 1 financiada'!J62+VÚ!J62+'Desmonte Infr. IAP'!J62+'TOTAL INVERSION IAP'!J62+'VÚ IAP'!J62+I62</f>
        <v>6</v>
      </c>
      <c r="K62" s="61">
        <f>+'Desmonte Infr. financiada'!K62+'Inversión 1 financiada'!K62+VÚ!K62+'Desmonte Infr. IAP'!K62+'TOTAL INVERSION IAP'!K62+'VÚ IAP'!K62+J62</f>
        <v>6</v>
      </c>
      <c r="L62" s="61">
        <f>+'Desmonte Infr. financiada'!L62+'Inversión 1 financiada'!L62+VÚ!L62+'Desmonte Infr. IAP'!L62+'TOTAL INVERSION IAP'!L62+'VÚ IAP'!L62+K62</f>
        <v>6</v>
      </c>
      <c r="M62" s="61">
        <f>+'Desmonte Infr. financiada'!M62+'Inversión 1 financiada'!M62+VÚ!M62+'Desmonte Infr. IAP'!M62+'TOTAL INVERSION IAP'!M62+'VÚ IAP'!M62+L62</f>
        <v>6</v>
      </c>
      <c r="N62" s="61">
        <f>+'Desmonte Infr. financiada'!N62+'Inversión 1 financiada'!N62+VÚ!N62+'Desmonte Infr. IAP'!N62+'TOTAL INVERSION IAP'!N62+'VÚ IAP'!N62+M62</f>
        <v>6</v>
      </c>
      <c r="O62" s="61">
        <f>+'Desmonte Infr. financiada'!O62+'Inversión 1 financiada'!O62+VÚ!O62+'Desmonte Infr. IAP'!O62+'TOTAL INVERSION IAP'!O62+'VÚ IAP'!O62+N62</f>
        <v>6</v>
      </c>
      <c r="P62" s="61">
        <f>+'Desmonte Infr. financiada'!P62+'Inversión 1 financiada'!P62+VÚ!P62+'Desmonte Infr. IAP'!P62+'TOTAL INVERSION IAP'!P62+'VÚ IAP'!P62+O62</f>
        <v>6</v>
      </c>
      <c r="Q62" s="61">
        <f>+'Desmonte Infr. financiada'!Q62+'Inversión 1 financiada'!Q62+VÚ!Q62+'Desmonte Infr. IAP'!Q62+'TOTAL INVERSION IAP'!Q62+'VÚ IAP'!Q62+P62</f>
        <v>6</v>
      </c>
      <c r="R62" s="61">
        <f>+'Desmonte Infr. financiada'!R62+'Inversión 1 financiada'!R62+VÚ!R62+'Desmonte Infr. IAP'!R62+'TOTAL INVERSION IAP'!R62+'VÚ IAP'!R62+Q62</f>
        <v>6</v>
      </c>
      <c r="S62" s="61">
        <f>+'Desmonte Infr. financiada'!S62+'Inversión 1 financiada'!S62+VÚ!S62+'Desmonte Infr. IAP'!S62+'TOTAL INVERSION IAP'!S62+'VÚ IAP'!S62+R62</f>
        <v>6</v>
      </c>
      <c r="T62" s="61">
        <f>+'Desmonte Infr. financiada'!T62+'Inversión 1 financiada'!T62+VÚ!T62+'Desmonte Infr. IAP'!T62+'TOTAL INVERSION IAP'!T62+'VÚ IAP'!T62+S62</f>
        <v>6</v>
      </c>
      <c r="U62" s="61">
        <f>+'Desmonte Infr. financiada'!U62+'Inversión 1 financiada'!U62+VÚ!U62+'Desmonte Infr. IAP'!U62+'TOTAL INVERSION IAP'!U62+'VÚ IAP'!U62+T62</f>
        <v>6</v>
      </c>
      <c r="V62" s="61">
        <f>+'Desmonte Infr. financiada'!V62+'Inversión 1 financiada'!V62+VÚ!V62+'Desmonte Infr. IAP'!V62+'TOTAL INVERSION IAP'!V62+'VÚ IAP'!V62+U62</f>
        <v>6</v>
      </c>
      <c r="W62" s="61">
        <f>+'Desmonte Infr. financiada'!W62+'Inversión 1 financiada'!W62+VÚ!W62+'Desmonte Infr. IAP'!W62+'TOTAL INVERSION IAP'!W62+'VÚ IAP'!W62+V62</f>
        <v>0</v>
      </c>
      <c r="X62" s="61">
        <f>+'Desmonte Infr. financiada'!X62+'Inversión 1 financiada'!X62+VÚ!X62+'Desmonte Infr. IAP'!X62+'TOTAL INVERSION IAP'!X62+'VÚ IAP'!X62+W62</f>
        <v>0</v>
      </c>
      <c r="Y62" s="61">
        <f>+'Desmonte Infr. financiada'!Y62+'Inversión 1 financiada'!Y62+VÚ!Y62+'Desmonte Infr. IAP'!Y62+'TOTAL INVERSION IAP'!Y62+'VÚ IAP'!Y62+X62</f>
        <v>0</v>
      </c>
      <c r="Z62" s="61">
        <f>+'Desmonte Infr. financiada'!Z62+'Inversión 1 financiada'!Z62+VÚ!Z62+'Desmonte Infr. IAP'!Z62+'TOTAL INVERSION IAP'!Z62+'VÚ IAP'!Z62+Y62</f>
        <v>0</v>
      </c>
      <c r="AA62" s="61">
        <f>+'Desmonte Infr. financiada'!AA62+'Inversión 1 financiada'!AA62+VÚ!AA62+'Desmonte Infr. IAP'!AA62+'TOTAL INVERSION IAP'!AA62+'VÚ IAP'!AA62+Z62</f>
        <v>0</v>
      </c>
      <c r="AB62" s="61">
        <f>+'Desmonte Infr. financiada'!AB62+'Inversión 1 financiada'!AB62+VÚ!AB62+'Desmonte Infr. IAP'!AB62+'TOTAL INVERSION IAP'!AB62+'VÚ IAP'!AB62+AA62</f>
        <v>0</v>
      </c>
      <c r="AC62" s="61">
        <f>+'Desmonte Infr. financiada'!AC62+'Inversión 1 financiada'!AC62+VÚ!AC62+'Desmonte Infr. IAP'!AC62+'TOTAL INVERSION IAP'!AC62+'VÚ IAP'!AC62+AB62</f>
        <v>0</v>
      </c>
      <c r="AD62" s="61">
        <f>+'Desmonte Infr. financiada'!AD62+'Inversión 1 financiada'!AD62+VÚ!AD62+'Desmonte Infr. IAP'!AD62+'TOTAL INVERSION IAP'!AD62+'VÚ IAP'!AD62+AC62</f>
        <v>0</v>
      </c>
      <c r="AE62" s="61">
        <f>+'Desmonte Infr. financiada'!AE62+'Inversión 1 financiada'!AE62+VÚ!AE62+'Desmonte Infr. IAP'!AE62+'TOTAL INVERSION IAP'!AE62+'VÚ IAP'!AE62+AD62</f>
        <v>0</v>
      </c>
      <c r="AF62" s="61">
        <f>+'Desmonte Infr. financiada'!AF62+'Inversión 1 financiada'!AF62+VÚ!AF62+'Desmonte Infr. IAP'!AF62+'TOTAL INVERSION IAP'!AF62+'VÚ IAP'!AF62+AE62</f>
        <v>0</v>
      </c>
      <c r="AG62" s="61">
        <f>+'Desmonte Infr. financiada'!AG62+'Inversión 1 financiada'!AG62+VÚ!AG62+'Desmonte Infr. IAP'!AG62+'TOTAL INVERSION IAP'!AG62+'VÚ IAP'!AG62+AF62</f>
        <v>0</v>
      </c>
      <c r="AH62" s="61">
        <f>+'Desmonte Infr. financiada'!AH62+'Inversión 1 financiada'!AH62+VÚ!AH62+'Desmonte Infr. IAP'!AH62+'TOTAL INVERSION IAP'!AH62+'VÚ IAP'!AH62+AG62</f>
        <v>0</v>
      </c>
      <c r="AI62" s="61">
        <f>+'Desmonte Infr. financiada'!AI62+'Inversión 1 financiada'!AI62+VÚ!AI62+'Desmonte Infr. IAP'!AI62+'TOTAL INVERSION IAP'!AI62+'VÚ IAP'!AI62+AH62</f>
        <v>0</v>
      </c>
      <c r="AJ62" s="61">
        <f>+'Desmonte Infr. financiada'!AJ62+'Inversión 1 financiada'!AJ62+VÚ!AJ62+'Desmonte Infr. IAP'!AJ62+'TOTAL INVERSION IAP'!AJ62+'VÚ IAP'!AJ62+AI62</f>
        <v>0</v>
      </c>
      <c r="AK62" s="61">
        <f>+'Desmonte Infr. financiada'!AK62+'Inversión 1 financiada'!AK62+VÚ!AK62+'Desmonte Infr. IAP'!AK62+'TOTAL INVERSION IAP'!AK62+'VÚ IAP'!AK62+AJ62</f>
        <v>0</v>
      </c>
    </row>
    <row r="63" spans="2:37" hidden="1" x14ac:dyDescent="0.25">
      <c r="B63" s="469" t="s">
        <v>330</v>
      </c>
      <c r="C63" s="62" t="str">
        <f>+VLOOKUP(B63,'resumen UCAP'!$A$5:$O$329,2,0)</f>
        <v>PROYECTOR LED DE 30W BLANCA</v>
      </c>
      <c r="D63" s="63">
        <f>+'Desmonte Infr. financiada'!D63</f>
        <v>30</v>
      </c>
      <c r="E63" s="63" t="str">
        <f>+VLOOKUP(B63,'resumen UCAP'!$A$5:$O$329,3,0)</f>
        <v>Un</v>
      </c>
      <c r="F63" s="64">
        <f>+VLOOKUP(B63,'resumen UCAP'!$A$5:$O$329,15,0)</f>
        <v>605612</v>
      </c>
      <c r="G63" s="61">
        <v>4</v>
      </c>
      <c r="H63" s="61">
        <f>+'Desmonte Infr. financiada'!H63+'Inversión 1 financiada'!H63+VÚ!H63+'Desmonte Infr. IAP'!H63+'TOTAL INVERSION IAP'!H63+'VÚ IAP'!H63+G63</f>
        <v>4</v>
      </c>
      <c r="I63" s="475">
        <f>+'Desmonte Infr. financiada'!I63+'Inversión 1 financiada'!I63+VÚ!I63+'Desmonte Infr. IAP'!I63+'TOTAL INVERSION IAP'!I63+'VÚ IAP'!I63+H63</f>
        <v>4</v>
      </c>
      <c r="J63" s="61">
        <f>+'Desmonte Infr. financiada'!J63+'Inversión 1 financiada'!J63+VÚ!J63+'Desmonte Infr. IAP'!J63+'TOTAL INVERSION IAP'!J63+'VÚ IAP'!J63+I63</f>
        <v>4</v>
      </c>
      <c r="K63" s="61">
        <f>+'Desmonte Infr. financiada'!K63+'Inversión 1 financiada'!K63+VÚ!K63+'Desmonte Infr. IAP'!K63+'TOTAL INVERSION IAP'!K63+'VÚ IAP'!K63+J63</f>
        <v>4</v>
      </c>
      <c r="L63" s="61">
        <f>+'Desmonte Infr. financiada'!L63+'Inversión 1 financiada'!L63+VÚ!L63+'Desmonte Infr. IAP'!L63+'TOTAL INVERSION IAP'!L63+'VÚ IAP'!L63+K63</f>
        <v>4</v>
      </c>
      <c r="M63" s="61">
        <f>+'Desmonte Infr. financiada'!M63+'Inversión 1 financiada'!M63+VÚ!M63+'Desmonte Infr. IAP'!M63+'TOTAL INVERSION IAP'!M63+'VÚ IAP'!M63+L63</f>
        <v>4</v>
      </c>
      <c r="N63" s="61">
        <f>+'Desmonte Infr. financiada'!N63+'Inversión 1 financiada'!N63+VÚ!N63+'Desmonte Infr. IAP'!N63+'TOTAL INVERSION IAP'!N63+'VÚ IAP'!N63+M63</f>
        <v>4</v>
      </c>
      <c r="O63" s="61">
        <f>+'Desmonte Infr. financiada'!O63+'Inversión 1 financiada'!O63+VÚ!O63+'Desmonte Infr. IAP'!O63+'TOTAL INVERSION IAP'!O63+'VÚ IAP'!O63+N63</f>
        <v>4</v>
      </c>
      <c r="P63" s="61">
        <f>+'Desmonte Infr. financiada'!P63+'Inversión 1 financiada'!P63+VÚ!P63+'Desmonte Infr. IAP'!P63+'TOTAL INVERSION IAP'!P63+'VÚ IAP'!P63+O63</f>
        <v>4</v>
      </c>
      <c r="Q63" s="61">
        <f>+'Desmonte Infr. financiada'!Q63+'Inversión 1 financiada'!Q63+VÚ!Q63+'Desmonte Infr. IAP'!Q63+'TOTAL INVERSION IAP'!Q63+'VÚ IAP'!Q63+P63</f>
        <v>4</v>
      </c>
      <c r="R63" s="61">
        <f>+'Desmonte Infr. financiada'!R63+'Inversión 1 financiada'!R63+VÚ!R63+'Desmonte Infr. IAP'!R63+'TOTAL INVERSION IAP'!R63+'VÚ IAP'!R63+Q63</f>
        <v>4</v>
      </c>
      <c r="S63" s="61">
        <f>+'Desmonte Infr. financiada'!S63+'Inversión 1 financiada'!S63+VÚ!S63+'Desmonte Infr. IAP'!S63+'TOTAL INVERSION IAP'!S63+'VÚ IAP'!S63+R63</f>
        <v>4</v>
      </c>
      <c r="T63" s="61">
        <f>+'Desmonte Infr. financiada'!T63+'Inversión 1 financiada'!T63+VÚ!T63+'Desmonte Infr. IAP'!T63+'TOTAL INVERSION IAP'!T63+'VÚ IAP'!T63+S63</f>
        <v>4</v>
      </c>
      <c r="U63" s="61">
        <f>+'Desmonte Infr. financiada'!U63+'Inversión 1 financiada'!U63+VÚ!U63+'Desmonte Infr. IAP'!U63+'TOTAL INVERSION IAP'!U63+'VÚ IAP'!U63+T63</f>
        <v>4</v>
      </c>
      <c r="V63" s="61">
        <f>+'Desmonte Infr. financiada'!V63+'Inversión 1 financiada'!V63+VÚ!V63+'Desmonte Infr. IAP'!V63+'TOTAL INVERSION IAP'!V63+'VÚ IAP'!V63+U63</f>
        <v>4</v>
      </c>
      <c r="W63" s="61">
        <f>+'Desmonte Infr. financiada'!W63+'Inversión 1 financiada'!W63+VÚ!W63+'Desmonte Infr. IAP'!W63+'TOTAL INVERSION IAP'!W63+'VÚ IAP'!W63+V63</f>
        <v>0</v>
      </c>
      <c r="X63" s="61">
        <f>+'Desmonte Infr. financiada'!X63+'Inversión 1 financiada'!X63+VÚ!X63+'Desmonte Infr. IAP'!X63+'TOTAL INVERSION IAP'!X63+'VÚ IAP'!X63+W63</f>
        <v>0</v>
      </c>
      <c r="Y63" s="61">
        <f>+'Desmonte Infr. financiada'!Y63+'Inversión 1 financiada'!Y63+VÚ!Y63+'Desmonte Infr. IAP'!Y63+'TOTAL INVERSION IAP'!Y63+'VÚ IAP'!Y63+X63</f>
        <v>0</v>
      </c>
      <c r="Z63" s="61">
        <f>+'Desmonte Infr. financiada'!Z63+'Inversión 1 financiada'!Z63+VÚ!Z63+'Desmonte Infr. IAP'!Z63+'TOTAL INVERSION IAP'!Z63+'VÚ IAP'!Z63+Y63</f>
        <v>0</v>
      </c>
      <c r="AA63" s="61">
        <f>+'Desmonte Infr. financiada'!AA63+'Inversión 1 financiada'!AA63+VÚ!AA63+'Desmonte Infr. IAP'!AA63+'TOTAL INVERSION IAP'!AA63+'VÚ IAP'!AA63+Z63</f>
        <v>0</v>
      </c>
      <c r="AB63" s="61">
        <f>+'Desmonte Infr. financiada'!AB63+'Inversión 1 financiada'!AB63+VÚ!AB63+'Desmonte Infr. IAP'!AB63+'TOTAL INVERSION IAP'!AB63+'VÚ IAP'!AB63+AA63</f>
        <v>0</v>
      </c>
      <c r="AC63" s="61">
        <f>+'Desmonte Infr. financiada'!AC63+'Inversión 1 financiada'!AC63+VÚ!AC63+'Desmonte Infr. IAP'!AC63+'TOTAL INVERSION IAP'!AC63+'VÚ IAP'!AC63+AB63</f>
        <v>0</v>
      </c>
      <c r="AD63" s="61">
        <f>+'Desmonte Infr. financiada'!AD63+'Inversión 1 financiada'!AD63+VÚ!AD63+'Desmonte Infr. IAP'!AD63+'TOTAL INVERSION IAP'!AD63+'VÚ IAP'!AD63+AC63</f>
        <v>0</v>
      </c>
      <c r="AE63" s="61">
        <f>+'Desmonte Infr. financiada'!AE63+'Inversión 1 financiada'!AE63+VÚ!AE63+'Desmonte Infr. IAP'!AE63+'TOTAL INVERSION IAP'!AE63+'VÚ IAP'!AE63+AD63</f>
        <v>0</v>
      </c>
      <c r="AF63" s="61">
        <f>+'Desmonte Infr. financiada'!AF63+'Inversión 1 financiada'!AF63+VÚ!AF63+'Desmonte Infr. IAP'!AF63+'TOTAL INVERSION IAP'!AF63+'VÚ IAP'!AF63+AE63</f>
        <v>0</v>
      </c>
      <c r="AG63" s="61">
        <f>+'Desmonte Infr. financiada'!AG63+'Inversión 1 financiada'!AG63+VÚ!AG63+'Desmonte Infr. IAP'!AG63+'TOTAL INVERSION IAP'!AG63+'VÚ IAP'!AG63+AF63</f>
        <v>0</v>
      </c>
      <c r="AH63" s="61">
        <f>+'Desmonte Infr. financiada'!AH63+'Inversión 1 financiada'!AH63+VÚ!AH63+'Desmonte Infr. IAP'!AH63+'TOTAL INVERSION IAP'!AH63+'VÚ IAP'!AH63+AG63</f>
        <v>0</v>
      </c>
      <c r="AI63" s="61">
        <f>+'Desmonte Infr. financiada'!AI63+'Inversión 1 financiada'!AI63+VÚ!AI63+'Desmonte Infr. IAP'!AI63+'TOTAL INVERSION IAP'!AI63+'VÚ IAP'!AI63+AH63</f>
        <v>0</v>
      </c>
      <c r="AJ63" s="61">
        <f>+'Desmonte Infr. financiada'!AJ63+'Inversión 1 financiada'!AJ63+VÚ!AJ63+'Desmonte Infr. IAP'!AJ63+'TOTAL INVERSION IAP'!AJ63+'VÚ IAP'!AJ63+AI63</f>
        <v>0</v>
      </c>
      <c r="AK63" s="61">
        <f>+'Desmonte Infr. financiada'!AK63+'Inversión 1 financiada'!AK63+VÚ!AK63+'Desmonte Infr. IAP'!AK63+'TOTAL INVERSION IAP'!AK63+'VÚ IAP'!AK63+AJ63</f>
        <v>0</v>
      </c>
    </row>
    <row r="64" spans="2:37" hidden="1" x14ac:dyDescent="0.25">
      <c r="B64" s="469" t="s">
        <v>331</v>
      </c>
      <c r="C64" s="62" t="str">
        <f>+VLOOKUP(B64,'resumen UCAP'!$A$5:$O$329,2,0)</f>
        <v>PROYECTO MH 250W NUEV0</v>
      </c>
      <c r="D64" s="63">
        <f>+'Desmonte Infr. financiada'!D64</f>
        <v>279</v>
      </c>
      <c r="E64" s="63" t="str">
        <f>+VLOOKUP(B64,'resumen UCAP'!$A$5:$O$329,3,0)</f>
        <v>Un</v>
      </c>
      <c r="F64" s="64">
        <f>+VLOOKUP(B64,'resumen UCAP'!$A$5:$O$329,15,0)</f>
        <v>413027</v>
      </c>
      <c r="G64" s="124">
        <v>6</v>
      </c>
      <c r="H64" s="61">
        <f>+'Desmonte Infr. financiada'!H64+'Inversión 1 financiada'!H64+VÚ!H64+'Desmonte Infr. IAP'!H64+'TOTAL INVERSION IAP'!H64+'VÚ IAP'!H64+G64</f>
        <v>0</v>
      </c>
      <c r="I64" s="475">
        <f>+'Desmonte Infr. financiada'!I64+'Inversión 1 financiada'!I64+VÚ!I64+'Desmonte Infr. IAP'!I64+'TOTAL INVERSION IAP'!I64+'VÚ IAP'!I64+H64</f>
        <v>0</v>
      </c>
      <c r="J64" s="61">
        <f>+'Desmonte Infr. financiada'!J64+'Inversión 1 financiada'!J64+VÚ!J64+'Desmonte Infr. IAP'!J64+'TOTAL INVERSION IAP'!J64+'VÚ IAP'!J64+I64</f>
        <v>0</v>
      </c>
      <c r="K64" s="61">
        <f>+'Desmonte Infr. financiada'!K64+'Inversión 1 financiada'!K64+VÚ!K64+'Desmonte Infr. IAP'!K64+'TOTAL INVERSION IAP'!K64+'VÚ IAP'!K64+J64</f>
        <v>0</v>
      </c>
      <c r="L64" s="61">
        <f>+'Desmonte Infr. financiada'!L64+'Inversión 1 financiada'!L64+VÚ!L64+'Desmonte Infr. IAP'!L64+'TOTAL INVERSION IAP'!L64+'VÚ IAP'!L64+K64</f>
        <v>0</v>
      </c>
      <c r="M64" s="61">
        <f>+'Desmonte Infr. financiada'!M64+'Inversión 1 financiada'!M64+VÚ!M64+'Desmonte Infr. IAP'!M64+'TOTAL INVERSION IAP'!M64+'VÚ IAP'!M64+L64</f>
        <v>0</v>
      </c>
      <c r="N64" s="61">
        <f>+'Desmonte Infr. financiada'!N64+'Inversión 1 financiada'!N64+VÚ!N64+'Desmonte Infr. IAP'!N64+'TOTAL INVERSION IAP'!N64+'VÚ IAP'!N64+M64</f>
        <v>0</v>
      </c>
      <c r="O64" s="61">
        <f>+'Desmonte Infr. financiada'!O64+'Inversión 1 financiada'!O64+VÚ!O64+'Desmonte Infr. IAP'!O64+'TOTAL INVERSION IAP'!O64+'VÚ IAP'!O64+N64</f>
        <v>0</v>
      </c>
      <c r="P64" s="61">
        <f>+'Desmonte Infr. financiada'!P64+'Inversión 1 financiada'!P64+VÚ!P64+'Desmonte Infr. IAP'!P64+'TOTAL INVERSION IAP'!P64+'VÚ IAP'!P64+O64</f>
        <v>0</v>
      </c>
      <c r="Q64" s="61">
        <f>+'Desmonte Infr. financiada'!Q64+'Inversión 1 financiada'!Q64+VÚ!Q64+'Desmonte Infr. IAP'!Q64+'TOTAL INVERSION IAP'!Q64+'VÚ IAP'!Q64+P64</f>
        <v>0</v>
      </c>
      <c r="R64" s="61">
        <f>+'Desmonte Infr. financiada'!R64+'Inversión 1 financiada'!R64+VÚ!R64+'Desmonte Infr. IAP'!R64+'TOTAL INVERSION IAP'!R64+'VÚ IAP'!R64+Q64</f>
        <v>0</v>
      </c>
      <c r="S64" s="61">
        <f>+'Desmonte Infr. financiada'!S64+'Inversión 1 financiada'!S64+VÚ!S64+'Desmonte Infr. IAP'!S64+'TOTAL INVERSION IAP'!S64+'VÚ IAP'!S64+R64</f>
        <v>0</v>
      </c>
      <c r="T64" s="61">
        <f>+'Desmonte Infr. financiada'!T64+'Inversión 1 financiada'!T64+VÚ!T64+'Desmonte Infr. IAP'!T64+'TOTAL INVERSION IAP'!T64+'VÚ IAP'!T64+S64</f>
        <v>0</v>
      </c>
      <c r="U64" s="61">
        <f>+'Desmonte Infr. financiada'!U64+'Inversión 1 financiada'!U64+VÚ!U64+'Desmonte Infr. IAP'!U64+'TOTAL INVERSION IAP'!U64+'VÚ IAP'!U64+T64</f>
        <v>0</v>
      </c>
      <c r="V64" s="61">
        <f>+'Desmonte Infr. financiada'!V64+'Inversión 1 financiada'!V64+VÚ!V64+'Desmonte Infr. IAP'!V64+'TOTAL INVERSION IAP'!V64+'VÚ IAP'!V64+U64</f>
        <v>0</v>
      </c>
      <c r="W64" s="61">
        <f>+'Desmonte Infr. financiada'!W64+'Inversión 1 financiada'!W64+VÚ!W64+'Desmonte Infr. IAP'!W64+'TOTAL INVERSION IAP'!W64+'VÚ IAP'!W64+V64</f>
        <v>0</v>
      </c>
      <c r="X64" s="61">
        <f>+'Desmonte Infr. financiada'!X64+'Inversión 1 financiada'!X64+VÚ!X64+'Desmonte Infr. IAP'!X64+'TOTAL INVERSION IAP'!X64+'VÚ IAP'!X64+W64</f>
        <v>0</v>
      </c>
      <c r="Y64" s="61">
        <f>+'Desmonte Infr. financiada'!Y64+'Inversión 1 financiada'!Y64+VÚ!Y64+'Desmonte Infr. IAP'!Y64+'TOTAL INVERSION IAP'!Y64+'VÚ IAP'!Y64+X64</f>
        <v>0</v>
      </c>
      <c r="Z64" s="61">
        <f>+'Desmonte Infr. financiada'!Z64+'Inversión 1 financiada'!Z64+VÚ!Z64+'Desmonte Infr. IAP'!Z64+'TOTAL INVERSION IAP'!Z64+'VÚ IAP'!Z64+Y64</f>
        <v>0</v>
      </c>
      <c r="AA64" s="61">
        <f>+'Desmonte Infr. financiada'!AA64+'Inversión 1 financiada'!AA64+VÚ!AA64+'Desmonte Infr. IAP'!AA64+'TOTAL INVERSION IAP'!AA64+'VÚ IAP'!AA64+Z64</f>
        <v>0</v>
      </c>
      <c r="AB64" s="61">
        <f>+'Desmonte Infr. financiada'!AB64+'Inversión 1 financiada'!AB64+VÚ!AB64+'Desmonte Infr. IAP'!AB64+'TOTAL INVERSION IAP'!AB64+'VÚ IAP'!AB64+AA64</f>
        <v>0</v>
      </c>
      <c r="AC64" s="61">
        <f>+'Desmonte Infr. financiada'!AC64+'Inversión 1 financiada'!AC64+VÚ!AC64+'Desmonte Infr. IAP'!AC64+'TOTAL INVERSION IAP'!AC64+'VÚ IAP'!AC64+AB64</f>
        <v>0</v>
      </c>
      <c r="AD64" s="61">
        <f>+'Desmonte Infr. financiada'!AD64+'Inversión 1 financiada'!AD64+VÚ!AD64+'Desmonte Infr. IAP'!AD64+'TOTAL INVERSION IAP'!AD64+'VÚ IAP'!AD64+AC64</f>
        <v>0</v>
      </c>
      <c r="AE64" s="61">
        <f>+'Desmonte Infr. financiada'!AE64+'Inversión 1 financiada'!AE64+VÚ!AE64+'Desmonte Infr. IAP'!AE64+'TOTAL INVERSION IAP'!AE64+'VÚ IAP'!AE64+AD64</f>
        <v>0</v>
      </c>
      <c r="AF64" s="61">
        <f>+'Desmonte Infr. financiada'!AF64+'Inversión 1 financiada'!AF64+VÚ!AF64+'Desmonte Infr. IAP'!AF64+'TOTAL INVERSION IAP'!AF64+'VÚ IAP'!AF64+AE64</f>
        <v>0</v>
      </c>
      <c r="AG64" s="61">
        <f>+'Desmonte Infr. financiada'!AG64+'Inversión 1 financiada'!AG64+VÚ!AG64+'Desmonte Infr. IAP'!AG64+'TOTAL INVERSION IAP'!AG64+'VÚ IAP'!AG64+AF64</f>
        <v>0</v>
      </c>
      <c r="AH64" s="61">
        <f>+'Desmonte Infr. financiada'!AH64+'Inversión 1 financiada'!AH64+VÚ!AH64+'Desmonte Infr. IAP'!AH64+'TOTAL INVERSION IAP'!AH64+'VÚ IAP'!AH64+AG64</f>
        <v>0</v>
      </c>
      <c r="AI64" s="61">
        <f>+'Desmonte Infr. financiada'!AI64+'Inversión 1 financiada'!AI64+VÚ!AI64+'Desmonte Infr. IAP'!AI64+'TOTAL INVERSION IAP'!AI64+'VÚ IAP'!AI64+AH64</f>
        <v>0</v>
      </c>
      <c r="AJ64" s="61">
        <f>+'Desmonte Infr. financiada'!AJ64+'Inversión 1 financiada'!AJ64+VÚ!AJ64+'Desmonte Infr. IAP'!AJ64+'TOTAL INVERSION IAP'!AJ64+'VÚ IAP'!AJ64+AI64</f>
        <v>0</v>
      </c>
      <c r="AK64" s="61">
        <f>+'Desmonte Infr. financiada'!AK64+'Inversión 1 financiada'!AK64+VÚ!AK64+'Desmonte Infr. IAP'!AK64+'TOTAL INVERSION IAP'!AK64+'VÚ IAP'!AK64+AJ64</f>
        <v>0</v>
      </c>
    </row>
    <row r="65" spans="2:37" hidden="1" x14ac:dyDescent="0.25">
      <c r="B65" s="469" t="s">
        <v>332</v>
      </c>
      <c r="C65" s="62" t="str">
        <f>+VLOOKUP(B65,'resumen UCAP'!$A$5:$O$329,2,0)</f>
        <v>LUMINARIA NA 100W SEGUNDA</v>
      </c>
      <c r="D65" s="63">
        <f>+'Desmonte Infr. financiada'!D65</f>
        <v>115</v>
      </c>
      <c r="E65" s="63" t="str">
        <f>+VLOOKUP(B65,'resumen UCAP'!$A$5:$O$329,3,0)</f>
        <v>Un</v>
      </c>
      <c r="F65" s="64">
        <f>+VLOOKUP(B65,'resumen UCAP'!$A$5:$O$329,15,0)</f>
        <v>211467</v>
      </c>
      <c r="G65" s="123">
        <v>86</v>
      </c>
      <c r="H65" s="61">
        <f>+'Desmonte Infr. financiada'!H65+'Inversión 1 financiada'!H65+VÚ!H65+'Desmonte Infr. IAP'!H65+'TOTAL INVERSION IAP'!H65+'VÚ IAP'!H65+G65</f>
        <v>0</v>
      </c>
      <c r="I65" s="475">
        <f>+'Desmonte Infr. financiada'!I65+'Inversión 1 financiada'!I65+VÚ!I65+'Desmonte Infr. IAP'!I65+'TOTAL INVERSION IAP'!I65+'VÚ IAP'!I65+H65</f>
        <v>0</v>
      </c>
      <c r="J65" s="61">
        <f>+'Desmonte Infr. financiada'!J65+'Inversión 1 financiada'!J65+VÚ!J65+'Desmonte Infr. IAP'!J65+'TOTAL INVERSION IAP'!J65+'VÚ IAP'!J65+I65</f>
        <v>0</v>
      </c>
      <c r="K65" s="61">
        <f>+'Desmonte Infr. financiada'!K65+'Inversión 1 financiada'!K65+VÚ!K65+'Desmonte Infr. IAP'!K65+'TOTAL INVERSION IAP'!K65+'VÚ IAP'!K65+J65</f>
        <v>0</v>
      </c>
      <c r="L65" s="61">
        <f>+'Desmonte Infr. financiada'!L65+'Inversión 1 financiada'!L65+VÚ!L65+'Desmonte Infr. IAP'!L65+'TOTAL INVERSION IAP'!L65+'VÚ IAP'!L65+K65</f>
        <v>0</v>
      </c>
      <c r="M65" s="61">
        <f>+'Desmonte Infr. financiada'!M65+'Inversión 1 financiada'!M65+VÚ!M65+'Desmonte Infr. IAP'!M65+'TOTAL INVERSION IAP'!M65+'VÚ IAP'!M65+L65</f>
        <v>0</v>
      </c>
      <c r="N65" s="61">
        <f>+'Desmonte Infr. financiada'!N65+'Inversión 1 financiada'!N65+VÚ!N65+'Desmonte Infr. IAP'!N65+'TOTAL INVERSION IAP'!N65+'VÚ IAP'!N65+M65</f>
        <v>0</v>
      </c>
      <c r="O65" s="61">
        <f>+'Desmonte Infr. financiada'!O65+'Inversión 1 financiada'!O65+VÚ!O65+'Desmonte Infr. IAP'!O65+'TOTAL INVERSION IAP'!O65+'VÚ IAP'!O65+N65</f>
        <v>0</v>
      </c>
      <c r="P65" s="61">
        <f>+'Desmonte Infr. financiada'!P65+'Inversión 1 financiada'!P65+VÚ!P65+'Desmonte Infr. IAP'!P65+'TOTAL INVERSION IAP'!P65+'VÚ IAP'!P65+O65</f>
        <v>0</v>
      </c>
      <c r="Q65" s="61">
        <f>+'Desmonte Infr. financiada'!Q65+'Inversión 1 financiada'!Q65+VÚ!Q65+'Desmonte Infr. IAP'!Q65+'TOTAL INVERSION IAP'!Q65+'VÚ IAP'!Q65+P65</f>
        <v>0</v>
      </c>
      <c r="R65" s="61">
        <f>+'Desmonte Infr. financiada'!R65+'Inversión 1 financiada'!R65+VÚ!R65+'Desmonte Infr. IAP'!R65+'TOTAL INVERSION IAP'!R65+'VÚ IAP'!R65+Q65</f>
        <v>0</v>
      </c>
      <c r="S65" s="61">
        <f>+'Desmonte Infr. financiada'!S65+'Inversión 1 financiada'!S65+VÚ!S65+'Desmonte Infr. IAP'!S65+'TOTAL INVERSION IAP'!S65+'VÚ IAP'!S65+R65</f>
        <v>0</v>
      </c>
      <c r="T65" s="61">
        <f>+'Desmonte Infr. financiada'!T65+'Inversión 1 financiada'!T65+VÚ!T65+'Desmonte Infr. IAP'!T65+'TOTAL INVERSION IAP'!T65+'VÚ IAP'!T65+S65</f>
        <v>0</v>
      </c>
      <c r="U65" s="61">
        <f>+'Desmonte Infr. financiada'!U65+'Inversión 1 financiada'!U65+VÚ!U65+'Desmonte Infr. IAP'!U65+'TOTAL INVERSION IAP'!U65+'VÚ IAP'!U65+T65</f>
        <v>0</v>
      </c>
      <c r="V65" s="61">
        <f>+'Desmonte Infr. financiada'!V65+'Inversión 1 financiada'!V65+VÚ!V65+'Desmonte Infr. IAP'!V65+'TOTAL INVERSION IAP'!V65+'VÚ IAP'!V65+U65</f>
        <v>0</v>
      </c>
      <c r="W65" s="61">
        <f>+'Desmonte Infr. financiada'!W65+'Inversión 1 financiada'!W65+VÚ!W65+'Desmonte Infr. IAP'!W65+'TOTAL INVERSION IAP'!W65+'VÚ IAP'!W65+V65</f>
        <v>0</v>
      </c>
      <c r="X65" s="61">
        <f>+'Desmonte Infr. financiada'!X65+'Inversión 1 financiada'!X65+VÚ!X65+'Desmonte Infr. IAP'!X65+'TOTAL INVERSION IAP'!X65+'VÚ IAP'!X65+W65</f>
        <v>0</v>
      </c>
      <c r="Y65" s="61">
        <f>+'Desmonte Infr. financiada'!Y65+'Inversión 1 financiada'!Y65+VÚ!Y65+'Desmonte Infr. IAP'!Y65+'TOTAL INVERSION IAP'!Y65+'VÚ IAP'!Y65+X65</f>
        <v>0</v>
      </c>
      <c r="Z65" s="61">
        <f>+'Desmonte Infr. financiada'!Z65+'Inversión 1 financiada'!Z65+VÚ!Z65+'Desmonte Infr. IAP'!Z65+'TOTAL INVERSION IAP'!Z65+'VÚ IAP'!Z65+Y65</f>
        <v>0</v>
      </c>
      <c r="AA65" s="61">
        <f>+'Desmonte Infr. financiada'!AA65+'Inversión 1 financiada'!AA65+VÚ!AA65+'Desmonte Infr. IAP'!AA65+'TOTAL INVERSION IAP'!AA65+'VÚ IAP'!AA65+Z65</f>
        <v>0</v>
      </c>
      <c r="AB65" s="61">
        <f>+'Desmonte Infr. financiada'!AB65+'Inversión 1 financiada'!AB65+VÚ!AB65+'Desmonte Infr. IAP'!AB65+'TOTAL INVERSION IAP'!AB65+'VÚ IAP'!AB65+AA65</f>
        <v>0</v>
      </c>
      <c r="AC65" s="61">
        <f>+'Desmonte Infr. financiada'!AC65+'Inversión 1 financiada'!AC65+VÚ!AC65+'Desmonte Infr. IAP'!AC65+'TOTAL INVERSION IAP'!AC65+'VÚ IAP'!AC65+AB65</f>
        <v>0</v>
      </c>
      <c r="AD65" s="61">
        <f>+'Desmonte Infr. financiada'!AD65+'Inversión 1 financiada'!AD65+VÚ!AD65+'Desmonte Infr. IAP'!AD65+'TOTAL INVERSION IAP'!AD65+'VÚ IAP'!AD65+AC65</f>
        <v>0</v>
      </c>
      <c r="AE65" s="61">
        <f>+'Desmonte Infr. financiada'!AE65+'Inversión 1 financiada'!AE65+VÚ!AE65+'Desmonte Infr. IAP'!AE65+'TOTAL INVERSION IAP'!AE65+'VÚ IAP'!AE65+AD65</f>
        <v>0</v>
      </c>
      <c r="AF65" s="61">
        <f>+'Desmonte Infr. financiada'!AF65+'Inversión 1 financiada'!AF65+VÚ!AF65+'Desmonte Infr. IAP'!AF65+'TOTAL INVERSION IAP'!AF65+'VÚ IAP'!AF65+AE65</f>
        <v>0</v>
      </c>
      <c r="AG65" s="61">
        <f>+'Desmonte Infr. financiada'!AG65+'Inversión 1 financiada'!AG65+VÚ!AG65+'Desmonte Infr. IAP'!AG65+'TOTAL INVERSION IAP'!AG65+'VÚ IAP'!AG65+AF65</f>
        <v>0</v>
      </c>
      <c r="AH65" s="61">
        <f>+'Desmonte Infr. financiada'!AH65+'Inversión 1 financiada'!AH65+VÚ!AH65+'Desmonte Infr. IAP'!AH65+'TOTAL INVERSION IAP'!AH65+'VÚ IAP'!AH65+AG65</f>
        <v>0</v>
      </c>
      <c r="AI65" s="61">
        <f>+'Desmonte Infr. financiada'!AI65+'Inversión 1 financiada'!AI65+VÚ!AI65+'Desmonte Infr. IAP'!AI65+'TOTAL INVERSION IAP'!AI65+'VÚ IAP'!AI65+AH65</f>
        <v>0</v>
      </c>
      <c r="AJ65" s="61">
        <f>+'Desmonte Infr. financiada'!AJ65+'Inversión 1 financiada'!AJ65+VÚ!AJ65+'Desmonte Infr. IAP'!AJ65+'TOTAL INVERSION IAP'!AJ65+'VÚ IAP'!AJ65+AI65</f>
        <v>0</v>
      </c>
      <c r="AK65" s="61">
        <f>+'Desmonte Infr. financiada'!AK65+'Inversión 1 financiada'!AK65+VÚ!AK65+'Desmonte Infr. IAP'!AK65+'TOTAL INVERSION IAP'!AK65+'VÚ IAP'!AK65+AJ65</f>
        <v>0</v>
      </c>
    </row>
    <row r="66" spans="2:37" hidden="1" x14ac:dyDescent="0.25">
      <c r="B66" s="469" t="s">
        <v>333</v>
      </c>
      <c r="C66" s="62" t="str">
        <f>+VLOOKUP(B66,'resumen UCAP'!$A$5:$O$329,2,0)</f>
        <v>PROYECTOR MH 250W NUEVO</v>
      </c>
      <c r="D66" s="63">
        <f>+'Desmonte Infr. financiada'!D66</f>
        <v>279</v>
      </c>
      <c r="E66" s="63" t="str">
        <f>+VLOOKUP(B66,'resumen UCAP'!$A$5:$O$329,3,0)</f>
        <v>Un</v>
      </c>
      <c r="F66" s="64">
        <f>+VLOOKUP(B66,'resumen UCAP'!$A$5:$O$329,15,0)</f>
        <v>436806</v>
      </c>
      <c r="G66" s="124">
        <v>29</v>
      </c>
      <c r="H66" s="61">
        <f>+'Desmonte Infr. financiada'!H66+'Inversión 1 financiada'!H66+VÚ!H66+'Desmonte Infr. IAP'!H66+'TOTAL INVERSION IAP'!H66+'VÚ IAP'!H66+G66</f>
        <v>0</v>
      </c>
      <c r="I66" s="475">
        <f>+'Desmonte Infr. financiada'!I66+'Inversión 1 financiada'!I66+VÚ!I66+'Desmonte Infr. IAP'!I66+'TOTAL INVERSION IAP'!I66+'VÚ IAP'!I66+H66</f>
        <v>0</v>
      </c>
      <c r="J66" s="61">
        <f>+'Desmonte Infr. financiada'!J66+'Inversión 1 financiada'!J66+VÚ!J66+'Desmonte Infr. IAP'!J66+'TOTAL INVERSION IAP'!J66+'VÚ IAP'!J66+I66</f>
        <v>0</v>
      </c>
      <c r="K66" s="61">
        <f>+'Desmonte Infr. financiada'!K66+'Inversión 1 financiada'!K66+VÚ!K66+'Desmonte Infr. IAP'!K66+'TOTAL INVERSION IAP'!K66+'VÚ IAP'!K66+J66</f>
        <v>0</v>
      </c>
      <c r="L66" s="61">
        <f>+'Desmonte Infr. financiada'!L66+'Inversión 1 financiada'!L66+VÚ!L66+'Desmonte Infr. IAP'!L66+'TOTAL INVERSION IAP'!L66+'VÚ IAP'!L66+K66</f>
        <v>0</v>
      </c>
      <c r="M66" s="61">
        <f>+'Desmonte Infr. financiada'!M66+'Inversión 1 financiada'!M66+VÚ!M66+'Desmonte Infr. IAP'!M66+'TOTAL INVERSION IAP'!M66+'VÚ IAP'!M66+L66</f>
        <v>0</v>
      </c>
      <c r="N66" s="61">
        <f>+'Desmonte Infr. financiada'!N66+'Inversión 1 financiada'!N66+VÚ!N66+'Desmonte Infr. IAP'!N66+'TOTAL INVERSION IAP'!N66+'VÚ IAP'!N66+M66</f>
        <v>0</v>
      </c>
      <c r="O66" s="61">
        <f>+'Desmonte Infr. financiada'!O66+'Inversión 1 financiada'!O66+VÚ!O66+'Desmonte Infr. IAP'!O66+'TOTAL INVERSION IAP'!O66+'VÚ IAP'!O66+N66</f>
        <v>0</v>
      </c>
      <c r="P66" s="61">
        <f>+'Desmonte Infr. financiada'!P66+'Inversión 1 financiada'!P66+VÚ!P66+'Desmonte Infr. IAP'!P66+'TOTAL INVERSION IAP'!P66+'VÚ IAP'!P66+O66</f>
        <v>0</v>
      </c>
      <c r="Q66" s="61">
        <f>+'Desmonte Infr. financiada'!Q66+'Inversión 1 financiada'!Q66+VÚ!Q66+'Desmonte Infr. IAP'!Q66+'TOTAL INVERSION IAP'!Q66+'VÚ IAP'!Q66+P66</f>
        <v>0</v>
      </c>
      <c r="R66" s="61">
        <f>+'Desmonte Infr. financiada'!R66+'Inversión 1 financiada'!R66+VÚ!R66+'Desmonte Infr. IAP'!R66+'TOTAL INVERSION IAP'!R66+'VÚ IAP'!R66+Q66</f>
        <v>0</v>
      </c>
      <c r="S66" s="61">
        <f>+'Desmonte Infr. financiada'!S66+'Inversión 1 financiada'!S66+VÚ!S66+'Desmonte Infr. IAP'!S66+'TOTAL INVERSION IAP'!S66+'VÚ IAP'!S66+R66</f>
        <v>0</v>
      </c>
      <c r="T66" s="61">
        <f>+'Desmonte Infr. financiada'!T66+'Inversión 1 financiada'!T66+VÚ!T66+'Desmonte Infr. IAP'!T66+'TOTAL INVERSION IAP'!T66+'VÚ IAP'!T66+S66</f>
        <v>0</v>
      </c>
      <c r="U66" s="61">
        <f>+'Desmonte Infr. financiada'!U66+'Inversión 1 financiada'!U66+VÚ!U66+'Desmonte Infr. IAP'!U66+'TOTAL INVERSION IAP'!U66+'VÚ IAP'!U66+T66</f>
        <v>0</v>
      </c>
      <c r="V66" s="61">
        <f>+'Desmonte Infr. financiada'!V66+'Inversión 1 financiada'!V66+VÚ!V66+'Desmonte Infr. IAP'!V66+'TOTAL INVERSION IAP'!V66+'VÚ IAP'!V66+U66</f>
        <v>0</v>
      </c>
      <c r="W66" s="61">
        <f>+'Desmonte Infr. financiada'!W66+'Inversión 1 financiada'!W66+VÚ!W66+'Desmonte Infr. IAP'!W66+'TOTAL INVERSION IAP'!W66+'VÚ IAP'!W66+V66</f>
        <v>0</v>
      </c>
      <c r="X66" s="61">
        <f>+'Desmonte Infr. financiada'!X66+'Inversión 1 financiada'!X66+VÚ!X66+'Desmonte Infr. IAP'!X66+'TOTAL INVERSION IAP'!X66+'VÚ IAP'!X66+W66</f>
        <v>0</v>
      </c>
      <c r="Y66" s="61">
        <f>+'Desmonte Infr. financiada'!Y66+'Inversión 1 financiada'!Y66+VÚ!Y66+'Desmonte Infr. IAP'!Y66+'TOTAL INVERSION IAP'!Y66+'VÚ IAP'!Y66+X66</f>
        <v>0</v>
      </c>
      <c r="Z66" s="61">
        <f>+'Desmonte Infr. financiada'!Z66+'Inversión 1 financiada'!Z66+VÚ!Z66+'Desmonte Infr. IAP'!Z66+'TOTAL INVERSION IAP'!Z66+'VÚ IAP'!Z66+Y66</f>
        <v>0</v>
      </c>
      <c r="AA66" s="61">
        <f>+'Desmonte Infr. financiada'!AA66+'Inversión 1 financiada'!AA66+VÚ!AA66+'Desmonte Infr. IAP'!AA66+'TOTAL INVERSION IAP'!AA66+'VÚ IAP'!AA66+Z66</f>
        <v>0</v>
      </c>
      <c r="AB66" s="61">
        <f>+'Desmonte Infr. financiada'!AB66+'Inversión 1 financiada'!AB66+VÚ!AB66+'Desmonte Infr. IAP'!AB66+'TOTAL INVERSION IAP'!AB66+'VÚ IAP'!AB66+AA66</f>
        <v>0</v>
      </c>
      <c r="AC66" s="61">
        <f>+'Desmonte Infr. financiada'!AC66+'Inversión 1 financiada'!AC66+VÚ!AC66+'Desmonte Infr. IAP'!AC66+'TOTAL INVERSION IAP'!AC66+'VÚ IAP'!AC66+AB66</f>
        <v>0</v>
      </c>
      <c r="AD66" s="61">
        <f>+'Desmonte Infr. financiada'!AD66+'Inversión 1 financiada'!AD66+VÚ!AD66+'Desmonte Infr. IAP'!AD66+'TOTAL INVERSION IAP'!AD66+'VÚ IAP'!AD66+AC66</f>
        <v>0</v>
      </c>
      <c r="AE66" s="61">
        <f>+'Desmonte Infr. financiada'!AE66+'Inversión 1 financiada'!AE66+VÚ!AE66+'Desmonte Infr. IAP'!AE66+'TOTAL INVERSION IAP'!AE66+'VÚ IAP'!AE66+AD66</f>
        <v>0</v>
      </c>
      <c r="AF66" s="61">
        <f>+'Desmonte Infr. financiada'!AF66+'Inversión 1 financiada'!AF66+VÚ!AF66+'Desmonte Infr. IAP'!AF66+'TOTAL INVERSION IAP'!AF66+'VÚ IAP'!AF66+AE66</f>
        <v>0</v>
      </c>
      <c r="AG66" s="61">
        <f>+'Desmonte Infr. financiada'!AG66+'Inversión 1 financiada'!AG66+VÚ!AG66+'Desmonte Infr. IAP'!AG66+'TOTAL INVERSION IAP'!AG66+'VÚ IAP'!AG66+AF66</f>
        <v>0</v>
      </c>
      <c r="AH66" s="61">
        <f>+'Desmonte Infr. financiada'!AH66+'Inversión 1 financiada'!AH66+VÚ!AH66+'Desmonte Infr. IAP'!AH66+'TOTAL INVERSION IAP'!AH66+'VÚ IAP'!AH66+AG66</f>
        <v>0</v>
      </c>
      <c r="AI66" s="61">
        <f>+'Desmonte Infr. financiada'!AI66+'Inversión 1 financiada'!AI66+VÚ!AI66+'Desmonte Infr. IAP'!AI66+'TOTAL INVERSION IAP'!AI66+'VÚ IAP'!AI66+AH66</f>
        <v>0</v>
      </c>
      <c r="AJ66" s="61">
        <f>+'Desmonte Infr. financiada'!AJ66+'Inversión 1 financiada'!AJ66+VÚ!AJ66+'Desmonte Infr. IAP'!AJ66+'TOTAL INVERSION IAP'!AJ66+'VÚ IAP'!AJ66+AI66</f>
        <v>0</v>
      </c>
      <c r="AK66" s="61">
        <f>+'Desmonte Infr. financiada'!AK66+'Inversión 1 financiada'!AK66+VÚ!AK66+'Desmonte Infr. IAP'!AK66+'TOTAL INVERSION IAP'!AK66+'VÚ IAP'!AK66+AJ66</f>
        <v>0</v>
      </c>
    </row>
    <row r="67" spans="2:37" hidden="1" x14ac:dyDescent="0.25">
      <c r="B67" s="469" t="s">
        <v>334</v>
      </c>
      <c r="C67" s="62" t="str">
        <f>+VLOOKUP(B67,'resumen UCAP'!$A$5:$O$329,2,0)</f>
        <v>LUMINARIA NA 150W SEGUNDA</v>
      </c>
      <c r="D67" s="63">
        <f>+'Desmonte Infr. financiada'!D67</f>
        <v>169</v>
      </c>
      <c r="E67" s="63" t="str">
        <f>+VLOOKUP(B67,'resumen UCAP'!$A$5:$O$329,3,0)</f>
        <v>Un</v>
      </c>
      <c r="F67" s="64">
        <f>+VLOOKUP(B67,'resumen UCAP'!$A$5:$O$329,15,0)</f>
        <v>314653</v>
      </c>
      <c r="G67" s="123">
        <v>38</v>
      </c>
      <c r="H67" s="61">
        <f>+'Desmonte Infr. financiada'!H67+'Inversión 1 financiada'!H67+VÚ!H67+'Desmonte Infr. IAP'!H67+'TOTAL INVERSION IAP'!H67+'VÚ IAP'!H67+G67</f>
        <v>0</v>
      </c>
      <c r="I67" s="475">
        <f>+'Desmonte Infr. financiada'!I67+'Inversión 1 financiada'!I67+VÚ!I67+'Desmonte Infr. IAP'!I67+'TOTAL INVERSION IAP'!I67+'VÚ IAP'!I67+H67</f>
        <v>0</v>
      </c>
      <c r="J67" s="61">
        <f>+'Desmonte Infr. financiada'!J67+'Inversión 1 financiada'!J67+VÚ!J67+'Desmonte Infr. IAP'!J67+'TOTAL INVERSION IAP'!J67+'VÚ IAP'!J67+I67</f>
        <v>0</v>
      </c>
      <c r="K67" s="61">
        <f>+'Desmonte Infr. financiada'!K67+'Inversión 1 financiada'!K67+VÚ!K67+'Desmonte Infr. IAP'!K67+'TOTAL INVERSION IAP'!K67+'VÚ IAP'!K67+J67</f>
        <v>0</v>
      </c>
      <c r="L67" s="61">
        <f>+'Desmonte Infr. financiada'!L67+'Inversión 1 financiada'!L67+VÚ!L67+'Desmonte Infr. IAP'!L67+'TOTAL INVERSION IAP'!L67+'VÚ IAP'!L67+K67</f>
        <v>0</v>
      </c>
      <c r="M67" s="61">
        <f>+'Desmonte Infr. financiada'!M67+'Inversión 1 financiada'!M67+VÚ!M67+'Desmonte Infr. IAP'!M67+'TOTAL INVERSION IAP'!M67+'VÚ IAP'!M67+L67</f>
        <v>0</v>
      </c>
      <c r="N67" s="61">
        <f>+'Desmonte Infr. financiada'!N67+'Inversión 1 financiada'!N67+VÚ!N67+'Desmonte Infr. IAP'!N67+'TOTAL INVERSION IAP'!N67+'VÚ IAP'!N67+M67</f>
        <v>0</v>
      </c>
      <c r="O67" s="61">
        <f>+'Desmonte Infr. financiada'!O67+'Inversión 1 financiada'!O67+VÚ!O67+'Desmonte Infr. IAP'!O67+'TOTAL INVERSION IAP'!O67+'VÚ IAP'!O67+N67</f>
        <v>0</v>
      </c>
      <c r="P67" s="61">
        <f>+'Desmonte Infr. financiada'!P67+'Inversión 1 financiada'!P67+VÚ!P67+'Desmonte Infr. IAP'!P67+'TOTAL INVERSION IAP'!P67+'VÚ IAP'!P67+O67</f>
        <v>0</v>
      </c>
      <c r="Q67" s="61">
        <f>+'Desmonte Infr. financiada'!Q67+'Inversión 1 financiada'!Q67+VÚ!Q67+'Desmonte Infr. IAP'!Q67+'TOTAL INVERSION IAP'!Q67+'VÚ IAP'!Q67+P67</f>
        <v>0</v>
      </c>
      <c r="R67" s="61">
        <f>+'Desmonte Infr. financiada'!R67+'Inversión 1 financiada'!R67+VÚ!R67+'Desmonte Infr. IAP'!R67+'TOTAL INVERSION IAP'!R67+'VÚ IAP'!R67+Q67</f>
        <v>0</v>
      </c>
      <c r="S67" s="61">
        <f>+'Desmonte Infr. financiada'!S67+'Inversión 1 financiada'!S67+VÚ!S67+'Desmonte Infr. IAP'!S67+'TOTAL INVERSION IAP'!S67+'VÚ IAP'!S67+R67</f>
        <v>0</v>
      </c>
      <c r="T67" s="61">
        <f>+'Desmonte Infr. financiada'!T67+'Inversión 1 financiada'!T67+VÚ!T67+'Desmonte Infr. IAP'!T67+'TOTAL INVERSION IAP'!T67+'VÚ IAP'!T67+S67</f>
        <v>0</v>
      </c>
      <c r="U67" s="61">
        <f>+'Desmonte Infr. financiada'!U67+'Inversión 1 financiada'!U67+VÚ!U67+'Desmonte Infr. IAP'!U67+'TOTAL INVERSION IAP'!U67+'VÚ IAP'!U67+T67</f>
        <v>0</v>
      </c>
      <c r="V67" s="61">
        <f>+'Desmonte Infr. financiada'!V67+'Inversión 1 financiada'!V67+VÚ!V67+'Desmonte Infr. IAP'!V67+'TOTAL INVERSION IAP'!V67+'VÚ IAP'!V67+U67</f>
        <v>0</v>
      </c>
      <c r="W67" s="61">
        <f>+'Desmonte Infr. financiada'!W67+'Inversión 1 financiada'!W67+VÚ!W67+'Desmonte Infr. IAP'!W67+'TOTAL INVERSION IAP'!W67+'VÚ IAP'!W67+V67</f>
        <v>0</v>
      </c>
      <c r="X67" s="61">
        <f>+'Desmonte Infr. financiada'!X67+'Inversión 1 financiada'!X67+VÚ!X67+'Desmonte Infr. IAP'!X67+'TOTAL INVERSION IAP'!X67+'VÚ IAP'!X67+W67</f>
        <v>0</v>
      </c>
      <c r="Y67" s="61">
        <f>+'Desmonte Infr. financiada'!Y67+'Inversión 1 financiada'!Y67+VÚ!Y67+'Desmonte Infr. IAP'!Y67+'TOTAL INVERSION IAP'!Y67+'VÚ IAP'!Y67+X67</f>
        <v>0</v>
      </c>
      <c r="Z67" s="61">
        <f>+'Desmonte Infr. financiada'!Z67+'Inversión 1 financiada'!Z67+VÚ!Z67+'Desmonte Infr. IAP'!Z67+'TOTAL INVERSION IAP'!Z67+'VÚ IAP'!Z67+Y67</f>
        <v>0</v>
      </c>
      <c r="AA67" s="61">
        <f>+'Desmonte Infr. financiada'!AA67+'Inversión 1 financiada'!AA67+VÚ!AA67+'Desmonte Infr. IAP'!AA67+'TOTAL INVERSION IAP'!AA67+'VÚ IAP'!AA67+Z67</f>
        <v>0</v>
      </c>
      <c r="AB67" s="61">
        <f>+'Desmonte Infr. financiada'!AB67+'Inversión 1 financiada'!AB67+VÚ!AB67+'Desmonte Infr. IAP'!AB67+'TOTAL INVERSION IAP'!AB67+'VÚ IAP'!AB67+AA67</f>
        <v>0</v>
      </c>
      <c r="AC67" s="61">
        <f>+'Desmonte Infr. financiada'!AC67+'Inversión 1 financiada'!AC67+VÚ!AC67+'Desmonte Infr. IAP'!AC67+'TOTAL INVERSION IAP'!AC67+'VÚ IAP'!AC67+AB67</f>
        <v>0</v>
      </c>
      <c r="AD67" s="61">
        <f>+'Desmonte Infr. financiada'!AD67+'Inversión 1 financiada'!AD67+VÚ!AD67+'Desmonte Infr. IAP'!AD67+'TOTAL INVERSION IAP'!AD67+'VÚ IAP'!AD67+AC67</f>
        <v>0</v>
      </c>
      <c r="AE67" s="61">
        <f>+'Desmonte Infr. financiada'!AE67+'Inversión 1 financiada'!AE67+VÚ!AE67+'Desmonte Infr. IAP'!AE67+'TOTAL INVERSION IAP'!AE67+'VÚ IAP'!AE67+AD67</f>
        <v>0</v>
      </c>
      <c r="AF67" s="61">
        <f>+'Desmonte Infr. financiada'!AF67+'Inversión 1 financiada'!AF67+VÚ!AF67+'Desmonte Infr. IAP'!AF67+'TOTAL INVERSION IAP'!AF67+'VÚ IAP'!AF67+AE67</f>
        <v>0</v>
      </c>
      <c r="AG67" s="61">
        <f>+'Desmonte Infr. financiada'!AG67+'Inversión 1 financiada'!AG67+VÚ!AG67+'Desmonte Infr. IAP'!AG67+'TOTAL INVERSION IAP'!AG67+'VÚ IAP'!AG67+AF67</f>
        <v>0</v>
      </c>
      <c r="AH67" s="61">
        <f>+'Desmonte Infr. financiada'!AH67+'Inversión 1 financiada'!AH67+VÚ!AH67+'Desmonte Infr. IAP'!AH67+'TOTAL INVERSION IAP'!AH67+'VÚ IAP'!AH67+AG67</f>
        <v>0</v>
      </c>
      <c r="AI67" s="61">
        <f>+'Desmonte Infr. financiada'!AI67+'Inversión 1 financiada'!AI67+VÚ!AI67+'Desmonte Infr. IAP'!AI67+'TOTAL INVERSION IAP'!AI67+'VÚ IAP'!AI67+AH67</f>
        <v>0</v>
      </c>
      <c r="AJ67" s="61">
        <f>+'Desmonte Infr. financiada'!AJ67+'Inversión 1 financiada'!AJ67+VÚ!AJ67+'Desmonte Infr. IAP'!AJ67+'TOTAL INVERSION IAP'!AJ67+'VÚ IAP'!AJ67+AI67</f>
        <v>0</v>
      </c>
      <c r="AK67" s="61">
        <f>+'Desmonte Infr. financiada'!AK67+'Inversión 1 financiada'!AK67+VÚ!AK67+'Desmonte Infr. IAP'!AK67+'TOTAL INVERSION IAP'!AK67+'VÚ IAP'!AK67+AJ67</f>
        <v>0</v>
      </c>
    </row>
    <row r="68" spans="2:37" hidden="1" x14ac:dyDescent="0.25">
      <c r="B68" s="469" t="s">
        <v>335</v>
      </c>
      <c r="C68" s="62" t="str">
        <f>+VLOOKUP(B68,'resumen UCAP'!$A$5:$O$329,2,0)</f>
        <v>LUMINARIA LED 46W NUEVA</v>
      </c>
      <c r="D68" s="63">
        <f>+'Desmonte Infr. financiada'!D68</f>
        <v>46</v>
      </c>
      <c r="E68" s="63" t="str">
        <f>+VLOOKUP(B68,'resumen UCAP'!$A$5:$O$329,3,0)</f>
        <v>Un</v>
      </c>
      <c r="F68" s="64">
        <f>+VLOOKUP(B68,'resumen UCAP'!$A$5:$O$329,15,0)</f>
        <v>2469778</v>
      </c>
      <c r="G68" s="61">
        <v>90</v>
      </c>
      <c r="H68" s="61">
        <f>+'Desmonte Infr. financiada'!H68+'Inversión 1 financiada'!H68+VÚ!H68+'Desmonte Infr. IAP'!H68+'TOTAL INVERSION IAP'!H68+'VÚ IAP'!H68+G68</f>
        <v>90</v>
      </c>
      <c r="I68" s="475">
        <f>+'Desmonte Infr. financiada'!I68+'Inversión 1 financiada'!I68+VÚ!I68+'Desmonte Infr. IAP'!I68+'TOTAL INVERSION IAP'!I68+'VÚ IAP'!I68+H68</f>
        <v>90</v>
      </c>
      <c r="J68" s="61">
        <f>+'Desmonte Infr. financiada'!J68+'Inversión 1 financiada'!J68+VÚ!J68+'Desmonte Infr. IAP'!J68+'TOTAL INVERSION IAP'!J68+'VÚ IAP'!J68+I68</f>
        <v>90</v>
      </c>
      <c r="K68" s="61">
        <f>+'Desmonte Infr. financiada'!K68+'Inversión 1 financiada'!K68+VÚ!K68+'Desmonte Infr. IAP'!K68+'TOTAL INVERSION IAP'!K68+'VÚ IAP'!K68+J68</f>
        <v>90</v>
      </c>
      <c r="L68" s="61">
        <f>+'Desmonte Infr. financiada'!L68+'Inversión 1 financiada'!L68+VÚ!L68+'Desmonte Infr. IAP'!L68+'TOTAL INVERSION IAP'!L68+'VÚ IAP'!L68+K68</f>
        <v>90</v>
      </c>
      <c r="M68" s="61">
        <f>+'Desmonte Infr. financiada'!M68+'Inversión 1 financiada'!M68+VÚ!M68+'Desmonte Infr. IAP'!M68+'TOTAL INVERSION IAP'!M68+'VÚ IAP'!M68+L68</f>
        <v>90</v>
      </c>
      <c r="N68" s="61">
        <f>+'Desmonte Infr. financiada'!N68+'Inversión 1 financiada'!N68+VÚ!N68+'Desmonte Infr. IAP'!N68+'TOTAL INVERSION IAP'!N68+'VÚ IAP'!N68+M68</f>
        <v>90</v>
      </c>
      <c r="O68" s="61">
        <f>+'Desmonte Infr. financiada'!O68+'Inversión 1 financiada'!O68+VÚ!O68+'Desmonte Infr. IAP'!O68+'TOTAL INVERSION IAP'!O68+'VÚ IAP'!O68+N68</f>
        <v>90</v>
      </c>
      <c r="P68" s="61">
        <f>+'Desmonte Infr. financiada'!P68+'Inversión 1 financiada'!P68+VÚ!P68+'Desmonte Infr. IAP'!P68+'TOTAL INVERSION IAP'!P68+'VÚ IAP'!P68+O68</f>
        <v>90</v>
      </c>
      <c r="Q68" s="61">
        <f>+'Desmonte Infr. financiada'!Q68+'Inversión 1 financiada'!Q68+VÚ!Q68+'Desmonte Infr. IAP'!Q68+'TOTAL INVERSION IAP'!Q68+'VÚ IAP'!Q68+P68</f>
        <v>90</v>
      </c>
      <c r="R68" s="61">
        <f>+'Desmonte Infr. financiada'!R68+'Inversión 1 financiada'!R68+VÚ!R68+'Desmonte Infr. IAP'!R68+'TOTAL INVERSION IAP'!R68+'VÚ IAP'!R68+Q68</f>
        <v>90</v>
      </c>
      <c r="S68" s="61">
        <f>+'Desmonte Infr. financiada'!S68+'Inversión 1 financiada'!S68+VÚ!S68+'Desmonte Infr. IAP'!S68+'TOTAL INVERSION IAP'!S68+'VÚ IAP'!S68+R68</f>
        <v>90</v>
      </c>
      <c r="T68" s="61">
        <f>+'Desmonte Infr. financiada'!T68+'Inversión 1 financiada'!T68+VÚ!T68+'Desmonte Infr. IAP'!T68+'TOTAL INVERSION IAP'!T68+'VÚ IAP'!T68+S68</f>
        <v>90</v>
      </c>
      <c r="U68" s="61">
        <f>+'Desmonte Infr. financiada'!U68+'Inversión 1 financiada'!U68+VÚ!U68+'Desmonte Infr. IAP'!U68+'TOTAL INVERSION IAP'!U68+'VÚ IAP'!U68+T68</f>
        <v>90</v>
      </c>
      <c r="V68" s="61">
        <f>+'Desmonte Infr. financiada'!V68+'Inversión 1 financiada'!V68+VÚ!V68+'Desmonte Infr. IAP'!V68+'TOTAL INVERSION IAP'!V68+'VÚ IAP'!V68+U68</f>
        <v>90</v>
      </c>
      <c r="W68" s="61">
        <f>+'Desmonte Infr. financiada'!W68+'Inversión 1 financiada'!W68+VÚ!W68+'Desmonte Infr. IAP'!W68+'TOTAL INVERSION IAP'!W68+'VÚ IAP'!W68+V68</f>
        <v>0</v>
      </c>
      <c r="X68" s="61">
        <f>+'Desmonte Infr. financiada'!X68+'Inversión 1 financiada'!X68+VÚ!X68+'Desmonte Infr. IAP'!X68+'TOTAL INVERSION IAP'!X68+'VÚ IAP'!X68+W68</f>
        <v>0</v>
      </c>
      <c r="Y68" s="61">
        <f>+'Desmonte Infr. financiada'!Y68+'Inversión 1 financiada'!Y68+VÚ!Y68+'Desmonte Infr. IAP'!Y68+'TOTAL INVERSION IAP'!Y68+'VÚ IAP'!Y68+X68</f>
        <v>0</v>
      </c>
      <c r="Z68" s="61">
        <f>+'Desmonte Infr. financiada'!Z68+'Inversión 1 financiada'!Z68+VÚ!Z68+'Desmonte Infr. IAP'!Z68+'TOTAL INVERSION IAP'!Z68+'VÚ IAP'!Z68+Y68</f>
        <v>0</v>
      </c>
      <c r="AA68" s="61">
        <f>+'Desmonte Infr. financiada'!AA68+'Inversión 1 financiada'!AA68+VÚ!AA68+'Desmonte Infr. IAP'!AA68+'TOTAL INVERSION IAP'!AA68+'VÚ IAP'!AA68+Z68</f>
        <v>0</v>
      </c>
      <c r="AB68" s="61">
        <f>+'Desmonte Infr. financiada'!AB68+'Inversión 1 financiada'!AB68+VÚ!AB68+'Desmonte Infr. IAP'!AB68+'TOTAL INVERSION IAP'!AB68+'VÚ IAP'!AB68+AA68</f>
        <v>0</v>
      </c>
      <c r="AC68" s="61">
        <f>+'Desmonte Infr. financiada'!AC68+'Inversión 1 financiada'!AC68+VÚ!AC68+'Desmonte Infr. IAP'!AC68+'TOTAL INVERSION IAP'!AC68+'VÚ IAP'!AC68+AB68</f>
        <v>0</v>
      </c>
      <c r="AD68" s="61">
        <f>+'Desmonte Infr. financiada'!AD68+'Inversión 1 financiada'!AD68+VÚ!AD68+'Desmonte Infr. IAP'!AD68+'TOTAL INVERSION IAP'!AD68+'VÚ IAP'!AD68+AC68</f>
        <v>0</v>
      </c>
      <c r="AE68" s="61">
        <f>+'Desmonte Infr. financiada'!AE68+'Inversión 1 financiada'!AE68+VÚ!AE68+'Desmonte Infr. IAP'!AE68+'TOTAL INVERSION IAP'!AE68+'VÚ IAP'!AE68+AD68</f>
        <v>0</v>
      </c>
      <c r="AF68" s="61">
        <f>+'Desmonte Infr. financiada'!AF68+'Inversión 1 financiada'!AF68+VÚ!AF68+'Desmonte Infr. IAP'!AF68+'TOTAL INVERSION IAP'!AF68+'VÚ IAP'!AF68+AE68</f>
        <v>0</v>
      </c>
      <c r="AG68" s="61">
        <f>+'Desmonte Infr. financiada'!AG68+'Inversión 1 financiada'!AG68+VÚ!AG68+'Desmonte Infr. IAP'!AG68+'TOTAL INVERSION IAP'!AG68+'VÚ IAP'!AG68+AF68</f>
        <v>0</v>
      </c>
      <c r="AH68" s="61">
        <f>+'Desmonte Infr. financiada'!AH68+'Inversión 1 financiada'!AH68+VÚ!AH68+'Desmonte Infr. IAP'!AH68+'TOTAL INVERSION IAP'!AH68+'VÚ IAP'!AH68+AG68</f>
        <v>0</v>
      </c>
      <c r="AI68" s="61">
        <f>+'Desmonte Infr. financiada'!AI68+'Inversión 1 financiada'!AI68+VÚ!AI68+'Desmonte Infr. IAP'!AI68+'TOTAL INVERSION IAP'!AI68+'VÚ IAP'!AI68+AH68</f>
        <v>0</v>
      </c>
      <c r="AJ68" s="61">
        <f>+'Desmonte Infr. financiada'!AJ68+'Inversión 1 financiada'!AJ68+VÚ!AJ68+'Desmonte Infr. IAP'!AJ68+'TOTAL INVERSION IAP'!AJ68+'VÚ IAP'!AJ68+AI68</f>
        <v>0</v>
      </c>
      <c r="AK68" s="61">
        <f>+'Desmonte Infr. financiada'!AK68+'Inversión 1 financiada'!AK68+VÚ!AK68+'Desmonte Infr. IAP'!AK68+'TOTAL INVERSION IAP'!AK68+'VÚ IAP'!AK68+AJ68</f>
        <v>0</v>
      </c>
    </row>
    <row r="69" spans="2:37" hidden="1" x14ac:dyDescent="0.25">
      <c r="B69" s="469" t="s">
        <v>336</v>
      </c>
      <c r="C69" s="62" t="str">
        <f>+VLOOKUP(B69,'resumen UCAP'!$A$5:$O$329,2,0)</f>
        <v>Luminaria sodio 100w</v>
      </c>
      <c r="D69" s="63">
        <f>+'Desmonte Infr. financiada'!D69</f>
        <v>115</v>
      </c>
      <c r="E69" s="63" t="str">
        <f>+VLOOKUP(B69,'resumen UCAP'!$A$5:$O$329,3,0)</f>
        <v>Un</v>
      </c>
      <c r="F69" s="64">
        <f>+VLOOKUP(B69,'resumen UCAP'!$A$5:$O$329,15,0)</f>
        <v>212389</v>
      </c>
      <c r="G69" s="123">
        <v>33</v>
      </c>
      <c r="H69" s="61">
        <f>+'Desmonte Infr. financiada'!H69+'Inversión 1 financiada'!H69+VÚ!H69+'Desmonte Infr. IAP'!H69+'TOTAL INVERSION IAP'!H69+'VÚ IAP'!H69+G69</f>
        <v>0</v>
      </c>
      <c r="I69" s="475">
        <f>+'Desmonte Infr. financiada'!I69+'Inversión 1 financiada'!I69+VÚ!I69+'Desmonte Infr. IAP'!I69+'TOTAL INVERSION IAP'!I69+'VÚ IAP'!I69+H69</f>
        <v>0</v>
      </c>
      <c r="J69" s="61">
        <f>+'Desmonte Infr. financiada'!J69+'Inversión 1 financiada'!J69+VÚ!J69+'Desmonte Infr. IAP'!J69+'TOTAL INVERSION IAP'!J69+'VÚ IAP'!J69+I69</f>
        <v>0</v>
      </c>
      <c r="K69" s="61">
        <f>+'Desmonte Infr. financiada'!K69+'Inversión 1 financiada'!K69+VÚ!K69+'Desmonte Infr. IAP'!K69+'TOTAL INVERSION IAP'!K69+'VÚ IAP'!K69+J69</f>
        <v>0</v>
      </c>
      <c r="L69" s="61">
        <f>+'Desmonte Infr. financiada'!L69+'Inversión 1 financiada'!L69+VÚ!L69+'Desmonte Infr. IAP'!L69+'TOTAL INVERSION IAP'!L69+'VÚ IAP'!L69+K69</f>
        <v>0</v>
      </c>
      <c r="M69" s="61">
        <f>+'Desmonte Infr. financiada'!M69+'Inversión 1 financiada'!M69+VÚ!M69+'Desmonte Infr. IAP'!M69+'TOTAL INVERSION IAP'!M69+'VÚ IAP'!M69+L69</f>
        <v>0</v>
      </c>
      <c r="N69" s="61">
        <f>+'Desmonte Infr. financiada'!N69+'Inversión 1 financiada'!N69+VÚ!N69+'Desmonte Infr. IAP'!N69+'TOTAL INVERSION IAP'!N69+'VÚ IAP'!N69+M69</f>
        <v>0</v>
      </c>
      <c r="O69" s="61">
        <f>+'Desmonte Infr. financiada'!O69+'Inversión 1 financiada'!O69+VÚ!O69+'Desmonte Infr. IAP'!O69+'TOTAL INVERSION IAP'!O69+'VÚ IAP'!O69+N69</f>
        <v>0</v>
      </c>
      <c r="P69" s="61">
        <f>+'Desmonte Infr. financiada'!P69+'Inversión 1 financiada'!P69+VÚ!P69+'Desmonte Infr. IAP'!P69+'TOTAL INVERSION IAP'!P69+'VÚ IAP'!P69+O69</f>
        <v>0</v>
      </c>
      <c r="Q69" s="61">
        <f>+'Desmonte Infr. financiada'!Q69+'Inversión 1 financiada'!Q69+VÚ!Q69+'Desmonte Infr. IAP'!Q69+'TOTAL INVERSION IAP'!Q69+'VÚ IAP'!Q69+P69</f>
        <v>0</v>
      </c>
      <c r="R69" s="61">
        <f>+'Desmonte Infr. financiada'!R69+'Inversión 1 financiada'!R69+VÚ!R69+'Desmonte Infr. IAP'!R69+'TOTAL INVERSION IAP'!R69+'VÚ IAP'!R69+Q69</f>
        <v>0</v>
      </c>
      <c r="S69" s="61">
        <f>+'Desmonte Infr. financiada'!S69+'Inversión 1 financiada'!S69+VÚ!S69+'Desmonte Infr. IAP'!S69+'TOTAL INVERSION IAP'!S69+'VÚ IAP'!S69+R69</f>
        <v>0</v>
      </c>
      <c r="T69" s="61">
        <f>+'Desmonte Infr. financiada'!T69+'Inversión 1 financiada'!T69+VÚ!T69+'Desmonte Infr. IAP'!T69+'TOTAL INVERSION IAP'!T69+'VÚ IAP'!T69+S69</f>
        <v>0</v>
      </c>
      <c r="U69" s="61">
        <f>+'Desmonte Infr. financiada'!U69+'Inversión 1 financiada'!U69+VÚ!U69+'Desmonte Infr. IAP'!U69+'TOTAL INVERSION IAP'!U69+'VÚ IAP'!U69+T69</f>
        <v>0</v>
      </c>
      <c r="V69" s="61">
        <f>+'Desmonte Infr. financiada'!V69+'Inversión 1 financiada'!V69+VÚ!V69+'Desmonte Infr. IAP'!V69+'TOTAL INVERSION IAP'!V69+'VÚ IAP'!V69+U69</f>
        <v>0</v>
      </c>
      <c r="W69" s="61">
        <f>+'Desmonte Infr. financiada'!W69+'Inversión 1 financiada'!W69+VÚ!W69+'Desmonte Infr. IAP'!W69+'TOTAL INVERSION IAP'!W69+'VÚ IAP'!W69+V69</f>
        <v>0</v>
      </c>
      <c r="X69" s="61">
        <f>+'Desmonte Infr. financiada'!X69+'Inversión 1 financiada'!X69+VÚ!X69+'Desmonte Infr. IAP'!X69+'TOTAL INVERSION IAP'!X69+'VÚ IAP'!X69+W69</f>
        <v>0</v>
      </c>
      <c r="Y69" s="61">
        <f>+'Desmonte Infr. financiada'!Y69+'Inversión 1 financiada'!Y69+VÚ!Y69+'Desmonte Infr. IAP'!Y69+'TOTAL INVERSION IAP'!Y69+'VÚ IAP'!Y69+X69</f>
        <v>0</v>
      </c>
      <c r="Z69" s="61">
        <f>+'Desmonte Infr. financiada'!Z69+'Inversión 1 financiada'!Z69+VÚ!Z69+'Desmonte Infr. IAP'!Z69+'TOTAL INVERSION IAP'!Z69+'VÚ IAP'!Z69+Y69</f>
        <v>0</v>
      </c>
      <c r="AA69" s="61">
        <f>+'Desmonte Infr. financiada'!AA69+'Inversión 1 financiada'!AA69+VÚ!AA69+'Desmonte Infr. IAP'!AA69+'TOTAL INVERSION IAP'!AA69+'VÚ IAP'!AA69+Z69</f>
        <v>0</v>
      </c>
      <c r="AB69" s="61">
        <f>+'Desmonte Infr. financiada'!AB69+'Inversión 1 financiada'!AB69+VÚ!AB69+'Desmonte Infr. IAP'!AB69+'TOTAL INVERSION IAP'!AB69+'VÚ IAP'!AB69+AA69</f>
        <v>0</v>
      </c>
      <c r="AC69" s="61">
        <f>+'Desmonte Infr. financiada'!AC69+'Inversión 1 financiada'!AC69+VÚ!AC69+'Desmonte Infr. IAP'!AC69+'TOTAL INVERSION IAP'!AC69+'VÚ IAP'!AC69+AB69</f>
        <v>0</v>
      </c>
      <c r="AD69" s="61">
        <f>+'Desmonte Infr. financiada'!AD69+'Inversión 1 financiada'!AD69+VÚ!AD69+'Desmonte Infr. IAP'!AD69+'TOTAL INVERSION IAP'!AD69+'VÚ IAP'!AD69+AC69</f>
        <v>0</v>
      </c>
      <c r="AE69" s="61">
        <f>+'Desmonte Infr. financiada'!AE69+'Inversión 1 financiada'!AE69+VÚ!AE69+'Desmonte Infr. IAP'!AE69+'TOTAL INVERSION IAP'!AE69+'VÚ IAP'!AE69+AD69</f>
        <v>0</v>
      </c>
      <c r="AF69" s="61">
        <f>+'Desmonte Infr. financiada'!AF69+'Inversión 1 financiada'!AF69+VÚ!AF69+'Desmonte Infr. IAP'!AF69+'TOTAL INVERSION IAP'!AF69+'VÚ IAP'!AF69+AE69</f>
        <v>0</v>
      </c>
      <c r="AG69" s="61">
        <f>+'Desmonte Infr. financiada'!AG69+'Inversión 1 financiada'!AG69+VÚ!AG69+'Desmonte Infr. IAP'!AG69+'TOTAL INVERSION IAP'!AG69+'VÚ IAP'!AG69+AF69</f>
        <v>0</v>
      </c>
      <c r="AH69" s="61">
        <f>+'Desmonte Infr. financiada'!AH69+'Inversión 1 financiada'!AH69+VÚ!AH69+'Desmonte Infr. IAP'!AH69+'TOTAL INVERSION IAP'!AH69+'VÚ IAP'!AH69+AG69</f>
        <v>0</v>
      </c>
      <c r="AI69" s="61">
        <f>+'Desmonte Infr. financiada'!AI69+'Inversión 1 financiada'!AI69+VÚ!AI69+'Desmonte Infr. IAP'!AI69+'TOTAL INVERSION IAP'!AI69+'VÚ IAP'!AI69+AH69</f>
        <v>0</v>
      </c>
      <c r="AJ69" s="61">
        <f>+'Desmonte Infr. financiada'!AJ69+'Inversión 1 financiada'!AJ69+VÚ!AJ69+'Desmonte Infr. IAP'!AJ69+'TOTAL INVERSION IAP'!AJ69+'VÚ IAP'!AJ69+AI69</f>
        <v>0</v>
      </c>
      <c r="AK69" s="61">
        <f>+'Desmonte Infr. financiada'!AK69+'Inversión 1 financiada'!AK69+VÚ!AK69+'Desmonte Infr. IAP'!AK69+'TOTAL INVERSION IAP'!AK69+'VÚ IAP'!AK69+AJ69</f>
        <v>0</v>
      </c>
    </row>
    <row r="70" spans="2:37" hidden="1" x14ac:dyDescent="0.25">
      <c r="B70" s="469" t="s">
        <v>337</v>
      </c>
      <c r="C70" s="62" t="str">
        <f>+VLOOKUP(B70,'resumen UCAP'!$A$5:$O$329,2,0)</f>
        <v>PROYECTOR MH 250W NUEVA</v>
      </c>
      <c r="D70" s="63">
        <f>+'Desmonte Infr. financiada'!D70</f>
        <v>279</v>
      </c>
      <c r="E70" s="63" t="str">
        <f>+VLOOKUP(B70,'resumen UCAP'!$A$5:$O$329,3,0)</f>
        <v>Un</v>
      </c>
      <c r="F70" s="64">
        <f>+VLOOKUP(B70,'resumen UCAP'!$A$5:$O$329,15,0)</f>
        <v>351349</v>
      </c>
      <c r="G70" s="124">
        <v>15</v>
      </c>
      <c r="H70" s="61">
        <f>+'Desmonte Infr. financiada'!H70+'Inversión 1 financiada'!H70+VÚ!H70+'Desmonte Infr. IAP'!H70+'TOTAL INVERSION IAP'!H70+'VÚ IAP'!H70+G70</f>
        <v>0</v>
      </c>
      <c r="I70" s="475">
        <f>+'Desmonte Infr. financiada'!I70+'Inversión 1 financiada'!I70+VÚ!I70+'Desmonte Infr. IAP'!I70+'TOTAL INVERSION IAP'!I70+'VÚ IAP'!I70+H70</f>
        <v>0</v>
      </c>
      <c r="J70" s="61">
        <f>+'Desmonte Infr. financiada'!J70+'Inversión 1 financiada'!J70+VÚ!J70+'Desmonte Infr. IAP'!J70+'TOTAL INVERSION IAP'!J70+'VÚ IAP'!J70+I70</f>
        <v>0</v>
      </c>
      <c r="K70" s="61">
        <f>+'Desmonte Infr. financiada'!K70+'Inversión 1 financiada'!K70+VÚ!K70+'Desmonte Infr. IAP'!K70+'TOTAL INVERSION IAP'!K70+'VÚ IAP'!K70+J70</f>
        <v>0</v>
      </c>
      <c r="L70" s="61">
        <f>+'Desmonte Infr. financiada'!L70+'Inversión 1 financiada'!L70+VÚ!L70+'Desmonte Infr. IAP'!L70+'TOTAL INVERSION IAP'!L70+'VÚ IAP'!L70+K70</f>
        <v>0</v>
      </c>
      <c r="M70" s="61">
        <f>+'Desmonte Infr. financiada'!M70+'Inversión 1 financiada'!M70+VÚ!M70+'Desmonte Infr. IAP'!M70+'TOTAL INVERSION IAP'!M70+'VÚ IAP'!M70+L70</f>
        <v>0</v>
      </c>
      <c r="N70" s="61">
        <f>+'Desmonte Infr. financiada'!N70+'Inversión 1 financiada'!N70+VÚ!N70+'Desmonte Infr. IAP'!N70+'TOTAL INVERSION IAP'!N70+'VÚ IAP'!N70+M70</f>
        <v>0</v>
      </c>
      <c r="O70" s="61">
        <f>+'Desmonte Infr. financiada'!O70+'Inversión 1 financiada'!O70+VÚ!O70+'Desmonte Infr. IAP'!O70+'TOTAL INVERSION IAP'!O70+'VÚ IAP'!O70+N70</f>
        <v>0</v>
      </c>
      <c r="P70" s="61">
        <f>+'Desmonte Infr. financiada'!P70+'Inversión 1 financiada'!P70+VÚ!P70+'Desmonte Infr. IAP'!P70+'TOTAL INVERSION IAP'!P70+'VÚ IAP'!P70+O70</f>
        <v>0</v>
      </c>
      <c r="Q70" s="61">
        <f>+'Desmonte Infr. financiada'!Q70+'Inversión 1 financiada'!Q70+VÚ!Q70+'Desmonte Infr. IAP'!Q70+'TOTAL INVERSION IAP'!Q70+'VÚ IAP'!Q70+P70</f>
        <v>0</v>
      </c>
      <c r="R70" s="61">
        <f>+'Desmonte Infr. financiada'!R70+'Inversión 1 financiada'!R70+VÚ!R70+'Desmonte Infr. IAP'!R70+'TOTAL INVERSION IAP'!R70+'VÚ IAP'!R70+Q70</f>
        <v>0</v>
      </c>
      <c r="S70" s="61">
        <f>+'Desmonte Infr. financiada'!S70+'Inversión 1 financiada'!S70+VÚ!S70+'Desmonte Infr. IAP'!S70+'TOTAL INVERSION IAP'!S70+'VÚ IAP'!S70+R70</f>
        <v>0</v>
      </c>
      <c r="T70" s="61">
        <f>+'Desmonte Infr. financiada'!T70+'Inversión 1 financiada'!T70+VÚ!T70+'Desmonte Infr. IAP'!T70+'TOTAL INVERSION IAP'!T70+'VÚ IAP'!T70+S70</f>
        <v>0</v>
      </c>
      <c r="U70" s="61">
        <f>+'Desmonte Infr. financiada'!U70+'Inversión 1 financiada'!U70+VÚ!U70+'Desmonte Infr. IAP'!U70+'TOTAL INVERSION IAP'!U70+'VÚ IAP'!U70+T70</f>
        <v>0</v>
      </c>
      <c r="V70" s="61">
        <f>+'Desmonte Infr. financiada'!V70+'Inversión 1 financiada'!V70+VÚ!V70+'Desmonte Infr. IAP'!V70+'TOTAL INVERSION IAP'!V70+'VÚ IAP'!V70+U70</f>
        <v>0</v>
      </c>
      <c r="W70" s="61">
        <f>+'Desmonte Infr. financiada'!W70+'Inversión 1 financiada'!W70+VÚ!W70+'Desmonte Infr. IAP'!W70+'TOTAL INVERSION IAP'!W70+'VÚ IAP'!W70+V70</f>
        <v>0</v>
      </c>
      <c r="X70" s="61">
        <f>+'Desmonte Infr. financiada'!X70+'Inversión 1 financiada'!X70+VÚ!X70+'Desmonte Infr. IAP'!X70+'TOTAL INVERSION IAP'!X70+'VÚ IAP'!X70+W70</f>
        <v>0</v>
      </c>
      <c r="Y70" s="61">
        <f>+'Desmonte Infr. financiada'!Y70+'Inversión 1 financiada'!Y70+VÚ!Y70+'Desmonte Infr. IAP'!Y70+'TOTAL INVERSION IAP'!Y70+'VÚ IAP'!Y70+X70</f>
        <v>0</v>
      </c>
      <c r="Z70" s="61">
        <f>+'Desmonte Infr. financiada'!Z70+'Inversión 1 financiada'!Z70+VÚ!Z70+'Desmonte Infr. IAP'!Z70+'TOTAL INVERSION IAP'!Z70+'VÚ IAP'!Z70+Y70</f>
        <v>0</v>
      </c>
      <c r="AA70" s="61">
        <f>+'Desmonte Infr. financiada'!AA70+'Inversión 1 financiada'!AA70+VÚ!AA70+'Desmonte Infr. IAP'!AA70+'TOTAL INVERSION IAP'!AA70+'VÚ IAP'!AA70+Z70</f>
        <v>0</v>
      </c>
      <c r="AB70" s="61">
        <f>+'Desmonte Infr. financiada'!AB70+'Inversión 1 financiada'!AB70+VÚ!AB70+'Desmonte Infr. IAP'!AB70+'TOTAL INVERSION IAP'!AB70+'VÚ IAP'!AB70+AA70</f>
        <v>0</v>
      </c>
      <c r="AC70" s="61">
        <f>+'Desmonte Infr. financiada'!AC70+'Inversión 1 financiada'!AC70+VÚ!AC70+'Desmonte Infr. IAP'!AC70+'TOTAL INVERSION IAP'!AC70+'VÚ IAP'!AC70+AB70</f>
        <v>0</v>
      </c>
      <c r="AD70" s="61">
        <f>+'Desmonte Infr. financiada'!AD70+'Inversión 1 financiada'!AD70+VÚ!AD70+'Desmonte Infr. IAP'!AD70+'TOTAL INVERSION IAP'!AD70+'VÚ IAP'!AD70+AC70</f>
        <v>0</v>
      </c>
      <c r="AE70" s="61">
        <f>+'Desmonte Infr. financiada'!AE70+'Inversión 1 financiada'!AE70+VÚ!AE70+'Desmonte Infr. IAP'!AE70+'TOTAL INVERSION IAP'!AE70+'VÚ IAP'!AE70+AD70</f>
        <v>0</v>
      </c>
      <c r="AF70" s="61">
        <f>+'Desmonte Infr. financiada'!AF70+'Inversión 1 financiada'!AF70+VÚ!AF70+'Desmonte Infr. IAP'!AF70+'TOTAL INVERSION IAP'!AF70+'VÚ IAP'!AF70+AE70</f>
        <v>0</v>
      </c>
      <c r="AG70" s="61">
        <f>+'Desmonte Infr. financiada'!AG70+'Inversión 1 financiada'!AG70+VÚ!AG70+'Desmonte Infr. IAP'!AG70+'TOTAL INVERSION IAP'!AG70+'VÚ IAP'!AG70+AF70</f>
        <v>0</v>
      </c>
      <c r="AH70" s="61">
        <f>+'Desmonte Infr. financiada'!AH70+'Inversión 1 financiada'!AH70+VÚ!AH70+'Desmonte Infr. IAP'!AH70+'TOTAL INVERSION IAP'!AH70+'VÚ IAP'!AH70+AG70</f>
        <v>0</v>
      </c>
      <c r="AI70" s="61">
        <f>+'Desmonte Infr. financiada'!AI70+'Inversión 1 financiada'!AI70+VÚ!AI70+'Desmonte Infr. IAP'!AI70+'TOTAL INVERSION IAP'!AI70+'VÚ IAP'!AI70+AH70</f>
        <v>0</v>
      </c>
      <c r="AJ70" s="61">
        <f>+'Desmonte Infr. financiada'!AJ70+'Inversión 1 financiada'!AJ70+VÚ!AJ70+'Desmonte Infr. IAP'!AJ70+'TOTAL INVERSION IAP'!AJ70+'VÚ IAP'!AJ70+AI70</f>
        <v>0</v>
      </c>
      <c r="AK70" s="61">
        <f>+'Desmonte Infr. financiada'!AK70+'Inversión 1 financiada'!AK70+VÚ!AK70+'Desmonte Infr. IAP'!AK70+'TOTAL INVERSION IAP'!AK70+'VÚ IAP'!AK70+AJ70</f>
        <v>0</v>
      </c>
    </row>
    <row r="71" spans="2:37" hidden="1" x14ac:dyDescent="0.25">
      <c r="B71" s="469" t="s">
        <v>338</v>
      </c>
      <c r="C71" s="62" t="str">
        <f>+VLOOKUP(B71,'resumen UCAP'!$A$5:$O$329,2,0)</f>
        <v>LUMINARIA NA 250W SEGUNDA</v>
      </c>
      <c r="D71" s="63">
        <f>+'Desmonte Infr. financiada'!D71</f>
        <v>279</v>
      </c>
      <c r="E71" s="63" t="str">
        <f>+VLOOKUP(B71,'resumen UCAP'!$A$5:$O$329,3,0)</f>
        <v>Un</v>
      </c>
      <c r="F71" s="64">
        <f>+VLOOKUP(B71,'resumen UCAP'!$A$5:$O$329,15,0)</f>
        <v>435463</v>
      </c>
      <c r="G71" s="123">
        <v>49</v>
      </c>
      <c r="H71" s="61">
        <f>+'Desmonte Infr. financiada'!H71+'Inversión 1 financiada'!H71+VÚ!H71+'Desmonte Infr. IAP'!H71+'TOTAL INVERSION IAP'!H71+'VÚ IAP'!H71+G71</f>
        <v>0</v>
      </c>
      <c r="I71" s="475">
        <f>+'Desmonte Infr. financiada'!I71+'Inversión 1 financiada'!I71+VÚ!I71+'Desmonte Infr. IAP'!I71+'TOTAL INVERSION IAP'!I71+'VÚ IAP'!I71+H71</f>
        <v>0</v>
      </c>
      <c r="J71" s="61">
        <f>+'Desmonte Infr. financiada'!J71+'Inversión 1 financiada'!J71+VÚ!J71+'Desmonte Infr. IAP'!J71+'TOTAL INVERSION IAP'!J71+'VÚ IAP'!J71+I71</f>
        <v>0</v>
      </c>
      <c r="K71" s="61">
        <f>+'Desmonte Infr. financiada'!K71+'Inversión 1 financiada'!K71+VÚ!K71+'Desmonte Infr. IAP'!K71+'TOTAL INVERSION IAP'!K71+'VÚ IAP'!K71+J71</f>
        <v>0</v>
      </c>
      <c r="L71" s="61">
        <f>+'Desmonte Infr. financiada'!L71+'Inversión 1 financiada'!L71+VÚ!L71+'Desmonte Infr. IAP'!L71+'TOTAL INVERSION IAP'!L71+'VÚ IAP'!L71+K71</f>
        <v>0</v>
      </c>
      <c r="M71" s="61">
        <f>+'Desmonte Infr. financiada'!M71+'Inversión 1 financiada'!M71+VÚ!M71+'Desmonte Infr. IAP'!M71+'TOTAL INVERSION IAP'!M71+'VÚ IAP'!M71+L71</f>
        <v>0</v>
      </c>
      <c r="N71" s="61">
        <f>+'Desmonte Infr. financiada'!N71+'Inversión 1 financiada'!N71+VÚ!N71+'Desmonte Infr. IAP'!N71+'TOTAL INVERSION IAP'!N71+'VÚ IAP'!N71+M71</f>
        <v>0</v>
      </c>
      <c r="O71" s="61">
        <f>+'Desmonte Infr. financiada'!O71+'Inversión 1 financiada'!O71+VÚ!O71+'Desmonte Infr. IAP'!O71+'TOTAL INVERSION IAP'!O71+'VÚ IAP'!O71+N71</f>
        <v>0</v>
      </c>
      <c r="P71" s="61">
        <f>+'Desmonte Infr. financiada'!P71+'Inversión 1 financiada'!P71+VÚ!P71+'Desmonte Infr. IAP'!P71+'TOTAL INVERSION IAP'!P71+'VÚ IAP'!P71+O71</f>
        <v>0</v>
      </c>
      <c r="Q71" s="61">
        <f>+'Desmonte Infr. financiada'!Q71+'Inversión 1 financiada'!Q71+VÚ!Q71+'Desmonte Infr. IAP'!Q71+'TOTAL INVERSION IAP'!Q71+'VÚ IAP'!Q71+P71</f>
        <v>0</v>
      </c>
      <c r="R71" s="61">
        <f>+'Desmonte Infr. financiada'!R71+'Inversión 1 financiada'!R71+VÚ!R71+'Desmonte Infr. IAP'!R71+'TOTAL INVERSION IAP'!R71+'VÚ IAP'!R71+Q71</f>
        <v>0</v>
      </c>
      <c r="S71" s="61">
        <f>+'Desmonte Infr. financiada'!S71+'Inversión 1 financiada'!S71+VÚ!S71+'Desmonte Infr. IAP'!S71+'TOTAL INVERSION IAP'!S71+'VÚ IAP'!S71+R71</f>
        <v>0</v>
      </c>
      <c r="T71" s="61">
        <f>+'Desmonte Infr. financiada'!T71+'Inversión 1 financiada'!T71+VÚ!T71+'Desmonte Infr. IAP'!T71+'TOTAL INVERSION IAP'!T71+'VÚ IAP'!T71+S71</f>
        <v>0</v>
      </c>
      <c r="U71" s="61">
        <f>+'Desmonte Infr. financiada'!U71+'Inversión 1 financiada'!U71+VÚ!U71+'Desmonte Infr. IAP'!U71+'TOTAL INVERSION IAP'!U71+'VÚ IAP'!U71+T71</f>
        <v>0</v>
      </c>
      <c r="V71" s="61">
        <f>+'Desmonte Infr. financiada'!V71+'Inversión 1 financiada'!V71+VÚ!V71+'Desmonte Infr. IAP'!V71+'TOTAL INVERSION IAP'!V71+'VÚ IAP'!V71+U71</f>
        <v>0</v>
      </c>
      <c r="W71" s="61">
        <f>+'Desmonte Infr. financiada'!W71+'Inversión 1 financiada'!W71+VÚ!W71+'Desmonte Infr. IAP'!W71+'TOTAL INVERSION IAP'!W71+'VÚ IAP'!W71+V71</f>
        <v>0</v>
      </c>
      <c r="X71" s="61">
        <f>+'Desmonte Infr. financiada'!X71+'Inversión 1 financiada'!X71+VÚ!X71+'Desmonte Infr. IAP'!X71+'TOTAL INVERSION IAP'!X71+'VÚ IAP'!X71+W71</f>
        <v>0</v>
      </c>
      <c r="Y71" s="61">
        <f>+'Desmonte Infr. financiada'!Y71+'Inversión 1 financiada'!Y71+VÚ!Y71+'Desmonte Infr. IAP'!Y71+'TOTAL INVERSION IAP'!Y71+'VÚ IAP'!Y71+X71</f>
        <v>0</v>
      </c>
      <c r="Z71" s="61">
        <f>+'Desmonte Infr. financiada'!Z71+'Inversión 1 financiada'!Z71+VÚ!Z71+'Desmonte Infr. IAP'!Z71+'TOTAL INVERSION IAP'!Z71+'VÚ IAP'!Z71+Y71</f>
        <v>0</v>
      </c>
      <c r="AA71" s="61">
        <f>+'Desmonte Infr. financiada'!AA71+'Inversión 1 financiada'!AA71+VÚ!AA71+'Desmonte Infr. IAP'!AA71+'TOTAL INVERSION IAP'!AA71+'VÚ IAP'!AA71+Z71</f>
        <v>0</v>
      </c>
      <c r="AB71" s="61">
        <f>+'Desmonte Infr. financiada'!AB71+'Inversión 1 financiada'!AB71+VÚ!AB71+'Desmonte Infr. IAP'!AB71+'TOTAL INVERSION IAP'!AB71+'VÚ IAP'!AB71+AA71</f>
        <v>0</v>
      </c>
      <c r="AC71" s="61">
        <f>+'Desmonte Infr. financiada'!AC71+'Inversión 1 financiada'!AC71+VÚ!AC71+'Desmonte Infr. IAP'!AC71+'TOTAL INVERSION IAP'!AC71+'VÚ IAP'!AC71+AB71</f>
        <v>0</v>
      </c>
      <c r="AD71" s="61">
        <f>+'Desmonte Infr. financiada'!AD71+'Inversión 1 financiada'!AD71+VÚ!AD71+'Desmonte Infr. IAP'!AD71+'TOTAL INVERSION IAP'!AD71+'VÚ IAP'!AD71+AC71</f>
        <v>0</v>
      </c>
      <c r="AE71" s="61">
        <f>+'Desmonte Infr. financiada'!AE71+'Inversión 1 financiada'!AE71+VÚ!AE71+'Desmonte Infr. IAP'!AE71+'TOTAL INVERSION IAP'!AE71+'VÚ IAP'!AE71+AD71</f>
        <v>0</v>
      </c>
      <c r="AF71" s="61">
        <f>+'Desmonte Infr. financiada'!AF71+'Inversión 1 financiada'!AF71+VÚ!AF71+'Desmonte Infr. IAP'!AF71+'TOTAL INVERSION IAP'!AF71+'VÚ IAP'!AF71+AE71</f>
        <v>0</v>
      </c>
      <c r="AG71" s="61">
        <f>+'Desmonte Infr. financiada'!AG71+'Inversión 1 financiada'!AG71+VÚ!AG71+'Desmonte Infr. IAP'!AG71+'TOTAL INVERSION IAP'!AG71+'VÚ IAP'!AG71+AF71</f>
        <v>0</v>
      </c>
      <c r="AH71" s="61">
        <f>+'Desmonte Infr. financiada'!AH71+'Inversión 1 financiada'!AH71+VÚ!AH71+'Desmonte Infr. IAP'!AH71+'TOTAL INVERSION IAP'!AH71+'VÚ IAP'!AH71+AG71</f>
        <v>0</v>
      </c>
      <c r="AI71" s="61">
        <f>+'Desmonte Infr. financiada'!AI71+'Inversión 1 financiada'!AI71+VÚ!AI71+'Desmonte Infr. IAP'!AI71+'TOTAL INVERSION IAP'!AI71+'VÚ IAP'!AI71+AH71</f>
        <v>0</v>
      </c>
      <c r="AJ71" s="61">
        <f>+'Desmonte Infr. financiada'!AJ71+'Inversión 1 financiada'!AJ71+VÚ!AJ71+'Desmonte Infr. IAP'!AJ71+'TOTAL INVERSION IAP'!AJ71+'VÚ IAP'!AJ71+AI71</f>
        <v>0</v>
      </c>
      <c r="AK71" s="61">
        <f>+'Desmonte Infr. financiada'!AK71+'Inversión 1 financiada'!AK71+VÚ!AK71+'Desmonte Infr. IAP'!AK71+'TOTAL INVERSION IAP'!AK71+'VÚ IAP'!AK71+AJ71</f>
        <v>0</v>
      </c>
    </row>
    <row r="72" spans="2:37" hidden="1" x14ac:dyDescent="0.25">
      <c r="B72" s="469" t="s">
        <v>339</v>
      </c>
      <c r="C72" s="62" t="str">
        <f>+VLOOKUP(B72,'resumen UCAP'!$A$5:$O$329,2,0)</f>
        <v>PROYECTOR MH 250W SEGUNDA</v>
      </c>
      <c r="D72" s="63">
        <f>+'Desmonte Infr. financiada'!D72</f>
        <v>279</v>
      </c>
      <c r="E72" s="63" t="str">
        <f>+VLOOKUP(B72,'resumen UCAP'!$A$5:$O$329,3,0)</f>
        <v>Un</v>
      </c>
      <c r="F72" s="64">
        <f>+VLOOKUP(B72,'resumen UCAP'!$A$5:$O$329,15,0)</f>
        <v>413027</v>
      </c>
      <c r="G72" s="124">
        <v>36</v>
      </c>
      <c r="H72" s="61">
        <f>+'Desmonte Infr. financiada'!H72+'Inversión 1 financiada'!H72+VÚ!H72+'Desmonte Infr. IAP'!H72+'TOTAL INVERSION IAP'!H72+'VÚ IAP'!H72+G72</f>
        <v>0</v>
      </c>
      <c r="I72" s="475">
        <f>+'Desmonte Infr. financiada'!I72+'Inversión 1 financiada'!I72+VÚ!I72+'Desmonte Infr. IAP'!I72+'TOTAL INVERSION IAP'!I72+'VÚ IAP'!I72+H72</f>
        <v>0</v>
      </c>
      <c r="J72" s="61">
        <f>+'Desmonte Infr. financiada'!J72+'Inversión 1 financiada'!J72+VÚ!J72+'Desmonte Infr. IAP'!J72+'TOTAL INVERSION IAP'!J72+'VÚ IAP'!J72+I72</f>
        <v>0</v>
      </c>
      <c r="K72" s="61">
        <f>+'Desmonte Infr. financiada'!K72+'Inversión 1 financiada'!K72+VÚ!K72+'Desmonte Infr. IAP'!K72+'TOTAL INVERSION IAP'!K72+'VÚ IAP'!K72+J72</f>
        <v>0</v>
      </c>
      <c r="L72" s="61">
        <f>+'Desmonte Infr. financiada'!L72+'Inversión 1 financiada'!L72+VÚ!L72+'Desmonte Infr. IAP'!L72+'TOTAL INVERSION IAP'!L72+'VÚ IAP'!L72+K72</f>
        <v>0</v>
      </c>
      <c r="M72" s="61">
        <f>+'Desmonte Infr. financiada'!M72+'Inversión 1 financiada'!M72+VÚ!M72+'Desmonte Infr. IAP'!M72+'TOTAL INVERSION IAP'!M72+'VÚ IAP'!M72+L72</f>
        <v>0</v>
      </c>
      <c r="N72" s="61">
        <f>+'Desmonte Infr. financiada'!N72+'Inversión 1 financiada'!N72+VÚ!N72+'Desmonte Infr. IAP'!N72+'TOTAL INVERSION IAP'!N72+'VÚ IAP'!N72+M72</f>
        <v>0</v>
      </c>
      <c r="O72" s="61">
        <f>+'Desmonte Infr. financiada'!O72+'Inversión 1 financiada'!O72+VÚ!O72+'Desmonte Infr. IAP'!O72+'TOTAL INVERSION IAP'!O72+'VÚ IAP'!O72+N72</f>
        <v>0</v>
      </c>
      <c r="P72" s="61">
        <f>+'Desmonte Infr. financiada'!P72+'Inversión 1 financiada'!P72+VÚ!P72+'Desmonte Infr. IAP'!P72+'TOTAL INVERSION IAP'!P72+'VÚ IAP'!P72+O72</f>
        <v>0</v>
      </c>
      <c r="Q72" s="61">
        <f>+'Desmonte Infr. financiada'!Q72+'Inversión 1 financiada'!Q72+VÚ!Q72+'Desmonte Infr. IAP'!Q72+'TOTAL INVERSION IAP'!Q72+'VÚ IAP'!Q72+P72</f>
        <v>0</v>
      </c>
      <c r="R72" s="61">
        <f>+'Desmonte Infr. financiada'!R72+'Inversión 1 financiada'!R72+VÚ!R72+'Desmonte Infr. IAP'!R72+'TOTAL INVERSION IAP'!R72+'VÚ IAP'!R72+Q72</f>
        <v>0</v>
      </c>
      <c r="S72" s="61">
        <f>+'Desmonte Infr. financiada'!S72+'Inversión 1 financiada'!S72+VÚ!S72+'Desmonte Infr. IAP'!S72+'TOTAL INVERSION IAP'!S72+'VÚ IAP'!S72+R72</f>
        <v>0</v>
      </c>
      <c r="T72" s="61">
        <f>+'Desmonte Infr. financiada'!T72+'Inversión 1 financiada'!T72+VÚ!T72+'Desmonte Infr. IAP'!T72+'TOTAL INVERSION IAP'!T72+'VÚ IAP'!T72+S72</f>
        <v>0</v>
      </c>
      <c r="U72" s="61">
        <f>+'Desmonte Infr. financiada'!U72+'Inversión 1 financiada'!U72+VÚ!U72+'Desmonte Infr. IAP'!U72+'TOTAL INVERSION IAP'!U72+'VÚ IAP'!U72+T72</f>
        <v>0</v>
      </c>
      <c r="V72" s="61">
        <f>+'Desmonte Infr. financiada'!V72+'Inversión 1 financiada'!V72+VÚ!V72+'Desmonte Infr. IAP'!V72+'TOTAL INVERSION IAP'!V72+'VÚ IAP'!V72+U72</f>
        <v>0</v>
      </c>
      <c r="W72" s="61">
        <f>+'Desmonte Infr. financiada'!W72+'Inversión 1 financiada'!W72+VÚ!W72+'Desmonte Infr. IAP'!W72+'TOTAL INVERSION IAP'!W72+'VÚ IAP'!W72+V72</f>
        <v>0</v>
      </c>
      <c r="X72" s="61">
        <f>+'Desmonte Infr. financiada'!X72+'Inversión 1 financiada'!X72+VÚ!X72+'Desmonte Infr. IAP'!X72+'TOTAL INVERSION IAP'!X72+'VÚ IAP'!X72+W72</f>
        <v>0</v>
      </c>
      <c r="Y72" s="61">
        <f>+'Desmonte Infr. financiada'!Y72+'Inversión 1 financiada'!Y72+VÚ!Y72+'Desmonte Infr. IAP'!Y72+'TOTAL INVERSION IAP'!Y72+'VÚ IAP'!Y72+X72</f>
        <v>0</v>
      </c>
      <c r="Z72" s="61">
        <f>+'Desmonte Infr. financiada'!Z72+'Inversión 1 financiada'!Z72+VÚ!Z72+'Desmonte Infr. IAP'!Z72+'TOTAL INVERSION IAP'!Z72+'VÚ IAP'!Z72+Y72</f>
        <v>0</v>
      </c>
      <c r="AA72" s="61">
        <f>+'Desmonte Infr. financiada'!AA72+'Inversión 1 financiada'!AA72+VÚ!AA72+'Desmonte Infr. IAP'!AA72+'TOTAL INVERSION IAP'!AA72+'VÚ IAP'!AA72+Z72</f>
        <v>0</v>
      </c>
      <c r="AB72" s="61">
        <f>+'Desmonte Infr. financiada'!AB72+'Inversión 1 financiada'!AB72+VÚ!AB72+'Desmonte Infr. IAP'!AB72+'TOTAL INVERSION IAP'!AB72+'VÚ IAP'!AB72+AA72</f>
        <v>0</v>
      </c>
      <c r="AC72" s="61">
        <f>+'Desmonte Infr. financiada'!AC72+'Inversión 1 financiada'!AC72+VÚ!AC72+'Desmonte Infr. IAP'!AC72+'TOTAL INVERSION IAP'!AC72+'VÚ IAP'!AC72+AB72</f>
        <v>0</v>
      </c>
      <c r="AD72" s="61">
        <f>+'Desmonte Infr. financiada'!AD72+'Inversión 1 financiada'!AD72+VÚ!AD72+'Desmonte Infr. IAP'!AD72+'TOTAL INVERSION IAP'!AD72+'VÚ IAP'!AD72+AC72</f>
        <v>0</v>
      </c>
      <c r="AE72" s="61">
        <f>+'Desmonte Infr. financiada'!AE72+'Inversión 1 financiada'!AE72+VÚ!AE72+'Desmonte Infr. IAP'!AE72+'TOTAL INVERSION IAP'!AE72+'VÚ IAP'!AE72+AD72</f>
        <v>0</v>
      </c>
      <c r="AF72" s="61">
        <f>+'Desmonte Infr. financiada'!AF72+'Inversión 1 financiada'!AF72+VÚ!AF72+'Desmonte Infr. IAP'!AF72+'TOTAL INVERSION IAP'!AF72+'VÚ IAP'!AF72+AE72</f>
        <v>0</v>
      </c>
      <c r="AG72" s="61">
        <f>+'Desmonte Infr. financiada'!AG72+'Inversión 1 financiada'!AG72+VÚ!AG72+'Desmonte Infr. IAP'!AG72+'TOTAL INVERSION IAP'!AG72+'VÚ IAP'!AG72+AF72</f>
        <v>0</v>
      </c>
      <c r="AH72" s="61">
        <f>+'Desmonte Infr. financiada'!AH72+'Inversión 1 financiada'!AH72+VÚ!AH72+'Desmonte Infr. IAP'!AH72+'TOTAL INVERSION IAP'!AH72+'VÚ IAP'!AH72+AG72</f>
        <v>0</v>
      </c>
      <c r="AI72" s="61">
        <f>+'Desmonte Infr. financiada'!AI72+'Inversión 1 financiada'!AI72+VÚ!AI72+'Desmonte Infr. IAP'!AI72+'TOTAL INVERSION IAP'!AI72+'VÚ IAP'!AI72+AH72</f>
        <v>0</v>
      </c>
      <c r="AJ72" s="61">
        <f>+'Desmonte Infr. financiada'!AJ72+'Inversión 1 financiada'!AJ72+VÚ!AJ72+'Desmonte Infr. IAP'!AJ72+'TOTAL INVERSION IAP'!AJ72+'VÚ IAP'!AJ72+AI72</f>
        <v>0</v>
      </c>
      <c r="AK72" s="61">
        <f>+'Desmonte Infr. financiada'!AK72+'Inversión 1 financiada'!AK72+VÚ!AK72+'Desmonte Infr. IAP'!AK72+'TOTAL INVERSION IAP'!AK72+'VÚ IAP'!AK72+AJ72</f>
        <v>0</v>
      </c>
    </row>
    <row r="73" spans="2:37" hidden="1" x14ac:dyDescent="0.25">
      <c r="B73" s="469" t="s">
        <v>340</v>
      </c>
      <c r="C73" s="62" t="str">
        <f>+VLOOKUP(B73,'resumen UCAP'!$A$5:$O$329,2,0)</f>
        <v>LUMINARIA LED DE 80W NUEVA</v>
      </c>
      <c r="D73" s="63">
        <f>+'Desmonte Infr. financiada'!D73</f>
        <v>80</v>
      </c>
      <c r="E73" s="63" t="str">
        <f>+VLOOKUP(B73,'resumen UCAP'!$A$5:$O$329,3,0)</f>
        <v>Un</v>
      </c>
      <c r="F73" s="64">
        <f>+VLOOKUP(B73,'resumen UCAP'!$A$5:$O$329,15,0)</f>
        <v>1547358</v>
      </c>
      <c r="G73" s="61">
        <v>1</v>
      </c>
      <c r="H73" s="61">
        <f>+'Desmonte Infr. financiada'!H73+'Inversión 1 financiada'!H73+VÚ!H73+'Desmonte Infr. IAP'!H73+'TOTAL INVERSION IAP'!H73+'VÚ IAP'!H73+G73</f>
        <v>1</v>
      </c>
      <c r="I73" s="475">
        <f>+'Desmonte Infr. financiada'!I73+'Inversión 1 financiada'!I73+VÚ!I73+'Desmonte Infr. IAP'!I73+'TOTAL INVERSION IAP'!I73+'VÚ IAP'!I73+H73</f>
        <v>1</v>
      </c>
      <c r="J73" s="61">
        <f>+'Desmonte Infr. financiada'!J73+'Inversión 1 financiada'!J73+VÚ!J73+'Desmonte Infr. IAP'!J73+'TOTAL INVERSION IAP'!J73+'VÚ IAP'!J73+I73</f>
        <v>1</v>
      </c>
      <c r="K73" s="61">
        <f>+'Desmonte Infr. financiada'!K73+'Inversión 1 financiada'!K73+VÚ!K73+'Desmonte Infr. IAP'!K73+'TOTAL INVERSION IAP'!K73+'VÚ IAP'!K73+J73</f>
        <v>1</v>
      </c>
      <c r="L73" s="61">
        <f>+'Desmonte Infr. financiada'!L73+'Inversión 1 financiada'!L73+VÚ!L73+'Desmonte Infr. IAP'!L73+'TOTAL INVERSION IAP'!L73+'VÚ IAP'!L73+K73</f>
        <v>1</v>
      </c>
      <c r="M73" s="61">
        <f>+'Desmonte Infr. financiada'!M73+'Inversión 1 financiada'!M73+VÚ!M73+'Desmonte Infr. IAP'!M73+'TOTAL INVERSION IAP'!M73+'VÚ IAP'!M73+L73</f>
        <v>1</v>
      </c>
      <c r="N73" s="61">
        <f>+'Desmonte Infr. financiada'!N73+'Inversión 1 financiada'!N73+VÚ!N73+'Desmonte Infr. IAP'!N73+'TOTAL INVERSION IAP'!N73+'VÚ IAP'!N73+M73</f>
        <v>1</v>
      </c>
      <c r="O73" s="61">
        <f>+'Desmonte Infr. financiada'!O73+'Inversión 1 financiada'!O73+VÚ!O73+'Desmonte Infr. IAP'!O73+'TOTAL INVERSION IAP'!O73+'VÚ IAP'!O73+N73</f>
        <v>1</v>
      </c>
      <c r="P73" s="61">
        <f>+'Desmonte Infr. financiada'!P73+'Inversión 1 financiada'!P73+VÚ!P73+'Desmonte Infr. IAP'!P73+'TOTAL INVERSION IAP'!P73+'VÚ IAP'!P73+O73</f>
        <v>1</v>
      </c>
      <c r="Q73" s="61">
        <f>+'Desmonte Infr. financiada'!Q73+'Inversión 1 financiada'!Q73+VÚ!Q73+'Desmonte Infr. IAP'!Q73+'TOTAL INVERSION IAP'!Q73+'VÚ IAP'!Q73+P73</f>
        <v>1</v>
      </c>
      <c r="R73" s="61">
        <f>+'Desmonte Infr. financiada'!R73+'Inversión 1 financiada'!R73+VÚ!R73+'Desmonte Infr. IAP'!R73+'TOTAL INVERSION IAP'!R73+'VÚ IAP'!R73+Q73</f>
        <v>1</v>
      </c>
      <c r="S73" s="61">
        <f>+'Desmonte Infr. financiada'!S73+'Inversión 1 financiada'!S73+VÚ!S73+'Desmonte Infr. IAP'!S73+'TOTAL INVERSION IAP'!S73+'VÚ IAP'!S73+R73</f>
        <v>1</v>
      </c>
      <c r="T73" s="61">
        <f>+'Desmonte Infr. financiada'!T73+'Inversión 1 financiada'!T73+VÚ!T73+'Desmonte Infr. IAP'!T73+'TOTAL INVERSION IAP'!T73+'VÚ IAP'!T73+S73</f>
        <v>1</v>
      </c>
      <c r="U73" s="61">
        <f>+'Desmonte Infr. financiada'!U73+'Inversión 1 financiada'!U73+VÚ!U73+'Desmonte Infr. IAP'!U73+'TOTAL INVERSION IAP'!U73+'VÚ IAP'!U73+T73</f>
        <v>1</v>
      </c>
      <c r="V73" s="61">
        <f>+'Desmonte Infr. financiada'!V73+'Inversión 1 financiada'!V73+VÚ!V73+'Desmonte Infr. IAP'!V73+'TOTAL INVERSION IAP'!V73+'VÚ IAP'!V73+U73</f>
        <v>1</v>
      </c>
      <c r="W73" s="61">
        <f>+'Desmonte Infr. financiada'!W73+'Inversión 1 financiada'!W73+VÚ!W73+'Desmonte Infr. IAP'!W73+'TOTAL INVERSION IAP'!W73+'VÚ IAP'!W73+V73</f>
        <v>0</v>
      </c>
      <c r="X73" s="61">
        <f>+'Desmonte Infr. financiada'!X73+'Inversión 1 financiada'!X73+VÚ!X73+'Desmonte Infr. IAP'!X73+'TOTAL INVERSION IAP'!X73+'VÚ IAP'!X73+W73</f>
        <v>0</v>
      </c>
      <c r="Y73" s="61">
        <f>+'Desmonte Infr. financiada'!Y73+'Inversión 1 financiada'!Y73+VÚ!Y73+'Desmonte Infr. IAP'!Y73+'TOTAL INVERSION IAP'!Y73+'VÚ IAP'!Y73+X73</f>
        <v>0</v>
      </c>
      <c r="Z73" s="61">
        <f>+'Desmonte Infr. financiada'!Z73+'Inversión 1 financiada'!Z73+VÚ!Z73+'Desmonte Infr. IAP'!Z73+'TOTAL INVERSION IAP'!Z73+'VÚ IAP'!Z73+Y73</f>
        <v>0</v>
      </c>
      <c r="AA73" s="61">
        <f>+'Desmonte Infr. financiada'!AA73+'Inversión 1 financiada'!AA73+VÚ!AA73+'Desmonte Infr. IAP'!AA73+'TOTAL INVERSION IAP'!AA73+'VÚ IAP'!AA73+Z73</f>
        <v>0</v>
      </c>
      <c r="AB73" s="61">
        <f>+'Desmonte Infr. financiada'!AB73+'Inversión 1 financiada'!AB73+VÚ!AB73+'Desmonte Infr. IAP'!AB73+'TOTAL INVERSION IAP'!AB73+'VÚ IAP'!AB73+AA73</f>
        <v>0</v>
      </c>
      <c r="AC73" s="61">
        <f>+'Desmonte Infr. financiada'!AC73+'Inversión 1 financiada'!AC73+VÚ!AC73+'Desmonte Infr. IAP'!AC73+'TOTAL INVERSION IAP'!AC73+'VÚ IAP'!AC73+AB73</f>
        <v>0</v>
      </c>
      <c r="AD73" s="61">
        <f>+'Desmonte Infr. financiada'!AD73+'Inversión 1 financiada'!AD73+VÚ!AD73+'Desmonte Infr. IAP'!AD73+'TOTAL INVERSION IAP'!AD73+'VÚ IAP'!AD73+AC73</f>
        <v>0</v>
      </c>
      <c r="AE73" s="61">
        <f>+'Desmonte Infr. financiada'!AE73+'Inversión 1 financiada'!AE73+VÚ!AE73+'Desmonte Infr. IAP'!AE73+'TOTAL INVERSION IAP'!AE73+'VÚ IAP'!AE73+AD73</f>
        <v>0</v>
      </c>
      <c r="AF73" s="61">
        <f>+'Desmonte Infr. financiada'!AF73+'Inversión 1 financiada'!AF73+VÚ!AF73+'Desmonte Infr. IAP'!AF73+'TOTAL INVERSION IAP'!AF73+'VÚ IAP'!AF73+AE73</f>
        <v>0</v>
      </c>
      <c r="AG73" s="61">
        <f>+'Desmonte Infr. financiada'!AG73+'Inversión 1 financiada'!AG73+VÚ!AG73+'Desmonte Infr. IAP'!AG73+'TOTAL INVERSION IAP'!AG73+'VÚ IAP'!AG73+AF73</f>
        <v>0</v>
      </c>
      <c r="AH73" s="61">
        <f>+'Desmonte Infr. financiada'!AH73+'Inversión 1 financiada'!AH73+VÚ!AH73+'Desmonte Infr. IAP'!AH73+'TOTAL INVERSION IAP'!AH73+'VÚ IAP'!AH73+AG73</f>
        <v>0</v>
      </c>
      <c r="AI73" s="61">
        <f>+'Desmonte Infr. financiada'!AI73+'Inversión 1 financiada'!AI73+VÚ!AI73+'Desmonte Infr. IAP'!AI73+'TOTAL INVERSION IAP'!AI73+'VÚ IAP'!AI73+AH73</f>
        <v>0</v>
      </c>
      <c r="AJ73" s="61">
        <f>+'Desmonte Infr. financiada'!AJ73+'Inversión 1 financiada'!AJ73+VÚ!AJ73+'Desmonte Infr. IAP'!AJ73+'TOTAL INVERSION IAP'!AJ73+'VÚ IAP'!AJ73+AI73</f>
        <v>0</v>
      </c>
      <c r="AK73" s="61">
        <f>+'Desmonte Infr. financiada'!AK73+'Inversión 1 financiada'!AK73+VÚ!AK73+'Desmonte Infr. IAP'!AK73+'TOTAL INVERSION IAP'!AK73+'VÚ IAP'!AK73+AJ73</f>
        <v>0</v>
      </c>
    </row>
    <row r="74" spans="2:37" hidden="1" x14ac:dyDescent="0.25">
      <c r="B74" s="469" t="s">
        <v>341</v>
      </c>
      <c r="C74" s="62" t="str">
        <f>+VLOOKUP(B74,'resumen UCAP'!$A$5:$O$329,2,0)</f>
        <v>PROYECTOR MH 1000W SEGUNDA</v>
      </c>
      <c r="D74" s="63">
        <f>+'Desmonte Infr. financiada'!D74</f>
        <v>1100</v>
      </c>
      <c r="E74" s="63" t="str">
        <f>+VLOOKUP(B74,'resumen UCAP'!$A$5:$O$329,3,0)</f>
        <v>Un</v>
      </c>
      <c r="F74" s="64">
        <f>+VLOOKUP(B74,'resumen UCAP'!$A$5:$O$329,15,0)</f>
        <v>540000</v>
      </c>
      <c r="G74" s="124">
        <v>16</v>
      </c>
      <c r="H74" s="61">
        <f>+'Desmonte Infr. financiada'!H74+'Inversión 1 financiada'!H74+VÚ!H74+'Desmonte Infr. IAP'!H74+'TOTAL INVERSION IAP'!H74+'VÚ IAP'!H74+G74</f>
        <v>0</v>
      </c>
      <c r="I74" s="475">
        <f>+'Desmonte Infr. financiada'!I74+'Inversión 1 financiada'!I74+VÚ!I74+'Desmonte Infr. IAP'!I74+'TOTAL INVERSION IAP'!I74+'VÚ IAP'!I74+H74</f>
        <v>0</v>
      </c>
      <c r="J74" s="61">
        <f>+'Desmonte Infr. financiada'!J74+'Inversión 1 financiada'!J74+VÚ!J74+'Desmonte Infr. IAP'!J74+'TOTAL INVERSION IAP'!J74+'VÚ IAP'!J74+I74</f>
        <v>0</v>
      </c>
      <c r="K74" s="61">
        <f>+'Desmonte Infr. financiada'!K74+'Inversión 1 financiada'!K74+VÚ!K74+'Desmonte Infr. IAP'!K74+'TOTAL INVERSION IAP'!K74+'VÚ IAP'!K74+J74</f>
        <v>0</v>
      </c>
      <c r="L74" s="61">
        <f>+'Desmonte Infr. financiada'!L74+'Inversión 1 financiada'!L74+VÚ!L74+'Desmonte Infr. IAP'!L74+'TOTAL INVERSION IAP'!L74+'VÚ IAP'!L74+K74</f>
        <v>0</v>
      </c>
      <c r="M74" s="61">
        <f>+'Desmonte Infr. financiada'!M74+'Inversión 1 financiada'!M74+VÚ!M74+'Desmonte Infr. IAP'!M74+'TOTAL INVERSION IAP'!M74+'VÚ IAP'!M74+L74</f>
        <v>0</v>
      </c>
      <c r="N74" s="61">
        <f>+'Desmonte Infr. financiada'!N74+'Inversión 1 financiada'!N74+VÚ!N74+'Desmonte Infr. IAP'!N74+'TOTAL INVERSION IAP'!N74+'VÚ IAP'!N74+M74</f>
        <v>0</v>
      </c>
      <c r="O74" s="61">
        <f>+'Desmonte Infr. financiada'!O74+'Inversión 1 financiada'!O74+VÚ!O74+'Desmonte Infr. IAP'!O74+'TOTAL INVERSION IAP'!O74+'VÚ IAP'!O74+N74</f>
        <v>0</v>
      </c>
      <c r="P74" s="61">
        <f>+'Desmonte Infr. financiada'!P74+'Inversión 1 financiada'!P74+VÚ!P74+'Desmonte Infr. IAP'!P74+'TOTAL INVERSION IAP'!P74+'VÚ IAP'!P74+O74</f>
        <v>0</v>
      </c>
      <c r="Q74" s="61">
        <f>+'Desmonte Infr. financiada'!Q74+'Inversión 1 financiada'!Q74+VÚ!Q74+'Desmonte Infr. IAP'!Q74+'TOTAL INVERSION IAP'!Q74+'VÚ IAP'!Q74+P74</f>
        <v>0</v>
      </c>
      <c r="R74" s="61">
        <f>+'Desmonte Infr. financiada'!R74+'Inversión 1 financiada'!R74+VÚ!R74+'Desmonte Infr. IAP'!R74+'TOTAL INVERSION IAP'!R74+'VÚ IAP'!R74+Q74</f>
        <v>0</v>
      </c>
      <c r="S74" s="61">
        <f>+'Desmonte Infr. financiada'!S74+'Inversión 1 financiada'!S74+VÚ!S74+'Desmonte Infr. IAP'!S74+'TOTAL INVERSION IAP'!S74+'VÚ IAP'!S74+R74</f>
        <v>0</v>
      </c>
      <c r="T74" s="61">
        <f>+'Desmonte Infr. financiada'!T74+'Inversión 1 financiada'!T74+VÚ!T74+'Desmonte Infr. IAP'!T74+'TOTAL INVERSION IAP'!T74+'VÚ IAP'!T74+S74</f>
        <v>0</v>
      </c>
      <c r="U74" s="61">
        <f>+'Desmonte Infr. financiada'!U74+'Inversión 1 financiada'!U74+VÚ!U74+'Desmonte Infr. IAP'!U74+'TOTAL INVERSION IAP'!U74+'VÚ IAP'!U74+T74</f>
        <v>0</v>
      </c>
      <c r="V74" s="61">
        <f>+'Desmonte Infr. financiada'!V74+'Inversión 1 financiada'!V74+VÚ!V74+'Desmonte Infr. IAP'!V74+'TOTAL INVERSION IAP'!V74+'VÚ IAP'!V74+U74</f>
        <v>0</v>
      </c>
      <c r="W74" s="61">
        <f>+'Desmonte Infr. financiada'!W74+'Inversión 1 financiada'!W74+VÚ!W74+'Desmonte Infr. IAP'!W74+'TOTAL INVERSION IAP'!W74+'VÚ IAP'!W74+V74</f>
        <v>0</v>
      </c>
      <c r="X74" s="61">
        <f>+'Desmonte Infr. financiada'!X74+'Inversión 1 financiada'!X74+VÚ!X74+'Desmonte Infr. IAP'!X74+'TOTAL INVERSION IAP'!X74+'VÚ IAP'!X74+W74</f>
        <v>0</v>
      </c>
      <c r="Y74" s="61">
        <f>+'Desmonte Infr. financiada'!Y74+'Inversión 1 financiada'!Y74+VÚ!Y74+'Desmonte Infr. IAP'!Y74+'TOTAL INVERSION IAP'!Y74+'VÚ IAP'!Y74+X74</f>
        <v>0</v>
      </c>
      <c r="Z74" s="61">
        <f>+'Desmonte Infr. financiada'!Z74+'Inversión 1 financiada'!Z74+VÚ!Z74+'Desmonte Infr. IAP'!Z74+'TOTAL INVERSION IAP'!Z74+'VÚ IAP'!Z74+Y74</f>
        <v>0</v>
      </c>
      <c r="AA74" s="61">
        <f>+'Desmonte Infr. financiada'!AA74+'Inversión 1 financiada'!AA74+VÚ!AA74+'Desmonte Infr. IAP'!AA74+'TOTAL INVERSION IAP'!AA74+'VÚ IAP'!AA74+Z74</f>
        <v>0</v>
      </c>
      <c r="AB74" s="61">
        <f>+'Desmonte Infr. financiada'!AB74+'Inversión 1 financiada'!AB74+VÚ!AB74+'Desmonte Infr. IAP'!AB74+'TOTAL INVERSION IAP'!AB74+'VÚ IAP'!AB74+AA74</f>
        <v>0</v>
      </c>
      <c r="AC74" s="61">
        <f>+'Desmonte Infr. financiada'!AC74+'Inversión 1 financiada'!AC74+VÚ!AC74+'Desmonte Infr. IAP'!AC74+'TOTAL INVERSION IAP'!AC74+'VÚ IAP'!AC74+AB74</f>
        <v>0</v>
      </c>
      <c r="AD74" s="61">
        <f>+'Desmonte Infr. financiada'!AD74+'Inversión 1 financiada'!AD74+VÚ!AD74+'Desmonte Infr. IAP'!AD74+'TOTAL INVERSION IAP'!AD74+'VÚ IAP'!AD74+AC74</f>
        <v>0</v>
      </c>
      <c r="AE74" s="61">
        <f>+'Desmonte Infr. financiada'!AE74+'Inversión 1 financiada'!AE74+VÚ!AE74+'Desmonte Infr. IAP'!AE74+'TOTAL INVERSION IAP'!AE74+'VÚ IAP'!AE74+AD74</f>
        <v>0</v>
      </c>
      <c r="AF74" s="61">
        <f>+'Desmonte Infr. financiada'!AF74+'Inversión 1 financiada'!AF74+VÚ!AF74+'Desmonte Infr. IAP'!AF74+'TOTAL INVERSION IAP'!AF74+'VÚ IAP'!AF74+AE74</f>
        <v>0</v>
      </c>
      <c r="AG74" s="61">
        <f>+'Desmonte Infr. financiada'!AG74+'Inversión 1 financiada'!AG74+VÚ!AG74+'Desmonte Infr. IAP'!AG74+'TOTAL INVERSION IAP'!AG74+'VÚ IAP'!AG74+AF74</f>
        <v>0</v>
      </c>
      <c r="AH74" s="61">
        <f>+'Desmonte Infr. financiada'!AH74+'Inversión 1 financiada'!AH74+VÚ!AH74+'Desmonte Infr. IAP'!AH74+'TOTAL INVERSION IAP'!AH74+'VÚ IAP'!AH74+AG74</f>
        <v>0</v>
      </c>
      <c r="AI74" s="61">
        <f>+'Desmonte Infr. financiada'!AI74+'Inversión 1 financiada'!AI74+VÚ!AI74+'Desmonte Infr. IAP'!AI74+'TOTAL INVERSION IAP'!AI74+'VÚ IAP'!AI74+AH74</f>
        <v>0</v>
      </c>
      <c r="AJ74" s="61">
        <f>+'Desmonte Infr. financiada'!AJ74+'Inversión 1 financiada'!AJ74+VÚ!AJ74+'Desmonte Infr. IAP'!AJ74+'TOTAL INVERSION IAP'!AJ74+'VÚ IAP'!AJ74+AI74</f>
        <v>0</v>
      </c>
      <c r="AK74" s="61">
        <f>+'Desmonte Infr. financiada'!AK74+'Inversión 1 financiada'!AK74+VÚ!AK74+'Desmonte Infr. IAP'!AK74+'TOTAL INVERSION IAP'!AK74+'VÚ IAP'!AK74+AJ74</f>
        <v>0</v>
      </c>
    </row>
    <row r="75" spans="2:37" hidden="1" x14ac:dyDescent="0.25">
      <c r="B75" s="469" t="s">
        <v>342</v>
      </c>
      <c r="C75" s="62" t="str">
        <f>+VLOOKUP(B75,'resumen UCAP'!$A$5:$O$329,2,0)</f>
        <v>LUMINARIA LED 70W NUEVA</v>
      </c>
      <c r="D75" s="63">
        <f>+'Desmonte Infr. financiada'!D75</f>
        <v>70</v>
      </c>
      <c r="E75" s="63" t="str">
        <f>+VLOOKUP(B75,'resumen UCAP'!$A$5:$O$329,3,0)</f>
        <v>Un</v>
      </c>
      <c r="F75" s="64">
        <f>+VLOOKUP(B75,'resumen UCAP'!$A$5:$O$329,15,0)</f>
        <v>1106457</v>
      </c>
      <c r="G75" s="61">
        <v>1</v>
      </c>
      <c r="H75" s="61">
        <f>+'Desmonte Infr. financiada'!H75+'Inversión 1 financiada'!H75+VÚ!H75+'Desmonte Infr. IAP'!H75+'TOTAL INVERSION IAP'!H75+'VÚ IAP'!H75+G75</f>
        <v>1</v>
      </c>
      <c r="I75" s="475">
        <f>+'Desmonte Infr. financiada'!I75+'Inversión 1 financiada'!I75+VÚ!I75+'Desmonte Infr. IAP'!I75+'TOTAL INVERSION IAP'!I75+'VÚ IAP'!I75+H75</f>
        <v>1</v>
      </c>
      <c r="J75" s="61">
        <f>+'Desmonte Infr. financiada'!J75+'Inversión 1 financiada'!J75+VÚ!J75+'Desmonte Infr. IAP'!J75+'TOTAL INVERSION IAP'!J75+'VÚ IAP'!J75+I75</f>
        <v>1</v>
      </c>
      <c r="K75" s="61">
        <f>+'Desmonte Infr. financiada'!K75+'Inversión 1 financiada'!K75+VÚ!K75+'Desmonte Infr. IAP'!K75+'TOTAL INVERSION IAP'!K75+'VÚ IAP'!K75+J75</f>
        <v>1</v>
      </c>
      <c r="L75" s="61">
        <f>+'Desmonte Infr. financiada'!L75+'Inversión 1 financiada'!L75+VÚ!L75+'Desmonte Infr. IAP'!L75+'TOTAL INVERSION IAP'!L75+'VÚ IAP'!L75+K75</f>
        <v>1</v>
      </c>
      <c r="M75" s="61">
        <f>+'Desmonte Infr. financiada'!M75+'Inversión 1 financiada'!M75+VÚ!M75+'Desmonte Infr. IAP'!M75+'TOTAL INVERSION IAP'!M75+'VÚ IAP'!M75+L75</f>
        <v>1</v>
      </c>
      <c r="N75" s="61">
        <f>+'Desmonte Infr. financiada'!N75+'Inversión 1 financiada'!N75+VÚ!N75+'Desmonte Infr. IAP'!N75+'TOTAL INVERSION IAP'!N75+'VÚ IAP'!N75+M75</f>
        <v>1</v>
      </c>
      <c r="O75" s="61">
        <f>+'Desmonte Infr. financiada'!O75+'Inversión 1 financiada'!O75+VÚ!O75+'Desmonte Infr. IAP'!O75+'TOTAL INVERSION IAP'!O75+'VÚ IAP'!O75+N75</f>
        <v>1</v>
      </c>
      <c r="P75" s="61">
        <f>+'Desmonte Infr. financiada'!P75+'Inversión 1 financiada'!P75+VÚ!P75+'Desmonte Infr. IAP'!P75+'TOTAL INVERSION IAP'!P75+'VÚ IAP'!P75+O75</f>
        <v>1</v>
      </c>
      <c r="Q75" s="61">
        <f>+'Desmonte Infr. financiada'!Q75+'Inversión 1 financiada'!Q75+VÚ!Q75+'Desmonte Infr. IAP'!Q75+'TOTAL INVERSION IAP'!Q75+'VÚ IAP'!Q75+P75</f>
        <v>1</v>
      </c>
      <c r="R75" s="61">
        <f>+'Desmonte Infr. financiada'!R75+'Inversión 1 financiada'!R75+VÚ!R75+'Desmonte Infr. IAP'!R75+'TOTAL INVERSION IAP'!R75+'VÚ IAP'!R75+Q75</f>
        <v>1</v>
      </c>
      <c r="S75" s="61">
        <f>+'Desmonte Infr. financiada'!S75+'Inversión 1 financiada'!S75+VÚ!S75+'Desmonte Infr. IAP'!S75+'TOTAL INVERSION IAP'!S75+'VÚ IAP'!S75+R75</f>
        <v>1</v>
      </c>
      <c r="T75" s="61">
        <f>+'Desmonte Infr. financiada'!T75+'Inversión 1 financiada'!T75+VÚ!T75+'Desmonte Infr. IAP'!T75+'TOTAL INVERSION IAP'!T75+'VÚ IAP'!T75+S75</f>
        <v>1</v>
      </c>
      <c r="U75" s="61">
        <f>+'Desmonte Infr. financiada'!U75+'Inversión 1 financiada'!U75+VÚ!U75+'Desmonte Infr. IAP'!U75+'TOTAL INVERSION IAP'!U75+'VÚ IAP'!U75+T75</f>
        <v>1</v>
      </c>
      <c r="V75" s="61">
        <f>+'Desmonte Infr. financiada'!V75+'Inversión 1 financiada'!V75+VÚ!V75+'Desmonte Infr. IAP'!V75+'TOTAL INVERSION IAP'!V75+'VÚ IAP'!V75+U75</f>
        <v>1</v>
      </c>
      <c r="W75" s="61">
        <f>+'Desmonte Infr. financiada'!W75+'Inversión 1 financiada'!W75+VÚ!W75+'Desmonte Infr. IAP'!W75+'TOTAL INVERSION IAP'!W75+'VÚ IAP'!W75+V75</f>
        <v>0</v>
      </c>
      <c r="X75" s="61">
        <f>+'Desmonte Infr. financiada'!X75+'Inversión 1 financiada'!X75+VÚ!X75+'Desmonte Infr. IAP'!X75+'TOTAL INVERSION IAP'!X75+'VÚ IAP'!X75+W75</f>
        <v>0</v>
      </c>
      <c r="Y75" s="61">
        <f>+'Desmonte Infr. financiada'!Y75+'Inversión 1 financiada'!Y75+VÚ!Y75+'Desmonte Infr. IAP'!Y75+'TOTAL INVERSION IAP'!Y75+'VÚ IAP'!Y75+X75</f>
        <v>0</v>
      </c>
      <c r="Z75" s="61">
        <f>+'Desmonte Infr. financiada'!Z75+'Inversión 1 financiada'!Z75+VÚ!Z75+'Desmonte Infr. IAP'!Z75+'TOTAL INVERSION IAP'!Z75+'VÚ IAP'!Z75+Y75</f>
        <v>0</v>
      </c>
      <c r="AA75" s="61">
        <f>+'Desmonte Infr. financiada'!AA75+'Inversión 1 financiada'!AA75+VÚ!AA75+'Desmonte Infr. IAP'!AA75+'TOTAL INVERSION IAP'!AA75+'VÚ IAP'!AA75+Z75</f>
        <v>0</v>
      </c>
      <c r="AB75" s="61">
        <f>+'Desmonte Infr. financiada'!AB75+'Inversión 1 financiada'!AB75+VÚ!AB75+'Desmonte Infr. IAP'!AB75+'TOTAL INVERSION IAP'!AB75+'VÚ IAP'!AB75+AA75</f>
        <v>0</v>
      </c>
      <c r="AC75" s="61">
        <f>+'Desmonte Infr. financiada'!AC75+'Inversión 1 financiada'!AC75+VÚ!AC75+'Desmonte Infr. IAP'!AC75+'TOTAL INVERSION IAP'!AC75+'VÚ IAP'!AC75+AB75</f>
        <v>0</v>
      </c>
      <c r="AD75" s="61">
        <f>+'Desmonte Infr. financiada'!AD75+'Inversión 1 financiada'!AD75+VÚ!AD75+'Desmonte Infr. IAP'!AD75+'TOTAL INVERSION IAP'!AD75+'VÚ IAP'!AD75+AC75</f>
        <v>0</v>
      </c>
      <c r="AE75" s="61">
        <f>+'Desmonte Infr. financiada'!AE75+'Inversión 1 financiada'!AE75+VÚ!AE75+'Desmonte Infr. IAP'!AE75+'TOTAL INVERSION IAP'!AE75+'VÚ IAP'!AE75+AD75</f>
        <v>0</v>
      </c>
      <c r="AF75" s="61">
        <f>+'Desmonte Infr. financiada'!AF75+'Inversión 1 financiada'!AF75+VÚ!AF75+'Desmonte Infr. IAP'!AF75+'TOTAL INVERSION IAP'!AF75+'VÚ IAP'!AF75+AE75</f>
        <v>0</v>
      </c>
      <c r="AG75" s="61">
        <f>+'Desmonte Infr. financiada'!AG75+'Inversión 1 financiada'!AG75+VÚ!AG75+'Desmonte Infr. IAP'!AG75+'TOTAL INVERSION IAP'!AG75+'VÚ IAP'!AG75+AF75</f>
        <v>0</v>
      </c>
      <c r="AH75" s="61">
        <f>+'Desmonte Infr. financiada'!AH75+'Inversión 1 financiada'!AH75+VÚ!AH75+'Desmonte Infr. IAP'!AH75+'TOTAL INVERSION IAP'!AH75+'VÚ IAP'!AH75+AG75</f>
        <v>0</v>
      </c>
      <c r="AI75" s="61">
        <f>+'Desmonte Infr. financiada'!AI75+'Inversión 1 financiada'!AI75+VÚ!AI75+'Desmonte Infr. IAP'!AI75+'TOTAL INVERSION IAP'!AI75+'VÚ IAP'!AI75+AH75</f>
        <v>0</v>
      </c>
      <c r="AJ75" s="61">
        <f>+'Desmonte Infr. financiada'!AJ75+'Inversión 1 financiada'!AJ75+VÚ!AJ75+'Desmonte Infr. IAP'!AJ75+'TOTAL INVERSION IAP'!AJ75+'VÚ IAP'!AJ75+AI75</f>
        <v>0</v>
      </c>
      <c r="AK75" s="61">
        <f>+'Desmonte Infr. financiada'!AK75+'Inversión 1 financiada'!AK75+VÚ!AK75+'Desmonte Infr. IAP'!AK75+'TOTAL INVERSION IAP'!AK75+'VÚ IAP'!AK75+AJ75</f>
        <v>0</v>
      </c>
    </row>
    <row r="76" spans="2:37" hidden="1" x14ac:dyDescent="0.25">
      <c r="B76" s="469" t="s">
        <v>343</v>
      </c>
      <c r="C76" s="62" t="str">
        <f>+VLOOKUP(B76,'resumen UCAP'!$A$5:$O$329,2,0)</f>
        <v>PROYECTOR LED 100W. AUTONOMA</v>
      </c>
      <c r="D76" s="63">
        <f>+'Desmonte Infr. financiada'!D76</f>
        <v>100</v>
      </c>
      <c r="E76" s="63" t="str">
        <f>+VLOOKUP(B76,'resumen UCAP'!$A$5:$O$329,3,0)</f>
        <v>Un</v>
      </c>
      <c r="F76" s="64">
        <f>+VLOOKUP(B76,'resumen UCAP'!$A$5:$O$329,15,0)</f>
        <v>1298300</v>
      </c>
      <c r="G76" s="61">
        <v>7</v>
      </c>
      <c r="H76" s="61">
        <f>+'Desmonte Infr. financiada'!H76+'Inversión 1 financiada'!H76+VÚ!H76+'Desmonte Infr. IAP'!H76+'TOTAL INVERSION IAP'!H76+'VÚ IAP'!H76+G76</f>
        <v>7</v>
      </c>
      <c r="I76" s="475">
        <f>+'Desmonte Infr. financiada'!I76+'Inversión 1 financiada'!I76+VÚ!I76+'Desmonte Infr. IAP'!I76+'TOTAL INVERSION IAP'!I76+'VÚ IAP'!I76+H76</f>
        <v>7</v>
      </c>
      <c r="J76" s="61">
        <f>+'Desmonte Infr. financiada'!J76+'Inversión 1 financiada'!J76+VÚ!J76+'Desmonte Infr. IAP'!J76+'TOTAL INVERSION IAP'!J76+'VÚ IAP'!J76+I76</f>
        <v>7</v>
      </c>
      <c r="K76" s="61">
        <f>+'Desmonte Infr. financiada'!K76+'Inversión 1 financiada'!K76+VÚ!K76+'Desmonte Infr. IAP'!K76+'TOTAL INVERSION IAP'!K76+'VÚ IAP'!K76+J76</f>
        <v>7</v>
      </c>
      <c r="L76" s="61">
        <f>+'Desmonte Infr. financiada'!L76+'Inversión 1 financiada'!L76+VÚ!L76+'Desmonte Infr. IAP'!L76+'TOTAL INVERSION IAP'!L76+'VÚ IAP'!L76+K76</f>
        <v>7</v>
      </c>
      <c r="M76" s="61">
        <f>+'Desmonte Infr. financiada'!M76+'Inversión 1 financiada'!M76+VÚ!M76+'Desmonte Infr. IAP'!M76+'TOTAL INVERSION IAP'!M76+'VÚ IAP'!M76+L76</f>
        <v>7</v>
      </c>
      <c r="N76" s="61">
        <f>+'Desmonte Infr. financiada'!N76+'Inversión 1 financiada'!N76+VÚ!N76+'Desmonte Infr. IAP'!N76+'TOTAL INVERSION IAP'!N76+'VÚ IAP'!N76+M76</f>
        <v>7</v>
      </c>
      <c r="O76" s="61">
        <f>+'Desmonte Infr. financiada'!O76+'Inversión 1 financiada'!O76+VÚ!O76+'Desmonte Infr. IAP'!O76+'TOTAL INVERSION IAP'!O76+'VÚ IAP'!O76+N76</f>
        <v>7</v>
      </c>
      <c r="P76" s="61">
        <f>+'Desmonte Infr. financiada'!P76+'Inversión 1 financiada'!P76+VÚ!P76+'Desmonte Infr. IAP'!P76+'TOTAL INVERSION IAP'!P76+'VÚ IAP'!P76+O76</f>
        <v>7</v>
      </c>
      <c r="Q76" s="61">
        <f>+'Desmonte Infr. financiada'!Q76+'Inversión 1 financiada'!Q76+VÚ!Q76+'Desmonte Infr. IAP'!Q76+'TOTAL INVERSION IAP'!Q76+'VÚ IAP'!Q76+P76</f>
        <v>7</v>
      </c>
      <c r="R76" s="61">
        <f>+'Desmonte Infr. financiada'!R76+'Inversión 1 financiada'!R76+VÚ!R76+'Desmonte Infr. IAP'!R76+'TOTAL INVERSION IAP'!R76+'VÚ IAP'!R76+Q76</f>
        <v>7</v>
      </c>
      <c r="S76" s="61">
        <f>+'Desmonte Infr. financiada'!S76+'Inversión 1 financiada'!S76+VÚ!S76+'Desmonte Infr. IAP'!S76+'TOTAL INVERSION IAP'!S76+'VÚ IAP'!S76+R76</f>
        <v>7</v>
      </c>
      <c r="T76" s="61">
        <f>+'Desmonte Infr. financiada'!T76+'Inversión 1 financiada'!T76+VÚ!T76+'Desmonte Infr. IAP'!T76+'TOTAL INVERSION IAP'!T76+'VÚ IAP'!T76+S76</f>
        <v>7</v>
      </c>
      <c r="U76" s="61">
        <f>+'Desmonte Infr. financiada'!U76+'Inversión 1 financiada'!U76+VÚ!U76+'Desmonte Infr. IAP'!U76+'TOTAL INVERSION IAP'!U76+'VÚ IAP'!U76+T76</f>
        <v>7</v>
      </c>
      <c r="V76" s="61">
        <f>+'Desmonte Infr. financiada'!V76+'Inversión 1 financiada'!V76+VÚ!V76+'Desmonte Infr. IAP'!V76+'TOTAL INVERSION IAP'!V76+'VÚ IAP'!V76+U76</f>
        <v>7</v>
      </c>
      <c r="W76" s="61">
        <f>+'Desmonte Infr. financiada'!W76+'Inversión 1 financiada'!W76+VÚ!W76+'Desmonte Infr. IAP'!W76+'TOTAL INVERSION IAP'!W76+'VÚ IAP'!W76+V76</f>
        <v>0</v>
      </c>
      <c r="X76" s="61">
        <f>+'Desmonte Infr. financiada'!X76+'Inversión 1 financiada'!X76+VÚ!X76+'Desmonte Infr. IAP'!X76+'TOTAL INVERSION IAP'!X76+'VÚ IAP'!X76+W76</f>
        <v>0</v>
      </c>
      <c r="Y76" s="61">
        <f>+'Desmonte Infr. financiada'!Y76+'Inversión 1 financiada'!Y76+VÚ!Y76+'Desmonte Infr. IAP'!Y76+'TOTAL INVERSION IAP'!Y76+'VÚ IAP'!Y76+X76</f>
        <v>0</v>
      </c>
      <c r="Z76" s="61">
        <f>+'Desmonte Infr. financiada'!Z76+'Inversión 1 financiada'!Z76+VÚ!Z76+'Desmonte Infr. IAP'!Z76+'TOTAL INVERSION IAP'!Z76+'VÚ IAP'!Z76+Y76</f>
        <v>0</v>
      </c>
      <c r="AA76" s="61">
        <f>+'Desmonte Infr. financiada'!AA76+'Inversión 1 financiada'!AA76+VÚ!AA76+'Desmonte Infr. IAP'!AA76+'TOTAL INVERSION IAP'!AA76+'VÚ IAP'!AA76+Z76</f>
        <v>0</v>
      </c>
      <c r="AB76" s="61">
        <f>+'Desmonte Infr. financiada'!AB76+'Inversión 1 financiada'!AB76+VÚ!AB76+'Desmonte Infr. IAP'!AB76+'TOTAL INVERSION IAP'!AB76+'VÚ IAP'!AB76+AA76</f>
        <v>0</v>
      </c>
      <c r="AC76" s="61">
        <f>+'Desmonte Infr. financiada'!AC76+'Inversión 1 financiada'!AC76+VÚ!AC76+'Desmonte Infr. IAP'!AC76+'TOTAL INVERSION IAP'!AC76+'VÚ IAP'!AC76+AB76</f>
        <v>0</v>
      </c>
      <c r="AD76" s="61">
        <f>+'Desmonte Infr. financiada'!AD76+'Inversión 1 financiada'!AD76+VÚ!AD76+'Desmonte Infr. IAP'!AD76+'TOTAL INVERSION IAP'!AD76+'VÚ IAP'!AD76+AC76</f>
        <v>0</v>
      </c>
      <c r="AE76" s="61">
        <f>+'Desmonte Infr. financiada'!AE76+'Inversión 1 financiada'!AE76+VÚ!AE76+'Desmonte Infr. IAP'!AE76+'TOTAL INVERSION IAP'!AE76+'VÚ IAP'!AE76+AD76</f>
        <v>0</v>
      </c>
      <c r="AF76" s="61">
        <f>+'Desmonte Infr. financiada'!AF76+'Inversión 1 financiada'!AF76+VÚ!AF76+'Desmonte Infr. IAP'!AF76+'TOTAL INVERSION IAP'!AF76+'VÚ IAP'!AF76+AE76</f>
        <v>0</v>
      </c>
      <c r="AG76" s="61">
        <f>+'Desmonte Infr. financiada'!AG76+'Inversión 1 financiada'!AG76+VÚ!AG76+'Desmonte Infr. IAP'!AG76+'TOTAL INVERSION IAP'!AG76+'VÚ IAP'!AG76+AF76</f>
        <v>0</v>
      </c>
      <c r="AH76" s="61">
        <f>+'Desmonte Infr. financiada'!AH76+'Inversión 1 financiada'!AH76+VÚ!AH76+'Desmonte Infr. IAP'!AH76+'TOTAL INVERSION IAP'!AH76+'VÚ IAP'!AH76+AG76</f>
        <v>0</v>
      </c>
      <c r="AI76" s="61">
        <f>+'Desmonte Infr. financiada'!AI76+'Inversión 1 financiada'!AI76+VÚ!AI76+'Desmonte Infr. IAP'!AI76+'TOTAL INVERSION IAP'!AI76+'VÚ IAP'!AI76+AH76</f>
        <v>0</v>
      </c>
      <c r="AJ76" s="61">
        <f>+'Desmonte Infr. financiada'!AJ76+'Inversión 1 financiada'!AJ76+VÚ!AJ76+'Desmonte Infr. IAP'!AJ76+'TOTAL INVERSION IAP'!AJ76+'VÚ IAP'!AJ76+AI76</f>
        <v>0</v>
      </c>
      <c r="AK76" s="61">
        <f>+'Desmonte Infr. financiada'!AK76+'Inversión 1 financiada'!AK76+VÚ!AK76+'Desmonte Infr. IAP'!AK76+'TOTAL INVERSION IAP'!AK76+'VÚ IAP'!AK76+AJ76</f>
        <v>0</v>
      </c>
    </row>
    <row r="77" spans="2:37" hidden="1" x14ac:dyDescent="0.25">
      <c r="B77" s="469" t="s">
        <v>344</v>
      </c>
      <c r="C77" s="62" t="str">
        <f>+VLOOKUP(B77,'resumen UCAP'!$A$5:$O$329,2,0)</f>
        <v>BA├æADOR LED 20W. AUTONOMA</v>
      </c>
      <c r="D77" s="63">
        <f>+'Desmonte Infr. financiada'!D77</f>
        <v>20</v>
      </c>
      <c r="E77" s="63" t="str">
        <f>+VLOOKUP(B77,'resumen UCAP'!$A$5:$O$329,3,0)</f>
        <v>Un</v>
      </c>
      <c r="F77" s="64">
        <f>+VLOOKUP(B77,'resumen UCAP'!$A$5:$O$329,15,0)</f>
        <v>860000</v>
      </c>
      <c r="G77" s="61">
        <v>24</v>
      </c>
      <c r="H77" s="61">
        <f>+'Desmonte Infr. financiada'!H77+'Inversión 1 financiada'!H77+VÚ!H77+'Desmonte Infr. IAP'!H77+'TOTAL INVERSION IAP'!H77+'VÚ IAP'!H77+G77</f>
        <v>24</v>
      </c>
      <c r="I77" s="475">
        <f>+'Desmonte Infr. financiada'!I77+'Inversión 1 financiada'!I77+VÚ!I77+'Desmonte Infr. IAP'!I77+'TOTAL INVERSION IAP'!I77+'VÚ IAP'!I77+H77</f>
        <v>24</v>
      </c>
      <c r="J77" s="61">
        <f>+'Desmonte Infr. financiada'!J77+'Inversión 1 financiada'!J77+VÚ!J77+'Desmonte Infr. IAP'!J77+'TOTAL INVERSION IAP'!J77+'VÚ IAP'!J77+I77</f>
        <v>24</v>
      </c>
      <c r="K77" s="61">
        <f>+'Desmonte Infr. financiada'!K77+'Inversión 1 financiada'!K77+VÚ!K77+'Desmonte Infr. IAP'!K77+'TOTAL INVERSION IAP'!K77+'VÚ IAP'!K77+J77</f>
        <v>24</v>
      </c>
      <c r="L77" s="61">
        <f>+'Desmonte Infr. financiada'!L77+'Inversión 1 financiada'!L77+VÚ!L77+'Desmonte Infr. IAP'!L77+'TOTAL INVERSION IAP'!L77+'VÚ IAP'!L77+K77</f>
        <v>24</v>
      </c>
      <c r="M77" s="61">
        <f>+'Desmonte Infr. financiada'!M77+'Inversión 1 financiada'!M77+VÚ!M77+'Desmonte Infr. IAP'!M77+'TOTAL INVERSION IAP'!M77+'VÚ IAP'!M77+L77</f>
        <v>24</v>
      </c>
      <c r="N77" s="61">
        <f>+'Desmonte Infr. financiada'!N77+'Inversión 1 financiada'!N77+VÚ!N77+'Desmonte Infr. IAP'!N77+'TOTAL INVERSION IAP'!N77+'VÚ IAP'!N77+M77</f>
        <v>24</v>
      </c>
      <c r="O77" s="61">
        <f>+'Desmonte Infr. financiada'!O77+'Inversión 1 financiada'!O77+VÚ!O77+'Desmonte Infr. IAP'!O77+'TOTAL INVERSION IAP'!O77+'VÚ IAP'!O77+N77</f>
        <v>24</v>
      </c>
      <c r="P77" s="61">
        <f>+'Desmonte Infr. financiada'!P77+'Inversión 1 financiada'!P77+VÚ!P77+'Desmonte Infr. IAP'!P77+'TOTAL INVERSION IAP'!P77+'VÚ IAP'!P77+O77</f>
        <v>24</v>
      </c>
      <c r="Q77" s="61">
        <f>+'Desmonte Infr. financiada'!Q77+'Inversión 1 financiada'!Q77+VÚ!Q77+'Desmonte Infr. IAP'!Q77+'TOTAL INVERSION IAP'!Q77+'VÚ IAP'!Q77+P77</f>
        <v>24</v>
      </c>
      <c r="R77" s="61">
        <f>+'Desmonte Infr. financiada'!R77+'Inversión 1 financiada'!R77+VÚ!R77+'Desmonte Infr. IAP'!R77+'TOTAL INVERSION IAP'!R77+'VÚ IAP'!R77+Q77</f>
        <v>24</v>
      </c>
      <c r="S77" s="61">
        <f>+'Desmonte Infr. financiada'!S77+'Inversión 1 financiada'!S77+VÚ!S77+'Desmonte Infr. IAP'!S77+'TOTAL INVERSION IAP'!S77+'VÚ IAP'!S77+R77</f>
        <v>24</v>
      </c>
      <c r="T77" s="61">
        <f>+'Desmonte Infr. financiada'!T77+'Inversión 1 financiada'!T77+VÚ!T77+'Desmonte Infr. IAP'!T77+'TOTAL INVERSION IAP'!T77+'VÚ IAP'!T77+S77</f>
        <v>24</v>
      </c>
      <c r="U77" s="61">
        <f>+'Desmonte Infr. financiada'!U77+'Inversión 1 financiada'!U77+VÚ!U77+'Desmonte Infr. IAP'!U77+'TOTAL INVERSION IAP'!U77+'VÚ IAP'!U77+T77</f>
        <v>24</v>
      </c>
      <c r="V77" s="61">
        <f>+'Desmonte Infr. financiada'!V77+'Inversión 1 financiada'!V77+VÚ!V77+'Desmonte Infr. IAP'!V77+'TOTAL INVERSION IAP'!V77+'VÚ IAP'!V77+U77</f>
        <v>24</v>
      </c>
      <c r="W77" s="61">
        <f>+'Desmonte Infr. financiada'!W77+'Inversión 1 financiada'!W77+VÚ!W77+'Desmonte Infr. IAP'!W77+'TOTAL INVERSION IAP'!W77+'VÚ IAP'!W77+V77</f>
        <v>0</v>
      </c>
      <c r="X77" s="61">
        <f>+'Desmonte Infr. financiada'!X77+'Inversión 1 financiada'!X77+VÚ!X77+'Desmonte Infr. IAP'!X77+'TOTAL INVERSION IAP'!X77+'VÚ IAP'!X77+W77</f>
        <v>0</v>
      </c>
      <c r="Y77" s="61">
        <f>+'Desmonte Infr. financiada'!Y77+'Inversión 1 financiada'!Y77+VÚ!Y77+'Desmonte Infr. IAP'!Y77+'TOTAL INVERSION IAP'!Y77+'VÚ IAP'!Y77+X77</f>
        <v>0</v>
      </c>
      <c r="Z77" s="61">
        <f>+'Desmonte Infr. financiada'!Z77+'Inversión 1 financiada'!Z77+VÚ!Z77+'Desmonte Infr. IAP'!Z77+'TOTAL INVERSION IAP'!Z77+'VÚ IAP'!Z77+Y77</f>
        <v>0</v>
      </c>
      <c r="AA77" s="61">
        <f>+'Desmonte Infr. financiada'!AA77+'Inversión 1 financiada'!AA77+VÚ!AA77+'Desmonte Infr. IAP'!AA77+'TOTAL INVERSION IAP'!AA77+'VÚ IAP'!AA77+Z77</f>
        <v>0</v>
      </c>
      <c r="AB77" s="61">
        <f>+'Desmonte Infr. financiada'!AB77+'Inversión 1 financiada'!AB77+VÚ!AB77+'Desmonte Infr. IAP'!AB77+'TOTAL INVERSION IAP'!AB77+'VÚ IAP'!AB77+AA77</f>
        <v>0</v>
      </c>
      <c r="AC77" s="61">
        <f>+'Desmonte Infr. financiada'!AC77+'Inversión 1 financiada'!AC77+VÚ!AC77+'Desmonte Infr. IAP'!AC77+'TOTAL INVERSION IAP'!AC77+'VÚ IAP'!AC77+AB77</f>
        <v>0</v>
      </c>
      <c r="AD77" s="61">
        <f>+'Desmonte Infr. financiada'!AD77+'Inversión 1 financiada'!AD77+VÚ!AD77+'Desmonte Infr. IAP'!AD77+'TOTAL INVERSION IAP'!AD77+'VÚ IAP'!AD77+AC77</f>
        <v>0</v>
      </c>
      <c r="AE77" s="61">
        <f>+'Desmonte Infr. financiada'!AE77+'Inversión 1 financiada'!AE77+VÚ!AE77+'Desmonte Infr. IAP'!AE77+'TOTAL INVERSION IAP'!AE77+'VÚ IAP'!AE77+AD77</f>
        <v>0</v>
      </c>
      <c r="AF77" s="61">
        <f>+'Desmonte Infr. financiada'!AF77+'Inversión 1 financiada'!AF77+VÚ!AF77+'Desmonte Infr. IAP'!AF77+'TOTAL INVERSION IAP'!AF77+'VÚ IAP'!AF77+AE77</f>
        <v>0</v>
      </c>
      <c r="AG77" s="61">
        <f>+'Desmonte Infr. financiada'!AG77+'Inversión 1 financiada'!AG77+VÚ!AG77+'Desmonte Infr. IAP'!AG77+'TOTAL INVERSION IAP'!AG77+'VÚ IAP'!AG77+AF77</f>
        <v>0</v>
      </c>
      <c r="AH77" s="61">
        <f>+'Desmonte Infr. financiada'!AH77+'Inversión 1 financiada'!AH77+VÚ!AH77+'Desmonte Infr. IAP'!AH77+'TOTAL INVERSION IAP'!AH77+'VÚ IAP'!AH77+AG77</f>
        <v>0</v>
      </c>
      <c r="AI77" s="61">
        <f>+'Desmonte Infr. financiada'!AI77+'Inversión 1 financiada'!AI77+VÚ!AI77+'Desmonte Infr. IAP'!AI77+'TOTAL INVERSION IAP'!AI77+'VÚ IAP'!AI77+AH77</f>
        <v>0</v>
      </c>
      <c r="AJ77" s="61">
        <f>+'Desmonte Infr. financiada'!AJ77+'Inversión 1 financiada'!AJ77+VÚ!AJ77+'Desmonte Infr. IAP'!AJ77+'TOTAL INVERSION IAP'!AJ77+'VÚ IAP'!AJ77+AI77</f>
        <v>0</v>
      </c>
      <c r="AK77" s="61">
        <f>+'Desmonte Infr. financiada'!AK77+'Inversión 1 financiada'!AK77+VÚ!AK77+'Desmonte Infr. IAP'!AK77+'TOTAL INVERSION IAP'!AK77+'VÚ IAP'!AK77+AJ77</f>
        <v>0</v>
      </c>
    </row>
    <row r="78" spans="2:37" hidden="1" x14ac:dyDescent="0.25">
      <c r="B78" s="469" t="s">
        <v>345</v>
      </c>
      <c r="C78" s="62" t="str">
        <f>+VLOOKUP(B78,'resumen UCAP'!$A$5:$O$329,2,0)</f>
        <v>BA├æADOR LED 36W. AUTONOMA</v>
      </c>
      <c r="D78" s="63">
        <f>+'Desmonte Infr. financiada'!D78</f>
        <v>36</v>
      </c>
      <c r="E78" s="63" t="str">
        <f>+VLOOKUP(B78,'resumen UCAP'!$A$5:$O$329,3,0)</f>
        <v>Un</v>
      </c>
      <c r="F78" s="64">
        <f>+VLOOKUP(B78,'resumen UCAP'!$A$5:$O$329,15,0)</f>
        <v>1060000</v>
      </c>
      <c r="G78" s="61">
        <v>14</v>
      </c>
      <c r="H78" s="61">
        <f>+'Desmonte Infr. financiada'!H78+'Inversión 1 financiada'!H78+VÚ!H78+'Desmonte Infr. IAP'!H78+'TOTAL INVERSION IAP'!H78+'VÚ IAP'!H78+G78</f>
        <v>14</v>
      </c>
      <c r="I78" s="475">
        <f>+'Desmonte Infr. financiada'!I78+'Inversión 1 financiada'!I78+VÚ!I78+'Desmonte Infr. IAP'!I78+'TOTAL INVERSION IAP'!I78+'VÚ IAP'!I78+H78</f>
        <v>14</v>
      </c>
      <c r="J78" s="61">
        <f>+'Desmonte Infr. financiada'!J78+'Inversión 1 financiada'!J78+VÚ!J78+'Desmonte Infr. IAP'!J78+'TOTAL INVERSION IAP'!J78+'VÚ IAP'!J78+I78</f>
        <v>14</v>
      </c>
      <c r="K78" s="61">
        <f>+'Desmonte Infr. financiada'!K78+'Inversión 1 financiada'!K78+VÚ!K78+'Desmonte Infr. IAP'!K78+'TOTAL INVERSION IAP'!K78+'VÚ IAP'!K78+J78</f>
        <v>14</v>
      </c>
      <c r="L78" s="61">
        <f>+'Desmonte Infr. financiada'!L78+'Inversión 1 financiada'!L78+VÚ!L78+'Desmonte Infr. IAP'!L78+'TOTAL INVERSION IAP'!L78+'VÚ IAP'!L78+K78</f>
        <v>14</v>
      </c>
      <c r="M78" s="61">
        <f>+'Desmonte Infr. financiada'!M78+'Inversión 1 financiada'!M78+VÚ!M78+'Desmonte Infr. IAP'!M78+'TOTAL INVERSION IAP'!M78+'VÚ IAP'!M78+L78</f>
        <v>14</v>
      </c>
      <c r="N78" s="61">
        <f>+'Desmonte Infr. financiada'!N78+'Inversión 1 financiada'!N78+VÚ!N78+'Desmonte Infr. IAP'!N78+'TOTAL INVERSION IAP'!N78+'VÚ IAP'!N78+M78</f>
        <v>14</v>
      </c>
      <c r="O78" s="61">
        <f>+'Desmonte Infr. financiada'!O78+'Inversión 1 financiada'!O78+VÚ!O78+'Desmonte Infr. IAP'!O78+'TOTAL INVERSION IAP'!O78+'VÚ IAP'!O78+N78</f>
        <v>14</v>
      </c>
      <c r="P78" s="61">
        <f>+'Desmonte Infr. financiada'!P78+'Inversión 1 financiada'!P78+VÚ!P78+'Desmonte Infr. IAP'!P78+'TOTAL INVERSION IAP'!P78+'VÚ IAP'!P78+O78</f>
        <v>14</v>
      </c>
      <c r="Q78" s="61">
        <f>+'Desmonte Infr. financiada'!Q78+'Inversión 1 financiada'!Q78+VÚ!Q78+'Desmonte Infr. IAP'!Q78+'TOTAL INVERSION IAP'!Q78+'VÚ IAP'!Q78+P78</f>
        <v>14</v>
      </c>
      <c r="R78" s="61">
        <f>+'Desmonte Infr. financiada'!R78+'Inversión 1 financiada'!R78+VÚ!R78+'Desmonte Infr. IAP'!R78+'TOTAL INVERSION IAP'!R78+'VÚ IAP'!R78+Q78</f>
        <v>14</v>
      </c>
      <c r="S78" s="61">
        <f>+'Desmonte Infr. financiada'!S78+'Inversión 1 financiada'!S78+VÚ!S78+'Desmonte Infr. IAP'!S78+'TOTAL INVERSION IAP'!S78+'VÚ IAP'!S78+R78</f>
        <v>14</v>
      </c>
      <c r="T78" s="61">
        <f>+'Desmonte Infr. financiada'!T78+'Inversión 1 financiada'!T78+VÚ!T78+'Desmonte Infr. IAP'!T78+'TOTAL INVERSION IAP'!T78+'VÚ IAP'!T78+S78</f>
        <v>14</v>
      </c>
      <c r="U78" s="61">
        <f>+'Desmonte Infr. financiada'!U78+'Inversión 1 financiada'!U78+VÚ!U78+'Desmonte Infr. IAP'!U78+'TOTAL INVERSION IAP'!U78+'VÚ IAP'!U78+T78</f>
        <v>14</v>
      </c>
      <c r="V78" s="61">
        <f>+'Desmonte Infr. financiada'!V78+'Inversión 1 financiada'!V78+VÚ!V78+'Desmonte Infr. IAP'!V78+'TOTAL INVERSION IAP'!V78+'VÚ IAP'!V78+U78</f>
        <v>14</v>
      </c>
      <c r="W78" s="61">
        <f>+'Desmonte Infr. financiada'!W78+'Inversión 1 financiada'!W78+VÚ!W78+'Desmonte Infr. IAP'!W78+'TOTAL INVERSION IAP'!W78+'VÚ IAP'!W78+V78</f>
        <v>0</v>
      </c>
      <c r="X78" s="61">
        <f>+'Desmonte Infr. financiada'!X78+'Inversión 1 financiada'!X78+VÚ!X78+'Desmonte Infr. IAP'!X78+'TOTAL INVERSION IAP'!X78+'VÚ IAP'!X78+W78</f>
        <v>0</v>
      </c>
      <c r="Y78" s="61">
        <f>+'Desmonte Infr. financiada'!Y78+'Inversión 1 financiada'!Y78+VÚ!Y78+'Desmonte Infr. IAP'!Y78+'TOTAL INVERSION IAP'!Y78+'VÚ IAP'!Y78+X78</f>
        <v>0</v>
      </c>
      <c r="Z78" s="61">
        <f>+'Desmonte Infr. financiada'!Z78+'Inversión 1 financiada'!Z78+VÚ!Z78+'Desmonte Infr. IAP'!Z78+'TOTAL INVERSION IAP'!Z78+'VÚ IAP'!Z78+Y78</f>
        <v>0</v>
      </c>
      <c r="AA78" s="61">
        <f>+'Desmonte Infr. financiada'!AA78+'Inversión 1 financiada'!AA78+VÚ!AA78+'Desmonte Infr. IAP'!AA78+'TOTAL INVERSION IAP'!AA78+'VÚ IAP'!AA78+Z78</f>
        <v>0</v>
      </c>
      <c r="AB78" s="61">
        <f>+'Desmonte Infr. financiada'!AB78+'Inversión 1 financiada'!AB78+VÚ!AB78+'Desmonte Infr. IAP'!AB78+'TOTAL INVERSION IAP'!AB78+'VÚ IAP'!AB78+AA78</f>
        <v>0</v>
      </c>
      <c r="AC78" s="61">
        <f>+'Desmonte Infr. financiada'!AC78+'Inversión 1 financiada'!AC78+VÚ!AC78+'Desmonte Infr. IAP'!AC78+'TOTAL INVERSION IAP'!AC78+'VÚ IAP'!AC78+AB78</f>
        <v>0</v>
      </c>
      <c r="AD78" s="61">
        <f>+'Desmonte Infr. financiada'!AD78+'Inversión 1 financiada'!AD78+VÚ!AD78+'Desmonte Infr. IAP'!AD78+'TOTAL INVERSION IAP'!AD78+'VÚ IAP'!AD78+AC78</f>
        <v>0</v>
      </c>
      <c r="AE78" s="61">
        <f>+'Desmonte Infr. financiada'!AE78+'Inversión 1 financiada'!AE78+VÚ!AE78+'Desmonte Infr. IAP'!AE78+'TOTAL INVERSION IAP'!AE78+'VÚ IAP'!AE78+AD78</f>
        <v>0</v>
      </c>
      <c r="AF78" s="61">
        <f>+'Desmonte Infr. financiada'!AF78+'Inversión 1 financiada'!AF78+VÚ!AF78+'Desmonte Infr. IAP'!AF78+'TOTAL INVERSION IAP'!AF78+'VÚ IAP'!AF78+AE78</f>
        <v>0</v>
      </c>
      <c r="AG78" s="61">
        <f>+'Desmonte Infr. financiada'!AG78+'Inversión 1 financiada'!AG78+VÚ!AG78+'Desmonte Infr. IAP'!AG78+'TOTAL INVERSION IAP'!AG78+'VÚ IAP'!AG78+AF78</f>
        <v>0</v>
      </c>
      <c r="AH78" s="61">
        <f>+'Desmonte Infr. financiada'!AH78+'Inversión 1 financiada'!AH78+VÚ!AH78+'Desmonte Infr. IAP'!AH78+'TOTAL INVERSION IAP'!AH78+'VÚ IAP'!AH78+AG78</f>
        <v>0</v>
      </c>
      <c r="AI78" s="61">
        <f>+'Desmonte Infr. financiada'!AI78+'Inversión 1 financiada'!AI78+VÚ!AI78+'Desmonte Infr. IAP'!AI78+'TOTAL INVERSION IAP'!AI78+'VÚ IAP'!AI78+AH78</f>
        <v>0</v>
      </c>
      <c r="AJ78" s="61">
        <f>+'Desmonte Infr. financiada'!AJ78+'Inversión 1 financiada'!AJ78+VÚ!AJ78+'Desmonte Infr. IAP'!AJ78+'TOTAL INVERSION IAP'!AJ78+'VÚ IAP'!AJ78+AI78</f>
        <v>0</v>
      </c>
      <c r="AK78" s="61">
        <f>+'Desmonte Infr. financiada'!AK78+'Inversión 1 financiada'!AK78+VÚ!AK78+'Desmonte Infr. IAP'!AK78+'TOTAL INVERSION IAP'!AK78+'VÚ IAP'!AK78+AJ78</f>
        <v>0</v>
      </c>
    </row>
    <row r="79" spans="2:37" hidden="1" x14ac:dyDescent="0.25">
      <c r="B79" s="469" t="s">
        <v>346</v>
      </c>
      <c r="C79" s="62" t="str">
        <f>+VLOOKUP(B79,'resumen UCAP'!$A$5:$O$329,2,0)</f>
        <v>LUMINARIA LED 150W. AUTONOMA</v>
      </c>
      <c r="D79" s="63">
        <f>+'Desmonte Infr. financiada'!D79</f>
        <v>150</v>
      </c>
      <c r="E79" s="63" t="str">
        <f>+VLOOKUP(B79,'resumen UCAP'!$A$5:$O$329,3,0)</f>
        <v>Un</v>
      </c>
      <c r="F79" s="64">
        <f>+VLOOKUP(B79,'resumen UCAP'!$A$5:$O$329,15,0)</f>
        <v>120000</v>
      </c>
      <c r="G79" s="61">
        <v>43</v>
      </c>
      <c r="H79" s="61">
        <f>+'Desmonte Infr. financiada'!H79+'Inversión 1 financiada'!H79+VÚ!H79+'Desmonte Infr. IAP'!H79+'TOTAL INVERSION IAP'!H79+'VÚ IAP'!H79+G79</f>
        <v>43</v>
      </c>
      <c r="I79" s="475">
        <f>+'Desmonte Infr. financiada'!I79+'Inversión 1 financiada'!I79+VÚ!I79+'Desmonte Infr. IAP'!I79+'TOTAL INVERSION IAP'!I79+'VÚ IAP'!I79+H79</f>
        <v>43</v>
      </c>
      <c r="J79" s="61">
        <f>+'Desmonte Infr. financiada'!J79+'Inversión 1 financiada'!J79+VÚ!J79+'Desmonte Infr. IAP'!J79+'TOTAL INVERSION IAP'!J79+'VÚ IAP'!J79+I79</f>
        <v>43</v>
      </c>
      <c r="K79" s="61">
        <f>+'Desmonte Infr. financiada'!K79+'Inversión 1 financiada'!K79+VÚ!K79+'Desmonte Infr. IAP'!K79+'TOTAL INVERSION IAP'!K79+'VÚ IAP'!K79+J79</f>
        <v>43</v>
      </c>
      <c r="L79" s="61">
        <f>+'Desmonte Infr. financiada'!L79+'Inversión 1 financiada'!L79+VÚ!L79+'Desmonte Infr. IAP'!L79+'TOTAL INVERSION IAP'!L79+'VÚ IAP'!L79+K79</f>
        <v>43</v>
      </c>
      <c r="M79" s="61">
        <f>+'Desmonte Infr. financiada'!M79+'Inversión 1 financiada'!M79+VÚ!M79+'Desmonte Infr. IAP'!M79+'TOTAL INVERSION IAP'!M79+'VÚ IAP'!M79+L79</f>
        <v>43</v>
      </c>
      <c r="N79" s="61">
        <f>+'Desmonte Infr. financiada'!N79+'Inversión 1 financiada'!N79+VÚ!N79+'Desmonte Infr. IAP'!N79+'TOTAL INVERSION IAP'!N79+'VÚ IAP'!N79+M79</f>
        <v>43</v>
      </c>
      <c r="O79" s="61">
        <f>+'Desmonte Infr. financiada'!O79+'Inversión 1 financiada'!O79+VÚ!O79+'Desmonte Infr. IAP'!O79+'TOTAL INVERSION IAP'!O79+'VÚ IAP'!O79+N79</f>
        <v>43</v>
      </c>
      <c r="P79" s="61">
        <f>+'Desmonte Infr. financiada'!P79+'Inversión 1 financiada'!P79+VÚ!P79+'Desmonte Infr. IAP'!P79+'TOTAL INVERSION IAP'!P79+'VÚ IAP'!P79+O79</f>
        <v>43</v>
      </c>
      <c r="Q79" s="61">
        <f>+'Desmonte Infr. financiada'!Q79+'Inversión 1 financiada'!Q79+VÚ!Q79+'Desmonte Infr. IAP'!Q79+'TOTAL INVERSION IAP'!Q79+'VÚ IAP'!Q79+P79</f>
        <v>43</v>
      </c>
      <c r="R79" s="61">
        <f>+'Desmonte Infr. financiada'!R79+'Inversión 1 financiada'!R79+VÚ!R79+'Desmonte Infr. IAP'!R79+'TOTAL INVERSION IAP'!R79+'VÚ IAP'!R79+Q79</f>
        <v>43</v>
      </c>
      <c r="S79" s="61">
        <f>+'Desmonte Infr. financiada'!S79+'Inversión 1 financiada'!S79+VÚ!S79+'Desmonte Infr. IAP'!S79+'TOTAL INVERSION IAP'!S79+'VÚ IAP'!S79+R79</f>
        <v>43</v>
      </c>
      <c r="T79" s="61">
        <f>+'Desmonte Infr. financiada'!T79+'Inversión 1 financiada'!T79+VÚ!T79+'Desmonte Infr. IAP'!T79+'TOTAL INVERSION IAP'!T79+'VÚ IAP'!T79+S79</f>
        <v>43</v>
      </c>
      <c r="U79" s="61">
        <f>+'Desmonte Infr. financiada'!U79+'Inversión 1 financiada'!U79+VÚ!U79+'Desmonte Infr. IAP'!U79+'TOTAL INVERSION IAP'!U79+'VÚ IAP'!U79+T79</f>
        <v>43</v>
      </c>
      <c r="V79" s="61">
        <f>+'Desmonte Infr. financiada'!V79+'Inversión 1 financiada'!V79+VÚ!V79+'Desmonte Infr. IAP'!V79+'TOTAL INVERSION IAP'!V79+'VÚ IAP'!V79+U79</f>
        <v>43</v>
      </c>
      <c r="W79" s="61">
        <f>+'Desmonte Infr. financiada'!W79+'Inversión 1 financiada'!W79+VÚ!W79+'Desmonte Infr. IAP'!W79+'TOTAL INVERSION IAP'!W79+'VÚ IAP'!W79+V79</f>
        <v>0</v>
      </c>
      <c r="X79" s="61">
        <f>+'Desmonte Infr. financiada'!X79+'Inversión 1 financiada'!X79+VÚ!X79+'Desmonte Infr. IAP'!X79+'TOTAL INVERSION IAP'!X79+'VÚ IAP'!X79+W79</f>
        <v>0</v>
      </c>
      <c r="Y79" s="61">
        <f>+'Desmonte Infr. financiada'!Y79+'Inversión 1 financiada'!Y79+VÚ!Y79+'Desmonte Infr. IAP'!Y79+'TOTAL INVERSION IAP'!Y79+'VÚ IAP'!Y79+X79</f>
        <v>0</v>
      </c>
      <c r="Z79" s="61">
        <f>+'Desmonte Infr. financiada'!Z79+'Inversión 1 financiada'!Z79+VÚ!Z79+'Desmonte Infr. IAP'!Z79+'TOTAL INVERSION IAP'!Z79+'VÚ IAP'!Z79+Y79</f>
        <v>0</v>
      </c>
      <c r="AA79" s="61">
        <f>+'Desmonte Infr. financiada'!AA79+'Inversión 1 financiada'!AA79+VÚ!AA79+'Desmonte Infr. IAP'!AA79+'TOTAL INVERSION IAP'!AA79+'VÚ IAP'!AA79+Z79</f>
        <v>0</v>
      </c>
      <c r="AB79" s="61">
        <f>+'Desmonte Infr. financiada'!AB79+'Inversión 1 financiada'!AB79+VÚ!AB79+'Desmonte Infr. IAP'!AB79+'TOTAL INVERSION IAP'!AB79+'VÚ IAP'!AB79+AA79</f>
        <v>0</v>
      </c>
      <c r="AC79" s="61">
        <f>+'Desmonte Infr. financiada'!AC79+'Inversión 1 financiada'!AC79+VÚ!AC79+'Desmonte Infr. IAP'!AC79+'TOTAL INVERSION IAP'!AC79+'VÚ IAP'!AC79+AB79</f>
        <v>0</v>
      </c>
      <c r="AD79" s="61">
        <f>+'Desmonte Infr. financiada'!AD79+'Inversión 1 financiada'!AD79+VÚ!AD79+'Desmonte Infr. IAP'!AD79+'TOTAL INVERSION IAP'!AD79+'VÚ IAP'!AD79+AC79</f>
        <v>0</v>
      </c>
      <c r="AE79" s="61">
        <f>+'Desmonte Infr. financiada'!AE79+'Inversión 1 financiada'!AE79+VÚ!AE79+'Desmonte Infr. IAP'!AE79+'TOTAL INVERSION IAP'!AE79+'VÚ IAP'!AE79+AD79</f>
        <v>0</v>
      </c>
      <c r="AF79" s="61">
        <f>+'Desmonte Infr. financiada'!AF79+'Inversión 1 financiada'!AF79+VÚ!AF79+'Desmonte Infr. IAP'!AF79+'TOTAL INVERSION IAP'!AF79+'VÚ IAP'!AF79+AE79</f>
        <v>0</v>
      </c>
      <c r="AG79" s="61">
        <f>+'Desmonte Infr. financiada'!AG79+'Inversión 1 financiada'!AG79+VÚ!AG79+'Desmonte Infr. IAP'!AG79+'TOTAL INVERSION IAP'!AG79+'VÚ IAP'!AG79+AF79</f>
        <v>0</v>
      </c>
      <c r="AH79" s="61">
        <f>+'Desmonte Infr. financiada'!AH79+'Inversión 1 financiada'!AH79+VÚ!AH79+'Desmonte Infr. IAP'!AH79+'TOTAL INVERSION IAP'!AH79+'VÚ IAP'!AH79+AG79</f>
        <v>0</v>
      </c>
      <c r="AI79" s="61">
        <f>+'Desmonte Infr. financiada'!AI79+'Inversión 1 financiada'!AI79+VÚ!AI79+'Desmonte Infr. IAP'!AI79+'TOTAL INVERSION IAP'!AI79+'VÚ IAP'!AI79+AH79</f>
        <v>0</v>
      </c>
      <c r="AJ79" s="61">
        <f>+'Desmonte Infr. financiada'!AJ79+'Inversión 1 financiada'!AJ79+VÚ!AJ79+'Desmonte Infr. IAP'!AJ79+'TOTAL INVERSION IAP'!AJ79+'VÚ IAP'!AJ79+AI79</f>
        <v>0</v>
      </c>
      <c r="AK79" s="61">
        <f>+'Desmonte Infr. financiada'!AK79+'Inversión 1 financiada'!AK79+VÚ!AK79+'Desmonte Infr. IAP'!AK79+'TOTAL INVERSION IAP'!AK79+'VÚ IAP'!AK79+AJ79</f>
        <v>0</v>
      </c>
    </row>
    <row r="80" spans="2:37" hidden="1" x14ac:dyDescent="0.25">
      <c r="B80" s="469" t="s">
        <v>347</v>
      </c>
      <c r="C80" s="62" t="str">
        <f>+VLOOKUP(B80,'resumen UCAP'!$A$5:$O$329,2,0)</f>
        <v>LUMINARIA LED 60W. AUTONOMA</v>
      </c>
      <c r="D80" s="63">
        <f>+'Desmonte Infr. financiada'!D80</f>
        <v>60</v>
      </c>
      <c r="E80" s="63" t="str">
        <f>+VLOOKUP(B80,'resumen UCAP'!$A$5:$O$329,3,0)</f>
        <v>Un</v>
      </c>
      <c r="F80" s="64">
        <f>+VLOOKUP(B80,'resumen UCAP'!$A$5:$O$329,15,0)</f>
        <v>860000</v>
      </c>
      <c r="G80" s="61">
        <v>10</v>
      </c>
      <c r="H80" s="61">
        <f>+'Desmonte Infr. financiada'!H80+'Inversión 1 financiada'!H80+VÚ!H80+'Desmonte Infr. IAP'!H80+'TOTAL INVERSION IAP'!H80+'VÚ IAP'!H80+G80</f>
        <v>10</v>
      </c>
      <c r="I80" s="475">
        <f>+'Desmonte Infr. financiada'!I80+'Inversión 1 financiada'!I80+VÚ!I80+'Desmonte Infr. IAP'!I80+'TOTAL INVERSION IAP'!I80+'VÚ IAP'!I80+H80</f>
        <v>10</v>
      </c>
      <c r="J80" s="61">
        <f>+'Desmonte Infr. financiada'!J80+'Inversión 1 financiada'!J80+VÚ!J80+'Desmonte Infr. IAP'!J80+'TOTAL INVERSION IAP'!J80+'VÚ IAP'!J80+I80</f>
        <v>10</v>
      </c>
      <c r="K80" s="61">
        <f>+'Desmonte Infr. financiada'!K80+'Inversión 1 financiada'!K80+VÚ!K80+'Desmonte Infr. IAP'!K80+'TOTAL INVERSION IAP'!K80+'VÚ IAP'!K80+J80</f>
        <v>10</v>
      </c>
      <c r="L80" s="61">
        <f>+'Desmonte Infr. financiada'!L80+'Inversión 1 financiada'!L80+VÚ!L80+'Desmonte Infr. IAP'!L80+'TOTAL INVERSION IAP'!L80+'VÚ IAP'!L80+K80</f>
        <v>10</v>
      </c>
      <c r="M80" s="61">
        <f>+'Desmonte Infr. financiada'!M80+'Inversión 1 financiada'!M80+VÚ!M80+'Desmonte Infr. IAP'!M80+'TOTAL INVERSION IAP'!M80+'VÚ IAP'!M80+L80</f>
        <v>10</v>
      </c>
      <c r="N80" s="61">
        <f>+'Desmonte Infr. financiada'!N80+'Inversión 1 financiada'!N80+VÚ!N80+'Desmonte Infr. IAP'!N80+'TOTAL INVERSION IAP'!N80+'VÚ IAP'!N80+M80</f>
        <v>10</v>
      </c>
      <c r="O80" s="61">
        <f>+'Desmonte Infr. financiada'!O80+'Inversión 1 financiada'!O80+VÚ!O80+'Desmonte Infr. IAP'!O80+'TOTAL INVERSION IAP'!O80+'VÚ IAP'!O80+N80</f>
        <v>10</v>
      </c>
      <c r="P80" s="61">
        <f>+'Desmonte Infr. financiada'!P80+'Inversión 1 financiada'!P80+VÚ!P80+'Desmonte Infr. IAP'!P80+'TOTAL INVERSION IAP'!P80+'VÚ IAP'!P80+O80</f>
        <v>10</v>
      </c>
      <c r="Q80" s="61">
        <f>+'Desmonte Infr. financiada'!Q80+'Inversión 1 financiada'!Q80+VÚ!Q80+'Desmonte Infr. IAP'!Q80+'TOTAL INVERSION IAP'!Q80+'VÚ IAP'!Q80+P80</f>
        <v>10</v>
      </c>
      <c r="R80" s="61">
        <f>+'Desmonte Infr. financiada'!R80+'Inversión 1 financiada'!R80+VÚ!R80+'Desmonte Infr. IAP'!R80+'TOTAL INVERSION IAP'!R80+'VÚ IAP'!R80+Q80</f>
        <v>10</v>
      </c>
      <c r="S80" s="61">
        <f>+'Desmonte Infr. financiada'!S80+'Inversión 1 financiada'!S80+VÚ!S80+'Desmonte Infr. IAP'!S80+'TOTAL INVERSION IAP'!S80+'VÚ IAP'!S80+R80</f>
        <v>10</v>
      </c>
      <c r="T80" s="61">
        <f>+'Desmonte Infr. financiada'!T80+'Inversión 1 financiada'!T80+VÚ!T80+'Desmonte Infr. IAP'!T80+'TOTAL INVERSION IAP'!T80+'VÚ IAP'!T80+S80</f>
        <v>10</v>
      </c>
      <c r="U80" s="61">
        <f>+'Desmonte Infr. financiada'!U80+'Inversión 1 financiada'!U80+VÚ!U80+'Desmonte Infr. IAP'!U80+'TOTAL INVERSION IAP'!U80+'VÚ IAP'!U80+T80</f>
        <v>10</v>
      </c>
      <c r="V80" s="61">
        <f>+'Desmonte Infr. financiada'!V80+'Inversión 1 financiada'!V80+VÚ!V80+'Desmonte Infr. IAP'!V80+'TOTAL INVERSION IAP'!V80+'VÚ IAP'!V80+U80</f>
        <v>10</v>
      </c>
      <c r="W80" s="61">
        <f>+'Desmonte Infr. financiada'!W80+'Inversión 1 financiada'!W80+VÚ!W80+'Desmonte Infr. IAP'!W80+'TOTAL INVERSION IAP'!W80+'VÚ IAP'!W80+V80</f>
        <v>0</v>
      </c>
      <c r="X80" s="61">
        <f>+'Desmonte Infr. financiada'!X80+'Inversión 1 financiada'!X80+VÚ!X80+'Desmonte Infr. IAP'!X80+'TOTAL INVERSION IAP'!X80+'VÚ IAP'!X80+W80</f>
        <v>0</v>
      </c>
      <c r="Y80" s="61">
        <f>+'Desmonte Infr. financiada'!Y80+'Inversión 1 financiada'!Y80+VÚ!Y80+'Desmonte Infr. IAP'!Y80+'TOTAL INVERSION IAP'!Y80+'VÚ IAP'!Y80+X80</f>
        <v>0</v>
      </c>
      <c r="Z80" s="61">
        <f>+'Desmonte Infr. financiada'!Z80+'Inversión 1 financiada'!Z80+VÚ!Z80+'Desmonte Infr. IAP'!Z80+'TOTAL INVERSION IAP'!Z80+'VÚ IAP'!Z80+Y80</f>
        <v>0</v>
      </c>
      <c r="AA80" s="61">
        <f>+'Desmonte Infr. financiada'!AA80+'Inversión 1 financiada'!AA80+VÚ!AA80+'Desmonte Infr. IAP'!AA80+'TOTAL INVERSION IAP'!AA80+'VÚ IAP'!AA80+Z80</f>
        <v>0</v>
      </c>
      <c r="AB80" s="61">
        <f>+'Desmonte Infr. financiada'!AB80+'Inversión 1 financiada'!AB80+VÚ!AB80+'Desmonte Infr. IAP'!AB80+'TOTAL INVERSION IAP'!AB80+'VÚ IAP'!AB80+AA80</f>
        <v>0</v>
      </c>
      <c r="AC80" s="61">
        <f>+'Desmonte Infr. financiada'!AC80+'Inversión 1 financiada'!AC80+VÚ!AC80+'Desmonte Infr. IAP'!AC80+'TOTAL INVERSION IAP'!AC80+'VÚ IAP'!AC80+AB80</f>
        <v>0</v>
      </c>
      <c r="AD80" s="61">
        <f>+'Desmonte Infr. financiada'!AD80+'Inversión 1 financiada'!AD80+VÚ!AD80+'Desmonte Infr. IAP'!AD80+'TOTAL INVERSION IAP'!AD80+'VÚ IAP'!AD80+AC80</f>
        <v>0</v>
      </c>
      <c r="AE80" s="61">
        <f>+'Desmonte Infr. financiada'!AE80+'Inversión 1 financiada'!AE80+VÚ!AE80+'Desmonte Infr. IAP'!AE80+'TOTAL INVERSION IAP'!AE80+'VÚ IAP'!AE80+AD80</f>
        <v>0</v>
      </c>
      <c r="AF80" s="61">
        <f>+'Desmonte Infr. financiada'!AF80+'Inversión 1 financiada'!AF80+VÚ!AF80+'Desmonte Infr. IAP'!AF80+'TOTAL INVERSION IAP'!AF80+'VÚ IAP'!AF80+AE80</f>
        <v>0</v>
      </c>
      <c r="AG80" s="61">
        <f>+'Desmonte Infr. financiada'!AG80+'Inversión 1 financiada'!AG80+VÚ!AG80+'Desmonte Infr. IAP'!AG80+'TOTAL INVERSION IAP'!AG80+'VÚ IAP'!AG80+AF80</f>
        <v>0</v>
      </c>
      <c r="AH80" s="61">
        <f>+'Desmonte Infr. financiada'!AH80+'Inversión 1 financiada'!AH80+VÚ!AH80+'Desmonte Infr. IAP'!AH80+'TOTAL INVERSION IAP'!AH80+'VÚ IAP'!AH80+AG80</f>
        <v>0</v>
      </c>
      <c r="AI80" s="61">
        <f>+'Desmonte Infr. financiada'!AI80+'Inversión 1 financiada'!AI80+VÚ!AI80+'Desmonte Infr. IAP'!AI80+'TOTAL INVERSION IAP'!AI80+'VÚ IAP'!AI80+AH80</f>
        <v>0</v>
      </c>
      <c r="AJ80" s="61">
        <f>+'Desmonte Infr. financiada'!AJ80+'Inversión 1 financiada'!AJ80+VÚ!AJ80+'Desmonte Infr. IAP'!AJ80+'TOTAL INVERSION IAP'!AJ80+'VÚ IAP'!AJ80+AI80</f>
        <v>0</v>
      </c>
      <c r="AK80" s="61">
        <f>+'Desmonte Infr. financiada'!AK80+'Inversión 1 financiada'!AK80+VÚ!AK80+'Desmonte Infr. IAP'!AK80+'TOTAL INVERSION IAP'!AK80+'VÚ IAP'!AK80+AJ80</f>
        <v>0</v>
      </c>
    </row>
    <row r="81" spans="2:37" hidden="1" x14ac:dyDescent="0.25">
      <c r="B81" s="469" t="s">
        <v>348</v>
      </c>
      <c r="C81" s="62" t="str">
        <f>+VLOOKUP(B81,'resumen UCAP'!$A$5:$O$329,2,0)</f>
        <v>PROYECTOR LED RGB 200W NUEVA</v>
      </c>
      <c r="D81" s="63">
        <f>+'Desmonte Infr. financiada'!D81</f>
        <v>200</v>
      </c>
      <c r="E81" s="63" t="str">
        <f>+VLOOKUP(B81,'resumen UCAP'!$A$5:$O$329,3,0)</f>
        <v>Un</v>
      </c>
      <c r="F81" s="64">
        <f>+VLOOKUP(B81,'resumen UCAP'!$A$5:$O$329,15,0)</f>
        <v>1079900</v>
      </c>
      <c r="G81" s="61">
        <v>9</v>
      </c>
      <c r="H81" s="61">
        <f>+'Desmonte Infr. financiada'!H81+'Inversión 1 financiada'!H81+VÚ!H81+'Desmonte Infr. IAP'!H81+'TOTAL INVERSION IAP'!H81+'VÚ IAP'!H81+G81</f>
        <v>9</v>
      </c>
      <c r="I81" s="475">
        <f>+'Desmonte Infr. financiada'!I81+'Inversión 1 financiada'!I81+VÚ!I81+'Desmonte Infr. IAP'!I81+'TOTAL INVERSION IAP'!I81+'VÚ IAP'!I81+H81</f>
        <v>9</v>
      </c>
      <c r="J81" s="61">
        <f>+'Desmonte Infr. financiada'!J81+'Inversión 1 financiada'!J81+VÚ!J81+'Desmonte Infr. IAP'!J81+'TOTAL INVERSION IAP'!J81+'VÚ IAP'!J81+I81</f>
        <v>9</v>
      </c>
      <c r="K81" s="61">
        <f>+'Desmonte Infr. financiada'!K81+'Inversión 1 financiada'!K81+VÚ!K81+'Desmonte Infr. IAP'!K81+'TOTAL INVERSION IAP'!K81+'VÚ IAP'!K81+J81</f>
        <v>9</v>
      </c>
      <c r="L81" s="61">
        <f>+'Desmonte Infr. financiada'!L81+'Inversión 1 financiada'!L81+VÚ!L81+'Desmonte Infr. IAP'!L81+'TOTAL INVERSION IAP'!L81+'VÚ IAP'!L81+K81</f>
        <v>9</v>
      </c>
      <c r="M81" s="61">
        <f>+'Desmonte Infr. financiada'!M81+'Inversión 1 financiada'!M81+VÚ!M81+'Desmonte Infr. IAP'!M81+'TOTAL INVERSION IAP'!M81+'VÚ IAP'!M81+L81</f>
        <v>9</v>
      </c>
      <c r="N81" s="61">
        <f>+'Desmonte Infr. financiada'!N81+'Inversión 1 financiada'!N81+VÚ!N81+'Desmonte Infr. IAP'!N81+'TOTAL INVERSION IAP'!N81+'VÚ IAP'!N81+M81</f>
        <v>9</v>
      </c>
      <c r="O81" s="61">
        <f>+'Desmonte Infr. financiada'!O81+'Inversión 1 financiada'!O81+VÚ!O81+'Desmonte Infr. IAP'!O81+'TOTAL INVERSION IAP'!O81+'VÚ IAP'!O81+N81</f>
        <v>9</v>
      </c>
      <c r="P81" s="61">
        <f>+'Desmonte Infr. financiada'!P81+'Inversión 1 financiada'!P81+VÚ!P81+'Desmonte Infr. IAP'!P81+'TOTAL INVERSION IAP'!P81+'VÚ IAP'!P81+O81</f>
        <v>9</v>
      </c>
      <c r="Q81" s="61">
        <f>+'Desmonte Infr. financiada'!Q81+'Inversión 1 financiada'!Q81+VÚ!Q81+'Desmonte Infr. IAP'!Q81+'TOTAL INVERSION IAP'!Q81+'VÚ IAP'!Q81+P81</f>
        <v>9</v>
      </c>
      <c r="R81" s="61">
        <f>+'Desmonte Infr. financiada'!R81+'Inversión 1 financiada'!R81+VÚ!R81+'Desmonte Infr. IAP'!R81+'TOTAL INVERSION IAP'!R81+'VÚ IAP'!R81+Q81</f>
        <v>9</v>
      </c>
      <c r="S81" s="61">
        <f>+'Desmonte Infr. financiada'!S81+'Inversión 1 financiada'!S81+VÚ!S81+'Desmonte Infr. IAP'!S81+'TOTAL INVERSION IAP'!S81+'VÚ IAP'!S81+R81</f>
        <v>9</v>
      </c>
      <c r="T81" s="61">
        <f>+'Desmonte Infr. financiada'!T81+'Inversión 1 financiada'!T81+VÚ!T81+'Desmonte Infr. IAP'!T81+'TOTAL INVERSION IAP'!T81+'VÚ IAP'!T81+S81</f>
        <v>9</v>
      </c>
      <c r="U81" s="61">
        <f>+'Desmonte Infr. financiada'!U81+'Inversión 1 financiada'!U81+VÚ!U81+'Desmonte Infr. IAP'!U81+'TOTAL INVERSION IAP'!U81+'VÚ IAP'!U81+T81</f>
        <v>9</v>
      </c>
      <c r="V81" s="61">
        <f>+'Desmonte Infr. financiada'!V81+'Inversión 1 financiada'!V81+VÚ!V81+'Desmonte Infr. IAP'!V81+'TOTAL INVERSION IAP'!V81+'VÚ IAP'!V81+U81</f>
        <v>9</v>
      </c>
      <c r="W81" s="61">
        <f>+'Desmonte Infr. financiada'!W81+'Inversión 1 financiada'!W81+VÚ!W81+'Desmonte Infr. IAP'!W81+'TOTAL INVERSION IAP'!W81+'VÚ IAP'!W81+V81</f>
        <v>0</v>
      </c>
      <c r="X81" s="61">
        <f>+'Desmonte Infr. financiada'!X81+'Inversión 1 financiada'!X81+VÚ!X81+'Desmonte Infr. IAP'!X81+'TOTAL INVERSION IAP'!X81+'VÚ IAP'!X81+W81</f>
        <v>0</v>
      </c>
      <c r="Y81" s="61">
        <f>+'Desmonte Infr. financiada'!Y81+'Inversión 1 financiada'!Y81+VÚ!Y81+'Desmonte Infr. IAP'!Y81+'TOTAL INVERSION IAP'!Y81+'VÚ IAP'!Y81+X81</f>
        <v>0</v>
      </c>
      <c r="Z81" s="61">
        <f>+'Desmonte Infr. financiada'!Z81+'Inversión 1 financiada'!Z81+VÚ!Z81+'Desmonte Infr. IAP'!Z81+'TOTAL INVERSION IAP'!Z81+'VÚ IAP'!Z81+Y81</f>
        <v>0</v>
      </c>
      <c r="AA81" s="61">
        <f>+'Desmonte Infr. financiada'!AA81+'Inversión 1 financiada'!AA81+VÚ!AA81+'Desmonte Infr. IAP'!AA81+'TOTAL INVERSION IAP'!AA81+'VÚ IAP'!AA81+Z81</f>
        <v>0</v>
      </c>
      <c r="AB81" s="61">
        <f>+'Desmonte Infr. financiada'!AB81+'Inversión 1 financiada'!AB81+VÚ!AB81+'Desmonte Infr. IAP'!AB81+'TOTAL INVERSION IAP'!AB81+'VÚ IAP'!AB81+AA81</f>
        <v>0</v>
      </c>
      <c r="AC81" s="61">
        <f>+'Desmonte Infr. financiada'!AC81+'Inversión 1 financiada'!AC81+VÚ!AC81+'Desmonte Infr. IAP'!AC81+'TOTAL INVERSION IAP'!AC81+'VÚ IAP'!AC81+AB81</f>
        <v>0</v>
      </c>
      <c r="AD81" s="61">
        <f>+'Desmonte Infr. financiada'!AD81+'Inversión 1 financiada'!AD81+VÚ!AD81+'Desmonte Infr. IAP'!AD81+'TOTAL INVERSION IAP'!AD81+'VÚ IAP'!AD81+AC81</f>
        <v>0</v>
      </c>
      <c r="AE81" s="61">
        <f>+'Desmonte Infr. financiada'!AE81+'Inversión 1 financiada'!AE81+VÚ!AE81+'Desmonte Infr. IAP'!AE81+'TOTAL INVERSION IAP'!AE81+'VÚ IAP'!AE81+AD81</f>
        <v>0</v>
      </c>
      <c r="AF81" s="61">
        <f>+'Desmonte Infr. financiada'!AF81+'Inversión 1 financiada'!AF81+VÚ!AF81+'Desmonte Infr. IAP'!AF81+'TOTAL INVERSION IAP'!AF81+'VÚ IAP'!AF81+AE81</f>
        <v>0</v>
      </c>
      <c r="AG81" s="61">
        <f>+'Desmonte Infr. financiada'!AG81+'Inversión 1 financiada'!AG81+VÚ!AG81+'Desmonte Infr. IAP'!AG81+'TOTAL INVERSION IAP'!AG81+'VÚ IAP'!AG81+AF81</f>
        <v>0</v>
      </c>
      <c r="AH81" s="61">
        <f>+'Desmonte Infr. financiada'!AH81+'Inversión 1 financiada'!AH81+VÚ!AH81+'Desmonte Infr. IAP'!AH81+'TOTAL INVERSION IAP'!AH81+'VÚ IAP'!AH81+AG81</f>
        <v>0</v>
      </c>
      <c r="AI81" s="61">
        <f>+'Desmonte Infr. financiada'!AI81+'Inversión 1 financiada'!AI81+VÚ!AI81+'Desmonte Infr. IAP'!AI81+'TOTAL INVERSION IAP'!AI81+'VÚ IAP'!AI81+AH81</f>
        <v>0</v>
      </c>
      <c r="AJ81" s="61">
        <f>+'Desmonte Infr. financiada'!AJ81+'Inversión 1 financiada'!AJ81+VÚ!AJ81+'Desmonte Infr. IAP'!AJ81+'TOTAL INVERSION IAP'!AJ81+'VÚ IAP'!AJ81+AI81</f>
        <v>0</v>
      </c>
      <c r="AK81" s="61">
        <f>+'Desmonte Infr. financiada'!AK81+'Inversión 1 financiada'!AK81+VÚ!AK81+'Desmonte Infr. IAP'!AK81+'TOTAL INVERSION IAP'!AK81+'VÚ IAP'!AK81+AJ81</f>
        <v>0</v>
      </c>
    </row>
    <row r="82" spans="2:37" hidden="1" x14ac:dyDescent="0.25">
      <c r="B82" s="469" t="s">
        <v>349</v>
      </c>
      <c r="C82" s="62" t="str">
        <f>+VLOOKUP(B82,'resumen UCAP'!$A$5:$O$329,2,0)</f>
        <v>PROYECTOR LED LED 50W NUEVA</v>
      </c>
      <c r="D82" s="63">
        <f>+'Desmonte Infr. financiada'!D82</f>
        <v>50</v>
      </c>
      <c r="E82" s="63" t="str">
        <f>+VLOOKUP(B82,'resumen UCAP'!$A$5:$O$329,3,0)</f>
        <v>Un</v>
      </c>
      <c r="F82" s="64">
        <f>+VLOOKUP(B82,'resumen UCAP'!$A$5:$O$329,15,0)</f>
        <v>598300</v>
      </c>
      <c r="G82" s="61">
        <v>2</v>
      </c>
      <c r="H82" s="61">
        <f>+'Desmonte Infr. financiada'!H82+'Inversión 1 financiada'!H82+VÚ!H82+'Desmonte Infr. IAP'!H82+'TOTAL INVERSION IAP'!H82+'VÚ IAP'!H82+G82</f>
        <v>2</v>
      </c>
      <c r="I82" s="475">
        <f>+'Desmonte Infr. financiada'!I82+'Inversión 1 financiada'!I82+VÚ!I82+'Desmonte Infr. IAP'!I82+'TOTAL INVERSION IAP'!I82+'VÚ IAP'!I82+H82</f>
        <v>2</v>
      </c>
      <c r="J82" s="61">
        <f>+'Desmonte Infr. financiada'!J82+'Inversión 1 financiada'!J82+VÚ!J82+'Desmonte Infr. IAP'!J82+'TOTAL INVERSION IAP'!J82+'VÚ IAP'!J82+I82</f>
        <v>2</v>
      </c>
      <c r="K82" s="61">
        <f>+'Desmonte Infr. financiada'!K82+'Inversión 1 financiada'!K82+VÚ!K82+'Desmonte Infr. IAP'!K82+'TOTAL INVERSION IAP'!K82+'VÚ IAP'!K82+J82</f>
        <v>2</v>
      </c>
      <c r="L82" s="61">
        <f>+'Desmonte Infr. financiada'!L82+'Inversión 1 financiada'!L82+VÚ!L82+'Desmonte Infr. IAP'!L82+'TOTAL INVERSION IAP'!L82+'VÚ IAP'!L82+K82</f>
        <v>2</v>
      </c>
      <c r="M82" s="61">
        <f>+'Desmonte Infr. financiada'!M82+'Inversión 1 financiada'!M82+VÚ!M82+'Desmonte Infr. IAP'!M82+'TOTAL INVERSION IAP'!M82+'VÚ IAP'!M82+L82</f>
        <v>2</v>
      </c>
      <c r="N82" s="61">
        <f>+'Desmonte Infr. financiada'!N82+'Inversión 1 financiada'!N82+VÚ!N82+'Desmonte Infr. IAP'!N82+'TOTAL INVERSION IAP'!N82+'VÚ IAP'!N82+M82</f>
        <v>2</v>
      </c>
      <c r="O82" s="61">
        <f>+'Desmonte Infr. financiada'!O82+'Inversión 1 financiada'!O82+VÚ!O82+'Desmonte Infr. IAP'!O82+'TOTAL INVERSION IAP'!O82+'VÚ IAP'!O82+N82</f>
        <v>2</v>
      </c>
      <c r="P82" s="61">
        <f>+'Desmonte Infr. financiada'!P82+'Inversión 1 financiada'!P82+VÚ!P82+'Desmonte Infr. IAP'!P82+'TOTAL INVERSION IAP'!P82+'VÚ IAP'!P82+O82</f>
        <v>2</v>
      </c>
      <c r="Q82" s="61">
        <f>+'Desmonte Infr. financiada'!Q82+'Inversión 1 financiada'!Q82+VÚ!Q82+'Desmonte Infr. IAP'!Q82+'TOTAL INVERSION IAP'!Q82+'VÚ IAP'!Q82+P82</f>
        <v>2</v>
      </c>
      <c r="R82" s="61">
        <f>+'Desmonte Infr. financiada'!R82+'Inversión 1 financiada'!R82+VÚ!R82+'Desmonte Infr. IAP'!R82+'TOTAL INVERSION IAP'!R82+'VÚ IAP'!R82+Q82</f>
        <v>2</v>
      </c>
      <c r="S82" s="61">
        <f>+'Desmonte Infr. financiada'!S82+'Inversión 1 financiada'!S82+VÚ!S82+'Desmonte Infr. IAP'!S82+'TOTAL INVERSION IAP'!S82+'VÚ IAP'!S82+R82</f>
        <v>2</v>
      </c>
      <c r="T82" s="61">
        <f>+'Desmonte Infr. financiada'!T82+'Inversión 1 financiada'!T82+VÚ!T82+'Desmonte Infr. IAP'!T82+'TOTAL INVERSION IAP'!T82+'VÚ IAP'!T82+S82</f>
        <v>2</v>
      </c>
      <c r="U82" s="61">
        <f>+'Desmonte Infr. financiada'!U82+'Inversión 1 financiada'!U82+VÚ!U82+'Desmonte Infr. IAP'!U82+'TOTAL INVERSION IAP'!U82+'VÚ IAP'!U82+T82</f>
        <v>2</v>
      </c>
      <c r="V82" s="61">
        <f>+'Desmonte Infr. financiada'!V82+'Inversión 1 financiada'!V82+VÚ!V82+'Desmonte Infr. IAP'!V82+'TOTAL INVERSION IAP'!V82+'VÚ IAP'!V82+U82</f>
        <v>2</v>
      </c>
      <c r="W82" s="61">
        <f>+'Desmonte Infr. financiada'!W82+'Inversión 1 financiada'!W82+VÚ!W82+'Desmonte Infr. IAP'!W82+'TOTAL INVERSION IAP'!W82+'VÚ IAP'!W82+V82</f>
        <v>0</v>
      </c>
      <c r="X82" s="61">
        <f>+'Desmonte Infr. financiada'!X82+'Inversión 1 financiada'!X82+VÚ!X82+'Desmonte Infr. IAP'!X82+'TOTAL INVERSION IAP'!X82+'VÚ IAP'!X82+W82</f>
        <v>0</v>
      </c>
      <c r="Y82" s="61">
        <f>+'Desmonte Infr. financiada'!Y82+'Inversión 1 financiada'!Y82+VÚ!Y82+'Desmonte Infr. IAP'!Y82+'TOTAL INVERSION IAP'!Y82+'VÚ IAP'!Y82+X82</f>
        <v>0</v>
      </c>
      <c r="Z82" s="61">
        <f>+'Desmonte Infr. financiada'!Z82+'Inversión 1 financiada'!Z82+VÚ!Z82+'Desmonte Infr. IAP'!Z82+'TOTAL INVERSION IAP'!Z82+'VÚ IAP'!Z82+Y82</f>
        <v>0</v>
      </c>
      <c r="AA82" s="61">
        <f>+'Desmonte Infr. financiada'!AA82+'Inversión 1 financiada'!AA82+VÚ!AA82+'Desmonte Infr. IAP'!AA82+'TOTAL INVERSION IAP'!AA82+'VÚ IAP'!AA82+Z82</f>
        <v>0</v>
      </c>
      <c r="AB82" s="61">
        <f>+'Desmonte Infr. financiada'!AB82+'Inversión 1 financiada'!AB82+VÚ!AB82+'Desmonte Infr. IAP'!AB82+'TOTAL INVERSION IAP'!AB82+'VÚ IAP'!AB82+AA82</f>
        <v>0</v>
      </c>
      <c r="AC82" s="61">
        <f>+'Desmonte Infr. financiada'!AC82+'Inversión 1 financiada'!AC82+VÚ!AC82+'Desmonte Infr. IAP'!AC82+'TOTAL INVERSION IAP'!AC82+'VÚ IAP'!AC82+AB82</f>
        <v>0</v>
      </c>
      <c r="AD82" s="61">
        <f>+'Desmonte Infr. financiada'!AD82+'Inversión 1 financiada'!AD82+VÚ!AD82+'Desmonte Infr. IAP'!AD82+'TOTAL INVERSION IAP'!AD82+'VÚ IAP'!AD82+AC82</f>
        <v>0</v>
      </c>
      <c r="AE82" s="61">
        <f>+'Desmonte Infr. financiada'!AE82+'Inversión 1 financiada'!AE82+VÚ!AE82+'Desmonte Infr. IAP'!AE82+'TOTAL INVERSION IAP'!AE82+'VÚ IAP'!AE82+AD82</f>
        <v>0</v>
      </c>
      <c r="AF82" s="61">
        <f>+'Desmonte Infr. financiada'!AF82+'Inversión 1 financiada'!AF82+VÚ!AF82+'Desmonte Infr. IAP'!AF82+'TOTAL INVERSION IAP'!AF82+'VÚ IAP'!AF82+AE82</f>
        <v>0</v>
      </c>
      <c r="AG82" s="61">
        <f>+'Desmonte Infr. financiada'!AG82+'Inversión 1 financiada'!AG82+VÚ!AG82+'Desmonte Infr. IAP'!AG82+'TOTAL INVERSION IAP'!AG82+'VÚ IAP'!AG82+AF82</f>
        <v>0</v>
      </c>
      <c r="AH82" s="61">
        <f>+'Desmonte Infr. financiada'!AH82+'Inversión 1 financiada'!AH82+VÚ!AH82+'Desmonte Infr. IAP'!AH82+'TOTAL INVERSION IAP'!AH82+'VÚ IAP'!AH82+AG82</f>
        <v>0</v>
      </c>
      <c r="AI82" s="61">
        <f>+'Desmonte Infr. financiada'!AI82+'Inversión 1 financiada'!AI82+VÚ!AI82+'Desmonte Infr. IAP'!AI82+'TOTAL INVERSION IAP'!AI82+'VÚ IAP'!AI82+AH82</f>
        <v>0</v>
      </c>
      <c r="AJ82" s="61">
        <f>+'Desmonte Infr. financiada'!AJ82+'Inversión 1 financiada'!AJ82+VÚ!AJ82+'Desmonte Infr. IAP'!AJ82+'TOTAL INVERSION IAP'!AJ82+'VÚ IAP'!AJ82+AI82</f>
        <v>0</v>
      </c>
      <c r="AK82" s="61">
        <f>+'Desmonte Infr. financiada'!AK82+'Inversión 1 financiada'!AK82+VÚ!AK82+'Desmonte Infr. IAP'!AK82+'TOTAL INVERSION IAP'!AK82+'VÚ IAP'!AK82+AJ82</f>
        <v>0</v>
      </c>
    </row>
    <row r="83" spans="2:37" hidden="1" x14ac:dyDescent="0.25">
      <c r="B83" s="469" t="s">
        <v>509</v>
      </c>
      <c r="C83" s="62" t="str">
        <f>+VLOOKUP(B83,'resumen UCAP'!$A$5:$O$329,2,0)</f>
        <v>ETIQUETA LUMINARIA 250W</v>
      </c>
      <c r="D83" s="63">
        <f>+'Desmonte Infr. financiada'!D83</f>
        <v>279</v>
      </c>
      <c r="E83" s="63" t="str">
        <f>+VLOOKUP(B83,'resumen UCAP'!$A$5:$O$329,3,0)</f>
        <v>Un</v>
      </c>
      <c r="F83" s="64">
        <f>+VLOOKUP(B83,'resumen UCAP'!$A$5:$O$329,15,0)</f>
        <v>509142</v>
      </c>
      <c r="G83" s="61">
        <v>10</v>
      </c>
      <c r="H83" s="61">
        <f>+'Desmonte Infr. financiada'!H83+'Inversión 1 financiada'!H83+VÚ!H83+'Desmonte Infr. IAP'!H83+'TOTAL INVERSION IAP'!H83+'VÚ IAP'!H83+G83</f>
        <v>10</v>
      </c>
      <c r="I83" s="475">
        <f>+'Desmonte Infr. financiada'!I83+'Inversión 1 financiada'!I83+VÚ!I83+'Desmonte Infr. IAP'!I83+'TOTAL INVERSION IAP'!I83+'VÚ IAP'!I83+H83</f>
        <v>10</v>
      </c>
      <c r="J83" s="61">
        <f>+'Desmonte Infr. financiada'!J83+'Inversión 1 financiada'!J83+VÚ!J83+'Desmonte Infr. IAP'!J83+'TOTAL INVERSION IAP'!J83+'VÚ IAP'!J83+I83</f>
        <v>10</v>
      </c>
      <c r="K83" s="61">
        <f>+'Desmonte Infr. financiada'!K83+'Inversión 1 financiada'!K83+VÚ!K83+'Desmonte Infr. IAP'!K83+'TOTAL INVERSION IAP'!K83+'VÚ IAP'!K83+J83</f>
        <v>10</v>
      </c>
      <c r="L83" s="61">
        <f>+'Desmonte Infr. financiada'!L83+'Inversión 1 financiada'!L83+VÚ!L83+'Desmonte Infr. IAP'!L83+'TOTAL INVERSION IAP'!L83+'VÚ IAP'!L83+K83</f>
        <v>10</v>
      </c>
      <c r="M83" s="61">
        <f>+'Desmonte Infr. financiada'!M83+'Inversión 1 financiada'!M83+VÚ!M83+'Desmonte Infr. IAP'!M83+'TOTAL INVERSION IAP'!M83+'VÚ IAP'!M83+L83</f>
        <v>10</v>
      </c>
      <c r="N83" s="61">
        <f>+'Desmonte Infr. financiada'!N83+'Inversión 1 financiada'!N83+VÚ!N83+'Desmonte Infr. IAP'!N83+'TOTAL INVERSION IAP'!N83+'VÚ IAP'!N83+M83</f>
        <v>10</v>
      </c>
      <c r="O83" s="61">
        <f>+'Desmonte Infr. financiada'!O83+'Inversión 1 financiada'!O83+VÚ!O83+'Desmonte Infr. IAP'!O83+'TOTAL INVERSION IAP'!O83+'VÚ IAP'!O83+N83</f>
        <v>10</v>
      </c>
      <c r="P83" s="61">
        <f>+'Desmonte Infr. financiada'!P83+'Inversión 1 financiada'!P83+VÚ!P83+'Desmonte Infr. IAP'!P83+'TOTAL INVERSION IAP'!P83+'VÚ IAP'!P83+O83</f>
        <v>10</v>
      </c>
      <c r="Q83" s="61">
        <f>+'Desmonte Infr. financiada'!Q83+'Inversión 1 financiada'!Q83+VÚ!Q83+'Desmonte Infr. IAP'!Q83+'TOTAL INVERSION IAP'!Q83+'VÚ IAP'!Q83+P83</f>
        <v>10</v>
      </c>
      <c r="R83" s="61">
        <f>+'Desmonte Infr. financiada'!R83+'Inversión 1 financiada'!R83+VÚ!R83+'Desmonte Infr. IAP'!R83+'TOTAL INVERSION IAP'!R83+'VÚ IAP'!R83+Q83</f>
        <v>10</v>
      </c>
      <c r="S83" s="61">
        <f>+'Desmonte Infr. financiada'!S83+'Inversión 1 financiada'!S83+VÚ!S83+'Desmonte Infr. IAP'!S83+'TOTAL INVERSION IAP'!S83+'VÚ IAP'!S83+R83</f>
        <v>10</v>
      </c>
      <c r="T83" s="61">
        <f>+'Desmonte Infr. financiada'!T83+'Inversión 1 financiada'!T83+VÚ!T83+'Desmonte Infr. IAP'!T83+'TOTAL INVERSION IAP'!T83+'VÚ IAP'!T83+S83</f>
        <v>10</v>
      </c>
      <c r="U83" s="61">
        <f>+'Desmonte Infr. financiada'!U83+'Inversión 1 financiada'!U83+VÚ!U83+'Desmonte Infr. IAP'!U83+'TOTAL INVERSION IAP'!U83+'VÚ IAP'!U83+T83</f>
        <v>10</v>
      </c>
      <c r="V83" s="61">
        <f>+'Desmonte Infr. financiada'!V83+'Inversión 1 financiada'!V83+VÚ!V83+'Desmonte Infr. IAP'!V83+'TOTAL INVERSION IAP'!V83+'VÚ IAP'!V83+U83</f>
        <v>10</v>
      </c>
      <c r="W83" s="61">
        <f>+'Desmonte Infr. financiada'!W83+'Inversión 1 financiada'!W83+VÚ!W83+'Desmonte Infr. IAP'!W83+'TOTAL INVERSION IAP'!W83+'VÚ IAP'!W83+V83</f>
        <v>0</v>
      </c>
      <c r="X83" s="61">
        <f>+'Desmonte Infr. financiada'!X83+'Inversión 1 financiada'!X83+VÚ!X83+'Desmonte Infr. IAP'!X83+'TOTAL INVERSION IAP'!X83+'VÚ IAP'!X83+W83</f>
        <v>0</v>
      </c>
      <c r="Y83" s="61">
        <f>+'Desmonte Infr. financiada'!Y83+'Inversión 1 financiada'!Y83+VÚ!Y83+'Desmonte Infr. IAP'!Y83+'TOTAL INVERSION IAP'!Y83+'VÚ IAP'!Y83+X83</f>
        <v>0</v>
      </c>
      <c r="Z83" s="61">
        <f>+'Desmonte Infr. financiada'!Z83+'Inversión 1 financiada'!Z83+VÚ!Z83+'Desmonte Infr. IAP'!Z83+'TOTAL INVERSION IAP'!Z83+'VÚ IAP'!Z83+Y83</f>
        <v>0</v>
      </c>
      <c r="AA83" s="61">
        <f>+'Desmonte Infr. financiada'!AA83+'Inversión 1 financiada'!AA83+VÚ!AA83+'Desmonte Infr. IAP'!AA83+'TOTAL INVERSION IAP'!AA83+'VÚ IAP'!AA83+Z83</f>
        <v>0</v>
      </c>
      <c r="AB83" s="61">
        <f>+'Desmonte Infr. financiada'!AB83+'Inversión 1 financiada'!AB83+VÚ!AB83+'Desmonte Infr. IAP'!AB83+'TOTAL INVERSION IAP'!AB83+'VÚ IAP'!AB83+AA83</f>
        <v>0</v>
      </c>
      <c r="AC83" s="61">
        <f>+'Desmonte Infr. financiada'!AC83+'Inversión 1 financiada'!AC83+VÚ!AC83+'Desmonte Infr. IAP'!AC83+'TOTAL INVERSION IAP'!AC83+'VÚ IAP'!AC83+AB83</f>
        <v>0</v>
      </c>
      <c r="AD83" s="61">
        <f>+'Desmonte Infr. financiada'!AD83+'Inversión 1 financiada'!AD83+VÚ!AD83+'Desmonte Infr. IAP'!AD83+'TOTAL INVERSION IAP'!AD83+'VÚ IAP'!AD83+AC83</f>
        <v>0</v>
      </c>
      <c r="AE83" s="61">
        <f>+'Desmonte Infr. financiada'!AE83+'Inversión 1 financiada'!AE83+VÚ!AE83+'Desmonte Infr. IAP'!AE83+'TOTAL INVERSION IAP'!AE83+'VÚ IAP'!AE83+AD83</f>
        <v>0</v>
      </c>
      <c r="AF83" s="61">
        <f>+'Desmonte Infr. financiada'!AF83+'Inversión 1 financiada'!AF83+VÚ!AF83+'Desmonte Infr. IAP'!AF83+'TOTAL INVERSION IAP'!AF83+'VÚ IAP'!AF83+AE83</f>
        <v>0</v>
      </c>
      <c r="AG83" s="61">
        <f>+'Desmonte Infr. financiada'!AG83+'Inversión 1 financiada'!AG83+VÚ!AG83+'Desmonte Infr. IAP'!AG83+'TOTAL INVERSION IAP'!AG83+'VÚ IAP'!AG83+AF83</f>
        <v>0</v>
      </c>
      <c r="AH83" s="61">
        <f>+'Desmonte Infr. financiada'!AH83+'Inversión 1 financiada'!AH83+VÚ!AH83+'Desmonte Infr. IAP'!AH83+'TOTAL INVERSION IAP'!AH83+'VÚ IAP'!AH83+AG83</f>
        <v>0</v>
      </c>
      <c r="AI83" s="61">
        <f>+'Desmonte Infr. financiada'!AI83+'Inversión 1 financiada'!AI83+VÚ!AI83+'Desmonte Infr. IAP'!AI83+'TOTAL INVERSION IAP'!AI83+'VÚ IAP'!AI83+AH83</f>
        <v>0</v>
      </c>
      <c r="AJ83" s="61">
        <f>+'Desmonte Infr. financiada'!AJ83+'Inversión 1 financiada'!AJ83+VÚ!AJ83+'Desmonte Infr. IAP'!AJ83+'TOTAL INVERSION IAP'!AJ83+'VÚ IAP'!AJ83+AI83</f>
        <v>0</v>
      </c>
      <c r="AK83" s="61">
        <f>+'Desmonte Infr. financiada'!AK83+'Inversión 1 financiada'!AK83+VÚ!AK83+'Desmonte Infr. IAP'!AK83+'TOTAL INVERSION IAP'!AK83+'VÚ IAP'!AK83+AJ83</f>
        <v>0</v>
      </c>
    </row>
    <row r="84" spans="2:37" hidden="1" x14ac:dyDescent="0.25">
      <c r="B84" s="469" t="s">
        <v>510</v>
      </c>
      <c r="C84" s="62" t="str">
        <f>+VLOOKUP(B84,'resumen UCAP'!$A$5:$O$329,2,0)</f>
        <v>PROYECTOR LED 50W NUEVO</v>
      </c>
      <c r="D84" s="63">
        <f>+'Desmonte Infr. financiada'!D84</f>
        <v>50</v>
      </c>
      <c r="E84" s="63" t="str">
        <f>+VLOOKUP(B84,'resumen UCAP'!$A$5:$O$329,3,0)</f>
        <v>Un</v>
      </c>
      <c r="F84" s="64">
        <f>+VLOOKUP(B84,'resumen UCAP'!$A$5:$O$329,15,0)</f>
        <v>134677</v>
      </c>
      <c r="G84" s="61">
        <v>3</v>
      </c>
      <c r="H84" s="61">
        <f>+'Desmonte Infr. financiada'!H84+'Inversión 1 financiada'!H84+VÚ!H84+'Desmonte Infr. IAP'!H84+'TOTAL INVERSION IAP'!H84+'VÚ IAP'!H84+G84</f>
        <v>3</v>
      </c>
      <c r="I84" s="475">
        <f>+'Desmonte Infr. financiada'!I84+'Inversión 1 financiada'!I84+VÚ!I84+'Desmonte Infr. IAP'!I84+'TOTAL INVERSION IAP'!I84+'VÚ IAP'!I84+H84</f>
        <v>3</v>
      </c>
      <c r="J84" s="61">
        <f>+'Desmonte Infr. financiada'!J84+'Inversión 1 financiada'!J84+VÚ!J84+'Desmonte Infr. IAP'!J84+'TOTAL INVERSION IAP'!J84+'VÚ IAP'!J84+I84</f>
        <v>3</v>
      </c>
      <c r="K84" s="61">
        <f>+'Desmonte Infr. financiada'!K84+'Inversión 1 financiada'!K84+VÚ!K84+'Desmonte Infr. IAP'!K84+'TOTAL INVERSION IAP'!K84+'VÚ IAP'!K84+J84</f>
        <v>3</v>
      </c>
      <c r="L84" s="61">
        <f>+'Desmonte Infr. financiada'!L84+'Inversión 1 financiada'!L84+VÚ!L84+'Desmonte Infr. IAP'!L84+'TOTAL INVERSION IAP'!L84+'VÚ IAP'!L84+K84</f>
        <v>3</v>
      </c>
      <c r="M84" s="61">
        <f>+'Desmonte Infr. financiada'!M84+'Inversión 1 financiada'!M84+VÚ!M84+'Desmonte Infr. IAP'!M84+'TOTAL INVERSION IAP'!M84+'VÚ IAP'!M84+L84</f>
        <v>3</v>
      </c>
      <c r="N84" s="61">
        <f>+'Desmonte Infr. financiada'!N84+'Inversión 1 financiada'!N84+VÚ!N84+'Desmonte Infr. IAP'!N84+'TOTAL INVERSION IAP'!N84+'VÚ IAP'!N84+M84</f>
        <v>3</v>
      </c>
      <c r="O84" s="61">
        <f>+'Desmonte Infr. financiada'!O84+'Inversión 1 financiada'!O84+VÚ!O84+'Desmonte Infr. IAP'!O84+'TOTAL INVERSION IAP'!O84+'VÚ IAP'!O84+N84</f>
        <v>3</v>
      </c>
      <c r="P84" s="61">
        <f>+'Desmonte Infr. financiada'!P84+'Inversión 1 financiada'!P84+VÚ!P84+'Desmonte Infr. IAP'!P84+'TOTAL INVERSION IAP'!P84+'VÚ IAP'!P84+O84</f>
        <v>3</v>
      </c>
      <c r="Q84" s="61">
        <f>+'Desmonte Infr. financiada'!Q84+'Inversión 1 financiada'!Q84+VÚ!Q84+'Desmonte Infr. IAP'!Q84+'TOTAL INVERSION IAP'!Q84+'VÚ IAP'!Q84+P84</f>
        <v>3</v>
      </c>
      <c r="R84" s="61">
        <f>+'Desmonte Infr. financiada'!R84+'Inversión 1 financiada'!R84+VÚ!R84+'Desmonte Infr. IAP'!R84+'TOTAL INVERSION IAP'!R84+'VÚ IAP'!R84+Q84</f>
        <v>3</v>
      </c>
      <c r="S84" s="61">
        <f>+'Desmonte Infr. financiada'!S84+'Inversión 1 financiada'!S84+VÚ!S84+'Desmonte Infr. IAP'!S84+'TOTAL INVERSION IAP'!S84+'VÚ IAP'!S84+R84</f>
        <v>3</v>
      </c>
      <c r="T84" s="61">
        <f>+'Desmonte Infr. financiada'!T84+'Inversión 1 financiada'!T84+VÚ!T84+'Desmonte Infr. IAP'!T84+'TOTAL INVERSION IAP'!T84+'VÚ IAP'!T84+S84</f>
        <v>3</v>
      </c>
      <c r="U84" s="61">
        <f>+'Desmonte Infr. financiada'!U84+'Inversión 1 financiada'!U84+VÚ!U84+'Desmonte Infr. IAP'!U84+'TOTAL INVERSION IAP'!U84+'VÚ IAP'!U84+T84</f>
        <v>3</v>
      </c>
      <c r="V84" s="61">
        <f>+'Desmonte Infr. financiada'!V84+'Inversión 1 financiada'!V84+VÚ!V84+'Desmonte Infr. IAP'!V84+'TOTAL INVERSION IAP'!V84+'VÚ IAP'!V84+U84</f>
        <v>3</v>
      </c>
      <c r="W84" s="61">
        <f>+'Desmonte Infr. financiada'!W84+'Inversión 1 financiada'!W84+VÚ!W84+'Desmonte Infr. IAP'!W84+'TOTAL INVERSION IAP'!W84+'VÚ IAP'!W84+V84</f>
        <v>0</v>
      </c>
      <c r="X84" s="61">
        <f>+'Desmonte Infr. financiada'!X84+'Inversión 1 financiada'!X84+VÚ!X84+'Desmonte Infr. IAP'!X84+'TOTAL INVERSION IAP'!X84+'VÚ IAP'!X84+W84</f>
        <v>0</v>
      </c>
      <c r="Y84" s="61">
        <f>+'Desmonte Infr. financiada'!Y84+'Inversión 1 financiada'!Y84+VÚ!Y84+'Desmonte Infr. IAP'!Y84+'TOTAL INVERSION IAP'!Y84+'VÚ IAP'!Y84+X84</f>
        <v>0</v>
      </c>
      <c r="Z84" s="61">
        <f>+'Desmonte Infr. financiada'!Z84+'Inversión 1 financiada'!Z84+VÚ!Z84+'Desmonte Infr. IAP'!Z84+'TOTAL INVERSION IAP'!Z84+'VÚ IAP'!Z84+Y84</f>
        <v>0</v>
      </c>
      <c r="AA84" s="61">
        <f>+'Desmonte Infr. financiada'!AA84+'Inversión 1 financiada'!AA84+VÚ!AA84+'Desmonte Infr. IAP'!AA84+'TOTAL INVERSION IAP'!AA84+'VÚ IAP'!AA84+Z84</f>
        <v>0</v>
      </c>
      <c r="AB84" s="61">
        <f>+'Desmonte Infr. financiada'!AB84+'Inversión 1 financiada'!AB84+VÚ!AB84+'Desmonte Infr. IAP'!AB84+'TOTAL INVERSION IAP'!AB84+'VÚ IAP'!AB84+AA84</f>
        <v>0</v>
      </c>
      <c r="AC84" s="61">
        <f>+'Desmonte Infr. financiada'!AC84+'Inversión 1 financiada'!AC84+VÚ!AC84+'Desmonte Infr. IAP'!AC84+'TOTAL INVERSION IAP'!AC84+'VÚ IAP'!AC84+AB84</f>
        <v>0</v>
      </c>
      <c r="AD84" s="61">
        <f>+'Desmonte Infr. financiada'!AD84+'Inversión 1 financiada'!AD84+VÚ!AD84+'Desmonte Infr. IAP'!AD84+'TOTAL INVERSION IAP'!AD84+'VÚ IAP'!AD84+AC84</f>
        <v>0</v>
      </c>
      <c r="AE84" s="61">
        <f>+'Desmonte Infr. financiada'!AE84+'Inversión 1 financiada'!AE84+VÚ!AE84+'Desmonte Infr. IAP'!AE84+'TOTAL INVERSION IAP'!AE84+'VÚ IAP'!AE84+AD84</f>
        <v>0</v>
      </c>
      <c r="AF84" s="61">
        <f>+'Desmonte Infr. financiada'!AF84+'Inversión 1 financiada'!AF84+VÚ!AF84+'Desmonte Infr. IAP'!AF84+'TOTAL INVERSION IAP'!AF84+'VÚ IAP'!AF84+AE84</f>
        <v>0</v>
      </c>
      <c r="AG84" s="61">
        <f>+'Desmonte Infr. financiada'!AG84+'Inversión 1 financiada'!AG84+VÚ!AG84+'Desmonte Infr. IAP'!AG84+'TOTAL INVERSION IAP'!AG84+'VÚ IAP'!AG84+AF84</f>
        <v>0</v>
      </c>
      <c r="AH84" s="61">
        <f>+'Desmonte Infr. financiada'!AH84+'Inversión 1 financiada'!AH84+VÚ!AH84+'Desmonte Infr. IAP'!AH84+'TOTAL INVERSION IAP'!AH84+'VÚ IAP'!AH84+AG84</f>
        <v>0</v>
      </c>
      <c r="AI84" s="61">
        <f>+'Desmonte Infr. financiada'!AI84+'Inversión 1 financiada'!AI84+VÚ!AI84+'Desmonte Infr. IAP'!AI84+'TOTAL INVERSION IAP'!AI84+'VÚ IAP'!AI84+AH84</f>
        <v>0</v>
      </c>
      <c r="AJ84" s="61">
        <f>+'Desmonte Infr. financiada'!AJ84+'Inversión 1 financiada'!AJ84+VÚ!AJ84+'Desmonte Infr. IAP'!AJ84+'TOTAL INVERSION IAP'!AJ84+'VÚ IAP'!AJ84+AI84</f>
        <v>0</v>
      </c>
      <c r="AK84" s="61">
        <f>+'Desmonte Infr. financiada'!AK84+'Inversión 1 financiada'!AK84+VÚ!AK84+'Desmonte Infr. IAP'!AK84+'TOTAL INVERSION IAP'!AK84+'VÚ IAP'!AK84+AJ84</f>
        <v>0</v>
      </c>
    </row>
    <row r="85" spans="2:37" hidden="1" x14ac:dyDescent="0.25">
      <c r="B85" s="469" t="s">
        <v>511</v>
      </c>
      <c r="C85" s="62" t="str">
        <f>+VLOOKUP(B85,'resumen UCAP'!$A$5:$O$329,2,0)</f>
        <v>PROYECTOR MH 150W NUEVO</v>
      </c>
      <c r="D85" s="63">
        <f>+'Desmonte Infr. financiada'!D85</f>
        <v>169</v>
      </c>
      <c r="E85" s="63" t="str">
        <f>+VLOOKUP(B85,'resumen UCAP'!$A$5:$O$329,3,0)</f>
        <v>Un</v>
      </c>
      <c r="F85" s="64">
        <f>+VLOOKUP(B85,'resumen UCAP'!$A$5:$O$329,15,0)</f>
        <v>352663</v>
      </c>
      <c r="G85" s="124">
        <v>4</v>
      </c>
      <c r="H85" s="61">
        <f>+'Desmonte Infr. financiada'!H85+'Inversión 1 financiada'!H85+VÚ!H85+'Desmonte Infr. IAP'!H85+'TOTAL INVERSION IAP'!H85+'VÚ IAP'!H85+G85</f>
        <v>0</v>
      </c>
      <c r="I85" s="475">
        <f>+'Desmonte Infr. financiada'!I85+'Inversión 1 financiada'!I85+VÚ!I85+'Desmonte Infr. IAP'!I85+'TOTAL INVERSION IAP'!I85+'VÚ IAP'!I85+H85</f>
        <v>0</v>
      </c>
      <c r="J85" s="61">
        <f>+'Desmonte Infr. financiada'!J85+'Inversión 1 financiada'!J85+VÚ!J85+'Desmonte Infr. IAP'!J85+'TOTAL INVERSION IAP'!J85+'VÚ IAP'!J85+I85</f>
        <v>0</v>
      </c>
      <c r="K85" s="61">
        <f>+'Desmonte Infr. financiada'!K85+'Inversión 1 financiada'!K85+VÚ!K85+'Desmonte Infr. IAP'!K85+'TOTAL INVERSION IAP'!K85+'VÚ IAP'!K85+J85</f>
        <v>0</v>
      </c>
      <c r="L85" s="61">
        <f>+'Desmonte Infr. financiada'!L85+'Inversión 1 financiada'!L85+VÚ!L85+'Desmonte Infr. IAP'!L85+'TOTAL INVERSION IAP'!L85+'VÚ IAP'!L85+K85</f>
        <v>0</v>
      </c>
      <c r="M85" s="61">
        <f>+'Desmonte Infr. financiada'!M85+'Inversión 1 financiada'!M85+VÚ!M85+'Desmonte Infr. IAP'!M85+'TOTAL INVERSION IAP'!M85+'VÚ IAP'!M85+L85</f>
        <v>0</v>
      </c>
      <c r="N85" s="61">
        <f>+'Desmonte Infr. financiada'!N85+'Inversión 1 financiada'!N85+VÚ!N85+'Desmonte Infr. IAP'!N85+'TOTAL INVERSION IAP'!N85+'VÚ IAP'!N85+M85</f>
        <v>0</v>
      </c>
      <c r="O85" s="61">
        <f>+'Desmonte Infr. financiada'!O85+'Inversión 1 financiada'!O85+VÚ!O85+'Desmonte Infr. IAP'!O85+'TOTAL INVERSION IAP'!O85+'VÚ IAP'!O85+N85</f>
        <v>0</v>
      </c>
      <c r="P85" s="61">
        <f>+'Desmonte Infr. financiada'!P85+'Inversión 1 financiada'!P85+VÚ!P85+'Desmonte Infr. IAP'!P85+'TOTAL INVERSION IAP'!P85+'VÚ IAP'!P85+O85</f>
        <v>0</v>
      </c>
      <c r="Q85" s="61">
        <f>+'Desmonte Infr. financiada'!Q85+'Inversión 1 financiada'!Q85+VÚ!Q85+'Desmonte Infr. IAP'!Q85+'TOTAL INVERSION IAP'!Q85+'VÚ IAP'!Q85+P85</f>
        <v>0</v>
      </c>
      <c r="R85" s="61">
        <f>+'Desmonte Infr. financiada'!R85+'Inversión 1 financiada'!R85+VÚ!R85+'Desmonte Infr. IAP'!R85+'TOTAL INVERSION IAP'!R85+'VÚ IAP'!R85+Q85</f>
        <v>0</v>
      </c>
      <c r="S85" s="61">
        <f>+'Desmonte Infr. financiada'!S85+'Inversión 1 financiada'!S85+VÚ!S85+'Desmonte Infr. IAP'!S85+'TOTAL INVERSION IAP'!S85+'VÚ IAP'!S85+R85</f>
        <v>0</v>
      </c>
      <c r="T85" s="61">
        <f>+'Desmonte Infr. financiada'!T85+'Inversión 1 financiada'!T85+VÚ!T85+'Desmonte Infr. IAP'!T85+'TOTAL INVERSION IAP'!T85+'VÚ IAP'!T85+S85</f>
        <v>0</v>
      </c>
      <c r="U85" s="61">
        <f>+'Desmonte Infr. financiada'!U85+'Inversión 1 financiada'!U85+VÚ!U85+'Desmonte Infr. IAP'!U85+'TOTAL INVERSION IAP'!U85+'VÚ IAP'!U85+T85</f>
        <v>0</v>
      </c>
      <c r="V85" s="61">
        <f>+'Desmonte Infr. financiada'!V85+'Inversión 1 financiada'!V85+VÚ!V85+'Desmonte Infr. IAP'!V85+'TOTAL INVERSION IAP'!V85+'VÚ IAP'!V85+U85</f>
        <v>0</v>
      </c>
      <c r="W85" s="61">
        <f>+'Desmonte Infr. financiada'!W85+'Inversión 1 financiada'!W85+VÚ!W85+'Desmonte Infr. IAP'!W85+'TOTAL INVERSION IAP'!W85+'VÚ IAP'!W85+V85</f>
        <v>0</v>
      </c>
      <c r="X85" s="61">
        <f>+'Desmonte Infr. financiada'!X85+'Inversión 1 financiada'!X85+VÚ!X85+'Desmonte Infr. IAP'!X85+'TOTAL INVERSION IAP'!X85+'VÚ IAP'!X85+W85</f>
        <v>0</v>
      </c>
      <c r="Y85" s="61">
        <f>+'Desmonte Infr. financiada'!Y85+'Inversión 1 financiada'!Y85+VÚ!Y85+'Desmonte Infr. IAP'!Y85+'TOTAL INVERSION IAP'!Y85+'VÚ IAP'!Y85+X85</f>
        <v>0</v>
      </c>
      <c r="Z85" s="61">
        <f>+'Desmonte Infr. financiada'!Z85+'Inversión 1 financiada'!Z85+VÚ!Z85+'Desmonte Infr. IAP'!Z85+'TOTAL INVERSION IAP'!Z85+'VÚ IAP'!Z85+Y85</f>
        <v>0</v>
      </c>
      <c r="AA85" s="61">
        <f>+'Desmonte Infr. financiada'!AA85+'Inversión 1 financiada'!AA85+VÚ!AA85+'Desmonte Infr. IAP'!AA85+'TOTAL INVERSION IAP'!AA85+'VÚ IAP'!AA85+Z85</f>
        <v>0</v>
      </c>
      <c r="AB85" s="61">
        <f>+'Desmonte Infr. financiada'!AB85+'Inversión 1 financiada'!AB85+VÚ!AB85+'Desmonte Infr. IAP'!AB85+'TOTAL INVERSION IAP'!AB85+'VÚ IAP'!AB85+AA85</f>
        <v>0</v>
      </c>
      <c r="AC85" s="61">
        <f>+'Desmonte Infr. financiada'!AC85+'Inversión 1 financiada'!AC85+VÚ!AC85+'Desmonte Infr. IAP'!AC85+'TOTAL INVERSION IAP'!AC85+'VÚ IAP'!AC85+AB85</f>
        <v>0</v>
      </c>
      <c r="AD85" s="61">
        <f>+'Desmonte Infr. financiada'!AD85+'Inversión 1 financiada'!AD85+VÚ!AD85+'Desmonte Infr. IAP'!AD85+'TOTAL INVERSION IAP'!AD85+'VÚ IAP'!AD85+AC85</f>
        <v>0</v>
      </c>
      <c r="AE85" s="61">
        <f>+'Desmonte Infr. financiada'!AE85+'Inversión 1 financiada'!AE85+VÚ!AE85+'Desmonte Infr. IAP'!AE85+'TOTAL INVERSION IAP'!AE85+'VÚ IAP'!AE85+AD85</f>
        <v>0</v>
      </c>
      <c r="AF85" s="61">
        <f>+'Desmonte Infr. financiada'!AF85+'Inversión 1 financiada'!AF85+VÚ!AF85+'Desmonte Infr. IAP'!AF85+'TOTAL INVERSION IAP'!AF85+'VÚ IAP'!AF85+AE85</f>
        <v>0</v>
      </c>
      <c r="AG85" s="61">
        <f>+'Desmonte Infr. financiada'!AG85+'Inversión 1 financiada'!AG85+VÚ!AG85+'Desmonte Infr. IAP'!AG85+'TOTAL INVERSION IAP'!AG85+'VÚ IAP'!AG85+AF85</f>
        <v>0</v>
      </c>
      <c r="AH85" s="61">
        <f>+'Desmonte Infr. financiada'!AH85+'Inversión 1 financiada'!AH85+VÚ!AH85+'Desmonte Infr. IAP'!AH85+'TOTAL INVERSION IAP'!AH85+'VÚ IAP'!AH85+AG85</f>
        <v>0</v>
      </c>
      <c r="AI85" s="61">
        <f>+'Desmonte Infr. financiada'!AI85+'Inversión 1 financiada'!AI85+VÚ!AI85+'Desmonte Infr. IAP'!AI85+'TOTAL INVERSION IAP'!AI85+'VÚ IAP'!AI85+AH85</f>
        <v>0</v>
      </c>
      <c r="AJ85" s="61">
        <f>+'Desmonte Infr. financiada'!AJ85+'Inversión 1 financiada'!AJ85+VÚ!AJ85+'Desmonte Infr. IAP'!AJ85+'TOTAL INVERSION IAP'!AJ85+'VÚ IAP'!AJ85+AI85</f>
        <v>0</v>
      </c>
      <c r="AK85" s="61">
        <f>+'Desmonte Infr. financiada'!AK85+'Inversión 1 financiada'!AK85+VÚ!AK85+'Desmonte Infr. IAP'!AK85+'TOTAL INVERSION IAP'!AK85+'VÚ IAP'!AK85+AJ85</f>
        <v>0</v>
      </c>
    </row>
    <row r="86" spans="2:37" hidden="1" x14ac:dyDescent="0.25">
      <c r="B86" s="469" t="s">
        <v>512</v>
      </c>
      <c r="C86" s="62" t="str">
        <f>+VLOOKUP(B86,'resumen UCAP'!$A$5:$O$329,2,0)</f>
        <v>PROYECTOR MH 400W NUEVA</v>
      </c>
      <c r="D86" s="63">
        <f>+'Desmonte Infr. financiada'!D86</f>
        <v>440</v>
      </c>
      <c r="E86" s="63" t="str">
        <f>+VLOOKUP(B86,'resumen UCAP'!$A$5:$O$329,3,0)</f>
        <v>Un</v>
      </c>
      <c r="F86" s="64">
        <f>+VLOOKUP(B86,'resumen UCAP'!$A$5:$O$329,15,0)</f>
        <v>509142</v>
      </c>
      <c r="G86" s="124">
        <v>5</v>
      </c>
      <c r="H86" s="61">
        <f>+'Desmonte Infr. financiada'!H86+'Inversión 1 financiada'!H86+VÚ!H86+'Desmonte Infr. IAP'!H86+'TOTAL INVERSION IAP'!H86+'VÚ IAP'!H86+G86</f>
        <v>0</v>
      </c>
      <c r="I86" s="475">
        <f>+'Desmonte Infr. financiada'!I86+'Inversión 1 financiada'!I86+VÚ!I86+'Desmonte Infr. IAP'!I86+'TOTAL INVERSION IAP'!I86+'VÚ IAP'!I86+H86</f>
        <v>0</v>
      </c>
      <c r="J86" s="61">
        <f>+'Desmonte Infr. financiada'!J86+'Inversión 1 financiada'!J86+VÚ!J86+'Desmonte Infr. IAP'!J86+'TOTAL INVERSION IAP'!J86+'VÚ IAP'!J86+I86</f>
        <v>0</v>
      </c>
      <c r="K86" s="61">
        <f>+'Desmonte Infr. financiada'!K86+'Inversión 1 financiada'!K86+VÚ!K86+'Desmonte Infr. IAP'!K86+'TOTAL INVERSION IAP'!K86+'VÚ IAP'!K86+J86</f>
        <v>0</v>
      </c>
      <c r="L86" s="61">
        <f>+'Desmonte Infr. financiada'!L86+'Inversión 1 financiada'!L86+VÚ!L86+'Desmonte Infr. IAP'!L86+'TOTAL INVERSION IAP'!L86+'VÚ IAP'!L86+K86</f>
        <v>0</v>
      </c>
      <c r="M86" s="61">
        <f>+'Desmonte Infr. financiada'!M86+'Inversión 1 financiada'!M86+VÚ!M86+'Desmonte Infr. IAP'!M86+'TOTAL INVERSION IAP'!M86+'VÚ IAP'!M86+L86</f>
        <v>0</v>
      </c>
      <c r="N86" s="61">
        <f>+'Desmonte Infr. financiada'!N86+'Inversión 1 financiada'!N86+VÚ!N86+'Desmonte Infr. IAP'!N86+'TOTAL INVERSION IAP'!N86+'VÚ IAP'!N86+M86</f>
        <v>0</v>
      </c>
      <c r="O86" s="61">
        <f>+'Desmonte Infr. financiada'!O86+'Inversión 1 financiada'!O86+VÚ!O86+'Desmonte Infr. IAP'!O86+'TOTAL INVERSION IAP'!O86+'VÚ IAP'!O86+N86</f>
        <v>0</v>
      </c>
      <c r="P86" s="61">
        <f>+'Desmonte Infr. financiada'!P86+'Inversión 1 financiada'!P86+VÚ!P86+'Desmonte Infr. IAP'!P86+'TOTAL INVERSION IAP'!P86+'VÚ IAP'!P86+O86</f>
        <v>0</v>
      </c>
      <c r="Q86" s="61">
        <f>+'Desmonte Infr. financiada'!Q86+'Inversión 1 financiada'!Q86+VÚ!Q86+'Desmonte Infr. IAP'!Q86+'TOTAL INVERSION IAP'!Q86+'VÚ IAP'!Q86+P86</f>
        <v>0</v>
      </c>
      <c r="R86" s="61">
        <f>+'Desmonte Infr. financiada'!R86+'Inversión 1 financiada'!R86+VÚ!R86+'Desmonte Infr. IAP'!R86+'TOTAL INVERSION IAP'!R86+'VÚ IAP'!R86+Q86</f>
        <v>0</v>
      </c>
      <c r="S86" s="61">
        <f>+'Desmonte Infr. financiada'!S86+'Inversión 1 financiada'!S86+VÚ!S86+'Desmonte Infr. IAP'!S86+'TOTAL INVERSION IAP'!S86+'VÚ IAP'!S86+R86</f>
        <v>0</v>
      </c>
      <c r="T86" s="61">
        <f>+'Desmonte Infr. financiada'!T86+'Inversión 1 financiada'!T86+VÚ!T86+'Desmonte Infr. IAP'!T86+'TOTAL INVERSION IAP'!T86+'VÚ IAP'!T86+S86</f>
        <v>0</v>
      </c>
      <c r="U86" s="61">
        <f>+'Desmonte Infr. financiada'!U86+'Inversión 1 financiada'!U86+VÚ!U86+'Desmonte Infr. IAP'!U86+'TOTAL INVERSION IAP'!U86+'VÚ IAP'!U86+T86</f>
        <v>0</v>
      </c>
      <c r="V86" s="61">
        <f>+'Desmonte Infr. financiada'!V86+'Inversión 1 financiada'!V86+VÚ!V86+'Desmonte Infr. IAP'!V86+'TOTAL INVERSION IAP'!V86+'VÚ IAP'!V86+U86</f>
        <v>0</v>
      </c>
      <c r="W86" s="61">
        <f>+'Desmonte Infr. financiada'!W86+'Inversión 1 financiada'!W86+VÚ!W86+'Desmonte Infr. IAP'!W86+'TOTAL INVERSION IAP'!W86+'VÚ IAP'!W86+V86</f>
        <v>0</v>
      </c>
      <c r="X86" s="61">
        <f>+'Desmonte Infr. financiada'!X86+'Inversión 1 financiada'!X86+VÚ!X86+'Desmonte Infr. IAP'!X86+'TOTAL INVERSION IAP'!X86+'VÚ IAP'!X86+W86</f>
        <v>0</v>
      </c>
      <c r="Y86" s="61">
        <f>+'Desmonte Infr. financiada'!Y86+'Inversión 1 financiada'!Y86+VÚ!Y86+'Desmonte Infr. IAP'!Y86+'TOTAL INVERSION IAP'!Y86+'VÚ IAP'!Y86+X86</f>
        <v>0</v>
      </c>
      <c r="Z86" s="61">
        <f>+'Desmonte Infr. financiada'!Z86+'Inversión 1 financiada'!Z86+VÚ!Z86+'Desmonte Infr. IAP'!Z86+'TOTAL INVERSION IAP'!Z86+'VÚ IAP'!Z86+Y86</f>
        <v>0</v>
      </c>
      <c r="AA86" s="61">
        <f>+'Desmonte Infr. financiada'!AA86+'Inversión 1 financiada'!AA86+VÚ!AA86+'Desmonte Infr. IAP'!AA86+'TOTAL INVERSION IAP'!AA86+'VÚ IAP'!AA86+Z86</f>
        <v>0</v>
      </c>
      <c r="AB86" s="61">
        <f>+'Desmonte Infr. financiada'!AB86+'Inversión 1 financiada'!AB86+VÚ!AB86+'Desmonte Infr. IAP'!AB86+'TOTAL INVERSION IAP'!AB86+'VÚ IAP'!AB86+AA86</f>
        <v>0</v>
      </c>
      <c r="AC86" s="61">
        <f>+'Desmonte Infr. financiada'!AC86+'Inversión 1 financiada'!AC86+VÚ!AC86+'Desmonte Infr. IAP'!AC86+'TOTAL INVERSION IAP'!AC86+'VÚ IAP'!AC86+AB86</f>
        <v>0</v>
      </c>
      <c r="AD86" s="61">
        <f>+'Desmonte Infr. financiada'!AD86+'Inversión 1 financiada'!AD86+VÚ!AD86+'Desmonte Infr. IAP'!AD86+'TOTAL INVERSION IAP'!AD86+'VÚ IAP'!AD86+AC86</f>
        <v>0</v>
      </c>
      <c r="AE86" s="61">
        <f>+'Desmonte Infr. financiada'!AE86+'Inversión 1 financiada'!AE86+VÚ!AE86+'Desmonte Infr. IAP'!AE86+'TOTAL INVERSION IAP'!AE86+'VÚ IAP'!AE86+AD86</f>
        <v>0</v>
      </c>
      <c r="AF86" s="61">
        <f>+'Desmonte Infr. financiada'!AF86+'Inversión 1 financiada'!AF86+VÚ!AF86+'Desmonte Infr. IAP'!AF86+'TOTAL INVERSION IAP'!AF86+'VÚ IAP'!AF86+AE86</f>
        <v>0</v>
      </c>
      <c r="AG86" s="61">
        <f>+'Desmonte Infr. financiada'!AG86+'Inversión 1 financiada'!AG86+VÚ!AG86+'Desmonte Infr. IAP'!AG86+'TOTAL INVERSION IAP'!AG86+'VÚ IAP'!AG86+AF86</f>
        <v>0</v>
      </c>
      <c r="AH86" s="61">
        <f>+'Desmonte Infr. financiada'!AH86+'Inversión 1 financiada'!AH86+VÚ!AH86+'Desmonte Infr. IAP'!AH86+'TOTAL INVERSION IAP'!AH86+'VÚ IAP'!AH86+AG86</f>
        <v>0</v>
      </c>
      <c r="AI86" s="61">
        <f>+'Desmonte Infr. financiada'!AI86+'Inversión 1 financiada'!AI86+VÚ!AI86+'Desmonte Infr. IAP'!AI86+'TOTAL INVERSION IAP'!AI86+'VÚ IAP'!AI86+AH86</f>
        <v>0</v>
      </c>
      <c r="AJ86" s="61">
        <f>+'Desmonte Infr. financiada'!AJ86+'Inversión 1 financiada'!AJ86+VÚ!AJ86+'Desmonte Infr. IAP'!AJ86+'TOTAL INVERSION IAP'!AJ86+'VÚ IAP'!AJ86+AI86</f>
        <v>0</v>
      </c>
      <c r="AK86" s="61">
        <f>+'Desmonte Infr. financiada'!AK86+'Inversión 1 financiada'!AK86+VÚ!AK86+'Desmonte Infr. IAP'!AK86+'TOTAL INVERSION IAP'!AK86+'VÚ IAP'!AK86+AJ86</f>
        <v>0</v>
      </c>
    </row>
    <row r="87" spans="2:37" hidden="1" x14ac:dyDescent="0.25">
      <c r="B87" s="469" t="s">
        <v>513</v>
      </c>
      <c r="C87" s="62" t="str">
        <f>+VLOOKUP(B87,'resumen UCAP'!$A$5:$O$329,2,0)</f>
        <v>PROYECTOR LED 400W NUEVO</v>
      </c>
      <c r="D87" s="63">
        <f>+'Desmonte Infr. financiada'!D87</f>
        <v>400</v>
      </c>
      <c r="E87" s="63" t="str">
        <f>+VLOOKUP(B87,'resumen UCAP'!$A$5:$O$329,3,0)</f>
        <v>Un</v>
      </c>
      <c r="F87" s="64">
        <f>+VLOOKUP(B87,'resumen UCAP'!$A$5:$O$329,15,0)</f>
        <v>2843260</v>
      </c>
      <c r="G87" s="61">
        <v>6</v>
      </c>
      <c r="H87" s="61">
        <f>+'Desmonte Infr. financiada'!H87+'Inversión 1 financiada'!H87+VÚ!H87+'Desmonte Infr. IAP'!H87+'TOTAL INVERSION IAP'!H87+'VÚ IAP'!H87+G87</f>
        <v>6</v>
      </c>
      <c r="I87" s="475">
        <f>+'Desmonte Infr. financiada'!I87+'Inversión 1 financiada'!I87+VÚ!I87+'Desmonte Infr. IAP'!I87+'TOTAL INVERSION IAP'!I87+'VÚ IAP'!I87+H87</f>
        <v>6</v>
      </c>
      <c r="J87" s="61">
        <f>+'Desmonte Infr. financiada'!J87+'Inversión 1 financiada'!J87+VÚ!J87+'Desmonte Infr. IAP'!J87+'TOTAL INVERSION IAP'!J87+'VÚ IAP'!J87+I87</f>
        <v>6</v>
      </c>
      <c r="K87" s="61">
        <f>+'Desmonte Infr. financiada'!K87+'Inversión 1 financiada'!K87+VÚ!K87+'Desmonte Infr. IAP'!K87+'TOTAL INVERSION IAP'!K87+'VÚ IAP'!K87+J87</f>
        <v>6</v>
      </c>
      <c r="L87" s="61">
        <f>+'Desmonte Infr. financiada'!L87+'Inversión 1 financiada'!L87+VÚ!L87+'Desmonte Infr. IAP'!L87+'TOTAL INVERSION IAP'!L87+'VÚ IAP'!L87+K87</f>
        <v>6</v>
      </c>
      <c r="M87" s="61">
        <f>+'Desmonte Infr. financiada'!M87+'Inversión 1 financiada'!M87+VÚ!M87+'Desmonte Infr. IAP'!M87+'TOTAL INVERSION IAP'!M87+'VÚ IAP'!M87+L87</f>
        <v>6</v>
      </c>
      <c r="N87" s="61">
        <f>+'Desmonte Infr. financiada'!N87+'Inversión 1 financiada'!N87+VÚ!N87+'Desmonte Infr. IAP'!N87+'TOTAL INVERSION IAP'!N87+'VÚ IAP'!N87+M87</f>
        <v>6</v>
      </c>
      <c r="O87" s="61">
        <f>+'Desmonte Infr. financiada'!O87+'Inversión 1 financiada'!O87+VÚ!O87+'Desmonte Infr. IAP'!O87+'TOTAL INVERSION IAP'!O87+'VÚ IAP'!O87+N87</f>
        <v>6</v>
      </c>
      <c r="P87" s="61">
        <f>+'Desmonte Infr. financiada'!P87+'Inversión 1 financiada'!P87+VÚ!P87+'Desmonte Infr. IAP'!P87+'TOTAL INVERSION IAP'!P87+'VÚ IAP'!P87+O87</f>
        <v>6</v>
      </c>
      <c r="Q87" s="61">
        <f>+'Desmonte Infr. financiada'!Q87+'Inversión 1 financiada'!Q87+VÚ!Q87+'Desmonte Infr. IAP'!Q87+'TOTAL INVERSION IAP'!Q87+'VÚ IAP'!Q87+P87</f>
        <v>6</v>
      </c>
      <c r="R87" s="61">
        <f>+'Desmonte Infr. financiada'!R87+'Inversión 1 financiada'!R87+VÚ!R87+'Desmonte Infr. IAP'!R87+'TOTAL INVERSION IAP'!R87+'VÚ IAP'!R87+Q87</f>
        <v>6</v>
      </c>
      <c r="S87" s="61">
        <f>+'Desmonte Infr. financiada'!S87+'Inversión 1 financiada'!S87+VÚ!S87+'Desmonte Infr. IAP'!S87+'TOTAL INVERSION IAP'!S87+'VÚ IAP'!S87+R87</f>
        <v>6</v>
      </c>
      <c r="T87" s="61">
        <f>+'Desmonte Infr. financiada'!T87+'Inversión 1 financiada'!T87+VÚ!T87+'Desmonte Infr. IAP'!T87+'TOTAL INVERSION IAP'!T87+'VÚ IAP'!T87+S87</f>
        <v>6</v>
      </c>
      <c r="U87" s="61">
        <f>+'Desmonte Infr. financiada'!U87+'Inversión 1 financiada'!U87+VÚ!U87+'Desmonte Infr. IAP'!U87+'TOTAL INVERSION IAP'!U87+'VÚ IAP'!U87+T87</f>
        <v>6</v>
      </c>
      <c r="V87" s="61">
        <f>+'Desmonte Infr. financiada'!V87+'Inversión 1 financiada'!V87+VÚ!V87+'Desmonte Infr. IAP'!V87+'TOTAL INVERSION IAP'!V87+'VÚ IAP'!V87+U87</f>
        <v>6</v>
      </c>
      <c r="W87" s="61">
        <f>+'Desmonte Infr. financiada'!W87+'Inversión 1 financiada'!W87+VÚ!W87+'Desmonte Infr. IAP'!W87+'TOTAL INVERSION IAP'!W87+'VÚ IAP'!W87+V87</f>
        <v>0</v>
      </c>
      <c r="X87" s="61">
        <f>+'Desmonte Infr. financiada'!X87+'Inversión 1 financiada'!X87+VÚ!X87+'Desmonte Infr. IAP'!X87+'TOTAL INVERSION IAP'!X87+'VÚ IAP'!X87+W87</f>
        <v>0</v>
      </c>
      <c r="Y87" s="61">
        <f>+'Desmonte Infr. financiada'!Y87+'Inversión 1 financiada'!Y87+VÚ!Y87+'Desmonte Infr. IAP'!Y87+'TOTAL INVERSION IAP'!Y87+'VÚ IAP'!Y87+X87</f>
        <v>0</v>
      </c>
      <c r="Z87" s="61">
        <f>+'Desmonte Infr. financiada'!Z87+'Inversión 1 financiada'!Z87+VÚ!Z87+'Desmonte Infr. IAP'!Z87+'TOTAL INVERSION IAP'!Z87+'VÚ IAP'!Z87+Y87</f>
        <v>0</v>
      </c>
      <c r="AA87" s="61">
        <f>+'Desmonte Infr. financiada'!AA87+'Inversión 1 financiada'!AA87+VÚ!AA87+'Desmonte Infr. IAP'!AA87+'TOTAL INVERSION IAP'!AA87+'VÚ IAP'!AA87+Z87</f>
        <v>0</v>
      </c>
      <c r="AB87" s="61">
        <f>+'Desmonte Infr. financiada'!AB87+'Inversión 1 financiada'!AB87+VÚ!AB87+'Desmonte Infr. IAP'!AB87+'TOTAL INVERSION IAP'!AB87+'VÚ IAP'!AB87+AA87</f>
        <v>0</v>
      </c>
      <c r="AC87" s="61">
        <f>+'Desmonte Infr. financiada'!AC87+'Inversión 1 financiada'!AC87+VÚ!AC87+'Desmonte Infr. IAP'!AC87+'TOTAL INVERSION IAP'!AC87+'VÚ IAP'!AC87+AB87</f>
        <v>0</v>
      </c>
      <c r="AD87" s="61">
        <f>+'Desmonte Infr. financiada'!AD87+'Inversión 1 financiada'!AD87+VÚ!AD87+'Desmonte Infr. IAP'!AD87+'TOTAL INVERSION IAP'!AD87+'VÚ IAP'!AD87+AC87</f>
        <v>0</v>
      </c>
      <c r="AE87" s="61">
        <f>+'Desmonte Infr. financiada'!AE87+'Inversión 1 financiada'!AE87+VÚ!AE87+'Desmonte Infr. IAP'!AE87+'TOTAL INVERSION IAP'!AE87+'VÚ IAP'!AE87+AD87</f>
        <v>0</v>
      </c>
      <c r="AF87" s="61">
        <f>+'Desmonte Infr. financiada'!AF87+'Inversión 1 financiada'!AF87+VÚ!AF87+'Desmonte Infr. IAP'!AF87+'TOTAL INVERSION IAP'!AF87+'VÚ IAP'!AF87+AE87</f>
        <v>0</v>
      </c>
      <c r="AG87" s="61">
        <f>+'Desmonte Infr. financiada'!AG87+'Inversión 1 financiada'!AG87+VÚ!AG87+'Desmonte Infr. IAP'!AG87+'TOTAL INVERSION IAP'!AG87+'VÚ IAP'!AG87+AF87</f>
        <v>0</v>
      </c>
      <c r="AH87" s="61">
        <f>+'Desmonte Infr. financiada'!AH87+'Inversión 1 financiada'!AH87+VÚ!AH87+'Desmonte Infr. IAP'!AH87+'TOTAL INVERSION IAP'!AH87+'VÚ IAP'!AH87+AG87</f>
        <v>0</v>
      </c>
      <c r="AI87" s="61">
        <f>+'Desmonte Infr. financiada'!AI87+'Inversión 1 financiada'!AI87+VÚ!AI87+'Desmonte Infr. IAP'!AI87+'TOTAL INVERSION IAP'!AI87+'VÚ IAP'!AI87+AH87</f>
        <v>0</v>
      </c>
      <c r="AJ87" s="61">
        <f>+'Desmonte Infr. financiada'!AJ87+'Inversión 1 financiada'!AJ87+VÚ!AJ87+'Desmonte Infr. IAP'!AJ87+'TOTAL INVERSION IAP'!AJ87+'VÚ IAP'!AJ87+AI87</f>
        <v>0</v>
      </c>
      <c r="AK87" s="61">
        <f>+'Desmonte Infr. financiada'!AK87+'Inversión 1 financiada'!AK87+VÚ!AK87+'Desmonte Infr. IAP'!AK87+'TOTAL INVERSION IAP'!AK87+'VÚ IAP'!AK87+AJ87</f>
        <v>0</v>
      </c>
    </row>
    <row r="88" spans="2:37" hidden="1" x14ac:dyDescent="0.25">
      <c r="B88" s="469" t="s">
        <v>514</v>
      </c>
      <c r="C88" s="62" t="str">
        <f>+VLOOKUP(B88,'resumen UCAP'!$A$5:$O$329,2,0)</f>
        <v>PROYECTOR MH 400W LED</v>
      </c>
      <c r="D88" s="63">
        <f>+'Desmonte Infr. financiada'!D88</f>
        <v>400</v>
      </c>
      <c r="E88" s="63" t="str">
        <f>+VLOOKUP(B88,'resumen UCAP'!$A$5:$O$329,3,0)</f>
        <v>Un</v>
      </c>
      <c r="F88" s="64">
        <f>+VLOOKUP(B88,'resumen UCAP'!$A$5:$O$329,15,0)</f>
        <v>2156000</v>
      </c>
      <c r="G88" s="64">
        <v>38</v>
      </c>
      <c r="H88" s="61">
        <f>+'Desmonte Infr. financiada'!H88+'Inversión 1 financiada'!H88+VÚ!H88+'Desmonte Infr. IAP'!H88+'TOTAL INVERSION IAP'!H88+'VÚ IAP'!H88+G88</f>
        <v>38</v>
      </c>
      <c r="I88" s="475">
        <f>+'Desmonte Infr. financiada'!I88+'Inversión 1 financiada'!I88+VÚ!I88+'Desmonte Infr. IAP'!I88+'TOTAL INVERSION IAP'!I88+'VÚ IAP'!I88+H88</f>
        <v>38</v>
      </c>
      <c r="J88" s="61">
        <f>+'Desmonte Infr. financiada'!J88+'Inversión 1 financiada'!J88+VÚ!J88+'Desmonte Infr. IAP'!J88+'TOTAL INVERSION IAP'!J88+'VÚ IAP'!J88+I88</f>
        <v>38</v>
      </c>
      <c r="K88" s="61">
        <f>+'Desmonte Infr. financiada'!K88+'Inversión 1 financiada'!K88+VÚ!K88+'Desmonte Infr. IAP'!K88+'TOTAL INVERSION IAP'!K88+'VÚ IAP'!K88+J88</f>
        <v>38</v>
      </c>
      <c r="L88" s="61">
        <f>+'Desmonte Infr. financiada'!L88+'Inversión 1 financiada'!L88+VÚ!L88+'Desmonte Infr. IAP'!L88+'TOTAL INVERSION IAP'!L88+'VÚ IAP'!L88+K88</f>
        <v>38</v>
      </c>
      <c r="M88" s="61">
        <f>+'Desmonte Infr. financiada'!M88+'Inversión 1 financiada'!M88+VÚ!M88+'Desmonte Infr. IAP'!M88+'TOTAL INVERSION IAP'!M88+'VÚ IAP'!M88+L88</f>
        <v>38</v>
      </c>
      <c r="N88" s="61">
        <f>+'Desmonte Infr. financiada'!N88+'Inversión 1 financiada'!N88+VÚ!N88+'Desmonte Infr. IAP'!N88+'TOTAL INVERSION IAP'!N88+'VÚ IAP'!N88+M88</f>
        <v>38</v>
      </c>
      <c r="O88" s="61">
        <f>+'Desmonte Infr. financiada'!O88+'Inversión 1 financiada'!O88+VÚ!O88+'Desmonte Infr. IAP'!O88+'TOTAL INVERSION IAP'!O88+'VÚ IAP'!O88+N88</f>
        <v>38</v>
      </c>
      <c r="P88" s="61">
        <f>+'Desmonte Infr. financiada'!P88+'Inversión 1 financiada'!P88+VÚ!P88+'Desmonte Infr. IAP'!P88+'TOTAL INVERSION IAP'!P88+'VÚ IAP'!P88+O88</f>
        <v>38</v>
      </c>
      <c r="Q88" s="61">
        <f>+'Desmonte Infr. financiada'!Q88+'Inversión 1 financiada'!Q88+VÚ!Q88+'Desmonte Infr. IAP'!Q88+'TOTAL INVERSION IAP'!Q88+'VÚ IAP'!Q88+P88</f>
        <v>38</v>
      </c>
      <c r="R88" s="61">
        <f>+'Desmonte Infr. financiada'!R88+'Inversión 1 financiada'!R88+VÚ!R88+'Desmonte Infr. IAP'!R88+'TOTAL INVERSION IAP'!R88+'VÚ IAP'!R88+Q88</f>
        <v>38</v>
      </c>
      <c r="S88" s="61">
        <f>+'Desmonte Infr. financiada'!S88+'Inversión 1 financiada'!S88+VÚ!S88+'Desmonte Infr. IAP'!S88+'TOTAL INVERSION IAP'!S88+'VÚ IAP'!S88+R88</f>
        <v>38</v>
      </c>
      <c r="T88" s="61">
        <f>+'Desmonte Infr. financiada'!T88+'Inversión 1 financiada'!T88+VÚ!T88+'Desmonte Infr. IAP'!T88+'TOTAL INVERSION IAP'!T88+'VÚ IAP'!T88+S88</f>
        <v>38</v>
      </c>
      <c r="U88" s="61">
        <f>+'Desmonte Infr. financiada'!U88+'Inversión 1 financiada'!U88+VÚ!U88+'Desmonte Infr. IAP'!U88+'TOTAL INVERSION IAP'!U88+'VÚ IAP'!U88+T88</f>
        <v>38</v>
      </c>
      <c r="V88" s="61">
        <f>+'Desmonte Infr. financiada'!V88+'Inversión 1 financiada'!V88+VÚ!V88+'Desmonte Infr. IAP'!V88+'TOTAL INVERSION IAP'!V88+'VÚ IAP'!V88+U88</f>
        <v>38</v>
      </c>
      <c r="W88" s="61">
        <f>+'Desmonte Infr. financiada'!W88+'Inversión 1 financiada'!W88+VÚ!W88+'Desmonte Infr. IAP'!W88+'TOTAL INVERSION IAP'!W88+'VÚ IAP'!W88+V88</f>
        <v>0</v>
      </c>
      <c r="X88" s="61">
        <f>+'Desmonte Infr. financiada'!X88+'Inversión 1 financiada'!X88+VÚ!X88+'Desmonte Infr. IAP'!X88+'TOTAL INVERSION IAP'!X88+'VÚ IAP'!X88+W88</f>
        <v>0</v>
      </c>
      <c r="Y88" s="61">
        <f>+'Desmonte Infr. financiada'!Y88+'Inversión 1 financiada'!Y88+VÚ!Y88+'Desmonte Infr. IAP'!Y88+'TOTAL INVERSION IAP'!Y88+'VÚ IAP'!Y88+X88</f>
        <v>0</v>
      </c>
      <c r="Z88" s="61">
        <f>+'Desmonte Infr. financiada'!Z88+'Inversión 1 financiada'!Z88+VÚ!Z88+'Desmonte Infr. IAP'!Z88+'TOTAL INVERSION IAP'!Z88+'VÚ IAP'!Z88+Y88</f>
        <v>0</v>
      </c>
      <c r="AA88" s="61">
        <f>+'Desmonte Infr. financiada'!AA88+'Inversión 1 financiada'!AA88+VÚ!AA88+'Desmonte Infr. IAP'!AA88+'TOTAL INVERSION IAP'!AA88+'VÚ IAP'!AA88+Z88</f>
        <v>0</v>
      </c>
      <c r="AB88" s="61">
        <f>+'Desmonte Infr. financiada'!AB88+'Inversión 1 financiada'!AB88+VÚ!AB88+'Desmonte Infr. IAP'!AB88+'TOTAL INVERSION IAP'!AB88+'VÚ IAP'!AB88+AA88</f>
        <v>0</v>
      </c>
      <c r="AC88" s="61">
        <f>+'Desmonte Infr. financiada'!AC88+'Inversión 1 financiada'!AC88+VÚ!AC88+'Desmonte Infr. IAP'!AC88+'TOTAL INVERSION IAP'!AC88+'VÚ IAP'!AC88+AB88</f>
        <v>0</v>
      </c>
      <c r="AD88" s="61">
        <f>+'Desmonte Infr. financiada'!AD88+'Inversión 1 financiada'!AD88+VÚ!AD88+'Desmonte Infr. IAP'!AD88+'TOTAL INVERSION IAP'!AD88+'VÚ IAP'!AD88+AC88</f>
        <v>0</v>
      </c>
      <c r="AE88" s="61">
        <f>+'Desmonte Infr. financiada'!AE88+'Inversión 1 financiada'!AE88+VÚ!AE88+'Desmonte Infr. IAP'!AE88+'TOTAL INVERSION IAP'!AE88+'VÚ IAP'!AE88+AD88</f>
        <v>0</v>
      </c>
      <c r="AF88" s="61">
        <f>+'Desmonte Infr. financiada'!AF88+'Inversión 1 financiada'!AF88+VÚ!AF88+'Desmonte Infr. IAP'!AF88+'TOTAL INVERSION IAP'!AF88+'VÚ IAP'!AF88+AE88</f>
        <v>0</v>
      </c>
      <c r="AG88" s="61">
        <f>+'Desmonte Infr. financiada'!AG88+'Inversión 1 financiada'!AG88+VÚ!AG88+'Desmonte Infr. IAP'!AG88+'TOTAL INVERSION IAP'!AG88+'VÚ IAP'!AG88+AF88</f>
        <v>0</v>
      </c>
      <c r="AH88" s="61">
        <f>+'Desmonte Infr. financiada'!AH88+'Inversión 1 financiada'!AH88+VÚ!AH88+'Desmonte Infr. IAP'!AH88+'TOTAL INVERSION IAP'!AH88+'VÚ IAP'!AH88+AG88</f>
        <v>0</v>
      </c>
      <c r="AI88" s="61">
        <f>+'Desmonte Infr. financiada'!AI88+'Inversión 1 financiada'!AI88+VÚ!AI88+'Desmonte Infr. IAP'!AI88+'TOTAL INVERSION IAP'!AI88+'VÚ IAP'!AI88+AH88</f>
        <v>0</v>
      </c>
      <c r="AJ88" s="61">
        <f>+'Desmonte Infr. financiada'!AJ88+'Inversión 1 financiada'!AJ88+VÚ!AJ88+'Desmonte Infr. IAP'!AJ88+'TOTAL INVERSION IAP'!AJ88+'VÚ IAP'!AJ88+AI88</f>
        <v>0</v>
      </c>
      <c r="AK88" s="61">
        <f>+'Desmonte Infr. financiada'!AK88+'Inversión 1 financiada'!AK88+VÚ!AK88+'Desmonte Infr. IAP'!AK88+'TOTAL INVERSION IAP'!AK88+'VÚ IAP'!AK88+AJ88</f>
        <v>0</v>
      </c>
    </row>
    <row r="89" spans="2:37" hidden="1" x14ac:dyDescent="0.25">
      <c r="B89" s="469" t="s">
        <v>515</v>
      </c>
      <c r="C89" s="62" t="str">
        <f>+VLOOKUP(B89,'resumen UCAP'!$A$5:$O$329,2,0)</f>
        <v>PROYECTOR IMPOLED 400W LED</v>
      </c>
      <c r="D89" s="63">
        <f>+'Desmonte Infr. financiada'!D89</f>
        <v>400</v>
      </c>
      <c r="E89" s="63" t="str">
        <f>+VLOOKUP(B89,'resumen UCAP'!$A$5:$O$329,3,0)</f>
        <v>Un</v>
      </c>
      <c r="F89" s="64">
        <f>+VLOOKUP(B89,'resumen UCAP'!$A$5:$O$329,15,0)</f>
        <v>509142</v>
      </c>
      <c r="G89" s="61">
        <v>5</v>
      </c>
      <c r="H89" s="61">
        <f>+'Desmonte Infr. financiada'!H89+'Inversión 1 financiada'!H89+VÚ!H89+'Desmonte Infr. IAP'!H89+'TOTAL INVERSION IAP'!H89+'VÚ IAP'!H89+G89</f>
        <v>5</v>
      </c>
      <c r="I89" s="475">
        <f>+'Desmonte Infr. financiada'!I89+'Inversión 1 financiada'!I89+VÚ!I89+'Desmonte Infr. IAP'!I89+'TOTAL INVERSION IAP'!I89+'VÚ IAP'!I89+H89</f>
        <v>5</v>
      </c>
      <c r="J89" s="61">
        <f>+'Desmonte Infr. financiada'!J89+'Inversión 1 financiada'!J89+VÚ!J89+'Desmonte Infr. IAP'!J89+'TOTAL INVERSION IAP'!J89+'VÚ IAP'!J89+I89</f>
        <v>5</v>
      </c>
      <c r="K89" s="61">
        <f>+'Desmonte Infr. financiada'!K89+'Inversión 1 financiada'!K89+VÚ!K89+'Desmonte Infr. IAP'!K89+'TOTAL INVERSION IAP'!K89+'VÚ IAP'!K89+J89</f>
        <v>5</v>
      </c>
      <c r="L89" s="61">
        <f>+'Desmonte Infr. financiada'!L89+'Inversión 1 financiada'!L89+VÚ!L89+'Desmonte Infr. IAP'!L89+'TOTAL INVERSION IAP'!L89+'VÚ IAP'!L89+K89</f>
        <v>5</v>
      </c>
      <c r="M89" s="61">
        <f>+'Desmonte Infr. financiada'!M89+'Inversión 1 financiada'!M89+VÚ!M89+'Desmonte Infr. IAP'!M89+'TOTAL INVERSION IAP'!M89+'VÚ IAP'!M89+L89</f>
        <v>5</v>
      </c>
      <c r="N89" s="61">
        <f>+'Desmonte Infr. financiada'!N89+'Inversión 1 financiada'!N89+VÚ!N89+'Desmonte Infr. IAP'!N89+'TOTAL INVERSION IAP'!N89+'VÚ IAP'!N89+M89</f>
        <v>5</v>
      </c>
      <c r="O89" s="61">
        <f>+'Desmonte Infr. financiada'!O89+'Inversión 1 financiada'!O89+VÚ!O89+'Desmonte Infr. IAP'!O89+'TOTAL INVERSION IAP'!O89+'VÚ IAP'!O89+N89</f>
        <v>5</v>
      </c>
      <c r="P89" s="61">
        <f>+'Desmonte Infr. financiada'!P89+'Inversión 1 financiada'!P89+VÚ!P89+'Desmonte Infr. IAP'!P89+'TOTAL INVERSION IAP'!P89+'VÚ IAP'!P89+O89</f>
        <v>5</v>
      </c>
      <c r="Q89" s="61">
        <f>+'Desmonte Infr. financiada'!Q89+'Inversión 1 financiada'!Q89+VÚ!Q89+'Desmonte Infr. IAP'!Q89+'TOTAL INVERSION IAP'!Q89+'VÚ IAP'!Q89+P89</f>
        <v>5</v>
      </c>
      <c r="R89" s="61">
        <f>+'Desmonte Infr. financiada'!R89+'Inversión 1 financiada'!R89+VÚ!R89+'Desmonte Infr. IAP'!R89+'TOTAL INVERSION IAP'!R89+'VÚ IAP'!R89+Q89</f>
        <v>5</v>
      </c>
      <c r="S89" s="61">
        <f>+'Desmonte Infr. financiada'!S89+'Inversión 1 financiada'!S89+VÚ!S89+'Desmonte Infr. IAP'!S89+'TOTAL INVERSION IAP'!S89+'VÚ IAP'!S89+R89</f>
        <v>5</v>
      </c>
      <c r="T89" s="61">
        <f>+'Desmonte Infr. financiada'!T89+'Inversión 1 financiada'!T89+VÚ!T89+'Desmonte Infr. IAP'!T89+'TOTAL INVERSION IAP'!T89+'VÚ IAP'!T89+S89</f>
        <v>5</v>
      </c>
      <c r="U89" s="61">
        <f>+'Desmonte Infr. financiada'!U89+'Inversión 1 financiada'!U89+VÚ!U89+'Desmonte Infr. IAP'!U89+'TOTAL INVERSION IAP'!U89+'VÚ IAP'!U89+T89</f>
        <v>5</v>
      </c>
      <c r="V89" s="61">
        <f>+'Desmonte Infr. financiada'!V89+'Inversión 1 financiada'!V89+VÚ!V89+'Desmonte Infr. IAP'!V89+'TOTAL INVERSION IAP'!V89+'VÚ IAP'!V89+U89</f>
        <v>5</v>
      </c>
      <c r="W89" s="61">
        <f>+'Desmonte Infr. financiada'!W89+'Inversión 1 financiada'!W89+VÚ!W89+'Desmonte Infr. IAP'!W89+'TOTAL INVERSION IAP'!W89+'VÚ IAP'!W89+V89</f>
        <v>0</v>
      </c>
      <c r="X89" s="61">
        <f>+'Desmonte Infr. financiada'!X89+'Inversión 1 financiada'!X89+VÚ!X89+'Desmonte Infr. IAP'!X89+'TOTAL INVERSION IAP'!X89+'VÚ IAP'!X89+W89</f>
        <v>0</v>
      </c>
      <c r="Y89" s="61">
        <f>+'Desmonte Infr. financiada'!Y89+'Inversión 1 financiada'!Y89+VÚ!Y89+'Desmonte Infr. IAP'!Y89+'TOTAL INVERSION IAP'!Y89+'VÚ IAP'!Y89+X89</f>
        <v>0</v>
      </c>
      <c r="Z89" s="61">
        <f>+'Desmonte Infr. financiada'!Z89+'Inversión 1 financiada'!Z89+VÚ!Z89+'Desmonte Infr. IAP'!Z89+'TOTAL INVERSION IAP'!Z89+'VÚ IAP'!Z89+Y89</f>
        <v>0</v>
      </c>
      <c r="AA89" s="61">
        <f>+'Desmonte Infr. financiada'!AA89+'Inversión 1 financiada'!AA89+VÚ!AA89+'Desmonte Infr. IAP'!AA89+'TOTAL INVERSION IAP'!AA89+'VÚ IAP'!AA89+Z89</f>
        <v>0</v>
      </c>
      <c r="AB89" s="61">
        <f>+'Desmonte Infr. financiada'!AB89+'Inversión 1 financiada'!AB89+VÚ!AB89+'Desmonte Infr. IAP'!AB89+'TOTAL INVERSION IAP'!AB89+'VÚ IAP'!AB89+AA89</f>
        <v>0</v>
      </c>
      <c r="AC89" s="61">
        <f>+'Desmonte Infr. financiada'!AC89+'Inversión 1 financiada'!AC89+VÚ!AC89+'Desmonte Infr. IAP'!AC89+'TOTAL INVERSION IAP'!AC89+'VÚ IAP'!AC89+AB89</f>
        <v>0</v>
      </c>
      <c r="AD89" s="61">
        <f>+'Desmonte Infr. financiada'!AD89+'Inversión 1 financiada'!AD89+VÚ!AD89+'Desmonte Infr. IAP'!AD89+'TOTAL INVERSION IAP'!AD89+'VÚ IAP'!AD89+AC89</f>
        <v>0</v>
      </c>
      <c r="AE89" s="61">
        <f>+'Desmonte Infr. financiada'!AE89+'Inversión 1 financiada'!AE89+VÚ!AE89+'Desmonte Infr. IAP'!AE89+'TOTAL INVERSION IAP'!AE89+'VÚ IAP'!AE89+AD89</f>
        <v>0</v>
      </c>
      <c r="AF89" s="61">
        <f>+'Desmonte Infr. financiada'!AF89+'Inversión 1 financiada'!AF89+VÚ!AF89+'Desmonte Infr. IAP'!AF89+'TOTAL INVERSION IAP'!AF89+'VÚ IAP'!AF89+AE89</f>
        <v>0</v>
      </c>
      <c r="AG89" s="61">
        <f>+'Desmonte Infr. financiada'!AG89+'Inversión 1 financiada'!AG89+VÚ!AG89+'Desmonte Infr. IAP'!AG89+'TOTAL INVERSION IAP'!AG89+'VÚ IAP'!AG89+AF89</f>
        <v>0</v>
      </c>
      <c r="AH89" s="61">
        <f>+'Desmonte Infr. financiada'!AH89+'Inversión 1 financiada'!AH89+VÚ!AH89+'Desmonte Infr. IAP'!AH89+'TOTAL INVERSION IAP'!AH89+'VÚ IAP'!AH89+AG89</f>
        <v>0</v>
      </c>
      <c r="AI89" s="61">
        <f>+'Desmonte Infr. financiada'!AI89+'Inversión 1 financiada'!AI89+VÚ!AI89+'Desmonte Infr. IAP'!AI89+'TOTAL INVERSION IAP'!AI89+'VÚ IAP'!AI89+AH89</f>
        <v>0</v>
      </c>
      <c r="AJ89" s="61">
        <f>+'Desmonte Infr. financiada'!AJ89+'Inversión 1 financiada'!AJ89+VÚ!AJ89+'Desmonte Infr. IAP'!AJ89+'TOTAL INVERSION IAP'!AJ89+'VÚ IAP'!AJ89+AI89</f>
        <v>0</v>
      </c>
      <c r="AK89" s="61">
        <f>+'Desmonte Infr. financiada'!AK89+'Inversión 1 financiada'!AK89+VÚ!AK89+'Desmonte Infr. IAP'!AK89+'TOTAL INVERSION IAP'!AK89+'VÚ IAP'!AK89+AJ89</f>
        <v>0</v>
      </c>
    </row>
    <row r="90" spans="2:37" hidden="1" x14ac:dyDescent="0.25">
      <c r="B90" s="469" t="s">
        <v>516</v>
      </c>
      <c r="C90" s="62" t="str">
        <f>+VLOOKUP(B90,'resumen UCAP'!$A$5:$O$329,2,0)</f>
        <v>LUMINARIA MH 400W SEGUNDA</v>
      </c>
      <c r="D90" s="63">
        <f>+'Desmonte Infr. financiada'!D90</f>
        <v>440</v>
      </c>
      <c r="E90" s="63" t="str">
        <f>+VLOOKUP(B90,'resumen UCAP'!$A$5:$O$329,3,0)</f>
        <v>Un</v>
      </c>
      <c r="F90" s="64">
        <f>+VLOOKUP(B90,'resumen UCAP'!$A$5:$O$329,15,0)</f>
        <v>509142</v>
      </c>
      <c r="G90" s="124">
        <v>1</v>
      </c>
      <c r="H90" s="61">
        <f>+'Desmonte Infr. financiada'!H90+'Inversión 1 financiada'!H90+VÚ!H90+'Desmonte Infr. IAP'!H90+'TOTAL INVERSION IAP'!H90+'VÚ IAP'!H90+G90</f>
        <v>0</v>
      </c>
      <c r="I90" s="475">
        <f>+'Desmonte Infr. financiada'!I90+'Inversión 1 financiada'!I90+VÚ!I90+'Desmonte Infr. IAP'!I90+'TOTAL INVERSION IAP'!I90+'VÚ IAP'!I90+H90</f>
        <v>0</v>
      </c>
      <c r="J90" s="61">
        <f>+'Desmonte Infr. financiada'!J90+'Inversión 1 financiada'!J90+VÚ!J90+'Desmonte Infr. IAP'!J90+'TOTAL INVERSION IAP'!J90+'VÚ IAP'!J90+I90</f>
        <v>0</v>
      </c>
      <c r="K90" s="61">
        <f>+'Desmonte Infr. financiada'!K90+'Inversión 1 financiada'!K90+VÚ!K90+'Desmonte Infr. IAP'!K90+'TOTAL INVERSION IAP'!K90+'VÚ IAP'!K90+J90</f>
        <v>0</v>
      </c>
      <c r="L90" s="61">
        <f>+'Desmonte Infr. financiada'!L90+'Inversión 1 financiada'!L90+VÚ!L90+'Desmonte Infr. IAP'!L90+'TOTAL INVERSION IAP'!L90+'VÚ IAP'!L90+K90</f>
        <v>0</v>
      </c>
      <c r="M90" s="61">
        <f>+'Desmonte Infr. financiada'!M90+'Inversión 1 financiada'!M90+VÚ!M90+'Desmonte Infr. IAP'!M90+'TOTAL INVERSION IAP'!M90+'VÚ IAP'!M90+L90</f>
        <v>0</v>
      </c>
      <c r="N90" s="61">
        <f>+'Desmonte Infr. financiada'!N90+'Inversión 1 financiada'!N90+VÚ!N90+'Desmonte Infr. IAP'!N90+'TOTAL INVERSION IAP'!N90+'VÚ IAP'!N90+M90</f>
        <v>0</v>
      </c>
      <c r="O90" s="61">
        <f>+'Desmonte Infr. financiada'!O90+'Inversión 1 financiada'!O90+VÚ!O90+'Desmonte Infr. IAP'!O90+'TOTAL INVERSION IAP'!O90+'VÚ IAP'!O90+N90</f>
        <v>0</v>
      </c>
      <c r="P90" s="61">
        <f>+'Desmonte Infr. financiada'!P90+'Inversión 1 financiada'!P90+VÚ!P90+'Desmonte Infr. IAP'!P90+'TOTAL INVERSION IAP'!P90+'VÚ IAP'!P90+O90</f>
        <v>0</v>
      </c>
      <c r="Q90" s="61">
        <f>+'Desmonte Infr. financiada'!Q90+'Inversión 1 financiada'!Q90+VÚ!Q90+'Desmonte Infr. IAP'!Q90+'TOTAL INVERSION IAP'!Q90+'VÚ IAP'!Q90+P90</f>
        <v>0</v>
      </c>
      <c r="R90" s="61">
        <f>+'Desmonte Infr. financiada'!R90+'Inversión 1 financiada'!R90+VÚ!R90+'Desmonte Infr. IAP'!R90+'TOTAL INVERSION IAP'!R90+'VÚ IAP'!R90+Q90</f>
        <v>0</v>
      </c>
      <c r="S90" s="61">
        <f>+'Desmonte Infr. financiada'!S90+'Inversión 1 financiada'!S90+VÚ!S90+'Desmonte Infr. IAP'!S90+'TOTAL INVERSION IAP'!S90+'VÚ IAP'!S90+R90</f>
        <v>0</v>
      </c>
      <c r="T90" s="61">
        <f>+'Desmonte Infr. financiada'!T90+'Inversión 1 financiada'!T90+VÚ!T90+'Desmonte Infr. IAP'!T90+'TOTAL INVERSION IAP'!T90+'VÚ IAP'!T90+S90</f>
        <v>0</v>
      </c>
      <c r="U90" s="61">
        <f>+'Desmonte Infr. financiada'!U90+'Inversión 1 financiada'!U90+VÚ!U90+'Desmonte Infr. IAP'!U90+'TOTAL INVERSION IAP'!U90+'VÚ IAP'!U90+T90</f>
        <v>0</v>
      </c>
      <c r="V90" s="61">
        <f>+'Desmonte Infr. financiada'!V90+'Inversión 1 financiada'!V90+VÚ!V90+'Desmonte Infr. IAP'!V90+'TOTAL INVERSION IAP'!V90+'VÚ IAP'!V90+U90</f>
        <v>0</v>
      </c>
      <c r="W90" s="61">
        <f>+'Desmonte Infr. financiada'!W90+'Inversión 1 financiada'!W90+VÚ!W90+'Desmonte Infr. IAP'!W90+'TOTAL INVERSION IAP'!W90+'VÚ IAP'!W90+V90</f>
        <v>0</v>
      </c>
      <c r="X90" s="61">
        <f>+'Desmonte Infr. financiada'!X90+'Inversión 1 financiada'!X90+VÚ!X90+'Desmonte Infr. IAP'!X90+'TOTAL INVERSION IAP'!X90+'VÚ IAP'!X90+W90</f>
        <v>0</v>
      </c>
      <c r="Y90" s="61">
        <f>+'Desmonte Infr. financiada'!Y90+'Inversión 1 financiada'!Y90+VÚ!Y90+'Desmonte Infr. IAP'!Y90+'TOTAL INVERSION IAP'!Y90+'VÚ IAP'!Y90+X90</f>
        <v>0</v>
      </c>
      <c r="Z90" s="61">
        <f>+'Desmonte Infr. financiada'!Z90+'Inversión 1 financiada'!Z90+VÚ!Z90+'Desmonte Infr. IAP'!Z90+'TOTAL INVERSION IAP'!Z90+'VÚ IAP'!Z90+Y90</f>
        <v>0</v>
      </c>
      <c r="AA90" s="61">
        <f>+'Desmonte Infr. financiada'!AA90+'Inversión 1 financiada'!AA90+VÚ!AA90+'Desmonte Infr. IAP'!AA90+'TOTAL INVERSION IAP'!AA90+'VÚ IAP'!AA90+Z90</f>
        <v>0</v>
      </c>
      <c r="AB90" s="61">
        <f>+'Desmonte Infr. financiada'!AB90+'Inversión 1 financiada'!AB90+VÚ!AB90+'Desmonte Infr. IAP'!AB90+'TOTAL INVERSION IAP'!AB90+'VÚ IAP'!AB90+AA90</f>
        <v>0</v>
      </c>
      <c r="AC90" s="61">
        <f>+'Desmonte Infr. financiada'!AC90+'Inversión 1 financiada'!AC90+VÚ!AC90+'Desmonte Infr. IAP'!AC90+'TOTAL INVERSION IAP'!AC90+'VÚ IAP'!AC90+AB90</f>
        <v>0</v>
      </c>
      <c r="AD90" s="61">
        <f>+'Desmonte Infr. financiada'!AD90+'Inversión 1 financiada'!AD90+VÚ!AD90+'Desmonte Infr. IAP'!AD90+'TOTAL INVERSION IAP'!AD90+'VÚ IAP'!AD90+AC90</f>
        <v>0</v>
      </c>
      <c r="AE90" s="61">
        <f>+'Desmonte Infr. financiada'!AE90+'Inversión 1 financiada'!AE90+VÚ!AE90+'Desmonte Infr. IAP'!AE90+'TOTAL INVERSION IAP'!AE90+'VÚ IAP'!AE90+AD90</f>
        <v>0</v>
      </c>
      <c r="AF90" s="61">
        <f>+'Desmonte Infr. financiada'!AF90+'Inversión 1 financiada'!AF90+VÚ!AF90+'Desmonte Infr. IAP'!AF90+'TOTAL INVERSION IAP'!AF90+'VÚ IAP'!AF90+AE90</f>
        <v>0</v>
      </c>
      <c r="AG90" s="61">
        <f>+'Desmonte Infr. financiada'!AG90+'Inversión 1 financiada'!AG90+VÚ!AG90+'Desmonte Infr. IAP'!AG90+'TOTAL INVERSION IAP'!AG90+'VÚ IAP'!AG90+AF90</f>
        <v>0</v>
      </c>
      <c r="AH90" s="61">
        <f>+'Desmonte Infr. financiada'!AH90+'Inversión 1 financiada'!AH90+VÚ!AH90+'Desmonte Infr. IAP'!AH90+'TOTAL INVERSION IAP'!AH90+'VÚ IAP'!AH90+AG90</f>
        <v>0</v>
      </c>
      <c r="AI90" s="61">
        <f>+'Desmonte Infr. financiada'!AI90+'Inversión 1 financiada'!AI90+VÚ!AI90+'Desmonte Infr. IAP'!AI90+'TOTAL INVERSION IAP'!AI90+'VÚ IAP'!AI90+AH90</f>
        <v>0</v>
      </c>
      <c r="AJ90" s="61">
        <f>+'Desmonte Infr. financiada'!AJ90+'Inversión 1 financiada'!AJ90+VÚ!AJ90+'Desmonte Infr. IAP'!AJ90+'TOTAL INVERSION IAP'!AJ90+'VÚ IAP'!AJ90+AI90</f>
        <v>0</v>
      </c>
      <c r="AK90" s="61">
        <f>+'Desmonte Infr. financiada'!AK90+'Inversión 1 financiada'!AK90+VÚ!AK90+'Desmonte Infr. IAP'!AK90+'TOTAL INVERSION IAP'!AK90+'VÚ IAP'!AK90+AJ90</f>
        <v>0</v>
      </c>
    </row>
    <row r="91" spans="2:37" hidden="1" x14ac:dyDescent="0.25">
      <c r="B91" s="469" t="s">
        <v>517</v>
      </c>
      <c r="C91" s="62" t="str">
        <f>+VLOOKUP(B91,'resumen UCAP'!$A$5:$O$329,2,0)</f>
        <v>LUMINARIA LED 38W</v>
      </c>
      <c r="D91" s="63">
        <f>+'Desmonte Infr. financiada'!D91</f>
        <v>38</v>
      </c>
      <c r="E91" s="63" t="str">
        <f>+VLOOKUP(B91,'resumen UCAP'!$A$5:$O$329,3,0)</f>
        <v>Un</v>
      </c>
      <c r="F91" s="64">
        <f>+VLOOKUP(B91,'resumen UCAP'!$A$5:$O$329,15,0)</f>
        <v>1056546</v>
      </c>
      <c r="G91" s="61">
        <v>3</v>
      </c>
      <c r="H91" s="61">
        <f>+'Desmonte Infr. financiada'!H91+'Inversión 1 financiada'!H91+VÚ!H91+'Desmonte Infr. IAP'!H91+'TOTAL INVERSION IAP'!H91+'VÚ IAP'!H91+G91</f>
        <v>3</v>
      </c>
      <c r="I91" s="475">
        <f>+'Desmonte Infr. financiada'!I91+'Inversión 1 financiada'!I91+VÚ!I91+'Desmonte Infr. IAP'!I91+'TOTAL INVERSION IAP'!I91+'VÚ IAP'!I91+H91</f>
        <v>3</v>
      </c>
      <c r="J91" s="61">
        <f>+'Desmonte Infr. financiada'!J91+'Inversión 1 financiada'!J91+VÚ!J91+'Desmonte Infr. IAP'!J91+'TOTAL INVERSION IAP'!J91+'VÚ IAP'!J91+I91</f>
        <v>3</v>
      </c>
      <c r="K91" s="61">
        <f>+'Desmonte Infr. financiada'!K91+'Inversión 1 financiada'!K91+VÚ!K91+'Desmonte Infr. IAP'!K91+'TOTAL INVERSION IAP'!K91+'VÚ IAP'!K91+J91</f>
        <v>3</v>
      </c>
      <c r="L91" s="61">
        <f>+'Desmonte Infr. financiada'!L91+'Inversión 1 financiada'!L91+VÚ!L91+'Desmonte Infr. IAP'!L91+'TOTAL INVERSION IAP'!L91+'VÚ IAP'!L91+K91</f>
        <v>3</v>
      </c>
      <c r="M91" s="61">
        <f>+'Desmonte Infr. financiada'!M91+'Inversión 1 financiada'!M91+VÚ!M91+'Desmonte Infr. IAP'!M91+'TOTAL INVERSION IAP'!M91+'VÚ IAP'!M91+L91</f>
        <v>3</v>
      </c>
      <c r="N91" s="61">
        <f>+'Desmonte Infr. financiada'!N91+'Inversión 1 financiada'!N91+VÚ!N91+'Desmonte Infr. IAP'!N91+'TOTAL INVERSION IAP'!N91+'VÚ IAP'!N91+M91</f>
        <v>3</v>
      </c>
      <c r="O91" s="61">
        <f>+'Desmonte Infr. financiada'!O91+'Inversión 1 financiada'!O91+VÚ!O91+'Desmonte Infr. IAP'!O91+'TOTAL INVERSION IAP'!O91+'VÚ IAP'!O91+N91</f>
        <v>3</v>
      </c>
      <c r="P91" s="61">
        <f>+'Desmonte Infr. financiada'!P91+'Inversión 1 financiada'!P91+VÚ!P91+'Desmonte Infr. IAP'!P91+'TOTAL INVERSION IAP'!P91+'VÚ IAP'!P91+O91</f>
        <v>3</v>
      </c>
      <c r="Q91" s="61">
        <f>+'Desmonte Infr. financiada'!Q91+'Inversión 1 financiada'!Q91+VÚ!Q91+'Desmonte Infr. IAP'!Q91+'TOTAL INVERSION IAP'!Q91+'VÚ IAP'!Q91+P91</f>
        <v>3</v>
      </c>
      <c r="R91" s="61">
        <f>+'Desmonte Infr. financiada'!R91+'Inversión 1 financiada'!R91+VÚ!R91+'Desmonte Infr. IAP'!R91+'TOTAL INVERSION IAP'!R91+'VÚ IAP'!R91+Q91</f>
        <v>3</v>
      </c>
      <c r="S91" s="61">
        <f>+'Desmonte Infr. financiada'!S91+'Inversión 1 financiada'!S91+VÚ!S91+'Desmonte Infr. IAP'!S91+'TOTAL INVERSION IAP'!S91+'VÚ IAP'!S91+R91</f>
        <v>3</v>
      </c>
      <c r="T91" s="61">
        <f>+'Desmonte Infr. financiada'!T91+'Inversión 1 financiada'!T91+VÚ!T91+'Desmonte Infr. IAP'!T91+'TOTAL INVERSION IAP'!T91+'VÚ IAP'!T91+S91</f>
        <v>3</v>
      </c>
      <c r="U91" s="61">
        <f>+'Desmonte Infr. financiada'!U91+'Inversión 1 financiada'!U91+VÚ!U91+'Desmonte Infr. IAP'!U91+'TOTAL INVERSION IAP'!U91+'VÚ IAP'!U91+T91</f>
        <v>3</v>
      </c>
      <c r="V91" s="61">
        <f>+'Desmonte Infr. financiada'!V91+'Inversión 1 financiada'!V91+VÚ!V91+'Desmonte Infr. IAP'!V91+'TOTAL INVERSION IAP'!V91+'VÚ IAP'!V91+U91</f>
        <v>3</v>
      </c>
      <c r="W91" s="61">
        <f>+'Desmonte Infr. financiada'!W91+'Inversión 1 financiada'!W91+VÚ!W91+'Desmonte Infr. IAP'!W91+'TOTAL INVERSION IAP'!W91+'VÚ IAP'!W91+V91</f>
        <v>0</v>
      </c>
      <c r="X91" s="61">
        <f>+'Desmonte Infr. financiada'!X91+'Inversión 1 financiada'!X91+VÚ!X91+'Desmonte Infr. IAP'!X91+'TOTAL INVERSION IAP'!X91+'VÚ IAP'!X91+W91</f>
        <v>0</v>
      </c>
      <c r="Y91" s="61">
        <f>+'Desmonte Infr. financiada'!Y91+'Inversión 1 financiada'!Y91+VÚ!Y91+'Desmonte Infr. IAP'!Y91+'TOTAL INVERSION IAP'!Y91+'VÚ IAP'!Y91+X91</f>
        <v>0</v>
      </c>
      <c r="Z91" s="61">
        <f>+'Desmonte Infr. financiada'!Z91+'Inversión 1 financiada'!Z91+VÚ!Z91+'Desmonte Infr. IAP'!Z91+'TOTAL INVERSION IAP'!Z91+'VÚ IAP'!Z91+Y91</f>
        <v>0</v>
      </c>
      <c r="AA91" s="61">
        <f>+'Desmonte Infr. financiada'!AA91+'Inversión 1 financiada'!AA91+VÚ!AA91+'Desmonte Infr. IAP'!AA91+'TOTAL INVERSION IAP'!AA91+'VÚ IAP'!AA91+Z91</f>
        <v>0</v>
      </c>
      <c r="AB91" s="61">
        <f>+'Desmonte Infr. financiada'!AB91+'Inversión 1 financiada'!AB91+VÚ!AB91+'Desmonte Infr. IAP'!AB91+'TOTAL INVERSION IAP'!AB91+'VÚ IAP'!AB91+AA91</f>
        <v>0</v>
      </c>
      <c r="AC91" s="61">
        <f>+'Desmonte Infr. financiada'!AC91+'Inversión 1 financiada'!AC91+VÚ!AC91+'Desmonte Infr. IAP'!AC91+'TOTAL INVERSION IAP'!AC91+'VÚ IAP'!AC91+AB91</f>
        <v>0</v>
      </c>
      <c r="AD91" s="61">
        <f>+'Desmonte Infr. financiada'!AD91+'Inversión 1 financiada'!AD91+VÚ!AD91+'Desmonte Infr. IAP'!AD91+'TOTAL INVERSION IAP'!AD91+'VÚ IAP'!AD91+AC91</f>
        <v>0</v>
      </c>
      <c r="AE91" s="61">
        <f>+'Desmonte Infr. financiada'!AE91+'Inversión 1 financiada'!AE91+VÚ!AE91+'Desmonte Infr. IAP'!AE91+'TOTAL INVERSION IAP'!AE91+'VÚ IAP'!AE91+AD91</f>
        <v>0</v>
      </c>
      <c r="AF91" s="61">
        <f>+'Desmonte Infr. financiada'!AF91+'Inversión 1 financiada'!AF91+VÚ!AF91+'Desmonte Infr. IAP'!AF91+'TOTAL INVERSION IAP'!AF91+'VÚ IAP'!AF91+AE91</f>
        <v>0</v>
      </c>
      <c r="AG91" s="61">
        <f>+'Desmonte Infr. financiada'!AG91+'Inversión 1 financiada'!AG91+VÚ!AG91+'Desmonte Infr. IAP'!AG91+'TOTAL INVERSION IAP'!AG91+'VÚ IAP'!AG91+AF91</f>
        <v>0</v>
      </c>
      <c r="AH91" s="61">
        <f>+'Desmonte Infr. financiada'!AH91+'Inversión 1 financiada'!AH91+VÚ!AH91+'Desmonte Infr. IAP'!AH91+'TOTAL INVERSION IAP'!AH91+'VÚ IAP'!AH91+AG91</f>
        <v>0</v>
      </c>
      <c r="AI91" s="61">
        <f>+'Desmonte Infr. financiada'!AI91+'Inversión 1 financiada'!AI91+VÚ!AI91+'Desmonte Infr. IAP'!AI91+'TOTAL INVERSION IAP'!AI91+'VÚ IAP'!AI91+AH91</f>
        <v>0</v>
      </c>
      <c r="AJ91" s="61">
        <f>+'Desmonte Infr. financiada'!AJ91+'Inversión 1 financiada'!AJ91+VÚ!AJ91+'Desmonte Infr. IAP'!AJ91+'TOTAL INVERSION IAP'!AJ91+'VÚ IAP'!AJ91+AI91</f>
        <v>0</v>
      </c>
      <c r="AK91" s="61">
        <f>+'Desmonte Infr. financiada'!AK91+'Inversión 1 financiada'!AK91+VÚ!AK91+'Desmonte Infr. IAP'!AK91+'TOTAL INVERSION IAP'!AK91+'VÚ IAP'!AK91+AJ91</f>
        <v>0</v>
      </c>
    </row>
    <row r="92" spans="2:37" hidden="1" x14ac:dyDescent="0.25">
      <c r="B92" s="469" t="s">
        <v>518</v>
      </c>
      <c r="C92" s="62" t="str">
        <f>+VLOOKUP(B92,'resumen UCAP'!$A$5:$O$329,2,0)</f>
        <v>LUMINARIA LED 80-90W NUEVA</v>
      </c>
      <c r="D92" s="63">
        <f>+'Desmonte Infr. financiada'!D92</f>
        <v>90</v>
      </c>
      <c r="E92" s="63" t="str">
        <f>+VLOOKUP(B92,'resumen UCAP'!$A$5:$O$329,3,0)</f>
        <v>Un</v>
      </c>
      <c r="F92" s="64">
        <f>+VLOOKUP(B92,'resumen UCAP'!$A$5:$O$329,15,0)</f>
        <v>1547358</v>
      </c>
      <c r="G92" s="61">
        <v>1</v>
      </c>
      <c r="H92" s="61">
        <f>+'Desmonte Infr. financiada'!H92+'Inversión 1 financiada'!H92+VÚ!H92+'Desmonte Infr. IAP'!H92+'TOTAL INVERSION IAP'!H92+'VÚ IAP'!H92+G92</f>
        <v>1</v>
      </c>
      <c r="I92" s="475">
        <f>+'Desmonte Infr. financiada'!I92+'Inversión 1 financiada'!I92+VÚ!I92+'Desmonte Infr. IAP'!I92+'TOTAL INVERSION IAP'!I92+'VÚ IAP'!I92+H92</f>
        <v>1</v>
      </c>
      <c r="J92" s="61">
        <f>+'Desmonte Infr. financiada'!J92+'Inversión 1 financiada'!J92+VÚ!J92+'Desmonte Infr. IAP'!J92+'TOTAL INVERSION IAP'!J92+'VÚ IAP'!J92+I92</f>
        <v>1</v>
      </c>
      <c r="K92" s="61">
        <f>+'Desmonte Infr. financiada'!K92+'Inversión 1 financiada'!K92+VÚ!K92+'Desmonte Infr. IAP'!K92+'TOTAL INVERSION IAP'!K92+'VÚ IAP'!K92+J92</f>
        <v>1</v>
      </c>
      <c r="L92" s="61">
        <f>+'Desmonte Infr. financiada'!L92+'Inversión 1 financiada'!L92+VÚ!L92+'Desmonte Infr. IAP'!L92+'TOTAL INVERSION IAP'!L92+'VÚ IAP'!L92+K92</f>
        <v>1</v>
      </c>
      <c r="M92" s="61">
        <f>+'Desmonte Infr. financiada'!M92+'Inversión 1 financiada'!M92+VÚ!M92+'Desmonte Infr. IAP'!M92+'TOTAL INVERSION IAP'!M92+'VÚ IAP'!M92+L92</f>
        <v>1</v>
      </c>
      <c r="N92" s="61">
        <f>+'Desmonte Infr. financiada'!N92+'Inversión 1 financiada'!N92+VÚ!N92+'Desmonte Infr. IAP'!N92+'TOTAL INVERSION IAP'!N92+'VÚ IAP'!N92+M92</f>
        <v>1</v>
      </c>
      <c r="O92" s="61">
        <f>+'Desmonte Infr. financiada'!O92+'Inversión 1 financiada'!O92+VÚ!O92+'Desmonte Infr. IAP'!O92+'TOTAL INVERSION IAP'!O92+'VÚ IAP'!O92+N92</f>
        <v>1</v>
      </c>
      <c r="P92" s="61">
        <f>+'Desmonte Infr. financiada'!P92+'Inversión 1 financiada'!P92+VÚ!P92+'Desmonte Infr. IAP'!P92+'TOTAL INVERSION IAP'!P92+'VÚ IAP'!P92+O92</f>
        <v>1</v>
      </c>
      <c r="Q92" s="61">
        <f>+'Desmonte Infr. financiada'!Q92+'Inversión 1 financiada'!Q92+VÚ!Q92+'Desmonte Infr. IAP'!Q92+'TOTAL INVERSION IAP'!Q92+'VÚ IAP'!Q92+P92</f>
        <v>1</v>
      </c>
      <c r="R92" s="61">
        <f>+'Desmonte Infr. financiada'!R92+'Inversión 1 financiada'!R92+VÚ!R92+'Desmonte Infr. IAP'!R92+'TOTAL INVERSION IAP'!R92+'VÚ IAP'!R92+Q92</f>
        <v>1</v>
      </c>
      <c r="S92" s="61">
        <f>+'Desmonte Infr. financiada'!S92+'Inversión 1 financiada'!S92+VÚ!S92+'Desmonte Infr. IAP'!S92+'TOTAL INVERSION IAP'!S92+'VÚ IAP'!S92+R92</f>
        <v>1</v>
      </c>
      <c r="T92" s="61">
        <f>+'Desmonte Infr. financiada'!T92+'Inversión 1 financiada'!T92+VÚ!T92+'Desmonte Infr. IAP'!T92+'TOTAL INVERSION IAP'!T92+'VÚ IAP'!T92+S92</f>
        <v>1</v>
      </c>
      <c r="U92" s="61">
        <f>+'Desmonte Infr. financiada'!U92+'Inversión 1 financiada'!U92+VÚ!U92+'Desmonte Infr. IAP'!U92+'TOTAL INVERSION IAP'!U92+'VÚ IAP'!U92+T92</f>
        <v>1</v>
      </c>
      <c r="V92" s="61">
        <f>+'Desmonte Infr. financiada'!V92+'Inversión 1 financiada'!V92+VÚ!V92+'Desmonte Infr. IAP'!V92+'TOTAL INVERSION IAP'!V92+'VÚ IAP'!V92+U92</f>
        <v>1</v>
      </c>
      <c r="W92" s="61">
        <f>+'Desmonte Infr. financiada'!W92+'Inversión 1 financiada'!W92+VÚ!W92+'Desmonte Infr. IAP'!W92+'TOTAL INVERSION IAP'!W92+'VÚ IAP'!W92+V92</f>
        <v>0</v>
      </c>
      <c r="X92" s="61">
        <f>+'Desmonte Infr. financiada'!X92+'Inversión 1 financiada'!X92+VÚ!X92+'Desmonte Infr. IAP'!X92+'TOTAL INVERSION IAP'!X92+'VÚ IAP'!X92+W92</f>
        <v>0</v>
      </c>
      <c r="Y92" s="61">
        <f>+'Desmonte Infr. financiada'!Y92+'Inversión 1 financiada'!Y92+VÚ!Y92+'Desmonte Infr. IAP'!Y92+'TOTAL INVERSION IAP'!Y92+'VÚ IAP'!Y92+X92</f>
        <v>0</v>
      </c>
      <c r="Z92" s="61">
        <f>+'Desmonte Infr. financiada'!Z92+'Inversión 1 financiada'!Z92+VÚ!Z92+'Desmonte Infr. IAP'!Z92+'TOTAL INVERSION IAP'!Z92+'VÚ IAP'!Z92+Y92</f>
        <v>0</v>
      </c>
      <c r="AA92" s="61">
        <f>+'Desmonte Infr. financiada'!AA92+'Inversión 1 financiada'!AA92+VÚ!AA92+'Desmonte Infr. IAP'!AA92+'TOTAL INVERSION IAP'!AA92+'VÚ IAP'!AA92+Z92</f>
        <v>0</v>
      </c>
      <c r="AB92" s="61">
        <f>+'Desmonte Infr. financiada'!AB92+'Inversión 1 financiada'!AB92+VÚ!AB92+'Desmonte Infr. IAP'!AB92+'TOTAL INVERSION IAP'!AB92+'VÚ IAP'!AB92+AA92</f>
        <v>0</v>
      </c>
      <c r="AC92" s="61">
        <f>+'Desmonte Infr. financiada'!AC92+'Inversión 1 financiada'!AC92+VÚ!AC92+'Desmonte Infr. IAP'!AC92+'TOTAL INVERSION IAP'!AC92+'VÚ IAP'!AC92+AB92</f>
        <v>0</v>
      </c>
      <c r="AD92" s="61">
        <f>+'Desmonte Infr. financiada'!AD92+'Inversión 1 financiada'!AD92+VÚ!AD92+'Desmonte Infr. IAP'!AD92+'TOTAL INVERSION IAP'!AD92+'VÚ IAP'!AD92+AC92</f>
        <v>0</v>
      </c>
      <c r="AE92" s="61">
        <f>+'Desmonte Infr. financiada'!AE92+'Inversión 1 financiada'!AE92+VÚ!AE92+'Desmonte Infr. IAP'!AE92+'TOTAL INVERSION IAP'!AE92+'VÚ IAP'!AE92+AD92</f>
        <v>0</v>
      </c>
      <c r="AF92" s="61">
        <f>+'Desmonte Infr. financiada'!AF92+'Inversión 1 financiada'!AF92+VÚ!AF92+'Desmonte Infr. IAP'!AF92+'TOTAL INVERSION IAP'!AF92+'VÚ IAP'!AF92+AE92</f>
        <v>0</v>
      </c>
      <c r="AG92" s="61">
        <f>+'Desmonte Infr. financiada'!AG92+'Inversión 1 financiada'!AG92+VÚ!AG92+'Desmonte Infr. IAP'!AG92+'TOTAL INVERSION IAP'!AG92+'VÚ IAP'!AG92+AF92</f>
        <v>0</v>
      </c>
      <c r="AH92" s="61">
        <f>+'Desmonte Infr. financiada'!AH92+'Inversión 1 financiada'!AH92+VÚ!AH92+'Desmonte Infr. IAP'!AH92+'TOTAL INVERSION IAP'!AH92+'VÚ IAP'!AH92+AG92</f>
        <v>0</v>
      </c>
      <c r="AI92" s="61">
        <f>+'Desmonte Infr. financiada'!AI92+'Inversión 1 financiada'!AI92+VÚ!AI92+'Desmonte Infr. IAP'!AI92+'TOTAL INVERSION IAP'!AI92+'VÚ IAP'!AI92+AH92</f>
        <v>0</v>
      </c>
      <c r="AJ92" s="61">
        <f>+'Desmonte Infr. financiada'!AJ92+'Inversión 1 financiada'!AJ92+VÚ!AJ92+'Desmonte Infr. IAP'!AJ92+'TOTAL INVERSION IAP'!AJ92+'VÚ IAP'!AJ92+AI92</f>
        <v>0</v>
      </c>
      <c r="AK92" s="61">
        <f>+'Desmonte Infr. financiada'!AK92+'Inversión 1 financiada'!AK92+VÚ!AK92+'Desmonte Infr. IAP'!AK92+'TOTAL INVERSION IAP'!AK92+'VÚ IAP'!AK92+AJ92</f>
        <v>0</v>
      </c>
    </row>
    <row r="93" spans="2:37" hidden="1" x14ac:dyDescent="0.25">
      <c r="B93" s="469" t="s">
        <v>519</v>
      </c>
      <c r="C93" s="62" t="str">
        <f>+VLOOKUP(B93,'resumen UCAP'!$A$5:$O$329,2,0)</f>
        <v>LUMINARIA 3000 40 NUEVA</v>
      </c>
      <c r="D93" s="63">
        <f>+'Desmonte Infr. financiada'!D93</f>
        <v>40</v>
      </c>
      <c r="E93" s="63" t="str">
        <f>+VLOOKUP(B93,'resumen UCAP'!$A$5:$O$329,3,0)</f>
        <v>Un</v>
      </c>
      <c r="F93" s="64">
        <f>+VLOOKUP(B93,'resumen UCAP'!$A$5:$O$329,15,0)</f>
        <v>757310</v>
      </c>
      <c r="G93" s="64">
        <v>13</v>
      </c>
      <c r="H93" s="61">
        <f>+'Desmonte Infr. financiada'!H93+'Inversión 1 financiada'!H93+VÚ!H93+'Desmonte Infr. IAP'!H93+'TOTAL INVERSION IAP'!H93+'VÚ IAP'!H93+G93</f>
        <v>13</v>
      </c>
      <c r="I93" s="475">
        <f>+'Desmonte Infr. financiada'!I93+'Inversión 1 financiada'!I93+VÚ!I93+'Desmonte Infr. IAP'!I93+'TOTAL INVERSION IAP'!I93+'VÚ IAP'!I93+H93</f>
        <v>13</v>
      </c>
      <c r="J93" s="61">
        <f>+'Desmonte Infr. financiada'!J93+'Inversión 1 financiada'!J93+VÚ!J93+'Desmonte Infr. IAP'!J93+'TOTAL INVERSION IAP'!J93+'VÚ IAP'!J93+I93</f>
        <v>13</v>
      </c>
      <c r="K93" s="61">
        <f>+'Desmonte Infr. financiada'!K93+'Inversión 1 financiada'!K93+VÚ!K93+'Desmonte Infr. IAP'!K93+'TOTAL INVERSION IAP'!K93+'VÚ IAP'!K93+J93</f>
        <v>13</v>
      </c>
      <c r="L93" s="61">
        <f>+'Desmonte Infr. financiada'!L93+'Inversión 1 financiada'!L93+VÚ!L93+'Desmonte Infr. IAP'!L93+'TOTAL INVERSION IAP'!L93+'VÚ IAP'!L93+K93</f>
        <v>13</v>
      </c>
      <c r="M93" s="61">
        <f>+'Desmonte Infr. financiada'!M93+'Inversión 1 financiada'!M93+VÚ!M93+'Desmonte Infr. IAP'!M93+'TOTAL INVERSION IAP'!M93+'VÚ IAP'!M93+L93</f>
        <v>13</v>
      </c>
      <c r="N93" s="61">
        <f>+'Desmonte Infr. financiada'!N93+'Inversión 1 financiada'!N93+VÚ!N93+'Desmonte Infr. IAP'!N93+'TOTAL INVERSION IAP'!N93+'VÚ IAP'!N93+M93</f>
        <v>13</v>
      </c>
      <c r="O93" s="61">
        <f>+'Desmonte Infr. financiada'!O93+'Inversión 1 financiada'!O93+VÚ!O93+'Desmonte Infr. IAP'!O93+'TOTAL INVERSION IAP'!O93+'VÚ IAP'!O93+N93</f>
        <v>13</v>
      </c>
      <c r="P93" s="61">
        <f>+'Desmonte Infr. financiada'!P93+'Inversión 1 financiada'!P93+VÚ!P93+'Desmonte Infr. IAP'!P93+'TOTAL INVERSION IAP'!P93+'VÚ IAP'!P93+O93</f>
        <v>13</v>
      </c>
      <c r="Q93" s="61">
        <f>+'Desmonte Infr. financiada'!Q93+'Inversión 1 financiada'!Q93+VÚ!Q93+'Desmonte Infr. IAP'!Q93+'TOTAL INVERSION IAP'!Q93+'VÚ IAP'!Q93+P93</f>
        <v>13</v>
      </c>
      <c r="R93" s="61">
        <f>+'Desmonte Infr. financiada'!R93+'Inversión 1 financiada'!R93+VÚ!R93+'Desmonte Infr. IAP'!R93+'TOTAL INVERSION IAP'!R93+'VÚ IAP'!R93+Q93</f>
        <v>13</v>
      </c>
      <c r="S93" s="61">
        <f>+'Desmonte Infr. financiada'!S93+'Inversión 1 financiada'!S93+VÚ!S93+'Desmonte Infr. IAP'!S93+'TOTAL INVERSION IAP'!S93+'VÚ IAP'!S93+R93</f>
        <v>13</v>
      </c>
      <c r="T93" s="61">
        <f>+'Desmonte Infr. financiada'!T93+'Inversión 1 financiada'!T93+VÚ!T93+'Desmonte Infr. IAP'!T93+'TOTAL INVERSION IAP'!T93+'VÚ IAP'!T93+S93</f>
        <v>13</v>
      </c>
      <c r="U93" s="61">
        <f>+'Desmonte Infr. financiada'!U93+'Inversión 1 financiada'!U93+VÚ!U93+'Desmonte Infr. IAP'!U93+'TOTAL INVERSION IAP'!U93+'VÚ IAP'!U93+T93</f>
        <v>13</v>
      </c>
      <c r="V93" s="61">
        <f>+'Desmonte Infr. financiada'!V93+'Inversión 1 financiada'!V93+VÚ!V93+'Desmonte Infr. IAP'!V93+'TOTAL INVERSION IAP'!V93+'VÚ IAP'!V93+U93</f>
        <v>13</v>
      </c>
      <c r="W93" s="61">
        <f>+'Desmonte Infr. financiada'!W93+'Inversión 1 financiada'!W93+VÚ!W93+'Desmonte Infr. IAP'!W93+'TOTAL INVERSION IAP'!W93+'VÚ IAP'!W93+V93</f>
        <v>0</v>
      </c>
      <c r="X93" s="61">
        <f>+'Desmonte Infr. financiada'!X93+'Inversión 1 financiada'!X93+VÚ!X93+'Desmonte Infr. IAP'!X93+'TOTAL INVERSION IAP'!X93+'VÚ IAP'!X93+W93</f>
        <v>0</v>
      </c>
      <c r="Y93" s="61">
        <f>+'Desmonte Infr. financiada'!Y93+'Inversión 1 financiada'!Y93+VÚ!Y93+'Desmonte Infr. IAP'!Y93+'TOTAL INVERSION IAP'!Y93+'VÚ IAP'!Y93+X93</f>
        <v>0</v>
      </c>
      <c r="Z93" s="61">
        <f>+'Desmonte Infr. financiada'!Z93+'Inversión 1 financiada'!Z93+VÚ!Z93+'Desmonte Infr. IAP'!Z93+'TOTAL INVERSION IAP'!Z93+'VÚ IAP'!Z93+Y93</f>
        <v>0</v>
      </c>
      <c r="AA93" s="61">
        <f>+'Desmonte Infr. financiada'!AA93+'Inversión 1 financiada'!AA93+VÚ!AA93+'Desmonte Infr. IAP'!AA93+'TOTAL INVERSION IAP'!AA93+'VÚ IAP'!AA93+Z93</f>
        <v>0</v>
      </c>
      <c r="AB93" s="61">
        <f>+'Desmonte Infr. financiada'!AB93+'Inversión 1 financiada'!AB93+VÚ!AB93+'Desmonte Infr. IAP'!AB93+'TOTAL INVERSION IAP'!AB93+'VÚ IAP'!AB93+AA93</f>
        <v>0</v>
      </c>
      <c r="AC93" s="61">
        <f>+'Desmonte Infr. financiada'!AC93+'Inversión 1 financiada'!AC93+VÚ!AC93+'Desmonte Infr. IAP'!AC93+'TOTAL INVERSION IAP'!AC93+'VÚ IAP'!AC93+AB93</f>
        <v>0</v>
      </c>
      <c r="AD93" s="61">
        <f>+'Desmonte Infr. financiada'!AD93+'Inversión 1 financiada'!AD93+VÚ!AD93+'Desmonte Infr. IAP'!AD93+'TOTAL INVERSION IAP'!AD93+'VÚ IAP'!AD93+AC93</f>
        <v>0</v>
      </c>
      <c r="AE93" s="61">
        <f>+'Desmonte Infr. financiada'!AE93+'Inversión 1 financiada'!AE93+VÚ!AE93+'Desmonte Infr. IAP'!AE93+'TOTAL INVERSION IAP'!AE93+'VÚ IAP'!AE93+AD93</f>
        <v>0</v>
      </c>
      <c r="AF93" s="61">
        <f>+'Desmonte Infr. financiada'!AF93+'Inversión 1 financiada'!AF93+VÚ!AF93+'Desmonte Infr. IAP'!AF93+'TOTAL INVERSION IAP'!AF93+'VÚ IAP'!AF93+AE93</f>
        <v>0</v>
      </c>
      <c r="AG93" s="61">
        <f>+'Desmonte Infr. financiada'!AG93+'Inversión 1 financiada'!AG93+VÚ!AG93+'Desmonte Infr. IAP'!AG93+'TOTAL INVERSION IAP'!AG93+'VÚ IAP'!AG93+AF93</f>
        <v>0</v>
      </c>
      <c r="AH93" s="61">
        <f>+'Desmonte Infr. financiada'!AH93+'Inversión 1 financiada'!AH93+VÚ!AH93+'Desmonte Infr. IAP'!AH93+'TOTAL INVERSION IAP'!AH93+'VÚ IAP'!AH93+AG93</f>
        <v>0</v>
      </c>
      <c r="AI93" s="61">
        <f>+'Desmonte Infr. financiada'!AI93+'Inversión 1 financiada'!AI93+VÚ!AI93+'Desmonte Infr. IAP'!AI93+'TOTAL INVERSION IAP'!AI93+'VÚ IAP'!AI93+AH93</f>
        <v>0</v>
      </c>
      <c r="AJ93" s="61">
        <f>+'Desmonte Infr. financiada'!AJ93+'Inversión 1 financiada'!AJ93+VÚ!AJ93+'Desmonte Infr. IAP'!AJ93+'TOTAL INVERSION IAP'!AJ93+'VÚ IAP'!AJ93+AI93</f>
        <v>0</v>
      </c>
      <c r="AK93" s="61">
        <f>+'Desmonte Infr. financiada'!AK93+'Inversión 1 financiada'!AK93+VÚ!AK93+'Desmonte Infr. IAP'!AK93+'TOTAL INVERSION IAP'!AK93+'VÚ IAP'!AK93+AJ93</f>
        <v>0</v>
      </c>
    </row>
    <row r="94" spans="2:37" hidden="1" x14ac:dyDescent="0.25">
      <c r="B94" s="469" t="s">
        <v>520</v>
      </c>
      <c r="C94" s="62" t="str">
        <f>+VLOOKUP(B94,'resumen UCAP'!$A$5:$O$329,2,0)</f>
        <v>LUMINARIA NA 150W ONIX SEGUNDA</v>
      </c>
      <c r="D94" s="63">
        <f>+'Desmonte Infr. financiada'!D94</f>
        <v>169</v>
      </c>
      <c r="E94" s="63" t="str">
        <f>+VLOOKUP(B94,'resumen UCAP'!$A$5:$O$329,3,0)</f>
        <v>Un</v>
      </c>
      <c r="F94" s="64">
        <f>+VLOOKUP(B94,'resumen UCAP'!$A$5:$O$329,15,0)</f>
        <v>340000</v>
      </c>
      <c r="G94" s="123">
        <v>1</v>
      </c>
      <c r="H94" s="61">
        <f>+'Desmonte Infr. financiada'!H94+'Inversión 1 financiada'!H94+VÚ!H94+'Desmonte Infr. IAP'!H94+'TOTAL INVERSION IAP'!H94+'VÚ IAP'!H94+G94</f>
        <v>0</v>
      </c>
      <c r="I94" s="475">
        <f>+'Desmonte Infr. financiada'!I94+'Inversión 1 financiada'!I94+VÚ!I94+'Desmonte Infr. IAP'!I94+'TOTAL INVERSION IAP'!I94+'VÚ IAP'!I94+H94</f>
        <v>0</v>
      </c>
      <c r="J94" s="61">
        <f>+'Desmonte Infr. financiada'!J94+'Inversión 1 financiada'!J94+VÚ!J94+'Desmonte Infr. IAP'!J94+'TOTAL INVERSION IAP'!J94+'VÚ IAP'!J94+I94</f>
        <v>0</v>
      </c>
      <c r="K94" s="61">
        <f>+'Desmonte Infr. financiada'!K94+'Inversión 1 financiada'!K94+VÚ!K94+'Desmonte Infr. IAP'!K94+'TOTAL INVERSION IAP'!K94+'VÚ IAP'!K94+J94</f>
        <v>0</v>
      </c>
      <c r="L94" s="61">
        <f>+'Desmonte Infr. financiada'!L94+'Inversión 1 financiada'!L94+VÚ!L94+'Desmonte Infr. IAP'!L94+'TOTAL INVERSION IAP'!L94+'VÚ IAP'!L94+K94</f>
        <v>0</v>
      </c>
      <c r="M94" s="61">
        <f>+'Desmonte Infr. financiada'!M94+'Inversión 1 financiada'!M94+VÚ!M94+'Desmonte Infr. IAP'!M94+'TOTAL INVERSION IAP'!M94+'VÚ IAP'!M94+L94</f>
        <v>0</v>
      </c>
      <c r="N94" s="61">
        <f>+'Desmonte Infr. financiada'!N94+'Inversión 1 financiada'!N94+VÚ!N94+'Desmonte Infr. IAP'!N94+'TOTAL INVERSION IAP'!N94+'VÚ IAP'!N94+M94</f>
        <v>0</v>
      </c>
      <c r="O94" s="61">
        <f>+'Desmonte Infr. financiada'!O94+'Inversión 1 financiada'!O94+VÚ!O94+'Desmonte Infr. IAP'!O94+'TOTAL INVERSION IAP'!O94+'VÚ IAP'!O94+N94</f>
        <v>0</v>
      </c>
      <c r="P94" s="61">
        <f>+'Desmonte Infr. financiada'!P94+'Inversión 1 financiada'!P94+VÚ!P94+'Desmonte Infr. IAP'!P94+'TOTAL INVERSION IAP'!P94+'VÚ IAP'!P94+O94</f>
        <v>0</v>
      </c>
      <c r="Q94" s="61">
        <f>+'Desmonte Infr. financiada'!Q94+'Inversión 1 financiada'!Q94+VÚ!Q94+'Desmonte Infr. IAP'!Q94+'TOTAL INVERSION IAP'!Q94+'VÚ IAP'!Q94+P94</f>
        <v>0</v>
      </c>
      <c r="R94" s="61">
        <f>+'Desmonte Infr. financiada'!R94+'Inversión 1 financiada'!R94+VÚ!R94+'Desmonte Infr. IAP'!R94+'TOTAL INVERSION IAP'!R94+'VÚ IAP'!R94+Q94</f>
        <v>0</v>
      </c>
      <c r="S94" s="61">
        <f>+'Desmonte Infr. financiada'!S94+'Inversión 1 financiada'!S94+VÚ!S94+'Desmonte Infr. IAP'!S94+'TOTAL INVERSION IAP'!S94+'VÚ IAP'!S94+R94</f>
        <v>0</v>
      </c>
      <c r="T94" s="61">
        <f>+'Desmonte Infr. financiada'!T94+'Inversión 1 financiada'!T94+VÚ!T94+'Desmonte Infr. IAP'!T94+'TOTAL INVERSION IAP'!T94+'VÚ IAP'!T94+S94</f>
        <v>0</v>
      </c>
      <c r="U94" s="61">
        <f>+'Desmonte Infr. financiada'!U94+'Inversión 1 financiada'!U94+VÚ!U94+'Desmonte Infr. IAP'!U94+'TOTAL INVERSION IAP'!U94+'VÚ IAP'!U94+T94</f>
        <v>0</v>
      </c>
      <c r="V94" s="61">
        <f>+'Desmonte Infr. financiada'!V94+'Inversión 1 financiada'!V94+VÚ!V94+'Desmonte Infr. IAP'!V94+'TOTAL INVERSION IAP'!V94+'VÚ IAP'!V94+U94</f>
        <v>0</v>
      </c>
      <c r="W94" s="61">
        <f>+'Desmonte Infr. financiada'!W94+'Inversión 1 financiada'!W94+VÚ!W94+'Desmonte Infr. IAP'!W94+'TOTAL INVERSION IAP'!W94+'VÚ IAP'!W94+V94</f>
        <v>0</v>
      </c>
      <c r="X94" s="61">
        <f>+'Desmonte Infr. financiada'!X94+'Inversión 1 financiada'!X94+VÚ!X94+'Desmonte Infr. IAP'!X94+'TOTAL INVERSION IAP'!X94+'VÚ IAP'!X94+W94</f>
        <v>0</v>
      </c>
      <c r="Y94" s="61">
        <f>+'Desmonte Infr. financiada'!Y94+'Inversión 1 financiada'!Y94+VÚ!Y94+'Desmonte Infr. IAP'!Y94+'TOTAL INVERSION IAP'!Y94+'VÚ IAP'!Y94+X94</f>
        <v>0</v>
      </c>
      <c r="Z94" s="61">
        <f>+'Desmonte Infr. financiada'!Z94+'Inversión 1 financiada'!Z94+VÚ!Z94+'Desmonte Infr. IAP'!Z94+'TOTAL INVERSION IAP'!Z94+'VÚ IAP'!Z94+Y94</f>
        <v>0</v>
      </c>
      <c r="AA94" s="61">
        <f>+'Desmonte Infr. financiada'!AA94+'Inversión 1 financiada'!AA94+VÚ!AA94+'Desmonte Infr. IAP'!AA94+'TOTAL INVERSION IAP'!AA94+'VÚ IAP'!AA94+Z94</f>
        <v>0</v>
      </c>
      <c r="AB94" s="61">
        <f>+'Desmonte Infr. financiada'!AB94+'Inversión 1 financiada'!AB94+VÚ!AB94+'Desmonte Infr. IAP'!AB94+'TOTAL INVERSION IAP'!AB94+'VÚ IAP'!AB94+AA94</f>
        <v>0</v>
      </c>
      <c r="AC94" s="61">
        <f>+'Desmonte Infr. financiada'!AC94+'Inversión 1 financiada'!AC94+VÚ!AC94+'Desmonte Infr. IAP'!AC94+'TOTAL INVERSION IAP'!AC94+'VÚ IAP'!AC94+AB94</f>
        <v>0</v>
      </c>
      <c r="AD94" s="61">
        <f>+'Desmonte Infr. financiada'!AD94+'Inversión 1 financiada'!AD94+VÚ!AD94+'Desmonte Infr. IAP'!AD94+'TOTAL INVERSION IAP'!AD94+'VÚ IAP'!AD94+AC94</f>
        <v>0</v>
      </c>
      <c r="AE94" s="61">
        <f>+'Desmonte Infr. financiada'!AE94+'Inversión 1 financiada'!AE94+VÚ!AE94+'Desmonte Infr. IAP'!AE94+'TOTAL INVERSION IAP'!AE94+'VÚ IAP'!AE94+AD94</f>
        <v>0</v>
      </c>
      <c r="AF94" s="61">
        <f>+'Desmonte Infr. financiada'!AF94+'Inversión 1 financiada'!AF94+VÚ!AF94+'Desmonte Infr. IAP'!AF94+'TOTAL INVERSION IAP'!AF94+'VÚ IAP'!AF94+AE94</f>
        <v>0</v>
      </c>
      <c r="AG94" s="61">
        <f>+'Desmonte Infr. financiada'!AG94+'Inversión 1 financiada'!AG94+VÚ!AG94+'Desmonte Infr. IAP'!AG94+'TOTAL INVERSION IAP'!AG94+'VÚ IAP'!AG94+AF94</f>
        <v>0</v>
      </c>
      <c r="AH94" s="61">
        <f>+'Desmonte Infr. financiada'!AH94+'Inversión 1 financiada'!AH94+VÚ!AH94+'Desmonte Infr. IAP'!AH94+'TOTAL INVERSION IAP'!AH94+'VÚ IAP'!AH94+AG94</f>
        <v>0</v>
      </c>
      <c r="AI94" s="61">
        <f>+'Desmonte Infr. financiada'!AI94+'Inversión 1 financiada'!AI94+VÚ!AI94+'Desmonte Infr. IAP'!AI94+'TOTAL INVERSION IAP'!AI94+'VÚ IAP'!AI94+AH94</f>
        <v>0</v>
      </c>
      <c r="AJ94" s="61">
        <f>+'Desmonte Infr. financiada'!AJ94+'Inversión 1 financiada'!AJ94+VÚ!AJ94+'Desmonte Infr. IAP'!AJ94+'TOTAL INVERSION IAP'!AJ94+'VÚ IAP'!AJ94+AI94</f>
        <v>0</v>
      </c>
      <c r="AK94" s="61">
        <f>+'Desmonte Infr. financiada'!AK94+'Inversión 1 financiada'!AK94+VÚ!AK94+'Desmonte Infr. IAP'!AK94+'TOTAL INVERSION IAP'!AK94+'VÚ IAP'!AK94+AJ94</f>
        <v>0</v>
      </c>
    </row>
    <row r="95" spans="2:37" hidden="1" x14ac:dyDescent="0.25">
      <c r="B95" s="469" t="s">
        <v>521</v>
      </c>
      <c r="C95" s="62" t="str">
        <f>+VLOOKUP(B95,'resumen UCAP'!$A$5:$O$329,2,0)</f>
        <v>LUMINARIA NA 70 SEGUNDA</v>
      </c>
      <c r="D95" s="63">
        <f>+'Desmonte Infr. financiada'!D95</f>
        <v>81</v>
      </c>
      <c r="E95" s="63" t="str">
        <f>+VLOOKUP(B95,'resumen UCAP'!$A$5:$O$329,3,0)</f>
        <v>Un</v>
      </c>
      <c r="F95" s="64">
        <f>+VLOOKUP(B95,'resumen UCAP'!$A$5:$O$329,15,0)</f>
        <v>201799</v>
      </c>
      <c r="G95" s="123">
        <v>5</v>
      </c>
      <c r="H95" s="61">
        <f>+'Desmonte Infr. financiada'!H95+'Inversión 1 financiada'!H95+VÚ!H95+'Desmonte Infr. IAP'!H95+'TOTAL INVERSION IAP'!H95+'VÚ IAP'!H95+G95</f>
        <v>0</v>
      </c>
      <c r="I95" s="475">
        <f>+'Desmonte Infr. financiada'!I95+'Inversión 1 financiada'!I95+VÚ!I95+'Desmonte Infr. IAP'!I95+'TOTAL INVERSION IAP'!I95+'VÚ IAP'!I95+H95</f>
        <v>0</v>
      </c>
      <c r="J95" s="61">
        <f>+'Desmonte Infr. financiada'!J95+'Inversión 1 financiada'!J95+VÚ!J95+'Desmonte Infr. IAP'!J95+'TOTAL INVERSION IAP'!J95+'VÚ IAP'!J95+I95</f>
        <v>0</v>
      </c>
      <c r="K95" s="61">
        <f>+'Desmonte Infr. financiada'!K95+'Inversión 1 financiada'!K95+VÚ!K95+'Desmonte Infr. IAP'!K95+'TOTAL INVERSION IAP'!K95+'VÚ IAP'!K95+J95</f>
        <v>0</v>
      </c>
      <c r="L95" s="61">
        <f>+'Desmonte Infr. financiada'!L95+'Inversión 1 financiada'!L95+VÚ!L95+'Desmonte Infr. IAP'!L95+'TOTAL INVERSION IAP'!L95+'VÚ IAP'!L95+K95</f>
        <v>0</v>
      </c>
      <c r="M95" s="61">
        <f>+'Desmonte Infr. financiada'!M95+'Inversión 1 financiada'!M95+VÚ!M95+'Desmonte Infr. IAP'!M95+'TOTAL INVERSION IAP'!M95+'VÚ IAP'!M95+L95</f>
        <v>0</v>
      </c>
      <c r="N95" s="61">
        <f>+'Desmonte Infr. financiada'!N95+'Inversión 1 financiada'!N95+VÚ!N95+'Desmonte Infr. IAP'!N95+'TOTAL INVERSION IAP'!N95+'VÚ IAP'!N95+M95</f>
        <v>0</v>
      </c>
      <c r="O95" s="61">
        <f>+'Desmonte Infr. financiada'!O95+'Inversión 1 financiada'!O95+VÚ!O95+'Desmonte Infr. IAP'!O95+'TOTAL INVERSION IAP'!O95+'VÚ IAP'!O95+N95</f>
        <v>0</v>
      </c>
      <c r="P95" s="61">
        <f>+'Desmonte Infr. financiada'!P95+'Inversión 1 financiada'!P95+VÚ!P95+'Desmonte Infr. IAP'!P95+'TOTAL INVERSION IAP'!P95+'VÚ IAP'!P95+O95</f>
        <v>0</v>
      </c>
      <c r="Q95" s="61">
        <f>+'Desmonte Infr. financiada'!Q95+'Inversión 1 financiada'!Q95+VÚ!Q95+'Desmonte Infr. IAP'!Q95+'TOTAL INVERSION IAP'!Q95+'VÚ IAP'!Q95+P95</f>
        <v>0</v>
      </c>
      <c r="R95" s="61">
        <f>+'Desmonte Infr. financiada'!R95+'Inversión 1 financiada'!R95+VÚ!R95+'Desmonte Infr. IAP'!R95+'TOTAL INVERSION IAP'!R95+'VÚ IAP'!R95+Q95</f>
        <v>0</v>
      </c>
      <c r="S95" s="61">
        <f>+'Desmonte Infr. financiada'!S95+'Inversión 1 financiada'!S95+VÚ!S95+'Desmonte Infr. IAP'!S95+'TOTAL INVERSION IAP'!S95+'VÚ IAP'!S95+R95</f>
        <v>0</v>
      </c>
      <c r="T95" s="61">
        <f>+'Desmonte Infr. financiada'!T95+'Inversión 1 financiada'!T95+VÚ!T95+'Desmonte Infr. IAP'!T95+'TOTAL INVERSION IAP'!T95+'VÚ IAP'!T95+S95</f>
        <v>0</v>
      </c>
      <c r="U95" s="61">
        <f>+'Desmonte Infr. financiada'!U95+'Inversión 1 financiada'!U95+VÚ!U95+'Desmonte Infr. IAP'!U95+'TOTAL INVERSION IAP'!U95+'VÚ IAP'!U95+T95</f>
        <v>0</v>
      </c>
      <c r="V95" s="61">
        <f>+'Desmonte Infr. financiada'!V95+'Inversión 1 financiada'!V95+VÚ!V95+'Desmonte Infr. IAP'!V95+'TOTAL INVERSION IAP'!V95+'VÚ IAP'!V95+U95</f>
        <v>0</v>
      </c>
      <c r="W95" s="61">
        <f>+'Desmonte Infr. financiada'!W95+'Inversión 1 financiada'!W95+VÚ!W95+'Desmonte Infr. IAP'!W95+'TOTAL INVERSION IAP'!W95+'VÚ IAP'!W95+V95</f>
        <v>0</v>
      </c>
      <c r="X95" s="61">
        <f>+'Desmonte Infr. financiada'!X95+'Inversión 1 financiada'!X95+VÚ!X95+'Desmonte Infr. IAP'!X95+'TOTAL INVERSION IAP'!X95+'VÚ IAP'!X95+W95</f>
        <v>0</v>
      </c>
      <c r="Y95" s="61">
        <f>+'Desmonte Infr. financiada'!Y95+'Inversión 1 financiada'!Y95+VÚ!Y95+'Desmonte Infr. IAP'!Y95+'TOTAL INVERSION IAP'!Y95+'VÚ IAP'!Y95+X95</f>
        <v>0</v>
      </c>
      <c r="Z95" s="61">
        <f>+'Desmonte Infr. financiada'!Z95+'Inversión 1 financiada'!Z95+VÚ!Z95+'Desmonte Infr. IAP'!Z95+'TOTAL INVERSION IAP'!Z95+'VÚ IAP'!Z95+Y95</f>
        <v>0</v>
      </c>
      <c r="AA95" s="61">
        <f>+'Desmonte Infr. financiada'!AA95+'Inversión 1 financiada'!AA95+VÚ!AA95+'Desmonte Infr. IAP'!AA95+'TOTAL INVERSION IAP'!AA95+'VÚ IAP'!AA95+Z95</f>
        <v>0</v>
      </c>
      <c r="AB95" s="61">
        <f>+'Desmonte Infr. financiada'!AB95+'Inversión 1 financiada'!AB95+VÚ!AB95+'Desmonte Infr. IAP'!AB95+'TOTAL INVERSION IAP'!AB95+'VÚ IAP'!AB95+AA95</f>
        <v>0</v>
      </c>
      <c r="AC95" s="61">
        <f>+'Desmonte Infr. financiada'!AC95+'Inversión 1 financiada'!AC95+VÚ!AC95+'Desmonte Infr. IAP'!AC95+'TOTAL INVERSION IAP'!AC95+'VÚ IAP'!AC95+AB95</f>
        <v>0</v>
      </c>
      <c r="AD95" s="61">
        <f>+'Desmonte Infr. financiada'!AD95+'Inversión 1 financiada'!AD95+VÚ!AD95+'Desmonte Infr. IAP'!AD95+'TOTAL INVERSION IAP'!AD95+'VÚ IAP'!AD95+AC95</f>
        <v>0</v>
      </c>
      <c r="AE95" s="61">
        <f>+'Desmonte Infr. financiada'!AE95+'Inversión 1 financiada'!AE95+VÚ!AE95+'Desmonte Infr. IAP'!AE95+'TOTAL INVERSION IAP'!AE95+'VÚ IAP'!AE95+AD95</f>
        <v>0</v>
      </c>
      <c r="AF95" s="61">
        <f>+'Desmonte Infr. financiada'!AF95+'Inversión 1 financiada'!AF95+VÚ!AF95+'Desmonte Infr. IAP'!AF95+'TOTAL INVERSION IAP'!AF95+'VÚ IAP'!AF95+AE95</f>
        <v>0</v>
      </c>
      <c r="AG95" s="61">
        <f>+'Desmonte Infr. financiada'!AG95+'Inversión 1 financiada'!AG95+VÚ!AG95+'Desmonte Infr. IAP'!AG95+'TOTAL INVERSION IAP'!AG95+'VÚ IAP'!AG95+AF95</f>
        <v>0</v>
      </c>
      <c r="AH95" s="61">
        <f>+'Desmonte Infr. financiada'!AH95+'Inversión 1 financiada'!AH95+VÚ!AH95+'Desmonte Infr. IAP'!AH95+'TOTAL INVERSION IAP'!AH95+'VÚ IAP'!AH95+AG95</f>
        <v>0</v>
      </c>
      <c r="AI95" s="61">
        <f>+'Desmonte Infr. financiada'!AI95+'Inversión 1 financiada'!AI95+VÚ!AI95+'Desmonte Infr. IAP'!AI95+'TOTAL INVERSION IAP'!AI95+'VÚ IAP'!AI95+AH95</f>
        <v>0</v>
      </c>
      <c r="AJ95" s="61">
        <f>+'Desmonte Infr. financiada'!AJ95+'Inversión 1 financiada'!AJ95+VÚ!AJ95+'Desmonte Infr. IAP'!AJ95+'TOTAL INVERSION IAP'!AJ95+'VÚ IAP'!AJ95+AI95</f>
        <v>0</v>
      </c>
      <c r="AK95" s="61">
        <f>+'Desmonte Infr. financiada'!AK95+'Inversión 1 financiada'!AK95+VÚ!AK95+'Desmonte Infr. IAP'!AK95+'TOTAL INVERSION IAP'!AK95+'VÚ IAP'!AK95+AJ95</f>
        <v>0</v>
      </c>
    </row>
    <row r="96" spans="2:37" hidden="1" x14ac:dyDescent="0.25">
      <c r="B96" s="469" t="s">
        <v>522</v>
      </c>
      <c r="C96" s="62" t="str">
        <f>+VLOOKUP(B96,'resumen UCAP'!$A$5:$O$329,2,0)</f>
        <v>LUMINARIA NA 150 SEGUNDA</v>
      </c>
      <c r="D96" s="63">
        <f>+'Desmonte Infr. financiada'!D96</f>
        <v>169</v>
      </c>
      <c r="E96" s="63" t="str">
        <f>+VLOOKUP(B96,'resumen UCAP'!$A$5:$O$329,3,0)</f>
        <v>Un</v>
      </c>
      <c r="F96" s="64">
        <f>+VLOOKUP(B96,'resumen UCAP'!$A$5:$O$329,15,0)</f>
        <v>333700</v>
      </c>
      <c r="G96" s="123">
        <v>1</v>
      </c>
      <c r="H96" s="61">
        <f>+'Desmonte Infr. financiada'!H96+'Inversión 1 financiada'!H96+VÚ!H96+'Desmonte Infr. IAP'!H96+'TOTAL INVERSION IAP'!H96+'VÚ IAP'!H96+G96</f>
        <v>0</v>
      </c>
      <c r="I96" s="475">
        <f>+'Desmonte Infr. financiada'!I96+'Inversión 1 financiada'!I96+VÚ!I96+'Desmonte Infr. IAP'!I96+'TOTAL INVERSION IAP'!I96+'VÚ IAP'!I96+H96</f>
        <v>0</v>
      </c>
      <c r="J96" s="61">
        <f>+'Desmonte Infr. financiada'!J96+'Inversión 1 financiada'!J96+VÚ!J96+'Desmonte Infr. IAP'!J96+'TOTAL INVERSION IAP'!J96+'VÚ IAP'!J96+I96</f>
        <v>0</v>
      </c>
      <c r="K96" s="61">
        <f>+'Desmonte Infr. financiada'!K96+'Inversión 1 financiada'!K96+VÚ!K96+'Desmonte Infr. IAP'!K96+'TOTAL INVERSION IAP'!K96+'VÚ IAP'!K96+J96</f>
        <v>0</v>
      </c>
      <c r="L96" s="61">
        <f>+'Desmonte Infr. financiada'!L96+'Inversión 1 financiada'!L96+VÚ!L96+'Desmonte Infr. IAP'!L96+'TOTAL INVERSION IAP'!L96+'VÚ IAP'!L96+K96</f>
        <v>0</v>
      </c>
      <c r="M96" s="61">
        <f>+'Desmonte Infr. financiada'!M96+'Inversión 1 financiada'!M96+VÚ!M96+'Desmonte Infr. IAP'!M96+'TOTAL INVERSION IAP'!M96+'VÚ IAP'!M96+L96</f>
        <v>0</v>
      </c>
      <c r="N96" s="61">
        <f>+'Desmonte Infr. financiada'!N96+'Inversión 1 financiada'!N96+VÚ!N96+'Desmonte Infr. IAP'!N96+'TOTAL INVERSION IAP'!N96+'VÚ IAP'!N96+M96</f>
        <v>0</v>
      </c>
      <c r="O96" s="61">
        <f>+'Desmonte Infr. financiada'!O96+'Inversión 1 financiada'!O96+VÚ!O96+'Desmonte Infr. IAP'!O96+'TOTAL INVERSION IAP'!O96+'VÚ IAP'!O96+N96</f>
        <v>0</v>
      </c>
      <c r="P96" s="61">
        <f>+'Desmonte Infr. financiada'!P96+'Inversión 1 financiada'!P96+VÚ!P96+'Desmonte Infr. IAP'!P96+'TOTAL INVERSION IAP'!P96+'VÚ IAP'!P96+O96</f>
        <v>0</v>
      </c>
      <c r="Q96" s="61">
        <f>+'Desmonte Infr. financiada'!Q96+'Inversión 1 financiada'!Q96+VÚ!Q96+'Desmonte Infr. IAP'!Q96+'TOTAL INVERSION IAP'!Q96+'VÚ IAP'!Q96+P96</f>
        <v>0</v>
      </c>
      <c r="R96" s="61">
        <f>+'Desmonte Infr. financiada'!R96+'Inversión 1 financiada'!R96+VÚ!R96+'Desmonte Infr. IAP'!R96+'TOTAL INVERSION IAP'!R96+'VÚ IAP'!R96+Q96</f>
        <v>0</v>
      </c>
      <c r="S96" s="61">
        <f>+'Desmonte Infr. financiada'!S96+'Inversión 1 financiada'!S96+VÚ!S96+'Desmonte Infr. IAP'!S96+'TOTAL INVERSION IAP'!S96+'VÚ IAP'!S96+R96</f>
        <v>0</v>
      </c>
      <c r="T96" s="61">
        <f>+'Desmonte Infr. financiada'!T96+'Inversión 1 financiada'!T96+VÚ!T96+'Desmonte Infr. IAP'!T96+'TOTAL INVERSION IAP'!T96+'VÚ IAP'!T96+S96</f>
        <v>0</v>
      </c>
      <c r="U96" s="61">
        <f>+'Desmonte Infr. financiada'!U96+'Inversión 1 financiada'!U96+VÚ!U96+'Desmonte Infr. IAP'!U96+'TOTAL INVERSION IAP'!U96+'VÚ IAP'!U96+T96</f>
        <v>0</v>
      </c>
      <c r="V96" s="61">
        <f>+'Desmonte Infr. financiada'!V96+'Inversión 1 financiada'!V96+VÚ!V96+'Desmonte Infr. IAP'!V96+'TOTAL INVERSION IAP'!V96+'VÚ IAP'!V96+U96</f>
        <v>0</v>
      </c>
      <c r="W96" s="61">
        <f>+'Desmonte Infr. financiada'!W96+'Inversión 1 financiada'!W96+VÚ!W96+'Desmonte Infr. IAP'!W96+'TOTAL INVERSION IAP'!W96+'VÚ IAP'!W96+V96</f>
        <v>0</v>
      </c>
      <c r="X96" s="61">
        <f>+'Desmonte Infr. financiada'!X96+'Inversión 1 financiada'!X96+VÚ!X96+'Desmonte Infr. IAP'!X96+'TOTAL INVERSION IAP'!X96+'VÚ IAP'!X96+W96</f>
        <v>0</v>
      </c>
      <c r="Y96" s="61">
        <f>+'Desmonte Infr. financiada'!Y96+'Inversión 1 financiada'!Y96+VÚ!Y96+'Desmonte Infr. IAP'!Y96+'TOTAL INVERSION IAP'!Y96+'VÚ IAP'!Y96+X96</f>
        <v>0</v>
      </c>
      <c r="Z96" s="61">
        <f>+'Desmonte Infr. financiada'!Z96+'Inversión 1 financiada'!Z96+VÚ!Z96+'Desmonte Infr. IAP'!Z96+'TOTAL INVERSION IAP'!Z96+'VÚ IAP'!Z96+Y96</f>
        <v>0</v>
      </c>
      <c r="AA96" s="61">
        <f>+'Desmonte Infr. financiada'!AA96+'Inversión 1 financiada'!AA96+VÚ!AA96+'Desmonte Infr. IAP'!AA96+'TOTAL INVERSION IAP'!AA96+'VÚ IAP'!AA96+Z96</f>
        <v>0</v>
      </c>
      <c r="AB96" s="61">
        <f>+'Desmonte Infr. financiada'!AB96+'Inversión 1 financiada'!AB96+VÚ!AB96+'Desmonte Infr. IAP'!AB96+'TOTAL INVERSION IAP'!AB96+'VÚ IAP'!AB96+AA96</f>
        <v>0</v>
      </c>
      <c r="AC96" s="61">
        <f>+'Desmonte Infr. financiada'!AC96+'Inversión 1 financiada'!AC96+VÚ!AC96+'Desmonte Infr. IAP'!AC96+'TOTAL INVERSION IAP'!AC96+'VÚ IAP'!AC96+AB96</f>
        <v>0</v>
      </c>
      <c r="AD96" s="61">
        <f>+'Desmonte Infr. financiada'!AD96+'Inversión 1 financiada'!AD96+VÚ!AD96+'Desmonte Infr. IAP'!AD96+'TOTAL INVERSION IAP'!AD96+'VÚ IAP'!AD96+AC96</f>
        <v>0</v>
      </c>
      <c r="AE96" s="61">
        <f>+'Desmonte Infr. financiada'!AE96+'Inversión 1 financiada'!AE96+VÚ!AE96+'Desmonte Infr. IAP'!AE96+'TOTAL INVERSION IAP'!AE96+'VÚ IAP'!AE96+AD96</f>
        <v>0</v>
      </c>
      <c r="AF96" s="61">
        <f>+'Desmonte Infr. financiada'!AF96+'Inversión 1 financiada'!AF96+VÚ!AF96+'Desmonte Infr. IAP'!AF96+'TOTAL INVERSION IAP'!AF96+'VÚ IAP'!AF96+AE96</f>
        <v>0</v>
      </c>
      <c r="AG96" s="61">
        <f>+'Desmonte Infr. financiada'!AG96+'Inversión 1 financiada'!AG96+VÚ!AG96+'Desmonte Infr. IAP'!AG96+'TOTAL INVERSION IAP'!AG96+'VÚ IAP'!AG96+AF96</f>
        <v>0</v>
      </c>
      <c r="AH96" s="61">
        <f>+'Desmonte Infr. financiada'!AH96+'Inversión 1 financiada'!AH96+VÚ!AH96+'Desmonte Infr. IAP'!AH96+'TOTAL INVERSION IAP'!AH96+'VÚ IAP'!AH96+AG96</f>
        <v>0</v>
      </c>
      <c r="AI96" s="61">
        <f>+'Desmonte Infr. financiada'!AI96+'Inversión 1 financiada'!AI96+VÚ!AI96+'Desmonte Infr. IAP'!AI96+'TOTAL INVERSION IAP'!AI96+'VÚ IAP'!AI96+AH96</f>
        <v>0</v>
      </c>
      <c r="AJ96" s="61">
        <f>+'Desmonte Infr. financiada'!AJ96+'Inversión 1 financiada'!AJ96+VÚ!AJ96+'Desmonte Infr. IAP'!AJ96+'TOTAL INVERSION IAP'!AJ96+'VÚ IAP'!AJ96+AI96</f>
        <v>0</v>
      </c>
      <c r="AK96" s="61">
        <f>+'Desmonte Infr. financiada'!AK96+'Inversión 1 financiada'!AK96+VÚ!AK96+'Desmonte Infr. IAP'!AK96+'TOTAL INVERSION IAP'!AK96+'VÚ IAP'!AK96+AJ96</f>
        <v>0</v>
      </c>
    </row>
    <row r="97" spans="2:37" hidden="1" x14ac:dyDescent="0.25">
      <c r="B97" s="469" t="s">
        <v>523</v>
      </c>
      <c r="C97" s="62" t="str">
        <f>+VLOOKUP(B97,'resumen UCAP'!$A$5:$O$329,2,0)</f>
        <v>PROYECTOR 250W NUEVO</v>
      </c>
      <c r="D97" s="63">
        <f>+'Desmonte Infr. financiada'!D97</f>
        <v>279</v>
      </c>
      <c r="E97" s="63" t="str">
        <f>+VLOOKUP(B97,'resumen UCAP'!$A$5:$O$329,3,0)</f>
        <v>Un</v>
      </c>
      <c r="F97" s="64">
        <f>+VLOOKUP(B97,'resumen UCAP'!$A$5:$O$329,15,0)</f>
        <v>413027</v>
      </c>
      <c r="G97" s="123">
        <v>5</v>
      </c>
      <c r="H97" s="61">
        <f>+'Desmonte Infr. financiada'!H97+'Inversión 1 financiada'!H97+VÚ!H97+'Desmonte Infr. IAP'!H97+'TOTAL INVERSION IAP'!H97+'VÚ IAP'!H97+G97</f>
        <v>0</v>
      </c>
      <c r="I97" s="475">
        <f>+'Desmonte Infr. financiada'!I97+'Inversión 1 financiada'!I97+VÚ!I97+'Desmonte Infr. IAP'!I97+'TOTAL INVERSION IAP'!I97+'VÚ IAP'!I97+H97</f>
        <v>0</v>
      </c>
      <c r="J97" s="61">
        <f>+'Desmonte Infr. financiada'!J97+'Inversión 1 financiada'!J97+VÚ!J97+'Desmonte Infr. IAP'!J97+'TOTAL INVERSION IAP'!J97+'VÚ IAP'!J97+I97</f>
        <v>0</v>
      </c>
      <c r="K97" s="61">
        <f>+'Desmonte Infr. financiada'!K97+'Inversión 1 financiada'!K97+VÚ!K97+'Desmonte Infr. IAP'!K97+'TOTAL INVERSION IAP'!K97+'VÚ IAP'!K97+J97</f>
        <v>0</v>
      </c>
      <c r="L97" s="61">
        <f>+'Desmonte Infr. financiada'!L97+'Inversión 1 financiada'!L97+VÚ!L97+'Desmonte Infr. IAP'!L97+'TOTAL INVERSION IAP'!L97+'VÚ IAP'!L97+K97</f>
        <v>0</v>
      </c>
      <c r="M97" s="61">
        <f>+'Desmonte Infr. financiada'!M97+'Inversión 1 financiada'!M97+VÚ!M97+'Desmonte Infr. IAP'!M97+'TOTAL INVERSION IAP'!M97+'VÚ IAP'!M97+L97</f>
        <v>0</v>
      </c>
      <c r="N97" s="61">
        <f>+'Desmonte Infr. financiada'!N97+'Inversión 1 financiada'!N97+VÚ!N97+'Desmonte Infr. IAP'!N97+'TOTAL INVERSION IAP'!N97+'VÚ IAP'!N97+M97</f>
        <v>0</v>
      </c>
      <c r="O97" s="61">
        <f>+'Desmonte Infr. financiada'!O97+'Inversión 1 financiada'!O97+VÚ!O97+'Desmonte Infr. IAP'!O97+'TOTAL INVERSION IAP'!O97+'VÚ IAP'!O97+N97</f>
        <v>0</v>
      </c>
      <c r="P97" s="61">
        <f>+'Desmonte Infr. financiada'!P97+'Inversión 1 financiada'!P97+VÚ!P97+'Desmonte Infr. IAP'!P97+'TOTAL INVERSION IAP'!P97+'VÚ IAP'!P97+O97</f>
        <v>0</v>
      </c>
      <c r="Q97" s="61">
        <f>+'Desmonte Infr. financiada'!Q97+'Inversión 1 financiada'!Q97+VÚ!Q97+'Desmonte Infr. IAP'!Q97+'TOTAL INVERSION IAP'!Q97+'VÚ IAP'!Q97+P97</f>
        <v>0</v>
      </c>
      <c r="R97" s="61">
        <f>+'Desmonte Infr. financiada'!R97+'Inversión 1 financiada'!R97+VÚ!R97+'Desmonte Infr. IAP'!R97+'TOTAL INVERSION IAP'!R97+'VÚ IAP'!R97+Q97</f>
        <v>0</v>
      </c>
      <c r="S97" s="61">
        <f>+'Desmonte Infr. financiada'!S97+'Inversión 1 financiada'!S97+VÚ!S97+'Desmonte Infr. IAP'!S97+'TOTAL INVERSION IAP'!S97+'VÚ IAP'!S97+R97</f>
        <v>0</v>
      </c>
      <c r="T97" s="61">
        <f>+'Desmonte Infr. financiada'!T97+'Inversión 1 financiada'!T97+VÚ!T97+'Desmonte Infr. IAP'!T97+'TOTAL INVERSION IAP'!T97+'VÚ IAP'!T97+S97</f>
        <v>0</v>
      </c>
      <c r="U97" s="61">
        <f>+'Desmonte Infr. financiada'!U97+'Inversión 1 financiada'!U97+VÚ!U97+'Desmonte Infr. IAP'!U97+'TOTAL INVERSION IAP'!U97+'VÚ IAP'!U97+T97</f>
        <v>0</v>
      </c>
      <c r="V97" s="61">
        <f>+'Desmonte Infr. financiada'!V97+'Inversión 1 financiada'!V97+VÚ!V97+'Desmonte Infr. IAP'!V97+'TOTAL INVERSION IAP'!V97+'VÚ IAP'!V97+U97</f>
        <v>0</v>
      </c>
      <c r="W97" s="61">
        <f>+'Desmonte Infr. financiada'!W97+'Inversión 1 financiada'!W97+VÚ!W97+'Desmonte Infr. IAP'!W97+'TOTAL INVERSION IAP'!W97+'VÚ IAP'!W97+V97</f>
        <v>0</v>
      </c>
      <c r="X97" s="61">
        <f>+'Desmonte Infr. financiada'!X97+'Inversión 1 financiada'!X97+VÚ!X97+'Desmonte Infr. IAP'!X97+'TOTAL INVERSION IAP'!X97+'VÚ IAP'!X97+W97</f>
        <v>0</v>
      </c>
      <c r="Y97" s="61">
        <f>+'Desmonte Infr. financiada'!Y97+'Inversión 1 financiada'!Y97+VÚ!Y97+'Desmonte Infr. IAP'!Y97+'TOTAL INVERSION IAP'!Y97+'VÚ IAP'!Y97+X97</f>
        <v>0</v>
      </c>
      <c r="Z97" s="61">
        <f>+'Desmonte Infr. financiada'!Z97+'Inversión 1 financiada'!Z97+VÚ!Z97+'Desmonte Infr. IAP'!Z97+'TOTAL INVERSION IAP'!Z97+'VÚ IAP'!Z97+Y97</f>
        <v>0</v>
      </c>
      <c r="AA97" s="61">
        <f>+'Desmonte Infr. financiada'!AA97+'Inversión 1 financiada'!AA97+VÚ!AA97+'Desmonte Infr. IAP'!AA97+'TOTAL INVERSION IAP'!AA97+'VÚ IAP'!AA97+Z97</f>
        <v>0</v>
      </c>
      <c r="AB97" s="61">
        <f>+'Desmonte Infr. financiada'!AB97+'Inversión 1 financiada'!AB97+VÚ!AB97+'Desmonte Infr. IAP'!AB97+'TOTAL INVERSION IAP'!AB97+'VÚ IAP'!AB97+AA97</f>
        <v>0</v>
      </c>
      <c r="AC97" s="61">
        <f>+'Desmonte Infr. financiada'!AC97+'Inversión 1 financiada'!AC97+VÚ!AC97+'Desmonte Infr. IAP'!AC97+'TOTAL INVERSION IAP'!AC97+'VÚ IAP'!AC97+AB97</f>
        <v>0</v>
      </c>
      <c r="AD97" s="61">
        <f>+'Desmonte Infr. financiada'!AD97+'Inversión 1 financiada'!AD97+VÚ!AD97+'Desmonte Infr. IAP'!AD97+'TOTAL INVERSION IAP'!AD97+'VÚ IAP'!AD97+AC97</f>
        <v>0</v>
      </c>
      <c r="AE97" s="61">
        <f>+'Desmonte Infr. financiada'!AE97+'Inversión 1 financiada'!AE97+VÚ!AE97+'Desmonte Infr. IAP'!AE97+'TOTAL INVERSION IAP'!AE97+'VÚ IAP'!AE97+AD97</f>
        <v>0</v>
      </c>
      <c r="AF97" s="61">
        <f>+'Desmonte Infr. financiada'!AF97+'Inversión 1 financiada'!AF97+VÚ!AF97+'Desmonte Infr. IAP'!AF97+'TOTAL INVERSION IAP'!AF97+'VÚ IAP'!AF97+AE97</f>
        <v>0</v>
      </c>
      <c r="AG97" s="61">
        <f>+'Desmonte Infr. financiada'!AG97+'Inversión 1 financiada'!AG97+VÚ!AG97+'Desmonte Infr. IAP'!AG97+'TOTAL INVERSION IAP'!AG97+'VÚ IAP'!AG97+AF97</f>
        <v>0</v>
      </c>
      <c r="AH97" s="61">
        <f>+'Desmonte Infr. financiada'!AH97+'Inversión 1 financiada'!AH97+VÚ!AH97+'Desmonte Infr. IAP'!AH97+'TOTAL INVERSION IAP'!AH97+'VÚ IAP'!AH97+AG97</f>
        <v>0</v>
      </c>
      <c r="AI97" s="61">
        <f>+'Desmonte Infr. financiada'!AI97+'Inversión 1 financiada'!AI97+VÚ!AI97+'Desmonte Infr. IAP'!AI97+'TOTAL INVERSION IAP'!AI97+'VÚ IAP'!AI97+AH97</f>
        <v>0</v>
      </c>
      <c r="AJ97" s="61">
        <f>+'Desmonte Infr. financiada'!AJ97+'Inversión 1 financiada'!AJ97+VÚ!AJ97+'Desmonte Infr. IAP'!AJ97+'TOTAL INVERSION IAP'!AJ97+'VÚ IAP'!AJ97+AI97</f>
        <v>0</v>
      </c>
      <c r="AK97" s="61">
        <f>+'Desmonte Infr. financiada'!AK97+'Inversión 1 financiada'!AK97+VÚ!AK97+'Desmonte Infr. IAP'!AK97+'TOTAL INVERSION IAP'!AK97+'VÚ IAP'!AK97+AJ97</f>
        <v>0</v>
      </c>
    </row>
    <row r="98" spans="2:37" hidden="1" x14ac:dyDescent="0.25">
      <c r="B98" s="469" t="s">
        <v>524</v>
      </c>
      <c r="C98" s="62" t="str">
        <f>+VLOOKUP(B98,'resumen UCAP'!$A$5:$O$329,2,0)</f>
        <v>LUMINARIA NA 250W NUEVA ETIQUETA</v>
      </c>
      <c r="D98" s="63">
        <f>+'Desmonte Infr. financiada'!D98</f>
        <v>279</v>
      </c>
      <c r="E98" s="63" t="str">
        <f>+VLOOKUP(B98,'resumen UCAP'!$A$5:$O$329,3,0)</f>
        <v>Un</v>
      </c>
      <c r="F98" s="64">
        <f>+VLOOKUP(B98,'resumen UCAP'!$A$5:$O$329,15,0)</f>
        <v>413027</v>
      </c>
      <c r="G98" s="123">
        <v>1</v>
      </c>
      <c r="H98" s="61">
        <f>+'Desmonte Infr. financiada'!H98+'Inversión 1 financiada'!H98+VÚ!H98+'Desmonte Infr. IAP'!H98+'TOTAL INVERSION IAP'!H98+'VÚ IAP'!H98+G98</f>
        <v>0</v>
      </c>
      <c r="I98" s="475">
        <f>+'Desmonte Infr. financiada'!I98+'Inversión 1 financiada'!I98+VÚ!I98+'Desmonte Infr. IAP'!I98+'TOTAL INVERSION IAP'!I98+'VÚ IAP'!I98+H98</f>
        <v>0</v>
      </c>
      <c r="J98" s="61">
        <f>+'Desmonte Infr. financiada'!J98+'Inversión 1 financiada'!J98+VÚ!J98+'Desmonte Infr. IAP'!J98+'TOTAL INVERSION IAP'!J98+'VÚ IAP'!J98+I98</f>
        <v>0</v>
      </c>
      <c r="K98" s="61">
        <f>+'Desmonte Infr. financiada'!K98+'Inversión 1 financiada'!K98+VÚ!K98+'Desmonte Infr. IAP'!K98+'TOTAL INVERSION IAP'!K98+'VÚ IAP'!K98+J98</f>
        <v>0</v>
      </c>
      <c r="L98" s="61">
        <f>+'Desmonte Infr. financiada'!L98+'Inversión 1 financiada'!L98+VÚ!L98+'Desmonte Infr. IAP'!L98+'TOTAL INVERSION IAP'!L98+'VÚ IAP'!L98+K98</f>
        <v>0</v>
      </c>
      <c r="M98" s="61">
        <f>+'Desmonte Infr. financiada'!M98+'Inversión 1 financiada'!M98+VÚ!M98+'Desmonte Infr. IAP'!M98+'TOTAL INVERSION IAP'!M98+'VÚ IAP'!M98+L98</f>
        <v>0</v>
      </c>
      <c r="N98" s="61">
        <f>+'Desmonte Infr. financiada'!N98+'Inversión 1 financiada'!N98+VÚ!N98+'Desmonte Infr. IAP'!N98+'TOTAL INVERSION IAP'!N98+'VÚ IAP'!N98+M98</f>
        <v>0</v>
      </c>
      <c r="O98" s="61">
        <f>+'Desmonte Infr. financiada'!O98+'Inversión 1 financiada'!O98+VÚ!O98+'Desmonte Infr. IAP'!O98+'TOTAL INVERSION IAP'!O98+'VÚ IAP'!O98+N98</f>
        <v>0</v>
      </c>
      <c r="P98" s="61">
        <f>+'Desmonte Infr. financiada'!P98+'Inversión 1 financiada'!P98+VÚ!P98+'Desmonte Infr. IAP'!P98+'TOTAL INVERSION IAP'!P98+'VÚ IAP'!P98+O98</f>
        <v>0</v>
      </c>
      <c r="Q98" s="61">
        <f>+'Desmonte Infr. financiada'!Q98+'Inversión 1 financiada'!Q98+VÚ!Q98+'Desmonte Infr. IAP'!Q98+'TOTAL INVERSION IAP'!Q98+'VÚ IAP'!Q98+P98</f>
        <v>0</v>
      </c>
      <c r="R98" s="61">
        <f>+'Desmonte Infr. financiada'!R98+'Inversión 1 financiada'!R98+VÚ!R98+'Desmonte Infr. IAP'!R98+'TOTAL INVERSION IAP'!R98+'VÚ IAP'!R98+Q98</f>
        <v>0</v>
      </c>
      <c r="S98" s="61">
        <f>+'Desmonte Infr. financiada'!S98+'Inversión 1 financiada'!S98+VÚ!S98+'Desmonte Infr. IAP'!S98+'TOTAL INVERSION IAP'!S98+'VÚ IAP'!S98+R98</f>
        <v>0</v>
      </c>
      <c r="T98" s="61">
        <f>+'Desmonte Infr. financiada'!T98+'Inversión 1 financiada'!T98+VÚ!T98+'Desmonte Infr. IAP'!T98+'TOTAL INVERSION IAP'!T98+'VÚ IAP'!T98+S98</f>
        <v>0</v>
      </c>
      <c r="U98" s="61">
        <f>+'Desmonte Infr. financiada'!U98+'Inversión 1 financiada'!U98+VÚ!U98+'Desmonte Infr. IAP'!U98+'TOTAL INVERSION IAP'!U98+'VÚ IAP'!U98+T98</f>
        <v>0</v>
      </c>
      <c r="V98" s="61">
        <f>+'Desmonte Infr. financiada'!V98+'Inversión 1 financiada'!V98+VÚ!V98+'Desmonte Infr. IAP'!V98+'TOTAL INVERSION IAP'!V98+'VÚ IAP'!V98+U98</f>
        <v>0</v>
      </c>
      <c r="W98" s="61">
        <f>+'Desmonte Infr. financiada'!W98+'Inversión 1 financiada'!W98+VÚ!W98+'Desmonte Infr. IAP'!W98+'TOTAL INVERSION IAP'!W98+'VÚ IAP'!W98+V98</f>
        <v>0</v>
      </c>
      <c r="X98" s="61">
        <f>+'Desmonte Infr. financiada'!X98+'Inversión 1 financiada'!X98+VÚ!X98+'Desmonte Infr. IAP'!X98+'TOTAL INVERSION IAP'!X98+'VÚ IAP'!X98+W98</f>
        <v>0</v>
      </c>
      <c r="Y98" s="61">
        <f>+'Desmonte Infr. financiada'!Y98+'Inversión 1 financiada'!Y98+VÚ!Y98+'Desmonte Infr. IAP'!Y98+'TOTAL INVERSION IAP'!Y98+'VÚ IAP'!Y98+X98</f>
        <v>0</v>
      </c>
      <c r="Z98" s="61">
        <f>+'Desmonte Infr. financiada'!Z98+'Inversión 1 financiada'!Z98+VÚ!Z98+'Desmonte Infr. IAP'!Z98+'TOTAL INVERSION IAP'!Z98+'VÚ IAP'!Z98+Y98</f>
        <v>0</v>
      </c>
      <c r="AA98" s="61">
        <f>+'Desmonte Infr. financiada'!AA98+'Inversión 1 financiada'!AA98+VÚ!AA98+'Desmonte Infr. IAP'!AA98+'TOTAL INVERSION IAP'!AA98+'VÚ IAP'!AA98+Z98</f>
        <v>0</v>
      </c>
      <c r="AB98" s="61">
        <f>+'Desmonte Infr. financiada'!AB98+'Inversión 1 financiada'!AB98+VÚ!AB98+'Desmonte Infr. IAP'!AB98+'TOTAL INVERSION IAP'!AB98+'VÚ IAP'!AB98+AA98</f>
        <v>0</v>
      </c>
      <c r="AC98" s="61">
        <f>+'Desmonte Infr. financiada'!AC98+'Inversión 1 financiada'!AC98+VÚ!AC98+'Desmonte Infr. IAP'!AC98+'TOTAL INVERSION IAP'!AC98+'VÚ IAP'!AC98+AB98</f>
        <v>0</v>
      </c>
      <c r="AD98" s="61">
        <f>+'Desmonte Infr. financiada'!AD98+'Inversión 1 financiada'!AD98+VÚ!AD98+'Desmonte Infr. IAP'!AD98+'TOTAL INVERSION IAP'!AD98+'VÚ IAP'!AD98+AC98</f>
        <v>0</v>
      </c>
      <c r="AE98" s="61">
        <f>+'Desmonte Infr. financiada'!AE98+'Inversión 1 financiada'!AE98+VÚ!AE98+'Desmonte Infr. IAP'!AE98+'TOTAL INVERSION IAP'!AE98+'VÚ IAP'!AE98+AD98</f>
        <v>0</v>
      </c>
      <c r="AF98" s="61">
        <f>+'Desmonte Infr. financiada'!AF98+'Inversión 1 financiada'!AF98+VÚ!AF98+'Desmonte Infr. IAP'!AF98+'TOTAL INVERSION IAP'!AF98+'VÚ IAP'!AF98+AE98</f>
        <v>0</v>
      </c>
      <c r="AG98" s="61">
        <f>+'Desmonte Infr. financiada'!AG98+'Inversión 1 financiada'!AG98+VÚ!AG98+'Desmonte Infr. IAP'!AG98+'TOTAL INVERSION IAP'!AG98+'VÚ IAP'!AG98+AF98</f>
        <v>0</v>
      </c>
      <c r="AH98" s="61">
        <f>+'Desmonte Infr. financiada'!AH98+'Inversión 1 financiada'!AH98+VÚ!AH98+'Desmonte Infr. IAP'!AH98+'TOTAL INVERSION IAP'!AH98+'VÚ IAP'!AH98+AG98</f>
        <v>0</v>
      </c>
      <c r="AI98" s="61">
        <f>+'Desmonte Infr. financiada'!AI98+'Inversión 1 financiada'!AI98+VÚ!AI98+'Desmonte Infr. IAP'!AI98+'TOTAL INVERSION IAP'!AI98+'VÚ IAP'!AI98+AH98</f>
        <v>0</v>
      </c>
      <c r="AJ98" s="61">
        <f>+'Desmonte Infr. financiada'!AJ98+'Inversión 1 financiada'!AJ98+VÚ!AJ98+'Desmonte Infr. IAP'!AJ98+'TOTAL INVERSION IAP'!AJ98+'VÚ IAP'!AJ98+AI98</f>
        <v>0</v>
      </c>
      <c r="AK98" s="61">
        <f>+'Desmonte Infr. financiada'!AK98+'Inversión 1 financiada'!AK98+VÚ!AK98+'Desmonte Infr. IAP'!AK98+'TOTAL INVERSION IAP'!AK98+'VÚ IAP'!AK98+AJ98</f>
        <v>0</v>
      </c>
    </row>
    <row r="99" spans="2:37" hidden="1" x14ac:dyDescent="0.25">
      <c r="B99" s="469" t="s">
        <v>525</v>
      </c>
      <c r="C99" s="62" t="str">
        <f>+VLOOKUP(B99,'resumen UCAP'!$A$5:$O$329,2,0)</f>
        <v>ETIQUETA LUMINARIA NA 100W NUEVA</v>
      </c>
      <c r="D99" s="63">
        <f>+'Desmonte Infr. financiada'!D99</f>
        <v>115</v>
      </c>
      <c r="E99" s="63" t="str">
        <f>+VLOOKUP(B99,'resumen UCAP'!$A$5:$O$329,3,0)</f>
        <v>Un</v>
      </c>
      <c r="F99" s="64">
        <f>+VLOOKUP(B99,'resumen UCAP'!$A$5:$O$329,15,0)</f>
        <v>211467</v>
      </c>
      <c r="G99" s="123">
        <v>1</v>
      </c>
      <c r="H99" s="61">
        <f>+'Desmonte Infr. financiada'!H99+'Inversión 1 financiada'!H99+VÚ!H99+'Desmonte Infr. IAP'!H99+'TOTAL INVERSION IAP'!H99+'VÚ IAP'!H99+G99</f>
        <v>0</v>
      </c>
      <c r="I99" s="475">
        <f>+'Desmonte Infr. financiada'!I99+'Inversión 1 financiada'!I99+VÚ!I99+'Desmonte Infr. IAP'!I99+'TOTAL INVERSION IAP'!I99+'VÚ IAP'!I99+H99</f>
        <v>0</v>
      </c>
      <c r="J99" s="61">
        <f>+'Desmonte Infr. financiada'!J99+'Inversión 1 financiada'!J99+VÚ!J99+'Desmonte Infr. IAP'!J99+'TOTAL INVERSION IAP'!J99+'VÚ IAP'!J99+I99</f>
        <v>0</v>
      </c>
      <c r="K99" s="61">
        <f>+'Desmonte Infr. financiada'!K99+'Inversión 1 financiada'!K99+VÚ!K99+'Desmonte Infr. IAP'!K99+'TOTAL INVERSION IAP'!K99+'VÚ IAP'!K99+J99</f>
        <v>0</v>
      </c>
      <c r="L99" s="61">
        <f>+'Desmonte Infr. financiada'!L99+'Inversión 1 financiada'!L99+VÚ!L99+'Desmonte Infr. IAP'!L99+'TOTAL INVERSION IAP'!L99+'VÚ IAP'!L99+K99</f>
        <v>0</v>
      </c>
      <c r="M99" s="61">
        <f>+'Desmonte Infr. financiada'!M99+'Inversión 1 financiada'!M99+VÚ!M99+'Desmonte Infr. IAP'!M99+'TOTAL INVERSION IAP'!M99+'VÚ IAP'!M99+L99</f>
        <v>0</v>
      </c>
      <c r="N99" s="61">
        <f>+'Desmonte Infr. financiada'!N99+'Inversión 1 financiada'!N99+VÚ!N99+'Desmonte Infr. IAP'!N99+'TOTAL INVERSION IAP'!N99+'VÚ IAP'!N99+M99</f>
        <v>0</v>
      </c>
      <c r="O99" s="61">
        <f>+'Desmonte Infr. financiada'!O99+'Inversión 1 financiada'!O99+VÚ!O99+'Desmonte Infr. IAP'!O99+'TOTAL INVERSION IAP'!O99+'VÚ IAP'!O99+N99</f>
        <v>0</v>
      </c>
      <c r="P99" s="61">
        <f>+'Desmonte Infr. financiada'!P99+'Inversión 1 financiada'!P99+VÚ!P99+'Desmonte Infr. IAP'!P99+'TOTAL INVERSION IAP'!P99+'VÚ IAP'!P99+O99</f>
        <v>0</v>
      </c>
      <c r="Q99" s="61">
        <f>+'Desmonte Infr. financiada'!Q99+'Inversión 1 financiada'!Q99+VÚ!Q99+'Desmonte Infr. IAP'!Q99+'TOTAL INVERSION IAP'!Q99+'VÚ IAP'!Q99+P99</f>
        <v>0</v>
      </c>
      <c r="R99" s="61">
        <f>+'Desmonte Infr. financiada'!R99+'Inversión 1 financiada'!R99+VÚ!R99+'Desmonte Infr. IAP'!R99+'TOTAL INVERSION IAP'!R99+'VÚ IAP'!R99+Q99</f>
        <v>0</v>
      </c>
      <c r="S99" s="61">
        <f>+'Desmonte Infr. financiada'!S99+'Inversión 1 financiada'!S99+VÚ!S99+'Desmonte Infr. IAP'!S99+'TOTAL INVERSION IAP'!S99+'VÚ IAP'!S99+R99</f>
        <v>0</v>
      </c>
      <c r="T99" s="61">
        <f>+'Desmonte Infr. financiada'!T99+'Inversión 1 financiada'!T99+VÚ!T99+'Desmonte Infr. IAP'!T99+'TOTAL INVERSION IAP'!T99+'VÚ IAP'!T99+S99</f>
        <v>0</v>
      </c>
      <c r="U99" s="61">
        <f>+'Desmonte Infr. financiada'!U99+'Inversión 1 financiada'!U99+VÚ!U99+'Desmonte Infr. IAP'!U99+'TOTAL INVERSION IAP'!U99+'VÚ IAP'!U99+T99</f>
        <v>0</v>
      </c>
      <c r="V99" s="61">
        <f>+'Desmonte Infr. financiada'!V99+'Inversión 1 financiada'!V99+VÚ!V99+'Desmonte Infr. IAP'!V99+'TOTAL INVERSION IAP'!V99+'VÚ IAP'!V99+U99</f>
        <v>0</v>
      </c>
      <c r="W99" s="61">
        <f>+'Desmonte Infr. financiada'!W99+'Inversión 1 financiada'!W99+VÚ!W99+'Desmonte Infr. IAP'!W99+'TOTAL INVERSION IAP'!W99+'VÚ IAP'!W99+V99</f>
        <v>0</v>
      </c>
      <c r="X99" s="61">
        <f>+'Desmonte Infr. financiada'!X99+'Inversión 1 financiada'!X99+VÚ!X99+'Desmonte Infr. IAP'!X99+'TOTAL INVERSION IAP'!X99+'VÚ IAP'!X99+W99</f>
        <v>0</v>
      </c>
      <c r="Y99" s="61">
        <f>+'Desmonte Infr. financiada'!Y99+'Inversión 1 financiada'!Y99+VÚ!Y99+'Desmonte Infr. IAP'!Y99+'TOTAL INVERSION IAP'!Y99+'VÚ IAP'!Y99+X99</f>
        <v>0</v>
      </c>
      <c r="Z99" s="61">
        <f>+'Desmonte Infr. financiada'!Z99+'Inversión 1 financiada'!Z99+VÚ!Z99+'Desmonte Infr. IAP'!Z99+'TOTAL INVERSION IAP'!Z99+'VÚ IAP'!Z99+Y99</f>
        <v>0</v>
      </c>
      <c r="AA99" s="61">
        <f>+'Desmonte Infr. financiada'!AA99+'Inversión 1 financiada'!AA99+VÚ!AA99+'Desmonte Infr. IAP'!AA99+'TOTAL INVERSION IAP'!AA99+'VÚ IAP'!AA99+Z99</f>
        <v>0</v>
      </c>
      <c r="AB99" s="61">
        <f>+'Desmonte Infr. financiada'!AB99+'Inversión 1 financiada'!AB99+VÚ!AB99+'Desmonte Infr. IAP'!AB99+'TOTAL INVERSION IAP'!AB99+'VÚ IAP'!AB99+AA99</f>
        <v>0</v>
      </c>
      <c r="AC99" s="61">
        <f>+'Desmonte Infr. financiada'!AC99+'Inversión 1 financiada'!AC99+VÚ!AC99+'Desmonte Infr. IAP'!AC99+'TOTAL INVERSION IAP'!AC99+'VÚ IAP'!AC99+AB99</f>
        <v>0</v>
      </c>
      <c r="AD99" s="61">
        <f>+'Desmonte Infr. financiada'!AD99+'Inversión 1 financiada'!AD99+VÚ!AD99+'Desmonte Infr. IAP'!AD99+'TOTAL INVERSION IAP'!AD99+'VÚ IAP'!AD99+AC99</f>
        <v>0</v>
      </c>
      <c r="AE99" s="61">
        <f>+'Desmonte Infr. financiada'!AE99+'Inversión 1 financiada'!AE99+VÚ!AE99+'Desmonte Infr. IAP'!AE99+'TOTAL INVERSION IAP'!AE99+'VÚ IAP'!AE99+AD99</f>
        <v>0</v>
      </c>
      <c r="AF99" s="61">
        <f>+'Desmonte Infr. financiada'!AF99+'Inversión 1 financiada'!AF99+VÚ!AF99+'Desmonte Infr. IAP'!AF99+'TOTAL INVERSION IAP'!AF99+'VÚ IAP'!AF99+AE99</f>
        <v>0</v>
      </c>
      <c r="AG99" s="61">
        <f>+'Desmonte Infr. financiada'!AG99+'Inversión 1 financiada'!AG99+VÚ!AG99+'Desmonte Infr. IAP'!AG99+'TOTAL INVERSION IAP'!AG99+'VÚ IAP'!AG99+AF99</f>
        <v>0</v>
      </c>
      <c r="AH99" s="61">
        <f>+'Desmonte Infr. financiada'!AH99+'Inversión 1 financiada'!AH99+VÚ!AH99+'Desmonte Infr. IAP'!AH99+'TOTAL INVERSION IAP'!AH99+'VÚ IAP'!AH99+AG99</f>
        <v>0</v>
      </c>
      <c r="AI99" s="61">
        <f>+'Desmonte Infr. financiada'!AI99+'Inversión 1 financiada'!AI99+VÚ!AI99+'Desmonte Infr. IAP'!AI99+'TOTAL INVERSION IAP'!AI99+'VÚ IAP'!AI99+AH99</f>
        <v>0</v>
      </c>
      <c r="AJ99" s="61">
        <f>+'Desmonte Infr. financiada'!AJ99+'Inversión 1 financiada'!AJ99+VÚ!AJ99+'Desmonte Infr. IAP'!AJ99+'TOTAL INVERSION IAP'!AJ99+'VÚ IAP'!AJ99+AI99</f>
        <v>0</v>
      </c>
      <c r="AK99" s="61">
        <f>+'Desmonte Infr. financiada'!AK99+'Inversión 1 financiada'!AK99+VÚ!AK99+'Desmonte Infr. IAP'!AK99+'TOTAL INVERSION IAP'!AK99+'VÚ IAP'!AK99+AJ99</f>
        <v>0</v>
      </c>
    </row>
    <row r="100" spans="2:37" hidden="1" x14ac:dyDescent="0.25">
      <c r="B100" s="469" t="s">
        <v>526</v>
      </c>
      <c r="C100" s="62" t="str">
        <f>+VLOOKUP(B100,'resumen UCAP'!$A$5:$O$329,2,0)</f>
        <v>LUMINARIA 80-90W LED</v>
      </c>
      <c r="D100" s="63">
        <f>+'Desmonte Infr. financiada'!D100</f>
        <v>90</v>
      </c>
      <c r="E100" s="63" t="str">
        <f>+VLOOKUP(B100,'resumen UCAP'!$A$5:$O$329,3,0)</f>
        <v>Un</v>
      </c>
      <c r="F100" s="64">
        <f>+VLOOKUP(B100,'resumen UCAP'!$A$5:$O$329,15,0)</f>
        <v>940000</v>
      </c>
      <c r="G100" s="61">
        <v>8</v>
      </c>
      <c r="H100" s="61">
        <f>+'Desmonte Infr. financiada'!H100+'Inversión 1 financiada'!H100+VÚ!H100+'Desmonte Infr. IAP'!H100+'TOTAL INVERSION IAP'!H100+'VÚ IAP'!H100+G100</f>
        <v>8</v>
      </c>
      <c r="I100" s="475">
        <f>+'Desmonte Infr. financiada'!I100+'Inversión 1 financiada'!I100+VÚ!I100+'Desmonte Infr. IAP'!I100+'TOTAL INVERSION IAP'!I100+'VÚ IAP'!I100+H100</f>
        <v>8</v>
      </c>
      <c r="J100" s="61">
        <f>+'Desmonte Infr. financiada'!J100+'Inversión 1 financiada'!J100+VÚ!J100+'Desmonte Infr. IAP'!J100+'TOTAL INVERSION IAP'!J100+'VÚ IAP'!J100+I100</f>
        <v>8</v>
      </c>
      <c r="K100" s="61">
        <f>+'Desmonte Infr. financiada'!K100+'Inversión 1 financiada'!K100+VÚ!K100+'Desmonte Infr. IAP'!K100+'TOTAL INVERSION IAP'!K100+'VÚ IAP'!K100+J100</f>
        <v>8</v>
      </c>
      <c r="L100" s="61">
        <f>+'Desmonte Infr. financiada'!L100+'Inversión 1 financiada'!L100+VÚ!L100+'Desmonte Infr. IAP'!L100+'TOTAL INVERSION IAP'!L100+'VÚ IAP'!L100+K100</f>
        <v>8</v>
      </c>
      <c r="M100" s="61">
        <f>+'Desmonte Infr. financiada'!M100+'Inversión 1 financiada'!M100+VÚ!M100+'Desmonte Infr. IAP'!M100+'TOTAL INVERSION IAP'!M100+'VÚ IAP'!M100+L100</f>
        <v>8</v>
      </c>
      <c r="N100" s="61">
        <f>+'Desmonte Infr. financiada'!N100+'Inversión 1 financiada'!N100+VÚ!N100+'Desmonte Infr. IAP'!N100+'TOTAL INVERSION IAP'!N100+'VÚ IAP'!N100+M100</f>
        <v>8</v>
      </c>
      <c r="O100" s="61">
        <f>+'Desmonte Infr. financiada'!O100+'Inversión 1 financiada'!O100+VÚ!O100+'Desmonte Infr. IAP'!O100+'TOTAL INVERSION IAP'!O100+'VÚ IAP'!O100+N100</f>
        <v>8</v>
      </c>
      <c r="P100" s="61">
        <f>+'Desmonte Infr. financiada'!P100+'Inversión 1 financiada'!P100+VÚ!P100+'Desmonte Infr. IAP'!P100+'TOTAL INVERSION IAP'!P100+'VÚ IAP'!P100+O100</f>
        <v>8</v>
      </c>
      <c r="Q100" s="61">
        <f>+'Desmonte Infr. financiada'!Q100+'Inversión 1 financiada'!Q100+VÚ!Q100+'Desmonte Infr. IAP'!Q100+'TOTAL INVERSION IAP'!Q100+'VÚ IAP'!Q100+P100</f>
        <v>8</v>
      </c>
      <c r="R100" s="61">
        <f>+'Desmonte Infr. financiada'!R100+'Inversión 1 financiada'!R100+VÚ!R100+'Desmonte Infr. IAP'!R100+'TOTAL INVERSION IAP'!R100+'VÚ IAP'!R100+Q100</f>
        <v>8</v>
      </c>
      <c r="S100" s="61">
        <f>+'Desmonte Infr. financiada'!S100+'Inversión 1 financiada'!S100+VÚ!S100+'Desmonte Infr. IAP'!S100+'TOTAL INVERSION IAP'!S100+'VÚ IAP'!S100+R100</f>
        <v>8</v>
      </c>
      <c r="T100" s="61">
        <f>+'Desmonte Infr. financiada'!T100+'Inversión 1 financiada'!T100+VÚ!T100+'Desmonte Infr. IAP'!T100+'TOTAL INVERSION IAP'!T100+'VÚ IAP'!T100+S100</f>
        <v>8</v>
      </c>
      <c r="U100" s="61">
        <f>+'Desmonte Infr. financiada'!U100+'Inversión 1 financiada'!U100+VÚ!U100+'Desmonte Infr. IAP'!U100+'TOTAL INVERSION IAP'!U100+'VÚ IAP'!U100+T100</f>
        <v>8</v>
      </c>
      <c r="V100" s="61">
        <f>+'Desmonte Infr. financiada'!V100+'Inversión 1 financiada'!V100+VÚ!V100+'Desmonte Infr. IAP'!V100+'TOTAL INVERSION IAP'!V100+'VÚ IAP'!V100+U100</f>
        <v>8</v>
      </c>
      <c r="W100" s="61">
        <f>+'Desmonte Infr. financiada'!W100+'Inversión 1 financiada'!W100+VÚ!W100+'Desmonte Infr. IAP'!W100+'TOTAL INVERSION IAP'!W100+'VÚ IAP'!W100+V100</f>
        <v>0</v>
      </c>
      <c r="X100" s="61">
        <f>+'Desmonte Infr. financiada'!X100+'Inversión 1 financiada'!X100+VÚ!X100+'Desmonte Infr. IAP'!X100+'TOTAL INVERSION IAP'!X100+'VÚ IAP'!X100+W100</f>
        <v>0</v>
      </c>
      <c r="Y100" s="61">
        <f>+'Desmonte Infr. financiada'!Y100+'Inversión 1 financiada'!Y100+VÚ!Y100+'Desmonte Infr. IAP'!Y100+'TOTAL INVERSION IAP'!Y100+'VÚ IAP'!Y100+X100</f>
        <v>0</v>
      </c>
      <c r="Z100" s="61">
        <f>+'Desmonte Infr. financiada'!Z100+'Inversión 1 financiada'!Z100+VÚ!Z100+'Desmonte Infr. IAP'!Z100+'TOTAL INVERSION IAP'!Z100+'VÚ IAP'!Z100+Y100</f>
        <v>0</v>
      </c>
      <c r="AA100" s="61">
        <f>+'Desmonte Infr. financiada'!AA100+'Inversión 1 financiada'!AA100+VÚ!AA100+'Desmonte Infr. IAP'!AA100+'TOTAL INVERSION IAP'!AA100+'VÚ IAP'!AA100+Z100</f>
        <v>0</v>
      </c>
      <c r="AB100" s="61">
        <f>+'Desmonte Infr. financiada'!AB100+'Inversión 1 financiada'!AB100+VÚ!AB100+'Desmonte Infr. IAP'!AB100+'TOTAL INVERSION IAP'!AB100+'VÚ IAP'!AB100+AA100</f>
        <v>0</v>
      </c>
      <c r="AC100" s="61">
        <f>+'Desmonte Infr. financiada'!AC100+'Inversión 1 financiada'!AC100+VÚ!AC100+'Desmonte Infr. IAP'!AC100+'TOTAL INVERSION IAP'!AC100+'VÚ IAP'!AC100+AB100</f>
        <v>0</v>
      </c>
      <c r="AD100" s="61">
        <f>+'Desmonte Infr. financiada'!AD100+'Inversión 1 financiada'!AD100+VÚ!AD100+'Desmonte Infr. IAP'!AD100+'TOTAL INVERSION IAP'!AD100+'VÚ IAP'!AD100+AC100</f>
        <v>0</v>
      </c>
      <c r="AE100" s="61">
        <f>+'Desmonte Infr. financiada'!AE100+'Inversión 1 financiada'!AE100+VÚ!AE100+'Desmonte Infr. IAP'!AE100+'TOTAL INVERSION IAP'!AE100+'VÚ IAP'!AE100+AD100</f>
        <v>0</v>
      </c>
      <c r="AF100" s="61">
        <f>+'Desmonte Infr. financiada'!AF100+'Inversión 1 financiada'!AF100+VÚ!AF100+'Desmonte Infr. IAP'!AF100+'TOTAL INVERSION IAP'!AF100+'VÚ IAP'!AF100+AE100</f>
        <v>0</v>
      </c>
      <c r="AG100" s="61">
        <f>+'Desmonte Infr. financiada'!AG100+'Inversión 1 financiada'!AG100+VÚ!AG100+'Desmonte Infr. IAP'!AG100+'TOTAL INVERSION IAP'!AG100+'VÚ IAP'!AG100+AF100</f>
        <v>0</v>
      </c>
      <c r="AH100" s="61">
        <f>+'Desmonte Infr. financiada'!AH100+'Inversión 1 financiada'!AH100+VÚ!AH100+'Desmonte Infr. IAP'!AH100+'TOTAL INVERSION IAP'!AH100+'VÚ IAP'!AH100+AG100</f>
        <v>0</v>
      </c>
      <c r="AI100" s="61">
        <f>+'Desmonte Infr. financiada'!AI100+'Inversión 1 financiada'!AI100+VÚ!AI100+'Desmonte Infr. IAP'!AI100+'TOTAL INVERSION IAP'!AI100+'VÚ IAP'!AI100+AH100</f>
        <v>0</v>
      </c>
      <c r="AJ100" s="61">
        <f>+'Desmonte Infr. financiada'!AJ100+'Inversión 1 financiada'!AJ100+VÚ!AJ100+'Desmonte Infr. IAP'!AJ100+'TOTAL INVERSION IAP'!AJ100+'VÚ IAP'!AJ100+AI100</f>
        <v>0</v>
      </c>
      <c r="AK100" s="61">
        <f>+'Desmonte Infr. financiada'!AK100+'Inversión 1 financiada'!AK100+VÚ!AK100+'Desmonte Infr. IAP'!AK100+'TOTAL INVERSION IAP'!AK100+'VÚ IAP'!AK100+AJ100</f>
        <v>0</v>
      </c>
    </row>
    <row r="101" spans="2:37" hidden="1" x14ac:dyDescent="0.25">
      <c r="B101" s="469" t="s">
        <v>527</v>
      </c>
      <c r="C101" s="62" t="str">
        <f>+VLOOKUP(B101,'resumen UCAP'!$A$5:$O$329,2,0)</f>
        <v>LUMINARIA NA 70W  NUEVA</v>
      </c>
      <c r="D101" s="63">
        <f>+'Desmonte Infr. financiada'!D101</f>
        <v>81</v>
      </c>
      <c r="E101" s="63" t="str">
        <f>+VLOOKUP(B101,'resumen UCAP'!$A$5:$O$329,3,0)</f>
        <v>Un</v>
      </c>
      <c r="F101" s="64">
        <f>+VLOOKUP(B101,'resumen UCAP'!$A$5:$O$329,15,0)</f>
        <v>203490</v>
      </c>
      <c r="G101" s="123">
        <v>78</v>
      </c>
      <c r="H101" s="61">
        <f>+'Desmonte Infr. financiada'!H101+'Inversión 1 financiada'!H101+VÚ!H101+'Desmonte Infr. IAP'!H101+'TOTAL INVERSION IAP'!H101+'VÚ IAP'!H101+G101</f>
        <v>0</v>
      </c>
      <c r="I101" s="475">
        <f>+'Desmonte Infr. financiada'!I101+'Inversión 1 financiada'!I101+VÚ!I101+'Desmonte Infr. IAP'!I101+'TOTAL INVERSION IAP'!I101+'VÚ IAP'!I101+H101</f>
        <v>0</v>
      </c>
      <c r="J101" s="61">
        <f>+'Desmonte Infr. financiada'!J101+'Inversión 1 financiada'!J101+VÚ!J101+'Desmonte Infr. IAP'!J101+'TOTAL INVERSION IAP'!J101+'VÚ IAP'!J101+I101</f>
        <v>0</v>
      </c>
      <c r="K101" s="61">
        <f>+'Desmonte Infr. financiada'!K101+'Inversión 1 financiada'!K101+VÚ!K101+'Desmonte Infr. IAP'!K101+'TOTAL INVERSION IAP'!K101+'VÚ IAP'!K101+J101</f>
        <v>0</v>
      </c>
      <c r="L101" s="61">
        <f>+'Desmonte Infr. financiada'!L101+'Inversión 1 financiada'!L101+VÚ!L101+'Desmonte Infr. IAP'!L101+'TOTAL INVERSION IAP'!L101+'VÚ IAP'!L101+K101</f>
        <v>0</v>
      </c>
      <c r="M101" s="61">
        <f>+'Desmonte Infr. financiada'!M101+'Inversión 1 financiada'!M101+VÚ!M101+'Desmonte Infr. IAP'!M101+'TOTAL INVERSION IAP'!M101+'VÚ IAP'!M101+L101</f>
        <v>0</v>
      </c>
      <c r="N101" s="61">
        <f>+'Desmonte Infr. financiada'!N101+'Inversión 1 financiada'!N101+VÚ!N101+'Desmonte Infr. IAP'!N101+'TOTAL INVERSION IAP'!N101+'VÚ IAP'!N101+M101</f>
        <v>0</v>
      </c>
      <c r="O101" s="61">
        <f>+'Desmonte Infr. financiada'!O101+'Inversión 1 financiada'!O101+VÚ!O101+'Desmonte Infr. IAP'!O101+'TOTAL INVERSION IAP'!O101+'VÚ IAP'!O101+N101</f>
        <v>0</v>
      </c>
      <c r="P101" s="61">
        <f>+'Desmonte Infr. financiada'!P101+'Inversión 1 financiada'!P101+VÚ!P101+'Desmonte Infr. IAP'!P101+'TOTAL INVERSION IAP'!P101+'VÚ IAP'!P101+O101</f>
        <v>0</v>
      </c>
      <c r="Q101" s="61">
        <f>+'Desmonte Infr. financiada'!Q101+'Inversión 1 financiada'!Q101+VÚ!Q101+'Desmonte Infr. IAP'!Q101+'TOTAL INVERSION IAP'!Q101+'VÚ IAP'!Q101+P101</f>
        <v>0</v>
      </c>
      <c r="R101" s="61">
        <f>+'Desmonte Infr. financiada'!R101+'Inversión 1 financiada'!R101+VÚ!R101+'Desmonte Infr. IAP'!R101+'TOTAL INVERSION IAP'!R101+'VÚ IAP'!R101+Q101</f>
        <v>0</v>
      </c>
      <c r="S101" s="61">
        <f>+'Desmonte Infr. financiada'!S101+'Inversión 1 financiada'!S101+VÚ!S101+'Desmonte Infr. IAP'!S101+'TOTAL INVERSION IAP'!S101+'VÚ IAP'!S101+R101</f>
        <v>0</v>
      </c>
      <c r="T101" s="61">
        <f>+'Desmonte Infr. financiada'!T101+'Inversión 1 financiada'!T101+VÚ!T101+'Desmonte Infr. IAP'!T101+'TOTAL INVERSION IAP'!T101+'VÚ IAP'!T101+S101</f>
        <v>0</v>
      </c>
      <c r="U101" s="61">
        <f>+'Desmonte Infr. financiada'!U101+'Inversión 1 financiada'!U101+VÚ!U101+'Desmonte Infr. IAP'!U101+'TOTAL INVERSION IAP'!U101+'VÚ IAP'!U101+T101</f>
        <v>0</v>
      </c>
      <c r="V101" s="61">
        <f>+'Desmonte Infr. financiada'!V101+'Inversión 1 financiada'!V101+VÚ!V101+'Desmonte Infr. IAP'!V101+'TOTAL INVERSION IAP'!V101+'VÚ IAP'!V101+U101</f>
        <v>0</v>
      </c>
      <c r="W101" s="61">
        <f>+'Desmonte Infr. financiada'!W101+'Inversión 1 financiada'!W101+VÚ!W101+'Desmonte Infr. IAP'!W101+'TOTAL INVERSION IAP'!W101+'VÚ IAP'!W101+V101</f>
        <v>0</v>
      </c>
      <c r="X101" s="61">
        <f>+'Desmonte Infr. financiada'!X101+'Inversión 1 financiada'!X101+VÚ!X101+'Desmonte Infr. IAP'!X101+'TOTAL INVERSION IAP'!X101+'VÚ IAP'!X101+W101</f>
        <v>0</v>
      </c>
      <c r="Y101" s="61">
        <f>+'Desmonte Infr. financiada'!Y101+'Inversión 1 financiada'!Y101+VÚ!Y101+'Desmonte Infr. IAP'!Y101+'TOTAL INVERSION IAP'!Y101+'VÚ IAP'!Y101+X101</f>
        <v>0</v>
      </c>
      <c r="Z101" s="61">
        <f>+'Desmonte Infr. financiada'!Z101+'Inversión 1 financiada'!Z101+VÚ!Z101+'Desmonte Infr. IAP'!Z101+'TOTAL INVERSION IAP'!Z101+'VÚ IAP'!Z101+Y101</f>
        <v>0</v>
      </c>
      <c r="AA101" s="61">
        <f>+'Desmonte Infr. financiada'!AA101+'Inversión 1 financiada'!AA101+VÚ!AA101+'Desmonte Infr. IAP'!AA101+'TOTAL INVERSION IAP'!AA101+'VÚ IAP'!AA101+Z101</f>
        <v>0</v>
      </c>
      <c r="AB101" s="61">
        <f>+'Desmonte Infr. financiada'!AB101+'Inversión 1 financiada'!AB101+VÚ!AB101+'Desmonte Infr. IAP'!AB101+'TOTAL INVERSION IAP'!AB101+'VÚ IAP'!AB101+AA101</f>
        <v>0</v>
      </c>
      <c r="AC101" s="61">
        <f>+'Desmonte Infr. financiada'!AC101+'Inversión 1 financiada'!AC101+VÚ!AC101+'Desmonte Infr. IAP'!AC101+'TOTAL INVERSION IAP'!AC101+'VÚ IAP'!AC101+AB101</f>
        <v>0</v>
      </c>
      <c r="AD101" s="61">
        <f>+'Desmonte Infr. financiada'!AD101+'Inversión 1 financiada'!AD101+VÚ!AD101+'Desmonte Infr. IAP'!AD101+'TOTAL INVERSION IAP'!AD101+'VÚ IAP'!AD101+AC101</f>
        <v>0</v>
      </c>
      <c r="AE101" s="61">
        <f>+'Desmonte Infr. financiada'!AE101+'Inversión 1 financiada'!AE101+VÚ!AE101+'Desmonte Infr. IAP'!AE101+'TOTAL INVERSION IAP'!AE101+'VÚ IAP'!AE101+AD101</f>
        <v>0</v>
      </c>
      <c r="AF101" s="61">
        <f>+'Desmonte Infr. financiada'!AF101+'Inversión 1 financiada'!AF101+VÚ!AF101+'Desmonte Infr. IAP'!AF101+'TOTAL INVERSION IAP'!AF101+'VÚ IAP'!AF101+AE101</f>
        <v>0</v>
      </c>
      <c r="AG101" s="61">
        <f>+'Desmonte Infr. financiada'!AG101+'Inversión 1 financiada'!AG101+VÚ!AG101+'Desmonte Infr. IAP'!AG101+'TOTAL INVERSION IAP'!AG101+'VÚ IAP'!AG101+AF101</f>
        <v>0</v>
      </c>
      <c r="AH101" s="61">
        <f>+'Desmonte Infr. financiada'!AH101+'Inversión 1 financiada'!AH101+VÚ!AH101+'Desmonte Infr. IAP'!AH101+'TOTAL INVERSION IAP'!AH101+'VÚ IAP'!AH101+AG101</f>
        <v>0</v>
      </c>
      <c r="AI101" s="61">
        <f>+'Desmonte Infr. financiada'!AI101+'Inversión 1 financiada'!AI101+VÚ!AI101+'Desmonte Infr. IAP'!AI101+'TOTAL INVERSION IAP'!AI101+'VÚ IAP'!AI101+AH101</f>
        <v>0</v>
      </c>
      <c r="AJ101" s="61">
        <f>+'Desmonte Infr. financiada'!AJ101+'Inversión 1 financiada'!AJ101+VÚ!AJ101+'Desmonte Infr. IAP'!AJ101+'TOTAL INVERSION IAP'!AJ101+'VÚ IAP'!AJ101+AI101</f>
        <v>0</v>
      </c>
      <c r="AK101" s="61">
        <f>+'Desmonte Infr. financiada'!AK101+'Inversión 1 financiada'!AK101+VÚ!AK101+'Desmonte Infr. IAP'!AK101+'TOTAL INVERSION IAP'!AK101+'VÚ IAP'!AK101+AJ101</f>
        <v>0</v>
      </c>
    </row>
    <row r="102" spans="2:37" hidden="1" x14ac:dyDescent="0.25">
      <c r="B102" s="469" t="s">
        <v>528</v>
      </c>
      <c r="C102" s="62" t="str">
        <f>+VLOOKUP(B102,'resumen UCAP'!$A$5:$O$329,2,0)</f>
        <v>ETIQUETA NA 70W  NUEVA</v>
      </c>
      <c r="D102" s="63">
        <f>+'Desmonte Infr. financiada'!D102</f>
        <v>81</v>
      </c>
      <c r="E102" s="63" t="str">
        <f>+VLOOKUP(B102,'resumen UCAP'!$A$5:$O$329,3,0)</f>
        <v>Un</v>
      </c>
      <c r="F102" s="64">
        <f>+VLOOKUP(B102,'resumen UCAP'!$A$5:$O$329,15,0)</f>
        <v>201799</v>
      </c>
      <c r="G102" s="123">
        <v>17</v>
      </c>
      <c r="H102" s="61">
        <f>+'Desmonte Infr. financiada'!H102+'Inversión 1 financiada'!H102+VÚ!H102+'Desmonte Infr. IAP'!H102+'TOTAL INVERSION IAP'!H102+'VÚ IAP'!H102+G102</f>
        <v>0</v>
      </c>
      <c r="I102" s="475">
        <f>+'Desmonte Infr. financiada'!I102+'Inversión 1 financiada'!I102+VÚ!I102+'Desmonte Infr. IAP'!I102+'TOTAL INVERSION IAP'!I102+'VÚ IAP'!I102+H102</f>
        <v>0</v>
      </c>
      <c r="J102" s="61">
        <f>+'Desmonte Infr. financiada'!J102+'Inversión 1 financiada'!J102+VÚ!J102+'Desmonte Infr. IAP'!J102+'TOTAL INVERSION IAP'!J102+'VÚ IAP'!J102+I102</f>
        <v>0</v>
      </c>
      <c r="K102" s="61">
        <f>+'Desmonte Infr. financiada'!K102+'Inversión 1 financiada'!K102+VÚ!K102+'Desmonte Infr. IAP'!K102+'TOTAL INVERSION IAP'!K102+'VÚ IAP'!K102+J102</f>
        <v>0</v>
      </c>
      <c r="L102" s="61">
        <f>+'Desmonte Infr. financiada'!L102+'Inversión 1 financiada'!L102+VÚ!L102+'Desmonte Infr. IAP'!L102+'TOTAL INVERSION IAP'!L102+'VÚ IAP'!L102+K102</f>
        <v>0</v>
      </c>
      <c r="M102" s="61">
        <f>+'Desmonte Infr. financiada'!M102+'Inversión 1 financiada'!M102+VÚ!M102+'Desmonte Infr. IAP'!M102+'TOTAL INVERSION IAP'!M102+'VÚ IAP'!M102+L102</f>
        <v>0</v>
      </c>
      <c r="N102" s="61">
        <f>+'Desmonte Infr. financiada'!N102+'Inversión 1 financiada'!N102+VÚ!N102+'Desmonte Infr. IAP'!N102+'TOTAL INVERSION IAP'!N102+'VÚ IAP'!N102+M102</f>
        <v>0</v>
      </c>
      <c r="O102" s="61">
        <f>+'Desmonte Infr. financiada'!O102+'Inversión 1 financiada'!O102+VÚ!O102+'Desmonte Infr. IAP'!O102+'TOTAL INVERSION IAP'!O102+'VÚ IAP'!O102+N102</f>
        <v>0</v>
      </c>
      <c r="P102" s="61">
        <f>+'Desmonte Infr. financiada'!P102+'Inversión 1 financiada'!P102+VÚ!P102+'Desmonte Infr. IAP'!P102+'TOTAL INVERSION IAP'!P102+'VÚ IAP'!P102+O102</f>
        <v>0</v>
      </c>
      <c r="Q102" s="61">
        <f>+'Desmonte Infr. financiada'!Q102+'Inversión 1 financiada'!Q102+VÚ!Q102+'Desmonte Infr. IAP'!Q102+'TOTAL INVERSION IAP'!Q102+'VÚ IAP'!Q102+P102</f>
        <v>0</v>
      </c>
      <c r="R102" s="61">
        <f>+'Desmonte Infr. financiada'!R102+'Inversión 1 financiada'!R102+VÚ!R102+'Desmonte Infr. IAP'!R102+'TOTAL INVERSION IAP'!R102+'VÚ IAP'!R102+Q102</f>
        <v>0</v>
      </c>
      <c r="S102" s="61">
        <f>+'Desmonte Infr. financiada'!S102+'Inversión 1 financiada'!S102+VÚ!S102+'Desmonte Infr. IAP'!S102+'TOTAL INVERSION IAP'!S102+'VÚ IAP'!S102+R102</f>
        <v>0</v>
      </c>
      <c r="T102" s="61">
        <f>+'Desmonte Infr. financiada'!T102+'Inversión 1 financiada'!T102+VÚ!T102+'Desmonte Infr. IAP'!T102+'TOTAL INVERSION IAP'!T102+'VÚ IAP'!T102+S102</f>
        <v>0</v>
      </c>
      <c r="U102" s="61">
        <f>+'Desmonte Infr. financiada'!U102+'Inversión 1 financiada'!U102+VÚ!U102+'Desmonte Infr. IAP'!U102+'TOTAL INVERSION IAP'!U102+'VÚ IAP'!U102+T102</f>
        <v>0</v>
      </c>
      <c r="V102" s="61">
        <f>+'Desmonte Infr. financiada'!V102+'Inversión 1 financiada'!V102+VÚ!V102+'Desmonte Infr. IAP'!V102+'TOTAL INVERSION IAP'!V102+'VÚ IAP'!V102+U102</f>
        <v>0</v>
      </c>
      <c r="W102" s="61">
        <f>+'Desmonte Infr. financiada'!W102+'Inversión 1 financiada'!W102+VÚ!W102+'Desmonte Infr. IAP'!W102+'TOTAL INVERSION IAP'!W102+'VÚ IAP'!W102+V102</f>
        <v>0</v>
      </c>
      <c r="X102" s="61">
        <f>+'Desmonte Infr. financiada'!X102+'Inversión 1 financiada'!X102+VÚ!X102+'Desmonte Infr. IAP'!X102+'TOTAL INVERSION IAP'!X102+'VÚ IAP'!X102+W102</f>
        <v>0</v>
      </c>
      <c r="Y102" s="61">
        <f>+'Desmonte Infr. financiada'!Y102+'Inversión 1 financiada'!Y102+VÚ!Y102+'Desmonte Infr. IAP'!Y102+'TOTAL INVERSION IAP'!Y102+'VÚ IAP'!Y102+X102</f>
        <v>0</v>
      </c>
      <c r="Z102" s="61">
        <f>+'Desmonte Infr. financiada'!Z102+'Inversión 1 financiada'!Z102+VÚ!Z102+'Desmonte Infr. IAP'!Z102+'TOTAL INVERSION IAP'!Z102+'VÚ IAP'!Z102+Y102</f>
        <v>0</v>
      </c>
      <c r="AA102" s="61">
        <f>+'Desmonte Infr. financiada'!AA102+'Inversión 1 financiada'!AA102+VÚ!AA102+'Desmonte Infr. IAP'!AA102+'TOTAL INVERSION IAP'!AA102+'VÚ IAP'!AA102+Z102</f>
        <v>0</v>
      </c>
      <c r="AB102" s="61">
        <f>+'Desmonte Infr. financiada'!AB102+'Inversión 1 financiada'!AB102+VÚ!AB102+'Desmonte Infr. IAP'!AB102+'TOTAL INVERSION IAP'!AB102+'VÚ IAP'!AB102+AA102</f>
        <v>0</v>
      </c>
      <c r="AC102" s="61">
        <f>+'Desmonte Infr. financiada'!AC102+'Inversión 1 financiada'!AC102+VÚ!AC102+'Desmonte Infr. IAP'!AC102+'TOTAL INVERSION IAP'!AC102+'VÚ IAP'!AC102+AB102</f>
        <v>0</v>
      </c>
      <c r="AD102" s="61">
        <f>+'Desmonte Infr. financiada'!AD102+'Inversión 1 financiada'!AD102+VÚ!AD102+'Desmonte Infr. IAP'!AD102+'TOTAL INVERSION IAP'!AD102+'VÚ IAP'!AD102+AC102</f>
        <v>0</v>
      </c>
      <c r="AE102" s="61">
        <f>+'Desmonte Infr. financiada'!AE102+'Inversión 1 financiada'!AE102+VÚ!AE102+'Desmonte Infr. IAP'!AE102+'TOTAL INVERSION IAP'!AE102+'VÚ IAP'!AE102+AD102</f>
        <v>0</v>
      </c>
      <c r="AF102" s="61">
        <f>+'Desmonte Infr. financiada'!AF102+'Inversión 1 financiada'!AF102+VÚ!AF102+'Desmonte Infr. IAP'!AF102+'TOTAL INVERSION IAP'!AF102+'VÚ IAP'!AF102+AE102</f>
        <v>0</v>
      </c>
      <c r="AG102" s="61">
        <f>+'Desmonte Infr. financiada'!AG102+'Inversión 1 financiada'!AG102+VÚ!AG102+'Desmonte Infr. IAP'!AG102+'TOTAL INVERSION IAP'!AG102+'VÚ IAP'!AG102+AF102</f>
        <v>0</v>
      </c>
      <c r="AH102" s="61">
        <f>+'Desmonte Infr. financiada'!AH102+'Inversión 1 financiada'!AH102+VÚ!AH102+'Desmonte Infr. IAP'!AH102+'TOTAL INVERSION IAP'!AH102+'VÚ IAP'!AH102+AG102</f>
        <v>0</v>
      </c>
      <c r="AI102" s="61">
        <f>+'Desmonte Infr. financiada'!AI102+'Inversión 1 financiada'!AI102+VÚ!AI102+'Desmonte Infr. IAP'!AI102+'TOTAL INVERSION IAP'!AI102+'VÚ IAP'!AI102+AH102</f>
        <v>0</v>
      </c>
      <c r="AJ102" s="61">
        <f>+'Desmonte Infr. financiada'!AJ102+'Inversión 1 financiada'!AJ102+VÚ!AJ102+'Desmonte Infr. IAP'!AJ102+'TOTAL INVERSION IAP'!AJ102+'VÚ IAP'!AJ102+AI102</f>
        <v>0</v>
      </c>
      <c r="AK102" s="61">
        <f>+'Desmonte Infr. financiada'!AK102+'Inversión 1 financiada'!AK102+VÚ!AK102+'Desmonte Infr. IAP'!AK102+'TOTAL INVERSION IAP'!AK102+'VÚ IAP'!AK102+AJ102</f>
        <v>0</v>
      </c>
    </row>
    <row r="103" spans="2:37" hidden="1" x14ac:dyDescent="0.25">
      <c r="B103" s="469" t="s">
        <v>529</v>
      </c>
      <c r="C103" s="62" t="str">
        <f>+VLOOKUP(B103,'resumen UCAP'!$A$5:$O$329,2,0)</f>
        <v>PROYECTOR RGB 200W LED</v>
      </c>
      <c r="D103" s="63">
        <f>+'Desmonte Infr. financiada'!D103</f>
        <v>200</v>
      </c>
      <c r="E103" s="63" t="str">
        <f>+VLOOKUP(B103,'resumen UCAP'!$A$5:$O$329,3,0)</f>
        <v>Un</v>
      </c>
      <c r="F103" s="64">
        <f>+VLOOKUP(B103,'resumen UCAP'!$A$5:$O$329,15,0)</f>
        <v>330000</v>
      </c>
      <c r="G103" s="61">
        <v>2</v>
      </c>
      <c r="H103" s="61">
        <f>+'Desmonte Infr. financiada'!H103+'Inversión 1 financiada'!H103+VÚ!H103+'Desmonte Infr. IAP'!H103+'TOTAL INVERSION IAP'!H103+'VÚ IAP'!H103+G103</f>
        <v>2</v>
      </c>
      <c r="I103" s="475">
        <f>+'Desmonte Infr. financiada'!I103+'Inversión 1 financiada'!I103+VÚ!I103+'Desmonte Infr. IAP'!I103+'TOTAL INVERSION IAP'!I103+'VÚ IAP'!I103+H103</f>
        <v>2</v>
      </c>
      <c r="J103" s="61">
        <f>+'Desmonte Infr. financiada'!J103+'Inversión 1 financiada'!J103+VÚ!J103+'Desmonte Infr. IAP'!J103+'TOTAL INVERSION IAP'!J103+'VÚ IAP'!J103+I103</f>
        <v>2</v>
      </c>
      <c r="K103" s="61">
        <f>+'Desmonte Infr. financiada'!K103+'Inversión 1 financiada'!K103+VÚ!K103+'Desmonte Infr. IAP'!K103+'TOTAL INVERSION IAP'!K103+'VÚ IAP'!K103+J103</f>
        <v>2</v>
      </c>
      <c r="L103" s="61">
        <f>+'Desmonte Infr. financiada'!L103+'Inversión 1 financiada'!L103+VÚ!L103+'Desmonte Infr. IAP'!L103+'TOTAL INVERSION IAP'!L103+'VÚ IAP'!L103+K103</f>
        <v>2</v>
      </c>
      <c r="M103" s="61">
        <f>+'Desmonte Infr. financiada'!M103+'Inversión 1 financiada'!M103+VÚ!M103+'Desmonte Infr. IAP'!M103+'TOTAL INVERSION IAP'!M103+'VÚ IAP'!M103+L103</f>
        <v>2</v>
      </c>
      <c r="N103" s="61">
        <f>+'Desmonte Infr. financiada'!N103+'Inversión 1 financiada'!N103+VÚ!N103+'Desmonte Infr. IAP'!N103+'TOTAL INVERSION IAP'!N103+'VÚ IAP'!N103+M103</f>
        <v>2</v>
      </c>
      <c r="O103" s="61">
        <f>+'Desmonte Infr. financiada'!O103+'Inversión 1 financiada'!O103+VÚ!O103+'Desmonte Infr. IAP'!O103+'TOTAL INVERSION IAP'!O103+'VÚ IAP'!O103+N103</f>
        <v>2</v>
      </c>
      <c r="P103" s="61">
        <f>+'Desmonte Infr. financiada'!P103+'Inversión 1 financiada'!P103+VÚ!P103+'Desmonte Infr. IAP'!P103+'TOTAL INVERSION IAP'!P103+'VÚ IAP'!P103+O103</f>
        <v>2</v>
      </c>
      <c r="Q103" s="61">
        <f>+'Desmonte Infr. financiada'!Q103+'Inversión 1 financiada'!Q103+VÚ!Q103+'Desmonte Infr. IAP'!Q103+'TOTAL INVERSION IAP'!Q103+'VÚ IAP'!Q103+P103</f>
        <v>2</v>
      </c>
      <c r="R103" s="61">
        <f>+'Desmonte Infr. financiada'!R103+'Inversión 1 financiada'!R103+VÚ!R103+'Desmonte Infr. IAP'!R103+'TOTAL INVERSION IAP'!R103+'VÚ IAP'!R103+Q103</f>
        <v>2</v>
      </c>
      <c r="S103" s="61">
        <f>+'Desmonte Infr. financiada'!S103+'Inversión 1 financiada'!S103+VÚ!S103+'Desmonte Infr. IAP'!S103+'TOTAL INVERSION IAP'!S103+'VÚ IAP'!S103+R103</f>
        <v>2</v>
      </c>
      <c r="T103" s="61">
        <f>+'Desmonte Infr. financiada'!T103+'Inversión 1 financiada'!T103+VÚ!T103+'Desmonte Infr. IAP'!T103+'TOTAL INVERSION IAP'!T103+'VÚ IAP'!T103+S103</f>
        <v>2</v>
      </c>
      <c r="U103" s="61">
        <f>+'Desmonte Infr. financiada'!U103+'Inversión 1 financiada'!U103+VÚ!U103+'Desmonte Infr. IAP'!U103+'TOTAL INVERSION IAP'!U103+'VÚ IAP'!U103+T103</f>
        <v>2</v>
      </c>
      <c r="V103" s="61">
        <f>+'Desmonte Infr. financiada'!V103+'Inversión 1 financiada'!V103+VÚ!V103+'Desmonte Infr. IAP'!V103+'TOTAL INVERSION IAP'!V103+'VÚ IAP'!V103+U103</f>
        <v>2</v>
      </c>
      <c r="W103" s="61">
        <f>+'Desmonte Infr. financiada'!W103+'Inversión 1 financiada'!W103+VÚ!W103+'Desmonte Infr. IAP'!W103+'TOTAL INVERSION IAP'!W103+'VÚ IAP'!W103+V103</f>
        <v>0</v>
      </c>
      <c r="X103" s="61">
        <f>+'Desmonte Infr. financiada'!X103+'Inversión 1 financiada'!X103+VÚ!X103+'Desmonte Infr. IAP'!X103+'TOTAL INVERSION IAP'!X103+'VÚ IAP'!X103+W103</f>
        <v>0</v>
      </c>
      <c r="Y103" s="61">
        <f>+'Desmonte Infr. financiada'!Y103+'Inversión 1 financiada'!Y103+VÚ!Y103+'Desmonte Infr. IAP'!Y103+'TOTAL INVERSION IAP'!Y103+'VÚ IAP'!Y103+X103</f>
        <v>0</v>
      </c>
      <c r="Z103" s="61">
        <f>+'Desmonte Infr. financiada'!Z103+'Inversión 1 financiada'!Z103+VÚ!Z103+'Desmonte Infr. IAP'!Z103+'TOTAL INVERSION IAP'!Z103+'VÚ IAP'!Z103+Y103</f>
        <v>0</v>
      </c>
      <c r="AA103" s="61">
        <f>+'Desmonte Infr. financiada'!AA103+'Inversión 1 financiada'!AA103+VÚ!AA103+'Desmonte Infr. IAP'!AA103+'TOTAL INVERSION IAP'!AA103+'VÚ IAP'!AA103+Z103</f>
        <v>0</v>
      </c>
      <c r="AB103" s="61">
        <f>+'Desmonte Infr. financiada'!AB103+'Inversión 1 financiada'!AB103+VÚ!AB103+'Desmonte Infr. IAP'!AB103+'TOTAL INVERSION IAP'!AB103+'VÚ IAP'!AB103+AA103</f>
        <v>0</v>
      </c>
      <c r="AC103" s="61">
        <f>+'Desmonte Infr. financiada'!AC103+'Inversión 1 financiada'!AC103+VÚ!AC103+'Desmonte Infr. IAP'!AC103+'TOTAL INVERSION IAP'!AC103+'VÚ IAP'!AC103+AB103</f>
        <v>0</v>
      </c>
      <c r="AD103" s="61">
        <f>+'Desmonte Infr. financiada'!AD103+'Inversión 1 financiada'!AD103+VÚ!AD103+'Desmonte Infr. IAP'!AD103+'TOTAL INVERSION IAP'!AD103+'VÚ IAP'!AD103+AC103</f>
        <v>0</v>
      </c>
      <c r="AE103" s="61">
        <f>+'Desmonte Infr. financiada'!AE103+'Inversión 1 financiada'!AE103+VÚ!AE103+'Desmonte Infr. IAP'!AE103+'TOTAL INVERSION IAP'!AE103+'VÚ IAP'!AE103+AD103</f>
        <v>0</v>
      </c>
      <c r="AF103" s="61">
        <f>+'Desmonte Infr. financiada'!AF103+'Inversión 1 financiada'!AF103+VÚ!AF103+'Desmonte Infr. IAP'!AF103+'TOTAL INVERSION IAP'!AF103+'VÚ IAP'!AF103+AE103</f>
        <v>0</v>
      </c>
      <c r="AG103" s="61">
        <f>+'Desmonte Infr. financiada'!AG103+'Inversión 1 financiada'!AG103+VÚ!AG103+'Desmonte Infr. IAP'!AG103+'TOTAL INVERSION IAP'!AG103+'VÚ IAP'!AG103+AF103</f>
        <v>0</v>
      </c>
      <c r="AH103" s="61">
        <f>+'Desmonte Infr. financiada'!AH103+'Inversión 1 financiada'!AH103+VÚ!AH103+'Desmonte Infr. IAP'!AH103+'TOTAL INVERSION IAP'!AH103+'VÚ IAP'!AH103+AG103</f>
        <v>0</v>
      </c>
      <c r="AI103" s="61">
        <f>+'Desmonte Infr. financiada'!AI103+'Inversión 1 financiada'!AI103+VÚ!AI103+'Desmonte Infr. IAP'!AI103+'TOTAL INVERSION IAP'!AI103+'VÚ IAP'!AI103+AH103</f>
        <v>0</v>
      </c>
      <c r="AJ103" s="61">
        <f>+'Desmonte Infr. financiada'!AJ103+'Inversión 1 financiada'!AJ103+VÚ!AJ103+'Desmonte Infr. IAP'!AJ103+'TOTAL INVERSION IAP'!AJ103+'VÚ IAP'!AJ103+AI103</f>
        <v>0</v>
      </c>
      <c r="AK103" s="61">
        <f>+'Desmonte Infr. financiada'!AK103+'Inversión 1 financiada'!AK103+VÚ!AK103+'Desmonte Infr. IAP'!AK103+'TOTAL INVERSION IAP'!AK103+'VÚ IAP'!AK103+AJ103</f>
        <v>0</v>
      </c>
    </row>
    <row r="104" spans="2:37" hidden="1" x14ac:dyDescent="0.25">
      <c r="B104" s="469" t="s">
        <v>530</v>
      </c>
      <c r="C104" s="62" t="str">
        <f>+VLOOKUP(B104,'resumen UCAP'!$A$5:$O$329,2,0)</f>
        <v>LUMINARIA YOA 38W LED</v>
      </c>
      <c r="D104" s="63">
        <f>+'Desmonte Infr. financiada'!D104</f>
        <v>38</v>
      </c>
      <c r="E104" s="63" t="str">
        <f>+VLOOKUP(B104,'resumen UCAP'!$A$5:$O$329,3,0)</f>
        <v>Un</v>
      </c>
      <c r="F104" s="64">
        <f>+VLOOKUP(B104,'resumen UCAP'!$A$5:$O$329,15,0)</f>
        <v>413027</v>
      </c>
      <c r="G104" s="61">
        <v>4</v>
      </c>
      <c r="H104" s="61">
        <f>+'Desmonte Infr. financiada'!H104+'Inversión 1 financiada'!H104+VÚ!H104+'Desmonte Infr. IAP'!H104+'TOTAL INVERSION IAP'!H104+'VÚ IAP'!H104+G104</f>
        <v>4</v>
      </c>
      <c r="I104" s="475">
        <f>+'Desmonte Infr. financiada'!I104+'Inversión 1 financiada'!I104+VÚ!I104+'Desmonte Infr. IAP'!I104+'TOTAL INVERSION IAP'!I104+'VÚ IAP'!I104+H104</f>
        <v>4</v>
      </c>
      <c r="J104" s="61">
        <f>+'Desmonte Infr. financiada'!J104+'Inversión 1 financiada'!J104+VÚ!J104+'Desmonte Infr. IAP'!J104+'TOTAL INVERSION IAP'!J104+'VÚ IAP'!J104+I104</f>
        <v>4</v>
      </c>
      <c r="K104" s="61">
        <f>+'Desmonte Infr. financiada'!K104+'Inversión 1 financiada'!K104+VÚ!K104+'Desmonte Infr. IAP'!K104+'TOTAL INVERSION IAP'!K104+'VÚ IAP'!K104+J104</f>
        <v>4</v>
      </c>
      <c r="L104" s="61">
        <f>+'Desmonte Infr. financiada'!L104+'Inversión 1 financiada'!L104+VÚ!L104+'Desmonte Infr. IAP'!L104+'TOTAL INVERSION IAP'!L104+'VÚ IAP'!L104+K104</f>
        <v>4</v>
      </c>
      <c r="M104" s="61">
        <f>+'Desmonte Infr. financiada'!M104+'Inversión 1 financiada'!M104+VÚ!M104+'Desmonte Infr. IAP'!M104+'TOTAL INVERSION IAP'!M104+'VÚ IAP'!M104+L104</f>
        <v>4</v>
      </c>
      <c r="N104" s="61">
        <f>+'Desmonte Infr. financiada'!N104+'Inversión 1 financiada'!N104+VÚ!N104+'Desmonte Infr. IAP'!N104+'TOTAL INVERSION IAP'!N104+'VÚ IAP'!N104+M104</f>
        <v>4</v>
      </c>
      <c r="O104" s="61">
        <f>+'Desmonte Infr. financiada'!O104+'Inversión 1 financiada'!O104+VÚ!O104+'Desmonte Infr. IAP'!O104+'TOTAL INVERSION IAP'!O104+'VÚ IAP'!O104+N104</f>
        <v>4</v>
      </c>
      <c r="P104" s="61">
        <f>+'Desmonte Infr. financiada'!P104+'Inversión 1 financiada'!P104+VÚ!P104+'Desmonte Infr. IAP'!P104+'TOTAL INVERSION IAP'!P104+'VÚ IAP'!P104+O104</f>
        <v>4</v>
      </c>
      <c r="Q104" s="61">
        <f>+'Desmonte Infr. financiada'!Q104+'Inversión 1 financiada'!Q104+VÚ!Q104+'Desmonte Infr. IAP'!Q104+'TOTAL INVERSION IAP'!Q104+'VÚ IAP'!Q104+P104</f>
        <v>4</v>
      </c>
      <c r="R104" s="61">
        <f>+'Desmonte Infr. financiada'!R104+'Inversión 1 financiada'!R104+VÚ!R104+'Desmonte Infr. IAP'!R104+'TOTAL INVERSION IAP'!R104+'VÚ IAP'!R104+Q104</f>
        <v>4</v>
      </c>
      <c r="S104" s="61">
        <f>+'Desmonte Infr. financiada'!S104+'Inversión 1 financiada'!S104+VÚ!S104+'Desmonte Infr. IAP'!S104+'TOTAL INVERSION IAP'!S104+'VÚ IAP'!S104+R104</f>
        <v>4</v>
      </c>
      <c r="T104" s="61">
        <f>+'Desmonte Infr. financiada'!T104+'Inversión 1 financiada'!T104+VÚ!T104+'Desmonte Infr. IAP'!T104+'TOTAL INVERSION IAP'!T104+'VÚ IAP'!T104+S104</f>
        <v>4</v>
      </c>
      <c r="U104" s="61">
        <f>+'Desmonte Infr. financiada'!U104+'Inversión 1 financiada'!U104+VÚ!U104+'Desmonte Infr. IAP'!U104+'TOTAL INVERSION IAP'!U104+'VÚ IAP'!U104+T104</f>
        <v>4</v>
      </c>
      <c r="V104" s="61">
        <f>+'Desmonte Infr. financiada'!V104+'Inversión 1 financiada'!V104+VÚ!V104+'Desmonte Infr. IAP'!V104+'TOTAL INVERSION IAP'!V104+'VÚ IAP'!V104+U104</f>
        <v>4</v>
      </c>
      <c r="W104" s="61">
        <f>+'Desmonte Infr. financiada'!W104+'Inversión 1 financiada'!W104+VÚ!W104+'Desmonte Infr. IAP'!W104+'TOTAL INVERSION IAP'!W104+'VÚ IAP'!W104+V104</f>
        <v>0</v>
      </c>
      <c r="X104" s="61">
        <f>+'Desmonte Infr. financiada'!X104+'Inversión 1 financiada'!X104+VÚ!X104+'Desmonte Infr. IAP'!X104+'TOTAL INVERSION IAP'!X104+'VÚ IAP'!X104+W104</f>
        <v>0</v>
      </c>
      <c r="Y104" s="61">
        <f>+'Desmonte Infr. financiada'!Y104+'Inversión 1 financiada'!Y104+VÚ!Y104+'Desmonte Infr. IAP'!Y104+'TOTAL INVERSION IAP'!Y104+'VÚ IAP'!Y104+X104</f>
        <v>0</v>
      </c>
      <c r="Z104" s="61">
        <f>+'Desmonte Infr. financiada'!Z104+'Inversión 1 financiada'!Z104+VÚ!Z104+'Desmonte Infr. IAP'!Z104+'TOTAL INVERSION IAP'!Z104+'VÚ IAP'!Z104+Y104</f>
        <v>0</v>
      </c>
      <c r="AA104" s="61">
        <f>+'Desmonte Infr. financiada'!AA104+'Inversión 1 financiada'!AA104+VÚ!AA104+'Desmonte Infr. IAP'!AA104+'TOTAL INVERSION IAP'!AA104+'VÚ IAP'!AA104+Z104</f>
        <v>0</v>
      </c>
      <c r="AB104" s="61">
        <f>+'Desmonte Infr. financiada'!AB104+'Inversión 1 financiada'!AB104+VÚ!AB104+'Desmonte Infr. IAP'!AB104+'TOTAL INVERSION IAP'!AB104+'VÚ IAP'!AB104+AA104</f>
        <v>0</v>
      </c>
      <c r="AC104" s="61">
        <f>+'Desmonte Infr. financiada'!AC104+'Inversión 1 financiada'!AC104+VÚ!AC104+'Desmonte Infr. IAP'!AC104+'TOTAL INVERSION IAP'!AC104+'VÚ IAP'!AC104+AB104</f>
        <v>0</v>
      </c>
      <c r="AD104" s="61">
        <f>+'Desmonte Infr. financiada'!AD104+'Inversión 1 financiada'!AD104+VÚ!AD104+'Desmonte Infr. IAP'!AD104+'TOTAL INVERSION IAP'!AD104+'VÚ IAP'!AD104+AC104</f>
        <v>0</v>
      </c>
      <c r="AE104" s="61">
        <f>+'Desmonte Infr. financiada'!AE104+'Inversión 1 financiada'!AE104+VÚ!AE104+'Desmonte Infr. IAP'!AE104+'TOTAL INVERSION IAP'!AE104+'VÚ IAP'!AE104+AD104</f>
        <v>0</v>
      </c>
      <c r="AF104" s="61">
        <f>+'Desmonte Infr. financiada'!AF104+'Inversión 1 financiada'!AF104+VÚ!AF104+'Desmonte Infr. IAP'!AF104+'TOTAL INVERSION IAP'!AF104+'VÚ IAP'!AF104+AE104</f>
        <v>0</v>
      </c>
      <c r="AG104" s="61">
        <f>+'Desmonte Infr. financiada'!AG104+'Inversión 1 financiada'!AG104+VÚ!AG104+'Desmonte Infr. IAP'!AG104+'TOTAL INVERSION IAP'!AG104+'VÚ IAP'!AG104+AF104</f>
        <v>0</v>
      </c>
      <c r="AH104" s="61">
        <f>+'Desmonte Infr. financiada'!AH104+'Inversión 1 financiada'!AH104+VÚ!AH104+'Desmonte Infr. IAP'!AH104+'TOTAL INVERSION IAP'!AH104+'VÚ IAP'!AH104+AG104</f>
        <v>0</v>
      </c>
      <c r="AI104" s="61">
        <f>+'Desmonte Infr. financiada'!AI104+'Inversión 1 financiada'!AI104+VÚ!AI104+'Desmonte Infr. IAP'!AI104+'TOTAL INVERSION IAP'!AI104+'VÚ IAP'!AI104+AH104</f>
        <v>0</v>
      </c>
      <c r="AJ104" s="61">
        <f>+'Desmonte Infr. financiada'!AJ104+'Inversión 1 financiada'!AJ104+VÚ!AJ104+'Desmonte Infr. IAP'!AJ104+'TOTAL INVERSION IAP'!AJ104+'VÚ IAP'!AJ104+AI104</f>
        <v>0</v>
      </c>
      <c r="AK104" s="61">
        <f>+'Desmonte Infr. financiada'!AK104+'Inversión 1 financiada'!AK104+VÚ!AK104+'Desmonte Infr. IAP'!AK104+'TOTAL INVERSION IAP'!AK104+'VÚ IAP'!AK104+AJ104</f>
        <v>0</v>
      </c>
    </row>
    <row r="105" spans="2:37" hidden="1" x14ac:dyDescent="0.25">
      <c r="B105" s="469" t="s">
        <v>531</v>
      </c>
      <c r="C105" s="62" t="str">
        <f>+VLOOKUP(B105,'resumen UCAP'!$A$5:$O$329,2,0)</f>
        <v>LUMINARIA NA 70W  SEGUNDA</v>
      </c>
      <c r="D105" s="63">
        <f>+'Desmonte Infr. financiada'!D105</f>
        <v>81</v>
      </c>
      <c r="E105" s="63" t="str">
        <f>+VLOOKUP(B105,'resumen UCAP'!$A$5:$O$329,3,0)</f>
        <v>Un</v>
      </c>
      <c r="F105" s="64">
        <f>+VLOOKUP(B105,'resumen UCAP'!$A$5:$O$329,15,0)</f>
        <v>201799</v>
      </c>
      <c r="G105" s="123">
        <v>2</v>
      </c>
      <c r="H105" s="61">
        <f>+'Desmonte Infr. financiada'!H105+'Inversión 1 financiada'!H105+VÚ!H105+'Desmonte Infr. IAP'!H105+'TOTAL INVERSION IAP'!H105+'VÚ IAP'!H105+G105</f>
        <v>0</v>
      </c>
      <c r="I105" s="475">
        <f>+'Desmonte Infr. financiada'!I105+'Inversión 1 financiada'!I105+VÚ!I105+'Desmonte Infr. IAP'!I105+'TOTAL INVERSION IAP'!I105+'VÚ IAP'!I105+H105</f>
        <v>0</v>
      </c>
      <c r="J105" s="61">
        <f>+'Desmonte Infr. financiada'!J105+'Inversión 1 financiada'!J105+VÚ!J105+'Desmonte Infr. IAP'!J105+'TOTAL INVERSION IAP'!J105+'VÚ IAP'!J105+I105</f>
        <v>0</v>
      </c>
      <c r="K105" s="61">
        <f>+'Desmonte Infr. financiada'!K105+'Inversión 1 financiada'!K105+VÚ!K105+'Desmonte Infr. IAP'!K105+'TOTAL INVERSION IAP'!K105+'VÚ IAP'!K105+J105</f>
        <v>0</v>
      </c>
      <c r="L105" s="61">
        <f>+'Desmonte Infr. financiada'!L105+'Inversión 1 financiada'!L105+VÚ!L105+'Desmonte Infr. IAP'!L105+'TOTAL INVERSION IAP'!L105+'VÚ IAP'!L105+K105</f>
        <v>0</v>
      </c>
      <c r="M105" s="61">
        <f>+'Desmonte Infr. financiada'!M105+'Inversión 1 financiada'!M105+VÚ!M105+'Desmonte Infr. IAP'!M105+'TOTAL INVERSION IAP'!M105+'VÚ IAP'!M105+L105</f>
        <v>0</v>
      </c>
      <c r="N105" s="61">
        <f>+'Desmonte Infr. financiada'!N105+'Inversión 1 financiada'!N105+VÚ!N105+'Desmonte Infr. IAP'!N105+'TOTAL INVERSION IAP'!N105+'VÚ IAP'!N105+M105</f>
        <v>0</v>
      </c>
      <c r="O105" s="61">
        <f>+'Desmonte Infr. financiada'!O105+'Inversión 1 financiada'!O105+VÚ!O105+'Desmonte Infr. IAP'!O105+'TOTAL INVERSION IAP'!O105+'VÚ IAP'!O105+N105</f>
        <v>0</v>
      </c>
      <c r="P105" s="61">
        <f>+'Desmonte Infr. financiada'!P105+'Inversión 1 financiada'!P105+VÚ!P105+'Desmonte Infr. IAP'!P105+'TOTAL INVERSION IAP'!P105+'VÚ IAP'!P105+O105</f>
        <v>0</v>
      </c>
      <c r="Q105" s="61">
        <f>+'Desmonte Infr. financiada'!Q105+'Inversión 1 financiada'!Q105+VÚ!Q105+'Desmonte Infr. IAP'!Q105+'TOTAL INVERSION IAP'!Q105+'VÚ IAP'!Q105+P105</f>
        <v>0</v>
      </c>
      <c r="R105" s="61">
        <f>+'Desmonte Infr. financiada'!R105+'Inversión 1 financiada'!R105+VÚ!R105+'Desmonte Infr. IAP'!R105+'TOTAL INVERSION IAP'!R105+'VÚ IAP'!R105+Q105</f>
        <v>0</v>
      </c>
      <c r="S105" s="61">
        <f>+'Desmonte Infr. financiada'!S105+'Inversión 1 financiada'!S105+VÚ!S105+'Desmonte Infr. IAP'!S105+'TOTAL INVERSION IAP'!S105+'VÚ IAP'!S105+R105</f>
        <v>0</v>
      </c>
      <c r="T105" s="61">
        <f>+'Desmonte Infr. financiada'!T105+'Inversión 1 financiada'!T105+VÚ!T105+'Desmonte Infr. IAP'!T105+'TOTAL INVERSION IAP'!T105+'VÚ IAP'!T105+S105</f>
        <v>0</v>
      </c>
      <c r="U105" s="61">
        <f>+'Desmonte Infr. financiada'!U105+'Inversión 1 financiada'!U105+VÚ!U105+'Desmonte Infr. IAP'!U105+'TOTAL INVERSION IAP'!U105+'VÚ IAP'!U105+T105</f>
        <v>0</v>
      </c>
      <c r="V105" s="61">
        <f>+'Desmonte Infr. financiada'!V105+'Inversión 1 financiada'!V105+VÚ!V105+'Desmonte Infr. IAP'!V105+'TOTAL INVERSION IAP'!V105+'VÚ IAP'!V105+U105</f>
        <v>0</v>
      </c>
      <c r="W105" s="61">
        <f>+'Desmonte Infr. financiada'!W105+'Inversión 1 financiada'!W105+VÚ!W105+'Desmonte Infr. IAP'!W105+'TOTAL INVERSION IAP'!W105+'VÚ IAP'!W105+V105</f>
        <v>0</v>
      </c>
      <c r="X105" s="61">
        <f>+'Desmonte Infr. financiada'!X105+'Inversión 1 financiada'!X105+VÚ!X105+'Desmonte Infr. IAP'!X105+'TOTAL INVERSION IAP'!X105+'VÚ IAP'!X105+W105</f>
        <v>0</v>
      </c>
      <c r="Y105" s="61">
        <f>+'Desmonte Infr. financiada'!Y105+'Inversión 1 financiada'!Y105+VÚ!Y105+'Desmonte Infr. IAP'!Y105+'TOTAL INVERSION IAP'!Y105+'VÚ IAP'!Y105+X105</f>
        <v>0</v>
      </c>
      <c r="Z105" s="61">
        <f>+'Desmonte Infr. financiada'!Z105+'Inversión 1 financiada'!Z105+VÚ!Z105+'Desmonte Infr. IAP'!Z105+'TOTAL INVERSION IAP'!Z105+'VÚ IAP'!Z105+Y105</f>
        <v>0</v>
      </c>
      <c r="AA105" s="61">
        <f>+'Desmonte Infr. financiada'!AA105+'Inversión 1 financiada'!AA105+VÚ!AA105+'Desmonte Infr. IAP'!AA105+'TOTAL INVERSION IAP'!AA105+'VÚ IAP'!AA105+Z105</f>
        <v>0</v>
      </c>
      <c r="AB105" s="61">
        <f>+'Desmonte Infr. financiada'!AB105+'Inversión 1 financiada'!AB105+VÚ!AB105+'Desmonte Infr. IAP'!AB105+'TOTAL INVERSION IAP'!AB105+'VÚ IAP'!AB105+AA105</f>
        <v>0</v>
      </c>
      <c r="AC105" s="61">
        <f>+'Desmonte Infr. financiada'!AC105+'Inversión 1 financiada'!AC105+VÚ!AC105+'Desmonte Infr. IAP'!AC105+'TOTAL INVERSION IAP'!AC105+'VÚ IAP'!AC105+AB105</f>
        <v>0</v>
      </c>
      <c r="AD105" s="61">
        <f>+'Desmonte Infr. financiada'!AD105+'Inversión 1 financiada'!AD105+VÚ!AD105+'Desmonte Infr. IAP'!AD105+'TOTAL INVERSION IAP'!AD105+'VÚ IAP'!AD105+AC105</f>
        <v>0</v>
      </c>
      <c r="AE105" s="61">
        <f>+'Desmonte Infr. financiada'!AE105+'Inversión 1 financiada'!AE105+VÚ!AE105+'Desmonte Infr. IAP'!AE105+'TOTAL INVERSION IAP'!AE105+'VÚ IAP'!AE105+AD105</f>
        <v>0</v>
      </c>
      <c r="AF105" s="61">
        <f>+'Desmonte Infr. financiada'!AF105+'Inversión 1 financiada'!AF105+VÚ!AF105+'Desmonte Infr. IAP'!AF105+'TOTAL INVERSION IAP'!AF105+'VÚ IAP'!AF105+AE105</f>
        <v>0</v>
      </c>
      <c r="AG105" s="61">
        <f>+'Desmonte Infr. financiada'!AG105+'Inversión 1 financiada'!AG105+VÚ!AG105+'Desmonte Infr. IAP'!AG105+'TOTAL INVERSION IAP'!AG105+'VÚ IAP'!AG105+AF105</f>
        <v>0</v>
      </c>
      <c r="AH105" s="61">
        <f>+'Desmonte Infr. financiada'!AH105+'Inversión 1 financiada'!AH105+VÚ!AH105+'Desmonte Infr. IAP'!AH105+'TOTAL INVERSION IAP'!AH105+'VÚ IAP'!AH105+AG105</f>
        <v>0</v>
      </c>
      <c r="AI105" s="61">
        <f>+'Desmonte Infr. financiada'!AI105+'Inversión 1 financiada'!AI105+VÚ!AI105+'Desmonte Infr. IAP'!AI105+'TOTAL INVERSION IAP'!AI105+'VÚ IAP'!AI105+AH105</f>
        <v>0</v>
      </c>
      <c r="AJ105" s="61">
        <f>+'Desmonte Infr. financiada'!AJ105+'Inversión 1 financiada'!AJ105+VÚ!AJ105+'Desmonte Infr. IAP'!AJ105+'TOTAL INVERSION IAP'!AJ105+'VÚ IAP'!AJ105+AI105</f>
        <v>0</v>
      </c>
      <c r="AK105" s="61">
        <f>+'Desmonte Infr. financiada'!AK105+'Inversión 1 financiada'!AK105+VÚ!AK105+'Desmonte Infr. IAP'!AK105+'TOTAL INVERSION IAP'!AK105+'VÚ IAP'!AK105+AJ105</f>
        <v>0</v>
      </c>
    </row>
    <row r="106" spans="2:37" hidden="1" x14ac:dyDescent="0.25">
      <c r="B106" s="469" t="s">
        <v>77</v>
      </c>
      <c r="C106" s="62" t="str">
        <f>+VLOOKUP(B106,'resumen UCAP'!$A$5:$O$329,2,0)</f>
        <v>PROYECTOR MH 250W REPOTENCIAR</v>
      </c>
      <c r="D106" s="63">
        <f>+'Desmonte Infr. financiada'!D106</f>
        <v>279</v>
      </c>
      <c r="E106" s="63" t="str">
        <f>+VLOOKUP(B106,'resumen UCAP'!$A$5:$O$329,3,0)</f>
        <v>Un</v>
      </c>
      <c r="F106" s="64">
        <f>+VLOOKUP(B106,'resumen UCAP'!$A$5:$O$329,15,0)</f>
        <v>413027</v>
      </c>
      <c r="G106" s="124">
        <v>1</v>
      </c>
      <c r="H106" s="61">
        <f>+'Desmonte Infr. financiada'!H106+'Inversión 1 financiada'!H106+VÚ!H106+'Desmonte Infr. IAP'!H106+'TOTAL INVERSION IAP'!H106+'VÚ IAP'!H106+G106</f>
        <v>0</v>
      </c>
      <c r="I106" s="475">
        <f>+'Desmonte Infr. financiada'!I106+'Inversión 1 financiada'!I106+VÚ!I106+'Desmonte Infr. IAP'!I106+'TOTAL INVERSION IAP'!I106+'VÚ IAP'!I106+H106</f>
        <v>0</v>
      </c>
      <c r="J106" s="61">
        <f>+'Desmonte Infr. financiada'!J106+'Inversión 1 financiada'!J106+VÚ!J106+'Desmonte Infr. IAP'!J106+'TOTAL INVERSION IAP'!J106+'VÚ IAP'!J106+I106</f>
        <v>0</v>
      </c>
      <c r="K106" s="61">
        <f>+'Desmonte Infr. financiada'!K106+'Inversión 1 financiada'!K106+VÚ!K106+'Desmonte Infr. IAP'!K106+'TOTAL INVERSION IAP'!K106+'VÚ IAP'!K106+J106</f>
        <v>0</v>
      </c>
      <c r="L106" s="61">
        <f>+'Desmonte Infr. financiada'!L106+'Inversión 1 financiada'!L106+VÚ!L106+'Desmonte Infr. IAP'!L106+'TOTAL INVERSION IAP'!L106+'VÚ IAP'!L106+K106</f>
        <v>0</v>
      </c>
      <c r="M106" s="61">
        <f>+'Desmonte Infr. financiada'!M106+'Inversión 1 financiada'!M106+VÚ!M106+'Desmonte Infr. IAP'!M106+'TOTAL INVERSION IAP'!M106+'VÚ IAP'!M106+L106</f>
        <v>0</v>
      </c>
      <c r="N106" s="61">
        <f>+'Desmonte Infr. financiada'!N106+'Inversión 1 financiada'!N106+VÚ!N106+'Desmonte Infr. IAP'!N106+'TOTAL INVERSION IAP'!N106+'VÚ IAP'!N106+M106</f>
        <v>0</v>
      </c>
      <c r="O106" s="61">
        <f>+'Desmonte Infr. financiada'!O106+'Inversión 1 financiada'!O106+VÚ!O106+'Desmonte Infr. IAP'!O106+'TOTAL INVERSION IAP'!O106+'VÚ IAP'!O106+N106</f>
        <v>0</v>
      </c>
      <c r="P106" s="61">
        <f>+'Desmonte Infr. financiada'!P106+'Inversión 1 financiada'!P106+VÚ!P106+'Desmonte Infr. IAP'!P106+'TOTAL INVERSION IAP'!P106+'VÚ IAP'!P106+O106</f>
        <v>0</v>
      </c>
      <c r="Q106" s="61">
        <f>+'Desmonte Infr. financiada'!Q106+'Inversión 1 financiada'!Q106+VÚ!Q106+'Desmonte Infr. IAP'!Q106+'TOTAL INVERSION IAP'!Q106+'VÚ IAP'!Q106+P106</f>
        <v>0</v>
      </c>
      <c r="R106" s="61">
        <f>+'Desmonte Infr. financiada'!R106+'Inversión 1 financiada'!R106+VÚ!R106+'Desmonte Infr. IAP'!R106+'TOTAL INVERSION IAP'!R106+'VÚ IAP'!R106+Q106</f>
        <v>0</v>
      </c>
      <c r="S106" s="61">
        <f>+'Desmonte Infr. financiada'!S106+'Inversión 1 financiada'!S106+VÚ!S106+'Desmonte Infr. IAP'!S106+'TOTAL INVERSION IAP'!S106+'VÚ IAP'!S106+R106</f>
        <v>0</v>
      </c>
      <c r="T106" s="61">
        <f>+'Desmonte Infr. financiada'!T106+'Inversión 1 financiada'!T106+VÚ!T106+'Desmonte Infr. IAP'!T106+'TOTAL INVERSION IAP'!T106+'VÚ IAP'!T106+S106</f>
        <v>0</v>
      </c>
      <c r="U106" s="61">
        <f>+'Desmonte Infr. financiada'!U106+'Inversión 1 financiada'!U106+VÚ!U106+'Desmonte Infr. IAP'!U106+'TOTAL INVERSION IAP'!U106+'VÚ IAP'!U106+T106</f>
        <v>0</v>
      </c>
      <c r="V106" s="61">
        <f>+'Desmonte Infr. financiada'!V106+'Inversión 1 financiada'!V106+VÚ!V106+'Desmonte Infr. IAP'!V106+'TOTAL INVERSION IAP'!V106+'VÚ IAP'!V106+U106</f>
        <v>0</v>
      </c>
      <c r="W106" s="61">
        <f>+'Desmonte Infr. financiada'!W106+'Inversión 1 financiada'!W106+VÚ!W106+'Desmonte Infr. IAP'!W106+'TOTAL INVERSION IAP'!W106+'VÚ IAP'!W106+V106</f>
        <v>0</v>
      </c>
      <c r="X106" s="61">
        <f>+'Desmonte Infr. financiada'!X106+'Inversión 1 financiada'!X106+VÚ!X106+'Desmonte Infr. IAP'!X106+'TOTAL INVERSION IAP'!X106+'VÚ IAP'!X106+W106</f>
        <v>0</v>
      </c>
      <c r="Y106" s="61">
        <f>+'Desmonte Infr. financiada'!Y106+'Inversión 1 financiada'!Y106+VÚ!Y106+'Desmonte Infr. IAP'!Y106+'TOTAL INVERSION IAP'!Y106+'VÚ IAP'!Y106+X106</f>
        <v>0</v>
      </c>
      <c r="Z106" s="61">
        <f>+'Desmonte Infr. financiada'!Z106+'Inversión 1 financiada'!Z106+VÚ!Z106+'Desmonte Infr. IAP'!Z106+'TOTAL INVERSION IAP'!Z106+'VÚ IAP'!Z106+Y106</f>
        <v>0</v>
      </c>
      <c r="AA106" s="61">
        <f>+'Desmonte Infr. financiada'!AA106+'Inversión 1 financiada'!AA106+VÚ!AA106+'Desmonte Infr. IAP'!AA106+'TOTAL INVERSION IAP'!AA106+'VÚ IAP'!AA106+Z106</f>
        <v>0</v>
      </c>
      <c r="AB106" s="61">
        <f>+'Desmonte Infr. financiada'!AB106+'Inversión 1 financiada'!AB106+VÚ!AB106+'Desmonte Infr. IAP'!AB106+'TOTAL INVERSION IAP'!AB106+'VÚ IAP'!AB106+AA106</f>
        <v>0</v>
      </c>
      <c r="AC106" s="61">
        <f>+'Desmonte Infr. financiada'!AC106+'Inversión 1 financiada'!AC106+VÚ!AC106+'Desmonte Infr. IAP'!AC106+'TOTAL INVERSION IAP'!AC106+'VÚ IAP'!AC106+AB106</f>
        <v>0</v>
      </c>
      <c r="AD106" s="61">
        <f>+'Desmonte Infr. financiada'!AD106+'Inversión 1 financiada'!AD106+VÚ!AD106+'Desmonte Infr. IAP'!AD106+'TOTAL INVERSION IAP'!AD106+'VÚ IAP'!AD106+AC106</f>
        <v>0</v>
      </c>
      <c r="AE106" s="61">
        <f>+'Desmonte Infr. financiada'!AE106+'Inversión 1 financiada'!AE106+VÚ!AE106+'Desmonte Infr. IAP'!AE106+'TOTAL INVERSION IAP'!AE106+'VÚ IAP'!AE106+AD106</f>
        <v>0</v>
      </c>
      <c r="AF106" s="61">
        <f>+'Desmonte Infr. financiada'!AF106+'Inversión 1 financiada'!AF106+VÚ!AF106+'Desmonte Infr. IAP'!AF106+'TOTAL INVERSION IAP'!AF106+'VÚ IAP'!AF106+AE106</f>
        <v>0</v>
      </c>
      <c r="AG106" s="61">
        <f>+'Desmonte Infr. financiada'!AG106+'Inversión 1 financiada'!AG106+VÚ!AG106+'Desmonte Infr. IAP'!AG106+'TOTAL INVERSION IAP'!AG106+'VÚ IAP'!AG106+AF106</f>
        <v>0</v>
      </c>
      <c r="AH106" s="61">
        <f>+'Desmonte Infr. financiada'!AH106+'Inversión 1 financiada'!AH106+VÚ!AH106+'Desmonte Infr. IAP'!AH106+'TOTAL INVERSION IAP'!AH106+'VÚ IAP'!AH106+AG106</f>
        <v>0</v>
      </c>
      <c r="AI106" s="61">
        <f>+'Desmonte Infr. financiada'!AI106+'Inversión 1 financiada'!AI106+VÚ!AI106+'Desmonte Infr. IAP'!AI106+'TOTAL INVERSION IAP'!AI106+'VÚ IAP'!AI106+AH106</f>
        <v>0</v>
      </c>
      <c r="AJ106" s="61">
        <f>+'Desmonte Infr. financiada'!AJ106+'Inversión 1 financiada'!AJ106+VÚ!AJ106+'Desmonte Infr. IAP'!AJ106+'TOTAL INVERSION IAP'!AJ106+'VÚ IAP'!AJ106+AI106</f>
        <v>0</v>
      </c>
      <c r="AK106" s="61">
        <f>+'Desmonte Infr. financiada'!AK106+'Inversión 1 financiada'!AK106+VÚ!AK106+'Desmonte Infr. IAP'!AK106+'TOTAL INVERSION IAP'!AK106+'VÚ IAP'!AK106+AJ106</f>
        <v>0</v>
      </c>
    </row>
    <row r="107" spans="2:37" hidden="1" x14ac:dyDescent="0.25">
      <c r="B107" s="469" t="s">
        <v>26</v>
      </c>
      <c r="C107" s="62" t="str">
        <f>+VLOOKUP(B107,'resumen UCAP'!$A$5:$O$329,2,0)</f>
        <v>ETIQUETA 250W NUEVA</v>
      </c>
      <c r="D107" s="63">
        <f>+'Desmonte Infr. financiada'!D107</f>
        <v>279</v>
      </c>
      <c r="E107" s="63" t="str">
        <f>+VLOOKUP(B107,'resumen UCAP'!$A$5:$O$329,3,0)</f>
        <v>Un</v>
      </c>
      <c r="F107" s="64">
        <f>+VLOOKUP(B107,'resumen UCAP'!$A$5:$O$329,15,0)</f>
        <v>431050</v>
      </c>
      <c r="G107" s="123">
        <v>3</v>
      </c>
      <c r="H107" s="61">
        <f>+'Desmonte Infr. financiada'!H107+'Inversión 1 financiada'!H107+VÚ!H107+'Desmonte Infr. IAP'!H107+'TOTAL INVERSION IAP'!H107+'VÚ IAP'!H107+G107</f>
        <v>0</v>
      </c>
      <c r="I107" s="475">
        <f>+'Desmonte Infr. financiada'!I107+'Inversión 1 financiada'!I107+VÚ!I107+'Desmonte Infr. IAP'!I107+'TOTAL INVERSION IAP'!I107+'VÚ IAP'!I107+H107</f>
        <v>0</v>
      </c>
      <c r="J107" s="61">
        <f>+'Desmonte Infr. financiada'!J107+'Inversión 1 financiada'!J107+VÚ!J107+'Desmonte Infr. IAP'!J107+'TOTAL INVERSION IAP'!J107+'VÚ IAP'!J107+I107</f>
        <v>0</v>
      </c>
      <c r="K107" s="61">
        <f>+'Desmonte Infr. financiada'!K107+'Inversión 1 financiada'!K107+VÚ!K107+'Desmonte Infr. IAP'!K107+'TOTAL INVERSION IAP'!K107+'VÚ IAP'!K107+J107</f>
        <v>0</v>
      </c>
      <c r="L107" s="61">
        <f>+'Desmonte Infr. financiada'!L107+'Inversión 1 financiada'!L107+VÚ!L107+'Desmonte Infr. IAP'!L107+'TOTAL INVERSION IAP'!L107+'VÚ IAP'!L107+K107</f>
        <v>0</v>
      </c>
      <c r="M107" s="61">
        <f>+'Desmonte Infr. financiada'!M107+'Inversión 1 financiada'!M107+VÚ!M107+'Desmonte Infr. IAP'!M107+'TOTAL INVERSION IAP'!M107+'VÚ IAP'!M107+L107</f>
        <v>0</v>
      </c>
      <c r="N107" s="61">
        <f>+'Desmonte Infr. financiada'!N107+'Inversión 1 financiada'!N107+VÚ!N107+'Desmonte Infr. IAP'!N107+'TOTAL INVERSION IAP'!N107+'VÚ IAP'!N107+M107</f>
        <v>0</v>
      </c>
      <c r="O107" s="61">
        <f>+'Desmonte Infr. financiada'!O107+'Inversión 1 financiada'!O107+VÚ!O107+'Desmonte Infr. IAP'!O107+'TOTAL INVERSION IAP'!O107+'VÚ IAP'!O107+N107</f>
        <v>0</v>
      </c>
      <c r="P107" s="61">
        <f>+'Desmonte Infr. financiada'!P107+'Inversión 1 financiada'!P107+VÚ!P107+'Desmonte Infr. IAP'!P107+'TOTAL INVERSION IAP'!P107+'VÚ IAP'!P107+O107</f>
        <v>0</v>
      </c>
      <c r="Q107" s="61">
        <f>+'Desmonte Infr. financiada'!Q107+'Inversión 1 financiada'!Q107+VÚ!Q107+'Desmonte Infr. IAP'!Q107+'TOTAL INVERSION IAP'!Q107+'VÚ IAP'!Q107+P107</f>
        <v>0</v>
      </c>
      <c r="R107" s="61">
        <f>+'Desmonte Infr. financiada'!R107+'Inversión 1 financiada'!R107+VÚ!R107+'Desmonte Infr. IAP'!R107+'TOTAL INVERSION IAP'!R107+'VÚ IAP'!R107+Q107</f>
        <v>0</v>
      </c>
      <c r="S107" s="61">
        <f>+'Desmonte Infr. financiada'!S107+'Inversión 1 financiada'!S107+VÚ!S107+'Desmonte Infr. IAP'!S107+'TOTAL INVERSION IAP'!S107+'VÚ IAP'!S107+R107</f>
        <v>0</v>
      </c>
      <c r="T107" s="61">
        <f>+'Desmonte Infr. financiada'!T107+'Inversión 1 financiada'!T107+VÚ!T107+'Desmonte Infr. IAP'!T107+'TOTAL INVERSION IAP'!T107+'VÚ IAP'!T107+S107</f>
        <v>0</v>
      </c>
      <c r="U107" s="61">
        <f>+'Desmonte Infr. financiada'!U107+'Inversión 1 financiada'!U107+VÚ!U107+'Desmonte Infr. IAP'!U107+'TOTAL INVERSION IAP'!U107+'VÚ IAP'!U107+T107</f>
        <v>0</v>
      </c>
      <c r="V107" s="61">
        <f>+'Desmonte Infr. financiada'!V107+'Inversión 1 financiada'!V107+VÚ!V107+'Desmonte Infr. IAP'!V107+'TOTAL INVERSION IAP'!V107+'VÚ IAP'!V107+U107</f>
        <v>0</v>
      </c>
      <c r="W107" s="61">
        <f>+'Desmonte Infr. financiada'!W107+'Inversión 1 financiada'!W107+VÚ!W107+'Desmonte Infr. IAP'!W107+'TOTAL INVERSION IAP'!W107+'VÚ IAP'!W107+V107</f>
        <v>0</v>
      </c>
      <c r="X107" s="61">
        <f>+'Desmonte Infr. financiada'!X107+'Inversión 1 financiada'!X107+VÚ!X107+'Desmonte Infr. IAP'!X107+'TOTAL INVERSION IAP'!X107+'VÚ IAP'!X107+W107</f>
        <v>0</v>
      </c>
      <c r="Y107" s="61">
        <f>+'Desmonte Infr. financiada'!Y107+'Inversión 1 financiada'!Y107+VÚ!Y107+'Desmonte Infr. IAP'!Y107+'TOTAL INVERSION IAP'!Y107+'VÚ IAP'!Y107+X107</f>
        <v>0</v>
      </c>
      <c r="Z107" s="61">
        <f>+'Desmonte Infr. financiada'!Z107+'Inversión 1 financiada'!Z107+VÚ!Z107+'Desmonte Infr. IAP'!Z107+'TOTAL INVERSION IAP'!Z107+'VÚ IAP'!Z107+Y107</f>
        <v>0</v>
      </c>
      <c r="AA107" s="61">
        <f>+'Desmonte Infr. financiada'!AA107+'Inversión 1 financiada'!AA107+VÚ!AA107+'Desmonte Infr. IAP'!AA107+'TOTAL INVERSION IAP'!AA107+'VÚ IAP'!AA107+Z107</f>
        <v>0</v>
      </c>
      <c r="AB107" s="61">
        <f>+'Desmonte Infr. financiada'!AB107+'Inversión 1 financiada'!AB107+VÚ!AB107+'Desmonte Infr. IAP'!AB107+'TOTAL INVERSION IAP'!AB107+'VÚ IAP'!AB107+AA107</f>
        <v>0</v>
      </c>
      <c r="AC107" s="61">
        <f>+'Desmonte Infr. financiada'!AC107+'Inversión 1 financiada'!AC107+VÚ!AC107+'Desmonte Infr. IAP'!AC107+'TOTAL INVERSION IAP'!AC107+'VÚ IAP'!AC107+AB107</f>
        <v>0</v>
      </c>
      <c r="AD107" s="61">
        <f>+'Desmonte Infr. financiada'!AD107+'Inversión 1 financiada'!AD107+VÚ!AD107+'Desmonte Infr. IAP'!AD107+'TOTAL INVERSION IAP'!AD107+'VÚ IAP'!AD107+AC107</f>
        <v>0</v>
      </c>
      <c r="AE107" s="61">
        <f>+'Desmonte Infr. financiada'!AE107+'Inversión 1 financiada'!AE107+VÚ!AE107+'Desmonte Infr. IAP'!AE107+'TOTAL INVERSION IAP'!AE107+'VÚ IAP'!AE107+AD107</f>
        <v>0</v>
      </c>
      <c r="AF107" s="61">
        <f>+'Desmonte Infr. financiada'!AF107+'Inversión 1 financiada'!AF107+VÚ!AF107+'Desmonte Infr. IAP'!AF107+'TOTAL INVERSION IAP'!AF107+'VÚ IAP'!AF107+AE107</f>
        <v>0</v>
      </c>
      <c r="AG107" s="61">
        <f>+'Desmonte Infr. financiada'!AG107+'Inversión 1 financiada'!AG107+VÚ!AG107+'Desmonte Infr. IAP'!AG107+'TOTAL INVERSION IAP'!AG107+'VÚ IAP'!AG107+AF107</f>
        <v>0</v>
      </c>
      <c r="AH107" s="61">
        <f>+'Desmonte Infr. financiada'!AH107+'Inversión 1 financiada'!AH107+VÚ!AH107+'Desmonte Infr. IAP'!AH107+'TOTAL INVERSION IAP'!AH107+'VÚ IAP'!AH107+AG107</f>
        <v>0</v>
      </c>
      <c r="AI107" s="61">
        <f>+'Desmonte Infr. financiada'!AI107+'Inversión 1 financiada'!AI107+VÚ!AI107+'Desmonte Infr. IAP'!AI107+'TOTAL INVERSION IAP'!AI107+'VÚ IAP'!AI107+AH107</f>
        <v>0</v>
      </c>
      <c r="AJ107" s="61">
        <f>+'Desmonte Infr. financiada'!AJ107+'Inversión 1 financiada'!AJ107+VÚ!AJ107+'Desmonte Infr. IAP'!AJ107+'TOTAL INVERSION IAP'!AJ107+'VÚ IAP'!AJ107+AI107</f>
        <v>0</v>
      </c>
      <c r="AK107" s="61">
        <f>+'Desmonte Infr. financiada'!AK107+'Inversión 1 financiada'!AK107+VÚ!AK107+'Desmonte Infr. IAP'!AK107+'TOTAL INVERSION IAP'!AK107+'VÚ IAP'!AK107+AJ107</f>
        <v>0</v>
      </c>
    </row>
    <row r="108" spans="2:37" hidden="1" x14ac:dyDescent="0.25">
      <c r="B108" s="469" t="s">
        <v>78</v>
      </c>
      <c r="C108" s="62" t="str">
        <f>+VLOOKUP(B108,'resumen UCAP'!$A$5:$O$329,2,0)</f>
        <v>LUMINARIA NA 400 SEGUNDA</v>
      </c>
      <c r="D108" s="63">
        <f>+'Desmonte Infr. financiada'!D108</f>
        <v>440</v>
      </c>
      <c r="E108" s="63" t="str">
        <f>+VLOOKUP(B108,'resumen UCAP'!$A$5:$O$329,3,0)</f>
        <v>Un</v>
      </c>
      <c r="F108" s="64">
        <f>+VLOOKUP(B108,'resumen UCAP'!$A$5:$O$329,15,0)</f>
        <v>431050</v>
      </c>
      <c r="G108" s="123">
        <v>1</v>
      </c>
      <c r="H108" s="61">
        <f>+'Desmonte Infr. financiada'!H108+'Inversión 1 financiada'!H108+VÚ!H108+'Desmonte Infr. IAP'!H108+'TOTAL INVERSION IAP'!H108+'VÚ IAP'!H108+G108</f>
        <v>0</v>
      </c>
      <c r="I108" s="475">
        <f>+'Desmonte Infr. financiada'!I108+'Inversión 1 financiada'!I108+VÚ!I108+'Desmonte Infr. IAP'!I108+'TOTAL INVERSION IAP'!I108+'VÚ IAP'!I108+H108</f>
        <v>0</v>
      </c>
      <c r="J108" s="61">
        <f>+'Desmonte Infr. financiada'!J108+'Inversión 1 financiada'!J108+VÚ!J108+'Desmonte Infr. IAP'!J108+'TOTAL INVERSION IAP'!J108+'VÚ IAP'!J108+I108</f>
        <v>0</v>
      </c>
      <c r="K108" s="61">
        <f>+'Desmonte Infr. financiada'!K108+'Inversión 1 financiada'!K108+VÚ!K108+'Desmonte Infr. IAP'!K108+'TOTAL INVERSION IAP'!K108+'VÚ IAP'!K108+J108</f>
        <v>0</v>
      </c>
      <c r="L108" s="61">
        <f>+'Desmonte Infr. financiada'!L108+'Inversión 1 financiada'!L108+VÚ!L108+'Desmonte Infr. IAP'!L108+'TOTAL INVERSION IAP'!L108+'VÚ IAP'!L108+K108</f>
        <v>0</v>
      </c>
      <c r="M108" s="61">
        <f>+'Desmonte Infr. financiada'!M108+'Inversión 1 financiada'!M108+VÚ!M108+'Desmonte Infr. IAP'!M108+'TOTAL INVERSION IAP'!M108+'VÚ IAP'!M108+L108</f>
        <v>0</v>
      </c>
      <c r="N108" s="61">
        <f>+'Desmonte Infr. financiada'!N108+'Inversión 1 financiada'!N108+VÚ!N108+'Desmonte Infr. IAP'!N108+'TOTAL INVERSION IAP'!N108+'VÚ IAP'!N108+M108</f>
        <v>0</v>
      </c>
      <c r="O108" s="61">
        <f>+'Desmonte Infr. financiada'!O108+'Inversión 1 financiada'!O108+VÚ!O108+'Desmonte Infr. IAP'!O108+'TOTAL INVERSION IAP'!O108+'VÚ IAP'!O108+N108</f>
        <v>0</v>
      </c>
      <c r="P108" s="61">
        <f>+'Desmonte Infr. financiada'!P108+'Inversión 1 financiada'!P108+VÚ!P108+'Desmonte Infr. IAP'!P108+'TOTAL INVERSION IAP'!P108+'VÚ IAP'!P108+O108</f>
        <v>0</v>
      </c>
      <c r="Q108" s="61">
        <f>+'Desmonte Infr. financiada'!Q108+'Inversión 1 financiada'!Q108+VÚ!Q108+'Desmonte Infr. IAP'!Q108+'TOTAL INVERSION IAP'!Q108+'VÚ IAP'!Q108+P108</f>
        <v>0</v>
      </c>
      <c r="R108" s="61">
        <f>+'Desmonte Infr. financiada'!R108+'Inversión 1 financiada'!R108+VÚ!R108+'Desmonte Infr. IAP'!R108+'TOTAL INVERSION IAP'!R108+'VÚ IAP'!R108+Q108</f>
        <v>0</v>
      </c>
      <c r="S108" s="61">
        <f>+'Desmonte Infr. financiada'!S108+'Inversión 1 financiada'!S108+VÚ!S108+'Desmonte Infr. IAP'!S108+'TOTAL INVERSION IAP'!S108+'VÚ IAP'!S108+R108</f>
        <v>0</v>
      </c>
      <c r="T108" s="61">
        <f>+'Desmonte Infr. financiada'!T108+'Inversión 1 financiada'!T108+VÚ!T108+'Desmonte Infr. IAP'!T108+'TOTAL INVERSION IAP'!T108+'VÚ IAP'!T108+S108</f>
        <v>0</v>
      </c>
      <c r="U108" s="61">
        <f>+'Desmonte Infr. financiada'!U108+'Inversión 1 financiada'!U108+VÚ!U108+'Desmonte Infr. IAP'!U108+'TOTAL INVERSION IAP'!U108+'VÚ IAP'!U108+T108</f>
        <v>0</v>
      </c>
      <c r="V108" s="61">
        <f>+'Desmonte Infr. financiada'!V108+'Inversión 1 financiada'!V108+VÚ!V108+'Desmonte Infr. IAP'!V108+'TOTAL INVERSION IAP'!V108+'VÚ IAP'!V108+U108</f>
        <v>0</v>
      </c>
      <c r="W108" s="61">
        <f>+'Desmonte Infr. financiada'!W108+'Inversión 1 financiada'!W108+VÚ!W108+'Desmonte Infr. IAP'!W108+'TOTAL INVERSION IAP'!W108+'VÚ IAP'!W108+V108</f>
        <v>0</v>
      </c>
      <c r="X108" s="61">
        <f>+'Desmonte Infr. financiada'!X108+'Inversión 1 financiada'!X108+VÚ!X108+'Desmonte Infr. IAP'!X108+'TOTAL INVERSION IAP'!X108+'VÚ IAP'!X108+W108</f>
        <v>0</v>
      </c>
      <c r="Y108" s="61">
        <f>+'Desmonte Infr. financiada'!Y108+'Inversión 1 financiada'!Y108+VÚ!Y108+'Desmonte Infr. IAP'!Y108+'TOTAL INVERSION IAP'!Y108+'VÚ IAP'!Y108+X108</f>
        <v>0</v>
      </c>
      <c r="Z108" s="61">
        <f>+'Desmonte Infr. financiada'!Z108+'Inversión 1 financiada'!Z108+VÚ!Z108+'Desmonte Infr. IAP'!Z108+'TOTAL INVERSION IAP'!Z108+'VÚ IAP'!Z108+Y108</f>
        <v>0</v>
      </c>
      <c r="AA108" s="61">
        <f>+'Desmonte Infr. financiada'!AA108+'Inversión 1 financiada'!AA108+VÚ!AA108+'Desmonte Infr. IAP'!AA108+'TOTAL INVERSION IAP'!AA108+'VÚ IAP'!AA108+Z108</f>
        <v>0</v>
      </c>
      <c r="AB108" s="61">
        <f>+'Desmonte Infr. financiada'!AB108+'Inversión 1 financiada'!AB108+VÚ!AB108+'Desmonte Infr. IAP'!AB108+'TOTAL INVERSION IAP'!AB108+'VÚ IAP'!AB108+AA108</f>
        <v>0</v>
      </c>
      <c r="AC108" s="61">
        <f>+'Desmonte Infr. financiada'!AC108+'Inversión 1 financiada'!AC108+VÚ!AC108+'Desmonte Infr. IAP'!AC108+'TOTAL INVERSION IAP'!AC108+'VÚ IAP'!AC108+AB108</f>
        <v>0</v>
      </c>
      <c r="AD108" s="61">
        <f>+'Desmonte Infr. financiada'!AD108+'Inversión 1 financiada'!AD108+VÚ!AD108+'Desmonte Infr. IAP'!AD108+'TOTAL INVERSION IAP'!AD108+'VÚ IAP'!AD108+AC108</f>
        <v>0</v>
      </c>
      <c r="AE108" s="61">
        <f>+'Desmonte Infr. financiada'!AE108+'Inversión 1 financiada'!AE108+VÚ!AE108+'Desmonte Infr. IAP'!AE108+'TOTAL INVERSION IAP'!AE108+'VÚ IAP'!AE108+AD108</f>
        <v>0</v>
      </c>
      <c r="AF108" s="61">
        <f>+'Desmonte Infr. financiada'!AF108+'Inversión 1 financiada'!AF108+VÚ!AF108+'Desmonte Infr. IAP'!AF108+'TOTAL INVERSION IAP'!AF108+'VÚ IAP'!AF108+AE108</f>
        <v>0</v>
      </c>
      <c r="AG108" s="61">
        <f>+'Desmonte Infr. financiada'!AG108+'Inversión 1 financiada'!AG108+VÚ!AG108+'Desmonte Infr. IAP'!AG108+'TOTAL INVERSION IAP'!AG108+'VÚ IAP'!AG108+AF108</f>
        <v>0</v>
      </c>
      <c r="AH108" s="61">
        <f>+'Desmonte Infr. financiada'!AH108+'Inversión 1 financiada'!AH108+VÚ!AH108+'Desmonte Infr. IAP'!AH108+'TOTAL INVERSION IAP'!AH108+'VÚ IAP'!AH108+AG108</f>
        <v>0</v>
      </c>
      <c r="AI108" s="61">
        <f>+'Desmonte Infr. financiada'!AI108+'Inversión 1 financiada'!AI108+VÚ!AI108+'Desmonte Infr. IAP'!AI108+'TOTAL INVERSION IAP'!AI108+'VÚ IAP'!AI108+AH108</f>
        <v>0</v>
      </c>
      <c r="AJ108" s="61">
        <f>+'Desmonte Infr. financiada'!AJ108+'Inversión 1 financiada'!AJ108+VÚ!AJ108+'Desmonte Infr. IAP'!AJ108+'TOTAL INVERSION IAP'!AJ108+'VÚ IAP'!AJ108+AI108</f>
        <v>0</v>
      </c>
      <c r="AK108" s="61">
        <f>+'Desmonte Infr. financiada'!AK108+'Inversión 1 financiada'!AK108+VÚ!AK108+'Desmonte Infr. IAP'!AK108+'TOTAL INVERSION IAP'!AK108+'VÚ IAP'!AK108+AJ108</f>
        <v>0</v>
      </c>
    </row>
    <row r="109" spans="2:37" hidden="1" x14ac:dyDescent="0.25">
      <c r="B109" s="469" t="s">
        <v>101</v>
      </c>
      <c r="C109" s="62" t="str">
        <f>+VLOOKUP(B109,'resumen UCAP'!$A$5:$O$329,2,0)</f>
        <v>ETIQUETA NA 400W NUEVA</v>
      </c>
      <c r="D109" s="63">
        <f>+'Desmonte Infr. financiada'!D109</f>
        <v>440</v>
      </c>
      <c r="E109" s="63" t="str">
        <f>+VLOOKUP(B109,'resumen UCAP'!$A$5:$O$329,3,0)</f>
        <v>Un</v>
      </c>
      <c r="F109" s="64">
        <f>+VLOOKUP(B109,'resumen UCAP'!$A$5:$O$329,15,0)</f>
        <v>431050</v>
      </c>
      <c r="G109" s="123">
        <v>1</v>
      </c>
      <c r="H109" s="61">
        <f>+'Desmonte Infr. financiada'!H109+'Inversión 1 financiada'!H109+VÚ!H109+'Desmonte Infr. IAP'!H109+'TOTAL INVERSION IAP'!H109+'VÚ IAP'!H109+G109</f>
        <v>0</v>
      </c>
      <c r="I109" s="475">
        <f>+'Desmonte Infr. financiada'!I109+'Inversión 1 financiada'!I109+VÚ!I109+'Desmonte Infr. IAP'!I109+'TOTAL INVERSION IAP'!I109+'VÚ IAP'!I109+H109</f>
        <v>0</v>
      </c>
      <c r="J109" s="61">
        <f>+'Desmonte Infr. financiada'!J109+'Inversión 1 financiada'!J109+VÚ!J109+'Desmonte Infr. IAP'!J109+'TOTAL INVERSION IAP'!J109+'VÚ IAP'!J109+I109</f>
        <v>0</v>
      </c>
      <c r="K109" s="61">
        <f>+'Desmonte Infr. financiada'!K109+'Inversión 1 financiada'!K109+VÚ!K109+'Desmonte Infr. IAP'!K109+'TOTAL INVERSION IAP'!K109+'VÚ IAP'!K109+J109</f>
        <v>0</v>
      </c>
      <c r="L109" s="61">
        <f>+'Desmonte Infr. financiada'!L109+'Inversión 1 financiada'!L109+VÚ!L109+'Desmonte Infr. IAP'!L109+'TOTAL INVERSION IAP'!L109+'VÚ IAP'!L109+K109</f>
        <v>0</v>
      </c>
      <c r="M109" s="61">
        <f>+'Desmonte Infr. financiada'!M109+'Inversión 1 financiada'!M109+VÚ!M109+'Desmonte Infr. IAP'!M109+'TOTAL INVERSION IAP'!M109+'VÚ IAP'!M109+L109</f>
        <v>0</v>
      </c>
      <c r="N109" s="61">
        <f>+'Desmonte Infr. financiada'!N109+'Inversión 1 financiada'!N109+VÚ!N109+'Desmonte Infr. IAP'!N109+'TOTAL INVERSION IAP'!N109+'VÚ IAP'!N109+M109</f>
        <v>0</v>
      </c>
      <c r="O109" s="61">
        <f>+'Desmonte Infr. financiada'!O109+'Inversión 1 financiada'!O109+VÚ!O109+'Desmonte Infr. IAP'!O109+'TOTAL INVERSION IAP'!O109+'VÚ IAP'!O109+N109</f>
        <v>0</v>
      </c>
      <c r="P109" s="61">
        <f>+'Desmonte Infr. financiada'!P109+'Inversión 1 financiada'!P109+VÚ!P109+'Desmonte Infr. IAP'!P109+'TOTAL INVERSION IAP'!P109+'VÚ IAP'!P109+O109</f>
        <v>0</v>
      </c>
      <c r="Q109" s="61">
        <f>+'Desmonte Infr. financiada'!Q109+'Inversión 1 financiada'!Q109+VÚ!Q109+'Desmonte Infr. IAP'!Q109+'TOTAL INVERSION IAP'!Q109+'VÚ IAP'!Q109+P109</f>
        <v>0</v>
      </c>
      <c r="R109" s="61">
        <f>+'Desmonte Infr. financiada'!R109+'Inversión 1 financiada'!R109+VÚ!R109+'Desmonte Infr. IAP'!R109+'TOTAL INVERSION IAP'!R109+'VÚ IAP'!R109+Q109</f>
        <v>0</v>
      </c>
      <c r="S109" s="61">
        <f>+'Desmonte Infr. financiada'!S109+'Inversión 1 financiada'!S109+VÚ!S109+'Desmonte Infr. IAP'!S109+'TOTAL INVERSION IAP'!S109+'VÚ IAP'!S109+R109</f>
        <v>0</v>
      </c>
      <c r="T109" s="61">
        <f>+'Desmonte Infr. financiada'!T109+'Inversión 1 financiada'!T109+VÚ!T109+'Desmonte Infr. IAP'!T109+'TOTAL INVERSION IAP'!T109+'VÚ IAP'!T109+S109</f>
        <v>0</v>
      </c>
      <c r="U109" s="61">
        <f>+'Desmonte Infr. financiada'!U109+'Inversión 1 financiada'!U109+VÚ!U109+'Desmonte Infr. IAP'!U109+'TOTAL INVERSION IAP'!U109+'VÚ IAP'!U109+T109</f>
        <v>0</v>
      </c>
      <c r="V109" s="61">
        <f>+'Desmonte Infr. financiada'!V109+'Inversión 1 financiada'!V109+VÚ!V109+'Desmonte Infr. IAP'!V109+'TOTAL INVERSION IAP'!V109+'VÚ IAP'!V109+U109</f>
        <v>0</v>
      </c>
      <c r="W109" s="61">
        <f>+'Desmonte Infr. financiada'!W109+'Inversión 1 financiada'!W109+VÚ!W109+'Desmonte Infr. IAP'!W109+'TOTAL INVERSION IAP'!W109+'VÚ IAP'!W109+V109</f>
        <v>0</v>
      </c>
      <c r="X109" s="61">
        <f>+'Desmonte Infr. financiada'!X109+'Inversión 1 financiada'!X109+VÚ!X109+'Desmonte Infr. IAP'!X109+'TOTAL INVERSION IAP'!X109+'VÚ IAP'!X109+W109</f>
        <v>0</v>
      </c>
      <c r="Y109" s="61">
        <f>+'Desmonte Infr. financiada'!Y109+'Inversión 1 financiada'!Y109+VÚ!Y109+'Desmonte Infr. IAP'!Y109+'TOTAL INVERSION IAP'!Y109+'VÚ IAP'!Y109+X109</f>
        <v>0</v>
      </c>
      <c r="Z109" s="61">
        <f>+'Desmonte Infr. financiada'!Z109+'Inversión 1 financiada'!Z109+VÚ!Z109+'Desmonte Infr. IAP'!Z109+'TOTAL INVERSION IAP'!Z109+'VÚ IAP'!Z109+Y109</f>
        <v>0</v>
      </c>
      <c r="AA109" s="61">
        <f>+'Desmonte Infr. financiada'!AA109+'Inversión 1 financiada'!AA109+VÚ!AA109+'Desmonte Infr. IAP'!AA109+'TOTAL INVERSION IAP'!AA109+'VÚ IAP'!AA109+Z109</f>
        <v>0</v>
      </c>
      <c r="AB109" s="61">
        <f>+'Desmonte Infr. financiada'!AB109+'Inversión 1 financiada'!AB109+VÚ!AB109+'Desmonte Infr. IAP'!AB109+'TOTAL INVERSION IAP'!AB109+'VÚ IAP'!AB109+AA109</f>
        <v>0</v>
      </c>
      <c r="AC109" s="61">
        <f>+'Desmonte Infr. financiada'!AC109+'Inversión 1 financiada'!AC109+VÚ!AC109+'Desmonte Infr. IAP'!AC109+'TOTAL INVERSION IAP'!AC109+'VÚ IAP'!AC109+AB109</f>
        <v>0</v>
      </c>
      <c r="AD109" s="61">
        <f>+'Desmonte Infr. financiada'!AD109+'Inversión 1 financiada'!AD109+VÚ!AD109+'Desmonte Infr. IAP'!AD109+'TOTAL INVERSION IAP'!AD109+'VÚ IAP'!AD109+AC109</f>
        <v>0</v>
      </c>
      <c r="AE109" s="61">
        <f>+'Desmonte Infr. financiada'!AE109+'Inversión 1 financiada'!AE109+VÚ!AE109+'Desmonte Infr. IAP'!AE109+'TOTAL INVERSION IAP'!AE109+'VÚ IAP'!AE109+AD109</f>
        <v>0</v>
      </c>
      <c r="AF109" s="61">
        <f>+'Desmonte Infr. financiada'!AF109+'Inversión 1 financiada'!AF109+VÚ!AF109+'Desmonte Infr. IAP'!AF109+'TOTAL INVERSION IAP'!AF109+'VÚ IAP'!AF109+AE109</f>
        <v>0</v>
      </c>
      <c r="AG109" s="61">
        <f>+'Desmonte Infr. financiada'!AG109+'Inversión 1 financiada'!AG109+VÚ!AG109+'Desmonte Infr. IAP'!AG109+'TOTAL INVERSION IAP'!AG109+'VÚ IAP'!AG109+AF109</f>
        <v>0</v>
      </c>
      <c r="AH109" s="61">
        <f>+'Desmonte Infr. financiada'!AH109+'Inversión 1 financiada'!AH109+VÚ!AH109+'Desmonte Infr. IAP'!AH109+'TOTAL INVERSION IAP'!AH109+'VÚ IAP'!AH109+AG109</f>
        <v>0</v>
      </c>
      <c r="AI109" s="61">
        <f>+'Desmonte Infr. financiada'!AI109+'Inversión 1 financiada'!AI109+VÚ!AI109+'Desmonte Infr. IAP'!AI109+'TOTAL INVERSION IAP'!AI109+'VÚ IAP'!AI109+AH109</f>
        <v>0</v>
      </c>
      <c r="AJ109" s="61">
        <f>+'Desmonte Infr. financiada'!AJ109+'Inversión 1 financiada'!AJ109+VÚ!AJ109+'Desmonte Infr. IAP'!AJ109+'TOTAL INVERSION IAP'!AJ109+'VÚ IAP'!AJ109+AI109</f>
        <v>0</v>
      </c>
      <c r="AK109" s="61">
        <f>+'Desmonte Infr. financiada'!AK109+'Inversión 1 financiada'!AK109+VÚ!AK109+'Desmonte Infr. IAP'!AK109+'TOTAL INVERSION IAP'!AK109+'VÚ IAP'!AK109+AJ109</f>
        <v>0</v>
      </c>
    </row>
    <row r="110" spans="2:37" hidden="1" x14ac:dyDescent="0.25">
      <c r="B110" s="469" t="s">
        <v>102</v>
      </c>
      <c r="C110" s="62" t="str">
        <f>+VLOOKUP(B110,'resumen UCAP'!$A$5:$O$329,2,0)</f>
        <v>PROYECTOR IMPORLED APOLO 400W NUEVO</v>
      </c>
      <c r="D110" s="63">
        <f>+'Desmonte Infr. financiada'!D110</f>
        <v>400</v>
      </c>
      <c r="E110" s="63" t="str">
        <f>+VLOOKUP(B110,'resumen UCAP'!$A$5:$O$329,3,0)</f>
        <v>Un</v>
      </c>
      <c r="F110" s="64">
        <f>+VLOOKUP(B110,'resumen UCAP'!$A$5:$O$329,15,0)</f>
        <v>2156000</v>
      </c>
      <c r="G110" s="61">
        <v>4</v>
      </c>
      <c r="H110" s="61">
        <f>+'Desmonte Infr. financiada'!H110+'Inversión 1 financiada'!H110+VÚ!H110+'Desmonte Infr. IAP'!H110+'TOTAL INVERSION IAP'!H110+'VÚ IAP'!H110+G110</f>
        <v>4</v>
      </c>
      <c r="I110" s="475">
        <f>+'Desmonte Infr. financiada'!I110+'Inversión 1 financiada'!I110+VÚ!I110+'Desmonte Infr. IAP'!I110+'TOTAL INVERSION IAP'!I110+'VÚ IAP'!I110+H110</f>
        <v>4</v>
      </c>
      <c r="J110" s="61">
        <f>+'Desmonte Infr. financiada'!J110+'Inversión 1 financiada'!J110+VÚ!J110+'Desmonte Infr. IAP'!J110+'TOTAL INVERSION IAP'!J110+'VÚ IAP'!J110+I110</f>
        <v>4</v>
      </c>
      <c r="K110" s="61">
        <f>+'Desmonte Infr. financiada'!K110+'Inversión 1 financiada'!K110+VÚ!K110+'Desmonte Infr. IAP'!K110+'TOTAL INVERSION IAP'!K110+'VÚ IAP'!K110+J110</f>
        <v>4</v>
      </c>
      <c r="L110" s="61">
        <f>+'Desmonte Infr. financiada'!L110+'Inversión 1 financiada'!L110+VÚ!L110+'Desmonte Infr. IAP'!L110+'TOTAL INVERSION IAP'!L110+'VÚ IAP'!L110+K110</f>
        <v>4</v>
      </c>
      <c r="M110" s="61">
        <f>+'Desmonte Infr. financiada'!M110+'Inversión 1 financiada'!M110+VÚ!M110+'Desmonte Infr. IAP'!M110+'TOTAL INVERSION IAP'!M110+'VÚ IAP'!M110+L110</f>
        <v>4</v>
      </c>
      <c r="N110" s="61">
        <f>+'Desmonte Infr. financiada'!N110+'Inversión 1 financiada'!N110+VÚ!N110+'Desmonte Infr. IAP'!N110+'TOTAL INVERSION IAP'!N110+'VÚ IAP'!N110+M110</f>
        <v>4</v>
      </c>
      <c r="O110" s="61">
        <f>+'Desmonte Infr. financiada'!O110+'Inversión 1 financiada'!O110+VÚ!O110+'Desmonte Infr. IAP'!O110+'TOTAL INVERSION IAP'!O110+'VÚ IAP'!O110+N110</f>
        <v>4</v>
      </c>
      <c r="P110" s="61">
        <f>+'Desmonte Infr. financiada'!P110+'Inversión 1 financiada'!P110+VÚ!P110+'Desmonte Infr. IAP'!P110+'TOTAL INVERSION IAP'!P110+'VÚ IAP'!P110+O110</f>
        <v>4</v>
      </c>
      <c r="Q110" s="61">
        <f>+'Desmonte Infr. financiada'!Q110+'Inversión 1 financiada'!Q110+VÚ!Q110+'Desmonte Infr. IAP'!Q110+'TOTAL INVERSION IAP'!Q110+'VÚ IAP'!Q110+P110</f>
        <v>4</v>
      </c>
      <c r="R110" s="61">
        <f>+'Desmonte Infr. financiada'!R110+'Inversión 1 financiada'!R110+VÚ!R110+'Desmonte Infr. IAP'!R110+'TOTAL INVERSION IAP'!R110+'VÚ IAP'!R110+Q110</f>
        <v>4</v>
      </c>
      <c r="S110" s="61">
        <f>+'Desmonte Infr. financiada'!S110+'Inversión 1 financiada'!S110+VÚ!S110+'Desmonte Infr. IAP'!S110+'TOTAL INVERSION IAP'!S110+'VÚ IAP'!S110+R110</f>
        <v>4</v>
      </c>
      <c r="T110" s="61">
        <f>+'Desmonte Infr. financiada'!T110+'Inversión 1 financiada'!T110+VÚ!T110+'Desmonte Infr. IAP'!T110+'TOTAL INVERSION IAP'!T110+'VÚ IAP'!T110+S110</f>
        <v>4</v>
      </c>
      <c r="U110" s="61">
        <f>+'Desmonte Infr. financiada'!U110+'Inversión 1 financiada'!U110+VÚ!U110+'Desmonte Infr. IAP'!U110+'TOTAL INVERSION IAP'!U110+'VÚ IAP'!U110+T110</f>
        <v>4</v>
      </c>
      <c r="V110" s="61">
        <f>+'Desmonte Infr. financiada'!V110+'Inversión 1 financiada'!V110+VÚ!V110+'Desmonte Infr. IAP'!V110+'TOTAL INVERSION IAP'!V110+'VÚ IAP'!V110+U110</f>
        <v>4</v>
      </c>
      <c r="W110" s="61">
        <f>+'Desmonte Infr. financiada'!W110+'Inversión 1 financiada'!W110+VÚ!W110+'Desmonte Infr. IAP'!W110+'TOTAL INVERSION IAP'!W110+'VÚ IAP'!W110+V110</f>
        <v>0</v>
      </c>
      <c r="X110" s="61">
        <f>+'Desmonte Infr. financiada'!X110+'Inversión 1 financiada'!X110+VÚ!X110+'Desmonte Infr. IAP'!X110+'TOTAL INVERSION IAP'!X110+'VÚ IAP'!X110+W110</f>
        <v>0</v>
      </c>
      <c r="Y110" s="61">
        <f>+'Desmonte Infr. financiada'!Y110+'Inversión 1 financiada'!Y110+VÚ!Y110+'Desmonte Infr. IAP'!Y110+'TOTAL INVERSION IAP'!Y110+'VÚ IAP'!Y110+X110</f>
        <v>0</v>
      </c>
      <c r="Z110" s="61">
        <f>+'Desmonte Infr. financiada'!Z110+'Inversión 1 financiada'!Z110+VÚ!Z110+'Desmonte Infr. IAP'!Z110+'TOTAL INVERSION IAP'!Z110+'VÚ IAP'!Z110+Y110</f>
        <v>0</v>
      </c>
      <c r="AA110" s="61">
        <f>+'Desmonte Infr. financiada'!AA110+'Inversión 1 financiada'!AA110+VÚ!AA110+'Desmonte Infr. IAP'!AA110+'TOTAL INVERSION IAP'!AA110+'VÚ IAP'!AA110+Z110</f>
        <v>0</v>
      </c>
      <c r="AB110" s="61">
        <f>+'Desmonte Infr. financiada'!AB110+'Inversión 1 financiada'!AB110+VÚ!AB110+'Desmonte Infr. IAP'!AB110+'TOTAL INVERSION IAP'!AB110+'VÚ IAP'!AB110+AA110</f>
        <v>0</v>
      </c>
      <c r="AC110" s="61">
        <f>+'Desmonte Infr. financiada'!AC110+'Inversión 1 financiada'!AC110+VÚ!AC110+'Desmonte Infr. IAP'!AC110+'TOTAL INVERSION IAP'!AC110+'VÚ IAP'!AC110+AB110</f>
        <v>0</v>
      </c>
      <c r="AD110" s="61">
        <f>+'Desmonte Infr. financiada'!AD110+'Inversión 1 financiada'!AD110+VÚ!AD110+'Desmonte Infr. IAP'!AD110+'TOTAL INVERSION IAP'!AD110+'VÚ IAP'!AD110+AC110</f>
        <v>0</v>
      </c>
      <c r="AE110" s="61">
        <f>+'Desmonte Infr. financiada'!AE110+'Inversión 1 financiada'!AE110+VÚ!AE110+'Desmonte Infr. IAP'!AE110+'TOTAL INVERSION IAP'!AE110+'VÚ IAP'!AE110+AD110</f>
        <v>0</v>
      </c>
      <c r="AF110" s="61">
        <f>+'Desmonte Infr. financiada'!AF110+'Inversión 1 financiada'!AF110+VÚ!AF110+'Desmonte Infr. IAP'!AF110+'TOTAL INVERSION IAP'!AF110+'VÚ IAP'!AF110+AE110</f>
        <v>0</v>
      </c>
      <c r="AG110" s="61">
        <f>+'Desmonte Infr. financiada'!AG110+'Inversión 1 financiada'!AG110+VÚ!AG110+'Desmonte Infr. IAP'!AG110+'TOTAL INVERSION IAP'!AG110+'VÚ IAP'!AG110+AF110</f>
        <v>0</v>
      </c>
      <c r="AH110" s="61">
        <f>+'Desmonte Infr. financiada'!AH110+'Inversión 1 financiada'!AH110+VÚ!AH110+'Desmonte Infr. IAP'!AH110+'TOTAL INVERSION IAP'!AH110+'VÚ IAP'!AH110+AG110</f>
        <v>0</v>
      </c>
      <c r="AI110" s="61">
        <f>+'Desmonte Infr. financiada'!AI110+'Inversión 1 financiada'!AI110+VÚ!AI110+'Desmonte Infr. IAP'!AI110+'TOTAL INVERSION IAP'!AI110+'VÚ IAP'!AI110+AH110</f>
        <v>0</v>
      </c>
      <c r="AJ110" s="61">
        <f>+'Desmonte Infr. financiada'!AJ110+'Inversión 1 financiada'!AJ110+VÚ!AJ110+'Desmonte Infr. IAP'!AJ110+'TOTAL INVERSION IAP'!AJ110+'VÚ IAP'!AJ110+AI110</f>
        <v>0</v>
      </c>
      <c r="AK110" s="61">
        <f>+'Desmonte Infr. financiada'!AK110+'Inversión 1 financiada'!AK110+VÚ!AK110+'Desmonte Infr. IAP'!AK110+'TOTAL INVERSION IAP'!AK110+'VÚ IAP'!AK110+AJ110</f>
        <v>0</v>
      </c>
    </row>
    <row r="111" spans="2:37" hidden="1" x14ac:dyDescent="0.25">
      <c r="B111" s="469" t="s">
        <v>103</v>
      </c>
      <c r="C111" s="62" t="str">
        <f>+VLOOKUP(B111,'resumen UCAP'!$A$5:$O$329,2,0)</f>
        <v>LUMINARIA LED 65W SEGUNDA</v>
      </c>
      <c r="D111" s="63">
        <f>+'Desmonte Infr. financiada'!D111</f>
        <v>65</v>
      </c>
      <c r="E111" s="63" t="str">
        <f>+VLOOKUP(B111,'resumen UCAP'!$A$5:$O$329,3,0)</f>
        <v>Un</v>
      </c>
      <c r="F111" s="64">
        <f>+VLOOKUP(B111,'resumen UCAP'!$A$5:$O$329,15,0)</f>
        <v>736002</v>
      </c>
      <c r="G111" s="61">
        <v>1</v>
      </c>
      <c r="H111" s="61">
        <f>+'Desmonte Infr. financiada'!H111+'Inversión 1 financiada'!H111+VÚ!H111+'Desmonte Infr. IAP'!H111+'TOTAL INVERSION IAP'!H111+'VÚ IAP'!H111+G111</f>
        <v>1</v>
      </c>
      <c r="I111" s="475">
        <f>+'Desmonte Infr. financiada'!I111+'Inversión 1 financiada'!I111+VÚ!I111+'Desmonte Infr. IAP'!I111+'TOTAL INVERSION IAP'!I111+'VÚ IAP'!I111+H111</f>
        <v>1</v>
      </c>
      <c r="J111" s="61">
        <f>+'Desmonte Infr. financiada'!J111+'Inversión 1 financiada'!J111+VÚ!J111+'Desmonte Infr. IAP'!J111+'TOTAL INVERSION IAP'!J111+'VÚ IAP'!J111+I111</f>
        <v>1</v>
      </c>
      <c r="K111" s="61">
        <f>+'Desmonte Infr. financiada'!K111+'Inversión 1 financiada'!K111+VÚ!K111+'Desmonte Infr. IAP'!K111+'TOTAL INVERSION IAP'!K111+'VÚ IAP'!K111+J111</f>
        <v>1</v>
      </c>
      <c r="L111" s="61">
        <f>+'Desmonte Infr. financiada'!L111+'Inversión 1 financiada'!L111+VÚ!L111+'Desmonte Infr. IAP'!L111+'TOTAL INVERSION IAP'!L111+'VÚ IAP'!L111+K111</f>
        <v>1</v>
      </c>
      <c r="M111" s="61">
        <f>+'Desmonte Infr. financiada'!M111+'Inversión 1 financiada'!M111+VÚ!M111+'Desmonte Infr. IAP'!M111+'TOTAL INVERSION IAP'!M111+'VÚ IAP'!M111+L111</f>
        <v>1</v>
      </c>
      <c r="N111" s="61">
        <f>+'Desmonte Infr. financiada'!N111+'Inversión 1 financiada'!N111+VÚ!N111+'Desmonte Infr. IAP'!N111+'TOTAL INVERSION IAP'!N111+'VÚ IAP'!N111+M111</f>
        <v>1</v>
      </c>
      <c r="O111" s="61">
        <f>+'Desmonte Infr. financiada'!O111+'Inversión 1 financiada'!O111+VÚ!O111+'Desmonte Infr. IAP'!O111+'TOTAL INVERSION IAP'!O111+'VÚ IAP'!O111+N111</f>
        <v>1</v>
      </c>
      <c r="P111" s="61">
        <f>+'Desmonte Infr. financiada'!P111+'Inversión 1 financiada'!P111+VÚ!P111+'Desmonte Infr. IAP'!P111+'TOTAL INVERSION IAP'!P111+'VÚ IAP'!P111+O111</f>
        <v>1</v>
      </c>
      <c r="Q111" s="61">
        <f>+'Desmonte Infr. financiada'!Q111+'Inversión 1 financiada'!Q111+VÚ!Q111+'Desmonte Infr. IAP'!Q111+'TOTAL INVERSION IAP'!Q111+'VÚ IAP'!Q111+P111</f>
        <v>1</v>
      </c>
      <c r="R111" s="61">
        <f>+'Desmonte Infr. financiada'!R111+'Inversión 1 financiada'!R111+VÚ!R111+'Desmonte Infr. IAP'!R111+'TOTAL INVERSION IAP'!R111+'VÚ IAP'!R111+Q111</f>
        <v>1</v>
      </c>
      <c r="S111" s="61">
        <f>+'Desmonte Infr. financiada'!S111+'Inversión 1 financiada'!S111+VÚ!S111+'Desmonte Infr. IAP'!S111+'TOTAL INVERSION IAP'!S111+'VÚ IAP'!S111+R111</f>
        <v>1</v>
      </c>
      <c r="T111" s="61">
        <f>+'Desmonte Infr. financiada'!T111+'Inversión 1 financiada'!T111+VÚ!T111+'Desmonte Infr. IAP'!T111+'TOTAL INVERSION IAP'!T111+'VÚ IAP'!T111+S111</f>
        <v>1</v>
      </c>
      <c r="U111" s="61">
        <f>+'Desmonte Infr. financiada'!U111+'Inversión 1 financiada'!U111+VÚ!U111+'Desmonte Infr. IAP'!U111+'TOTAL INVERSION IAP'!U111+'VÚ IAP'!U111+T111</f>
        <v>1</v>
      </c>
      <c r="V111" s="61">
        <f>+'Desmonte Infr. financiada'!V111+'Inversión 1 financiada'!V111+VÚ!V111+'Desmonte Infr. IAP'!V111+'TOTAL INVERSION IAP'!V111+'VÚ IAP'!V111+U111</f>
        <v>1</v>
      </c>
      <c r="W111" s="61">
        <f>+'Desmonte Infr. financiada'!W111+'Inversión 1 financiada'!W111+VÚ!W111+'Desmonte Infr. IAP'!W111+'TOTAL INVERSION IAP'!W111+'VÚ IAP'!W111+V111</f>
        <v>0</v>
      </c>
      <c r="X111" s="61">
        <f>+'Desmonte Infr. financiada'!X111+'Inversión 1 financiada'!X111+VÚ!X111+'Desmonte Infr. IAP'!X111+'TOTAL INVERSION IAP'!X111+'VÚ IAP'!X111+W111</f>
        <v>0</v>
      </c>
      <c r="Y111" s="61">
        <f>+'Desmonte Infr. financiada'!Y111+'Inversión 1 financiada'!Y111+VÚ!Y111+'Desmonte Infr. IAP'!Y111+'TOTAL INVERSION IAP'!Y111+'VÚ IAP'!Y111+X111</f>
        <v>0</v>
      </c>
      <c r="Z111" s="61">
        <f>+'Desmonte Infr. financiada'!Z111+'Inversión 1 financiada'!Z111+VÚ!Z111+'Desmonte Infr. IAP'!Z111+'TOTAL INVERSION IAP'!Z111+'VÚ IAP'!Z111+Y111</f>
        <v>0</v>
      </c>
      <c r="AA111" s="61">
        <f>+'Desmonte Infr. financiada'!AA111+'Inversión 1 financiada'!AA111+VÚ!AA111+'Desmonte Infr. IAP'!AA111+'TOTAL INVERSION IAP'!AA111+'VÚ IAP'!AA111+Z111</f>
        <v>0</v>
      </c>
      <c r="AB111" s="61">
        <f>+'Desmonte Infr. financiada'!AB111+'Inversión 1 financiada'!AB111+VÚ!AB111+'Desmonte Infr. IAP'!AB111+'TOTAL INVERSION IAP'!AB111+'VÚ IAP'!AB111+AA111</f>
        <v>0</v>
      </c>
      <c r="AC111" s="61">
        <f>+'Desmonte Infr. financiada'!AC111+'Inversión 1 financiada'!AC111+VÚ!AC111+'Desmonte Infr. IAP'!AC111+'TOTAL INVERSION IAP'!AC111+'VÚ IAP'!AC111+AB111</f>
        <v>0</v>
      </c>
      <c r="AD111" s="61">
        <f>+'Desmonte Infr. financiada'!AD111+'Inversión 1 financiada'!AD111+VÚ!AD111+'Desmonte Infr. IAP'!AD111+'TOTAL INVERSION IAP'!AD111+'VÚ IAP'!AD111+AC111</f>
        <v>0</v>
      </c>
      <c r="AE111" s="61">
        <f>+'Desmonte Infr. financiada'!AE111+'Inversión 1 financiada'!AE111+VÚ!AE111+'Desmonte Infr. IAP'!AE111+'TOTAL INVERSION IAP'!AE111+'VÚ IAP'!AE111+AD111</f>
        <v>0</v>
      </c>
      <c r="AF111" s="61">
        <f>+'Desmonte Infr. financiada'!AF111+'Inversión 1 financiada'!AF111+VÚ!AF111+'Desmonte Infr. IAP'!AF111+'TOTAL INVERSION IAP'!AF111+'VÚ IAP'!AF111+AE111</f>
        <v>0</v>
      </c>
      <c r="AG111" s="61">
        <f>+'Desmonte Infr. financiada'!AG111+'Inversión 1 financiada'!AG111+VÚ!AG111+'Desmonte Infr. IAP'!AG111+'TOTAL INVERSION IAP'!AG111+'VÚ IAP'!AG111+AF111</f>
        <v>0</v>
      </c>
      <c r="AH111" s="61">
        <f>+'Desmonte Infr. financiada'!AH111+'Inversión 1 financiada'!AH111+VÚ!AH111+'Desmonte Infr. IAP'!AH111+'TOTAL INVERSION IAP'!AH111+'VÚ IAP'!AH111+AG111</f>
        <v>0</v>
      </c>
      <c r="AI111" s="61">
        <f>+'Desmonte Infr. financiada'!AI111+'Inversión 1 financiada'!AI111+VÚ!AI111+'Desmonte Infr. IAP'!AI111+'TOTAL INVERSION IAP'!AI111+'VÚ IAP'!AI111+AH111</f>
        <v>0</v>
      </c>
      <c r="AJ111" s="61">
        <f>+'Desmonte Infr. financiada'!AJ111+'Inversión 1 financiada'!AJ111+VÚ!AJ111+'Desmonte Infr. IAP'!AJ111+'TOTAL INVERSION IAP'!AJ111+'VÚ IAP'!AJ111+AI111</f>
        <v>0</v>
      </c>
      <c r="AK111" s="61">
        <f>+'Desmonte Infr. financiada'!AK111+'Inversión 1 financiada'!AK111+VÚ!AK111+'Desmonte Infr. IAP'!AK111+'TOTAL INVERSION IAP'!AK111+'VÚ IAP'!AK111+AJ111</f>
        <v>0</v>
      </c>
    </row>
    <row r="112" spans="2:37" hidden="1" x14ac:dyDescent="0.25">
      <c r="B112" s="469" t="s">
        <v>104</v>
      </c>
      <c r="C112" s="62" t="str">
        <f>+VLOOKUP(B112,'resumen UCAP'!$A$5:$O$329,2,0)</f>
        <v>LUMINARIA 3000 65 NUEVA</v>
      </c>
      <c r="D112" s="63">
        <f>+'Desmonte Infr. financiada'!D112</f>
        <v>65</v>
      </c>
      <c r="E112" s="63" t="str">
        <f>+VLOOKUP(B112,'resumen UCAP'!$A$5:$O$329,3,0)</f>
        <v>Un</v>
      </c>
      <c r="F112" s="64">
        <f>+VLOOKUP(B112,'resumen UCAP'!$A$5:$O$329,15,0)</f>
        <v>736002</v>
      </c>
      <c r="G112" s="64">
        <v>9</v>
      </c>
      <c r="H112" s="61">
        <f>+'Desmonte Infr. financiada'!H112+'Inversión 1 financiada'!H112+VÚ!H112+'Desmonte Infr. IAP'!H112+'TOTAL INVERSION IAP'!H112+'VÚ IAP'!H112+G112</f>
        <v>9</v>
      </c>
      <c r="I112" s="475">
        <f>+'Desmonte Infr. financiada'!I112+'Inversión 1 financiada'!I112+VÚ!I112+'Desmonte Infr. IAP'!I112+'TOTAL INVERSION IAP'!I112+'VÚ IAP'!I112+H112</f>
        <v>9</v>
      </c>
      <c r="J112" s="61">
        <f>+'Desmonte Infr. financiada'!J112+'Inversión 1 financiada'!J112+VÚ!J112+'Desmonte Infr. IAP'!J112+'TOTAL INVERSION IAP'!J112+'VÚ IAP'!J112+I112</f>
        <v>9</v>
      </c>
      <c r="K112" s="61">
        <f>+'Desmonte Infr. financiada'!K112+'Inversión 1 financiada'!K112+VÚ!K112+'Desmonte Infr. IAP'!K112+'TOTAL INVERSION IAP'!K112+'VÚ IAP'!K112+J112</f>
        <v>9</v>
      </c>
      <c r="L112" s="61">
        <f>+'Desmonte Infr. financiada'!L112+'Inversión 1 financiada'!L112+VÚ!L112+'Desmonte Infr. IAP'!L112+'TOTAL INVERSION IAP'!L112+'VÚ IAP'!L112+K112</f>
        <v>9</v>
      </c>
      <c r="M112" s="61">
        <f>+'Desmonte Infr. financiada'!M112+'Inversión 1 financiada'!M112+VÚ!M112+'Desmonte Infr. IAP'!M112+'TOTAL INVERSION IAP'!M112+'VÚ IAP'!M112+L112</f>
        <v>9</v>
      </c>
      <c r="N112" s="61">
        <f>+'Desmonte Infr. financiada'!N112+'Inversión 1 financiada'!N112+VÚ!N112+'Desmonte Infr. IAP'!N112+'TOTAL INVERSION IAP'!N112+'VÚ IAP'!N112+M112</f>
        <v>9</v>
      </c>
      <c r="O112" s="61">
        <f>+'Desmonte Infr. financiada'!O112+'Inversión 1 financiada'!O112+VÚ!O112+'Desmonte Infr. IAP'!O112+'TOTAL INVERSION IAP'!O112+'VÚ IAP'!O112+N112</f>
        <v>9</v>
      </c>
      <c r="P112" s="61">
        <f>+'Desmonte Infr. financiada'!P112+'Inversión 1 financiada'!P112+VÚ!P112+'Desmonte Infr. IAP'!P112+'TOTAL INVERSION IAP'!P112+'VÚ IAP'!P112+O112</f>
        <v>9</v>
      </c>
      <c r="Q112" s="61">
        <f>+'Desmonte Infr. financiada'!Q112+'Inversión 1 financiada'!Q112+VÚ!Q112+'Desmonte Infr. IAP'!Q112+'TOTAL INVERSION IAP'!Q112+'VÚ IAP'!Q112+P112</f>
        <v>9</v>
      </c>
      <c r="R112" s="61">
        <f>+'Desmonte Infr. financiada'!R112+'Inversión 1 financiada'!R112+VÚ!R112+'Desmonte Infr. IAP'!R112+'TOTAL INVERSION IAP'!R112+'VÚ IAP'!R112+Q112</f>
        <v>9</v>
      </c>
      <c r="S112" s="61">
        <f>+'Desmonte Infr. financiada'!S112+'Inversión 1 financiada'!S112+VÚ!S112+'Desmonte Infr. IAP'!S112+'TOTAL INVERSION IAP'!S112+'VÚ IAP'!S112+R112</f>
        <v>9</v>
      </c>
      <c r="T112" s="61">
        <f>+'Desmonte Infr. financiada'!T112+'Inversión 1 financiada'!T112+VÚ!T112+'Desmonte Infr. IAP'!T112+'TOTAL INVERSION IAP'!T112+'VÚ IAP'!T112+S112</f>
        <v>9</v>
      </c>
      <c r="U112" s="61">
        <f>+'Desmonte Infr. financiada'!U112+'Inversión 1 financiada'!U112+VÚ!U112+'Desmonte Infr. IAP'!U112+'TOTAL INVERSION IAP'!U112+'VÚ IAP'!U112+T112</f>
        <v>9</v>
      </c>
      <c r="V112" s="61">
        <f>+'Desmonte Infr. financiada'!V112+'Inversión 1 financiada'!V112+VÚ!V112+'Desmonte Infr. IAP'!V112+'TOTAL INVERSION IAP'!V112+'VÚ IAP'!V112+U112</f>
        <v>9</v>
      </c>
      <c r="W112" s="61">
        <f>+'Desmonte Infr. financiada'!W112+'Inversión 1 financiada'!W112+VÚ!W112+'Desmonte Infr. IAP'!W112+'TOTAL INVERSION IAP'!W112+'VÚ IAP'!W112+V112</f>
        <v>0</v>
      </c>
      <c r="X112" s="61">
        <f>+'Desmonte Infr. financiada'!X112+'Inversión 1 financiada'!X112+VÚ!X112+'Desmonte Infr. IAP'!X112+'TOTAL INVERSION IAP'!X112+'VÚ IAP'!X112+W112</f>
        <v>0</v>
      </c>
      <c r="Y112" s="61">
        <f>+'Desmonte Infr. financiada'!Y112+'Inversión 1 financiada'!Y112+VÚ!Y112+'Desmonte Infr. IAP'!Y112+'TOTAL INVERSION IAP'!Y112+'VÚ IAP'!Y112+X112</f>
        <v>0</v>
      </c>
      <c r="Z112" s="61">
        <f>+'Desmonte Infr. financiada'!Z112+'Inversión 1 financiada'!Z112+VÚ!Z112+'Desmonte Infr. IAP'!Z112+'TOTAL INVERSION IAP'!Z112+'VÚ IAP'!Z112+Y112</f>
        <v>0</v>
      </c>
      <c r="AA112" s="61">
        <f>+'Desmonte Infr. financiada'!AA112+'Inversión 1 financiada'!AA112+VÚ!AA112+'Desmonte Infr. IAP'!AA112+'TOTAL INVERSION IAP'!AA112+'VÚ IAP'!AA112+Z112</f>
        <v>0</v>
      </c>
      <c r="AB112" s="61">
        <f>+'Desmonte Infr. financiada'!AB112+'Inversión 1 financiada'!AB112+VÚ!AB112+'Desmonte Infr. IAP'!AB112+'TOTAL INVERSION IAP'!AB112+'VÚ IAP'!AB112+AA112</f>
        <v>0</v>
      </c>
      <c r="AC112" s="61">
        <f>+'Desmonte Infr. financiada'!AC112+'Inversión 1 financiada'!AC112+VÚ!AC112+'Desmonte Infr. IAP'!AC112+'TOTAL INVERSION IAP'!AC112+'VÚ IAP'!AC112+AB112</f>
        <v>0</v>
      </c>
      <c r="AD112" s="61">
        <f>+'Desmonte Infr. financiada'!AD112+'Inversión 1 financiada'!AD112+VÚ!AD112+'Desmonte Infr. IAP'!AD112+'TOTAL INVERSION IAP'!AD112+'VÚ IAP'!AD112+AC112</f>
        <v>0</v>
      </c>
      <c r="AE112" s="61">
        <f>+'Desmonte Infr. financiada'!AE112+'Inversión 1 financiada'!AE112+VÚ!AE112+'Desmonte Infr. IAP'!AE112+'TOTAL INVERSION IAP'!AE112+'VÚ IAP'!AE112+AD112</f>
        <v>0</v>
      </c>
      <c r="AF112" s="61">
        <f>+'Desmonte Infr. financiada'!AF112+'Inversión 1 financiada'!AF112+VÚ!AF112+'Desmonte Infr. IAP'!AF112+'TOTAL INVERSION IAP'!AF112+'VÚ IAP'!AF112+AE112</f>
        <v>0</v>
      </c>
      <c r="AG112" s="61">
        <f>+'Desmonte Infr. financiada'!AG112+'Inversión 1 financiada'!AG112+VÚ!AG112+'Desmonte Infr. IAP'!AG112+'TOTAL INVERSION IAP'!AG112+'VÚ IAP'!AG112+AF112</f>
        <v>0</v>
      </c>
      <c r="AH112" s="61">
        <f>+'Desmonte Infr. financiada'!AH112+'Inversión 1 financiada'!AH112+VÚ!AH112+'Desmonte Infr. IAP'!AH112+'TOTAL INVERSION IAP'!AH112+'VÚ IAP'!AH112+AG112</f>
        <v>0</v>
      </c>
      <c r="AI112" s="61">
        <f>+'Desmonte Infr. financiada'!AI112+'Inversión 1 financiada'!AI112+VÚ!AI112+'Desmonte Infr. IAP'!AI112+'TOTAL INVERSION IAP'!AI112+'VÚ IAP'!AI112+AH112</f>
        <v>0</v>
      </c>
      <c r="AJ112" s="61">
        <f>+'Desmonte Infr. financiada'!AJ112+'Inversión 1 financiada'!AJ112+VÚ!AJ112+'Desmonte Infr. IAP'!AJ112+'TOTAL INVERSION IAP'!AJ112+'VÚ IAP'!AJ112+AI112</f>
        <v>0</v>
      </c>
      <c r="AK112" s="61">
        <f>+'Desmonte Infr. financiada'!AK112+'Inversión 1 financiada'!AK112+VÚ!AK112+'Desmonte Infr. IAP'!AK112+'TOTAL INVERSION IAP'!AK112+'VÚ IAP'!AK112+AJ112</f>
        <v>0</v>
      </c>
    </row>
    <row r="113" spans="2:37" hidden="1" x14ac:dyDescent="0.25">
      <c r="B113" s="469" t="s">
        <v>105</v>
      </c>
      <c r="C113" s="62" t="str">
        <f>+VLOOKUP(B113,'resumen UCAP'!$A$5:$O$329,2,0)</f>
        <v>PROYECTOR LED 200W NUEVA</v>
      </c>
      <c r="D113" s="63">
        <f>+'Desmonte Infr. financiada'!D113</f>
        <v>200</v>
      </c>
      <c r="E113" s="63" t="str">
        <f>+VLOOKUP(B113,'resumen UCAP'!$A$5:$O$329,3,0)</f>
        <v>Un</v>
      </c>
      <c r="F113" s="64">
        <f>+VLOOKUP(B113,'resumen UCAP'!$A$5:$O$329,15,0)</f>
        <v>698300</v>
      </c>
      <c r="G113" s="61">
        <v>3</v>
      </c>
      <c r="H113" s="61">
        <f>+'Desmonte Infr. financiada'!H113+'Inversión 1 financiada'!H113+VÚ!H113+'Desmonte Infr. IAP'!H113+'TOTAL INVERSION IAP'!H113+'VÚ IAP'!H113+G113</f>
        <v>3</v>
      </c>
      <c r="I113" s="475">
        <f>+'Desmonte Infr. financiada'!I113+'Inversión 1 financiada'!I113+VÚ!I113+'Desmonte Infr. IAP'!I113+'TOTAL INVERSION IAP'!I113+'VÚ IAP'!I113+H113</f>
        <v>3</v>
      </c>
      <c r="J113" s="61">
        <f>+'Desmonte Infr. financiada'!J113+'Inversión 1 financiada'!J113+VÚ!J113+'Desmonte Infr. IAP'!J113+'TOTAL INVERSION IAP'!J113+'VÚ IAP'!J113+I113</f>
        <v>3</v>
      </c>
      <c r="K113" s="61">
        <f>+'Desmonte Infr. financiada'!K113+'Inversión 1 financiada'!K113+VÚ!K113+'Desmonte Infr. IAP'!K113+'TOTAL INVERSION IAP'!K113+'VÚ IAP'!K113+J113</f>
        <v>3</v>
      </c>
      <c r="L113" s="61">
        <f>+'Desmonte Infr. financiada'!L113+'Inversión 1 financiada'!L113+VÚ!L113+'Desmonte Infr. IAP'!L113+'TOTAL INVERSION IAP'!L113+'VÚ IAP'!L113+K113</f>
        <v>3</v>
      </c>
      <c r="M113" s="61">
        <f>+'Desmonte Infr. financiada'!M113+'Inversión 1 financiada'!M113+VÚ!M113+'Desmonte Infr. IAP'!M113+'TOTAL INVERSION IAP'!M113+'VÚ IAP'!M113+L113</f>
        <v>3</v>
      </c>
      <c r="N113" s="61">
        <f>+'Desmonte Infr. financiada'!N113+'Inversión 1 financiada'!N113+VÚ!N113+'Desmonte Infr. IAP'!N113+'TOTAL INVERSION IAP'!N113+'VÚ IAP'!N113+M113</f>
        <v>3</v>
      </c>
      <c r="O113" s="61">
        <f>+'Desmonte Infr. financiada'!O113+'Inversión 1 financiada'!O113+VÚ!O113+'Desmonte Infr. IAP'!O113+'TOTAL INVERSION IAP'!O113+'VÚ IAP'!O113+N113</f>
        <v>3</v>
      </c>
      <c r="P113" s="61">
        <f>+'Desmonte Infr. financiada'!P113+'Inversión 1 financiada'!P113+VÚ!P113+'Desmonte Infr. IAP'!P113+'TOTAL INVERSION IAP'!P113+'VÚ IAP'!P113+O113</f>
        <v>3</v>
      </c>
      <c r="Q113" s="61">
        <f>+'Desmonte Infr. financiada'!Q113+'Inversión 1 financiada'!Q113+VÚ!Q113+'Desmonte Infr. IAP'!Q113+'TOTAL INVERSION IAP'!Q113+'VÚ IAP'!Q113+P113</f>
        <v>3</v>
      </c>
      <c r="R113" s="61">
        <f>+'Desmonte Infr. financiada'!R113+'Inversión 1 financiada'!R113+VÚ!R113+'Desmonte Infr. IAP'!R113+'TOTAL INVERSION IAP'!R113+'VÚ IAP'!R113+Q113</f>
        <v>3</v>
      </c>
      <c r="S113" s="61">
        <f>+'Desmonte Infr. financiada'!S113+'Inversión 1 financiada'!S113+VÚ!S113+'Desmonte Infr. IAP'!S113+'TOTAL INVERSION IAP'!S113+'VÚ IAP'!S113+R113</f>
        <v>3</v>
      </c>
      <c r="T113" s="61">
        <f>+'Desmonte Infr. financiada'!T113+'Inversión 1 financiada'!T113+VÚ!T113+'Desmonte Infr. IAP'!T113+'TOTAL INVERSION IAP'!T113+'VÚ IAP'!T113+S113</f>
        <v>3</v>
      </c>
      <c r="U113" s="61">
        <f>+'Desmonte Infr. financiada'!U113+'Inversión 1 financiada'!U113+VÚ!U113+'Desmonte Infr. IAP'!U113+'TOTAL INVERSION IAP'!U113+'VÚ IAP'!U113+T113</f>
        <v>3</v>
      </c>
      <c r="V113" s="61">
        <f>+'Desmonte Infr. financiada'!V113+'Inversión 1 financiada'!V113+VÚ!V113+'Desmonte Infr. IAP'!V113+'TOTAL INVERSION IAP'!V113+'VÚ IAP'!V113+U113</f>
        <v>3</v>
      </c>
      <c r="W113" s="61">
        <f>+'Desmonte Infr. financiada'!W113+'Inversión 1 financiada'!W113+VÚ!W113+'Desmonte Infr. IAP'!W113+'TOTAL INVERSION IAP'!W113+'VÚ IAP'!W113+V113</f>
        <v>0</v>
      </c>
      <c r="X113" s="61">
        <f>+'Desmonte Infr. financiada'!X113+'Inversión 1 financiada'!X113+VÚ!X113+'Desmonte Infr. IAP'!X113+'TOTAL INVERSION IAP'!X113+'VÚ IAP'!X113+W113</f>
        <v>0</v>
      </c>
      <c r="Y113" s="61">
        <f>+'Desmonte Infr. financiada'!Y113+'Inversión 1 financiada'!Y113+VÚ!Y113+'Desmonte Infr. IAP'!Y113+'TOTAL INVERSION IAP'!Y113+'VÚ IAP'!Y113+X113</f>
        <v>0</v>
      </c>
      <c r="Z113" s="61">
        <f>+'Desmonte Infr. financiada'!Z113+'Inversión 1 financiada'!Z113+VÚ!Z113+'Desmonte Infr. IAP'!Z113+'TOTAL INVERSION IAP'!Z113+'VÚ IAP'!Z113+Y113</f>
        <v>0</v>
      </c>
      <c r="AA113" s="61">
        <f>+'Desmonte Infr. financiada'!AA113+'Inversión 1 financiada'!AA113+VÚ!AA113+'Desmonte Infr. IAP'!AA113+'TOTAL INVERSION IAP'!AA113+'VÚ IAP'!AA113+Z113</f>
        <v>0</v>
      </c>
      <c r="AB113" s="61">
        <f>+'Desmonte Infr. financiada'!AB113+'Inversión 1 financiada'!AB113+VÚ!AB113+'Desmonte Infr. IAP'!AB113+'TOTAL INVERSION IAP'!AB113+'VÚ IAP'!AB113+AA113</f>
        <v>0</v>
      </c>
      <c r="AC113" s="61">
        <f>+'Desmonte Infr. financiada'!AC113+'Inversión 1 financiada'!AC113+VÚ!AC113+'Desmonte Infr. IAP'!AC113+'TOTAL INVERSION IAP'!AC113+'VÚ IAP'!AC113+AB113</f>
        <v>0</v>
      </c>
      <c r="AD113" s="61">
        <f>+'Desmonte Infr. financiada'!AD113+'Inversión 1 financiada'!AD113+VÚ!AD113+'Desmonte Infr. IAP'!AD113+'TOTAL INVERSION IAP'!AD113+'VÚ IAP'!AD113+AC113</f>
        <v>0</v>
      </c>
      <c r="AE113" s="61">
        <f>+'Desmonte Infr. financiada'!AE113+'Inversión 1 financiada'!AE113+VÚ!AE113+'Desmonte Infr. IAP'!AE113+'TOTAL INVERSION IAP'!AE113+'VÚ IAP'!AE113+AD113</f>
        <v>0</v>
      </c>
      <c r="AF113" s="61">
        <f>+'Desmonte Infr. financiada'!AF113+'Inversión 1 financiada'!AF113+VÚ!AF113+'Desmonte Infr. IAP'!AF113+'TOTAL INVERSION IAP'!AF113+'VÚ IAP'!AF113+AE113</f>
        <v>0</v>
      </c>
      <c r="AG113" s="61">
        <f>+'Desmonte Infr. financiada'!AG113+'Inversión 1 financiada'!AG113+VÚ!AG113+'Desmonte Infr. IAP'!AG113+'TOTAL INVERSION IAP'!AG113+'VÚ IAP'!AG113+AF113</f>
        <v>0</v>
      </c>
      <c r="AH113" s="61">
        <f>+'Desmonte Infr. financiada'!AH113+'Inversión 1 financiada'!AH113+VÚ!AH113+'Desmonte Infr. IAP'!AH113+'TOTAL INVERSION IAP'!AH113+'VÚ IAP'!AH113+AG113</f>
        <v>0</v>
      </c>
      <c r="AI113" s="61">
        <f>+'Desmonte Infr. financiada'!AI113+'Inversión 1 financiada'!AI113+VÚ!AI113+'Desmonte Infr. IAP'!AI113+'TOTAL INVERSION IAP'!AI113+'VÚ IAP'!AI113+AH113</f>
        <v>0</v>
      </c>
      <c r="AJ113" s="61">
        <f>+'Desmonte Infr. financiada'!AJ113+'Inversión 1 financiada'!AJ113+VÚ!AJ113+'Desmonte Infr. IAP'!AJ113+'TOTAL INVERSION IAP'!AJ113+'VÚ IAP'!AJ113+AI113</f>
        <v>0</v>
      </c>
      <c r="AK113" s="61">
        <f>+'Desmonte Infr. financiada'!AK113+'Inversión 1 financiada'!AK113+VÚ!AK113+'Desmonte Infr. IAP'!AK113+'TOTAL INVERSION IAP'!AK113+'VÚ IAP'!AK113+AJ113</f>
        <v>0</v>
      </c>
    </row>
    <row r="114" spans="2:37" hidden="1" x14ac:dyDescent="0.25">
      <c r="B114" s="469" t="s">
        <v>106</v>
      </c>
      <c r="C114" s="62" t="str">
        <f>+VLOOKUP(B114,'resumen UCAP'!$A$5:$O$329,2,0)</f>
        <v>PROYECTOR MH 250 SEGUNDA</v>
      </c>
      <c r="D114" s="63">
        <f>+'Desmonte Infr. financiada'!D114</f>
        <v>279</v>
      </c>
      <c r="E114" s="63" t="str">
        <f>+VLOOKUP(B114,'resumen UCAP'!$A$5:$O$329,3,0)</f>
        <v>Un</v>
      </c>
      <c r="F114" s="64">
        <f>+VLOOKUP(B114,'resumen UCAP'!$A$5:$O$329,15,0)</f>
        <v>509142</v>
      </c>
      <c r="G114" s="124">
        <v>2</v>
      </c>
      <c r="H114" s="61">
        <f>+'Desmonte Infr. financiada'!H114+'Inversión 1 financiada'!H114+VÚ!H114+'Desmonte Infr. IAP'!H114+'TOTAL INVERSION IAP'!H114+'VÚ IAP'!H114+G114</f>
        <v>0</v>
      </c>
      <c r="I114" s="475">
        <f>+'Desmonte Infr. financiada'!I114+'Inversión 1 financiada'!I114+VÚ!I114+'Desmonte Infr. IAP'!I114+'TOTAL INVERSION IAP'!I114+'VÚ IAP'!I114+H114</f>
        <v>0</v>
      </c>
      <c r="J114" s="61">
        <f>+'Desmonte Infr. financiada'!J114+'Inversión 1 financiada'!J114+VÚ!J114+'Desmonte Infr. IAP'!J114+'TOTAL INVERSION IAP'!J114+'VÚ IAP'!J114+I114</f>
        <v>0</v>
      </c>
      <c r="K114" s="61">
        <f>+'Desmonte Infr. financiada'!K114+'Inversión 1 financiada'!K114+VÚ!K114+'Desmonte Infr. IAP'!K114+'TOTAL INVERSION IAP'!K114+'VÚ IAP'!K114+J114</f>
        <v>0</v>
      </c>
      <c r="L114" s="61">
        <f>+'Desmonte Infr. financiada'!L114+'Inversión 1 financiada'!L114+VÚ!L114+'Desmonte Infr. IAP'!L114+'TOTAL INVERSION IAP'!L114+'VÚ IAP'!L114+K114</f>
        <v>0</v>
      </c>
      <c r="M114" s="61">
        <f>+'Desmonte Infr. financiada'!M114+'Inversión 1 financiada'!M114+VÚ!M114+'Desmonte Infr. IAP'!M114+'TOTAL INVERSION IAP'!M114+'VÚ IAP'!M114+L114</f>
        <v>0</v>
      </c>
      <c r="N114" s="61">
        <f>+'Desmonte Infr. financiada'!N114+'Inversión 1 financiada'!N114+VÚ!N114+'Desmonte Infr. IAP'!N114+'TOTAL INVERSION IAP'!N114+'VÚ IAP'!N114+M114</f>
        <v>0</v>
      </c>
      <c r="O114" s="61">
        <f>+'Desmonte Infr. financiada'!O114+'Inversión 1 financiada'!O114+VÚ!O114+'Desmonte Infr. IAP'!O114+'TOTAL INVERSION IAP'!O114+'VÚ IAP'!O114+N114</f>
        <v>0</v>
      </c>
      <c r="P114" s="61">
        <f>+'Desmonte Infr. financiada'!P114+'Inversión 1 financiada'!P114+VÚ!P114+'Desmonte Infr. IAP'!P114+'TOTAL INVERSION IAP'!P114+'VÚ IAP'!P114+O114</f>
        <v>0</v>
      </c>
      <c r="Q114" s="61">
        <f>+'Desmonte Infr. financiada'!Q114+'Inversión 1 financiada'!Q114+VÚ!Q114+'Desmonte Infr. IAP'!Q114+'TOTAL INVERSION IAP'!Q114+'VÚ IAP'!Q114+P114</f>
        <v>0</v>
      </c>
      <c r="R114" s="61">
        <f>+'Desmonte Infr. financiada'!R114+'Inversión 1 financiada'!R114+VÚ!R114+'Desmonte Infr. IAP'!R114+'TOTAL INVERSION IAP'!R114+'VÚ IAP'!R114+Q114</f>
        <v>0</v>
      </c>
      <c r="S114" s="61">
        <f>+'Desmonte Infr. financiada'!S114+'Inversión 1 financiada'!S114+VÚ!S114+'Desmonte Infr. IAP'!S114+'TOTAL INVERSION IAP'!S114+'VÚ IAP'!S114+R114</f>
        <v>0</v>
      </c>
      <c r="T114" s="61">
        <f>+'Desmonte Infr. financiada'!T114+'Inversión 1 financiada'!T114+VÚ!T114+'Desmonte Infr. IAP'!T114+'TOTAL INVERSION IAP'!T114+'VÚ IAP'!T114+S114</f>
        <v>0</v>
      </c>
      <c r="U114" s="61">
        <f>+'Desmonte Infr. financiada'!U114+'Inversión 1 financiada'!U114+VÚ!U114+'Desmonte Infr. IAP'!U114+'TOTAL INVERSION IAP'!U114+'VÚ IAP'!U114+T114</f>
        <v>0</v>
      </c>
      <c r="V114" s="61">
        <f>+'Desmonte Infr. financiada'!V114+'Inversión 1 financiada'!V114+VÚ!V114+'Desmonte Infr. IAP'!V114+'TOTAL INVERSION IAP'!V114+'VÚ IAP'!V114+U114</f>
        <v>0</v>
      </c>
      <c r="W114" s="61">
        <f>+'Desmonte Infr. financiada'!W114+'Inversión 1 financiada'!W114+VÚ!W114+'Desmonte Infr. IAP'!W114+'TOTAL INVERSION IAP'!W114+'VÚ IAP'!W114+V114</f>
        <v>0</v>
      </c>
      <c r="X114" s="61">
        <f>+'Desmonte Infr. financiada'!X114+'Inversión 1 financiada'!X114+VÚ!X114+'Desmonte Infr. IAP'!X114+'TOTAL INVERSION IAP'!X114+'VÚ IAP'!X114+W114</f>
        <v>0</v>
      </c>
      <c r="Y114" s="61">
        <f>+'Desmonte Infr. financiada'!Y114+'Inversión 1 financiada'!Y114+VÚ!Y114+'Desmonte Infr. IAP'!Y114+'TOTAL INVERSION IAP'!Y114+'VÚ IAP'!Y114+X114</f>
        <v>0</v>
      </c>
      <c r="Z114" s="61">
        <f>+'Desmonte Infr. financiada'!Z114+'Inversión 1 financiada'!Z114+VÚ!Z114+'Desmonte Infr. IAP'!Z114+'TOTAL INVERSION IAP'!Z114+'VÚ IAP'!Z114+Y114</f>
        <v>0</v>
      </c>
      <c r="AA114" s="61">
        <f>+'Desmonte Infr. financiada'!AA114+'Inversión 1 financiada'!AA114+VÚ!AA114+'Desmonte Infr. IAP'!AA114+'TOTAL INVERSION IAP'!AA114+'VÚ IAP'!AA114+Z114</f>
        <v>0</v>
      </c>
      <c r="AB114" s="61">
        <f>+'Desmonte Infr. financiada'!AB114+'Inversión 1 financiada'!AB114+VÚ!AB114+'Desmonte Infr. IAP'!AB114+'TOTAL INVERSION IAP'!AB114+'VÚ IAP'!AB114+AA114</f>
        <v>0</v>
      </c>
      <c r="AC114" s="61">
        <f>+'Desmonte Infr. financiada'!AC114+'Inversión 1 financiada'!AC114+VÚ!AC114+'Desmonte Infr. IAP'!AC114+'TOTAL INVERSION IAP'!AC114+'VÚ IAP'!AC114+AB114</f>
        <v>0</v>
      </c>
      <c r="AD114" s="61">
        <f>+'Desmonte Infr. financiada'!AD114+'Inversión 1 financiada'!AD114+VÚ!AD114+'Desmonte Infr. IAP'!AD114+'TOTAL INVERSION IAP'!AD114+'VÚ IAP'!AD114+AC114</f>
        <v>0</v>
      </c>
      <c r="AE114" s="61">
        <f>+'Desmonte Infr. financiada'!AE114+'Inversión 1 financiada'!AE114+VÚ!AE114+'Desmonte Infr. IAP'!AE114+'TOTAL INVERSION IAP'!AE114+'VÚ IAP'!AE114+AD114</f>
        <v>0</v>
      </c>
      <c r="AF114" s="61">
        <f>+'Desmonte Infr. financiada'!AF114+'Inversión 1 financiada'!AF114+VÚ!AF114+'Desmonte Infr. IAP'!AF114+'TOTAL INVERSION IAP'!AF114+'VÚ IAP'!AF114+AE114</f>
        <v>0</v>
      </c>
      <c r="AG114" s="61">
        <f>+'Desmonte Infr. financiada'!AG114+'Inversión 1 financiada'!AG114+VÚ!AG114+'Desmonte Infr. IAP'!AG114+'TOTAL INVERSION IAP'!AG114+'VÚ IAP'!AG114+AF114</f>
        <v>0</v>
      </c>
      <c r="AH114" s="61">
        <f>+'Desmonte Infr. financiada'!AH114+'Inversión 1 financiada'!AH114+VÚ!AH114+'Desmonte Infr. IAP'!AH114+'TOTAL INVERSION IAP'!AH114+'VÚ IAP'!AH114+AG114</f>
        <v>0</v>
      </c>
      <c r="AI114" s="61">
        <f>+'Desmonte Infr. financiada'!AI114+'Inversión 1 financiada'!AI114+VÚ!AI114+'Desmonte Infr. IAP'!AI114+'TOTAL INVERSION IAP'!AI114+'VÚ IAP'!AI114+AH114</f>
        <v>0</v>
      </c>
      <c r="AJ114" s="61">
        <f>+'Desmonte Infr. financiada'!AJ114+'Inversión 1 financiada'!AJ114+VÚ!AJ114+'Desmonte Infr. IAP'!AJ114+'TOTAL INVERSION IAP'!AJ114+'VÚ IAP'!AJ114+AI114</f>
        <v>0</v>
      </c>
      <c r="AK114" s="61">
        <f>+'Desmonte Infr. financiada'!AK114+'Inversión 1 financiada'!AK114+VÚ!AK114+'Desmonte Infr. IAP'!AK114+'TOTAL INVERSION IAP'!AK114+'VÚ IAP'!AK114+AJ114</f>
        <v>0</v>
      </c>
    </row>
    <row r="115" spans="2:37" hidden="1" x14ac:dyDescent="0.25">
      <c r="B115" s="469" t="s">
        <v>107</v>
      </c>
      <c r="C115" s="62" t="str">
        <f>+VLOOKUP(B115,'resumen UCAP'!$A$5:$O$329,2,0)</f>
        <v>Proyector led 200w</v>
      </c>
      <c r="D115" s="63">
        <f>+'Desmonte Infr. financiada'!D115</f>
        <v>200</v>
      </c>
      <c r="E115" s="63" t="str">
        <f>+VLOOKUP(B115,'resumen UCAP'!$A$5:$O$329,3,0)</f>
        <v>Un</v>
      </c>
      <c r="F115" s="64">
        <f>+VLOOKUP(B115,'resumen UCAP'!$A$5:$O$329,15,0)</f>
        <v>2176396</v>
      </c>
      <c r="G115" s="61">
        <v>9</v>
      </c>
      <c r="H115" s="61">
        <f>+'Desmonte Infr. financiada'!H115+'Inversión 1 financiada'!H115+VÚ!H115+'Desmonte Infr. IAP'!H115+'TOTAL INVERSION IAP'!H115+'VÚ IAP'!H115+G115</f>
        <v>9</v>
      </c>
      <c r="I115" s="475">
        <f>+'Desmonte Infr. financiada'!I115+'Inversión 1 financiada'!I115+VÚ!I115+'Desmonte Infr. IAP'!I115+'TOTAL INVERSION IAP'!I115+'VÚ IAP'!I115+H115</f>
        <v>9</v>
      </c>
      <c r="J115" s="61">
        <f>+'Desmonte Infr. financiada'!J115+'Inversión 1 financiada'!J115+VÚ!J115+'Desmonte Infr. IAP'!J115+'TOTAL INVERSION IAP'!J115+'VÚ IAP'!J115+I115</f>
        <v>9</v>
      </c>
      <c r="K115" s="61">
        <f>+'Desmonte Infr. financiada'!K115+'Inversión 1 financiada'!K115+VÚ!K115+'Desmonte Infr. IAP'!K115+'TOTAL INVERSION IAP'!K115+'VÚ IAP'!K115+J115</f>
        <v>9</v>
      </c>
      <c r="L115" s="61">
        <f>+'Desmonte Infr. financiada'!L115+'Inversión 1 financiada'!L115+VÚ!L115+'Desmonte Infr. IAP'!L115+'TOTAL INVERSION IAP'!L115+'VÚ IAP'!L115+K115</f>
        <v>9</v>
      </c>
      <c r="M115" s="61">
        <f>+'Desmonte Infr. financiada'!M115+'Inversión 1 financiada'!M115+VÚ!M115+'Desmonte Infr. IAP'!M115+'TOTAL INVERSION IAP'!M115+'VÚ IAP'!M115+L115</f>
        <v>9</v>
      </c>
      <c r="N115" s="61">
        <f>+'Desmonte Infr. financiada'!N115+'Inversión 1 financiada'!N115+VÚ!N115+'Desmonte Infr. IAP'!N115+'TOTAL INVERSION IAP'!N115+'VÚ IAP'!N115+M115</f>
        <v>9</v>
      </c>
      <c r="O115" s="61">
        <f>+'Desmonte Infr. financiada'!O115+'Inversión 1 financiada'!O115+VÚ!O115+'Desmonte Infr. IAP'!O115+'TOTAL INVERSION IAP'!O115+'VÚ IAP'!O115+N115</f>
        <v>9</v>
      </c>
      <c r="P115" s="61">
        <f>+'Desmonte Infr. financiada'!P115+'Inversión 1 financiada'!P115+VÚ!P115+'Desmonte Infr. IAP'!P115+'TOTAL INVERSION IAP'!P115+'VÚ IAP'!P115+O115</f>
        <v>9</v>
      </c>
      <c r="Q115" s="61">
        <f>+'Desmonte Infr. financiada'!Q115+'Inversión 1 financiada'!Q115+VÚ!Q115+'Desmonte Infr. IAP'!Q115+'TOTAL INVERSION IAP'!Q115+'VÚ IAP'!Q115+P115</f>
        <v>9</v>
      </c>
      <c r="R115" s="61">
        <f>+'Desmonte Infr. financiada'!R115+'Inversión 1 financiada'!R115+VÚ!R115+'Desmonte Infr. IAP'!R115+'TOTAL INVERSION IAP'!R115+'VÚ IAP'!R115+Q115</f>
        <v>9</v>
      </c>
      <c r="S115" s="61">
        <f>+'Desmonte Infr. financiada'!S115+'Inversión 1 financiada'!S115+VÚ!S115+'Desmonte Infr. IAP'!S115+'TOTAL INVERSION IAP'!S115+'VÚ IAP'!S115+R115</f>
        <v>9</v>
      </c>
      <c r="T115" s="61">
        <f>+'Desmonte Infr. financiada'!T115+'Inversión 1 financiada'!T115+VÚ!T115+'Desmonte Infr. IAP'!T115+'TOTAL INVERSION IAP'!T115+'VÚ IAP'!T115+S115</f>
        <v>9</v>
      </c>
      <c r="U115" s="61">
        <f>+'Desmonte Infr. financiada'!U115+'Inversión 1 financiada'!U115+VÚ!U115+'Desmonte Infr. IAP'!U115+'TOTAL INVERSION IAP'!U115+'VÚ IAP'!U115+T115</f>
        <v>9</v>
      </c>
      <c r="V115" s="61">
        <f>+'Desmonte Infr. financiada'!V115+'Inversión 1 financiada'!V115+VÚ!V115+'Desmonte Infr. IAP'!V115+'TOTAL INVERSION IAP'!V115+'VÚ IAP'!V115+U115</f>
        <v>9</v>
      </c>
      <c r="W115" s="61">
        <f>+'Desmonte Infr. financiada'!W115+'Inversión 1 financiada'!W115+VÚ!W115+'Desmonte Infr. IAP'!W115+'TOTAL INVERSION IAP'!W115+'VÚ IAP'!W115+V115</f>
        <v>0</v>
      </c>
      <c r="X115" s="61">
        <f>+'Desmonte Infr. financiada'!X115+'Inversión 1 financiada'!X115+VÚ!X115+'Desmonte Infr. IAP'!X115+'TOTAL INVERSION IAP'!X115+'VÚ IAP'!X115+W115</f>
        <v>0</v>
      </c>
      <c r="Y115" s="61">
        <f>+'Desmonte Infr. financiada'!Y115+'Inversión 1 financiada'!Y115+VÚ!Y115+'Desmonte Infr. IAP'!Y115+'TOTAL INVERSION IAP'!Y115+'VÚ IAP'!Y115+X115</f>
        <v>0</v>
      </c>
      <c r="Z115" s="61">
        <f>+'Desmonte Infr. financiada'!Z115+'Inversión 1 financiada'!Z115+VÚ!Z115+'Desmonte Infr. IAP'!Z115+'TOTAL INVERSION IAP'!Z115+'VÚ IAP'!Z115+Y115</f>
        <v>0</v>
      </c>
      <c r="AA115" s="61">
        <f>+'Desmonte Infr. financiada'!AA115+'Inversión 1 financiada'!AA115+VÚ!AA115+'Desmonte Infr. IAP'!AA115+'TOTAL INVERSION IAP'!AA115+'VÚ IAP'!AA115+Z115</f>
        <v>0</v>
      </c>
      <c r="AB115" s="61">
        <f>+'Desmonte Infr. financiada'!AB115+'Inversión 1 financiada'!AB115+VÚ!AB115+'Desmonte Infr. IAP'!AB115+'TOTAL INVERSION IAP'!AB115+'VÚ IAP'!AB115+AA115</f>
        <v>0</v>
      </c>
      <c r="AC115" s="61">
        <f>+'Desmonte Infr. financiada'!AC115+'Inversión 1 financiada'!AC115+VÚ!AC115+'Desmonte Infr. IAP'!AC115+'TOTAL INVERSION IAP'!AC115+'VÚ IAP'!AC115+AB115</f>
        <v>0</v>
      </c>
      <c r="AD115" s="61">
        <f>+'Desmonte Infr. financiada'!AD115+'Inversión 1 financiada'!AD115+VÚ!AD115+'Desmonte Infr. IAP'!AD115+'TOTAL INVERSION IAP'!AD115+'VÚ IAP'!AD115+AC115</f>
        <v>0</v>
      </c>
      <c r="AE115" s="61">
        <f>+'Desmonte Infr. financiada'!AE115+'Inversión 1 financiada'!AE115+VÚ!AE115+'Desmonte Infr. IAP'!AE115+'TOTAL INVERSION IAP'!AE115+'VÚ IAP'!AE115+AD115</f>
        <v>0</v>
      </c>
      <c r="AF115" s="61">
        <f>+'Desmonte Infr. financiada'!AF115+'Inversión 1 financiada'!AF115+VÚ!AF115+'Desmonte Infr. IAP'!AF115+'TOTAL INVERSION IAP'!AF115+'VÚ IAP'!AF115+AE115</f>
        <v>0</v>
      </c>
      <c r="AG115" s="61">
        <f>+'Desmonte Infr. financiada'!AG115+'Inversión 1 financiada'!AG115+VÚ!AG115+'Desmonte Infr. IAP'!AG115+'TOTAL INVERSION IAP'!AG115+'VÚ IAP'!AG115+AF115</f>
        <v>0</v>
      </c>
      <c r="AH115" s="61">
        <f>+'Desmonte Infr. financiada'!AH115+'Inversión 1 financiada'!AH115+VÚ!AH115+'Desmonte Infr. IAP'!AH115+'TOTAL INVERSION IAP'!AH115+'VÚ IAP'!AH115+AG115</f>
        <v>0</v>
      </c>
      <c r="AI115" s="61">
        <f>+'Desmonte Infr. financiada'!AI115+'Inversión 1 financiada'!AI115+VÚ!AI115+'Desmonte Infr. IAP'!AI115+'TOTAL INVERSION IAP'!AI115+'VÚ IAP'!AI115+AH115</f>
        <v>0</v>
      </c>
      <c r="AJ115" s="61">
        <f>+'Desmonte Infr. financiada'!AJ115+'Inversión 1 financiada'!AJ115+VÚ!AJ115+'Desmonte Infr. IAP'!AJ115+'TOTAL INVERSION IAP'!AJ115+'VÚ IAP'!AJ115+AI115</f>
        <v>0</v>
      </c>
      <c r="AK115" s="61">
        <f>+'Desmonte Infr. financiada'!AK115+'Inversión 1 financiada'!AK115+VÚ!AK115+'Desmonte Infr. IAP'!AK115+'TOTAL INVERSION IAP'!AK115+'VÚ IAP'!AK115+AJ115</f>
        <v>0</v>
      </c>
    </row>
    <row r="116" spans="2:37" hidden="1" x14ac:dyDescent="0.25">
      <c r="B116" s="469" t="s">
        <v>108</v>
      </c>
      <c r="C116" s="62" t="str">
        <f>+VLOOKUP(B116,'resumen UCAP'!$A$5:$O$329,2,0)</f>
        <v>Luminaria picadelly 250w</v>
      </c>
      <c r="D116" s="63">
        <f>+'Desmonte Infr. financiada'!D116</f>
        <v>279</v>
      </c>
      <c r="E116" s="63" t="str">
        <f>+VLOOKUP(B116,'resumen UCAP'!$A$5:$O$329,3,0)</f>
        <v>Un</v>
      </c>
      <c r="F116" s="64">
        <f>+VLOOKUP(B116,'resumen UCAP'!$A$5:$O$329,15,0)</f>
        <v>680000</v>
      </c>
      <c r="G116" s="123">
        <v>6</v>
      </c>
      <c r="H116" s="61">
        <f>+'Desmonte Infr. financiada'!H116+'Inversión 1 financiada'!H116+VÚ!H116+'Desmonte Infr. IAP'!H116+'TOTAL INVERSION IAP'!H116+'VÚ IAP'!H116+G116</f>
        <v>0</v>
      </c>
      <c r="I116" s="475">
        <f>+'Desmonte Infr. financiada'!I116+'Inversión 1 financiada'!I116+VÚ!I116+'Desmonte Infr. IAP'!I116+'TOTAL INVERSION IAP'!I116+'VÚ IAP'!I116+H116</f>
        <v>0</v>
      </c>
      <c r="J116" s="61">
        <f>+'Desmonte Infr. financiada'!J116+'Inversión 1 financiada'!J116+VÚ!J116+'Desmonte Infr. IAP'!J116+'TOTAL INVERSION IAP'!J116+'VÚ IAP'!J116+I116</f>
        <v>0</v>
      </c>
      <c r="K116" s="61">
        <f>+'Desmonte Infr. financiada'!K116+'Inversión 1 financiada'!K116+VÚ!K116+'Desmonte Infr. IAP'!K116+'TOTAL INVERSION IAP'!K116+'VÚ IAP'!K116+J116</f>
        <v>0</v>
      </c>
      <c r="L116" s="61">
        <f>+'Desmonte Infr. financiada'!L116+'Inversión 1 financiada'!L116+VÚ!L116+'Desmonte Infr. IAP'!L116+'TOTAL INVERSION IAP'!L116+'VÚ IAP'!L116+K116</f>
        <v>0</v>
      </c>
      <c r="M116" s="61">
        <f>+'Desmonte Infr. financiada'!M116+'Inversión 1 financiada'!M116+VÚ!M116+'Desmonte Infr. IAP'!M116+'TOTAL INVERSION IAP'!M116+'VÚ IAP'!M116+L116</f>
        <v>0</v>
      </c>
      <c r="N116" s="61">
        <f>+'Desmonte Infr. financiada'!N116+'Inversión 1 financiada'!N116+VÚ!N116+'Desmonte Infr. IAP'!N116+'TOTAL INVERSION IAP'!N116+'VÚ IAP'!N116+M116</f>
        <v>0</v>
      </c>
      <c r="O116" s="61">
        <f>+'Desmonte Infr. financiada'!O116+'Inversión 1 financiada'!O116+VÚ!O116+'Desmonte Infr. IAP'!O116+'TOTAL INVERSION IAP'!O116+'VÚ IAP'!O116+N116</f>
        <v>0</v>
      </c>
      <c r="P116" s="61">
        <f>+'Desmonte Infr. financiada'!P116+'Inversión 1 financiada'!P116+VÚ!P116+'Desmonte Infr. IAP'!P116+'TOTAL INVERSION IAP'!P116+'VÚ IAP'!P116+O116</f>
        <v>0</v>
      </c>
      <c r="Q116" s="61">
        <f>+'Desmonte Infr. financiada'!Q116+'Inversión 1 financiada'!Q116+VÚ!Q116+'Desmonte Infr. IAP'!Q116+'TOTAL INVERSION IAP'!Q116+'VÚ IAP'!Q116+P116</f>
        <v>0</v>
      </c>
      <c r="R116" s="61">
        <f>+'Desmonte Infr. financiada'!R116+'Inversión 1 financiada'!R116+VÚ!R116+'Desmonte Infr. IAP'!R116+'TOTAL INVERSION IAP'!R116+'VÚ IAP'!R116+Q116</f>
        <v>0</v>
      </c>
      <c r="S116" s="61">
        <f>+'Desmonte Infr. financiada'!S116+'Inversión 1 financiada'!S116+VÚ!S116+'Desmonte Infr. IAP'!S116+'TOTAL INVERSION IAP'!S116+'VÚ IAP'!S116+R116</f>
        <v>0</v>
      </c>
      <c r="T116" s="61">
        <f>+'Desmonte Infr. financiada'!T116+'Inversión 1 financiada'!T116+VÚ!T116+'Desmonte Infr. IAP'!T116+'TOTAL INVERSION IAP'!T116+'VÚ IAP'!T116+S116</f>
        <v>0</v>
      </c>
      <c r="U116" s="61">
        <f>+'Desmonte Infr. financiada'!U116+'Inversión 1 financiada'!U116+VÚ!U116+'Desmonte Infr. IAP'!U116+'TOTAL INVERSION IAP'!U116+'VÚ IAP'!U116+T116</f>
        <v>0</v>
      </c>
      <c r="V116" s="61">
        <f>+'Desmonte Infr. financiada'!V116+'Inversión 1 financiada'!V116+VÚ!V116+'Desmonte Infr. IAP'!V116+'TOTAL INVERSION IAP'!V116+'VÚ IAP'!V116+U116</f>
        <v>0</v>
      </c>
      <c r="W116" s="61">
        <f>+'Desmonte Infr. financiada'!W116+'Inversión 1 financiada'!W116+VÚ!W116+'Desmonte Infr. IAP'!W116+'TOTAL INVERSION IAP'!W116+'VÚ IAP'!W116+V116</f>
        <v>0</v>
      </c>
      <c r="X116" s="61">
        <f>+'Desmonte Infr. financiada'!X116+'Inversión 1 financiada'!X116+VÚ!X116+'Desmonte Infr. IAP'!X116+'TOTAL INVERSION IAP'!X116+'VÚ IAP'!X116+W116</f>
        <v>0</v>
      </c>
      <c r="Y116" s="61">
        <f>+'Desmonte Infr. financiada'!Y116+'Inversión 1 financiada'!Y116+VÚ!Y116+'Desmonte Infr. IAP'!Y116+'TOTAL INVERSION IAP'!Y116+'VÚ IAP'!Y116+X116</f>
        <v>0</v>
      </c>
      <c r="Z116" s="61">
        <f>+'Desmonte Infr. financiada'!Z116+'Inversión 1 financiada'!Z116+VÚ!Z116+'Desmonte Infr. IAP'!Z116+'TOTAL INVERSION IAP'!Z116+'VÚ IAP'!Z116+Y116</f>
        <v>0</v>
      </c>
      <c r="AA116" s="61">
        <f>+'Desmonte Infr. financiada'!AA116+'Inversión 1 financiada'!AA116+VÚ!AA116+'Desmonte Infr. IAP'!AA116+'TOTAL INVERSION IAP'!AA116+'VÚ IAP'!AA116+Z116</f>
        <v>0</v>
      </c>
      <c r="AB116" s="61">
        <f>+'Desmonte Infr. financiada'!AB116+'Inversión 1 financiada'!AB116+VÚ!AB116+'Desmonte Infr. IAP'!AB116+'TOTAL INVERSION IAP'!AB116+'VÚ IAP'!AB116+AA116</f>
        <v>0</v>
      </c>
      <c r="AC116" s="61">
        <f>+'Desmonte Infr. financiada'!AC116+'Inversión 1 financiada'!AC116+VÚ!AC116+'Desmonte Infr. IAP'!AC116+'TOTAL INVERSION IAP'!AC116+'VÚ IAP'!AC116+AB116</f>
        <v>0</v>
      </c>
      <c r="AD116" s="61">
        <f>+'Desmonte Infr. financiada'!AD116+'Inversión 1 financiada'!AD116+VÚ!AD116+'Desmonte Infr. IAP'!AD116+'TOTAL INVERSION IAP'!AD116+'VÚ IAP'!AD116+AC116</f>
        <v>0</v>
      </c>
      <c r="AE116" s="61">
        <f>+'Desmonte Infr. financiada'!AE116+'Inversión 1 financiada'!AE116+VÚ!AE116+'Desmonte Infr. IAP'!AE116+'TOTAL INVERSION IAP'!AE116+'VÚ IAP'!AE116+AD116</f>
        <v>0</v>
      </c>
      <c r="AF116" s="61">
        <f>+'Desmonte Infr. financiada'!AF116+'Inversión 1 financiada'!AF116+VÚ!AF116+'Desmonte Infr. IAP'!AF116+'TOTAL INVERSION IAP'!AF116+'VÚ IAP'!AF116+AE116</f>
        <v>0</v>
      </c>
      <c r="AG116" s="61">
        <f>+'Desmonte Infr. financiada'!AG116+'Inversión 1 financiada'!AG116+VÚ!AG116+'Desmonte Infr. IAP'!AG116+'TOTAL INVERSION IAP'!AG116+'VÚ IAP'!AG116+AF116</f>
        <v>0</v>
      </c>
      <c r="AH116" s="61">
        <f>+'Desmonte Infr. financiada'!AH116+'Inversión 1 financiada'!AH116+VÚ!AH116+'Desmonte Infr. IAP'!AH116+'TOTAL INVERSION IAP'!AH116+'VÚ IAP'!AH116+AG116</f>
        <v>0</v>
      </c>
      <c r="AI116" s="61">
        <f>+'Desmonte Infr. financiada'!AI116+'Inversión 1 financiada'!AI116+VÚ!AI116+'Desmonte Infr. IAP'!AI116+'TOTAL INVERSION IAP'!AI116+'VÚ IAP'!AI116+AH116</f>
        <v>0</v>
      </c>
      <c r="AJ116" s="61">
        <f>+'Desmonte Infr. financiada'!AJ116+'Inversión 1 financiada'!AJ116+VÚ!AJ116+'Desmonte Infr. IAP'!AJ116+'TOTAL INVERSION IAP'!AJ116+'VÚ IAP'!AJ116+AI116</f>
        <v>0</v>
      </c>
      <c r="AK116" s="61">
        <f>+'Desmonte Infr. financiada'!AK116+'Inversión 1 financiada'!AK116+VÚ!AK116+'Desmonte Infr. IAP'!AK116+'TOTAL INVERSION IAP'!AK116+'VÚ IAP'!AK116+AJ116</f>
        <v>0</v>
      </c>
    </row>
    <row r="117" spans="2:37" hidden="1" x14ac:dyDescent="0.25">
      <c r="B117" s="469" t="s">
        <v>109</v>
      </c>
      <c r="C117" s="62" t="str">
        <f>+VLOOKUP(B117,'resumen UCAP'!$A$5:$O$329,2,0)</f>
        <v>ETIQUETA LUMINARIA LED 100W NUEVA</v>
      </c>
      <c r="D117" s="63">
        <f>+'Desmonte Infr. financiada'!D117</f>
        <v>100</v>
      </c>
      <c r="E117" s="63" t="str">
        <f>+VLOOKUP(B117,'resumen UCAP'!$A$5:$O$329,3,0)</f>
        <v>Un</v>
      </c>
      <c r="F117" s="64">
        <f>+VLOOKUP(B117,'resumen UCAP'!$A$5:$O$329,15,0)</f>
        <v>2060000</v>
      </c>
      <c r="G117" s="61">
        <v>7</v>
      </c>
      <c r="H117" s="61">
        <f>+'Desmonte Infr. financiada'!H117+'Inversión 1 financiada'!H117+VÚ!H117+'Desmonte Infr. IAP'!H117+'TOTAL INVERSION IAP'!H117+'VÚ IAP'!H117+G117</f>
        <v>7</v>
      </c>
      <c r="I117" s="475">
        <f>+'Desmonte Infr. financiada'!I117+'Inversión 1 financiada'!I117+VÚ!I117+'Desmonte Infr. IAP'!I117+'TOTAL INVERSION IAP'!I117+'VÚ IAP'!I117+H117</f>
        <v>7</v>
      </c>
      <c r="J117" s="61">
        <f>+'Desmonte Infr. financiada'!J117+'Inversión 1 financiada'!J117+VÚ!J117+'Desmonte Infr. IAP'!J117+'TOTAL INVERSION IAP'!J117+'VÚ IAP'!J117+I117</f>
        <v>7</v>
      </c>
      <c r="K117" s="61">
        <f>+'Desmonte Infr. financiada'!K117+'Inversión 1 financiada'!K117+VÚ!K117+'Desmonte Infr. IAP'!K117+'TOTAL INVERSION IAP'!K117+'VÚ IAP'!K117+J117</f>
        <v>7</v>
      </c>
      <c r="L117" s="61">
        <f>+'Desmonte Infr. financiada'!L117+'Inversión 1 financiada'!L117+VÚ!L117+'Desmonte Infr. IAP'!L117+'TOTAL INVERSION IAP'!L117+'VÚ IAP'!L117+K117</f>
        <v>7</v>
      </c>
      <c r="M117" s="61">
        <f>+'Desmonte Infr. financiada'!M117+'Inversión 1 financiada'!M117+VÚ!M117+'Desmonte Infr. IAP'!M117+'TOTAL INVERSION IAP'!M117+'VÚ IAP'!M117+L117</f>
        <v>7</v>
      </c>
      <c r="N117" s="61">
        <f>+'Desmonte Infr. financiada'!N117+'Inversión 1 financiada'!N117+VÚ!N117+'Desmonte Infr. IAP'!N117+'TOTAL INVERSION IAP'!N117+'VÚ IAP'!N117+M117</f>
        <v>7</v>
      </c>
      <c r="O117" s="61">
        <f>+'Desmonte Infr. financiada'!O117+'Inversión 1 financiada'!O117+VÚ!O117+'Desmonte Infr. IAP'!O117+'TOTAL INVERSION IAP'!O117+'VÚ IAP'!O117+N117</f>
        <v>7</v>
      </c>
      <c r="P117" s="61">
        <f>+'Desmonte Infr. financiada'!P117+'Inversión 1 financiada'!P117+VÚ!P117+'Desmonte Infr. IAP'!P117+'TOTAL INVERSION IAP'!P117+'VÚ IAP'!P117+O117</f>
        <v>7</v>
      </c>
      <c r="Q117" s="61">
        <f>+'Desmonte Infr. financiada'!Q117+'Inversión 1 financiada'!Q117+VÚ!Q117+'Desmonte Infr. IAP'!Q117+'TOTAL INVERSION IAP'!Q117+'VÚ IAP'!Q117+P117</f>
        <v>7</v>
      </c>
      <c r="R117" s="61">
        <f>+'Desmonte Infr. financiada'!R117+'Inversión 1 financiada'!R117+VÚ!R117+'Desmonte Infr. IAP'!R117+'TOTAL INVERSION IAP'!R117+'VÚ IAP'!R117+Q117</f>
        <v>7</v>
      </c>
      <c r="S117" s="61">
        <f>+'Desmonte Infr. financiada'!S117+'Inversión 1 financiada'!S117+VÚ!S117+'Desmonte Infr. IAP'!S117+'TOTAL INVERSION IAP'!S117+'VÚ IAP'!S117+R117</f>
        <v>7</v>
      </c>
      <c r="T117" s="61">
        <f>+'Desmonte Infr. financiada'!T117+'Inversión 1 financiada'!T117+VÚ!T117+'Desmonte Infr. IAP'!T117+'TOTAL INVERSION IAP'!T117+'VÚ IAP'!T117+S117</f>
        <v>7</v>
      </c>
      <c r="U117" s="61">
        <f>+'Desmonte Infr. financiada'!U117+'Inversión 1 financiada'!U117+VÚ!U117+'Desmonte Infr. IAP'!U117+'TOTAL INVERSION IAP'!U117+'VÚ IAP'!U117+T117</f>
        <v>7</v>
      </c>
      <c r="V117" s="61">
        <f>+'Desmonte Infr. financiada'!V117+'Inversión 1 financiada'!V117+VÚ!V117+'Desmonte Infr. IAP'!V117+'TOTAL INVERSION IAP'!V117+'VÚ IAP'!V117+U117</f>
        <v>7</v>
      </c>
      <c r="W117" s="61">
        <f>+'Desmonte Infr. financiada'!W117+'Inversión 1 financiada'!W117+VÚ!W117+'Desmonte Infr. IAP'!W117+'TOTAL INVERSION IAP'!W117+'VÚ IAP'!W117+V117</f>
        <v>0</v>
      </c>
      <c r="X117" s="61">
        <f>+'Desmonte Infr. financiada'!X117+'Inversión 1 financiada'!X117+VÚ!X117+'Desmonte Infr. IAP'!X117+'TOTAL INVERSION IAP'!X117+'VÚ IAP'!X117+W117</f>
        <v>0</v>
      </c>
      <c r="Y117" s="61">
        <f>+'Desmonte Infr. financiada'!Y117+'Inversión 1 financiada'!Y117+VÚ!Y117+'Desmonte Infr. IAP'!Y117+'TOTAL INVERSION IAP'!Y117+'VÚ IAP'!Y117+X117</f>
        <v>0</v>
      </c>
      <c r="Z117" s="61">
        <f>+'Desmonte Infr. financiada'!Z117+'Inversión 1 financiada'!Z117+VÚ!Z117+'Desmonte Infr. IAP'!Z117+'TOTAL INVERSION IAP'!Z117+'VÚ IAP'!Z117+Y117</f>
        <v>0</v>
      </c>
      <c r="AA117" s="61">
        <f>+'Desmonte Infr. financiada'!AA117+'Inversión 1 financiada'!AA117+VÚ!AA117+'Desmonte Infr. IAP'!AA117+'TOTAL INVERSION IAP'!AA117+'VÚ IAP'!AA117+Z117</f>
        <v>0</v>
      </c>
      <c r="AB117" s="61">
        <f>+'Desmonte Infr. financiada'!AB117+'Inversión 1 financiada'!AB117+VÚ!AB117+'Desmonte Infr. IAP'!AB117+'TOTAL INVERSION IAP'!AB117+'VÚ IAP'!AB117+AA117</f>
        <v>0</v>
      </c>
      <c r="AC117" s="61">
        <f>+'Desmonte Infr. financiada'!AC117+'Inversión 1 financiada'!AC117+VÚ!AC117+'Desmonte Infr. IAP'!AC117+'TOTAL INVERSION IAP'!AC117+'VÚ IAP'!AC117+AB117</f>
        <v>0</v>
      </c>
      <c r="AD117" s="61">
        <f>+'Desmonte Infr. financiada'!AD117+'Inversión 1 financiada'!AD117+VÚ!AD117+'Desmonte Infr. IAP'!AD117+'TOTAL INVERSION IAP'!AD117+'VÚ IAP'!AD117+AC117</f>
        <v>0</v>
      </c>
      <c r="AE117" s="61">
        <f>+'Desmonte Infr. financiada'!AE117+'Inversión 1 financiada'!AE117+VÚ!AE117+'Desmonte Infr. IAP'!AE117+'TOTAL INVERSION IAP'!AE117+'VÚ IAP'!AE117+AD117</f>
        <v>0</v>
      </c>
      <c r="AF117" s="61">
        <f>+'Desmonte Infr. financiada'!AF117+'Inversión 1 financiada'!AF117+VÚ!AF117+'Desmonte Infr. IAP'!AF117+'TOTAL INVERSION IAP'!AF117+'VÚ IAP'!AF117+AE117</f>
        <v>0</v>
      </c>
      <c r="AG117" s="61">
        <f>+'Desmonte Infr. financiada'!AG117+'Inversión 1 financiada'!AG117+VÚ!AG117+'Desmonte Infr. IAP'!AG117+'TOTAL INVERSION IAP'!AG117+'VÚ IAP'!AG117+AF117</f>
        <v>0</v>
      </c>
      <c r="AH117" s="61">
        <f>+'Desmonte Infr. financiada'!AH117+'Inversión 1 financiada'!AH117+VÚ!AH117+'Desmonte Infr. IAP'!AH117+'TOTAL INVERSION IAP'!AH117+'VÚ IAP'!AH117+AG117</f>
        <v>0</v>
      </c>
      <c r="AI117" s="61">
        <f>+'Desmonte Infr. financiada'!AI117+'Inversión 1 financiada'!AI117+VÚ!AI117+'Desmonte Infr. IAP'!AI117+'TOTAL INVERSION IAP'!AI117+'VÚ IAP'!AI117+AH117</f>
        <v>0</v>
      </c>
      <c r="AJ117" s="61">
        <f>+'Desmonte Infr. financiada'!AJ117+'Inversión 1 financiada'!AJ117+VÚ!AJ117+'Desmonte Infr. IAP'!AJ117+'TOTAL INVERSION IAP'!AJ117+'VÚ IAP'!AJ117+AI117</f>
        <v>0</v>
      </c>
      <c r="AK117" s="61">
        <f>+'Desmonte Infr. financiada'!AK117+'Inversión 1 financiada'!AK117+VÚ!AK117+'Desmonte Infr. IAP'!AK117+'TOTAL INVERSION IAP'!AK117+'VÚ IAP'!AK117+AJ117</f>
        <v>0</v>
      </c>
    </row>
    <row r="118" spans="2:37" hidden="1" x14ac:dyDescent="0.25">
      <c r="B118" s="469" t="s">
        <v>110</v>
      </c>
      <c r="C118" s="62" t="str">
        <f>+VLOOKUP(B118,'resumen UCAP'!$A$5:$O$329,2,0)</f>
        <v>PROYECTOR LED 400W APOLO</v>
      </c>
      <c r="D118" s="63">
        <f>+'Desmonte Infr. financiada'!D118</f>
        <v>400</v>
      </c>
      <c r="E118" s="63" t="str">
        <f>+VLOOKUP(B118,'resumen UCAP'!$A$5:$O$329,3,0)</f>
        <v>Un</v>
      </c>
      <c r="F118" s="64">
        <f>+VLOOKUP(B118,'resumen UCAP'!$A$5:$O$329,15,0)</f>
        <v>2980712</v>
      </c>
      <c r="G118" s="61">
        <v>13</v>
      </c>
      <c r="H118" s="61">
        <f>+'Desmonte Infr. financiada'!H118+'Inversión 1 financiada'!H118+VÚ!H118+'Desmonte Infr. IAP'!H118+'TOTAL INVERSION IAP'!H118+'VÚ IAP'!H118+G118</f>
        <v>13</v>
      </c>
      <c r="I118" s="475">
        <f>+'Desmonte Infr. financiada'!I118+'Inversión 1 financiada'!I118+VÚ!I118+'Desmonte Infr. IAP'!I118+'TOTAL INVERSION IAP'!I118+'VÚ IAP'!I118+H118</f>
        <v>13</v>
      </c>
      <c r="J118" s="61">
        <f>+'Desmonte Infr. financiada'!J118+'Inversión 1 financiada'!J118+VÚ!J118+'Desmonte Infr. IAP'!J118+'TOTAL INVERSION IAP'!J118+'VÚ IAP'!J118+I118</f>
        <v>13</v>
      </c>
      <c r="K118" s="61">
        <f>+'Desmonte Infr. financiada'!K118+'Inversión 1 financiada'!K118+VÚ!K118+'Desmonte Infr. IAP'!K118+'TOTAL INVERSION IAP'!K118+'VÚ IAP'!K118+J118</f>
        <v>13</v>
      </c>
      <c r="L118" s="61">
        <f>+'Desmonte Infr. financiada'!L118+'Inversión 1 financiada'!L118+VÚ!L118+'Desmonte Infr. IAP'!L118+'TOTAL INVERSION IAP'!L118+'VÚ IAP'!L118+K118</f>
        <v>13</v>
      </c>
      <c r="M118" s="61">
        <f>+'Desmonte Infr. financiada'!M118+'Inversión 1 financiada'!M118+VÚ!M118+'Desmonte Infr. IAP'!M118+'TOTAL INVERSION IAP'!M118+'VÚ IAP'!M118+L118</f>
        <v>13</v>
      </c>
      <c r="N118" s="61">
        <f>+'Desmonte Infr. financiada'!N118+'Inversión 1 financiada'!N118+VÚ!N118+'Desmonte Infr. IAP'!N118+'TOTAL INVERSION IAP'!N118+'VÚ IAP'!N118+M118</f>
        <v>13</v>
      </c>
      <c r="O118" s="61">
        <f>+'Desmonte Infr. financiada'!O118+'Inversión 1 financiada'!O118+VÚ!O118+'Desmonte Infr. IAP'!O118+'TOTAL INVERSION IAP'!O118+'VÚ IAP'!O118+N118</f>
        <v>13</v>
      </c>
      <c r="P118" s="61">
        <f>+'Desmonte Infr. financiada'!P118+'Inversión 1 financiada'!P118+VÚ!P118+'Desmonte Infr. IAP'!P118+'TOTAL INVERSION IAP'!P118+'VÚ IAP'!P118+O118</f>
        <v>13</v>
      </c>
      <c r="Q118" s="61">
        <f>+'Desmonte Infr. financiada'!Q118+'Inversión 1 financiada'!Q118+VÚ!Q118+'Desmonte Infr. IAP'!Q118+'TOTAL INVERSION IAP'!Q118+'VÚ IAP'!Q118+P118</f>
        <v>13</v>
      </c>
      <c r="R118" s="61">
        <f>+'Desmonte Infr. financiada'!R118+'Inversión 1 financiada'!R118+VÚ!R118+'Desmonte Infr. IAP'!R118+'TOTAL INVERSION IAP'!R118+'VÚ IAP'!R118+Q118</f>
        <v>13</v>
      </c>
      <c r="S118" s="61">
        <f>+'Desmonte Infr. financiada'!S118+'Inversión 1 financiada'!S118+VÚ!S118+'Desmonte Infr. IAP'!S118+'TOTAL INVERSION IAP'!S118+'VÚ IAP'!S118+R118</f>
        <v>13</v>
      </c>
      <c r="T118" s="61">
        <f>+'Desmonte Infr. financiada'!T118+'Inversión 1 financiada'!T118+VÚ!T118+'Desmonte Infr. IAP'!T118+'TOTAL INVERSION IAP'!T118+'VÚ IAP'!T118+S118</f>
        <v>13</v>
      </c>
      <c r="U118" s="61">
        <f>+'Desmonte Infr. financiada'!U118+'Inversión 1 financiada'!U118+VÚ!U118+'Desmonte Infr. IAP'!U118+'TOTAL INVERSION IAP'!U118+'VÚ IAP'!U118+T118</f>
        <v>13</v>
      </c>
      <c r="V118" s="61">
        <f>+'Desmonte Infr. financiada'!V118+'Inversión 1 financiada'!V118+VÚ!V118+'Desmonte Infr. IAP'!V118+'TOTAL INVERSION IAP'!V118+'VÚ IAP'!V118+U118</f>
        <v>13</v>
      </c>
      <c r="W118" s="61">
        <f>+'Desmonte Infr. financiada'!W118+'Inversión 1 financiada'!W118+VÚ!W118+'Desmonte Infr. IAP'!W118+'TOTAL INVERSION IAP'!W118+'VÚ IAP'!W118+V118</f>
        <v>0</v>
      </c>
      <c r="X118" s="61">
        <f>+'Desmonte Infr. financiada'!X118+'Inversión 1 financiada'!X118+VÚ!X118+'Desmonte Infr. IAP'!X118+'TOTAL INVERSION IAP'!X118+'VÚ IAP'!X118+W118</f>
        <v>0</v>
      </c>
      <c r="Y118" s="61">
        <f>+'Desmonte Infr. financiada'!Y118+'Inversión 1 financiada'!Y118+VÚ!Y118+'Desmonte Infr. IAP'!Y118+'TOTAL INVERSION IAP'!Y118+'VÚ IAP'!Y118+X118</f>
        <v>0</v>
      </c>
      <c r="Z118" s="61">
        <f>+'Desmonte Infr. financiada'!Z118+'Inversión 1 financiada'!Z118+VÚ!Z118+'Desmonte Infr. IAP'!Z118+'TOTAL INVERSION IAP'!Z118+'VÚ IAP'!Z118+Y118</f>
        <v>0</v>
      </c>
      <c r="AA118" s="61">
        <f>+'Desmonte Infr. financiada'!AA118+'Inversión 1 financiada'!AA118+VÚ!AA118+'Desmonte Infr. IAP'!AA118+'TOTAL INVERSION IAP'!AA118+'VÚ IAP'!AA118+Z118</f>
        <v>0</v>
      </c>
      <c r="AB118" s="61">
        <f>+'Desmonte Infr. financiada'!AB118+'Inversión 1 financiada'!AB118+VÚ!AB118+'Desmonte Infr. IAP'!AB118+'TOTAL INVERSION IAP'!AB118+'VÚ IAP'!AB118+AA118</f>
        <v>0</v>
      </c>
      <c r="AC118" s="61">
        <f>+'Desmonte Infr. financiada'!AC118+'Inversión 1 financiada'!AC118+VÚ!AC118+'Desmonte Infr. IAP'!AC118+'TOTAL INVERSION IAP'!AC118+'VÚ IAP'!AC118+AB118</f>
        <v>0</v>
      </c>
      <c r="AD118" s="61">
        <f>+'Desmonte Infr. financiada'!AD118+'Inversión 1 financiada'!AD118+VÚ!AD118+'Desmonte Infr. IAP'!AD118+'TOTAL INVERSION IAP'!AD118+'VÚ IAP'!AD118+AC118</f>
        <v>0</v>
      </c>
      <c r="AE118" s="61">
        <f>+'Desmonte Infr. financiada'!AE118+'Inversión 1 financiada'!AE118+VÚ!AE118+'Desmonte Infr. IAP'!AE118+'TOTAL INVERSION IAP'!AE118+'VÚ IAP'!AE118+AD118</f>
        <v>0</v>
      </c>
      <c r="AF118" s="61">
        <f>+'Desmonte Infr. financiada'!AF118+'Inversión 1 financiada'!AF118+VÚ!AF118+'Desmonte Infr. IAP'!AF118+'TOTAL INVERSION IAP'!AF118+'VÚ IAP'!AF118+AE118</f>
        <v>0</v>
      </c>
      <c r="AG118" s="61">
        <f>+'Desmonte Infr. financiada'!AG118+'Inversión 1 financiada'!AG118+VÚ!AG118+'Desmonte Infr. IAP'!AG118+'TOTAL INVERSION IAP'!AG118+'VÚ IAP'!AG118+AF118</f>
        <v>0</v>
      </c>
      <c r="AH118" s="61">
        <f>+'Desmonte Infr. financiada'!AH118+'Inversión 1 financiada'!AH118+VÚ!AH118+'Desmonte Infr. IAP'!AH118+'TOTAL INVERSION IAP'!AH118+'VÚ IAP'!AH118+AG118</f>
        <v>0</v>
      </c>
      <c r="AI118" s="61">
        <f>+'Desmonte Infr. financiada'!AI118+'Inversión 1 financiada'!AI118+VÚ!AI118+'Desmonte Infr. IAP'!AI118+'TOTAL INVERSION IAP'!AI118+'VÚ IAP'!AI118+AH118</f>
        <v>0</v>
      </c>
      <c r="AJ118" s="61">
        <f>+'Desmonte Infr. financiada'!AJ118+'Inversión 1 financiada'!AJ118+VÚ!AJ118+'Desmonte Infr. IAP'!AJ118+'TOTAL INVERSION IAP'!AJ118+'VÚ IAP'!AJ118+AI118</f>
        <v>0</v>
      </c>
      <c r="AK118" s="61">
        <f>+'Desmonte Infr. financiada'!AK118+'Inversión 1 financiada'!AK118+VÚ!AK118+'Desmonte Infr. IAP'!AK118+'TOTAL INVERSION IAP'!AK118+'VÚ IAP'!AK118+AJ118</f>
        <v>0</v>
      </c>
    </row>
    <row r="119" spans="2:37" hidden="1" x14ac:dyDescent="0.25">
      <c r="B119" s="469" t="s">
        <v>111</v>
      </c>
      <c r="C119" s="62" t="str">
        <f>+VLOOKUP(B119,'resumen UCAP'!$A$5:$O$329,2,0)</f>
        <v>ETIQUETA LUMINARIA 70W NA</v>
      </c>
      <c r="D119" s="63">
        <f>+'Desmonte Infr. financiada'!D119</f>
        <v>81</v>
      </c>
      <c r="E119" s="63" t="str">
        <f>+VLOOKUP(B119,'resumen UCAP'!$A$5:$O$329,3,0)</f>
        <v>Un</v>
      </c>
      <c r="F119" s="64">
        <f>+VLOOKUP(B119,'resumen UCAP'!$A$5:$O$329,15,0)</f>
        <v>201799</v>
      </c>
      <c r="G119" s="123">
        <v>3</v>
      </c>
      <c r="H119" s="61">
        <f>+'Desmonte Infr. financiada'!H119+'Inversión 1 financiada'!H119+VÚ!H119+'Desmonte Infr. IAP'!H119+'TOTAL INVERSION IAP'!H119+'VÚ IAP'!H119+G119</f>
        <v>0</v>
      </c>
      <c r="I119" s="475">
        <f>+'Desmonte Infr. financiada'!I119+'Inversión 1 financiada'!I119+VÚ!I119+'Desmonte Infr. IAP'!I119+'TOTAL INVERSION IAP'!I119+'VÚ IAP'!I119+H119</f>
        <v>0</v>
      </c>
      <c r="J119" s="61">
        <f>+'Desmonte Infr. financiada'!J119+'Inversión 1 financiada'!J119+VÚ!J119+'Desmonte Infr. IAP'!J119+'TOTAL INVERSION IAP'!J119+'VÚ IAP'!J119+I119</f>
        <v>0</v>
      </c>
      <c r="K119" s="61">
        <f>+'Desmonte Infr. financiada'!K119+'Inversión 1 financiada'!K119+VÚ!K119+'Desmonte Infr. IAP'!K119+'TOTAL INVERSION IAP'!K119+'VÚ IAP'!K119+J119</f>
        <v>0</v>
      </c>
      <c r="L119" s="61">
        <f>+'Desmonte Infr. financiada'!L119+'Inversión 1 financiada'!L119+VÚ!L119+'Desmonte Infr. IAP'!L119+'TOTAL INVERSION IAP'!L119+'VÚ IAP'!L119+K119</f>
        <v>0</v>
      </c>
      <c r="M119" s="61">
        <f>+'Desmonte Infr. financiada'!M119+'Inversión 1 financiada'!M119+VÚ!M119+'Desmonte Infr. IAP'!M119+'TOTAL INVERSION IAP'!M119+'VÚ IAP'!M119+L119</f>
        <v>0</v>
      </c>
      <c r="N119" s="61">
        <f>+'Desmonte Infr. financiada'!N119+'Inversión 1 financiada'!N119+VÚ!N119+'Desmonte Infr. IAP'!N119+'TOTAL INVERSION IAP'!N119+'VÚ IAP'!N119+M119</f>
        <v>0</v>
      </c>
      <c r="O119" s="61">
        <f>+'Desmonte Infr. financiada'!O119+'Inversión 1 financiada'!O119+VÚ!O119+'Desmonte Infr. IAP'!O119+'TOTAL INVERSION IAP'!O119+'VÚ IAP'!O119+N119</f>
        <v>0</v>
      </c>
      <c r="P119" s="61">
        <f>+'Desmonte Infr. financiada'!P119+'Inversión 1 financiada'!P119+VÚ!P119+'Desmonte Infr. IAP'!P119+'TOTAL INVERSION IAP'!P119+'VÚ IAP'!P119+O119</f>
        <v>0</v>
      </c>
      <c r="Q119" s="61">
        <f>+'Desmonte Infr. financiada'!Q119+'Inversión 1 financiada'!Q119+VÚ!Q119+'Desmonte Infr. IAP'!Q119+'TOTAL INVERSION IAP'!Q119+'VÚ IAP'!Q119+P119</f>
        <v>0</v>
      </c>
      <c r="R119" s="61">
        <f>+'Desmonte Infr. financiada'!R119+'Inversión 1 financiada'!R119+VÚ!R119+'Desmonte Infr. IAP'!R119+'TOTAL INVERSION IAP'!R119+'VÚ IAP'!R119+Q119</f>
        <v>0</v>
      </c>
      <c r="S119" s="61">
        <f>+'Desmonte Infr. financiada'!S119+'Inversión 1 financiada'!S119+VÚ!S119+'Desmonte Infr. IAP'!S119+'TOTAL INVERSION IAP'!S119+'VÚ IAP'!S119+R119</f>
        <v>0</v>
      </c>
      <c r="T119" s="61">
        <f>+'Desmonte Infr. financiada'!T119+'Inversión 1 financiada'!T119+VÚ!T119+'Desmonte Infr. IAP'!T119+'TOTAL INVERSION IAP'!T119+'VÚ IAP'!T119+S119</f>
        <v>0</v>
      </c>
      <c r="U119" s="61">
        <f>+'Desmonte Infr. financiada'!U119+'Inversión 1 financiada'!U119+VÚ!U119+'Desmonte Infr. IAP'!U119+'TOTAL INVERSION IAP'!U119+'VÚ IAP'!U119+T119</f>
        <v>0</v>
      </c>
      <c r="V119" s="61">
        <f>+'Desmonte Infr. financiada'!V119+'Inversión 1 financiada'!V119+VÚ!V119+'Desmonte Infr. IAP'!V119+'TOTAL INVERSION IAP'!V119+'VÚ IAP'!V119+U119</f>
        <v>0</v>
      </c>
      <c r="W119" s="61">
        <f>+'Desmonte Infr. financiada'!W119+'Inversión 1 financiada'!W119+VÚ!W119+'Desmonte Infr. IAP'!W119+'TOTAL INVERSION IAP'!W119+'VÚ IAP'!W119+V119</f>
        <v>0</v>
      </c>
      <c r="X119" s="61">
        <f>+'Desmonte Infr. financiada'!X119+'Inversión 1 financiada'!X119+VÚ!X119+'Desmonte Infr. IAP'!X119+'TOTAL INVERSION IAP'!X119+'VÚ IAP'!X119+W119</f>
        <v>0</v>
      </c>
      <c r="Y119" s="61">
        <f>+'Desmonte Infr. financiada'!Y119+'Inversión 1 financiada'!Y119+VÚ!Y119+'Desmonte Infr. IAP'!Y119+'TOTAL INVERSION IAP'!Y119+'VÚ IAP'!Y119+X119</f>
        <v>0</v>
      </c>
      <c r="Z119" s="61">
        <f>+'Desmonte Infr. financiada'!Z119+'Inversión 1 financiada'!Z119+VÚ!Z119+'Desmonte Infr. IAP'!Z119+'TOTAL INVERSION IAP'!Z119+'VÚ IAP'!Z119+Y119</f>
        <v>0</v>
      </c>
      <c r="AA119" s="61">
        <f>+'Desmonte Infr. financiada'!AA119+'Inversión 1 financiada'!AA119+VÚ!AA119+'Desmonte Infr. IAP'!AA119+'TOTAL INVERSION IAP'!AA119+'VÚ IAP'!AA119+Z119</f>
        <v>0</v>
      </c>
      <c r="AB119" s="61">
        <f>+'Desmonte Infr. financiada'!AB119+'Inversión 1 financiada'!AB119+VÚ!AB119+'Desmonte Infr. IAP'!AB119+'TOTAL INVERSION IAP'!AB119+'VÚ IAP'!AB119+AA119</f>
        <v>0</v>
      </c>
      <c r="AC119" s="61">
        <f>+'Desmonte Infr. financiada'!AC119+'Inversión 1 financiada'!AC119+VÚ!AC119+'Desmonte Infr. IAP'!AC119+'TOTAL INVERSION IAP'!AC119+'VÚ IAP'!AC119+AB119</f>
        <v>0</v>
      </c>
      <c r="AD119" s="61">
        <f>+'Desmonte Infr. financiada'!AD119+'Inversión 1 financiada'!AD119+VÚ!AD119+'Desmonte Infr. IAP'!AD119+'TOTAL INVERSION IAP'!AD119+'VÚ IAP'!AD119+AC119</f>
        <v>0</v>
      </c>
      <c r="AE119" s="61">
        <f>+'Desmonte Infr. financiada'!AE119+'Inversión 1 financiada'!AE119+VÚ!AE119+'Desmonte Infr. IAP'!AE119+'TOTAL INVERSION IAP'!AE119+'VÚ IAP'!AE119+AD119</f>
        <v>0</v>
      </c>
      <c r="AF119" s="61">
        <f>+'Desmonte Infr. financiada'!AF119+'Inversión 1 financiada'!AF119+VÚ!AF119+'Desmonte Infr. IAP'!AF119+'TOTAL INVERSION IAP'!AF119+'VÚ IAP'!AF119+AE119</f>
        <v>0</v>
      </c>
      <c r="AG119" s="61">
        <f>+'Desmonte Infr. financiada'!AG119+'Inversión 1 financiada'!AG119+VÚ!AG119+'Desmonte Infr. IAP'!AG119+'TOTAL INVERSION IAP'!AG119+'VÚ IAP'!AG119+AF119</f>
        <v>0</v>
      </c>
      <c r="AH119" s="61">
        <f>+'Desmonte Infr. financiada'!AH119+'Inversión 1 financiada'!AH119+VÚ!AH119+'Desmonte Infr. IAP'!AH119+'TOTAL INVERSION IAP'!AH119+'VÚ IAP'!AH119+AG119</f>
        <v>0</v>
      </c>
      <c r="AI119" s="61">
        <f>+'Desmonte Infr. financiada'!AI119+'Inversión 1 financiada'!AI119+VÚ!AI119+'Desmonte Infr. IAP'!AI119+'TOTAL INVERSION IAP'!AI119+'VÚ IAP'!AI119+AH119</f>
        <v>0</v>
      </c>
      <c r="AJ119" s="61">
        <f>+'Desmonte Infr. financiada'!AJ119+'Inversión 1 financiada'!AJ119+VÚ!AJ119+'Desmonte Infr. IAP'!AJ119+'TOTAL INVERSION IAP'!AJ119+'VÚ IAP'!AJ119+AI119</f>
        <v>0</v>
      </c>
      <c r="AK119" s="61">
        <f>+'Desmonte Infr. financiada'!AK119+'Inversión 1 financiada'!AK119+VÚ!AK119+'Desmonte Infr. IAP'!AK119+'TOTAL INVERSION IAP'!AK119+'VÚ IAP'!AK119+AJ119</f>
        <v>0</v>
      </c>
    </row>
    <row r="120" spans="2:37" hidden="1" x14ac:dyDescent="0.25">
      <c r="B120" s="469" t="s">
        <v>532</v>
      </c>
      <c r="C120" s="62" t="str">
        <f>+VLOOKUP(B120,'resumen UCAP'!$A$5:$O$329,2,0)</f>
        <v>PROYECTOR MH 250W SEGUND</v>
      </c>
      <c r="D120" s="63">
        <f>+'Desmonte Infr. financiada'!D120</f>
        <v>279</v>
      </c>
      <c r="E120" s="63" t="str">
        <f>+VLOOKUP(B120,'resumen UCAP'!$A$5:$O$329,3,0)</f>
        <v>Un</v>
      </c>
      <c r="F120" s="64">
        <f>+VLOOKUP(B120,'resumen UCAP'!$A$5:$O$329,15,0)</f>
        <v>413027</v>
      </c>
      <c r="G120" s="124">
        <v>1</v>
      </c>
      <c r="H120" s="61">
        <f>+'Desmonte Infr. financiada'!H120+'Inversión 1 financiada'!H120+VÚ!H120+'Desmonte Infr. IAP'!H120+'TOTAL INVERSION IAP'!H120+'VÚ IAP'!H120+G120</f>
        <v>0</v>
      </c>
      <c r="I120" s="475">
        <f>+'Desmonte Infr. financiada'!I120+'Inversión 1 financiada'!I120+VÚ!I120+'Desmonte Infr. IAP'!I120+'TOTAL INVERSION IAP'!I120+'VÚ IAP'!I120+H120</f>
        <v>0</v>
      </c>
      <c r="J120" s="61">
        <f>+'Desmonte Infr. financiada'!J120+'Inversión 1 financiada'!J120+VÚ!J120+'Desmonte Infr. IAP'!J120+'TOTAL INVERSION IAP'!J120+'VÚ IAP'!J120+I120</f>
        <v>0</v>
      </c>
      <c r="K120" s="61">
        <f>+'Desmonte Infr. financiada'!K120+'Inversión 1 financiada'!K120+VÚ!K120+'Desmonte Infr. IAP'!K120+'TOTAL INVERSION IAP'!K120+'VÚ IAP'!K120+J120</f>
        <v>0</v>
      </c>
      <c r="L120" s="61">
        <f>+'Desmonte Infr. financiada'!L120+'Inversión 1 financiada'!L120+VÚ!L120+'Desmonte Infr. IAP'!L120+'TOTAL INVERSION IAP'!L120+'VÚ IAP'!L120+K120</f>
        <v>0</v>
      </c>
      <c r="M120" s="61">
        <f>+'Desmonte Infr. financiada'!M120+'Inversión 1 financiada'!M120+VÚ!M120+'Desmonte Infr. IAP'!M120+'TOTAL INVERSION IAP'!M120+'VÚ IAP'!M120+L120</f>
        <v>0</v>
      </c>
      <c r="N120" s="61">
        <f>+'Desmonte Infr. financiada'!N120+'Inversión 1 financiada'!N120+VÚ!N120+'Desmonte Infr. IAP'!N120+'TOTAL INVERSION IAP'!N120+'VÚ IAP'!N120+M120</f>
        <v>0</v>
      </c>
      <c r="O120" s="61">
        <f>+'Desmonte Infr. financiada'!O120+'Inversión 1 financiada'!O120+VÚ!O120+'Desmonte Infr. IAP'!O120+'TOTAL INVERSION IAP'!O120+'VÚ IAP'!O120+N120</f>
        <v>0</v>
      </c>
      <c r="P120" s="61">
        <f>+'Desmonte Infr. financiada'!P120+'Inversión 1 financiada'!P120+VÚ!P120+'Desmonte Infr. IAP'!P120+'TOTAL INVERSION IAP'!P120+'VÚ IAP'!P120+O120</f>
        <v>0</v>
      </c>
      <c r="Q120" s="61">
        <f>+'Desmonte Infr. financiada'!Q120+'Inversión 1 financiada'!Q120+VÚ!Q120+'Desmonte Infr. IAP'!Q120+'TOTAL INVERSION IAP'!Q120+'VÚ IAP'!Q120+P120</f>
        <v>0</v>
      </c>
      <c r="R120" s="61">
        <f>+'Desmonte Infr. financiada'!R120+'Inversión 1 financiada'!R120+VÚ!R120+'Desmonte Infr. IAP'!R120+'TOTAL INVERSION IAP'!R120+'VÚ IAP'!R120+Q120</f>
        <v>0</v>
      </c>
      <c r="S120" s="61">
        <f>+'Desmonte Infr. financiada'!S120+'Inversión 1 financiada'!S120+VÚ!S120+'Desmonte Infr. IAP'!S120+'TOTAL INVERSION IAP'!S120+'VÚ IAP'!S120+R120</f>
        <v>0</v>
      </c>
      <c r="T120" s="61">
        <f>+'Desmonte Infr. financiada'!T120+'Inversión 1 financiada'!T120+VÚ!T120+'Desmonte Infr. IAP'!T120+'TOTAL INVERSION IAP'!T120+'VÚ IAP'!T120+S120</f>
        <v>0</v>
      </c>
      <c r="U120" s="61">
        <f>+'Desmonte Infr. financiada'!U120+'Inversión 1 financiada'!U120+VÚ!U120+'Desmonte Infr. IAP'!U120+'TOTAL INVERSION IAP'!U120+'VÚ IAP'!U120+T120</f>
        <v>0</v>
      </c>
      <c r="V120" s="61">
        <f>+'Desmonte Infr. financiada'!V120+'Inversión 1 financiada'!V120+VÚ!V120+'Desmonte Infr. IAP'!V120+'TOTAL INVERSION IAP'!V120+'VÚ IAP'!V120+U120</f>
        <v>0</v>
      </c>
      <c r="W120" s="61">
        <f>+'Desmonte Infr. financiada'!W120+'Inversión 1 financiada'!W120+VÚ!W120+'Desmonte Infr. IAP'!W120+'TOTAL INVERSION IAP'!W120+'VÚ IAP'!W120+V120</f>
        <v>0</v>
      </c>
      <c r="X120" s="61">
        <f>+'Desmonte Infr. financiada'!X120+'Inversión 1 financiada'!X120+VÚ!X120+'Desmonte Infr. IAP'!X120+'TOTAL INVERSION IAP'!X120+'VÚ IAP'!X120+W120</f>
        <v>0</v>
      </c>
      <c r="Y120" s="61">
        <f>+'Desmonte Infr. financiada'!Y120+'Inversión 1 financiada'!Y120+VÚ!Y120+'Desmonte Infr. IAP'!Y120+'TOTAL INVERSION IAP'!Y120+'VÚ IAP'!Y120+X120</f>
        <v>0</v>
      </c>
      <c r="Z120" s="61">
        <f>+'Desmonte Infr. financiada'!Z120+'Inversión 1 financiada'!Z120+VÚ!Z120+'Desmonte Infr. IAP'!Z120+'TOTAL INVERSION IAP'!Z120+'VÚ IAP'!Z120+Y120</f>
        <v>0</v>
      </c>
      <c r="AA120" s="61">
        <f>+'Desmonte Infr. financiada'!AA120+'Inversión 1 financiada'!AA120+VÚ!AA120+'Desmonte Infr. IAP'!AA120+'TOTAL INVERSION IAP'!AA120+'VÚ IAP'!AA120+Z120</f>
        <v>0</v>
      </c>
      <c r="AB120" s="61">
        <f>+'Desmonte Infr. financiada'!AB120+'Inversión 1 financiada'!AB120+VÚ!AB120+'Desmonte Infr. IAP'!AB120+'TOTAL INVERSION IAP'!AB120+'VÚ IAP'!AB120+AA120</f>
        <v>0</v>
      </c>
      <c r="AC120" s="61">
        <f>+'Desmonte Infr. financiada'!AC120+'Inversión 1 financiada'!AC120+VÚ!AC120+'Desmonte Infr. IAP'!AC120+'TOTAL INVERSION IAP'!AC120+'VÚ IAP'!AC120+AB120</f>
        <v>0</v>
      </c>
      <c r="AD120" s="61">
        <f>+'Desmonte Infr. financiada'!AD120+'Inversión 1 financiada'!AD120+VÚ!AD120+'Desmonte Infr. IAP'!AD120+'TOTAL INVERSION IAP'!AD120+'VÚ IAP'!AD120+AC120</f>
        <v>0</v>
      </c>
      <c r="AE120" s="61">
        <f>+'Desmonte Infr. financiada'!AE120+'Inversión 1 financiada'!AE120+VÚ!AE120+'Desmonte Infr. IAP'!AE120+'TOTAL INVERSION IAP'!AE120+'VÚ IAP'!AE120+AD120</f>
        <v>0</v>
      </c>
      <c r="AF120" s="61">
        <f>+'Desmonte Infr. financiada'!AF120+'Inversión 1 financiada'!AF120+VÚ!AF120+'Desmonte Infr. IAP'!AF120+'TOTAL INVERSION IAP'!AF120+'VÚ IAP'!AF120+AE120</f>
        <v>0</v>
      </c>
      <c r="AG120" s="61">
        <f>+'Desmonte Infr. financiada'!AG120+'Inversión 1 financiada'!AG120+VÚ!AG120+'Desmonte Infr. IAP'!AG120+'TOTAL INVERSION IAP'!AG120+'VÚ IAP'!AG120+AF120</f>
        <v>0</v>
      </c>
      <c r="AH120" s="61">
        <f>+'Desmonte Infr. financiada'!AH120+'Inversión 1 financiada'!AH120+VÚ!AH120+'Desmonte Infr. IAP'!AH120+'TOTAL INVERSION IAP'!AH120+'VÚ IAP'!AH120+AG120</f>
        <v>0</v>
      </c>
      <c r="AI120" s="61">
        <f>+'Desmonte Infr. financiada'!AI120+'Inversión 1 financiada'!AI120+VÚ!AI120+'Desmonte Infr. IAP'!AI120+'TOTAL INVERSION IAP'!AI120+'VÚ IAP'!AI120+AH120</f>
        <v>0</v>
      </c>
      <c r="AJ120" s="61">
        <f>+'Desmonte Infr. financiada'!AJ120+'Inversión 1 financiada'!AJ120+VÚ!AJ120+'Desmonte Infr. IAP'!AJ120+'TOTAL INVERSION IAP'!AJ120+'VÚ IAP'!AJ120+AI120</f>
        <v>0</v>
      </c>
      <c r="AK120" s="61">
        <f>+'Desmonte Infr. financiada'!AK120+'Inversión 1 financiada'!AK120+VÚ!AK120+'Desmonte Infr. IAP'!AK120+'TOTAL INVERSION IAP'!AK120+'VÚ IAP'!AK120+AJ120</f>
        <v>0</v>
      </c>
    </row>
    <row r="121" spans="2:37" hidden="1" x14ac:dyDescent="0.25">
      <c r="B121" s="469" t="s">
        <v>533</v>
      </c>
      <c r="C121" s="62" t="str">
        <f>+VLOOKUP(B121,'resumen UCAP'!$A$5:$O$329,2,0)</f>
        <v>PROYECTOR MH 4000W SEGUND</v>
      </c>
      <c r="D121" s="63">
        <f>+'Desmonte Infr. financiada'!D121</f>
        <v>440</v>
      </c>
      <c r="E121" s="63" t="str">
        <f>+VLOOKUP(B121,'resumen UCAP'!$A$5:$O$329,3,0)</f>
        <v>Un</v>
      </c>
      <c r="F121" s="64">
        <f>+VLOOKUP(B121,'resumen UCAP'!$A$5:$O$329,15,0)</f>
        <v>509142</v>
      </c>
      <c r="G121" s="124">
        <v>1</v>
      </c>
      <c r="H121" s="61">
        <f>+'Desmonte Infr. financiada'!H121+'Inversión 1 financiada'!H121+VÚ!H121+'Desmonte Infr. IAP'!H121+'TOTAL INVERSION IAP'!H121+'VÚ IAP'!H121+G121</f>
        <v>0</v>
      </c>
      <c r="I121" s="475">
        <f>+'Desmonte Infr. financiada'!I121+'Inversión 1 financiada'!I121+VÚ!I121+'Desmonte Infr. IAP'!I121+'TOTAL INVERSION IAP'!I121+'VÚ IAP'!I121+H121</f>
        <v>0</v>
      </c>
      <c r="J121" s="61">
        <f>+'Desmonte Infr. financiada'!J121+'Inversión 1 financiada'!J121+VÚ!J121+'Desmonte Infr. IAP'!J121+'TOTAL INVERSION IAP'!J121+'VÚ IAP'!J121+I121</f>
        <v>0</v>
      </c>
      <c r="K121" s="61">
        <f>+'Desmonte Infr. financiada'!K121+'Inversión 1 financiada'!K121+VÚ!K121+'Desmonte Infr. IAP'!K121+'TOTAL INVERSION IAP'!K121+'VÚ IAP'!K121+J121</f>
        <v>0</v>
      </c>
      <c r="L121" s="61">
        <f>+'Desmonte Infr. financiada'!L121+'Inversión 1 financiada'!L121+VÚ!L121+'Desmonte Infr. IAP'!L121+'TOTAL INVERSION IAP'!L121+'VÚ IAP'!L121+K121</f>
        <v>0</v>
      </c>
      <c r="M121" s="61">
        <f>+'Desmonte Infr. financiada'!M121+'Inversión 1 financiada'!M121+VÚ!M121+'Desmonte Infr. IAP'!M121+'TOTAL INVERSION IAP'!M121+'VÚ IAP'!M121+L121</f>
        <v>0</v>
      </c>
      <c r="N121" s="61">
        <f>+'Desmonte Infr. financiada'!N121+'Inversión 1 financiada'!N121+VÚ!N121+'Desmonte Infr. IAP'!N121+'TOTAL INVERSION IAP'!N121+'VÚ IAP'!N121+M121</f>
        <v>0</v>
      </c>
      <c r="O121" s="61">
        <f>+'Desmonte Infr. financiada'!O121+'Inversión 1 financiada'!O121+VÚ!O121+'Desmonte Infr. IAP'!O121+'TOTAL INVERSION IAP'!O121+'VÚ IAP'!O121+N121</f>
        <v>0</v>
      </c>
      <c r="P121" s="61">
        <f>+'Desmonte Infr. financiada'!P121+'Inversión 1 financiada'!P121+VÚ!P121+'Desmonte Infr. IAP'!P121+'TOTAL INVERSION IAP'!P121+'VÚ IAP'!P121+O121</f>
        <v>0</v>
      </c>
      <c r="Q121" s="61">
        <f>+'Desmonte Infr. financiada'!Q121+'Inversión 1 financiada'!Q121+VÚ!Q121+'Desmonte Infr. IAP'!Q121+'TOTAL INVERSION IAP'!Q121+'VÚ IAP'!Q121+P121</f>
        <v>0</v>
      </c>
      <c r="R121" s="61">
        <f>+'Desmonte Infr. financiada'!R121+'Inversión 1 financiada'!R121+VÚ!R121+'Desmonte Infr. IAP'!R121+'TOTAL INVERSION IAP'!R121+'VÚ IAP'!R121+Q121</f>
        <v>0</v>
      </c>
      <c r="S121" s="61">
        <f>+'Desmonte Infr. financiada'!S121+'Inversión 1 financiada'!S121+VÚ!S121+'Desmonte Infr. IAP'!S121+'TOTAL INVERSION IAP'!S121+'VÚ IAP'!S121+R121</f>
        <v>0</v>
      </c>
      <c r="T121" s="61">
        <f>+'Desmonte Infr. financiada'!T121+'Inversión 1 financiada'!T121+VÚ!T121+'Desmonte Infr. IAP'!T121+'TOTAL INVERSION IAP'!T121+'VÚ IAP'!T121+S121</f>
        <v>0</v>
      </c>
      <c r="U121" s="61">
        <f>+'Desmonte Infr. financiada'!U121+'Inversión 1 financiada'!U121+VÚ!U121+'Desmonte Infr. IAP'!U121+'TOTAL INVERSION IAP'!U121+'VÚ IAP'!U121+T121</f>
        <v>0</v>
      </c>
      <c r="V121" s="61">
        <f>+'Desmonte Infr. financiada'!V121+'Inversión 1 financiada'!V121+VÚ!V121+'Desmonte Infr. IAP'!V121+'TOTAL INVERSION IAP'!V121+'VÚ IAP'!V121+U121</f>
        <v>0</v>
      </c>
      <c r="W121" s="61">
        <f>+'Desmonte Infr. financiada'!W121+'Inversión 1 financiada'!W121+VÚ!W121+'Desmonte Infr. IAP'!W121+'TOTAL INVERSION IAP'!W121+'VÚ IAP'!W121+V121</f>
        <v>0</v>
      </c>
      <c r="X121" s="61">
        <f>+'Desmonte Infr. financiada'!X121+'Inversión 1 financiada'!X121+VÚ!X121+'Desmonte Infr. IAP'!X121+'TOTAL INVERSION IAP'!X121+'VÚ IAP'!X121+W121</f>
        <v>0</v>
      </c>
      <c r="Y121" s="61">
        <f>+'Desmonte Infr. financiada'!Y121+'Inversión 1 financiada'!Y121+VÚ!Y121+'Desmonte Infr. IAP'!Y121+'TOTAL INVERSION IAP'!Y121+'VÚ IAP'!Y121+X121</f>
        <v>0</v>
      </c>
      <c r="Z121" s="61">
        <f>+'Desmonte Infr. financiada'!Z121+'Inversión 1 financiada'!Z121+VÚ!Z121+'Desmonte Infr. IAP'!Z121+'TOTAL INVERSION IAP'!Z121+'VÚ IAP'!Z121+Y121</f>
        <v>0</v>
      </c>
      <c r="AA121" s="61">
        <f>+'Desmonte Infr. financiada'!AA121+'Inversión 1 financiada'!AA121+VÚ!AA121+'Desmonte Infr. IAP'!AA121+'TOTAL INVERSION IAP'!AA121+'VÚ IAP'!AA121+Z121</f>
        <v>0</v>
      </c>
      <c r="AB121" s="61">
        <f>+'Desmonte Infr. financiada'!AB121+'Inversión 1 financiada'!AB121+VÚ!AB121+'Desmonte Infr. IAP'!AB121+'TOTAL INVERSION IAP'!AB121+'VÚ IAP'!AB121+AA121</f>
        <v>0</v>
      </c>
      <c r="AC121" s="61">
        <f>+'Desmonte Infr. financiada'!AC121+'Inversión 1 financiada'!AC121+VÚ!AC121+'Desmonte Infr. IAP'!AC121+'TOTAL INVERSION IAP'!AC121+'VÚ IAP'!AC121+AB121</f>
        <v>0</v>
      </c>
      <c r="AD121" s="61">
        <f>+'Desmonte Infr. financiada'!AD121+'Inversión 1 financiada'!AD121+VÚ!AD121+'Desmonte Infr. IAP'!AD121+'TOTAL INVERSION IAP'!AD121+'VÚ IAP'!AD121+AC121</f>
        <v>0</v>
      </c>
      <c r="AE121" s="61">
        <f>+'Desmonte Infr. financiada'!AE121+'Inversión 1 financiada'!AE121+VÚ!AE121+'Desmonte Infr. IAP'!AE121+'TOTAL INVERSION IAP'!AE121+'VÚ IAP'!AE121+AD121</f>
        <v>0</v>
      </c>
      <c r="AF121" s="61">
        <f>+'Desmonte Infr. financiada'!AF121+'Inversión 1 financiada'!AF121+VÚ!AF121+'Desmonte Infr. IAP'!AF121+'TOTAL INVERSION IAP'!AF121+'VÚ IAP'!AF121+AE121</f>
        <v>0</v>
      </c>
      <c r="AG121" s="61">
        <f>+'Desmonte Infr. financiada'!AG121+'Inversión 1 financiada'!AG121+VÚ!AG121+'Desmonte Infr. IAP'!AG121+'TOTAL INVERSION IAP'!AG121+'VÚ IAP'!AG121+AF121</f>
        <v>0</v>
      </c>
      <c r="AH121" s="61">
        <f>+'Desmonte Infr. financiada'!AH121+'Inversión 1 financiada'!AH121+VÚ!AH121+'Desmonte Infr. IAP'!AH121+'TOTAL INVERSION IAP'!AH121+'VÚ IAP'!AH121+AG121</f>
        <v>0</v>
      </c>
      <c r="AI121" s="61">
        <f>+'Desmonte Infr. financiada'!AI121+'Inversión 1 financiada'!AI121+VÚ!AI121+'Desmonte Infr. IAP'!AI121+'TOTAL INVERSION IAP'!AI121+'VÚ IAP'!AI121+AH121</f>
        <v>0</v>
      </c>
      <c r="AJ121" s="61">
        <f>+'Desmonte Infr. financiada'!AJ121+'Inversión 1 financiada'!AJ121+VÚ!AJ121+'Desmonte Infr. IAP'!AJ121+'TOTAL INVERSION IAP'!AJ121+'VÚ IAP'!AJ121+AI121</f>
        <v>0</v>
      </c>
      <c r="AK121" s="61">
        <f>+'Desmonte Infr. financiada'!AK121+'Inversión 1 financiada'!AK121+VÚ!AK121+'Desmonte Infr. IAP'!AK121+'TOTAL INVERSION IAP'!AK121+'VÚ IAP'!AK121+AJ121</f>
        <v>0</v>
      </c>
    </row>
    <row r="122" spans="2:37" hidden="1" x14ac:dyDescent="0.25">
      <c r="B122" s="469" t="s">
        <v>534</v>
      </c>
      <c r="C122" s="62" t="str">
        <f>+VLOOKUP(B122,'resumen UCAP'!$A$5:$O$329,2,0)</f>
        <v>LUMINARIA NA 250 NUEVA</v>
      </c>
      <c r="D122" s="63">
        <f>+'Desmonte Infr. financiada'!D122</f>
        <v>279</v>
      </c>
      <c r="E122" s="63" t="str">
        <f>+VLOOKUP(B122,'resumen UCAP'!$A$5:$O$329,3,0)</f>
        <v>Un</v>
      </c>
      <c r="F122" s="64">
        <f>+VLOOKUP(B122,'resumen UCAP'!$A$5:$O$329,15,0)</f>
        <v>378325</v>
      </c>
      <c r="G122" s="123">
        <v>7</v>
      </c>
      <c r="H122" s="61">
        <f>+'Desmonte Infr. financiada'!H122+'Inversión 1 financiada'!H122+VÚ!H122+'Desmonte Infr. IAP'!H122+'TOTAL INVERSION IAP'!H122+'VÚ IAP'!H122+G122</f>
        <v>0</v>
      </c>
      <c r="I122" s="475">
        <f>+'Desmonte Infr. financiada'!I122+'Inversión 1 financiada'!I122+VÚ!I122+'Desmonte Infr. IAP'!I122+'TOTAL INVERSION IAP'!I122+'VÚ IAP'!I122+H122</f>
        <v>0</v>
      </c>
      <c r="J122" s="61">
        <f>+'Desmonte Infr. financiada'!J122+'Inversión 1 financiada'!J122+VÚ!J122+'Desmonte Infr. IAP'!J122+'TOTAL INVERSION IAP'!J122+'VÚ IAP'!J122+I122</f>
        <v>0</v>
      </c>
      <c r="K122" s="61">
        <f>+'Desmonte Infr. financiada'!K122+'Inversión 1 financiada'!K122+VÚ!K122+'Desmonte Infr. IAP'!K122+'TOTAL INVERSION IAP'!K122+'VÚ IAP'!K122+J122</f>
        <v>0</v>
      </c>
      <c r="L122" s="61">
        <f>+'Desmonte Infr. financiada'!L122+'Inversión 1 financiada'!L122+VÚ!L122+'Desmonte Infr. IAP'!L122+'TOTAL INVERSION IAP'!L122+'VÚ IAP'!L122+K122</f>
        <v>0</v>
      </c>
      <c r="M122" s="61">
        <f>+'Desmonte Infr. financiada'!M122+'Inversión 1 financiada'!M122+VÚ!M122+'Desmonte Infr. IAP'!M122+'TOTAL INVERSION IAP'!M122+'VÚ IAP'!M122+L122</f>
        <v>0</v>
      </c>
      <c r="N122" s="61">
        <f>+'Desmonte Infr. financiada'!N122+'Inversión 1 financiada'!N122+VÚ!N122+'Desmonte Infr. IAP'!N122+'TOTAL INVERSION IAP'!N122+'VÚ IAP'!N122+M122</f>
        <v>0</v>
      </c>
      <c r="O122" s="61">
        <f>+'Desmonte Infr. financiada'!O122+'Inversión 1 financiada'!O122+VÚ!O122+'Desmonte Infr. IAP'!O122+'TOTAL INVERSION IAP'!O122+'VÚ IAP'!O122+N122</f>
        <v>0</v>
      </c>
      <c r="P122" s="61">
        <f>+'Desmonte Infr. financiada'!P122+'Inversión 1 financiada'!P122+VÚ!P122+'Desmonte Infr. IAP'!P122+'TOTAL INVERSION IAP'!P122+'VÚ IAP'!P122+O122</f>
        <v>0</v>
      </c>
      <c r="Q122" s="61">
        <f>+'Desmonte Infr. financiada'!Q122+'Inversión 1 financiada'!Q122+VÚ!Q122+'Desmonte Infr. IAP'!Q122+'TOTAL INVERSION IAP'!Q122+'VÚ IAP'!Q122+P122</f>
        <v>0</v>
      </c>
      <c r="R122" s="61">
        <f>+'Desmonte Infr. financiada'!R122+'Inversión 1 financiada'!R122+VÚ!R122+'Desmonte Infr. IAP'!R122+'TOTAL INVERSION IAP'!R122+'VÚ IAP'!R122+Q122</f>
        <v>0</v>
      </c>
      <c r="S122" s="61">
        <f>+'Desmonte Infr. financiada'!S122+'Inversión 1 financiada'!S122+VÚ!S122+'Desmonte Infr. IAP'!S122+'TOTAL INVERSION IAP'!S122+'VÚ IAP'!S122+R122</f>
        <v>0</v>
      </c>
      <c r="T122" s="61">
        <f>+'Desmonte Infr. financiada'!T122+'Inversión 1 financiada'!T122+VÚ!T122+'Desmonte Infr. IAP'!T122+'TOTAL INVERSION IAP'!T122+'VÚ IAP'!T122+S122</f>
        <v>0</v>
      </c>
      <c r="U122" s="61">
        <f>+'Desmonte Infr. financiada'!U122+'Inversión 1 financiada'!U122+VÚ!U122+'Desmonte Infr. IAP'!U122+'TOTAL INVERSION IAP'!U122+'VÚ IAP'!U122+T122</f>
        <v>0</v>
      </c>
      <c r="V122" s="61">
        <f>+'Desmonte Infr. financiada'!V122+'Inversión 1 financiada'!V122+VÚ!V122+'Desmonte Infr. IAP'!V122+'TOTAL INVERSION IAP'!V122+'VÚ IAP'!V122+U122</f>
        <v>0</v>
      </c>
      <c r="W122" s="61">
        <f>+'Desmonte Infr. financiada'!W122+'Inversión 1 financiada'!W122+VÚ!W122+'Desmonte Infr. IAP'!W122+'TOTAL INVERSION IAP'!W122+'VÚ IAP'!W122+V122</f>
        <v>0</v>
      </c>
      <c r="X122" s="61">
        <f>+'Desmonte Infr. financiada'!X122+'Inversión 1 financiada'!X122+VÚ!X122+'Desmonte Infr. IAP'!X122+'TOTAL INVERSION IAP'!X122+'VÚ IAP'!X122+W122</f>
        <v>0</v>
      </c>
      <c r="Y122" s="61">
        <f>+'Desmonte Infr. financiada'!Y122+'Inversión 1 financiada'!Y122+VÚ!Y122+'Desmonte Infr. IAP'!Y122+'TOTAL INVERSION IAP'!Y122+'VÚ IAP'!Y122+X122</f>
        <v>0</v>
      </c>
      <c r="Z122" s="61">
        <f>+'Desmonte Infr. financiada'!Z122+'Inversión 1 financiada'!Z122+VÚ!Z122+'Desmonte Infr. IAP'!Z122+'TOTAL INVERSION IAP'!Z122+'VÚ IAP'!Z122+Y122</f>
        <v>0</v>
      </c>
      <c r="AA122" s="61">
        <f>+'Desmonte Infr. financiada'!AA122+'Inversión 1 financiada'!AA122+VÚ!AA122+'Desmonte Infr. IAP'!AA122+'TOTAL INVERSION IAP'!AA122+'VÚ IAP'!AA122+Z122</f>
        <v>0</v>
      </c>
      <c r="AB122" s="61">
        <f>+'Desmonte Infr. financiada'!AB122+'Inversión 1 financiada'!AB122+VÚ!AB122+'Desmonte Infr. IAP'!AB122+'TOTAL INVERSION IAP'!AB122+'VÚ IAP'!AB122+AA122</f>
        <v>0</v>
      </c>
      <c r="AC122" s="61">
        <f>+'Desmonte Infr. financiada'!AC122+'Inversión 1 financiada'!AC122+VÚ!AC122+'Desmonte Infr. IAP'!AC122+'TOTAL INVERSION IAP'!AC122+'VÚ IAP'!AC122+AB122</f>
        <v>0</v>
      </c>
      <c r="AD122" s="61">
        <f>+'Desmonte Infr. financiada'!AD122+'Inversión 1 financiada'!AD122+VÚ!AD122+'Desmonte Infr. IAP'!AD122+'TOTAL INVERSION IAP'!AD122+'VÚ IAP'!AD122+AC122</f>
        <v>0</v>
      </c>
      <c r="AE122" s="61">
        <f>+'Desmonte Infr. financiada'!AE122+'Inversión 1 financiada'!AE122+VÚ!AE122+'Desmonte Infr. IAP'!AE122+'TOTAL INVERSION IAP'!AE122+'VÚ IAP'!AE122+AD122</f>
        <v>0</v>
      </c>
      <c r="AF122" s="61">
        <f>+'Desmonte Infr. financiada'!AF122+'Inversión 1 financiada'!AF122+VÚ!AF122+'Desmonte Infr. IAP'!AF122+'TOTAL INVERSION IAP'!AF122+'VÚ IAP'!AF122+AE122</f>
        <v>0</v>
      </c>
      <c r="AG122" s="61">
        <f>+'Desmonte Infr. financiada'!AG122+'Inversión 1 financiada'!AG122+VÚ!AG122+'Desmonte Infr. IAP'!AG122+'TOTAL INVERSION IAP'!AG122+'VÚ IAP'!AG122+AF122</f>
        <v>0</v>
      </c>
      <c r="AH122" s="61">
        <f>+'Desmonte Infr. financiada'!AH122+'Inversión 1 financiada'!AH122+VÚ!AH122+'Desmonte Infr. IAP'!AH122+'TOTAL INVERSION IAP'!AH122+'VÚ IAP'!AH122+AG122</f>
        <v>0</v>
      </c>
      <c r="AI122" s="61">
        <f>+'Desmonte Infr. financiada'!AI122+'Inversión 1 financiada'!AI122+VÚ!AI122+'Desmonte Infr. IAP'!AI122+'TOTAL INVERSION IAP'!AI122+'VÚ IAP'!AI122+AH122</f>
        <v>0</v>
      </c>
      <c r="AJ122" s="61">
        <f>+'Desmonte Infr. financiada'!AJ122+'Inversión 1 financiada'!AJ122+VÚ!AJ122+'Desmonte Infr. IAP'!AJ122+'TOTAL INVERSION IAP'!AJ122+'VÚ IAP'!AJ122+AI122</f>
        <v>0</v>
      </c>
      <c r="AK122" s="61">
        <f>+'Desmonte Infr. financiada'!AK122+'Inversión 1 financiada'!AK122+VÚ!AK122+'Desmonte Infr. IAP'!AK122+'TOTAL INVERSION IAP'!AK122+'VÚ IAP'!AK122+AJ122</f>
        <v>0</v>
      </c>
    </row>
    <row r="123" spans="2:37" hidden="1" x14ac:dyDescent="0.25">
      <c r="B123" s="469" t="s">
        <v>549</v>
      </c>
      <c r="C123" s="62" t="str">
        <f>+VLOOKUP(B123,'resumen UCAP'!$A$5:$O$329,2,0)</f>
        <v>Luminaria Led 150w</v>
      </c>
      <c r="D123" s="63">
        <f>+'Desmonte Infr. financiada'!D123</f>
        <v>150</v>
      </c>
      <c r="E123" s="63" t="str">
        <f>+VLOOKUP(B123,'resumen UCAP'!$A$5:$O$329,3,0)</f>
        <v>Un</v>
      </c>
      <c r="F123" s="64">
        <f>+VLOOKUP(B123,'resumen UCAP'!$A$5:$O$329,15,0)</f>
        <v>845605</v>
      </c>
      <c r="G123" s="61">
        <v>293</v>
      </c>
      <c r="H123" s="61">
        <f>+'Desmonte Infr. financiada'!H123+'Inversión 1 financiada'!H123+VÚ!H123+'Desmonte Infr. IAP'!H123+'TOTAL INVERSION IAP'!H123+'VÚ IAP'!H123+G123</f>
        <v>293</v>
      </c>
      <c r="I123" s="475">
        <f>+'Desmonte Infr. financiada'!I123+'Inversión 1 financiada'!I123+VÚ!I123+'Desmonte Infr. IAP'!I123+'TOTAL INVERSION IAP'!I123+'VÚ IAP'!I123+H123</f>
        <v>293</v>
      </c>
      <c r="J123" s="61">
        <f>+'Desmonte Infr. financiada'!J123+'Inversión 1 financiada'!J123+VÚ!J123+'Desmonte Infr. IAP'!J123+'TOTAL INVERSION IAP'!J123+'VÚ IAP'!J123+I123</f>
        <v>293</v>
      </c>
      <c r="K123" s="61">
        <f>+'Desmonte Infr. financiada'!K123+'Inversión 1 financiada'!K123+VÚ!K123+'Desmonte Infr. IAP'!K123+'TOTAL INVERSION IAP'!K123+'VÚ IAP'!K123+J123</f>
        <v>293</v>
      </c>
      <c r="L123" s="61">
        <f>+'Desmonte Infr. financiada'!L123+'Inversión 1 financiada'!L123+VÚ!L123+'Desmonte Infr. IAP'!L123+'TOTAL INVERSION IAP'!L123+'VÚ IAP'!L123+K123</f>
        <v>293</v>
      </c>
      <c r="M123" s="61">
        <f>+'Desmonte Infr. financiada'!M123+'Inversión 1 financiada'!M123+VÚ!M123+'Desmonte Infr. IAP'!M123+'TOTAL INVERSION IAP'!M123+'VÚ IAP'!M123+L123</f>
        <v>293</v>
      </c>
      <c r="N123" s="61">
        <f>+'Desmonte Infr. financiada'!N123+'Inversión 1 financiada'!N123+VÚ!N123+'Desmonte Infr. IAP'!N123+'TOTAL INVERSION IAP'!N123+'VÚ IAP'!N123+M123</f>
        <v>293</v>
      </c>
      <c r="O123" s="61">
        <f>+'Desmonte Infr. financiada'!O123+'Inversión 1 financiada'!O123+VÚ!O123+'Desmonte Infr. IAP'!O123+'TOTAL INVERSION IAP'!O123+'VÚ IAP'!O123+N123</f>
        <v>293</v>
      </c>
      <c r="P123" s="61">
        <f>+'Desmonte Infr. financiada'!P123+'Inversión 1 financiada'!P123+VÚ!P123+'Desmonte Infr. IAP'!P123+'TOTAL INVERSION IAP'!P123+'VÚ IAP'!P123+O123</f>
        <v>293</v>
      </c>
      <c r="Q123" s="61">
        <f>+'Desmonte Infr. financiada'!Q123+'Inversión 1 financiada'!Q123+VÚ!Q123+'Desmonte Infr. IAP'!Q123+'TOTAL INVERSION IAP'!Q123+'VÚ IAP'!Q123+P123</f>
        <v>293</v>
      </c>
      <c r="R123" s="61">
        <f>+'Desmonte Infr. financiada'!R123+'Inversión 1 financiada'!R123+VÚ!R123+'Desmonte Infr. IAP'!R123+'TOTAL INVERSION IAP'!R123+'VÚ IAP'!R123+Q123</f>
        <v>293</v>
      </c>
      <c r="S123" s="61">
        <f>+'Desmonte Infr. financiada'!S123+'Inversión 1 financiada'!S123+VÚ!S123+'Desmonte Infr. IAP'!S123+'TOTAL INVERSION IAP'!S123+'VÚ IAP'!S123+R123</f>
        <v>293</v>
      </c>
      <c r="T123" s="61">
        <f>+'Desmonte Infr. financiada'!T123+'Inversión 1 financiada'!T123+VÚ!T123+'Desmonte Infr. IAP'!T123+'TOTAL INVERSION IAP'!T123+'VÚ IAP'!T123+S123</f>
        <v>293</v>
      </c>
      <c r="U123" s="61">
        <f>+'Desmonte Infr. financiada'!U123+'Inversión 1 financiada'!U123+VÚ!U123+'Desmonte Infr. IAP'!U123+'TOTAL INVERSION IAP'!U123+'VÚ IAP'!U123+T123</f>
        <v>293</v>
      </c>
      <c r="V123" s="61">
        <f>+'Desmonte Infr. financiada'!V123+'Inversión 1 financiada'!V123+VÚ!V123+'Desmonte Infr. IAP'!V123+'TOTAL INVERSION IAP'!V123+'VÚ IAP'!V123+U123</f>
        <v>293</v>
      </c>
      <c r="W123" s="61">
        <f>+'Desmonte Infr. financiada'!W123+'Inversión 1 financiada'!W123+VÚ!W123+'Desmonte Infr. IAP'!W123+'TOTAL INVERSION IAP'!W123+'VÚ IAP'!W123+V123</f>
        <v>0</v>
      </c>
      <c r="X123" s="61">
        <f>+'Desmonte Infr. financiada'!X123+'Inversión 1 financiada'!X123+VÚ!X123+'Desmonte Infr. IAP'!X123+'TOTAL INVERSION IAP'!X123+'VÚ IAP'!X123+W123</f>
        <v>0</v>
      </c>
      <c r="Y123" s="61">
        <f>+'Desmonte Infr. financiada'!Y123+'Inversión 1 financiada'!Y123+VÚ!Y123+'Desmonte Infr. IAP'!Y123+'TOTAL INVERSION IAP'!Y123+'VÚ IAP'!Y123+X123</f>
        <v>0</v>
      </c>
      <c r="Z123" s="61">
        <f>+'Desmonte Infr. financiada'!Z123+'Inversión 1 financiada'!Z123+VÚ!Z123+'Desmonte Infr. IAP'!Z123+'TOTAL INVERSION IAP'!Z123+'VÚ IAP'!Z123+Y123</f>
        <v>0</v>
      </c>
      <c r="AA123" s="61">
        <f>+'Desmonte Infr. financiada'!AA123+'Inversión 1 financiada'!AA123+VÚ!AA123+'Desmonte Infr. IAP'!AA123+'TOTAL INVERSION IAP'!AA123+'VÚ IAP'!AA123+Z123</f>
        <v>0</v>
      </c>
      <c r="AB123" s="61">
        <f>+'Desmonte Infr. financiada'!AB123+'Inversión 1 financiada'!AB123+VÚ!AB123+'Desmonte Infr. IAP'!AB123+'TOTAL INVERSION IAP'!AB123+'VÚ IAP'!AB123+AA123</f>
        <v>0</v>
      </c>
      <c r="AC123" s="61">
        <f>+'Desmonte Infr. financiada'!AC123+'Inversión 1 financiada'!AC123+VÚ!AC123+'Desmonte Infr. IAP'!AC123+'TOTAL INVERSION IAP'!AC123+'VÚ IAP'!AC123+AB123</f>
        <v>0</v>
      </c>
      <c r="AD123" s="61">
        <f>+'Desmonte Infr. financiada'!AD123+'Inversión 1 financiada'!AD123+VÚ!AD123+'Desmonte Infr. IAP'!AD123+'TOTAL INVERSION IAP'!AD123+'VÚ IAP'!AD123+AC123</f>
        <v>0</v>
      </c>
      <c r="AE123" s="61">
        <f>+'Desmonte Infr. financiada'!AE123+'Inversión 1 financiada'!AE123+VÚ!AE123+'Desmonte Infr. IAP'!AE123+'TOTAL INVERSION IAP'!AE123+'VÚ IAP'!AE123+AD123</f>
        <v>0</v>
      </c>
      <c r="AF123" s="61">
        <f>+'Desmonte Infr. financiada'!AF123+'Inversión 1 financiada'!AF123+VÚ!AF123+'Desmonte Infr. IAP'!AF123+'TOTAL INVERSION IAP'!AF123+'VÚ IAP'!AF123+AE123</f>
        <v>0</v>
      </c>
      <c r="AG123" s="61">
        <f>+'Desmonte Infr. financiada'!AG123+'Inversión 1 financiada'!AG123+VÚ!AG123+'Desmonte Infr. IAP'!AG123+'TOTAL INVERSION IAP'!AG123+'VÚ IAP'!AG123+AF123</f>
        <v>0</v>
      </c>
      <c r="AH123" s="61">
        <f>+'Desmonte Infr. financiada'!AH123+'Inversión 1 financiada'!AH123+VÚ!AH123+'Desmonte Infr. IAP'!AH123+'TOTAL INVERSION IAP'!AH123+'VÚ IAP'!AH123+AG123</f>
        <v>0</v>
      </c>
      <c r="AI123" s="61">
        <f>+'Desmonte Infr. financiada'!AI123+'Inversión 1 financiada'!AI123+VÚ!AI123+'Desmonte Infr. IAP'!AI123+'TOTAL INVERSION IAP'!AI123+'VÚ IAP'!AI123+AH123</f>
        <v>0</v>
      </c>
      <c r="AJ123" s="61">
        <f>+'Desmonte Infr. financiada'!AJ123+'Inversión 1 financiada'!AJ123+VÚ!AJ123+'Desmonte Infr. IAP'!AJ123+'TOTAL INVERSION IAP'!AJ123+'VÚ IAP'!AJ123+AI123</f>
        <v>0</v>
      </c>
      <c r="AK123" s="61">
        <f>+'Desmonte Infr. financiada'!AK123+'Inversión 1 financiada'!AK123+VÚ!AK123+'Desmonte Infr. IAP'!AK123+'TOTAL INVERSION IAP'!AK123+'VÚ IAP'!AK123+AJ123</f>
        <v>0</v>
      </c>
    </row>
    <row r="124" spans="2:37" hidden="1" x14ac:dyDescent="0.25">
      <c r="B124" s="469" t="s">
        <v>550</v>
      </c>
      <c r="C124" s="62" t="str">
        <f>+VLOOKUP(B124,'resumen UCAP'!$A$5:$O$329,2,0)</f>
        <v>Luminaria Led 40w</v>
      </c>
      <c r="D124" s="63">
        <f>+'Desmonte Infr. financiada'!D124</f>
        <v>40</v>
      </c>
      <c r="E124" s="63" t="str">
        <f>+VLOOKUP(B124,'resumen UCAP'!$A$5:$O$329,3,0)</f>
        <v>Un</v>
      </c>
      <c r="F124" s="64">
        <f>+VLOOKUP(B124,'resumen UCAP'!$A$5:$O$329,15,0)</f>
        <v>321869</v>
      </c>
      <c r="G124" s="61">
        <v>54</v>
      </c>
      <c r="H124" s="61">
        <f>+'Desmonte Infr. financiada'!H124+'Inversión 1 financiada'!H124+VÚ!H124+'Desmonte Infr. IAP'!H124+'TOTAL INVERSION IAP'!H124+'VÚ IAP'!H124+G124</f>
        <v>54</v>
      </c>
      <c r="I124" s="475">
        <f>+'Desmonte Infr. financiada'!I124+'Inversión 1 financiada'!I124+VÚ!I124+'Desmonte Infr. IAP'!I124+'TOTAL INVERSION IAP'!I124+'VÚ IAP'!I124+H124</f>
        <v>54</v>
      </c>
      <c r="J124" s="61">
        <f>+'Desmonte Infr. financiada'!J124+'Inversión 1 financiada'!J124+VÚ!J124+'Desmonte Infr. IAP'!J124+'TOTAL INVERSION IAP'!J124+'VÚ IAP'!J124+I124</f>
        <v>54</v>
      </c>
      <c r="K124" s="61">
        <f>+'Desmonte Infr. financiada'!K124+'Inversión 1 financiada'!K124+VÚ!K124+'Desmonte Infr. IAP'!K124+'TOTAL INVERSION IAP'!K124+'VÚ IAP'!K124+J124</f>
        <v>54</v>
      </c>
      <c r="L124" s="61">
        <f>+'Desmonte Infr. financiada'!L124+'Inversión 1 financiada'!L124+VÚ!L124+'Desmonte Infr. IAP'!L124+'TOTAL INVERSION IAP'!L124+'VÚ IAP'!L124+K124</f>
        <v>54</v>
      </c>
      <c r="M124" s="61">
        <f>+'Desmonte Infr. financiada'!M124+'Inversión 1 financiada'!M124+VÚ!M124+'Desmonte Infr. IAP'!M124+'TOTAL INVERSION IAP'!M124+'VÚ IAP'!M124+L124</f>
        <v>54</v>
      </c>
      <c r="N124" s="61">
        <f>+'Desmonte Infr. financiada'!N124+'Inversión 1 financiada'!N124+VÚ!N124+'Desmonte Infr. IAP'!N124+'TOTAL INVERSION IAP'!N124+'VÚ IAP'!N124+M124</f>
        <v>54</v>
      </c>
      <c r="O124" s="61">
        <f>+'Desmonte Infr. financiada'!O124+'Inversión 1 financiada'!O124+VÚ!O124+'Desmonte Infr. IAP'!O124+'TOTAL INVERSION IAP'!O124+'VÚ IAP'!O124+N124</f>
        <v>54</v>
      </c>
      <c r="P124" s="61">
        <f>+'Desmonte Infr. financiada'!P124+'Inversión 1 financiada'!P124+VÚ!P124+'Desmonte Infr. IAP'!P124+'TOTAL INVERSION IAP'!P124+'VÚ IAP'!P124+O124</f>
        <v>54</v>
      </c>
      <c r="Q124" s="61">
        <f>+'Desmonte Infr. financiada'!Q124+'Inversión 1 financiada'!Q124+VÚ!Q124+'Desmonte Infr. IAP'!Q124+'TOTAL INVERSION IAP'!Q124+'VÚ IAP'!Q124+P124</f>
        <v>54</v>
      </c>
      <c r="R124" s="61">
        <f>+'Desmonte Infr. financiada'!R124+'Inversión 1 financiada'!R124+VÚ!R124+'Desmonte Infr. IAP'!R124+'TOTAL INVERSION IAP'!R124+'VÚ IAP'!R124+Q124</f>
        <v>54</v>
      </c>
      <c r="S124" s="61">
        <f>+'Desmonte Infr. financiada'!S124+'Inversión 1 financiada'!S124+VÚ!S124+'Desmonte Infr. IAP'!S124+'TOTAL INVERSION IAP'!S124+'VÚ IAP'!S124+R124</f>
        <v>54</v>
      </c>
      <c r="T124" s="61">
        <f>+'Desmonte Infr. financiada'!T124+'Inversión 1 financiada'!T124+VÚ!T124+'Desmonte Infr. IAP'!T124+'TOTAL INVERSION IAP'!T124+'VÚ IAP'!T124+S124</f>
        <v>54</v>
      </c>
      <c r="U124" s="61">
        <f>+'Desmonte Infr. financiada'!U124+'Inversión 1 financiada'!U124+VÚ!U124+'Desmonte Infr. IAP'!U124+'TOTAL INVERSION IAP'!U124+'VÚ IAP'!U124+T124</f>
        <v>54</v>
      </c>
      <c r="V124" s="61">
        <f>+'Desmonte Infr. financiada'!V124+'Inversión 1 financiada'!V124+VÚ!V124+'Desmonte Infr. IAP'!V124+'TOTAL INVERSION IAP'!V124+'VÚ IAP'!V124+U124</f>
        <v>54</v>
      </c>
      <c r="W124" s="61">
        <f>+'Desmonte Infr. financiada'!W124+'Inversión 1 financiada'!W124+VÚ!W124+'Desmonte Infr. IAP'!W124+'TOTAL INVERSION IAP'!W124+'VÚ IAP'!W124+V124</f>
        <v>0</v>
      </c>
      <c r="X124" s="61">
        <f>+'Desmonte Infr. financiada'!X124+'Inversión 1 financiada'!X124+VÚ!X124+'Desmonte Infr. IAP'!X124+'TOTAL INVERSION IAP'!X124+'VÚ IAP'!X124+W124</f>
        <v>0</v>
      </c>
      <c r="Y124" s="61">
        <f>+'Desmonte Infr. financiada'!Y124+'Inversión 1 financiada'!Y124+VÚ!Y124+'Desmonte Infr. IAP'!Y124+'TOTAL INVERSION IAP'!Y124+'VÚ IAP'!Y124+X124</f>
        <v>0</v>
      </c>
      <c r="Z124" s="61">
        <f>+'Desmonte Infr. financiada'!Z124+'Inversión 1 financiada'!Z124+VÚ!Z124+'Desmonte Infr. IAP'!Z124+'TOTAL INVERSION IAP'!Z124+'VÚ IAP'!Z124+Y124</f>
        <v>0</v>
      </c>
      <c r="AA124" s="61">
        <f>+'Desmonte Infr. financiada'!AA124+'Inversión 1 financiada'!AA124+VÚ!AA124+'Desmonte Infr. IAP'!AA124+'TOTAL INVERSION IAP'!AA124+'VÚ IAP'!AA124+Z124</f>
        <v>0</v>
      </c>
      <c r="AB124" s="61">
        <f>+'Desmonte Infr. financiada'!AB124+'Inversión 1 financiada'!AB124+VÚ!AB124+'Desmonte Infr. IAP'!AB124+'TOTAL INVERSION IAP'!AB124+'VÚ IAP'!AB124+AA124</f>
        <v>0</v>
      </c>
      <c r="AC124" s="61">
        <f>+'Desmonte Infr. financiada'!AC124+'Inversión 1 financiada'!AC124+VÚ!AC124+'Desmonte Infr. IAP'!AC124+'TOTAL INVERSION IAP'!AC124+'VÚ IAP'!AC124+AB124</f>
        <v>0</v>
      </c>
      <c r="AD124" s="61">
        <f>+'Desmonte Infr. financiada'!AD124+'Inversión 1 financiada'!AD124+VÚ!AD124+'Desmonte Infr. IAP'!AD124+'TOTAL INVERSION IAP'!AD124+'VÚ IAP'!AD124+AC124</f>
        <v>0</v>
      </c>
      <c r="AE124" s="61">
        <f>+'Desmonte Infr. financiada'!AE124+'Inversión 1 financiada'!AE124+VÚ!AE124+'Desmonte Infr. IAP'!AE124+'TOTAL INVERSION IAP'!AE124+'VÚ IAP'!AE124+AD124</f>
        <v>0</v>
      </c>
      <c r="AF124" s="61">
        <f>+'Desmonte Infr. financiada'!AF124+'Inversión 1 financiada'!AF124+VÚ!AF124+'Desmonte Infr. IAP'!AF124+'TOTAL INVERSION IAP'!AF124+'VÚ IAP'!AF124+AE124</f>
        <v>0</v>
      </c>
      <c r="AG124" s="61">
        <f>+'Desmonte Infr. financiada'!AG124+'Inversión 1 financiada'!AG124+VÚ!AG124+'Desmonte Infr. IAP'!AG124+'TOTAL INVERSION IAP'!AG124+'VÚ IAP'!AG124+AF124</f>
        <v>0</v>
      </c>
      <c r="AH124" s="61">
        <f>+'Desmonte Infr. financiada'!AH124+'Inversión 1 financiada'!AH124+VÚ!AH124+'Desmonte Infr. IAP'!AH124+'TOTAL INVERSION IAP'!AH124+'VÚ IAP'!AH124+AG124</f>
        <v>0</v>
      </c>
      <c r="AI124" s="61">
        <f>+'Desmonte Infr. financiada'!AI124+'Inversión 1 financiada'!AI124+VÚ!AI124+'Desmonte Infr. IAP'!AI124+'TOTAL INVERSION IAP'!AI124+'VÚ IAP'!AI124+AH124</f>
        <v>0</v>
      </c>
      <c r="AJ124" s="61">
        <f>+'Desmonte Infr. financiada'!AJ124+'Inversión 1 financiada'!AJ124+VÚ!AJ124+'Desmonte Infr. IAP'!AJ124+'TOTAL INVERSION IAP'!AJ124+'VÚ IAP'!AJ124+AI124</f>
        <v>0</v>
      </c>
      <c r="AK124" s="61">
        <f>+'Desmonte Infr. financiada'!AK124+'Inversión 1 financiada'!AK124+VÚ!AK124+'Desmonte Infr. IAP'!AK124+'TOTAL INVERSION IAP'!AK124+'VÚ IAP'!AK124+AJ124</f>
        <v>0</v>
      </c>
    </row>
    <row r="125" spans="2:37" hidden="1" x14ac:dyDescent="0.25">
      <c r="B125" s="469" t="s">
        <v>551</v>
      </c>
      <c r="C125" s="62" t="str">
        <f>+VLOOKUP(B125,'resumen UCAP'!$A$5:$O$329,2,0)</f>
        <v>Proyector led 50w</v>
      </c>
      <c r="D125" s="63">
        <f>+'Desmonte Infr. financiada'!D125</f>
        <v>50</v>
      </c>
      <c r="E125" s="63" t="str">
        <f>+VLOOKUP(B125,'resumen UCAP'!$A$5:$O$329,3,0)</f>
        <v>Un</v>
      </c>
      <c r="F125" s="64">
        <f>+VLOOKUP(B125,'resumen UCAP'!$A$5:$O$329,15,0)</f>
        <v>259754</v>
      </c>
      <c r="G125" s="61">
        <v>21</v>
      </c>
      <c r="H125" s="61">
        <f>+'Desmonte Infr. financiada'!H125+'Inversión 1 financiada'!H125+VÚ!H125+'Desmonte Infr. IAP'!H125+'TOTAL INVERSION IAP'!H125+'VÚ IAP'!H125+G125</f>
        <v>21</v>
      </c>
      <c r="I125" s="475">
        <f>+'Desmonte Infr. financiada'!I125+'Inversión 1 financiada'!I125+VÚ!I125+'Desmonte Infr. IAP'!I125+'TOTAL INVERSION IAP'!I125+'VÚ IAP'!I125+H125</f>
        <v>21</v>
      </c>
      <c r="J125" s="61">
        <f>+'Desmonte Infr. financiada'!J125+'Inversión 1 financiada'!J125+VÚ!J125+'Desmonte Infr. IAP'!J125+'TOTAL INVERSION IAP'!J125+'VÚ IAP'!J125+I125</f>
        <v>21</v>
      </c>
      <c r="K125" s="61">
        <f>+'Desmonte Infr. financiada'!K125+'Inversión 1 financiada'!K125+VÚ!K125+'Desmonte Infr. IAP'!K125+'TOTAL INVERSION IAP'!K125+'VÚ IAP'!K125+J125</f>
        <v>21</v>
      </c>
      <c r="L125" s="61">
        <f>+'Desmonte Infr. financiada'!L125+'Inversión 1 financiada'!L125+VÚ!L125+'Desmonte Infr. IAP'!L125+'TOTAL INVERSION IAP'!L125+'VÚ IAP'!L125+K125</f>
        <v>21</v>
      </c>
      <c r="M125" s="61">
        <f>+'Desmonte Infr. financiada'!M125+'Inversión 1 financiada'!M125+VÚ!M125+'Desmonte Infr. IAP'!M125+'TOTAL INVERSION IAP'!M125+'VÚ IAP'!M125+L125</f>
        <v>21</v>
      </c>
      <c r="N125" s="61">
        <f>+'Desmonte Infr. financiada'!N125+'Inversión 1 financiada'!N125+VÚ!N125+'Desmonte Infr. IAP'!N125+'TOTAL INVERSION IAP'!N125+'VÚ IAP'!N125+M125</f>
        <v>21</v>
      </c>
      <c r="O125" s="61">
        <f>+'Desmonte Infr. financiada'!O125+'Inversión 1 financiada'!O125+VÚ!O125+'Desmonte Infr. IAP'!O125+'TOTAL INVERSION IAP'!O125+'VÚ IAP'!O125+N125</f>
        <v>21</v>
      </c>
      <c r="P125" s="61">
        <f>+'Desmonte Infr. financiada'!P125+'Inversión 1 financiada'!P125+VÚ!P125+'Desmonte Infr. IAP'!P125+'TOTAL INVERSION IAP'!P125+'VÚ IAP'!P125+O125</f>
        <v>21</v>
      </c>
      <c r="Q125" s="61">
        <f>+'Desmonte Infr. financiada'!Q125+'Inversión 1 financiada'!Q125+VÚ!Q125+'Desmonte Infr. IAP'!Q125+'TOTAL INVERSION IAP'!Q125+'VÚ IAP'!Q125+P125</f>
        <v>21</v>
      </c>
      <c r="R125" s="61">
        <f>+'Desmonte Infr. financiada'!R125+'Inversión 1 financiada'!R125+VÚ!R125+'Desmonte Infr. IAP'!R125+'TOTAL INVERSION IAP'!R125+'VÚ IAP'!R125+Q125</f>
        <v>21</v>
      </c>
      <c r="S125" s="61">
        <f>+'Desmonte Infr. financiada'!S125+'Inversión 1 financiada'!S125+VÚ!S125+'Desmonte Infr. IAP'!S125+'TOTAL INVERSION IAP'!S125+'VÚ IAP'!S125+R125</f>
        <v>21</v>
      </c>
      <c r="T125" s="61">
        <f>+'Desmonte Infr. financiada'!T125+'Inversión 1 financiada'!T125+VÚ!T125+'Desmonte Infr. IAP'!T125+'TOTAL INVERSION IAP'!T125+'VÚ IAP'!T125+S125</f>
        <v>21</v>
      </c>
      <c r="U125" s="61">
        <f>+'Desmonte Infr. financiada'!U125+'Inversión 1 financiada'!U125+VÚ!U125+'Desmonte Infr. IAP'!U125+'TOTAL INVERSION IAP'!U125+'VÚ IAP'!U125+T125</f>
        <v>21</v>
      </c>
      <c r="V125" s="61">
        <f>+'Desmonte Infr. financiada'!V125+'Inversión 1 financiada'!V125+VÚ!V125+'Desmonte Infr. IAP'!V125+'TOTAL INVERSION IAP'!V125+'VÚ IAP'!V125+U125</f>
        <v>21</v>
      </c>
      <c r="W125" s="61">
        <f>+'Desmonte Infr. financiada'!W125+'Inversión 1 financiada'!W125+VÚ!W125+'Desmonte Infr. IAP'!W125+'TOTAL INVERSION IAP'!W125+'VÚ IAP'!W125+V125</f>
        <v>0</v>
      </c>
      <c r="X125" s="61">
        <f>+'Desmonte Infr. financiada'!X125+'Inversión 1 financiada'!X125+VÚ!X125+'Desmonte Infr. IAP'!X125+'TOTAL INVERSION IAP'!X125+'VÚ IAP'!X125+W125</f>
        <v>0</v>
      </c>
      <c r="Y125" s="61">
        <f>+'Desmonte Infr. financiada'!Y125+'Inversión 1 financiada'!Y125+VÚ!Y125+'Desmonte Infr. IAP'!Y125+'TOTAL INVERSION IAP'!Y125+'VÚ IAP'!Y125+X125</f>
        <v>0</v>
      </c>
      <c r="Z125" s="61">
        <f>+'Desmonte Infr. financiada'!Z125+'Inversión 1 financiada'!Z125+VÚ!Z125+'Desmonte Infr. IAP'!Z125+'TOTAL INVERSION IAP'!Z125+'VÚ IAP'!Z125+Y125</f>
        <v>0</v>
      </c>
      <c r="AA125" s="61">
        <f>+'Desmonte Infr. financiada'!AA125+'Inversión 1 financiada'!AA125+VÚ!AA125+'Desmonte Infr. IAP'!AA125+'TOTAL INVERSION IAP'!AA125+'VÚ IAP'!AA125+Z125</f>
        <v>0</v>
      </c>
      <c r="AB125" s="61">
        <f>+'Desmonte Infr. financiada'!AB125+'Inversión 1 financiada'!AB125+VÚ!AB125+'Desmonte Infr. IAP'!AB125+'TOTAL INVERSION IAP'!AB125+'VÚ IAP'!AB125+AA125</f>
        <v>0</v>
      </c>
      <c r="AC125" s="61">
        <f>+'Desmonte Infr. financiada'!AC125+'Inversión 1 financiada'!AC125+VÚ!AC125+'Desmonte Infr. IAP'!AC125+'TOTAL INVERSION IAP'!AC125+'VÚ IAP'!AC125+AB125</f>
        <v>0</v>
      </c>
      <c r="AD125" s="61">
        <f>+'Desmonte Infr. financiada'!AD125+'Inversión 1 financiada'!AD125+VÚ!AD125+'Desmonte Infr. IAP'!AD125+'TOTAL INVERSION IAP'!AD125+'VÚ IAP'!AD125+AC125</f>
        <v>0</v>
      </c>
      <c r="AE125" s="61">
        <f>+'Desmonte Infr. financiada'!AE125+'Inversión 1 financiada'!AE125+VÚ!AE125+'Desmonte Infr. IAP'!AE125+'TOTAL INVERSION IAP'!AE125+'VÚ IAP'!AE125+AD125</f>
        <v>0</v>
      </c>
      <c r="AF125" s="61">
        <f>+'Desmonte Infr. financiada'!AF125+'Inversión 1 financiada'!AF125+VÚ!AF125+'Desmonte Infr. IAP'!AF125+'TOTAL INVERSION IAP'!AF125+'VÚ IAP'!AF125+AE125</f>
        <v>0</v>
      </c>
      <c r="AG125" s="61">
        <f>+'Desmonte Infr. financiada'!AG125+'Inversión 1 financiada'!AG125+VÚ!AG125+'Desmonte Infr. IAP'!AG125+'TOTAL INVERSION IAP'!AG125+'VÚ IAP'!AG125+AF125</f>
        <v>0</v>
      </c>
      <c r="AH125" s="61">
        <f>+'Desmonte Infr. financiada'!AH125+'Inversión 1 financiada'!AH125+VÚ!AH125+'Desmonte Infr. IAP'!AH125+'TOTAL INVERSION IAP'!AH125+'VÚ IAP'!AH125+AG125</f>
        <v>0</v>
      </c>
      <c r="AI125" s="61">
        <f>+'Desmonte Infr. financiada'!AI125+'Inversión 1 financiada'!AI125+VÚ!AI125+'Desmonte Infr. IAP'!AI125+'TOTAL INVERSION IAP'!AI125+'VÚ IAP'!AI125+AH125</f>
        <v>0</v>
      </c>
      <c r="AJ125" s="61">
        <f>+'Desmonte Infr. financiada'!AJ125+'Inversión 1 financiada'!AJ125+VÚ!AJ125+'Desmonte Infr. IAP'!AJ125+'TOTAL INVERSION IAP'!AJ125+'VÚ IAP'!AJ125+AI125</f>
        <v>0</v>
      </c>
      <c r="AK125" s="61">
        <f>+'Desmonte Infr. financiada'!AK125+'Inversión 1 financiada'!AK125+VÚ!AK125+'Desmonte Infr. IAP'!AK125+'TOTAL INVERSION IAP'!AK125+'VÚ IAP'!AK125+AJ125</f>
        <v>0</v>
      </c>
    </row>
    <row r="126" spans="2:37" hidden="1" x14ac:dyDescent="0.25">
      <c r="B126" s="469" t="s">
        <v>552</v>
      </c>
      <c r="C126" s="62" t="str">
        <f>+VLOOKUP(B126,'resumen UCAP'!$A$5:$O$329,2,0)</f>
        <v>Luminaria Led 60w</v>
      </c>
      <c r="D126" s="63">
        <f>+'Desmonte Infr. financiada'!D126</f>
        <v>60</v>
      </c>
      <c r="E126" s="63" t="str">
        <f>+VLOOKUP(B126,'resumen UCAP'!$A$5:$O$329,3,0)</f>
        <v>Un</v>
      </c>
      <c r="F126" s="64">
        <f>+VLOOKUP(B126,'resumen UCAP'!$A$5:$O$329,15,0)</f>
        <v>387336</v>
      </c>
      <c r="G126" s="61">
        <v>28</v>
      </c>
      <c r="H126" s="61">
        <f>+'Desmonte Infr. financiada'!H126+'Inversión 1 financiada'!H126+VÚ!H126+'Desmonte Infr. IAP'!H126+'TOTAL INVERSION IAP'!H126+'VÚ IAP'!H126+G126</f>
        <v>28</v>
      </c>
      <c r="I126" s="475">
        <f>+'Desmonte Infr. financiada'!I126+'Inversión 1 financiada'!I126+VÚ!I126+'Desmonte Infr. IAP'!I126+'TOTAL INVERSION IAP'!I126+'VÚ IAP'!I126+H126</f>
        <v>28</v>
      </c>
      <c r="J126" s="61">
        <f>+'Desmonte Infr. financiada'!J126+'Inversión 1 financiada'!J126+VÚ!J126+'Desmonte Infr. IAP'!J126+'TOTAL INVERSION IAP'!J126+'VÚ IAP'!J126+I126</f>
        <v>28</v>
      </c>
      <c r="K126" s="61">
        <f>+'Desmonte Infr. financiada'!K126+'Inversión 1 financiada'!K126+VÚ!K126+'Desmonte Infr. IAP'!K126+'TOTAL INVERSION IAP'!K126+'VÚ IAP'!K126+J126</f>
        <v>28</v>
      </c>
      <c r="L126" s="61">
        <f>+'Desmonte Infr. financiada'!L126+'Inversión 1 financiada'!L126+VÚ!L126+'Desmonte Infr. IAP'!L126+'TOTAL INVERSION IAP'!L126+'VÚ IAP'!L126+K126</f>
        <v>28</v>
      </c>
      <c r="M126" s="61">
        <f>+'Desmonte Infr. financiada'!M126+'Inversión 1 financiada'!M126+VÚ!M126+'Desmonte Infr. IAP'!M126+'TOTAL INVERSION IAP'!M126+'VÚ IAP'!M126+L126</f>
        <v>28</v>
      </c>
      <c r="N126" s="61">
        <f>+'Desmonte Infr. financiada'!N126+'Inversión 1 financiada'!N126+VÚ!N126+'Desmonte Infr. IAP'!N126+'TOTAL INVERSION IAP'!N126+'VÚ IAP'!N126+M126</f>
        <v>28</v>
      </c>
      <c r="O126" s="61">
        <f>+'Desmonte Infr. financiada'!O126+'Inversión 1 financiada'!O126+VÚ!O126+'Desmonte Infr. IAP'!O126+'TOTAL INVERSION IAP'!O126+'VÚ IAP'!O126+N126</f>
        <v>28</v>
      </c>
      <c r="P126" s="61">
        <f>+'Desmonte Infr. financiada'!P126+'Inversión 1 financiada'!P126+VÚ!P126+'Desmonte Infr. IAP'!P126+'TOTAL INVERSION IAP'!P126+'VÚ IAP'!P126+O126</f>
        <v>28</v>
      </c>
      <c r="Q126" s="61">
        <f>+'Desmonte Infr. financiada'!Q126+'Inversión 1 financiada'!Q126+VÚ!Q126+'Desmonte Infr. IAP'!Q126+'TOTAL INVERSION IAP'!Q126+'VÚ IAP'!Q126+P126</f>
        <v>28</v>
      </c>
      <c r="R126" s="61">
        <f>+'Desmonte Infr. financiada'!R126+'Inversión 1 financiada'!R126+VÚ!R126+'Desmonte Infr. IAP'!R126+'TOTAL INVERSION IAP'!R126+'VÚ IAP'!R126+Q126</f>
        <v>28</v>
      </c>
      <c r="S126" s="61">
        <f>+'Desmonte Infr. financiada'!S126+'Inversión 1 financiada'!S126+VÚ!S126+'Desmonte Infr. IAP'!S126+'TOTAL INVERSION IAP'!S126+'VÚ IAP'!S126+R126</f>
        <v>28</v>
      </c>
      <c r="T126" s="61">
        <f>+'Desmonte Infr. financiada'!T126+'Inversión 1 financiada'!T126+VÚ!T126+'Desmonte Infr. IAP'!T126+'TOTAL INVERSION IAP'!T126+'VÚ IAP'!T126+S126</f>
        <v>28</v>
      </c>
      <c r="U126" s="61">
        <f>+'Desmonte Infr. financiada'!U126+'Inversión 1 financiada'!U126+VÚ!U126+'Desmonte Infr. IAP'!U126+'TOTAL INVERSION IAP'!U126+'VÚ IAP'!U126+T126</f>
        <v>28</v>
      </c>
      <c r="V126" s="61">
        <f>+'Desmonte Infr. financiada'!V126+'Inversión 1 financiada'!V126+VÚ!V126+'Desmonte Infr. IAP'!V126+'TOTAL INVERSION IAP'!V126+'VÚ IAP'!V126+U126</f>
        <v>28</v>
      </c>
      <c r="W126" s="61">
        <f>+'Desmonte Infr. financiada'!W126+'Inversión 1 financiada'!W126+VÚ!W126+'Desmonte Infr. IAP'!W126+'TOTAL INVERSION IAP'!W126+'VÚ IAP'!W126+V126</f>
        <v>0</v>
      </c>
      <c r="X126" s="61">
        <f>+'Desmonte Infr. financiada'!X126+'Inversión 1 financiada'!X126+VÚ!X126+'Desmonte Infr. IAP'!X126+'TOTAL INVERSION IAP'!X126+'VÚ IAP'!X126+W126</f>
        <v>0</v>
      </c>
      <c r="Y126" s="61">
        <f>+'Desmonte Infr. financiada'!Y126+'Inversión 1 financiada'!Y126+VÚ!Y126+'Desmonte Infr. IAP'!Y126+'TOTAL INVERSION IAP'!Y126+'VÚ IAP'!Y126+X126</f>
        <v>0</v>
      </c>
      <c r="Z126" s="61">
        <f>+'Desmonte Infr. financiada'!Z126+'Inversión 1 financiada'!Z126+VÚ!Z126+'Desmonte Infr. IAP'!Z126+'TOTAL INVERSION IAP'!Z126+'VÚ IAP'!Z126+Y126</f>
        <v>0</v>
      </c>
      <c r="AA126" s="61">
        <f>+'Desmonte Infr. financiada'!AA126+'Inversión 1 financiada'!AA126+VÚ!AA126+'Desmonte Infr. IAP'!AA126+'TOTAL INVERSION IAP'!AA126+'VÚ IAP'!AA126+Z126</f>
        <v>0</v>
      </c>
      <c r="AB126" s="61">
        <f>+'Desmonte Infr. financiada'!AB126+'Inversión 1 financiada'!AB126+VÚ!AB126+'Desmonte Infr. IAP'!AB126+'TOTAL INVERSION IAP'!AB126+'VÚ IAP'!AB126+AA126</f>
        <v>0</v>
      </c>
      <c r="AC126" s="61">
        <f>+'Desmonte Infr. financiada'!AC126+'Inversión 1 financiada'!AC126+VÚ!AC126+'Desmonte Infr. IAP'!AC126+'TOTAL INVERSION IAP'!AC126+'VÚ IAP'!AC126+AB126</f>
        <v>0</v>
      </c>
      <c r="AD126" s="61">
        <f>+'Desmonte Infr. financiada'!AD126+'Inversión 1 financiada'!AD126+VÚ!AD126+'Desmonte Infr. IAP'!AD126+'TOTAL INVERSION IAP'!AD126+'VÚ IAP'!AD126+AC126</f>
        <v>0</v>
      </c>
      <c r="AE126" s="61">
        <f>+'Desmonte Infr. financiada'!AE126+'Inversión 1 financiada'!AE126+VÚ!AE126+'Desmonte Infr. IAP'!AE126+'TOTAL INVERSION IAP'!AE126+'VÚ IAP'!AE126+AD126</f>
        <v>0</v>
      </c>
      <c r="AF126" s="61">
        <f>+'Desmonte Infr. financiada'!AF126+'Inversión 1 financiada'!AF126+VÚ!AF126+'Desmonte Infr. IAP'!AF126+'TOTAL INVERSION IAP'!AF126+'VÚ IAP'!AF126+AE126</f>
        <v>0</v>
      </c>
      <c r="AG126" s="61">
        <f>+'Desmonte Infr. financiada'!AG126+'Inversión 1 financiada'!AG126+VÚ!AG126+'Desmonte Infr. IAP'!AG126+'TOTAL INVERSION IAP'!AG126+'VÚ IAP'!AG126+AF126</f>
        <v>0</v>
      </c>
      <c r="AH126" s="61">
        <f>+'Desmonte Infr. financiada'!AH126+'Inversión 1 financiada'!AH126+VÚ!AH126+'Desmonte Infr. IAP'!AH126+'TOTAL INVERSION IAP'!AH126+'VÚ IAP'!AH126+AG126</f>
        <v>0</v>
      </c>
      <c r="AI126" s="61">
        <f>+'Desmonte Infr. financiada'!AI126+'Inversión 1 financiada'!AI126+VÚ!AI126+'Desmonte Infr. IAP'!AI126+'TOTAL INVERSION IAP'!AI126+'VÚ IAP'!AI126+AH126</f>
        <v>0</v>
      </c>
      <c r="AJ126" s="61">
        <f>+'Desmonte Infr. financiada'!AJ126+'Inversión 1 financiada'!AJ126+VÚ!AJ126+'Desmonte Infr. IAP'!AJ126+'TOTAL INVERSION IAP'!AJ126+'VÚ IAP'!AJ126+AI126</f>
        <v>0</v>
      </c>
      <c r="AK126" s="61">
        <f>+'Desmonte Infr. financiada'!AK126+'Inversión 1 financiada'!AK126+VÚ!AK126+'Desmonte Infr. IAP'!AK126+'TOTAL INVERSION IAP'!AK126+'VÚ IAP'!AK126+AJ126</f>
        <v>0</v>
      </c>
    </row>
    <row r="127" spans="2:37" hidden="1" x14ac:dyDescent="0.25">
      <c r="B127" s="469" t="s">
        <v>553</v>
      </c>
      <c r="C127" s="62" t="str">
        <f>+VLOOKUP(B127,'resumen UCAP'!$A$5:$O$329,2,0)</f>
        <v>PROYECTOR MH 250W SEGUNDA TRANSF</v>
      </c>
      <c r="D127" s="63">
        <f>+'Desmonte Infr. financiada'!D127</f>
        <v>279</v>
      </c>
      <c r="E127" s="63" t="str">
        <f>+VLOOKUP(B127,'resumen UCAP'!$A$5:$O$329,3,0)</f>
        <v>Un</v>
      </c>
      <c r="F127" s="64">
        <f>+VLOOKUP(B127,'resumen UCAP'!$A$5:$O$329,15,0)</f>
        <v>413027</v>
      </c>
      <c r="G127" s="124">
        <v>1</v>
      </c>
      <c r="H127" s="61">
        <f>+'Desmonte Infr. financiada'!H127+'Inversión 1 financiada'!H127+VÚ!H127+'Desmonte Infr. IAP'!H127+'TOTAL INVERSION IAP'!H127+'VÚ IAP'!H127+G127</f>
        <v>0</v>
      </c>
      <c r="I127" s="475">
        <f>+'Desmonte Infr. financiada'!I127+'Inversión 1 financiada'!I127+VÚ!I127+'Desmonte Infr. IAP'!I127+'TOTAL INVERSION IAP'!I127+'VÚ IAP'!I127+H127</f>
        <v>0</v>
      </c>
      <c r="J127" s="61">
        <f>+'Desmonte Infr. financiada'!J127+'Inversión 1 financiada'!J127+VÚ!J127+'Desmonte Infr. IAP'!J127+'TOTAL INVERSION IAP'!J127+'VÚ IAP'!J127+I127</f>
        <v>0</v>
      </c>
      <c r="K127" s="61">
        <f>+'Desmonte Infr. financiada'!K127+'Inversión 1 financiada'!K127+VÚ!K127+'Desmonte Infr. IAP'!K127+'TOTAL INVERSION IAP'!K127+'VÚ IAP'!K127+J127</f>
        <v>0</v>
      </c>
      <c r="L127" s="61">
        <f>+'Desmonte Infr. financiada'!L127+'Inversión 1 financiada'!L127+VÚ!L127+'Desmonte Infr. IAP'!L127+'TOTAL INVERSION IAP'!L127+'VÚ IAP'!L127+K127</f>
        <v>0</v>
      </c>
      <c r="M127" s="61">
        <f>+'Desmonte Infr. financiada'!M127+'Inversión 1 financiada'!M127+VÚ!M127+'Desmonte Infr. IAP'!M127+'TOTAL INVERSION IAP'!M127+'VÚ IAP'!M127+L127</f>
        <v>0</v>
      </c>
      <c r="N127" s="61">
        <f>+'Desmonte Infr. financiada'!N127+'Inversión 1 financiada'!N127+VÚ!N127+'Desmonte Infr. IAP'!N127+'TOTAL INVERSION IAP'!N127+'VÚ IAP'!N127+M127</f>
        <v>0</v>
      </c>
      <c r="O127" s="61">
        <f>+'Desmonte Infr. financiada'!O127+'Inversión 1 financiada'!O127+VÚ!O127+'Desmonte Infr. IAP'!O127+'TOTAL INVERSION IAP'!O127+'VÚ IAP'!O127+N127</f>
        <v>0</v>
      </c>
      <c r="P127" s="61">
        <f>+'Desmonte Infr. financiada'!P127+'Inversión 1 financiada'!P127+VÚ!P127+'Desmonte Infr. IAP'!P127+'TOTAL INVERSION IAP'!P127+'VÚ IAP'!P127+O127</f>
        <v>0</v>
      </c>
      <c r="Q127" s="61">
        <f>+'Desmonte Infr. financiada'!Q127+'Inversión 1 financiada'!Q127+VÚ!Q127+'Desmonte Infr. IAP'!Q127+'TOTAL INVERSION IAP'!Q127+'VÚ IAP'!Q127+P127</f>
        <v>0</v>
      </c>
      <c r="R127" s="61">
        <f>+'Desmonte Infr. financiada'!R127+'Inversión 1 financiada'!R127+VÚ!R127+'Desmonte Infr. IAP'!R127+'TOTAL INVERSION IAP'!R127+'VÚ IAP'!R127+Q127</f>
        <v>0</v>
      </c>
      <c r="S127" s="61">
        <f>+'Desmonte Infr. financiada'!S127+'Inversión 1 financiada'!S127+VÚ!S127+'Desmonte Infr. IAP'!S127+'TOTAL INVERSION IAP'!S127+'VÚ IAP'!S127+R127</f>
        <v>0</v>
      </c>
      <c r="T127" s="61">
        <f>+'Desmonte Infr. financiada'!T127+'Inversión 1 financiada'!T127+VÚ!T127+'Desmonte Infr. IAP'!T127+'TOTAL INVERSION IAP'!T127+'VÚ IAP'!T127+S127</f>
        <v>0</v>
      </c>
      <c r="U127" s="61">
        <f>+'Desmonte Infr. financiada'!U127+'Inversión 1 financiada'!U127+VÚ!U127+'Desmonte Infr. IAP'!U127+'TOTAL INVERSION IAP'!U127+'VÚ IAP'!U127+T127</f>
        <v>0</v>
      </c>
      <c r="V127" s="61">
        <f>+'Desmonte Infr. financiada'!V127+'Inversión 1 financiada'!V127+VÚ!V127+'Desmonte Infr. IAP'!V127+'TOTAL INVERSION IAP'!V127+'VÚ IAP'!V127+U127</f>
        <v>0</v>
      </c>
      <c r="W127" s="61">
        <f>+'Desmonte Infr. financiada'!W127+'Inversión 1 financiada'!W127+VÚ!W127+'Desmonte Infr. IAP'!W127+'TOTAL INVERSION IAP'!W127+'VÚ IAP'!W127+V127</f>
        <v>0</v>
      </c>
      <c r="X127" s="61">
        <f>+'Desmonte Infr. financiada'!X127+'Inversión 1 financiada'!X127+VÚ!X127+'Desmonte Infr. IAP'!X127+'TOTAL INVERSION IAP'!X127+'VÚ IAP'!X127+W127</f>
        <v>0</v>
      </c>
      <c r="Y127" s="61">
        <f>+'Desmonte Infr. financiada'!Y127+'Inversión 1 financiada'!Y127+VÚ!Y127+'Desmonte Infr. IAP'!Y127+'TOTAL INVERSION IAP'!Y127+'VÚ IAP'!Y127+X127</f>
        <v>0</v>
      </c>
      <c r="Z127" s="61">
        <f>+'Desmonte Infr. financiada'!Z127+'Inversión 1 financiada'!Z127+VÚ!Z127+'Desmonte Infr. IAP'!Z127+'TOTAL INVERSION IAP'!Z127+'VÚ IAP'!Z127+Y127</f>
        <v>0</v>
      </c>
      <c r="AA127" s="61">
        <f>+'Desmonte Infr. financiada'!AA127+'Inversión 1 financiada'!AA127+VÚ!AA127+'Desmonte Infr. IAP'!AA127+'TOTAL INVERSION IAP'!AA127+'VÚ IAP'!AA127+Z127</f>
        <v>0</v>
      </c>
      <c r="AB127" s="61">
        <f>+'Desmonte Infr. financiada'!AB127+'Inversión 1 financiada'!AB127+VÚ!AB127+'Desmonte Infr. IAP'!AB127+'TOTAL INVERSION IAP'!AB127+'VÚ IAP'!AB127+AA127</f>
        <v>0</v>
      </c>
      <c r="AC127" s="61">
        <f>+'Desmonte Infr. financiada'!AC127+'Inversión 1 financiada'!AC127+VÚ!AC127+'Desmonte Infr. IAP'!AC127+'TOTAL INVERSION IAP'!AC127+'VÚ IAP'!AC127+AB127</f>
        <v>0</v>
      </c>
      <c r="AD127" s="61">
        <f>+'Desmonte Infr. financiada'!AD127+'Inversión 1 financiada'!AD127+VÚ!AD127+'Desmonte Infr. IAP'!AD127+'TOTAL INVERSION IAP'!AD127+'VÚ IAP'!AD127+AC127</f>
        <v>0</v>
      </c>
      <c r="AE127" s="61">
        <f>+'Desmonte Infr. financiada'!AE127+'Inversión 1 financiada'!AE127+VÚ!AE127+'Desmonte Infr. IAP'!AE127+'TOTAL INVERSION IAP'!AE127+'VÚ IAP'!AE127+AD127</f>
        <v>0</v>
      </c>
      <c r="AF127" s="61">
        <f>+'Desmonte Infr. financiada'!AF127+'Inversión 1 financiada'!AF127+VÚ!AF127+'Desmonte Infr. IAP'!AF127+'TOTAL INVERSION IAP'!AF127+'VÚ IAP'!AF127+AE127</f>
        <v>0</v>
      </c>
      <c r="AG127" s="61">
        <f>+'Desmonte Infr. financiada'!AG127+'Inversión 1 financiada'!AG127+VÚ!AG127+'Desmonte Infr. IAP'!AG127+'TOTAL INVERSION IAP'!AG127+'VÚ IAP'!AG127+AF127</f>
        <v>0</v>
      </c>
      <c r="AH127" s="61">
        <f>+'Desmonte Infr. financiada'!AH127+'Inversión 1 financiada'!AH127+VÚ!AH127+'Desmonte Infr. IAP'!AH127+'TOTAL INVERSION IAP'!AH127+'VÚ IAP'!AH127+AG127</f>
        <v>0</v>
      </c>
      <c r="AI127" s="61">
        <f>+'Desmonte Infr. financiada'!AI127+'Inversión 1 financiada'!AI127+VÚ!AI127+'Desmonte Infr. IAP'!AI127+'TOTAL INVERSION IAP'!AI127+'VÚ IAP'!AI127+AH127</f>
        <v>0</v>
      </c>
      <c r="AJ127" s="61">
        <f>+'Desmonte Infr. financiada'!AJ127+'Inversión 1 financiada'!AJ127+VÚ!AJ127+'Desmonte Infr. IAP'!AJ127+'TOTAL INVERSION IAP'!AJ127+'VÚ IAP'!AJ127+AI127</f>
        <v>0</v>
      </c>
      <c r="AK127" s="61">
        <f>+'Desmonte Infr. financiada'!AK127+'Inversión 1 financiada'!AK127+VÚ!AK127+'Desmonte Infr. IAP'!AK127+'TOTAL INVERSION IAP'!AK127+'VÚ IAP'!AK127+AJ127</f>
        <v>0</v>
      </c>
    </row>
    <row r="128" spans="2:37" hidden="1" x14ac:dyDescent="0.25">
      <c r="B128" s="469" t="s">
        <v>554</v>
      </c>
      <c r="C128" s="62" t="str">
        <f>+VLOOKUP(B128,'resumen UCAP'!$A$5:$O$329,2,0)</f>
        <v>PROYECTOR LED 200W NUEVO</v>
      </c>
      <c r="D128" s="63">
        <f>+'Desmonte Infr. financiada'!D128</f>
        <v>200</v>
      </c>
      <c r="E128" s="63" t="str">
        <f>+VLOOKUP(B128,'resumen UCAP'!$A$5:$O$329,3,0)</f>
        <v>Un</v>
      </c>
      <c r="F128" s="64">
        <f>+VLOOKUP(B128,'resumen UCAP'!$A$5:$O$329,15,0)</f>
        <v>2390712</v>
      </c>
      <c r="G128" s="61">
        <v>20</v>
      </c>
      <c r="H128" s="61">
        <f>+'Desmonte Infr. financiada'!H128+'Inversión 1 financiada'!H128+VÚ!H128+'Desmonte Infr. IAP'!H128+'TOTAL INVERSION IAP'!H128+'VÚ IAP'!H128+G128</f>
        <v>20</v>
      </c>
      <c r="I128" s="475">
        <f>+'Desmonte Infr. financiada'!I128+'Inversión 1 financiada'!I128+VÚ!I128+'Desmonte Infr. IAP'!I128+'TOTAL INVERSION IAP'!I128+'VÚ IAP'!I128+H128</f>
        <v>20</v>
      </c>
      <c r="J128" s="61">
        <f>+'Desmonte Infr. financiada'!J128+'Inversión 1 financiada'!J128+VÚ!J128+'Desmonte Infr. IAP'!J128+'TOTAL INVERSION IAP'!J128+'VÚ IAP'!J128+I128</f>
        <v>20</v>
      </c>
      <c r="K128" s="61">
        <f>+'Desmonte Infr. financiada'!K128+'Inversión 1 financiada'!K128+VÚ!K128+'Desmonte Infr. IAP'!K128+'TOTAL INVERSION IAP'!K128+'VÚ IAP'!K128+J128</f>
        <v>20</v>
      </c>
      <c r="L128" s="61">
        <f>+'Desmonte Infr. financiada'!L128+'Inversión 1 financiada'!L128+VÚ!L128+'Desmonte Infr. IAP'!L128+'TOTAL INVERSION IAP'!L128+'VÚ IAP'!L128+K128</f>
        <v>20</v>
      </c>
      <c r="M128" s="61">
        <f>+'Desmonte Infr. financiada'!M128+'Inversión 1 financiada'!M128+VÚ!M128+'Desmonte Infr. IAP'!M128+'TOTAL INVERSION IAP'!M128+'VÚ IAP'!M128+L128</f>
        <v>20</v>
      </c>
      <c r="N128" s="61">
        <f>+'Desmonte Infr. financiada'!N128+'Inversión 1 financiada'!N128+VÚ!N128+'Desmonte Infr. IAP'!N128+'TOTAL INVERSION IAP'!N128+'VÚ IAP'!N128+M128</f>
        <v>20</v>
      </c>
      <c r="O128" s="61">
        <f>+'Desmonte Infr. financiada'!O128+'Inversión 1 financiada'!O128+VÚ!O128+'Desmonte Infr. IAP'!O128+'TOTAL INVERSION IAP'!O128+'VÚ IAP'!O128+N128</f>
        <v>20</v>
      </c>
      <c r="P128" s="61">
        <f>+'Desmonte Infr. financiada'!P128+'Inversión 1 financiada'!P128+VÚ!P128+'Desmonte Infr. IAP'!P128+'TOTAL INVERSION IAP'!P128+'VÚ IAP'!P128+O128</f>
        <v>20</v>
      </c>
      <c r="Q128" s="61">
        <f>+'Desmonte Infr. financiada'!Q128+'Inversión 1 financiada'!Q128+VÚ!Q128+'Desmonte Infr. IAP'!Q128+'TOTAL INVERSION IAP'!Q128+'VÚ IAP'!Q128+P128</f>
        <v>20</v>
      </c>
      <c r="R128" s="61">
        <f>+'Desmonte Infr. financiada'!R128+'Inversión 1 financiada'!R128+VÚ!R128+'Desmonte Infr. IAP'!R128+'TOTAL INVERSION IAP'!R128+'VÚ IAP'!R128+Q128</f>
        <v>20</v>
      </c>
      <c r="S128" s="61">
        <f>+'Desmonte Infr. financiada'!S128+'Inversión 1 financiada'!S128+VÚ!S128+'Desmonte Infr. IAP'!S128+'TOTAL INVERSION IAP'!S128+'VÚ IAP'!S128+R128</f>
        <v>20</v>
      </c>
      <c r="T128" s="61">
        <f>+'Desmonte Infr. financiada'!T128+'Inversión 1 financiada'!T128+VÚ!T128+'Desmonte Infr. IAP'!T128+'TOTAL INVERSION IAP'!T128+'VÚ IAP'!T128+S128</f>
        <v>20</v>
      </c>
      <c r="U128" s="61">
        <f>+'Desmonte Infr. financiada'!U128+'Inversión 1 financiada'!U128+VÚ!U128+'Desmonte Infr. IAP'!U128+'TOTAL INVERSION IAP'!U128+'VÚ IAP'!U128+T128</f>
        <v>20</v>
      </c>
      <c r="V128" s="61">
        <f>+'Desmonte Infr. financiada'!V128+'Inversión 1 financiada'!V128+VÚ!V128+'Desmonte Infr. IAP'!V128+'TOTAL INVERSION IAP'!V128+'VÚ IAP'!V128+U128</f>
        <v>20</v>
      </c>
      <c r="W128" s="61">
        <f>+'Desmonte Infr. financiada'!W128+'Inversión 1 financiada'!W128+VÚ!W128+'Desmonte Infr. IAP'!W128+'TOTAL INVERSION IAP'!W128+'VÚ IAP'!W128+V128</f>
        <v>0</v>
      </c>
      <c r="X128" s="61">
        <f>+'Desmonte Infr. financiada'!X128+'Inversión 1 financiada'!X128+VÚ!X128+'Desmonte Infr. IAP'!X128+'TOTAL INVERSION IAP'!X128+'VÚ IAP'!X128+W128</f>
        <v>0</v>
      </c>
      <c r="Y128" s="61">
        <f>+'Desmonte Infr. financiada'!Y128+'Inversión 1 financiada'!Y128+VÚ!Y128+'Desmonte Infr. IAP'!Y128+'TOTAL INVERSION IAP'!Y128+'VÚ IAP'!Y128+X128</f>
        <v>0</v>
      </c>
      <c r="Z128" s="61">
        <f>+'Desmonte Infr. financiada'!Z128+'Inversión 1 financiada'!Z128+VÚ!Z128+'Desmonte Infr. IAP'!Z128+'TOTAL INVERSION IAP'!Z128+'VÚ IAP'!Z128+Y128</f>
        <v>0</v>
      </c>
      <c r="AA128" s="61">
        <f>+'Desmonte Infr. financiada'!AA128+'Inversión 1 financiada'!AA128+VÚ!AA128+'Desmonte Infr. IAP'!AA128+'TOTAL INVERSION IAP'!AA128+'VÚ IAP'!AA128+Z128</f>
        <v>0</v>
      </c>
      <c r="AB128" s="61">
        <f>+'Desmonte Infr. financiada'!AB128+'Inversión 1 financiada'!AB128+VÚ!AB128+'Desmonte Infr. IAP'!AB128+'TOTAL INVERSION IAP'!AB128+'VÚ IAP'!AB128+AA128</f>
        <v>0</v>
      </c>
      <c r="AC128" s="61">
        <f>+'Desmonte Infr. financiada'!AC128+'Inversión 1 financiada'!AC128+VÚ!AC128+'Desmonte Infr. IAP'!AC128+'TOTAL INVERSION IAP'!AC128+'VÚ IAP'!AC128+AB128</f>
        <v>0</v>
      </c>
      <c r="AD128" s="61">
        <f>+'Desmonte Infr. financiada'!AD128+'Inversión 1 financiada'!AD128+VÚ!AD128+'Desmonte Infr. IAP'!AD128+'TOTAL INVERSION IAP'!AD128+'VÚ IAP'!AD128+AC128</f>
        <v>0</v>
      </c>
      <c r="AE128" s="61">
        <f>+'Desmonte Infr. financiada'!AE128+'Inversión 1 financiada'!AE128+VÚ!AE128+'Desmonte Infr. IAP'!AE128+'TOTAL INVERSION IAP'!AE128+'VÚ IAP'!AE128+AD128</f>
        <v>0</v>
      </c>
      <c r="AF128" s="61">
        <f>+'Desmonte Infr. financiada'!AF128+'Inversión 1 financiada'!AF128+VÚ!AF128+'Desmonte Infr. IAP'!AF128+'TOTAL INVERSION IAP'!AF128+'VÚ IAP'!AF128+AE128</f>
        <v>0</v>
      </c>
      <c r="AG128" s="61">
        <f>+'Desmonte Infr. financiada'!AG128+'Inversión 1 financiada'!AG128+VÚ!AG128+'Desmonte Infr. IAP'!AG128+'TOTAL INVERSION IAP'!AG128+'VÚ IAP'!AG128+AF128</f>
        <v>0</v>
      </c>
      <c r="AH128" s="61">
        <f>+'Desmonte Infr. financiada'!AH128+'Inversión 1 financiada'!AH128+VÚ!AH128+'Desmonte Infr. IAP'!AH128+'TOTAL INVERSION IAP'!AH128+'VÚ IAP'!AH128+AG128</f>
        <v>0</v>
      </c>
      <c r="AI128" s="61">
        <f>+'Desmonte Infr. financiada'!AI128+'Inversión 1 financiada'!AI128+VÚ!AI128+'Desmonte Infr. IAP'!AI128+'TOTAL INVERSION IAP'!AI128+'VÚ IAP'!AI128+AH128</f>
        <v>0</v>
      </c>
      <c r="AJ128" s="61">
        <f>+'Desmonte Infr. financiada'!AJ128+'Inversión 1 financiada'!AJ128+VÚ!AJ128+'Desmonte Infr. IAP'!AJ128+'TOTAL INVERSION IAP'!AJ128+'VÚ IAP'!AJ128+AI128</f>
        <v>0</v>
      </c>
      <c r="AK128" s="61">
        <f>+'Desmonte Infr. financiada'!AK128+'Inversión 1 financiada'!AK128+VÚ!AK128+'Desmonte Infr. IAP'!AK128+'TOTAL INVERSION IAP'!AK128+'VÚ IAP'!AK128+AJ128</f>
        <v>0</v>
      </c>
    </row>
    <row r="129" spans="2:37" hidden="1" x14ac:dyDescent="0.25">
      <c r="B129" s="469" t="s">
        <v>555</v>
      </c>
      <c r="C129" s="62" t="str">
        <f>+VLOOKUP(B129,'resumen UCAP'!$A$5:$O$329,2,0)</f>
        <v>LUMINARIA NA 100W TRANSF DESDE 250W</v>
      </c>
      <c r="D129" s="63">
        <f>+'Desmonte Infr. financiada'!D129</f>
        <v>115</v>
      </c>
      <c r="E129" s="63" t="str">
        <f>+VLOOKUP(B129,'resumen UCAP'!$A$5:$O$329,3,0)</f>
        <v>Un</v>
      </c>
      <c r="F129" s="64">
        <f>+VLOOKUP(B129,'resumen UCAP'!$A$5:$O$329,15,0)</f>
        <v>211467</v>
      </c>
      <c r="G129" s="123">
        <v>3</v>
      </c>
      <c r="H129" s="61">
        <f>+'Desmonte Infr. financiada'!H129+'Inversión 1 financiada'!H129+VÚ!H129+'Desmonte Infr. IAP'!H129+'TOTAL INVERSION IAP'!H129+'VÚ IAP'!H129+G129</f>
        <v>0</v>
      </c>
      <c r="I129" s="475">
        <f>+'Desmonte Infr. financiada'!I129+'Inversión 1 financiada'!I129+VÚ!I129+'Desmonte Infr. IAP'!I129+'TOTAL INVERSION IAP'!I129+'VÚ IAP'!I129+H129</f>
        <v>0</v>
      </c>
      <c r="J129" s="61">
        <f>+'Desmonte Infr. financiada'!J129+'Inversión 1 financiada'!J129+VÚ!J129+'Desmonte Infr. IAP'!J129+'TOTAL INVERSION IAP'!J129+'VÚ IAP'!J129+I129</f>
        <v>0</v>
      </c>
      <c r="K129" s="61">
        <f>+'Desmonte Infr. financiada'!K129+'Inversión 1 financiada'!K129+VÚ!K129+'Desmonte Infr. IAP'!K129+'TOTAL INVERSION IAP'!K129+'VÚ IAP'!K129+J129</f>
        <v>0</v>
      </c>
      <c r="L129" s="61">
        <f>+'Desmonte Infr. financiada'!L129+'Inversión 1 financiada'!L129+VÚ!L129+'Desmonte Infr. IAP'!L129+'TOTAL INVERSION IAP'!L129+'VÚ IAP'!L129+K129</f>
        <v>0</v>
      </c>
      <c r="M129" s="61">
        <f>+'Desmonte Infr. financiada'!M129+'Inversión 1 financiada'!M129+VÚ!M129+'Desmonte Infr. IAP'!M129+'TOTAL INVERSION IAP'!M129+'VÚ IAP'!M129+L129</f>
        <v>0</v>
      </c>
      <c r="N129" s="61">
        <f>+'Desmonte Infr. financiada'!N129+'Inversión 1 financiada'!N129+VÚ!N129+'Desmonte Infr. IAP'!N129+'TOTAL INVERSION IAP'!N129+'VÚ IAP'!N129+M129</f>
        <v>0</v>
      </c>
      <c r="O129" s="61">
        <f>+'Desmonte Infr. financiada'!O129+'Inversión 1 financiada'!O129+VÚ!O129+'Desmonte Infr. IAP'!O129+'TOTAL INVERSION IAP'!O129+'VÚ IAP'!O129+N129</f>
        <v>0</v>
      </c>
      <c r="P129" s="61">
        <f>+'Desmonte Infr. financiada'!P129+'Inversión 1 financiada'!P129+VÚ!P129+'Desmonte Infr. IAP'!P129+'TOTAL INVERSION IAP'!P129+'VÚ IAP'!P129+O129</f>
        <v>0</v>
      </c>
      <c r="Q129" s="61">
        <f>+'Desmonte Infr. financiada'!Q129+'Inversión 1 financiada'!Q129+VÚ!Q129+'Desmonte Infr. IAP'!Q129+'TOTAL INVERSION IAP'!Q129+'VÚ IAP'!Q129+P129</f>
        <v>0</v>
      </c>
      <c r="R129" s="61">
        <f>+'Desmonte Infr. financiada'!R129+'Inversión 1 financiada'!R129+VÚ!R129+'Desmonte Infr. IAP'!R129+'TOTAL INVERSION IAP'!R129+'VÚ IAP'!R129+Q129</f>
        <v>0</v>
      </c>
      <c r="S129" s="61">
        <f>+'Desmonte Infr. financiada'!S129+'Inversión 1 financiada'!S129+VÚ!S129+'Desmonte Infr. IAP'!S129+'TOTAL INVERSION IAP'!S129+'VÚ IAP'!S129+R129</f>
        <v>0</v>
      </c>
      <c r="T129" s="61">
        <f>+'Desmonte Infr. financiada'!T129+'Inversión 1 financiada'!T129+VÚ!T129+'Desmonte Infr. IAP'!T129+'TOTAL INVERSION IAP'!T129+'VÚ IAP'!T129+S129</f>
        <v>0</v>
      </c>
      <c r="U129" s="61">
        <f>+'Desmonte Infr. financiada'!U129+'Inversión 1 financiada'!U129+VÚ!U129+'Desmonte Infr. IAP'!U129+'TOTAL INVERSION IAP'!U129+'VÚ IAP'!U129+T129</f>
        <v>0</v>
      </c>
      <c r="V129" s="61">
        <f>+'Desmonte Infr. financiada'!V129+'Inversión 1 financiada'!V129+VÚ!V129+'Desmonte Infr. IAP'!V129+'TOTAL INVERSION IAP'!V129+'VÚ IAP'!V129+U129</f>
        <v>0</v>
      </c>
      <c r="W129" s="61">
        <f>+'Desmonte Infr. financiada'!W129+'Inversión 1 financiada'!W129+VÚ!W129+'Desmonte Infr. IAP'!W129+'TOTAL INVERSION IAP'!W129+'VÚ IAP'!W129+V129</f>
        <v>0</v>
      </c>
      <c r="X129" s="61">
        <f>+'Desmonte Infr. financiada'!X129+'Inversión 1 financiada'!X129+VÚ!X129+'Desmonte Infr. IAP'!X129+'TOTAL INVERSION IAP'!X129+'VÚ IAP'!X129+W129</f>
        <v>0</v>
      </c>
      <c r="Y129" s="61">
        <f>+'Desmonte Infr. financiada'!Y129+'Inversión 1 financiada'!Y129+VÚ!Y129+'Desmonte Infr. IAP'!Y129+'TOTAL INVERSION IAP'!Y129+'VÚ IAP'!Y129+X129</f>
        <v>0</v>
      </c>
      <c r="Z129" s="61">
        <f>+'Desmonte Infr. financiada'!Z129+'Inversión 1 financiada'!Z129+VÚ!Z129+'Desmonte Infr. IAP'!Z129+'TOTAL INVERSION IAP'!Z129+'VÚ IAP'!Z129+Y129</f>
        <v>0</v>
      </c>
      <c r="AA129" s="61">
        <f>+'Desmonte Infr. financiada'!AA129+'Inversión 1 financiada'!AA129+VÚ!AA129+'Desmonte Infr. IAP'!AA129+'TOTAL INVERSION IAP'!AA129+'VÚ IAP'!AA129+Z129</f>
        <v>0</v>
      </c>
      <c r="AB129" s="61">
        <f>+'Desmonte Infr. financiada'!AB129+'Inversión 1 financiada'!AB129+VÚ!AB129+'Desmonte Infr. IAP'!AB129+'TOTAL INVERSION IAP'!AB129+'VÚ IAP'!AB129+AA129</f>
        <v>0</v>
      </c>
      <c r="AC129" s="61">
        <f>+'Desmonte Infr. financiada'!AC129+'Inversión 1 financiada'!AC129+VÚ!AC129+'Desmonte Infr. IAP'!AC129+'TOTAL INVERSION IAP'!AC129+'VÚ IAP'!AC129+AB129</f>
        <v>0</v>
      </c>
      <c r="AD129" s="61">
        <f>+'Desmonte Infr. financiada'!AD129+'Inversión 1 financiada'!AD129+VÚ!AD129+'Desmonte Infr. IAP'!AD129+'TOTAL INVERSION IAP'!AD129+'VÚ IAP'!AD129+AC129</f>
        <v>0</v>
      </c>
      <c r="AE129" s="61">
        <f>+'Desmonte Infr. financiada'!AE129+'Inversión 1 financiada'!AE129+VÚ!AE129+'Desmonte Infr. IAP'!AE129+'TOTAL INVERSION IAP'!AE129+'VÚ IAP'!AE129+AD129</f>
        <v>0</v>
      </c>
      <c r="AF129" s="61">
        <f>+'Desmonte Infr. financiada'!AF129+'Inversión 1 financiada'!AF129+VÚ!AF129+'Desmonte Infr. IAP'!AF129+'TOTAL INVERSION IAP'!AF129+'VÚ IAP'!AF129+AE129</f>
        <v>0</v>
      </c>
      <c r="AG129" s="61">
        <f>+'Desmonte Infr. financiada'!AG129+'Inversión 1 financiada'!AG129+VÚ!AG129+'Desmonte Infr. IAP'!AG129+'TOTAL INVERSION IAP'!AG129+'VÚ IAP'!AG129+AF129</f>
        <v>0</v>
      </c>
      <c r="AH129" s="61">
        <f>+'Desmonte Infr. financiada'!AH129+'Inversión 1 financiada'!AH129+VÚ!AH129+'Desmonte Infr. IAP'!AH129+'TOTAL INVERSION IAP'!AH129+'VÚ IAP'!AH129+AG129</f>
        <v>0</v>
      </c>
      <c r="AI129" s="61">
        <f>+'Desmonte Infr. financiada'!AI129+'Inversión 1 financiada'!AI129+VÚ!AI129+'Desmonte Infr. IAP'!AI129+'TOTAL INVERSION IAP'!AI129+'VÚ IAP'!AI129+AH129</f>
        <v>0</v>
      </c>
      <c r="AJ129" s="61">
        <f>+'Desmonte Infr. financiada'!AJ129+'Inversión 1 financiada'!AJ129+VÚ!AJ129+'Desmonte Infr. IAP'!AJ129+'TOTAL INVERSION IAP'!AJ129+'VÚ IAP'!AJ129+AI129</f>
        <v>0</v>
      </c>
      <c r="AK129" s="61">
        <f>+'Desmonte Infr. financiada'!AK129+'Inversión 1 financiada'!AK129+VÚ!AK129+'Desmonte Infr. IAP'!AK129+'TOTAL INVERSION IAP'!AK129+'VÚ IAP'!AK129+AJ129</f>
        <v>0</v>
      </c>
    </row>
    <row r="130" spans="2:37" hidden="1" x14ac:dyDescent="0.25">
      <c r="B130" s="469" t="s">
        <v>556</v>
      </c>
      <c r="C130" s="62" t="str">
        <f>+VLOOKUP(B130,'resumen UCAP'!$A$5:$O$329,2,0)</f>
        <v>LUMINARIA MILENIUM LED 60W NUEVA</v>
      </c>
      <c r="D130" s="63">
        <f>+'Desmonte Infr. financiada'!D130</f>
        <v>60</v>
      </c>
      <c r="E130" s="63" t="str">
        <f>+VLOOKUP(B130,'resumen UCAP'!$A$5:$O$329,3,0)</f>
        <v>Un</v>
      </c>
      <c r="F130" s="64">
        <f>+VLOOKUP(B130,'resumen UCAP'!$A$5:$O$329,15,0)</f>
        <v>387336</v>
      </c>
      <c r="G130" s="61">
        <v>2</v>
      </c>
      <c r="H130" s="61">
        <f>+'Desmonte Infr. financiada'!H130+'Inversión 1 financiada'!H130+VÚ!H130+'Desmonte Infr. IAP'!H130+'TOTAL INVERSION IAP'!H130+'VÚ IAP'!H130+G130</f>
        <v>2</v>
      </c>
      <c r="I130" s="475">
        <f>+'Desmonte Infr. financiada'!I130+'Inversión 1 financiada'!I130+VÚ!I130+'Desmonte Infr. IAP'!I130+'TOTAL INVERSION IAP'!I130+'VÚ IAP'!I130+H130</f>
        <v>2</v>
      </c>
      <c r="J130" s="61">
        <f>+'Desmonte Infr. financiada'!J130+'Inversión 1 financiada'!J130+VÚ!J130+'Desmonte Infr. IAP'!J130+'TOTAL INVERSION IAP'!J130+'VÚ IAP'!J130+I130</f>
        <v>2</v>
      </c>
      <c r="K130" s="61">
        <f>+'Desmonte Infr. financiada'!K130+'Inversión 1 financiada'!K130+VÚ!K130+'Desmonte Infr. IAP'!K130+'TOTAL INVERSION IAP'!K130+'VÚ IAP'!K130+J130</f>
        <v>2</v>
      </c>
      <c r="L130" s="61">
        <f>+'Desmonte Infr. financiada'!L130+'Inversión 1 financiada'!L130+VÚ!L130+'Desmonte Infr. IAP'!L130+'TOTAL INVERSION IAP'!L130+'VÚ IAP'!L130+K130</f>
        <v>2</v>
      </c>
      <c r="M130" s="61">
        <f>+'Desmonte Infr. financiada'!M130+'Inversión 1 financiada'!M130+VÚ!M130+'Desmonte Infr. IAP'!M130+'TOTAL INVERSION IAP'!M130+'VÚ IAP'!M130+L130</f>
        <v>2</v>
      </c>
      <c r="N130" s="61">
        <f>+'Desmonte Infr. financiada'!N130+'Inversión 1 financiada'!N130+VÚ!N130+'Desmonte Infr. IAP'!N130+'TOTAL INVERSION IAP'!N130+'VÚ IAP'!N130+M130</f>
        <v>2</v>
      </c>
      <c r="O130" s="61">
        <f>+'Desmonte Infr. financiada'!O130+'Inversión 1 financiada'!O130+VÚ!O130+'Desmonte Infr. IAP'!O130+'TOTAL INVERSION IAP'!O130+'VÚ IAP'!O130+N130</f>
        <v>2</v>
      </c>
      <c r="P130" s="61">
        <f>+'Desmonte Infr. financiada'!P130+'Inversión 1 financiada'!P130+VÚ!P130+'Desmonte Infr. IAP'!P130+'TOTAL INVERSION IAP'!P130+'VÚ IAP'!P130+O130</f>
        <v>2</v>
      </c>
      <c r="Q130" s="61">
        <f>+'Desmonte Infr. financiada'!Q130+'Inversión 1 financiada'!Q130+VÚ!Q130+'Desmonte Infr. IAP'!Q130+'TOTAL INVERSION IAP'!Q130+'VÚ IAP'!Q130+P130</f>
        <v>2</v>
      </c>
      <c r="R130" s="61">
        <f>+'Desmonte Infr. financiada'!R130+'Inversión 1 financiada'!R130+VÚ!R130+'Desmonte Infr. IAP'!R130+'TOTAL INVERSION IAP'!R130+'VÚ IAP'!R130+Q130</f>
        <v>2</v>
      </c>
      <c r="S130" s="61">
        <f>+'Desmonte Infr. financiada'!S130+'Inversión 1 financiada'!S130+VÚ!S130+'Desmonte Infr. IAP'!S130+'TOTAL INVERSION IAP'!S130+'VÚ IAP'!S130+R130</f>
        <v>2</v>
      </c>
      <c r="T130" s="61">
        <f>+'Desmonte Infr. financiada'!T130+'Inversión 1 financiada'!T130+VÚ!T130+'Desmonte Infr. IAP'!T130+'TOTAL INVERSION IAP'!T130+'VÚ IAP'!T130+S130</f>
        <v>2</v>
      </c>
      <c r="U130" s="61">
        <f>+'Desmonte Infr. financiada'!U130+'Inversión 1 financiada'!U130+VÚ!U130+'Desmonte Infr. IAP'!U130+'TOTAL INVERSION IAP'!U130+'VÚ IAP'!U130+T130</f>
        <v>2</v>
      </c>
      <c r="V130" s="61">
        <f>+'Desmonte Infr. financiada'!V130+'Inversión 1 financiada'!V130+VÚ!V130+'Desmonte Infr. IAP'!V130+'TOTAL INVERSION IAP'!V130+'VÚ IAP'!V130+U130</f>
        <v>2</v>
      </c>
      <c r="W130" s="61">
        <f>+'Desmonte Infr. financiada'!W130+'Inversión 1 financiada'!W130+VÚ!W130+'Desmonte Infr. IAP'!W130+'TOTAL INVERSION IAP'!W130+'VÚ IAP'!W130+V130</f>
        <v>0</v>
      </c>
      <c r="X130" s="61">
        <f>+'Desmonte Infr. financiada'!X130+'Inversión 1 financiada'!X130+VÚ!X130+'Desmonte Infr. IAP'!X130+'TOTAL INVERSION IAP'!X130+'VÚ IAP'!X130+W130</f>
        <v>0</v>
      </c>
      <c r="Y130" s="61">
        <f>+'Desmonte Infr. financiada'!Y130+'Inversión 1 financiada'!Y130+VÚ!Y130+'Desmonte Infr. IAP'!Y130+'TOTAL INVERSION IAP'!Y130+'VÚ IAP'!Y130+X130</f>
        <v>0</v>
      </c>
      <c r="Z130" s="61">
        <f>+'Desmonte Infr. financiada'!Z130+'Inversión 1 financiada'!Z130+VÚ!Z130+'Desmonte Infr. IAP'!Z130+'TOTAL INVERSION IAP'!Z130+'VÚ IAP'!Z130+Y130</f>
        <v>0</v>
      </c>
      <c r="AA130" s="61">
        <f>+'Desmonte Infr. financiada'!AA130+'Inversión 1 financiada'!AA130+VÚ!AA130+'Desmonte Infr. IAP'!AA130+'TOTAL INVERSION IAP'!AA130+'VÚ IAP'!AA130+Z130</f>
        <v>0</v>
      </c>
      <c r="AB130" s="61">
        <f>+'Desmonte Infr. financiada'!AB130+'Inversión 1 financiada'!AB130+VÚ!AB130+'Desmonte Infr. IAP'!AB130+'TOTAL INVERSION IAP'!AB130+'VÚ IAP'!AB130+AA130</f>
        <v>0</v>
      </c>
      <c r="AC130" s="61">
        <f>+'Desmonte Infr. financiada'!AC130+'Inversión 1 financiada'!AC130+VÚ!AC130+'Desmonte Infr. IAP'!AC130+'TOTAL INVERSION IAP'!AC130+'VÚ IAP'!AC130+AB130</f>
        <v>0</v>
      </c>
      <c r="AD130" s="61">
        <f>+'Desmonte Infr. financiada'!AD130+'Inversión 1 financiada'!AD130+VÚ!AD130+'Desmonte Infr. IAP'!AD130+'TOTAL INVERSION IAP'!AD130+'VÚ IAP'!AD130+AC130</f>
        <v>0</v>
      </c>
      <c r="AE130" s="61">
        <f>+'Desmonte Infr. financiada'!AE130+'Inversión 1 financiada'!AE130+VÚ!AE130+'Desmonte Infr. IAP'!AE130+'TOTAL INVERSION IAP'!AE130+'VÚ IAP'!AE130+AD130</f>
        <v>0</v>
      </c>
      <c r="AF130" s="61">
        <f>+'Desmonte Infr. financiada'!AF130+'Inversión 1 financiada'!AF130+VÚ!AF130+'Desmonte Infr. IAP'!AF130+'TOTAL INVERSION IAP'!AF130+'VÚ IAP'!AF130+AE130</f>
        <v>0</v>
      </c>
      <c r="AG130" s="61">
        <f>+'Desmonte Infr. financiada'!AG130+'Inversión 1 financiada'!AG130+VÚ!AG130+'Desmonte Infr. IAP'!AG130+'TOTAL INVERSION IAP'!AG130+'VÚ IAP'!AG130+AF130</f>
        <v>0</v>
      </c>
      <c r="AH130" s="61">
        <f>+'Desmonte Infr. financiada'!AH130+'Inversión 1 financiada'!AH130+VÚ!AH130+'Desmonte Infr. IAP'!AH130+'TOTAL INVERSION IAP'!AH130+'VÚ IAP'!AH130+AG130</f>
        <v>0</v>
      </c>
      <c r="AI130" s="61">
        <f>+'Desmonte Infr. financiada'!AI130+'Inversión 1 financiada'!AI130+VÚ!AI130+'Desmonte Infr. IAP'!AI130+'TOTAL INVERSION IAP'!AI130+'VÚ IAP'!AI130+AH130</f>
        <v>0</v>
      </c>
      <c r="AJ130" s="61">
        <f>+'Desmonte Infr. financiada'!AJ130+'Inversión 1 financiada'!AJ130+VÚ!AJ130+'Desmonte Infr. IAP'!AJ130+'TOTAL INVERSION IAP'!AJ130+'VÚ IAP'!AJ130+AI130</f>
        <v>0</v>
      </c>
      <c r="AK130" s="61">
        <f>+'Desmonte Infr. financiada'!AK130+'Inversión 1 financiada'!AK130+VÚ!AK130+'Desmonte Infr. IAP'!AK130+'TOTAL INVERSION IAP'!AK130+'VÚ IAP'!AK130+AJ130</f>
        <v>0</v>
      </c>
    </row>
    <row r="131" spans="2:37" hidden="1" x14ac:dyDescent="0.25">
      <c r="B131" s="469" t="s">
        <v>557</v>
      </c>
      <c r="C131" s="62" t="str">
        <f>+VLOOKUP(B131,'resumen UCAP'!$A$5:$O$329,2,0)</f>
        <v>ETIQUETA LUMINARIA MILENIUM LED 60W NUEVA</v>
      </c>
      <c r="D131" s="63">
        <f>+'Desmonte Infr. financiada'!D131</f>
        <v>60</v>
      </c>
      <c r="E131" s="63" t="str">
        <f>+VLOOKUP(B131,'resumen UCAP'!$A$5:$O$329,3,0)</f>
        <v>Un</v>
      </c>
      <c r="F131" s="64">
        <f>+VLOOKUP(B131,'resumen UCAP'!$A$5:$O$329,15,0)</f>
        <v>387336</v>
      </c>
      <c r="G131" s="61">
        <v>1</v>
      </c>
      <c r="H131" s="61">
        <f>+'Desmonte Infr. financiada'!H131+'Inversión 1 financiada'!H131+VÚ!H131+'Desmonte Infr. IAP'!H131+'TOTAL INVERSION IAP'!H131+'VÚ IAP'!H131+G131</f>
        <v>1</v>
      </c>
      <c r="I131" s="475">
        <f>+'Desmonte Infr. financiada'!I131+'Inversión 1 financiada'!I131+VÚ!I131+'Desmonte Infr. IAP'!I131+'TOTAL INVERSION IAP'!I131+'VÚ IAP'!I131+H131</f>
        <v>1</v>
      </c>
      <c r="J131" s="61">
        <f>+'Desmonte Infr. financiada'!J131+'Inversión 1 financiada'!J131+VÚ!J131+'Desmonte Infr. IAP'!J131+'TOTAL INVERSION IAP'!J131+'VÚ IAP'!J131+I131</f>
        <v>1</v>
      </c>
      <c r="K131" s="61">
        <f>+'Desmonte Infr. financiada'!K131+'Inversión 1 financiada'!K131+VÚ!K131+'Desmonte Infr. IAP'!K131+'TOTAL INVERSION IAP'!K131+'VÚ IAP'!K131+J131</f>
        <v>1</v>
      </c>
      <c r="L131" s="61">
        <f>+'Desmonte Infr. financiada'!L131+'Inversión 1 financiada'!L131+VÚ!L131+'Desmonte Infr. IAP'!L131+'TOTAL INVERSION IAP'!L131+'VÚ IAP'!L131+K131</f>
        <v>1</v>
      </c>
      <c r="M131" s="61">
        <f>+'Desmonte Infr. financiada'!M131+'Inversión 1 financiada'!M131+VÚ!M131+'Desmonte Infr. IAP'!M131+'TOTAL INVERSION IAP'!M131+'VÚ IAP'!M131+L131</f>
        <v>1</v>
      </c>
      <c r="N131" s="61">
        <f>+'Desmonte Infr. financiada'!N131+'Inversión 1 financiada'!N131+VÚ!N131+'Desmonte Infr. IAP'!N131+'TOTAL INVERSION IAP'!N131+'VÚ IAP'!N131+M131</f>
        <v>1</v>
      </c>
      <c r="O131" s="61">
        <f>+'Desmonte Infr. financiada'!O131+'Inversión 1 financiada'!O131+VÚ!O131+'Desmonte Infr. IAP'!O131+'TOTAL INVERSION IAP'!O131+'VÚ IAP'!O131+N131</f>
        <v>1</v>
      </c>
      <c r="P131" s="61">
        <f>+'Desmonte Infr. financiada'!P131+'Inversión 1 financiada'!P131+VÚ!P131+'Desmonte Infr. IAP'!P131+'TOTAL INVERSION IAP'!P131+'VÚ IAP'!P131+O131</f>
        <v>1</v>
      </c>
      <c r="Q131" s="61">
        <f>+'Desmonte Infr. financiada'!Q131+'Inversión 1 financiada'!Q131+VÚ!Q131+'Desmonte Infr. IAP'!Q131+'TOTAL INVERSION IAP'!Q131+'VÚ IAP'!Q131+P131</f>
        <v>1</v>
      </c>
      <c r="R131" s="61">
        <f>+'Desmonte Infr. financiada'!R131+'Inversión 1 financiada'!R131+VÚ!R131+'Desmonte Infr. IAP'!R131+'TOTAL INVERSION IAP'!R131+'VÚ IAP'!R131+Q131</f>
        <v>1</v>
      </c>
      <c r="S131" s="61">
        <f>+'Desmonte Infr. financiada'!S131+'Inversión 1 financiada'!S131+VÚ!S131+'Desmonte Infr. IAP'!S131+'TOTAL INVERSION IAP'!S131+'VÚ IAP'!S131+R131</f>
        <v>1</v>
      </c>
      <c r="T131" s="61">
        <f>+'Desmonte Infr. financiada'!T131+'Inversión 1 financiada'!T131+VÚ!T131+'Desmonte Infr. IAP'!T131+'TOTAL INVERSION IAP'!T131+'VÚ IAP'!T131+S131</f>
        <v>1</v>
      </c>
      <c r="U131" s="61">
        <f>+'Desmonte Infr. financiada'!U131+'Inversión 1 financiada'!U131+VÚ!U131+'Desmonte Infr. IAP'!U131+'TOTAL INVERSION IAP'!U131+'VÚ IAP'!U131+T131</f>
        <v>1</v>
      </c>
      <c r="V131" s="61">
        <f>+'Desmonte Infr. financiada'!V131+'Inversión 1 financiada'!V131+VÚ!V131+'Desmonte Infr. IAP'!V131+'TOTAL INVERSION IAP'!V131+'VÚ IAP'!V131+U131</f>
        <v>1</v>
      </c>
      <c r="W131" s="61">
        <f>+'Desmonte Infr. financiada'!W131+'Inversión 1 financiada'!W131+VÚ!W131+'Desmonte Infr. IAP'!W131+'TOTAL INVERSION IAP'!W131+'VÚ IAP'!W131+V131</f>
        <v>0</v>
      </c>
      <c r="X131" s="61">
        <f>+'Desmonte Infr. financiada'!X131+'Inversión 1 financiada'!X131+VÚ!X131+'Desmonte Infr. IAP'!X131+'TOTAL INVERSION IAP'!X131+'VÚ IAP'!X131+W131</f>
        <v>0</v>
      </c>
      <c r="Y131" s="61">
        <f>+'Desmonte Infr. financiada'!Y131+'Inversión 1 financiada'!Y131+VÚ!Y131+'Desmonte Infr. IAP'!Y131+'TOTAL INVERSION IAP'!Y131+'VÚ IAP'!Y131+X131</f>
        <v>0</v>
      </c>
      <c r="Z131" s="61">
        <f>+'Desmonte Infr. financiada'!Z131+'Inversión 1 financiada'!Z131+VÚ!Z131+'Desmonte Infr. IAP'!Z131+'TOTAL INVERSION IAP'!Z131+'VÚ IAP'!Z131+Y131</f>
        <v>0</v>
      </c>
      <c r="AA131" s="61">
        <f>+'Desmonte Infr. financiada'!AA131+'Inversión 1 financiada'!AA131+VÚ!AA131+'Desmonte Infr. IAP'!AA131+'TOTAL INVERSION IAP'!AA131+'VÚ IAP'!AA131+Z131</f>
        <v>0</v>
      </c>
      <c r="AB131" s="61">
        <f>+'Desmonte Infr. financiada'!AB131+'Inversión 1 financiada'!AB131+VÚ!AB131+'Desmonte Infr. IAP'!AB131+'TOTAL INVERSION IAP'!AB131+'VÚ IAP'!AB131+AA131</f>
        <v>0</v>
      </c>
      <c r="AC131" s="61">
        <f>+'Desmonte Infr. financiada'!AC131+'Inversión 1 financiada'!AC131+VÚ!AC131+'Desmonte Infr. IAP'!AC131+'TOTAL INVERSION IAP'!AC131+'VÚ IAP'!AC131+AB131</f>
        <v>0</v>
      </c>
      <c r="AD131" s="61">
        <f>+'Desmonte Infr. financiada'!AD131+'Inversión 1 financiada'!AD131+VÚ!AD131+'Desmonte Infr. IAP'!AD131+'TOTAL INVERSION IAP'!AD131+'VÚ IAP'!AD131+AC131</f>
        <v>0</v>
      </c>
      <c r="AE131" s="61">
        <f>+'Desmonte Infr. financiada'!AE131+'Inversión 1 financiada'!AE131+VÚ!AE131+'Desmonte Infr. IAP'!AE131+'TOTAL INVERSION IAP'!AE131+'VÚ IAP'!AE131+AD131</f>
        <v>0</v>
      </c>
      <c r="AF131" s="61">
        <f>+'Desmonte Infr. financiada'!AF131+'Inversión 1 financiada'!AF131+VÚ!AF131+'Desmonte Infr. IAP'!AF131+'TOTAL INVERSION IAP'!AF131+'VÚ IAP'!AF131+AE131</f>
        <v>0</v>
      </c>
      <c r="AG131" s="61">
        <f>+'Desmonte Infr. financiada'!AG131+'Inversión 1 financiada'!AG131+VÚ!AG131+'Desmonte Infr. IAP'!AG131+'TOTAL INVERSION IAP'!AG131+'VÚ IAP'!AG131+AF131</f>
        <v>0</v>
      </c>
      <c r="AH131" s="61">
        <f>+'Desmonte Infr. financiada'!AH131+'Inversión 1 financiada'!AH131+VÚ!AH131+'Desmonte Infr. IAP'!AH131+'TOTAL INVERSION IAP'!AH131+'VÚ IAP'!AH131+AG131</f>
        <v>0</v>
      </c>
      <c r="AI131" s="61">
        <f>+'Desmonte Infr. financiada'!AI131+'Inversión 1 financiada'!AI131+VÚ!AI131+'Desmonte Infr. IAP'!AI131+'TOTAL INVERSION IAP'!AI131+'VÚ IAP'!AI131+AH131</f>
        <v>0</v>
      </c>
      <c r="AJ131" s="61">
        <f>+'Desmonte Infr. financiada'!AJ131+'Inversión 1 financiada'!AJ131+VÚ!AJ131+'Desmonte Infr. IAP'!AJ131+'TOTAL INVERSION IAP'!AJ131+'VÚ IAP'!AJ131+AI131</f>
        <v>0</v>
      </c>
      <c r="AK131" s="61">
        <f>+'Desmonte Infr. financiada'!AK131+'Inversión 1 financiada'!AK131+VÚ!AK131+'Desmonte Infr. IAP'!AK131+'TOTAL INVERSION IAP'!AK131+'VÚ IAP'!AK131+AJ131</f>
        <v>0</v>
      </c>
    </row>
    <row r="132" spans="2:37" hidden="1" x14ac:dyDescent="0.25">
      <c r="B132" s="469" t="s">
        <v>558</v>
      </c>
      <c r="C132" s="62" t="str">
        <f>+VLOOKUP(B132,'resumen UCAP'!$A$5:$O$329,2,0)</f>
        <v>LUMINARIA LED 80W NUEVA</v>
      </c>
      <c r="D132" s="63">
        <f>+'Desmonte Infr. financiada'!D132</f>
        <v>80</v>
      </c>
      <c r="E132" s="63" t="str">
        <f>+VLOOKUP(B132,'resumen UCAP'!$A$5:$O$329,3,0)</f>
        <v>Un</v>
      </c>
      <c r="F132" s="64">
        <f>+VLOOKUP(B132,'resumen UCAP'!$A$5:$O$329,15,0)</f>
        <v>518269</v>
      </c>
      <c r="G132" s="61">
        <v>19</v>
      </c>
      <c r="H132" s="61">
        <f>+'Desmonte Infr. financiada'!H132+'Inversión 1 financiada'!H132+VÚ!H132+'Desmonte Infr. IAP'!H132+'TOTAL INVERSION IAP'!H132+'VÚ IAP'!H132+G132</f>
        <v>19</v>
      </c>
      <c r="I132" s="475">
        <f>+'Desmonte Infr. financiada'!I132+'Inversión 1 financiada'!I132+VÚ!I132+'Desmonte Infr. IAP'!I132+'TOTAL INVERSION IAP'!I132+'VÚ IAP'!I132+H132</f>
        <v>19</v>
      </c>
      <c r="J132" s="61">
        <f>+'Desmonte Infr. financiada'!J132+'Inversión 1 financiada'!J132+VÚ!J132+'Desmonte Infr. IAP'!J132+'TOTAL INVERSION IAP'!J132+'VÚ IAP'!J132+I132</f>
        <v>19</v>
      </c>
      <c r="K132" s="61">
        <f>+'Desmonte Infr. financiada'!K132+'Inversión 1 financiada'!K132+VÚ!K132+'Desmonte Infr. IAP'!K132+'TOTAL INVERSION IAP'!K132+'VÚ IAP'!K132+J132</f>
        <v>19</v>
      </c>
      <c r="L132" s="61">
        <f>+'Desmonte Infr. financiada'!L132+'Inversión 1 financiada'!L132+VÚ!L132+'Desmonte Infr. IAP'!L132+'TOTAL INVERSION IAP'!L132+'VÚ IAP'!L132+K132</f>
        <v>19</v>
      </c>
      <c r="M132" s="61">
        <f>+'Desmonte Infr. financiada'!M132+'Inversión 1 financiada'!M132+VÚ!M132+'Desmonte Infr. IAP'!M132+'TOTAL INVERSION IAP'!M132+'VÚ IAP'!M132+L132</f>
        <v>19</v>
      </c>
      <c r="N132" s="61">
        <f>+'Desmonte Infr. financiada'!N132+'Inversión 1 financiada'!N132+VÚ!N132+'Desmonte Infr. IAP'!N132+'TOTAL INVERSION IAP'!N132+'VÚ IAP'!N132+M132</f>
        <v>19</v>
      </c>
      <c r="O132" s="61">
        <f>+'Desmonte Infr. financiada'!O132+'Inversión 1 financiada'!O132+VÚ!O132+'Desmonte Infr. IAP'!O132+'TOTAL INVERSION IAP'!O132+'VÚ IAP'!O132+N132</f>
        <v>19</v>
      </c>
      <c r="P132" s="61">
        <f>+'Desmonte Infr. financiada'!P132+'Inversión 1 financiada'!P132+VÚ!P132+'Desmonte Infr. IAP'!P132+'TOTAL INVERSION IAP'!P132+'VÚ IAP'!P132+O132</f>
        <v>19</v>
      </c>
      <c r="Q132" s="61">
        <f>+'Desmonte Infr. financiada'!Q132+'Inversión 1 financiada'!Q132+VÚ!Q132+'Desmonte Infr. IAP'!Q132+'TOTAL INVERSION IAP'!Q132+'VÚ IAP'!Q132+P132</f>
        <v>19</v>
      </c>
      <c r="R132" s="61">
        <f>+'Desmonte Infr. financiada'!R132+'Inversión 1 financiada'!R132+VÚ!R132+'Desmonte Infr. IAP'!R132+'TOTAL INVERSION IAP'!R132+'VÚ IAP'!R132+Q132</f>
        <v>19</v>
      </c>
      <c r="S132" s="61">
        <f>+'Desmonte Infr. financiada'!S132+'Inversión 1 financiada'!S132+VÚ!S132+'Desmonte Infr. IAP'!S132+'TOTAL INVERSION IAP'!S132+'VÚ IAP'!S132+R132</f>
        <v>19</v>
      </c>
      <c r="T132" s="61">
        <f>+'Desmonte Infr. financiada'!T132+'Inversión 1 financiada'!T132+VÚ!T132+'Desmonte Infr. IAP'!T132+'TOTAL INVERSION IAP'!T132+'VÚ IAP'!T132+S132</f>
        <v>19</v>
      </c>
      <c r="U132" s="61">
        <f>+'Desmonte Infr. financiada'!U132+'Inversión 1 financiada'!U132+VÚ!U132+'Desmonte Infr. IAP'!U132+'TOTAL INVERSION IAP'!U132+'VÚ IAP'!U132+T132</f>
        <v>19</v>
      </c>
      <c r="V132" s="61">
        <f>+'Desmonte Infr. financiada'!V132+'Inversión 1 financiada'!V132+VÚ!V132+'Desmonte Infr. IAP'!V132+'TOTAL INVERSION IAP'!V132+'VÚ IAP'!V132+U132</f>
        <v>19</v>
      </c>
      <c r="W132" s="61">
        <f>+'Desmonte Infr. financiada'!W132+'Inversión 1 financiada'!W132+VÚ!W132+'Desmonte Infr. IAP'!W132+'TOTAL INVERSION IAP'!W132+'VÚ IAP'!W132+V132</f>
        <v>0</v>
      </c>
      <c r="X132" s="61">
        <f>+'Desmonte Infr. financiada'!X132+'Inversión 1 financiada'!X132+VÚ!X132+'Desmonte Infr. IAP'!X132+'TOTAL INVERSION IAP'!X132+'VÚ IAP'!X132+W132</f>
        <v>0</v>
      </c>
      <c r="Y132" s="61">
        <f>+'Desmonte Infr. financiada'!Y132+'Inversión 1 financiada'!Y132+VÚ!Y132+'Desmonte Infr. IAP'!Y132+'TOTAL INVERSION IAP'!Y132+'VÚ IAP'!Y132+X132</f>
        <v>0</v>
      </c>
      <c r="Z132" s="61">
        <f>+'Desmonte Infr. financiada'!Z132+'Inversión 1 financiada'!Z132+VÚ!Z132+'Desmonte Infr. IAP'!Z132+'TOTAL INVERSION IAP'!Z132+'VÚ IAP'!Z132+Y132</f>
        <v>0</v>
      </c>
      <c r="AA132" s="61">
        <f>+'Desmonte Infr. financiada'!AA132+'Inversión 1 financiada'!AA132+VÚ!AA132+'Desmonte Infr. IAP'!AA132+'TOTAL INVERSION IAP'!AA132+'VÚ IAP'!AA132+Z132</f>
        <v>0</v>
      </c>
      <c r="AB132" s="61">
        <f>+'Desmonte Infr. financiada'!AB132+'Inversión 1 financiada'!AB132+VÚ!AB132+'Desmonte Infr. IAP'!AB132+'TOTAL INVERSION IAP'!AB132+'VÚ IAP'!AB132+AA132</f>
        <v>0</v>
      </c>
      <c r="AC132" s="61">
        <f>+'Desmonte Infr. financiada'!AC132+'Inversión 1 financiada'!AC132+VÚ!AC132+'Desmonte Infr. IAP'!AC132+'TOTAL INVERSION IAP'!AC132+'VÚ IAP'!AC132+AB132</f>
        <v>0</v>
      </c>
      <c r="AD132" s="61">
        <f>+'Desmonte Infr. financiada'!AD132+'Inversión 1 financiada'!AD132+VÚ!AD132+'Desmonte Infr. IAP'!AD132+'TOTAL INVERSION IAP'!AD132+'VÚ IAP'!AD132+AC132</f>
        <v>0</v>
      </c>
      <c r="AE132" s="61">
        <f>+'Desmonte Infr. financiada'!AE132+'Inversión 1 financiada'!AE132+VÚ!AE132+'Desmonte Infr. IAP'!AE132+'TOTAL INVERSION IAP'!AE132+'VÚ IAP'!AE132+AD132</f>
        <v>0</v>
      </c>
      <c r="AF132" s="61">
        <f>+'Desmonte Infr. financiada'!AF132+'Inversión 1 financiada'!AF132+VÚ!AF132+'Desmonte Infr. IAP'!AF132+'TOTAL INVERSION IAP'!AF132+'VÚ IAP'!AF132+AE132</f>
        <v>0</v>
      </c>
      <c r="AG132" s="61">
        <f>+'Desmonte Infr. financiada'!AG132+'Inversión 1 financiada'!AG132+VÚ!AG132+'Desmonte Infr. IAP'!AG132+'TOTAL INVERSION IAP'!AG132+'VÚ IAP'!AG132+AF132</f>
        <v>0</v>
      </c>
      <c r="AH132" s="61">
        <f>+'Desmonte Infr. financiada'!AH132+'Inversión 1 financiada'!AH132+VÚ!AH132+'Desmonte Infr. IAP'!AH132+'TOTAL INVERSION IAP'!AH132+'VÚ IAP'!AH132+AG132</f>
        <v>0</v>
      </c>
      <c r="AI132" s="61">
        <f>+'Desmonte Infr. financiada'!AI132+'Inversión 1 financiada'!AI132+VÚ!AI132+'Desmonte Infr. IAP'!AI132+'TOTAL INVERSION IAP'!AI132+'VÚ IAP'!AI132+AH132</f>
        <v>0</v>
      </c>
      <c r="AJ132" s="61">
        <f>+'Desmonte Infr. financiada'!AJ132+'Inversión 1 financiada'!AJ132+VÚ!AJ132+'Desmonte Infr. IAP'!AJ132+'TOTAL INVERSION IAP'!AJ132+'VÚ IAP'!AJ132+AI132</f>
        <v>0</v>
      </c>
      <c r="AK132" s="61">
        <f>+'Desmonte Infr. financiada'!AK132+'Inversión 1 financiada'!AK132+VÚ!AK132+'Desmonte Infr. IAP'!AK132+'TOTAL INVERSION IAP'!AK132+'VÚ IAP'!AK132+AJ132</f>
        <v>0</v>
      </c>
    </row>
    <row r="133" spans="2:37" hidden="1" x14ac:dyDescent="0.25">
      <c r="B133" s="469" t="s">
        <v>559</v>
      </c>
      <c r="C133" s="62" t="str">
        <f>+VLOOKUP(B133,'resumen UCAP'!$A$5:$O$329,2,0)</f>
        <v>LUMINARIA MILENIUM 150W NUEVA</v>
      </c>
      <c r="D133" s="63">
        <f>+'Desmonte Infr. financiada'!D133</f>
        <v>150</v>
      </c>
      <c r="E133" s="63" t="str">
        <f>+VLOOKUP(B133,'resumen UCAP'!$A$5:$O$329,3,0)</f>
        <v>Un</v>
      </c>
      <c r="F133" s="64">
        <f>+VLOOKUP(B133,'resumen UCAP'!$A$5:$O$329,15,0)</f>
        <v>845605</v>
      </c>
      <c r="G133" s="123">
        <v>7</v>
      </c>
      <c r="H133" s="61">
        <f>+'Desmonte Infr. financiada'!H133+'Inversión 1 financiada'!H133+VÚ!H133+'Desmonte Infr. IAP'!H133+'TOTAL INVERSION IAP'!H133+'VÚ IAP'!H133+G133</f>
        <v>0</v>
      </c>
      <c r="I133" s="475">
        <f>+'Desmonte Infr. financiada'!I133+'Inversión 1 financiada'!I133+VÚ!I133+'Desmonte Infr. IAP'!I133+'TOTAL INVERSION IAP'!I133+'VÚ IAP'!I133+H133</f>
        <v>0</v>
      </c>
      <c r="J133" s="61">
        <f>+'Desmonte Infr. financiada'!J133+'Inversión 1 financiada'!J133+VÚ!J133+'Desmonte Infr. IAP'!J133+'TOTAL INVERSION IAP'!J133+'VÚ IAP'!J133+I133</f>
        <v>0</v>
      </c>
      <c r="K133" s="61">
        <f>+'Desmonte Infr. financiada'!K133+'Inversión 1 financiada'!K133+VÚ!K133+'Desmonte Infr. IAP'!K133+'TOTAL INVERSION IAP'!K133+'VÚ IAP'!K133+J133</f>
        <v>0</v>
      </c>
      <c r="L133" s="61">
        <f>+'Desmonte Infr. financiada'!L133+'Inversión 1 financiada'!L133+VÚ!L133+'Desmonte Infr. IAP'!L133+'TOTAL INVERSION IAP'!L133+'VÚ IAP'!L133+K133</f>
        <v>0</v>
      </c>
      <c r="M133" s="61">
        <f>+'Desmonte Infr. financiada'!M133+'Inversión 1 financiada'!M133+VÚ!M133+'Desmonte Infr. IAP'!M133+'TOTAL INVERSION IAP'!M133+'VÚ IAP'!M133+L133</f>
        <v>0</v>
      </c>
      <c r="N133" s="61">
        <f>+'Desmonte Infr. financiada'!N133+'Inversión 1 financiada'!N133+VÚ!N133+'Desmonte Infr. IAP'!N133+'TOTAL INVERSION IAP'!N133+'VÚ IAP'!N133+M133</f>
        <v>0</v>
      </c>
      <c r="O133" s="61">
        <f>+'Desmonte Infr. financiada'!O133+'Inversión 1 financiada'!O133+VÚ!O133+'Desmonte Infr. IAP'!O133+'TOTAL INVERSION IAP'!O133+'VÚ IAP'!O133+N133</f>
        <v>0</v>
      </c>
      <c r="P133" s="61">
        <f>+'Desmonte Infr. financiada'!P133+'Inversión 1 financiada'!P133+VÚ!P133+'Desmonte Infr. IAP'!P133+'TOTAL INVERSION IAP'!P133+'VÚ IAP'!P133+O133</f>
        <v>0</v>
      </c>
      <c r="Q133" s="61">
        <f>+'Desmonte Infr. financiada'!Q133+'Inversión 1 financiada'!Q133+VÚ!Q133+'Desmonte Infr. IAP'!Q133+'TOTAL INVERSION IAP'!Q133+'VÚ IAP'!Q133+P133</f>
        <v>0</v>
      </c>
      <c r="R133" s="61">
        <f>+'Desmonte Infr. financiada'!R133+'Inversión 1 financiada'!R133+VÚ!R133+'Desmonte Infr. IAP'!R133+'TOTAL INVERSION IAP'!R133+'VÚ IAP'!R133+Q133</f>
        <v>0</v>
      </c>
      <c r="S133" s="61">
        <f>+'Desmonte Infr. financiada'!S133+'Inversión 1 financiada'!S133+VÚ!S133+'Desmonte Infr. IAP'!S133+'TOTAL INVERSION IAP'!S133+'VÚ IAP'!S133+R133</f>
        <v>0</v>
      </c>
      <c r="T133" s="61">
        <f>+'Desmonte Infr. financiada'!T133+'Inversión 1 financiada'!T133+VÚ!T133+'Desmonte Infr. IAP'!T133+'TOTAL INVERSION IAP'!T133+'VÚ IAP'!T133+S133</f>
        <v>0</v>
      </c>
      <c r="U133" s="61">
        <f>+'Desmonte Infr. financiada'!U133+'Inversión 1 financiada'!U133+VÚ!U133+'Desmonte Infr. IAP'!U133+'TOTAL INVERSION IAP'!U133+'VÚ IAP'!U133+T133</f>
        <v>0</v>
      </c>
      <c r="V133" s="61">
        <f>+'Desmonte Infr. financiada'!V133+'Inversión 1 financiada'!V133+VÚ!V133+'Desmonte Infr. IAP'!V133+'TOTAL INVERSION IAP'!V133+'VÚ IAP'!V133+U133</f>
        <v>0</v>
      </c>
      <c r="W133" s="61">
        <f>+'Desmonte Infr. financiada'!W133+'Inversión 1 financiada'!W133+VÚ!W133+'Desmonte Infr. IAP'!W133+'TOTAL INVERSION IAP'!W133+'VÚ IAP'!W133+V133</f>
        <v>0</v>
      </c>
      <c r="X133" s="61">
        <f>+'Desmonte Infr. financiada'!X133+'Inversión 1 financiada'!X133+VÚ!X133+'Desmonte Infr. IAP'!X133+'TOTAL INVERSION IAP'!X133+'VÚ IAP'!X133+W133</f>
        <v>0</v>
      </c>
      <c r="Y133" s="61">
        <f>+'Desmonte Infr. financiada'!Y133+'Inversión 1 financiada'!Y133+VÚ!Y133+'Desmonte Infr. IAP'!Y133+'TOTAL INVERSION IAP'!Y133+'VÚ IAP'!Y133+X133</f>
        <v>0</v>
      </c>
      <c r="Z133" s="61">
        <f>+'Desmonte Infr. financiada'!Z133+'Inversión 1 financiada'!Z133+VÚ!Z133+'Desmonte Infr. IAP'!Z133+'TOTAL INVERSION IAP'!Z133+'VÚ IAP'!Z133+Y133</f>
        <v>0</v>
      </c>
      <c r="AA133" s="61">
        <f>+'Desmonte Infr. financiada'!AA133+'Inversión 1 financiada'!AA133+VÚ!AA133+'Desmonte Infr. IAP'!AA133+'TOTAL INVERSION IAP'!AA133+'VÚ IAP'!AA133+Z133</f>
        <v>0</v>
      </c>
      <c r="AB133" s="61">
        <f>+'Desmonte Infr. financiada'!AB133+'Inversión 1 financiada'!AB133+VÚ!AB133+'Desmonte Infr. IAP'!AB133+'TOTAL INVERSION IAP'!AB133+'VÚ IAP'!AB133+AA133</f>
        <v>0</v>
      </c>
      <c r="AC133" s="61">
        <f>+'Desmonte Infr. financiada'!AC133+'Inversión 1 financiada'!AC133+VÚ!AC133+'Desmonte Infr. IAP'!AC133+'TOTAL INVERSION IAP'!AC133+'VÚ IAP'!AC133+AB133</f>
        <v>0</v>
      </c>
      <c r="AD133" s="61">
        <f>+'Desmonte Infr. financiada'!AD133+'Inversión 1 financiada'!AD133+VÚ!AD133+'Desmonte Infr. IAP'!AD133+'TOTAL INVERSION IAP'!AD133+'VÚ IAP'!AD133+AC133</f>
        <v>0</v>
      </c>
      <c r="AE133" s="61">
        <f>+'Desmonte Infr. financiada'!AE133+'Inversión 1 financiada'!AE133+VÚ!AE133+'Desmonte Infr. IAP'!AE133+'TOTAL INVERSION IAP'!AE133+'VÚ IAP'!AE133+AD133</f>
        <v>0</v>
      </c>
      <c r="AF133" s="61">
        <f>+'Desmonte Infr. financiada'!AF133+'Inversión 1 financiada'!AF133+VÚ!AF133+'Desmonte Infr. IAP'!AF133+'TOTAL INVERSION IAP'!AF133+'VÚ IAP'!AF133+AE133</f>
        <v>0</v>
      </c>
      <c r="AG133" s="61">
        <f>+'Desmonte Infr. financiada'!AG133+'Inversión 1 financiada'!AG133+VÚ!AG133+'Desmonte Infr. IAP'!AG133+'TOTAL INVERSION IAP'!AG133+'VÚ IAP'!AG133+AF133</f>
        <v>0</v>
      </c>
      <c r="AH133" s="61">
        <f>+'Desmonte Infr. financiada'!AH133+'Inversión 1 financiada'!AH133+VÚ!AH133+'Desmonte Infr. IAP'!AH133+'TOTAL INVERSION IAP'!AH133+'VÚ IAP'!AH133+AG133</f>
        <v>0</v>
      </c>
      <c r="AI133" s="61">
        <f>+'Desmonte Infr. financiada'!AI133+'Inversión 1 financiada'!AI133+VÚ!AI133+'Desmonte Infr. IAP'!AI133+'TOTAL INVERSION IAP'!AI133+'VÚ IAP'!AI133+AH133</f>
        <v>0</v>
      </c>
      <c r="AJ133" s="61">
        <f>+'Desmonte Infr. financiada'!AJ133+'Inversión 1 financiada'!AJ133+VÚ!AJ133+'Desmonte Infr. IAP'!AJ133+'TOTAL INVERSION IAP'!AJ133+'VÚ IAP'!AJ133+AI133</f>
        <v>0</v>
      </c>
      <c r="AK133" s="61">
        <f>+'Desmonte Infr. financiada'!AK133+'Inversión 1 financiada'!AK133+VÚ!AK133+'Desmonte Infr. IAP'!AK133+'TOTAL INVERSION IAP'!AK133+'VÚ IAP'!AK133+AJ133</f>
        <v>0</v>
      </c>
    </row>
    <row r="134" spans="2:37" hidden="1" x14ac:dyDescent="0.25">
      <c r="B134" s="469" t="s">
        <v>560</v>
      </c>
      <c r="C134" s="62" t="str">
        <f>+VLOOKUP(B134,'resumen UCAP'!$A$5:$O$329,2,0)</f>
        <v>LUMINARIA TRANS 150W DE 250W SEGUNDA</v>
      </c>
      <c r="D134" s="63">
        <f>+'Desmonte Infr. financiada'!D134</f>
        <v>169</v>
      </c>
      <c r="E134" s="63" t="str">
        <f>+VLOOKUP(B134,'resumen UCAP'!$A$5:$O$329,3,0)</f>
        <v>Un</v>
      </c>
      <c r="F134" s="64">
        <f>+VLOOKUP(B134,'resumen UCAP'!$A$5:$O$329,15,0)</f>
        <v>333700</v>
      </c>
      <c r="G134" s="61">
        <v>9</v>
      </c>
      <c r="H134" s="61">
        <f>+'Desmonte Infr. financiada'!H134+'Inversión 1 financiada'!H134+VÚ!H134+'Desmonte Infr. IAP'!H134+'TOTAL INVERSION IAP'!H134+'VÚ IAP'!H134+G134</f>
        <v>9</v>
      </c>
      <c r="I134" s="475">
        <f>+'Desmonte Infr. financiada'!I134+'Inversión 1 financiada'!I134+VÚ!I134+'Desmonte Infr. IAP'!I134+'TOTAL INVERSION IAP'!I134+'VÚ IAP'!I134+H134</f>
        <v>9</v>
      </c>
      <c r="J134" s="61">
        <f>+'Desmonte Infr. financiada'!J134+'Inversión 1 financiada'!J134+VÚ!J134+'Desmonte Infr. IAP'!J134+'TOTAL INVERSION IAP'!J134+'VÚ IAP'!J134+I134</f>
        <v>9</v>
      </c>
      <c r="K134" s="61">
        <f>+'Desmonte Infr. financiada'!K134+'Inversión 1 financiada'!K134+VÚ!K134+'Desmonte Infr. IAP'!K134+'TOTAL INVERSION IAP'!K134+'VÚ IAP'!K134+J134</f>
        <v>9</v>
      </c>
      <c r="L134" s="61">
        <f>+'Desmonte Infr. financiada'!L134+'Inversión 1 financiada'!L134+VÚ!L134+'Desmonte Infr. IAP'!L134+'TOTAL INVERSION IAP'!L134+'VÚ IAP'!L134+K134</f>
        <v>9</v>
      </c>
      <c r="M134" s="61">
        <f>+'Desmonte Infr. financiada'!M134+'Inversión 1 financiada'!M134+VÚ!M134+'Desmonte Infr. IAP'!M134+'TOTAL INVERSION IAP'!M134+'VÚ IAP'!M134+L134</f>
        <v>9</v>
      </c>
      <c r="N134" s="61">
        <f>+'Desmonte Infr. financiada'!N134+'Inversión 1 financiada'!N134+VÚ!N134+'Desmonte Infr. IAP'!N134+'TOTAL INVERSION IAP'!N134+'VÚ IAP'!N134+M134</f>
        <v>9</v>
      </c>
      <c r="O134" s="61">
        <f>+'Desmonte Infr. financiada'!O134+'Inversión 1 financiada'!O134+VÚ!O134+'Desmonte Infr. IAP'!O134+'TOTAL INVERSION IAP'!O134+'VÚ IAP'!O134+N134</f>
        <v>9</v>
      </c>
      <c r="P134" s="61">
        <f>+'Desmonte Infr. financiada'!P134+'Inversión 1 financiada'!P134+VÚ!P134+'Desmonte Infr. IAP'!P134+'TOTAL INVERSION IAP'!P134+'VÚ IAP'!P134+O134</f>
        <v>9</v>
      </c>
      <c r="Q134" s="61">
        <f>+'Desmonte Infr. financiada'!Q134+'Inversión 1 financiada'!Q134+VÚ!Q134+'Desmonte Infr. IAP'!Q134+'TOTAL INVERSION IAP'!Q134+'VÚ IAP'!Q134+P134</f>
        <v>9</v>
      </c>
      <c r="R134" s="61">
        <f>+'Desmonte Infr. financiada'!R134+'Inversión 1 financiada'!R134+VÚ!R134+'Desmonte Infr. IAP'!R134+'TOTAL INVERSION IAP'!R134+'VÚ IAP'!R134+Q134</f>
        <v>9</v>
      </c>
      <c r="S134" s="61">
        <f>+'Desmonte Infr. financiada'!S134+'Inversión 1 financiada'!S134+VÚ!S134+'Desmonte Infr. IAP'!S134+'TOTAL INVERSION IAP'!S134+'VÚ IAP'!S134+R134</f>
        <v>9</v>
      </c>
      <c r="T134" s="61">
        <f>+'Desmonte Infr. financiada'!T134+'Inversión 1 financiada'!T134+VÚ!T134+'Desmonte Infr. IAP'!T134+'TOTAL INVERSION IAP'!T134+'VÚ IAP'!T134+S134</f>
        <v>9</v>
      </c>
      <c r="U134" s="61">
        <f>+'Desmonte Infr. financiada'!U134+'Inversión 1 financiada'!U134+VÚ!U134+'Desmonte Infr. IAP'!U134+'TOTAL INVERSION IAP'!U134+'VÚ IAP'!U134+T134</f>
        <v>9</v>
      </c>
      <c r="V134" s="61">
        <f>+'Desmonte Infr. financiada'!V134+'Inversión 1 financiada'!V134+VÚ!V134+'Desmonte Infr. IAP'!V134+'TOTAL INVERSION IAP'!V134+'VÚ IAP'!V134+U134</f>
        <v>9</v>
      </c>
      <c r="W134" s="61">
        <f>+'Desmonte Infr. financiada'!W134+'Inversión 1 financiada'!W134+VÚ!W134+'Desmonte Infr. IAP'!W134+'TOTAL INVERSION IAP'!W134+'VÚ IAP'!W134+V134</f>
        <v>0</v>
      </c>
      <c r="X134" s="61">
        <f>+'Desmonte Infr. financiada'!X134+'Inversión 1 financiada'!X134+VÚ!X134+'Desmonte Infr. IAP'!X134+'TOTAL INVERSION IAP'!X134+'VÚ IAP'!X134+W134</f>
        <v>0</v>
      </c>
      <c r="Y134" s="61">
        <f>+'Desmonte Infr. financiada'!Y134+'Inversión 1 financiada'!Y134+VÚ!Y134+'Desmonte Infr. IAP'!Y134+'TOTAL INVERSION IAP'!Y134+'VÚ IAP'!Y134+X134</f>
        <v>0</v>
      </c>
      <c r="Z134" s="61">
        <f>+'Desmonte Infr. financiada'!Z134+'Inversión 1 financiada'!Z134+VÚ!Z134+'Desmonte Infr. IAP'!Z134+'TOTAL INVERSION IAP'!Z134+'VÚ IAP'!Z134+Y134</f>
        <v>0</v>
      </c>
      <c r="AA134" s="61">
        <f>+'Desmonte Infr. financiada'!AA134+'Inversión 1 financiada'!AA134+VÚ!AA134+'Desmonte Infr. IAP'!AA134+'TOTAL INVERSION IAP'!AA134+'VÚ IAP'!AA134+Z134</f>
        <v>0</v>
      </c>
      <c r="AB134" s="61">
        <f>+'Desmonte Infr. financiada'!AB134+'Inversión 1 financiada'!AB134+VÚ!AB134+'Desmonte Infr. IAP'!AB134+'TOTAL INVERSION IAP'!AB134+'VÚ IAP'!AB134+AA134</f>
        <v>0</v>
      </c>
      <c r="AC134" s="61">
        <f>+'Desmonte Infr. financiada'!AC134+'Inversión 1 financiada'!AC134+VÚ!AC134+'Desmonte Infr. IAP'!AC134+'TOTAL INVERSION IAP'!AC134+'VÚ IAP'!AC134+AB134</f>
        <v>0</v>
      </c>
      <c r="AD134" s="61">
        <f>+'Desmonte Infr. financiada'!AD134+'Inversión 1 financiada'!AD134+VÚ!AD134+'Desmonte Infr. IAP'!AD134+'TOTAL INVERSION IAP'!AD134+'VÚ IAP'!AD134+AC134</f>
        <v>0</v>
      </c>
      <c r="AE134" s="61">
        <f>+'Desmonte Infr. financiada'!AE134+'Inversión 1 financiada'!AE134+VÚ!AE134+'Desmonte Infr. IAP'!AE134+'TOTAL INVERSION IAP'!AE134+'VÚ IAP'!AE134+AD134</f>
        <v>0</v>
      </c>
      <c r="AF134" s="61">
        <f>+'Desmonte Infr. financiada'!AF134+'Inversión 1 financiada'!AF134+VÚ!AF134+'Desmonte Infr. IAP'!AF134+'TOTAL INVERSION IAP'!AF134+'VÚ IAP'!AF134+AE134</f>
        <v>0</v>
      </c>
      <c r="AG134" s="61">
        <f>+'Desmonte Infr. financiada'!AG134+'Inversión 1 financiada'!AG134+VÚ!AG134+'Desmonte Infr. IAP'!AG134+'TOTAL INVERSION IAP'!AG134+'VÚ IAP'!AG134+AF134</f>
        <v>0</v>
      </c>
      <c r="AH134" s="61">
        <f>+'Desmonte Infr. financiada'!AH134+'Inversión 1 financiada'!AH134+VÚ!AH134+'Desmonte Infr. IAP'!AH134+'TOTAL INVERSION IAP'!AH134+'VÚ IAP'!AH134+AG134</f>
        <v>0</v>
      </c>
      <c r="AI134" s="61">
        <f>+'Desmonte Infr. financiada'!AI134+'Inversión 1 financiada'!AI134+VÚ!AI134+'Desmonte Infr. IAP'!AI134+'TOTAL INVERSION IAP'!AI134+'VÚ IAP'!AI134+AH134</f>
        <v>0</v>
      </c>
      <c r="AJ134" s="61">
        <f>+'Desmonte Infr. financiada'!AJ134+'Inversión 1 financiada'!AJ134+VÚ!AJ134+'Desmonte Infr. IAP'!AJ134+'TOTAL INVERSION IAP'!AJ134+'VÚ IAP'!AJ134+AI134</f>
        <v>0</v>
      </c>
      <c r="AK134" s="61">
        <f>+'Desmonte Infr. financiada'!AK134+'Inversión 1 financiada'!AK134+VÚ!AK134+'Desmonte Infr. IAP'!AK134+'TOTAL INVERSION IAP'!AK134+'VÚ IAP'!AK134+AJ134</f>
        <v>0</v>
      </c>
    </row>
    <row r="135" spans="2:37" hidden="1" x14ac:dyDescent="0.25">
      <c r="B135" s="469" t="s">
        <v>561</v>
      </c>
      <c r="C135" s="62" t="str">
        <f>+VLOOKUP(B135,'resumen UCAP'!$A$5:$O$329,2,0)</f>
        <v>Luminaria Led 65w</v>
      </c>
      <c r="D135" s="63">
        <f>+'Desmonte Infr. financiada'!D135</f>
        <v>65</v>
      </c>
      <c r="E135" s="63" t="str">
        <f>+VLOOKUP(B135,'resumen UCAP'!$A$5:$O$329,3,0)</f>
        <v>Un</v>
      </c>
      <c r="F135" s="64">
        <f>+VLOOKUP(B135,'resumen UCAP'!$A$5:$O$329,15,0)</f>
        <v>1989070</v>
      </c>
      <c r="G135" s="61">
        <v>3</v>
      </c>
      <c r="H135" s="61">
        <f>+'Desmonte Infr. financiada'!H135+'Inversión 1 financiada'!H135+VÚ!H135+'Desmonte Infr. IAP'!H135+'TOTAL INVERSION IAP'!H135+'VÚ IAP'!H135+G135</f>
        <v>3</v>
      </c>
      <c r="I135" s="475">
        <f>+'Desmonte Infr. financiada'!I135+'Inversión 1 financiada'!I135+VÚ!I135+'Desmonte Infr. IAP'!I135+'TOTAL INVERSION IAP'!I135+'VÚ IAP'!I135+H135</f>
        <v>3</v>
      </c>
      <c r="J135" s="61">
        <f>+'Desmonte Infr. financiada'!J135+'Inversión 1 financiada'!J135+VÚ!J135+'Desmonte Infr. IAP'!J135+'TOTAL INVERSION IAP'!J135+'VÚ IAP'!J135+I135</f>
        <v>3</v>
      </c>
      <c r="K135" s="61">
        <f>+'Desmonte Infr. financiada'!K135+'Inversión 1 financiada'!K135+VÚ!K135+'Desmonte Infr. IAP'!K135+'TOTAL INVERSION IAP'!K135+'VÚ IAP'!K135+J135</f>
        <v>3</v>
      </c>
      <c r="L135" s="61">
        <f>+'Desmonte Infr. financiada'!L135+'Inversión 1 financiada'!L135+VÚ!L135+'Desmonte Infr. IAP'!L135+'TOTAL INVERSION IAP'!L135+'VÚ IAP'!L135+K135</f>
        <v>3</v>
      </c>
      <c r="M135" s="61">
        <f>+'Desmonte Infr. financiada'!M135+'Inversión 1 financiada'!M135+VÚ!M135+'Desmonte Infr. IAP'!M135+'TOTAL INVERSION IAP'!M135+'VÚ IAP'!M135+L135</f>
        <v>3</v>
      </c>
      <c r="N135" s="61">
        <f>+'Desmonte Infr. financiada'!N135+'Inversión 1 financiada'!N135+VÚ!N135+'Desmonte Infr. IAP'!N135+'TOTAL INVERSION IAP'!N135+'VÚ IAP'!N135+M135</f>
        <v>3</v>
      </c>
      <c r="O135" s="61">
        <f>+'Desmonte Infr. financiada'!O135+'Inversión 1 financiada'!O135+VÚ!O135+'Desmonte Infr. IAP'!O135+'TOTAL INVERSION IAP'!O135+'VÚ IAP'!O135+N135</f>
        <v>3</v>
      </c>
      <c r="P135" s="61">
        <f>+'Desmonte Infr. financiada'!P135+'Inversión 1 financiada'!P135+VÚ!P135+'Desmonte Infr. IAP'!P135+'TOTAL INVERSION IAP'!P135+'VÚ IAP'!P135+O135</f>
        <v>3</v>
      </c>
      <c r="Q135" s="61">
        <f>+'Desmonte Infr. financiada'!Q135+'Inversión 1 financiada'!Q135+VÚ!Q135+'Desmonte Infr. IAP'!Q135+'TOTAL INVERSION IAP'!Q135+'VÚ IAP'!Q135+P135</f>
        <v>3</v>
      </c>
      <c r="R135" s="61">
        <f>+'Desmonte Infr. financiada'!R135+'Inversión 1 financiada'!R135+VÚ!R135+'Desmonte Infr. IAP'!R135+'TOTAL INVERSION IAP'!R135+'VÚ IAP'!R135+Q135</f>
        <v>3</v>
      </c>
      <c r="S135" s="61">
        <f>+'Desmonte Infr. financiada'!S135+'Inversión 1 financiada'!S135+VÚ!S135+'Desmonte Infr. IAP'!S135+'TOTAL INVERSION IAP'!S135+'VÚ IAP'!S135+R135</f>
        <v>3</v>
      </c>
      <c r="T135" s="61">
        <f>+'Desmonte Infr. financiada'!T135+'Inversión 1 financiada'!T135+VÚ!T135+'Desmonte Infr. IAP'!T135+'TOTAL INVERSION IAP'!T135+'VÚ IAP'!T135+S135</f>
        <v>3</v>
      </c>
      <c r="U135" s="61">
        <f>+'Desmonte Infr. financiada'!U135+'Inversión 1 financiada'!U135+VÚ!U135+'Desmonte Infr. IAP'!U135+'TOTAL INVERSION IAP'!U135+'VÚ IAP'!U135+T135</f>
        <v>3</v>
      </c>
      <c r="V135" s="61">
        <f>+'Desmonte Infr. financiada'!V135+'Inversión 1 financiada'!V135+VÚ!V135+'Desmonte Infr. IAP'!V135+'TOTAL INVERSION IAP'!V135+'VÚ IAP'!V135+U135</f>
        <v>3</v>
      </c>
      <c r="W135" s="61">
        <f>+'Desmonte Infr. financiada'!W135+'Inversión 1 financiada'!W135+VÚ!W135+'Desmonte Infr. IAP'!W135+'TOTAL INVERSION IAP'!W135+'VÚ IAP'!W135+V135</f>
        <v>0</v>
      </c>
      <c r="X135" s="61">
        <f>+'Desmonte Infr. financiada'!X135+'Inversión 1 financiada'!X135+VÚ!X135+'Desmonte Infr. IAP'!X135+'TOTAL INVERSION IAP'!X135+'VÚ IAP'!X135+W135</f>
        <v>0</v>
      </c>
      <c r="Y135" s="61">
        <f>+'Desmonte Infr. financiada'!Y135+'Inversión 1 financiada'!Y135+VÚ!Y135+'Desmonte Infr. IAP'!Y135+'TOTAL INVERSION IAP'!Y135+'VÚ IAP'!Y135+X135</f>
        <v>0</v>
      </c>
      <c r="Z135" s="61">
        <f>+'Desmonte Infr. financiada'!Z135+'Inversión 1 financiada'!Z135+VÚ!Z135+'Desmonte Infr. IAP'!Z135+'TOTAL INVERSION IAP'!Z135+'VÚ IAP'!Z135+Y135</f>
        <v>0</v>
      </c>
      <c r="AA135" s="61">
        <f>+'Desmonte Infr. financiada'!AA135+'Inversión 1 financiada'!AA135+VÚ!AA135+'Desmonte Infr. IAP'!AA135+'TOTAL INVERSION IAP'!AA135+'VÚ IAP'!AA135+Z135</f>
        <v>0</v>
      </c>
      <c r="AB135" s="61">
        <f>+'Desmonte Infr. financiada'!AB135+'Inversión 1 financiada'!AB135+VÚ!AB135+'Desmonte Infr. IAP'!AB135+'TOTAL INVERSION IAP'!AB135+'VÚ IAP'!AB135+AA135</f>
        <v>0</v>
      </c>
      <c r="AC135" s="61">
        <f>+'Desmonte Infr. financiada'!AC135+'Inversión 1 financiada'!AC135+VÚ!AC135+'Desmonte Infr. IAP'!AC135+'TOTAL INVERSION IAP'!AC135+'VÚ IAP'!AC135+AB135</f>
        <v>0</v>
      </c>
      <c r="AD135" s="61">
        <f>+'Desmonte Infr. financiada'!AD135+'Inversión 1 financiada'!AD135+VÚ!AD135+'Desmonte Infr. IAP'!AD135+'TOTAL INVERSION IAP'!AD135+'VÚ IAP'!AD135+AC135</f>
        <v>0</v>
      </c>
      <c r="AE135" s="61">
        <f>+'Desmonte Infr. financiada'!AE135+'Inversión 1 financiada'!AE135+VÚ!AE135+'Desmonte Infr. IAP'!AE135+'TOTAL INVERSION IAP'!AE135+'VÚ IAP'!AE135+AD135</f>
        <v>0</v>
      </c>
      <c r="AF135" s="61">
        <f>+'Desmonte Infr. financiada'!AF135+'Inversión 1 financiada'!AF135+VÚ!AF135+'Desmonte Infr. IAP'!AF135+'TOTAL INVERSION IAP'!AF135+'VÚ IAP'!AF135+AE135</f>
        <v>0</v>
      </c>
      <c r="AG135" s="61">
        <f>+'Desmonte Infr. financiada'!AG135+'Inversión 1 financiada'!AG135+VÚ!AG135+'Desmonte Infr. IAP'!AG135+'TOTAL INVERSION IAP'!AG135+'VÚ IAP'!AG135+AF135</f>
        <v>0</v>
      </c>
      <c r="AH135" s="61">
        <f>+'Desmonte Infr. financiada'!AH135+'Inversión 1 financiada'!AH135+VÚ!AH135+'Desmonte Infr. IAP'!AH135+'TOTAL INVERSION IAP'!AH135+'VÚ IAP'!AH135+AG135</f>
        <v>0</v>
      </c>
      <c r="AI135" s="61">
        <f>+'Desmonte Infr. financiada'!AI135+'Inversión 1 financiada'!AI135+VÚ!AI135+'Desmonte Infr. IAP'!AI135+'TOTAL INVERSION IAP'!AI135+'VÚ IAP'!AI135+AH135</f>
        <v>0</v>
      </c>
      <c r="AJ135" s="61">
        <f>+'Desmonte Infr. financiada'!AJ135+'Inversión 1 financiada'!AJ135+VÚ!AJ135+'Desmonte Infr. IAP'!AJ135+'TOTAL INVERSION IAP'!AJ135+'VÚ IAP'!AJ135+AI135</f>
        <v>0</v>
      </c>
      <c r="AK135" s="61">
        <f>+'Desmonte Infr. financiada'!AK135+'Inversión 1 financiada'!AK135+VÚ!AK135+'Desmonte Infr. IAP'!AK135+'TOTAL INVERSION IAP'!AK135+'VÚ IAP'!AK135+AJ135</f>
        <v>0</v>
      </c>
    </row>
    <row r="136" spans="2:37" hidden="1" x14ac:dyDescent="0.25">
      <c r="B136" s="469" t="s">
        <v>562</v>
      </c>
      <c r="C136" s="62" t="str">
        <f>+VLOOKUP(B136,'resumen UCAP'!$A$5:$O$329,2,0)</f>
        <v>PROYECTOR LED 400W APOLO NUEVO</v>
      </c>
      <c r="D136" s="63">
        <f>+'Desmonte Infr. financiada'!D136</f>
        <v>400</v>
      </c>
      <c r="E136" s="63" t="str">
        <f>+VLOOKUP(B136,'resumen UCAP'!$A$5:$O$329,3,0)</f>
        <v>Un</v>
      </c>
      <c r="F136" s="64">
        <f>+VLOOKUP(B136,'resumen UCAP'!$A$5:$O$329,15,0)</f>
        <v>2980712</v>
      </c>
      <c r="G136" s="61">
        <v>3</v>
      </c>
      <c r="H136" s="61">
        <f>+'Desmonte Infr. financiada'!H136+'Inversión 1 financiada'!H136+VÚ!H136+'Desmonte Infr. IAP'!H136+'TOTAL INVERSION IAP'!H136+'VÚ IAP'!H136+G136</f>
        <v>3</v>
      </c>
      <c r="I136" s="475">
        <f>+'Desmonte Infr. financiada'!I136+'Inversión 1 financiada'!I136+VÚ!I136+'Desmonte Infr. IAP'!I136+'TOTAL INVERSION IAP'!I136+'VÚ IAP'!I136+H136</f>
        <v>3</v>
      </c>
      <c r="J136" s="61">
        <f>+'Desmonte Infr. financiada'!J136+'Inversión 1 financiada'!J136+VÚ!J136+'Desmonte Infr. IAP'!J136+'TOTAL INVERSION IAP'!J136+'VÚ IAP'!J136+I136</f>
        <v>3</v>
      </c>
      <c r="K136" s="61">
        <f>+'Desmonte Infr. financiada'!K136+'Inversión 1 financiada'!K136+VÚ!K136+'Desmonte Infr. IAP'!K136+'TOTAL INVERSION IAP'!K136+'VÚ IAP'!K136+J136</f>
        <v>3</v>
      </c>
      <c r="L136" s="61">
        <f>+'Desmonte Infr. financiada'!L136+'Inversión 1 financiada'!L136+VÚ!L136+'Desmonte Infr. IAP'!L136+'TOTAL INVERSION IAP'!L136+'VÚ IAP'!L136+K136</f>
        <v>3</v>
      </c>
      <c r="M136" s="61">
        <f>+'Desmonte Infr. financiada'!M136+'Inversión 1 financiada'!M136+VÚ!M136+'Desmonte Infr. IAP'!M136+'TOTAL INVERSION IAP'!M136+'VÚ IAP'!M136+L136</f>
        <v>3</v>
      </c>
      <c r="N136" s="61">
        <f>+'Desmonte Infr. financiada'!N136+'Inversión 1 financiada'!N136+VÚ!N136+'Desmonte Infr. IAP'!N136+'TOTAL INVERSION IAP'!N136+'VÚ IAP'!N136+M136</f>
        <v>3</v>
      </c>
      <c r="O136" s="61">
        <f>+'Desmonte Infr. financiada'!O136+'Inversión 1 financiada'!O136+VÚ!O136+'Desmonte Infr. IAP'!O136+'TOTAL INVERSION IAP'!O136+'VÚ IAP'!O136+N136</f>
        <v>3</v>
      </c>
      <c r="P136" s="61">
        <f>+'Desmonte Infr. financiada'!P136+'Inversión 1 financiada'!P136+VÚ!P136+'Desmonte Infr. IAP'!P136+'TOTAL INVERSION IAP'!P136+'VÚ IAP'!P136+O136</f>
        <v>3</v>
      </c>
      <c r="Q136" s="61">
        <f>+'Desmonte Infr. financiada'!Q136+'Inversión 1 financiada'!Q136+VÚ!Q136+'Desmonte Infr. IAP'!Q136+'TOTAL INVERSION IAP'!Q136+'VÚ IAP'!Q136+P136</f>
        <v>3</v>
      </c>
      <c r="R136" s="61">
        <f>+'Desmonte Infr. financiada'!R136+'Inversión 1 financiada'!R136+VÚ!R136+'Desmonte Infr. IAP'!R136+'TOTAL INVERSION IAP'!R136+'VÚ IAP'!R136+Q136</f>
        <v>3</v>
      </c>
      <c r="S136" s="61">
        <f>+'Desmonte Infr. financiada'!S136+'Inversión 1 financiada'!S136+VÚ!S136+'Desmonte Infr. IAP'!S136+'TOTAL INVERSION IAP'!S136+'VÚ IAP'!S136+R136</f>
        <v>3</v>
      </c>
      <c r="T136" s="61">
        <f>+'Desmonte Infr. financiada'!T136+'Inversión 1 financiada'!T136+VÚ!T136+'Desmonte Infr. IAP'!T136+'TOTAL INVERSION IAP'!T136+'VÚ IAP'!T136+S136</f>
        <v>3</v>
      </c>
      <c r="U136" s="61">
        <f>+'Desmonte Infr. financiada'!U136+'Inversión 1 financiada'!U136+VÚ!U136+'Desmonte Infr. IAP'!U136+'TOTAL INVERSION IAP'!U136+'VÚ IAP'!U136+T136</f>
        <v>3</v>
      </c>
      <c r="V136" s="61">
        <f>+'Desmonte Infr. financiada'!V136+'Inversión 1 financiada'!V136+VÚ!V136+'Desmonte Infr. IAP'!V136+'TOTAL INVERSION IAP'!V136+'VÚ IAP'!V136+U136</f>
        <v>3</v>
      </c>
      <c r="W136" s="61">
        <f>+'Desmonte Infr. financiada'!W136+'Inversión 1 financiada'!W136+VÚ!W136+'Desmonte Infr. IAP'!W136+'TOTAL INVERSION IAP'!W136+'VÚ IAP'!W136+V136</f>
        <v>0</v>
      </c>
      <c r="X136" s="61">
        <f>+'Desmonte Infr. financiada'!X136+'Inversión 1 financiada'!X136+VÚ!X136+'Desmonte Infr. IAP'!X136+'TOTAL INVERSION IAP'!X136+'VÚ IAP'!X136+W136</f>
        <v>0</v>
      </c>
      <c r="Y136" s="61">
        <f>+'Desmonte Infr. financiada'!Y136+'Inversión 1 financiada'!Y136+VÚ!Y136+'Desmonte Infr. IAP'!Y136+'TOTAL INVERSION IAP'!Y136+'VÚ IAP'!Y136+X136</f>
        <v>0</v>
      </c>
      <c r="Z136" s="61">
        <f>+'Desmonte Infr. financiada'!Z136+'Inversión 1 financiada'!Z136+VÚ!Z136+'Desmonte Infr. IAP'!Z136+'TOTAL INVERSION IAP'!Z136+'VÚ IAP'!Z136+Y136</f>
        <v>0</v>
      </c>
      <c r="AA136" s="61">
        <f>+'Desmonte Infr. financiada'!AA136+'Inversión 1 financiada'!AA136+VÚ!AA136+'Desmonte Infr. IAP'!AA136+'TOTAL INVERSION IAP'!AA136+'VÚ IAP'!AA136+Z136</f>
        <v>0</v>
      </c>
      <c r="AB136" s="61">
        <f>+'Desmonte Infr. financiada'!AB136+'Inversión 1 financiada'!AB136+VÚ!AB136+'Desmonte Infr. IAP'!AB136+'TOTAL INVERSION IAP'!AB136+'VÚ IAP'!AB136+AA136</f>
        <v>0</v>
      </c>
      <c r="AC136" s="61">
        <f>+'Desmonte Infr. financiada'!AC136+'Inversión 1 financiada'!AC136+VÚ!AC136+'Desmonte Infr. IAP'!AC136+'TOTAL INVERSION IAP'!AC136+'VÚ IAP'!AC136+AB136</f>
        <v>0</v>
      </c>
      <c r="AD136" s="61">
        <f>+'Desmonte Infr. financiada'!AD136+'Inversión 1 financiada'!AD136+VÚ!AD136+'Desmonte Infr. IAP'!AD136+'TOTAL INVERSION IAP'!AD136+'VÚ IAP'!AD136+AC136</f>
        <v>0</v>
      </c>
      <c r="AE136" s="61">
        <f>+'Desmonte Infr. financiada'!AE136+'Inversión 1 financiada'!AE136+VÚ!AE136+'Desmonte Infr. IAP'!AE136+'TOTAL INVERSION IAP'!AE136+'VÚ IAP'!AE136+AD136</f>
        <v>0</v>
      </c>
      <c r="AF136" s="61">
        <f>+'Desmonte Infr. financiada'!AF136+'Inversión 1 financiada'!AF136+VÚ!AF136+'Desmonte Infr. IAP'!AF136+'TOTAL INVERSION IAP'!AF136+'VÚ IAP'!AF136+AE136</f>
        <v>0</v>
      </c>
      <c r="AG136" s="61">
        <f>+'Desmonte Infr. financiada'!AG136+'Inversión 1 financiada'!AG136+VÚ!AG136+'Desmonte Infr. IAP'!AG136+'TOTAL INVERSION IAP'!AG136+'VÚ IAP'!AG136+AF136</f>
        <v>0</v>
      </c>
      <c r="AH136" s="61">
        <f>+'Desmonte Infr. financiada'!AH136+'Inversión 1 financiada'!AH136+VÚ!AH136+'Desmonte Infr. IAP'!AH136+'TOTAL INVERSION IAP'!AH136+'VÚ IAP'!AH136+AG136</f>
        <v>0</v>
      </c>
      <c r="AI136" s="61">
        <f>+'Desmonte Infr. financiada'!AI136+'Inversión 1 financiada'!AI136+VÚ!AI136+'Desmonte Infr. IAP'!AI136+'TOTAL INVERSION IAP'!AI136+'VÚ IAP'!AI136+AH136</f>
        <v>0</v>
      </c>
      <c r="AJ136" s="61">
        <f>+'Desmonte Infr. financiada'!AJ136+'Inversión 1 financiada'!AJ136+VÚ!AJ136+'Desmonte Infr. IAP'!AJ136+'TOTAL INVERSION IAP'!AJ136+'VÚ IAP'!AJ136+AI136</f>
        <v>0</v>
      </c>
      <c r="AK136" s="61">
        <f>+'Desmonte Infr. financiada'!AK136+'Inversión 1 financiada'!AK136+VÚ!AK136+'Desmonte Infr. IAP'!AK136+'TOTAL INVERSION IAP'!AK136+'VÚ IAP'!AK136+AJ136</f>
        <v>0</v>
      </c>
    </row>
    <row r="137" spans="2:37" hidden="1" x14ac:dyDescent="0.25">
      <c r="B137" s="469" t="s">
        <v>563</v>
      </c>
      <c r="C137" s="62" t="str">
        <f>+VLOOKUP(B137,'resumen UCAP'!$A$5:$O$329,2,0)</f>
        <v>ETIQUETA PROYECTOR MH 1000 SEGUNDA</v>
      </c>
      <c r="D137" s="63">
        <f>+'Desmonte Infr. financiada'!D137</f>
        <v>115</v>
      </c>
      <c r="E137" s="63" t="str">
        <f>+VLOOKUP(B137,'resumen UCAP'!$A$5:$O$329,3,0)</f>
        <v>Un</v>
      </c>
      <c r="F137" s="64">
        <f>+VLOOKUP(B137,'resumen UCAP'!$A$5:$O$329,15,0)</f>
        <v>540000</v>
      </c>
      <c r="G137" s="124">
        <v>5</v>
      </c>
      <c r="H137" s="61">
        <f>+'Desmonte Infr. financiada'!H137+'Inversión 1 financiada'!H137+VÚ!H137+'Desmonte Infr. IAP'!H137+'TOTAL INVERSION IAP'!H137+'VÚ IAP'!H137+G137</f>
        <v>0</v>
      </c>
      <c r="I137" s="475">
        <f>+'Desmonte Infr. financiada'!I137+'Inversión 1 financiada'!I137+VÚ!I137+'Desmonte Infr. IAP'!I137+'TOTAL INVERSION IAP'!I137+'VÚ IAP'!I137+H137</f>
        <v>0</v>
      </c>
      <c r="J137" s="61">
        <f>+'Desmonte Infr. financiada'!J137+'Inversión 1 financiada'!J137+VÚ!J137+'Desmonte Infr. IAP'!J137+'TOTAL INVERSION IAP'!J137+'VÚ IAP'!J137+I137</f>
        <v>0</v>
      </c>
      <c r="K137" s="61">
        <f>+'Desmonte Infr. financiada'!K137+'Inversión 1 financiada'!K137+VÚ!K137+'Desmonte Infr. IAP'!K137+'TOTAL INVERSION IAP'!K137+'VÚ IAP'!K137+J137</f>
        <v>0</v>
      </c>
      <c r="L137" s="61">
        <f>+'Desmonte Infr. financiada'!L137+'Inversión 1 financiada'!L137+VÚ!L137+'Desmonte Infr. IAP'!L137+'TOTAL INVERSION IAP'!L137+'VÚ IAP'!L137+K137</f>
        <v>0</v>
      </c>
      <c r="M137" s="61">
        <f>+'Desmonte Infr. financiada'!M137+'Inversión 1 financiada'!M137+VÚ!M137+'Desmonte Infr. IAP'!M137+'TOTAL INVERSION IAP'!M137+'VÚ IAP'!M137+L137</f>
        <v>0</v>
      </c>
      <c r="N137" s="61">
        <f>+'Desmonte Infr. financiada'!N137+'Inversión 1 financiada'!N137+VÚ!N137+'Desmonte Infr. IAP'!N137+'TOTAL INVERSION IAP'!N137+'VÚ IAP'!N137+M137</f>
        <v>0</v>
      </c>
      <c r="O137" s="61">
        <f>+'Desmonte Infr. financiada'!O137+'Inversión 1 financiada'!O137+VÚ!O137+'Desmonte Infr. IAP'!O137+'TOTAL INVERSION IAP'!O137+'VÚ IAP'!O137+N137</f>
        <v>0</v>
      </c>
      <c r="P137" s="61">
        <f>+'Desmonte Infr. financiada'!P137+'Inversión 1 financiada'!P137+VÚ!P137+'Desmonte Infr. IAP'!P137+'TOTAL INVERSION IAP'!P137+'VÚ IAP'!P137+O137</f>
        <v>0</v>
      </c>
      <c r="Q137" s="61">
        <f>+'Desmonte Infr. financiada'!Q137+'Inversión 1 financiada'!Q137+VÚ!Q137+'Desmonte Infr. IAP'!Q137+'TOTAL INVERSION IAP'!Q137+'VÚ IAP'!Q137+P137</f>
        <v>0</v>
      </c>
      <c r="R137" s="61">
        <f>+'Desmonte Infr. financiada'!R137+'Inversión 1 financiada'!R137+VÚ!R137+'Desmonte Infr. IAP'!R137+'TOTAL INVERSION IAP'!R137+'VÚ IAP'!R137+Q137</f>
        <v>0</v>
      </c>
      <c r="S137" s="61">
        <f>+'Desmonte Infr. financiada'!S137+'Inversión 1 financiada'!S137+VÚ!S137+'Desmonte Infr. IAP'!S137+'TOTAL INVERSION IAP'!S137+'VÚ IAP'!S137+R137</f>
        <v>0</v>
      </c>
      <c r="T137" s="61">
        <f>+'Desmonte Infr. financiada'!T137+'Inversión 1 financiada'!T137+VÚ!T137+'Desmonte Infr. IAP'!T137+'TOTAL INVERSION IAP'!T137+'VÚ IAP'!T137+S137</f>
        <v>0</v>
      </c>
      <c r="U137" s="61">
        <f>+'Desmonte Infr. financiada'!U137+'Inversión 1 financiada'!U137+VÚ!U137+'Desmonte Infr. IAP'!U137+'TOTAL INVERSION IAP'!U137+'VÚ IAP'!U137+T137</f>
        <v>0</v>
      </c>
      <c r="V137" s="61">
        <f>+'Desmonte Infr. financiada'!V137+'Inversión 1 financiada'!V137+VÚ!V137+'Desmonte Infr. IAP'!V137+'TOTAL INVERSION IAP'!V137+'VÚ IAP'!V137+U137</f>
        <v>0</v>
      </c>
      <c r="W137" s="61">
        <f>+'Desmonte Infr. financiada'!W137+'Inversión 1 financiada'!W137+VÚ!W137+'Desmonte Infr. IAP'!W137+'TOTAL INVERSION IAP'!W137+'VÚ IAP'!W137+V137</f>
        <v>0</v>
      </c>
      <c r="X137" s="61">
        <f>+'Desmonte Infr. financiada'!X137+'Inversión 1 financiada'!X137+VÚ!X137+'Desmonte Infr. IAP'!X137+'TOTAL INVERSION IAP'!X137+'VÚ IAP'!X137+W137</f>
        <v>0</v>
      </c>
      <c r="Y137" s="61">
        <f>+'Desmonte Infr. financiada'!Y137+'Inversión 1 financiada'!Y137+VÚ!Y137+'Desmonte Infr. IAP'!Y137+'TOTAL INVERSION IAP'!Y137+'VÚ IAP'!Y137+X137</f>
        <v>0</v>
      </c>
      <c r="Z137" s="61">
        <f>+'Desmonte Infr. financiada'!Z137+'Inversión 1 financiada'!Z137+VÚ!Z137+'Desmonte Infr. IAP'!Z137+'TOTAL INVERSION IAP'!Z137+'VÚ IAP'!Z137+Y137</f>
        <v>0</v>
      </c>
      <c r="AA137" s="61">
        <f>+'Desmonte Infr. financiada'!AA137+'Inversión 1 financiada'!AA137+VÚ!AA137+'Desmonte Infr. IAP'!AA137+'TOTAL INVERSION IAP'!AA137+'VÚ IAP'!AA137+Z137</f>
        <v>0</v>
      </c>
      <c r="AB137" s="61">
        <f>+'Desmonte Infr. financiada'!AB137+'Inversión 1 financiada'!AB137+VÚ!AB137+'Desmonte Infr. IAP'!AB137+'TOTAL INVERSION IAP'!AB137+'VÚ IAP'!AB137+AA137</f>
        <v>0</v>
      </c>
      <c r="AC137" s="61">
        <f>+'Desmonte Infr. financiada'!AC137+'Inversión 1 financiada'!AC137+VÚ!AC137+'Desmonte Infr. IAP'!AC137+'TOTAL INVERSION IAP'!AC137+'VÚ IAP'!AC137+AB137</f>
        <v>0</v>
      </c>
      <c r="AD137" s="61">
        <f>+'Desmonte Infr. financiada'!AD137+'Inversión 1 financiada'!AD137+VÚ!AD137+'Desmonte Infr. IAP'!AD137+'TOTAL INVERSION IAP'!AD137+'VÚ IAP'!AD137+AC137</f>
        <v>0</v>
      </c>
      <c r="AE137" s="61">
        <f>+'Desmonte Infr. financiada'!AE137+'Inversión 1 financiada'!AE137+VÚ!AE137+'Desmonte Infr. IAP'!AE137+'TOTAL INVERSION IAP'!AE137+'VÚ IAP'!AE137+AD137</f>
        <v>0</v>
      </c>
      <c r="AF137" s="61">
        <f>+'Desmonte Infr. financiada'!AF137+'Inversión 1 financiada'!AF137+VÚ!AF137+'Desmonte Infr. IAP'!AF137+'TOTAL INVERSION IAP'!AF137+'VÚ IAP'!AF137+AE137</f>
        <v>0</v>
      </c>
      <c r="AG137" s="61">
        <f>+'Desmonte Infr. financiada'!AG137+'Inversión 1 financiada'!AG137+VÚ!AG137+'Desmonte Infr. IAP'!AG137+'TOTAL INVERSION IAP'!AG137+'VÚ IAP'!AG137+AF137</f>
        <v>0</v>
      </c>
      <c r="AH137" s="61">
        <f>+'Desmonte Infr. financiada'!AH137+'Inversión 1 financiada'!AH137+VÚ!AH137+'Desmonte Infr. IAP'!AH137+'TOTAL INVERSION IAP'!AH137+'VÚ IAP'!AH137+AG137</f>
        <v>0</v>
      </c>
      <c r="AI137" s="61">
        <f>+'Desmonte Infr. financiada'!AI137+'Inversión 1 financiada'!AI137+VÚ!AI137+'Desmonte Infr. IAP'!AI137+'TOTAL INVERSION IAP'!AI137+'VÚ IAP'!AI137+AH137</f>
        <v>0</v>
      </c>
      <c r="AJ137" s="61">
        <f>+'Desmonte Infr. financiada'!AJ137+'Inversión 1 financiada'!AJ137+VÚ!AJ137+'Desmonte Infr. IAP'!AJ137+'TOTAL INVERSION IAP'!AJ137+'VÚ IAP'!AJ137+AI137</f>
        <v>0</v>
      </c>
      <c r="AK137" s="61">
        <f>+'Desmonte Infr. financiada'!AK137+'Inversión 1 financiada'!AK137+VÚ!AK137+'Desmonte Infr. IAP'!AK137+'TOTAL INVERSION IAP'!AK137+'VÚ IAP'!AK137+AJ137</f>
        <v>0</v>
      </c>
    </row>
    <row r="138" spans="2:37" hidden="1" x14ac:dyDescent="0.25">
      <c r="B138" s="469" t="s">
        <v>564</v>
      </c>
      <c r="C138" s="62" t="str">
        <f>+VLOOKUP(B138,'resumen UCAP'!$A$5:$O$329,2,0)</f>
        <v>LUMINARIA TRANS 100W DE 250W SEGUNDA</v>
      </c>
      <c r="D138" s="63">
        <f>+'Desmonte Infr. financiada'!D138</f>
        <v>279</v>
      </c>
      <c r="E138" s="63" t="str">
        <f>+VLOOKUP(B138,'resumen UCAP'!$A$5:$O$329,3,0)</f>
        <v>Un</v>
      </c>
      <c r="F138" s="64">
        <f>+VLOOKUP(B138,'resumen UCAP'!$A$5:$O$329,15,0)</f>
        <v>211467</v>
      </c>
      <c r="G138" s="123">
        <v>6</v>
      </c>
      <c r="H138" s="61">
        <f>+'Desmonte Infr. financiada'!H138+'Inversión 1 financiada'!H138+VÚ!H138+'Desmonte Infr. IAP'!H138+'TOTAL INVERSION IAP'!H138+'VÚ IAP'!H138+G138</f>
        <v>0</v>
      </c>
      <c r="I138" s="475">
        <f>+'Desmonte Infr. financiada'!I138+'Inversión 1 financiada'!I138+VÚ!I138+'Desmonte Infr. IAP'!I138+'TOTAL INVERSION IAP'!I138+'VÚ IAP'!I138+H138</f>
        <v>0</v>
      </c>
      <c r="J138" s="61">
        <f>+'Desmonte Infr. financiada'!J138+'Inversión 1 financiada'!J138+VÚ!J138+'Desmonte Infr. IAP'!J138+'TOTAL INVERSION IAP'!J138+'VÚ IAP'!J138+I138</f>
        <v>0</v>
      </c>
      <c r="K138" s="61">
        <f>+'Desmonte Infr. financiada'!K138+'Inversión 1 financiada'!K138+VÚ!K138+'Desmonte Infr. IAP'!K138+'TOTAL INVERSION IAP'!K138+'VÚ IAP'!K138+J138</f>
        <v>0</v>
      </c>
      <c r="L138" s="61">
        <f>+'Desmonte Infr. financiada'!L138+'Inversión 1 financiada'!L138+VÚ!L138+'Desmonte Infr. IAP'!L138+'TOTAL INVERSION IAP'!L138+'VÚ IAP'!L138+K138</f>
        <v>0</v>
      </c>
      <c r="M138" s="61">
        <f>+'Desmonte Infr. financiada'!M138+'Inversión 1 financiada'!M138+VÚ!M138+'Desmonte Infr. IAP'!M138+'TOTAL INVERSION IAP'!M138+'VÚ IAP'!M138+L138</f>
        <v>0</v>
      </c>
      <c r="N138" s="61">
        <f>+'Desmonte Infr. financiada'!N138+'Inversión 1 financiada'!N138+VÚ!N138+'Desmonte Infr. IAP'!N138+'TOTAL INVERSION IAP'!N138+'VÚ IAP'!N138+M138</f>
        <v>0</v>
      </c>
      <c r="O138" s="61">
        <f>+'Desmonte Infr. financiada'!O138+'Inversión 1 financiada'!O138+VÚ!O138+'Desmonte Infr. IAP'!O138+'TOTAL INVERSION IAP'!O138+'VÚ IAP'!O138+N138</f>
        <v>0</v>
      </c>
      <c r="P138" s="61">
        <f>+'Desmonte Infr. financiada'!P138+'Inversión 1 financiada'!P138+VÚ!P138+'Desmonte Infr. IAP'!P138+'TOTAL INVERSION IAP'!P138+'VÚ IAP'!P138+O138</f>
        <v>0</v>
      </c>
      <c r="Q138" s="61">
        <f>+'Desmonte Infr. financiada'!Q138+'Inversión 1 financiada'!Q138+VÚ!Q138+'Desmonte Infr. IAP'!Q138+'TOTAL INVERSION IAP'!Q138+'VÚ IAP'!Q138+P138</f>
        <v>0</v>
      </c>
      <c r="R138" s="61">
        <f>+'Desmonte Infr. financiada'!R138+'Inversión 1 financiada'!R138+VÚ!R138+'Desmonte Infr. IAP'!R138+'TOTAL INVERSION IAP'!R138+'VÚ IAP'!R138+Q138</f>
        <v>0</v>
      </c>
      <c r="S138" s="61">
        <f>+'Desmonte Infr. financiada'!S138+'Inversión 1 financiada'!S138+VÚ!S138+'Desmonte Infr. IAP'!S138+'TOTAL INVERSION IAP'!S138+'VÚ IAP'!S138+R138</f>
        <v>0</v>
      </c>
      <c r="T138" s="61">
        <f>+'Desmonte Infr. financiada'!T138+'Inversión 1 financiada'!T138+VÚ!T138+'Desmonte Infr. IAP'!T138+'TOTAL INVERSION IAP'!T138+'VÚ IAP'!T138+S138</f>
        <v>0</v>
      </c>
      <c r="U138" s="61">
        <f>+'Desmonte Infr. financiada'!U138+'Inversión 1 financiada'!U138+VÚ!U138+'Desmonte Infr. IAP'!U138+'TOTAL INVERSION IAP'!U138+'VÚ IAP'!U138+T138</f>
        <v>0</v>
      </c>
      <c r="V138" s="61">
        <f>+'Desmonte Infr. financiada'!V138+'Inversión 1 financiada'!V138+VÚ!V138+'Desmonte Infr. IAP'!V138+'TOTAL INVERSION IAP'!V138+'VÚ IAP'!V138+U138</f>
        <v>0</v>
      </c>
      <c r="W138" s="61">
        <f>+'Desmonte Infr. financiada'!W138+'Inversión 1 financiada'!W138+VÚ!W138+'Desmonte Infr. IAP'!W138+'TOTAL INVERSION IAP'!W138+'VÚ IAP'!W138+V138</f>
        <v>0</v>
      </c>
      <c r="X138" s="61">
        <f>+'Desmonte Infr. financiada'!X138+'Inversión 1 financiada'!X138+VÚ!X138+'Desmonte Infr. IAP'!X138+'TOTAL INVERSION IAP'!X138+'VÚ IAP'!X138+W138</f>
        <v>0</v>
      </c>
      <c r="Y138" s="61">
        <f>+'Desmonte Infr. financiada'!Y138+'Inversión 1 financiada'!Y138+VÚ!Y138+'Desmonte Infr. IAP'!Y138+'TOTAL INVERSION IAP'!Y138+'VÚ IAP'!Y138+X138</f>
        <v>0</v>
      </c>
      <c r="Z138" s="61">
        <f>+'Desmonte Infr. financiada'!Z138+'Inversión 1 financiada'!Z138+VÚ!Z138+'Desmonte Infr. IAP'!Z138+'TOTAL INVERSION IAP'!Z138+'VÚ IAP'!Z138+Y138</f>
        <v>0</v>
      </c>
      <c r="AA138" s="61">
        <f>+'Desmonte Infr. financiada'!AA138+'Inversión 1 financiada'!AA138+VÚ!AA138+'Desmonte Infr. IAP'!AA138+'TOTAL INVERSION IAP'!AA138+'VÚ IAP'!AA138+Z138</f>
        <v>0</v>
      </c>
      <c r="AB138" s="61">
        <f>+'Desmonte Infr. financiada'!AB138+'Inversión 1 financiada'!AB138+VÚ!AB138+'Desmonte Infr. IAP'!AB138+'TOTAL INVERSION IAP'!AB138+'VÚ IAP'!AB138+AA138</f>
        <v>0</v>
      </c>
      <c r="AC138" s="61">
        <f>+'Desmonte Infr. financiada'!AC138+'Inversión 1 financiada'!AC138+VÚ!AC138+'Desmonte Infr. IAP'!AC138+'TOTAL INVERSION IAP'!AC138+'VÚ IAP'!AC138+AB138</f>
        <v>0</v>
      </c>
      <c r="AD138" s="61">
        <f>+'Desmonte Infr. financiada'!AD138+'Inversión 1 financiada'!AD138+VÚ!AD138+'Desmonte Infr. IAP'!AD138+'TOTAL INVERSION IAP'!AD138+'VÚ IAP'!AD138+AC138</f>
        <v>0</v>
      </c>
      <c r="AE138" s="61">
        <f>+'Desmonte Infr. financiada'!AE138+'Inversión 1 financiada'!AE138+VÚ!AE138+'Desmonte Infr. IAP'!AE138+'TOTAL INVERSION IAP'!AE138+'VÚ IAP'!AE138+AD138</f>
        <v>0</v>
      </c>
      <c r="AF138" s="61">
        <f>+'Desmonte Infr. financiada'!AF138+'Inversión 1 financiada'!AF138+VÚ!AF138+'Desmonte Infr. IAP'!AF138+'TOTAL INVERSION IAP'!AF138+'VÚ IAP'!AF138+AE138</f>
        <v>0</v>
      </c>
      <c r="AG138" s="61">
        <f>+'Desmonte Infr. financiada'!AG138+'Inversión 1 financiada'!AG138+VÚ!AG138+'Desmonte Infr. IAP'!AG138+'TOTAL INVERSION IAP'!AG138+'VÚ IAP'!AG138+AF138</f>
        <v>0</v>
      </c>
      <c r="AH138" s="61">
        <f>+'Desmonte Infr. financiada'!AH138+'Inversión 1 financiada'!AH138+VÚ!AH138+'Desmonte Infr. IAP'!AH138+'TOTAL INVERSION IAP'!AH138+'VÚ IAP'!AH138+AG138</f>
        <v>0</v>
      </c>
      <c r="AI138" s="61">
        <f>+'Desmonte Infr. financiada'!AI138+'Inversión 1 financiada'!AI138+VÚ!AI138+'Desmonte Infr. IAP'!AI138+'TOTAL INVERSION IAP'!AI138+'VÚ IAP'!AI138+AH138</f>
        <v>0</v>
      </c>
      <c r="AJ138" s="61">
        <f>+'Desmonte Infr. financiada'!AJ138+'Inversión 1 financiada'!AJ138+VÚ!AJ138+'Desmonte Infr. IAP'!AJ138+'TOTAL INVERSION IAP'!AJ138+'VÚ IAP'!AJ138+AI138</f>
        <v>0</v>
      </c>
      <c r="AK138" s="61">
        <f>+'Desmonte Infr. financiada'!AK138+'Inversión 1 financiada'!AK138+VÚ!AK138+'Desmonte Infr. IAP'!AK138+'TOTAL INVERSION IAP'!AK138+'VÚ IAP'!AK138+AJ138</f>
        <v>0</v>
      </c>
    </row>
    <row r="139" spans="2:37" hidden="1" x14ac:dyDescent="0.25">
      <c r="B139" s="469" t="s">
        <v>565</v>
      </c>
      <c r="C139" s="62" t="str">
        <f>+VLOOKUP(B139,'resumen UCAP'!$A$5:$O$329,2,0)</f>
        <v>LUMINARIA LED DE 40W NUEVA</v>
      </c>
      <c r="D139" s="63">
        <f>+'Desmonte Infr. financiada'!D139</f>
        <v>40</v>
      </c>
      <c r="E139" s="63" t="str">
        <f>+VLOOKUP(B139,'resumen UCAP'!$A$5:$O$329,3,0)</f>
        <v>Un</v>
      </c>
      <c r="F139" s="64">
        <f>+VLOOKUP(B139,'resumen UCAP'!$A$5:$O$329,15,0)</f>
        <v>321869</v>
      </c>
      <c r="G139" s="61">
        <v>3</v>
      </c>
      <c r="H139" s="61">
        <f>+'Desmonte Infr. financiada'!H139+'Inversión 1 financiada'!H139+VÚ!H139+'Desmonte Infr. IAP'!H139+'TOTAL INVERSION IAP'!H139+'VÚ IAP'!H139+G139</f>
        <v>3</v>
      </c>
      <c r="I139" s="475">
        <f>+'Desmonte Infr. financiada'!I139+'Inversión 1 financiada'!I139+VÚ!I139+'Desmonte Infr. IAP'!I139+'TOTAL INVERSION IAP'!I139+'VÚ IAP'!I139+H139</f>
        <v>3</v>
      </c>
      <c r="J139" s="61">
        <f>+'Desmonte Infr. financiada'!J139+'Inversión 1 financiada'!J139+VÚ!J139+'Desmonte Infr. IAP'!J139+'TOTAL INVERSION IAP'!J139+'VÚ IAP'!J139+I139</f>
        <v>3</v>
      </c>
      <c r="K139" s="61">
        <f>+'Desmonte Infr. financiada'!K139+'Inversión 1 financiada'!K139+VÚ!K139+'Desmonte Infr. IAP'!K139+'TOTAL INVERSION IAP'!K139+'VÚ IAP'!K139+J139</f>
        <v>3</v>
      </c>
      <c r="L139" s="61">
        <f>+'Desmonte Infr. financiada'!L139+'Inversión 1 financiada'!L139+VÚ!L139+'Desmonte Infr. IAP'!L139+'TOTAL INVERSION IAP'!L139+'VÚ IAP'!L139+K139</f>
        <v>3</v>
      </c>
      <c r="M139" s="61">
        <f>+'Desmonte Infr. financiada'!M139+'Inversión 1 financiada'!M139+VÚ!M139+'Desmonte Infr. IAP'!M139+'TOTAL INVERSION IAP'!M139+'VÚ IAP'!M139+L139</f>
        <v>3</v>
      </c>
      <c r="N139" s="61">
        <f>+'Desmonte Infr. financiada'!N139+'Inversión 1 financiada'!N139+VÚ!N139+'Desmonte Infr. IAP'!N139+'TOTAL INVERSION IAP'!N139+'VÚ IAP'!N139+M139</f>
        <v>3</v>
      </c>
      <c r="O139" s="61">
        <f>+'Desmonte Infr. financiada'!O139+'Inversión 1 financiada'!O139+VÚ!O139+'Desmonte Infr. IAP'!O139+'TOTAL INVERSION IAP'!O139+'VÚ IAP'!O139+N139</f>
        <v>3</v>
      </c>
      <c r="P139" s="61">
        <f>+'Desmonte Infr. financiada'!P139+'Inversión 1 financiada'!P139+VÚ!P139+'Desmonte Infr. IAP'!P139+'TOTAL INVERSION IAP'!P139+'VÚ IAP'!P139+O139</f>
        <v>3</v>
      </c>
      <c r="Q139" s="61">
        <f>+'Desmonte Infr. financiada'!Q139+'Inversión 1 financiada'!Q139+VÚ!Q139+'Desmonte Infr. IAP'!Q139+'TOTAL INVERSION IAP'!Q139+'VÚ IAP'!Q139+P139</f>
        <v>3</v>
      </c>
      <c r="R139" s="61">
        <f>+'Desmonte Infr. financiada'!R139+'Inversión 1 financiada'!R139+VÚ!R139+'Desmonte Infr. IAP'!R139+'TOTAL INVERSION IAP'!R139+'VÚ IAP'!R139+Q139</f>
        <v>3</v>
      </c>
      <c r="S139" s="61">
        <f>+'Desmonte Infr. financiada'!S139+'Inversión 1 financiada'!S139+VÚ!S139+'Desmonte Infr. IAP'!S139+'TOTAL INVERSION IAP'!S139+'VÚ IAP'!S139+R139</f>
        <v>3</v>
      </c>
      <c r="T139" s="61">
        <f>+'Desmonte Infr. financiada'!T139+'Inversión 1 financiada'!T139+VÚ!T139+'Desmonte Infr. IAP'!T139+'TOTAL INVERSION IAP'!T139+'VÚ IAP'!T139+S139</f>
        <v>3</v>
      </c>
      <c r="U139" s="61">
        <f>+'Desmonte Infr. financiada'!U139+'Inversión 1 financiada'!U139+VÚ!U139+'Desmonte Infr. IAP'!U139+'TOTAL INVERSION IAP'!U139+'VÚ IAP'!U139+T139</f>
        <v>3</v>
      </c>
      <c r="V139" s="61">
        <f>+'Desmonte Infr. financiada'!V139+'Inversión 1 financiada'!V139+VÚ!V139+'Desmonte Infr. IAP'!V139+'TOTAL INVERSION IAP'!V139+'VÚ IAP'!V139+U139</f>
        <v>3</v>
      </c>
      <c r="W139" s="61">
        <f>+'Desmonte Infr. financiada'!W139+'Inversión 1 financiada'!W139+VÚ!W139+'Desmonte Infr. IAP'!W139+'TOTAL INVERSION IAP'!W139+'VÚ IAP'!W139+V139</f>
        <v>0</v>
      </c>
      <c r="X139" s="61">
        <f>+'Desmonte Infr. financiada'!X139+'Inversión 1 financiada'!X139+VÚ!X139+'Desmonte Infr. IAP'!X139+'TOTAL INVERSION IAP'!X139+'VÚ IAP'!X139+W139</f>
        <v>0</v>
      </c>
      <c r="Y139" s="61">
        <f>+'Desmonte Infr. financiada'!Y139+'Inversión 1 financiada'!Y139+VÚ!Y139+'Desmonte Infr. IAP'!Y139+'TOTAL INVERSION IAP'!Y139+'VÚ IAP'!Y139+X139</f>
        <v>0</v>
      </c>
      <c r="Z139" s="61">
        <f>+'Desmonte Infr. financiada'!Z139+'Inversión 1 financiada'!Z139+VÚ!Z139+'Desmonte Infr. IAP'!Z139+'TOTAL INVERSION IAP'!Z139+'VÚ IAP'!Z139+Y139</f>
        <v>0</v>
      </c>
      <c r="AA139" s="61">
        <f>+'Desmonte Infr. financiada'!AA139+'Inversión 1 financiada'!AA139+VÚ!AA139+'Desmonte Infr. IAP'!AA139+'TOTAL INVERSION IAP'!AA139+'VÚ IAP'!AA139+Z139</f>
        <v>0</v>
      </c>
      <c r="AB139" s="61">
        <f>+'Desmonte Infr. financiada'!AB139+'Inversión 1 financiada'!AB139+VÚ!AB139+'Desmonte Infr. IAP'!AB139+'TOTAL INVERSION IAP'!AB139+'VÚ IAP'!AB139+AA139</f>
        <v>0</v>
      </c>
      <c r="AC139" s="61">
        <f>+'Desmonte Infr. financiada'!AC139+'Inversión 1 financiada'!AC139+VÚ!AC139+'Desmonte Infr. IAP'!AC139+'TOTAL INVERSION IAP'!AC139+'VÚ IAP'!AC139+AB139</f>
        <v>0</v>
      </c>
      <c r="AD139" s="61">
        <f>+'Desmonte Infr. financiada'!AD139+'Inversión 1 financiada'!AD139+VÚ!AD139+'Desmonte Infr. IAP'!AD139+'TOTAL INVERSION IAP'!AD139+'VÚ IAP'!AD139+AC139</f>
        <v>0</v>
      </c>
      <c r="AE139" s="61">
        <f>+'Desmonte Infr. financiada'!AE139+'Inversión 1 financiada'!AE139+VÚ!AE139+'Desmonte Infr. IAP'!AE139+'TOTAL INVERSION IAP'!AE139+'VÚ IAP'!AE139+AD139</f>
        <v>0</v>
      </c>
      <c r="AF139" s="61">
        <f>+'Desmonte Infr. financiada'!AF139+'Inversión 1 financiada'!AF139+VÚ!AF139+'Desmonte Infr. IAP'!AF139+'TOTAL INVERSION IAP'!AF139+'VÚ IAP'!AF139+AE139</f>
        <v>0</v>
      </c>
      <c r="AG139" s="61">
        <f>+'Desmonte Infr. financiada'!AG139+'Inversión 1 financiada'!AG139+VÚ!AG139+'Desmonte Infr. IAP'!AG139+'TOTAL INVERSION IAP'!AG139+'VÚ IAP'!AG139+AF139</f>
        <v>0</v>
      </c>
      <c r="AH139" s="61">
        <f>+'Desmonte Infr. financiada'!AH139+'Inversión 1 financiada'!AH139+VÚ!AH139+'Desmonte Infr. IAP'!AH139+'TOTAL INVERSION IAP'!AH139+'VÚ IAP'!AH139+AG139</f>
        <v>0</v>
      </c>
      <c r="AI139" s="61">
        <f>+'Desmonte Infr. financiada'!AI139+'Inversión 1 financiada'!AI139+VÚ!AI139+'Desmonte Infr. IAP'!AI139+'TOTAL INVERSION IAP'!AI139+'VÚ IAP'!AI139+AH139</f>
        <v>0</v>
      </c>
      <c r="AJ139" s="61">
        <f>+'Desmonte Infr. financiada'!AJ139+'Inversión 1 financiada'!AJ139+VÚ!AJ139+'Desmonte Infr. IAP'!AJ139+'TOTAL INVERSION IAP'!AJ139+'VÚ IAP'!AJ139+AI139</f>
        <v>0</v>
      </c>
      <c r="AK139" s="61">
        <f>+'Desmonte Infr. financiada'!AK139+'Inversión 1 financiada'!AK139+VÚ!AK139+'Desmonte Infr. IAP'!AK139+'TOTAL INVERSION IAP'!AK139+'VÚ IAP'!AK139+AJ139</f>
        <v>0</v>
      </c>
    </row>
    <row r="140" spans="2:37" hidden="1" x14ac:dyDescent="0.25">
      <c r="B140" s="469" t="s">
        <v>566</v>
      </c>
      <c r="C140" s="62" t="str">
        <f>+VLOOKUP(B140,'resumen UCAP'!$A$5:$O$329,2,0)</f>
        <v>LUMINARIA LED 65W NUEVA MILLENIUM</v>
      </c>
      <c r="D140" s="63">
        <f>+'Desmonte Infr. financiada'!D140</f>
        <v>65</v>
      </c>
      <c r="E140" s="63" t="str">
        <f>+VLOOKUP(B140,'resumen UCAP'!$A$5:$O$329,3,0)</f>
        <v>Un</v>
      </c>
      <c r="F140" s="64">
        <f>+VLOOKUP(B140,'resumen UCAP'!$A$5:$O$329,15,0)</f>
        <v>387336</v>
      </c>
      <c r="G140" s="61">
        <v>12</v>
      </c>
      <c r="H140" s="61">
        <f>+'Desmonte Infr. financiada'!H140+'Inversión 1 financiada'!H140+VÚ!H140+'Desmonte Infr. IAP'!H140+'TOTAL INVERSION IAP'!H140+'VÚ IAP'!H140+G140</f>
        <v>12</v>
      </c>
      <c r="I140" s="475">
        <f>+'Desmonte Infr. financiada'!I140+'Inversión 1 financiada'!I140+VÚ!I140+'Desmonte Infr. IAP'!I140+'TOTAL INVERSION IAP'!I140+'VÚ IAP'!I140+H140</f>
        <v>12</v>
      </c>
      <c r="J140" s="61">
        <f>+'Desmonte Infr. financiada'!J140+'Inversión 1 financiada'!J140+VÚ!J140+'Desmonte Infr. IAP'!J140+'TOTAL INVERSION IAP'!J140+'VÚ IAP'!J140+I140</f>
        <v>12</v>
      </c>
      <c r="K140" s="61">
        <f>+'Desmonte Infr. financiada'!K140+'Inversión 1 financiada'!K140+VÚ!K140+'Desmonte Infr. IAP'!K140+'TOTAL INVERSION IAP'!K140+'VÚ IAP'!K140+J140</f>
        <v>12</v>
      </c>
      <c r="L140" s="61">
        <f>+'Desmonte Infr. financiada'!L140+'Inversión 1 financiada'!L140+VÚ!L140+'Desmonte Infr. IAP'!L140+'TOTAL INVERSION IAP'!L140+'VÚ IAP'!L140+K140</f>
        <v>12</v>
      </c>
      <c r="M140" s="61">
        <f>+'Desmonte Infr. financiada'!M140+'Inversión 1 financiada'!M140+VÚ!M140+'Desmonte Infr. IAP'!M140+'TOTAL INVERSION IAP'!M140+'VÚ IAP'!M140+L140</f>
        <v>12</v>
      </c>
      <c r="N140" s="61">
        <f>+'Desmonte Infr. financiada'!N140+'Inversión 1 financiada'!N140+VÚ!N140+'Desmonte Infr. IAP'!N140+'TOTAL INVERSION IAP'!N140+'VÚ IAP'!N140+M140</f>
        <v>12</v>
      </c>
      <c r="O140" s="61">
        <f>+'Desmonte Infr. financiada'!O140+'Inversión 1 financiada'!O140+VÚ!O140+'Desmonte Infr. IAP'!O140+'TOTAL INVERSION IAP'!O140+'VÚ IAP'!O140+N140</f>
        <v>12</v>
      </c>
      <c r="P140" s="61">
        <f>+'Desmonte Infr. financiada'!P140+'Inversión 1 financiada'!P140+VÚ!P140+'Desmonte Infr. IAP'!P140+'TOTAL INVERSION IAP'!P140+'VÚ IAP'!P140+O140</f>
        <v>12</v>
      </c>
      <c r="Q140" s="61">
        <f>+'Desmonte Infr. financiada'!Q140+'Inversión 1 financiada'!Q140+VÚ!Q140+'Desmonte Infr. IAP'!Q140+'TOTAL INVERSION IAP'!Q140+'VÚ IAP'!Q140+P140</f>
        <v>12</v>
      </c>
      <c r="R140" s="61">
        <f>+'Desmonte Infr. financiada'!R140+'Inversión 1 financiada'!R140+VÚ!R140+'Desmonte Infr. IAP'!R140+'TOTAL INVERSION IAP'!R140+'VÚ IAP'!R140+Q140</f>
        <v>12</v>
      </c>
      <c r="S140" s="61">
        <f>+'Desmonte Infr. financiada'!S140+'Inversión 1 financiada'!S140+VÚ!S140+'Desmonte Infr. IAP'!S140+'TOTAL INVERSION IAP'!S140+'VÚ IAP'!S140+R140</f>
        <v>12</v>
      </c>
      <c r="T140" s="61">
        <f>+'Desmonte Infr. financiada'!T140+'Inversión 1 financiada'!T140+VÚ!T140+'Desmonte Infr. IAP'!T140+'TOTAL INVERSION IAP'!T140+'VÚ IAP'!T140+S140</f>
        <v>12</v>
      </c>
      <c r="U140" s="61">
        <f>+'Desmonte Infr. financiada'!U140+'Inversión 1 financiada'!U140+VÚ!U140+'Desmonte Infr. IAP'!U140+'TOTAL INVERSION IAP'!U140+'VÚ IAP'!U140+T140</f>
        <v>12</v>
      </c>
      <c r="V140" s="61">
        <f>+'Desmonte Infr. financiada'!V140+'Inversión 1 financiada'!V140+VÚ!V140+'Desmonte Infr. IAP'!V140+'TOTAL INVERSION IAP'!V140+'VÚ IAP'!V140+U140</f>
        <v>12</v>
      </c>
      <c r="W140" s="61">
        <f>+'Desmonte Infr. financiada'!W140+'Inversión 1 financiada'!W140+VÚ!W140+'Desmonte Infr. IAP'!W140+'TOTAL INVERSION IAP'!W140+'VÚ IAP'!W140+V140</f>
        <v>0</v>
      </c>
      <c r="X140" s="61">
        <f>+'Desmonte Infr. financiada'!X140+'Inversión 1 financiada'!X140+VÚ!X140+'Desmonte Infr. IAP'!X140+'TOTAL INVERSION IAP'!X140+'VÚ IAP'!X140+W140</f>
        <v>0</v>
      </c>
      <c r="Y140" s="61">
        <f>+'Desmonte Infr. financiada'!Y140+'Inversión 1 financiada'!Y140+VÚ!Y140+'Desmonte Infr. IAP'!Y140+'TOTAL INVERSION IAP'!Y140+'VÚ IAP'!Y140+X140</f>
        <v>0</v>
      </c>
      <c r="Z140" s="61">
        <f>+'Desmonte Infr. financiada'!Z140+'Inversión 1 financiada'!Z140+VÚ!Z140+'Desmonte Infr. IAP'!Z140+'TOTAL INVERSION IAP'!Z140+'VÚ IAP'!Z140+Y140</f>
        <v>0</v>
      </c>
      <c r="AA140" s="61">
        <f>+'Desmonte Infr. financiada'!AA140+'Inversión 1 financiada'!AA140+VÚ!AA140+'Desmonte Infr. IAP'!AA140+'TOTAL INVERSION IAP'!AA140+'VÚ IAP'!AA140+Z140</f>
        <v>0</v>
      </c>
      <c r="AB140" s="61">
        <f>+'Desmonte Infr. financiada'!AB140+'Inversión 1 financiada'!AB140+VÚ!AB140+'Desmonte Infr. IAP'!AB140+'TOTAL INVERSION IAP'!AB140+'VÚ IAP'!AB140+AA140</f>
        <v>0</v>
      </c>
      <c r="AC140" s="61">
        <f>+'Desmonte Infr. financiada'!AC140+'Inversión 1 financiada'!AC140+VÚ!AC140+'Desmonte Infr. IAP'!AC140+'TOTAL INVERSION IAP'!AC140+'VÚ IAP'!AC140+AB140</f>
        <v>0</v>
      </c>
      <c r="AD140" s="61">
        <f>+'Desmonte Infr. financiada'!AD140+'Inversión 1 financiada'!AD140+VÚ!AD140+'Desmonte Infr. IAP'!AD140+'TOTAL INVERSION IAP'!AD140+'VÚ IAP'!AD140+AC140</f>
        <v>0</v>
      </c>
      <c r="AE140" s="61">
        <f>+'Desmonte Infr. financiada'!AE140+'Inversión 1 financiada'!AE140+VÚ!AE140+'Desmonte Infr. IAP'!AE140+'TOTAL INVERSION IAP'!AE140+'VÚ IAP'!AE140+AD140</f>
        <v>0</v>
      </c>
      <c r="AF140" s="61">
        <f>+'Desmonte Infr. financiada'!AF140+'Inversión 1 financiada'!AF140+VÚ!AF140+'Desmonte Infr. IAP'!AF140+'TOTAL INVERSION IAP'!AF140+'VÚ IAP'!AF140+AE140</f>
        <v>0</v>
      </c>
      <c r="AG140" s="61">
        <f>+'Desmonte Infr. financiada'!AG140+'Inversión 1 financiada'!AG140+VÚ!AG140+'Desmonte Infr. IAP'!AG140+'TOTAL INVERSION IAP'!AG140+'VÚ IAP'!AG140+AF140</f>
        <v>0</v>
      </c>
      <c r="AH140" s="61">
        <f>+'Desmonte Infr. financiada'!AH140+'Inversión 1 financiada'!AH140+VÚ!AH140+'Desmonte Infr. IAP'!AH140+'TOTAL INVERSION IAP'!AH140+'VÚ IAP'!AH140+AG140</f>
        <v>0</v>
      </c>
      <c r="AI140" s="61">
        <f>+'Desmonte Infr. financiada'!AI140+'Inversión 1 financiada'!AI140+VÚ!AI140+'Desmonte Infr. IAP'!AI140+'TOTAL INVERSION IAP'!AI140+'VÚ IAP'!AI140+AH140</f>
        <v>0</v>
      </c>
      <c r="AJ140" s="61">
        <f>+'Desmonte Infr. financiada'!AJ140+'Inversión 1 financiada'!AJ140+VÚ!AJ140+'Desmonte Infr. IAP'!AJ140+'TOTAL INVERSION IAP'!AJ140+'VÚ IAP'!AJ140+AI140</f>
        <v>0</v>
      </c>
      <c r="AK140" s="61">
        <f>+'Desmonte Infr. financiada'!AK140+'Inversión 1 financiada'!AK140+VÚ!AK140+'Desmonte Infr. IAP'!AK140+'TOTAL INVERSION IAP'!AK140+'VÚ IAP'!AK140+AJ140</f>
        <v>0</v>
      </c>
    </row>
    <row r="141" spans="2:37" hidden="1" x14ac:dyDescent="0.25">
      <c r="B141" s="469" t="s">
        <v>567</v>
      </c>
      <c r="C141" s="62" t="str">
        <f>+VLOOKUP(B141,'resumen UCAP'!$A$5:$O$329,2,0)</f>
        <v>LUMINARIA LED 40W NUEVA YOA</v>
      </c>
      <c r="D141" s="63">
        <f>+'Desmonte Infr. financiada'!D141</f>
        <v>40</v>
      </c>
      <c r="E141" s="63" t="str">
        <f>+VLOOKUP(B141,'resumen UCAP'!$A$5:$O$329,3,0)</f>
        <v>Un</v>
      </c>
      <c r="F141" s="64">
        <f>+VLOOKUP(B141,'resumen UCAP'!$A$5:$O$329,15,0)</f>
        <v>1989070</v>
      </c>
      <c r="G141" s="61">
        <v>21</v>
      </c>
      <c r="H141" s="61">
        <f>+'Desmonte Infr. financiada'!H141+'Inversión 1 financiada'!H141+VÚ!H141+'Desmonte Infr. IAP'!H141+'TOTAL INVERSION IAP'!H141+'VÚ IAP'!H141+G141</f>
        <v>21</v>
      </c>
      <c r="I141" s="475">
        <f>+'Desmonte Infr. financiada'!I141+'Inversión 1 financiada'!I141+VÚ!I141+'Desmonte Infr. IAP'!I141+'TOTAL INVERSION IAP'!I141+'VÚ IAP'!I141+H141</f>
        <v>21</v>
      </c>
      <c r="J141" s="61">
        <f>+'Desmonte Infr. financiada'!J141+'Inversión 1 financiada'!J141+VÚ!J141+'Desmonte Infr. IAP'!J141+'TOTAL INVERSION IAP'!J141+'VÚ IAP'!J141+I141</f>
        <v>21</v>
      </c>
      <c r="K141" s="61">
        <f>+'Desmonte Infr. financiada'!K141+'Inversión 1 financiada'!K141+VÚ!K141+'Desmonte Infr. IAP'!K141+'TOTAL INVERSION IAP'!K141+'VÚ IAP'!K141+J141</f>
        <v>21</v>
      </c>
      <c r="L141" s="61">
        <f>+'Desmonte Infr. financiada'!L141+'Inversión 1 financiada'!L141+VÚ!L141+'Desmonte Infr. IAP'!L141+'TOTAL INVERSION IAP'!L141+'VÚ IAP'!L141+K141</f>
        <v>21</v>
      </c>
      <c r="M141" s="61">
        <f>+'Desmonte Infr. financiada'!M141+'Inversión 1 financiada'!M141+VÚ!M141+'Desmonte Infr. IAP'!M141+'TOTAL INVERSION IAP'!M141+'VÚ IAP'!M141+L141</f>
        <v>21</v>
      </c>
      <c r="N141" s="61">
        <f>+'Desmonte Infr. financiada'!N141+'Inversión 1 financiada'!N141+VÚ!N141+'Desmonte Infr. IAP'!N141+'TOTAL INVERSION IAP'!N141+'VÚ IAP'!N141+M141</f>
        <v>21</v>
      </c>
      <c r="O141" s="61">
        <f>+'Desmonte Infr. financiada'!O141+'Inversión 1 financiada'!O141+VÚ!O141+'Desmonte Infr. IAP'!O141+'TOTAL INVERSION IAP'!O141+'VÚ IAP'!O141+N141</f>
        <v>21</v>
      </c>
      <c r="P141" s="61">
        <f>+'Desmonte Infr. financiada'!P141+'Inversión 1 financiada'!P141+VÚ!P141+'Desmonte Infr. IAP'!P141+'TOTAL INVERSION IAP'!P141+'VÚ IAP'!P141+O141</f>
        <v>21</v>
      </c>
      <c r="Q141" s="61">
        <f>+'Desmonte Infr. financiada'!Q141+'Inversión 1 financiada'!Q141+VÚ!Q141+'Desmonte Infr. IAP'!Q141+'TOTAL INVERSION IAP'!Q141+'VÚ IAP'!Q141+P141</f>
        <v>21</v>
      </c>
      <c r="R141" s="61">
        <f>+'Desmonte Infr. financiada'!R141+'Inversión 1 financiada'!R141+VÚ!R141+'Desmonte Infr. IAP'!R141+'TOTAL INVERSION IAP'!R141+'VÚ IAP'!R141+Q141</f>
        <v>21</v>
      </c>
      <c r="S141" s="61">
        <f>+'Desmonte Infr. financiada'!S141+'Inversión 1 financiada'!S141+VÚ!S141+'Desmonte Infr. IAP'!S141+'TOTAL INVERSION IAP'!S141+'VÚ IAP'!S141+R141</f>
        <v>21</v>
      </c>
      <c r="T141" s="61">
        <f>+'Desmonte Infr. financiada'!T141+'Inversión 1 financiada'!T141+VÚ!T141+'Desmonte Infr. IAP'!T141+'TOTAL INVERSION IAP'!T141+'VÚ IAP'!T141+S141</f>
        <v>21</v>
      </c>
      <c r="U141" s="61">
        <f>+'Desmonte Infr. financiada'!U141+'Inversión 1 financiada'!U141+VÚ!U141+'Desmonte Infr. IAP'!U141+'TOTAL INVERSION IAP'!U141+'VÚ IAP'!U141+T141</f>
        <v>21</v>
      </c>
      <c r="V141" s="61">
        <f>+'Desmonte Infr. financiada'!V141+'Inversión 1 financiada'!V141+VÚ!V141+'Desmonte Infr. IAP'!V141+'TOTAL INVERSION IAP'!V141+'VÚ IAP'!V141+U141</f>
        <v>21</v>
      </c>
      <c r="W141" s="61">
        <f>+'Desmonte Infr. financiada'!W141+'Inversión 1 financiada'!W141+VÚ!W141+'Desmonte Infr. IAP'!W141+'TOTAL INVERSION IAP'!W141+'VÚ IAP'!W141+V141</f>
        <v>0</v>
      </c>
      <c r="X141" s="61">
        <f>+'Desmonte Infr. financiada'!X141+'Inversión 1 financiada'!X141+VÚ!X141+'Desmonte Infr. IAP'!X141+'TOTAL INVERSION IAP'!X141+'VÚ IAP'!X141+W141</f>
        <v>0</v>
      </c>
      <c r="Y141" s="61">
        <f>+'Desmonte Infr. financiada'!Y141+'Inversión 1 financiada'!Y141+VÚ!Y141+'Desmonte Infr. IAP'!Y141+'TOTAL INVERSION IAP'!Y141+'VÚ IAP'!Y141+X141</f>
        <v>0</v>
      </c>
      <c r="Z141" s="61">
        <f>+'Desmonte Infr. financiada'!Z141+'Inversión 1 financiada'!Z141+VÚ!Z141+'Desmonte Infr. IAP'!Z141+'TOTAL INVERSION IAP'!Z141+'VÚ IAP'!Z141+Y141</f>
        <v>0</v>
      </c>
      <c r="AA141" s="61">
        <f>+'Desmonte Infr. financiada'!AA141+'Inversión 1 financiada'!AA141+VÚ!AA141+'Desmonte Infr. IAP'!AA141+'TOTAL INVERSION IAP'!AA141+'VÚ IAP'!AA141+Z141</f>
        <v>0</v>
      </c>
      <c r="AB141" s="61">
        <f>+'Desmonte Infr. financiada'!AB141+'Inversión 1 financiada'!AB141+VÚ!AB141+'Desmonte Infr. IAP'!AB141+'TOTAL INVERSION IAP'!AB141+'VÚ IAP'!AB141+AA141</f>
        <v>0</v>
      </c>
      <c r="AC141" s="61">
        <f>+'Desmonte Infr. financiada'!AC141+'Inversión 1 financiada'!AC141+VÚ!AC141+'Desmonte Infr. IAP'!AC141+'TOTAL INVERSION IAP'!AC141+'VÚ IAP'!AC141+AB141</f>
        <v>0</v>
      </c>
      <c r="AD141" s="61">
        <f>+'Desmonte Infr. financiada'!AD141+'Inversión 1 financiada'!AD141+VÚ!AD141+'Desmonte Infr. IAP'!AD141+'TOTAL INVERSION IAP'!AD141+'VÚ IAP'!AD141+AC141</f>
        <v>0</v>
      </c>
      <c r="AE141" s="61">
        <f>+'Desmonte Infr. financiada'!AE141+'Inversión 1 financiada'!AE141+VÚ!AE141+'Desmonte Infr. IAP'!AE141+'TOTAL INVERSION IAP'!AE141+'VÚ IAP'!AE141+AD141</f>
        <v>0</v>
      </c>
      <c r="AF141" s="61">
        <f>+'Desmonte Infr. financiada'!AF141+'Inversión 1 financiada'!AF141+VÚ!AF141+'Desmonte Infr. IAP'!AF141+'TOTAL INVERSION IAP'!AF141+'VÚ IAP'!AF141+AE141</f>
        <v>0</v>
      </c>
      <c r="AG141" s="61">
        <f>+'Desmonte Infr. financiada'!AG141+'Inversión 1 financiada'!AG141+VÚ!AG141+'Desmonte Infr. IAP'!AG141+'TOTAL INVERSION IAP'!AG141+'VÚ IAP'!AG141+AF141</f>
        <v>0</v>
      </c>
      <c r="AH141" s="61">
        <f>+'Desmonte Infr. financiada'!AH141+'Inversión 1 financiada'!AH141+VÚ!AH141+'Desmonte Infr. IAP'!AH141+'TOTAL INVERSION IAP'!AH141+'VÚ IAP'!AH141+AG141</f>
        <v>0</v>
      </c>
      <c r="AI141" s="61">
        <f>+'Desmonte Infr. financiada'!AI141+'Inversión 1 financiada'!AI141+VÚ!AI141+'Desmonte Infr. IAP'!AI141+'TOTAL INVERSION IAP'!AI141+'VÚ IAP'!AI141+AH141</f>
        <v>0</v>
      </c>
      <c r="AJ141" s="61">
        <f>+'Desmonte Infr. financiada'!AJ141+'Inversión 1 financiada'!AJ141+VÚ!AJ141+'Desmonte Infr. IAP'!AJ141+'TOTAL INVERSION IAP'!AJ141+'VÚ IAP'!AJ141+AI141</f>
        <v>0</v>
      </c>
      <c r="AK141" s="61">
        <f>+'Desmonte Infr. financiada'!AK141+'Inversión 1 financiada'!AK141+VÚ!AK141+'Desmonte Infr. IAP'!AK141+'TOTAL INVERSION IAP'!AK141+'VÚ IAP'!AK141+AJ141</f>
        <v>0</v>
      </c>
    </row>
    <row r="142" spans="2:37" hidden="1" x14ac:dyDescent="0.25">
      <c r="B142" s="469" t="s">
        <v>568</v>
      </c>
      <c r="C142" s="62" t="str">
        <f>+VLOOKUP(B142,'resumen UCAP'!$A$5:$O$329,2,0)</f>
        <v>LUMINARIA LED 80W NUEVA MILLENIUM</v>
      </c>
      <c r="D142" s="63">
        <f>+'Desmonte Infr. financiada'!D142</f>
        <v>80</v>
      </c>
      <c r="E142" s="63" t="str">
        <f>+VLOOKUP(B142,'resumen UCAP'!$A$5:$O$329,3,0)</f>
        <v>Un</v>
      </c>
      <c r="F142" s="64">
        <f>+VLOOKUP(B142,'resumen UCAP'!$A$5:$O$329,15,0)</f>
        <v>518269</v>
      </c>
      <c r="G142" s="61">
        <v>3</v>
      </c>
      <c r="H142" s="61">
        <f>+'Desmonte Infr. financiada'!H142+'Inversión 1 financiada'!H142+VÚ!H142+'Desmonte Infr. IAP'!H142+'TOTAL INVERSION IAP'!H142+'VÚ IAP'!H142+G142</f>
        <v>3</v>
      </c>
      <c r="I142" s="475">
        <f>+'Desmonte Infr. financiada'!I142+'Inversión 1 financiada'!I142+VÚ!I142+'Desmonte Infr. IAP'!I142+'TOTAL INVERSION IAP'!I142+'VÚ IAP'!I142+H142</f>
        <v>3</v>
      </c>
      <c r="J142" s="61">
        <f>+'Desmonte Infr. financiada'!J142+'Inversión 1 financiada'!J142+VÚ!J142+'Desmonte Infr. IAP'!J142+'TOTAL INVERSION IAP'!J142+'VÚ IAP'!J142+I142</f>
        <v>3</v>
      </c>
      <c r="K142" s="61">
        <f>+'Desmonte Infr. financiada'!K142+'Inversión 1 financiada'!K142+VÚ!K142+'Desmonte Infr. IAP'!K142+'TOTAL INVERSION IAP'!K142+'VÚ IAP'!K142+J142</f>
        <v>3</v>
      </c>
      <c r="L142" s="61">
        <f>+'Desmonte Infr. financiada'!L142+'Inversión 1 financiada'!L142+VÚ!L142+'Desmonte Infr. IAP'!L142+'TOTAL INVERSION IAP'!L142+'VÚ IAP'!L142+K142</f>
        <v>3</v>
      </c>
      <c r="M142" s="61">
        <f>+'Desmonte Infr. financiada'!M142+'Inversión 1 financiada'!M142+VÚ!M142+'Desmonte Infr. IAP'!M142+'TOTAL INVERSION IAP'!M142+'VÚ IAP'!M142+L142</f>
        <v>3</v>
      </c>
      <c r="N142" s="61">
        <f>+'Desmonte Infr. financiada'!N142+'Inversión 1 financiada'!N142+VÚ!N142+'Desmonte Infr. IAP'!N142+'TOTAL INVERSION IAP'!N142+'VÚ IAP'!N142+M142</f>
        <v>3</v>
      </c>
      <c r="O142" s="61">
        <f>+'Desmonte Infr. financiada'!O142+'Inversión 1 financiada'!O142+VÚ!O142+'Desmonte Infr. IAP'!O142+'TOTAL INVERSION IAP'!O142+'VÚ IAP'!O142+N142</f>
        <v>3</v>
      </c>
      <c r="P142" s="61">
        <f>+'Desmonte Infr. financiada'!P142+'Inversión 1 financiada'!P142+VÚ!P142+'Desmonte Infr. IAP'!P142+'TOTAL INVERSION IAP'!P142+'VÚ IAP'!P142+O142</f>
        <v>3</v>
      </c>
      <c r="Q142" s="61">
        <f>+'Desmonte Infr. financiada'!Q142+'Inversión 1 financiada'!Q142+VÚ!Q142+'Desmonte Infr. IAP'!Q142+'TOTAL INVERSION IAP'!Q142+'VÚ IAP'!Q142+P142</f>
        <v>3</v>
      </c>
      <c r="R142" s="61">
        <f>+'Desmonte Infr. financiada'!R142+'Inversión 1 financiada'!R142+VÚ!R142+'Desmonte Infr. IAP'!R142+'TOTAL INVERSION IAP'!R142+'VÚ IAP'!R142+Q142</f>
        <v>3</v>
      </c>
      <c r="S142" s="61">
        <f>+'Desmonte Infr. financiada'!S142+'Inversión 1 financiada'!S142+VÚ!S142+'Desmonte Infr. IAP'!S142+'TOTAL INVERSION IAP'!S142+'VÚ IAP'!S142+R142</f>
        <v>3</v>
      </c>
      <c r="T142" s="61">
        <f>+'Desmonte Infr. financiada'!T142+'Inversión 1 financiada'!T142+VÚ!T142+'Desmonte Infr. IAP'!T142+'TOTAL INVERSION IAP'!T142+'VÚ IAP'!T142+S142</f>
        <v>3</v>
      </c>
      <c r="U142" s="61">
        <f>+'Desmonte Infr. financiada'!U142+'Inversión 1 financiada'!U142+VÚ!U142+'Desmonte Infr. IAP'!U142+'TOTAL INVERSION IAP'!U142+'VÚ IAP'!U142+T142</f>
        <v>3</v>
      </c>
      <c r="V142" s="61">
        <f>+'Desmonte Infr. financiada'!V142+'Inversión 1 financiada'!V142+VÚ!V142+'Desmonte Infr. IAP'!V142+'TOTAL INVERSION IAP'!V142+'VÚ IAP'!V142+U142</f>
        <v>3</v>
      </c>
      <c r="W142" s="61">
        <f>+'Desmonte Infr. financiada'!W142+'Inversión 1 financiada'!W142+VÚ!W142+'Desmonte Infr. IAP'!W142+'TOTAL INVERSION IAP'!W142+'VÚ IAP'!W142+V142</f>
        <v>0</v>
      </c>
      <c r="X142" s="61">
        <f>+'Desmonte Infr. financiada'!X142+'Inversión 1 financiada'!X142+VÚ!X142+'Desmonte Infr. IAP'!X142+'TOTAL INVERSION IAP'!X142+'VÚ IAP'!X142+W142</f>
        <v>0</v>
      </c>
      <c r="Y142" s="61">
        <f>+'Desmonte Infr. financiada'!Y142+'Inversión 1 financiada'!Y142+VÚ!Y142+'Desmonte Infr. IAP'!Y142+'TOTAL INVERSION IAP'!Y142+'VÚ IAP'!Y142+X142</f>
        <v>0</v>
      </c>
      <c r="Z142" s="61">
        <f>+'Desmonte Infr. financiada'!Z142+'Inversión 1 financiada'!Z142+VÚ!Z142+'Desmonte Infr. IAP'!Z142+'TOTAL INVERSION IAP'!Z142+'VÚ IAP'!Z142+Y142</f>
        <v>0</v>
      </c>
      <c r="AA142" s="61">
        <f>+'Desmonte Infr. financiada'!AA142+'Inversión 1 financiada'!AA142+VÚ!AA142+'Desmonte Infr. IAP'!AA142+'TOTAL INVERSION IAP'!AA142+'VÚ IAP'!AA142+Z142</f>
        <v>0</v>
      </c>
      <c r="AB142" s="61">
        <f>+'Desmonte Infr. financiada'!AB142+'Inversión 1 financiada'!AB142+VÚ!AB142+'Desmonte Infr. IAP'!AB142+'TOTAL INVERSION IAP'!AB142+'VÚ IAP'!AB142+AA142</f>
        <v>0</v>
      </c>
      <c r="AC142" s="61">
        <f>+'Desmonte Infr. financiada'!AC142+'Inversión 1 financiada'!AC142+VÚ!AC142+'Desmonte Infr. IAP'!AC142+'TOTAL INVERSION IAP'!AC142+'VÚ IAP'!AC142+AB142</f>
        <v>0</v>
      </c>
      <c r="AD142" s="61">
        <f>+'Desmonte Infr. financiada'!AD142+'Inversión 1 financiada'!AD142+VÚ!AD142+'Desmonte Infr. IAP'!AD142+'TOTAL INVERSION IAP'!AD142+'VÚ IAP'!AD142+AC142</f>
        <v>0</v>
      </c>
      <c r="AE142" s="61">
        <f>+'Desmonte Infr. financiada'!AE142+'Inversión 1 financiada'!AE142+VÚ!AE142+'Desmonte Infr. IAP'!AE142+'TOTAL INVERSION IAP'!AE142+'VÚ IAP'!AE142+AD142</f>
        <v>0</v>
      </c>
      <c r="AF142" s="61">
        <f>+'Desmonte Infr. financiada'!AF142+'Inversión 1 financiada'!AF142+VÚ!AF142+'Desmonte Infr. IAP'!AF142+'TOTAL INVERSION IAP'!AF142+'VÚ IAP'!AF142+AE142</f>
        <v>0</v>
      </c>
      <c r="AG142" s="61">
        <f>+'Desmonte Infr. financiada'!AG142+'Inversión 1 financiada'!AG142+VÚ!AG142+'Desmonte Infr. IAP'!AG142+'TOTAL INVERSION IAP'!AG142+'VÚ IAP'!AG142+AF142</f>
        <v>0</v>
      </c>
      <c r="AH142" s="61">
        <f>+'Desmonte Infr. financiada'!AH142+'Inversión 1 financiada'!AH142+VÚ!AH142+'Desmonte Infr. IAP'!AH142+'TOTAL INVERSION IAP'!AH142+'VÚ IAP'!AH142+AG142</f>
        <v>0</v>
      </c>
      <c r="AI142" s="61">
        <f>+'Desmonte Infr. financiada'!AI142+'Inversión 1 financiada'!AI142+VÚ!AI142+'Desmonte Infr. IAP'!AI142+'TOTAL INVERSION IAP'!AI142+'VÚ IAP'!AI142+AH142</f>
        <v>0</v>
      </c>
      <c r="AJ142" s="61">
        <f>+'Desmonte Infr. financiada'!AJ142+'Inversión 1 financiada'!AJ142+VÚ!AJ142+'Desmonte Infr. IAP'!AJ142+'TOTAL INVERSION IAP'!AJ142+'VÚ IAP'!AJ142+AI142</f>
        <v>0</v>
      </c>
      <c r="AK142" s="61">
        <f>+'Desmonte Infr. financiada'!AK142+'Inversión 1 financiada'!AK142+VÚ!AK142+'Desmonte Infr. IAP'!AK142+'TOTAL INVERSION IAP'!AK142+'VÚ IAP'!AK142+AJ142</f>
        <v>0</v>
      </c>
    </row>
    <row r="143" spans="2:37" hidden="1" x14ac:dyDescent="0.25">
      <c r="B143" s="469" t="s">
        <v>569</v>
      </c>
      <c r="C143" s="62" t="str">
        <f>+VLOOKUP(B143,'resumen UCAP'!$A$5:$O$329,2,0)</f>
        <v>LUMINARIA LED 150W NUEVA MILLENIUM</v>
      </c>
      <c r="D143" s="63">
        <f>+'Desmonte Infr. financiada'!D143</f>
        <v>150</v>
      </c>
      <c r="E143" s="63" t="str">
        <f>+VLOOKUP(B143,'resumen UCAP'!$A$5:$O$329,3,0)</f>
        <v>Un</v>
      </c>
      <c r="F143" s="64">
        <f>+VLOOKUP(B143,'resumen UCAP'!$A$5:$O$329,15,0)</f>
        <v>845605</v>
      </c>
      <c r="G143" s="61">
        <v>41</v>
      </c>
      <c r="H143" s="61">
        <f>+'Desmonte Infr. financiada'!H143+'Inversión 1 financiada'!H143+VÚ!H143+'Desmonte Infr. IAP'!H143+'TOTAL INVERSION IAP'!H143+'VÚ IAP'!H143+G143</f>
        <v>41</v>
      </c>
      <c r="I143" s="475">
        <f>+'Desmonte Infr. financiada'!I143+'Inversión 1 financiada'!I143+VÚ!I143+'Desmonte Infr. IAP'!I143+'TOTAL INVERSION IAP'!I143+'VÚ IAP'!I143+H143</f>
        <v>41</v>
      </c>
      <c r="J143" s="61">
        <f>+'Desmonte Infr. financiada'!J143+'Inversión 1 financiada'!J143+VÚ!J143+'Desmonte Infr. IAP'!J143+'TOTAL INVERSION IAP'!J143+'VÚ IAP'!J143+I143</f>
        <v>41</v>
      </c>
      <c r="K143" s="61">
        <f>+'Desmonte Infr. financiada'!K143+'Inversión 1 financiada'!K143+VÚ!K143+'Desmonte Infr. IAP'!K143+'TOTAL INVERSION IAP'!K143+'VÚ IAP'!K143+J143</f>
        <v>41</v>
      </c>
      <c r="L143" s="61">
        <f>+'Desmonte Infr. financiada'!L143+'Inversión 1 financiada'!L143+VÚ!L143+'Desmonte Infr. IAP'!L143+'TOTAL INVERSION IAP'!L143+'VÚ IAP'!L143+K143</f>
        <v>41</v>
      </c>
      <c r="M143" s="61">
        <f>+'Desmonte Infr. financiada'!M143+'Inversión 1 financiada'!M143+VÚ!M143+'Desmonte Infr. IAP'!M143+'TOTAL INVERSION IAP'!M143+'VÚ IAP'!M143+L143</f>
        <v>41</v>
      </c>
      <c r="N143" s="61">
        <f>+'Desmonte Infr. financiada'!N143+'Inversión 1 financiada'!N143+VÚ!N143+'Desmonte Infr. IAP'!N143+'TOTAL INVERSION IAP'!N143+'VÚ IAP'!N143+M143</f>
        <v>41</v>
      </c>
      <c r="O143" s="61">
        <f>+'Desmonte Infr. financiada'!O143+'Inversión 1 financiada'!O143+VÚ!O143+'Desmonte Infr. IAP'!O143+'TOTAL INVERSION IAP'!O143+'VÚ IAP'!O143+N143</f>
        <v>41</v>
      </c>
      <c r="P143" s="61">
        <f>+'Desmonte Infr. financiada'!P143+'Inversión 1 financiada'!P143+VÚ!P143+'Desmonte Infr. IAP'!P143+'TOTAL INVERSION IAP'!P143+'VÚ IAP'!P143+O143</f>
        <v>41</v>
      </c>
      <c r="Q143" s="61">
        <f>+'Desmonte Infr. financiada'!Q143+'Inversión 1 financiada'!Q143+VÚ!Q143+'Desmonte Infr. IAP'!Q143+'TOTAL INVERSION IAP'!Q143+'VÚ IAP'!Q143+P143</f>
        <v>41</v>
      </c>
      <c r="R143" s="61">
        <f>+'Desmonte Infr. financiada'!R143+'Inversión 1 financiada'!R143+VÚ!R143+'Desmonte Infr. IAP'!R143+'TOTAL INVERSION IAP'!R143+'VÚ IAP'!R143+Q143</f>
        <v>41</v>
      </c>
      <c r="S143" s="61">
        <f>+'Desmonte Infr. financiada'!S143+'Inversión 1 financiada'!S143+VÚ!S143+'Desmonte Infr. IAP'!S143+'TOTAL INVERSION IAP'!S143+'VÚ IAP'!S143+R143</f>
        <v>41</v>
      </c>
      <c r="T143" s="61">
        <f>+'Desmonte Infr. financiada'!T143+'Inversión 1 financiada'!T143+VÚ!T143+'Desmonte Infr. IAP'!T143+'TOTAL INVERSION IAP'!T143+'VÚ IAP'!T143+S143</f>
        <v>41</v>
      </c>
      <c r="U143" s="61">
        <f>+'Desmonte Infr. financiada'!U143+'Inversión 1 financiada'!U143+VÚ!U143+'Desmonte Infr. IAP'!U143+'TOTAL INVERSION IAP'!U143+'VÚ IAP'!U143+T143</f>
        <v>41</v>
      </c>
      <c r="V143" s="61">
        <f>+'Desmonte Infr. financiada'!V143+'Inversión 1 financiada'!V143+VÚ!V143+'Desmonte Infr. IAP'!V143+'TOTAL INVERSION IAP'!V143+'VÚ IAP'!V143+U143</f>
        <v>41</v>
      </c>
      <c r="W143" s="61">
        <f>+'Desmonte Infr. financiada'!W143+'Inversión 1 financiada'!W143+VÚ!W143+'Desmonte Infr. IAP'!W143+'TOTAL INVERSION IAP'!W143+'VÚ IAP'!W143+V143</f>
        <v>0</v>
      </c>
      <c r="X143" s="61">
        <f>+'Desmonte Infr. financiada'!X143+'Inversión 1 financiada'!X143+VÚ!X143+'Desmonte Infr. IAP'!X143+'TOTAL INVERSION IAP'!X143+'VÚ IAP'!X143+W143</f>
        <v>0</v>
      </c>
      <c r="Y143" s="61">
        <f>+'Desmonte Infr. financiada'!Y143+'Inversión 1 financiada'!Y143+VÚ!Y143+'Desmonte Infr. IAP'!Y143+'TOTAL INVERSION IAP'!Y143+'VÚ IAP'!Y143+X143</f>
        <v>0</v>
      </c>
      <c r="Z143" s="61">
        <f>+'Desmonte Infr. financiada'!Z143+'Inversión 1 financiada'!Z143+VÚ!Z143+'Desmonte Infr. IAP'!Z143+'TOTAL INVERSION IAP'!Z143+'VÚ IAP'!Z143+Y143</f>
        <v>0</v>
      </c>
      <c r="AA143" s="61">
        <f>+'Desmonte Infr. financiada'!AA143+'Inversión 1 financiada'!AA143+VÚ!AA143+'Desmonte Infr. IAP'!AA143+'TOTAL INVERSION IAP'!AA143+'VÚ IAP'!AA143+Z143</f>
        <v>0</v>
      </c>
      <c r="AB143" s="61">
        <f>+'Desmonte Infr. financiada'!AB143+'Inversión 1 financiada'!AB143+VÚ!AB143+'Desmonte Infr. IAP'!AB143+'TOTAL INVERSION IAP'!AB143+'VÚ IAP'!AB143+AA143</f>
        <v>0</v>
      </c>
      <c r="AC143" s="61">
        <f>+'Desmonte Infr. financiada'!AC143+'Inversión 1 financiada'!AC143+VÚ!AC143+'Desmonte Infr. IAP'!AC143+'TOTAL INVERSION IAP'!AC143+'VÚ IAP'!AC143+AB143</f>
        <v>0</v>
      </c>
      <c r="AD143" s="61">
        <f>+'Desmonte Infr. financiada'!AD143+'Inversión 1 financiada'!AD143+VÚ!AD143+'Desmonte Infr. IAP'!AD143+'TOTAL INVERSION IAP'!AD143+'VÚ IAP'!AD143+AC143</f>
        <v>0</v>
      </c>
      <c r="AE143" s="61">
        <f>+'Desmonte Infr. financiada'!AE143+'Inversión 1 financiada'!AE143+VÚ!AE143+'Desmonte Infr. IAP'!AE143+'TOTAL INVERSION IAP'!AE143+'VÚ IAP'!AE143+AD143</f>
        <v>0</v>
      </c>
      <c r="AF143" s="61">
        <f>+'Desmonte Infr. financiada'!AF143+'Inversión 1 financiada'!AF143+VÚ!AF143+'Desmonte Infr. IAP'!AF143+'TOTAL INVERSION IAP'!AF143+'VÚ IAP'!AF143+AE143</f>
        <v>0</v>
      </c>
      <c r="AG143" s="61">
        <f>+'Desmonte Infr. financiada'!AG143+'Inversión 1 financiada'!AG143+VÚ!AG143+'Desmonte Infr. IAP'!AG143+'TOTAL INVERSION IAP'!AG143+'VÚ IAP'!AG143+AF143</f>
        <v>0</v>
      </c>
      <c r="AH143" s="61">
        <f>+'Desmonte Infr. financiada'!AH143+'Inversión 1 financiada'!AH143+VÚ!AH143+'Desmonte Infr. IAP'!AH143+'TOTAL INVERSION IAP'!AH143+'VÚ IAP'!AH143+AG143</f>
        <v>0</v>
      </c>
      <c r="AI143" s="61">
        <f>+'Desmonte Infr. financiada'!AI143+'Inversión 1 financiada'!AI143+VÚ!AI143+'Desmonte Infr. IAP'!AI143+'TOTAL INVERSION IAP'!AI143+'VÚ IAP'!AI143+AH143</f>
        <v>0</v>
      </c>
      <c r="AJ143" s="61">
        <f>+'Desmonte Infr. financiada'!AJ143+'Inversión 1 financiada'!AJ143+VÚ!AJ143+'Desmonte Infr. IAP'!AJ143+'TOTAL INVERSION IAP'!AJ143+'VÚ IAP'!AJ143+AI143</f>
        <v>0</v>
      </c>
      <c r="AK143" s="61">
        <f>+'Desmonte Infr. financiada'!AK143+'Inversión 1 financiada'!AK143+VÚ!AK143+'Desmonte Infr. IAP'!AK143+'TOTAL INVERSION IAP'!AK143+'VÚ IAP'!AK143+AJ143</f>
        <v>0</v>
      </c>
    </row>
    <row r="144" spans="2:37" hidden="1" x14ac:dyDescent="0.25">
      <c r="B144" s="469" t="s">
        <v>570</v>
      </c>
      <c r="C144" s="62" t="str">
        <f>+VLOOKUP(B144,'resumen UCAP'!$A$5:$O$329,2,0)</f>
        <v>ETIQUETA 250W</v>
      </c>
      <c r="D144" s="63">
        <f>+'Desmonte Infr. financiada'!D144</f>
        <v>279</v>
      </c>
      <c r="E144" s="63" t="str">
        <f>+VLOOKUP(B144,'resumen UCAP'!$A$5:$O$329,3,0)</f>
        <v>Un</v>
      </c>
      <c r="F144" s="64">
        <f>+VLOOKUP(B144,'resumen UCAP'!$A$5:$O$329,15,0)</f>
        <v>413027</v>
      </c>
      <c r="G144" s="123">
        <v>1</v>
      </c>
      <c r="H144" s="61">
        <f>+'Desmonte Infr. financiada'!H144+'Inversión 1 financiada'!H144+VÚ!H144+'Desmonte Infr. IAP'!H144+'TOTAL INVERSION IAP'!H144+'VÚ IAP'!H144+G144</f>
        <v>0</v>
      </c>
      <c r="I144" s="475">
        <f>+'Desmonte Infr. financiada'!I144+'Inversión 1 financiada'!I144+VÚ!I144+'Desmonte Infr. IAP'!I144+'TOTAL INVERSION IAP'!I144+'VÚ IAP'!I144+H144</f>
        <v>0</v>
      </c>
      <c r="J144" s="61">
        <f>+'Desmonte Infr. financiada'!J144+'Inversión 1 financiada'!J144+VÚ!J144+'Desmonte Infr. IAP'!J144+'TOTAL INVERSION IAP'!J144+'VÚ IAP'!J144+I144</f>
        <v>0</v>
      </c>
      <c r="K144" s="61">
        <f>+'Desmonte Infr. financiada'!K144+'Inversión 1 financiada'!K144+VÚ!K144+'Desmonte Infr. IAP'!K144+'TOTAL INVERSION IAP'!K144+'VÚ IAP'!K144+J144</f>
        <v>0</v>
      </c>
      <c r="L144" s="61">
        <f>+'Desmonte Infr. financiada'!L144+'Inversión 1 financiada'!L144+VÚ!L144+'Desmonte Infr. IAP'!L144+'TOTAL INVERSION IAP'!L144+'VÚ IAP'!L144+K144</f>
        <v>0</v>
      </c>
      <c r="M144" s="61">
        <f>+'Desmonte Infr. financiada'!M144+'Inversión 1 financiada'!M144+VÚ!M144+'Desmonte Infr. IAP'!M144+'TOTAL INVERSION IAP'!M144+'VÚ IAP'!M144+L144</f>
        <v>0</v>
      </c>
      <c r="N144" s="61">
        <f>+'Desmonte Infr. financiada'!N144+'Inversión 1 financiada'!N144+VÚ!N144+'Desmonte Infr. IAP'!N144+'TOTAL INVERSION IAP'!N144+'VÚ IAP'!N144+M144</f>
        <v>0</v>
      </c>
      <c r="O144" s="61">
        <f>+'Desmonte Infr. financiada'!O144+'Inversión 1 financiada'!O144+VÚ!O144+'Desmonte Infr. IAP'!O144+'TOTAL INVERSION IAP'!O144+'VÚ IAP'!O144+N144</f>
        <v>0</v>
      </c>
      <c r="P144" s="61">
        <f>+'Desmonte Infr. financiada'!P144+'Inversión 1 financiada'!P144+VÚ!P144+'Desmonte Infr. IAP'!P144+'TOTAL INVERSION IAP'!P144+'VÚ IAP'!P144+O144</f>
        <v>0</v>
      </c>
      <c r="Q144" s="61">
        <f>+'Desmonte Infr. financiada'!Q144+'Inversión 1 financiada'!Q144+VÚ!Q144+'Desmonte Infr. IAP'!Q144+'TOTAL INVERSION IAP'!Q144+'VÚ IAP'!Q144+P144</f>
        <v>0</v>
      </c>
      <c r="R144" s="61">
        <f>+'Desmonte Infr. financiada'!R144+'Inversión 1 financiada'!R144+VÚ!R144+'Desmonte Infr. IAP'!R144+'TOTAL INVERSION IAP'!R144+'VÚ IAP'!R144+Q144</f>
        <v>0</v>
      </c>
      <c r="S144" s="61">
        <f>+'Desmonte Infr. financiada'!S144+'Inversión 1 financiada'!S144+VÚ!S144+'Desmonte Infr. IAP'!S144+'TOTAL INVERSION IAP'!S144+'VÚ IAP'!S144+R144</f>
        <v>0</v>
      </c>
      <c r="T144" s="61">
        <f>+'Desmonte Infr. financiada'!T144+'Inversión 1 financiada'!T144+VÚ!T144+'Desmonte Infr. IAP'!T144+'TOTAL INVERSION IAP'!T144+'VÚ IAP'!T144+S144</f>
        <v>0</v>
      </c>
      <c r="U144" s="61">
        <f>+'Desmonte Infr. financiada'!U144+'Inversión 1 financiada'!U144+VÚ!U144+'Desmonte Infr. IAP'!U144+'TOTAL INVERSION IAP'!U144+'VÚ IAP'!U144+T144</f>
        <v>0</v>
      </c>
      <c r="V144" s="61">
        <f>+'Desmonte Infr. financiada'!V144+'Inversión 1 financiada'!V144+VÚ!V144+'Desmonte Infr. IAP'!V144+'TOTAL INVERSION IAP'!V144+'VÚ IAP'!V144+U144</f>
        <v>0</v>
      </c>
      <c r="W144" s="61">
        <f>+'Desmonte Infr. financiada'!W144+'Inversión 1 financiada'!W144+VÚ!W144+'Desmonte Infr. IAP'!W144+'TOTAL INVERSION IAP'!W144+'VÚ IAP'!W144+V144</f>
        <v>0</v>
      </c>
      <c r="X144" s="61">
        <f>+'Desmonte Infr. financiada'!X144+'Inversión 1 financiada'!X144+VÚ!X144+'Desmonte Infr. IAP'!X144+'TOTAL INVERSION IAP'!X144+'VÚ IAP'!X144+W144</f>
        <v>0</v>
      </c>
      <c r="Y144" s="61">
        <f>+'Desmonte Infr. financiada'!Y144+'Inversión 1 financiada'!Y144+VÚ!Y144+'Desmonte Infr. IAP'!Y144+'TOTAL INVERSION IAP'!Y144+'VÚ IAP'!Y144+X144</f>
        <v>0</v>
      </c>
      <c r="Z144" s="61">
        <f>+'Desmonte Infr. financiada'!Z144+'Inversión 1 financiada'!Z144+VÚ!Z144+'Desmonte Infr. IAP'!Z144+'TOTAL INVERSION IAP'!Z144+'VÚ IAP'!Z144+Y144</f>
        <v>0</v>
      </c>
      <c r="AA144" s="61">
        <f>+'Desmonte Infr. financiada'!AA144+'Inversión 1 financiada'!AA144+VÚ!AA144+'Desmonte Infr. IAP'!AA144+'TOTAL INVERSION IAP'!AA144+'VÚ IAP'!AA144+Z144</f>
        <v>0</v>
      </c>
      <c r="AB144" s="61">
        <f>+'Desmonte Infr. financiada'!AB144+'Inversión 1 financiada'!AB144+VÚ!AB144+'Desmonte Infr. IAP'!AB144+'TOTAL INVERSION IAP'!AB144+'VÚ IAP'!AB144+AA144</f>
        <v>0</v>
      </c>
      <c r="AC144" s="61">
        <f>+'Desmonte Infr. financiada'!AC144+'Inversión 1 financiada'!AC144+VÚ!AC144+'Desmonte Infr. IAP'!AC144+'TOTAL INVERSION IAP'!AC144+'VÚ IAP'!AC144+AB144</f>
        <v>0</v>
      </c>
      <c r="AD144" s="61">
        <f>+'Desmonte Infr. financiada'!AD144+'Inversión 1 financiada'!AD144+VÚ!AD144+'Desmonte Infr. IAP'!AD144+'TOTAL INVERSION IAP'!AD144+'VÚ IAP'!AD144+AC144</f>
        <v>0</v>
      </c>
      <c r="AE144" s="61">
        <f>+'Desmonte Infr. financiada'!AE144+'Inversión 1 financiada'!AE144+VÚ!AE144+'Desmonte Infr. IAP'!AE144+'TOTAL INVERSION IAP'!AE144+'VÚ IAP'!AE144+AD144</f>
        <v>0</v>
      </c>
      <c r="AF144" s="61">
        <f>+'Desmonte Infr. financiada'!AF144+'Inversión 1 financiada'!AF144+VÚ!AF144+'Desmonte Infr. IAP'!AF144+'TOTAL INVERSION IAP'!AF144+'VÚ IAP'!AF144+AE144</f>
        <v>0</v>
      </c>
      <c r="AG144" s="61">
        <f>+'Desmonte Infr. financiada'!AG144+'Inversión 1 financiada'!AG144+VÚ!AG144+'Desmonte Infr. IAP'!AG144+'TOTAL INVERSION IAP'!AG144+'VÚ IAP'!AG144+AF144</f>
        <v>0</v>
      </c>
      <c r="AH144" s="61">
        <f>+'Desmonte Infr. financiada'!AH144+'Inversión 1 financiada'!AH144+VÚ!AH144+'Desmonte Infr. IAP'!AH144+'TOTAL INVERSION IAP'!AH144+'VÚ IAP'!AH144+AG144</f>
        <v>0</v>
      </c>
      <c r="AI144" s="61">
        <f>+'Desmonte Infr. financiada'!AI144+'Inversión 1 financiada'!AI144+VÚ!AI144+'Desmonte Infr. IAP'!AI144+'TOTAL INVERSION IAP'!AI144+'VÚ IAP'!AI144+AH144</f>
        <v>0</v>
      </c>
      <c r="AJ144" s="61">
        <f>+'Desmonte Infr. financiada'!AJ144+'Inversión 1 financiada'!AJ144+VÚ!AJ144+'Desmonte Infr. IAP'!AJ144+'TOTAL INVERSION IAP'!AJ144+'VÚ IAP'!AJ144+AI144</f>
        <v>0</v>
      </c>
      <c r="AK144" s="61">
        <f>+'Desmonte Infr. financiada'!AK144+'Inversión 1 financiada'!AK144+VÚ!AK144+'Desmonte Infr. IAP'!AK144+'TOTAL INVERSION IAP'!AK144+'VÚ IAP'!AK144+AJ144</f>
        <v>0</v>
      </c>
    </row>
    <row r="145" spans="2:37" hidden="1" x14ac:dyDescent="0.25">
      <c r="B145" s="469" t="s">
        <v>571</v>
      </c>
      <c r="C145" s="62" t="str">
        <f>+VLOOKUP(B145,'resumen UCAP'!$A$5:$O$329,2,0)</f>
        <v>LUMINARIA LED 65W NUEVA 4000X65</v>
      </c>
      <c r="D145" s="63">
        <f>+'Desmonte Infr. financiada'!D145</f>
        <v>65</v>
      </c>
      <c r="E145" s="63" t="str">
        <f>+VLOOKUP(B145,'resumen UCAP'!$A$5:$O$329,3,0)</f>
        <v>Un</v>
      </c>
      <c r="F145" s="64">
        <f>+VLOOKUP(B145,'resumen UCAP'!$A$5:$O$329,15,0)</f>
        <v>736002</v>
      </c>
      <c r="G145" s="61">
        <v>4</v>
      </c>
      <c r="H145" s="61">
        <f>+'Desmonte Infr. financiada'!H145+'Inversión 1 financiada'!H145+VÚ!H145+'Desmonte Infr. IAP'!H145+'TOTAL INVERSION IAP'!H145+'VÚ IAP'!H145+G145</f>
        <v>4</v>
      </c>
      <c r="I145" s="475">
        <f>+'Desmonte Infr. financiada'!I145+'Inversión 1 financiada'!I145+VÚ!I145+'Desmonte Infr. IAP'!I145+'TOTAL INVERSION IAP'!I145+'VÚ IAP'!I145+H145</f>
        <v>4</v>
      </c>
      <c r="J145" s="61">
        <f>+'Desmonte Infr. financiada'!J145+'Inversión 1 financiada'!J145+VÚ!J145+'Desmonte Infr. IAP'!J145+'TOTAL INVERSION IAP'!J145+'VÚ IAP'!J145+I145</f>
        <v>4</v>
      </c>
      <c r="K145" s="61">
        <f>+'Desmonte Infr. financiada'!K145+'Inversión 1 financiada'!K145+VÚ!K145+'Desmonte Infr. IAP'!K145+'TOTAL INVERSION IAP'!K145+'VÚ IAP'!K145+J145</f>
        <v>4</v>
      </c>
      <c r="L145" s="61">
        <f>+'Desmonte Infr. financiada'!L145+'Inversión 1 financiada'!L145+VÚ!L145+'Desmonte Infr. IAP'!L145+'TOTAL INVERSION IAP'!L145+'VÚ IAP'!L145+K145</f>
        <v>4</v>
      </c>
      <c r="M145" s="61">
        <f>+'Desmonte Infr. financiada'!M145+'Inversión 1 financiada'!M145+VÚ!M145+'Desmonte Infr. IAP'!M145+'TOTAL INVERSION IAP'!M145+'VÚ IAP'!M145+L145</f>
        <v>4</v>
      </c>
      <c r="N145" s="61">
        <f>+'Desmonte Infr. financiada'!N145+'Inversión 1 financiada'!N145+VÚ!N145+'Desmonte Infr. IAP'!N145+'TOTAL INVERSION IAP'!N145+'VÚ IAP'!N145+M145</f>
        <v>4</v>
      </c>
      <c r="O145" s="61">
        <f>+'Desmonte Infr. financiada'!O145+'Inversión 1 financiada'!O145+VÚ!O145+'Desmonte Infr. IAP'!O145+'TOTAL INVERSION IAP'!O145+'VÚ IAP'!O145+N145</f>
        <v>4</v>
      </c>
      <c r="P145" s="61">
        <f>+'Desmonte Infr. financiada'!P145+'Inversión 1 financiada'!P145+VÚ!P145+'Desmonte Infr. IAP'!P145+'TOTAL INVERSION IAP'!P145+'VÚ IAP'!P145+O145</f>
        <v>4</v>
      </c>
      <c r="Q145" s="61">
        <f>+'Desmonte Infr. financiada'!Q145+'Inversión 1 financiada'!Q145+VÚ!Q145+'Desmonte Infr. IAP'!Q145+'TOTAL INVERSION IAP'!Q145+'VÚ IAP'!Q145+P145</f>
        <v>4</v>
      </c>
      <c r="R145" s="61">
        <f>+'Desmonte Infr. financiada'!R145+'Inversión 1 financiada'!R145+VÚ!R145+'Desmonte Infr. IAP'!R145+'TOTAL INVERSION IAP'!R145+'VÚ IAP'!R145+Q145</f>
        <v>4</v>
      </c>
      <c r="S145" s="61">
        <f>+'Desmonte Infr. financiada'!S145+'Inversión 1 financiada'!S145+VÚ!S145+'Desmonte Infr. IAP'!S145+'TOTAL INVERSION IAP'!S145+'VÚ IAP'!S145+R145</f>
        <v>4</v>
      </c>
      <c r="T145" s="61">
        <f>+'Desmonte Infr. financiada'!T145+'Inversión 1 financiada'!T145+VÚ!T145+'Desmonte Infr. IAP'!T145+'TOTAL INVERSION IAP'!T145+'VÚ IAP'!T145+S145</f>
        <v>4</v>
      </c>
      <c r="U145" s="61">
        <f>+'Desmonte Infr. financiada'!U145+'Inversión 1 financiada'!U145+VÚ!U145+'Desmonte Infr. IAP'!U145+'TOTAL INVERSION IAP'!U145+'VÚ IAP'!U145+T145</f>
        <v>4</v>
      </c>
      <c r="V145" s="61">
        <f>+'Desmonte Infr. financiada'!V145+'Inversión 1 financiada'!V145+VÚ!V145+'Desmonte Infr. IAP'!V145+'TOTAL INVERSION IAP'!V145+'VÚ IAP'!V145+U145</f>
        <v>4</v>
      </c>
      <c r="W145" s="61">
        <f>+'Desmonte Infr. financiada'!W145+'Inversión 1 financiada'!W145+VÚ!W145+'Desmonte Infr. IAP'!W145+'TOTAL INVERSION IAP'!W145+'VÚ IAP'!W145+V145</f>
        <v>0</v>
      </c>
      <c r="X145" s="61">
        <f>+'Desmonte Infr. financiada'!X145+'Inversión 1 financiada'!X145+VÚ!X145+'Desmonte Infr. IAP'!X145+'TOTAL INVERSION IAP'!X145+'VÚ IAP'!X145+W145</f>
        <v>0</v>
      </c>
      <c r="Y145" s="61">
        <f>+'Desmonte Infr. financiada'!Y145+'Inversión 1 financiada'!Y145+VÚ!Y145+'Desmonte Infr. IAP'!Y145+'TOTAL INVERSION IAP'!Y145+'VÚ IAP'!Y145+X145</f>
        <v>0</v>
      </c>
      <c r="Z145" s="61">
        <f>+'Desmonte Infr. financiada'!Z145+'Inversión 1 financiada'!Z145+VÚ!Z145+'Desmonte Infr. IAP'!Z145+'TOTAL INVERSION IAP'!Z145+'VÚ IAP'!Z145+Y145</f>
        <v>0</v>
      </c>
      <c r="AA145" s="61">
        <f>+'Desmonte Infr. financiada'!AA145+'Inversión 1 financiada'!AA145+VÚ!AA145+'Desmonte Infr. IAP'!AA145+'TOTAL INVERSION IAP'!AA145+'VÚ IAP'!AA145+Z145</f>
        <v>0</v>
      </c>
      <c r="AB145" s="61">
        <f>+'Desmonte Infr. financiada'!AB145+'Inversión 1 financiada'!AB145+VÚ!AB145+'Desmonte Infr. IAP'!AB145+'TOTAL INVERSION IAP'!AB145+'VÚ IAP'!AB145+AA145</f>
        <v>0</v>
      </c>
      <c r="AC145" s="61">
        <f>+'Desmonte Infr. financiada'!AC145+'Inversión 1 financiada'!AC145+VÚ!AC145+'Desmonte Infr. IAP'!AC145+'TOTAL INVERSION IAP'!AC145+'VÚ IAP'!AC145+AB145</f>
        <v>0</v>
      </c>
      <c r="AD145" s="61">
        <f>+'Desmonte Infr. financiada'!AD145+'Inversión 1 financiada'!AD145+VÚ!AD145+'Desmonte Infr. IAP'!AD145+'TOTAL INVERSION IAP'!AD145+'VÚ IAP'!AD145+AC145</f>
        <v>0</v>
      </c>
      <c r="AE145" s="61">
        <f>+'Desmonte Infr. financiada'!AE145+'Inversión 1 financiada'!AE145+VÚ!AE145+'Desmonte Infr. IAP'!AE145+'TOTAL INVERSION IAP'!AE145+'VÚ IAP'!AE145+AD145</f>
        <v>0</v>
      </c>
      <c r="AF145" s="61">
        <f>+'Desmonte Infr. financiada'!AF145+'Inversión 1 financiada'!AF145+VÚ!AF145+'Desmonte Infr. IAP'!AF145+'TOTAL INVERSION IAP'!AF145+'VÚ IAP'!AF145+AE145</f>
        <v>0</v>
      </c>
      <c r="AG145" s="61">
        <f>+'Desmonte Infr. financiada'!AG145+'Inversión 1 financiada'!AG145+VÚ!AG145+'Desmonte Infr. IAP'!AG145+'TOTAL INVERSION IAP'!AG145+'VÚ IAP'!AG145+AF145</f>
        <v>0</v>
      </c>
      <c r="AH145" s="61">
        <f>+'Desmonte Infr. financiada'!AH145+'Inversión 1 financiada'!AH145+VÚ!AH145+'Desmonte Infr. IAP'!AH145+'TOTAL INVERSION IAP'!AH145+'VÚ IAP'!AH145+AG145</f>
        <v>0</v>
      </c>
      <c r="AI145" s="61">
        <f>+'Desmonte Infr. financiada'!AI145+'Inversión 1 financiada'!AI145+VÚ!AI145+'Desmonte Infr. IAP'!AI145+'TOTAL INVERSION IAP'!AI145+'VÚ IAP'!AI145+AH145</f>
        <v>0</v>
      </c>
      <c r="AJ145" s="61">
        <f>+'Desmonte Infr. financiada'!AJ145+'Inversión 1 financiada'!AJ145+VÚ!AJ145+'Desmonte Infr. IAP'!AJ145+'TOTAL INVERSION IAP'!AJ145+'VÚ IAP'!AJ145+AI145</f>
        <v>0</v>
      </c>
      <c r="AK145" s="61">
        <f>+'Desmonte Infr. financiada'!AK145+'Inversión 1 financiada'!AK145+VÚ!AK145+'Desmonte Infr. IAP'!AK145+'TOTAL INVERSION IAP'!AK145+'VÚ IAP'!AK145+AJ145</f>
        <v>0</v>
      </c>
    </row>
    <row r="146" spans="2:37" hidden="1" x14ac:dyDescent="0.25">
      <c r="B146" s="469" t="s">
        <v>572</v>
      </c>
      <c r="C146" s="62" t="str">
        <f>+VLOOKUP(B146,'resumen UCAP'!$A$5:$O$329,2,0)</f>
        <v>LUMINARIA LED 38W NUEVA YOA</v>
      </c>
      <c r="D146" s="63">
        <f>+'Desmonte Infr. financiada'!D146</f>
        <v>38</v>
      </c>
      <c r="E146" s="63" t="str">
        <f>+VLOOKUP(B146,'resumen UCAP'!$A$5:$O$329,3,0)</f>
        <v>Un</v>
      </c>
      <c r="F146" s="64">
        <f>+VLOOKUP(B146,'resumen UCAP'!$A$5:$O$329,15,0)</f>
        <v>1989070</v>
      </c>
      <c r="G146" s="61">
        <v>8</v>
      </c>
      <c r="H146" s="61">
        <f>+'Desmonte Infr. financiada'!H146+'Inversión 1 financiada'!H146+VÚ!H146+'Desmonte Infr. IAP'!H146+'TOTAL INVERSION IAP'!H146+'VÚ IAP'!H146+G146</f>
        <v>8</v>
      </c>
      <c r="I146" s="475">
        <f>+'Desmonte Infr. financiada'!I146+'Inversión 1 financiada'!I146+VÚ!I146+'Desmonte Infr. IAP'!I146+'TOTAL INVERSION IAP'!I146+'VÚ IAP'!I146+H146</f>
        <v>8</v>
      </c>
      <c r="J146" s="61">
        <f>+'Desmonte Infr. financiada'!J146+'Inversión 1 financiada'!J146+VÚ!J146+'Desmonte Infr. IAP'!J146+'TOTAL INVERSION IAP'!J146+'VÚ IAP'!J146+I146</f>
        <v>8</v>
      </c>
      <c r="K146" s="61">
        <f>+'Desmonte Infr. financiada'!K146+'Inversión 1 financiada'!K146+VÚ!K146+'Desmonte Infr. IAP'!K146+'TOTAL INVERSION IAP'!K146+'VÚ IAP'!K146+J146</f>
        <v>8</v>
      </c>
      <c r="L146" s="61">
        <f>+'Desmonte Infr. financiada'!L146+'Inversión 1 financiada'!L146+VÚ!L146+'Desmonte Infr. IAP'!L146+'TOTAL INVERSION IAP'!L146+'VÚ IAP'!L146+K146</f>
        <v>8</v>
      </c>
      <c r="M146" s="61">
        <f>+'Desmonte Infr. financiada'!M146+'Inversión 1 financiada'!M146+VÚ!M146+'Desmonte Infr. IAP'!M146+'TOTAL INVERSION IAP'!M146+'VÚ IAP'!M146+L146</f>
        <v>8</v>
      </c>
      <c r="N146" s="61">
        <f>+'Desmonte Infr. financiada'!N146+'Inversión 1 financiada'!N146+VÚ!N146+'Desmonte Infr. IAP'!N146+'TOTAL INVERSION IAP'!N146+'VÚ IAP'!N146+M146</f>
        <v>8</v>
      </c>
      <c r="O146" s="61">
        <f>+'Desmonte Infr. financiada'!O146+'Inversión 1 financiada'!O146+VÚ!O146+'Desmonte Infr. IAP'!O146+'TOTAL INVERSION IAP'!O146+'VÚ IAP'!O146+N146</f>
        <v>8</v>
      </c>
      <c r="P146" s="61">
        <f>+'Desmonte Infr. financiada'!P146+'Inversión 1 financiada'!P146+VÚ!P146+'Desmonte Infr. IAP'!P146+'TOTAL INVERSION IAP'!P146+'VÚ IAP'!P146+O146</f>
        <v>8</v>
      </c>
      <c r="Q146" s="61">
        <f>+'Desmonte Infr. financiada'!Q146+'Inversión 1 financiada'!Q146+VÚ!Q146+'Desmonte Infr. IAP'!Q146+'TOTAL INVERSION IAP'!Q146+'VÚ IAP'!Q146+P146</f>
        <v>8</v>
      </c>
      <c r="R146" s="61">
        <f>+'Desmonte Infr. financiada'!R146+'Inversión 1 financiada'!R146+VÚ!R146+'Desmonte Infr. IAP'!R146+'TOTAL INVERSION IAP'!R146+'VÚ IAP'!R146+Q146</f>
        <v>8</v>
      </c>
      <c r="S146" s="61">
        <f>+'Desmonte Infr. financiada'!S146+'Inversión 1 financiada'!S146+VÚ!S146+'Desmonte Infr. IAP'!S146+'TOTAL INVERSION IAP'!S146+'VÚ IAP'!S146+R146</f>
        <v>8</v>
      </c>
      <c r="T146" s="61">
        <f>+'Desmonte Infr. financiada'!T146+'Inversión 1 financiada'!T146+VÚ!T146+'Desmonte Infr. IAP'!T146+'TOTAL INVERSION IAP'!T146+'VÚ IAP'!T146+S146</f>
        <v>8</v>
      </c>
      <c r="U146" s="61">
        <f>+'Desmonte Infr. financiada'!U146+'Inversión 1 financiada'!U146+VÚ!U146+'Desmonte Infr. IAP'!U146+'TOTAL INVERSION IAP'!U146+'VÚ IAP'!U146+T146</f>
        <v>8</v>
      </c>
      <c r="V146" s="61">
        <f>+'Desmonte Infr. financiada'!V146+'Inversión 1 financiada'!V146+VÚ!V146+'Desmonte Infr. IAP'!V146+'TOTAL INVERSION IAP'!V146+'VÚ IAP'!V146+U146</f>
        <v>8</v>
      </c>
      <c r="W146" s="61">
        <f>+'Desmonte Infr. financiada'!W146+'Inversión 1 financiada'!W146+VÚ!W146+'Desmonte Infr. IAP'!W146+'TOTAL INVERSION IAP'!W146+'VÚ IAP'!W146+V146</f>
        <v>0</v>
      </c>
      <c r="X146" s="61">
        <f>+'Desmonte Infr. financiada'!X146+'Inversión 1 financiada'!X146+VÚ!X146+'Desmonte Infr. IAP'!X146+'TOTAL INVERSION IAP'!X146+'VÚ IAP'!X146+W146</f>
        <v>0</v>
      </c>
      <c r="Y146" s="61">
        <f>+'Desmonte Infr. financiada'!Y146+'Inversión 1 financiada'!Y146+VÚ!Y146+'Desmonte Infr. IAP'!Y146+'TOTAL INVERSION IAP'!Y146+'VÚ IAP'!Y146+X146</f>
        <v>0</v>
      </c>
      <c r="Z146" s="61">
        <f>+'Desmonte Infr. financiada'!Z146+'Inversión 1 financiada'!Z146+VÚ!Z146+'Desmonte Infr. IAP'!Z146+'TOTAL INVERSION IAP'!Z146+'VÚ IAP'!Z146+Y146</f>
        <v>0</v>
      </c>
      <c r="AA146" s="61">
        <f>+'Desmonte Infr. financiada'!AA146+'Inversión 1 financiada'!AA146+VÚ!AA146+'Desmonte Infr. IAP'!AA146+'TOTAL INVERSION IAP'!AA146+'VÚ IAP'!AA146+Z146</f>
        <v>0</v>
      </c>
      <c r="AB146" s="61">
        <f>+'Desmonte Infr. financiada'!AB146+'Inversión 1 financiada'!AB146+VÚ!AB146+'Desmonte Infr. IAP'!AB146+'TOTAL INVERSION IAP'!AB146+'VÚ IAP'!AB146+AA146</f>
        <v>0</v>
      </c>
      <c r="AC146" s="61">
        <f>+'Desmonte Infr. financiada'!AC146+'Inversión 1 financiada'!AC146+VÚ!AC146+'Desmonte Infr. IAP'!AC146+'TOTAL INVERSION IAP'!AC146+'VÚ IAP'!AC146+AB146</f>
        <v>0</v>
      </c>
      <c r="AD146" s="61">
        <f>+'Desmonte Infr. financiada'!AD146+'Inversión 1 financiada'!AD146+VÚ!AD146+'Desmonte Infr. IAP'!AD146+'TOTAL INVERSION IAP'!AD146+'VÚ IAP'!AD146+AC146</f>
        <v>0</v>
      </c>
      <c r="AE146" s="61">
        <f>+'Desmonte Infr. financiada'!AE146+'Inversión 1 financiada'!AE146+VÚ!AE146+'Desmonte Infr. IAP'!AE146+'TOTAL INVERSION IAP'!AE146+'VÚ IAP'!AE146+AD146</f>
        <v>0</v>
      </c>
      <c r="AF146" s="61">
        <f>+'Desmonte Infr. financiada'!AF146+'Inversión 1 financiada'!AF146+VÚ!AF146+'Desmonte Infr. IAP'!AF146+'TOTAL INVERSION IAP'!AF146+'VÚ IAP'!AF146+AE146</f>
        <v>0</v>
      </c>
      <c r="AG146" s="61">
        <f>+'Desmonte Infr. financiada'!AG146+'Inversión 1 financiada'!AG146+VÚ!AG146+'Desmonte Infr. IAP'!AG146+'TOTAL INVERSION IAP'!AG146+'VÚ IAP'!AG146+AF146</f>
        <v>0</v>
      </c>
      <c r="AH146" s="61">
        <f>+'Desmonte Infr. financiada'!AH146+'Inversión 1 financiada'!AH146+VÚ!AH146+'Desmonte Infr. IAP'!AH146+'TOTAL INVERSION IAP'!AH146+'VÚ IAP'!AH146+AG146</f>
        <v>0</v>
      </c>
      <c r="AI146" s="61">
        <f>+'Desmonte Infr. financiada'!AI146+'Inversión 1 financiada'!AI146+VÚ!AI146+'Desmonte Infr. IAP'!AI146+'TOTAL INVERSION IAP'!AI146+'VÚ IAP'!AI146+AH146</f>
        <v>0</v>
      </c>
      <c r="AJ146" s="61">
        <f>+'Desmonte Infr. financiada'!AJ146+'Inversión 1 financiada'!AJ146+VÚ!AJ146+'Desmonte Infr. IAP'!AJ146+'TOTAL INVERSION IAP'!AJ146+'VÚ IAP'!AJ146+AI146</f>
        <v>0</v>
      </c>
      <c r="AK146" s="61">
        <f>+'Desmonte Infr. financiada'!AK146+'Inversión 1 financiada'!AK146+VÚ!AK146+'Desmonte Infr. IAP'!AK146+'TOTAL INVERSION IAP'!AK146+'VÚ IAP'!AK146+AJ146</f>
        <v>0</v>
      </c>
    </row>
    <row r="147" spans="2:37" hidden="1" x14ac:dyDescent="0.25">
      <c r="B147" s="469" t="s">
        <v>573</v>
      </c>
      <c r="C147" s="62" t="str">
        <f>+VLOOKUP(B147,'resumen UCAP'!$A$5:$O$329,2,0)</f>
        <v>LUMINARIA LED 150W MILLENIUM</v>
      </c>
      <c r="D147" s="63">
        <f>+'Desmonte Infr. financiada'!D147</f>
        <v>150</v>
      </c>
      <c r="E147" s="63" t="str">
        <f>+VLOOKUP(B147,'resumen UCAP'!$A$5:$O$329,3,0)</f>
        <v>Un</v>
      </c>
      <c r="F147" s="64">
        <f>+VLOOKUP(B147,'resumen UCAP'!$A$5:$O$329,15,0)</f>
        <v>845605</v>
      </c>
      <c r="G147" s="61">
        <v>29</v>
      </c>
      <c r="H147" s="61">
        <f>+'Desmonte Infr. financiada'!H147+'Inversión 1 financiada'!H147+VÚ!H147+'Desmonte Infr. IAP'!H147+'TOTAL INVERSION IAP'!H147+'VÚ IAP'!H147+G147</f>
        <v>29</v>
      </c>
      <c r="I147" s="475">
        <f>+'Desmonte Infr. financiada'!I147+'Inversión 1 financiada'!I147+VÚ!I147+'Desmonte Infr. IAP'!I147+'TOTAL INVERSION IAP'!I147+'VÚ IAP'!I147+H147</f>
        <v>29</v>
      </c>
      <c r="J147" s="61">
        <f>+'Desmonte Infr. financiada'!J147+'Inversión 1 financiada'!J147+VÚ!J147+'Desmonte Infr. IAP'!J147+'TOTAL INVERSION IAP'!J147+'VÚ IAP'!J147+I147</f>
        <v>29</v>
      </c>
      <c r="K147" s="61">
        <f>+'Desmonte Infr. financiada'!K147+'Inversión 1 financiada'!K147+VÚ!K147+'Desmonte Infr. IAP'!K147+'TOTAL INVERSION IAP'!K147+'VÚ IAP'!K147+J147</f>
        <v>29</v>
      </c>
      <c r="L147" s="61">
        <f>+'Desmonte Infr. financiada'!L147+'Inversión 1 financiada'!L147+VÚ!L147+'Desmonte Infr. IAP'!L147+'TOTAL INVERSION IAP'!L147+'VÚ IAP'!L147+K147</f>
        <v>29</v>
      </c>
      <c r="M147" s="61">
        <f>+'Desmonte Infr. financiada'!M147+'Inversión 1 financiada'!M147+VÚ!M147+'Desmonte Infr. IAP'!M147+'TOTAL INVERSION IAP'!M147+'VÚ IAP'!M147+L147</f>
        <v>29</v>
      </c>
      <c r="N147" s="61">
        <f>+'Desmonte Infr. financiada'!N147+'Inversión 1 financiada'!N147+VÚ!N147+'Desmonte Infr. IAP'!N147+'TOTAL INVERSION IAP'!N147+'VÚ IAP'!N147+M147</f>
        <v>29</v>
      </c>
      <c r="O147" s="61">
        <f>+'Desmonte Infr. financiada'!O147+'Inversión 1 financiada'!O147+VÚ!O147+'Desmonte Infr. IAP'!O147+'TOTAL INVERSION IAP'!O147+'VÚ IAP'!O147+N147</f>
        <v>29</v>
      </c>
      <c r="P147" s="61">
        <f>+'Desmonte Infr. financiada'!P147+'Inversión 1 financiada'!P147+VÚ!P147+'Desmonte Infr. IAP'!P147+'TOTAL INVERSION IAP'!P147+'VÚ IAP'!P147+O147</f>
        <v>29</v>
      </c>
      <c r="Q147" s="61">
        <f>+'Desmonte Infr. financiada'!Q147+'Inversión 1 financiada'!Q147+VÚ!Q147+'Desmonte Infr. IAP'!Q147+'TOTAL INVERSION IAP'!Q147+'VÚ IAP'!Q147+P147</f>
        <v>29</v>
      </c>
      <c r="R147" s="61">
        <f>+'Desmonte Infr. financiada'!R147+'Inversión 1 financiada'!R147+VÚ!R147+'Desmonte Infr. IAP'!R147+'TOTAL INVERSION IAP'!R147+'VÚ IAP'!R147+Q147</f>
        <v>29</v>
      </c>
      <c r="S147" s="61">
        <f>+'Desmonte Infr. financiada'!S147+'Inversión 1 financiada'!S147+VÚ!S147+'Desmonte Infr. IAP'!S147+'TOTAL INVERSION IAP'!S147+'VÚ IAP'!S147+R147</f>
        <v>29</v>
      </c>
      <c r="T147" s="61">
        <f>+'Desmonte Infr. financiada'!T147+'Inversión 1 financiada'!T147+VÚ!T147+'Desmonte Infr. IAP'!T147+'TOTAL INVERSION IAP'!T147+'VÚ IAP'!T147+S147</f>
        <v>29</v>
      </c>
      <c r="U147" s="61">
        <f>+'Desmonte Infr. financiada'!U147+'Inversión 1 financiada'!U147+VÚ!U147+'Desmonte Infr. IAP'!U147+'TOTAL INVERSION IAP'!U147+'VÚ IAP'!U147+T147</f>
        <v>29</v>
      </c>
      <c r="V147" s="61">
        <f>+'Desmonte Infr. financiada'!V147+'Inversión 1 financiada'!V147+VÚ!V147+'Desmonte Infr. IAP'!V147+'TOTAL INVERSION IAP'!V147+'VÚ IAP'!V147+U147</f>
        <v>29</v>
      </c>
      <c r="W147" s="61">
        <f>+'Desmonte Infr. financiada'!W147+'Inversión 1 financiada'!W147+VÚ!W147+'Desmonte Infr. IAP'!W147+'TOTAL INVERSION IAP'!W147+'VÚ IAP'!W147+V147</f>
        <v>0</v>
      </c>
      <c r="X147" s="61">
        <f>+'Desmonte Infr. financiada'!X147+'Inversión 1 financiada'!X147+VÚ!X147+'Desmonte Infr. IAP'!X147+'TOTAL INVERSION IAP'!X147+'VÚ IAP'!X147+W147</f>
        <v>0</v>
      </c>
      <c r="Y147" s="61">
        <f>+'Desmonte Infr. financiada'!Y147+'Inversión 1 financiada'!Y147+VÚ!Y147+'Desmonte Infr. IAP'!Y147+'TOTAL INVERSION IAP'!Y147+'VÚ IAP'!Y147+X147</f>
        <v>0</v>
      </c>
      <c r="Z147" s="61">
        <f>+'Desmonte Infr. financiada'!Z147+'Inversión 1 financiada'!Z147+VÚ!Z147+'Desmonte Infr. IAP'!Z147+'TOTAL INVERSION IAP'!Z147+'VÚ IAP'!Z147+Y147</f>
        <v>0</v>
      </c>
      <c r="AA147" s="61">
        <f>+'Desmonte Infr. financiada'!AA147+'Inversión 1 financiada'!AA147+VÚ!AA147+'Desmonte Infr. IAP'!AA147+'TOTAL INVERSION IAP'!AA147+'VÚ IAP'!AA147+Z147</f>
        <v>0</v>
      </c>
      <c r="AB147" s="61">
        <f>+'Desmonte Infr. financiada'!AB147+'Inversión 1 financiada'!AB147+VÚ!AB147+'Desmonte Infr. IAP'!AB147+'TOTAL INVERSION IAP'!AB147+'VÚ IAP'!AB147+AA147</f>
        <v>0</v>
      </c>
      <c r="AC147" s="61">
        <f>+'Desmonte Infr. financiada'!AC147+'Inversión 1 financiada'!AC147+VÚ!AC147+'Desmonte Infr. IAP'!AC147+'TOTAL INVERSION IAP'!AC147+'VÚ IAP'!AC147+AB147</f>
        <v>0</v>
      </c>
      <c r="AD147" s="61">
        <f>+'Desmonte Infr. financiada'!AD147+'Inversión 1 financiada'!AD147+VÚ!AD147+'Desmonte Infr. IAP'!AD147+'TOTAL INVERSION IAP'!AD147+'VÚ IAP'!AD147+AC147</f>
        <v>0</v>
      </c>
      <c r="AE147" s="61">
        <f>+'Desmonte Infr. financiada'!AE147+'Inversión 1 financiada'!AE147+VÚ!AE147+'Desmonte Infr. IAP'!AE147+'TOTAL INVERSION IAP'!AE147+'VÚ IAP'!AE147+AD147</f>
        <v>0</v>
      </c>
      <c r="AF147" s="61">
        <f>+'Desmonte Infr. financiada'!AF147+'Inversión 1 financiada'!AF147+VÚ!AF147+'Desmonte Infr. IAP'!AF147+'TOTAL INVERSION IAP'!AF147+'VÚ IAP'!AF147+AE147</f>
        <v>0</v>
      </c>
      <c r="AG147" s="61">
        <f>+'Desmonte Infr. financiada'!AG147+'Inversión 1 financiada'!AG147+VÚ!AG147+'Desmonte Infr. IAP'!AG147+'TOTAL INVERSION IAP'!AG147+'VÚ IAP'!AG147+AF147</f>
        <v>0</v>
      </c>
      <c r="AH147" s="61">
        <f>+'Desmonte Infr. financiada'!AH147+'Inversión 1 financiada'!AH147+VÚ!AH147+'Desmonte Infr. IAP'!AH147+'TOTAL INVERSION IAP'!AH147+'VÚ IAP'!AH147+AG147</f>
        <v>0</v>
      </c>
      <c r="AI147" s="61">
        <f>+'Desmonte Infr. financiada'!AI147+'Inversión 1 financiada'!AI147+VÚ!AI147+'Desmonte Infr. IAP'!AI147+'TOTAL INVERSION IAP'!AI147+'VÚ IAP'!AI147+AH147</f>
        <v>0</v>
      </c>
      <c r="AJ147" s="61">
        <f>+'Desmonte Infr. financiada'!AJ147+'Inversión 1 financiada'!AJ147+VÚ!AJ147+'Desmonte Infr. IAP'!AJ147+'TOTAL INVERSION IAP'!AJ147+'VÚ IAP'!AJ147+AI147</f>
        <v>0</v>
      </c>
      <c r="AK147" s="61">
        <f>+'Desmonte Infr. financiada'!AK147+'Inversión 1 financiada'!AK147+VÚ!AK147+'Desmonte Infr. IAP'!AK147+'TOTAL INVERSION IAP'!AK147+'VÚ IAP'!AK147+AJ147</f>
        <v>0</v>
      </c>
    </row>
    <row r="148" spans="2:37" hidden="1" x14ac:dyDescent="0.25">
      <c r="B148" s="469" t="s">
        <v>574</v>
      </c>
      <c r="C148" s="62" t="str">
        <f>+VLOOKUP(B148,'resumen UCAP'!$A$5:$O$329,2,0)</f>
        <v>LUMINARIA LED 150W NUEVA</v>
      </c>
      <c r="D148" s="63">
        <f>+'Desmonte Infr. financiada'!D148</f>
        <v>150</v>
      </c>
      <c r="E148" s="63" t="str">
        <f>+VLOOKUP(B148,'resumen UCAP'!$A$5:$O$329,3,0)</f>
        <v>Un</v>
      </c>
      <c r="F148" s="64">
        <f>+VLOOKUP(B148,'resumen UCAP'!$A$5:$O$329,15,0)</f>
        <v>845605</v>
      </c>
      <c r="G148" s="61">
        <v>10</v>
      </c>
      <c r="H148" s="61">
        <f>+'Desmonte Infr. financiada'!H148+'Inversión 1 financiada'!H148+VÚ!H148+'Desmonte Infr. IAP'!H148+'TOTAL INVERSION IAP'!H148+'VÚ IAP'!H148+G148</f>
        <v>10</v>
      </c>
      <c r="I148" s="475">
        <f>+'Desmonte Infr. financiada'!I148+'Inversión 1 financiada'!I148+VÚ!I148+'Desmonte Infr. IAP'!I148+'TOTAL INVERSION IAP'!I148+'VÚ IAP'!I148+H148</f>
        <v>10</v>
      </c>
      <c r="J148" s="61">
        <f>+'Desmonte Infr. financiada'!J148+'Inversión 1 financiada'!J148+VÚ!J148+'Desmonte Infr. IAP'!J148+'TOTAL INVERSION IAP'!J148+'VÚ IAP'!J148+I148</f>
        <v>10</v>
      </c>
      <c r="K148" s="61">
        <f>+'Desmonte Infr. financiada'!K148+'Inversión 1 financiada'!K148+VÚ!K148+'Desmonte Infr. IAP'!K148+'TOTAL INVERSION IAP'!K148+'VÚ IAP'!K148+J148</f>
        <v>10</v>
      </c>
      <c r="L148" s="61">
        <f>+'Desmonte Infr. financiada'!L148+'Inversión 1 financiada'!L148+VÚ!L148+'Desmonte Infr. IAP'!L148+'TOTAL INVERSION IAP'!L148+'VÚ IAP'!L148+K148</f>
        <v>10</v>
      </c>
      <c r="M148" s="61">
        <f>+'Desmonte Infr. financiada'!M148+'Inversión 1 financiada'!M148+VÚ!M148+'Desmonte Infr. IAP'!M148+'TOTAL INVERSION IAP'!M148+'VÚ IAP'!M148+L148</f>
        <v>10</v>
      </c>
      <c r="N148" s="61">
        <f>+'Desmonte Infr. financiada'!N148+'Inversión 1 financiada'!N148+VÚ!N148+'Desmonte Infr. IAP'!N148+'TOTAL INVERSION IAP'!N148+'VÚ IAP'!N148+M148</f>
        <v>10</v>
      </c>
      <c r="O148" s="61">
        <f>+'Desmonte Infr. financiada'!O148+'Inversión 1 financiada'!O148+VÚ!O148+'Desmonte Infr. IAP'!O148+'TOTAL INVERSION IAP'!O148+'VÚ IAP'!O148+N148</f>
        <v>10</v>
      </c>
      <c r="P148" s="61">
        <f>+'Desmonte Infr. financiada'!P148+'Inversión 1 financiada'!P148+VÚ!P148+'Desmonte Infr. IAP'!P148+'TOTAL INVERSION IAP'!P148+'VÚ IAP'!P148+O148</f>
        <v>10</v>
      </c>
      <c r="Q148" s="61">
        <f>+'Desmonte Infr. financiada'!Q148+'Inversión 1 financiada'!Q148+VÚ!Q148+'Desmonte Infr. IAP'!Q148+'TOTAL INVERSION IAP'!Q148+'VÚ IAP'!Q148+P148</f>
        <v>10</v>
      </c>
      <c r="R148" s="61">
        <f>+'Desmonte Infr. financiada'!R148+'Inversión 1 financiada'!R148+VÚ!R148+'Desmonte Infr. IAP'!R148+'TOTAL INVERSION IAP'!R148+'VÚ IAP'!R148+Q148</f>
        <v>10</v>
      </c>
      <c r="S148" s="61">
        <f>+'Desmonte Infr. financiada'!S148+'Inversión 1 financiada'!S148+VÚ!S148+'Desmonte Infr. IAP'!S148+'TOTAL INVERSION IAP'!S148+'VÚ IAP'!S148+R148</f>
        <v>10</v>
      </c>
      <c r="T148" s="61">
        <f>+'Desmonte Infr. financiada'!T148+'Inversión 1 financiada'!T148+VÚ!T148+'Desmonte Infr. IAP'!T148+'TOTAL INVERSION IAP'!T148+'VÚ IAP'!T148+S148</f>
        <v>10</v>
      </c>
      <c r="U148" s="61">
        <f>+'Desmonte Infr. financiada'!U148+'Inversión 1 financiada'!U148+VÚ!U148+'Desmonte Infr. IAP'!U148+'TOTAL INVERSION IAP'!U148+'VÚ IAP'!U148+T148</f>
        <v>10</v>
      </c>
      <c r="V148" s="61">
        <f>+'Desmonte Infr. financiada'!V148+'Inversión 1 financiada'!V148+VÚ!V148+'Desmonte Infr. IAP'!V148+'TOTAL INVERSION IAP'!V148+'VÚ IAP'!V148+U148</f>
        <v>10</v>
      </c>
      <c r="W148" s="61">
        <f>+'Desmonte Infr. financiada'!W148+'Inversión 1 financiada'!W148+VÚ!W148+'Desmonte Infr. IAP'!W148+'TOTAL INVERSION IAP'!W148+'VÚ IAP'!W148+V148</f>
        <v>0</v>
      </c>
      <c r="X148" s="61">
        <f>+'Desmonte Infr. financiada'!X148+'Inversión 1 financiada'!X148+VÚ!X148+'Desmonte Infr. IAP'!X148+'TOTAL INVERSION IAP'!X148+'VÚ IAP'!X148+W148</f>
        <v>0</v>
      </c>
      <c r="Y148" s="61">
        <f>+'Desmonte Infr. financiada'!Y148+'Inversión 1 financiada'!Y148+VÚ!Y148+'Desmonte Infr. IAP'!Y148+'TOTAL INVERSION IAP'!Y148+'VÚ IAP'!Y148+X148</f>
        <v>0</v>
      </c>
      <c r="Z148" s="61">
        <f>+'Desmonte Infr. financiada'!Z148+'Inversión 1 financiada'!Z148+VÚ!Z148+'Desmonte Infr. IAP'!Z148+'TOTAL INVERSION IAP'!Z148+'VÚ IAP'!Z148+Y148</f>
        <v>0</v>
      </c>
      <c r="AA148" s="61">
        <f>+'Desmonte Infr. financiada'!AA148+'Inversión 1 financiada'!AA148+VÚ!AA148+'Desmonte Infr. IAP'!AA148+'TOTAL INVERSION IAP'!AA148+'VÚ IAP'!AA148+Z148</f>
        <v>0</v>
      </c>
      <c r="AB148" s="61">
        <f>+'Desmonte Infr. financiada'!AB148+'Inversión 1 financiada'!AB148+VÚ!AB148+'Desmonte Infr. IAP'!AB148+'TOTAL INVERSION IAP'!AB148+'VÚ IAP'!AB148+AA148</f>
        <v>0</v>
      </c>
      <c r="AC148" s="61">
        <f>+'Desmonte Infr. financiada'!AC148+'Inversión 1 financiada'!AC148+VÚ!AC148+'Desmonte Infr. IAP'!AC148+'TOTAL INVERSION IAP'!AC148+'VÚ IAP'!AC148+AB148</f>
        <v>0</v>
      </c>
      <c r="AD148" s="61">
        <f>+'Desmonte Infr. financiada'!AD148+'Inversión 1 financiada'!AD148+VÚ!AD148+'Desmonte Infr. IAP'!AD148+'TOTAL INVERSION IAP'!AD148+'VÚ IAP'!AD148+AC148</f>
        <v>0</v>
      </c>
      <c r="AE148" s="61">
        <f>+'Desmonte Infr. financiada'!AE148+'Inversión 1 financiada'!AE148+VÚ!AE148+'Desmonte Infr. IAP'!AE148+'TOTAL INVERSION IAP'!AE148+'VÚ IAP'!AE148+AD148</f>
        <v>0</v>
      </c>
      <c r="AF148" s="61">
        <f>+'Desmonte Infr. financiada'!AF148+'Inversión 1 financiada'!AF148+VÚ!AF148+'Desmonte Infr. IAP'!AF148+'TOTAL INVERSION IAP'!AF148+'VÚ IAP'!AF148+AE148</f>
        <v>0</v>
      </c>
      <c r="AG148" s="61">
        <f>+'Desmonte Infr. financiada'!AG148+'Inversión 1 financiada'!AG148+VÚ!AG148+'Desmonte Infr. IAP'!AG148+'TOTAL INVERSION IAP'!AG148+'VÚ IAP'!AG148+AF148</f>
        <v>0</v>
      </c>
      <c r="AH148" s="61">
        <f>+'Desmonte Infr. financiada'!AH148+'Inversión 1 financiada'!AH148+VÚ!AH148+'Desmonte Infr. IAP'!AH148+'TOTAL INVERSION IAP'!AH148+'VÚ IAP'!AH148+AG148</f>
        <v>0</v>
      </c>
      <c r="AI148" s="61">
        <f>+'Desmonte Infr. financiada'!AI148+'Inversión 1 financiada'!AI148+VÚ!AI148+'Desmonte Infr. IAP'!AI148+'TOTAL INVERSION IAP'!AI148+'VÚ IAP'!AI148+AH148</f>
        <v>0</v>
      </c>
      <c r="AJ148" s="61">
        <f>+'Desmonte Infr. financiada'!AJ148+'Inversión 1 financiada'!AJ148+VÚ!AJ148+'Desmonte Infr. IAP'!AJ148+'TOTAL INVERSION IAP'!AJ148+'VÚ IAP'!AJ148+AI148</f>
        <v>0</v>
      </c>
      <c r="AK148" s="61">
        <f>+'Desmonte Infr. financiada'!AK148+'Inversión 1 financiada'!AK148+VÚ!AK148+'Desmonte Infr. IAP'!AK148+'TOTAL INVERSION IAP'!AK148+'VÚ IAP'!AK148+AJ148</f>
        <v>0</v>
      </c>
    </row>
    <row r="149" spans="2:37" hidden="1" x14ac:dyDescent="0.25">
      <c r="B149" s="469" t="s">
        <v>575</v>
      </c>
      <c r="C149" s="62" t="str">
        <f>+VLOOKUP(B149,'resumen UCAP'!$A$5:$O$329,2,0)</f>
        <v>ETIQUETA LUMINARIA NA 250W</v>
      </c>
      <c r="D149" s="63">
        <f>+'Desmonte Infr. financiada'!D149</f>
        <v>279</v>
      </c>
      <c r="E149" s="63" t="str">
        <f>+VLOOKUP(B149,'resumen UCAP'!$A$5:$O$329,3,0)</f>
        <v>Un</v>
      </c>
      <c r="F149" s="64">
        <f>+VLOOKUP(B149,'resumen UCAP'!$A$5:$O$329,15,0)</f>
        <v>431050</v>
      </c>
      <c r="G149" s="123">
        <v>1</v>
      </c>
      <c r="H149" s="61">
        <f>+'Desmonte Infr. financiada'!H149+'Inversión 1 financiada'!H149+VÚ!H149+'Desmonte Infr. IAP'!H149+'TOTAL INVERSION IAP'!H149+'VÚ IAP'!H149+G149</f>
        <v>0</v>
      </c>
      <c r="I149" s="475">
        <f>+'Desmonte Infr. financiada'!I149+'Inversión 1 financiada'!I149+VÚ!I149+'Desmonte Infr. IAP'!I149+'TOTAL INVERSION IAP'!I149+'VÚ IAP'!I149+H149</f>
        <v>0</v>
      </c>
      <c r="J149" s="61">
        <f>+'Desmonte Infr. financiada'!J149+'Inversión 1 financiada'!J149+VÚ!J149+'Desmonte Infr. IAP'!J149+'TOTAL INVERSION IAP'!J149+'VÚ IAP'!J149+I149</f>
        <v>0</v>
      </c>
      <c r="K149" s="61">
        <f>+'Desmonte Infr. financiada'!K149+'Inversión 1 financiada'!K149+VÚ!K149+'Desmonte Infr. IAP'!K149+'TOTAL INVERSION IAP'!K149+'VÚ IAP'!K149+J149</f>
        <v>0</v>
      </c>
      <c r="L149" s="61">
        <f>+'Desmonte Infr. financiada'!L149+'Inversión 1 financiada'!L149+VÚ!L149+'Desmonte Infr. IAP'!L149+'TOTAL INVERSION IAP'!L149+'VÚ IAP'!L149+K149</f>
        <v>0</v>
      </c>
      <c r="M149" s="61">
        <f>+'Desmonte Infr. financiada'!M149+'Inversión 1 financiada'!M149+VÚ!M149+'Desmonte Infr. IAP'!M149+'TOTAL INVERSION IAP'!M149+'VÚ IAP'!M149+L149</f>
        <v>0</v>
      </c>
      <c r="N149" s="61">
        <f>+'Desmonte Infr. financiada'!N149+'Inversión 1 financiada'!N149+VÚ!N149+'Desmonte Infr. IAP'!N149+'TOTAL INVERSION IAP'!N149+'VÚ IAP'!N149+M149</f>
        <v>0</v>
      </c>
      <c r="O149" s="61">
        <f>+'Desmonte Infr. financiada'!O149+'Inversión 1 financiada'!O149+VÚ!O149+'Desmonte Infr. IAP'!O149+'TOTAL INVERSION IAP'!O149+'VÚ IAP'!O149+N149</f>
        <v>0</v>
      </c>
      <c r="P149" s="61">
        <f>+'Desmonte Infr. financiada'!P149+'Inversión 1 financiada'!P149+VÚ!P149+'Desmonte Infr. IAP'!P149+'TOTAL INVERSION IAP'!P149+'VÚ IAP'!P149+O149</f>
        <v>0</v>
      </c>
      <c r="Q149" s="61">
        <f>+'Desmonte Infr. financiada'!Q149+'Inversión 1 financiada'!Q149+VÚ!Q149+'Desmonte Infr. IAP'!Q149+'TOTAL INVERSION IAP'!Q149+'VÚ IAP'!Q149+P149</f>
        <v>0</v>
      </c>
      <c r="R149" s="61">
        <f>+'Desmonte Infr. financiada'!R149+'Inversión 1 financiada'!R149+VÚ!R149+'Desmonte Infr. IAP'!R149+'TOTAL INVERSION IAP'!R149+'VÚ IAP'!R149+Q149</f>
        <v>0</v>
      </c>
      <c r="S149" s="61">
        <f>+'Desmonte Infr. financiada'!S149+'Inversión 1 financiada'!S149+VÚ!S149+'Desmonte Infr. IAP'!S149+'TOTAL INVERSION IAP'!S149+'VÚ IAP'!S149+R149</f>
        <v>0</v>
      </c>
      <c r="T149" s="61">
        <f>+'Desmonte Infr. financiada'!T149+'Inversión 1 financiada'!T149+VÚ!T149+'Desmonte Infr. IAP'!T149+'TOTAL INVERSION IAP'!T149+'VÚ IAP'!T149+S149</f>
        <v>0</v>
      </c>
      <c r="U149" s="61">
        <f>+'Desmonte Infr. financiada'!U149+'Inversión 1 financiada'!U149+VÚ!U149+'Desmonte Infr. IAP'!U149+'TOTAL INVERSION IAP'!U149+'VÚ IAP'!U149+T149</f>
        <v>0</v>
      </c>
      <c r="V149" s="61">
        <f>+'Desmonte Infr. financiada'!V149+'Inversión 1 financiada'!V149+VÚ!V149+'Desmonte Infr. IAP'!V149+'TOTAL INVERSION IAP'!V149+'VÚ IAP'!V149+U149</f>
        <v>0</v>
      </c>
      <c r="W149" s="61">
        <f>+'Desmonte Infr. financiada'!W149+'Inversión 1 financiada'!W149+VÚ!W149+'Desmonte Infr. IAP'!W149+'TOTAL INVERSION IAP'!W149+'VÚ IAP'!W149+V149</f>
        <v>0</v>
      </c>
      <c r="X149" s="61">
        <f>+'Desmonte Infr. financiada'!X149+'Inversión 1 financiada'!X149+VÚ!X149+'Desmonte Infr. IAP'!X149+'TOTAL INVERSION IAP'!X149+'VÚ IAP'!X149+W149</f>
        <v>0</v>
      </c>
      <c r="Y149" s="61">
        <f>+'Desmonte Infr. financiada'!Y149+'Inversión 1 financiada'!Y149+VÚ!Y149+'Desmonte Infr. IAP'!Y149+'TOTAL INVERSION IAP'!Y149+'VÚ IAP'!Y149+X149</f>
        <v>0</v>
      </c>
      <c r="Z149" s="61">
        <f>+'Desmonte Infr. financiada'!Z149+'Inversión 1 financiada'!Z149+VÚ!Z149+'Desmonte Infr. IAP'!Z149+'TOTAL INVERSION IAP'!Z149+'VÚ IAP'!Z149+Y149</f>
        <v>0</v>
      </c>
      <c r="AA149" s="61">
        <f>+'Desmonte Infr. financiada'!AA149+'Inversión 1 financiada'!AA149+VÚ!AA149+'Desmonte Infr. IAP'!AA149+'TOTAL INVERSION IAP'!AA149+'VÚ IAP'!AA149+Z149</f>
        <v>0</v>
      </c>
      <c r="AB149" s="61">
        <f>+'Desmonte Infr. financiada'!AB149+'Inversión 1 financiada'!AB149+VÚ!AB149+'Desmonte Infr. IAP'!AB149+'TOTAL INVERSION IAP'!AB149+'VÚ IAP'!AB149+AA149</f>
        <v>0</v>
      </c>
      <c r="AC149" s="61">
        <f>+'Desmonte Infr. financiada'!AC149+'Inversión 1 financiada'!AC149+VÚ!AC149+'Desmonte Infr. IAP'!AC149+'TOTAL INVERSION IAP'!AC149+'VÚ IAP'!AC149+AB149</f>
        <v>0</v>
      </c>
      <c r="AD149" s="61">
        <f>+'Desmonte Infr. financiada'!AD149+'Inversión 1 financiada'!AD149+VÚ!AD149+'Desmonte Infr. IAP'!AD149+'TOTAL INVERSION IAP'!AD149+'VÚ IAP'!AD149+AC149</f>
        <v>0</v>
      </c>
      <c r="AE149" s="61">
        <f>+'Desmonte Infr. financiada'!AE149+'Inversión 1 financiada'!AE149+VÚ!AE149+'Desmonte Infr. IAP'!AE149+'TOTAL INVERSION IAP'!AE149+'VÚ IAP'!AE149+AD149</f>
        <v>0</v>
      </c>
      <c r="AF149" s="61">
        <f>+'Desmonte Infr. financiada'!AF149+'Inversión 1 financiada'!AF149+VÚ!AF149+'Desmonte Infr. IAP'!AF149+'TOTAL INVERSION IAP'!AF149+'VÚ IAP'!AF149+AE149</f>
        <v>0</v>
      </c>
      <c r="AG149" s="61">
        <f>+'Desmonte Infr. financiada'!AG149+'Inversión 1 financiada'!AG149+VÚ!AG149+'Desmonte Infr. IAP'!AG149+'TOTAL INVERSION IAP'!AG149+'VÚ IAP'!AG149+AF149</f>
        <v>0</v>
      </c>
      <c r="AH149" s="61">
        <f>+'Desmonte Infr. financiada'!AH149+'Inversión 1 financiada'!AH149+VÚ!AH149+'Desmonte Infr. IAP'!AH149+'TOTAL INVERSION IAP'!AH149+'VÚ IAP'!AH149+AG149</f>
        <v>0</v>
      </c>
      <c r="AI149" s="61">
        <f>+'Desmonte Infr. financiada'!AI149+'Inversión 1 financiada'!AI149+VÚ!AI149+'Desmonte Infr. IAP'!AI149+'TOTAL INVERSION IAP'!AI149+'VÚ IAP'!AI149+AH149</f>
        <v>0</v>
      </c>
      <c r="AJ149" s="61">
        <f>+'Desmonte Infr. financiada'!AJ149+'Inversión 1 financiada'!AJ149+VÚ!AJ149+'Desmonte Infr. IAP'!AJ149+'TOTAL INVERSION IAP'!AJ149+'VÚ IAP'!AJ149+AI149</f>
        <v>0</v>
      </c>
      <c r="AK149" s="61">
        <f>+'Desmonte Infr. financiada'!AK149+'Inversión 1 financiada'!AK149+VÚ!AK149+'Desmonte Infr. IAP'!AK149+'TOTAL INVERSION IAP'!AK149+'VÚ IAP'!AK149+AJ149</f>
        <v>0</v>
      </c>
    </row>
    <row r="150" spans="2:37" hidden="1" x14ac:dyDescent="0.25">
      <c r="B150" s="469" t="s">
        <v>576</v>
      </c>
      <c r="C150" s="62" t="str">
        <f>+VLOOKUP(B150,'resumen UCAP'!$A$5:$O$329,2,0)</f>
        <v>LUMINARIA LED 40W  MILLENIUM NUEVA</v>
      </c>
      <c r="D150" s="63">
        <f>+'Desmonte Infr. financiada'!D150</f>
        <v>40</v>
      </c>
      <c r="E150" s="63" t="str">
        <f>+VLOOKUP(B150,'resumen UCAP'!$A$5:$O$329,3,0)</f>
        <v>Un</v>
      </c>
      <c r="F150" s="64">
        <f>+VLOOKUP(B150,'resumen UCAP'!$A$5:$O$329,15,0)</f>
        <v>321869</v>
      </c>
      <c r="G150" s="61">
        <v>17</v>
      </c>
      <c r="H150" s="61">
        <f>+'Desmonte Infr. financiada'!H150+'Inversión 1 financiada'!H150+VÚ!H150+'Desmonte Infr. IAP'!H150+'TOTAL INVERSION IAP'!H150+'VÚ IAP'!H150+G150</f>
        <v>17</v>
      </c>
      <c r="I150" s="475">
        <f>+'Desmonte Infr. financiada'!I150+'Inversión 1 financiada'!I150+VÚ!I150+'Desmonte Infr. IAP'!I150+'TOTAL INVERSION IAP'!I150+'VÚ IAP'!I150+H150</f>
        <v>17</v>
      </c>
      <c r="J150" s="61">
        <f>+'Desmonte Infr. financiada'!J150+'Inversión 1 financiada'!J150+VÚ!J150+'Desmonte Infr. IAP'!J150+'TOTAL INVERSION IAP'!J150+'VÚ IAP'!J150+I150</f>
        <v>17</v>
      </c>
      <c r="K150" s="61">
        <f>+'Desmonte Infr. financiada'!K150+'Inversión 1 financiada'!K150+VÚ!K150+'Desmonte Infr. IAP'!K150+'TOTAL INVERSION IAP'!K150+'VÚ IAP'!K150+J150</f>
        <v>17</v>
      </c>
      <c r="L150" s="61">
        <f>+'Desmonte Infr. financiada'!L150+'Inversión 1 financiada'!L150+VÚ!L150+'Desmonte Infr. IAP'!L150+'TOTAL INVERSION IAP'!L150+'VÚ IAP'!L150+K150</f>
        <v>17</v>
      </c>
      <c r="M150" s="61">
        <f>+'Desmonte Infr. financiada'!M150+'Inversión 1 financiada'!M150+VÚ!M150+'Desmonte Infr. IAP'!M150+'TOTAL INVERSION IAP'!M150+'VÚ IAP'!M150+L150</f>
        <v>17</v>
      </c>
      <c r="N150" s="61">
        <f>+'Desmonte Infr. financiada'!N150+'Inversión 1 financiada'!N150+VÚ!N150+'Desmonte Infr. IAP'!N150+'TOTAL INVERSION IAP'!N150+'VÚ IAP'!N150+M150</f>
        <v>17</v>
      </c>
      <c r="O150" s="61">
        <f>+'Desmonte Infr. financiada'!O150+'Inversión 1 financiada'!O150+VÚ!O150+'Desmonte Infr. IAP'!O150+'TOTAL INVERSION IAP'!O150+'VÚ IAP'!O150+N150</f>
        <v>17</v>
      </c>
      <c r="P150" s="61">
        <f>+'Desmonte Infr. financiada'!P150+'Inversión 1 financiada'!P150+VÚ!P150+'Desmonte Infr. IAP'!P150+'TOTAL INVERSION IAP'!P150+'VÚ IAP'!P150+O150</f>
        <v>17</v>
      </c>
      <c r="Q150" s="61">
        <f>+'Desmonte Infr. financiada'!Q150+'Inversión 1 financiada'!Q150+VÚ!Q150+'Desmonte Infr. IAP'!Q150+'TOTAL INVERSION IAP'!Q150+'VÚ IAP'!Q150+P150</f>
        <v>17</v>
      </c>
      <c r="R150" s="61">
        <f>+'Desmonte Infr. financiada'!R150+'Inversión 1 financiada'!R150+VÚ!R150+'Desmonte Infr. IAP'!R150+'TOTAL INVERSION IAP'!R150+'VÚ IAP'!R150+Q150</f>
        <v>17</v>
      </c>
      <c r="S150" s="61">
        <f>+'Desmonte Infr. financiada'!S150+'Inversión 1 financiada'!S150+VÚ!S150+'Desmonte Infr. IAP'!S150+'TOTAL INVERSION IAP'!S150+'VÚ IAP'!S150+R150</f>
        <v>17</v>
      </c>
      <c r="T150" s="61">
        <f>+'Desmonte Infr. financiada'!T150+'Inversión 1 financiada'!T150+VÚ!T150+'Desmonte Infr. IAP'!T150+'TOTAL INVERSION IAP'!T150+'VÚ IAP'!T150+S150</f>
        <v>17</v>
      </c>
      <c r="U150" s="61">
        <f>+'Desmonte Infr. financiada'!U150+'Inversión 1 financiada'!U150+VÚ!U150+'Desmonte Infr. IAP'!U150+'TOTAL INVERSION IAP'!U150+'VÚ IAP'!U150+T150</f>
        <v>17</v>
      </c>
      <c r="V150" s="61">
        <f>+'Desmonte Infr. financiada'!V150+'Inversión 1 financiada'!V150+VÚ!V150+'Desmonte Infr. IAP'!V150+'TOTAL INVERSION IAP'!V150+'VÚ IAP'!V150+U150</f>
        <v>17</v>
      </c>
      <c r="W150" s="61">
        <f>+'Desmonte Infr. financiada'!W150+'Inversión 1 financiada'!W150+VÚ!W150+'Desmonte Infr. IAP'!W150+'TOTAL INVERSION IAP'!W150+'VÚ IAP'!W150+V150</f>
        <v>0</v>
      </c>
      <c r="X150" s="61">
        <f>+'Desmonte Infr. financiada'!X150+'Inversión 1 financiada'!X150+VÚ!X150+'Desmonte Infr. IAP'!X150+'TOTAL INVERSION IAP'!X150+'VÚ IAP'!X150+W150</f>
        <v>0</v>
      </c>
      <c r="Y150" s="61">
        <f>+'Desmonte Infr. financiada'!Y150+'Inversión 1 financiada'!Y150+VÚ!Y150+'Desmonte Infr. IAP'!Y150+'TOTAL INVERSION IAP'!Y150+'VÚ IAP'!Y150+X150</f>
        <v>0</v>
      </c>
      <c r="Z150" s="61">
        <f>+'Desmonte Infr. financiada'!Z150+'Inversión 1 financiada'!Z150+VÚ!Z150+'Desmonte Infr. IAP'!Z150+'TOTAL INVERSION IAP'!Z150+'VÚ IAP'!Z150+Y150</f>
        <v>0</v>
      </c>
      <c r="AA150" s="61">
        <f>+'Desmonte Infr. financiada'!AA150+'Inversión 1 financiada'!AA150+VÚ!AA150+'Desmonte Infr. IAP'!AA150+'TOTAL INVERSION IAP'!AA150+'VÚ IAP'!AA150+Z150</f>
        <v>0</v>
      </c>
      <c r="AB150" s="61">
        <f>+'Desmonte Infr. financiada'!AB150+'Inversión 1 financiada'!AB150+VÚ!AB150+'Desmonte Infr. IAP'!AB150+'TOTAL INVERSION IAP'!AB150+'VÚ IAP'!AB150+AA150</f>
        <v>0</v>
      </c>
      <c r="AC150" s="61">
        <f>+'Desmonte Infr. financiada'!AC150+'Inversión 1 financiada'!AC150+VÚ!AC150+'Desmonte Infr. IAP'!AC150+'TOTAL INVERSION IAP'!AC150+'VÚ IAP'!AC150+AB150</f>
        <v>0</v>
      </c>
      <c r="AD150" s="61">
        <f>+'Desmonte Infr. financiada'!AD150+'Inversión 1 financiada'!AD150+VÚ!AD150+'Desmonte Infr. IAP'!AD150+'TOTAL INVERSION IAP'!AD150+'VÚ IAP'!AD150+AC150</f>
        <v>0</v>
      </c>
      <c r="AE150" s="61">
        <f>+'Desmonte Infr. financiada'!AE150+'Inversión 1 financiada'!AE150+VÚ!AE150+'Desmonte Infr. IAP'!AE150+'TOTAL INVERSION IAP'!AE150+'VÚ IAP'!AE150+AD150</f>
        <v>0</v>
      </c>
      <c r="AF150" s="61">
        <f>+'Desmonte Infr. financiada'!AF150+'Inversión 1 financiada'!AF150+VÚ!AF150+'Desmonte Infr. IAP'!AF150+'TOTAL INVERSION IAP'!AF150+'VÚ IAP'!AF150+AE150</f>
        <v>0</v>
      </c>
      <c r="AG150" s="61">
        <f>+'Desmonte Infr. financiada'!AG150+'Inversión 1 financiada'!AG150+VÚ!AG150+'Desmonte Infr. IAP'!AG150+'TOTAL INVERSION IAP'!AG150+'VÚ IAP'!AG150+AF150</f>
        <v>0</v>
      </c>
      <c r="AH150" s="61">
        <f>+'Desmonte Infr. financiada'!AH150+'Inversión 1 financiada'!AH150+VÚ!AH150+'Desmonte Infr. IAP'!AH150+'TOTAL INVERSION IAP'!AH150+'VÚ IAP'!AH150+AG150</f>
        <v>0</v>
      </c>
      <c r="AI150" s="61">
        <f>+'Desmonte Infr. financiada'!AI150+'Inversión 1 financiada'!AI150+VÚ!AI150+'Desmonte Infr. IAP'!AI150+'TOTAL INVERSION IAP'!AI150+'VÚ IAP'!AI150+AH150</f>
        <v>0</v>
      </c>
      <c r="AJ150" s="61">
        <f>+'Desmonte Infr. financiada'!AJ150+'Inversión 1 financiada'!AJ150+VÚ!AJ150+'Desmonte Infr. IAP'!AJ150+'TOTAL INVERSION IAP'!AJ150+'VÚ IAP'!AJ150+AI150</f>
        <v>0</v>
      </c>
      <c r="AK150" s="61">
        <f>+'Desmonte Infr. financiada'!AK150+'Inversión 1 financiada'!AK150+VÚ!AK150+'Desmonte Infr. IAP'!AK150+'TOTAL INVERSION IAP'!AK150+'VÚ IAP'!AK150+AJ150</f>
        <v>0</v>
      </c>
    </row>
    <row r="151" spans="2:37" hidden="1" x14ac:dyDescent="0.25">
      <c r="B151" s="469" t="s">
        <v>577</v>
      </c>
      <c r="C151" s="62" t="str">
        <f>+VLOOKUP(B151,'resumen UCAP'!$A$5:$O$329,2,0)</f>
        <v>LUMINARIA LED 40W NUEVA MILLENIUM</v>
      </c>
      <c r="D151" s="63">
        <f>+'Desmonte Infr. financiada'!D151</f>
        <v>40</v>
      </c>
      <c r="E151" s="63" t="str">
        <f>+VLOOKUP(B151,'resumen UCAP'!$A$5:$O$329,3,0)</f>
        <v>Un</v>
      </c>
      <c r="F151" s="64">
        <f>+VLOOKUP(B151,'resumen UCAP'!$A$5:$O$329,15,0)</f>
        <v>321869</v>
      </c>
      <c r="G151" s="61">
        <v>1</v>
      </c>
      <c r="H151" s="61">
        <f>+'Desmonte Infr. financiada'!H151+'Inversión 1 financiada'!H151+VÚ!H151+'Desmonte Infr. IAP'!H151+'TOTAL INVERSION IAP'!H151+'VÚ IAP'!H151+G151</f>
        <v>1</v>
      </c>
      <c r="I151" s="475">
        <f>+'Desmonte Infr. financiada'!I151+'Inversión 1 financiada'!I151+VÚ!I151+'Desmonte Infr. IAP'!I151+'TOTAL INVERSION IAP'!I151+'VÚ IAP'!I151+H151</f>
        <v>1</v>
      </c>
      <c r="J151" s="61">
        <f>+'Desmonte Infr. financiada'!J151+'Inversión 1 financiada'!J151+VÚ!J151+'Desmonte Infr. IAP'!J151+'TOTAL INVERSION IAP'!J151+'VÚ IAP'!J151+I151</f>
        <v>1</v>
      </c>
      <c r="K151" s="61">
        <f>+'Desmonte Infr. financiada'!K151+'Inversión 1 financiada'!K151+VÚ!K151+'Desmonte Infr. IAP'!K151+'TOTAL INVERSION IAP'!K151+'VÚ IAP'!K151+J151</f>
        <v>1</v>
      </c>
      <c r="L151" s="61">
        <f>+'Desmonte Infr. financiada'!L151+'Inversión 1 financiada'!L151+VÚ!L151+'Desmonte Infr. IAP'!L151+'TOTAL INVERSION IAP'!L151+'VÚ IAP'!L151+K151</f>
        <v>1</v>
      </c>
      <c r="M151" s="61">
        <f>+'Desmonte Infr. financiada'!M151+'Inversión 1 financiada'!M151+VÚ!M151+'Desmonte Infr. IAP'!M151+'TOTAL INVERSION IAP'!M151+'VÚ IAP'!M151+L151</f>
        <v>1</v>
      </c>
      <c r="N151" s="61">
        <f>+'Desmonte Infr. financiada'!N151+'Inversión 1 financiada'!N151+VÚ!N151+'Desmonte Infr. IAP'!N151+'TOTAL INVERSION IAP'!N151+'VÚ IAP'!N151+M151</f>
        <v>1</v>
      </c>
      <c r="O151" s="61">
        <f>+'Desmonte Infr. financiada'!O151+'Inversión 1 financiada'!O151+VÚ!O151+'Desmonte Infr. IAP'!O151+'TOTAL INVERSION IAP'!O151+'VÚ IAP'!O151+N151</f>
        <v>1</v>
      </c>
      <c r="P151" s="61">
        <f>+'Desmonte Infr. financiada'!P151+'Inversión 1 financiada'!P151+VÚ!P151+'Desmonte Infr. IAP'!P151+'TOTAL INVERSION IAP'!P151+'VÚ IAP'!P151+O151</f>
        <v>1</v>
      </c>
      <c r="Q151" s="61">
        <f>+'Desmonte Infr. financiada'!Q151+'Inversión 1 financiada'!Q151+VÚ!Q151+'Desmonte Infr. IAP'!Q151+'TOTAL INVERSION IAP'!Q151+'VÚ IAP'!Q151+P151</f>
        <v>1</v>
      </c>
      <c r="R151" s="61">
        <f>+'Desmonte Infr. financiada'!R151+'Inversión 1 financiada'!R151+VÚ!R151+'Desmonte Infr. IAP'!R151+'TOTAL INVERSION IAP'!R151+'VÚ IAP'!R151+Q151</f>
        <v>1</v>
      </c>
      <c r="S151" s="61">
        <f>+'Desmonte Infr. financiada'!S151+'Inversión 1 financiada'!S151+VÚ!S151+'Desmonte Infr. IAP'!S151+'TOTAL INVERSION IAP'!S151+'VÚ IAP'!S151+R151</f>
        <v>1</v>
      </c>
      <c r="T151" s="61">
        <f>+'Desmonte Infr. financiada'!T151+'Inversión 1 financiada'!T151+VÚ!T151+'Desmonte Infr. IAP'!T151+'TOTAL INVERSION IAP'!T151+'VÚ IAP'!T151+S151</f>
        <v>1</v>
      </c>
      <c r="U151" s="61">
        <f>+'Desmonte Infr. financiada'!U151+'Inversión 1 financiada'!U151+VÚ!U151+'Desmonte Infr. IAP'!U151+'TOTAL INVERSION IAP'!U151+'VÚ IAP'!U151+T151</f>
        <v>1</v>
      </c>
      <c r="V151" s="61">
        <f>+'Desmonte Infr. financiada'!V151+'Inversión 1 financiada'!V151+VÚ!V151+'Desmonte Infr. IAP'!V151+'TOTAL INVERSION IAP'!V151+'VÚ IAP'!V151+U151</f>
        <v>1</v>
      </c>
      <c r="W151" s="61">
        <f>+'Desmonte Infr. financiada'!W151+'Inversión 1 financiada'!W151+VÚ!W151+'Desmonte Infr. IAP'!W151+'TOTAL INVERSION IAP'!W151+'VÚ IAP'!W151+V151</f>
        <v>0</v>
      </c>
      <c r="X151" s="61">
        <f>+'Desmonte Infr. financiada'!X151+'Inversión 1 financiada'!X151+VÚ!X151+'Desmonte Infr. IAP'!X151+'TOTAL INVERSION IAP'!X151+'VÚ IAP'!X151+W151</f>
        <v>0</v>
      </c>
      <c r="Y151" s="61">
        <f>+'Desmonte Infr. financiada'!Y151+'Inversión 1 financiada'!Y151+VÚ!Y151+'Desmonte Infr. IAP'!Y151+'TOTAL INVERSION IAP'!Y151+'VÚ IAP'!Y151+X151</f>
        <v>0</v>
      </c>
      <c r="Z151" s="61">
        <f>+'Desmonte Infr. financiada'!Z151+'Inversión 1 financiada'!Z151+VÚ!Z151+'Desmonte Infr. IAP'!Z151+'TOTAL INVERSION IAP'!Z151+'VÚ IAP'!Z151+Y151</f>
        <v>0</v>
      </c>
      <c r="AA151" s="61">
        <f>+'Desmonte Infr. financiada'!AA151+'Inversión 1 financiada'!AA151+VÚ!AA151+'Desmonte Infr. IAP'!AA151+'TOTAL INVERSION IAP'!AA151+'VÚ IAP'!AA151+Z151</f>
        <v>0</v>
      </c>
      <c r="AB151" s="61">
        <f>+'Desmonte Infr. financiada'!AB151+'Inversión 1 financiada'!AB151+VÚ!AB151+'Desmonte Infr. IAP'!AB151+'TOTAL INVERSION IAP'!AB151+'VÚ IAP'!AB151+AA151</f>
        <v>0</v>
      </c>
      <c r="AC151" s="61">
        <f>+'Desmonte Infr. financiada'!AC151+'Inversión 1 financiada'!AC151+VÚ!AC151+'Desmonte Infr. IAP'!AC151+'TOTAL INVERSION IAP'!AC151+'VÚ IAP'!AC151+AB151</f>
        <v>0</v>
      </c>
      <c r="AD151" s="61">
        <f>+'Desmonte Infr. financiada'!AD151+'Inversión 1 financiada'!AD151+VÚ!AD151+'Desmonte Infr. IAP'!AD151+'TOTAL INVERSION IAP'!AD151+'VÚ IAP'!AD151+AC151</f>
        <v>0</v>
      </c>
      <c r="AE151" s="61">
        <f>+'Desmonte Infr. financiada'!AE151+'Inversión 1 financiada'!AE151+VÚ!AE151+'Desmonte Infr. IAP'!AE151+'TOTAL INVERSION IAP'!AE151+'VÚ IAP'!AE151+AD151</f>
        <v>0</v>
      </c>
      <c r="AF151" s="61">
        <f>+'Desmonte Infr. financiada'!AF151+'Inversión 1 financiada'!AF151+VÚ!AF151+'Desmonte Infr. IAP'!AF151+'TOTAL INVERSION IAP'!AF151+'VÚ IAP'!AF151+AE151</f>
        <v>0</v>
      </c>
      <c r="AG151" s="61">
        <f>+'Desmonte Infr. financiada'!AG151+'Inversión 1 financiada'!AG151+VÚ!AG151+'Desmonte Infr. IAP'!AG151+'TOTAL INVERSION IAP'!AG151+'VÚ IAP'!AG151+AF151</f>
        <v>0</v>
      </c>
      <c r="AH151" s="61">
        <f>+'Desmonte Infr. financiada'!AH151+'Inversión 1 financiada'!AH151+VÚ!AH151+'Desmonte Infr. IAP'!AH151+'TOTAL INVERSION IAP'!AH151+'VÚ IAP'!AH151+AG151</f>
        <v>0</v>
      </c>
      <c r="AI151" s="61">
        <f>+'Desmonte Infr. financiada'!AI151+'Inversión 1 financiada'!AI151+VÚ!AI151+'Desmonte Infr. IAP'!AI151+'TOTAL INVERSION IAP'!AI151+'VÚ IAP'!AI151+AH151</f>
        <v>0</v>
      </c>
      <c r="AJ151" s="61">
        <f>+'Desmonte Infr. financiada'!AJ151+'Inversión 1 financiada'!AJ151+VÚ!AJ151+'Desmonte Infr. IAP'!AJ151+'TOTAL INVERSION IAP'!AJ151+'VÚ IAP'!AJ151+AI151</f>
        <v>0</v>
      </c>
      <c r="AK151" s="61">
        <f>+'Desmonte Infr. financiada'!AK151+'Inversión 1 financiada'!AK151+VÚ!AK151+'Desmonte Infr. IAP'!AK151+'TOTAL INVERSION IAP'!AK151+'VÚ IAP'!AK151+AJ151</f>
        <v>0</v>
      </c>
    </row>
    <row r="152" spans="2:37" hidden="1" x14ac:dyDescent="0.25">
      <c r="B152" s="469" t="s">
        <v>578</v>
      </c>
      <c r="C152" s="62" t="str">
        <f>+VLOOKUP(B152,'resumen UCAP'!$A$5:$O$329,2,0)</f>
        <v>LUMINARIA LED 60W MILLENIUM NUEVA</v>
      </c>
      <c r="D152" s="63">
        <f>+'Desmonte Infr. financiada'!D152</f>
        <v>60</v>
      </c>
      <c r="E152" s="63" t="str">
        <f>+VLOOKUP(B152,'resumen UCAP'!$A$5:$O$329,3,0)</f>
        <v>Un</v>
      </c>
      <c r="F152" s="64">
        <f>+VLOOKUP(B152,'resumen UCAP'!$A$5:$O$329,15,0)</f>
        <v>387336</v>
      </c>
      <c r="G152" s="61">
        <v>1</v>
      </c>
      <c r="H152" s="61">
        <f>+'Desmonte Infr. financiada'!H152+'Inversión 1 financiada'!H152+VÚ!H152+'Desmonte Infr. IAP'!H152+'TOTAL INVERSION IAP'!H152+'VÚ IAP'!H152+G152</f>
        <v>1</v>
      </c>
      <c r="I152" s="475">
        <f>+'Desmonte Infr. financiada'!I152+'Inversión 1 financiada'!I152+VÚ!I152+'Desmonte Infr. IAP'!I152+'TOTAL INVERSION IAP'!I152+'VÚ IAP'!I152+H152</f>
        <v>1</v>
      </c>
      <c r="J152" s="61">
        <f>+'Desmonte Infr. financiada'!J152+'Inversión 1 financiada'!J152+VÚ!J152+'Desmonte Infr. IAP'!J152+'TOTAL INVERSION IAP'!J152+'VÚ IAP'!J152+I152</f>
        <v>1</v>
      </c>
      <c r="K152" s="61">
        <f>+'Desmonte Infr. financiada'!K152+'Inversión 1 financiada'!K152+VÚ!K152+'Desmonte Infr. IAP'!K152+'TOTAL INVERSION IAP'!K152+'VÚ IAP'!K152+J152</f>
        <v>1</v>
      </c>
      <c r="L152" s="61">
        <f>+'Desmonte Infr. financiada'!L152+'Inversión 1 financiada'!L152+VÚ!L152+'Desmonte Infr. IAP'!L152+'TOTAL INVERSION IAP'!L152+'VÚ IAP'!L152+K152</f>
        <v>1</v>
      </c>
      <c r="M152" s="61">
        <f>+'Desmonte Infr. financiada'!M152+'Inversión 1 financiada'!M152+VÚ!M152+'Desmonte Infr. IAP'!M152+'TOTAL INVERSION IAP'!M152+'VÚ IAP'!M152+L152</f>
        <v>1</v>
      </c>
      <c r="N152" s="61">
        <f>+'Desmonte Infr. financiada'!N152+'Inversión 1 financiada'!N152+VÚ!N152+'Desmonte Infr. IAP'!N152+'TOTAL INVERSION IAP'!N152+'VÚ IAP'!N152+M152</f>
        <v>1</v>
      </c>
      <c r="O152" s="61">
        <f>+'Desmonte Infr. financiada'!O152+'Inversión 1 financiada'!O152+VÚ!O152+'Desmonte Infr. IAP'!O152+'TOTAL INVERSION IAP'!O152+'VÚ IAP'!O152+N152</f>
        <v>1</v>
      </c>
      <c r="P152" s="61">
        <f>+'Desmonte Infr. financiada'!P152+'Inversión 1 financiada'!P152+VÚ!P152+'Desmonte Infr. IAP'!P152+'TOTAL INVERSION IAP'!P152+'VÚ IAP'!P152+O152</f>
        <v>1</v>
      </c>
      <c r="Q152" s="61">
        <f>+'Desmonte Infr. financiada'!Q152+'Inversión 1 financiada'!Q152+VÚ!Q152+'Desmonte Infr. IAP'!Q152+'TOTAL INVERSION IAP'!Q152+'VÚ IAP'!Q152+P152</f>
        <v>1</v>
      </c>
      <c r="R152" s="61">
        <f>+'Desmonte Infr. financiada'!R152+'Inversión 1 financiada'!R152+VÚ!R152+'Desmonte Infr. IAP'!R152+'TOTAL INVERSION IAP'!R152+'VÚ IAP'!R152+Q152</f>
        <v>1</v>
      </c>
      <c r="S152" s="61">
        <f>+'Desmonte Infr. financiada'!S152+'Inversión 1 financiada'!S152+VÚ!S152+'Desmonte Infr. IAP'!S152+'TOTAL INVERSION IAP'!S152+'VÚ IAP'!S152+R152</f>
        <v>1</v>
      </c>
      <c r="T152" s="61">
        <f>+'Desmonte Infr. financiada'!T152+'Inversión 1 financiada'!T152+VÚ!T152+'Desmonte Infr. IAP'!T152+'TOTAL INVERSION IAP'!T152+'VÚ IAP'!T152+S152</f>
        <v>1</v>
      </c>
      <c r="U152" s="61">
        <f>+'Desmonte Infr. financiada'!U152+'Inversión 1 financiada'!U152+VÚ!U152+'Desmonte Infr. IAP'!U152+'TOTAL INVERSION IAP'!U152+'VÚ IAP'!U152+T152</f>
        <v>1</v>
      </c>
      <c r="V152" s="61">
        <f>+'Desmonte Infr. financiada'!V152+'Inversión 1 financiada'!V152+VÚ!V152+'Desmonte Infr. IAP'!V152+'TOTAL INVERSION IAP'!V152+'VÚ IAP'!V152+U152</f>
        <v>1</v>
      </c>
      <c r="W152" s="61">
        <f>+'Desmonte Infr. financiada'!W152+'Inversión 1 financiada'!W152+VÚ!W152+'Desmonte Infr. IAP'!W152+'TOTAL INVERSION IAP'!W152+'VÚ IAP'!W152+V152</f>
        <v>0</v>
      </c>
      <c r="X152" s="61">
        <f>+'Desmonte Infr. financiada'!X152+'Inversión 1 financiada'!X152+VÚ!X152+'Desmonte Infr. IAP'!X152+'TOTAL INVERSION IAP'!X152+'VÚ IAP'!X152+W152</f>
        <v>0</v>
      </c>
      <c r="Y152" s="61">
        <f>+'Desmonte Infr. financiada'!Y152+'Inversión 1 financiada'!Y152+VÚ!Y152+'Desmonte Infr. IAP'!Y152+'TOTAL INVERSION IAP'!Y152+'VÚ IAP'!Y152+X152</f>
        <v>0</v>
      </c>
      <c r="Z152" s="61">
        <f>+'Desmonte Infr. financiada'!Z152+'Inversión 1 financiada'!Z152+VÚ!Z152+'Desmonte Infr. IAP'!Z152+'TOTAL INVERSION IAP'!Z152+'VÚ IAP'!Z152+Y152</f>
        <v>0</v>
      </c>
      <c r="AA152" s="61">
        <f>+'Desmonte Infr. financiada'!AA152+'Inversión 1 financiada'!AA152+VÚ!AA152+'Desmonte Infr. IAP'!AA152+'TOTAL INVERSION IAP'!AA152+'VÚ IAP'!AA152+Z152</f>
        <v>0</v>
      </c>
      <c r="AB152" s="61">
        <f>+'Desmonte Infr. financiada'!AB152+'Inversión 1 financiada'!AB152+VÚ!AB152+'Desmonte Infr. IAP'!AB152+'TOTAL INVERSION IAP'!AB152+'VÚ IAP'!AB152+AA152</f>
        <v>0</v>
      </c>
      <c r="AC152" s="61">
        <f>+'Desmonte Infr. financiada'!AC152+'Inversión 1 financiada'!AC152+VÚ!AC152+'Desmonte Infr. IAP'!AC152+'TOTAL INVERSION IAP'!AC152+'VÚ IAP'!AC152+AB152</f>
        <v>0</v>
      </c>
      <c r="AD152" s="61">
        <f>+'Desmonte Infr. financiada'!AD152+'Inversión 1 financiada'!AD152+VÚ!AD152+'Desmonte Infr. IAP'!AD152+'TOTAL INVERSION IAP'!AD152+'VÚ IAP'!AD152+AC152</f>
        <v>0</v>
      </c>
      <c r="AE152" s="61">
        <f>+'Desmonte Infr. financiada'!AE152+'Inversión 1 financiada'!AE152+VÚ!AE152+'Desmonte Infr. IAP'!AE152+'TOTAL INVERSION IAP'!AE152+'VÚ IAP'!AE152+AD152</f>
        <v>0</v>
      </c>
      <c r="AF152" s="61">
        <f>+'Desmonte Infr. financiada'!AF152+'Inversión 1 financiada'!AF152+VÚ!AF152+'Desmonte Infr. IAP'!AF152+'TOTAL INVERSION IAP'!AF152+'VÚ IAP'!AF152+AE152</f>
        <v>0</v>
      </c>
      <c r="AG152" s="61">
        <f>+'Desmonte Infr. financiada'!AG152+'Inversión 1 financiada'!AG152+VÚ!AG152+'Desmonte Infr. IAP'!AG152+'TOTAL INVERSION IAP'!AG152+'VÚ IAP'!AG152+AF152</f>
        <v>0</v>
      </c>
      <c r="AH152" s="61">
        <f>+'Desmonte Infr. financiada'!AH152+'Inversión 1 financiada'!AH152+VÚ!AH152+'Desmonte Infr. IAP'!AH152+'TOTAL INVERSION IAP'!AH152+'VÚ IAP'!AH152+AG152</f>
        <v>0</v>
      </c>
      <c r="AI152" s="61">
        <f>+'Desmonte Infr. financiada'!AI152+'Inversión 1 financiada'!AI152+VÚ!AI152+'Desmonte Infr. IAP'!AI152+'TOTAL INVERSION IAP'!AI152+'VÚ IAP'!AI152+AH152</f>
        <v>0</v>
      </c>
      <c r="AJ152" s="61">
        <f>+'Desmonte Infr. financiada'!AJ152+'Inversión 1 financiada'!AJ152+VÚ!AJ152+'Desmonte Infr. IAP'!AJ152+'TOTAL INVERSION IAP'!AJ152+'VÚ IAP'!AJ152+AI152</f>
        <v>0</v>
      </c>
      <c r="AK152" s="61">
        <f>+'Desmonte Infr. financiada'!AK152+'Inversión 1 financiada'!AK152+VÚ!AK152+'Desmonte Infr. IAP'!AK152+'TOTAL INVERSION IAP'!AK152+'VÚ IAP'!AK152+AJ152</f>
        <v>0</v>
      </c>
    </row>
    <row r="153" spans="2:37" hidden="1" x14ac:dyDescent="0.25">
      <c r="B153" s="469" t="s">
        <v>579</v>
      </c>
      <c r="C153" s="62" t="str">
        <f>+VLOOKUP(B153,'resumen UCAP'!$A$5:$O$329,2,0)</f>
        <v>LUMINARIA LED 38W NUEVA</v>
      </c>
      <c r="D153" s="63">
        <f>+'Desmonte Infr. financiada'!D153</f>
        <v>38</v>
      </c>
      <c r="E153" s="63" t="str">
        <f>+VLOOKUP(B153,'resumen UCAP'!$A$5:$O$329,3,0)</f>
        <v>Un</v>
      </c>
      <c r="F153" s="64">
        <f>+VLOOKUP(B153,'resumen UCAP'!$A$5:$O$329,15,0)</f>
        <v>1989070</v>
      </c>
      <c r="G153" s="61">
        <v>11</v>
      </c>
      <c r="H153" s="61">
        <f>+'Desmonte Infr. financiada'!H153+'Inversión 1 financiada'!H153+VÚ!H153+'Desmonte Infr. IAP'!H153+'TOTAL INVERSION IAP'!H153+'VÚ IAP'!H153+G153</f>
        <v>11</v>
      </c>
      <c r="I153" s="475">
        <f>+'Desmonte Infr. financiada'!I153+'Inversión 1 financiada'!I153+VÚ!I153+'Desmonte Infr. IAP'!I153+'TOTAL INVERSION IAP'!I153+'VÚ IAP'!I153+H153</f>
        <v>11</v>
      </c>
      <c r="J153" s="61">
        <f>+'Desmonte Infr. financiada'!J153+'Inversión 1 financiada'!J153+VÚ!J153+'Desmonte Infr. IAP'!J153+'TOTAL INVERSION IAP'!J153+'VÚ IAP'!J153+I153</f>
        <v>11</v>
      </c>
      <c r="K153" s="61">
        <f>+'Desmonte Infr. financiada'!K153+'Inversión 1 financiada'!K153+VÚ!K153+'Desmonte Infr. IAP'!K153+'TOTAL INVERSION IAP'!K153+'VÚ IAP'!K153+J153</f>
        <v>11</v>
      </c>
      <c r="L153" s="61">
        <f>+'Desmonte Infr. financiada'!L153+'Inversión 1 financiada'!L153+VÚ!L153+'Desmonte Infr. IAP'!L153+'TOTAL INVERSION IAP'!L153+'VÚ IAP'!L153+K153</f>
        <v>11</v>
      </c>
      <c r="M153" s="61">
        <f>+'Desmonte Infr. financiada'!M153+'Inversión 1 financiada'!M153+VÚ!M153+'Desmonte Infr. IAP'!M153+'TOTAL INVERSION IAP'!M153+'VÚ IAP'!M153+L153</f>
        <v>11</v>
      </c>
      <c r="N153" s="61">
        <f>+'Desmonte Infr. financiada'!N153+'Inversión 1 financiada'!N153+VÚ!N153+'Desmonte Infr. IAP'!N153+'TOTAL INVERSION IAP'!N153+'VÚ IAP'!N153+M153</f>
        <v>11</v>
      </c>
      <c r="O153" s="61">
        <f>+'Desmonte Infr. financiada'!O153+'Inversión 1 financiada'!O153+VÚ!O153+'Desmonte Infr. IAP'!O153+'TOTAL INVERSION IAP'!O153+'VÚ IAP'!O153+N153</f>
        <v>11</v>
      </c>
      <c r="P153" s="61">
        <f>+'Desmonte Infr. financiada'!P153+'Inversión 1 financiada'!P153+VÚ!P153+'Desmonte Infr. IAP'!P153+'TOTAL INVERSION IAP'!P153+'VÚ IAP'!P153+O153</f>
        <v>11</v>
      </c>
      <c r="Q153" s="61">
        <f>+'Desmonte Infr. financiada'!Q153+'Inversión 1 financiada'!Q153+VÚ!Q153+'Desmonte Infr. IAP'!Q153+'TOTAL INVERSION IAP'!Q153+'VÚ IAP'!Q153+P153</f>
        <v>11</v>
      </c>
      <c r="R153" s="61">
        <f>+'Desmonte Infr. financiada'!R153+'Inversión 1 financiada'!R153+VÚ!R153+'Desmonte Infr. IAP'!R153+'TOTAL INVERSION IAP'!R153+'VÚ IAP'!R153+Q153</f>
        <v>11</v>
      </c>
      <c r="S153" s="61">
        <f>+'Desmonte Infr. financiada'!S153+'Inversión 1 financiada'!S153+VÚ!S153+'Desmonte Infr. IAP'!S153+'TOTAL INVERSION IAP'!S153+'VÚ IAP'!S153+R153</f>
        <v>11</v>
      </c>
      <c r="T153" s="61">
        <f>+'Desmonte Infr. financiada'!T153+'Inversión 1 financiada'!T153+VÚ!T153+'Desmonte Infr. IAP'!T153+'TOTAL INVERSION IAP'!T153+'VÚ IAP'!T153+S153</f>
        <v>11</v>
      </c>
      <c r="U153" s="61">
        <f>+'Desmonte Infr. financiada'!U153+'Inversión 1 financiada'!U153+VÚ!U153+'Desmonte Infr. IAP'!U153+'TOTAL INVERSION IAP'!U153+'VÚ IAP'!U153+T153</f>
        <v>11</v>
      </c>
      <c r="V153" s="61">
        <f>+'Desmonte Infr. financiada'!V153+'Inversión 1 financiada'!V153+VÚ!V153+'Desmonte Infr. IAP'!V153+'TOTAL INVERSION IAP'!V153+'VÚ IAP'!V153+U153</f>
        <v>11</v>
      </c>
      <c r="W153" s="61">
        <f>+'Desmonte Infr. financiada'!W153+'Inversión 1 financiada'!W153+VÚ!W153+'Desmonte Infr. IAP'!W153+'TOTAL INVERSION IAP'!W153+'VÚ IAP'!W153+V153</f>
        <v>0</v>
      </c>
      <c r="X153" s="61">
        <f>+'Desmonte Infr. financiada'!X153+'Inversión 1 financiada'!X153+VÚ!X153+'Desmonte Infr. IAP'!X153+'TOTAL INVERSION IAP'!X153+'VÚ IAP'!X153+W153</f>
        <v>0</v>
      </c>
      <c r="Y153" s="61">
        <f>+'Desmonte Infr. financiada'!Y153+'Inversión 1 financiada'!Y153+VÚ!Y153+'Desmonte Infr. IAP'!Y153+'TOTAL INVERSION IAP'!Y153+'VÚ IAP'!Y153+X153</f>
        <v>0</v>
      </c>
      <c r="Z153" s="61">
        <f>+'Desmonte Infr. financiada'!Z153+'Inversión 1 financiada'!Z153+VÚ!Z153+'Desmonte Infr. IAP'!Z153+'TOTAL INVERSION IAP'!Z153+'VÚ IAP'!Z153+Y153</f>
        <v>0</v>
      </c>
      <c r="AA153" s="61">
        <f>+'Desmonte Infr. financiada'!AA153+'Inversión 1 financiada'!AA153+VÚ!AA153+'Desmonte Infr. IAP'!AA153+'TOTAL INVERSION IAP'!AA153+'VÚ IAP'!AA153+Z153</f>
        <v>0</v>
      </c>
      <c r="AB153" s="61">
        <f>+'Desmonte Infr. financiada'!AB153+'Inversión 1 financiada'!AB153+VÚ!AB153+'Desmonte Infr. IAP'!AB153+'TOTAL INVERSION IAP'!AB153+'VÚ IAP'!AB153+AA153</f>
        <v>0</v>
      </c>
      <c r="AC153" s="61">
        <f>+'Desmonte Infr. financiada'!AC153+'Inversión 1 financiada'!AC153+VÚ!AC153+'Desmonte Infr. IAP'!AC153+'TOTAL INVERSION IAP'!AC153+'VÚ IAP'!AC153+AB153</f>
        <v>0</v>
      </c>
      <c r="AD153" s="61">
        <f>+'Desmonte Infr. financiada'!AD153+'Inversión 1 financiada'!AD153+VÚ!AD153+'Desmonte Infr. IAP'!AD153+'TOTAL INVERSION IAP'!AD153+'VÚ IAP'!AD153+AC153</f>
        <v>0</v>
      </c>
      <c r="AE153" s="61">
        <f>+'Desmonte Infr. financiada'!AE153+'Inversión 1 financiada'!AE153+VÚ!AE153+'Desmonte Infr. IAP'!AE153+'TOTAL INVERSION IAP'!AE153+'VÚ IAP'!AE153+AD153</f>
        <v>0</v>
      </c>
      <c r="AF153" s="61">
        <f>+'Desmonte Infr. financiada'!AF153+'Inversión 1 financiada'!AF153+VÚ!AF153+'Desmonte Infr. IAP'!AF153+'TOTAL INVERSION IAP'!AF153+'VÚ IAP'!AF153+AE153</f>
        <v>0</v>
      </c>
      <c r="AG153" s="61">
        <f>+'Desmonte Infr. financiada'!AG153+'Inversión 1 financiada'!AG153+VÚ!AG153+'Desmonte Infr. IAP'!AG153+'TOTAL INVERSION IAP'!AG153+'VÚ IAP'!AG153+AF153</f>
        <v>0</v>
      </c>
      <c r="AH153" s="61">
        <f>+'Desmonte Infr. financiada'!AH153+'Inversión 1 financiada'!AH153+VÚ!AH153+'Desmonte Infr. IAP'!AH153+'TOTAL INVERSION IAP'!AH153+'VÚ IAP'!AH153+AG153</f>
        <v>0</v>
      </c>
      <c r="AI153" s="61">
        <f>+'Desmonte Infr. financiada'!AI153+'Inversión 1 financiada'!AI153+VÚ!AI153+'Desmonte Infr. IAP'!AI153+'TOTAL INVERSION IAP'!AI153+'VÚ IAP'!AI153+AH153</f>
        <v>0</v>
      </c>
      <c r="AJ153" s="61">
        <f>+'Desmonte Infr. financiada'!AJ153+'Inversión 1 financiada'!AJ153+VÚ!AJ153+'Desmonte Infr. IAP'!AJ153+'TOTAL INVERSION IAP'!AJ153+'VÚ IAP'!AJ153+AI153</f>
        <v>0</v>
      </c>
      <c r="AK153" s="61">
        <f>+'Desmonte Infr. financiada'!AK153+'Inversión 1 financiada'!AK153+VÚ!AK153+'Desmonte Infr. IAP'!AK153+'TOTAL INVERSION IAP'!AK153+'VÚ IAP'!AK153+AJ153</f>
        <v>0</v>
      </c>
    </row>
    <row r="154" spans="2:37" hidden="1" x14ac:dyDescent="0.25">
      <c r="B154" s="469" t="s">
        <v>580</v>
      </c>
      <c r="C154" s="62" t="str">
        <f>+VLOOKUP(B154,'resumen UCAP'!$A$5:$O$329,2,0)</f>
        <v>PROYECOTOR MH SEGUNDA</v>
      </c>
      <c r="D154" s="63">
        <f>+'Desmonte Infr. financiada'!D154</f>
        <v>169</v>
      </c>
      <c r="E154" s="63" t="str">
        <f>+VLOOKUP(B154,'resumen UCAP'!$A$5:$O$329,3,0)</f>
        <v>Un</v>
      </c>
      <c r="F154" s="64">
        <f>+VLOOKUP(B154,'resumen UCAP'!$A$5:$O$329,15,0)</f>
        <v>413027</v>
      </c>
      <c r="G154" s="124">
        <v>1</v>
      </c>
      <c r="H154" s="61">
        <f>+'Desmonte Infr. financiada'!H154+'Inversión 1 financiada'!H154+VÚ!H154+'Desmonte Infr. IAP'!H154+'TOTAL INVERSION IAP'!H154+'VÚ IAP'!H154+G154</f>
        <v>0</v>
      </c>
      <c r="I154" s="475">
        <f>+'Desmonte Infr. financiada'!I154+'Inversión 1 financiada'!I154+VÚ!I154+'Desmonte Infr. IAP'!I154+'TOTAL INVERSION IAP'!I154+'VÚ IAP'!I154+H154</f>
        <v>0</v>
      </c>
      <c r="J154" s="61">
        <f>+'Desmonte Infr. financiada'!J154+'Inversión 1 financiada'!J154+VÚ!J154+'Desmonte Infr. IAP'!J154+'TOTAL INVERSION IAP'!J154+'VÚ IAP'!J154+I154</f>
        <v>0</v>
      </c>
      <c r="K154" s="61">
        <f>+'Desmonte Infr. financiada'!K154+'Inversión 1 financiada'!K154+VÚ!K154+'Desmonte Infr. IAP'!K154+'TOTAL INVERSION IAP'!K154+'VÚ IAP'!K154+J154</f>
        <v>0</v>
      </c>
      <c r="L154" s="61">
        <f>+'Desmonte Infr. financiada'!L154+'Inversión 1 financiada'!L154+VÚ!L154+'Desmonte Infr. IAP'!L154+'TOTAL INVERSION IAP'!L154+'VÚ IAP'!L154+K154</f>
        <v>0</v>
      </c>
      <c r="M154" s="61">
        <f>+'Desmonte Infr. financiada'!M154+'Inversión 1 financiada'!M154+VÚ!M154+'Desmonte Infr. IAP'!M154+'TOTAL INVERSION IAP'!M154+'VÚ IAP'!M154+L154</f>
        <v>0</v>
      </c>
      <c r="N154" s="61">
        <f>+'Desmonte Infr. financiada'!N154+'Inversión 1 financiada'!N154+VÚ!N154+'Desmonte Infr. IAP'!N154+'TOTAL INVERSION IAP'!N154+'VÚ IAP'!N154+M154</f>
        <v>0</v>
      </c>
      <c r="O154" s="61">
        <f>+'Desmonte Infr. financiada'!O154+'Inversión 1 financiada'!O154+VÚ!O154+'Desmonte Infr. IAP'!O154+'TOTAL INVERSION IAP'!O154+'VÚ IAP'!O154+N154</f>
        <v>0</v>
      </c>
      <c r="P154" s="61">
        <f>+'Desmonte Infr. financiada'!P154+'Inversión 1 financiada'!P154+VÚ!P154+'Desmonte Infr. IAP'!P154+'TOTAL INVERSION IAP'!P154+'VÚ IAP'!P154+O154</f>
        <v>0</v>
      </c>
      <c r="Q154" s="61">
        <f>+'Desmonte Infr. financiada'!Q154+'Inversión 1 financiada'!Q154+VÚ!Q154+'Desmonte Infr. IAP'!Q154+'TOTAL INVERSION IAP'!Q154+'VÚ IAP'!Q154+P154</f>
        <v>0</v>
      </c>
      <c r="R154" s="61">
        <f>+'Desmonte Infr. financiada'!R154+'Inversión 1 financiada'!R154+VÚ!R154+'Desmonte Infr. IAP'!R154+'TOTAL INVERSION IAP'!R154+'VÚ IAP'!R154+Q154</f>
        <v>0</v>
      </c>
      <c r="S154" s="61">
        <f>+'Desmonte Infr. financiada'!S154+'Inversión 1 financiada'!S154+VÚ!S154+'Desmonte Infr. IAP'!S154+'TOTAL INVERSION IAP'!S154+'VÚ IAP'!S154+R154</f>
        <v>0</v>
      </c>
      <c r="T154" s="61">
        <f>+'Desmonte Infr. financiada'!T154+'Inversión 1 financiada'!T154+VÚ!T154+'Desmonte Infr. IAP'!T154+'TOTAL INVERSION IAP'!T154+'VÚ IAP'!T154+S154</f>
        <v>0</v>
      </c>
      <c r="U154" s="61">
        <f>+'Desmonte Infr. financiada'!U154+'Inversión 1 financiada'!U154+VÚ!U154+'Desmonte Infr. IAP'!U154+'TOTAL INVERSION IAP'!U154+'VÚ IAP'!U154+T154</f>
        <v>0</v>
      </c>
      <c r="V154" s="61">
        <f>+'Desmonte Infr. financiada'!V154+'Inversión 1 financiada'!V154+VÚ!V154+'Desmonte Infr. IAP'!V154+'TOTAL INVERSION IAP'!V154+'VÚ IAP'!V154+U154</f>
        <v>0</v>
      </c>
      <c r="W154" s="61">
        <f>+'Desmonte Infr. financiada'!W154+'Inversión 1 financiada'!W154+VÚ!W154+'Desmonte Infr. IAP'!W154+'TOTAL INVERSION IAP'!W154+'VÚ IAP'!W154+V154</f>
        <v>0</v>
      </c>
      <c r="X154" s="61">
        <f>+'Desmonte Infr. financiada'!X154+'Inversión 1 financiada'!X154+VÚ!X154+'Desmonte Infr. IAP'!X154+'TOTAL INVERSION IAP'!X154+'VÚ IAP'!X154+W154</f>
        <v>0</v>
      </c>
      <c r="Y154" s="61">
        <f>+'Desmonte Infr. financiada'!Y154+'Inversión 1 financiada'!Y154+VÚ!Y154+'Desmonte Infr. IAP'!Y154+'TOTAL INVERSION IAP'!Y154+'VÚ IAP'!Y154+X154</f>
        <v>0</v>
      </c>
      <c r="Z154" s="61">
        <f>+'Desmonte Infr. financiada'!Z154+'Inversión 1 financiada'!Z154+VÚ!Z154+'Desmonte Infr. IAP'!Z154+'TOTAL INVERSION IAP'!Z154+'VÚ IAP'!Z154+Y154</f>
        <v>0</v>
      </c>
      <c r="AA154" s="61">
        <f>+'Desmonte Infr. financiada'!AA154+'Inversión 1 financiada'!AA154+VÚ!AA154+'Desmonte Infr. IAP'!AA154+'TOTAL INVERSION IAP'!AA154+'VÚ IAP'!AA154+Z154</f>
        <v>0</v>
      </c>
      <c r="AB154" s="61">
        <f>+'Desmonte Infr. financiada'!AB154+'Inversión 1 financiada'!AB154+VÚ!AB154+'Desmonte Infr. IAP'!AB154+'TOTAL INVERSION IAP'!AB154+'VÚ IAP'!AB154+AA154</f>
        <v>0</v>
      </c>
      <c r="AC154" s="61">
        <f>+'Desmonte Infr. financiada'!AC154+'Inversión 1 financiada'!AC154+VÚ!AC154+'Desmonte Infr. IAP'!AC154+'TOTAL INVERSION IAP'!AC154+'VÚ IAP'!AC154+AB154</f>
        <v>0</v>
      </c>
      <c r="AD154" s="61">
        <f>+'Desmonte Infr. financiada'!AD154+'Inversión 1 financiada'!AD154+VÚ!AD154+'Desmonte Infr. IAP'!AD154+'TOTAL INVERSION IAP'!AD154+'VÚ IAP'!AD154+AC154</f>
        <v>0</v>
      </c>
      <c r="AE154" s="61">
        <f>+'Desmonte Infr. financiada'!AE154+'Inversión 1 financiada'!AE154+VÚ!AE154+'Desmonte Infr. IAP'!AE154+'TOTAL INVERSION IAP'!AE154+'VÚ IAP'!AE154+AD154</f>
        <v>0</v>
      </c>
      <c r="AF154" s="61">
        <f>+'Desmonte Infr. financiada'!AF154+'Inversión 1 financiada'!AF154+VÚ!AF154+'Desmonte Infr. IAP'!AF154+'TOTAL INVERSION IAP'!AF154+'VÚ IAP'!AF154+AE154</f>
        <v>0</v>
      </c>
      <c r="AG154" s="61">
        <f>+'Desmonte Infr. financiada'!AG154+'Inversión 1 financiada'!AG154+VÚ!AG154+'Desmonte Infr. IAP'!AG154+'TOTAL INVERSION IAP'!AG154+'VÚ IAP'!AG154+AF154</f>
        <v>0</v>
      </c>
      <c r="AH154" s="61">
        <f>+'Desmonte Infr. financiada'!AH154+'Inversión 1 financiada'!AH154+VÚ!AH154+'Desmonte Infr. IAP'!AH154+'TOTAL INVERSION IAP'!AH154+'VÚ IAP'!AH154+AG154</f>
        <v>0</v>
      </c>
      <c r="AI154" s="61">
        <f>+'Desmonte Infr. financiada'!AI154+'Inversión 1 financiada'!AI154+VÚ!AI154+'Desmonte Infr. IAP'!AI154+'TOTAL INVERSION IAP'!AI154+'VÚ IAP'!AI154+AH154</f>
        <v>0</v>
      </c>
      <c r="AJ154" s="61">
        <f>+'Desmonte Infr. financiada'!AJ154+'Inversión 1 financiada'!AJ154+VÚ!AJ154+'Desmonte Infr. IAP'!AJ154+'TOTAL INVERSION IAP'!AJ154+'VÚ IAP'!AJ154+AI154</f>
        <v>0</v>
      </c>
      <c r="AK154" s="61">
        <f>+'Desmonte Infr. financiada'!AK154+'Inversión 1 financiada'!AK154+VÚ!AK154+'Desmonte Infr. IAP'!AK154+'TOTAL INVERSION IAP'!AK154+'VÚ IAP'!AK154+AJ154</f>
        <v>0</v>
      </c>
    </row>
    <row r="155" spans="2:37" hidden="1" x14ac:dyDescent="0.25">
      <c r="B155" s="469" t="s">
        <v>581</v>
      </c>
      <c r="C155" s="62" t="str">
        <f>+VLOOKUP(B155,'resumen UCAP'!$A$5:$O$329,2,0)</f>
        <v>LUMIANRIA NA 100W SEGUNDA</v>
      </c>
      <c r="D155" s="63">
        <f>+'Desmonte Infr. financiada'!D155</f>
        <v>115</v>
      </c>
      <c r="E155" s="63" t="str">
        <f>+VLOOKUP(B155,'resumen UCAP'!$A$5:$O$329,3,0)</f>
        <v>Un</v>
      </c>
      <c r="F155" s="64">
        <f>+VLOOKUP(B155,'resumen UCAP'!$A$5:$O$329,15,0)</f>
        <v>211467</v>
      </c>
      <c r="G155" s="123">
        <v>2</v>
      </c>
      <c r="H155" s="61">
        <f>+'Desmonte Infr. financiada'!H155+'Inversión 1 financiada'!H155+VÚ!H155+'Desmonte Infr. IAP'!H155+'TOTAL INVERSION IAP'!H155+'VÚ IAP'!H155+G155</f>
        <v>0</v>
      </c>
      <c r="I155" s="475">
        <f>+'Desmonte Infr. financiada'!I155+'Inversión 1 financiada'!I155+VÚ!I155+'Desmonte Infr. IAP'!I155+'TOTAL INVERSION IAP'!I155+'VÚ IAP'!I155+H155</f>
        <v>0</v>
      </c>
      <c r="J155" s="61">
        <f>+'Desmonte Infr. financiada'!J155+'Inversión 1 financiada'!J155+VÚ!J155+'Desmonte Infr. IAP'!J155+'TOTAL INVERSION IAP'!J155+'VÚ IAP'!J155+I155</f>
        <v>0</v>
      </c>
      <c r="K155" s="61">
        <f>+'Desmonte Infr. financiada'!K155+'Inversión 1 financiada'!K155+VÚ!K155+'Desmonte Infr. IAP'!K155+'TOTAL INVERSION IAP'!K155+'VÚ IAP'!K155+J155</f>
        <v>0</v>
      </c>
      <c r="L155" s="61">
        <f>+'Desmonte Infr. financiada'!L155+'Inversión 1 financiada'!L155+VÚ!L155+'Desmonte Infr. IAP'!L155+'TOTAL INVERSION IAP'!L155+'VÚ IAP'!L155+K155</f>
        <v>0</v>
      </c>
      <c r="M155" s="61">
        <f>+'Desmonte Infr. financiada'!M155+'Inversión 1 financiada'!M155+VÚ!M155+'Desmonte Infr. IAP'!M155+'TOTAL INVERSION IAP'!M155+'VÚ IAP'!M155+L155</f>
        <v>0</v>
      </c>
      <c r="N155" s="61">
        <f>+'Desmonte Infr. financiada'!N155+'Inversión 1 financiada'!N155+VÚ!N155+'Desmonte Infr. IAP'!N155+'TOTAL INVERSION IAP'!N155+'VÚ IAP'!N155+M155</f>
        <v>0</v>
      </c>
      <c r="O155" s="61">
        <f>+'Desmonte Infr. financiada'!O155+'Inversión 1 financiada'!O155+VÚ!O155+'Desmonte Infr. IAP'!O155+'TOTAL INVERSION IAP'!O155+'VÚ IAP'!O155+N155</f>
        <v>0</v>
      </c>
      <c r="P155" s="61">
        <f>+'Desmonte Infr. financiada'!P155+'Inversión 1 financiada'!P155+VÚ!P155+'Desmonte Infr. IAP'!P155+'TOTAL INVERSION IAP'!P155+'VÚ IAP'!P155+O155</f>
        <v>0</v>
      </c>
      <c r="Q155" s="61">
        <f>+'Desmonte Infr. financiada'!Q155+'Inversión 1 financiada'!Q155+VÚ!Q155+'Desmonte Infr. IAP'!Q155+'TOTAL INVERSION IAP'!Q155+'VÚ IAP'!Q155+P155</f>
        <v>0</v>
      </c>
      <c r="R155" s="61">
        <f>+'Desmonte Infr. financiada'!R155+'Inversión 1 financiada'!R155+VÚ!R155+'Desmonte Infr. IAP'!R155+'TOTAL INVERSION IAP'!R155+'VÚ IAP'!R155+Q155</f>
        <v>0</v>
      </c>
      <c r="S155" s="61">
        <f>+'Desmonte Infr. financiada'!S155+'Inversión 1 financiada'!S155+VÚ!S155+'Desmonte Infr. IAP'!S155+'TOTAL INVERSION IAP'!S155+'VÚ IAP'!S155+R155</f>
        <v>0</v>
      </c>
      <c r="T155" s="61">
        <f>+'Desmonte Infr. financiada'!T155+'Inversión 1 financiada'!T155+VÚ!T155+'Desmonte Infr. IAP'!T155+'TOTAL INVERSION IAP'!T155+'VÚ IAP'!T155+S155</f>
        <v>0</v>
      </c>
      <c r="U155" s="61">
        <f>+'Desmonte Infr. financiada'!U155+'Inversión 1 financiada'!U155+VÚ!U155+'Desmonte Infr. IAP'!U155+'TOTAL INVERSION IAP'!U155+'VÚ IAP'!U155+T155</f>
        <v>0</v>
      </c>
      <c r="V155" s="61">
        <f>+'Desmonte Infr. financiada'!V155+'Inversión 1 financiada'!V155+VÚ!V155+'Desmonte Infr. IAP'!V155+'TOTAL INVERSION IAP'!V155+'VÚ IAP'!V155+U155</f>
        <v>0</v>
      </c>
      <c r="W155" s="61">
        <f>+'Desmonte Infr. financiada'!W155+'Inversión 1 financiada'!W155+VÚ!W155+'Desmonte Infr. IAP'!W155+'TOTAL INVERSION IAP'!W155+'VÚ IAP'!W155+V155</f>
        <v>0</v>
      </c>
      <c r="X155" s="61">
        <f>+'Desmonte Infr. financiada'!X155+'Inversión 1 financiada'!X155+VÚ!X155+'Desmonte Infr. IAP'!X155+'TOTAL INVERSION IAP'!X155+'VÚ IAP'!X155+W155</f>
        <v>0</v>
      </c>
      <c r="Y155" s="61">
        <f>+'Desmonte Infr. financiada'!Y155+'Inversión 1 financiada'!Y155+VÚ!Y155+'Desmonte Infr. IAP'!Y155+'TOTAL INVERSION IAP'!Y155+'VÚ IAP'!Y155+X155</f>
        <v>0</v>
      </c>
      <c r="Z155" s="61">
        <f>+'Desmonte Infr. financiada'!Z155+'Inversión 1 financiada'!Z155+VÚ!Z155+'Desmonte Infr. IAP'!Z155+'TOTAL INVERSION IAP'!Z155+'VÚ IAP'!Z155+Y155</f>
        <v>0</v>
      </c>
      <c r="AA155" s="61">
        <f>+'Desmonte Infr. financiada'!AA155+'Inversión 1 financiada'!AA155+VÚ!AA155+'Desmonte Infr. IAP'!AA155+'TOTAL INVERSION IAP'!AA155+'VÚ IAP'!AA155+Z155</f>
        <v>0</v>
      </c>
      <c r="AB155" s="61">
        <f>+'Desmonte Infr. financiada'!AB155+'Inversión 1 financiada'!AB155+VÚ!AB155+'Desmonte Infr. IAP'!AB155+'TOTAL INVERSION IAP'!AB155+'VÚ IAP'!AB155+AA155</f>
        <v>0</v>
      </c>
      <c r="AC155" s="61">
        <f>+'Desmonte Infr. financiada'!AC155+'Inversión 1 financiada'!AC155+VÚ!AC155+'Desmonte Infr. IAP'!AC155+'TOTAL INVERSION IAP'!AC155+'VÚ IAP'!AC155+AB155</f>
        <v>0</v>
      </c>
      <c r="AD155" s="61">
        <f>+'Desmonte Infr. financiada'!AD155+'Inversión 1 financiada'!AD155+VÚ!AD155+'Desmonte Infr. IAP'!AD155+'TOTAL INVERSION IAP'!AD155+'VÚ IAP'!AD155+AC155</f>
        <v>0</v>
      </c>
      <c r="AE155" s="61">
        <f>+'Desmonte Infr. financiada'!AE155+'Inversión 1 financiada'!AE155+VÚ!AE155+'Desmonte Infr. IAP'!AE155+'TOTAL INVERSION IAP'!AE155+'VÚ IAP'!AE155+AD155</f>
        <v>0</v>
      </c>
      <c r="AF155" s="61">
        <f>+'Desmonte Infr. financiada'!AF155+'Inversión 1 financiada'!AF155+VÚ!AF155+'Desmonte Infr. IAP'!AF155+'TOTAL INVERSION IAP'!AF155+'VÚ IAP'!AF155+AE155</f>
        <v>0</v>
      </c>
      <c r="AG155" s="61">
        <f>+'Desmonte Infr. financiada'!AG155+'Inversión 1 financiada'!AG155+VÚ!AG155+'Desmonte Infr. IAP'!AG155+'TOTAL INVERSION IAP'!AG155+'VÚ IAP'!AG155+AF155</f>
        <v>0</v>
      </c>
      <c r="AH155" s="61">
        <f>+'Desmonte Infr. financiada'!AH155+'Inversión 1 financiada'!AH155+VÚ!AH155+'Desmonte Infr. IAP'!AH155+'TOTAL INVERSION IAP'!AH155+'VÚ IAP'!AH155+AG155</f>
        <v>0</v>
      </c>
      <c r="AI155" s="61">
        <f>+'Desmonte Infr. financiada'!AI155+'Inversión 1 financiada'!AI155+VÚ!AI155+'Desmonte Infr. IAP'!AI155+'TOTAL INVERSION IAP'!AI155+'VÚ IAP'!AI155+AH155</f>
        <v>0</v>
      </c>
      <c r="AJ155" s="61">
        <f>+'Desmonte Infr. financiada'!AJ155+'Inversión 1 financiada'!AJ155+VÚ!AJ155+'Desmonte Infr. IAP'!AJ155+'TOTAL INVERSION IAP'!AJ155+'VÚ IAP'!AJ155+AI155</f>
        <v>0</v>
      </c>
      <c r="AK155" s="61">
        <f>+'Desmonte Infr. financiada'!AK155+'Inversión 1 financiada'!AK155+VÚ!AK155+'Desmonte Infr. IAP'!AK155+'TOTAL INVERSION IAP'!AK155+'VÚ IAP'!AK155+AJ155</f>
        <v>0</v>
      </c>
    </row>
    <row r="156" spans="2:37" hidden="1" x14ac:dyDescent="0.25">
      <c r="B156" s="469" t="s">
        <v>582</v>
      </c>
      <c r="C156" s="62" t="str">
        <f>+VLOOKUP(B156,'resumen UCAP'!$A$5:$O$329,2,0)</f>
        <v>ETIQUETA LUMINARIA LED 38W</v>
      </c>
      <c r="D156" s="63">
        <f>+'Desmonte Infr. financiada'!D156</f>
        <v>38</v>
      </c>
      <c r="E156" s="63" t="str">
        <f>+VLOOKUP(B156,'resumen UCAP'!$A$5:$O$329,3,0)</f>
        <v>Un</v>
      </c>
      <c r="F156" s="64">
        <f>+VLOOKUP(B156,'resumen UCAP'!$A$5:$O$329,15,0)</f>
        <v>1989070</v>
      </c>
      <c r="G156" s="61">
        <v>2</v>
      </c>
      <c r="H156" s="61">
        <f>+'Desmonte Infr. financiada'!H156+'Inversión 1 financiada'!H156+VÚ!H156+'Desmonte Infr. IAP'!H156+'TOTAL INVERSION IAP'!H156+'VÚ IAP'!H156+G156</f>
        <v>2</v>
      </c>
      <c r="I156" s="475">
        <f>+'Desmonte Infr. financiada'!I156+'Inversión 1 financiada'!I156+VÚ!I156+'Desmonte Infr. IAP'!I156+'TOTAL INVERSION IAP'!I156+'VÚ IAP'!I156+H156</f>
        <v>2</v>
      </c>
      <c r="J156" s="61">
        <f>+'Desmonte Infr. financiada'!J156+'Inversión 1 financiada'!J156+VÚ!J156+'Desmonte Infr. IAP'!J156+'TOTAL INVERSION IAP'!J156+'VÚ IAP'!J156+I156</f>
        <v>2</v>
      </c>
      <c r="K156" s="61">
        <f>+'Desmonte Infr. financiada'!K156+'Inversión 1 financiada'!K156+VÚ!K156+'Desmonte Infr. IAP'!K156+'TOTAL INVERSION IAP'!K156+'VÚ IAP'!K156+J156</f>
        <v>2</v>
      </c>
      <c r="L156" s="61">
        <f>+'Desmonte Infr. financiada'!L156+'Inversión 1 financiada'!L156+VÚ!L156+'Desmonte Infr. IAP'!L156+'TOTAL INVERSION IAP'!L156+'VÚ IAP'!L156+K156</f>
        <v>2</v>
      </c>
      <c r="M156" s="61">
        <f>+'Desmonte Infr. financiada'!M156+'Inversión 1 financiada'!M156+VÚ!M156+'Desmonte Infr. IAP'!M156+'TOTAL INVERSION IAP'!M156+'VÚ IAP'!M156+L156</f>
        <v>2</v>
      </c>
      <c r="N156" s="61">
        <f>+'Desmonte Infr. financiada'!N156+'Inversión 1 financiada'!N156+VÚ!N156+'Desmonte Infr. IAP'!N156+'TOTAL INVERSION IAP'!N156+'VÚ IAP'!N156+M156</f>
        <v>2</v>
      </c>
      <c r="O156" s="61">
        <f>+'Desmonte Infr. financiada'!O156+'Inversión 1 financiada'!O156+VÚ!O156+'Desmonte Infr. IAP'!O156+'TOTAL INVERSION IAP'!O156+'VÚ IAP'!O156+N156</f>
        <v>2</v>
      </c>
      <c r="P156" s="61">
        <f>+'Desmonte Infr. financiada'!P156+'Inversión 1 financiada'!P156+VÚ!P156+'Desmonte Infr. IAP'!P156+'TOTAL INVERSION IAP'!P156+'VÚ IAP'!P156+O156</f>
        <v>2</v>
      </c>
      <c r="Q156" s="61">
        <f>+'Desmonte Infr. financiada'!Q156+'Inversión 1 financiada'!Q156+VÚ!Q156+'Desmonte Infr. IAP'!Q156+'TOTAL INVERSION IAP'!Q156+'VÚ IAP'!Q156+P156</f>
        <v>2</v>
      </c>
      <c r="R156" s="61">
        <f>+'Desmonte Infr. financiada'!R156+'Inversión 1 financiada'!R156+VÚ!R156+'Desmonte Infr. IAP'!R156+'TOTAL INVERSION IAP'!R156+'VÚ IAP'!R156+Q156</f>
        <v>2</v>
      </c>
      <c r="S156" s="61">
        <f>+'Desmonte Infr. financiada'!S156+'Inversión 1 financiada'!S156+VÚ!S156+'Desmonte Infr. IAP'!S156+'TOTAL INVERSION IAP'!S156+'VÚ IAP'!S156+R156</f>
        <v>2</v>
      </c>
      <c r="T156" s="61">
        <f>+'Desmonte Infr. financiada'!T156+'Inversión 1 financiada'!T156+VÚ!T156+'Desmonte Infr. IAP'!T156+'TOTAL INVERSION IAP'!T156+'VÚ IAP'!T156+S156</f>
        <v>2</v>
      </c>
      <c r="U156" s="61">
        <f>+'Desmonte Infr. financiada'!U156+'Inversión 1 financiada'!U156+VÚ!U156+'Desmonte Infr. IAP'!U156+'TOTAL INVERSION IAP'!U156+'VÚ IAP'!U156+T156</f>
        <v>2</v>
      </c>
      <c r="V156" s="61">
        <f>+'Desmonte Infr. financiada'!V156+'Inversión 1 financiada'!V156+VÚ!V156+'Desmonte Infr. IAP'!V156+'TOTAL INVERSION IAP'!V156+'VÚ IAP'!V156+U156</f>
        <v>2</v>
      </c>
      <c r="W156" s="61">
        <f>+'Desmonte Infr. financiada'!W156+'Inversión 1 financiada'!W156+VÚ!W156+'Desmonte Infr. IAP'!W156+'TOTAL INVERSION IAP'!W156+'VÚ IAP'!W156+V156</f>
        <v>0</v>
      </c>
      <c r="X156" s="61">
        <f>+'Desmonte Infr. financiada'!X156+'Inversión 1 financiada'!X156+VÚ!X156+'Desmonte Infr. IAP'!X156+'TOTAL INVERSION IAP'!X156+'VÚ IAP'!X156+W156</f>
        <v>0</v>
      </c>
      <c r="Y156" s="61">
        <f>+'Desmonte Infr. financiada'!Y156+'Inversión 1 financiada'!Y156+VÚ!Y156+'Desmonte Infr. IAP'!Y156+'TOTAL INVERSION IAP'!Y156+'VÚ IAP'!Y156+X156</f>
        <v>0</v>
      </c>
      <c r="Z156" s="61">
        <f>+'Desmonte Infr. financiada'!Z156+'Inversión 1 financiada'!Z156+VÚ!Z156+'Desmonte Infr. IAP'!Z156+'TOTAL INVERSION IAP'!Z156+'VÚ IAP'!Z156+Y156</f>
        <v>0</v>
      </c>
      <c r="AA156" s="61">
        <f>+'Desmonte Infr. financiada'!AA156+'Inversión 1 financiada'!AA156+VÚ!AA156+'Desmonte Infr. IAP'!AA156+'TOTAL INVERSION IAP'!AA156+'VÚ IAP'!AA156+Z156</f>
        <v>0</v>
      </c>
      <c r="AB156" s="61">
        <f>+'Desmonte Infr. financiada'!AB156+'Inversión 1 financiada'!AB156+VÚ!AB156+'Desmonte Infr. IAP'!AB156+'TOTAL INVERSION IAP'!AB156+'VÚ IAP'!AB156+AA156</f>
        <v>0</v>
      </c>
      <c r="AC156" s="61">
        <f>+'Desmonte Infr. financiada'!AC156+'Inversión 1 financiada'!AC156+VÚ!AC156+'Desmonte Infr. IAP'!AC156+'TOTAL INVERSION IAP'!AC156+'VÚ IAP'!AC156+AB156</f>
        <v>0</v>
      </c>
      <c r="AD156" s="61">
        <f>+'Desmonte Infr. financiada'!AD156+'Inversión 1 financiada'!AD156+VÚ!AD156+'Desmonte Infr. IAP'!AD156+'TOTAL INVERSION IAP'!AD156+'VÚ IAP'!AD156+AC156</f>
        <v>0</v>
      </c>
      <c r="AE156" s="61">
        <f>+'Desmonte Infr. financiada'!AE156+'Inversión 1 financiada'!AE156+VÚ!AE156+'Desmonte Infr. IAP'!AE156+'TOTAL INVERSION IAP'!AE156+'VÚ IAP'!AE156+AD156</f>
        <v>0</v>
      </c>
      <c r="AF156" s="61">
        <f>+'Desmonte Infr. financiada'!AF156+'Inversión 1 financiada'!AF156+VÚ!AF156+'Desmonte Infr. IAP'!AF156+'TOTAL INVERSION IAP'!AF156+'VÚ IAP'!AF156+AE156</f>
        <v>0</v>
      </c>
      <c r="AG156" s="61">
        <f>+'Desmonte Infr. financiada'!AG156+'Inversión 1 financiada'!AG156+VÚ!AG156+'Desmonte Infr. IAP'!AG156+'TOTAL INVERSION IAP'!AG156+'VÚ IAP'!AG156+AF156</f>
        <v>0</v>
      </c>
      <c r="AH156" s="61">
        <f>+'Desmonte Infr. financiada'!AH156+'Inversión 1 financiada'!AH156+VÚ!AH156+'Desmonte Infr. IAP'!AH156+'TOTAL INVERSION IAP'!AH156+'VÚ IAP'!AH156+AG156</f>
        <v>0</v>
      </c>
      <c r="AI156" s="61">
        <f>+'Desmonte Infr. financiada'!AI156+'Inversión 1 financiada'!AI156+VÚ!AI156+'Desmonte Infr. IAP'!AI156+'TOTAL INVERSION IAP'!AI156+'VÚ IAP'!AI156+AH156</f>
        <v>0</v>
      </c>
      <c r="AJ156" s="61">
        <f>+'Desmonte Infr. financiada'!AJ156+'Inversión 1 financiada'!AJ156+VÚ!AJ156+'Desmonte Infr. IAP'!AJ156+'TOTAL INVERSION IAP'!AJ156+'VÚ IAP'!AJ156+AI156</f>
        <v>0</v>
      </c>
      <c r="AK156" s="61">
        <f>+'Desmonte Infr. financiada'!AK156+'Inversión 1 financiada'!AK156+VÚ!AK156+'Desmonte Infr. IAP'!AK156+'TOTAL INVERSION IAP'!AK156+'VÚ IAP'!AK156+AJ156</f>
        <v>0</v>
      </c>
    </row>
    <row r="157" spans="2:37" hidden="1" x14ac:dyDescent="0.25">
      <c r="B157" s="469" t="s">
        <v>583</v>
      </c>
      <c r="C157" s="62" t="str">
        <f>+VLOOKUP(B157,'resumen UCAP'!$A$5:$O$329,2,0)</f>
        <v>LUMINARIA LED 38W SEGUNDA</v>
      </c>
      <c r="D157" s="63">
        <f>+'Desmonte Infr. financiada'!D157</f>
        <v>38</v>
      </c>
      <c r="E157" s="63" t="str">
        <f>+VLOOKUP(B157,'resumen UCAP'!$A$5:$O$329,3,0)</f>
        <v>Un</v>
      </c>
      <c r="F157" s="64">
        <f>+VLOOKUP(B157,'resumen UCAP'!$A$5:$O$329,15,0)</f>
        <v>1989070</v>
      </c>
      <c r="G157" s="61">
        <v>1</v>
      </c>
      <c r="H157" s="61">
        <f>+'Desmonte Infr. financiada'!H157+'Inversión 1 financiada'!H157+VÚ!H157+'Desmonte Infr. IAP'!H157+'TOTAL INVERSION IAP'!H157+'VÚ IAP'!H157+G157</f>
        <v>1</v>
      </c>
      <c r="I157" s="475">
        <f>+'Desmonte Infr. financiada'!I157+'Inversión 1 financiada'!I157+VÚ!I157+'Desmonte Infr. IAP'!I157+'TOTAL INVERSION IAP'!I157+'VÚ IAP'!I157+H157</f>
        <v>1</v>
      </c>
      <c r="J157" s="61">
        <f>+'Desmonte Infr. financiada'!J157+'Inversión 1 financiada'!J157+VÚ!J157+'Desmonte Infr. IAP'!J157+'TOTAL INVERSION IAP'!J157+'VÚ IAP'!J157+I157</f>
        <v>1</v>
      </c>
      <c r="K157" s="61">
        <f>+'Desmonte Infr. financiada'!K157+'Inversión 1 financiada'!K157+VÚ!K157+'Desmonte Infr. IAP'!K157+'TOTAL INVERSION IAP'!K157+'VÚ IAP'!K157+J157</f>
        <v>1</v>
      </c>
      <c r="L157" s="61">
        <f>+'Desmonte Infr. financiada'!L157+'Inversión 1 financiada'!L157+VÚ!L157+'Desmonte Infr. IAP'!L157+'TOTAL INVERSION IAP'!L157+'VÚ IAP'!L157+K157</f>
        <v>1</v>
      </c>
      <c r="M157" s="61">
        <f>+'Desmonte Infr. financiada'!M157+'Inversión 1 financiada'!M157+VÚ!M157+'Desmonte Infr. IAP'!M157+'TOTAL INVERSION IAP'!M157+'VÚ IAP'!M157+L157</f>
        <v>1</v>
      </c>
      <c r="N157" s="61">
        <f>+'Desmonte Infr. financiada'!N157+'Inversión 1 financiada'!N157+VÚ!N157+'Desmonte Infr. IAP'!N157+'TOTAL INVERSION IAP'!N157+'VÚ IAP'!N157+M157</f>
        <v>1</v>
      </c>
      <c r="O157" s="61">
        <f>+'Desmonte Infr. financiada'!O157+'Inversión 1 financiada'!O157+VÚ!O157+'Desmonte Infr. IAP'!O157+'TOTAL INVERSION IAP'!O157+'VÚ IAP'!O157+N157</f>
        <v>1</v>
      </c>
      <c r="P157" s="61">
        <f>+'Desmonte Infr. financiada'!P157+'Inversión 1 financiada'!P157+VÚ!P157+'Desmonte Infr. IAP'!P157+'TOTAL INVERSION IAP'!P157+'VÚ IAP'!P157+O157</f>
        <v>1</v>
      </c>
      <c r="Q157" s="61">
        <f>+'Desmonte Infr. financiada'!Q157+'Inversión 1 financiada'!Q157+VÚ!Q157+'Desmonte Infr. IAP'!Q157+'TOTAL INVERSION IAP'!Q157+'VÚ IAP'!Q157+P157</f>
        <v>1</v>
      </c>
      <c r="R157" s="61">
        <f>+'Desmonte Infr. financiada'!R157+'Inversión 1 financiada'!R157+VÚ!R157+'Desmonte Infr. IAP'!R157+'TOTAL INVERSION IAP'!R157+'VÚ IAP'!R157+Q157</f>
        <v>1</v>
      </c>
      <c r="S157" s="61">
        <f>+'Desmonte Infr. financiada'!S157+'Inversión 1 financiada'!S157+VÚ!S157+'Desmonte Infr. IAP'!S157+'TOTAL INVERSION IAP'!S157+'VÚ IAP'!S157+R157</f>
        <v>1</v>
      </c>
      <c r="T157" s="61">
        <f>+'Desmonte Infr. financiada'!T157+'Inversión 1 financiada'!T157+VÚ!T157+'Desmonte Infr. IAP'!T157+'TOTAL INVERSION IAP'!T157+'VÚ IAP'!T157+S157</f>
        <v>1</v>
      </c>
      <c r="U157" s="61">
        <f>+'Desmonte Infr. financiada'!U157+'Inversión 1 financiada'!U157+VÚ!U157+'Desmonte Infr. IAP'!U157+'TOTAL INVERSION IAP'!U157+'VÚ IAP'!U157+T157</f>
        <v>1</v>
      </c>
      <c r="V157" s="61">
        <f>+'Desmonte Infr. financiada'!V157+'Inversión 1 financiada'!V157+VÚ!V157+'Desmonte Infr. IAP'!V157+'TOTAL INVERSION IAP'!V157+'VÚ IAP'!V157+U157</f>
        <v>1</v>
      </c>
      <c r="W157" s="61">
        <f>+'Desmonte Infr. financiada'!W157+'Inversión 1 financiada'!W157+VÚ!W157+'Desmonte Infr. IAP'!W157+'TOTAL INVERSION IAP'!W157+'VÚ IAP'!W157+V157</f>
        <v>0</v>
      </c>
      <c r="X157" s="61">
        <f>+'Desmonte Infr. financiada'!X157+'Inversión 1 financiada'!X157+VÚ!X157+'Desmonte Infr. IAP'!X157+'TOTAL INVERSION IAP'!X157+'VÚ IAP'!X157+W157</f>
        <v>0</v>
      </c>
      <c r="Y157" s="61">
        <f>+'Desmonte Infr. financiada'!Y157+'Inversión 1 financiada'!Y157+VÚ!Y157+'Desmonte Infr. IAP'!Y157+'TOTAL INVERSION IAP'!Y157+'VÚ IAP'!Y157+X157</f>
        <v>0</v>
      </c>
      <c r="Z157" s="61">
        <f>+'Desmonte Infr. financiada'!Z157+'Inversión 1 financiada'!Z157+VÚ!Z157+'Desmonte Infr. IAP'!Z157+'TOTAL INVERSION IAP'!Z157+'VÚ IAP'!Z157+Y157</f>
        <v>0</v>
      </c>
      <c r="AA157" s="61">
        <f>+'Desmonte Infr. financiada'!AA157+'Inversión 1 financiada'!AA157+VÚ!AA157+'Desmonte Infr. IAP'!AA157+'TOTAL INVERSION IAP'!AA157+'VÚ IAP'!AA157+Z157</f>
        <v>0</v>
      </c>
      <c r="AB157" s="61">
        <f>+'Desmonte Infr. financiada'!AB157+'Inversión 1 financiada'!AB157+VÚ!AB157+'Desmonte Infr. IAP'!AB157+'TOTAL INVERSION IAP'!AB157+'VÚ IAP'!AB157+AA157</f>
        <v>0</v>
      </c>
      <c r="AC157" s="61">
        <f>+'Desmonte Infr. financiada'!AC157+'Inversión 1 financiada'!AC157+VÚ!AC157+'Desmonte Infr. IAP'!AC157+'TOTAL INVERSION IAP'!AC157+'VÚ IAP'!AC157+AB157</f>
        <v>0</v>
      </c>
      <c r="AD157" s="61">
        <f>+'Desmonte Infr. financiada'!AD157+'Inversión 1 financiada'!AD157+VÚ!AD157+'Desmonte Infr. IAP'!AD157+'TOTAL INVERSION IAP'!AD157+'VÚ IAP'!AD157+AC157</f>
        <v>0</v>
      </c>
      <c r="AE157" s="61">
        <f>+'Desmonte Infr. financiada'!AE157+'Inversión 1 financiada'!AE157+VÚ!AE157+'Desmonte Infr. IAP'!AE157+'TOTAL INVERSION IAP'!AE157+'VÚ IAP'!AE157+AD157</f>
        <v>0</v>
      </c>
      <c r="AF157" s="61">
        <f>+'Desmonte Infr. financiada'!AF157+'Inversión 1 financiada'!AF157+VÚ!AF157+'Desmonte Infr. IAP'!AF157+'TOTAL INVERSION IAP'!AF157+'VÚ IAP'!AF157+AE157</f>
        <v>0</v>
      </c>
      <c r="AG157" s="61">
        <f>+'Desmonte Infr. financiada'!AG157+'Inversión 1 financiada'!AG157+VÚ!AG157+'Desmonte Infr. IAP'!AG157+'TOTAL INVERSION IAP'!AG157+'VÚ IAP'!AG157+AF157</f>
        <v>0</v>
      </c>
      <c r="AH157" s="61">
        <f>+'Desmonte Infr. financiada'!AH157+'Inversión 1 financiada'!AH157+VÚ!AH157+'Desmonte Infr. IAP'!AH157+'TOTAL INVERSION IAP'!AH157+'VÚ IAP'!AH157+AG157</f>
        <v>0</v>
      </c>
      <c r="AI157" s="61">
        <f>+'Desmonte Infr. financiada'!AI157+'Inversión 1 financiada'!AI157+VÚ!AI157+'Desmonte Infr. IAP'!AI157+'TOTAL INVERSION IAP'!AI157+'VÚ IAP'!AI157+AH157</f>
        <v>0</v>
      </c>
      <c r="AJ157" s="61">
        <f>+'Desmonte Infr. financiada'!AJ157+'Inversión 1 financiada'!AJ157+VÚ!AJ157+'Desmonte Infr. IAP'!AJ157+'TOTAL INVERSION IAP'!AJ157+'VÚ IAP'!AJ157+AI157</f>
        <v>0</v>
      </c>
      <c r="AK157" s="61">
        <f>+'Desmonte Infr. financiada'!AK157+'Inversión 1 financiada'!AK157+VÚ!AK157+'Desmonte Infr. IAP'!AK157+'TOTAL INVERSION IAP'!AK157+'VÚ IAP'!AK157+AJ157</f>
        <v>0</v>
      </c>
    </row>
    <row r="158" spans="2:37" hidden="1" x14ac:dyDescent="0.25">
      <c r="B158" s="469" t="s">
        <v>584</v>
      </c>
      <c r="C158" s="62" t="str">
        <f>+VLOOKUP(B158,'resumen UCAP'!$A$5:$O$329,2,0)</f>
        <v>LUMINARIA LED 38W YOA</v>
      </c>
      <c r="D158" s="63">
        <f>+'Desmonte Infr. financiada'!D158</f>
        <v>38</v>
      </c>
      <c r="E158" s="63" t="str">
        <f>+VLOOKUP(B158,'resumen UCAP'!$A$5:$O$329,3,0)</f>
        <v>Un</v>
      </c>
      <c r="F158" s="64">
        <f>+VLOOKUP(B158,'resumen UCAP'!$A$5:$O$329,15,0)</f>
        <v>1989070</v>
      </c>
      <c r="G158" s="61">
        <v>4</v>
      </c>
      <c r="H158" s="61">
        <f>+'Desmonte Infr. financiada'!H158+'Inversión 1 financiada'!H158+VÚ!H158+'Desmonte Infr. IAP'!H158+'TOTAL INVERSION IAP'!H158+'VÚ IAP'!H158+G158</f>
        <v>4</v>
      </c>
      <c r="I158" s="475">
        <f>+'Desmonte Infr. financiada'!I158+'Inversión 1 financiada'!I158+VÚ!I158+'Desmonte Infr. IAP'!I158+'TOTAL INVERSION IAP'!I158+'VÚ IAP'!I158+H158</f>
        <v>4</v>
      </c>
      <c r="J158" s="61">
        <f>+'Desmonte Infr. financiada'!J158+'Inversión 1 financiada'!J158+VÚ!J158+'Desmonte Infr. IAP'!J158+'TOTAL INVERSION IAP'!J158+'VÚ IAP'!J158+I158</f>
        <v>4</v>
      </c>
      <c r="K158" s="61">
        <f>+'Desmonte Infr. financiada'!K158+'Inversión 1 financiada'!K158+VÚ!K158+'Desmonte Infr. IAP'!K158+'TOTAL INVERSION IAP'!K158+'VÚ IAP'!K158+J158</f>
        <v>4</v>
      </c>
      <c r="L158" s="61">
        <f>+'Desmonte Infr. financiada'!L158+'Inversión 1 financiada'!L158+VÚ!L158+'Desmonte Infr. IAP'!L158+'TOTAL INVERSION IAP'!L158+'VÚ IAP'!L158+K158</f>
        <v>4</v>
      </c>
      <c r="M158" s="61">
        <f>+'Desmonte Infr. financiada'!M158+'Inversión 1 financiada'!M158+VÚ!M158+'Desmonte Infr. IAP'!M158+'TOTAL INVERSION IAP'!M158+'VÚ IAP'!M158+L158</f>
        <v>4</v>
      </c>
      <c r="N158" s="61">
        <f>+'Desmonte Infr. financiada'!N158+'Inversión 1 financiada'!N158+VÚ!N158+'Desmonte Infr. IAP'!N158+'TOTAL INVERSION IAP'!N158+'VÚ IAP'!N158+M158</f>
        <v>4</v>
      </c>
      <c r="O158" s="61">
        <f>+'Desmonte Infr. financiada'!O158+'Inversión 1 financiada'!O158+VÚ!O158+'Desmonte Infr. IAP'!O158+'TOTAL INVERSION IAP'!O158+'VÚ IAP'!O158+N158</f>
        <v>4</v>
      </c>
      <c r="P158" s="61">
        <f>+'Desmonte Infr. financiada'!P158+'Inversión 1 financiada'!P158+VÚ!P158+'Desmonte Infr. IAP'!P158+'TOTAL INVERSION IAP'!P158+'VÚ IAP'!P158+O158</f>
        <v>4</v>
      </c>
      <c r="Q158" s="61">
        <f>+'Desmonte Infr. financiada'!Q158+'Inversión 1 financiada'!Q158+VÚ!Q158+'Desmonte Infr. IAP'!Q158+'TOTAL INVERSION IAP'!Q158+'VÚ IAP'!Q158+P158</f>
        <v>4</v>
      </c>
      <c r="R158" s="61">
        <f>+'Desmonte Infr. financiada'!R158+'Inversión 1 financiada'!R158+VÚ!R158+'Desmonte Infr. IAP'!R158+'TOTAL INVERSION IAP'!R158+'VÚ IAP'!R158+Q158</f>
        <v>4</v>
      </c>
      <c r="S158" s="61">
        <f>+'Desmonte Infr. financiada'!S158+'Inversión 1 financiada'!S158+VÚ!S158+'Desmonte Infr. IAP'!S158+'TOTAL INVERSION IAP'!S158+'VÚ IAP'!S158+R158</f>
        <v>4</v>
      </c>
      <c r="T158" s="61">
        <f>+'Desmonte Infr. financiada'!T158+'Inversión 1 financiada'!T158+VÚ!T158+'Desmonte Infr. IAP'!T158+'TOTAL INVERSION IAP'!T158+'VÚ IAP'!T158+S158</f>
        <v>4</v>
      </c>
      <c r="U158" s="61">
        <f>+'Desmonte Infr. financiada'!U158+'Inversión 1 financiada'!U158+VÚ!U158+'Desmonte Infr. IAP'!U158+'TOTAL INVERSION IAP'!U158+'VÚ IAP'!U158+T158</f>
        <v>4</v>
      </c>
      <c r="V158" s="61">
        <f>+'Desmonte Infr. financiada'!V158+'Inversión 1 financiada'!V158+VÚ!V158+'Desmonte Infr. IAP'!V158+'TOTAL INVERSION IAP'!V158+'VÚ IAP'!V158+U158</f>
        <v>4</v>
      </c>
      <c r="W158" s="61">
        <f>+'Desmonte Infr. financiada'!W158+'Inversión 1 financiada'!W158+VÚ!W158+'Desmonte Infr. IAP'!W158+'TOTAL INVERSION IAP'!W158+'VÚ IAP'!W158+V158</f>
        <v>0</v>
      </c>
      <c r="X158" s="61">
        <f>+'Desmonte Infr. financiada'!X158+'Inversión 1 financiada'!X158+VÚ!X158+'Desmonte Infr. IAP'!X158+'TOTAL INVERSION IAP'!X158+'VÚ IAP'!X158+W158</f>
        <v>0</v>
      </c>
      <c r="Y158" s="61">
        <f>+'Desmonte Infr. financiada'!Y158+'Inversión 1 financiada'!Y158+VÚ!Y158+'Desmonte Infr. IAP'!Y158+'TOTAL INVERSION IAP'!Y158+'VÚ IAP'!Y158+X158</f>
        <v>0</v>
      </c>
      <c r="Z158" s="61">
        <f>+'Desmonte Infr. financiada'!Z158+'Inversión 1 financiada'!Z158+VÚ!Z158+'Desmonte Infr. IAP'!Z158+'TOTAL INVERSION IAP'!Z158+'VÚ IAP'!Z158+Y158</f>
        <v>0</v>
      </c>
      <c r="AA158" s="61">
        <f>+'Desmonte Infr. financiada'!AA158+'Inversión 1 financiada'!AA158+VÚ!AA158+'Desmonte Infr. IAP'!AA158+'TOTAL INVERSION IAP'!AA158+'VÚ IAP'!AA158+Z158</f>
        <v>0</v>
      </c>
      <c r="AB158" s="61">
        <f>+'Desmonte Infr. financiada'!AB158+'Inversión 1 financiada'!AB158+VÚ!AB158+'Desmonte Infr. IAP'!AB158+'TOTAL INVERSION IAP'!AB158+'VÚ IAP'!AB158+AA158</f>
        <v>0</v>
      </c>
      <c r="AC158" s="61">
        <f>+'Desmonte Infr. financiada'!AC158+'Inversión 1 financiada'!AC158+VÚ!AC158+'Desmonte Infr. IAP'!AC158+'TOTAL INVERSION IAP'!AC158+'VÚ IAP'!AC158+AB158</f>
        <v>0</v>
      </c>
      <c r="AD158" s="61">
        <f>+'Desmonte Infr. financiada'!AD158+'Inversión 1 financiada'!AD158+VÚ!AD158+'Desmonte Infr. IAP'!AD158+'TOTAL INVERSION IAP'!AD158+'VÚ IAP'!AD158+AC158</f>
        <v>0</v>
      </c>
      <c r="AE158" s="61">
        <f>+'Desmonte Infr. financiada'!AE158+'Inversión 1 financiada'!AE158+VÚ!AE158+'Desmonte Infr. IAP'!AE158+'TOTAL INVERSION IAP'!AE158+'VÚ IAP'!AE158+AD158</f>
        <v>0</v>
      </c>
      <c r="AF158" s="61">
        <f>+'Desmonte Infr. financiada'!AF158+'Inversión 1 financiada'!AF158+VÚ!AF158+'Desmonte Infr. IAP'!AF158+'TOTAL INVERSION IAP'!AF158+'VÚ IAP'!AF158+AE158</f>
        <v>0</v>
      </c>
      <c r="AG158" s="61">
        <f>+'Desmonte Infr. financiada'!AG158+'Inversión 1 financiada'!AG158+VÚ!AG158+'Desmonte Infr. IAP'!AG158+'TOTAL INVERSION IAP'!AG158+'VÚ IAP'!AG158+AF158</f>
        <v>0</v>
      </c>
      <c r="AH158" s="61">
        <f>+'Desmonte Infr. financiada'!AH158+'Inversión 1 financiada'!AH158+VÚ!AH158+'Desmonte Infr. IAP'!AH158+'TOTAL INVERSION IAP'!AH158+'VÚ IAP'!AH158+AG158</f>
        <v>0</v>
      </c>
      <c r="AI158" s="61">
        <f>+'Desmonte Infr. financiada'!AI158+'Inversión 1 financiada'!AI158+VÚ!AI158+'Desmonte Infr. IAP'!AI158+'TOTAL INVERSION IAP'!AI158+'VÚ IAP'!AI158+AH158</f>
        <v>0</v>
      </c>
      <c r="AJ158" s="61">
        <f>+'Desmonte Infr. financiada'!AJ158+'Inversión 1 financiada'!AJ158+VÚ!AJ158+'Desmonte Infr. IAP'!AJ158+'TOTAL INVERSION IAP'!AJ158+'VÚ IAP'!AJ158+AI158</f>
        <v>0</v>
      </c>
      <c r="AK158" s="61">
        <f>+'Desmonte Infr. financiada'!AK158+'Inversión 1 financiada'!AK158+VÚ!AK158+'Desmonte Infr. IAP'!AK158+'TOTAL INVERSION IAP'!AK158+'VÚ IAP'!AK158+AJ158</f>
        <v>0</v>
      </c>
    </row>
    <row r="159" spans="2:37" hidden="1" x14ac:dyDescent="0.25">
      <c r="B159" s="469" t="s">
        <v>585</v>
      </c>
      <c r="C159" s="62" t="str">
        <f>+VLOOKUP(B159,'resumen UCAP'!$A$5:$O$329,2,0)</f>
        <v>LUMINARIA LED 39W SEGUNDA</v>
      </c>
      <c r="D159" s="63">
        <f>+'Desmonte Infr. financiada'!D159</f>
        <v>39</v>
      </c>
      <c r="E159" s="63" t="str">
        <f>+VLOOKUP(B159,'resumen UCAP'!$A$5:$O$329,3,0)</f>
        <v>Un</v>
      </c>
      <c r="F159" s="64">
        <f>+VLOOKUP(B159,'resumen UCAP'!$A$5:$O$329,15,0)</f>
        <v>803602</v>
      </c>
      <c r="G159" s="61">
        <v>1</v>
      </c>
      <c r="H159" s="61">
        <f>+'Desmonte Infr. financiada'!H159+'Inversión 1 financiada'!H159+VÚ!H159+'Desmonte Infr. IAP'!H159+'TOTAL INVERSION IAP'!H159+'VÚ IAP'!H159+G159</f>
        <v>1</v>
      </c>
      <c r="I159" s="475">
        <f>+'Desmonte Infr. financiada'!I159+'Inversión 1 financiada'!I159+VÚ!I159+'Desmonte Infr. IAP'!I159+'TOTAL INVERSION IAP'!I159+'VÚ IAP'!I159+H159</f>
        <v>1</v>
      </c>
      <c r="J159" s="61">
        <f>+'Desmonte Infr. financiada'!J159+'Inversión 1 financiada'!J159+VÚ!J159+'Desmonte Infr. IAP'!J159+'TOTAL INVERSION IAP'!J159+'VÚ IAP'!J159+I159</f>
        <v>1</v>
      </c>
      <c r="K159" s="61">
        <f>+'Desmonte Infr. financiada'!K159+'Inversión 1 financiada'!K159+VÚ!K159+'Desmonte Infr. IAP'!K159+'TOTAL INVERSION IAP'!K159+'VÚ IAP'!K159+J159</f>
        <v>1</v>
      </c>
      <c r="L159" s="61">
        <f>+'Desmonte Infr. financiada'!L159+'Inversión 1 financiada'!L159+VÚ!L159+'Desmonte Infr. IAP'!L159+'TOTAL INVERSION IAP'!L159+'VÚ IAP'!L159+K159</f>
        <v>1</v>
      </c>
      <c r="M159" s="61">
        <f>+'Desmonte Infr. financiada'!M159+'Inversión 1 financiada'!M159+VÚ!M159+'Desmonte Infr. IAP'!M159+'TOTAL INVERSION IAP'!M159+'VÚ IAP'!M159+L159</f>
        <v>1</v>
      </c>
      <c r="N159" s="61">
        <f>+'Desmonte Infr. financiada'!N159+'Inversión 1 financiada'!N159+VÚ!N159+'Desmonte Infr. IAP'!N159+'TOTAL INVERSION IAP'!N159+'VÚ IAP'!N159+M159</f>
        <v>1</v>
      </c>
      <c r="O159" s="61">
        <f>+'Desmonte Infr. financiada'!O159+'Inversión 1 financiada'!O159+VÚ!O159+'Desmonte Infr. IAP'!O159+'TOTAL INVERSION IAP'!O159+'VÚ IAP'!O159+N159</f>
        <v>1</v>
      </c>
      <c r="P159" s="61">
        <f>+'Desmonte Infr. financiada'!P159+'Inversión 1 financiada'!P159+VÚ!P159+'Desmonte Infr. IAP'!P159+'TOTAL INVERSION IAP'!P159+'VÚ IAP'!P159+O159</f>
        <v>1</v>
      </c>
      <c r="Q159" s="61">
        <f>+'Desmonte Infr. financiada'!Q159+'Inversión 1 financiada'!Q159+VÚ!Q159+'Desmonte Infr. IAP'!Q159+'TOTAL INVERSION IAP'!Q159+'VÚ IAP'!Q159+P159</f>
        <v>1</v>
      </c>
      <c r="R159" s="61">
        <f>+'Desmonte Infr. financiada'!R159+'Inversión 1 financiada'!R159+VÚ!R159+'Desmonte Infr. IAP'!R159+'TOTAL INVERSION IAP'!R159+'VÚ IAP'!R159+Q159</f>
        <v>1</v>
      </c>
      <c r="S159" s="61">
        <f>+'Desmonte Infr. financiada'!S159+'Inversión 1 financiada'!S159+VÚ!S159+'Desmonte Infr. IAP'!S159+'TOTAL INVERSION IAP'!S159+'VÚ IAP'!S159+R159</f>
        <v>1</v>
      </c>
      <c r="T159" s="61">
        <f>+'Desmonte Infr. financiada'!T159+'Inversión 1 financiada'!T159+VÚ!T159+'Desmonte Infr. IAP'!T159+'TOTAL INVERSION IAP'!T159+'VÚ IAP'!T159+S159</f>
        <v>1</v>
      </c>
      <c r="U159" s="61">
        <f>+'Desmonte Infr. financiada'!U159+'Inversión 1 financiada'!U159+VÚ!U159+'Desmonte Infr. IAP'!U159+'TOTAL INVERSION IAP'!U159+'VÚ IAP'!U159+T159</f>
        <v>1</v>
      </c>
      <c r="V159" s="61">
        <f>+'Desmonte Infr. financiada'!V159+'Inversión 1 financiada'!V159+VÚ!V159+'Desmonte Infr. IAP'!V159+'TOTAL INVERSION IAP'!V159+'VÚ IAP'!V159+U159</f>
        <v>1</v>
      </c>
      <c r="W159" s="61">
        <f>+'Desmonte Infr. financiada'!W159+'Inversión 1 financiada'!W159+VÚ!W159+'Desmonte Infr. IAP'!W159+'TOTAL INVERSION IAP'!W159+'VÚ IAP'!W159+V159</f>
        <v>0</v>
      </c>
      <c r="X159" s="61">
        <f>+'Desmonte Infr. financiada'!X159+'Inversión 1 financiada'!X159+VÚ!X159+'Desmonte Infr. IAP'!X159+'TOTAL INVERSION IAP'!X159+'VÚ IAP'!X159+W159</f>
        <v>0</v>
      </c>
      <c r="Y159" s="61">
        <f>+'Desmonte Infr. financiada'!Y159+'Inversión 1 financiada'!Y159+VÚ!Y159+'Desmonte Infr. IAP'!Y159+'TOTAL INVERSION IAP'!Y159+'VÚ IAP'!Y159+X159</f>
        <v>0</v>
      </c>
      <c r="Z159" s="61">
        <f>+'Desmonte Infr. financiada'!Z159+'Inversión 1 financiada'!Z159+VÚ!Z159+'Desmonte Infr. IAP'!Z159+'TOTAL INVERSION IAP'!Z159+'VÚ IAP'!Z159+Y159</f>
        <v>0</v>
      </c>
      <c r="AA159" s="61">
        <f>+'Desmonte Infr. financiada'!AA159+'Inversión 1 financiada'!AA159+VÚ!AA159+'Desmonte Infr. IAP'!AA159+'TOTAL INVERSION IAP'!AA159+'VÚ IAP'!AA159+Z159</f>
        <v>0</v>
      </c>
      <c r="AB159" s="61">
        <f>+'Desmonte Infr. financiada'!AB159+'Inversión 1 financiada'!AB159+VÚ!AB159+'Desmonte Infr. IAP'!AB159+'TOTAL INVERSION IAP'!AB159+'VÚ IAP'!AB159+AA159</f>
        <v>0</v>
      </c>
      <c r="AC159" s="61">
        <f>+'Desmonte Infr. financiada'!AC159+'Inversión 1 financiada'!AC159+VÚ!AC159+'Desmonte Infr. IAP'!AC159+'TOTAL INVERSION IAP'!AC159+'VÚ IAP'!AC159+AB159</f>
        <v>0</v>
      </c>
      <c r="AD159" s="61">
        <f>+'Desmonte Infr. financiada'!AD159+'Inversión 1 financiada'!AD159+VÚ!AD159+'Desmonte Infr. IAP'!AD159+'TOTAL INVERSION IAP'!AD159+'VÚ IAP'!AD159+AC159</f>
        <v>0</v>
      </c>
      <c r="AE159" s="61">
        <f>+'Desmonte Infr. financiada'!AE159+'Inversión 1 financiada'!AE159+VÚ!AE159+'Desmonte Infr. IAP'!AE159+'TOTAL INVERSION IAP'!AE159+'VÚ IAP'!AE159+AD159</f>
        <v>0</v>
      </c>
      <c r="AF159" s="61">
        <f>+'Desmonte Infr. financiada'!AF159+'Inversión 1 financiada'!AF159+VÚ!AF159+'Desmonte Infr. IAP'!AF159+'TOTAL INVERSION IAP'!AF159+'VÚ IAP'!AF159+AE159</f>
        <v>0</v>
      </c>
      <c r="AG159" s="61">
        <f>+'Desmonte Infr. financiada'!AG159+'Inversión 1 financiada'!AG159+VÚ!AG159+'Desmonte Infr. IAP'!AG159+'TOTAL INVERSION IAP'!AG159+'VÚ IAP'!AG159+AF159</f>
        <v>0</v>
      </c>
      <c r="AH159" s="61">
        <f>+'Desmonte Infr. financiada'!AH159+'Inversión 1 financiada'!AH159+VÚ!AH159+'Desmonte Infr. IAP'!AH159+'TOTAL INVERSION IAP'!AH159+'VÚ IAP'!AH159+AG159</f>
        <v>0</v>
      </c>
      <c r="AI159" s="61">
        <f>+'Desmonte Infr. financiada'!AI159+'Inversión 1 financiada'!AI159+VÚ!AI159+'Desmonte Infr. IAP'!AI159+'TOTAL INVERSION IAP'!AI159+'VÚ IAP'!AI159+AH159</f>
        <v>0</v>
      </c>
      <c r="AJ159" s="61">
        <f>+'Desmonte Infr. financiada'!AJ159+'Inversión 1 financiada'!AJ159+VÚ!AJ159+'Desmonte Infr. IAP'!AJ159+'TOTAL INVERSION IAP'!AJ159+'VÚ IAP'!AJ159+AI159</f>
        <v>0</v>
      </c>
      <c r="AK159" s="61">
        <f>+'Desmonte Infr. financiada'!AK159+'Inversión 1 financiada'!AK159+VÚ!AK159+'Desmonte Infr. IAP'!AK159+'TOTAL INVERSION IAP'!AK159+'VÚ IAP'!AK159+AJ159</f>
        <v>0</v>
      </c>
    </row>
    <row r="160" spans="2:37" hidden="1" x14ac:dyDescent="0.25">
      <c r="B160" s="469" t="s">
        <v>586</v>
      </c>
      <c r="C160" s="62" t="str">
        <f>+VLOOKUP(B160,'resumen UCAP'!$A$5:$O$329,2,0)</f>
        <v>LUMINARIA LED 40W MILLENIUM</v>
      </c>
      <c r="D160" s="63">
        <f>+'Desmonte Infr. financiada'!D160</f>
        <v>40</v>
      </c>
      <c r="E160" s="63" t="str">
        <f>+VLOOKUP(B160,'resumen UCAP'!$A$5:$O$329,3,0)</f>
        <v>Un</v>
      </c>
      <c r="F160" s="64">
        <f>+VLOOKUP(B160,'resumen UCAP'!$A$5:$O$329,15,0)</f>
        <v>321869</v>
      </c>
      <c r="G160" s="61">
        <v>4</v>
      </c>
      <c r="H160" s="61">
        <f>+'Desmonte Infr. financiada'!H160+'Inversión 1 financiada'!H160+VÚ!H160+'Desmonte Infr. IAP'!H160+'TOTAL INVERSION IAP'!H160+'VÚ IAP'!H160+G160</f>
        <v>4</v>
      </c>
      <c r="I160" s="475">
        <f>+'Desmonte Infr. financiada'!I160+'Inversión 1 financiada'!I160+VÚ!I160+'Desmonte Infr. IAP'!I160+'TOTAL INVERSION IAP'!I160+'VÚ IAP'!I160+H160</f>
        <v>4</v>
      </c>
      <c r="J160" s="61">
        <f>+'Desmonte Infr. financiada'!J160+'Inversión 1 financiada'!J160+VÚ!J160+'Desmonte Infr. IAP'!J160+'TOTAL INVERSION IAP'!J160+'VÚ IAP'!J160+I160</f>
        <v>4</v>
      </c>
      <c r="K160" s="61">
        <f>+'Desmonte Infr. financiada'!K160+'Inversión 1 financiada'!K160+VÚ!K160+'Desmonte Infr. IAP'!K160+'TOTAL INVERSION IAP'!K160+'VÚ IAP'!K160+J160</f>
        <v>4</v>
      </c>
      <c r="L160" s="61">
        <f>+'Desmonte Infr. financiada'!L160+'Inversión 1 financiada'!L160+VÚ!L160+'Desmonte Infr. IAP'!L160+'TOTAL INVERSION IAP'!L160+'VÚ IAP'!L160+K160</f>
        <v>4</v>
      </c>
      <c r="M160" s="61">
        <f>+'Desmonte Infr. financiada'!M160+'Inversión 1 financiada'!M160+VÚ!M160+'Desmonte Infr. IAP'!M160+'TOTAL INVERSION IAP'!M160+'VÚ IAP'!M160+L160</f>
        <v>4</v>
      </c>
      <c r="N160" s="61">
        <f>+'Desmonte Infr. financiada'!N160+'Inversión 1 financiada'!N160+VÚ!N160+'Desmonte Infr. IAP'!N160+'TOTAL INVERSION IAP'!N160+'VÚ IAP'!N160+M160</f>
        <v>4</v>
      </c>
      <c r="O160" s="61">
        <f>+'Desmonte Infr. financiada'!O160+'Inversión 1 financiada'!O160+VÚ!O160+'Desmonte Infr. IAP'!O160+'TOTAL INVERSION IAP'!O160+'VÚ IAP'!O160+N160</f>
        <v>4</v>
      </c>
      <c r="P160" s="61">
        <f>+'Desmonte Infr. financiada'!P160+'Inversión 1 financiada'!P160+VÚ!P160+'Desmonte Infr. IAP'!P160+'TOTAL INVERSION IAP'!P160+'VÚ IAP'!P160+O160</f>
        <v>4</v>
      </c>
      <c r="Q160" s="61">
        <f>+'Desmonte Infr. financiada'!Q160+'Inversión 1 financiada'!Q160+VÚ!Q160+'Desmonte Infr. IAP'!Q160+'TOTAL INVERSION IAP'!Q160+'VÚ IAP'!Q160+P160</f>
        <v>4</v>
      </c>
      <c r="R160" s="61">
        <f>+'Desmonte Infr. financiada'!R160+'Inversión 1 financiada'!R160+VÚ!R160+'Desmonte Infr. IAP'!R160+'TOTAL INVERSION IAP'!R160+'VÚ IAP'!R160+Q160</f>
        <v>4</v>
      </c>
      <c r="S160" s="61">
        <f>+'Desmonte Infr. financiada'!S160+'Inversión 1 financiada'!S160+VÚ!S160+'Desmonte Infr. IAP'!S160+'TOTAL INVERSION IAP'!S160+'VÚ IAP'!S160+R160</f>
        <v>4</v>
      </c>
      <c r="T160" s="61">
        <f>+'Desmonte Infr. financiada'!T160+'Inversión 1 financiada'!T160+VÚ!T160+'Desmonte Infr. IAP'!T160+'TOTAL INVERSION IAP'!T160+'VÚ IAP'!T160+S160</f>
        <v>4</v>
      </c>
      <c r="U160" s="61">
        <f>+'Desmonte Infr. financiada'!U160+'Inversión 1 financiada'!U160+VÚ!U160+'Desmonte Infr. IAP'!U160+'TOTAL INVERSION IAP'!U160+'VÚ IAP'!U160+T160</f>
        <v>4</v>
      </c>
      <c r="V160" s="61">
        <f>+'Desmonte Infr. financiada'!V160+'Inversión 1 financiada'!V160+VÚ!V160+'Desmonte Infr. IAP'!V160+'TOTAL INVERSION IAP'!V160+'VÚ IAP'!V160+U160</f>
        <v>4</v>
      </c>
      <c r="W160" s="61">
        <f>+'Desmonte Infr. financiada'!W160+'Inversión 1 financiada'!W160+VÚ!W160+'Desmonte Infr. IAP'!W160+'TOTAL INVERSION IAP'!W160+'VÚ IAP'!W160+V160</f>
        <v>0</v>
      </c>
      <c r="X160" s="61">
        <f>+'Desmonte Infr. financiada'!X160+'Inversión 1 financiada'!X160+VÚ!X160+'Desmonte Infr. IAP'!X160+'TOTAL INVERSION IAP'!X160+'VÚ IAP'!X160+W160</f>
        <v>0</v>
      </c>
      <c r="Y160" s="61">
        <f>+'Desmonte Infr. financiada'!Y160+'Inversión 1 financiada'!Y160+VÚ!Y160+'Desmonte Infr. IAP'!Y160+'TOTAL INVERSION IAP'!Y160+'VÚ IAP'!Y160+X160</f>
        <v>0</v>
      </c>
      <c r="Z160" s="61">
        <f>+'Desmonte Infr. financiada'!Z160+'Inversión 1 financiada'!Z160+VÚ!Z160+'Desmonte Infr. IAP'!Z160+'TOTAL INVERSION IAP'!Z160+'VÚ IAP'!Z160+Y160</f>
        <v>0</v>
      </c>
      <c r="AA160" s="61">
        <f>+'Desmonte Infr. financiada'!AA160+'Inversión 1 financiada'!AA160+VÚ!AA160+'Desmonte Infr. IAP'!AA160+'TOTAL INVERSION IAP'!AA160+'VÚ IAP'!AA160+Z160</f>
        <v>0</v>
      </c>
      <c r="AB160" s="61">
        <f>+'Desmonte Infr. financiada'!AB160+'Inversión 1 financiada'!AB160+VÚ!AB160+'Desmonte Infr. IAP'!AB160+'TOTAL INVERSION IAP'!AB160+'VÚ IAP'!AB160+AA160</f>
        <v>0</v>
      </c>
      <c r="AC160" s="61">
        <f>+'Desmonte Infr. financiada'!AC160+'Inversión 1 financiada'!AC160+VÚ!AC160+'Desmonte Infr. IAP'!AC160+'TOTAL INVERSION IAP'!AC160+'VÚ IAP'!AC160+AB160</f>
        <v>0</v>
      </c>
      <c r="AD160" s="61">
        <f>+'Desmonte Infr. financiada'!AD160+'Inversión 1 financiada'!AD160+VÚ!AD160+'Desmonte Infr. IAP'!AD160+'TOTAL INVERSION IAP'!AD160+'VÚ IAP'!AD160+AC160</f>
        <v>0</v>
      </c>
      <c r="AE160" s="61">
        <f>+'Desmonte Infr. financiada'!AE160+'Inversión 1 financiada'!AE160+VÚ!AE160+'Desmonte Infr. IAP'!AE160+'TOTAL INVERSION IAP'!AE160+'VÚ IAP'!AE160+AD160</f>
        <v>0</v>
      </c>
      <c r="AF160" s="61">
        <f>+'Desmonte Infr. financiada'!AF160+'Inversión 1 financiada'!AF160+VÚ!AF160+'Desmonte Infr. IAP'!AF160+'TOTAL INVERSION IAP'!AF160+'VÚ IAP'!AF160+AE160</f>
        <v>0</v>
      </c>
      <c r="AG160" s="61">
        <f>+'Desmonte Infr. financiada'!AG160+'Inversión 1 financiada'!AG160+VÚ!AG160+'Desmonte Infr. IAP'!AG160+'TOTAL INVERSION IAP'!AG160+'VÚ IAP'!AG160+AF160</f>
        <v>0</v>
      </c>
      <c r="AH160" s="61">
        <f>+'Desmonte Infr. financiada'!AH160+'Inversión 1 financiada'!AH160+VÚ!AH160+'Desmonte Infr. IAP'!AH160+'TOTAL INVERSION IAP'!AH160+'VÚ IAP'!AH160+AG160</f>
        <v>0</v>
      </c>
      <c r="AI160" s="61">
        <f>+'Desmonte Infr. financiada'!AI160+'Inversión 1 financiada'!AI160+VÚ!AI160+'Desmonte Infr. IAP'!AI160+'TOTAL INVERSION IAP'!AI160+'VÚ IAP'!AI160+AH160</f>
        <v>0</v>
      </c>
      <c r="AJ160" s="61">
        <f>+'Desmonte Infr. financiada'!AJ160+'Inversión 1 financiada'!AJ160+VÚ!AJ160+'Desmonte Infr. IAP'!AJ160+'TOTAL INVERSION IAP'!AJ160+'VÚ IAP'!AJ160+AI160</f>
        <v>0</v>
      </c>
      <c r="AK160" s="61">
        <f>+'Desmonte Infr. financiada'!AK160+'Inversión 1 financiada'!AK160+VÚ!AK160+'Desmonte Infr. IAP'!AK160+'TOTAL INVERSION IAP'!AK160+'VÚ IAP'!AK160+AJ160</f>
        <v>0</v>
      </c>
    </row>
    <row r="161" spans="2:37" hidden="1" x14ac:dyDescent="0.25">
      <c r="B161" s="469" t="s">
        <v>587</v>
      </c>
      <c r="C161" s="62" t="str">
        <f>+VLOOKUP(B161,'resumen UCAP'!$A$5:$O$329,2,0)</f>
        <v>LUMINARIA LED 56W VOLTANA</v>
      </c>
      <c r="D161" s="63">
        <f>+'Desmonte Infr. financiada'!D161</f>
        <v>56</v>
      </c>
      <c r="E161" s="63" t="str">
        <f>+VLOOKUP(B161,'resumen UCAP'!$A$5:$O$329,3,0)</f>
        <v>Un</v>
      </c>
      <c r="F161" s="64">
        <f>+VLOOKUP(B161,'resumen UCAP'!$A$5:$O$329,15,0)</f>
        <v>1033000</v>
      </c>
      <c r="G161" s="61">
        <v>4</v>
      </c>
      <c r="H161" s="61">
        <f>+'Desmonte Infr. financiada'!H161+'Inversión 1 financiada'!H161+VÚ!H161+'Desmonte Infr. IAP'!H161+'TOTAL INVERSION IAP'!H161+'VÚ IAP'!H161+G161</f>
        <v>4</v>
      </c>
      <c r="I161" s="475">
        <f>+'Desmonte Infr. financiada'!I161+'Inversión 1 financiada'!I161+VÚ!I161+'Desmonte Infr. IAP'!I161+'TOTAL INVERSION IAP'!I161+'VÚ IAP'!I161+H161</f>
        <v>4</v>
      </c>
      <c r="J161" s="61">
        <f>+'Desmonte Infr. financiada'!J161+'Inversión 1 financiada'!J161+VÚ!J161+'Desmonte Infr. IAP'!J161+'TOTAL INVERSION IAP'!J161+'VÚ IAP'!J161+I161</f>
        <v>4</v>
      </c>
      <c r="K161" s="61">
        <f>+'Desmonte Infr. financiada'!K161+'Inversión 1 financiada'!K161+VÚ!K161+'Desmonte Infr. IAP'!K161+'TOTAL INVERSION IAP'!K161+'VÚ IAP'!K161+J161</f>
        <v>4</v>
      </c>
      <c r="L161" s="61">
        <f>+'Desmonte Infr. financiada'!L161+'Inversión 1 financiada'!L161+VÚ!L161+'Desmonte Infr. IAP'!L161+'TOTAL INVERSION IAP'!L161+'VÚ IAP'!L161+K161</f>
        <v>4</v>
      </c>
      <c r="M161" s="61">
        <f>+'Desmonte Infr. financiada'!M161+'Inversión 1 financiada'!M161+VÚ!M161+'Desmonte Infr. IAP'!M161+'TOTAL INVERSION IAP'!M161+'VÚ IAP'!M161+L161</f>
        <v>4</v>
      </c>
      <c r="N161" s="61">
        <f>+'Desmonte Infr. financiada'!N161+'Inversión 1 financiada'!N161+VÚ!N161+'Desmonte Infr. IAP'!N161+'TOTAL INVERSION IAP'!N161+'VÚ IAP'!N161+M161</f>
        <v>4</v>
      </c>
      <c r="O161" s="61">
        <f>+'Desmonte Infr. financiada'!O161+'Inversión 1 financiada'!O161+VÚ!O161+'Desmonte Infr. IAP'!O161+'TOTAL INVERSION IAP'!O161+'VÚ IAP'!O161+N161</f>
        <v>4</v>
      </c>
      <c r="P161" s="61">
        <f>+'Desmonte Infr. financiada'!P161+'Inversión 1 financiada'!P161+VÚ!P161+'Desmonte Infr. IAP'!P161+'TOTAL INVERSION IAP'!P161+'VÚ IAP'!P161+O161</f>
        <v>4</v>
      </c>
      <c r="Q161" s="61">
        <f>+'Desmonte Infr. financiada'!Q161+'Inversión 1 financiada'!Q161+VÚ!Q161+'Desmonte Infr. IAP'!Q161+'TOTAL INVERSION IAP'!Q161+'VÚ IAP'!Q161+P161</f>
        <v>4</v>
      </c>
      <c r="R161" s="61">
        <f>+'Desmonte Infr. financiada'!R161+'Inversión 1 financiada'!R161+VÚ!R161+'Desmonte Infr. IAP'!R161+'TOTAL INVERSION IAP'!R161+'VÚ IAP'!R161+Q161</f>
        <v>4</v>
      </c>
      <c r="S161" s="61">
        <f>+'Desmonte Infr. financiada'!S161+'Inversión 1 financiada'!S161+VÚ!S161+'Desmonte Infr. IAP'!S161+'TOTAL INVERSION IAP'!S161+'VÚ IAP'!S161+R161</f>
        <v>4</v>
      </c>
      <c r="T161" s="61">
        <f>+'Desmonte Infr. financiada'!T161+'Inversión 1 financiada'!T161+VÚ!T161+'Desmonte Infr. IAP'!T161+'TOTAL INVERSION IAP'!T161+'VÚ IAP'!T161+S161</f>
        <v>4</v>
      </c>
      <c r="U161" s="61">
        <f>+'Desmonte Infr. financiada'!U161+'Inversión 1 financiada'!U161+VÚ!U161+'Desmonte Infr. IAP'!U161+'TOTAL INVERSION IAP'!U161+'VÚ IAP'!U161+T161</f>
        <v>4</v>
      </c>
      <c r="V161" s="61">
        <f>+'Desmonte Infr. financiada'!V161+'Inversión 1 financiada'!V161+VÚ!V161+'Desmonte Infr. IAP'!V161+'TOTAL INVERSION IAP'!V161+'VÚ IAP'!V161+U161</f>
        <v>4</v>
      </c>
      <c r="W161" s="61">
        <f>+'Desmonte Infr. financiada'!W161+'Inversión 1 financiada'!W161+VÚ!W161+'Desmonte Infr. IAP'!W161+'TOTAL INVERSION IAP'!W161+'VÚ IAP'!W161+V161</f>
        <v>0</v>
      </c>
      <c r="X161" s="61">
        <f>+'Desmonte Infr. financiada'!X161+'Inversión 1 financiada'!X161+VÚ!X161+'Desmonte Infr. IAP'!X161+'TOTAL INVERSION IAP'!X161+'VÚ IAP'!X161+W161</f>
        <v>0</v>
      </c>
      <c r="Y161" s="61">
        <f>+'Desmonte Infr. financiada'!Y161+'Inversión 1 financiada'!Y161+VÚ!Y161+'Desmonte Infr. IAP'!Y161+'TOTAL INVERSION IAP'!Y161+'VÚ IAP'!Y161+X161</f>
        <v>0</v>
      </c>
      <c r="Z161" s="61">
        <f>+'Desmonte Infr. financiada'!Z161+'Inversión 1 financiada'!Z161+VÚ!Z161+'Desmonte Infr. IAP'!Z161+'TOTAL INVERSION IAP'!Z161+'VÚ IAP'!Z161+Y161</f>
        <v>0</v>
      </c>
      <c r="AA161" s="61">
        <f>+'Desmonte Infr. financiada'!AA161+'Inversión 1 financiada'!AA161+VÚ!AA161+'Desmonte Infr. IAP'!AA161+'TOTAL INVERSION IAP'!AA161+'VÚ IAP'!AA161+Z161</f>
        <v>0</v>
      </c>
      <c r="AB161" s="61">
        <f>+'Desmonte Infr. financiada'!AB161+'Inversión 1 financiada'!AB161+VÚ!AB161+'Desmonte Infr. IAP'!AB161+'TOTAL INVERSION IAP'!AB161+'VÚ IAP'!AB161+AA161</f>
        <v>0</v>
      </c>
      <c r="AC161" s="61">
        <f>+'Desmonte Infr. financiada'!AC161+'Inversión 1 financiada'!AC161+VÚ!AC161+'Desmonte Infr. IAP'!AC161+'TOTAL INVERSION IAP'!AC161+'VÚ IAP'!AC161+AB161</f>
        <v>0</v>
      </c>
      <c r="AD161" s="61">
        <f>+'Desmonte Infr. financiada'!AD161+'Inversión 1 financiada'!AD161+VÚ!AD161+'Desmonte Infr. IAP'!AD161+'TOTAL INVERSION IAP'!AD161+'VÚ IAP'!AD161+AC161</f>
        <v>0</v>
      </c>
      <c r="AE161" s="61">
        <f>+'Desmonte Infr. financiada'!AE161+'Inversión 1 financiada'!AE161+VÚ!AE161+'Desmonte Infr. IAP'!AE161+'TOTAL INVERSION IAP'!AE161+'VÚ IAP'!AE161+AD161</f>
        <v>0</v>
      </c>
      <c r="AF161" s="61">
        <f>+'Desmonte Infr. financiada'!AF161+'Inversión 1 financiada'!AF161+VÚ!AF161+'Desmonte Infr. IAP'!AF161+'TOTAL INVERSION IAP'!AF161+'VÚ IAP'!AF161+AE161</f>
        <v>0</v>
      </c>
      <c r="AG161" s="61">
        <f>+'Desmonte Infr. financiada'!AG161+'Inversión 1 financiada'!AG161+VÚ!AG161+'Desmonte Infr. IAP'!AG161+'TOTAL INVERSION IAP'!AG161+'VÚ IAP'!AG161+AF161</f>
        <v>0</v>
      </c>
      <c r="AH161" s="61">
        <f>+'Desmonte Infr. financiada'!AH161+'Inversión 1 financiada'!AH161+VÚ!AH161+'Desmonte Infr. IAP'!AH161+'TOTAL INVERSION IAP'!AH161+'VÚ IAP'!AH161+AG161</f>
        <v>0</v>
      </c>
      <c r="AI161" s="61">
        <f>+'Desmonte Infr. financiada'!AI161+'Inversión 1 financiada'!AI161+VÚ!AI161+'Desmonte Infr. IAP'!AI161+'TOTAL INVERSION IAP'!AI161+'VÚ IAP'!AI161+AH161</f>
        <v>0</v>
      </c>
      <c r="AJ161" s="61">
        <f>+'Desmonte Infr. financiada'!AJ161+'Inversión 1 financiada'!AJ161+VÚ!AJ161+'Desmonte Infr. IAP'!AJ161+'TOTAL INVERSION IAP'!AJ161+'VÚ IAP'!AJ161+AI161</f>
        <v>0</v>
      </c>
      <c r="AK161" s="61">
        <f>+'Desmonte Infr. financiada'!AK161+'Inversión 1 financiada'!AK161+VÚ!AK161+'Desmonte Infr. IAP'!AK161+'TOTAL INVERSION IAP'!AK161+'VÚ IAP'!AK161+AJ161</f>
        <v>0</v>
      </c>
    </row>
    <row r="162" spans="2:37" hidden="1" x14ac:dyDescent="0.25">
      <c r="B162" s="469" t="s">
        <v>588</v>
      </c>
      <c r="C162" s="62" t="str">
        <f>+VLOOKUP(B162,'resumen UCAP'!$A$5:$O$329,2,0)</f>
        <v>LUMINARIA LED 80W MILLENIUM</v>
      </c>
      <c r="D162" s="63">
        <f>+'Desmonte Infr. financiada'!D162</f>
        <v>80</v>
      </c>
      <c r="E162" s="63" t="str">
        <f>+VLOOKUP(B162,'resumen UCAP'!$A$5:$O$329,3,0)</f>
        <v>Un</v>
      </c>
      <c r="F162" s="64">
        <f>+VLOOKUP(B162,'resumen UCAP'!$A$5:$O$329,15,0)</f>
        <v>518269</v>
      </c>
      <c r="G162" s="61">
        <v>5</v>
      </c>
      <c r="H162" s="61">
        <f>+'Desmonte Infr. financiada'!H162+'Inversión 1 financiada'!H162+VÚ!H162+'Desmonte Infr. IAP'!H162+'TOTAL INVERSION IAP'!H162+'VÚ IAP'!H162+G162</f>
        <v>5</v>
      </c>
      <c r="I162" s="475">
        <f>+'Desmonte Infr. financiada'!I162+'Inversión 1 financiada'!I162+VÚ!I162+'Desmonte Infr. IAP'!I162+'TOTAL INVERSION IAP'!I162+'VÚ IAP'!I162+H162</f>
        <v>5</v>
      </c>
      <c r="J162" s="61">
        <f>+'Desmonte Infr. financiada'!J162+'Inversión 1 financiada'!J162+VÚ!J162+'Desmonte Infr. IAP'!J162+'TOTAL INVERSION IAP'!J162+'VÚ IAP'!J162+I162</f>
        <v>5</v>
      </c>
      <c r="K162" s="61">
        <f>+'Desmonte Infr. financiada'!K162+'Inversión 1 financiada'!K162+VÚ!K162+'Desmonte Infr. IAP'!K162+'TOTAL INVERSION IAP'!K162+'VÚ IAP'!K162+J162</f>
        <v>5</v>
      </c>
      <c r="L162" s="61">
        <f>+'Desmonte Infr. financiada'!L162+'Inversión 1 financiada'!L162+VÚ!L162+'Desmonte Infr. IAP'!L162+'TOTAL INVERSION IAP'!L162+'VÚ IAP'!L162+K162</f>
        <v>5</v>
      </c>
      <c r="M162" s="61">
        <f>+'Desmonte Infr. financiada'!M162+'Inversión 1 financiada'!M162+VÚ!M162+'Desmonte Infr. IAP'!M162+'TOTAL INVERSION IAP'!M162+'VÚ IAP'!M162+L162</f>
        <v>5</v>
      </c>
      <c r="N162" s="61">
        <f>+'Desmonte Infr. financiada'!N162+'Inversión 1 financiada'!N162+VÚ!N162+'Desmonte Infr. IAP'!N162+'TOTAL INVERSION IAP'!N162+'VÚ IAP'!N162+M162</f>
        <v>5</v>
      </c>
      <c r="O162" s="61">
        <f>+'Desmonte Infr. financiada'!O162+'Inversión 1 financiada'!O162+VÚ!O162+'Desmonte Infr. IAP'!O162+'TOTAL INVERSION IAP'!O162+'VÚ IAP'!O162+N162</f>
        <v>5</v>
      </c>
      <c r="P162" s="61">
        <f>+'Desmonte Infr. financiada'!P162+'Inversión 1 financiada'!P162+VÚ!P162+'Desmonte Infr. IAP'!P162+'TOTAL INVERSION IAP'!P162+'VÚ IAP'!P162+O162</f>
        <v>5</v>
      </c>
      <c r="Q162" s="61">
        <f>+'Desmonte Infr. financiada'!Q162+'Inversión 1 financiada'!Q162+VÚ!Q162+'Desmonte Infr. IAP'!Q162+'TOTAL INVERSION IAP'!Q162+'VÚ IAP'!Q162+P162</f>
        <v>5</v>
      </c>
      <c r="R162" s="61">
        <f>+'Desmonte Infr. financiada'!R162+'Inversión 1 financiada'!R162+VÚ!R162+'Desmonte Infr. IAP'!R162+'TOTAL INVERSION IAP'!R162+'VÚ IAP'!R162+Q162</f>
        <v>5</v>
      </c>
      <c r="S162" s="61">
        <f>+'Desmonte Infr. financiada'!S162+'Inversión 1 financiada'!S162+VÚ!S162+'Desmonte Infr. IAP'!S162+'TOTAL INVERSION IAP'!S162+'VÚ IAP'!S162+R162</f>
        <v>5</v>
      </c>
      <c r="T162" s="61">
        <f>+'Desmonte Infr. financiada'!T162+'Inversión 1 financiada'!T162+VÚ!T162+'Desmonte Infr. IAP'!T162+'TOTAL INVERSION IAP'!T162+'VÚ IAP'!T162+S162</f>
        <v>5</v>
      </c>
      <c r="U162" s="61">
        <f>+'Desmonte Infr. financiada'!U162+'Inversión 1 financiada'!U162+VÚ!U162+'Desmonte Infr. IAP'!U162+'TOTAL INVERSION IAP'!U162+'VÚ IAP'!U162+T162</f>
        <v>5</v>
      </c>
      <c r="V162" s="61">
        <f>+'Desmonte Infr. financiada'!V162+'Inversión 1 financiada'!V162+VÚ!V162+'Desmonte Infr. IAP'!V162+'TOTAL INVERSION IAP'!V162+'VÚ IAP'!V162+U162</f>
        <v>5</v>
      </c>
      <c r="W162" s="61">
        <f>+'Desmonte Infr. financiada'!W162+'Inversión 1 financiada'!W162+VÚ!W162+'Desmonte Infr. IAP'!W162+'TOTAL INVERSION IAP'!W162+'VÚ IAP'!W162+V162</f>
        <v>0</v>
      </c>
      <c r="X162" s="61">
        <f>+'Desmonte Infr. financiada'!X162+'Inversión 1 financiada'!X162+VÚ!X162+'Desmonte Infr. IAP'!X162+'TOTAL INVERSION IAP'!X162+'VÚ IAP'!X162+W162</f>
        <v>0</v>
      </c>
      <c r="Y162" s="61">
        <f>+'Desmonte Infr. financiada'!Y162+'Inversión 1 financiada'!Y162+VÚ!Y162+'Desmonte Infr. IAP'!Y162+'TOTAL INVERSION IAP'!Y162+'VÚ IAP'!Y162+X162</f>
        <v>0</v>
      </c>
      <c r="Z162" s="61">
        <f>+'Desmonte Infr. financiada'!Z162+'Inversión 1 financiada'!Z162+VÚ!Z162+'Desmonte Infr. IAP'!Z162+'TOTAL INVERSION IAP'!Z162+'VÚ IAP'!Z162+Y162</f>
        <v>0</v>
      </c>
      <c r="AA162" s="61">
        <f>+'Desmonte Infr. financiada'!AA162+'Inversión 1 financiada'!AA162+VÚ!AA162+'Desmonte Infr. IAP'!AA162+'TOTAL INVERSION IAP'!AA162+'VÚ IAP'!AA162+Z162</f>
        <v>0</v>
      </c>
      <c r="AB162" s="61">
        <f>+'Desmonte Infr. financiada'!AB162+'Inversión 1 financiada'!AB162+VÚ!AB162+'Desmonte Infr. IAP'!AB162+'TOTAL INVERSION IAP'!AB162+'VÚ IAP'!AB162+AA162</f>
        <v>0</v>
      </c>
      <c r="AC162" s="61">
        <f>+'Desmonte Infr. financiada'!AC162+'Inversión 1 financiada'!AC162+VÚ!AC162+'Desmonte Infr. IAP'!AC162+'TOTAL INVERSION IAP'!AC162+'VÚ IAP'!AC162+AB162</f>
        <v>0</v>
      </c>
      <c r="AD162" s="61">
        <f>+'Desmonte Infr. financiada'!AD162+'Inversión 1 financiada'!AD162+VÚ!AD162+'Desmonte Infr. IAP'!AD162+'TOTAL INVERSION IAP'!AD162+'VÚ IAP'!AD162+AC162</f>
        <v>0</v>
      </c>
      <c r="AE162" s="61">
        <f>+'Desmonte Infr. financiada'!AE162+'Inversión 1 financiada'!AE162+VÚ!AE162+'Desmonte Infr. IAP'!AE162+'TOTAL INVERSION IAP'!AE162+'VÚ IAP'!AE162+AD162</f>
        <v>0</v>
      </c>
      <c r="AF162" s="61">
        <f>+'Desmonte Infr. financiada'!AF162+'Inversión 1 financiada'!AF162+VÚ!AF162+'Desmonte Infr. IAP'!AF162+'TOTAL INVERSION IAP'!AF162+'VÚ IAP'!AF162+AE162</f>
        <v>0</v>
      </c>
      <c r="AG162" s="61">
        <f>+'Desmonte Infr. financiada'!AG162+'Inversión 1 financiada'!AG162+VÚ!AG162+'Desmonte Infr. IAP'!AG162+'TOTAL INVERSION IAP'!AG162+'VÚ IAP'!AG162+AF162</f>
        <v>0</v>
      </c>
      <c r="AH162" s="61">
        <f>+'Desmonte Infr. financiada'!AH162+'Inversión 1 financiada'!AH162+VÚ!AH162+'Desmonte Infr. IAP'!AH162+'TOTAL INVERSION IAP'!AH162+'VÚ IAP'!AH162+AG162</f>
        <v>0</v>
      </c>
      <c r="AI162" s="61">
        <f>+'Desmonte Infr. financiada'!AI162+'Inversión 1 financiada'!AI162+VÚ!AI162+'Desmonte Infr. IAP'!AI162+'TOTAL INVERSION IAP'!AI162+'VÚ IAP'!AI162+AH162</f>
        <v>0</v>
      </c>
      <c r="AJ162" s="61">
        <f>+'Desmonte Infr. financiada'!AJ162+'Inversión 1 financiada'!AJ162+VÚ!AJ162+'Desmonte Infr. IAP'!AJ162+'TOTAL INVERSION IAP'!AJ162+'VÚ IAP'!AJ162+AI162</f>
        <v>0</v>
      </c>
      <c r="AK162" s="61">
        <f>+'Desmonte Infr. financiada'!AK162+'Inversión 1 financiada'!AK162+VÚ!AK162+'Desmonte Infr. IAP'!AK162+'TOTAL INVERSION IAP'!AK162+'VÚ IAP'!AK162+AJ162</f>
        <v>0</v>
      </c>
    </row>
    <row r="163" spans="2:37" hidden="1" x14ac:dyDescent="0.25">
      <c r="B163" s="469" t="s">
        <v>589</v>
      </c>
      <c r="C163" s="62" t="str">
        <f>+VLOOKUP(B163,'resumen UCAP'!$A$5:$O$329,2,0)</f>
        <v>LUMINARIA VIENTO NA 250W SEGUNDA</v>
      </c>
      <c r="D163" s="63">
        <f>+'Desmonte Infr. financiada'!D163</f>
        <v>279</v>
      </c>
      <c r="E163" s="63" t="str">
        <f>+VLOOKUP(B163,'resumen UCAP'!$A$5:$O$329,3,0)</f>
        <v>Un</v>
      </c>
      <c r="F163" s="64">
        <f>+VLOOKUP(B163,'resumen UCAP'!$A$5:$O$329,15,0)</f>
        <v>509142</v>
      </c>
      <c r="G163" s="123">
        <v>3</v>
      </c>
      <c r="H163" s="61">
        <f>+'Desmonte Infr. financiada'!H163+'Inversión 1 financiada'!H163+VÚ!H163+'Desmonte Infr. IAP'!H163+'TOTAL INVERSION IAP'!H163+'VÚ IAP'!H163+G163</f>
        <v>0</v>
      </c>
      <c r="I163" s="475">
        <f>+'Desmonte Infr. financiada'!I163+'Inversión 1 financiada'!I163+VÚ!I163+'Desmonte Infr. IAP'!I163+'TOTAL INVERSION IAP'!I163+'VÚ IAP'!I163+H163</f>
        <v>0</v>
      </c>
      <c r="J163" s="61">
        <f>+'Desmonte Infr. financiada'!J163+'Inversión 1 financiada'!J163+VÚ!J163+'Desmonte Infr. IAP'!J163+'TOTAL INVERSION IAP'!J163+'VÚ IAP'!J163+I163</f>
        <v>0</v>
      </c>
      <c r="K163" s="61">
        <f>+'Desmonte Infr. financiada'!K163+'Inversión 1 financiada'!K163+VÚ!K163+'Desmonte Infr. IAP'!K163+'TOTAL INVERSION IAP'!K163+'VÚ IAP'!K163+J163</f>
        <v>0</v>
      </c>
      <c r="L163" s="61">
        <f>+'Desmonte Infr. financiada'!L163+'Inversión 1 financiada'!L163+VÚ!L163+'Desmonte Infr. IAP'!L163+'TOTAL INVERSION IAP'!L163+'VÚ IAP'!L163+K163</f>
        <v>0</v>
      </c>
      <c r="M163" s="61">
        <f>+'Desmonte Infr. financiada'!M163+'Inversión 1 financiada'!M163+VÚ!M163+'Desmonte Infr. IAP'!M163+'TOTAL INVERSION IAP'!M163+'VÚ IAP'!M163+L163</f>
        <v>0</v>
      </c>
      <c r="N163" s="61">
        <f>+'Desmonte Infr. financiada'!N163+'Inversión 1 financiada'!N163+VÚ!N163+'Desmonte Infr. IAP'!N163+'TOTAL INVERSION IAP'!N163+'VÚ IAP'!N163+M163</f>
        <v>0</v>
      </c>
      <c r="O163" s="61">
        <f>+'Desmonte Infr. financiada'!O163+'Inversión 1 financiada'!O163+VÚ!O163+'Desmonte Infr. IAP'!O163+'TOTAL INVERSION IAP'!O163+'VÚ IAP'!O163+N163</f>
        <v>0</v>
      </c>
      <c r="P163" s="61">
        <f>+'Desmonte Infr. financiada'!P163+'Inversión 1 financiada'!P163+VÚ!P163+'Desmonte Infr. IAP'!P163+'TOTAL INVERSION IAP'!P163+'VÚ IAP'!P163+O163</f>
        <v>0</v>
      </c>
      <c r="Q163" s="61">
        <f>+'Desmonte Infr. financiada'!Q163+'Inversión 1 financiada'!Q163+VÚ!Q163+'Desmonte Infr. IAP'!Q163+'TOTAL INVERSION IAP'!Q163+'VÚ IAP'!Q163+P163</f>
        <v>0</v>
      </c>
      <c r="R163" s="61">
        <f>+'Desmonte Infr. financiada'!R163+'Inversión 1 financiada'!R163+VÚ!R163+'Desmonte Infr. IAP'!R163+'TOTAL INVERSION IAP'!R163+'VÚ IAP'!R163+Q163</f>
        <v>0</v>
      </c>
      <c r="S163" s="61">
        <f>+'Desmonte Infr. financiada'!S163+'Inversión 1 financiada'!S163+VÚ!S163+'Desmonte Infr. IAP'!S163+'TOTAL INVERSION IAP'!S163+'VÚ IAP'!S163+R163</f>
        <v>0</v>
      </c>
      <c r="T163" s="61">
        <f>+'Desmonte Infr. financiada'!T163+'Inversión 1 financiada'!T163+VÚ!T163+'Desmonte Infr. IAP'!T163+'TOTAL INVERSION IAP'!T163+'VÚ IAP'!T163+S163</f>
        <v>0</v>
      </c>
      <c r="U163" s="61">
        <f>+'Desmonte Infr. financiada'!U163+'Inversión 1 financiada'!U163+VÚ!U163+'Desmonte Infr. IAP'!U163+'TOTAL INVERSION IAP'!U163+'VÚ IAP'!U163+T163</f>
        <v>0</v>
      </c>
      <c r="V163" s="61">
        <f>+'Desmonte Infr. financiada'!V163+'Inversión 1 financiada'!V163+VÚ!V163+'Desmonte Infr. IAP'!V163+'TOTAL INVERSION IAP'!V163+'VÚ IAP'!V163+U163</f>
        <v>0</v>
      </c>
      <c r="W163" s="61">
        <f>+'Desmonte Infr. financiada'!W163+'Inversión 1 financiada'!W163+VÚ!W163+'Desmonte Infr. IAP'!W163+'TOTAL INVERSION IAP'!W163+'VÚ IAP'!W163+V163</f>
        <v>0</v>
      </c>
      <c r="X163" s="61">
        <f>+'Desmonte Infr. financiada'!X163+'Inversión 1 financiada'!X163+VÚ!X163+'Desmonte Infr. IAP'!X163+'TOTAL INVERSION IAP'!X163+'VÚ IAP'!X163+W163</f>
        <v>0</v>
      </c>
      <c r="Y163" s="61">
        <f>+'Desmonte Infr. financiada'!Y163+'Inversión 1 financiada'!Y163+VÚ!Y163+'Desmonte Infr. IAP'!Y163+'TOTAL INVERSION IAP'!Y163+'VÚ IAP'!Y163+X163</f>
        <v>0</v>
      </c>
      <c r="Z163" s="61">
        <f>+'Desmonte Infr. financiada'!Z163+'Inversión 1 financiada'!Z163+VÚ!Z163+'Desmonte Infr. IAP'!Z163+'TOTAL INVERSION IAP'!Z163+'VÚ IAP'!Z163+Y163</f>
        <v>0</v>
      </c>
      <c r="AA163" s="61">
        <f>+'Desmonte Infr. financiada'!AA163+'Inversión 1 financiada'!AA163+VÚ!AA163+'Desmonte Infr. IAP'!AA163+'TOTAL INVERSION IAP'!AA163+'VÚ IAP'!AA163+Z163</f>
        <v>0</v>
      </c>
      <c r="AB163" s="61">
        <f>+'Desmonte Infr. financiada'!AB163+'Inversión 1 financiada'!AB163+VÚ!AB163+'Desmonte Infr. IAP'!AB163+'TOTAL INVERSION IAP'!AB163+'VÚ IAP'!AB163+AA163</f>
        <v>0</v>
      </c>
      <c r="AC163" s="61">
        <f>+'Desmonte Infr. financiada'!AC163+'Inversión 1 financiada'!AC163+VÚ!AC163+'Desmonte Infr. IAP'!AC163+'TOTAL INVERSION IAP'!AC163+'VÚ IAP'!AC163+AB163</f>
        <v>0</v>
      </c>
      <c r="AD163" s="61">
        <f>+'Desmonte Infr. financiada'!AD163+'Inversión 1 financiada'!AD163+VÚ!AD163+'Desmonte Infr. IAP'!AD163+'TOTAL INVERSION IAP'!AD163+'VÚ IAP'!AD163+AC163</f>
        <v>0</v>
      </c>
      <c r="AE163" s="61">
        <f>+'Desmonte Infr. financiada'!AE163+'Inversión 1 financiada'!AE163+VÚ!AE163+'Desmonte Infr. IAP'!AE163+'TOTAL INVERSION IAP'!AE163+'VÚ IAP'!AE163+AD163</f>
        <v>0</v>
      </c>
      <c r="AF163" s="61">
        <f>+'Desmonte Infr. financiada'!AF163+'Inversión 1 financiada'!AF163+VÚ!AF163+'Desmonte Infr. IAP'!AF163+'TOTAL INVERSION IAP'!AF163+'VÚ IAP'!AF163+AE163</f>
        <v>0</v>
      </c>
      <c r="AG163" s="61">
        <f>+'Desmonte Infr. financiada'!AG163+'Inversión 1 financiada'!AG163+VÚ!AG163+'Desmonte Infr. IAP'!AG163+'TOTAL INVERSION IAP'!AG163+'VÚ IAP'!AG163+AF163</f>
        <v>0</v>
      </c>
      <c r="AH163" s="61">
        <f>+'Desmonte Infr. financiada'!AH163+'Inversión 1 financiada'!AH163+VÚ!AH163+'Desmonte Infr. IAP'!AH163+'TOTAL INVERSION IAP'!AH163+'VÚ IAP'!AH163+AG163</f>
        <v>0</v>
      </c>
      <c r="AI163" s="61">
        <f>+'Desmonte Infr. financiada'!AI163+'Inversión 1 financiada'!AI163+VÚ!AI163+'Desmonte Infr. IAP'!AI163+'TOTAL INVERSION IAP'!AI163+'VÚ IAP'!AI163+AH163</f>
        <v>0</v>
      </c>
      <c r="AJ163" s="61">
        <f>+'Desmonte Infr. financiada'!AJ163+'Inversión 1 financiada'!AJ163+VÚ!AJ163+'Desmonte Infr. IAP'!AJ163+'TOTAL INVERSION IAP'!AJ163+'VÚ IAP'!AJ163+AI163</f>
        <v>0</v>
      </c>
      <c r="AK163" s="61">
        <f>+'Desmonte Infr. financiada'!AK163+'Inversión 1 financiada'!AK163+VÚ!AK163+'Desmonte Infr. IAP'!AK163+'TOTAL INVERSION IAP'!AK163+'VÚ IAP'!AK163+AJ163</f>
        <v>0</v>
      </c>
    </row>
    <row r="164" spans="2:37" hidden="1" x14ac:dyDescent="0.25">
      <c r="B164" s="469" t="s">
        <v>590</v>
      </c>
      <c r="C164" s="62" t="str">
        <f>+VLOOKUP(B164,'resumen UCAP'!$A$5:$O$329,2,0)</f>
        <v>LUMINARIA LED 60W MILLENIUM</v>
      </c>
      <c r="D164" s="63">
        <f>+'Desmonte Infr. financiada'!D164</f>
        <v>60</v>
      </c>
      <c r="E164" s="63" t="str">
        <f>+VLOOKUP(B164,'resumen UCAP'!$A$5:$O$329,3,0)</f>
        <v>Un</v>
      </c>
      <c r="F164" s="64">
        <f>+VLOOKUP(B164,'resumen UCAP'!$A$5:$O$329,15,0)</f>
        <v>387336</v>
      </c>
      <c r="G164" s="61">
        <v>1</v>
      </c>
      <c r="H164" s="61">
        <f>+'Desmonte Infr. financiada'!H164+'Inversión 1 financiada'!H164+VÚ!H164+'Desmonte Infr. IAP'!H164+'TOTAL INVERSION IAP'!H164+'VÚ IAP'!H164+G164</f>
        <v>1</v>
      </c>
      <c r="I164" s="475">
        <f>+'Desmonte Infr. financiada'!I164+'Inversión 1 financiada'!I164+VÚ!I164+'Desmonte Infr. IAP'!I164+'TOTAL INVERSION IAP'!I164+'VÚ IAP'!I164+H164</f>
        <v>1</v>
      </c>
      <c r="J164" s="61">
        <f>+'Desmonte Infr. financiada'!J164+'Inversión 1 financiada'!J164+VÚ!J164+'Desmonte Infr. IAP'!J164+'TOTAL INVERSION IAP'!J164+'VÚ IAP'!J164+I164</f>
        <v>1</v>
      </c>
      <c r="K164" s="61">
        <f>+'Desmonte Infr. financiada'!K164+'Inversión 1 financiada'!K164+VÚ!K164+'Desmonte Infr. IAP'!K164+'TOTAL INVERSION IAP'!K164+'VÚ IAP'!K164+J164</f>
        <v>1</v>
      </c>
      <c r="L164" s="61">
        <f>+'Desmonte Infr. financiada'!L164+'Inversión 1 financiada'!L164+VÚ!L164+'Desmonte Infr. IAP'!L164+'TOTAL INVERSION IAP'!L164+'VÚ IAP'!L164+K164</f>
        <v>1</v>
      </c>
      <c r="M164" s="61">
        <f>+'Desmonte Infr. financiada'!M164+'Inversión 1 financiada'!M164+VÚ!M164+'Desmonte Infr. IAP'!M164+'TOTAL INVERSION IAP'!M164+'VÚ IAP'!M164+L164</f>
        <v>1</v>
      </c>
      <c r="N164" s="61">
        <f>+'Desmonte Infr. financiada'!N164+'Inversión 1 financiada'!N164+VÚ!N164+'Desmonte Infr. IAP'!N164+'TOTAL INVERSION IAP'!N164+'VÚ IAP'!N164+M164</f>
        <v>1</v>
      </c>
      <c r="O164" s="61">
        <f>+'Desmonte Infr. financiada'!O164+'Inversión 1 financiada'!O164+VÚ!O164+'Desmonte Infr. IAP'!O164+'TOTAL INVERSION IAP'!O164+'VÚ IAP'!O164+N164</f>
        <v>1</v>
      </c>
      <c r="P164" s="61">
        <f>+'Desmonte Infr. financiada'!P164+'Inversión 1 financiada'!P164+VÚ!P164+'Desmonte Infr. IAP'!P164+'TOTAL INVERSION IAP'!P164+'VÚ IAP'!P164+O164</f>
        <v>1</v>
      </c>
      <c r="Q164" s="61">
        <f>+'Desmonte Infr. financiada'!Q164+'Inversión 1 financiada'!Q164+VÚ!Q164+'Desmonte Infr. IAP'!Q164+'TOTAL INVERSION IAP'!Q164+'VÚ IAP'!Q164+P164</f>
        <v>1</v>
      </c>
      <c r="R164" s="61">
        <f>+'Desmonte Infr. financiada'!R164+'Inversión 1 financiada'!R164+VÚ!R164+'Desmonte Infr. IAP'!R164+'TOTAL INVERSION IAP'!R164+'VÚ IAP'!R164+Q164</f>
        <v>1</v>
      </c>
      <c r="S164" s="61">
        <f>+'Desmonte Infr. financiada'!S164+'Inversión 1 financiada'!S164+VÚ!S164+'Desmonte Infr. IAP'!S164+'TOTAL INVERSION IAP'!S164+'VÚ IAP'!S164+R164</f>
        <v>1</v>
      </c>
      <c r="T164" s="61">
        <f>+'Desmonte Infr. financiada'!T164+'Inversión 1 financiada'!T164+VÚ!T164+'Desmonte Infr. IAP'!T164+'TOTAL INVERSION IAP'!T164+'VÚ IAP'!T164+S164</f>
        <v>1</v>
      </c>
      <c r="U164" s="61">
        <f>+'Desmonte Infr. financiada'!U164+'Inversión 1 financiada'!U164+VÚ!U164+'Desmonte Infr. IAP'!U164+'TOTAL INVERSION IAP'!U164+'VÚ IAP'!U164+T164</f>
        <v>1</v>
      </c>
      <c r="V164" s="61">
        <f>+'Desmonte Infr. financiada'!V164+'Inversión 1 financiada'!V164+VÚ!V164+'Desmonte Infr. IAP'!V164+'TOTAL INVERSION IAP'!V164+'VÚ IAP'!V164+U164</f>
        <v>1</v>
      </c>
      <c r="W164" s="61">
        <f>+'Desmonte Infr. financiada'!W164+'Inversión 1 financiada'!W164+VÚ!W164+'Desmonte Infr. IAP'!W164+'TOTAL INVERSION IAP'!W164+'VÚ IAP'!W164+V164</f>
        <v>0</v>
      </c>
      <c r="X164" s="61">
        <f>+'Desmonte Infr. financiada'!X164+'Inversión 1 financiada'!X164+VÚ!X164+'Desmonte Infr. IAP'!X164+'TOTAL INVERSION IAP'!X164+'VÚ IAP'!X164+W164</f>
        <v>0</v>
      </c>
      <c r="Y164" s="61">
        <f>+'Desmonte Infr. financiada'!Y164+'Inversión 1 financiada'!Y164+VÚ!Y164+'Desmonte Infr. IAP'!Y164+'TOTAL INVERSION IAP'!Y164+'VÚ IAP'!Y164+X164</f>
        <v>0</v>
      </c>
      <c r="Z164" s="61">
        <f>+'Desmonte Infr. financiada'!Z164+'Inversión 1 financiada'!Z164+VÚ!Z164+'Desmonte Infr. IAP'!Z164+'TOTAL INVERSION IAP'!Z164+'VÚ IAP'!Z164+Y164</f>
        <v>0</v>
      </c>
      <c r="AA164" s="61">
        <f>+'Desmonte Infr. financiada'!AA164+'Inversión 1 financiada'!AA164+VÚ!AA164+'Desmonte Infr. IAP'!AA164+'TOTAL INVERSION IAP'!AA164+'VÚ IAP'!AA164+Z164</f>
        <v>0</v>
      </c>
      <c r="AB164" s="61">
        <f>+'Desmonte Infr. financiada'!AB164+'Inversión 1 financiada'!AB164+VÚ!AB164+'Desmonte Infr. IAP'!AB164+'TOTAL INVERSION IAP'!AB164+'VÚ IAP'!AB164+AA164</f>
        <v>0</v>
      </c>
      <c r="AC164" s="61">
        <f>+'Desmonte Infr. financiada'!AC164+'Inversión 1 financiada'!AC164+VÚ!AC164+'Desmonte Infr. IAP'!AC164+'TOTAL INVERSION IAP'!AC164+'VÚ IAP'!AC164+AB164</f>
        <v>0</v>
      </c>
      <c r="AD164" s="61">
        <f>+'Desmonte Infr. financiada'!AD164+'Inversión 1 financiada'!AD164+VÚ!AD164+'Desmonte Infr. IAP'!AD164+'TOTAL INVERSION IAP'!AD164+'VÚ IAP'!AD164+AC164</f>
        <v>0</v>
      </c>
      <c r="AE164" s="61">
        <f>+'Desmonte Infr. financiada'!AE164+'Inversión 1 financiada'!AE164+VÚ!AE164+'Desmonte Infr. IAP'!AE164+'TOTAL INVERSION IAP'!AE164+'VÚ IAP'!AE164+AD164</f>
        <v>0</v>
      </c>
      <c r="AF164" s="61">
        <f>+'Desmonte Infr. financiada'!AF164+'Inversión 1 financiada'!AF164+VÚ!AF164+'Desmonte Infr. IAP'!AF164+'TOTAL INVERSION IAP'!AF164+'VÚ IAP'!AF164+AE164</f>
        <v>0</v>
      </c>
      <c r="AG164" s="61">
        <f>+'Desmonte Infr. financiada'!AG164+'Inversión 1 financiada'!AG164+VÚ!AG164+'Desmonte Infr. IAP'!AG164+'TOTAL INVERSION IAP'!AG164+'VÚ IAP'!AG164+AF164</f>
        <v>0</v>
      </c>
      <c r="AH164" s="61">
        <f>+'Desmonte Infr. financiada'!AH164+'Inversión 1 financiada'!AH164+VÚ!AH164+'Desmonte Infr. IAP'!AH164+'TOTAL INVERSION IAP'!AH164+'VÚ IAP'!AH164+AG164</f>
        <v>0</v>
      </c>
      <c r="AI164" s="61">
        <f>+'Desmonte Infr. financiada'!AI164+'Inversión 1 financiada'!AI164+VÚ!AI164+'Desmonte Infr. IAP'!AI164+'TOTAL INVERSION IAP'!AI164+'VÚ IAP'!AI164+AH164</f>
        <v>0</v>
      </c>
      <c r="AJ164" s="61">
        <f>+'Desmonte Infr. financiada'!AJ164+'Inversión 1 financiada'!AJ164+VÚ!AJ164+'Desmonte Infr. IAP'!AJ164+'TOTAL INVERSION IAP'!AJ164+'VÚ IAP'!AJ164+AI164</f>
        <v>0</v>
      </c>
      <c r="AK164" s="61">
        <f>+'Desmonte Infr. financiada'!AK164+'Inversión 1 financiada'!AK164+VÚ!AK164+'Desmonte Infr. IAP'!AK164+'TOTAL INVERSION IAP'!AK164+'VÚ IAP'!AK164+AJ164</f>
        <v>0</v>
      </c>
    </row>
    <row r="165" spans="2:37" hidden="1" x14ac:dyDescent="0.25">
      <c r="B165" s="469" t="s">
        <v>591</v>
      </c>
      <c r="C165" s="62" t="str">
        <f>+VLOOKUP(B165,'resumen UCAP'!$A$5:$O$329,2,0)</f>
        <v>ETIQUETA LUMINARIA 150W</v>
      </c>
      <c r="D165" s="63">
        <f>+'Desmonte Infr. financiada'!D165</f>
        <v>169</v>
      </c>
      <c r="E165" s="63" t="str">
        <f>+VLOOKUP(B165,'resumen UCAP'!$A$5:$O$329,3,0)</f>
        <v>Un</v>
      </c>
      <c r="F165" s="64">
        <f>+VLOOKUP(B165,'resumen UCAP'!$A$5:$O$329,15,0)</f>
        <v>333700</v>
      </c>
      <c r="G165" s="123">
        <v>1</v>
      </c>
      <c r="H165" s="61">
        <f>+'Desmonte Infr. financiada'!H165+'Inversión 1 financiada'!H165+VÚ!H165+'Desmonte Infr. IAP'!H165+'TOTAL INVERSION IAP'!H165+'VÚ IAP'!H165+G165</f>
        <v>0</v>
      </c>
      <c r="I165" s="475">
        <f>+'Desmonte Infr. financiada'!I165+'Inversión 1 financiada'!I165+VÚ!I165+'Desmonte Infr. IAP'!I165+'TOTAL INVERSION IAP'!I165+'VÚ IAP'!I165+H165</f>
        <v>0</v>
      </c>
      <c r="J165" s="61">
        <f>+'Desmonte Infr. financiada'!J165+'Inversión 1 financiada'!J165+VÚ!J165+'Desmonte Infr. IAP'!J165+'TOTAL INVERSION IAP'!J165+'VÚ IAP'!J165+I165</f>
        <v>0</v>
      </c>
      <c r="K165" s="61">
        <f>+'Desmonte Infr. financiada'!K165+'Inversión 1 financiada'!K165+VÚ!K165+'Desmonte Infr. IAP'!K165+'TOTAL INVERSION IAP'!K165+'VÚ IAP'!K165+J165</f>
        <v>0</v>
      </c>
      <c r="L165" s="61">
        <f>+'Desmonte Infr. financiada'!L165+'Inversión 1 financiada'!L165+VÚ!L165+'Desmonte Infr. IAP'!L165+'TOTAL INVERSION IAP'!L165+'VÚ IAP'!L165+K165</f>
        <v>0</v>
      </c>
      <c r="M165" s="61">
        <f>+'Desmonte Infr. financiada'!M165+'Inversión 1 financiada'!M165+VÚ!M165+'Desmonte Infr. IAP'!M165+'TOTAL INVERSION IAP'!M165+'VÚ IAP'!M165+L165</f>
        <v>0</v>
      </c>
      <c r="N165" s="61">
        <f>+'Desmonte Infr. financiada'!N165+'Inversión 1 financiada'!N165+VÚ!N165+'Desmonte Infr. IAP'!N165+'TOTAL INVERSION IAP'!N165+'VÚ IAP'!N165+M165</f>
        <v>0</v>
      </c>
      <c r="O165" s="61">
        <f>+'Desmonte Infr. financiada'!O165+'Inversión 1 financiada'!O165+VÚ!O165+'Desmonte Infr. IAP'!O165+'TOTAL INVERSION IAP'!O165+'VÚ IAP'!O165+N165</f>
        <v>0</v>
      </c>
      <c r="P165" s="61">
        <f>+'Desmonte Infr. financiada'!P165+'Inversión 1 financiada'!P165+VÚ!P165+'Desmonte Infr. IAP'!P165+'TOTAL INVERSION IAP'!P165+'VÚ IAP'!P165+O165</f>
        <v>0</v>
      </c>
      <c r="Q165" s="61">
        <f>+'Desmonte Infr. financiada'!Q165+'Inversión 1 financiada'!Q165+VÚ!Q165+'Desmonte Infr. IAP'!Q165+'TOTAL INVERSION IAP'!Q165+'VÚ IAP'!Q165+P165</f>
        <v>0</v>
      </c>
      <c r="R165" s="61">
        <f>+'Desmonte Infr. financiada'!R165+'Inversión 1 financiada'!R165+VÚ!R165+'Desmonte Infr. IAP'!R165+'TOTAL INVERSION IAP'!R165+'VÚ IAP'!R165+Q165</f>
        <v>0</v>
      </c>
      <c r="S165" s="61">
        <f>+'Desmonte Infr. financiada'!S165+'Inversión 1 financiada'!S165+VÚ!S165+'Desmonte Infr. IAP'!S165+'TOTAL INVERSION IAP'!S165+'VÚ IAP'!S165+R165</f>
        <v>0</v>
      </c>
      <c r="T165" s="61">
        <f>+'Desmonte Infr. financiada'!T165+'Inversión 1 financiada'!T165+VÚ!T165+'Desmonte Infr. IAP'!T165+'TOTAL INVERSION IAP'!T165+'VÚ IAP'!T165+S165</f>
        <v>0</v>
      </c>
      <c r="U165" s="61">
        <f>+'Desmonte Infr. financiada'!U165+'Inversión 1 financiada'!U165+VÚ!U165+'Desmonte Infr. IAP'!U165+'TOTAL INVERSION IAP'!U165+'VÚ IAP'!U165+T165</f>
        <v>0</v>
      </c>
      <c r="V165" s="61">
        <f>+'Desmonte Infr. financiada'!V165+'Inversión 1 financiada'!V165+VÚ!V165+'Desmonte Infr. IAP'!V165+'TOTAL INVERSION IAP'!V165+'VÚ IAP'!V165+U165</f>
        <v>0</v>
      </c>
      <c r="W165" s="61">
        <f>+'Desmonte Infr. financiada'!W165+'Inversión 1 financiada'!W165+VÚ!W165+'Desmonte Infr. IAP'!W165+'TOTAL INVERSION IAP'!W165+'VÚ IAP'!W165+V165</f>
        <v>0</v>
      </c>
      <c r="X165" s="61">
        <f>+'Desmonte Infr. financiada'!X165+'Inversión 1 financiada'!X165+VÚ!X165+'Desmonte Infr. IAP'!X165+'TOTAL INVERSION IAP'!X165+'VÚ IAP'!X165+W165</f>
        <v>0</v>
      </c>
      <c r="Y165" s="61">
        <f>+'Desmonte Infr. financiada'!Y165+'Inversión 1 financiada'!Y165+VÚ!Y165+'Desmonte Infr. IAP'!Y165+'TOTAL INVERSION IAP'!Y165+'VÚ IAP'!Y165+X165</f>
        <v>0</v>
      </c>
      <c r="Z165" s="61">
        <f>+'Desmonte Infr. financiada'!Z165+'Inversión 1 financiada'!Z165+VÚ!Z165+'Desmonte Infr. IAP'!Z165+'TOTAL INVERSION IAP'!Z165+'VÚ IAP'!Z165+Y165</f>
        <v>0</v>
      </c>
      <c r="AA165" s="61">
        <f>+'Desmonte Infr. financiada'!AA165+'Inversión 1 financiada'!AA165+VÚ!AA165+'Desmonte Infr. IAP'!AA165+'TOTAL INVERSION IAP'!AA165+'VÚ IAP'!AA165+Z165</f>
        <v>0</v>
      </c>
      <c r="AB165" s="61">
        <f>+'Desmonte Infr. financiada'!AB165+'Inversión 1 financiada'!AB165+VÚ!AB165+'Desmonte Infr. IAP'!AB165+'TOTAL INVERSION IAP'!AB165+'VÚ IAP'!AB165+AA165</f>
        <v>0</v>
      </c>
      <c r="AC165" s="61">
        <f>+'Desmonte Infr. financiada'!AC165+'Inversión 1 financiada'!AC165+VÚ!AC165+'Desmonte Infr. IAP'!AC165+'TOTAL INVERSION IAP'!AC165+'VÚ IAP'!AC165+AB165</f>
        <v>0</v>
      </c>
      <c r="AD165" s="61">
        <f>+'Desmonte Infr. financiada'!AD165+'Inversión 1 financiada'!AD165+VÚ!AD165+'Desmonte Infr. IAP'!AD165+'TOTAL INVERSION IAP'!AD165+'VÚ IAP'!AD165+AC165</f>
        <v>0</v>
      </c>
      <c r="AE165" s="61">
        <f>+'Desmonte Infr. financiada'!AE165+'Inversión 1 financiada'!AE165+VÚ!AE165+'Desmonte Infr. IAP'!AE165+'TOTAL INVERSION IAP'!AE165+'VÚ IAP'!AE165+AD165</f>
        <v>0</v>
      </c>
      <c r="AF165" s="61">
        <f>+'Desmonte Infr. financiada'!AF165+'Inversión 1 financiada'!AF165+VÚ!AF165+'Desmonte Infr. IAP'!AF165+'TOTAL INVERSION IAP'!AF165+'VÚ IAP'!AF165+AE165</f>
        <v>0</v>
      </c>
      <c r="AG165" s="61">
        <f>+'Desmonte Infr. financiada'!AG165+'Inversión 1 financiada'!AG165+VÚ!AG165+'Desmonte Infr. IAP'!AG165+'TOTAL INVERSION IAP'!AG165+'VÚ IAP'!AG165+AF165</f>
        <v>0</v>
      </c>
      <c r="AH165" s="61">
        <f>+'Desmonte Infr. financiada'!AH165+'Inversión 1 financiada'!AH165+VÚ!AH165+'Desmonte Infr. IAP'!AH165+'TOTAL INVERSION IAP'!AH165+'VÚ IAP'!AH165+AG165</f>
        <v>0</v>
      </c>
      <c r="AI165" s="61">
        <f>+'Desmonte Infr. financiada'!AI165+'Inversión 1 financiada'!AI165+VÚ!AI165+'Desmonte Infr. IAP'!AI165+'TOTAL INVERSION IAP'!AI165+'VÚ IAP'!AI165+AH165</f>
        <v>0</v>
      </c>
      <c r="AJ165" s="61">
        <f>+'Desmonte Infr. financiada'!AJ165+'Inversión 1 financiada'!AJ165+VÚ!AJ165+'Desmonte Infr. IAP'!AJ165+'TOTAL INVERSION IAP'!AJ165+'VÚ IAP'!AJ165+AI165</f>
        <v>0</v>
      </c>
      <c r="AK165" s="61">
        <f>+'Desmonte Infr. financiada'!AK165+'Inversión 1 financiada'!AK165+VÚ!AK165+'Desmonte Infr. IAP'!AK165+'TOTAL INVERSION IAP'!AK165+'VÚ IAP'!AK165+AJ165</f>
        <v>0</v>
      </c>
    </row>
    <row r="166" spans="2:37" hidden="1" x14ac:dyDescent="0.25">
      <c r="B166" s="469" t="s">
        <v>592</v>
      </c>
      <c r="C166" s="62" t="str">
        <f>+VLOOKUP(B166,'resumen UCAP'!$A$5:$O$329,2,0)</f>
        <v>PROYECTOR NA 250W SEGUNDA</v>
      </c>
      <c r="D166" s="63">
        <f>+'Desmonte Infr. financiada'!D166</f>
        <v>279</v>
      </c>
      <c r="E166" s="63" t="str">
        <f>+VLOOKUP(B166,'resumen UCAP'!$A$5:$O$329,3,0)</f>
        <v>Un</v>
      </c>
      <c r="F166" s="64">
        <f>+VLOOKUP(B166,'resumen UCAP'!$A$5:$O$329,15,0)</f>
        <v>413027</v>
      </c>
      <c r="G166" s="123">
        <v>1</v>
      </c>
      <c r="H166" s="61">
        <f>+'Desmonte Infr. financiada'!H166+'Inversión 1 financiada'!H166+VÚ!H166+'Desmonte Infr. IAP'!H166+'TOTAL INVERSION IAP'!H166+'VÚ IAP'!H166+G166</f>
        <v>0</v>
      </c>
      <c r="I166" s="475">
        <f>+'Desmonte Infr. financiada'!I166+'Inversión 1 financiada'!I166+VÚ!I166+'Desmonte Infr. IAP'!I166+'TOTAL INVERSION IAP'!I166+'VÚ IAP'!I166+H166</f>
        <v>0</v>
      </c>
      <c r="J166" s="61">
        <f>+'Desmonte Infr. financiada'!J166+'Inversión 1 financiada'!J166+VÚ!J166+'Desmonte Infr. IAP'!J166+'TOTAL INVERSION IAP'!J166+'VÚ IAP'!J166+I166</f>
        <v>0</v>
      </c>
      <c r="K166" s="61">
        <f>+'Desmonte Infr. financiada'!K166+'Inversión 1 financiada'!K166+VÚ!K166+'Desmonte Infr. IAP'!K166+'TOTAL INVERSION IAP'!K166+'VÚ IAP'!K166+J166</f>
        <v>0</v>
      </c>
      <c r="L166" s="61">
        <f>+'Desmonte Infr. financiada'!L166+'Inversión 1 financiada'!L166+VÚ!L166+'Desmonte Infr. IAP'!L166+'TOTAL INVERSION IAP'!L166+'VÚ IAP'!L166+K166</f>
        <v>0</v>
      </c>
      <c r="M166" s="61">
        <f>+'Desmonte Infr. financiada'!M166+'Inversión 1 financiada'!M166+VÚ!M166+'Desmonte Infr. IAP'!M166+'TOTAL INVERSION IAP'!M166+'VÚ IAP'!M166+L166</f>
        <v>0</v>
      </c>
      <c r="N166" s="61">
        <f>+'Desmonte Infr. financiada'!N166+'Inversión 1 financiada'!N166+VÚ!N166+'Desmonte Infr. IAP'!N166+'TOTAL INVERSION IAP'!N166+'VÚ IAP'!N166+M166</f>
        <v>0</v>
      </c>
      <c r="O166" s="61">
        <f>+'Desmonte Infr. financiada'!O166+'Inversión 1 financiada'!O166+VÚ!O166+'Desmonte Infr. IAP'!O166+'TOTAL INVERSION IAP'!O166+'VÚ IAP'!O166+N166</f>
        <v>0</v>
      </c>
      <c r="P166" s="61">
        <f>+'Desmonte Infr. financiada'!P166+'Inversión 1 financiada'!P166+VÚ!P166+'Desmonte Infr. IAP'!P166+'TOTAL INVERSION IAP'!P166+'VÚ IAP'!P166+O166</f>
        <v>0</v>
      </c>
      <c r="Q166" s="61">
        <f>+'Desmonte Infr. financiada'!Q166+'Inversión 1 financiada'!Q166+VÚ!Q166+'Desmonte Infr. IAP'!Q166+'TOTAL INVERSION IAP'!Q166+'VÚ IAP'!Q166+P166</f>
        <v>0</v>
      </c>
      <c r="R166" s="61">
        <f>+'Desmonte Infr. financiada'!R166+'Inversión 1 financiada'!R166+VÚ!R166+'Desmonte Infr. IAP'!R166+'TOTAL INVERSION IAP'!R166+'VÚ IAP'!R166+Q166</f>
        <v>0</v>
      </c>
      <c r="S166" s="61">
        <f>+'Desmonte Infr. financiada'!S166+'Inversión 1 financiada'!S166+VÚ!S166+'Desmonte Infr. IAP'!S166+'TOTAL INVERSION IAP'!S166+'VÚ IAP'!S166+R166</f>
        <v>0</v>
      </c>
      <c r="T166" s="61">
        <f>+'Desmonte Infr. financiada'!T166+'Inversión 1 financiada'!T166+VÚ!T166+'Desmonte Infr. IAP'!T166+'TOTAL INVERSION IAP'!T166+'VÚ IAP'!T166+S166</f>
        <v>0</v>
      </c>
      <c r="U166" s="61">
        <f>+'Desmonte Infr. financiada'!U166+'Inversión 1 financiada'!U166+VÚ!U166+'Desmonte Infr. IAP'!U166+'TOTAL INVERSION IAP'!U166+'VÚ IAP'!U166+T166</f>
        <v>0</v>
      </c>
      <c r="V166" s="61">
        <f>+'Desmonte Infr. financiada'!V166+'Inversión 1 financiada'!V166+VÚ!V166+'Desmonte Infr. IAP'!V166+'TOTAL INVERSION IAP'!V166+'VÚ IAP'!V166+U166</f>
        <v>0</v>
      </c>
      <c r="W166" s="61">
        <f>+'Desmonte Infr. financiada'!W166+'Inversión 1 financiada'!W166+VÚ!W166+'Desmonte Infr. IAP'!W166+'TOTAL INVERSION IAP'!W166+'VÚ IAP'!W166+V166</f>
        <v>0</v>
      </c>
      <c r="X166" s="61">
        <f>+'Desmonte Infr. financiada'!X166+'Inversión 1 financiada'!X166+VÚ!X166+'Desmonte Infr. IAP'!X166+'TOTAL INVERSION IAP'!X166+'VÚ IAP'!X166+W166</f>
        <v>0</v>
      </c>
      <c r="Y166" s="61">
        <f>+'Desmonte Infr. financiada'!Y166+'Inversión 1 financiada'!Y166+VÚ!Y166+'Desmonte Infr. IAP'!Y166+'TOTAL INVERSION IAP'!Y166+'VÚ IAP'!Y166+X166</f>
        <v>0</v>
      </c>
      <c r="Z166" s="61">
        <f>+'Desmonte Infr. financiada'!Z166+'Inversión 1 financiada'!Z166+VÚ!Z166+'Desmonte Infr. IAP'!Z166+'TOTAL INVERSION IAP'!Z166+'VÚ IAP'!Z166+Y166</f>
        <v>0</v>
      </c>
      <c r="AA166" s="61">
        <f>+'Desmonte Infr. financiada'!AA166+'Inversión 1 financiada'!AA166+VÚ!AA166+'Desmonte Infr. IAP'!AA166+'TOTAL INVERSION IAP'!AA166+'VÚ IAP'!AA166+Z166</f>
        <v>0</v>
      </c>
      <c r="AB166" s="61">
        <f>+'Desmonte Infr. financiada'!AB166+'Inversión 1 financiada'!AB166+VÚ!AB166+'Desmonte Infr. IAP'!AB166+'TOTAL INVERSION IAP'!AB166+'VÚ IAP'!AB166+AA166</f>
        <v>0</v>
      </c>
      <c r="AC166" s="61">
        <f>+'Desmonte Infr. financiada'!AC166+'Inversión 1 financiada'!AC166+VÚ!AC166+'Desmonte Infr. IAP'!AC166+'TOTAL INVERSION IAP'!AC166+'VÚ IAP'!AC166+AB166</f>
        <v>0</v>
      </c>
      <c r="AD166" s="61">
        <f>+'Desmonte Infr. financiada'!AD166+'Inversión 1 financiada'!AD166+VÚ!AD166+'Desmonte Infr. IAP'!AD166+'TOTAL INVERSION IAP'!AD166+'VÚ IAP'!AD166+AC166</f>
        <v>0</v>
      </c>
      <c r="AE166" s="61">
        <f>+'Desmonte Infr. financiada'!AE166+'Inversión 1 financiada'!AE166+VÚ!AE166+'Desmonte Infr. IAP'!AE166+'TOTAL INVERSION IAP'!AE166+'VÚ IAP'!AE166+AD166</f>
        <v>0</v>
      </c>
      <c r="AF166" s="61">
        <f>+'Desmonte Infr. financiada'!AF166+'Inversión 1 financiada'!AF166+VÚ!AF166+'Desmonte Infr. IAP'!AF166+'TOTAL INVERSION IAP'!AF166+'VÚ IAP'!AF166+AE166</f>
        <v>0</v>
      </c>
      <c r="AG166" s="61">
        <f>+'Desmonte Infr. financiada'!AG166+'Inversión 1 financiada'!AG166+VÚ!AG166+'Desmonte Infr. IAP'!AG166+'TOTAL INVERSION IAP'!AG166+'VÚ IAP'!AG166+AF166</f>
        <v>0</v>
      </c>
      <c r="AH166" s="61">
        <f>+'Desmonte Infr. financiada'!AH166+'Inversión 1 financiada'!AH166+VÚ!AH166+'Desmonte Infr. IAP'!AH166+'TOTAL INVERSION IAP'!AH166+'VÚ IAP'!AH166+AG166</f>
        <v>0</v>
      </c>
      <c r="AI166" s="61">
        <f>+'Desmonte Infr. financiada'!AI166+'Inversión 1 financiada'!AI166+VÚ!AI166+'Desmonte Infr. IAP'!AI166+'TOTAL INVERSION IAP'!AI166+'VÚ IAP'!AI166+AH166</f>
        <v>0</v>
      </c>
      <c r="AJ166" s="61">
        <f>+'Desmonte Infr. financiada'!AJ166+'Inversión 1 financiada'!AJ166+VÚ!AJ166+'Desmonte Infr. IAP'!AJ166+'TOTAL INVERSION IAP'!AJ166+'VÚ IAP'!AJ166+AI166</f>
        <v>0</v>
      </c>
      <c r="AK166" s="61">
        <f>+'Desmonte Infr. financiada'!AK166+'Inversión 1 financiada'!AK166+VÚ!AK166+'Desmonte Infr. IAP'!AK166+'TOTAL INVERSION IAP'!AK166+'VÚ IAP'!AK166+AJ166</f>
        <v>0</v>
      </c>
    </row>
    <row r="167" spans="2:37" hidden="1" x14ac:dyDescent="0.25">
      <c r="B167" s="469" t="s">
        <v>593</v>
      </c>
      <c r="C167" s="62" t="str">
        <f>+VLOOKUP(B167,'resumen UCAP'!$A$5:$O$329,2,0)</f>
        <v>PROYECTOR APOLO 400W</v>
      </c>
      <c r="D167" s="63">
        <f>+'Desmonte Infr. financiada'!D167</f>
        <v>400</v>
      </c>
      <c r="E167" s="63" t="str">
        <f>+VLOOKUP(B167,'resumen UCAP'!$A$5:$O$329,3,0)</f>
        <v>Un</v>
      </c>
      <c r="F167" s="64">
        <f>+VLOOKUP(B167,'resumen UCAP'!$A$5:$O$329,15,0)</f>
        <v>2980712</v>
      </c>
      <c r="G167" s="64">
        <v>3</v>
      </c>
      <c r="H167" s="61">
        <f>+'Desmonte Infr. financiada'!H167+'Inversión 1 financiada'!H167+VÚ!H167+'Desmonte Infr. IAP'!H167+'TOTAL INVERSION IAP'!H167+'VÚ IAP'!H167+G167</f>
        <v>3</v>
      </c>
      <c r="I167" s="475">
        <f>+'Desmonte Infr. financiada'!I167+'Inversión 1 financiada'!I167+VÚ!I167+'Desmonte Infr. IAP'!I167+'TOTAL INVERSION IAP'!I167+'VÚ IAP'!I167+H167</f>
        <v>3</v>
      </c>
      <c r="J167" s="61">
        <f>+'Desmonte Infr. financiada'!J167+'Inversión 1 financiada'!J167+VÚ!J167+'Desmonte Infr. IAP'!J167+'TOTAL INVERSION IAP'!J167+'VÚ IAP'!J167+I167</f>
        <v>3</v>
      </c>
      <c r="K167" s="61">
        <f>+'Desmonte Infr. financiada'!K167+'Inversión 1 financiada'!K167+VÚ!K167+'Desmonte Infr. IAP'!K167+'TOTAL INVERSION IAP'!K167+'VÚ IAP'!K167+J167</f>
        <v>3</v>
      </c>
      <c r="L167" s="61">
        <f>+'Desmonte Infr. financiada'!L167+'Inversión 1 financiada'!L167+VÚ!L167+'Desmonte Infr. IAP'!L167+'TOTAL INVERSION IAP'!L167+'VÚ IAP'!L167+K167</f>
        <v>3</v>
      </c>
      <c r="M167" s="61">
        <f>+'Desmonte Infr. financiada'!M167+'Inversión 1 financiada'!M167+VÚ!M167+'Desmonte Infr. IAP'!M167+'TOTAL INVERSION IAP'!M167+'VÚ IAP'!M167+L167</f>
        <v>3</v>
      </c>
      <c r="N167" s="61">
        <f>+'Desmonte Infr. financiada'!N167+'Inversión 1 financiada'!N167+VÚ!N167+'Desmonte Infr. IAP'!N167+'TOTAL INVERSION IAP'!N167+'VÚ IAP'!N167+M167</f>
        <v>3</v>
      </c>
      <c r="O167" s="61">
        <f>+'Desmonte Infr. financiada'!O167+'Inversión 1 financiada'!O167+VÚ!O167+'Desmonte Infr. IAP'!O167+'TOTAL INVERSION IAP'!O167+'VÚ IAP'!O167+N167</f>
        <v>3</v>
      </c>
      <c r="P167" s="61">
        <f>+'Desmonte Infr. financiada'!P167+'Inversión 1 financiada'!P167+VÚ!P167+'Desmonte Infr. IAP'!P167+'TOTAL INVERSION IAP'!P167+'VÚ IAP'!P167+O167</f>
        <v>3</v>
      </c>
      <c r="Q167" s="61">
        <f>+'Desmonte Infr. financiada'!Q167+'Inversión 1 financiada'!Q167+VÚ!Q167+'Desmonte Infr. IAP'!Q167+'TOTAL INVERSION IAP'!Q167+'VÚ IAP'!Q167+P167</f>
        <v>3</v>
      </c>
      <c r="R167" s="61">
        <f>+'Desmonte Infr. financiada'!R167+'Inversión 1 financiada'!R167+VÚ!R167+'Desmonte Infr. IAP'!R167+'TOTAL INVERSION IAP'!R167+'VÚ IAP'!R167+Q167</f>
        <v>3</v>
      </c>
      <c r="S167" s="61">
        <f>+'Desmonte Infr. financiada'!S167+'Inversión 1 financiada'!S167+VÚ!S167+'Desmonte Infr. IAP'!S167+'TOTAL INVERSION IAP'!S167+'VÚ IAP'!S167+R167</f>
        <v>3</v>
      </c>
      <c r="T167" s="61">
        <f>+'Desmonte Infr. financiada'!T167+'Inversión 1 financiada'!T167+VÚ!T167+'Desmonte Infr. IAP'!T167+'TOTAL INVERSION IAP'!T167+'VÚ IAP'!T167+S167</f>
        <v>3</v>
      </c>
      <c r="U167" s="61">
        <f>+'Desmonte Infr. financiada'!U167+'Inversión 1 financiada'!U167+VÚ!U167+'Desmonte Infr. IAP'!U167+'TOTAL INVERSION IAP'!U167+'VÚ IAP'!U167+T167</f>
        <v>3</v>
      </c>
      <c r="V167" s="61">
        <f>+'Desmonte Infr. financiada'!V167+'Inversión 1 financiada'!V167+VÚ!V167+'Desmonte Infr. IAP'!V167+'TOTAL INVERSION IAP'!V167+'VÚ IAP'!V167+U167</f>
        <v>3</v>
      </c>
      <c r="W167" s="61">
        <f>+'Desmonte Infr. financiada'!W167+'Inversión 1 financiada'!W167+VÚ!W167+'Desmonte Infr. IAP'!W167+'TOTAL INVERSION IAP'!W167+'VÚ IAP'!W167+V167</f>
        <v>0</v>
      </c>
      <c r="X167" s="61">
        <f>+'Desmonte Infr. financiada'!X167+'Inversión 1 financiada'!X167+VÚ!X167+'Desmonte Infr. IAP'!X167+'TOTAL INVERSION IAP'!X167+'VÚ IAP'!X167+W167</f>
        <v>0</v>
      </c>
      <c r="Y167" s="61">
        <f>+'Desmonte Infr. financiada'!Y167+'Inversión 1 financiada'!Y167+VÚ!Y167+'Desmonte Infr. IAP'!Y167+'TOTAL INVERSION IAP'!Y167+'VÚ IAP'!Y167+X167</f>
        <v>0</v>
      </c>
      <c r="Z167" s="61">
        <f>+'Desmonte Infr. financiada'!Z167+'Inversión 1 financiada'!Z167+VÚ!Z167+'Desmonte Infr. IAP'!Z167+'TOTAL INVERSION IAP'!Z167+'VÚ IAP'!Z167+Y167</f>
        <v>0</v>
      </c>
      <c r="AA167" s="61">
        <f>+'Desmonte Infr. financiada'!AA167+'Inversión 1 financiada'!AA167+VÚ!AA167+'Desmonte Infr. IAP'!AA167+'TOTAL INVERSION IAP'!AA167+'VÚ IAP'!AA167+Z167</f>
        <v>0</v>
      </c>
      <c r="AB167" s="61">
        <f>+'Desmonte Infr. financiada'!AB167+'Inversión 1 financiada'!AB167+VÚ!AB167+'Desmonte Infr. IAP'!AB167+'TOTAL INVERSION IAP'!AB167+'VÚ IAP'!AB167+AA167</f>
        <v>0</v>
      </c>
      <c r="AC167" s="61">
        <f>+'Desmonte Infr. financiada'!AC167+'Inversión 1 financiada'!AC167+VÚ!AC167+'Desmonte Infr. IAP'!AC167+'TOTAL INVERSION IAP'!AC167+'VÚ IAP'!AC167+AB167</f>
        <v>0</v>
      </c>
      <c r="AD167" s="61">
        <f>+'Desmonte Infr. financiada'!AD167+'Inversión 1 financiada'!AD167+VÚ!AD167+'Desmonte Infr. IAP'!AD167+'TOTAL INVERSION IAP'!AD167+'VÚ IAP'!AD167+AC167</f>
        <v>0</v>
      </c>
      <c r="AE167" s="61">
        <f>+'Desmonte Infr. financiada'!AE167+'Inversión 1 financiada'!AE167+VÚ!AE167+'Desmonte Infr. IAP'!AE167+'TOTAL INVERSION IAP'!AE167+'VÚ IAP'!AE167+AD167</f>
        <v>0</v>
      </c>
      <c r="AF167" s="61">
        <f>+'Desmonte Infr. financiada'!AF167+'Inversión 1 financiada'!AF167+VÚ!AF167+'Desmonte Infr. IAP'!AF167+'TOTAL INVERSION IAP'!AF167+'VÚ IAP'!AF167+AE167</f>
        <v>0</v>
      </c>
      <c r="AG167" s="61">
        <f>+'Desmonte Infr. financiada'!AG167+'Inversión 1 financiada'!AG167+VÚ!AG167+'Desmonte Infr. IAP'!AG167+'TOTAL INVERSION IAP'!AG167+'VÚ IAP'!AG167+AF167</f>
        <v>0</v>
      </c>
      <c r="AH167" s="61">
        <f>+'Desmonte Infr. financiada'!AH167+'Inversión 1 financiada'!AH167+VÚ!AH167+'Desmonte Infr. IAP'!AH167+'TOTAL INVERSION IAP'!AH167+'VÚ IAP'!AH167+AG167</f>
        <v>0</v>
      </c>
      <c r="AI167" s="61">
        <f>+'Desmonte Infr. financiada'!AI167+'Inversión 1 financiada'!AI167+VÚ!AI167+'Desmonte Infr. IAP'!AI167+'TOTAL INVERSION IAP'!AI167+'VÚ IAP'!AI167+AH167</f>
        <v>0</v>
      </c>
      <c r="AJ167" s="61">
        <f>+'Desmonte Infr. financiada'!AJ167+'Inversión 1 financiada'!AJ167+VÚ!AJ167+'Desmonte Infr. IAP'!AJ167+'TOTAL INVERSION IAP'!AJ167+'VÚ IAP'!AJ167+AI167</f>
        <v>0</v>
      </c>
      <c r="AK167" s="61">
        <f>+'Desmonte Infr. financiada'!AK167+'Inversión 1 financiada'!AK167+VÚ!AK167+'Desmonte Infr. IAP'!AK167+'TOTAL INVERSION IAP'!AK167+'VÚ IAP'!AK167+AJ167</f>
        <v>0</v>
      </c>
    </row>
    <row r="168" spans="2:37" hidden="1" x14ac:dyDescent="0.25">
      <c r="B168" s="469" t="s">
        <v>594</v>
      </c>
      <c r="C168" s="62" t="str">
        <f>+VLOOKUP(B168,'resumen UCAP'!$A$5:$O$329,2,0)</f>
        <v>ETIQUETA PROYECTOR APOLO 400W</v>
      </c>
      <c r="D168" s="63">
        <f>+'Desmonte Infr. financiada'!D168</f>
        <v>400</v>
      </c>
      <c r="E168" s="63" t="str">
        <f>+VLOOKUP(B168,'resumen UCAP'!$A$5:$O$329,3,0)</f>
        <v>Un</v>
      </c>
      <c r="F168" s="64">
        <f>+VLOOKUP(B168,'resumen UCAP'!$A$5:$O$329,15,0)</f>
        <v>2980712</v>
      </c>
      <c r="G168" s="64">
        <v>3</v>
      </c>
      <c r="H168" s="61">
        <f>+'Desmonte Infr. financiada'!H168+'Inversión 1 financiada'!H168+VÚ!H168+'Desmonte Infr. IAP'!H168+'TOTAL INVERSION IAP'!H168+'VÚ IAP'!H168+G168</f>
        <v>3</v>
      </c>
      <c r="I168" s="475">
        <f>+'Desmonte Infr. financiada'!I168+'Inversión 1 financiada'!I168+VÚ!I168+'Desmonte Infr. IAP'!I168+'TOTAL INVERSION IAP'!I168+'VÚ IAP'!I168+H168</f>
        <v>3</v>
      </c>
      <c r="J168" s="61">
        <f>+'Desmonte Infr. financiada'!J168+'Inversión 1 financiada'!J168+VÚ!J168+'Desmonte Infr. IAP'!J168+'TOTAL INVERSION IAP'!J168+'VÚ IAP'!J168+I168</f>
        <v>3</v>
      </c>
      <c r="K168" s="61">
        <f>+'Desmonte Infr. financiada'!K168+'Inversión 1 financiada'!K168+VÚ!K168+'Desmonte Infr. IAP'!K168+'TOTAL INVERSION IAP'!K168+'VÚ IAP'!K168+J168</f>
        <v>3</v>
      </c>
      <c r="L168" s="61">
        <f>+'Desmonte Infr. financiada'!L168+'Inversión 1 financiada'!L168+VÚ!L168+'Desmonte Infr. IAP'!L168+'TOTAL INVERSION IAP'!L168+'VÚ IAP'!L168+K168</f>
        <v>3</v>
      </c>
      <c r="M168" s="61">
        <f>+'Desmonte Infr. financiada'!M168+'Inversión 1 financiada'!M168+VÚ!M168+'Desmonte Infr. IAP'!M168+'TOTAL INVERSION IAP'!M168+'VÚ IAP'!M168+L168</f>
        <v>3</v>
      </c>
      <c r="N168" s="61">
        <f>+'Desmonte Infr. financiada'!N168+'Inversión 1 financiada'!N168+VÚ!N168+'Desmonte Infr. IAP'!N168+'TOTAL INVERSION IAP'!N168+'VÚ IAP'!N168+M168</f>
        <v>3</v>
      </c>
      <c r="O168" s="61">
        <f>+'Desmonte Infr. financiada'!O168+'Inversión 1 financiada'!O168+VÚ!O168+'Desmonte Infr. IAP'!O168+'TOTAL INVERSION IAP'!O168+'VÚ IAP'!O168+N168</f>
        <v>3</v>
      </c>
      <c r="P168" s="61">
        <f>+'Desmonte Infr. financiada'!P168+'Inversión 1 financiada'!P168+VÚ!P168+'Desmonte Infr. IAP'!P168+'TOTAL INVERSION IAP'!P168+'VÚ IAP'!P168+O168</f>
        <v>3</v>
      </c>
      <c r="Q168" s="61">
        <f>+'Desmonte Infr. financiada'!Q168+'Inversión 1 financiada'!Q168+VÚ!Q168+'Desmonte Infr. IAP'!Q168+'TOTAL INVERSION IAP'!Q168+'VÚ IAP'!Q168+P168</f>
        <v>3</v>
      </c>
      <c r="R168" s="61">
        <f>+'Desmonte Infr. financiada'!R168+'Inversión 1 financiada'!R168+VÚ!R168+'Desmonte Infr. IAP'!R168+'TOTAL INVERSION IAP'!R168+'VÚ IAP'!R168+Q168</f>
        <v>3</v>
      </c>
      <c r="S168" s="61">
        <f>+'Desmonte Infr. financiada'!S168+'Inversión 1 financiada'!S168+VÚ!S168+'Desmonte Infr. IAP'!S168+'TOTAL INVERSION IAP'!S168+'VÚ IAP'!S168+R168</f>
        <v>3</v>
      </c>
      <c r="T168" s="61">
        <f>+'Desmonte Infr. financiada'!T168+'Inversión 1 financiada'!T168+VÚ!T168+'Desmonte Infr. IAP'!T168+'TOTAL INVERSION IAP'!T168+'VÚ IAP'!T168+S168</f>
        <v>3</v>
      </c>
      <c r="U168" s="61">
        <f>+'Desmonte Infr. financiada'!U168+'Inversión 1 financiada'!U168+VÚ!U168+'Desmonte Infr. IAP'!U168+'TOTAL INVERSION IAP'!U168+'VÚ IAP'!U168+T168</f>
        <v>3</v>
      </c>
      <c r="V168" s="61">
        <f>+'Desmonte Infr. financiada'!V168+'Inversión 1 financiada'!V168+VÚ!V168+'Desmonte Infr. IAP'!V168+'TOTAL INVERSION IAP'!V168+'VÚ IAP'!V168+U168</f>
        <v>3</v>
      </c>
      <c r="W168" s="61">
        <f>+'Desmonte Infr. financiada'!W168+'Inversión 1 financiada'!W168+VÚ!W168+'Desmonte Infr. IAP'!W168+'TOTAL INVERSION IAP'!W168+'VÚ IAP'!W168+V168</f>
        <v>0</v>
      </c>
      <c r="X168" s="61">
        <f>+'Desmonte Infr. financiada'!X168+'Inversión 1 financiada'!X168+VÚ!X168+'Desmonte Infr. IAP'!X168+'TOTAL INVERSION IAP'!X168+'VÚ IAP'!X168+W168</f>
        <v>0</v>
      </c>
      <c r="Y168" s="61">
        <f>+'Desmonte Infr. financiada'!Y168+'Inversión 1 financiada'!Y168+VÚ!Y168+'Desmonte Infr. IAP'!Y168+'TOTAL INVERSION IAP'!Y168+'VÚ IAP'!Y168+X168</f>
        <v>0</v>
      </c>
      <c r="Z168" s="61">
        <f>+'Desmonte Infr. financiada'!Z168+'Inversión 1 financiada'!Z168+VÚ!Z168+'Desmonte Infr. IAP'!Z168+'TOTAL INVERSION IAP'!Z168+'VÚ IAP'!Z168+Y168</f>
        <v>0</v>
      </c>
      <c r="AA168" s="61">
        <f>+'Desmonte Infr. financiada'!AA168+'Inversión 1 financiada'!AA168+VÚ!AA168+'Desmonte Infr. IAP'!AA168+'TOTAL INVERSION IAP'!AA168+'VÚ IAP'!AA168+Z168</f>
        <v>0</v>
      </c>
      <c r="AB168" s="61">
        <f>+'Desmonte Infr. financiada'!AB168+'Inversión 1 financiada'!AB168+VÚ!AB168+'Desmonte Infr. IAP'!AB168+'TOTAL INVERSION IAP'!AB168+'VÚ IAP'!AB168+AA168</f>
        <v>0</v>
      </c>
      <c r="AC168" s="61">
        <f>+'Desmonte Infr. financiada'!AC168+'Inversión 1 financiada'!AC168+VÚ!AC168+'Desmonte Infr. IAP'!AC168+'TOTAL INVERSION IAP'!AC168+'VÚ IAP'!AC168+AB168</f>
        <v>0</v>
      </c>
      <c r="AD168" s="61">
        <f>+'Desmonte Infr. financiada'!AD168+'Inversión 1 financiada'!AD168+VÚ!AD168+'Desmonte Infr. IAP'!AD168+'TOTAL INVERSION IAP'!AD168+'VÚ IAP'!AD168+AC168</f>
        <v>0</v>
      </c>
      <c r="AE168" s="61">
        <f>+'Desmonte Infr. financiada'!AE168+'Inversión 1 financiada'!AE168+VÚ!AE168+'Desmonte Infr. IAP'!AE168+'TOTAL INVERSION IAP'!AE168+'VÚ IAP'!AE168+AD168</f>
        <v>0</v>
      </c>
      <c r="AF168" s="61">
        <f>+'Desmonte Infr. financiada'!AF168+'Inversión 1 financiada'!AF168+VÚ!AF168+'Desmonte Infr. IAP'!AF168+'TOTAL INVERSION IAP'!AF168+'VÚ IAP'!AF168+AE168</f>
        <v>0</v>
      </c>
      <c r="AG168" s="61">
        <f>+'Desmonte Infr. financiada'!AG168+'Inversión 1 financiada'!AG168+VÚ!AG168+'Desmonte Infr. IAP'!AG168+'TOTAL INVERSION IAP'!AG168+'VÚ IAP'!AG168+AF168</f>
        <v>0</v>
      </c>
      <c r="AH168" s="61">
        <f>+'Desmonte Infr. financiada'!AH168+'Inversión 1 financiada'!AH168+VÚ!AH168+'Desmonte Infr. IAP'!AH168+'TOTAL INVERSION IAP'!AH168+'VÚ IAP'!AH168+AG168</f>
        <v>0</v>
      </c>
      <c r="AI168" s="61">
        <f>+'Desmonte Infr. financiada'!AI168+'Inversión 1 financiada'!AI168+VÚ!AI168+'Desmonte Infr. IAP'!AI168+'TOTAL INVERSION IAP'!AI168+'VÚ IAP'!AI168+AH168</f>
        <v>0</v>
      </c>
      <c r="AJ168" s="61">
        <f>+'Desmonte Infr. financiada'!AJ168+'Inversión 1 financiada'!AJ168+VÚ!AJ168+'Desmonte Infr. IAP'!AJ168+'TOTAL INVERSION IAP'!AJ168+'VÚ IAP'!AJ168+AI168</f>
        <v>0</v>
      </c>
      <c r="AK168" s="61">
        <f>+'Desmonte Infr. financiada'!AK168+'Inversión 1 financiada'!AK168+VÚ!AK168+'Desmonte Infr. IAP'!AK168+'TOTAL INVERSION IAP'!AK168+'VÚ IAP'!AK168+AJ168</f>
        <v>0</v>
      </c>
    </row>
    <row r="169" spans="2:37" hidden="1" x14ac:dyDescent="0.25">
      <c r="B169" s="469" t="s">
        <v>595</v>
      </c>
      <c r="C169" s="62" t="str">
        <f>+VLOOKUP(B169,'resumen UCAP'!$A$5:$O$329,2,0)</f>
        <v>PROYECTOR NA 400W SEGUNDA</v>
      </c>
      <c r="D169" s="63">
        <f>+'Desmonte Infr. financiada'!D169</f>
        <v>440</v>
      </c>
      <c r="E169" s="63" t="str">
        <f>+VLOOKUP(B169,'resumen UCAP'!$A$5:$O$329,3,0)</f>
        <v>Un</v>
      </c>
      <c r="F169" s="64">
        <f>+VLOOKUP(B169,'resumen UCAP'!$A$5:$O$329,15,0)</f>
        <v>413027</v>
      </c>
      <c r="G169" s="123">
        <v>1</v>
      </c>
      <c r="H169" s="61">
        <f>+'Desmonte Infr. financiada'!H169+'Inversión 1 financiada'!H169+VÚ!H169+'Desmonte Infr. IAP'!H169+'TOTAL INVERSION IAP'!H169+'VÚ IAP'!H169+G169</f>
        <v>0</v>
      </c>
      <c r="I169" s="475">
        <f>+'Desmonte Infr. financiada'!I169+'Inversión 1 financiada'!I169+VÚ!I169+'Desmonte Infr. IAP'!I169+'TOTAL INVERSION IAP'!I169+'VÚ IAP'!I169+H169</f>
        <v>0</v>
      </c>
      <c r="J169" s="61">
        <f>+'Desmonte Infr. financiada'!J169+'Inversión 1 financiada'!J169+VÚ!J169+'Desmonte Infr. IAP'!J169+'TOTAL INVERSION IAP'!J169+'VÚ IAP'!J169+I169</f>
        <v>0</v>
      </c>
      <c r="K169" s="61">
        <f>+'Desmonte Infr. financiada'!K169+'Inversión 1 financiada'!K169+VÚ!K169+'Desmonte Infr. IAP'!K169+'TOTAL INVERSION IAP'!K169+'VÚ IAP'!K169+J169</f>
        <v>0</v>
      </c>
      <c r="L169" s="61">
        <f>+'Desmonte Infr. financiada'!L169+'Inversión 1 financiada'!L169+VÚ!L169+'Desmonte Infr. IAP'!L169+'TOTAL INVERSION IAP'!L169+'VÚ IAP'!L169+K169</f>
        <v>0</v>
      </c>
      <c r="M169" s="61">
        <f>+'Desmonte Infr. financiada'!M169+'Inversión 1 financiada'!M169+VÚ!M169+'Desmonte Infr. IAP'!M169+'TOTAL INVERSION IAP'!M169+'VÚ IAP'!M169+L169</f>
        <v>0</v>
      </c>
      <c r="N169" s="61">
        <f>+'Desmonte Infr. financiada'!N169+'Inversión 1 financiada'!N169+VÚ!N169+'Desmonte Infr. IAP'!N169+'TOTAL INVERSION IAP'!N169+'VÚ IAP'!N169+M169</f>
        <v>0</v>
      </c>
      <c r="O169" s="61">
        <f>+'Desmonte Infr. financiada'!O169+'Inversión 1 financiada'!O169+VÚ!O169+'Desmonte Infr. IAP'!O169+'TOTAL INVERSION IAP'!O169+'VÚ IAP'!O169+N169</f>
        <v>0</v>
      </c>
      <c r="P169" s="61">
        <f>+'Desmonte Infr. financiada'!P169+'Inversión 1 financiada'!P169+VÚ!P169+'Desmonte Infr. IAP'!P169+'TOTAL INVERSION IAP'!P169+'VÚ IAP'!P169+O169</f>
        <v>0</v>
      </c>
      <c r="Q169" s="61">
        <f>+'Desmonte Infr. financiada'!Q169+'Inversión 1 financiada'!Q169+VÚ!Q169+'Desmonte Infr. IAP'!Q169+'TOTAL INVERSION IAP'!Q169+'VÚ IAP'!Q169+P169</f>
        <v>0</v>
      </c>
      <c r="R169" s="61">
        <f>+'Desmonte Infr. financiada'!R169+'Inversión 1 financiada'!R169+VÚ!R169+'Desmonte Infr. IAP'!R169+'TOTAL INVERSION IAP'!R169+'VÚ IAP'!R169+Q169</f>
        <v>0</v>
      </c>
      <c r="S169" s="61">
        <f>+'Desmonte Infr. financiada'!S169+'Inversión 1 financiada'!S169+VÚ!S169+'Desmonte Infr. IAP'!S169+'TOTAL INVERSION IAP'!S169+'VÚ IAP'!S169+R169</f>
        <v>0</v>
      </c>
      <c r="T169" s="61">
        <f>+'Desmonte Infr. financiada'!T169+'Inversión 1 financiada'!T169+VÚ!T169+'Desmonte Infr. IAP'!T169+'TOTAL INVERSION IAP'!T169+'VÚ IAP'!T169+S169</f>
        <v>0</v>
      </c>
      <c r="U169" s="61">
        <f>+'Desmonte Infr. financiada'!U169+'Inversión 1 financiada'!U169+VÚ!U169+'Desmonte Infr. IAP'!U169+'TOTAL INVERSION IAP'!U169+'VÚ IAP'!U169+T169</f>
        <v>0</v>
      </c>
      <c r="V169" s="61">
        <f>+'Desmonte Infr. financiada'!V169+'Inversión 1 financiada'!V169+VÚ!V169+'Desmonte Infr. IAP'!V169+'TOTAL INVERSION IAP'!V169+'VÚ IAP'!V169+U169</f>
        <v>0</v>
      </c>
      <c r="W169" s="61">
        <f>+'Desmonte Infr. financiada'!W169+'Inversión 1 financiada'!W169+VÚ!W169+'Desmonte Infr. IAP'!W169+'TOTAL INVERSION IAP'!W169+'VÚ IAP'!W169+V169</f>
        <v>0</v>
      </c>
      <c r="X169" s="61">
        <f>+'Desmonte Infr. financiada'!X169+'Inversión 1 financiada'!X169+VÚ!X169+'Desmonte Infr. IAP'!X169+'TOTAL INVERSION IAP'!X169+'VÚ IAP'!X169+W169</f>
        <v>0</v>
      </c>
      <c r="Y169" s="61">
        <f>+'Desmonte Infr. financiada'!Y169+'Inversión 1 financiada'!Y169+VÚ!Y169+'Desmonte Infr. IAP'!Y169+'TOTAL INVERSION IAP'!Y169+'VÚ IAP'!Y169+X169</f>
        <v>0</v>
      </c>
      <c r="Z169" s="61">
        <f>+'Desmonte Infr. financiada'!Z169+'Inversión 1 financiada'!Z169+VÚ!Z169+'Desmonte Infr. IAP'!Z169+'TOTAL INVERSION IAP'!Z169+'VÚ IAP'!Z169+Y169</f>
        <v>0</v>
      </c>
      <c r="AA169" s="61">
        <f>+'Desmonte Infr. financiada'!AA169+'Inversión 1 financiada'!AA169+VÚ!AA169+'Desmonte Infr. IAP'!AA169+'TOTAL INVERSION IAP'!AA169+'VÚ IAP'!AA169+Z169</f>
        <v>0</v>
      </c>
      <c r="AB169" s="61">
        <f>+'Desmonte Infr. financiada'!AB169+'Inversión 1 financiada'!AB169+VÚ!AB169+'Desmonte Infr. IAP'!AB169+'TOTAL INVERSION IAP'!AB169+'VÚ IAP'!AB169+AA169</f>
        <v>0</v>
      </c>
      <c r="AC169" s="61">
        <f>+'Desmonte Infr. financiada'!AC169+'Inversión 1 financiada'!AC169+VÚ!AC169+'Desmonte Infr. IAP'!AC169+'TOTAL INVERSION IAP'!AC169+'VÚ IAP'!AC169+AB169</f>
        <v>0</v>
      </c>
      <c r="AD169" s="61">
        <f>+'Desmonte Infr. financiada'!AD169+'Inversión 1 financiada'!AD169+VÚ!AD169+'Desmonte Infr. IAP'!AD169+'TOTAL INVERSION IAP'!AD169+'VÚ IAP'!AD169+AC169</f>
        <v>0</v>
      </c>
      <c r="AE169" s="61">
        <f>+'Desmonte Infr. financiada'!AE169+'Inversión 1 financiada'!AE169+VÚ!AE169+'Desmonte Infr. IAP'!AE169+'TOTAL INVERSION IAP'!AE169+'VÚ IAP'!AE169+AD169</f>
        <v>0</v>
      </c>
      <c r="AF169" s="61">
        <f>+'Desmonte Infr. financiada'!AF169+'Inversión 1 financiada'!AF169+VÚ!AF169+'Desmonte Infr. IAP'!AF169+'TOTAL INVERSION IAP'!AF169+'VÚ IAP'!AF169+AE169</f>
        <v>0</v>
      </c>
      <c r="AG169" s="61">
        <f>+'Desmonte Infr. financiada'!AG169+'Inversión 1 financiada'!AG169+VÚ!AG169+'Desmonte Infr. IAP'!AG169+'TOTAL INVERSION IAP'!AG169+'VÚ IAP'!AG169+AF169</f>
        <v>0</v>
      </c>
      <c r="AH169" s="61">
        <f>+'Desmonte Infr. financiada'!AH169+'Inversión 1 financiada'!AH169+VÚ!AH169+'Desmonte Infr. IAP'!AH169+'TOTAL INVERSION IAP'!AH169+'VÚ IAP'!AH169+AG169</f>
        <v>0</v>
      </c>
      <c r="AI169" s="61">
        <f>+'Desmonte Infr. financiada'!AI169+'Inversión 1 financiada'!AI169+VÚ!AI169+'Desmonte Infr. IAP'!AI169+'TOTAL INVERSION IAP'!AI169+'VÚ IAP'!AI169+AH169</f>
        <v>0</v>
      </c>
      <c r="AJ169" s="61">
        <f>+'Desmonte Infr. financiada'!AJ169+'Inversión 1 financiada'!AJ169+VÚ!AJ169+'Desmonte Infr. IAP'!AJ169+'TOTAL INVERSION IAP'!AJ169+'VÚ IAP'!AJ169+AI169</f>
        <v>0</v>
      </c>
      <c r="AK169" s="61">
        <f>+'Desmonte Infr. financiada'!AK169+'Inversión 1 financiada'!AK169+VÚ!AK169+'Desmonte Infr. IAP'!AK169+'TOTAL INVERSION IAP'!AK169+'VÚ IAP'!AK169+AJ169</f>
        <v>0</v>
      </c>
    </row>
    <row r="170" spans="2:37" hidden="1" x14ac:dyDescent="0.25">
      <c r="B170" s="469" t="s">
        <v>596</v>
      </c>
      <c r="C170" s="62" t="str">
        <f>+VLOOKUP(B170,'resumen UCAP'!$A$5:$O$329,2,0)</f>
        <v>LUMINARIA NA 100W (D3248)</v>
      </c>
      <c r="D170" s="63">
        <f>+'Desmonte Infr. financiada'!D170</f>
        <v>115</v>
      </c>
      <c r="E170" s="63" t="str">
        <f>+VLOOKUP(B170,'resumen UCAP'!$A$5:$O$329,3,0)</f>
        <v>Un</v>
      </c>
      <c r="F170" s="64">
        <f>+VLOOKUP(B170,'resumen UCAP'!$A$5:$O$329,15,0)</f>
        <v>211467</v>
      </c>
      <c r="G170" s="123">
        <v>1</v>
      </c>
      <c r="H170" s="61">
        <f>+'Desmonte Infr. financiada'!H170+'Inversión 1 financiada'!H170+VÚ!H170+'Desmonte Infr. IAP'!H170+'TOTAL INVERSION IAP'!H170+'VÚ IAP'!H170+G170</f>
        <v>0</v>
      </c>
      <c r="I170" s="475">
        <f>+'Desmonte Infr. financiada'!I170+'Inversión 1 financiada'!I170+VÚ!I170+'Desmonte Infr. IAP'!I170+'TOTAL INVERSION IAP'!I170+'VÚ IAP'!I170+H170</f>
        <v>0</v>
      </c>
      <c r="J170" s="61">
        <f>+'Desmonte Infr. financiada'!J170+'Inversión 1 financiada'!J170+VÚ!J170+'Desmonte Infr. IAP'!J170+'TOTAL INVERSION IAP'!J170+'VÚ IAP'!J170+I170</f>
        <v>0</v>
      </c>
      <c r="K170" s="61">
        <f>+'Desmonte Infr. financiada'!K170+'Inversión 1 financiada'!K170+VÚ!K170+'Desmonte Infr. IAP'!K170+'TOTAL INVERSION IAP'!K170+'VÚ IAP'!K170+J170</f>
        <v>0</v>
      </c>
      <c r="L170" s="61">
        <f>+'Desmonte Infr. financiada'!L170+'Inversión 1 financiada'!L170+VÚ!L170+'Desmonte Infr. IAP'!L170+'TOTAL INVERSION IAP'!L170+'VÚ IAP'!L170+K170</f>
        <v>0</v>
      </c>
      <c r="M170" s="61">
        <f>+'Desmonte Infr. financiada'!M170+'Inversión 1 financiada'!M170+VÚ!M170+'Desmonte Infr. IAP'!M170+'TOTAL INVERSION IAP'!M170+'VÚ IAP'!M170+L170</f>
        <v>0</v>
      </c>
      <c r="N170" s="61">
        <f>+'Desmonte Infr. financiada'!N170+'Inversión 1 financiada'!N170+VÚ!N170+'Desmonte Infr. IAP'!N170+'TOTAL INVERSION IAP'!N170+'VÚ IAP'!N170+M170</f>
        <v>0</v>
      </c>
      <c r="O170" s="61">
        <f>+'Desmonte Infr. financiada'!O170+'Inversión 1 financiada'!O170+VÚ!O170+'Desmonte Infr. IAP'!O170+'TOTAL INVERSION IAP'!O170+'VÚ IAP'!O170+N170</f>
        <v>0</v>
      </c>
      <c r="P170" s="61">
        <f>+'Desmonte Infr. financiada'!P170+'Inversión 1 financiada'!P170+VÚ!P170+'Desmonte Infr. IAP'!P170+'TOTAL INVERSION IAP'!P170+'VÚ IAP'!P170+O170</f>
        <v>0</v>
      </c>
      <c r="Q170" s="61">
        <f>+'Desmonte Infr. financiada'!Q170+'Inversión 1 financiada'!Q170+VÚ!Q170+'Desmonte Infr. IAP'!Q170+'TOTAL INVERSION IAP'!Q170+'VÚ IAP'!Q170+P170</f>
        <v>0</v>
      </c>
      <c r="R170" s="61">
        <f>+'Desmonte Infr. financiada'!R170+'Inversión 1 financiada'!R170+VÚ!R170+'Desmonte Infr. IAP'!R170+'TOTAL INVERSION IAP'!R170+'VÚ IAP'!R170+Q170</f>
        <v>0</v>
      </c>
      <c r="S170" s="61">
        <f>+'Desmonte Infr. financiada'!S170+'Inversión 1 financiada'!S170+VÚ!S170+'Desmonte Infr. IAP'!S170+'TOTAL INVERSION IAP'!S170+'VÚ IAP'!S170+R170</f>
        <v>0</v>
      </c>
      <c r="T170" s="61">
        <f>+'Desmonte Infr. financiada'!T170+'Inversión 1 financiada'!T170+VÚ!T170+'Desmonte Infr. IAP'!T170+'TOTAL INVERSION IAP'!T170+'VÚ IAP'!T170+S170</f>
        <v>0</v>
      </c>
      <c r="U170" s="61">
        <f>+'Desmonte Infr. financiada'!U170+'Inversión 1 financiada'!U170+VÚ!U170+'Desmonte Infr. IAP'!U170+'TOTAL INVERSION IAP'!U170+'VÚ IAP'!U170+T170</f>
        <v>0</v>
      </c>
      <c r="V170" s="61">
        <f>+'Desmonte Infr. financiada'!V170+'Inversión 1 financiada'!V170+VÚ!V170+'Desmonte Infr. IAP'!V170+'TOTAL INVERSION IAP'!V170+'VÚ IAP'!V170+U170</f>
        <v>0</v>
      </c>
      <c r="W170" s="61">
        <f>+'Desmonte Infr. financiada'!W170+'Inversión 1 financiada'!W170+VÚ!W170+'Desmonte Infr. IAP'!W170+'TOTAL INVERSION IAP'!W170+'VÚ IAP'!W170+V170</f>
        <v>0</v>
      </c>
      <c r="X170" s="61">
        <f>+'Desmonte Infr. financiada'!X170+'Inversión 1 financiada'!X170+VÚ!X170+'Desmonte Infr. IAP'!X170+'TOTAL INVERSION IAP'!X170+'VÚ IAP'!X170+W170</f>
        <v>0</v>
      </c>
      <c r="Y170" s="61">
        <f>+'Desmonte Infr. financiada'!Y170+'Inversión 1 financiada'!Y170+VÚ!Y170+'Desmonte Infr. IAP'!Y170+'TOTAL INVERSION IAP'!Y170+'VÚ IAP'!Y170+X170</f>
        <v>0</v>
      </c>
      <c r="Z170" s="61">
        <f>+'Desmonte Infr. financiada'!Z170+'Inversión 1 financiada'!Z170+VÚ!Z170+'Desmonte Infr. IAP'!Z170+'TOTAL INVERSION IAP'!Z170+'VÚ IAP'!Z170+Y170</f>
        <v>0</v>
      </c>
      <c r="AA170" s="61">
        <f>+'Desmonte Infr. financiada'!AA170+'Inversión 1 financiada'!AA170+VÚ!AA170+'Desmonte Infr. IAP'!AA170+'TOTAL INVERSION IAP'!AA170+'VÚ IAP'!AA170+Z170</f>
        <v>0</v>
      </c>
      <c r="AB170" s="61">
        <f>+'Desmonte Infr. financiada'!AB170+'Inversión 1 financiada'!AB170+VÚ!AB170+'Desmonte Infr. IAP'!AB170+'TOTAL INVERSION IAP'!AB170+'VÚ IAP'!AB170+AA170</f>
        <v>0</v>
      </c>
      <c r="AC170" s="61">
        <f>+'Desmonte Infr. financiada'!AC170+'Inversión 1 financiada'!AC170+VÚ!AC170+'Desmonte Infr. IAP'!AC170+'TOTAL INVERSION IAP'!AC170+'VÚ IAP'!AC170+AB170</f>
        <v>0</v>
      </c>
      <c r="AD170" s="61">
        <f>+'Desmonte Infr. financiada'!AD170+'Inversión 1 financiada'!AD170+VÚ!AD170+'Desmonte Infr. IAP'!AD170+'TOTAL INVERSION IAP'!AD170+'VÚ IAP'!AD170+AC170</f>
        <v>0</v>
      </c>
      <c r="AE170" s="61">
        <f>+'Desmonte Infr. financiada'!AE170+'Inversión 1 financiada'!AE170+VÚ!AE170+'Desmonte Infr. IAP'!AE170+'TOTAL INVERSION IAP'!AE170+'VÚ IAP'!AE170+AD170</f>
        <v>0</v>
      </c>
      <c r="AF170" s="61">
        <f>+'Desmonte Infr. financiada'!AF170+'Inversión 1 financiada'!AF170+VÚ!AF170+'Desmonte Infr. IAP'!AF170+'TOTAL INVERSION IAP'!AF170+'VÚ IAP'!AF170+AE170</f>
        <v>0</v>
      </c>
      <c r="AG170" s="61">
        <f>+'Desmonte Infr. financiada'!AG170+'Inversión 1 financiada'!AG170+VÚ!AG170+'Desmonte Infr. IAP'!AG170+'TOTAL INVERSION IAP'!AG170+'VÚ IAP'!AG170+AF170</f>
        <v>0</v>
      </c>
      <c r="AH170" s="61">
        <f>+'Desmonte Infr. financiada'!AH170+'Inversión 1 financiada'!AH170+VÚ!AH170+'Desmonte Infr. IAP'!AH170+'TOTAL INVERSION IAP'!AH170+'VÚ IAP'!AH170+AG170</f>
        <v>0</v>
      </c>
      <c r="AI170" s="61">
        <f>+'Desmonte Infr. financiada'!AI170+'Inversión 1 financiada'!AI170+VÚ!AI170+'Desmonte Infr. IAP'!AI170+'TOTAL INVERSION IAP'!AI170+'VÚ IAP'!AI170+AH170</f>
        <v>0</v>
      </c>
      <c r="AJ170" s="61">
        <f>+'Desmonte Infr. financiada'!AJ170+'Inversión 1 financiada'!AJ170+VÚ!AJ170+'Desmonte Infr. IAP'!AJ170+'TOTAL INVERSION IAP'!AJ170+'VÚ IAP'!AJ170+AI170</f>
        <v>0</v>
      </c>
      <c r="AK170" s="61">
        <f>+'Desmonte Infr. financiada'!AK170+'Inversión 1 financiada'!AK170+VÚ!AK170+'Desmonte Infr. IAP'!AK170+'TOTAL INVERSION IAP'!AK170+'VÚ IAP'!AK170+AJ170</f>
        <v>0</v>
      </c>
    </row>
    <row r="171" spans="2:37" hidden="1" x14ac:dyDescent="0.25">
      <c r="B171" s="469" t="s">
        <v>597</v>
      </c>
      <c r="C171" s="62" t="str">
        <f>+VLOOKUP(B171,'resumen UCAP'!$A$5:$O$329,2,0)</f>
        <v>LUMINARIA IMPOLED 150W NUEVA</v>
      </c>
      <c r="D171" s="63">
        <f>+'Desmonte Infr. financiada'!D171</f>
        <v>150</v>
      </c>
      <c r="E171" s="63" t="str">
        <f>+VLOOKUP(B171,'resumen UCAP'!$A$5:$O$329,3,0)</f>
        <v>Un</v>
      </c>
      <c r="F171" s="64">
        <f>+VLOOKUP(B171,'resumen UCAP'!$A$5:$O$329,15,0)</f>
        <v>845605</v>
      </c>
      <c r="G171" s="61">
        <v>1</v>
      </c>
      <c r="H171" s="61">
        <f>+'Desmonte Infr. financiada'!H171+'Inversión 1 financiada'!H171+VÚ!H171+'Desmonte Infr. IAP'!H171+'TOTAL INVERSION IAP'!H171+'VÚ IAP'!H171+G171</f>
        <v>1</v>
      </c>
      <c r="I171" s="475">
        <f>+'Desmonte Infr. financiada'!I171+'Inversión 1 financiada'!I171+VÚ!I171+'Desmonte Infr. IAP'!I171+'TOTAL INVERSION IAP'!I171+'VÚ IAP'!I171+H171</f>
        <v>1</v>
      </c>
      <c r="J171" s="61">
        <f>+'Desmonte Infr. financiada'!J171+'Inversión 1 financiada'!J171+VÚ!J171+'Desmonte Infr. IAP'!J171+'TOTAL INVERSION IAP'!J171+'VÚ IAP'!J171+I171</f>
        <v>1</v>
      </c>
      <c r="K171" s="61">
        <f>+'Desmonte Infr. financiada'!K171+'Inversión 1 financiada'!K171+VÚ!K171+'Desmonte Infr. IAP'!K171+'TOTAL INVERSION IAP'!K171+'VÚ IAP'!K171+J171</f>
        <v>1</v>
      </c>
      <c r="L171" s="61">
        <f>+'Desmonte Infr. financiada'!L171+'Inversión 1 financiada'!L171+VÚ!L171+'Desmonte Infr. IAP'!L171+'TOTAL INVERSION IAP'!L171+'VÚ IAP'!L171+K171</f>
        <v>1</v>
      </c>
      <c r="M171" s="61">
        <f>+'Desmonte Infr. financiada'!M171+'Inversión 1 financiada'!M171+VÚ!M171+'Desmonte Infr. IAP'!M171+'TOTAL INVERSION IAP'!M171+'VÚ IAP'!M171+L171</f>
        <v>1</v>
      </c>
      <c r="N171" s="61">
        <f>+'Desmonte Infr. financiada'!N171+'Inversión 1 financiada'!N171+VÚ!N171+'Desmonte Infr. IAP'!N171+'TOTAL INVERSION IAP'!N171+'VÚ IAP'!N171+M171</f>
        <v>1</v>
      </c>
      <c r="O171" s="61">
        <f>+'Desmonte Infr. financiada'!O171+'Inversión 1 financiada'!O171+VÚ!O171+'Desmonte Infr. IAP'!O171+'TOTAL INVERSION IAP'!O171+'VÚ IAP'!O171+N171</f>
        <v>1</v>
      </c>
      <c r="P171" s="61">
        <f>+'Desmonte Infr. financiada'!P171+'Inversión 1 financiada'!P171+VÚ!P171+'Desmonte Infr. IAP'!P171+'TOTAL INVERSION IAP'!P171+'VÚ IAP'!P171+O171</f>
        <v>1</v>
      </c>
      <c r="Q171" s="61">
        <f>+'Desmonte Infr. financiada'!Q171+'Inversión 1 financiada'!Q171+VÚ!Q171+'Desmonte Infr. IAP'!Q171+'TOTAL INVERSION IAP'!Q171+'VÚ IAP'!Q171+P171</f>
        <v>1</v>
      </c>
      <c r="R171" s="61">
        <f>+'Desmonte Infr. financiada'!R171+'Inversión 1 financiada'!R171+VÚ!R171+'Desmonte Infr. IAP'!R171+'TOTAL INVERSION IAP'!R171+'VÚ IAP'!R171+Q171</f>
        <v>1</v>
      </c>
      <c r="S171" s="61">
        <f>+'Desmonte Infr. financiada'!S171+'Inversión 1 financiada'!S171+VÚ!S171+'Desmonte Infr. IAP'!S171+'TOTAL INVERSION IAP'!S171+'VÚ IAP'!S171+R171</f>
        <v>1</v>
      </c>
      <c r="T171" s="61">
        <f>+'Desmonte Infr. financiada'!T171+'Inversión 1 financiada'!T171+VÚ!T171+'Desmonte Infr. IAP'!T171+'TOTAL INVERSION IAP'!T171+'VÚ IAP'!T171+S171</f>
        <v>1</v>
      </c>
      <c r="U171" s="61">
        <f>+'Desmonte Infr. financiada'!U171+'Inversión 1 financiada'!U171+VÚ!U171+'Desmonte Infr. IAP'!U171+'TOTAL INVERSION IAP'!U171+'VÚ IAP'!U171+T171</f>
        <v>1</v>
      </c>
      <c r="V171" s="61">
        <f>+'Desmonte Infr. financiada'!V171+'Inversión 1 financiada'!V171+VÚ!V171+'Desmonte Infr. IAP'!V171+'TOTAL INVERSION IAP'!V171+'VÚ IAP'!V171+U171</f>
        <v>1</v>
      </c>
      <c r="W171" s="61">
        <f>+'Desmonte Infr. financiada'!W171+'Inversión 1 financiada'!W171+VÚ!W171+'Desmonte Infr. IAP'!W171+'TOTAL INVERSION IAP'!W171+'VÚ IAP'!W171+V171</f>
        <v>0</v>
      </c>
      <c r="X171" s="61">
        <f>+'Desmonte Infr. financiada'!X171+'Inversión 1 financiada'!X171+VÚ!X171+'Desmonte Infr. IAP'!X171+'TOTAL INVERSION IAP'!X171+'VÚ IAP'!X171+W171</f>
        <v>0</v>
      </c>
      <c r="Y171" s="61">
        <f>+'Desmonte Infr. financiada'!Y171+'Inversión 1 financiada'!Y171+VÚ!Y171+'Desmonte Infr. IAP'!Y171+'TOTAL INVERSION IAP'!Y171+'VÚ IAP'!Y171+X171</f>
        <v>0</v>
      </c>
      <c r="Z171" s="61">
        <f>+'Desmonte Infr. financiada'!Z171+'Inversión 1 financiada'!Z171+VÚ!Z171+'Desmonte Infr. IAP'!Z171+'TOTAL INVERSION IAP'!Z171+'VÚ IAP'!Z171+Y171</f>
        <v>0</v>
      </c>
      <c r="AA171" s="61">
        <f>+'Desmonte Infr. financiada'!AA171+'Inversión 1 financiada'!AA171+VÚ!AA171+'Desmonte Infr. IAP'!AA171+'TOTAL INVERSION IAP'!AA171+'VÚ IAP'!AA171+Z171</f>
        <v>0</v>
      </c>
      <c r="AB171" s="61">
        <f>+'Desmonte Infr. financiada'!AB171+'Inversión 1 financiada'!AB171+VÚ!AB171+'Desmonte Infr. IAP'!AB171+'TOTAL INVERSION IAP'!AB171+'VÚ IAP'!AB171+AA171</f>
        <v>0</v>
      </c>
      <c r="AC171" s="61">
        <f>+'Desmonte Infr. financiada'!AC171+'Inversión 1 financiada'!AC171+VÚ!AC171+'Desmonte Infr. IAP'!AC171+'TOTAL INVERSION IAP'!AC171+'VÚ IAP'!AC171+AB171</f>
        <v>0</v>
      </c>
      <c r="AD171" s="61">
        <f>+'Desmonte Infr. financiada'!AD171+'Inversión 1 financiada'!AD171+VÚ!AD171+'Desmonte Infr. IAP'!AD171+'TOTAL INVERSION IAP'!AD171+'VÚ IAP'!AD171+AC171</f>
        <v>0</v>
      </c>
      <c r="AE171" s="61">
        <f>+'Desmonte Infr. financiada'!AE171+'Inversión 1 financiada'!AE171+VÚ!AE171+'Desmonte Infr. IAP'!AE171+'TOTAL INVERSION IAP'!AE171+'VÚ IAP'!AE171+AD171</f>
        <v>0</v>
      </c>
      <c r="AF171" s="61">
        <f>+'Desmonte Infr. financiada'!AF171+'Inversión 1 financiada'!AF171+VÚ!AF171+'Desmonte Infr. IAP'!AF171+'TOTAL INVERSION IAP'!AF171+'VÚ IAP'!AF171+AE171</f>
        <v>0</v>
      </c>
      <c r="AG171" s="61">
        <f>+'Desmonte Infr. financiada'!AG171+'Inversión 1 financiada'!AG171+VÚ!AG171+'Desmonte Infr. IAP'!AG171+'TOTAL INVERSION IAP'!AG171+'VÚ IAP'!AG171+AF171</f>
        <v>0</v>
      </c>
      <c r="AH171" s="61">
        <f>+'Desmonte Infr. financiada'!AH171+'Inversión 1 financiada'!AH171+VÚ!AH171+'Desmonte Infr. IAP'!AH171+'TOTAL INVERSION IAP'!AH171+'VÚ IAP'!AH171+AG171</f>
        <v>0</v>
      </c>
      <c r="AI171" s="61">
        <f>+'Desmonte Infr. financiada'!AI171+'Inversión 1 financiada'!AI171+VÚ!AI171+'Desmonte Infr. IAP'!AI171+'TOTAL INVERSION IAP'!AI171+'VÚ IAP'!AI171+AH171</f>
        <v>0</v>
      </c>
      <c r="AJ171" s="61">
        <f>+'Desmonte Infr. financiada'!AJ171+'Inversión 1 financiada'!AJ171+VÚ!AJ171+'Desmonte Infr. IAP'!AJ171+'TOTAL INVERSION IAP'!AJ171+'VÚ IAP'!AJ171+AI171</f>
        <v>0</v>
      </c>
      <c r="AK171" s="61">
        <f>+'Desmonte Infr. financiada'!AK171+'Inversión 1 financiada'!AK171+VÚ!AK171+'Desmonte Infr. IAP'!AK171+'TOTAL INVERSION IAP'!AK171+'VÚ IAP'!AK171+AJ171</f>
        <v>0</v>
      </c>
    </row>
    <row r="172" spans="2:37" hidden="1" x14ac:dyDescent="0.25">
      <c r="B172" s="469" t="s">
        <v>598</v>
      </c>
      <c r="C172" s="62" t="str">
        <f>+VLOOKUP(B172,'resumen UCAP'!$A$5:$O$329,2,0)</f>
        <v>LUMINARIA NA 250W VIENTO SEGUNDA</v>
      </c>
      <c r="D172" s="63">
        <f>+'Desmonte Infr. financiada'!D172</f>
        <v>279</v>
      </c>
      <c r="E172" s="63" t="str">
        <f>+VLOOKUP(B172,'resumen UCAP'!$A$5:$O$329,3,0)</f>
        <v>Un</v>
      </c>
      <c r="F172" s="64">
        <f>+VLOOKUP(B172,'resumen UCAP'!$A$5:$O$329,15,0)</f>
        <v>509142</v>
      </c>
      <c r="G172" s="123">
        <v>2</v>
      </c>
      <c r="H172" s="61">
        <f>+'Desmonte Infr. financiada'!H172+'Inversión 1 financiada'!H172+VÚ!H172+'Desmonte Infr. IAP'!H172+'TOTAL INVERSION IAP'!H172+'VÚ IAP'!H172+G172</f>
        <v>0</v>
      </c>
      <c r="I172" s="475">
        <f>+'Desmonte Infr. financiada'!I172+'Inversión 1 financiada'!I172+VÚ!I172+'Desmonte Infr. IAP'!I172+'TOTAL INVERSION IAP'!I172+'VÚ IAP'!I172+H172</f>
        <v>0</v>
      </c>
      <c r="J172" s="61">
        <f>+'Desmonte Infr. financiada'!J172+'Inversión 1 financiada'!J172+VÚ!J172+'Desmonte Infr. IAP'!J172+'TOTAL INVERSION IAP'!J172+'VÚ IAP'!J172+I172</f>
        <v>0</v>
      </c>
      <c r="K172" s="61">
        <f>+'Desmonte Infr. financiada'!K172+'Inversión 1 financiada'!K172+VÚ!K172+'Desmonte Infr. IAP'!K172+'TOTAL INVERSION IAP'!K172+'VÚ IAP'!K172+J172</f>
        <v>0</v>
      </c>
      <c r="L172" s="61">
        <f>+'Desmonte Infr. financiada'!L172+'Inversión 1 financiada'!L172+VÚ!L172+'Desmonte Infr. IAP'!L172+'TOTAL INVERSION IAP'!L172+'VÚ IAP'!L172+K172</f>
        <v>0</v>
      </c>
      <c r="M172" s="61">
        <f>+'Desmonte Infr. financiada'!M172+'Inversión 1 financiada'!M172+VÚ!M172+'Desmonte Infr. IAP'!M172+'TOTAL INVERSION IAP'!M172+'VÚ IAP'!M172+L172</f>
        <v>0</v>
      </c>
      <c r="N172" s="61">
        <f>+'Desmonte Infr. financiada'!N172+'Inversión 1 financiada'!N172+VÚ!N172+'Desmonte Infr. IAP'!N172+'TOTAL INVERSION IAP'!N172+'VÚ IAP'!N172+M172</f>
        <v>0</v>
      </c>
      <c r="O172" s="61">
        <f>+'Desmonte Infr. financiada'!O172+'Inversión 1 financiada'!O172+VÚ!O172+'Desmonte Infr. IAP'!O172+'TOTAL INVERSION IAP'!O172+'VÚ IAP'!O172+N172</f>
        <v>0</v>
      </c>
      <c r="P172" s="61">
        <f>+'Desmonte Infr. financiada'!P172+'Inversión 1 financiada'!P172+VÚ!P172+'Desmonte Infr. IAP'!P172+'TOTAL INVERSION IAP'!P172+'VÚ IAP'!P172+O172</f>
        <v>0</v>
      </c>
      <c r="Q172" s="61">
        <f>+'Desmonte Infr. financiada'!Q172+'Inversión 1 financiada'!Q172+VÚ!Q172+'Desmonte Infr. IAP'!Q172+'TOTAL INVERSION IAP'!Q172+'VÚ IAP'!Q172+P172</f>
        <v>0</v>
      </c>
      <c r="R172" s="61">
        <f>+'Desmonte Infr. financiada'!R172+'Inversión 1 financiada'!R172+VÚ!R172+'Desmonte Infr. IAP'!R172+'TOTAL INVERSION IAP'!R172+'VÚ IAP'!R172+Q172</f>
        <v>0</v>
      </c>
      <c r="S172" s="61">
        <f>+'Desmonte Infr. financiada'!S172+'Inversión 1 financiada'!S172+VÚ!S172+'Desmonte Infr. IAP'!S172+'TOTAL INVERSION IAP'!S172+'VÚ IAP'!S172+R172</f>
        <v>0</v>
      </c>
      <c r="T172" s="61">
        <f>+'Desmonte Infr. financiada'!T172+'Inversión 1 financiada'!T172+VÚ!T172+'Desmonte Infr. IAP'!T172+'TOTAL INVERSION IAP'!T172+'VÚ IAP'!T172+S172</f>
        <v>0</v>
      </c>
      <c r="U172" s="61">
        <f>+'Desmonte Infr. financiada'!U172+'Inversión 1 financiada'!U172+VÚ!U172+'Desmonte Infr. IAP'!U172+'TOTAL INVERSION IAP'!U172+'VÚ IAP'!U172+T172</f>
        <v>0</v>
      </c>
      <c r="V172" s="61">
        <f>+'Desmonte Infr. financiada'!V172+'Inversión 1 financiada'!V172+VÚ!V172+'Desmonte Infr. IAP'!V172+'TOTAL INVERSION IAP'!V172+'VÚ IAP'!V172+U172</f>
        <v>0</v>
      </c>
      <c r="W172" s="61">
        <f>+'Desmonte Infr. financiada'!W172+'Inversión 1 financiada'!W172+VÚ!W172+'Desmonte Infr. IAP'!W172+'TOTAL INVERSION IAP'!W172+'VÚ IAP'!W172+V172</f>
        <v>0</v>
      </c>
      <c r="X172" s="61">
        <f>+'Desmonte Infr. financiada'!X172+'Inversión 1 financiada'!X172+VÚ!X172+'Desmonte Infr. IAP'!X172+'TOTAL INVERSION IAP'!X172+'VÚ IAP'!X172+W172</f>
        <v>0</v>
      </c>
      <c r="Y172" s="61">
        <f>+'Desmonte Infr. financiada'!Y172+'Inversión 1 financiada'!Y172+VÚ!Y172+'Desmonte Infr. IAP'!Y172+'TOTAL INVERSION IAP'!Y172+'VÚ IAP'!Y172+X172</f>
        <v>0</v>
      </c>
      <c r="Z172" s="61">
        <f>+'Desmonte Infr. financiada'!Z172+'Inversión 1 financiada'!Z172+VÚ!Z172+'Desmonte Infr. IAP'!Z172+'TOTAL INVERSION IAP'!Z172+'VÚ IAP'!Z172+Y172</f>
        <v>0</v>
      </c>
      <c r="AA172" s="61">
        <f>+'Desmonte Infr. financiada'!AA172+'Inversión 1 financiada'!AA172+VÚ!AA172+'Desmonte Infr. IAP'!AA172+'TOTAL INVERSION IAP'!AA172+'VÚ IAP'!AA172+Z172</f>
        <v>0</v>
      </c>
      <c r="AB172" s="61">
        <f>+'Desmonte Infr. financiada'!AB172+'Inversión 1 financiada'!AB172+VÚ!AB172+'Desmonte Infr. IAP'!AB172+'TOTAL INVERSION IAP'!AB172+'VÚ IAP'!AB172+AA172</f>
        <v>0</v>
      </c>
      <c r="AC172" s="61">
        <f>+'Desmonte Infr. financiada'!AC172+'Inversión 1 financiada'!AC172+VÚ!AC172+'Desmonte Infr. IAP'!AC172+'TOTAL INVERSION IAP'!AC172+'VÚ IAP'!AC172+AB172</f>
        <v>0</v>
      </c>
      <c r="AD172" s="61">
        <f>+'Desmonte Infr. financiada'!AD172+'Inversión 1 financiada'!AD172+VÚ!AD172+'Desmonte Infr. IAP'!AD172+'TOTAL INVERSION IAP'!AD172+'VÚ IAP'!AD172+AC172</f>
        <v>0</v>
      </c>
      <c r="AE172" s="61">
        <f>+'Desmonte Infr. financiada'!AE172+'Inversión 1 financiada'!AE172+VÚ!AE172+'Desmonte Infr. IAP'!AE172+'TOTAL INVERSION IAP'!AE172+'VÚ IAP'!AE172+AD172</f>
        <v>0</v>
      </c>
      <c r="AF172" s="61">
        <f>+'Desmonte Infr. financiada'!AF172+'Inversión 1 financiada'!AF172+VÚ!AF172+'Desmonte Infr. IAP'!AF172+'TOTAL INVERSION IAP'!AF172+'VÚ IAP'!AF172+AE172</f>
        <v>0</v>
      </c>
      <c r="AG172" s="61">
        <f>+'Desmonte Infr. financiada'!AG172+'Inversión 1 financiada'!AG172+VÚ!AG172+'Desmonte Infr. IAP'!AG172+'TOTAL INVERSION IAP'!AG172+'VÚ IAP'!AG172+AF172</f>
        <v>0</v>
      </c>
      <c r="AH172" s="61">
        <f>+'Desmonte Infr. financiada'!AH172+'Inversión 1 financiada'!AH172+VÚ!AH172+'Desmonte Infr. IAP'!AH172+'TOTAL INVERSION IAP'!AH172+'VÚ IAP'!AH172+AG172</f>
        <v>0</v>
      </c>
      <c r="AI172" s="61">
        <f>+'Desmonte Infr. financiada'!AI172+'Inversión 1 financiada'!AI172+VÚ!AI172+'Desmonte Infr. IAP'!AI172+'TOTAL INVERSION IAP'!AI172+'VÚ IAP'!AI172+AH172</f>
        <v>0</v>
      </c>
      <c r="AJ172" s="61">
        <f>+'Desmonte Infr. financiada'!AJ172+'Inversión 1 financiada'!AJ172+VÚ!AJ172+'Desmonte Infr. IAP'!AJ172+'TOTAL INVERSION IAP'!AJ172+'VÚ IAP'!AJ172+AI172</f>
        <v>0</v>
      </c>
      <c r="AK172" s="61">
        <f>+'Desmonte Infr. financiada'!AK172+'Inversión 1 financiada'!AK172+VÚ!AK172+'Desmonte Infr. IAP'!AK172+'TOTAL INVERSION IAP'!AK172+'VÚ IAP'!AK172+AJ172</f>
        <v>0</v>
      </c>
    </row>
    <row r="173" spans="2:37" hidden="1" x14ac:dyDescent="0.25">
      <c r="B173" s="469" t="s">
        <v>599</v>
      </c>
      <c r="C173" s="62" t="str">
        <f>+VLOOKUP(B173,'resumen UCAP'!$A$5:$O$329,2,0)</f>
        <v>LUMINARIA NA 250W SEGUNDA VIENTO</v>
      </c>
      <c r="D173" s="63">
        <f>+'Desmonte Infr. financiada'!D173</f>
        <v>279</v>
      </c>
      <c r="E173" s="63" t="str">
        <f>+VLOOKUP(B173,'resumen UCAP'!$A$5:$O$329,3,0)</f>
        <v>Un</v>
      </c>
      <c r="F173" s="64">
        <f>+VLOOKUP(B173,'resumen UCAP'!$A$5:$O$329,15,0)</f>
        <v>509142</v>
      </c>
      <c r="G173" s="123">
        <v>2</v>
      </c>
      <c r="H173" s="61">
        <f>+'Desmonte Infr. financiada'!H173+'Inversión 1 financiada'!H173+VÚ!H173+'Desmonte Infr. IAP'!H173+'TOTAL INVERSION IAP'!H173+'VÚ IAP'!H173+G173</f>
        <v>0</v>
      </c>
      <c r="I173" s="475">
        <f>+'Desmonte Infr. financiada'!I173+'Inversión 1 financiada'!I173+VÚ!I173+'Desmonte Infr. IAP'!I173+'TOTAL INVERSION IAP'!I173+'VÚ IAP'!I173+H173</f>
        <v>0</v>
      </c>
      <c r="J173" s="61">
        <f>+'Desmonte Infr. financiada'!J173+'Inversión 1 financiada'!J173+VÚ!J173+'Desmonte Infr. IAP'!J173+'TOTAL INVERSION IAP'!J173+'VÚ IAP'!J173+I173</f>
        <v>0</v>
      </c>
      <c r="K173" s="61">
        <f>+'Desmonte Infr. financiada'!K173+'Inversión 1 financiada'!K173+VÚ!K173+'Desmonte Infr. IAP'!K173+'TOTAL INVERSION IAP'!K173+'VÚ IAP'!K173+J173</f>
        <v>0</v>
      </c>
      <c r="L173" s="61">
        <f>+'Desmonte Infr. financiada'!L173+'Inversión 1 financiada'!L173+VÚ!L173+'Desmonte Infr. IAP'!L173+'TOTAL INVERSION IAP'!L173+'VÚ IAP'!L173+K173</f>
        <v>0</v>
      </c>
      <c r="M173" s="61">
        <f>+'Desmonte Infr. financiada'!M173+'Inversión 1 financiada'!M173+VÚ!M173+'Desmonte Infr. IAP'!M173+'TOTAL INVERSION IAP'!M173+'VÚ IAP'!M173+L173</f>
        <v>0</v>
      </c>
      <c r="N173" s="61">
        <f>+'Desmonte Infr. financiada'!N173+'Inversión 1 financiada'!N173+VÚ!N173+'Desmonte Infr. IAP'!N173+'TOTAL INVERSION IAP'!N173+'VÚ IAP'!N173+M173</f>
        <v>0</v>
      </c>
      <c r="O173" s="61">
        <f>+'Desmonte Infr. financiada'!O173+'Inversión 1 financiada'!O173+VÚ!O173+'Desmonte Infr. IAP'!O173+'TOTAL INVERSION IAP'!O173+'VÚ IAP'!O173+N173</f>
        <v>0</v>
      </c>
      <c r="P173" s="61">
        <f>+'Desmonte Infr. financiada'!P173+'Inversión 1 financiada'!P173+VÚ!P173+'Desmonte Infr. IAP'!P173+'TOTAL INVERSION IAP'!P173+'VÚ IAP'!P173+O173</f>
        <v>0</v>
      </c>
      <c r="Q173" s="61">
        <f>+'Desmonte Infr. financiada'!Q173+'Inversión 1 financiada'!Q173+VÚ!Q173+'Desmonte Infr. IAP'!Q173+'TOTAL INVERSION IAP'!Q173+'VÚ IAP'!Q173+P173</f>
        <v>0</v>
      </c>
      <c r="R173" s="61">
        <f>+'Desmonte Infr. financiada'!R173+'Inversión 1 financiada'!R173+VÚ!R173+'Desmonte Infr. IAP'!R173+'TOTAL INVERSION IAP'!R173+'VÚ IAP'!R173+Q173</f>
        <v>0</v>
      </c>
      <c r="S173" s="61">
        <f>+'Desmonte Infr. financiada'!S173+'Inversión 1 financiada'!S173+VÚ!S173+'Desmonte Infr. IAP'!S173+'TOTAL INVERSION IAP'!S173+'VÚ IAP'!S173+R173</f>
        <v>0</v>
      </c>
      <c r="T173" s="61">
        <f>+'Desmonte Infr. financiada'!T173+'Inversión 1 financiada'!T173+VÚ!T173+'Desmonte Infr. IAP'!T173+'TOTAL INVERSION IAP'!T173+'VÚ IAP'!T173+S173</f>
        <v>0</v>
      </c>
      <c r="U173" s="61">
        <f>+'Desmonte Infr. financiada'!U173+'Inversión 1 financiada'!U173+VÚ!U173+'Desmonte Infr. IAP'!U173+'TOTAL INVERSION IAP'!U173+'VÚ IAP'!U173+T173</f>
        <v>0</v>
      </c>
      <c r="V173" s="61">
        <f>+'Desmonte Infr. financiada'!V173+'Inversión 1 financiada'!V173+VÚ!V173+'Desmonte Infr. IAP'!V173+'TOTAL INVERSION IAP'!V173+'VÚ IAP'!V173+U173</f>
        <v>0</v>
      </c>
      <c r="W173" s="61">
        <f>+'Desmonte Infr. financiada'!W173+'Inversión 1 financiada'!W173+VÚ!W173+'Desmonte Infr. IAP'!W173+'TOTAL INVERSION IAP'!W173+'VÚ IAP'!W173+V173</f>
        <v>0</v>
      </c>
      <c r="X173" s="61">
        <f>+'Desmonte Infr. financiada'!X173+'Inversión 1 financiada'!X173+VÚ!X173+'Desmonte Infr. IAP'!X173+'TOTAL INVERSION IAP'!X173+'VÚ IAP'!X173+W173</f>
        <v>0</v>
      </c>
      <c r="Y173" s="61">
        <f>+'Desmonte Infr. financiada'!Y173+'Inversión 1 financiada'!Y173+VÚ!Y173+'Desmonte Infr. IAP'!Y173+'TOTAL INVERSION IAP'!Y173+'VÚ IAP'!Y173+X173</f>
        <v>0</v>
      </c>
      <c r="Z173" s="61">
        <f>+'Desmonte Infr. financiada'!Z173+'Inversión 1 financiada'!Z173+VÚ!Z173+'Desmonte Infr. IAP'!Z173+'TOTAL INVERSION IAP'!Z173+'VÚ IAP'!Z173+Y173</f>
        <v>0</v>
      </c>
      <c r="AA173" s="61">
        <f>+'Desmonte Infr. financiada'!AA173+'Inversión 1 financiada'!AA173+VÚ!AA173+'Desmonte Infr. IAP'!AA173+'TOTAL INVERSION IAP'!AA173+'VÚ IAP'!AA173+Z173</f>
        <v>0</v>
      </c>
      <c r="AB173" s="61">
        <f>+'Desmonte Infr. financiada'!AB173+'Inversión 1 financiada'!AB173+VÚ!AB173+'Desmonte Infr. IAP'!AB173+'TOTAL INVERSION IAP'!AB173+'VÚ IAP'!AB173+AA173</f>
        <v>0</v>
      </c>
      <c r="AC173" s="61">
        <f>+'Desmonte Infr. financiada'!AC173+'Inversión 1 financiada'!AC173+VÚ!AC173+'Desmonte Infr. IAP'!AC173+'TOTAL INVERSION IAP'!AC173+'VÚ IAP'!AC173+AB173</f>
        <v>0</v>
      </c>
      <c r="AD173" s="61">
        <f>+'Desmonte Infr. financiada'!AD173+'Inversión 1 financiada'!AD173+VÚ!AD173+'Desmonte Infr. IAP'!AD173+'TOTAL INVERSION IAP'!AD173+'VÚ IAP'!AD173+AC173</f>
        <v>0</v>
      </c>
      <c r="AE173" s="61">
        <f>+'Desmonte Infr. financiada'!AE173+'Inversión 1 financiada'!AE173+VÚ!AE173+'Desmonte Infr. IAP'!AE173+'TOTAL INVERSION IAP'!AE173+'VÚ IAP'!AE173+AD173</f>
        <v>0</v>
      </c>
      <c r="AF173" s="61">
        <f>+'Desmonte Infr. financiada'!AF173+'Inversión 1 financiada'!AF173+VÚ!AF173+'Desmonte Infr. IAP'!AF173+'TOTAL INVERSION IAP'!AF173+'VÚ IAP'!AF173+AE173</f>
        <v>0</v>
      </c>
      <c r="AG173" s="61">
        <f>+'Desmonte Infr. financiada'!AG173+'Inversión 1 financiada'!AG173+VÚ!AG173+'Desmonte Infr. IAP'!AG173+'TOTAL INVERSION IAP'!AG173+'VÚ IAP'!AG173+AF173</f>
        <v>0</v>
      </c>
      <c r="AH173" s="61">
        <f>+'Desmonte Infr. financiada'!AH173+'Inversión 1 financiada'!AH173+VÚ!AH173+'Desmonte Infr. IAP'!AH173+'TOTAL INVERSION IAP'!AH173+'VÚ IAP'!AH173+AG173</f>
        <v>0</v>
      </c>
      <c r="AI173" s="61">
        <f>+'Desmonte Infr. financiada'!AI173+'Inversión 1 financiada'!AI173+VÚ!AI173+'Desmonte Infr. IAP'!AI173+'TOTAL INVERSION IAP'!AI173+'VÚ IAP'!AI173+AH173</f>
        <v>0</v>
      </c>
      <c r="AJ173" s="61">
        <f>+'Desmonte Infr. financiada'!AJ173+'Inversión 1 financiada'!AJ173+VÚ!AJ173+'Desmonte Infr. IAP'!AJ173+'TOTAL INVERSION IAP'!AJ173+'VÚ IAP'!AJ173+AI173</f>
        <v>0</v>
      </c>
      <c r="AK173" s="61">
        <f>+'Desmonte Infr. financiada'!AK173+'Inversión 1 financiada'!AK173+VÚ!AK173+'Desmonte Infr. IAP'!AK173+'TOTAL INVERSION IAP'!AK173+'VÚ IAP'!AK173+AJ173</f>
        <v>0</v>
      </c>
    </row>
    <row r="174" spans="2:37" hidden="1" x14ac:dyDescent="0.25">
      <c r="B174" s="469" t="s">
        <v>600</v>
      </c>
      <c r="C174" s="62" t="str">
        <f>+VLOOKUP(B174,'resumen UCAP'!$A$5:$O$329,2,0)</f>
        <v>PROYECTOR MH 400 W CORNETA SEGUNDA</v>
      </c>
      <c r="D174" s="63">
        <f>+'Desmonte Infr. financiada'!D174</f>
        <v>440</v>
      </c>
      <c r="E174" s="63" t="str">
        <f>+VLOOKUP(B174,'resumen UCAP'!$A$5:$O$329,3,0)</f>
        <v>Un</v>
      </c>
      <c r="F174" s="64">
        <f>+VLOOKUP(B174,'resumen UCAP'!$A$5:$O$329,15,0)</f>
        <v>509142</v>
      </c>
      <c r="G174" s="124">
        <v>2</v>
      </c>
      <c r="H174" s="61">
        <f>+'Desmonte Infr. financiada'!H174+'Inversión 1 financiada'!H174+VÚ!H174+'Desmonte Infr. IAP'!H174+'TOTAL INVERSION IAP'!H174+'VÚ IAP'!H174+G174</f>
        <v>0</v>
      </c>
      <c r="I174" s="475">
        <f>+'Desmonte Infr. financiada'!I174+'Inversión 1 financiada'!I174+VÚ!I174+'Desmonte Infr. IAP'!I174+'TOTAL INVERSION IAP'!I174+'VÚ IAP'!I174+H174</f>
        <v>0</v>
      </c>
      <c r="J174" s="61">
        <f>+'Desmonte Infr. financiada'!J174+'Inversión 1 financiada'!J174+VÚ!J174+'Desmonte Infr. IAP'!J174+'TOTAL INVERSION IAP'!J174+'VÚ IAP'!J174+I174</f>
        <v>0</v>
      </c>
      <c r="K174" s="61">
        <f>+'Desmonte Infr. financiada'!K174+'Inversión 1 financiada'!K174+VÚ!K174+'Desmonte Infr. IAP'!K174+'TOTAL INVERSION IAP'!K174+'VÚ IAP'!K174+J174</f>
        <v>0</v>
      </c>
      <c r="L174" s="61">
        <f>+'Desmonte Infr. financiada'!L174+'Inversión 1 financiada'!L174+VÚ!L174+'Desmonte Infr. IAP'!L174+'TOTAL INVERSION IAP'!L174+'VÚ IAP'!L174+K174</f>
        <v>0</v>
      </c>
      <c r="M174" s="61">
        <f>+'Desmonte Infr. financiada'!M174+'Inversión 1 financiada'!M174+VÚ!M174+'Desmonte Infr. IAP'!M174+'TOTAL INVERSION IAP'!M174+'VÚ IAP'!M174+L174</f>
        <v>0</v>
      </c>
      <c r="N174" s="61">
        <f>+'Desmonte Infr. financiada'!N174+'Inversión 1 financiada'!N174+VÚ!N174+'Desmonte Infr. IAP'!N174+'TOTAL INVERSION IAP'!N174+'VÚ IAP'!N174+M174</f>
        <v>0</v>
      </c>
      <c r="O174" s="61">
        <f>+'Desmonte Infr. financiada'!O174+'Inversión 1 financiada'!O174+VÚ!O174+'Desmonte Infr. IAP'!O174+'TOTAL INVERSION IAP'!O174+'VÚ IAP'!O174+N174</f>
        <v>0</v>
      </c>
      <c r="P174" s="61">
        <f>+'Desmonte Infr. financiada'!P174+'Inversión 1 financiada'!P174+VÚ!P174+'Desmonte Infr. IAP'!P174+'TOTAL INVERSION IAP'!P174+'VÚ IAP'!P174+O174</f>
        <v>0</v>
      </c>
      <c r="Q174" s="61">
        <f>+'Desmonte Infr. financiada'!Q174+'Inversión 1 financiada'!Q174+VÚ!Q174+'Desmonte Infr. IAP'!Q174+'TOTAL INVERSION IAP'!Q174+'VÚ IAP'!Q174+P174</f>
        <v>0</v>
      </c>
      <c r="R174" s="61">
        <f>+'Desmonte Infr. financiada'!R174+'Inversión 1 financiada'!R174+VÚ!R174+'Desmonte Infr. IAP'!R174+'TOTAL INVERSION IAP'!R174+'VÚ IAP'!R174+Q174</f>
        <v>0</v>
      </c>
      <c r="S174" s="61">
        <f>+'Desmonte Infr. financiada'!S174+'Inversión 1 financiada'!S174+VÚ!S174+'Desmonte Infr. IAP'!S174+'TOTAL INVERSION IAP'!S174+'VÚ IAP'!S174+R174</f>
        <v>0</v>
      </c>
      <c r="T174" s="61">
        <f>+'Desmonte Infr. financiada'!T174+'Inversión 1 financiada'!T174+VÚ!T174+'Desmonte Infr. IAP'!T174+'TOTAL INVERSION IAP'!T174+'VÚ IAP'!T174+S174</f>
        <v>0</v>
      </c>
      <c r="U174" s="61">
        <f>+'Desmonte Infr. financiada'!U174+'Inversión 1 financiada'!U174+VÚ!U174+'Desmonte Infr. IAP'!U174+'TOTAL INVERSION IAP'!U174+'VÚ IAP'!U174+T174</f>
        <v>0</v>
      </c>
      <c r="V174" s="61">
        <f>+'Desmonte Infr. financiada'!V174+'Inversión 1 financiada'!V174+VÚ!V174+'Desmonte Infr. IAP'!V174+'TOTAL INVERSION IAP'!V174+'VÚ IAP'!V174+U174</f>
        <v>0</v>
      </c>
      <c r="W174" s="61">
        <f>+'Desmonte Infr. financiada'!W174+'Inversión 1 financiada'!W174+VÚ!W174+'Desmonte Infr. IAP'!W174+'TOTAL INVERSION IAP'!W174+'VÚ IAP'!W174+V174</f>
        <v>0</v>
      </c>
      <c r="X174" s="61">
        <f>+'Desmonte Infr. financiada'!X174+'Inversión 1 financiada'!X174+VÚ!X174+'Desmonte Infr. IAP'!X174+'TOTAL INVERSION IAP'!X174+'VÚ IAP'!X174+W174</f>
        <v>0</v>
      </c>
      <c r="Y174" s="61">
        <f>+'Desmonte Infr. financiada'!Y174+'Inversión 1 financiada'!Y174+VÚ!Y174+'Desmonte Infr. IAP'!Y174+'TOTAL INVERSION IAP'!Y174+'VÚ IAP'!Y174+X174</f>
        <v>0</v>
      </c>
      <c r="Z174" s="61">
        <f>+'Desmonte Infr. financiada'!Z174+'Inversión 1 financiada'!Z174+VÚ!Z174+'Desmonte Infr. IAP'!Z174+'TOTAL INVERSION IAP'!Z174+'VÚ IAP'!Z174+Y174</f>
        <v>0</v>
      </c>
      <c r="AA174" s="61">
        <f>+'Desmonte Infr. financiada'!AA174+'Inversión 1 financiada'!AA174+VÚ!AA174+'Desmonte Infr. IAP'!AA174+'TOTAL INVERSION IAP'!AA174+'VÚ IAP'!AA174+Z174</f>
        <v>0</v>
      </c>
      <c r="AB174" s="61">
        <f>+'Desmonte Infr. financiada'!AB174+'Inversión 1 financiada'!AB174+VÚ!AB174+'Desmonte Infr. IAP'!AB174+'TOTAL INVERSION IAP'!AB174+'VÚ IAP'!AB174+AA174</f>
        <v>0</v>
      </c>
      <c r="AC174" s="61">
        <f>+'Desmonte Infr. financiada'!AC174+'Inversión 1 financiada'!AC174+VÚ!AC174+'Desmonte Infr. IAP'!AC174+'TOTAL INVERSION IAP'!AC174+'VÚ IAP'!AC174+AB174</f>
        <v>0</v>
      </c>
      <c r="AD174" s="61">
        <f>+'Desmonte Infr. financiada'!AD174+'Inversión 1 financiada'!AD174+VÚ!AD174+'Desmonte Infr. IAP'!AD174+'TOTAL INVERSION IAP'!AD174+'VÚ IAP'!AD174+AC174</f>
        <v>0</v>
      </c>
      <c r="AE174" s="61">
        <f>+'Desmonte Infr. financiada'!AE174+'Inversión 1 financiada'!AE174+VÚ!AE174+'Desmonte Infr. IAP'!AE174+'TOTAL INVERSION IAP'!AE174+'VÚ IAP'!AE174+AD174</f>
        <v>0</v>
      </c>
      <c r="AF174" s="61">
        <f>+'Desmonte Infr. financiada'!AF174+'Inversión 1 financiada'!AF174+VÚ!AF174+'Desmonte Infr. IAP'!AF174+'TOTAL INVERSION IAP'!AF174+'VÚ IAP'!AF174+AE174</f>
        <v>0</v>
      </c>
      <c r="AG174" s="61">
        <f>+'Desmonte Infr. financiada'!AG174+'Inversión 1 financiada'!AG174+VÚ!AG174+'Desmonte Infr. IAP'!AG174+'TOTAL INVERSION IAP'!AG174+'VÚ IAP'!AG174+AF174</f>
        <v>0</v>
      </c>
      <c r="AH174" s="61">
        <f>+'Desmonte Infr. financiada'!AH174+'Inversión 1 financiada'!AH174+VÚ!AH174+'Desmonte Infr. IAP'!AH174+'TOTAL INVERSION IAP'!AH174+'VÚ IAP'!AH174+AG174</f>
        <v>0</v>
      </c>
      <c r="AI174" s="61">
        <f>+'Desmonte Infr. financiada'!AI174+'Inversión 1 financiada'!AI174+VÚ!AI174+'Desmonte Infr. IAP'!AI174+'TOTAL INVERSION IAP'!AI174+'VÚ IAP'!AI174+AH174</f>
        <v>0</v>
      </c>
      <c r="AJ174" s="61">
        <f>+'Desmonte Infr. financiada'!AJ174+'Inversión 1 financiada'!AJ174+VÚ!AJ174+'Desmonte Infr. IAP'!AJ174+'TOTAL INVERSION IAP'!AJ174+'VÚ IAP'!AJ174+AI174</f>
        <v>0</v>
      </c>
      <c r="AK174" s="61">
        <f>+'Desmonte Infr. financiada'!AK174+'Inversión 1 financiada'!AK174+VÚ!AK174+'Desmonte Infr. IAP'!AK174+'TOTAL INVERSION IAP'!AK174+'VÚ IAP'!AK174+AJ174</f>
        <v>0</v>
      </c>
    </row>
    <row r="175" spans="2:37" hidden="1" x14ac:dyDescent="0.25">
      <c r="B175" s="469" t="s">
        <v>601</v>
      </c>
      <c r="C175" s="62" t="str">
        <f>+VLOOKUP(B175,'resumen UCAP'!$A$5:$O$329,2,0)</f>
        <v>PROYECTOR IMPOLED 200W APOLO</v>
      </c>
      <c r="D175" s="63">
        <f>+'Desmonte Infr. financiada'!D175</f>
        <v>200</v>
      </c>
      <c r="E175" s="63" t="str">
        <f>+VLOOKUP(B175,'resumen UCAP'!$A$5:$O$329,3,0)</f>
        <v>Un</v>
      </c>
      <c r="F175" s="64">
        <f>+VLOOKUP(B175,'resumen UCAP'!$A$5:$O$329,15,0)</f>
        <v>2390712</v>
      </c>
      <c r="G175" s="61">
        <v>9</v>
      </c>
      <c r="H175" s="61">
        <f>+'Desmonte Infr. financiada'!H175+'Inversión 1 financiada'!H175+VÚ!H175+'Desmonte Infr. IAP'!H175+'TOTAL INVERSION IAP'!H175+'VÚ IAP'!H175+G175</f>
        <v>9</v>
      </c>
      <c r="I175" s="475">
        <f>+'Desmonte Infr. financiada'!I175+'Inversión 1 financiada'!I175+VÚ!I175+'Desmonte Infr. IAP'!I175+'TOTAL INVERSION IAP'!I175+'VÚ IAP'!I175+H175</f>
        <v>9</v>
      </c>
      <c r="J175" s="61">
        <f>+'Desmonte Infr. financiada'!J175+'Inversión 1 financiada'!J175+VÚ!J175+'Desmonte Infr. IAP'!J175+'TOTAL INVERSION IAP'!J175+'VÚ IAP'!J175+I175</f>
        <v>9</v>
      </c>
      <c r="K175" s="61">
        <f>+'Desmonte Infr. financiada'!K175+'Inversión 1 financiada'!K175+VÚ!K175+'Desmonte Infr. IAP'!K175+'TOTAL INVERSION IAP'!K175+'VÚ IAP'!K175+J175</f>
        <v>9</v>
      </c>
      <c r="L175" s="61">
        <f>+'Desmonte Infr. financiada'!L175+'Inversión 1 financiada'!L175+VÚ!L175+'Desmonte Infr. IAP'!L175+'TOTAL INVERSION IAP'!L175+'VÚ IAP'!L175+K175</f>
        <v>9</v>
      </c>
      <c r="M175" s="61">
        <f>+'Desmonte Infr. financiada'!M175+'Inversión 1 financiada'!M175+VÚ!M175+'Desmonte Infr. IAP'!M175+'TOTAL INVERSION IAP'!M175+'VÚ IAP'!M175+L175</f>
        <v>9</v>
      </c>
      <c r="N175" s="61">
        <f>+'Desmonte Infr. financiada'!N175+'Inversión 1 financiada'!N175+VÚ!N175+'Desmonte Infr. IAP'!N175+'TOTAL INVERSION IAP'!N175+'VÚ IAP'!N175+M175</f>
        <v>9</v>
      </c>
      <c r="O175" s="61">
        <f>+'Desmonte Infr. financiada'!O175+'Inversión 1 financiada'!O175+VÚ!O175+'Desmonte Infr. IAP'!O175+'TOTAL INVERSION IAP'!O175+'VÚ IAP'!O175+N175</f>
        <v>9</v>
      </c>
      <c r="P175" s="61">
        <f>+'Desmonte Infr. financiada'!P175+'Inversión 1 financiada'!P175+VÚ!P175+'Desmonte Infr. IAP'!P175+'TOTAL INVERSION IAP'!P175+'VÚ IAP'!P175+O175</f>
        <v>9</v>
      </c>
      <c r="Q175" s="61">
        <f>+'Desmonte Infr. financiada'!Q175+'Inversión 1 financiada'!Q175+VÚ!Q175+'Desmonte Infr. IAP'!Q175+'TOTAL INVERSION IAP'!Q175+'VÚ IAP'!Q175+P175</f>
        <v>9</v>
      </c>
      <c r="R175" s="61">
        <f>+'Desmonte Infr. financiada'!R175+'Inversión 1 financiada'!R175+VÚ!R175+'Desmonte Infr. IAP'!R175+'TOTAL INVERSION IAP'!R175+'VÚ IAP'!R175+Q175</f>
        <v>9</v>
      </c>
      <c r="S175" s="61">
        <f>+'Desmonte Infr. financiada'!S175+'Inversión 1 financiada'!S175+VÚ!S175+'Desmonte Infr. IAP'!S175+'TOTAL INVERSION IAP'!S175+'VÚ IAP'!S175+R175</f>
        <v>9</v>
      </c>
      <c r="T175" s="61">
        <f>+'Desmonte Infr. financiada'!T175+'Inversión 1 financiada'!T175+VÚ!T175+'Desmonte Infr. IAP'!T175+'TOTAL INVERSION IAP'!T175+'VÚ IAP'!T175+S175</f>
        <v>9</v>
      </c>
      <c r="U175" s="61">
        <f>+'Desmonte Infr. financiada'!U175+'Inversión 1 financiada'!U175+VÚ!U175+'Desmonte Infr. IAP'!U175+'TOTAL INVERSION IAP'!U175+'VÚ IAP'!U175+T175</f>
        <v>9</v>
      </c>
      <c r="V175" s="61">
        <f>+'Desmonte Infr. financiada'!V175+'Inversión 1 financiada'!V175+VÚ!V175+'Desmonte Infr. IAP'!V175+'TOTAL INVERSION IAP'!V175+'VÚ IAP'!V175+U175</f>
        <v>9</v>
      </c>
      <c r="W175" s="61">
        <f>+'Desmonte Infr. financiada'!W175+'Inversión 1 financiada'!W175+VÚ!W175+'Desmonte Infr. IAP'!W175+'TOTAL INVERSION IAP'!W175+'VÚ IAP'!W175+V175</f>
        <v>0</v>
      </c>
      <c r="X175" s="61">
        <f>+'Desmonte Infr. financiada'!X175+'Inversión 1 financiada'!X175+VÚ!X175+'Desmonte Infr. IAP'!X175+'TOTAL INVERSION IAP'!X175+'VÚ IAP'!X175+W175</f>
        <v>0</v>
      </c>
      <c r="Y175" s="61">
        <f>+'Desmonte Infr. financiada'!Y175+'Inversión 1 financiada'!Y175+VÚ!Y175+'Desmonte Infr. IAP'!Y175+'TOTAL INVERSION IAP'!Y175+'VÚ IAP'!Y175+X175</f>
        <v>0</v>
      </c>
      <c r="Z175" s="61">
        <f>+'Desmonte Infr. financiada'!Z175+'Inversión 1 financiada'!Z175+VÚ!Z175+'Desmonte Infr. IAP'!Z175+'TOTAL INVERSION IAP'!Z175+'VÚ IAP'!Z175+Y175</f>
        <v>0</v>
      </c>
      <c r="AA175" s="61">
        <f>+'Desmonte Infr. financiada'!AA175+'Inversión 1 financiada'!AA175+VÚ!AA175+'Desmonte Infr. IAP'!AA175+'TOTAL INVERSION IAP'!AA175+'VÚ IAP'!AA175+Z175</f>
        <v>0</v>
      </c>
      <c r="AB175" s="61">
        <f>+'Desmonte Infr. financiada'!AB175+'Inversión 1 financiada'!AB175+VÚ!AB175+'Desmonte Infr. IAP'!AB175+'TOTAL INVERSION IAP'!AB175+'VÚ IAP'!AB175+AA175</f>
        <v>0</v>
      </c>
      <c r="AC175" s="61">
        <f>+'Desmonte Infr. financiada'!AC175+'Inversión 1 financiada'!AC175+VÚ!AC175+'Desmonte Infr. IAP'!AC175+'TOTAL INVERSION IAP'!AC175+'VÚ IAP'!AC175+AB175</f>
        <v>0</v>
      </c>
      <c r="AD175" s="61">
        <f>+'Desmonte Infr. financiada'!AD175+'Inversión 1 financiada'!AD175+VÚ!AD175+'Desmonte Infr. IAP'!AD175+'TOTAL INVERSION IAP'!AD175+'VÚ IAP'!AD175+AC175</f>
        <v>0</v>
      </c>
      <c r="AE175" s="61">
        <f>+'Desmonte Infr. financiada'!AE175+'Inversión 1 financiada'!AE175+VÚ!AE175+'Desmonte Infr. IAP'!AE175+'TOTAL INVERSION IAP'!AE175+'VÚ IAP'!AE175+AD175</f>
        <v>0</v>
      </c>
      <c r="AF175" s="61">
        <f>+'Desmonte Infr. financiada'!AF175+'Inversión 1 financiada'!AF175+VÚ!AF175+'Desmonte Infr. IAP'!AF175+'TOTAL INVERSION IAP'!AF175+'VÚ IAP'!AF175+AE175</f>
        <v>0</v>
      </c>
      <c r="AG175" s="61">
        <f>+'Desmonte Infr. financiada'!AG175+'Inversión 1 financiada'!AG175+VÚ!AG175+'Desmonte Infr. IAP'!AG175+'TOTAL INVERSION IAP'!AG175+'VÚ IAP'!AG175+AF175</f>
        <v>0</v>
      </c>
      <c r="AH175" s="61">
        <f>+'Desmonte Infr. financiada'!AH175+'Inversión 1 financiada'!AH175+VÚ!AH175+'Desmonte Infr. IAP'!AH175+'TOTAL INVERSION IAP'!AH175+'VÚ IAP'!AH175+AG175</f>
        <v>0</v>
      </c>
      <c r="AI175" s="61">
        <f>+'Desmonte Infr. financiada'!AI175+'Inversión 1 financiada'!AI175+VÚ!AI175+'Desmonte Infr. IAP'!AI175+'TOTAL INVERSION IAP'!AI175+'VÚ IAP'!AI175+AH175</f>
        <v>0</v>
      </c>
      <c r="AJ175" s="61">
        <f>+'Desmonte Infr. financiada'!AJ175+'Inversión 1 financiada'!AJ175+VÚ!AJ175+'Desmonte Infr. IAP'!AJ175+'TOTAL INVERSION IAP'!AJ175+'VÚ IAP'!AJ175+AI175</f>
        <v>0</v>
      </c>
      <c r="AK175" s="61">
        <f>+'Desmonte Infr. financiada'!AK175+'Inversión 1 financiada'!AK175+VÚ!AK175+'Desmonte Infr. IAP'!AK175+'TOTAL INVERSION IAP'!AK175+'VÚ IAP'!AK175+AJ175</f>
        <v>0</v>
      </c>
    </row>
    <row r="176" spans="2:37" hidden="1" x14ac:dyDescent="0.25">
      <c r="B176" s="469" t="s">
        <v>602</v>
      </c>
      <c r="C176" s="62" t="str">
        <f>+VLOOKUP(B176,'resumen UCAP'!$A$5:$O$329,2,0)</f>
        <v>LUMINARIA LED 30W SEGUNDA</v>
      </c>
      <c r="D176" s="63">
        <f>+'Desmonte Infr. financiada'!D176</f>
        <v>30</v>
      </c>
      <c r="E176" s="63" t="str">
        <f>+VLOOKUP(B176,'resumen UCAP'!$A$5:$O$329,3,0)</f>
        <v>Un</v>
      </c>
      <c r="F176" s="64">
        <f>+VLOOKUP(B176,'resumen UCAP'!$A$5:$O$329,15,0)</f>
        <v>1056546</v>
      </c>
      <c r="G176" s="61">
        <v>2</v>
      </c>
      <c r="H176" s="61">
        <f>+'Desmonte Infr. financiada'!H176+'Inversión 1 financiada'!H176+VÚ!H176+'Desmonte Infr. IAP'!H176+'TOTAL INVERSION IAP'!H176+'VÚ IAP'!H176+G176</f>
        <v>2</v>
      </c>
      <c r="I176" s="475">
        <f>+'Desmonte Infr. financiada'!I176+'Inversión 1 financiada'!I176+VÚ!I176+'Desmonte Infr. IAP'!I176+'TOTAL INVERSION IAP'!I176+'VÚ IAP'!I176+H176</f>
        <v>2</v>
      </c>
      <c r="J176" s="61">
        <f>+'Desmonte Infr. financiada'!J176+'Inversión 1 financiada'!J176+VÚ!J176+'Desmonte Infr. IAP'!J176+'TOTAL INVERSION IAP'!J176+'VÚ IAP'!J176+I176</f>
        <v>2</v>
      </c>
      <c r="K176" s="61">
        <f>+'Desmonte Infr. financiada'!K176+'Inversión 1 financiada'!K176+VÚ!K176+'Desmonte Infr. IAP'!K176+'TOTAL INVERSION IAP'!K176+'VÚ IAP'!K176+J176</f>
        <v>2</v>
      </c>
      <c r="L176" s="61">
        <f>+'Desmonte Infr. financiada'!L176+'Inversión 1 financiada'!L176+VÚ!L176+'Desmonte Infr. IAP'!L176+'TOTAL INVERSION IAP'!L176+'VÚ IAP'!L176+K176</f>
        <v>2</v>
      </c>
      <c r="M176" s="61">
        <f>+'Desmonte Infr. financiada'!M176+'Inversión 1 financiada'!M176+VÚ!M176+'Desmonte Infr. IAP'!M176+'TOTAL INVERSION IAP'!M176+'VÚ IAP'!M176+L176</f>
        <v>2</v>
      </c>
      <c r="N176" s="61">
        <f>+'Desmonte Infr. financiada'!N176+'Inversión 1 financiada'!N176+VÚ!N176+'Desmonte Infr. IAP'!N176+'TOTAL INVERSION IAP'!N176+'VÚ IAP'!N176+M176</f>
        <v>2</v>
      </c>
      <c r="O176" s="61">
        <f>+'Desmonte Infr. financiada'!O176+'Inversión 1 financiada'!O176+VÚ!O176+'Desmonte Infr. IAP'!O176+'TOTAL INVERSION IAP'!O176+'VÚ IAP'!O176+N176</f>
        <v>2</v>
      </c>
      <c r="P176" s="61">
        <f>+'Desmonte Infr. financiada'!P176+'Inversión 1 financiada'!P176+VÚ!P176+'Desmonte Infr. IAP'!P176+'TOTAL INVERSION IAP'!P176+'VÚ IAP'!P176+O176</f>
        <v>2</v>
      </c>
      <c r="Q176" s="61">
        <f>+'Desmonte Infr. financiada'!Q176+'Inversión 1 financiada'!Q176+VÚ!Q176+'Desmonte Infr. IAP'!Q176+'TOTAL INVERSION IAP'!Q176+'VÚ IAP'!Q176+P176</f>
        <v>2</v>
      </c>
      <c r="R176" s="61">
        <f>+'Desmonte Infr. financiada'!R176+'Inversión 1 financiada'!R176+VÚ!R176+'Desmonte Infr. IAP'!R176+'TOTAL INVERSION IAP'!R176+'VÚ IAP'!R176+Q176</f>
        <v>2</v>
      </c>
      <c r="S176" s="61">
        <f>+'Desmonte Infr. financiada'!S176+'Inversión 1 financiada'!S176+VÚ!S176+'Desmonte Infr. IAP'!S176+'TOTAL INVERSION IAP'!S176+'VÚ IAP'!S176+R176</f>
        <v>2</v>
      </c>
      <c r="T176" s="61">
        <f>+'Desmonte Infr. financiada'!T176+'Inversión 1 financiada'!T176+VÚ!T176+'Desmonte Infr. IAP'!T176+'TOTAL INVERSION IAP'!T176+'VÚ IAP'!T176+S176</f>
        <v>2</v>
      </c>
      <c r="U176" s="61">
        <f>+'Desmonte Infr. financiada'!U176+'Inversión 1 financiada'!U176+VÚ!U176+'Desmonte Infr. IAP'!U176+'TOTAL INVERSION IAP'!U176+'VÚ IAP'!U176+T176</f>
        <v>2</v>
      </c>
      <c r="V176" s="61">
        <f>+'Desmonte Infr. financiada'!V176+'Inversión 1 financiada'!V176+VÚ!V176+'Desmonte Infr. IAP'!V176+'TOTAL INVERSION IAP'!V176+'VÚ IAP'!V176+U176</f>
        <v>2</v>
      </c>
      <c r="W176" s="61">
        <f>+'Desmonte Infr. financiada'!W176+'Inversión 1 financiada'!W176+VÚ!W176+'Desmonte Infr. IAP'!W176+'TOTAL INVERSION IAP'!W176+'VÚ IAP'!W176+V176</f>
        <v>0</v>
      </c>
      <c r="X176" s="61">
        <f>+'Desmonte Infr. financiada'!X176+'Inversión 1 financiada'!X176+VÚ!X176+'Desmonte Infr. IAP'!X176+'TOTAL INVERSION IAP'!X176+'VÚ IAP'!X176+W176</f>
        <v>0</v>
      </c>
      <c r="Y176" s="61">
        <f>+'Desmonte Infr. financiada'!Y176+'Inversión 1 financiada'!Y176+VÚ!Y176+'Desmonte Infr. IAP'!Y176+'TOTAL INVERSION IAP'!Y176+'VÚ IAP'!Y176+X176</f>
        <v>0</v>
      </c>
      <c r="Z176" s="61">
        <f>+'Desmonte Infr. financiada'!Z176+'Inversión 1 financiada'!Z176+VÚ!Z176+'Desmonte Infr. IAP'!Z176+'TOTAL INVERSION IAP'!Z176+'VÚ IAP'!Z176+Y176</f>
        <v>0</v>
      </c>
      <c r="AA176" s="61">
        <f>+'Desmonte Infr. financiada'!AA176+'Inversión 1 financiada'!AA176+VÚ!AA176+'Desmonte Infr. IAP'!AA176+'TOTAL INVERSION IAP'!AA176+'VÚ IAP'!AA176+Z176</f>
        <v>0</v>
      </c>
      <c r="AB176" s="61">
        <f>+'Desmonte Infr. financiada'!AB176+'Inversión 1 financiada'!AB176+VÚ!AB176+'Desmonte Infr. IAP'!AB176+'TOTAL INVERSION IAP'!AB176+'VÚ IAP'!AB176+AA176</f>
        <v>0</v>
      </c>
      <c r="AC176" s="61">
        <f>+'Desmonte Infr. financiada'!AC176+'Inversión 1 financiada'!AC176+VÚ!AC176+'Desmonte Infr. IAP'!AC176+'TOTAL INVERSION IAP'!AC176+'VÚ IAP'!AC176+AB176</f>
        <v>0</v>
      </c>
      <c r="AD176" s="61">
        <f>+'Desmonte Infr. financiada'!AD176+'Inversión 1 financiada'!AD176+VÚ!AD176+'Desmonte Infr. IAP'!AD176+'TOTAL INVERSION IAP'!AD176+'VÚ IAP'!AD176+AC176</f>
        <v>0</v>
      </c>
      <c r="AE176" s="61">
        <f>+'Desmonte Infr. financiada'!AE176+'Inversión 1 financiada'!AE176+VÚ!AE176+'Desmonte Infr. IAP'!AE176+'TOTAL INVERSION IAP'!AE176+'VÚ IAP'!AE176+AD176</f>
        <v>0</v>
      </c>
      <c r="AF176" s="61">
        <f>+'Desmonte Infr. financiada'!AF176+'Inversión 1 financiada'!AF176+VÚ!AF176+'Desmonte Infr. IAP'!AF176+'TOTAL INVERSION IAP'!AF176+'VÚ IAP'!AF176+AE176</f>
        <v>0</v>
      </c>
      <c r="AG176" s="61">
        <f>+'Desmonte Infr. financiada'!AG176+'Inversión 1 financiada'!AG176+VÚ!AG176+'Desmonte Infr. IAP'!AG176+'TOTAL INVERSION IAP'!AG176+'VÚ IAP'!AG176+AF176</f>
        <v>0</v>
      </c>
      <c r="AH176" s="61">
        <f>+'Desmonte Infr. financiada'!AH176+'Inversión 1 financiada'!AH176+VÚ!AH176+'Desmonte Infr. IAP'!AH176+'TOTAL INVERSION IAP'!AH176+'VÚ IAP'!AH176+AG176</f>
        <v>0</v>
      </c>
      <c r="AI176" s="61">
        <f>+'Desmonte Infr. financiada'!AI176+'Inversión 1 financiada'!AI176+VÚ!AI176+'Desmonte Infr. IAP'!AI176+'TOTAL INVERSION IAP'!AI176+'VÚ IAP'!AI176+AH176</f>
        <v>0</v>
      </c>
      <c r="AJ176" s="61">
        <f>+'Desmonte Infr. financiada'!AJ176+'Inversión 1 financiada'!AJ176+VÚ!AJ176+'Desmonte Infr. IAP'!AJ176+'TOTAL INVERSION IAP'!AJ176+'VÚ IAP'!AJ176+AI176</f>
        <v>0</v>
      </c>
      <c r="AK176" s="61">
        <f>+'Desmonte Infr. financiada'!AK176+'Inversión 1 financiada'!AK176+VÚ!AK176+'Desmonte Infr. IAP'!AK176+'TOTAL INVERSION IAP'!AK176+'VÚ IAP'!AK176+AJ176</f>
        <v>0</v>
      </c>
    </row>
    <row r="177" spans="2:37" hidden="1" x14ac:dyDescent="0.25">
      <c r="B177" s="469" t="s">
        <v>603</v>
      </c>
      <c r="C177" s="62" t="str">
        <f>+VLOOKUP(B177,'resumen UCAP'!$A$5:$O$329,2,0)</f>
        <v>Proyector led 150</v>
      </c>
      <c r="D177" s="63">
        <f>+'Desmonte Infr. financiada'!D177</f>
        <v>150</v>
      </c>
      <c r="E177" s="63" t="str">
        <f>+VLOOKUP(B177,'resumen UCAP'!$A$5:$O$329,3,0)</f>
        <v>Un</v>
      </c>
      <c r="F177" s="64">
        <f>+VLOOKUP(B177,'resumen UCAP'!$A$5:$O$329,15,0)</f>
        <v>845605</v>
      </c>
      <c r="G177" s="61">
        <v>126</v>
      </c>
      <c r="H177" s="61">
        <f>+'Desmonte Infr. financiada'!H177+'Inversión 1 financiada'!H177+VÚ!H177+'Desmonte Infr. IAP'!H177+'TOTAL INVERSION IAP'!H177+'VÚ IAP'!H177+G177</f>
        <v>126</v>
      </c>
      <c r="I177" s="475">
        <f>+'Desmonte Infr. financiada'!I177+'Inversión 1 financiada'!I177+VÚ!I177+'Desmonte Infr. IAP'!I177+'TOTAL INVERSION IAP'!I177+'VÚ IAP'!I177+H177</f>
        <v>126</v>
      </c>
      <c r="J177" s="61">
        <f>+'Desmonte Infr. financiada'!J177+'Inversión 1 financiada'!J177+VÚ!J177+'Desmonte Infr. IAP'!J177+'TOTAL INVERSION IAP'!J177+'VÚ IAP'!J177+I177</f>
        <v>126</v>
      </c>
      <c r="K177" s="61">
        <f>+'Desmonte Infr. financiada'!K177+'Inversión 1 financiada'!K177+VÚ!K177+'Desmonte Infr. IAP'!K177+'TOTAL INVERSION IAP'!K177+'VÚ IAP'!K177+J177</f>
        <v>126</v>
      </c>
      <c r="L177" s="61">
        <f>+'Desmonte Infr. financiada'!L177+'Inversión 1 financiada'!L177+VÚ!L177+'Desmonte Infr. IAP'!L177+'TOTAL INVERSION IAP'!L177+'VÚ IAP'!L177+K177</f>
        <v>126</v>
      </c>
      <c r="M177" s="61">
        <f>+'Desmonte Infr. financiada'!M177+'Inversión 1 financiada'!M177+VÚ!M177+'Desmonte Infr. IAP'!M177+'TOTAL INVERSION IAP'!M177+'VÚ IAP'!M177+L177</f>
        <v>126</v>
      </c>
      <c r="N177" s="61">
        <f>+'Desmonte Infr. financiada'!N177+'Inversión 1 financiada'!N177+VÚ!N177+'Desmonte Infr. IAP'!N177+'TOTAL INVERSION IAP'!N177+'VÚ IAP'!N177+M177</f>
        <v>126</v>
      </c>
      <c r="O177" s="61">
        <f>+'Desmonte Infr. financiada'!O177+'Inversión 1 financiada'!O177+VÚ!O177+'Desmonte Infr. IAP'!O177+'TOTAL INVERSION IAP'!O177+'VÚ IAP'!O177+N177</f>
        <v>126</v>
      </c>
      <c r="P177" s="61">
        <f>+'Desmonte Infr. financiada'!P177+'Inversión 1 financiada'!P177+VÚ!P177+'Desmonte Infr. IAP'!P177+'TOTAL INVERSION IAP'!P177+'VÚ IAP'!P177+O177</f>
        <v>126</v>
      </c>
      <c r="Q177" s="61">
        <f>+'Desmonte Infr. financiada'!Q177+'Inversión 1 financiada'!Q177+VÚ!Q177+'Desmonte Infr. IAP'!Q177+'TOTAL INVERSION IAP'!Q177+'VÚ IAP'!Q177+P177</f>
        <v>126</v>
      </c>
      <c r="R177" s="61">
        <f>+'Desmonte Infr. financiada'!R177+'Inversión 1 financiada'!R177+VÚ!R177+'Desmonte Infr. IAP'!R177+'TOTAL INVERSION IAP'!R177+'VÚ IAP'!R177+Q177</f>
        <v>126</v>
      </c>
      <c r="S177" s="61">
        <f>+'Desmonte Infr. financiada'!S177+'Inversión 1 financiada'!S177+VÚ!S177+'Desmonte Infr. IAP'!S177+'TOTAL INVERSION IAP'!S177+'VÚ IAP'!S177+R177</f>
        <v>126</v>
      </c>
      <c r="T177" s="61">
        <f>+'Desmonte Infr. financiada'!T177+'Inversión 1 financiada'!T177+VÚ!T177+'Desmonte Infr. IAP'!T177+'TOTAL INVERSION IAP'!T177+'VÚ IAP'!T177+S177</f>
        <v>126</v>
      </c>
      <c r="U177" s="61">
        <f>+'Desmonte Infr. financiada'!U177+'Inversión 1 financiada'!U177+VÚ!U177+'Desmonte Infr. IAP'!U177+'TOTAL INVERSION IAP'!U177+'VÚ IAP'!U177+T177</f>
        <v>126</v>
      </c>
      <c r="V177" s="61">
        <f>+'Desmonte Infr. financiada'!V177+'Inversión 1 financiada'!V177+VÚ!V177+'Desmonte Infr. IAP'!V177+'TOTAL INVERSION IAP'!V177+'VÚ IAP'!V177+U177</f>
        <v>126</v>
      </c>
      <c r="W177" s="61">
        <f>+'Desmonte Infr. financiada'!W177+'Inversión 1 financiada'!W177+VÚ!W177+'Desmonte Infr. IAP'!W177+'TOTAL INVERSION IAP'!W177+'VÚ IAP'!W177+V177</f>
        <v>0</v>
      </c>
      <c r="X177" s="61">
        <f>+'Desmonte Infr. financiada'!X177+'Inversión 1 financiada'!X177+VÚ!X177+'Desmonte Infr. IAP'!X177+'TOTAL INVERSION IAP'!X177+'VÚ IAP'!X177+W177</f>
        <v>0</v>
      </c>
      <c r="Y177" s="61">
        <f>+'Desmonte Infr. financiada'!Y177+'Inversión 1 financiada'!Y177+VÚ!Y177+'Desmonte Infr. IAP'!Y177+'TOTAL INVERSION IAP'!Y177+'VÚ IAP'!Y177+X177</f>
        <v>0</v>
      </c>
      <c r="Z177" s="61">
        <f>+'Desmonte Infr. financiada'!Z177+'Inversión 1 financiada'!Z177+VÚ!Z177+'Desmonte Infr. IAP'!Z177+'TOTAL INVERSION IAP'!Z177+'VÚ IAP'!Z177+Y177</f>
        <v>0</v>
      </c>
      <c r="AA177" s="61">
        <f>+'Desmonte Infr. financiada'!AA177+'Inversión 1 financiada'!AA177+VÚ!AA177+'Desmonte Infr. IAP'!AA177+'TOTAL INVERSION IAP'!AA177+'VÚ IAP'!AA177+Z177</f>
        <v>0</v>
      </c>
      <c r="AB177" s="61">
        <f>+'Desmonte Infr. financiada'!AB177+'Inversión 1 financiada'!AB177+VÚ!AB177+'Desmonte Infr. IAP'!AB177+'TOTAL INVERSION IAP'!AB177+'VÚ IAP'!AB177+AA177</f>
        <v>0</v>
      </c>
      <c r="AC177" s="61">
        <f>+'Desmonte Infr. financiada'!AC177+'Inversión 1 financiada'!AC177+VÚ!AC177+'Desmonte Infr. IAP'!AC177+'TOTAL INVERSION IAP'!AC177+'VÚ IAP'!AC177+AB177</f>
        <v>0</v>
      </c>
      <c r="AD177" s="61">
        <f>+'Desmonte Infr. financiada'!AD177+'Inversión 1 financiada'!AD177+VÚ!AD177+'Desmonte Infr. IAP'!AD177+'TOTAL INVERSION IAP'!AD177+'VÚ IAP'!AD177+AC177</f>
        <v>0</v>
      </c>
      <c r="AE177" s="61">
        <f>+'Desmonte Infr. financiada'!AE177+'Inversión 1 financiada'!AE177+VÚ!AE177+'Desmonte Infr. IAP'!AE177+'TOTAL INVERSION IAP'!AE177+'VÚ IAP'!AE177+AD177</f>
        <v>0</v>
      </c>
      <c r="AF177" s="61">
        <f>+'Desmonte Infr. financiada'!AF177+'Inversión 1 financiada'!AF177+VÚ!AF177+'Desmonte Infr. IAP'!AF177+'TOTAL INVERSION IAP'!AF177+'VÚ IAP'!AF177+AE177</f>
        <v>0</v>
      </c>
      <c r="AG177" s="61">
        <f>+'Desmonte Infr. financiada'!AG177+'Inversión 1 financiada'!AG177+VÚ!AG177+'Desmonte Infr. IAP'!AG177+'TOTAL INVERSION IAP'!AG177+'VÚ IAP'!AG177+AF177</f>
        <v>0</v>
      </c>
      <c r="AH177" s="61">
        <f>+'Desmonte Infr. financiada'!AH177+'Inversión 1 financiada'!AH177+VÚ!AH177+'Desmonte Infr. IAP'!AH177+'TOTAL INVERSION IAP'!AH177+'VÚ IAP'!AH177+AG177</f>
        <v>0</v>
      </c>
      <c r="AI177" s="61">
        <f>+'Desmonte Infr. financiada'!AI177+'Inversión 1 financiada'!AI177+VÚ!AI177+'Desmonte Infr. IAP'!AI177+'TOTAL INVERSION IAP'!AI177+'VÚ IAP'!AI177+AH177</f>
        <v>0</v>
      </c>
      <c r="AJ177" s="61">
        <f>+'Desmonte Infr. financiada'!AJ177+'Inversión 1 financiada'!AJ177+VÚ!AJ177+'Desmonte Infr. IAP'!AJ177+'TOTAL INVERSION IAP'!AJ177+'VÚ IAP'!AJ177+AI177</f>
        <v>0</v>
      </c>
      <c r="AK177" s="61">
        <f>+'Desmonte Infr. financiada'!AK177+'Inversión 1 financiada'!AK177+VÚ!AK177+'Desmonte Infr. IAP'!AK177+'TOTAL INVERSION IAP'!AK177+'VÚ IAP'!AK177+AJ177</f>
        <v>0</v>
      </c>
    </row>
    <row r="178" spans="2:37" hidden="1" x14ac:dyDescent="0.25">
      <c r="B178" s="469" t="s">
        <v>604</v>
      </c>
      <c r="C178" s="62" t="str">
        <f>+VLOOKUP(B178,'resumen UCAP'!$A$5:$O$329,2,0)</f>
        <v>Proyector led 10w</v>
      </c>
      <c r="D178" s="63">
        <f>+'Desmonte Infr. financiada'!D178</f>
        <v>10</v>
      </c>
      <c r="E178" s="63" t="str">
        <f>+VLOOKUP(B178,'resumen UCAP'!$A$5:$O$329,3,0)</f>
        <v>Un</v>
      </c>
      <c r="F178" s="64">
        <f>+VLOOKUP(B178,'resumen UCAP'!$A$5:$O$329,15,0)</f>
        <v>134677</v>
      </c>
      <c r="G178" s="61">
        <v>8</v>
      </c>
      <c r="H178" s="61">
        <f>+'Desmonte Infr. financiada'!H178+'Inversión 1 financiada'!H178+VÚ!H178+'Desmonte Infr. IAP'!H178+'TOTAL INVERSION IAP'!H178+'VÚ IAP'!H178+G178</f>
        <v>8</v>
      </c>
      <c r="I178" s="475">
        <f>+'Desmonte Infr. financiada'!I178+'Inversión 1 financiada'!I178+VÚ!I178+'Desmonte Infr. IAP'!I178+'TOTAL INVERSION IAP'!I178+'VÚ IAP'!I178+H178</f>
        <v>8</v>
      </c>
      <c r="J178" s="61">
        <f>+'Desmonte Infr. financiada'!J178+'Inversión 1 financiada'!J178+VÚ!J178+'Desmonte Infr. IAP'!J178+'TOTAL INVERSION IAP'!J178+'VÚ IAP'!J178+I178</f>
        <v>8</v>
      </c>
      <c r="K178" s="61">
        <f>+'Desmonte Infr. financiada'!K178+'Inversión 1 financiada'!K178+VÚ!K178+'Desmonte Infr. IAP'!K178+'TOTAL INVERSION IAP'!K178+'VÚ IAP'!K178+J178</f>
        <v>8</v>
      </c>
      <c r="L178" s="61">
        <f>+'Desmonte Infr. financiada'!L178+'Inversión 1 financiada'!L178+VÚ!L178+'Desmonte Infr. IAP'!L178+'TOTAL INVERSION IAP'!L178+'VÚ IAP'!L178+K178</f>
        <v>8</v>
      </c>
      <c r="M178" s="61">
        <f>+'Desmonte Infr. financiada'!M178+'Inversión 1 financiada'!M178+VÚ!M178+'Desmonte Infr. IAP'!M178+'TOTAL INVERSION IAP'!M178+'VÚ IAP'!M178+L178</f>
        <v>8</v>
      </c>
      <c r="N178" s="61">
        <f>+'Desmonte Infr. financiada'!N178+'Inversión 1 financiada'!N178+VÚ!N178+'Desmonte Infr. IAP'!N178+'TOTAL INVERSION IAP'!N178+'VÚ IAP'!N178+M178</f>
        <v>8</v>
      </c>
      <c r="O178" s="61">
        <f>+'Desmonte Infr. financiada'!O178+'Inversión 1 financiada'!O178+VÚ!O178+'Desmonte Infr. IAP'!O178+'TOTAL INVERSION IAP'!O178+'VÚ IAP'!O178+N178</f>
        <v>8</v>
      </c>
      <c r="P178" s="61">
        <f>+'Desmonte Infr. financiada'!P178+'Inversión 1 financiada'!P178+VÚ!P178+'Desmonte Infr. IAP'!P178+'TOTAL INVERSION IAP'!P178+'VÚ IAP'!P178+O178</f>
        <v>8</v>
      </c>
      <c r="Q178" s="61">
        <f>+'Desmonte Infr. financiada'!Q178+'Inversión 1 financiada'!Q178+VÚ!Q178+'Desmonte Infr. IAP'!Q178+'TOTAL INVERSION IAP'!Q178+'VÚ IAP'!Q178+P178</f>
        <v>8</v>
      </c>
      <c r="R178" s="61">
        <f>+'Desmonte Infr. financiada'!R178+'Inversión 1 financiada'!R178+VÚ!R178+'Desmonte Infr. IAP'!R178+'TOTAL INVERSION IAP'!R178+'VÚ IAP'!R178+Q178</f>
        <v>8</v>
      </c>
      <c r="S178" s="61">
        <f>+'Desmonte Infr. financiada'!S178+'Inversión 1 financiada'!S178+VÚ!S178+'Desmonte Infr. IAP'!S178+'TOTAL INVERSION IAP'!S178+'VÚ IAP'!S178+R178</f>
        <v>8</v>
      </c>
      <c r="T178" s="61">
        <f>+'Desmonte Infr. financiada'!T178+'Inversión 1 financiada'!T178+VÚ!T178+'Desmonte Infr. IAP'!T178+'TOTAL INVERSION IAP'!T178+'VÚ IAP'!T178+S178</f>
        <v>8</v>
      </c>
      <c r="U178" s="61">
        <f>+'Desmonte Infr. financiada'!U178+'Inversión 1 financiada'!U178+VÚ!U178+'Desmonte Infr. IAP'!U178+'TOTAL INVERSION IAP'!U178+'VÚ IAP'!U178+T178</f>
        <v>8</v>
      </c>
      <c r="V178" s="61">
        <f>+'Desmonte Infr. financiada'!V178+'Inversión 1 financiada'!V178+VÚ!V178+'Desmonte Infr. IAP'!V178+'TOTAL INVERSION IAP'!V178+'VÚ IAP'!V178+U178</f>
        <v>8</v>
      </c>
      <c r="W178" s="61">
        <f>+'Desmonte Infr. financiada'!W178+'Inversión 1 financiada'!W178+VÚ!W178+'Desmonte Infr. IAP'!W178+'TOTAL INVERSION IAP'!W178+'VÚ IAP'!W178+V178</f>
        <v>0</v>
      </c>
      <c r="X178" s="61">
        <f>+'Desmonte Infr. financiada'!X178+'Inversión 1 financiada'!X178+VÚ!X178+'Desmonte Infr. IAP'!X178+'TOTAL INVERSION IAP'!X178+'VÚ IAP'!X178+W178</f>
        <v>0</v>
      </c>
      <c r="Y178" s="61">
        <f>+'Desmonte Infr. financiada'!Y178+'Inversión 1 financiada'!Y178+VÚ!Y178+'Desmonte Infr. IAP'!Y178+'TOTAL INVERSION IAP'!Y178+'VÚ IAP'!Y178+X178</f>
        <v>0</v>
      </c>
      <c r="Z178" s="61">
        <f>+'Desmonte Infr. financiada'!Z178+'Inversión 1 financiada'!Z178+VÚ!Z178+'Desmonte Infr. IAP'!Z178+'TOTAL INVERSION IAP'!Z178+'VÚ IAP'!Z178+Y178</f>
        <v>0</v>
      </c>
      <c r="AA178" s="61">
        <f>+'Desmonte Infr. financiada'!AA178+'Inversión 1 financiada'!AA178+VÚ!AA178+'Desmonte Infr. IAP'!AA178+'TOTAL INVERSION IAP'!AA178+'VÚ IAP'!AA178+Z178</f>
        <v>0</v>
      </c>
      <c r="AB178" s="61">
        <f>+'Desmonte Infr. financiada'!AB178+'Inversión 1 financiada'!AB178+VÚ!AB178+'Desmonte Infr. IAP'!AB178+'TOTAL INVERSION IAP'!AB178+'VÚ IAP'!AB178+AA178</f>
        <v>0</v>
      </c>
      <c r="AC178" s="61">
        <f>+'Desmonte Infr. financiada'!AC178+'Inversión 1 financiada'!AC178+VÚ!AC178+'Desmonte Infr. IAP'!AC178+'TOTAL INVERSION IAP'!AC178+'VÚ IAP'!AC178+AB178</f>
        <v>0</v>
      </c>
      <c r="AD178" s="61">
        <f>+'Desmonte Infr. financiada'!AD178+'Inversión 1 financiada'!AD178+VÚ!AD178+'Desmonte Infr. IAP'!AD178+'TOTAL INVERSION IAP'!AD178+'VÚ IAP'!AD178+AC178</f>
        <v>0</v>
      </c>
      <c r="AE178" s="61">
        <f>+'Desmonte Infr. financiada'!AE178+'Inversión 1 financiada'!AE178+VÚ!AE178+'Desmonte Infr. IAP'!AE178+'TOTAL INVERSION IAP'!AE178+'VÚ IAP'!AE178+AD178</f>
        <v>0</v>
      </c>
      <c r="AF178" s="61">
        <f>+'Desmonte Infr. financiada'!AF178+'Inversión 1 financiada'!AF178+VÚ!AF178+'Desmonte Infr. IAP'!AF178+'TOTAL INVERSION IAP'!AF178+'VÚ IAP'!AF178+AE178</f>
        <v>0</v>
      </c>
      <c r="AG178" s="61">
        <f>+'Desmonte Infr. financiada'!AG178+'Inversión 1 financiada'!AG178+VÚ!AG178+'Desmonte Infr. IAP'!AG178+'TOTAL INVERSION IAP'!AG178+'VÚ IAP'!AG178+AF178</f>
        <v>0</v>
      </c>
      <c r="AH178" s="61">
        <f>+'Desmonte Infr. financiada'!AH178+'Inversión 1 financiada'!AH178+VÚ!AH178+'Desmonte Infr. IAP'!AH178+'TOTAL INVERSION IAP'!AH178+'VÚ IAP'!AH178+AG178</f>
        <v>0</v>
      </c>
      <c r="AI178" s="61">
        <f>+'Desmonte Infr. financiada'!AI178+'Inversión 1 financiada'!AI178+VÚ!AI178+'Desmonte Infr. IAP'!AI178+'TOTAL INVERSION IAP'!AI178+'VÚ IAP'!AI178+AH178</f>
        <v>0</v>
      </c>
      <c r="AJ178" s="61">
        <f>+'Desmonte Infr. financiada'!AJ178+'Inversión 1 financiada'!AJ178+VÚ!AJ178+'Desmonte Infr. IAP'!AJ178+'TOTAL INVERSION IAP'!AJ178+'VÚ IAP'!AJ178+AI178</f>
        <v>0</v>
      </c>
      <c r="AK178" s="61">
        <f>+'Desmonte Infr. financiada'!AK178+'Inversión 1 financiada'!AK178+VÚ!AK178+'Desmonte Infr. IAP'!AK178+'TOTAL INVERSION IAP'!AK178+'VÚ IAP'!AK178+AJ178</f>
        <v>0</v>
      </c>
    </row>
    <row r="179" spans="2:37" hidden="1" x14ac:dyDescent="0.25">
      <c r="B179" s="469" t="s">
        <v>605</v>
      </c>
      <c r="C179" s="62" t="str">
        <f>+VLOOKUP(B179,'resumen UCAP'!$A$5:$O$329,2,0)</f>
        <v>Luminaria led 80</v>
      </c>
      <c r="D179" s="63">
        <f>+'Desmonte Infr. financiada'!D179</f>
        <v>80</v>
      </c>
      <c r="E179" s="63" t="str">
        <f>+VLOOKUP(B179,'resumen UCAP'!$A$5:$O$329,3,0)</f>
        <v>Un</v>
      </c>
      <c r="F179" s="64">
        <f>+VLOOKUP(B179,'resumen UCAP'!$A$5:$O$329,15,0)</f>
        <v>736002</v>
      </c>
      <c r="G179" s="61">
        <v>8</v>
      </c>
      <c r="H179" s="61">
        <f>+'Desmonte Infr. financiada'!H179+'Inversión 1 financiada'!H179+VÚ!H179+'Desmonte Infr. IAP'!H179+'TOTAL INVERSION IAP'!H179+'VÚ IAP'!H179+G179</f>
        <v>8</v>
      </c>
      <c r="I179" s="475">
        <f>+'Desmonte Infr. financiada'!I179+'Inversión 1 financiada'!I179+VÚ!I179+'Desmonte Infr. IAP'!I179+'TOTAL INVERSION IAP'!I179+'VÚ IAP'!I179+H179</f>
        <v>8</v>
      </c>
      <c r="J179" s="61">
        <f>+'Desmonte Infr. financiada'!J179+'Inversión 1 financiada'!J179+VÚ!J179+'Desmonte Infr. IAP'!J179+'TOTAL INVERSION IAP'!J179+'VÚ IAP'!J179+I179</f>
        <v>8</v>
      </c>
      <c r="K179" s="61">
        <f>+'Desmonte Infr. financiada'!K179+'Inversión 1 financiada'!K179+VÚ!K179+'Desmonte Infr. IAP'!K179+'TOTAL INVERSION IAP'!K179+'VÚ IAP'!K179+J179</f>
        <v>8</v>
      </c>
      <c r="L179" s="61">
        <f>+'Desmonte Infr. financiada'!L179+'Inversión 1 financiada'!L179+VÚ!L179+'Desmonte Infr. IAP'!L179+'TOTAL INVERSION IAP'!L179+'VÚ IAP'!L179+K179</f>
        <v>8</v>
      </c>
      <c r="M179" s="61">
        <f>+'Desmonte Infr. financiada'!M179+'Inversión 1 financiada'!M179+VÚ!M179+'Desmonte Infr. IAP'!M179+'TOTAL INVERSION IAP'!M179+'VÚ IAP'!M179+L179</f>
        <v>8</v>
      </c>
      <c r="N179" s="61">
        <f>+'Desmonte Infr. financiada'!N179+'Inversión 1 financiada'!N179+VÚ!N179+'Desmonte Infr. IAP'!N179+'TOTAL INVERSION IAP'!N179+'VÚ IAP'!N179+M179</f>
        <v>8</v>
      </c>
      <c r="O179" s="61">
        <f>+'Desmonte Infr. financiada'!O179+'Inversión 1 financiada'!O179+VÚ!O179+'Desmonte Infr. IAP'!O179+'TOTAL INVERSION IAP'!O179+'VÚ IAP'!O179+N179</f>
        <v>8</v>
      </c>
      <c r="P179" s="61">
        <f>+'Desmonte Infr. financiada'!P179+'Inversión 1 financiada'!P179+VÚ!P179+'Desmonte Infr. IAP'!P179+'TOTAL INVERSION IAP'!P179+'VÚ IAP'!P179+O179</f>
        <v>8</v>
      </c>
      <c r="Q179" s="61">
        <f>+'Desmonte Infr. financiada'!Q179+'Inversión 1 financiada'!Q179+VÚ!Q179+'Desmonte Infr. IAP'!Q179+'TOTAL INVERSION IAP'!Q179+'VÚ IAP'!Q179+P179</f>
        <v>8</v>
      </c>
      <c r="R179" s="61">
        <f>+'Desmonte Infr. financiada'!R179+'Inversión 1 financiada'!R179+VÚ!R179+'Desmonte Infr. IAP'!R179+'TOTAL INVERSION IAP'!R179+'VÚ IAP'!R179+Q179</f>
        <v>8</v>
      </c>
      <c r="S179" s="61">
        <f>+'Desmonte Infr. financiada'!S179+'Inversión 1 financiada'!S179+VÚ!S179+'Desmonte Infr. IAP'!S179+'TOTAL INVERSION IAP'!S179+'VÚ IAP'!S179+R179</f>
        <v>8</v>
      </c>
      <c r="T179" s="61">
        <f>+'Desmonte Infr. financiada'!T179+'Inversión 1 financiada'!T179+VÚ!T179+'Desmonte Infr. IAP'!T179+'TOTAL INVERSION IAP'!T179+'VÚ IAP'!T179+S179</f>
        <v>8</v>
      </c>
      <c r="U179" s="61">
        <f>+'Desmonte Infr. financiada'!U179+'Inversión 1 financiada'!U179+VÚ!U179+'Desmonte Infr. IAP'!U179+'TOTAL INVERSION IAP'!U179+'VÚ IAP'!U179+T179</f>
        <v>8</v>
      </c>
      <c r="V179" s="61">
        <f>+'Desmonte Infr. financiada'!V179+'Inversión 1 financiada'!V179+VÚ!V179+'Desmonte Infr. IAP'!V179+'TOTAL INVERSION IAP'!V179+'VÚ IAP'!V179+U179</f>
        <v>8</v>
      </c>
      <c r="W179" s="61">
        <f>+'Desmonte Infr. financiada'!W179+'Inversión 1 financiada'!W179+VÚ!W179+'Desmonte Infr. IAP'!W179+'TOTAL INVERSION IAP'!W179+'VÚ IAP'!W179+V179</f>
        <v>0</v>
      </c>
      <c r="X179" s="61">
        <f>+'Desmonte Infr. financiada'!X179+'Inversión 1 financiada'!X179+VÚ!X179+'Desmonte Infr. IAP'!X179+'TOTAL INVERSION IAP'!X179+'VÚ IAP'!X179+W179</f>
        <v>0</v>
      </c>
      <c r="Y179" s="61">
        <f>+'Desmonte Infr. financiada'!Y179+'Inversión 1 financiada'!Y179+VÚ!Y179+'Desmonte Infr. IAP'!Y179+'TOTAL INVERSION IAP'!Y179+'VÚ IAP'!Y179+X179</f>
        <v>0</v>
      </c>
      <c r="Z179" s="61">
        <f>+'Desmonte Infr. financiada'!Z179+'Inversión 1 financiada'!Z179+VÚ!Z179+'Desmonte Infr. IAP'!Z179+'TOTAL INVERSION IAP'!Z179+'VÚ IAP'!Z179+Y179</f>
        <v>0</v>
      </c>
      <c r="AA179" s="61">
        <f>+'Desmonte Infr. financiada'!AA179+'Inversión 1 financiada'!AA179+VÚ!AA179+'Desmonte Infr. IAP'!AA179+'TOTAL INVERSION IAP'!AA179+'VÚ IAP'!AA179+Z179</f>
        <v>0</v>
      </c>
      <c r="AB179" s="61">
        <f>+'Desmonte Infr. financiada'!AB179+'Inversión 1 financiada'!AB179+VÚ!AB179+'Desmonte Infr. IAP'!AB179+'TOTAL INVERSION IAP'!AB179+'VÚ IAP'!AB179+AA179</f>
        <v>0</v>
      </c>
      <c r="AC179" s="61">
        <f>+'Desmonte Infr. financiada'!AC179+'Inversión 1 financiada'!AC179+VÚ!AC179+'Desmonte Infr. IAP'!AC179+'TOTAL INVERSION IAP'!AC179+'VÚ IAP'!AC179+AB179</f>
        <v>0</v>
      </c>
      <c r="AD179" s="61">
        <f>+'Desmonte Infr. financiada'!AD179+'Inversión 1 financiada'!AD179+VÚ!AD179+'Desmonte Infr. IAP'!AD179+'TOTAL INVERSION IAP'!AD179+'VÚ IAP'!AD179+AC179</f>
        <v>0</v>
      </c>
      <c r="AE179" s="61">
        <f>+'Desmonte Infr. financiada'!AE179+'Inversión 1 financiada'!AE179+VÚ!AE179+'Desmonte Infr. IAP'!AE179+'TOTAL INVERSION IAP'!AE179+'VÚ IAP'!AE179+AD179</f>
        <v>0</v>
      </c>
      <c r="AF179" s="61">
        <f>+'Desmonte Infr. financiada'!AF179+'Inversión 1 financiada'!AF179+VÚ!AF179+'Desmonte Infr. IAP'!AF179+'TOTAL INVERSION IAP'!AF179+'VÚ IAP'!AF179+AE179</f>
        <v>0</v>
      </c>
      <c r="AG179" s="61">
        <f>+'Desmonte Infr. financiada'!AG179+'Inversión 1 financiada'!AG179+VÚ!AG179+'Desmonte Infr. IAP'!AG179+'TOTAL INVERSION IAP'!AG179+'VÚ IAP'!AG179+AF179</f>
        <v>0</v>
      </c>
      <c r="AH179" s="61">
        <f>+'Desmonte Infr. financiada'!AH179+'Inversión 1 financiada'!AH179+VÚ!AH179+'Desmonte Infr. IAP'!AH179+'TOTAL INVERSION IAP'!AH179+'VÚ IAP'!AH179+AG179</f>
        <v>0</v>
      </c>
      <c r="AI179" s="61">
        <f>+'Desmonte Infr. financiada'!AI179+'Inversión 1 financiada'!AI179+VÚ!AI179+'Desmonte Infr. IAP'!AI179+'TOTAL INVERSION IAP'!AI179+'VÚ IAP'!AI179+AH179</f>
        <v>0</v>
      </c>
      <c r="AJ179" s="61">
        <f>+'Desmonte Infr. financiada'!AJ179+'Inversión 1 financiada'!AJ179+VÚ!AJ179+'Desmonte Infr. IAP'!AJ179+'TOTAL INVERSION IAP'!AJ179+'VÚ IAP'!AJ179+AI179</f>
        <v>0</v>
      </c>
      <c r="AK179" s="61">
        <f>+'Desmonte Infr. financiada'!AK179+'Inversión 1 financiada'!AK179+VÚ!AK179+'Desmonte Infr. IAP'!AK179+'TOTAL INVERSION IAP'!AK179+'VÚ IAP'!AK179+AJ179</f>
        <v>0</v>
      </c>
    </row>
    <row r="180" spans="2:37" hidden="1" x14ac:dyDescent="0.25">
      <c r="B180" s="469" t="s">
        <v>606</v>
      </c>
      <c r="C180" s="62" t="str">
        <f>+VLOOKUP(B180,'resumen UCAP'!$A$5:$O$329,2,0)</f>
        <v>Luminaria led 60</v>
      </c>
      <c r="D180" s="63">
        <f>+'Desmonte Infr. financiada'!D180</f>
        <v>60</v>
      </c>
      <c r="E180" s="63" t="str">
        <f>+VLOOKUP(B180,'resumen UCAP'!$A$5:$O$329,3,0)</f>
        <v>Un</v>
      </c>
      <c r="F180" s="64">
        <f>+VLOOKUP(B180,'resumen UCAP'!$A$5:$O$329,15,0)</f>
        <v>736002</v>
      </c>
      <c r="G180" s="61">
        <v>8</v>
      </c>
      <c r="H180" s="61">
        <f>+'Desmonte Infr. financiada'!H180+'Inversión 1 financiada'!H180+VÚ!H180+'Desmonte Infr. IAP'!H180+'TOTAL INVERSION IAP'!H180+'VÚ IAP'!H180+G180</f>
        <v>8</v>
      </c>
      <c r="I180" s="475">
        <f>+'Desmonte Infr. financiada'!I180+'Inversión 1 financiada'!I180+VÚ!I180+'Desmonte Infr. IAP'!I180+'TOTAL INVERSION IAP'!I180+'VÚ IAP'!I180+H180</f>
        <v>8</v>
      </c>
      <c r="J180" s="61">
        <f>+'Desmonte Infr. financiada'!J180+'Inversión 1 financiada'!J180+VÚ!J180+'Desmonte Infr. IAP'!J180+'TOTAL INVERSION IAP'!J180+'VÚ IAP'!J180+I180</f>
        <v>8</v>
      </c>
      <c r="K180" s="61">
        <f>+'Desmonte Infr. financiada'!K180+'Inversión 1 financiada'!K180+VÚ!K180+'Desmonte Infr. IAP'!K180+'TOTAL INVERSION IAP'!K180+'VÚ IAP'!K180+J180</f>
        <v>8</v>
      </c>
      <c r="L180" s="61">
        <f>+'Desmonte Infr. financiada'!L180+'Inversión 1 financiada'!L180+VÚ!L180+'Desmonte Infr. IAP'!L180+'TOTAL INVERSION IAP'!L180+'VÚ IAP'!L180+K180</f>
        <v>8</v>
      </c>
      <c r="M180" s="61">
        <f>+'Desmonte Infr. financiada'!M180+'Inversión 1 financiada'!M180+VÚ!M180+'Desmonte Infr. IAP'!M180+'TOTAL INVERSION IAP'!M180+'VÚ IAP'!M180+L180</f>
        <v>8</v>
      </c>
      <c r="N180" s="61">
        <f>+'Desmonte Infr. financiada'!N180+'Inversión 1 financiada'!N180+VÚ!N180+'Desmonte Infr. IAP'!N180+'TOTAL INVERSION IAP'!N180+'VÚ IAP'!N180+M180</f>
        <v>8</v>
      </c>
      <c r="O180" s="61">
        <f>+'Desmonte Infr. financiada'!O180+'Inversión 1 financiada'!O180+VÚ!O180+'Desmonte Infr. IAP'!O180+'TOTAL INVERSION IAP'!O180+'VÚ IAP'!O180+N180</f>
        <v>8</v>
      </c>
      <c r="P180" s="61">
        <f>+'Desmonte Infr. financiada'!P180+'Inversión 1 financiada'!P180+VÚ!P180+'Desmonte Infr. IAP'!P180+'TOTAL INVERSION IAP'!P180+'VÚ IAP'!P180+O180</f>
        <v>8</v>
      </c>
      <c r="Q180" s="61">
        <f>+'Desmonte Infr. financiada'!Q180+'Inversión 1 financiada'!Q180+VÚ!Q180+'Desmonte Infr. IAP'!Q180+'TOTAL INVERSION IAP'!Q180+'VÚ IAP'!Q180+P180</f>
        <v>8</v>
      </c>
      <c r="R180" s="61">
        <f>+'Desmonte Infr. financiada'!R180+'Inversión 1 financiada'!R180+VÚ!R180+'Desmonte Infr. IAP'!R180+'TOTAL INVERSION IAP'!R180+'VÚ IAP'!R180+Q180</f>
        <v>8</v>
      </c>
      <c r="S180" s="61">
        <f>+'Desmonte Infr. financiada'!S180+'Inversión 1 financiada'!S180+VÚ!S180+'Desmonte Infr. IAP'!S180+'TOTAL INVERSION IAP'!S180+'VÚ IAP'!S180+R180</f>
        <v>8</v>
      </c>
      <c r="T180" s="61">
        <f>+'Desmonte Infr. financiada'!T180+'Inversión 1 financiada'!T180+VÚ!T180+'Desmonte Infr. IAP'!T180+'TOTAL INVERSION IAP'!T180+'VÚ IAP'!T180+S180</f>
        <v>8</v>
      </c>
      <c r="U180" s="61">
        <f>+'Desmonte Infr. financiada'!U180+'Inversión 1 financiada'!U180+VÚ!U180+'Desmonte Infr. IAP'!U180+'TOTAL INVERSION IAP'!U180+'VÚ IAP'!U180+T180</f>
        <v>8</v>
      </c>
      <c r="V180" s="61">
        <f>+'Desmonte Infr. financiada'!V180+'Inversión 1 financiada'!V180+VÚ!V180+'Desmonte Infr. IAP'!V180+'TOTAL INVERSION IAP'!V180+'VÚ IAP'!V180+U180</f>
        <v>8</v>
      </c>
      <c r="W180" s="61">
        <f>+'Desmonte Infr. financiada'!W180+'Inversión 1 financiada'!W180+VÚ!W180+'Desmonte Infr. IAP'!W180+'TOTAL INVERSION IAP'!W180+'VÚ IAP'!W180+V180</f>
        <v>0</v>
      </c>
      <c r="X180" s="61">
        <f>+'Desmonte Infr. financiada'!X180+'Inversión 1 financiada'!X180+VÚ!X180+'Desmonte Infr. IAP'!X180+'TOTAL INVERSION IAP'!X180+'VÚ IAP'!X180+W180</f>
        <v>0</v>
      </c>
      <c r="Y180" s="61">
        <f>+'Desmonte Infr. financiada'!Y180+'Inversión 1 financiada'!Y180+VÚ!Y180+'Desmonte Infr. IAP'!Y180+'TOTAL INVERSION IAP'!Y180+'VÚ IAP'!Y180+X180</f>
        <v>0</v>
      </c>
      <c r="Z180" s="61">
        <f>+'Desmonte Infr. financiada'!Z180+'Inversión 1 financiada'!Z180+VÚ!Z180+'Desmonte Infr. IAP'!Z180+'TOTAL INVERSION IAP'!Z180+'VÚ IAP'!Z180+Y180</f>
        <v>0</v>
      </c>
      <c r="AA180" s="61">
        <f>+'Desmonte Infr. financiada'!AA180+'Inversión 1 financiada'!AA180+VÚ!AA180+'Desmonte Infr. IAP'!AA180+'TOTAL INVERSION IAP'!AA180+'VÚ IAP'!AA180+Z180</f>
        <v>0</v>
      </c>
      <c r="AB180" s="61">
        <f>+'Desmonte Infr. financiada'!AB180+'Inversión 1 financiada'!AB180+VÚ!AB180+'Desmonte Infr. IAP'!AB180+'TOTAL INVERSION IAP'!AB180+'VÚ IAP'!AB180+AA180</f>
        <v>0</v>
      </c>
      <c r="AC180" s="61">
        <f>+'Desmonte Infr. financiada'!AC180+'Inversión 1 financiada'!AC180+VÚ!AC180+'Desmonte Infr. IAP'!AC180+'TOTAL INVERSION IAP'!AC180+'VÚ IAP'!AC180+AB180</f>
        <v>0</v>
      </c>
      <c r="AD180" s="61">
        <f>+'Desmonte Infr. financiada'!AD180+'Inversión 1 financiada'!AD180+VÚ!AD180+'Desmonte Infr. IAP'!AD180+'TOTAL INVERSION IAP'!AD180+'VÚ IAP'!AD180+AC180</f>
        <v>0</v>
      </c>
      <c r="AE180" s="61">
        <f>+'Desmonte Infr. financiada'!AE180+'Inversión 1 financiada'!AE180+VÚ!AE180+'Desmonte Infr. IAP'!AE180+'TOTAL INVERSION IAP'!AE180+'VÚ IAP'!AE180+AD180</f>
        <v>0</v>
      </c>
      <c r="AF180" s="61">
        <f>+'Desmonte Infr. financiada'!AF180+'Inversión 1 financiada'!AF180+VÚ!AF180+'Desmonte Infr. IAP'!AF180+'TOTAL INVERSION IAP'!AF180+'VÚ IAP'!AF180+AE180</f>
        <v>0</v>
      </c>
      <c r="AG180" s="61">
        <f>+'Desmonte Infr. financiada'!AG180+'Inversión 1 financiada'!AG180+VÚ!AG180+'Desmonte Infr. IAP'!AG180+'TOTAL INVERSION IAP'!AG180+'VÚ IAP'!AG180+AF180</f>
        <v>0</v>
      </c>
      <c r="AH180" s="61">
        <f>+'Desmonte Infr. financiada'!AH180+'Inversión 1 financiada'!AH180+VÚ!AH180+'Desmonte Infr. IAP'!AH180+'TOTAL INVERSION IAP'!AH180+'VÚ IAP'!AH180+AG180</f>
        <v>0</v>
      </c>
      <c r="AI180" s="61">
        <f>+'Desmonte Infr. financiada'!AI180+'Inversión 1 financiada'!AI180+VÚ!AI180+'Desmonte Infr. IAP'!AI180+'TOTAL INVERSION IAP'!AI180+'VÚ IAP'!AI180+AH180</f>
        <v>0</v>
      </c>
      <c r="AJ180" s="61">
        <f>+'Desmonte Infr. financiada'!AJ180+'Inversión 1 financiada'!AJ180+VÚ!AJ180+'Desmonte Infr. IAP'!AJ180+'TOTAL INVERSION IAP'!AJ180+'VÚ IAP'!AJ180+AI180</f>
        <v>0</v>
      </c>
      <c r="AK180" s="61">
        <f>+'Desmonte Infr. financiada'!AK180+'Inversión 1 financiada'!AK180+VÚ!AK180+'Desmonte Infr. IAP'!AK180+'TOTAL INVERSION IAP'!AK180+'VÚ IAP'!AK180+AJ180</f>
        <v>0</v>
      </c>
    </row>
    <row r="181" spans="2:37" hidden="1" x14ac:dyDescent="0.25">
      <c r="B181" s="469" t="s">
        <v>607</v>
      </c>
      <c r="C181" s="62" t="str">
        <f>+VLOOKUP(B181,'resumen UCAP'!$A$5:$O$329,2,0)</f>
        <v>Proyector led 153</v>
      </c>
      <c r="D181" s="63">
        <f>+'Desmonte Infr. financiada'!D181</f>
        <v>153</v>
      </c>
      <c r="E181" s="63" t="str">
        <f>+VLOOKUP(B181,'resumen UCAP'!$A$5:$O$329,3,0)</f>
        <v>Un</v>
      </c>
      <c r="F181" s="64">
        <f>+VLOOKUP(B181,'resumen UCAP'!$A$5:$O$329,15,0)</f>
        <v>845605</v>
      </c>
      <c r="G181" s="61">
        <v>100</v>
      </c>
      <c r="H181" s="61">
        <f>+'Desmonte Infr. financiada'!H181+'Inversión 1 financiada'!H181+VÚ!H181+'Desmonte Infr. IAP'!H181+'TOTAL INVERSION IAP'!H181+'VÚ IAP'!H181+G181</f>
        <v>100</v>
      </c>
      <c r="I181" s="475">
        <f>+'Desmonte Infr. financiada'!I181+'Inversión 1 financiada'!I181+VÚ!I181+'Desmonte Infr. IAP'!I181+'TOTAL INVERSION IAP'!I181+'VÚ IAP'!I181+H181</f>
        <v>100</v>
      </c>
      <c r="J181" s="61">
        <f>+'Desmonte Infr. financiada'!J181+'Inversión 1 financiada'!J181+VÚ!J181+'Desmonte Infr. IAP'!J181+'TOTAL INVERSION IAP'!J181+'VÚ IAP'!J181+I181</f>
        <v>100</v>
      </c>
      <c r="K181" s="61">
        <f>+'Desmonte Infr. financiada'!K181+'Inversión 1 financiada'!K181+VÚ!K181+'Desmonte Infr. IAP'!K181+'TOTAL INVERSION IAP'!K181+'VÚ IAP'!K181+J181</f>
        <v>100</v>
      </c>
      <c r="L181" s="61">
        <f>+'Desmonte Infr. financiada'!L181+'Inversión 1 financiada'!L181+VÚ!L181+'Desmonte Infr. IAP'!L181+'TOTAL INVERSION IAP'!L181+'VÚ IAP'!L181+K181</f>
        <v>100</v>
      </c>
      <c r="M181" s="61">
        <f>+'Desmonte Infr. financiada'!M181+'Inversión 1 financiada'!M181+VÚ!M181+'Desmonte Infr. IAP'!M181+'TOTAL INVERSION IAP'!M181+'VÚ IAP'!M181+L181</f>
        <v>100</v>
      </c>
      <c r="N181" s="61">
        <f>+'Desmonte Infr. financiada'!N181+'Inversión 1 financiada'!N181+VÚ!N181+'Desmonte Infr. IAP'!N181+'TOTAL INVERSION IAP'!N181+'VÚ IAP'!N181+M181</f>
        <v>100</v>
      </c>
      <c r="O181" s="61">
        <f>+'Desmonte Infr. financiada'!O181+'Inversión 1 financiada'!O181+VÚ!O181+'Desmonte Infr. IAP'!O181+'TOTAL INVERSION IAP'!O181+'VÚ IAP'!O181+N181</f>
        <v>100</v>
      </c>
      <c r="P181" s="61">
        <f>+'Desmonte Infr. financiada'!P181+'Inversión 1 financiada'!P181+VÚ!P181+'Desmonte Infr. IAP'!P181+'TOTAL INVERSION IAP'!P181+'VÚ IAP'!P181+O181</f>
        <v>100</v>
      </c>
      <c r="Q181" s="61">
        <f>+'Desmonte Infr. financiada'!Q181+'Inversión 1 financiada'!Q181+VÚ!Q181+'Desmonte Infr. IAP'!Q181+'TOTAL INVERSION IAP'!Q181+'VÚ IAP'!Q181+P181</f>
        <v>100</v>
      </c>
      <c r="R181" s="61">
        <f>+'Desmonte Infr. financiada'!R181+'Inversión 1 financiada'!R181+VÚ!R181+'Desmonte Infr. IAP'!R181+'TOTAL INVERSION IAP'!R181+'VÚ IAP'!R181+Q181</f>
        <v>100</v>
      </c>
      <c r="S181" s="61">
        <f>+'Desmonte Infr. financiada'!S181+'Inversión 1 financiada'!S181+VÚ!S181+'Desmonte Infr. IAP'!S181+'TOTAL INVERSION IAP'!S181+'VÚ IAP'!S181+R181</f>
        <v>100</v>
      </c>
      <c r="T181" s="61">
        <f>+'Desmonte Infr. financiada'!T181+'Inversión 1 financiada'!T181+VÚ!T181+'Desmonte Infr. IAP'!T181+'TOTAL INVERSION IAP'!T181+'VÚ IAP'!T181+S181</f>
        <v>100</v>
      </c>
      <c r="U181" s="61">
        <f>+'Desmonte Infr. financiada'!U181+'Inversión 1 financiada'!U181+VÚ!U181+'Desmonte Infr. IAP'!U181+'TOTAL INVERSION IAP'!U181+'VÚ IAP'!U181+T181</f>
        <v>100</v>
      </c>
      <c r="V181" s="61">
        <f>+'Desmonte Infr. financiada'!V181+'Inversión 1 financiada'!V181+VÚ!V181+'Desmonte Infr. IAP'!V181+'TOTAL INVERSION IAP'!V181+'VÚ IAP'!V181+U181</f>
        <v>100</v>
      </c>
      <c r="W181" s="61">
        <f>+'Desmonte Infr. financiada'!W181+'Inversión 1 financiada'!W181+VÚ!W181+'Desmonte Infr. IAP'!W181+'TOTAL INVERSION IAP'!W181+'VÚ IAP'!W181+V181</f>
        <v>0</v>
      </c>
      <c r="X181" s="61">
        <f>+'Desmonte Infr. financiada'!X181+'Inversión 1 financiada'!X181+VÚ!X181+'Desmonte Infr. IAP'!X181+'TOTAL INVERSION IAP'!X181+'VÚ IAP'!X181+W181</f>
        <v>0</v>
      </c>
      <c r="Y181" s="61">
        <f>+'Desmonte Infr. financiada'!Y181+'Inversión 1 financiada'!Y181+VÚ!Y181+'Desmonte Infr. IAP'!Y181+'TOTAL INVERSION IAP'!Y181+'VÚ IAP'!Y181+X181</f>
        <v>0</v>
      </c>
      <c r="Z181" s="61">
        <f>+'Desmonte Infr. financiada'!Z181+'Inversión 1 financiada'!Z181+VÚ!Z181+'Desmonte Infr. IAP'!Z181+'TOTAL INVERSION IAP'!Z181+'VÚ IAP'!Z181+Y181</f>
        <v>0</v>
      </c>
      <c r="AA181" s="61">
        <f>+'Desmonte Infr. financiada'!AA181+'Inversión 1 financiada'!AA181+VÚ!AA181+'Desmonte Infr. IAP'!AA181+'TOTAL INVERSION IAP'!AA181+'VÚ IAP'!AA181+Z181</f>
        <v>0</v>
      </c>
      <c r="AB181" s="61">
        <f>+'Desmonte Infr. financiada'!AB181+'Inversión 1 financiada'!AB181+VÚ!AB181+'Desmonte Infr. IAP'!AB181+'TOTAL INVERSION IAP'!AB181+'VÚ IAP'!AB181+AA181</f>
        <v>0</v>
      </c>
      <c r="AC181" s="61">
        <f>+'Desmonte Infr. financiada'!AC181+'Inversión 1 financiada'!AC181+VÚ!AC181+'Desmonte Infr. IAP'!AC181+'TOTAL INVERSION IAP'!AC181+'VÚ IAP'!AC181+AB181</f>
        <v>0</v>
      </c>
      <c r="AD181" s="61">
        <f>+'Desmonte Infr. financiada'!AD181+'Inversión 1 financiada'!AD181+VÚ!AD181+'Desmonte Infr. IAP'!AD181+'TOTAL INVERSION IAP'!AD181+'VÚ IAP'!AD181+AC181</f>
        <v>0</v>
      </c>
      <c r="AE181" s="61">
        <f>+'Desmonte Infr. financiada'!AE181+'Inversión 1 financiada'!AE181+VÚ!AE181+'Desmonte Infr. IAP'!AE181+'TOTAL INVERSION IAP'!AE181+'VÚ IAP'!AE181+AD181</f>
        <v>0</v>
      </c>
      <c r="AF181" s="61">
        <f>+'Desmonte Infr. financiada'!AF181+'Inversión 1 financiada'!AF181+VÚ!AF181+'Desmonte Infr. IAP'!AF181+'TOTAL INVERSION IAP'!AF181+'VÚ IAP'!AF181+AE181</f>
        <v>0</v>
      </c>
      <c r="AG181" s="61">
        <f>+'Desmonte Infr. financiada'!AG181+'Inversión 1 financiada'!AG181+VÚ!AG181+'Desmonte Infr. IAP'!AG181+'TOTAL INVERSION IAP'!AG181+'VÚ IAP'!AG181+AF181</f>
        <v>0</v>
      </c>
      <c r="AH181" s="61">
        <f>+'Desmonte Infr. financiada'!AH181+'Inversión 1 financiada'!AH181+VÚ!AH181+'Desmonte Infr. IAP'!AH181+'TOTAL INVERSION IAP'!AH181+'VÚ IAP'!AH181+AG181</f>
        <v>0</v>
      </c>
      <c r="AI181" s="61">
        <f>+'Desmonte Infr. financiada'!AI181+'Inversión 1 financiada'!AI181+VÚ!AI181+'Desmonte Infr. IAP'!AI181+'TOTAL INVERSION IAP'!AI181+'VÚ IAP'!AI181+AH181</f>
        <v>0</v>
      </c>
      <c r="AJ181" s="61">
        <f>+'Desmonte Infr. financiada'!AJ181+'Inversión 1 financiada'!AJ181+VÚ!AJ181+'Desmonte Infr. IAP'!AJ181+'TOTAL INVERSION IAP'!AJ181+'VÚ IAP'!AJ181+AI181</f>
        <v>0</v>
      </c>
      <c r="AK181" s="61">
        <f>+'Desmonte Infr. financiada'!AK181+'Inversión 1 financiada'!AK181+VÚ!AK181+'Desmonte Infr. IAP'!AK181+'TOTAL INVERSION IAP'!AK181+'VÚ IAP'!AK181+AJ181</f>
        <v>0</v>
      </c>
    </row>
    <row r="182" spans="2:37" hidden="1" x14ac:dyDescent="0.25">
      <c r="B182" s="469" t="s">
        <v>608</v>
      </c>
      <c r="C182" s="62" t="str">
        <f>+VLOOKUP(B182,'resumen UCAP'!$A$5:$O$329,2,0)</f>
        <v>UCAP Luminaria Buxus LED 150 W</v>
      </c>
      <c r="D182" s="63">
        <f>+'Desmonte Infr. financiada'!D182</f>
        <v>150</v>
      </c>
      <c r="E182" s="63" t="str">
        <f>+VLOOKUP(B182,'resumen UCAP'!$A$5:$O$329,3,0)</f>
        <v>Un</v>
      </c>
      <c r="F182" s="64">
        <f>+VLOOKUP(B182,'resumen UCAP'!$A$5:$O$329,15,0)</f>
        <v>2298969.6508115996</v>
      </c>
      <c r="G182" s="61"/>
      <c r="H182" s="61">
        <f>+'Desmonte Infr. financiada'!H182+'Inversión 1 financiada'!H182+VÚ!H182+'Desmonte Infr. IAP'!H182+'TOTAL INVERSION IAP'!H182+'VÚ IAP'!H182+G182</f>
        <v>34</v>
      </c>
      <c r="I182" s="475">
        <f>+'Desmonte Infr. financiada'!I182+'Inversión 1 financiada'!I182+VÚ!I182+'Desmonte Infr. IAP'!I182+'TOTAL INVERSION IAP'!I182+'VÚ IAP'!I182+H182</f>
        <v>34</v>
      </c>
      <c r="J182" s="61">
        <f>+'Desmonte Infr. financiada'!J182+'Inversión 1 financiada'!J182+VÚ!J182+'Desmonte Infr. IAP'!J182+'TOTAL INVERSION IAP'!J182+'VÚ IAP'!J182+I182</f>
        <v>34</v>
      </c>
      <c r="K182" s="61">
        <f>+'Desmonte Infr. financiada'!K182+'Inversión 1 financiada'!K182+VÚ!K182+'Desmonte Infr. IAP'!K182+'TOTAL INVERSION IAP'!K182+'VÚ IAP'!K182+J182</f>
        <v>34</v>
      </c>
      <c r="L182" s="61">
        <f>+'Desmonte Infr. financiada'!L182+'Inversión 1 financiada'!L182+VÚ!L182+'Desmonte Infr. IAP'!L182+'TOTAL INVERSION IAP'!L182+'VÚ IAP'!L182+K182</f>
        <v>34</v>
      </c>
      <c r="M182" s="61">
        <f>+'Desmonte Infr. financiada'!M182+'Inversión 1 financiada'!M182+VÚ!M182+'Desmonte Infr. IAP'!M182+'TOTAL INVERSION IAP'!M182+'VÚ IAP'!M182+L182</f>
        <v>34</v>
      </c>
      <c r="N182" s="61">
        <f>+'Desmonte Infr. financiada'!N182+'Inversión 1 financiada'!N182+VÚ!N182+'Desmonte Infr. IAP'!N182+'TOTAL INVERSION IAP'!N182+'VÚ IAP'!N182+M182</f>
        <v>34</v>
      </c>
      <c r="O182" s="61">
        <f>+'Desmonte Infr. financiada'!O182+'Inversión 1 financiada'!O182+VÚ!O182+'Desmonte Infr. IAP'!O182+'TOTAL INVERSION IAP'!O182+'VÚ IAP'!O182+N182</f>
        <v>34</v>
      </c>
      <c r="P182" s="61">
        <f>+'Desmonte Infr. financiada'!P182+'Inversión 1 financiada'!P182+VÚ!P182+'Desmonte Infr. IAP'!P182+'TOTAL INVERSION IAP'!P182+'VÚ IAP'!P182+O182</f>
        <v>34</v>
      </c>
      <c r="Q182" s="61">
        <f>+'Desmonte Infr. financiada'!Q182+'Inversión 1 financiada'!Q182+VÚ!Q182+'Desmonte Infr. IAP'!Q182+'TOTAL INVERSION IAP'!Q182+'VÚ IAP'!Q182+P182</f>
        <v>34</v>
      </c>
      <c r="R182" s="61">
        <f>+'Desmonte Infr. financiada'!R182+'Inversión 1 financiada'!R182+VÚ!R182+'Desmonte Infr. IAP'!R182+'TOTAL INVERSION IAP'!R182+'VÚ IAP'!R182+Q182</f>
        <v>34</v>
      </c>
      <c r="S182" s="61">
        <f>+'Desmonte Infr. financiada'!S182+'Inversión 1 financiada'!S182+VÚ!S182+'Desmonte Infr. IAP'!S182+'TOTAL INVERSION IAP'!S182+'VÚ IAP'!S182+R182</f>
        <v>34</v>
      </c>
      <c r="T182" s="61">
        <f>+'Desmonte Infr. financiada'!T182+'Inversión 1 financiada'!T182+VÚ!T182+'Desmonte Infr. IAP'!T182+'TOTAL INVERSION IAP'!T182+'VÚ IAP'!T182+S182</f>
        <v>34</v>
      </c>
      <c r="U182" s="61">
        <f>+'Desmonte Infr. financiada'!U182+'Inversión 1 financiada'!U182+VÚ!U182+'Desmonte Infr. IAP'!U182+'TOTAL INVERSION IAP'!U182+'VÚ IAP'!U182+T182</f>
        <v>34</v>
      </c>
      <c r="V182" s="61">
        <f>+'Desmonte Infr. financiada'!V182+'Inversión 1 financiada'!V182+VÚ!V182+'Desmonte Infr. IAP'!V182+'TOTAL INVERSION IAP'!V182+'VÚ IAP'!V182+U182</f>
        <v>34</v>
      </c>
      <c r="W182" s="61">
        <f>+'Desmonte Infr. financiada'!W182+'Inversión 1 financiada'!W182+VÚ!W182+'Desmonte Infr. IAP'!W182+'TOTAL INVERSION IAP'!W182+'VÚ IAP'!W182+V182</f>
        <v>34</v>
      </c>
      <c r="X182" s="61">
        <f>+'Desmonte Infr. financiada'!X182+'Inversión 1 financiada'!X182+VÚ!X182+'Desmonte Infr. IAP'!X182+'TOTAL INVERSION IAP'!X182+'VÚ IAP'!X182+W182</f>
        <v>34</v>
      </c>
      <c r="Y182" s="61">
        <f>+'Desmonte Infr. financiada'!Y182+'Inversión 1 financiada'!Y182+VÚ!Y182+'Desmonte Infr. IAP'!Y182+'TOTAL INVERSION IAP'!Y182+'VÚ IAP'!Y182+X182</f>
        <v>34</v>
      </c>
      <c r="Z182" s="61">
        <f>+'Desmonte Infr. financiada'!Z182+'Inversión 1 financiada'!Z182+VÚ!Z182+'Desmonte Infr. IAP'!Z182+'TOTAL INVERSION IAP'!Z182+'VÚ IAP'!Z182+Y182</f>
        <v>34</v>
      </c>
      <c r="AA182" s="61">
        <f>+'Desmonte Infr. financiada'!AA182+'Inversión 1 financiada'!AA182+VÚ!AA182+'Desmonte Infr. IAP'!AA182+'TOTAL INVERSION IAP'!AA182+'VÚ IAP'!AA182+Z182</f>
        <v>34</v>
      </c>
      <c r="AB182" s="61">
        <f>+'Desmonte Infr. financiada'!AB182+'Inversión 1 financiada'!AB182+VÚ!AB182+'Desmonte Infr. IAP'!AB182+'TOTAL INVERSION IAP'!AB182+'VÚ IAP'!AB182+AA182</f>
        <v>34</v>
      </c>
      <c r="AC182" s="61">
        <f>+'Desmonte Infr. financiada'!AC182+'Inversión 1 financiada'!AC182+VÚ!AC182+'Desmonte Infr. IAP'!AC182+'TOTAL INVERSION IAP'!AC182+'VÚ IAP'!AC182+AB182</f>
        <v>34</v>
      </c>
      <c r="AD182" s="61">
        <f>+'Desmonte Infr. financiada'!AD182+'Inversión 1 financiada'!AD182+VÚ!AD182+'Desmonte Infr. IAP'!AD182+'TOTAL INVERSION IAP'!AD182+'VÚ IAP'!AD182+AC182</f>
        <v>34</v>
      </c>
      <c r="AE182" s="61">
        <f>+'Desmonte Infr. financiada'!AE182+'Inversión 1 financiada'!AE182+VÚ!AE182+'Desmonte Infr. IAP'!AE182+'TOTAL INVERSION IAP'!AE182+'VÚ IAP'!AE182+AD182</f>
        <v>34</v>
      </c>
      <c r="AF182" s="61">
        <f>+'Desmonte Infr. financiada'!AF182+'Inversión 1 financiada'!AF182+VÚ!AF182+'Desmonte Infr. IAP'!AF182+'TOTAL INVERSION IAP'!AF182+'VÚ IAP'!AF182+AE182</f>
        <v>34</v>
      </c>
      <c r="AG182" s="61">
        <f>+'Desmonte Infr. financiada'!AG182+'Inversión 1 financiada'!AG182+VÚ!AG182+'Desmonte Infr. IAP'!AG182+'TOTAL INVERSION IAP'!AG182+'VÚ IAP'!AG182+AF182</f>
        <v>34</v>
      </c>
      <c r="AH182" s="61">
        <f>+'Desmonte Infr. financiada'!AH182+'Inversión 1 financiada'!AH182+VÚ!AH182+'Desmonte Infr. IAP'!AH182+'TOTAL INVERSION IAP'!AH182+'VÚ IAP'!AH182+AG182</f>
        <v>34</v>
      </c>
      <c r="AI182" s="61">
        <f>+'Desmonte Infr. financiada'!AI182+'Inversión 1 financiada'!AI182+VÚ!AI182+'Desmonte Infr. IAP'!AI182+'TOTAL INVERSION IAP'!AI182+'VÚ IAP'!AI182+AH182</f>
        <v>34</v>
      </c>
      <c r="AJ182" s="61">
        <f>+'Desmonte Infr. financiada'!AJ182+'Inversión 1 financiada'!AJ182+VÚ!AJ182+'Desmonte Infr. IAP'!AJ182+'TOTAL INVERSION IAP'!AJ182+'VÚ IAP'!AJ182+AI182</f>
        <v>34</v>
      </c>
      <c r="AK182" s="61">
        <f>+'Desmonte Infr. financiada'!AK182+'Inversión 1 financiada'!AK182+VÚ!AK182+'Desmonte Infr. IAP'!AK182+'TOTAL INVERSION IAP'!AK182+'VÚ IAP'!AK182+AJ182</f>
        <v>34</v>
      </c>
    </row>
    <row r="183" spans="2:37" hidden="1" x14ac:dyDescent="0.25">
      <c r="B183" s="469" t="s">
        <v>609</v>
      </c>
      <c r="C183" s="62" t="str">
        <f>+VLOOKUP(B183,'resumen UCAP'!$A$5:$O$329,2,0)</f>
        <v>UCAP Luminaria Buxus LED 105 W</v>
      </c>
      <c r="D183" s="63">
        <f>+'Desmonte Infr. financiada'!D183</f>
        <v>105</v>
      </c>
      <c r="E183" s="63" t="str">
        <f>+VLOOKUP(B183,'resumen UCAP'!$A$5:$O$329,3,0)</f>
        <v>Un</v>
      </c>
      <c r="F183" s="64">
        <f>+VLOOKUP(B183,'resumen UCAP'!$A$5:$O$329,15,0)</f>
        <v>2230607.1477456</v>
      </c>
      <c r="G183" s="61"/>
      <c r="H183" s="61">
        <f>+'Desmonte Infr. financiada'!H183+'Inversión 1 financiada'!H183+VÚ!H183+'Desmonte Infr. IAP'!H183+'TOTAL INVERSION IAP'!H183+'VÚ IAP'!H183+G183</f>
        <v>4</v>
      </c>
      <c r="I183" s="475">
        <f>+'Desmonte Infr. financiada'!I183+'Inversión 1 financiada'!I183+VÚ!I183+'Desmonte Infr. IAP'!I183+'TOTAL INVERSION IAP'!I183+'VÚ IAP'!I183+H183</f>
        <v>4</v>
      </c>
      <c r="J183" s="61">
        <f>+'Desmonte Infr. financiada'!J183+'Inversión 1 financiada'!J183+VÚ!J183+'Desmonte Infr. IAP'!J183+'TOTAL INVERSION IAP'!J183+'VÚ IAP'!J183+I183</f>
        <v>4</v>
      </c>
      <c r="K183" s="61">
        <f>+'Desmonte Infr. financiada'!K183+'Inversión 1 financiada'!K183+VÚ!K183+'Desmonte Infr. IAP'!K183+'TOTAL INVERSION IAP'!K183+'VÚ IAP'!K183+J183</f>
        <v>4</v>
      </c>
      <c r="L183" s="61">
        <f>+'Desmonte Infr. financiada'!L183+'Inversión 1 financiada'!L183+VÚ!L183+'Desmonte Infr. IAP'!L183+'TOTAL INVERSION IAP'!L183+'VÚ IAP'!L183+K183</f>
        <v>4</v>
      </c>
      <c r="M183" s="61">
        <f>+'Desmonte Infr. financiada'!M183+'Inversión 1 financiada'!M183+VÚ!M183+'Desmonte Infr. IAP'!M183+'TOTAL INVERSION IAP'!M183+'VÚ IAP'!M183+L183</f>
        <v>4</v>
      </c>
      <c r="N183" s="61">
        <f>+'Desmonte Infr. financiada'!N183+'Inversión 1 financiada'!N183+VÚ!N183+'Desmonte Infr. IAP'!N183+'TOTAL INVERSION IAP'!N183+'VÚ IAP'!N183+M183</f>
        <v>4</v>
      </c>
      <c r="O183" s="61">
        <f>+'Desmonte Infr. financiada'!O183+'Inversión 1 financiada'!O183+VÚ!O183+'Desmonte Infr. IAP'!O183+'TOTAL INVERSION IAP'!O183+'VÚ IAP'!O183+N183</f>
        <v>4</v>
      </c>
      <c r="P183" s="61">
        <f>+'Desmonte Infr. financiada'!P183+'Inversión 1 financiada'!P183+VÚ!P183+'Desmonte Infr. IAP'!P183+'TOTAL INVERSION IAP'!P183+'VÚ IAP'!P183+O183</f>
        <v>4</v>
      </c>
      <c r="Q183" s="61">
        <f>+'Desmonte Infr. financiada'!Q183+'Inversión 1 financiada'!Q183+VÚ!Q183+'Desmonte Infr. IAP'!Q183+'TOTAL INVERSION IAP'!Q183+'VÚ IAP'!Q183+P183</f>
        <v>4</v>
      </c>
      <c r="R183" s="61">
        <f>+'Desmonte Infr. financiada'!R183+'Inversión 1 financiada'!R183+VÚ!R183+'Desmonte Infr. IAP'!R183+'TOTAL INVERSION IAP'!R183+'VÚ IAP'!R183+Q183</f>
        <v>4</v>
      </c>
      <c r="S183" s="61">
        <f>+'Desmonte Infr. financiada'!S183+'Inversión 1 financiada'!S183+VÚ!S183+'Desmonte Infr. IAP'!S183+'TOTAL INVERSION IAP'!S183+'VÚ IAP'!S183+R183</f>
        <v>4</v>
      </c>
      <c r="T183" s="61">
        <f>+'Desmonte Infr. financiada'!T183+'Inversión 1 financiada'!T183+VÚ!T183+'Desmonte Infr. IAP'!T183+'TOTAL INVERSION IAP'!T183+'VÚ IAP'!T183+S183</f>
        <v>4</v>
      </c>
      <c r="U183" s="61">
        <f>+'Desmonte Infr. financiada'!U183+'Inversión 1 financiada'!U183+VÚ!U183+'Desmonte Infr. IAP'!U183+'TOTAL INVERSION IAP'!U183+'VÚ IAP'!U183+T183</f>
        <v>4</v>
      </c>
      <c r="V183" s="61">
        <f>+'Desmonte Infr. financiada'!V183+'Inversión 1 financiada'!V183+VÚ!V183+'Desmonte Infr. IAP'!V183+'TOTAL INVERSION IAP'!V183+'VÚ IAP'!V183+U183</f>
        <v>4</v>
      </c>
      <c r="W183" s="61">
        <f>+'Desmonte Infr. financiada'!W183+'Inversión 1 financiada'!W183+VÚ!W183+'Desmonte Infr. IAP'!W183+'TOTAL INVERSION IAP'!W183+'VÚ IAP'!W183+V183</f>
        <v>4</v>
      </c>
      <c r="X183" s="61">
        <f>+'Desmonte Infr. financiada'!X183+'Inversión 1 financiada'!X183+VÚ!X183+'Desmonte Infr. IAP'!X183+'TOTAL INVERSION IAP'!X183+'VÚ IAP'!X183+W183</f>
        <v>4</v>
      </c>
      <c r="Y183" s="61">
        <f>+'Desmonte Infr. financiada'!Y183+'Inversión 1 financiada'!Y183+VÚ!Y183+'Desmonte Infr. IAP'!Y183+'TOTAL INVERSION IAP'!Y183+'VÚ IAP'!Y183+X183</f>
        <v>4</v>
      </c>
      <c r="Z183" s="61">
        <f>+'Desmonte Infr. financiada'!Z183+'Inversión 1 financiada'!Z183+VÚ!Z183+'Desmonte Infr. IAP'!Z183+'TOTAL INVERSION IAP'!Z183+'VÚ IAP'!Z183+Y183</f>
        <v>4</v>
      </c>
      <c r="AA183" s="61">
        <f>+'Desmonte Infr. financiada'!AA183+'Inversión 1 financiada'!AA183+VÚ!AA183+'Desmonte Infr. IAP'!AA183+'TOTAL INVERSION IAP'!AA183+'VÚ IAP'!AA183+Z183</f>
        <v>4</v>
      </c>
      <c r="AB183" s="61">
        <f>+'Desmonte Infr. financiada'!AB183+'Inversión 1 financiada'!AB183+VÚ!AB183+'Desmonte Infr. IAP'!AB183+'TOTAL INVERSION IAP'!AB183+'VÚ IAP'!AB183+AA183</f>
        <v>4</v>
      </c>
      <c r="AC183" s="61">
        <f>+'Desmonte Infr. financiada'!AC183+'Inversión 1 financiada'!AC183+VÚ!AC183+'Desmonte Infr. IAP'!AC183+'TOTAL INVERSION IAP'!AC183+'VÚ IAP'!AC183+AB183</f>
        <v>4</v>
      </c>
      <c r="AD183" s="61">
        <f>+'Desmonte Infr. financiada'!AD183+'Inversión 1 financiada'!AD183+VÚ!AD183+'Desmonte Infr. IAP'!AD183+'TOTAL INVERSION IAP'!AD183+'VÚ IAP'!AD183+AC183</f>
        <v>4</v>
      </c>
      <c r="AE183" s="61">
        <f>+'Desmonte Infr. financiada'!AE183+'Inversión 1 financiada'!AE183+VÚ!AE183+'Desmonte Infr. IAP'!AE183+'TOTAL INVERSION IAP'!AE183+'VÚ IAP'!AE183+AD183</f>
        <v>4</v>
      </c>
      <c r="AF183" s="61">
        <f>+'Desmonte Infr. financiada'!AF183+'Inversión 1 financiada'!AF183+VÚ!AF183+'Desmonte Infr. IAP'!AF183+'TOTAL INVERSION IAP'!AF183+'VÚ IAP'!AF183+AE183</f>
        <v>4</v>
      </c>
      <c r="AG183" s="61">
        <f>+'Desmonte Infr. financiada'!AG183+'Inversión 1 financiada'!AG183+VÚ!AG183+'Desmonte Infr. IAP'!AG183+'TOTAL INVERSION IAP'!AG183+'VÚ IAP'!AG183+AF183</f>
        <v>4</v>
      </c>
      <c r="AH183" s="61">
        <f>+'Desmonte Infr. financiada'!AH183+'Inversión 1 financiada'!AH183+VÚ!AH183+'Desmonte Infr. IAP'!AH183+'TOTAL INVERSION IAP'!AH183+'VÚ IAP'!AH183+AG183</f>
        <v>4</v>
      </c>
      <c r="AI183" s="61">
        <f>+'Desmonte Infr. financiada'!AI183+'Inversión 1 financiada'!AI183+VÚ!AI183+'Desmonte Infr. IAP'!AI183+'TOTAL INVERSION IAP'!AI183+'VÚ IAP'!AI183+AH183</f>
        <v>4</v>
      </c>
      <c r="AJ183" s="61">
        <f>+'Desmonte Infr. financiada'!AJ183+'Inversión 1 financiada'!AJ183+VÚ!AJ183+'Desmonte Infr. IAP'!AJ183+'TOTAL INVERSION IAP'!AJ183+'VÚ IAP'!AJ183+AI183</f>
        <v>4</v>
      </c>
      <c r="AK183" s="61">
        <f>+'Desmonte Infr. financiada'!AK183+'Inversión 1 financiada'!AK183+VÚ!AK183+'Desmonte Infr. IAP'!AK183+'TOTAL INVERSION IAP'!AK183+'VÚ IAP'!AK183+AJ183</f>
        <v>4</v>
      </c>
    </row>
    <row r="184" spans="2:37" hidden="1" x14ac:dyDescent="0.25">
      <c r="B184" s="469" t="s">
        <v>610</v>
      </c>
      <c r="C184" s="62" t="str">
        <f>+VLOOKUP(B184,'resumen UCAP'!$A$5:$O$329,2,0)</f>
        <v>UCAP Farol LED 30 W</v>
      </c>
      <c r="D184" s="63">
        <f>+'Desmonte Infr. financiada'!D184</f>
        <v>30</v>
      </c>
      <c r="E184" s="63" t="str">
        <f>+VLOOKUP(B184,'resumen UCAP'!$A$5:$O$329,3,0)</f>
        <v>Un</v>
      </c>
      <c r="F184" s="64">
        <f>+VLOOKUP(B184,'resumen UCAP'!$A$5:$O$329,15,0)</f>
        <v>1220220.4282631997</v>
      </c>
      <c r="G184" s="61"/>
      <c r="H184" s="61">
        <f>+'Desmonte Infr. financiada'!H184+'Inversión 1 financiada'!H184+VÚ!H184+'Desmonte Infr. IAP'!H184+'TOTAL INVERSION IAP'!H184+'VÚ IAP'!H184+G184</f>
        <v>19</v>
      </c>
      <c r="I184" s="475">
        <f>+'Desmonte Infr. financiada'!I184+'Inversión 1 financiada'!I184+VÚ!I184+'Desmonte Infr. IAP'!I184+'TOTAL INVERSION IAP'!I184+'VÚ IAP'!I184+H184</f>
        <v>19</v>
      </c>
      <c r="J184" s="61">
        <f>+'Desmonte Infr. financiada'!J184+'Inversión 1 financiada'!J184+VÚ!J184+'Desmonte Infr. IAP'!J184+'TOTAL INVERSION IAP'!J184+'VÚ IAP'!J184+I184</f>
        <v>19</v>
      </c>
      <c r="K184" s="61">
        <f>+'Desmonte Infr. financiada'!K184+'Inversión 1 financiada'!K184+VÚ!K184+'Desmonte Infr. IAP'!K184+'TOTAL INVERSION IAP'!K184+'VÚ IAP'!K184+J184</f>
        <v>19</v>
      </c>
      <c r="L184" s="61">
        <f>+'Desmonte Infr. financiada'!L184+'Inversión 1 financiada'!L184+VÚ!L184+'Desmonte Infr. IAP'!L184+'TOTAL INVERSION IAP'!L184+'VÚ IAP'!L184+K184</f>
        <v>19</v>
      </c>
      <c r="M184" s="61">
        <f>+'Desmonte Infr. financiada'!M184+'Inversión 1 financiada'!M184+VÚ!M184+'Desmonte Infr. IAP'!M184+'TOTAL INVERSION IAP'!M184+'VÚ IAP'!M184+L184</f>
        <v>19</v>
      </c>
      <c r="N184" s="61">
        <f>+'Desmonte Infr. financiada'!N184+'Inversión 1 financiada'!N184+VÚ!N184+'Desmonte Infr. IAP'!N184+'TOTAL INVERSION IAP'!N184+'VÚ IAP'!N184+M184</f>
        <v>19</v>
      </c>
      <c r="O184" s="61">
        <f>+'Desmonte Infr. financiada'!O184+'Inversión 1 financiada'!O184+VÚ!O184+'Desmonte Infr. IAP'!O184+'TOTAL INVERSION IAP'!O184+'VÚ IAP'!O184+N184</f>
        <v>19</v>
      </c>
      <c r="P184" s="61">
        <f>+'Desmonte Infr. financiada'!P184+'Inversión 1 financiada'!P184+VÚ!P184+'Desmonte Infr. IAP'!P184+'TOTAL INVERSION IAP'!P184+'VÚ IAP'!P184+O184</f>
        <v>19</v>
      </c>
      <c r="Q184" s="61">
        <f>+'Desmonte Infr. financiada'!Q184+'Inversión 1 financiada'!Q184+VÚ!Q184+'Desmonte Infr. IAP'!Q184+'TOTAL INVERSION IAP'!Q184+'VÚ IAP'!Q184+P184</f>
        <v>19</v>
      </c>
      <c r="R184" s="61">
        <f>+'Desmonte Infr. financiada'!R184+'Inversión 1 financiada'!R184+VÚ!R184+'Desmonte Infr. IAP'!R184+'TOTAL INVERSION IAP'!R184+'VÚ IAP'!R184+Q184</f>
        <v>19</v>
      </c>
      <c r="S184" s="61">
        <f>+'Desmonte Infr. financiada'!S184+'Inversión 1 financiada'!S184+VÚ!S184+'Desmonte Infr. IAP'!S184+'TOTAL INVERSION IAP'!S184+'VÚ IAP'!S184+R184</f>
        <v>19</v>
      </c>
      <c r="T184" s="61">
        <f>+'Desmonte Infr. financiada'!T184+'Inversión 1 financiada'!T184+VÚ!T184+'Desmonte Infr. IAP'!T184+'TOTAL INVERSION IAP'!T184+'VÚ IAP'!T184+S184</f>
        <v>19</v>
      </c>
      <c r="U184" s="61">
        <f>+'Desmonte Infr. financiada'!U184+'Inversión 1 financiada'!U184+VÚ!U184+'Desmonte Infr. IAP'!U184+'TOTAL INVERSION IAP'!U184+'VÚ IAP'!U184+T184</f>
        <v>19</v>
      </c>
      <c r="V184" s="61">
        <f>+'Desmonte Infr. financiada'!V184+'Inversión 1 financiada'!V184+VÚ!V184+'Desmonte Infr. IAP'!V184+'TOTAL INVERSION IAP'!V184+'VÚ IAP'!V184+U184</f>
        <v>19</v>
      </c>
      <c r="W184" s="61">
        <f>+'Desmonte Infr. financiada'!W184+'Inversión 1 financiada'!W184+VÚ!W184+'Desmonte Infr. IAP'!W184+'TOTAL INVERSION IAP'!W184+'VÚ IAP'!W184+V184</f>
        <v>19</v>
      </c>
      <c r="X184" s="61">
        <f>+'Desmonte Infr. financiada'!X184+'Inversión 1 financiada'!X184+VÚ!X184+'Desmonte Infr. IAP'!X184+'TOTAL INVERSION IAP'!X184+'VÚ IAP'!X184+W184</f>
        <v>19</v>
      </c>
      <c r="Y184" s="61">
        <f>+'Desmonte Infr. financiada'!Y184+'Inversión 1 financiada'!Y184+VÚ!Y184+'Desmonte Infr. IAP'!Y184+'TOTAL INVERSION IAP'!Y184+'VÚ IAP'!Y184+X184</f>
        <v>19</v>
      </c>
      <c r="Z184" s="61">
        <f>+'Desmonte Infr. financiada'!Z184+'Inversión 1 financiada'!Z184+VÚ!Z184+'Desmonte Infr. IAP'!Z184+'TOTAL INVERSION IAP'!Z184+'VÚ IAP'!Z184+Y184</f>
        <v>19</v>
      </c>
      <c r="AA184" s="61">
        <f>+'Desmonte Infr. financiada'!AA184+'Inversión 1 financiada'!AA184+VÚ!AA184+'Desmonte Infr. IAP'!AA184+'TOTAL INVERSION IAP'!AA184+'VÚ IAP'!AA184+Z184</f>
        <v>19</v>
      </c>
      <c r="AB184" s="61">
        <f>+'Desmonte Infr. financiada'!AB184+'Inversión 1 financiada'!AB184+VÚ!AB184+'Desmonte Infr. IAP'!AB184+'TOTAL INVERSION IAP'!AB184+'VÚ IAP'!AB184+AA184</f>
        <v>19</v>
      </c>
      <c r="AC184" s="61">
        <f>+'Desmonte Infr. financiada'!AC184+'Inversión 1 financiada'!AC184+VÚ!AC184+'Desmonte Infr. IAP'!AC184+'TOTAL INVERSION IAP'!AC184+'VÚ IAP'!AC184+AB184</f>
        <v>19</v>
      </c>
      <c r="AD184" s="61">
        <f>+'Desmonte Infr. financiada'!AD184+'Inversión 1 financiada'!AD184+VÚ!AD184+'Desmonte Infr. IAP'!AD184+'TOTAL INVERSION IAP'!AD184+'VÚ IAP'!AD184+AC184</f>
        <v>19</v>
      </c>
      <c r="AE184" s="61">
        <f>+'Desmonte Infr. financiada'!AE184+'Inversión 1 financiada'!AE184+VÚ!AE184+'Desmonte Infr. IAP'!AE184+'TOTAL INVERSION IAP'!AE184+'VÚ IAP'!AE184+AD184</f>
        <v>19</v>
      </c>
      <c r="AF184" s="61">
        <f>+'Desmonte Infr. financiada'!AF184+'Inversión 1 financiada'!AF184+VÚ!AF184+'Desmonte Infr. IAP'!AF184+'TOTAL INVERSION IAP'!AF184+'VÚ IAP'!AF184+AE184</f>
        <v>19</v>
      </c>
      <c r="AG184" s="61">
        <f>+'Desmonte Infr. financiada'!AG184+'Inversión 1 financiada'!AG184+VÚ!AG184+'Desmonte Infr. IAP'!AG184+'TOTAL INVERSION IAP'!AG184+'VÚ IAP'!AG184+AF184</f>
        <v>19</v>
      </c>
      <c r="AH184" s="61">
        <f>+'Desmonte Infr. financiada'!AH184+'Inversión 1 financiada'!AH184+VÚ!AH184+'Desmonte Infr. IAP'!AH184+'TOTAL INVERSION IAP'!AH184+'VÚ IAP'!AH184+AG184</f>
        <v>19</v>
      </c>
      <c r="AI184" s="61">
        <f>+'Desmonte Infr. financiada'!AI184+'Inversión 1 financiada'!AI184+VÚ!AI184+'Desmonte Infr. IAP'!AI184+'TOTAL INVERSION IAP'!AI184+'VÚ IAP'!AI184+AH184</f>
        <v>19</v>
      </c>
      <c r="AJ184" s="61">
        <f>+'Desmonte Infr. financiada'!AJ184+'Inversión 1 financiada'!AJ184+VÚ!AJ184+'Desmonte Infr. IAP'!AJ184+'TOTAL INVERSION IAP'!AJ184+'VÚ IAP'!AJ184+AI184</f>
        <v>19</v>
      </c>
      <c r="AK184" s="61">
        <f>+'Desmonte Infr. financiada'!AK184+'Inversión 1 financiada'!AK184+VÚ!AK184+'Desmonte Infr. IAP'!AK184+'TOTAL INVERSION IAP'!AK184+'VÚ IAP'!AK184+AJ184</f>
        <v>19</v>
      </c>
    </row>
    <row r="185" spans="2:37" hidden="1" x14ac:dyDescent="0.25">
      <c r="B185" s="469" t="s">
        <v>611</v>
      </c>
      <c r="C185" s="62" t="str">
        <f>+VLOOKUP(B185,'resumen UCAP'!$A$5:$O$329,2,0)</f>
        <v>UCAP Farol LED 40 W</v>
      </c>
      <c r="D185" s="63">
        <f>+'Desmonte Infr. financiada'!D185</f>
        <v>40</v>
      </c>
      <c r="E185" s="63" t="str">
        <f>+VLOOKUP(B185,'resumen UCAP'!$A$5:$O$329,3,0)</f>
        <v>Un</v>
      </c>
      <c r="F185" s="64">
        <f>+VLOOKUP(B185,'resumen UCAP'!$A$5:$O$329,15,0)</f>
        <v>1220220.4282631997</v>
      </c>
      <c r="G185" s="61"/>
      <c r="H185" s="61">
        <f>+'Desmonte Infr. financiada'!H185+'Inversión 1 financiada'!H185+VÚ!H185+'Desmonte Infr. IAP'!H185+'TOTAL INVERSION IAP'!H185+'VÚ IAP'!H185+G185</f>
        <v>2</v>
      </c>
      <c r="I185" s="475">
        <f>+'Desmonte Infr. financiada'!I185+'Inversión 1 financiada'!I185+VÚ!I185+'Desmonte Infr. IAP'!I185+'TOTAL INVERSION IAP'!I185+'VÚ IAP'!I185+H185</f>
        <v>2</v>
      </c>
      <c r="J185" s="61">
        <f>+'Desmonte Infr. financiada'!J185+'Inversión 1 financiada'!J185+VÚ!J185+'Desmonte Infr. IAP'!J185+'TOTAL INVERSION IAP'!J185+'VÚ IAP'!J185+I185</f>
        <v>2</v>
      </c>
      <c r="K185" s="61">
        <f>+'Desmonte Infr. financiada'!K185+'Inversión 1 financiada'!K185+VÚ!K185+'Desmonte Infr. IAP'!K185+'TOTAL INVERSION IAP'!K185+'VÚ IAP'!K185+J185</f>
        <v>2</v>
      </c>
      <c r="L185" s="61">
        <f>+'Desmonte Infr. financiada'!L185+'Inversión 1 financiada'!L185+VÚ!L185+'Desmonte Infr. IAP'!L185+'TOTAL INVERSION IAP'!L185+'VÚ IAP'!L185+K185</f>
        <v>2</v>
      </c>
      <c r="M185" s="61">
        <f>+'Desmonte Infr. financiada'!M185+'Inversión 1 financiada'!M185+VÚ!M185+'Desmonte Infr. IAP'!M185+'TOTAL INVERSION IAP'!M185+'VÚ IAP'!M185+L185</f>
        <v>2</v>
      </c>
      <c r="N185" s="61">
        <f>+'Desmonte Infr. financiada'!N185+'Inversión 1 financiada'!N185+VÚ!N185+'Desmonte Infr. IAP'!N185+'TOTAL INVERSION IAP'!N185+'VÚ IAP'!N185+M185</f>
        <v>2</v>
      </c>
      <c r="O185" s="61">
        <f>+'Desmonte Infr. financiada'!O185+'Inversión 1 financiada'!O185+VÚ!O185+'Desmonte Infr. IAP'!O185+'TOTAL INVERSION IAP'!O185+'VÚ IAP'!O185+N185</f>
        <v>2</v>
      </c>
      <c r="P185" s="61">
        <f>+'Desmonte Infr. financiada'!P185+'Inversión 1 financiada'!P185+VÚ!P185+'Desmonte Infr. IAP'!P185+'TOTAL INVERSION IAP'!P185+'VÚ IAP'!P185+O185</f>
        <v>2</v>
      </c>
      <c r="Q185" s="61">
        <f>+'Desmonte Infr. financiada'!Q185+'Inversión 1 financiada'!Q185+VÚ!Q185+'Desmonte Infr. IAP'!Q185+'TOTAL INVERSION IAP'!Q185+'VÚ IAP'!Q185+P185</f>
        <v>2</v>
      </c>
      <c r="R185" s="61">
        <f>+'Desmonte Infr. financiada'!R185+'Inversión 1 financiada'!R185+VÚ!R185+'Desmonte Infr. IAP'!R185+'TOTAL INVERSION IAP'!R185+'VÚ IAP'!R185+Q185</f>
        <v>2</v>
      </c>
      <c r="S185" s="61">
        <f>+'Desmonte Infr. financiada'!S185+'Inversión 1 financiada'!S185+VÚ!S185+'Desmonte Infr. IAP'!S185+'TOTAL INVERSION IAP'!S185+'VÚ IAP'!S185+R185</f>
        <v>2</v>
      </c>
      <c r="T185" s="61">
        <f>+'Desmonte Infr. financiada'!T185+'Inversión 1 financiada'!T185+VÚ!T185+'Desmonte Infr. IAP'!T185+'TOTAL INVERSION IAP'!T185+'VÚ IAP'!T185+S185</f>
        <v>2</v>
      </c>
      <c r="U185" s="61">
        <f>+'Desmonte Infr. financiada'!U185+'Inversión 1 financiada'!U185+VÚ!U185+'Desmonte Infr. IAP'!U185+'TOTAL INVERSION IAP'!U185+'VÚ IAP'!U185+T185</f>
        <v>2</v>
      </c>
      <c r="V185" s="61">
        <f>+'Desmonte Infr. financiada'!V185+'Inversión 1 financiada'!V185+VÚ!V185+'Desmonte Infr. IAP'!V185+'TOTAL INVERSION IAP'!V185+'VÚ IAP'!V185+U185</f>
        <v>2</v>
      </c>
      <c r="W185" s="61">
        <f>+'Desmonte Infr. financiada'!W185+'Inversión 1 financiada'!W185+VÚ!W185+'Desmonte Infr. IAP'!W185+'TOTAL INVERSION IAP'!W185+'VÚ IAP'!W185+V185</f>
        <v>2</v>
      </c>
      <c r="X185" s="61">
        <f>+'Desmonte Infr. financiada'!X185+'Inversión 1 financiada'!X185+VÚ!X185+'Desmonte Infr. IAP'!X185+'TOTAL INVERSION IAP'!X185+'VÚ IAP'!X185+W185</f>
        <v>2</v>
      </c>
      <c r="Y185" s="61">
        <f>+'Desmonte Infr. financiada'!Y185+'Inversión 1 financiada'!Y185+VÚ!Y185+'Desmonte Infr. IAP'!Y185+'TOTAL INVERSION IAP'!Y185+'VÚ IAP'!Y185+X185</f>
        <v>2</v>
      </c>
      <c r="Z185" s="61">
        <f>+'Desmonte Infr. financiada'!Z185+'Inversión 1 financiada'!Z185+VÚ!Z185+'Desmonte Infr. IAP'!Z185+'TOTAL INVERSION IAP'!Z185+'VÚ IAP'!Z185+Y185</f>
        <v>2</v>
      </c>
      <c r="AA185" s="61">
        <f>+'Desmonte Infr. financiada'!AA185+'Inversión 1 financiada'!AA185+VÚ!AA185+'Desmonte Infr. IAP'!AA185+'TOTAL INVERSION IAP'!AA185+'VÚ IAP'!AA185+Z185</f>
        <v>2</v>
      </c>
      <c r="AB185" s="61">
        <f>+'Desmonte Infr. financiada'!AB185+'Inversión 1 financiada'!AB185+VÚ!AB185+'Desmonte Infr. IAP'!AB185+'TOTAL INVERSION IAP'!AB185+'VÚ IAP'!AB185+AA185</f>
        <v>2</v>
      </c>
      <c r="AC185" s="61">
        <f>+'Desmonte Infr. financiada'!AC185+'Inversión 1 financiada'!AC185+VÚ!AC185+'Desmonte Infr. IAP'!AC185+'TOTAL INVERSION IAP'!AC185+'VÚ IAP'!AC185+AB185</f>
        <v>2</v>
      </c>
      <c r="AD185" s="61">
        <f>+'Desmonte Infr. financiada'!AD185+'Inversión 1 financiada'!AD185+VÚ!AD185+'Desmonte Infr. IAP'!AD185+'TOTAL INVERSION IAP'!AD185+'VÚ IAP'!AD185+AC185</f>
        <v>2</v>
      </c>
      <c r="AE185" s="61">
        <f>+'Desmonte Infr. financiada'!AE185+'Inversión 1 financiada'!AE185+VÚ!AE185+'Desmonte Infr. IAP'!AE185+'TOTAL INVERSION IAP'!AE185+'VÚ IAP'!AE185+AD185</f>
        <v>2</v>
      </c>
      <c r="AF185" s="61">
        <f>+'Desmonte Infr. financiada'!AF185+'Inversión 1 financiada'!AF185+VÚ!AF185+'Desmonte Infr. IAP'!AF185+'TOTAL INVERSION IAP'!AF185+'VÚ IAP'!AF185+AE185</f>
        <v>2</v>
      </c>
      <c r="AG185" s="61">
        <f>+'Desmonte Infr. financiada'!AG185+'Inversión 1 financiada'!AG185+VÚ!AG185+'Desmonte Infr. IAP'!AG185+'TOTAL INVERSION IAP'!AG185+'VÚ IAP'!AG185+AF185</f>
        <v>2</v>
      </c>
      <c r="AH185" s="61">
        <f>+'Desmonte Infr. financiada'!AH185+'Inversión 1 financiada'!AH185+VÚ!AH185+'Desmonte Infr. IAP'!AH185+'TOTAL INVERSION IAP'!AH185+'VÚ IAP'!AH185+AG185</f>
        <v>2</v>
      </c>
      <c r="AI185" s="61">
        <f>+'Desmonte Infr. financiada'!AI185+'Inversión 1 financiada'!AI185+VÚ!AI185+'Desmonte Infr. IAP'!AI185+'TOTAL INVERSION IAP'!AI185+'VÚ IAP'!AI185+AH185</f>
        <v>2</v>
      </c>
      <c r="AJ185" s="61">
        <f>+'Desmonte Infr. financiada'!AJ185+'Inversión 1 financiada'!AJ185+VÚ!AJ185+'Desmonte Infr. IAP'!AJ185+'TOTAL INVERSION IAP'!AJ185+'VÚ IAP'!AJ185+AI185</f>
        <v>2</v>
      </c>
      <c r="AK185" s="61">
        <f>+'Desmonte Infr. financiada'!AK185+'Inversión 1 financiada'!AK185+VÚ!AK185+'Desmonte Infr. IAP'!AK185+'TOTAL INVERSION IAP'!AK185+'VÚ IAP'!AK185+AJ185</f>
        <v>2</v>
      </c>
    </row>
    <row r="186" spans="2:37" hidden="1" x14ac:dyDescent="0.25">
      <c r="B186" s="469" t="s">
        <v>612</v>
      </c>
      <c r="C186" s="62" t="str">
        <f>+VLOOKUP(B186,'resumen UCAP'!$A$5:$O$329,2,0)</f>
        <v>UCAP Luminaria LED 124,3 W</v>
      </c>
      <c r="D186" s="63">
        <f>+'Desmonte Infr. financiada'!D186</f>
        <v>124.3</v>
      </c>
      <c r="E186" s="63" t="str">
        <f>+VLOOKUP(B186,'resumen UCAP'!$A$5:$O$329,3,0)</f>
        <v>Un</v>
      </c>
      <c r="F186" s="64">
        <f>+VLOOKUP(B186,'resumen UCAP'!$A$5:$O$329,15,0)</f>
        <v>1991373.255378</v>
      </c>
      <c r="G186" s="61"/>
      <c r="H186" s="61">
        <f>+'Desmonte Infr. financiada'!H186+'Inversión 1 financiada'!H186+VÚ!H186+'Desmonte Infr. IAP'!H186+'TOTAL INVERSION IAP'!H186+'VÚ IAP'!H186+G186</f>
        <v>8</v>
      </c>
      <c r="I186" s="475">
        <f>+'Desmonte Infr. financiada'!I186+'Inversión 1 financiada'!I186+VÚ!I186+'Desmonte Infr. IAP'!I186+'TOTAL INVERSION IAP'!I186+'VÚ IAP'!I186+H186</f>
        <v>8</v>
      </c>
      <c r="J186" s="61">
        <f>+'Desmonte Infr. financiada'!J186+'Inversión 1 financiada'!J186+VÚ!J186+'Desmonte Infr. IAP'!J186+'TOTAL INVERSION IAP'!J186+'VÚ IAP'!J186+I186</f>
        <v>8</v>
      </c>
      <c r="K186" s="61">
        <f>+'Desmonte Infr. financiada'!K186+'Inversión 1 financiada'!K186+VÚ!K186+'Desmonte Infr. IAP'!K186+'TOTAL INVERSION IAP'!K186+'VÚ IAP'!K186+J186</f>
        <v>8</v>
      </c>
      <c r="L186" s="61">
        <f>+'Desmonte Infr. financiada'!L186+'Inversión 1 financiada'!L186+VÚ!L186+'Desmonte Infr. IAP'!L186+'TOTAL INVERSION IAP'!L186+'VÚ IAP'!L186+K186</f>
        <v>8</v>
      </c>
      <c r="M186" s="61">
        <f>+'Desmonte Infr. financiada'!M186+'Inversión 1 financiada'!M186+VÚ!M186+'Desmonte Infr. IAP'!M186+'TOTAL INVERSION IAP'!M186+'VÚ IAP'!M186+L186</f>
        <v>8</v>
      </c>
      <c r="N186" s="61">
        <f>+'Desmonte Infr. financiada'!N186+'Inversión 1 financiada'!N186+VÚ!N186+'Desmonte Infr. IAP'!N186+'TOTAL INVERSION IAP'!N186+'VÚ IAP'!N186+M186</f>
        <v>8</v>
      </c>
      <c r="O186" s="61">
        <f>+'Desmonte Infr. financiada'!O186+'Inversión 1 financiada'!O186+VÚ!O186+'Desmonte Infr. IAP'!O186+'TOTAL INVERSION IAP'!O186+'VÚ IAP'!O186+N186</f>
        <v>8</v>
      </c>
      <c r="P186" s="61">
        <f>+'Desmonte Infr. financiada'!P186+'Inversión 1 financiada'!P186+VÚ!P186+'Desmonte Infr. IAP'!P186+'TOTAL INVERSION IAP'!P186+'VÚ IAP'!P186+O186</f>
        <v>8</v>
      </c>
      <c r="Q186" s="61">
        <f>+'Desmonte Infr. financiada'!Q186+'Inversión 1 financiada'!Q186+VÚ!Q186+'Desmonte Infr. IAP'!Q186+'TOTAL INVERSION IAP'!Q186+'VÚ IAP'!Q186+P186</f>
        <v>8</v>
      </c>
      <c r="R186" s="61">
        <f>+'Desmonte Infr. financiada'!R186+'Inversión 1 financiada'!R186+VÚ!R186+'Desmonte Infr. IAP'!R186+'TOTAL INVERSION IAP'!R186+'VÚ IAP'!R186+Q186</f>
        <v>8</v>
      </c>
      <c r="S186" s="61">
        <f>+'Desmonte Infr. financiada'!S186+'Inversión 1 financiada'!S186+VÚ!S186+'Desmonte Infr. IAP'!S186+'TOTAL INVERSION IAP'!S186+'VÚ IAP'!S186+R186</f>
        <v>8</v>
      </c>
      <c r="T186" s="61">
        <f>+'Desmonte Infr. financiada'!T186+'Inversión 1 financiada'!T186+VÚ!T186+'Desmonte Infr. IAP'!T186+'TOTAL INVERSION IAP'!T186+'VÚ IAP'!T186+S186</f>
        <v>8</v>
      </c>
      <c r="U186" s="61">
        <f>+'Desmonte Infr. financiada'!U186+'Inversión 1 financiada'!U186+VÚ!U186+'Desmonte Infr. IAP'!U186+'TOTAL INVERSION IAP'!U186+'VÚ IAP'!U186+T186</f>
        <v>8</v>
      </c>
      <c r="V186" s="61">
        <f>+'Desmonte Infr. financiada'!V186+'Inversión 1 financiada'!V186+VÚ!V186+'Desmonte Infr. IAP'!V186+'TOTAL INVERSION IAP'!V186+'VÚ IAP'!V186+U186</f>
        <v>8</v>
      </c>
      <c r="W186" s="61">
        <f>+'Desmonte Infr. financiada'!W186+'Inversión 1 financiada'!W186+VÚ!W186+'Desmonte Infr. IAP'!W186+'TOTAL INVERSION IAP'!W186+'VÚ IAP'!W186+V186</f>
        <v>8</v>
      </c>
      <c r="X186" s="61">
        <f>+'Desmonte Infr. financiada'!X186+'Inversión 1 financiada'!X186+VÚ!X186+'Desmonte Infr. IAP'!X186+'TOTAL INVERSION IAP'!X186+'VÚ IAP'!X186+W186</f>
        <v>8</v>
      </c>
      <c r="Y186" s="61">
        <f>+'Desmonte Infr. financiada'!Y186+'Inversión 1 financiada'!Y186+VÚ!Y186+'Desmonte Infr. IAP'!Y186+'TOTAL INVERSION IAP'!Y186+'VÚ IAP'!Y186+X186</f>
        <v>8</v>
      </c>
      <c r="Z186" s="61">
        <f>+'Desmonte Infr. financiada'!Z186+'Inversión 1 financiada'!Z186+VÚ!Z186+'Desmonte Infr. IAP'!Z186+'TOTAL INVERSION IAP'!Z186+'VÚ IAP'!Z186+Y186</f>
        <v>8</v>
      </c>
      <c r="AA186" s="61">
        <f>+'Desmonte Infr. financiada'!AA186+'Inversión 1 financiada'!AA186+VÚ!AA186+'Desmonte Infr. IAP'!AA186+'TOTAL INVERSION IAP'!AA186+'VÚ IAP'!AA186+Z186</f>
        <v>8</v>
      </c>
      <c r="AB186" s="61">
        <f>+'Desmonte Infr. financiada'!AB186+'Inversión 1 financiada'!AB186+VÚ!AB186+'Desmonte Infr. IAP'!AB186+'TOTAL INVERSION IAP'!AB186+'VÚ IAP'!AB186+AA186</f>
        <v>8</v>
      </c>
      <c r="AC186" s="61">
        <f>+'Desmonte Infr. financiada'!AC186+'Inversión 1 financiada'!AC186+VÚ!AC186+'Desmonte Infr. IAP'!AC186+'TOTAL INVERSION IAP'!AC186+'VÚ IAP'!AC186+AB186</f>
        <v>8</v>
      </c>
      <c r="AD186" s="61">
        <f>+'Desmonte Infr. financiada'!AD186+'Inversión 1 financiada'!AD186+VÚ!AD186+'Desmonte Infr. IAP'!AD186+'TOTAL INVERSION IAP'!AD186+'VÚ IAP'!AD186+AC186</f>
        <v>8</v>
      </c>
      <c r="AE186" s="61">
        <f>+'Desmonte Infr. financiada'!AE186+'Inversión 1 financiada'!AE186+VÚ!AE186+'Desmonte Infr. IAP'!AE186+'TOTAL INVERSION IAP'!AE186+'VÚ IAP'!AE186+AD186</f>
        <v>8</v>
      </c>
      <c r="AF186" s="61">
        <f>+'Desmonte Infr. financiada'!AF186+'Inversión 1 financiada'!AF186+VÚ!AF186+'Desmonte Infr. IAP'!AF186+'TOTAL INVERSION IAP'!AF186+'VÚ IAP'!AF186+AE186</f>
        <v>8</v>
      </c>
      <c r="AG186" s="61">
        <f>+'Desmonte Infr. financiada'!AG186+'Inversión 1 financiada'!AG186+VÚ!AG186+'Desmonte Infr. IAP'!AG186+'TOTAL INVERSION IAP'!AG186+'VÚ IAP'!AG186+AF186</f>
        <v>8</v>
      </c>
      <c r="AH186" s="61">
        <f>+'Desmonte Infr. financiada'!AH186+'Inversión 1 financiada'!AH186+VÚ!AH186+'Desmonte Infr. IAP'!AH186+'TOTAL INVERSION IAP'!AH186+'VÚ IAP'!AH186+AG186</f>
        <v>8</v>
      </c>
      <c r="AI186" s="61">
        <f>+'Desmonte Infr. financiada'!AI186+'Inversión 1 financiada'!AI186+VÚ!AI186+'Desmonte Infr. IAP'!AI186+'TOTAL INVERSION IAP'!AI186+'VÚ IAP'!AI186+AH186</f>
        <v>8</v>
      </c>
      <c r="AJ186" s="61">
        <f>+'Desmonte Infr. financiada'!AJ186+'Inversión 1 financiada'!AJ186+VÚ!AJ186+'Desmonte Infr. IAP'!AJ186+'TOTAL INVERSION IAP'!AJ186+'VÚ IAP'!AJ186+AI186</f>
        <v>8</v>
      </c>
      <c r="AK186" s="61">
        <f>+'Desmonte Infr. financiada'!AK186+'Inversión 1 financiada'!AK186+VÚ!AK186+'Desmonte Infr. IAP'!AK186+'TOTAL INVERSION IAP'!AK186+'VÚ IAP'!AK186+AJ186</f>
        <v>8</v>
      </c>
    </row>
    <row r="187" spans="2:37" hidden="1" x14ac:dyDescent="0.25">
      <c r="B187" s="469" t="s">
        <v>613</v>
      </c>
      <c r="C187" s="62" t="str">
        <f>+VLOOKUP(B187,'resumen UCAP'!$A$5:$O$329,2,0)</f>
        <v>UCAP Luminaria LED 102,2 W</v>
      </c>
      <c r="D187" s="63">
        <f>+'Desmonte Infr. financiada'!D187</f>
        <v>102.2</v>
      </c>
      <c r="E187" s="63" t="str">
        <f>+VLOOKUP(B187,'resumen UCAP'!$A$5:$O$329,3,0)</f>
        <v>Un</v>
      </c>
      <c r="F187" s="64">
        <f>+VLOOKUP(B187,'resumen UCAP'!$A$5:$O$329,15,0)</f>
        <v>1991373.255378</v>
      </c>
      <c r="G187" s="61"/>
      <c r="H187" s="61">
        <f>+'Desmonte Infr. financiada'!H187+'Inversión 1 financiada'!H187+VÚ!H187+'Desmonte Infr. IAP'!H187+'TOTAL INVERSION IAP'!H187+'VÚ IAP'!H187+G187</f>
        <v>2</v>
      </c>
      <c r="I187" s="475">
        <f>+'Desmonte Infr. financiada'!I187+'Inversión 1 financiada'!I187+VÚ!I187+'Desmonte Infr. IAP'!I187+'TOTAL INVERSION IAP'!I187+'VÚ IAP'!I187+H187</f>
        <v>2</v>
      </c>
      <c r="J187" s="61">
        <f>+'Desmonte Infr. financiada'!J187+'Inversión 1 financiada'!J187+VÚ!J187+'Desmonte Infr. IAP'!J187+'TOTAL INVERSION IAP'!J187+'VÚ IAP'!J187+I187</f>
        <v>2</v>
      </c>
      <c r="K187" s="61">
        <f>+'Desmonte Infr. financiada'!K187+'Inversión 1 financiada'!K187+VÚ!K187+'Desmonte Infr. IAP'!K187+'TOTAL INVERSION IAP'!K187+'VÚ IAP'!K187+J187</f>
        <v>2</v>
      </c>
      <c r="L187" s="61">
        <f>+'Desmonte Infr. financiada'!L187+'Inversión 1 financiada'!L187+VÚ!L187+'Desmonte Infr. IAP'!L187+'TOTAL INVERSION IAP'!L187+'VÚ IAP'!L187+K187</f>
        <v>2</v>
      </c>
      <c r="M187" s="61">
        <f>+'Desmonte Infr. financiada'!M187+'Inversión 1 financiada'!M187+VÚ!M187+'Desmonte Infr. IAP'!M187+'TOTAL INVERSION IAP'!M187+'VÚ IAP'!M187+L187</f>
        <v>2</v>
      </c>
      <c r="N187" s="61">
        <f>+'Desmonte Infr. financiada'!N187+'Inversión 1 financiada'!N187+VÚ!N187+'Desmonte Infr. IAP'!N187+'TOTAL INVERSION IAP'!N187+'VÚ IAP'!N187+M187</f>
        <v>2</v>
      </c>
      <c r="O187" s="61">
        <f>+'Desmonte Infr. financiada'!O187+'Inversión 1 financiada'!O187+VÚ!O187+'Desmonte Infr. IAP'!O187+'TOTAL INVERSION IAP'!O187+'VÚ IAP'!O187+N187</f>
        <v>2</v>
      </c>
      <c r="P187" s="61">
        <f>+'Desmonte Infr. financiada'!P187+'Inversión 1 financiada'!P187+VÚ!P187+'Desmonte Infr. IAP'!P187+'TOTAL INVERSION IAP'!P187+'VÚ IAP'!P187+O187</f>
        <v>2</v>
      </c>
      <c r="Q187" s="61">
        <f>+'Desmonte Infr. financiada'!Q187+'Inversión 1 financiada'!Q187+VÚ!Q187+'Desmonte Infr. IAP'!Q187+'TOTAL INVERSION IAP'!Q187+'VÚ IAP'!Q187+P187</f>
        <v>2</v>
      </c>
      <c r="R187" s="61">
        <f>+'Desmonte Infr. financiada'!R187+'Inversión 1 financiada'!R187+VÚ!R187+'Desmonte Infr. IAP'!R187+'TOTAL INVERSION IAP'!R187+'VÚ IAP'!R187+Q187</f>
        <v>2</v>
      </c>
      <c r="S187" s="61">
        <f>+'Desmonte Infr. financiada'!S187+'Inversión 1 financiada'!S187+VÚ!S187+'Desmonte Infr. IAP'!S187+'TOTAL INVERSION IAP'!S187+'VÚ IAP'!S187+R187</f>
        <v>2</v>
      </c>
      <c r="T187" s="61">
        <f>+'Desmonte Infr. financiada'!T187+'Inversión 1 financiada'!T187+VÚ!T187+'Desmonte Infr. IAP'!T187+'TOTAL INVERSION IAP'!T187+'VÚ IAP'!T187+S187</f>
        <v>2</v>
      </c>
      <c r="U187" s="61">
        <f>+'Desmonte Infr. financiada'!U187+'Inversión 1 financiada'!U187+VÚ!U187+'Desmonte Infr. IAP'!U187+'TOTAL INVERSION IAP'!U187+'VÚ IAP'!U187+T187</f>
        <v>2</v>
      </c>
      <c r="V187" s="61">
        <f>+'Desmonte Infr. financiada'!V187+'Inversión 1 financiada'!V187+VÚ!V187+'Desmonte Infr. IAP'!V187+'TOTAL INVERSION IAP'!V187+'VÚ IAP'!V187+U187</f>
        <v>2</v>
      </c>
      <c r="W187" s="61">
        <f>+'Desmonte Infr. financiada'!W187+'Inversión 1 financiada'!W187+VÚ!W187+'Desmonte Infr. IAP'!W187+'TOTAL INVERSION IAP'!W187+'VÚ IAP'!W187+V187</f>
        <v>2</v>
      </c>
      <c r="X187" s="61">
        <f>+'Desmonte Infr. financiada'!X187+'Inversión 1 financiada'!X187+VÚ!X187+'Desmonte Infr. IAP'!X187+'TOTAL INVERSION IAP'!X187+'VÚ IAP'!X187+W187</f>
        <v>2</v>
      </c>
      <c r="Y187" s="61">
        <f>+'Desmonte Infr. financiada'!Y187+'Inversión 1 financiada'!Y187+VÚ!Y187+'Desmonte Infr. IAP'!Y187+'TOTAL INVERSION IAP'!Y187+'VÚ IAP'!Y187+X187</f>
        <v>2</v>
      </c>
      <c r="Z187" s="61">
        <f>+'Desmonte Infr. financiada'!Z187+'Inversión 1 financiada'!Z187+VÚ!Z187+'Desmonte Infr. IAP'!Z187+'TOTAL INVERSION IAP'!Z187+'VÚ IAP'!Z187+Y187</f>
        <v>2</v>
      </c>
      <c r="AA187" s="61">
        <f>+'Desmonte Infr. financiada'!AA187+'Inversión 1 financiada'!AA187+VÚ!AA187+'Desmonte Infr. IAP'!AA187+'TOTAL INVERSION IAP'!AA187+'VÚ IAP'!AA187+Z187</f>
        <v>2</v>
      </c>
      <c r="AB187" s="61">
        <f>+'Desmonte Infr. financiada'!AB187+'Inversión 1 financiada'!AB187+VÚ!AB187+'Desmonte Infr. IAP'!AB187+'TOTAL INVERSION IAP'!AB187+'VÚ IAP'!AB187+AA187</f>
        <v>2</v>
      </c>
      <c r="AC187" s="61">
        <f>+'Desmonte Infr. financiada'!AC187+'Inversión 1 financiada'!AC187+VÚ!AC187+'Desmonte Infr. IAP'!AC187+'TOTAL INVERSION IAP'!AC187+'VÚ IAP'!AC187+AB187</f>
        <v>2</v>
      </c>
      <c r="AD187" s="61">
        <f>+'Desmonte Infr. financiada'!AD187+'Inversión 1 financiada'!AD187+VÚ!AD187+'Desmonte Infr. IAP'!AD187+'TOTAL INVERSION IAP'!AD187+'VÚ IAP'!AD187+AC187</f>
        <v>2</v>
      </c>
      <c r="AE187" s="61">
        <f>+'Desmonte Infr. financiada'!AE187+'Inversión 1 financiada'!AE187+VÚ!AE187+'Desmonte Infr. IAP'!AE187+'TOTAL INVERSION IAP'!AE187+'VÚ IAP'!AE187+AD187</f>
        <v>2</v>
      </c>
      <c r="AF187" s="61">
        <f>+'Desmonte Infr. financiada'!AF187+'Inversión 1 financiada'!AF187+VÚ!AF187+'Desmonte Infr. IAP'!AF187+'TOTAL INVERSION IAP'!AF187+'VÚ IAP'!AF187+AE187</f>
        <v>2</v>
      </c>
      <c r="AG187" s="61">
        <f>+'Desmonte Infr. financiada'!AG187+'Inversión 1 financiada'!AG187+VÚ!AG187+'Desmonte Infr. IAP'!AG187+'TOTAL INVERSION IAP'!AG187+'VÚ IAP'!AG187+AF187</f>
        <v>2</v>
      </c>
      <c r="AH187" s="61">
        <f>+'Desmonte Infr. financiada'!AH187+'Inversión 1 financiada'!AH187+VÚ!AH187+'Desmonte Infr. IAP'!AH187+'TOTAL INVERSION IAP'!AH187+'VÚ IAP'!AH187+AG187</f>
        <v>2</v>
      </c>
      <c r="AI187" s="61">
        <f>+'Desmonte Infr. financiada'!AI187+'Inversión 1 financiada'!AI187+VÚ!AI187+'Desmonte Infr. IAP'!AI187+'TOTAL INVERSION IAP'!AI187+'VÚ IAP'!AI187+AH187</f>
        <v>2</v>
      </c>
      <c r="AJ187" s="61">
        <f>+'Desmonte Infr. financiada'!AJ187+'Inversión 1 financiada'!AJ187+VÚ!AJ187+'Desmonte Infr. IAP'!AJ187+'TOTAL INVERSION IAP'!AJ187+'VÚ IAP'!AJ187+AI187</f>
        <v>2</v>
      </c>
      <c r="AK187" s="61">
        <f>+'Desmonte Infr. financiada'!AK187+'Inversión 1 financiada'!AK187+VÚ!AK187+'Desmonte Infr. IAP'!AK187+'TOTAL INVERSION IAP'!AK187+'VÚ IAP'!AK187+AJ187</f>
        <v>2</v>
      </c>
    </row>
    <row r="188" spans="2:37" hidden="1" x14ac:dyDescent="0.25">
      <c r="B188" s="469" t="s">
        <v>614</v>
      </c>
      <c r="C188" s="62" t="str">
        <f>+VLOOKUP(B188,'resumen UCAP'!$A$5:$O$329,2,0)</f>
        <v>UCAP Luminaria LED 124,1 W</v>
      </c>
      <c r="D188" s="63">
        <f>+'Desmonte Infr. financiada'!D188</f>
        <v>124.1</v>
      </c>
      <c r="E188" s="63" t="str">
        <f>+VLOOKUP(B188,'resumen UCAP'!$A$5:$O$329,3,0)</f>
        <v>Un</v>
      </c>
      <c r="F188" s="64">
        <f>+VLOOKUP(B188,'resumen UCAP'!$A$5:$O$329,15,0)</f>
        <v>1991373.255378</v>
      </c>
      <c r="G188" s="61"/>
      <c r="H188" s="61">
        <f>+'Desmonte Infr. financiada'!H188+'Inversión 1 financiada'!H188+VÚ!H188+'Desmonte Infr. IAP'!H188+'TOTAL INVERSION IAP'!H188+'VÚ IAP'!H188+G188</f>
        <v>3</v>
      </c>
      <c r="I188" s="475">
        <f>+'Desmonte Infr. financiada'!I188+'Inversión 1 financiada'!I188+VÚ!I188+'Desmonte Infr. IAP'!I188+'TOTAL INVERSION IAP'!I188+'VÚ IAP'!I188+H188</f>
        <v>3</v>
      </c>
      <c r="J188" s="61">
        <f>+'Desmonte Infr. financiada'!J188+'Inversión 1 financiada'!J188+VÚ!J188+'Desmonte Infr. IAP'!J188+'TOTAL INVERSION IAP'!J188+'VÚ IAP'!J188+I188</f>
        <v>3</v>
      </c>
      <c r="K188" s="61">
        <f>+'Desmonte Infr. financiada'!K188+'Inversión 1 financiada'!K188+VÚ!K188+'Desmonte Infr. IAP'!K188+'TOTAL INVERSION IAP'!K188+'VÚ IAP'!K188+J188</f>
        <v>3</v>
      </c>
      <c r="L188" s="61">
        <f>+'Desmonte Infr. financiada'!L188+'Inversión 1 financiada'!L188+VÚ!L188+'Desmonte Infr. IAP'!L188+'TOTAL INVERSION IAP'!L188+'VÚ IAP'!L188+K188</f>
        <v>3</v>
      </c>
      <c r="M188" s="61">
        <f>+'Desmonte Infr. financiada'!M188+'Inversión 1 financiada'!M188+VÚ!M188+'Desmonte Infr. IAP'!M188+'TOTAL INVERSION IAP'!M188+'VÚ IAP'!M188+L188</f>
        <v>3</v>
      </c>
      <c r="N188" s="61">
        <f>+'Desmonte Infr. financiada'!N188+'Inversión 1 financiada'!N188+VÚ!N188+'Desmonte Infr. IAP'!N188+'TOTAL INVERSION IAP'!N188+'VÚ IAP'!N188+M188</f>
        <v>3</v>
      </c>
      <c r="O188" s="61">
        <f>+'Desmonte Infr. financiada'!O188+'Inversión 1 financiada'!O188+VÚ!O188+'Desmonte Infr. IAP'!O188+'TOTAL INVERSION IAP'!O188+'VÚ IAP'!O188+N188</f>
        <v>3</v>
      </c>
      <c r="P188" s="61">
        <f>+'Desmonte Infr. financiada'!P188+'Inversión 1 financiada'!P188+VÚ!P188+'Desmonte Infr. IAP'!P188+'TOTAL INVERSION IAP'!P188+'VÚ IAP'!P188+O188</f>
        <v>3</v>
      </c>
      <c r="Q188" s="61">
        <f>+'Desmonte Infr. financiada'!Q188+'Inversión 1 financiada'!Q188+VÚ!Q188+'Desmonte Infr. IAP'!Q188+'TOTAL INVERSION IAP'!Q188+'VÚ IAP'!Q188+P188</f>
        <v>3</v>
      </c>
      <c r="R188" s="61">
        <f>+'Desmonte Infr. financiada'!R188+'Inversión 1 financiada'!R188+VÚ!R188+'Desmonte Infr. IAP'!R188+'TOTAL INVERSION IAP'!R188+'VÚ IAP'!R188+Q188</f>
        <v>3</v>
      </c>
      <c r="S188" s="61">
        <f>+'Desmonte Infr. financiada'!S188+'Inversión 1 financiada'!S188+VÚ!S188+'Desmonte Infr. IAP'!S188+'TOTAL INVERSION IAP'!S188+'VÚ IAP'!S188+R188</f>
        <v>3</v>
      </c>
      <c r="T188" s="61">
        <f>+'Desmonte Infr. financiada'!T188+'Inversión 1 financiada'!T188+VÚ!T188+'Desmonte Infr. IAP'!T188+'TOTAL INVERSION IAP'!T188+'VÚ IAP'!T188+S188</f>
        <v>3</v>
      </c>
      <c r="U188" s="61">
        <f>+'Desmonte Infr. financiada'!U188+'Inversión 1 financiada'!U188+VÚ!U188+'Desmonte Infr. IAP'!U188+'TOTAL INVERSION IAP'!U188+'VÚ IAP'!U188+T188</f>
        <v>3</v>
      </c>
      <c r="V188" s="61">
        <f>+'Desmonte Infr. financiada'!V188+'Inversión 1 financiada'!V188+VÚ!V188+'Desmonte Infr. IAP'!V188+'TOTAL INVERSION IAP'!V188+'VÚ IAP'!V188+U188</f>
        <v>3</v>
      </c>
      <c r="W188" s="61">
        <f>+'Desmonte Infr. financiada'!W188+'Inversión 1 financiada'!W188+VÚ!W188+'Desmonte Infr. IAP'!W188+'TOTAL INVERSION IAP'!W188+'VÚ IAP'!W188+V188</f>
        <v>3</v>
      </c>
      <c r="X188" s="61">
        <f>+'Desmonte Infr. financiada'!X188+'Inversión 1 financiada'!X188+VÚ!X188+'Desmonte Infr. IAP'!X188+'TOTAL INVERSION IAP'!X188+'VÚ IAP'!X188+W188</f>
        <v>3</v>
      </c>
      <c r="Y188" s="61">
        <f>+'Desmonte Infr. financiada'!Y188+'Inversión 1 financiada'!Y188+VÚ!Y188+'Desmonte Infr. IAP'!Y188+'TOTAL INVERSION IAP'!Y188+'VÚ IAP'!Y188+X188</f>
        <v>3</v>
      </c>
      <c r="Z188" s="61">
        <f>+'Desmonte Infr. financiada'!Z188+'Inversión 1 financiada'!Z188+VÚ!Z188+'Desmonte Infr. IAP'!Z188+'TOTAL INVERSION IAP'!Z188+'VÚ IAP'!Z188+Y188</f>
        <v>3</v>
      </c>
      <c r="AA188" s="61">
        <f>+'Desmonte Infr. financiada'!AA188+'Inversión 1 financiada'!AA188+VÚ!AA188+'Desmonte Infr. IAP'!AA188+'TOTAL INVERSION IAP'!AA188+'VÚ IAP'!AA188+Z188</f>
        <v>3</v>
      </c>
      <c r="AB188" s="61">
        <f>+'Desmonte Infr. financiada'!AB188+'Inversión 1 financiada'!AB188+VÚ!AB188+'Desmonte Infr. IAP'!AB188+'TOTAL INVERSION IAP'!AB188+'VÚ IAP'!AB188+AA188</f>
        <v>3</v>
      </c>
      <c r="AC188" s="61">
        <f>+'Desmonte Infr. financiada'!AC188+'Inversión 1 financiada'!AC188+VÚ!AC188+'Desmonte Infr. IAP'!AC188+'TOTAL INVERSION IAP'!AC188+'VÚ IAP'!AC188+AB188</f>
        <v>3</v>
      </c>
      <c r="AD188" s="61">
        <f>+'Desmonte Infr. financiada'!AD188+'Inversión 1 financiada'!AD188+VÚ!AD188+'Desmonte Infr. IAP'!AD188+'TOTAL INVERSION IAP'!AD188+'VÚ IAP'!AD188+AC188</f>
        <v>3</v>
      </c>
      <c r="AE188" s="61">
        <f>+'Desmonte Infr. financiada'!AE188+'Inversión 1 financiada'!AE188+VÚ!AE188+'Desmonte Infr. IAP'!AE188+'TOTAL INVERSION IAP'!AE188+'VÚ IAP'!AE188+AD188</f>
        <v>3</v>
      </c>
      <c r="AF188" s="61">
        <f>+'Desmonte Infr. financiada'!AF188+'Inversión 1 financiada'!AF188+VÚ!AF188+'Desmonte Infr. IAP'!AF188+'TOTAL INVERSION IAP'!AF188+'VÚ IAP'!AF188+AE188</f>
        <v>3</v>
      </c>
      <c r="AG188" s="61">
        <f>+'Desmonte Infr. financiada'!AG188+'Inversión 1 financiada'!AG188+VÚ!AG188+'Desmonte Infr. IAP'!AG188+'TOTAL INVERSION IAP'!AG188+'VÚ IAP'!AG188+AF188</f>
        <v>3</v>
      </c>
      <c r="AH188" s="61">
        <f>+'Desmonte Infr. financiada'!AH188+'Inversión 1 financiada'!AH188+VÚ!AH188+'Desmonte Infr. IAP'!AH188+'TOTAL INVERSION IAP'!AH188+'VÚ IAP'!AH188+AG188</f>
        <v>3</v>
      </c>
      <c r="AI188" s="61">
        <f>+'Desmonte Infr. financiada'!AI188+'Inversión 1 financiada'!AI188+VÚ!AI188+'Desmonte Infr. IAP'!AI188+'TOTAL INVERSION IAP'!AI188+'VÚ IAP'!AI188+AH188</f>
        <v>3</v>
      </c>
      <c r="AJ188" s="61">
        <f>+'Desmonte Infr. financiada'!AJ188+'Inversión 1 financiada'!AJ188+VÚ!AJ188+'Desmonte Infr. IAP'!AJ188+'TOTAL INVERSION IAP'!AJ188+'VÚ IAP'!AJ188+AI188</f>
        <v>3</v>
      </c>
      <c r="AK188" s="61">
        <f>+'Desmonte Infr. financiada'!AK188+'Inversión 1 financiada'!AK188+VÚ!AK188+'Desmonte Infr. IAP'!AK188+'TOTAL INVERSION IAP'!AK188+'VÚ IAP'!AK188+AJ188</f>
        <v>3</v>
      </c>
    </row>
    <row r="189" spans="2:37" hidden="1" x14ac:dyDescent="0.25">
      <c r="B189" s="469" t="s">
        <v>615</v>
      </c>
      <c r="C189" s="62" t="str">
        <f>+VLOOKUP(B189,'resumen UCAP'!$A$5:$O$329,2,0)</f>
        <v>UCAP Luminaria LED 132,1 W</v>
      </c>
      <c r="D189" s="63">
        <f>+'Desmonte Infr. financiada'!D189</f>
        <v>132.1</v>
      </c>
      <c r="E189" s="63" t="str">
        <f>+VLOOKUP(B189,'resumen UCAP'!$A$5:$O$329,3,0)</f>
        <v>Un</v>
      </c>
      <c r="F189" s="64">
        <f>+VLOOKUP(B189,'resumen UCAP'!$A$5:$O$329,15,0)</f>
        <v>1991373.255378</v>
      </c>
      <c r="G189" s="61"/>
      <c r="H189" s="61">
        <f>+'Desmonte Infr. financiada'!H189+'Inversión 1 financiada'!H189+VÚ!H189+'Desmonte Infr. IAP'!H189+'TOTAL INVERSION IAP'!H189+'VÚ IAP'!H189+G189</f>
        <v>3</v>
      </c>
      <c r="I189" s="475">
        <f>+'Desmonte Infr. financiada'!I189+'Inversión 1 financiada'!I189+VÚ!I189+'Desmonte Infr. IAP'!I189+'TOTAL INVERSION IAP'!I189+'VÚ IAP'!I189+H189</f>
        <v>3</v>
      </c>
      <c r="J189" s="61">
        <f>+'Desmonte Infr. financiada'!J189+'Inversión 1 financiada'!J189+VÚ!J189+'Desmonte Infr. IAP'!J189+'TOTAL INVERSION IAP'!J189+'VÚ IAP'!J189+I189</f>
        <v>3</v>
      </c>
      <c r="K189" s="61">
        <f>+'Desmonte Infr. financiada'!K189+'Inversión 1 financiada'!K189+VÚ!K189+'Desmonte Infr. IAP'!K189+'TOTAL INVERSION IAP'!K189+'VÚ IAP'!K189+J189</f>
        <v>3</v>
      </c>
      <c r="L189" s="61">
        <f>+'Desmonte Infr. financiada'!L189+'Inversión 1 financiada'!L189+VÚ!L189+'Desmonte Infr. IAP'!L189+'TOTAL INVERSION IAP'!L189+'VÚ IAP'!L189+K189</f>
        <v>3</v>
      </c>
      <c r="M189" s="61">
        <f>+'Desmonte Infr. financiada'!M189+'Inversión 1 financiada'!M189+VÚ!M189+'Desmonte Infr. IAP'!M189+'TOTAL INVERSION IAP'!M189+'VÚ IAP'!M189+L189</f>
        <v>3</v>
      </c>
      <c r="N189" s="61">
        <f>+'Desmonte Infr. financiada'!N189+'Inversión 1 financiada'!N189+VÚ!N189+'Desmonte Infr. IAP'!N189+'TOTAL INVERSION IAP'!N189+'VÚ IAP'!N189+M189</f>
        <v>3</v>
      </c>
      <c r="O189" s="61">
        <f>+'Desmonte Infr. financiada'!O189+'Inversión 1 financiada'!O189+VÚ!O189+'Desmonte Infr. IAP'!O189+'TOTAL INVERSION IAP'!O189+'VÚ IAP'!O189+N189</f>
        <v>3</v>
      </c>
      <c r="P189" s="61">
        <f>+'Desmonte Infr. financiada'!P189+'Inversión 1 financiada'!P189+VÚ!P189+'Desmonte Infr. IAP'!P189+'TOTAL INVERSION IAP'!P189+'VÚ IAP'!P189+O189</f>
        <v>3</v>
      </c>
      <c r="Q189" s="61">
        <f>+'Desmonte Infr. financiada'!Q189+'Inversión 1 financiada'!Q189+VÚ!Q189+'Desmonte Infr. IAP'!Q189+'TOTAL INVERSION IAP'!Q189+'VÚ IAP'!Q189+P189</f>
        <v>3</v>
      </c>
      <c r="R189" s="61">
        <f>+'Desmonte Infr. financiada'!R189+'Inversión 1 financiada'!R189+VÚ!R189+'Desmonte Infr. IAP'!R189+'TOTAL INVERSION IAP'!R189+'VÚ IAP'!R189+Q189</f>
        <v>3</v>
      </c>
      <c r="S189" s="61">
        <f>+'Desmonte Infr. financiada'!S189+'Inversión 1 financiada'!S189+VÚ!S189+'Desmonte Infr. IAP'!S189+'TOTAL INVERSION IAP'!S189+'VÚ IAP'!S189+R189</f>
        <v>3</v>
      </c>
      <c r="T189" s="61">
        <f>+'Desmonte Infr. financiada'!T189+'Inversión 1 financiada'!T189+VÚ!T189+'Desmonte Infr. IAP'!T189+'TOTAL INVERSION IAP'!T189+'VÚ IAP'!T189+S189</f>
        <v>3</v>
      </c>
      <c r="U189" s="61">
        <f>+'Desmonte Infr. financiada'!U189+'Inversión 1 financiada'!U189+VÚ!U189+'Desmonte Infr. IAP'!U189+'TOTAL INVERSION IAP'!U189+'VÚ IAP'!U189+T189</f>
        <v>3</v>
      </c>
      <c r="V189" s="61">
        <f>+'Desmonte Infr. financiada'!V189+'Inversión 1 financiada'!V189+VÚ!V189+'Desmonte Infr. IAP'!V189+'TOTAL INVERSION IAP'!V189+'VÚ IAP'!V189+U189</f>
        <v>3</v>
      </c>
      <c r="W189" s="61">
        <f>+'Desmonte Infr. financiada'!W189+'Inversión 1 financiada'!W189+VÚ!W189+'Desmonte Infr. IAP'!W189+'TOTAL INVERSION IAP'!W189+'VÚ IAP'!W189+V189</f>
        <v>3</v>
      </c>
      <c r="X189" s="61">
        <f>+'Desmonte Infr. financiada'!X189+'Inversión 1 financiada'!X189+VÚ!X189+'Desmonte Infr. IAP'!X189+'TOTAL INVERSION IAP'!X189+'VÚ IAP'!X189+W189</f>
        <v>3</v>
      </c>
      <c r="Y189" s="61">
        <f>+'Desmonte Infr. financiada'!Y189+'Inversión 1 financiada'!Y189+VÚ!Y189+'Desmonte Infr. IAP'!Y189+'TOTAL INVERSION IAP'!Y189+'VÚ IAP'!Y189+X189</f>
        <v>3</v>
      </c>
      <c r="Z189" s="61">
        <f>+'Desmonte Infr. financiada'!Z189+'Inversión 1 financiada'!Z189+VÚ!Z189+'Desmonte Infr. IAP'!Z189+'TOTAL INVERSION IAP'!Z189+'VÚ IAP'!Z189+Y189</f>
        <v>3</v>
      </c>
      <c r="AA189" s="61">
        <f>+'Desmonte Infr. financiada'!AA189+'Inversión 1 financiada'!AA189+VÚ!AA189+'Desmonte Infr. IAP'!AA189+'TOTAL INVERSION IAP'!AA189+'VÚ IAP'!AA189+Z189</f>
        <v>3</v>
      </c>
      <c r="AB189" s="61">
        <f>+'Desmonte Infr. financiada'!AB189+'Inversión 1 financiada'!AB189+VÚ!AB189+'Desmonte Infr. IAP'!AB189+'TOTAL INVERSION IAP'!AB189+'VÚ IAP'!AB189+AA189</f>
        <v>3</v>
      </c>
      <c r="AC189" s="61">
        <f>+'Desmonte Infr. financiada'!AC189+'Inversión 1 financiada'!AC189+VÚ!AC189+'Desmonte Infr. IAP'!AC189+'TOTAL INVERSION IAP'!AC189+'VÚ IAP'!AC189+AB189</f>
        <v>3</v>
      </c>
      <c r="AD189" s="61">
        <f>+'Desmonte Infr. financiada'!AD189+'Inversión 1 financiada'!AD189+VÚ!AD189+'Desmonte Infr. IAP'!AD189+'TOTAL INVERSION IAP'!AD189+'VÚ IAP'!AD189+AC189</f>
        <v>3</v>
      </c>
      <c r="AE189" s="61">
        <f>+'Desmonte Infr. financiada'!AE189+'Inversión 1 financiada'!AE189+VÚ!AE189+'Desmonte Infr. IAP'!AE189+'TOTAL INVERSION IAP'!AE189+'VÚ IAP'!AE189+AD189</f>
        <v>3</v>
      </c>
      <c r="AF189" s="61">
        <f>+'Desmonte Infr. financiada'!AF189+'Inversión 1 financiada'!AF189+VÚ!AF189+'Desmonte Infr. IAP'!AF189+'TOTAL INVERSION IAP'!AF189+'VÚ IAP'!AF189+AE189</f>
        <v>3</v>
      </c>
      <c r="AG189" s="61">
        <f>+'Desmonte Infr. financiada'!AG189+'Inversión 1 financiada'!AG189+VÚ!AG189+'Desmonte Infr. IAP'!AG189+'TOTAL INVERSION IAP'!AG189+'VÚ IAP'!AG189+AF189</f>
        <v>3</v>
      </c>
      <c r="AH189" s="61">
        <f>+'Desmonte Infr. financiada'!AH189+'Inversión 1 financiada'!AH189+VÚ!AH189+'Desmonte Infr. IAP'!AH189+'TOTAL INVERSION IAP'!AH189+'VÚ IAP'!AH189+AG189</f>
        <v>3</v>
      </c>
      <c r="AI189" s="61">
        <f>+'Desmonte Infr. financiada'!AI189+'Inversión 1 financiada'!AI189+VÚ!AI189+'Desmonte Infr. IAP'!AI189+'TOTAL INVERSION IAP'!AI189+'VÚ IAP'!AI189+AH189</f>
        <v>3</v>
      </c>
      <c r="AJ189" s="61">
        <f>+'Desmonte Infr. financiada'!AJ189+'Inversión 1 financiada'!AJ189+VÚ!AJ189+'Desmonte Infr. IAP'!AJ189+'TOTAL INVERSION IAP'!AJ189+'VÚ IAP'!AJ189+AI189</f>
        <v>3</v>
      </c>
      <c r="AK189" s="61">
        <f>+'Desmonte Infr. financiada'!AK189+'Inversión 1 financiada'!AK189+VÚ!AK189+'Desmonte Infr. IAP'!AK189+'TOTAL INVERSION IAP'!AK189+'VÚ IAP'!AK189+AJ189</f>
        <v>3</v>
      </c>
    </row>
    <row r="190" spans="2:37" hidden="1" x14ac:dyDescent="0.25">
      <c r="B190" s="469" t="s">
        <v>616</v>
      </c>
      <c r="C190" s="62" t="str">
        <f>+VLOOKUP(B190,'resumen UCAP'!$A$5:$O$329,2,0)</f>
        <v>UCAP Luminaria LED 144,4 W</v>
      </c>
      <c r="D190" s="63">
        <f>+'Desmonte Infr. financiada'!D190</f>
        <v>144.4</v>
      </c>
      <c r="E190" s="63" t="str">
        <f>+VLOOKUP(B190,'resumen UCAP'!$A$5:$O$329,3,0)</f>
        <v>Un</v>
      </c>
      <c r="F190" s="64">
        <f>+VLOOKUP(B190,'resumen UCAP'!$A$5:$O$329,15,0)</f>
        <v>1977699.387378</v>
      </c>
      <c r="G190" s="61"/>
      <c r="H190" s="61">
        <f>+'Desmonte Infr. financiada'!H190+'Inversión 1 financiada'!H190+VÚ!H190+'Desmonte Infr. IAP'!H190+'TOTAL INVERSION IAP'!H190+'VÚ IAP'!H190+G190</f>
        <v>4</v>
      </c>
      <c r="I190" s="475">
        <f>+'Desmonte Infr. financiada'!I190+'Inversión 1 financiada'!I190+VÚ!I190+'Desmonte Infr. IAP'!I190+'TOTAL INVERSION IAP'!I190+'VÚ IAP'!I190+H190</f>
        <v>4</v>
      </c>
      <c r="J190" s="61">
        <f>+'Desmonte Infr. financiada'!J190+'Inversión 1 financiada'!J190+VÚ!J190+'Desmonte Infr. IAP'!J190+'TOTAL INVERSION IAP'!J190+'VÚ IAP'!J190+I190</f>
        <v>4</v>
      </c>
      <c r="K190" s="61">
        <f>+'Desmonte Infr. financiada'!K190+'Inversión 1 financiada'!K190+VÚ!K190+'Desmonte Infr. IAP'!K190+'TOTAL INVERSION IAP'!K190+'VÚ IAP'!K190+J190</f>
        <v>4</v>
      </c>
      <c r="L190" s="61">
        <f>+'Desmonte Infr. financiada'!L190+'Inversión 1 financiada'!L190+VÚ!L190+'Desmonte Infr. IAP'!L190+'TOTAL INVERSION IAP'!L190+'VÚ IAP'!L190+K190</f>
        <v>4</v>
      </c>
      <c r="M190" s="61">
        <f>+'Desmonte Infr. financiada'!M190+'Inversión 1 financiada'!M190+VÚ!M190+'Desmonte Infr. IAP'!M190+'TOTAL INVERSION IAP'!M190+'VÚ IAP'!M190+L190</f>
        <v>4</v>
      </c>
      <c r="N190" s="61">
        <f>+'Desmonte Infr. financiada'!N190+'Inversión 1 financiada'!N190+VÚ!N190+'Desmonte Infr. IAP'!N190+'TOTAL INVERSION IAP'!N190+'VÚ IAP'!N190+M190</f>
        <v>4</v>
      </c>
      <c r="O190" s="61">
        <f>+'Desmonte Infr. financiada'!O190+'Inversión 1 financiada'!O190+VÚ!O190+'Desmonte Infr. IAP'!O190+'TOTAL INVERSION IAP'!O190+'VÚ IAP'!O190+N190</f>
        <v>4</v>
      </c>
      <c r="P190" s="61">
        <f>+'Desmonte Infr. financiada'!P190+'Inversión 1 financiada'!P190+VÚ!P190+'Desmonte Infr. IAP'!P190+'TOTAL INVERSION IAP'!P190+'VÚ IAP'!P190+O190</f>
        <v>4</v>
      </c>
      <c r="Q190" s="61">
        <f>+'Desmonte Infr. financiada'!Q190+'Inversión 1 financiada'!Q190+VÚ!Q190+'Desmonte Infr. IAP'!Q190+'TOTAL INVERSION IAP'!Q190+'VÚ IAP'!Q190+P190</f>
        <v>4</v>
      </c>
      <c r="R190" s="61">
        <f>+'Desmonte Infr. financiada'!R190+'Inversión 1 financiada'!R190+VÚ!R190+'Desmonte Infr. IAP'!R190+'TOTAL INVERSION IAP'!R190+'VÚ IAP'!R190+Q190</f>
        <v>4</v>
      </c>
      <c r="S190" s="61">
        <f>+'Desmonte Infr. financiada'!S190+'Inversión 1 financiada'!S190+VÚ!S190+'Desmonte Infr. IAP'!S190+'TOTAL INVERSION IAP'!S190+'VÚ IAP'!S190+R190</f>
        <v>4</v>
      </c>
      <c r="T190" s="61">
        <f>+'Desmonte Infr. financiada'!T190+'Inversión 1 financiada'!T190+VÚ!T190+'Desmonte Infr. IAP'!T190+'TOTAL INVERSION IAP'!T190+'VÚ IAP'!T190+S190</f>
        <v>4</v>
      </c>
      <c r="U190" s="61">
        <f>+'Desmonte Infr. financiada'!U190+'Inversión 1 financiada'!U190+VÚ!U190+'Desmonte Infr. IAP'!U190+'TOTAL INVERSION IAP'!U190+'VÚ IAP'!U190+T190</f>
        <v>4</v>
      </c>
      <c r="V190" s="61">
        <f>+'Desmonte Infr. financiada'!V190+'Inversión 1 financiada'!V190+VÚ!V190+'Desmonte Infr. IAP'!V190+'TOTAL INVERSION IAP'!V190+'VÚ IAP'!V190+U190</f>
        <v>4</v>
      </c>
      <c r="W190" s="61">
        <f>+'Desmonte Infr. financiada'!W190+'Inversión 1 financiada'!W190+VÚ!W190+'Desmonte Infr. IAP'!W190+'TOTAL INVERSION IAP'!W190+'VÚ IAP'!W190+V190</f>
        <v>4</v>
      </c>
      <c r="X190" s="61">
        <f>+'Desmonte Infr. financiada'!X190+'Inversión 1 financiada'!X190+VÚ!X190+'Desmonte Infr. IAP'!X190+'TOTAL INVERSION IAP'!X190+'VÚ IAP'!X190+W190</f>
        <v>4</v>
      </c>
      <c r="Y190" s="61">
        <f>+'Desmonte Infr. financiada'!Y190+'Inversión 1 financiada'!Y190+VÚ!Y190+'Desmonte Infr. IAP'!Y190+'TOTAL INVERSION IAP'!Y190+'VÚ IAP'!Y190+X190</f>
        <v>4</v>
      </c>
      <c r="Z190" s="61">
        <f>+'Desmonte Infr. financiada'!Z190+'Inversión 1 financiada'!Z190+VÚ!Z190+'Desmonte Infr. IAP'!Z190+'TOTAL INVERSION IAP'!Z190+'VÚ IAP'!Z190+Y190</f>
        <v>4</v>
      </c>
      <c r="AA190" s="61">
        <f>+'Desmonte Infr. financiada'!AA190+'Inversión 1 financiada'!AA190+VÚ!AA190+'Desmonte Infr. IAP'!AA190+'TOTAL INVERSION IAP'!AA190+'VÚ IAP'!AA190+Z190</f>
        <v>4</v>
      </c>
      <c r="AB190" s="61">
        <f>+'Desmonte Infr. financiada'!AB190+'Inversión 1 financiada'!AB190+VÚ!AB190+'Desmonte Infr. IAP'!AB190+'TOTAL INVERSION IAP'!AB190+'VÚ IAP'!AB190+AA190</f>
        <v>4</v>
      </c>
      <c r="AC190" s="61">
        <f>+'Desmonte Infr. financiada'!AC190+'Inversión 1 financiada'!AC190+VÚ!AC190+'Desmonte Infr. IAP'!AC190+'TOTAL INVERSION IAP'!AC190+'VÚ IAP'!AC190+AB190</f>
        <v>4</v>
      </c>
      <c r="AD190" s="61">
        <f>+'Desmonte Infr. financiada'!AD190+'Inversión 1 financiada'!AD190+VÚ!AD190+'Desmonte Infr. IAP'!AD190+'TOTAL INVERSION IAP'!AD190+'VÚ IAP'!AD190+AC190</f>
        <v>4</v>
      </c>
      <c r="AE190" s="61">
        <f>+'Desmonte Infr. financiada'!AE190+'Inversión 1 financiada'!AE190+VÚ!AE190+'Desmonte Infr. IAP'!AE190+'TOTAL INVERSION IAP'!AE190+'VÚ IAP'!AE190+AD190</f>
        <v>4</v>
      </c>
      <c r="AF190" s="61">
        <f>+'Desmonte Infr. financiada'!AF190+'Inversión 1 financiada'!AF190+VÚ!AF190+'Desmonte Infr. IAP'!AF190+'TOTAL INVERSION IAP'!AF190+'VÚ IAP'!AF190+AE190</f>
        <v>4</v>
      </c>
      <c r="AG190" s="61">
        <f>+'Desmonte Infr. financiada'!AG190+'Inversión 1 financiada'!AG190+VÚ!AG190+'Desmonte Infr. IAP'!AG190+'TOTAL INVERSION IAP'!AG190+'VÚ IAP'!AG190+AF190</f>
        <v>4</v>
      </c>
      <c r="AH190" s="61">
        <f>+'Desmonte Infr. financiada'!AH190+'Inversión 1 financiada'!AH190+VÚ!AH190+'Desmonte Infr. IAP'!AH190+'TOTAL INVERSION IAP'!AH190+'VÚ IAP'!AH190+AG190</f>
        <v>4</v>
      </c>
      <c r="AI190" s="61">
        <f>+'Desmonte Infr. financiada'!AI190+'Inversión 1 financiada'!AI190+VÚ!AI190+'Desmonte Infr. IAP'!AI190+'TOTAL INVERSION IAP'!AI190+'VÚ IAP'!AI190+AH190</f>
        <v>4</v>
      </c>
      <c r="AJ190" s="61">
        <f>+'Desmonte Infr. financiada'!AJ190+'Inversión 1 financiada'!AJ190+VÚ!AJ190+'Desmonte Infr. IAP'!AJ190+'TOTAL INVERSION IAP'!AJ190+'VÚ IAP'!AJ190+AI190</f>
        <v>4</v>
      </c>
      <c r="AK190" s="61">
        <f>+'Desmonte Infr. financiada'!AK190+'Inversión 1 financiada'!AK190+VÚ!AK190+'Desmonte Infr. IAP'!AK190+'TOTAL INVERSION IAP'!AK190+'VÚ IAP'!AK190+AJ190</f>
        <v>4</v>
      </c>
    </row>
    <row r="191" spans="2:37" hidden="1" x14ac:dyDescent="0.25">
      <c r="B191" s="469" t="s">
        <v>617</v>
      </c>
      <c r="C191" s="62" t="str">
        <f>+VLOOKUP(B191,'resumen UCAP'!$A$5:$O$329,2,0)</f>
        <v>UCAP Luminaria LED 91,4 W</v>
      </c>
      <c r="D191" s="63">
        <f>+'Desmonte Infr. financiada'!D191</f>
        <v>91.4</v>
      </c>
      <c r="E191" s="63" t="str">
        <f>+VLOOKUP(B191,'resumen UCAP'!$A$5:$O$329,3,0)</f>
        <v>Un</v>
      </c>
      <c r="F191" s="64">
        <f>+VLOOKUP(B191,'resumen UCAP'!$A$5:$O$329,15,0)</f>
        <v>1521833.1390600002</v>
      </c>
      <c r="G191" s="61"/>
      <c r="H191" s="61">
        <f>+'Desmonte Infr. financiada'!H191+'Inversión 1 financiada'!H191+VÚ!H191+'Desmonte Infr. IAP'!H191+'TOTAL INVERSION IAP'!H191+'VÚ IAP'!H191+G191</f>
        <v>10</v>
      </c>
      <c r="I191" s="475">
        <f>+'Desmonte Infr. financiada'!I191+'Inversión 1 financiada'!I191+VÚ!I191+'Desmonte Infr. IAP'!I191+'TOTAL INVERSION IAP'!I191+'VÚ IAP'!I191+H191</f>
        <v>10</v>
      </c>
      <c r="J191" s="61">
        <f>+'Desmonte Infr. financiada'!J191+'Inversión 1 financiada'!J191+VÚ!J191+'Desmonte Infr. IAP'!J191+'TOTAL INVERSION IAP'!J191+'VÚ IAP'!J191+I191</f>
        <v>10</v>
      </c>
      <c r="K191" s="61">
        <f>+'Desmonte Infr. financiada'!K191+'Inversión 1 financiada'!K191+VÚ!K191+'Desmonte Infr. IAP'!K191+'TOTAL INVERSION IAP'!K191+'VÚ IAP'!K191+J191</f>
        <v>10</v>
      </c>
      <c r="L191" s="61">
        <f>+'Desmonte Infr. financiada'!L191+'Inversión 1 financiada'!L191+VÚ!L191+'Desmonte Infr. IAP'!L191+'TOTAL INVERSION IAP'!L191+'VÚ IAP'!L191+K191</f>
        <v>10</v>
      </c>
      <c r="M191" s="61">
        <f>+'Desmonte Infr. financiada'!M191+'Inversión 1 financiada'!M191+VÚ!M191+'Desmonte Infr. IAP'!M191+'TOTAL INVERSION IAP'!M191+'VÚ IAP'!M191+L191</f>
        <v>10</v>
      </c>
      <c r="N191" s="61">
        <f>+'Desmonte Infr. financiada'!N191+'Inversión 1 financiada'!N191+VÚ!N191+'Desmonte Infr. IAP'!N191+'TOTAL INVERSION IAP'!N191+'VÚ IAP'!N191+M191</f>
        <v>10</v>
      </c>
      <c r="O191" s="61">
        <f>+'Desmonte Infr. financiada'!O191+'Inversión 1 financiada'!O191+VÚ!O191+'Desmonte Infr. IAP'!O191+'TOTAL INVERSION IAP'!O191+'VÚ IAP'!O191+N191</f>
        <v>10</v>
      </c>
      <c r="P191" s="61">
        <f>+'Desmonte Infr. financiada'!P191+'Inversión 1 financiada'!P191+VÚ!P191+'Desmonte Infr. IAP'!P191+'TOTAL INVERSION IAP'!P191+'VÚ IAP'!P191+O191</f>
        <v>10</v>
      </c>
      <c r="Q191" s="61">
        <f>+'Desmonte Infr. financiada'!Q191+'Inversión 1 financiada'!Q191+VÚ!Q191+'Desmonte Infr. IAP'!Q191+'TOTAL INVERSION IAP'!Q191+'VÚ IAP'!Q191+P191</f>
        <v>10</v>
      </c>
      <c r="R191" s="61">
        <f>+'Desmonte Infr. financiada'!R191+'Inversión 1 financiada'!R191+VÚ!R191+'Desmonte Infr. IAP'!R191+'TOTAL INVERSION IAP'!R191+'VÚ IAP'!R191+Q191</f>
        <v>10</v>
      </c>
      <c r="S191" s="61">
        <f>+'Desmonte Infr. financiada'!S191+'Inversión 1 financiada'!S191+VÚ!S191+'Desmonte Infr. IAP'!S191+'TOTAL INVERSION IAP'!S191+'VÚ IAP'!S191+R191</f>
        <v>10</v>
      </c>
      <c r="T191" s="61">
        <f>+'Desmonte Infr. financiada'!T191+'Inversión 1 financiada'!T191+VÚ!T191+'Desmonte Infr. IAP'!T191+'TOTAL INVERSION IAP'!T191+'VÚ IAP'!T191+S191</f>
        <v>10</v>
      </c>
      <c r="U191" s="61">
        <f>+'Desmonte Infr. financiada'!U191+'Inversión 1 financiada'!U191+VÚ!U191+'Desmonte Infr. IAP'!U191+'TOTAL INVERSION IAP'!U191+'VÚ IAP'!U191+T191</f>
        <v>10</v>
      </c>
      <c r="V191" s="61">
        <f>+'Desmonte Infr. financiada'!V191+'Inversión 1 financiada'!V191+VÚ!V191+'Desmonte Infr. IAP'!V191+'TOTAL INVERSION IAP'!V191+'VÚ IAP'!V191+U191</f>
        <v>10</v>
      </c>
      <c r="W191" s="61">
        <f>+'Desmonte Infr. financiada'!W191+'Inversión 1 financiada'!W191+VÚ!W191+'Desmonte Infr. IAP'!W191+'TOTAL INVERSION IAP'!W191+'VÚ IAP'!W191+V191</f>
        <v>10</v>
      </c>
      <c r="X191" s="61">
        <f>+'Desmonte Infr. financiada'!X191+'Inversión 1 financiada'!X191+VÚ!X191+'Desmonte Infr. IAP'!X191+'TOTAL INVERSION IAP'!X191+'VÚ IAP'!X191+W191</f>
        <v>10</v>
      </c>
      <c r="Y191" s="61">
        <f>+'Desmonte Infr. financiada'!Y191+'Inversión 1 financiada'!Y191+VÚ!Y191+'Desmonte Infr. IAP'!Y191+'TOTAL INVERSION IAP'!Y191+'VÚ IAP'!Y191+X191</f>
        <v>10</v>
      </c>
      <c r="Z191" s="61">
        <f>+'Desmonte Infr. financiada'!Z191+'Inversión 1 financiada'!Z191+VÚ!Z191+'Desmonte Infr. IAP'!Z191+'TOTAL INVERSION IAP'!Z191+'VÚ IAP'!Z191+Y191</f>
        <v>10</v>
      </c>
      <c r="AA191" s="61">
        <f>+'Desmonte Infr. financiada'!AA191+'Inversión 1 financiada'!AA191+VÚ!AA191+'Desmonte Infr. IAP'!AA191+'TOTAL INVERSION IAP'!AA191+'VÚ IAP'!AA191+Z191</f>
        <v>10</v>
      </c>
      <c r="AB191" s="61">
        <f>+'Desmonte Infr. financiada'!AB191+'Inversión 1 financiada'!AB191+VÚ!AB191+'Desmonte Infr. IAP'!AB191+'TOTAL INVERSION IAP'!AB191+'VÚ IAP'!AB191+AA191</f>
        <v>10</v>
      </c>
      <c r="AC191" s="61">
        <f>+'Desmonte Infr. financiada'!AC191+'Inversión 1 financiada'!AC191+VÚ!AC191+'Desmonte Infr. IAP'!AC191+'TOTAL INVERSION IAP'!AC191+'VÚ IAP'!AC191+AB191</f>
        <v>10</v>
      </c>
      <c r="AD191" s="61">
        <f>+'Desmonte Infr. financiada'!AD191+'Inversión 1 financiada'!AD191+VÚ!AD191+'Desmonte Infr. IAP'!AD191+'TOTAL INVERSION IAP'!AD191+'VÚ IAP'!AD191+AC191</f>
        <v>10</v>
      </c>
      <c r="AE191" s="61">
        <f>+'Desmonte Infr. financiada'!AE191+'Inversión 1 financiada'!AE191+VÚ!AE191+'Desmonte Infr. IAP'!AE191+'TOTAL INVERSION IAP'!AE191+'VÚ IAP'!AE191+AD191</f>
        <v>10</v>
      </c>
      <c r="AF191" s="61">
        <f>+'Desmonte Infr. financiada'!AF191+'Inversión 1 financiada'!AF191+VÚ!AF191+'Desmonte Infr. IAP'!AF191+'TOTAL INVERSION IAP'!AF191+'VÚ IAP'!AF191+AE191</f>
        <v>10</v>
      </c>
      <c r="AG191" s="61">
        <f>+'Desmonte Infr. financiada'!AG191+'Inversión 1 financiada'!AG191+VÚ!AG191+'Desmonte Infr. IAP'!AG191+'TOTAL INVERSION IAP'!AG191+'VÚ IAP'!AG191+AF191</f>
        <v>10</v>
      </c>
      <c r="AH191" s="61">
        <f>+'Desmonte Infr. financiada'!AH191+'Inversión 1 financiada'!AH191+VÚ!AH191+'Desmonte Infr. IAP'!AH191+'TOTAL INVERSION IAP'!AH191+'VÚ IAP'!AH191+AG191</f>
        <v>10</v>
      </c>
      <c r="AI191" s="61">
        <f>+'Desmonte Infr. financiada'!AI191+'Inversión 1 financiada'!AI191+VÚ!AI191+'Desmonte Infr. IAP'!AI191+'TOTAL INVERSION IAP'!AI191+'VÚ IAP'!AI191+AH191</f>
        <v>10</v>
      </c>
      <c r="AJ191" s="61">
        <f>+'Desmonte Infr. financiada'!AJ191+'Inversión 1 financiada'!AJ191+VÚ!AJ191+'Desmonte Infr. IAP'!AJ191+'TOTAL INVERSION IAP'!AJ191+'VÚ IAP'!AJ191+AI191</f>
        <v>10</v>
      </c>
      <c r="AK191" s="61">
        <f>+'Desmonte Infr. financiada'!AK191+'Inversión 1 financiada'!AK191+VÚ!AK191+'Desmonte Infr. IAP'!AK191+'TOTAL INVERSION IAP'!AK191+'VÚ IAP'!AK191+AJ191</f>
        <v>10</v>
      </c>
    </row>
    <row r="192" spans="2:37" hidden="1" x14ac:dyDescent="0.25">
      <c r="B192" s="469" t="s">
        <v>618</v>
      </c>
      <c r="C192" s="62" t="str">
        <f>+VLOOKUP(B192,'resumen UCAP'!$A$5:$O$329,2,0)</f>
        <v>UCAP Luminaria LED 92,7 W</v>
      </c>
      <c r="D192" s="63">
        <f>+'Desmonte Infr. financiada'!D192</f>
        <v>92.7</v>
      </c>
      <c r="E192" s="63" t="str">
        <f>+VLOOKUP(B192,'resumen UCAP'!$A$5:$O$329,3,0)</f>
        <v>Un</v>
      </c>
      <c r="F192" s="64">
        <f>+VLOOKUP(B192,'resumen UCAP'!$A$5:$O$329,15,0)</f>
        <v>1521833.1390600002</v>
      </c>
      <c r="G192" s="61"/>
      <c r="H192" s="61">
        <f>+'Desmonte Infr. financiada'!H192+'Inversión 1 financiada'!H192+VÚ!H192+'Desmonte Infr. IAP'!H192+'TOTAL INVERSION IAP'!H192+'VÚ IAP'!H192+G192</f>
        <v>4</v>
      </c>
      <c r="I192" s="475">
        <f>+'Desmonte Infr. financiada'!I192+'Inversión 1 financiada'!I192+VÚ!I192+'Desmonte Infr. IAP'!I192+'TOTAL INVERSION IAP'!I192+'VÚ IAP'!I192+H192</f>
        <v>4</v>
      </c>
      <c r="J192" s="61">
        <f>+'Desmonte Infr. financiada'!J192+'Inversión 1 financiada'!J192+VÚ!J192+'Desmonte Infr. IAP'!J192+'TOTAL INVERSION IAP'!J192+'VÚ IAP'!J192+I192</f>
        <v>4</v>
      </c>
      <c r="K192" s="61">
        <f>+'Desmonte Infr. financiada'!K192+'Inversión 1 financiada'!K192+VÚ!K192+'Desmonte Infr. IAP'!K192+'TOTAL INVERSION IAP'!K192+'VÚ IAP'!K192+J192</f>
        <v>4</v>
      </c>
      <c r="L192" s="61">
        <f>+'Desmonte Infr. financiada'!L192+'Inversión 1 financiada'!L192+VÚ!L192+'Desmonte Infr. IAP'!L192+'TOTAL INVERSION IAP'!L192+'VÚ IAP'!L192+K192</f>
        <v>4</v>
      </c>
      <c r="M192" s="61">
        <f>+'Desmonte Infr. financiada'!M192+'Inversión 1 financiada'!M192+VÚ!M192+'Desmonte Infr. IAP'!M192+'TOTAL INVERSION IAP'!M192+'VÚ IAP'!M192+L192</f>
        <v>4</v>
      </c>
      <c r="N192" s="61">
        <f>+'Desmonte Infr. financiada'!N192+'Inversión 1 financiada'!N192+VÚ!N192+'Desmonte Infr. IAP'!N192+'TOTAL INVERSION IAP'!N192+'VÚ IAP'!N192+M192</f>
        <v>4</v>
      </c>
      <c r="O192" s="61">
        <f>+'Desmonte Infr. financiada'!O192+'Inversión 1 financiada'!O192+VÚ!O192+'Desmonte Infr. IAP'!O192+'TOTAL INVERSION IAP'!O192+'VÚ IAP'!O192+N192</f>
        <v>4</v>
      </c>
      <c r="P192" s="61">
        <f>+'Desmonte Infr. financiada'!P192+'Inversión 1 financiada'!P192+VÚ!P192+'Desmonte Infr. IAP'!P192+'TOTAL INVERSION IAP'!P192+'VÚ IAP'!P192+O192</f>
        <v>4</v>
      </c>
      <c r="Q192" s="61">
        <f>+'Desmonte Infr. financiada'!Q192+'Inversión 1 financiada'!Q192+VÚ!Q192+'Desmonte Infr. IAP'!Q192+'TOTAL INVERSION IAP'!Q192+'VÚ IAP'!Q192+P192</f>
        <v>4</v>
      </c>
      <c r="R192" s="61">
        <f>+'Desmonte Infr. financiada'!R192+'Inversión 1 financiada'!R192+VÚ!R192+'Desmonte Infr. IAP'!R192+'TOTAL INVERSION IAP'!R192+'VÚ IAP'!R192+Q192</f>
        <v>4</v>
      </c>
      <c r="S192" s="61">
        <f>+'Desmonte Infr. financiada'!S192+'Inversión 1 financiada'!S192+VÚ!S192+'Desmonte Infr. IAP'!S192+'TOTAL INVERSION IAP'!S192+'VÚ IAP'!S192+R192</f>
        <v>4</v>
      </c>
      <c r="T192" s="61">
        <f>+'Desmonte Infr. financiada'!T192+'Inversión 1 financiada'!T192+VÚ!T192+'Desmonte Infr. IAP'!T192+'TOTAL INVERSION IAP'!T192+'VÚ IAP'!T192+S192</f>
        <v>4</v>
      </c>
      <c r="U192" s="61">
        <f>+'Desmonte Infr. financiada'!U192+'Inversión 1 financiada'!U192+VÚ!U192+'Desmonte Infr. IAP'!U192+'TOTAL INVERSION IAP'!U192+'VÚ IAP'!U192+T192</f>
        <v>4</v>
      </c>
      <c r="V192" s="61">
        <f>+'Desmonte Infr. financiada'!V192+'Inversión 1 financiada'!V192+VÚ!V192+'Desmonte Infr. IAP'!V192+'TOTAL INVERSION IAP'!V192+'VÚ IAP'!V192+U192</f>
        <v>4</v>
      </c>
      <c r="W192" s="61">
        <f>+'Desmonte Infr. financiada'!W192+'Inversión 1 financiada'!W192+VÚ!W192+'Desmonte Infr. IAP'!W192+'TOTAL INVERSION IAP'!W192+'VÚ IAP'!W192+V192</f>
        <v>4</v>
      </c>
      <c r="X192" s="61">
        <f>+'Desmonte Infr. financiada'!X192+'Inversión 1 financiada'!X192+VÚ!X192+'Desmonte Infr. IAP'!X192+'TOTAL INVERSION IAP'!X192+'VÚ IAP'!X192+W192</f>
        <v>4</v>
      </c>
      <c r="Y192" s="61">
        <f>+'Desmonte Infr. financiada'!Y192+'Inversión 1 financiada'!Y192+VÚ!Y192+'Desmonte Infr. IAP'!Y192+'TOTAL INVERSION IAP'!Y192+'VÚ IAP'!Y192+X192</f>
        <v>4</v>
      </c>
      <c r="Z192" s="61">
        <f>+'Desmonte Infr. financiada'!Z192+'Inversión 1 financiada'!Z192+VÚ!Z192+'Desmonte Infr. IAP'!Z192+'TOTAL INVERSION IAP'!Z192+'VÚ IAP'!Z192+Y192</f>
        <v>4</v>
      </c>
      <c r="AA192" s="61">
        <f>+'Desmonte Infr. financiada'!AA192+'Inversión 1 financiada'!AA192+VÚ!AA192+'Desmonte Infr. IAP'!AA192+'TOTAL INVERSION IAP'!AA192+'VÚ IAP'!AA192+Z192</f>
        <v>4</v>
      </c>
      <c r="AB192" s="61">
        <f>+'Desmonte Infr. financiada'!AB192+'Inversión 1 financiada'!AB192+VÚ!AB192+'Desmonte Infr. IAP'!AB192+'TOTAL INVERSION IAP'!AB192+'VÚ IAP'!AB192+AA192</f>
        <v>4</v>
      </c>
      <c r="AC192" s="61">
        <f>+'Desmonte Infr. financiada'!AC192+'Inversión 1 financiada'!AC192+VÚ!AC192+'Desmonte Infr. IAP'!AC192+'TOTAL INVERSION IAP'!AC192+'VÚ IAP'!AC192+AB192</f>
        <v>4</v>
      </c>
      <c r="AD192" s="61">
        <f>+'Desmonte Infr. financiada'!AD192+'Inversión 1 financiada'!AD192+VÚ!AD192+'Desmonte Infr. IAP'!AD192+'TOTAL INVERSION IAP'!AD192+'VÚ IAP'!AD192+AC192</f>
        <v>4</v>
      </c>
      <c r="AE192" s="61">
        <f>+'Desmonte Infr. financiada'!AE192+'Inversión 1 financiada'!AE192+VÚ!AE192+'Desmonte Infr. IAP'!AE192+'TOTAL INVERSION IAP'!AE192+'VÚ IAP'!AE192+AD192</f>
        <v>4</v>
      </c>
      <c r="AF192" s="61">
        <f>+'Desmonte Infr. financiada'!AF192+'Inversión 1 financiada'!AF192+VÚ!AF192+'Desmonte Infr. IAP'!AF192+'TOTAL INVERSION IAP'!AF192+'VÚ IAP'!AF192+AE192</f>
        <v>4</v>
      </c>
      <c r="AG192" s="61">
        <f>+'Desmonte Infr. financiada'!AG192+'Inversión 1 financiada'!AG192+VÚ!AG192+'Desmonte Infr. IAP'!AG192+'TOTAL INVERSION IAP'!AG192+'VÚ IAP'!AG192+AF192</f>
        <v>4</v>
      </c>
      <c r="AH192" s="61">
        <f>+'Desmonte Infr. financiada'!AH192+'Inversión 1 financiada'!AH192+VÚ!AH192+'Desmonte Infr. IAP'!AH192+'TOTAL INVERSION IAP'!AH192+'VÚ IAP'!AH192+AG192</f>
        <v>4</v>
      </c>
      <c r="AI192" s="61">
        <f>+'Desmonte Infr. financiada'!AI192+'Inversión 1 financiada'!AI192+VÚ!AI192+'Desmonte Infr. IAP'!AI192+'TOTAL INVERSION IAP'!AI192+'VÚ IAP'!AI192+AH192</f>
        <v>4</v>
      </c>
      <c r="AJ192" s="61">
        <f>+'Desmonte Infr. financiada'!AJ192+'Inversión 1 financiada'!AJ192+VÚ!AJ192+'Desmonte Infr. IAP'!AJ192+'TOTAL INVERSION IAP'!AJ192+'VÚ IAP'!AJ192+AI192</f>
        <v>4</v>
      </c>
      <c r="AK192" s="61">
        <f>+'Desmonte Infr. financiada'!AK192+'Inversión 1 financiada'!AK192+VÚ!AK192+'Desmonte Infr. IAP'!AK192+'TOTAL INVERSION IAP'!AK192+'VÚ IAP'!AK192+AJ192</f>
        <v>4</v>
      </c>
    </row>
    <row r="193" spans="2:37" hidden="1" x14ac:dyDescent="0.25">
      <c r="B193" s="469" t="s">
        <v>619</v>
      </c>
      <c r="C193" s="62" t="str">
        <f>+VLOOKUP(B193,'resumen UCAP'!$A$5:$O$329,2,0)</f>
        <v>UCAP Luminaria LED 102,5 W</v>
      </c>
      <c r="D193" s="63">
        <f>+'Desmonte Infr. financiada'!D193</f>
        <v>102.5</v>
      </c>
      <c r="E193" s="63" t="str">
        <f>+VLOOKUP(B193,'resumen UCAP'!$A$5:$O$329,3,0)</f>
        <v>Un</v>
      </c>
      <c r="F193" s="64">
        <f>+VLOOKUP(B193,'resumen UCAP'!$A$5:$O$329,15,0)</f>
        <v>1547084.6710956004</v>
      </c>
      <c r="G193" s="61"/>
      <c r="H193" s="61">
        <f>+'Desmonte Infr. financiada'!H193+'Inversión 1 financiada'!H193+VÚ!H193+'Desmonte Infr. IAP'!H193+'TOTAL INVERSION IAP'!H193+'VÚ IAP'!H193+G193</f>
        <v>4</v>
      </c>
      <c r="I193" s="475">
        <f>+'Desmonte Infr. financiada'!I193+'Inversión 1 financiada'!I193+VÚ!I193+'Desmonte Infr. IAP'!I193+'TOTAL INVERSION IAP'!I193+'VÚ IAP'!I193+H193</f>
        <v>4</v>
      </c>
      <c r="J193" s="61">
        <f>+'Desmonte Infr. financiada'!J193+'Inversión 1 financiada'!J193+VÚ!J193+'Desmonte Infr. IAP'!J193+'TOTAL INVERSION IAP'!J193+'VÚ IAP'!J193+I193</f>
        <v>4</v>
      </c>
      <c r="K193" s="61">
        <f>+'Desmonte Infr. financiada'!K193+'Inversión 1 financiada'!K193+VÚ!K193+'Desmonte Infr. IAP'!K193+'TOTAL INVERSION IAP'!K193+'VÚ IAP'!K193+J193</f>
        <v>4</v>
      </c>
      <c r="L193" s="61">
        <f>+'Desmonte Infr. financiada'!L193+'Inversión 1 financiada'!L193+VÚ!L193+'Desmonte Infr. IAP'!L193+'TOTAL INVERSION IAP'!L193+'VÚ IAP'!L193+K193</f>
        <v>4</v>
      </c>
      <c r="M193" s="61">
        <f>+'Desmonte Infr. financiada'!M193+'Inversión 1 financiada'!M193+VÚ!M193+'Desmonte Infr. IAP'!M193+'TOTAL INVERSION IAP'!M193+'VÚ IAP'!M193+L193</f>
        <v>4</v>
      </c>
      <c r="N193" s="61">
        <f>+'Desmonte Infr. financiada'!N193+'Inversión 1 financiada'!N193+VÚ!N193+'Desmonte Infr. IAP'!N193+'TOTAL INVERSION IAP'!N193+'VÚ IAP'!N193+M193</f>
        <v>4</v>
      </c>
      <c r="O193" s="61">
        <f>+'Desmonte Infr. financiada'!O193+'Inversión 1 financiada'!O193+VÚ!O193+'Desmonte Infr. IAP'!O193+'TOTAL INVERSION IAP'!O193+'VÚ IAP'!O193+N193</f>
        <v>4</v>
      </c>
      <c r="P193" s="61">
        <f>+'Desmonte Infr. financiada'!P193+'Inversión 1 financiada'!P193+VÚ!P193+'Desmonte Infr. IAP'!P193+'TOTAL INVERSION IAP'!P193+'VÚ IAP'!P193+O193</f>
        <v>4</v>
      </c>
      <c r="Q193" s="61">
        <f>+'Desmonte Infr. financiada'!Q193+'Inversión 1 financiada'!Q193+VÚ!Q193+'Desmonte Infr. IAP'!Q193+'TOTAL INVERSION IAP'!Q193+'VÚ IAP'!Q193+P193</f>
        <v>4</v>
      </c>
      <c r="R193" s="61">
        <f>+'Desmonte Infr. financiada'!R193+'Inversión 1 financiada'!R193+VÚ!R193+'Desmonte Infr. IAP'!R193+'TOTAL INVERSION IAP'!R193+'VÚ IAP'!R193+Q193</f>
        <v>4</v>
      </c>
      <c r="S193" s="61">
        <f>+'Desmonte Infr. financiada'!S193+'Inversión 1 financiada'!S193+VÚ!S193+'Desmonte Infr. IAP'!S193+'TOTAL INVERSION IAP'!S193+'VÚ IAP'!S193+R193</f>
        <v>4</v>
      </c>
      <c r="T193" s="61">
        <f>+'Desmonte Infr. financiada'!T193+'Inversión 1 financiada'!T193+VÚ!T193+'Desmonte Infr. IAP'!T193+'TOTAL INVERSION IAP'!T193+'VÚ IAP'!T193+S193</f>
        <v>4</v>
      </c>
      <c r="U193" s="61">
        <f>+'Desmonte Infr. financiada'!U193+'Inversión 1 financiada'!U193+VÚ!U193+'Desmonte Infr. IAP'!U193+'TOTAL INVERSION IAP'!U193+'VÚ IAP'!U193+T193</f>
        <v>4</v>
      </c>
      <c r="V193" s="61">
        <f>+'Desmonte Infr. financiada'!V193+'Inversión 1 financiada'!V193+VÚ!V193+'Desmonte Infr. IAP'!V193+'TOTAL INVERSION IAP'!V193+'VÚ IAP'!V193+U193</f>
        <v>4</v>
      </c>
      <c r="W193" s="61">
        <f>+'Desmonte Infr. financiada'!W193+'Inversión 1 financiada'!W193+VÚ!W193+'Desmonte Infr. IAP'!W193+'TOTAL INVERSION IAP'!W193+'VÚ IAP'!W193+V193</f>
        <v>4</v>
      </c>
      <c r="X193" s="61">
        <f>+'Desmonte Infr. financiada'!X193+'Inversión 1 financiada'!X193+VÚ!X193+'Desmonte Infr. IAP'!X193+'TOTAL INVERSION IAP'!X193+'VÚ IAP'!X193+W193</f>
        <v>4</v>
      </c>
      <c r="Y193" s="61">
        <f>+'Desmonte Infr. financiada'!Y193+'Inversión 1 financiada'!Y193+VÚ!Y193+'Desmonte Infr. IAP'!Y193+'TOTAL INVERSION IAP'!Y193+'VÚ IAP'!Y193+X193</f>
        <v>4</v>
      </c>
      <c r="Z193" s="61">
        <f>+'Desmonte Infr. financiada'!Z193+'Inversión 1 financiada'!Z193+VÚ!Z193+'Desmonte Infr. IAP'!Z193+'TOTAL INVERSION IAP'!Z193+'VÚ IAP'!Z193+Y193</f>
        <v>4</v>
      </c>
      <c r="AA193" s="61">
        <f>+'Desmonte Infr. financiada'!AA193+'Inversión 1 financiada'!AA193+VÚ!AA193+'Desmonte Infr. IAP'!AA193+'TOTAL INVERSION IAP'!AA193+'VÚ IAP'!AA193+Z193</f>
        <v>4</v>
      </c>
      <c r="AB193" s="61">
        <f>+'Desmonte Infr. financiada'!AB193+'Inversión 1 financiada'!AB193+VÚ!AB193+'Desmonte Infr. IAP'!AB193+'TOTAL INVERSION IAP'!AB193+'VÚ IAP'!AB193+AA193</f>
        <v>4</v>
      </c>
      <c r="AC193" s="61">
        <f>+'Desmonte Infr. financiada'!AC193+'Inversión 1 financiada'!AC193+VÚ!AC193+'Desmonte Infr. IAP'!AC193+'TOTAL INVERSION IAP'!AC193+'VÚ IAP'!AC193+AB193</f>
        <v>4</v>
      </c>
      <c r="AD193" s="61">
        <f>+'Desmonte Infr. financiada'!AD193+'Inversión 1 financiada'!AD193+VÚ!AD193+'Desmonte Infr. IAP'!AD193+'TOTAL INVERSION IAP'!AD193+'VÚ IAP'!AD193+AC193</f>
        <v>4</v>
      </c>
      <c r="AE193" s="61">
        <f>+'Desmonte Infr. financiada'!AE193+'Inversión 1 financiada'!AE193+VÚ!AE193+'Desmonte Infr. IAP'!AE193+'TOTAL INVERSION IAP'!AE193+'VÚ IAP'!AE193+AD193</f>
        <v>4</v>
      </c>
      <c r="AF193" s="61">
        <f>+'Desmonte Infr. financiada'!AF193+'Inversión 1 financiada'!AF193+VÚ!AF193+'Desmonte Infr. IAP'!AF193+'TOTAL INVERSION IAP'!AF193+'VÚ IAP'!AF193+AE193</f>
        <v>4</v>
      </c>
      <c r="AG193" s="61">
        <f>+'Desmonte Infr. financiada'!AG193+'Inversión 1 financiada'!AG193+VÚ!AG193+'Desmonte Infr. IAP'!AG193+'TOTAL INVERSION IAP'!AG193+'VÚ IAP'!AG193+AF193</f>
        <v>4</v>
      </c>
      <c r="AH193" s="61">
        <f>+'Desmonte Infr. financiada'!AH193+'Inversión 1 financiada'!AH193+VÚ!AH193+'Desmonte Infr. IAP'!AH193+'TOTAL INVERSION IAP'!AH193+'VÚ IAP'!AH193+AG193</f>
        <v>4</v>
      </c>
      <c r="AI193" s="61">
        <f>+'Desmonte Infr. financiada'!AI193+'Inversión 1 financiada'!AI193+VÚ!AI193+'Desmonte Infr. IAP'!AI193+'TOTAL INVERSION IAP'!AI193+'VÚ IAP'!AI193+AH193</f>
        <v>4</v>
      </c>
      <c r="AJ193" s="61">
        <f>+'Desmonte Infr. financiada'!AJ193+'Inversión 1 financiada'!AJ193+VÚ!AJ193+'Desmonte Infr. IAP'!AJ193+'TOTAL INVERSION IAP'!AJ193+'VÚ IAP'!AJ193+AI193</f>
        <v>4</v>
      </c>
      <c r="AK193" s="61">
        <f>+'Desmonte Infr. financiada'!AK193+'Inversión 1 financiada'!AK193+VÚ!AK193+'Desmonte Infr. IAP'!AK193+'TOTAL INVERSION IAP'!AK193+'VÚ IAP'!AK193+AJ193</f>
        <v>4</v>
      </c>
    </row>
    <row r="194" spans="2:37" hidden="1" x14ac:dyDescent="0.25">
      <c r="B194" s="469" t="s">
        <v>620</v>
      </c>
      <c r="C194" s="62" t="str">
        <f>+VLOOKUP(B194,'resumen UCAP'!$A$5:$O$329,2,0)</f>
        <v>UCAP Luminaria LED 111,3 W</v>
      </c>
      <c r="D194" s="63">
        <f>+'Desmonte Infr. financiada'!D194</f>
        <v>111.3</v>
      </c>
      <c r="E194" s="63" t="str">
        <f>+VLOOKUP(B194,'resumen UCAP'!$A$5:$O$329,3,0)</f>
        <v>Un</v>
      </c>
      <c r="F194" s="64">
        <f>+VLOOKUP(B194,'resumen UCAP'!$A$5:$O$329,15,0)</f>
        <v>1991373.255378</v>
      </c>
      <c r="G194" s="61"/>
      <c r="H194" s="61">
        <f>+'Desmonte Infr. financiada'!H194+'Inversión 1 financiada'!H194+VÚ!H194+'Desmonte Infr. IAP'!H194+'TOTAL INVERSION IAP'!H194+'VÚ IAP'!H194+G194</f>
        <v>8</v>
      </c>
      <c r="I194" s="475">
        <f>+'Desmonte Infr. financiada'!I194+'Inversión 1 financiada'!I194+VÚ!I194+'Desmonte Infr. IAP'!I194+'TOTAL INVERSION IAP'!I194+'VÚ IAP'!I194+H194</f>
        <v>8</v>
      </c>
      <c r="J194" s="61">
        <f>+'Desmonte Infr. financiada'!J194+'Inversión 1 financiada'!J194+VÚ!J194+'Desmonte Infr. IAP'!J194+'TOTAL INVERSION IAP'!J194+'VÚ IAP'!J194+I194</f>
        <v>8</v>
      </c>
      <c r="K194" s="61">
        <f>+'Desmonte Infr. financiada'!K194+'Inversión 1 financiada'!K194+VÚ!K194+'Desmonte Infr. IAP'!K194+'TOTAL INVERSION IAP'!K194+'VÚ IAP'!K194+J194</f>
        <v>8</v>
      </c>
      <c r="L194" s="61">
        <f>+'Desmonte Infr. financiada'!L194+'Inversión 1 financiada'!L194+VÚ!L194+'Desmonte Infr. IAP'!L194+'TOTAL INVERSION IAP'!L194+'VÚ IAP'!L194+K194</f>
        <v>8</v>
      </c>
      <c r="M194" s="61">
        <f>+'Desmonte Infr. financiada'!M194+'Inversión 1 financiada'!M194+VÚ!M194+'Desmonte Infr. IAP'!M194+'TOTAL INVERSION IAP'!M194+'VÚ IAP'!M194+L194</f>
        <v>8</v>
      </c>
      <c r="N194" s="61">
        <f>+'Desmonte Infr. financiada'!N194+'Inversión 1 financiada'!N194+VÚ!N194+'Desmonte Infr. IAP'!N194+'TOTAL INVERSION IAP'!N194+'VÚ IAP'!N194+M194</f>
        <v>8</v>
      </c>
      <c r="O194" s="61">
        <f>+'Desmonte Infr. financiada'!O194+'Inversión 1 financiada'!O194+VÚ!O194+'Desmonte Infr. IAP'!O194+'TOTAL INVERSION IAP'!O194+'VÚ IAP'!O194+N194</f>
        <v>8</v>
      </c>
      <c r="P194" s="61">
        <f>+'Desmonte Infr. financiada'!P194+'Inversión 1 financiada'!P194+VÚ!P194+'Desmonte Infr. IAP'!P194+'TOTAL INVERSION IAP'!P194+'VÚ IAP'!P194+O194</f>
        <v>8</v>
      </c>
      <c r="Q194" s="61">
        <f>+'Desmonte Infr. financiada'!Q194+'Inversión 1 financiada'!Q194+VÚ!Q194+'Desmonte Infr. IAP'!Q194+'TOTAL INVERSION IAP'!Q194+'VÚ IAP'!Q194+P194</f>
        <v>8</v>
      </c>
      <c r="R194" s="61">
        <f>+'Desmonte Infr. financiada'!R194+'Inversión 1 financiada'!R194+VÚ!R194+'Desmonte Infr. IAP'!R194+'TOTAL INVERSION IAP'!R194+'VÚ IAP'!R194+Q194</f>
        <v>8</v>
      </c>
      <c r="S194" s="61">
        <f>+'Desmonte Infr. financiada'!S194+'Inversión 1 financiada'!S194+VÚ!S194+'Desmonte Infr. IAP'!S194+'TOTAL INVERSION IAP'!S194+'VÚ IAP'!S194+R194</f>
        <v>8</v>
      </c>
      <c r="T194" s="61">
        <f>+'Desmonte Infr. financiada'!T194+'Inversión 1 financiada'!T194+VÚ!T194+'Desmonte Infr. IAP'!T194+'TOTAL INVERSION IAP'!T194+'VÚ IAP'!T194+S194</f>
        <v>8</v>
      </c>
      <c r="U194" s="61">
        <f>+'Desmonte Infr. financiada'!U194+'Inversión 1 financiada'!U194+VÚ!U194+'Desmonte Infr. IAP'!U194+'TOTAL INVERSION IAP'!U194+'VÚ IAP'!U194+T194</f>
        <v>8</v>
      </c>
      <c r="V194" s="61">
        <f>+'Desmonte Infr. financiada'!V194+'Inversión 1 financiada'!V194+VÚ!V194+'Desmonte Infr. IAP'!V194+'TOTAL INVERSION IAP'!V194+'VÚ IAP'!V194+U194</f>
        <v>8</v>
      </c>
      <c r="W194" s="61">
        <f>+'Desmonte Infr. financiada'!W194+'Inversión 1 financiada'!W194+VÚ!W194+'Desmonte Infr. IAP'!W194+'TOTAL INVERSION IAP'!W194+'VÚ IAP'!W194+V194</f>
        <v>8</v>
      </c>
      <c r="X194" s="61">
        <f>+'Desmonte Infr. financiada'!X194+'Inversión 1 financiada'!X194+VÚ!X194+'Desmonte Infr. IAP'!X194+'TOTAL INVERSION IAP'!X194+'VÚ IAP'!X194+W194</f>
        <v>8</v>
      </c>
      <c r="Y194" s="61">
        <f>+'Desmonte Infr. financiada'!Y194+'Inversión 1 financiada'!Y194+VÚ!Y194+'Desmonte Infr. IAP'!Y194+'TOTAL INVERSION IAP'!Y194+'VÚ IAP'!Y194+X194</f>
        <v>8</v>
      </c>
      <c r="Z194" s="61">
        <f>+'Desmonte Infr. financiada'!Z194+'Inversión 1 financiada'!Z194+VÚ!Z194+'Desmonte Infr. IAP'!Z194+'TOTAL INVERSION IAP'!Z194+'VÚ IAP'!Z194+Y194</f>
        <v>8</v>
      </c>
      <c r="AA194" s="61">
        <f>+'Desmonte Infr. financiada'!AA194+'Inversión 1 financiada'!AA194+VÚ!AA194+'Desmonte Infr. IAP'!AA194+'TOTAL INVERSION IAP'!AA194+'VÚ IAP'!AA194+Z194</f>
        <v>8</v>
      </c>
      <c r="AB194" s="61">
        <f>+'Desmonte Infr. financiada'!AB194+'Inversión 1 financiada'!AB194+VÚ!AB194+'Desmonte Infr. IAP'!AB194+'TOTAL INVERSION IAP'!AB194+'VÚ IAP'!AB194+AA194</f>
        <v>8</v>
      </c>
      <c r="AC194" s="61">
        <f>+'Desmonte Infr. financiada'!AC194+'Inversión 1 financiada'!AC194+VÚ!AC194+'Desmonte Infr. IAP'!AC194+'TOTAL INVERSION IAP'!AC194+'VÚ IAP'!AC194+AB194</f>
        <v>8</v>
      </c>
      <c r="AD194" s="61">
        <f>+'Desmonte Infr. financiada'!AD194+'Inversión 1 financiada'!AD194+VÚ!AD194+'Desmonte Infr. IAP'!AD194+'TOTAL INVERSION IAP'!AD194+'VÚ IAP'!AD194+AC194</f>
        <v>8</v>
      </c>
      <c r="AE194" s="61">
        <f>+'Desmonte Infr. financiada'!AE194+'Inversión 1 financiada'!AE194+VÚ!AE194+'Desmonte Infr. IAP'!AE194+'TOTAL INVERSION IAP'!AE194+'VÚ IAP'!AE194+AD194</f>
        <v>8</v>
      </c>
      <c r="AF194" s="61">
        <f>+'Desmonte Infr. financiada'!AF194+'Inversión 1 financiada'!AF194+VÚ!AF194+'Desmonte Infr. IAP'!AF194+'TOTAL INVERSION IAP'!AF194+'VÚ IAP'!AF194+AE194</f>
        <v>8</v>
      </c>
      <c r="AG194" s="61">
        <f>+'Desmonte Infr. financiada'!AG194+'Inversión 1 financiada'!AG194+VÚ!AG194+'Desmonte Infr. IAP'!AG194+'TOTAL INVERSION IAP'!AG194+'VÚ IAP'!AG194+AF194</f>
        <v>8</v>
      </c>
      <c r="AH194" s="61">
        <f>+'Desmonte Infr. financiada'!AH194+'Inversión 1 financiada'!AH194+VÚ!AH194+'Desmonte Infr. IAP'!AH194+'TOTAL INVERSION IAP'!AH194+'VÚ IAP'!AH194+AG194</f>
        <v>8</v>
      </c>
      <c r="AI194" s="61">
        <f>+'Desmonte Infr. financiada'!AI194+'Inversión 1 financiada'!AI194+VÚ!AI194+'Desmonte Infr. IAP'!AI194+'TOTAL INVERSION IAP'!AI194+'VÚ IAP'!AI194+AH194</f>
        <v>8</v>
      </c>
      <c r="AJ194" s="61">
        <f>+'Desmonte Infr. financiada'!AJ194+'Inversión 1 financiada'!AJ194+VÚ!AJ194+'Desmonte Infr. IAP'!AJ194+'TOTAL INVERSION IAP'!AJ194+'VÚ IAP'!AJ194+AI194</f>
        <v>8</v>
      </c>
      <c r="AK194" s="61">
        <f>+'Desmonte Infr. financiada'!AK194+'Inversión 1 financiada'!AK194+VÚ!AK194+'Desmonte Infr. IAP'!AK194+'TOTAL INVERSION IAP'!AK194+'VÚ IAP'!AK194+AJ194</f>
        <v>8</v>
      </c>
    </row>
    <row r="195" spans="2:37" hidden="1" x14ac:dyDescent="0.25">
      <c r="B195" s="469" t="s">
        <v>621</v>
      </c>
      <c r="C195" s="62" t="str">
        <f>+VLOOKUP(B195,'resumen UCAP'!$A$5:$O$329,2,0)</f>
        <v>UCAP Luminaria LED 132 W</v>
      </c>
      <c r="D195" s="63">
        <f>+'Desmonte Infr. financiada'!D195</f>
        <v>132</v>
      </c>
      <c r="E195" s="63" t="str">
        <f>+VLOOKUP(B195,'resumen UCAP'!$A$5:$O$329,3,0)</f>
        <v>Un</v>
      </c>
      <c r="F195" s="64">
        <f>+VLOOKUP(B195,'resumen UCAP'!$A$5:$O$329,15,0)</f>
        <v>1991373.255378</v>
      </c>
      <c r="G195" s="61"/>
      <c r="H195" s="61">
        <f>+'Desmonte Infr. financiada'!H195+'Inversión 1 financiada'!H195+VÚ!H195+'Desmonte Infr. IAP'!H195+'TOTAL INVERSION IAP'!H195+'VÚ IAP'!H195+G195</f>
        <v>8</v>
      </c>
      <c r="I195" s="475">
        <f>+'Desmonte Infr. financiada'!I195+'Inversión 1 financiada'!I195+VÚ!I195+'Desmonte Infr. IAP'!I195+'TOTAL INVERSION IAP'!I195+'VÚ IAP'!I195+H195</f>
        <v>8</v>
      </c>
      <c r="J195" s="61">
        <f>+'Desmonte Infr. financiada'!J195+'Inversión 1 financiada'!J195+VÚ!J195+'Desmonte Infr. IAP'!J195+'TOTAL INVERSION IAP'!J195+'VÚ IAP'!J195+I195</f>
        <v>8</v>
      </c>
      <c r="K195" s="61">
        <f>+'Desmonte Infr. financiada'!K195+'Inversión 1 financiada'!K195+VÚ!K195+'Desmonte Infr. IAP'!K195+'TOTAL INVERSION IAP'!K195+'VÚ IAP'!K195+J195</f>
        <v>8</v>
      </c>
      <c r="L195" s="61">
        <f>+'Desmonte Infr. financiada'!L195+'Inversión 1 financiada'!L195+VÚ!L195+'Desmonte Infr. IAP'!L195+'TOTAL INVERSION IAP'!L195+'VÚ IAP'!L195+K195</f>
        <v>8</v>
      </c>
      <c r="M195" s="61">
        <f>+'Desmonte Infr. financiada'!M195+'Inversión 1 financiada'!M195+VÚ!M195+'Desmonte Infr. IAP'!M195+'TOTAL INVERSION IAP'!M195+'VÚ IAP'!M195+L195</f>
        <v>8</v>
      </c>
      <c r="N195" s="61">
        <f>+'Desmonte Infr. financiada'!N195+'Inversión 1 financiada'!N195+VÚ!N195+'Desmonte Infr. IAP'!N195+'TOTAL INVERSION IAP'!N195+'VÚ IAP'!N195+M195</f>
        <v>8</v>
      </c>
      <c r="O195" s="61">
        <f>+'Desmonte Infr. financiada'!O195+'Inversión 1 financiada'!O195+VÚ!O195+'Desmonte Infr. IAP'!O195+'TOTAL INVERSION IAP'!O195+'VÚ IAP'!O195+N195</f>
        <v>8</v>
      </c>
      <c r="P195" s="61">
        <f>+'Desmonte Infr. financiada'!P195+'Inversión 1 financiada'!P195+VÚ!P195+'Desmonte Infr. IAP'!P195+'TOTAL INVERSION IAP'!P195+'VÚ IAP'!P195+O195</f>
        <v>8</v>
      </c>
      <c r="Q195" s="61">
        <f>+'Desmonte Infr. financiada'!Q195+'Inversión 1 financiada'!Q195+VÚ!Q195+'Desmonte Infr. IAP'!Q195+'TOTAL INVERSION IAP'!Q195+'VÚ IAP'!Q195+P195</f>
        <v>8</v>
      </c>
      <c r="R195" s="61">
        <f>+'Desmonte Infr. financiada'!R195+'Inversión 1 financiada'!R195+VÚ!R195+'Desmonte Infr. IAP'!R195+'TOTAL INVERSION IAP'!R195+'VÚ IAP'!R195+Q195</f>
        <v>8</v>
      </c>
      <c r="S195" s="61">
        <f>+'Desmonte Infr. financiada'!S195+'Inversión 1 financiada'!S195+VÚ!S195+'Desmonte Infr. IAP'!S195+'TOTAL INVERSION IAP'!S195+'VÚ IAP'!S195+R195</f>
        <v>8</v>
      </c>
      <c r="T195" s="61">
        <f>+'Desmonte Infr. financiada'!T195+'Inversión 1 financiada'!T195+VÚ!T195+'Desmonte Infr. IAP'!T195+'TOTAL INVERSION IAP'!T195+'VÚ IAP'!T195+S195</f>
        <v>8</v>
      </c>
      <c r="U195" s="61">
        <f>+'Desmonte Infr. financiada'!U195+'Inversión 1 financiada'!U195+VÚ!U195+'Desmonte Infr. IAP'!U195+'TOTAL INVERSION IAP'!U195+'VÚ IAP'!U195+T195</f>
        <v>8</v>
      </c>
      <c r="V195" s="61">
        <f>+'Desmonte Infr. financiada'!V195+'Inversión 1 financiada'!V195+VÚ!V195+'Desmonte Infr. IAP'!V195+'TOTAL INVERSION IAP'!V195+'VÚ IAP'!V195+U195</f>
        <v>8</v>
      </c>
      <c r="W195" s="61">
        <f>+'Desmonte Infr. financiada'!W195+'Inversión 1 financiada'!W195+VÚ!W195+'Desmonte Infr. IAP'!W195+'TOTAL INVERSION IAP'!W195+'VÚ IAP'!W195+V195</f>
        <v>8</v>
      </c>
      <c r="X195" s="61">
        <f>+'Desmonte Infr. financiada'!X195+'Inversión 1 financiada'!X195+VÚ!X195+'Desmonte Infr. IAP'!X195+'TOTAL INVERSION IAP'!X195+'VÚ IAP'!X195+W195</f>
        <v>8</v>
      </c>
      <c r="Y195" s="61">
        <f>+'Desmonte Infr. financiada'!Y195+'Inversión 1 financiada'!Y195+VÚ!Y195+'Desmonte Infr. IAP'!Y195+'TOTAL INVERSION IAP'!Y195+'VÚ IAP'!Y195+X195</f>
        <v>8</v>
      </c>
      <c r="Z195" s="61">
        <f>+'Desmonte Infr. financiada'!Z195+'Inversión 1 financiada'!Z195+VÚ!Z195+'Desmonte Infr. IAP'!Z195+'TOTAL INVERSION IAP'!Z195+'VÚ IAP'!Z195+Y195</f>
        <v>8</v>
      </c>
      <c r="AA195" s="61">
        <f>+'Desmonte Infr. financiada'!AA195+'Inversión 1 financiada'!AA195+VÚ!AA195+'Desmonte Infr. IAP'!AA195+'TOTAL INVERSION IAP'!AA195+'VÚ IAP'!AA195+Z195</f>
        <v>8</v>
      </c>
      <c r="AB195" s="61">
        <f>+'Desmonte Infr. financiada'!AB195+'Inversión 1 financiada'!AB195+VÚ!AB195+'Desmonte Infr. IAP'!AB195+'TOTAL INVERSION IAP'!AB195+'VÚ IAP'!AB195+AA195</f>
        <v>8</v>
      </c>
      <c r="AC195" s="61">
        <f>+'Desmonte Infr. financiada'!AC195+'Inversión 1 financiada'!AC195+VÚ!AC195+'Desmonte Infr. IAP'!AC195+'TOTAL INVERSION IAP'!AC195+'VÚ IAP'!AC195+AB195</f>
        <v>8</v>
      </c>
      <c r="AD195" s="61">
        <f>+'Desmonte Infr. financiada'!AD195+'Inversión 1 financiada'!AD195+VÚ!AD195+'Desmonte Infr. IAP'!AD195+'TOTAL INVERSION IAP'!AD195+'VÚ IAP'!AD195+AC195</f>
        <v>8</v>
      </c>
      <c r="AE195" s="61">
        <f>+'Desmonte Infr. financiada'!AE195+'Inversión 1 financiada'!AE195+VÚ!AE195+'Desmonte Infr. IAP'!AE195+'TOTAL INVERSION IAP'!AE195+'VÚ IAP'!AE195+AD195</f>
        <v>8</v>
      </c>
      <c r="AF195" s="61">
        <f>+'Desmonte Infr. financiada'!AF195+'Inversión 1 financiada'!AF195+VÚ!AF195+'Desmonte Infr. IAP'!AF195+'TOTAL INVERSION IAP'!AF195+'VÚ IAP'!AF195+AE195</f>
        <v>8</v>
      </c>
      <c r="AG195" s="61">
        <f>+'Desmonte Infr. financiada'!AG195+'Inversión 1 financiada'!AG195+VÚ!AG195+'Desmonte Infr. IAP'!AG195+'TOTAL INVERSION IAP'!AG195+'VÚ IAP'!AG195+AF195</f>
        <v>8</v>
      </c>
      <c r="AH195" s="61">
        <f>+'Desmonte Infr. financiada'!AH195+'Inversión 1 financiada'!AH195+VÚ!AH195+'Desmonte Infr. IAP'!AH195+'TOTAL INVERSION IAP'!AH195+'VÚ IAP'!AH195+AG195</f>
        <v>8</v>
      </c>
      <c r="AI195" s="61">
        <f>+'Desmonte Infr. financiada'!AI195+'Inversión 1 financiada'!AI195+VÚ!AI195+'Desmonte Infr. IAP'!AI195+'TOTAL INVERSION IAP'!AI195+'VÚ IAP'!AI195+AH195</f>
        <v>8</v>
      </c>
      <c r="AJ195" s="61">
        <f>+'Desmonte Infr. financiada'!AJ195+'Inversión 1 financiada'!AJ195+VÚ!AJ195+'Desmonte Infr. IAP'!AJ195+'TOTAL INVERSION IAP'!AJ195+'VÚ IAP'!AJ195+AI195</f>
        <v>8</v>
      </c>
      <c r="AK195" s="61">
        <f>+'Desmonte Infr. financiada'!AK195+'Inversión 1 financiada'!AK195+VÚ!AK195+'Desmonte Infr. IAP'!AK195+'TOTAL INVERSION IAP'!AK195+'VÚ IAP'!AK195+AJ195</f>
        <v>8</v>
      </c>
    </row>
    <row r="196" spans="2:37" hidden="1" x14ac:dyDescent="0.25">
      <c r="B196" s="469" t="s">
        <v>622</v>
      </c>
      <c r="C196" s="62" t="str">
        <f>+VLOOKUP(B196,'resumen UCAP'!$A$5:$O$329,2,0)</f>
        <v>UCAP Luminaria LED 84,4 W</v>
      </c>
      <c r="D196" s="63">
        <f>+'Desmonte Infr. financiada'!D196</f>
        <v>84.4</v>
      </c>
      <c r="E196" s="63" t="str">
        <f>+VLOOKUP(B196,'resumen UCAP'!$A$5:$O$329,3,0)</f>
        <v>Un</v>
      </c>
      <c r="F196" s="64">
        <f>+VLOOKUP(B196,'resumen UCAP'!$A$5:$O$329,15,0)</f>
        <v>1521833.1390600002</v>
      </c>
      <c r="G196" s="61"/>
      <c r="H196" s="61">
        <f>+'Desmonte Infr. financiada'!H196+'Inversión 1 financiada'!H196+VÚ!H196+'Desmonte Infr. IAP'!H196+'TOTAL INVERSION IAP'!H196+'VÚ IAP'!H196+G196</f>
        <v>3473</v>
      </c>
      <c r="I196" s="475">
        <f>+'Desmonte Infr. financiada'!I196+'Inversión 1 financiada'!I196+VÚ!I196+'Desmonte Infr. IAP'!I196+'TOTAL INVERSION IAP'!I196+'VÚ IAP'!I196+H196</f>
        <v>3473</v>
      </c>
      <c r="J196" s="61">
        <f>+'Desmonte Infr. financiada'!J196+'Inversión 1 financiada'!J196+VÚ!J196+'Desmonte Infr. IAP'!J196+'TOTAL INVERSION IAP'!J196+'VÚ IAP'!J196+I196</f>
        <v>3473</v>
      </c>
      <c r="K196" s="61">
        <f>+'Desmonte Infr. financiada'!K196+'Inversión 1 financiada'!K196+VÚ!K196+'Desmonte Infr. IAP'!K196+'TOTAL INVERSION IAP'!K196+'VÚ IAP'!K196+J196</f>
        <v>3473</v>
      </c>
      <c r="L196" s="61">
        <f>+'Desmonte Infr. financiada'!L196+'Inversión 1 financiada'!L196+VÚ!L196+'Desmonte Infr. IAP'!L196+'TOTAL INVERSION IAP'!L196+'VÚ IAP'!L196+K196</f>
        <v>3473</v>
      </c>
      <c r="M196" s="61">
        <f>+'Desmonte Infr. financiada'!M196+'Inversión 1 financiada'!M196+VÚ!M196+'Desmonte Infr. IAP'!M196+'TOTAL INVERSION IAP'!M196+'VÚ IAP'!M196+L196</f>
        <v>3473</v>
      </c>
      <c r="N196" s="61">
        <f>+'Desmonte Infr. financiada'!N196+'Inversión 1 financiada'!N196+VÚ!N196+'Desmonte Infr. IAP'!N196+'TOTAL INVERSION IAP'!N196+'VÚ IAP'!N196+M196</f>
        <v>3473</v>
      </c>
      <c r="O196" s="61">
        <f>+'Desmonte Infr. financiada'!O196+'Inversión 1 financiada'!O196+VÚ!O196+'Desmonte Infr. IAP'!O196+'TOTAL INVERSION IAP'!O196+'VÚ IAP'!O196+N196</f>
        <v>3473</v>
      </c>
      <c r="P196" s="61">
        <f>+'Desmonte Infr. financiada'!P196+'Inversión 1 financiada'!P196+VÚ!P196+'Desmonte Infr. IAP'!P196+'TOTAL INVERSION IAP'!P196+'VÚ IAP'!P196+O196</f>
        <v>3473</v>
      </c>
      <c r="Q196" s="61">
        <f>+'Desmonte Infr. financiada'!Q196+'Inversión 1 financiada'!Q196+VÚ!Q196+'Desmonte Infr. IAP'!Q196+'TOTAL INVERSION IAP'!Q196+'VÚ IAP'!Q196+P196</f>
        <v>3473</v>
      </c>
      <c r="R196" s="61">
        <f>+'Desmonte Infr. financiada'!R196+'Inversión 1 financiada'!R196+VÚ!R196+'Desmonte Infr. IAP'!R196+'TOTAL INVERSION IAP'!R196+'VÚ IAP'!R196+Q196</f>
        <v>3473</v>
      </c>
      <c r="S196" s="61">
        <f>+'Desmonte Infr. financiada'!S196+'Inversión 1 financiada'!S196+VÚ!S196+'Desmonte Infr. IAP'!S196+'TOTAL INVERSION IAP'!S196+'VÚ IAP'!S196+R196</f>
        <v>3473</v>
      </c>
      <c r="T196" s="61">
        <f>+'Desmonte Infr. financiada'!T196+'Inversión 1 financiada'!T196+VÚ!T196+'Desmonte Infr. IAP'!T196+'TOTAL INVERSION IAP'!T196+'VÚ IAP'!T196+S196</f>
        <v>3473</v>
      </c>
      <c r="U196" s="61">
        <f>+'Desmonte Infr. financiada'!U196+'Inversión 1 financiada'!U196+VÚ!U196+'Desmonte Infr. IAP'!U196+'TOTAL INVERSION IAP'!U196+'VÚ IAP'!U196+T196</f>
        <v>3473</v>
      </c>
      <c r="V196" s="61">
        <f>+'Desmonte Infr. financiada'!V196+'Inversión 1 financiada'!V196+VÚ!V196+'Desmonte Infr. IAP'!V196+'TOTAL INVERSION IAP'!V196+'VÚ IAP'!V196+U196</f>
        <v>3473</v>
      </c>
      <c r="W196" s="61">
        <f>+'Desmonte Infr. financiada'!W196+'Inversión 1 financiada'!W196+VÚ!W196+'Desmonte Infr. IAP'!W196+'TOTAL INVERSION IAP'!W196+'VÚ IAP'!W196+V196</f>
        <v>3473</v>
      </c>
      <c r="X196" s="61">
        <f>+'Desmonte Infr. financiada'!X196+'Inversión 1 financiada'!X196+VÚ!X196+'Desmonte Infr. IAP'!X196+'TOTAL INVERSION IAP'!X196+'VÚ IAP'!X196+W196</f>
        <v>3473</v>
      </c>
      <c r="Y196" s="61">
        <f>+'Desmonte Infr. financiada'!Y196+'Inversión 1 financiada'!Y196+VÚ!Y196+'Desmonte Infr. IAP'!Y196+'TOTAL INVERSION IAP'!Y196+'VÚ IAP'!Y196+X196</f>
        <v>3473</v>
      </c>
      <c r="Z196" s="61">
        <f>+'Desmonte Infr. financiada'!Z196+'Inversión 1 financiada'!Z196+VÚ!Z196+'Desmonte Infr. IAP'!Z196+'TOTAL INVERSION IAP'!Z196+'VÚ IAP'!Z196+Y196</f>
        <v>3473</v>
      </c>
      <c r="AA196" s="61">
        <f>+'Desmonte Infr. financiada'!AA196+'Inversión 1 financiada'!AA196+VÚ!AA196+'Desmonte Infr. IAP'!AA196+'TOTAL INVERSION IAP'!AA196+'VÚ IAP'!AA196+Z196</f>
        <v>3473</v>
      </c>
      <c r="AB196" s="61">
        <f>+'Desmonte Infr. financiada'!AB196+'Inversión 1 financiada'!AB196+VÚ!AB196+'Desmonte Infr. IAP'!AB196+'TOTAL INVERSION IAP'!AB196+'VÚ IAP'!AB196+AA196</f>
        <v>3473</v>
      </c>
      <c r="AC196" s="61">
        <f>+'Desmonte Infr. financiada'!AC196+'Inversión 1 financiada'!AC196+VÚ!AC196+'Desmonte Infr. IAP'!AC196+'TOTAL INVERSION IAP'!AC196+'VÚ IAP'!AC196+AB196</f>
        <v>3473</v>
      </c>
      <c r="AD196" s="61">
        <f>+'Desmonte Infr. financiada'!AD196+'Inversión 1 financiada'!AD196+VÚ!AD196+'Desmonte Infr. IAP'!AD196+'TOTAL INVERSION IAP'!AD196+'VÚ IAP'!AD196+AC196</f>
        <v>3473</v>
      </c>
      <c r="AE196" s="61">
        <f>+'Desmonte Infr. financiada'!AE196+'Inversión 1 financiada'!AE196+VÚ!AE196+'Desmonte Infr. IAP'!AE196+'TOTAL INVERSION IAP'!AE196+'VÚ IAP'!AE196+AD196</f>
        <v>3473</v>
      </c>
      <c r="AF196" s="61">
        <f>+'Desmonte Infr. financiada'!AF196+'Inversión 1 financiada'!AF196+VÚ!AF196+'Desmonte Infr. IAP'!AF196+'TOTAL INVERSION IAP'!AF196+'VÚ IAP'!AF196+AE196</f>
        <v>3473</v>
      </c>
      <c r="AG196" s="61">
        <f>+'Desmonte Infr. financiada'!AG196+'Inversión 1 financiada'!AG196+VÚ!AG196+'Desmonte Infr. IAP'!AG196+'TOTAL INVERSION IAP'!AG196+'VÚ IAP'!AG196+AF196</f>
        <v>3473</v>
      </c>
      <c r="AH196" s="61">
        <f>+'Desmonte Infr. financiada'!AH196+'Inversión 1 financiada'!AH196+VÚ!AH196+'Desmonte Infr. IAP'!AH196+'TOTAL INVERSION IAP'!AH196+'VÚ IAP'!AH196+AG196</f>
        <v>3473</v>
      </c>
      <c r="AI196" s="61">
        <f>+'Desmonte Infr. financiada'!AI196+'Inversión 1 financiada'!AI196+VÚ!AI196+'Desmonte Infr. IAP'!AI196+'TOTAL INVERSION IAP'!AI196+'VÚ IAP'!AI196+AH196</f>
        <v>3473</v>
      </c>
      <c r="AJ196" s="61">
        <f>+'Desmonte Infr. financiada'!AJ196+'Inversión 1 financiada'!AJ196+VÚ!AJ196+'Desmonte Infr. IAP'!AJ196+'TOTAL INVERSION IAP'!AJ196+'VÚ IAP'!AJ196+AI196</f>
        <v>3473</v>
      </c>
      <c r="AK196" s="61">
        <f>+'Desmonte Infr. financiada'!AK196+'Inversión 1 financiada'!AK196+VÚ!AK196+'Desmonte Infr. IAP'!AK196+'TOTAL INVERSION IAP'!AK196+'VÚ IAP'!AK196+AJ196</f>
        <v>3473</v>
      </c>
    </row>
    <row r="197" spans="2:37" hidden="1" x14ac:dyDescent="0.25">
      <c r="B197" s="469" t="s">
        <v>623</v>
      </c>
      <c r="C197" s="62" t="str">
        <f>+VLOOKUP(B197,'resumen UCAP'!$A$5:$O$329,2,0)</f>
        <v>UCAP Luminaria LED 32,1 W</v>
      </c>
      <c r="D197" s="63">
        <f>+'Desmonte Infr. financiada'!D197</f>
        <v>32.1</v>
      </c>
      <c r="E197" s="63" t="str">
        <f>+VLOOKUP(B197,'resumen UCAP'!$A$5:$O$329,3,0)</f>
        <v>Un</v>
      </c>
      <c r="F197" s="64">
        <f>+VLOOKUP(B197,'resumen UCAP'!$A$5:$O$329,15,0)</f>
        <v>1111719.65307</v>
      </c>
      <c r="G197" s="61"/>
      <c r="H197" s="61">
        <f>+'Desmonte Infr. financiada'!H197+'Inversión 1 financiada'!H197+VÚ!H197+'Desmonte Infr. IAP'!H197+'TOTAL INVERSION IAP'!H197+'VÚ IAP'!H197+G197</f>
        <v>7019</v>
      </c>
      <c r="I197" s="475">
        <f>+'Desmonte Infr. financiada'!I197+'Inversión 1 financiada'!I197+VÚ!I197+'Desmonte Infr. IAP'!I197+'TOTAL INVERSION IAP'!I197+'VÚ IAP'!I197+H197</f>
        <v>9519</v>
      </c>
      <c r="J197" s="61">
        <f>+'Desmonte Infr. financiada'!J197+'Inversión 1 financiada'!J197+VÚ!J197+'Desmonte Infr. IAP'!J197+'TOTAL INVERSION IAP'!J197+'VÚ IAP'!J197+I197</f>
        <v>12121</v>
      </c>
      <c r="K197" s="61">
        <f>+'Desmonte Infr. financiada'!K197+'Inversión 1 financiada'!K197+VÚ!K197+'Desmonte Infr. IAP'!K197+'TOTAL INVERSION IAP'!K197+'VÚ IAP'!K197+J197</f>
        <v>12236</v>
      </c>
      <c r="L197" s="61">
        <f>+'Desmonte Infr. financiada'!L197+'Inversión 1 financiada'!L197+VÚ!L197+'Desmonte Infr. IAP'!L197+'TOTAL INVERSION IAP'!L197+'VÚ IAP'!L197+K197</f>
        <v>12351</v>
      </c>
      <c r="M197" s="61">
        <f>+'Desmonte Infr. financiada'!M197+'Inversión 1 financiada'!M197+VÚ!M197+'Desmonte Infr. IAP'!M197+'TOTAL INVERSION IAP'!M197+'VÚ IAP'!M197+L197</f>
        <v>12466</v>
      </c>
      <c r="N197" s="61">
        <f>+'Desmonte Infr. financiada'!N197+'Inversión 1 financiada'!N197+VÚ!N197+'Desmonte Infr. IAP'!N197+'TOTAL INVERSION IAP'!N197+'VÚ IAP'!N197+M197</f>
        <v>12686</v>
      </c>
      <c r="O197" s="61">
        <f>+'Desmonte Infr. financiada'!O197+'Inversión 1 financiada'!O197+VÚ!O197+'Desmonte Infr. IAP'!O197+'TOTAL INVERSION IAP'!O197+'VÚ IAP'!O197+N197</f>
        <v>12906</v>
      </c>
      <c r="P197" s="61">
        <f>+'Desmonte Infr. financiada'!P197+'Inversión 1 financiada'!P197+VÚ!P197+'Desmonte Infr. IAP'!P197+'TOTAL INVERSION IAP'!P197+'VÚ IAP'!P197+O197</f>
        <v>13126</v>
      </c>
      <c r="Q197" s="61">
        <f>+'Desmonte Infr. financiada'!Q197+'Inversión 1 financiada'!Q197+VÚ!Q197+'Desmonte Infr. IAP'!Q197+'TOTAL INVERSION IAP'!Q197+'VÚ IAP'!Q197+P197</f>
        <v>13346</v>
      </c>
      <c r="R197" s="61">
        <f>+'Desmonte Infr. financiada'!R197+'Inversión 1 financiada'!R197+VÚ!R197+'Desmonte Infr. IAP'!R197+'TOTAL INVERSION IAP'!R197+'VÚ IAP'!R197+Q197</f>
        <v>13566</v>
      </c>
      <c r="S197" s="61">
        <f>+'Desmonte Infr. financiada'!S197+'Inversión 1 financiada'!S197+VÚ!S197+'Desmonte Infr. IAP'!S197+'TOTAL INVERSION IAP'!S197+'VÚ IAP'!S197+R197</f>
        <v>13786</v>
      </c>
      <c r="T197" s="61">
        <f>+'Desmonte Infr. financiada'!T197+'Inversión 1 financiada'!T197+VÚ!T197+'Desmonte Infr. IAP'!T197+'TOTAL INVERSION IAP'!T197+'VÚ IAP'!T197+S197</f>
        <v>14006</v>
      </c>
      <c r="U197" s="61">
        <f>+'Desmonte Infr. financiada'!U197+'Inversión 1 financiada'!U197+VÚ!U197+'Desmonte Infr. IAP'!U197+'TOTAL INVERSION IAP'!U197+'VÚ IAP'!U197+T197</f>
        <v>14226</v>
      </c>
      <c r="V197" s="61">
        <f>+'Desmonte Infr. financiada'!V197+'Inversión 1 financiada'!V197+VÚ!V197+'Desmonte Infr. IAP'!V197+'TOTAL INVERSION IAP'!V197+'VÚ IAP'!V197+U197</f>
        <v>14446</v>
      </c>
      <c r="W197" s="61">
        <f>+'Desmonte Infr. financiada'!W197+'Inversión 1 financiada'!W197+VÚ!W197+'Desmonte Infr. IAP'!W197+'TOTAL INVERSION IAP'!W197+'VÚ IAP'!W197+V197</f>
        <v>14666</v>
      </c>
      <c r="X197" s="61">
        <f>+'Desmonte Infr. financiada'!X197+'Inversión 1 financiada'!X197+VÚ!X197+'Desmonte Infr. IAP'!X197+'TOTAL INVERSION IAP'!X197+'VÚ IAP'!X197+W197</f>
        <v>15166</v>
      </c>
      <c r="Y197" s="61">
        <f>+'Desmonte Infr. financiada'!Y197+'Inversión 1 financiada'!Y197+VÚ!Y197+'Desmonte Infr. IAP'!Y197+'TOTAL INVERSION IAP'!Y197+'VÚ IAP'!Y197+X197</f>
        <v>15666</v>
      </c>
      <c r="Z197" s="61">
        <f>+'Desmonte Infr. financiada'!Z197+'Inversión 1 financiada'!Z197+VÚ!Z197+'Desmonte Infr. IAP'!Z197+'TOTAL INVERSION IAP'!Z197+'VÚ IAP'!Z197+Y197</f>
        <v>16166</v>
      </c>
      <c r="AA197" s="61">
        <f>+'Desmonte Infr. financiada'!AA197+'Inversión 1 financiada'!AA197+VÚ!AA197+'Desmonte Infr. IAP'!AA197+'TOTAL INVERSION IAP'!AA197+'VÚ IAP'!AA197+Z197</f>
        <v>16666</v>
      </c>
      <c r="AB197" s="61">
        <f>+'Desmonte Infr. financiada'!AB197+'Inversión 1 financiada'!AB197+VÚ!AB197+'Desmonte Infr. IAP'!AB197+'TOTAL INVERSION IAP'!AB197+'VÚ IAP'!AB197+AA197</f>
        <v>17166</v>
      </c>
      <c r="AC197" s="61">
        <f>+'Desmonte Infr. financiada'!AC197+'Inversión 1 financiada'!AC197+VÚ!AC197+'Desmonte Infr. IAP'!AC197+'TOTAL INVERSION IAP'!AC197+'VÚ IAP'!AC197+AB197</f>
        <v>17666</v>
      </c>
      <c r="AD197" s="61">
        <f>+'Desmonte Infr. financiada'!AD197+'Inversión 1 financiada'!AD197+VÚ!AD197+'Desmonte Infr. IAP'!AD197+'TOTAL INVERSION IAP'!AD197+'VÚ IAP'!AD197+AC197</f>
        <v>18166</v>
      </c>
      <c r="AE197" s="61">
        <f>+'Desmonte Infr. financiada'!AE197+'Inversión 1 financiada'!AE197+VÚ!AE197+'Desmonte Infr. IAP'!AE197+'TOTAL INVERSION IAP'!AE197+'VÚ IAP'!AE197+AD197</f>
        <v>18666</v>
      </c>
      <c r="AF197" s="61">
        <f>+'Desmonte Infr. financiada'!AF197+'Inversión 1 financiada'!AF197+VÚ!AF197+'Desmonte Infr. IAP'!AF197+'TOTAL INVERSION IAP'!AF197+'VÚ IAP'!AF197+AE197</f>
        <v>19166</v>
      </c>
      <c r="AG197" s="61">
        <f>+'Desmonte Infr. financiada'!AG197+'Inversión 1 financiada'!AG197+VÚ!AG197+'Desmonte Infr. IAP'!AG197+'TOTAL INVERSION IAP'!AG197+'VÚ IAP'!AG197+AF197</f>
        <v>19666</v>
      </c>
      <c r="AH197" s="61">
        <f>+'Desmonte Infr. financiada'!AH197+'Inversión 1 financiada'!AH197+VÚ!AH197+'Desmonte Infr. IAP'!AH197+'TOTAL INVERSION IAP'!AH197+'VÚ IAP'!AH197+AG197</f>
        <v>20166</v>
      </c>
      <c r="AI197" s="61">
        <f>+'Desmonte Infr. financiada'!AI197+'Inversión 1 financiada'!AI197+VÚ!AI197+'Desmonte Infr. IAP'!AI197+'TOTAL INVERSION IAP'!AI197+'VÚ IAP'!AI197+AH197</f>
        <v>20666</v>
      </c>
      <c r="AJ197" s="61">
        <f>+'Desmonte Infr. financiada'!AJ197+'Inversión 1 financiada'!AJ197+VÚ!AJ197+'Desmonte Infr. IAP'!AJ197+'TOTAL INVERSION IAP'!AJ197+'VÚ IAP'!AJ197+AI197</f>
        <v>21166</v>
      </c>
      <c r="AK197" s="61">
        <f>+'Desmonte Infr. financiada'!AK197+'Inversión 1 financiada'!AK197+VÚ!AK197+'Desmonte Infr. IAP'!AK197+'TOTAL INVERSION IAP'!AK197+'VÚ IAP'!AK197+AJ197</f>
        <v>21666</v>
      </c>
    </row>
    <row r="198" spans="2:37" hidden="1" x14ac:dyDescent="0.25">
      <c r="B198" s="469" t="s">
        <v>624</v>
      </c>
      <c r="C198" s="62" t="str">
        <f>+VLOOKUP(B198,'resumen UCAP'!$A$5:$O$329,2,0)</f>
        <v>UCAP Luminaria LED 100 W</v>
      </c>
      <c r="D198" s="63">
        <f>+'Desmonte Infr. financiada'!D198</f>
        <v>100</v>
      </c>
      <c r="E198" s="63" t="str">
        <f>+VLOOKUP(B198,'resumen UCAP'!$A$5:$O$329,3,0)</f>
        <v>Un</v>
      </c>
      <c r="F198" s="64">
        <f>+VLOOKUP(B198,'resumen UCAP'!$A$5:$O$329,15,0)</f>
        <v>1745611.4584271999</v>
      </c>
      <c r="G198" s="61"/>
      <c r="H198" s="61">
        <f>+'Desmonte Infr. financiada'!H198+'Inversión 1 financiada'!H198+VÚ!H198+'Desmonte Infr. IAP'!H198+'TOTAL INVERSION IAP'!H198+'VÚ IAP'!H198+G198</f>
        <v>4009</v>
      </c>
      <c r="I198" s="475">
        <f>+'Desmonte Infr. financiada'!I198+'Inversión 1 financiada'!I198+VÚ!I198+'Desmonte Infr. IAP'!I198+'TOTAL INVERSION IAP'!I198+'VÚ IAP'!I198+H198</f>
        <v>4009</v>
      </c>
      <c r="J198" s="61">
        <f>+'Desmonte Infr. financiada'!J198+'Inversión 1 financiada'!J198+VÚ!J198+'Desmonte Infr. IAP'!J198+'TOTAL INVERSION IAP'!J198+'VÚ IAP'!J198+I198</f>
        <v>4009</v>
      </c>
      <c r="K198" s="61">
        <f>+'Desmonte Infr. financiada'!K198+'Inversión 1 financiada'!K198+VÚ!K198+'Desmonte Infr. IAP'!K198+'TOTAL INVERSION IAP'!K198+'VÚ IAP'!K198+J198</f>
        <v>4009</v>
      </c>
      <c r="L198" s="61">
        <f>+'Desmonte Infr. financiada'!L198+'Inversión 1 financiada'!L198+VÚ!L198+'Desmonte Infr. IAP'!L198+'TOTAL INVERSION IAP'!L198+'VÚ IAP'!L198+K198</f>
        <v>4009</v>
      </c>
      <c r="M198" s="61">
        <f>+'Desmonte Infr. financiada'!M198+'Inversión 1 financiada'!M198+VÚ!M198+'Desmonte Infr. IAP'!M198+'TOTAL INVERSION IAP'!M198+'VÚ IAP'!M198+L198</f>
        <v>4009</v>
      </c>
      <c r="N198" s="61">
        <f>+'Desmonte Infr. financiada'!N198+'Inversión 1 financiada'!N198+VÚ!N198+'Desmonte Infr. IAP'!N198+'TOTAL INVERSION IAP'!N198+'VÚ IAP'!N198+M198</f>
        <v>4009</v>
      </c>
      <c r="O198" s="61">
        <f>+'Desmonte Infr. financiada'!O198+'Inversión 1 financiada'!O198+VÚ!O198+'Desmonte Infr. IAP'!O198+'TOTAL INVERSION IAP'!O198+'VÚ IAP'!O198+N198</f>
        <v>4009</v>
      </c>
      <c r="P198" s="61">
        <f>+'Desmonte Infr. financiada'!P198+'Inversión 1 financiada'!P198+VÚ!P198+'Desmonte Infr. IAP'!P198+'TOTAL INVERSION IAP'!P198+'VÚ IAP'!P198+O198</f>
        <v>4009</v>
      </c>
      <c r="Q198" s="61">
        <f>+'Desmonte Infr. financiada'!Q198+'Inversión 1 financiada'!Q198+VÚ!Q198+'Desmonte Infr. IAP'!Q198+'TOTAL INVERSION IAP'!Q198+'VÚ IAP'!Q198+P198</f>
        <v>4009</v>
      </c>
      <c r="R198" s="61">
        <f>+'Desmonte Infr. financiada'!R198+'Inversión 1 financiada'!R198+VÚ!R198+'Desmonte Infr. IAP'!R198+'TOTAL INVERSION IAP'!R198+'VÚ IAP'!R198+Q198</f>
        <v>4009</v>
      </c>
      <c r="S198" s="61">
        <f>+'Desmonte Infr. financiada'!S198+'Inversión 1 financiada'!S198+VÚ!S198+'Desmonte Infr. IAP'!S198+'TOTAL INVERSION IAP'!S198+'VÚ IAP'!S198+R198</f>
        <v>4009</v>
      </c>
      <c r="T198" s="61">
        <f>+'Desmonte Infr. financiada'!T198+'Inversión 1 financiada'!T198+VÚ!T198+'Desmonte Infr. IAP'!T198+'TOTAL INVERSION IAP'!T198+'VÚ IAP'!T198+S198</f>
        <v>4009</v>
      </c>
      <c r="U198" s="61">
        <f>+'Desmonte Infr. financiada'!U198+'Inversión 1 financiada'!U198+VÚ!U198+'Desmonte Infr. IAP'!U198+'TOTAL INVERSION IAP'!U198+'VÚ IAP'!U198+T198</f>
        <v>4009</v>
      </c>
      <c r="V198" s="61">
        <f>+'Desmonte Infr. financiada'!V198+'Inversión 1 financiada'!V198+VÚ!V198+'Desmonte Infr. IAP'!V198+'TOTAL INVERSION IAP'!V198+'VÚ IAP'!V198+U198</f>
        <v>4009</v>
      </c>
      <c r="W198" s="61">
        <f>+'Desmonte Infr. financiada'!W198+'Inversión 1 financiada'!W198+VÚ!W198+'Desmonte Infr. IAP'!W198+'TOTAL INVERSION IAP'!W198+'VÚ IAP'!W198+V198</f>
        <v>4009</v>
      </c>
      <c r="X198" s="61">
        <f>+'Desmonte Infr. financiada'!X198+'Inversión 1 financiada'!X198+VÚ!X198+'Desmonte Infr. IAP'!X198+'TOTAL INVERSION IAP'!X198+'VÚ IAP'!X198+W198</f>
        <v>4009</v>
      </c>
      <c r="Y198" s="61">
        <f>+'Desmonte Infr. financiada'!Y198+'Inversión 1 financiada'!Y198+VÚ!Y198+'Desmonte Infr. IAP'!Y198+'TOTAL INVERSION IAP'!Y198+'VÚ IAP'!Y198+X198</f>
        <v>4009</v>
      </c>
      <c r="Z198" s="61">
        <f>+'Desmonte Infr. financiada'!Z198+'Inversión 1 financiada'!Z198+VÚ!Z198+'Desmonte Infr. IAP'!Z198+'TOTAL INVERSION IAP'!Z198+'VÚ IAP'!Z198+Y198</f>
        <v>4009</v>
      </c>
      <c r="AA198" s="61">
        <f>+'Desmonte Infr. financiada'!AA198+'Inversión 1 financiada'!AA198+VÚ!AA198+'Desmonte Infr. IAP'!AA198+'TOTAL INVERSION IAP'!AA198+'VÚ IAP'!AA198+Z198</f>
        <v>4009</v>
      </c>
      <c r="AB198" s="61">
        <f>+'Desmonte Infr. financiada'!AB198+'Inversión 1 financiada'!AB198+VÚ!AB198+'Desmonte Infr. IAP'!AB198+'TOTAL INVERSION IAP'!AB198+'VÚ IAP'!AB198+AA198</f>
        <v>4009</v>
      </c>
      <c r="AC198" s="61">
        <f>+'Desmonte Infr. financiada'!AC198+'Inversión 1 financiada'!AC198+VÚ!AC198+'Desmonte Infr. IAP'!AC198+'TOTAL INVERSION IAP'!AC198+'VÚ IAP'!AC198+AB198</f>
        <v>4009</v>
      </c>
      <c r="AD198" s="61">
        <f>+'Desmonte Infr. financiada'!AD198+'Inversión 1 financiada'!AD198+VÚ!AD198+'Desmonte Infr. IAP'!AD198+'TOTAL INVERSION IAP'!AD198+'VÚ IAP'!AD198+AC198</f>
        <v>4009</v>
      </c>
      <c r="AE198" s="61">
        <f>+'Desmonte Infr. financiada'!AE198+'Inversión 1 financiada'!AE198+VÚ!AE198+'Desmonte Infr. IAP'!AE198+'TOTAL INVERSION IAP'!AE198+'VÚ IAP'!AE198+AD198</f>
        <v>4009</v>
      </c>
      <c r="AF198" s="61">
        <f>+'Desmonte Infr. financiada'!AF198+'Inversión 1 financiada'!AF198+VÚ!AF198+'Desmonte Infr. IAP'!AF198+'TOTAL INVERSION IAP'!AF198+'VÚ IAP'!AF198+AE198</f>
        <v>4009</v>
      </c>
      <c r="AG198" s="61">
        <f>+'Desmonte Infr. financiada'!AG198+'Inversión 1 financiada'!AG198+VÚ!AG198+'Desmonte Infr. IAP'!AG198+'TOTAL INVERSION IAP'!AG198+'VÚ IAP'!AG198+AF198</f>
        <v>4009</v>
      </c>
      <c r="AH198" s="61">
        <f>+'Desmonte Infr. financiada'!AH198+'Inversión 1 financiada'!AH198+VÚ!AH198+'Desmonte Infr. IAP'!AH198+'TOTAL INVERSION IAP'!AH198+'VÚ IAP'!AH198+AG198</f>
        <v>4009</v>
      </c>
      <c r="AI198" s="61">
        <f>+'Desmonte Infr. financiada'!AI198+'Inversión 1 financiada'!AI198+VÚ!AI198+'Desmonte Infr. IAP'!AI198+'TOTAL INVERSION IAP'!AI198+'VÚ IAP'!AI198+AH198</f>
        <v>4009</v>
      </c>
      <c r="AJ198" s="61">
        <f>+'Desmonte Infr. financiada'!AJ198+'Inversión 1 financiada'!AJ198+VÚ!AJ198+'Desmonte Infr. IAP'!AJ198+'TOTAL INVERSION IAP'!AJ198+'VÚ IAP'!AJ198+AI198</f>
        <v>4009</v>
      </c>
      <c r="AK198" s="61">
        <f>+'Desmonte Infr. financiada'!AK198+'Inversión 1 financiada'!AK198+VÚ!AK198+'Desmonte Infr. IAP'!AK198+'TOTAL INVERSION IAP'!AK198+'VÚ IAP'!AK198+AJ198</f>
        <v>4009</v>
      </c>
    </row>
    <row r="199" spans="2:37" hidden="1" x14ac:dyDescent="0.25">
      <c r="B199" s="469" t="s">
        <v>625</v>
      </c>
      <c r="C199" s="62" t="str">
        <f>+VLOOKUP(B199,'resumen UCAP'!$A$5:$O$329,2,0)</f>
        <v>UCAP Luminaria LED IV 100 W</v>
      </c>
      <c r="D199" s="63">
        <f>+'Desmonte Infr. financiada'!D199</f>
        <v>100</v>
      </c>
      <c r="E199" s="63" t="str">
        <f>+VLOOKUP(B199,'resumen UCAP'!$A$5:$O$329,3,0)</f>
        <v>Un</v>
      </c>
      <c r="F199" s="64">
        <f>+VLOOKUP(B199,'resumen UCAP'!$A$5:$O$329,15,0)</f>
        <v>1786633.0624272001</v>
      </c>
      <c r="G199" s="61"/>
      <c r="H199" s="61">
        <f>+'Desmonte Infr. financiada'!H199+'Inversión 1 financiada'!H199+VÚ!H199+'Desmonte Infr. IAP'!H199+'TOTAL INVERSION IAP'!H199+'VÚ IAP'!H199+G199</f>
        <v>4408</v>
      </c>
      <c r="I199" s="475">
        <f>+'Desmonte Infr. financiada'!I199+'Inversión 1 financiada'!I199+VÚ!I199+'Desmonte Infr. IAP'!I199+'TOTAL INVERSION IAP'!I199+'VÚ IAP'!I199+H199</f>
        <v>4408</v>
      </c>
      <c r="J199" s="61">
        <f>+'Desmonte Infr. financiada'!J199+'Inversión 1 financiada'!J199+VÚ!J199+'Desmonte Infr. IAP'!J199+'TOTAL INVERSION IAP'!J199+'VÚ IAP'!J199+I199</f>
        <v>4408</v>
      </c>
      <c r="K199" s="61">
        <f>+'Desmonte Infr. financiada'!K199+'Inversión 1 financiada'!K199+VÚ!K199+'Desmonte Infr. IAP'!K199+'TOTAL INVERSION IAP'!K199+'VÚ IAP'!K199+J199</f>
        <v>4408</v>
      </c>
      <c r="L199" s="61">
        <f>+'Desmonte Infr. financiada'!L199+'Inversión 1 financiada'!L199+VÚ!L199+'Desmonte Infr. IAP'!L199+'TOTAL INVERSION IAP'!L199+'VÚ IAP'!L199+K199</f>
        <v>4408</v>
      </c>
      <c r="M199" s="61">
        <f>+'Desmonte Infr. financiada'!M199+'Inversión 1 financiada'!M199+VÚ!M199+'Desmonte Infr. IAP'!M199+'TOTAL INVERSION IAP'!M199+'VÚ IAP'!M199+L199</f>
        <v>4408</v>
      </c>
      <c r="N199" s="61">
        <f>+'Desmonte Infr. financiada'!N199+'Inversión 1 financiada'!N199+VÚ!N199+'Desmonte Infr. IAP'!N199+'TOTAL INVERSION IAP'!N199+'VÚ IAP'!N199+M199</f>
        <v>4408</v>
      </c>
      <c r="O199" s="61">
        <f>+'Desmonte Infr. financiada'!O199+'Inversión 1 financiada'!O199+VÚ!O199+'Desmonte Infr. IAP'!O199+'TOTAL INVERSION IAP'!O199+'VÚ IAP'!O199+N199</f>
        <v>4408</v>
      </c>
      <c r="P199" s="61">
        <f>+'Desmonte Infr. financiada'!P199+'Inversión 1 financiada'!P199+VÚ!P199+'Desmonte Infr. IAP'!P199+'TOTAL INVERSION IAP'!P199+'VÚ IAP'!P199+O199</f>
        <v>4408</v>
      </c>
      <c r="Q199" s="61">
        <f>+'Desmonte Infr. financiada'!Q199+'Inversión 1 financiada'!Q199+VÚ!Q199+'Desmonte Infr. IAP'!Q199+'TOTAL INVERSION IAP'!Q199+'VÚ IAP'!Q199+P199</f>
        <v>4408</v>
      </c>
      <c r="R199" s="61">
        <f>+'Desmonte Infr. financiada'!R199+'Inversión 1 financiada'!R199+VÚ!R199+'Desmonte Infr. IAP'!R199+'TOTAL INVERSION IAP'!R199+'VÚ IAP'!R199+Q199</f>
        <v>4408</v>
      </c>
      <c r="S199" s="61">
        <f>+'Desmonte Infr. financiada'!S199+'Inversión 1 financiada'!S199+VÚ!S199+'Desmonte Infr. IAP'!S199+'TOTAL INVERSION IAP'!S199+'VÚ IAP'!S199+R199</f>
        <v>4408</v>
      </c>
      <c r="T199" s="61">
        <f>+'Desmonte Infr. financiada'!T199+'Inversión 1 financiada'!T199+VÚ!T199+'Desmonte Infr. IAP'!T199+'TOTAL INVERSION IAP'!T199+'VÚ IAP'!T199+S199</f>
        <v>4408</v>
      </c>
      <c r="U199" s="61">
        <f>+'Desmonte Infr. financiada'!U199+'Inversión 1 financiada'!U199+VÚ!U199+'Desmonte Infr. IAP'!U199+'TOTAL INVERSION IAP'!U199+'VÚ IAP'!U199+T199</f>
        <v>4408</v>
      </c>
      <c r="V199" s="61">
        <f>+'Desmonte Infr. financiada'!V199+'Inversión 1 financiada'!V199+VÚ!V199+'Desmonte Infr. IAP'!V199+'TOTAL INVERSION IAP'!V199+'VÚ IAP'!V199+U199</f>
        <v>4408</v>
      </c>
      <c r="W199" s="61">
        <f>+'Desmonte Infr. financiada'!W199+'Inversión 1 financiada'!W199+VÚ!W199+'Desmonte Infr. IAP'!W199+'TOTAL INVERSION IAP'!W199+'VÚ IAP'!W199+V199</f>
        <v>7708</v>
      </c>
      <c r="X199" s="61">
        <f>+'Desmonte Infr. financiada'!X199+'Inversión 1 financiada'!X199+VÚ!X199+'Desmonte Infr. IAP'!X199+'TOTAL INVERSION IAP'!X199+'VÚ IAP'!X199+W199</f>
        <v>7708</v>
      </c>
      <c r="Y199" s="61">
        <f>+'Desmonte Infr. financiada'!Y199+'Inversión 1 financiada'!Y199+VÚ!Y199+'Desmonte Infr. IAP'!Y199+'TOTAL INVERSION IAP'!Y199+'VÚ IAP'!Y199+X199</f>
        <v>7708</v>
      </c>
      <c r="Z199" s="61">
        <f>+'Desmonte Infr. financiada'!Z199+'Inversión 1 financiada'!Z199+VÚ!Z199+'Desmonte Infr. IAP'!Z199+'TOTAL INVERSION IAP'!Z199+'VÚ IAP'!Z199+Y199</f>
        <v>7708</v>
      </c>
      <c r="AA199" s="61">
        <f>+'Desmonte Infr. financiada'!AA199+'Inversión 1 financiada'!AA199+VÚ!AA199+'Desmonte Infr. IAP'!AA199+'TOTAL INVERSION IAP'!AA199+'VÚ IAP'!AA199+Z199</f>
        <v>7708</v>
      </c>
      <c r="AB199" s="61">
        <f>+'Desmonte Infr. financiada'!AB199+'Inversión 1 financiada'!AB199+VÚ!AB199+'Desmonte Infr. IAP'!AB199+'TOTAL INVERSION IAP'!AB199+'VÚ IAP'!AB199+AA199</f>
        <v>7708</v>
      </c>
      <c r="AC199" s="61">
        <f>+'Desmonte Infr. financiada'!AC199+'Inversión 1 financiada'!AC199+VÚ!AC199+'Desmonte Infr. IAP'!AC199+'TOTAL INVERSION IAP'!AC199+'VÚ IAP'!AC199+AB199</f>
        <v>7708</v>
      </c>
      <c r="AD199" s="61">
        <f>+'Desmonte Infr. financiada'!AD199+'Inversión 1 financiada'!AD199+VÚ!AD199+'Desmonte Infr. IAP'!AD199+'TOTAL INVERSION IAP'!AD199+'VÚ IAP'!AD199+AC199</f>
        <v>7708</v>
      </c>
      <c r="AE199" s="61">
        <f>+'Desmonte Infr. financiada'!AE199+'Inversión 1 financiada'!AE199+VÚ!AE199+'Desmonte Infr. IAP'!AE199+'TOTAL INVERSION IAP'!AE199+'VÚ IAP'!AE199+AD199</f>
        <v>7708</v>
      </c>
      <c r="AF199" s="61">
        <f>+'Desmonte Infr. financiada'!AF199+'Inversión 1 financiada'!AF199+VÚ!AF199+'Desmonte Infr. IAP'!AF199+'TOTAL INVERSION IAP'!AF199+'VÚ IAP'!AF199+AE199</f>
        <v>7708</v>
      </c>
      <c r="AG199" s="61">
        <f>+'Desmonte Infr. financiada'!AG199+'Inversión 1 financiada'!AG199+VÚ!AG199+'Desmonte Infr. IAP'!AG199+'TOTAL INVERSION IAP'!AG199+'VÚ IAP'!AG199+AF199</f>
        <v>7708</v>
      </c>
      <c r="AH199" s="61">
        <f>+'Desmonte Infr. financiada'!AH199+'Inversión 1 financiada'!AH199+VÚ!AH199+'Desmonte Infr. IAP'!AH199+'TOTAL INVERSION IAP'!AH199+'VÚ IAP'!AH199+AG199</f>
        <v>7708</v>
      </c>
      <c r="AI199" s="61">
        <f>+'Desmonte Infr. financiada'!AI199+'Inversión 1 financiada'!AI199+VÚ!AI199+'Desmonte Infr. IAP'!AI199+'TOTAL INVERSION IAP'!AI199+'VÚ IAP'!AI199+AH199</f>
        <v>7708</v>
      </c>
      <c r="AJ199" s="61">
        <f>+'Desmonte Infr. financiada'!AJ199+'Inversión 1 financiada'!AJ199+VÚ!AJ199+'Desmonte Infr. IAP'!AJ199+'TOTAL INVERSION IAP'!AJ199+'VÚ IAP'!AJ199+AI199</f>
        <v>7708</v>
      </c>
      <c r="AK199" s="61">
        <f>+'Desmonte Infr. financiada'!AK199+'Inversión 1 financiada'!AK199+VÚ!AK199+'Desmonte Infr. IAP'!AK199+'TOTAL INVERSION IAP'!AK199+'VÚ IAP'!AK199+AJ199</f>
        <v>7708</v>
      </c>
    </row>
    <row r="200" spans="2:37" hidden="1" x14ac:dyDescent="0.25">
      <c r="B200" s="469" t="s">
        <v>626</v>
      </c>
      <c r="C200" s="62" t="str">
        <f>+VLOOKUP(B200,'resumen UCAP'!$A$5:$O$329,2,0)</f>
        <v>UCAP Luminaria LED 140 W</v>
      </c>
      <c r="D200" s="63">
        <f>+'Desmonte Infr. financiada'!D200</f>
        <v>140</v>
      </c>
      <c r="E200" s="63" t="str">
        <f>+VLOOKUP(B200,'resumen UCAP'!$A$5:$O$329,3,0)</f>
        <v>Un</v>
      </c>
      <c r="F200" s="64">
        <f>+VLOOKUP(B200,'resumen UCAP'!$A$5:$O$329,15,0)</f>
        <v>1875513.2044271999</v>
      </c>
      <c r="G200" s="61"/>
      <c r="H200" s="61">
        <f>+'Desmonte Infr. financiada'!H200+'Inversión 1 financiada'!H200+VÚ!H200+'Desmonte Infr. IAP'!H200+'TOTAL INVERSION IAP'!H200+'VÚ IAP'!H200+G200</f>
        <v>4</v>
      </c>
      <c r="I200" s="475">
        <f>+'Desmonte Infr. financiada'!I200+'Inversión 1 financiada'!I200+VÚ!I200+'Desmonte Infr. IAP'!I200+'TOTAL INVERSION IAP'!I200+'VÚ IAP'!I200+H200</f>
        <v>4</v>
      </c>
      <c r="J200" s="61">
        <f>+'Desmonte Infr. financiada'!J200+'Inversión 1 financiada'!J200+VÚ!J200+'Desmonte Infr. IAP'!J200+'TOTAL INVERSION IAP'!J200+'VÚ IAP'!J200+I200</f>
        <v>4</v>
      </c>
      <c r="K200" s="61">
        <f>+'Desmonte Infr. financiada'!K200+'Inversión 1 financiada'!K200+VÚ!K200+'Desmonte Infr. IAP'!K200+'TOTAL INVERSION IAP'!K200+'VÚ IAP'!K200+J200</f>
        <v>4</v>
      </c>
      <c r="L200" s="61">
        <f>+'Desmonte Infr. financiada'!L200+'Inversión 1 financiada'!L200+VÚ!L200+'Desmonte Infr. IAP'!L200+'TOTAL INVERSION IAP'!L200+'VÚ IAP'!L200+K200</f>
        <v>4</v>
      </c>
      <c r="M200" s="61">
        <f>+'Desmonte Infr. financiada'!M200+'Inversión 1 financiada'!M200+VÚ!M200+'Desmonte Infr. IAP'!M200+'TOTAL INVERSION IAP'!M200+'VÚ IAP'!M200+L200</f>
        <v>4</v>
      </c>
      <c r="N200" s="61">
        <f>+'Desmonte Infr. financiada'!N200+'Inversión 1 financiada'!N200+VÚ!N200+'Desmonte Infr. IAP'!N200+'TOTAL INVERSION IAP'!N200+'VÚ IAP'!N200+M200</f>
        <v>4</v>
      </c>
      <c r="O200" s="61">
        <f>+'Desmonte Infr. financiada'!O200+'Inversión 1 financiada'!O200+VÚ!O200+'Desmonte Infr. IAP'!O200+'TOTAL INVERSION IAP'!O200+'VÚ IAP'!O200+N200</f>
        <v>4</v>
      </c>
      <c r="P200" s="61">
        <f>+'Desmonte Infr. financiada'!P200+'Inversión 1 financiada'!P200+VÚ!P200+'Desmonte Infr. IAP'!P200+'TOTAL INVERSION IAP'!P200+'VÚ IAP'!P200+O200</f>
        <v>4</v>
      </c>
      <c r="Q200" s="61">
        <f>+'Desmonte Infr. financiada'!Q200+'Inversión 1 financiada'!Q200+VÚ!Q200+'Desmonte Infr. IAP'!Q200+'TOTAL INVERSION IAP'!Q200+'VÚ IAP'!Q200+P200</f>
        <v>4</v>
      </c>
      <c r="R200" s="61">
        <f>+'Desmonte Infr. financiada'!R200+'Inversión 1 financiada'!R200+VÚ!R200+'Desmonte Infr. IAP'!R200+'TOTAL INVERSION IAP'!R200+'VÚ IAP'!R200+Q200</f>
        <v>4</v>
      </c>
      <c r="S200" s="61">
        <f>+'Desmonte Infr. financiada'!S200+'Inversión 1 financiada'!S200+VÚ!S200+'Desmonte Infr. IAP'!S200+'TOTAL INVERSION IAP'!S200+'VÚ IAP'!S200+R200</f>
        <v>4</v>
      </c>
      <c r="T200" s="61">
        <f>+'Desmonte Infr. financiada'!T200+'Inversión 1 financiada'!T200+VÚ!T200+'Desmonte Infr. IAP'!T200+'TOTAL INVERSION IAP'!T200+'VÚ IAP'!T200+S200</f>
        <v>4</v>
      </c>
      <c r="U200" s="61">
        <f>+'Desmonte Infr. financiada'!U200+'Inversión 1 financiada'!U200+VÚ!U200+'Desmonte Infr. IAP'!U200+'TOTAL INVERSION IAP'!U200+'VÚ IAP'!U200+T200</f>
        <v>4</v>
      </c>
      <c r="V200" s="61">
        <f>+'Desmonte Infr. financiada'!V200+'Inversión 1 financiada'!V200+VÚ!V200+'Desmonte Infr. IAP'!V200+'TOTAL INVERSION IAP'!V200+'VÚ IAP'!V200+U200</f>
        <v>4</v>
      </c>
      <c r="W200" s="61">
        <f>+'Desmonte Infr. financiada'!W200+'Inversión 1 financiada'!W200+VÚ!W200+'Desmonte Infr. IAP'!W200+'TOTAL INVERSION IAP'!W200+'VÚ IAP'!W200+V200</f>
        <v>4</v>
      </c>
      <c r="X200" s="61">
        <f>+'Desmonte Infr. financiada'!X200+'Inversión 1 financiada'!X200+VÚ!X200+'Desmonte Infr. IAP'!X200+'TOTAL INVERSION IAP'!X200+'VÚ IAP'!X200+W200</f>
        <v>4</v>
      </c>
      <c r="Y200" s="61">
        <f>+'Desmonte Infr. financiada'!Y200+'Inversión 1 financiada'!Y200+VÚ!Y200+'Desmonte Infr. IAP'!Y200+'TOTAL INVERSION IAP'!Y200+'VÚ IAP'!Y200+X200</f>
        <v>4</v>
      </c>
      <c r="Z200" s="61">
        <f>+'Desmonte Infr. financiada'!Z200+'Inversión 1 financiada'!Z200+VÚ!Z200+'Desmonte Infr. IAP'!Z200+'TOTAL INVERSION IAP'!Z200+'VÚ IAP'!Z200+Y200</f>
        <v>4</v>
      </c>
      <c r="AA200" s="61">
        <f>+'Desmonte Infr. financiada'!AA200+'Inversión 1 financiada'!AA200+VÚ!AA200+'Desmonte Infr. IAP'!AA200+'TOTAL INVERSION IAP'!AA200+'VÚ IAP'!AA200+Z200</f>
        <v>4</v>
      </c>
      <c r="AB200" s="61">
        <f>+'Desmonte Infr. financiada'!AB200+'Inversión 1 financiada'!AB200+VÚ!AB200+'Desmonte Infr. IAP'!AB200+'TOTAL INVERSION IAP'!AB200+'VÚ IAP'!AB200+AA200</f>
        <v>4</v>
      </c>
      <c r="AC200" s="61">
        <f>+'Desmonte Infr. financiada'!AC200+'Inversión 1 financiada'!AC200+VÚ!AC200+'Desmonte Infr. IAP'!AC200+'TOTAL INVERSION IAP'!AC200+'VÚ IAP'!AC200+AB200</f>
        <v>4</v>
      </c>
      <c r="AD200" s="61">
        <f>+'Desmonte Infr. financiada'!AD200+'Inversión 1 financiada'!AD200+VÚ!AD200+'Desmonte Infr. IAP'!AD200+'TOTAL INVERSION IAP'!AD200+'VÚ IAP'!AD200+AC200</f>
        <v>4</v>
      </c>
      <c r="AE200" s="61">
        <f>+'Desmonte Infr. financiada'!AE200+'Inversión 1 financiada'!AE200+VÚ!AE200+'Desmonte Infr. IAP'!AE200+'TOTAL INVERSION IAP'!AE200+'VÚ IAP'!AE200+AD200</f>
        <v>4</v>
      </c>
      <c r="AF200" s="61">
        <f>+'Desmonte Infr. financiada'!AF200+'Inversión 1 financiada'!AF200+VÚ!AF200+'Desmonte Infr. IAP'!AF200+'TOTAL INVERSION IAP'!AF200+'VÚ IAP'!AF200+AE200</f>
        <v>4</v>
      </c>
      <c r="AG200" s="61">
        <f>+'Desmonte Infr. financiada'!AG200+'Inversión 1 financiada'!AG200+VÚ!AG200+'Desmonte Infr. IAP'!AG200+'TOTAL INVERSION IAP'!AG200+'VÚ IAP'!AG200+AF200</f>
        <v>4</v>
      </c>
      <c r="AH200" s="61">
        <f>+'Desmonte Infr. financiada'!AH200+'Inversión 1 financiada'!AH200+VÚ!AH200+'Desmonte Infr. IAP'!AH200+'TOTAL INVERSION IAP'!AH200+'VÚ IAP'!AH200+AG200</f>
        <v>4</v>
      </c>
      <c r="AI200" s="61">
        <f>+'Desmonte Infr. financiada'!AI200+'Inversión 1 financiada'!AI200+VÚ!AI200+'Desmonte Infr. IAP'!AI200+'TOTAL INVERSION IAP'!AI200+'VÚ IAP'!AI200+AH200</f>
        <v>4</v>
      </c>
      <c r="AJ200" s="61">
        <f>+'Desmonte Infr. financiada'!AJ200+'Inversión 1 financiada'!AJ200+VÚ!AJ200+'Desmonte Infr. IAP'!AJ200+'TOTAL INVERSION IAP'!AJ200+'VÚ IAP'!AJ200+AI200</f>
        <v>4</v>
      </c>
      <c r="AK200" s="61">
        <f>+'Desmonte Infr. financiada'!AK200+'Inversión 1 financiada'!AK200+VÚ!AK200+'Desmonte Infr. IAP'!AK200+'TOTAL INVERSION IAP'!AK200+'VÚ IAP'!AK200+AJ200</f>
        <v>4</v>
      </c>
    </row>
    <row r="201" spans="2:37" hidden="1" x14ac:dyDescent="0.25">
      <c r="B201" s="469" t="s">
        <v>627</v>
      </c>
      <c r="C201" s="62" t="str">
        <f>+VLOOKUP(B201,'resumen UCAP'!$A$5:$O$329,2,0)</f>
        <v>UCAP Luminaria LED IV 140 W</v>
      </c>
      <c r="D201" s="63">
        <f>+'Desmonte Infr. financiada'!D201</f>
        <v>140</v>
      </c>
      <c r="E201" s="63" t="str">
        <f>+VLOOKUP(B201,'resumen UCAP'!$A$5:$O$329,3,0)</f>
        <v>Un</v>
      </c>
      <c r="F201" s="64">
        <f>+VLOOKUP(B201,'resumen UCAP'!$A$5:$O$329,15,0)</f>
        <v>1875513.2044271999</v>
      </c>
      <c r="G201" s="61"/>
      <c r="H201" s="61">
        <f>+'Desmonte Infr. financiada'!H201+'Inversión 1 financiada'!H201+VÚ!H201+'Desmonte Infr. IAP'!H201+'TOTAL INVERSION IAP'!H201+'VÚ IAP'!H201+G201</f>
        <v>4</v>
      </c>
      <c r="I201" s="475">
        <f>+'Desmonte Infr. financiada'!I201+'Inversión 1 financiada'!I201+VÚ!I201+'Desmonte Infr. IAP'!I201+'TOTAL INVERSION IAP'!I201+'VÚ IAP'!I201+H201</f>
        <v>4</v>
      </c>
      <c r="J201" s="61">
        <f>+'Desmonte Infr. financiada'!J201+'Inversión 1 financiada'!J201+VÚ!J201+'Desmonte Infr. IAP'!J201+'TOTAL INVERSION IAP'!J201+'VÚ IAP'!J201+I201</f>
        <v>4</v>
      </c>
      <c r="K201" s="61">
        <f>+'Desmonte Infr. financiada'!K201+'Inversión 1 financiada'!K201+VÚ!K201+'Desmonte Infr. IAP'!K201+'TOTAL INVERSION IAP'!K201+'VÚ IAP'!K201+J201</f>
        <v>4</v>
      </c>
      <c r="L201" s="61">
        <f>+'Desmonte Infr. financiada'!L201+'Inversión 1 financiada'!L201+VÚ!L201+'Desmonte Infr. IAP'!L201+'TOTAL INVERSION IAP'!L201+'VÚ IAP'!L201+K201</f>
        <v>4</v>
      </c>
      <c r="M201" s="61">
        <f>+'Desmonte Infr. financiada'!M201+'Inversión 1 financiada'!M201+VÚ!M201+'Desmonte Infr. IAP'!M201+'TOTAL INVERSION IAP'!M201+'VÚ IAP'!M201+L201</f>
        <v>4</v>
      </c>
      <c r="N201" s="61">
        <f>+'Desmonte Infr. financiada'!N201+'Inversión 1 financiada'!N201+VÚ!N201+'Desmonte Infr. IAP'!N201+'TOTAL INVERSION IAP'!N201+'VÚ IAP'!N201+M201</f>
        <v>4</v>
      </c>
      <c r="O201" s="61">
        <f>+'Desmonte Infr. financiada'!O201+'Inversión 1 financiada'!O201+VÚ!O201+'Desmonte Infr. IAP'!O201+'TOTAL INVERSION IAP'!O201+'VÚ IAP'!O201+N201</f>
        <v>4</v>
      </c>
      <c r="P201" s="61">
        <f>+'Desmonte Infr. financiada'!P201+'Inversión 1 financiada'!P201+VÚ!P201+'Desmonte Infr. IAP'!P201+'TOTAL INVERSION IAP'!P201+'VÚ IAP'!P201+O201</f>
        <v>4</v>
      </c>
      <c r="Q201" s="61">
        <f>+'Desmonte Infr. financiada'!Q201+'Inversión 1 financiada'!Q201+VÚ!Q201+'Desmonte Infr. IAP'!Q201+'TOTAL INVERSION IAP'!Q201+'VÚ IAP'!Q201+P201</f>
        <v>4</v>
      </c>
      <c r="R201" s="61">
        <f>+'Desmonte Infr. financiada'!R201+'Inversión 1 financiada'!R201+VÚ!R201+'Desmonte Infr. IAP'!R201+'TOTAL INVERSION IAP'!R201+'VÚ IAP'!R201+Q201</f>
        <v>4</v>
      </c>
      <c r="S201" s="61">
        <f>+'Desmonte Infr. financiada'!S201+'Inversión 1 financiada'!S201+VÚ!S201+'Desmonte Infr. IAP'!S201+'TOTAL INVERSION IAP'!S201+'VÚ IAP'!S201+R201</f>
        <v>4</v>
      </c>
      <c r="T201" s="61">
        <f>+'Desmonte Infr. financiada'!T201+'Inversión 1 financiada'!T201+VÚ!T201+'Desmonte Infr. IAP'!T201+'TOTAL INVERSION IAP'!T201+'VÚ IAP'!T201+S201</f>
        <v>4</v>
      </c>
      <c r="U201" s="61">
        <f>+'Desmonte Infr. financiada'!U201+'Inversión 1 financiada'!U201+VÚ!U201+'Desmonte Infr. IAP'!U201+'TOTAL INVERSION IAP'!U201+'VÚ IAP'!U201+T201</f>
        <v>4</v>
      </c>
      <c r="V201" s="61">
        <f>+'Desmonte Infr. financiada'!V201+'Inversión 1 financiada'!V201+VÚ!V201+'Desmonte Infr. IAP'!V201+'TOTAL INVERSION IAP'!V201+'VÚ IAP'!V201+U201</f>
        <v>4</v>
      </c>
      <c r="W201" s="61">
        <f>+'Desmonte Infr. financiada'!W201+'Inversión 1 financiada'!W201+VÚ!W201+'Desmonte Infr. IAP'!W201+'TOTAL INVERSION IAP'!W201+'VÚ IAP'!W201+V201</f>
        <v>4</v>
      </c>
      <c r="X201" s="61">
        <f>+'Desmonte Infr. financiada'!X201+'Inversión 1 financiada'!X201+VÚ!X201+'Desmonte Infr. IAP'!X201+'TOTAL INVERSION IAP'!X201+'VÚ IAP'!X201+W201</f>
        <v>4</v>
      </c>
      <c r="Y201" s="61">
        <f>+'Desmonte Infr. financiada'!Y201+'Inversión 1 financiada'!Y201+VÚ!Y201+'Desmonte Infr. IAP'!Y201+'TOTAL INVERSION IAP'!Y201+'VÚ IAP'!Y201+X201</f>
        <v>4</v>
      </c>
      <c r="Z201" s="61">
        <f>+'Desmonte Infr. financiada'!Z201+'Inversión 1 financiada'!Z201+VÚ!Z201+'Desmonte Infr. IAP'!Z201+'TOTAL INVERSION IAP'!Z201+'VÚ IAP'!Z201+Y201</f>
        <v>4</v>
      </c>
      <c r="AA201" s="61">
        <f>+'Desmonte Infr. financiada'!AA201+'Inversión 1 financiada'!AA201+VÚ!AA201+'Desmonte Infr. IAP'!AA201+'TOTAL INVERSION IAP'!AA201+'VÚ IAP'!AA201+Z201</f>
        <v>4</v>
      </c>
      <c r="AB201" s="61">
        <f>+'Desmonte Infr. financiada'!AB201+'Inversión 1 financiada'!AB201+VÚ!AB201+'Desmonte Infr. IAP'!AB201+'TOTAL INVERSION IAP'!AB201+'VÚ IAP'!AB201+AA201</f>
        <v>4</v>
      </c>
      <c r="AC201" s="61">
        <f>+'Desmonte Infr. financiada'!AC201+'Inversión 1 financiada'!AC201+VÚ!AC201+'Desmonte Infr. IAP'!AC201+'TOTAL INVERSION IAP'!AC201+'VÚ IAP'!AC201+AB201</f>
        <v>4</v>
      </c>
      <c r="AD201" s="61">
        <f>+'Desmonte Infr. financiada'!AD201+'Inversión 1 financiada'!AD201+VÚ!AD201+'Desmonte Infr. IAP'!AD201+'TOTAL INVERSION IAP'!AD201+'VÚ IAP'!AD201+AC201</f>
        <v>4</v>
      </c>
      <c r="AE201" s="61">
        <f>+'Desmonte Infr. financiada'!AE201+'Inversión 1 financiada'!AE201+VÚ!AE201+'Desmonte Infr. IAP'!AE201+'TOTAL INVERSION IAP'!AE201+'VÚ IAP'!AE201+AD201</f>
        <v>4</v>
      </c>
      <c r="AF201" s="61">
        <f>+'Desmonte Infr. financiada'!AF201+'Inversión 1 financiada'!AF201+VÚ!AF201+'Desmonte Infr. IAP'!AF201+'TOTAL INVERSION IAP'!AF201+'VÚ IAP'!AF201+AE201</f>
        <v>4</v>
      </c>
      <c r="AG201" s="61">
        <f>+'Desmonte Infr. financiada'!AG201+'Inversión 1 financiada'!AG201+VÚ!AG201+'Desmonte Infr. IAP'!AG201+'TOTAL INVERSION IAP'!AG201+'VÚ IAP'!AG201+AF201</f>
        <v>4</v>
      </c>
      <c r="AH201" s="61">
        <f>+'Desmonte Infr. financiada'!AH201+'Inversión 1 financiada'!AH201+VÚ!AH201+'Desmonte Infr. IAP'!AH201+'TOTAL INVERSION IAP'!AH201+'VÚ IAP'!AH201+AG201</f>
        <v>4</v>
      </c>
      <c r="AI201" s="61">
        <f>+'Desmonte Infr. financiada'!AI201+'Inversión 1 financiada'!AI201+VÚ!AI201+'Desmonte Infr. IAP'!AI201+'TOTAL INVERSION IAP'!AI201+'VÚ IAP'!AI201+AH201</f>
        <v>4</v>
      </c>
      <c r="AJ201" s="61">
        <f>+'Desmonte Infr. financiada'!AJ201+'Inversión 1 financiada'!AJ201+VÚ!AJ201+'Desmonte Infr. IAP'!AJ201+'TOTAL INVERSION IAP'!AJ201+'VÚ IAP'!AJ201+AI201</f>
        <v>4</v>
      </c>
      <c r="AK201" s="61">
        <f>+'Desmonte Infr. financiada'!AK201+'Inversión 1 financiada'!AK201+VÚ!AK201+'Desmonte Infr. IAP'!AK201+'TOTAL INVERSION IAP'!AK201+'VÚ IAP'!AK201+AJ201</f>
        <v>4</v>
      </c>
    </row>
    <row r="202" spans="2:37" hidden="1" x14ac:dyDescent="0.25">
      <c r="B202" s="469" t="s">
        <v>628</v>
      </c>
      <c r="C202" s="62" t="str">
        <f>+VLOOKUP(B202,'resumen UCAP'!$A$5:$O$329,2,0)</f>
        <v>UCAP Luminaria LED 150 W</v>
      </c>
      <c r="D202" s="63">
        <f>+'Desmonte Infr. financiada'!D202</f>
        <v>150</v>
      </c>
      <c r="E202" s="63" t="str">
        <f>+VLOOKUP(B202,'resumen UCAP'!$A$5:$O$329,3,0)</f>
        <v>Un</v>
      </c>
      <c r="F202" s="64">
        <f>+VLOOKUP(B202,'resumen UCAP'!$A$5:$O$329,15,0)</f>
        <v>2005414.9504271999</v>
      </c>
      <c r="G202" s="61"/>
      <c r="H202" s="61">
        <f>+'Desmonte Infr. financiada'!H202+'Inversión 1 financiada'!H202+VÚ!H202+'Desmonte Infr. IAP'!H202+'TOTAL INVERSION IAP'!H202+'VÚ IAP'!H202+G202</f>
        <v>11</v>
      </c>
      <c r="I202" s="475">
        <f>+'Desmonte Infr. financiada'!I202+'Inversión 1 financiada'!I202+VÚ!I202+'Desmonte Infr. IAP'!I202+'TOTAL INVERSION IAP'!I202+'VÚ IAP'!I202+H202</f>
        <v>11</v>
      </c>
      <c r="J202" s="61">
        <f>+'Desmonte Infr. financiada'!J202+'Inversión 1 financiada'!J202+VÚ!J202+'Desmonte Infr. IAP'!J202+'TOTAL INVERSION IAP'!J202+'VÚ IAP'!J202+I202</f>
        <v>11</v>
      </c>
      <c r="K202" s="61">
        <f>+'Desmonte Infr. financiada'!K202+'Inversión 1 financiada'!K202+VÚ!K202+'Desmonte Infr. IAP'!K202+'TOTAL INVERSION IAP'!K202+'VÚ IAP'!K202+J202</f>
        <v>11</v>
      </c>
      <c r="L202" s="61">
        <f>+'Desmonte Infr. financiada'!L202+'Inversión 1 financiada'!L202+VÚ!L202+'Desmonte Infr. IAP'!L202+'TOTAL INVERSION IAP'!L202+'VÚ IAP'!L202+K202</f>
        <v>11</v>
      </c>
      <c r="M202" s="61">
        <f>+'Desmonte Infr. financiada'!M202+'Inversión 1 financiada'!M202+VÚ!M202+'Desmonte Infr. IAP'!M202+'TOTAL INVERSION IAP'!M202+'VÚ IAP'!M202+L202</f>
        <v>11</v>
      </c>
      <c r="N202" s="61">
        <f>+'Desmonte Infr. financiada'!N202+'Inversión 1 financiada'!N202+VÚ!N202+'Desmonte Infr. IAP'!N202+'TOTAL INVERSION IAP'!N202+'VÚ IAP'!N202+M202</f>
        <v>11</v>
      </c>
      <c r="O202" s="61">
        <f>+'Desmonte Infr. financiada'!O202+'Inversión 1 financiada'!O202+VÚ!O202+'Desmonte Infr. IAP'!O202+'TOTAL INVERSION IAP'!O202+'VÚ IAP'!O202+N202</f>
        <v>11</v>
      </c>
      <c r="P202" s="61">
        <f>+'Desmonte Infr. financiada'!P202+'Inversión 1 financiada'!P202+VÚ!P202+'Desmonte Infr. IAP'!P202+'TOTAL INVERSION IAP'!P202+'VÚ IAP'!P202+O202</f>
        <v>11</v>
      </c>
      <c r="Q202" s="61">
        <f>+'Desmonte Infr. financiada'!Q202+'Inversión 1 financiada'!Q202+VÚ!Q202+'Desmonte Infr. IAP'!Q202+'TOTAL INVERSION IAP'!Q202+'VÚ IAP'!Q202+P202</f>
        <v>11</v>
      </c>
      <c r="R202" s="61">
        <f>+'Desmonte Infr. financiada'!R202+'Inversión 1 financiada'!R202+VÚ!R202+'Desmonte Infr. IAP'!R202+'TOTAL INVERSION IAP'!R202+'VÚ IAP'!R202+Q202</f>
        <v>11</v>
      </c>
      <c r="S202" s="61">
        <f>+'Desmonte Infr. financiada'!S202+'Inversión 1 financiada'!S202+VÚ!S202+'Desmonte Infr. IAP'!S202+'TOTAL INVERSION IAP'!S202+'VÚ IAP'!S202+R202</f>
        <v>11</v>
      </c>
      <c r="T202" s="61">
        <f>+'Desmonte Infr. financiada'!T202+'Inversión 1 financiada'!T202+VÚ!T202+'Desmonte Infr. IAP'!T202+'TOTAL INVERSION IAP'!T202+'VÚ IAP'!T202+S202</f>
        <v>11</v>
      </c>
      <c r="U202" s="61">
        <f>+'Desmonte Infr. financiada'!U202+'Inversión 1 financiada'!U202+VÚ!U202+'Desmonte Infr. IAP'!U202+'TOTAL INVERSION IAP'!U202+'VÚ IAP'!U202+T202</f>
        <v>11</v>
      </c>
      <c r="V202" s="61">
        <f>+'Desmonte Infr. financiada'!V202+'Inversión 1 financiada'!V202+VÚ!V202+'Desmonte Infr. IAP'!V202+'TOTAL INVERSION IAP'!V202+'VÚ IAP'!V202+U202</f>
        <v>11</v>
      </c>
      <c r="W202" s="61">
        <f>+'Desmonte Infr. financiada'!W202+'Inversión 1 financiada'!W202+VÚ!W202+'Desmonte Infr. IAP'!W202+'TOTAL INVERSION IAP'!W202+'VÚ IAP'!W202+V202</f>
        <v>11</v>
      </c>
      <c r="X202" s="61">
        <f>+'Desmonte Infr. financiada'!X202+'Inversión 1 financiada'!X202+VÚ!X202+'Desmonte Infr. IAP'!X202+'TOTAL INVERSION IAP'!X202+'VÚ IAP'!X202+W202</f>
        <v>11</v>
      </c>
      <c r="Y202" s="61">
        <f>+'Desmonte Infr. financiada'!Y202+'Inversión 1 financiada'!Y202+VÚ!Y202+'Desmonte Infr. IAP'!Y202+'TOTAL INVERSION IAP'!Y202+'VÚ IAP'!Y202+X202</f>
        <v>11</v>
      </c>
      <c r="Z202" s="61">
        <f>+'Desmonte Infr. financiada'!Z202+'Inversión 1 financiada'!Z202+VÚ!Z202+'Desmonte Infr. IAP'!Z202+'TOTAL INVERSION IAP'!Z202+'VÚ IAP'!Z202+Y202</f>
        <v>11</v>
      </c>
      <c r="AA202" s="61">
        <f>+'Desmonte Infr. financiada'!AA202+'Inversión 1 financiada'!AA202+VÚ!AA202+'Desmonte Infr. IAP'!AA202+'TOTAL INVERSION IAP'!AA202+'VÚ IAP'!AA202+Z202</f>
        <v>11</v>
      </c>
      <c r="AB202" s="61">
        <f>+'Desmonte Infr. financiada'!AB202+'Inversión 1 financiada'!AB202+VÚ!AB202+'Desmonte Infr. IAP'!AB202+'TOTAL INVERSION IAP'!AB202+'VÚ IAP'!AB202+AA202</f>
        <v>11</v>
      </c>
      <c r="AC202" s="61">
        <f>+'Desmonte Infr. financiada'!AC202+'Inversión 1 financiada'!AC202+VÚ!AC202+'Desmonte Infr. IAP'!AC202+'TOTAL INVERSION IAP'!AC202+'VÚ IAP'!AC202+AB202</f>
        <v>11</v>
      </c>
      <c r="AD202" s="61">
        <f>+'Desmonte Infr. financiada'!AD202+'Inversión 1 financiada'!AD202+VÚ!AD202+'Desmonte Infr. IAP'!AD202+'TOTAL INVERSION IAP'!AD202+'VÚ IAP'!AD202+AC202</f>
        <v>11</v>
      </c>
      <c r="AE202" s="61">
        <f>+'Desmonte Infr. financiada'!AE202+'Inversión 1 financiada'!AE202+VÚ!AE202+'Desmonte Infr. IAP'!AE202+'TOTAL INVERSION IAP'!AE202+'VÚ IAP'!AE202+AD202</f>
        <v>11</v>
      </c>
      <c r="AF202" s="61">
        <f>+'Desmonte Infr. financiada'!AF202+'Inversión 1 financiada'!AF202+VÚ!AF202+'Desmonte Infr. IAP'!AF202+'TOTAL INVERSION IAP'!AF202+'VÚ IAP'!AF202+AE202</f>
        <v>11</v>
      </c>
      <c r="AG202" s="61">
        <f>+'Desmonte Infr. financiada'!AG202+'Inversión 1 financiada'!AG202+VÚ!AG202+'Desmonte Infr. IAP'!AG202+'TOTAL INVERSION IAP'!AG202+'VÚ IAP'!AG202+AF202</f>
        <v>11</v>
      </c>
      <c r="AH202" s="61">
        <f>+'Desmonte Infr. financiada'!AH202+'Inversión 1 financiada'!AH202+VÚ!AH202+'Desmonte Infr. IAP'!AH202+'TOTAL INVERSION IAP'!AH202+'VÚ IAP'!AH202+AG202</f>
        <v>11</v>
      </c>
      <c r="AI202" s="61">
        <f>+'Desmonte Infr. financiada'!AI202+'Inversión 1 financiada'!AI202+VÚ!AI202+'Desmonte Infr. IAP'!AI202+'TOTAL INVERSION IAP'!AI202+'VÚ IAP'!AI202+AH202</f>
        <v>11</v>
      </c>
      <c r="AJ202" s="61">
        <f>+'Desmonte Infr. financiada'!AJ202+'Inversión 1 financiada'!AJ202+VÚ!AJ202+'Desmonte Infr. IAP'!AJ202+'TOTAL INVERSION IAP'!AJ202+'VÚ IAP'!AJ202+AI202</f>
        <v>11</v>
      </c>
      <c r="AK202" s="61">
        <f>+'Desmonte Infr. financiada'!AK202+'Inversión 1 financiada'!AK202+VÚ!AK202+'Desmonte Infr. IAP'!AK202+'TOTAL INVERSION IAP'!AK202+'VÚ IAP'!AK202+AJ202</f>
        <v>11</v>
      </c>
    </row>
    <row r="203" spans="2:37" hidden="1" x14ac:dyDescent="0.25">
      <c r="B203" s="469" t="s">
        <v>629</v>
      </c>
      <c r="C203" s="62" t="str">
        <f>+VLOOKUP(B203,'resumen UCAP'!$A$5:$O$329,2,0)</f>
        <v>UCAP Luminaria LED 30W</v>
      </c>
      <c r="D203" s="63">
        <f>+'Desmonte Infr. financiada'!D203</f>
        <v>30</v>
      </c>
      <c r="E203" s="63" t="str">
        <f>+VLOOKUP(B203,'resumen UCAP'!$A$5:$O$329,3,0)</f>
        <v>Un</v>
      </c>
      <c r="F203" s="64">
        <f>+VLOOKUP(B203,'resumen UCAP'!$A$5:$O$329,15,0)</f>
        <v>1084525.0643916</v>
      </c>
      <c r="G203" s="61"/>
      <c r="H203" s="61">
        <f>+'Desmonte Infr. financiada'!H203+'Inversión 1 financiada'!H203+VÚ!H203+'Desmonte Infr. IAP'!H203+'TOTAL INVERSION IAP'!H203+'VÚ IAP'!H203+G203</f>
        <v>8</v>
      </c>
      <c r="I203" s="475">
        <f>+'Desmonte Infr. financiada'!I203+'Inversión 1 financiada'!I203+VÚ!I203+'Desmonte Infr. IAP'!I203+'TOTAL INVERSION IAP'!I203+'VÚ IAP'!I203+H203</f>
        <v>8</v>
      </c>
      <c r="J203" s="61">
        <f>+'Desmonte Infr. financiada'!J203+'Inversión 1 financiada'!J203+VÚ!J203+'Desmonte Infr. IAP'!J203+'TOTAL INVERSION IAP'!J203+'VÚ IAP'!J203+I203</f>
        <v>8</v>
      </c>
      <c r="K203" s="61">
        <f>+'Desmonte Infr. financiada'!K203+'Inversión 1 financiada'!K203+VÚ!K203+'Desmonte Infr. IAP'!K203+'TOTAL INVERSION IAP'!K203+'VÚ IAP'!K203+J203</f>
        <v>8</v>
      </c>
      <c r="L203" s="61">
        <f>+'Desmonte Infr. financiada'!L203+'Inversión 1 financiada'!L203+VÚ!L203+'Desmonte Infr. IAP'!L203+'TOTAL INVERSION IAP'!L203+'VÚ IAP'!L203+K203</f>
        <v>8</v>
      </c>
      <c r="M203" s="61">
        <f>+'Desmonte Infr. financiada'!M203+'Inversión 1 financiada'!M203+VÚ!M203+'Desmonte Infr. IAP'!M203+'TOTAL INVERSION IAP'!M203+'VÚ IAP'!M203+L203</f>
        <v>8</v>
      </c>
      <c r="N203" s="61">
        <f>+'Desmonte Infr. financiada'!N203+'Inversión 1 financiada'!N203+VÚ!N203+'Desmonte Infr. IAP'!N203+'TOTAL INVERSION IAP'!N203+'VÚ IAP'!N203+M203</f>
        <v>8</v>
      </c>
      <c r="O203" s="61">
        <f>+'Desmonte Infr. financiada'!O203+'Inversión 1 financiada'!O203+VÚ!O203+'Desmonte Infr. IAP'!O203+'TOTAL INVERSION IAP'!O203+'VÚ IAP'!O203+N203</f>
        <v>8</v>
      </c>
      <c r="P203" s="61">
        <f>+'Desmonte Infr. financiada'!P203+'Inversión 1 financiada'!P203+VÚ!P203+'Desmonte Infr. IAP'!P203+'TOTAL INVERSION IAP'!P203+'VÚ IAP'!P203+O203</f>
        <v>8</v>
      </c>
      <c r="Q203" s="61">
        <f>+'Desmonte Infr. financiada'!Q203+'Inversión 1 financiada'!Q203+VÚ!Q203+'Desmonte Infr. IAP'!Q203+'TOTAL INVERSION IAP'!Q203+'VÚ IAP'!Q203+P203</f>
        <v>8</v>
      </c>
      <c r="R203" s="61">
        <f>+'Desmonte Infr. financiada'!R203+'Inversión 1 financiada'!R203+VÚ!R203+'Desmonte Infr. IAP'!R203+'TOTAL INVERSION IAP'!R203+'VÚ IAP'!R203+Q203</f>
        <v>8</v>
      </c>
      <c r="S203" s="61">
        <f>+'Desmonte Infr. financiada'!S203+'Inversión 1 financiada'!S203+VÚ!S203+'Desmonte Infr. IAP'!S203+'TOTAL INVERSION IAP'!S203+'VÚ IAP'!S203+R203</f>
        <v>8</v>
      </c>
      <c r="T203" s="61">
        <f>+'Desmonte Infr. financiada'!T203+'Inversión 1 financiada'!T203+VÚ!T203+'Desmonte Infr. IAP'!T203+'TOTAL INVERSION IAP'!T203+'VÚ IAP'!T203+S203</f>
        <v>8</v>
      </c>
      <c r="U203" s="61">
        <f>+'Desmonte Infr. financiada'!U203+'Inversión 1 financiada'!U203+VÚ!U203+'Desmonte Infr. IAP'!U203+'TOTAL INVERSION IAP'!U203+'VÚ IAP'!U203+T203</f>
        <v>8</v>
      </c>
      <c r="V203" s="61">
        <f>+'Desmonte Infr. financiada'!V203+'Inversión 1 financiada'!V203+VÚ!V203+'Desmonte Infr. IAP'!V203+'TOTAL INVERSION IAP'!V203+'VÚ IAP'!V203+U203</f>
        <v>8</v>
      </c>
      <c r="W203" s="61">
        <f>+'Desmonte Infr. financiada'!W203+'Inversión 1 financiada'!W203+VÚ!W203+'Desmonte Infr. IAP'!W203+'TOTAL INVERSION IAP'!W203+'VÚ IAP'!W203+V203</f>
        <v>8</v>
      </c>
      <c r="X203" s="61">
        <f>+'Desmonte Infr. financiada'!X203+'Inversión 1 financiada'!X203+VÚ!X203+'Desmonte Infr. IAP'!X203+'TOTAL INVERSION IAP'!X203+'VÚ IAP'!X203+W203</f>
        <v>8</v>
      </c>
      <c r="Y203" s="61">
        <f>+'Desmonte Infr. financiada'!Y203+'Inversión 1 financiada'!Y203+VÚ!Y203+'Desmonte Infr. IAP'!Y203+'TOTAL INVERSION IAP'!Y203+'VÚ IAP'!Y203+X203</f>
        <v>8</v>
      </c>
      <c r="Z203" s="61">
        <f>+'Desmonte Infr. financiada'!Z203+'Inversión 1 financiada'!Z203+VÚ!Z203+'Desmonte Infr. IAP'!Z203+'TOTAL INVERSION IAP'!Z203+'VÚ IAP'!Z203+Y203</f>
        <v>8</v>
      </c>
      <c r="AA203" s="61">
        <f>+'Desmonte Infr. financiada'!AA203+'Inversión 1 financiada'!AA203+VÚ!AA203+'Desmonte Infr. IAP'!AA203+'TOTAL INVERSION IAP'!AA203+'VÚ IAP'!AA203+Z203</f>
        <v>8</v>
      </c>
      <c r="AB203" s="61">
        <f>+'Desmonte Infr. financiada'!AB203+'Inversión 1 financiada'!AB203+VÚ!AB203+'Desmonte Infr. IAP'!AB203+'TOTAL INVERSION IAP'!AB203+'VÚ IAP'!AB203+AA203</f>
        <v>8</v>
      </c>
      <c r="AC203" s="61">
        <f>+'Desmonte Infr. financiada'!AC203+'Inversión 1 financiada'!AC203+VÚ!AC203+'Desmonte Infr. IAP'!AC203+'TOTAL INVERSION IAP'!AC203+'VÚ IAP'!AC203+AB203</f>
        <v>8</v>
      </c>
      <c r="AD203" s="61">
        <f>+'Desmonte Infr. financiada'!AD203+'Inversión 1 financiada'!AD203+VÚ!AD203+'Desmonte Infr. IAP'!AD203+'TOTAL INVERSION IAP'!AD203+'VÚ IAP'!AD203+AC203</f>
        <v>8</v>
      </c>
      <c r="AE203" s="61">
        <f>+'Desmonte Infr. financiada'!AE203+'Inversión 1 financiada'!AE203+VÚ!AE203+'Desmonte Infr. IAP'!AE203+'TOTAL INVERSION IAP'!AE203+'VÚ IAP'!AE203+AD203</f>
        <v>8</v>
      </c>
      <c r="AF203" s="61">
        <f>+'Desmonte Infr. financiada'!AF203+'Inversión 1 financiada'!AF203+VÚ!AF203+'Desmonte Infr. IAP'!AF203+'TOTAL INVERSION IAP'!AF203+'VÚ IAP'!AF203+AE203</f>
        <v>8</v>
      </c>
      <c r="AG203" s="61">
        <f>+'Desmonte Infr. financiada'!AG203+'Inversión 1 financiada'!AG203+VÚ!AG203+'Desmonte Infr. IAP'!AG203+'TOTAL INVERSION IAP'!AG203+'VÚ IAP'!AG203+AF203</f>
        <v>8</v>
      </c>
      <c r="AH203" s="61">
        <f>+'Desmonte Infr. financiada'!AH203+'Inversión 1 financiada'!AH203+VÚ!AH203+'Desmonte Infr. IAP'!AH203+'TOTAL INVERSION IAP'!AH203+'VÚ IAP'!AH203+AG203</f>
        <v>8</v>
      </c>
      <c r="AI203" s="61">
        <f>+'Desmonte Infr. financiada'!AI203+'Inversión 1 financiada'!AI203+VÚ!AI203+'Desmonte Infr. IAP'!AI203+'TOTAL INVERSION IAP'!AI203+'VÚ IAP'!AI203+AH203</f>
        <v>8</v>
      </c>
      <c r="AJ203" s="61">
        <f>+'Desmonte Infr. financiada'!AJ203+'Inversión 1 financiada'!AJ203+VÚ!AJ203+'Desmonte Infr. IAP'!AJ203+'TOTAL INVERSION IAP'!AJ203+'VÚ IAP'!AJ203+AI203</f>
        <v>8</v>
      </c>
      <c r="AK203" s="61">
        <f>+'Desmonte Infr. financiada'!AK203+'Inversión 1 financiada'!AK203+VÚ!AK203+'Desmonte Infr. IAP'!AK203+'TOTAL INVERSION IAP'!AK203+'VÚ IAP'!AK203+AJ203</f>
        <v>8</v>
      </c>
    </row>
    <row r="204" spans="2:37" hidden="1" x14ac:dyDescent="0.25">
      <c r="B204" s="469" t="s">
        <v>630</v>
      </c>
      <c r="C204" s="62" t="str">
        <f>+VLOOKUP(B204,'resumen UCAP'!$A$5:$O$329,2,0)</f>
        <v>UCAP Luminaria LED 60W</v>
      </c>
      <c r="D204" s="63">
        <f>+'Desmonte Infr. financiada'!D204</f>
        <v>60</v>
      </c>
      <c r="E204" s="63" t="str">
        <f>+VLOOKUP(B204,'resumen UCAP'!$A$5:$O$329,3,0)</f>
        <v>Un</v>
      </c>
      <c r="F204" s="64">
        <f>+VLOOKUP(B204,'resumen UCAP'!$A$5:$O$329,15,0)</f>
        <v>1467393.3683915995</v>
      </c>
      <c r="G204" s="61"/>
      <c r="H204" s="61">
        <f>+'Desmonte Infr. financiada'!H204+'Inversión 1 financiada'!H204+VÚ!H204+'Desmonte Infr. IAP'!H204+'TOTAL INVERSION IAP'!H204+'VÚ IAP'!H204+G204</f>
        <v>39</v>
      </c>
      <c r="I204" s="475">
        <f>+'Desmonte Infr. financiada'!I204+'Inversión 1 financiada'!I204+VÚ!I204+'Desmonte Infr. IAP'!I204+'TOTAL INVERSION IAP'!I204+'VÚ IAP'!I204+H204</f>
        <v>39</v>
      </c>
      <c r="J204" s="61">
        <f>+'Desmonte Infr. financiada'!J204+'Inversión 1 financiada'!J204+VÚ!J204+'Desmonte Infr. IAP'!J204+'TOTAL INVERSION IAP'!J204+'VÚ IAP'!J204+I204</f>
        <v>39</v>
      </c>
      <c r="K204" s="61">
        <f>+'Desmonte Infr. financiada'!K204+'Inversión 1 financiada'!K204+VÚ!K204+'Desmonte Infr. IAP'!K204+'TOTAL INVERSION IAP'!K204+'VÚ IAP'!K204+J204</f>
        <v>39</v>
      </c>
      <c r="L204" s="61">
        <f>+'Desmonte Infr. financiada'!L204+'Inversión 1 financiada'!L204+VÚ!L204+'Desmonte Infr. IAP'!L204+'TOTAL INVERSION IAP'!L204+'VÚ IAP'!L204+K204</f>
        <v>39</v>
      </c>
      <c r="M204" s="61">
        <f>+'Desmonte Infr. financiada'!M204+'Inversión 1 financiada'!M204+VÚ!M204+'Desmonte Infr. IAP'!M204+'TOTAL INVERSION IAP'!M204+'VÚ IAP'!M204+L204</f>
        <v>39</v>
      </c>
      <c r="N204" s="61">
        <f>+'Desmonte Infr. financiada'!N204+'Inversión 1 financiada'!N204+VÚ!N204+'Desmonte Infr. IAP'!N204+'TOTAL INVERSION IAP'!N204+'VÚ IAP'!N204+M204</f>
        <v>39</v>
      </c>
      <c r="O204" s="61">
        <f>+'Desmonte Infr. financiada'!O204+'Inversión 1 financiada'!O204+VÚ!O204+'Desmonte Infr. IAP'!O204+'TOTAL INVERSION IAP'!O204+'VÚ IAP'!O204+N204</f>
        <v>39</v>
      </c>
      <c r="P204" s="61">
        <f>+'Desmonte Infr. financiada'!P204+'Inversión 1 financiada'!P204+VÚ!P204+'Desmonte Infr. IAP'!P204+'TOTAL INVERSION IAP'!P204+'VÚ IAP'!P204+O204</f>
        <v>39</v>
      </c>
      <c r="Q204" s="61">
        <f>+'Desmonte Infr. financiada'!Q204+'Inversión 1 financiada'!Q204+VÚ!Q204+'Desmonte Infr. IAP'!Q204+'TOTAL INVERSION IAP'!Q204+'VÚ IAP'!Q204+P204</f>
        <v>39</v>
      </c>
      <c r="R204" s="61">
        <f>+'Desmonte Infr. financiada'!R204+'Inversión 1 financiada'!R204+VÚ!R204+'Desmonte Infr. IAP'!R204+'TOTAL INVERSION IAP'!R204+'VÚ IAP'!R204+Q204</f>
        <v>39</v>
      </c>
      <c r="S204" s="61">
        <f>+'Desmonte Infr. financiada'!S204+'Inversión 1 financiada'!S204+VÚ!S204+'Desmonte Infr. IAP'!S204+'TOTAL INVERSION IAP'!S204+'VÚ IAP'!S204+R204</f>
        <v>39</v>
      </c>
      <c r="T204" s="61">
        <f>+'Desmonte Infr. financiada'!T204+'Inversión 1 financiada'!T204+VÚ!T204+'Desmonte Infr. IAP'!T204+'TOTAL INVERSION IAP'!T204+'VÚ IAP'!T204+S204</f>
        <v>39</v>
      </c>
      <c r="U204" s="61">
        <f>+'Desmonte Infr. financiada'!U204+'Inversión 1 financiada'!U204+VÚ!U204+'Desmonte Infr. IAP'!U204+'TOTAL INVERSION IAP'!U204+'VÚ IAP'!U204+T204</f>
        <v>39</v>
      </c>
      <c r="V204" s="61">
        <f>+'Desmonte Infr. financiada'!V204+'Inversión 1 financiada'!V204+VÚ!V204+'Desmonte Infr. IAP'!V204+'TOTAL INVERSION IAP'!V204+'VÚ IAP'!V204+U204</f>
        <v>39</v>
      </c>
      <c r="W204" s="61">
        <f>+'Desmonte Infr. financiada'!W204+'Inversión 1 financiada'!W204+VÚ!W204+'Desmonte Infr. IAP'!W204+'TOTAL INVERSION IAP'!W204+'VÚ IAP'!W204+V204</f>
        <v>39</v>
      </c>
      <c r="X204" s="61">
        <f>+'Desmonte Infr. financiada'!X204+'Inversión 1 financiada'!X204+VÚ!X204+'Desmonte Infr. IAP'!X204+'TOTAL INVERSION IAP'!X204+'VÚ IAP'!X204+W204</f>
        <v>39</v>
      </c>
      <c r="Y204" s="61">
        <f>+'Desmonte Infr. financiada'!Y204+'Inversión 1 financiada'!Y204+VÚ!Y204+'Desmonte Infr. IAP'!Y204+'TOTAL INVERSION IAP'!Y204+'VÚ IAP'!Y204+X204</f>
        <v>39</v>
      </c>
      <c r="Z204" s="61">
        <f>+'Desmonte Infr. financiada'!Z204+'Inversión 1 financiada'!Z204+VÚ!Z204+'Desmonte Infr. IAP'!Z204+'TOTAL INVERSION IAP'!Z204+'VÚ IAP'!Z204+Y204</f>
        <v>39</v>
      </c>
      <c r="AA204" s="61">
        <f>+'Desmonte Infr. financiada'!AA204+'Inversión 1 financiada'!AA204+VÚ!AA204+'Desmonte Infr. IAP'!AA204+'TOTAL INVERSION IAP'!AA204+'VÚ IAP'!AA204+Z204</f>
        <v>39</v>
      </c>
      <c r="AB204" s="61">
        <f>+'Desmonte Infr. financiada'!AB204+'Inversión 1 financiada'!AB204+VÚ!AB204+'Desmonte Infr. IAP'!AB204+'TOTAL INVERSION IAP'!AB204+'VÚ IAP'!AB204+AA204</f>
        <v>39</v>
      </c>
      <c r="AC204" s="61">
        <f>+'Desmonte Infr. financiada'!AC204+'Inversión 1 financiada'!AC204+VÚ!AC204+'Desmonte Infr. IAP'!AC204+'TOTAL INVERSION IAP'!AC204+'VÚ IAP'!AC204+AB204</f>
        <v>39</v>
      </c>
      <c r="AD204" s="61">
        <f>+'Desmonte Infr. financiada'!AD204+'Inversión 1 financiada'!AD204+VÚ!AD204+'Desmonte Infr. IAP'!AD204+'TOTAL INVERSION IAP'!AD204+'VÚ IAP'!AD204+AC204</f>
        <v>39</v>
      </c>
      <c r="AE204" s="61">
        <f>+'Desmonte Infr. financiada'!AE204+'Inversión 1 financiada'!AE204+VÚ!AE204+'Desmonte Infr. IAP'!AE204+'TOTAL INVERSION IAP'!AE204+'VÚ IAP'!AE204+AD204</f>
        <v>39</v>
      </c>
      <c r="AF204" s="61">
        <f>+'Desmonte Infr. financiada'!AF204+'Inversión 1 financiada'!AF204+VÚ!AF204+'Desmonte Infr. IAP'!AF204+'TOTAL INVERSION IAP'!AF204+'VÚ IAP'!AF204+AE204</f>
        <v>39</v>
      </c>
      <c r="AG204" s="61">
        <f>+'Desmonte Infr. financiada'!AG204+'Inversión 1 financiada'!AG204+VÚ!AG204+'Desmonte Infr. IAP'!AG204+'TOTAL INVERSION IAP'!AG204+'VÚ IAP'!AG204+AF204</f>
        <v>39</v>
      </c>
      <c r="AH204" s="61">
        <f>+'Desmonte Infr. financiada'!AH204+'Inversión 1 financiada'!AH204+VÚ!AH204+'Desmonte Infr. IAP'!AH204+'TOTAL INVERSION IAP'!AH204+'VÚ IAP'!AH204+AG204</f>
        <v>39</v>
      </c>
      <c r="AI204" s="61">
        <f>+'Desmonte Infr. financiada'!AI204+'Inversión 1 financiada'!AI204+VÚ!AI204+'Desmonte Infr. IAP'!AI204+'TOTAL INVERSION IAP'!AI204+'VÚ IAP'!AI204+AH204</f>
        <v>39</v>
      </c>
      <c r="AJ204" s="61">
        <f>+'Desmonte Infr. financiada'!AJ204+'Inversión 1 financiada'!AJ204+VÚ!AJ204+'Desmonte Infr. IAP'!AJ204+'TOTAL INVERSION IAP'!AJ204+'VÚ IAP'!AJ204+AI204</f>
        <v>39</v>
      </c>
      <c r="AK204" s="61">
        <f>+'Desmonte Infr. financiada'!AK204+'Inversión 1 financiada'!AK204+VÚ!AK204+'Desmonte Infr. IAP'!AK204+'TOTAL INVERSION IAP'!AK204+'VÚ IAP'!AK204+AJ204</f>
        <v>39</v>
      </c>
    </row>
    <row r="205" spans="2:37" hidden="1" x14ac:dyDescent="0.25">
      <c r="B205" s="469" t="s">
        <v>535</v>
      </c>
      <c r="C205" s="62" t="str">
        <f>+VLOOKUP(B205,'resumen UCAP'!$A$5:$O$329,2,0)</f>
        <v>UCAP Luminaria LED 90W</v>
      </c>
      <c r="D205" s="63">
        <f>+'Desmonte Infr. financiada'!D205</f>
        <v>80</v>
      </c>
      <c r="E205" s="63" t="str">
        <f>+VLOOKUP(B205,'resumen UCAP'!$A$5:$O$329,3,0)</f>
        <v>Un</v>
      </c>
      <c r="F205" s="64">
        <f>+VLOOKUP(B205,'resumen UCAP'!$A$5:$O$329,15,0)</f>
        <v>1582253.8595916</v>
      </c>
      <c r="G205" s="61"/>
      <c r="H205" s="61">
        <f>+'Desmonte Infr. financiada'!H205+'Inversión 1 financiada'!H205+VÚ!H205+'Desmonte Infr. IAP'!H205+'TOTAL INVERSION IAP'!H205+'VÚ IAP'!H205+G205</f>
        <v>6</v>
      </c>
      <c r="I205" s="475">
        <f>+'Desmonte Infr. financiada'!I205+'Inversión 1 financiada'!I205+VÚ!I205+'Desmonte Infr. IAP'!I205+'TOTAL INVERSION IAP'!I205+'VÚ IAP'!I205+H205</f>
        <v>6</v>
      </c>
      <c r="J205" s="61">
        <f>+'Desmonte Infr. financiada'!J205+'Inversión 1 financiada'!J205+VÚ!J205+'Desmonte Infr. IAP'!J205+'TOTAL INVERSION IAP'!J205+'VÚ IAP'!J205+I205</f>
        <v>6</v>
      </c>
      <c r="K205" s="61">
        <f>+'Desmonte Infr. financiada'!K205+'Inversión 1 financiada'!K205+VÚ!K205+'Desmonte Infr. IAP'!K205+'TOTAL INVERSION IAP'!K205+'VÚ IAP'!K205+J205</f>
        <v>6</v>
      </c>
      <c r="L205" s="61">
        <f>+'Desmonte Infr. financiada'!L205+'Inversión 1 financiada'!L205+VÚ!L205+'Desmonte Infr. IAP'!L205+'TOTAL INVERSION IAP'!L205+'VÚ IAP'!L205+K205</f>
        <v>6</v>
      </c>
      <c r="M205" s="61">
        <f>+'Desmonte Infr. financiada'!M205+'Inversión 1 financiada'!M205+VÚ!M205+'Desmonte Infr. IAP'!M205+'TOTAL INVERSION IAP'!M205+'VÚ IAP'!M205+L205</f>
        <v>6</v>
      </c>
      <c r="N205" s="61">
        <f>+'Desmonte Infr. financiada'!N205+'Inversión 1 financiada'!N205+VÚ!N205+'Desmonte Infr. IAP'!N205+'TOTAL INVERSION IAP'!N205+'VÚ IAP'!N205+M205</f>
        <v>6</v>
      </c>
      <c r="O205" s="61">
        <f>+'Desmonte Infr. financiada'!O205+'Inversión 1 financiada'!O205+VÚ!O205+'Desmonte Infr. IAP'!O205+'TOTAL INVERSION IAP'!O205+'VÚ IAP'!O205+N205</f>
        <v>6</v>
      </c>
      <c r="P205" s="61">
        <f>+'Desmonte Infr. financiada'!P205+'Inversión 1 financiada'!P205+VÚ!P205+'Desmonte Infr. IAP'!P205+'TOTAL INVERSION IAP'!P205+'VÚ IAP'!P205+O205</f>
        <v>6</v>
      </c>
      <c r="Q205" s="61">
        <f>+'Desmonte Infr. financiada'!Q205+'Inversión 1 financiada'!Q205+VÚ!Q205+'Desmonte Infr. IAP'!Q205+'TOTAL INVERSION IAP'!Q205+'VÚ IAP'!Q205+P205</f>
        <v>6</v>
      </c>
      <c r="R205" s="61">
        <f>+'Desmonte Infr. financiada'!R205+'Inversión 1 financiada'!R205+VÚ!R205+'Desmonte Infr. IAP'!R205+'TOTAL INVERSION IAP'!R205+'VÚ IAP'!R205+Q205</f>
        <v>6</v>
      </c>
      <c r="S205" s="61">
        <f>+'Desmonte Infr. financiada'!S205+'Inversión 1 financiada'!S205+VÚ!S205+'Desmonte Infr. IAP'!S205+'TOTAL INVERSION IAP'!S205+'VÚ IAP'!S205+R205</f>
        <v>6</v>
      </c>
      <c r="T205" s="61">
        <f>+'Desmonte Infr. financiada'!T205+'Inversión 1 financiada'!T205+VÚ!T205+'Desmonte Infr. IAP'!T205+'TOTAL INVERSION IAP'!T205+'VÚ IAP'!T205+S205</f>
        <v>6</v>
      </c>
      <c r="U205" s="61">
        <f>+'Desmonte Infr. financiada'!U205+'Inversión 1 financiada'!U205+VÚ!U205+'Desmonte Infr. IAP'!U205+'TOTAL INVERSION IAP'!U205+'VÚ IAP'!U205+T205</f>
        <v>6</v>
      </c>
      <c r="V205" s="61">
        <f>+'Desmonte Infr. financiada'!V205+'Inversión 1 financiada'!V205+VÚ!V205+'Desmonte Infr. IAP'!V205+'TOTAL INVERSION IAP'!V205+'VÚ IAP'!V205+U205</f>
        <v>6</v>
      </c>
      <c r="W205" s="61">
        <f>+'Desmonte Infr. financiada'!W205+'Inversión 1 financiada'!W205+VÚ!W205+'Desmonte Infr. IAP'!W205+'TOTAL INVERSION IAP'!W205+'VÚ IAP'!W205+V205</f>
        <v>6</v>
      </c>
      <c r="X205" s="61">
        <f>+'Desmonte Infr. financiada'!X205+'Inversión 1 financiada'!X205+VÚ!X205+'Desmonte Infr. IAP'!X205+'TOTAL INVERSION IAP'!X205+'VÚ IAP'!X205+W205</f>
        <v>6</v>
      </c>
      <c r="Y205" s="61">
        <f>+'Desmonte Infr. financiada'!Y205+'Inversión 1 financiada'!Y205+VÚ!Y205+'Desmonte Infr. IAP'!Y205+'TOTAL INVERSION IAP'!Y205+'VÚ IAP'!Y205+X205</f>
        <v>6</v>
      </c>
      <c r="Z205" s="61">
        <f>+'Desmonte Infr. financiada'!Z205+'Inversión 1 financiada'!Z205+VÚ!Z205+'Desmonte Infr. IAP'!Z205+'TOTAL INVERSION IAP'!Z205+'VÚ IAP'!Z205+Y205</f>
        <v>6</v>
      </c>
      <c r="AA205" s="61">
        <f>+'Desmonte Infr. financiada'!AA205+'Inversión 1 financiada'!AA205+VÚ!AA205+'Desmonte Infr. IAP'!AA205+'TOTAL INVERSION IAP'!AA205+'VÚ IAP'!AA205+Z205</f>
        <v>6</v>
      </c>
      <c r="AB205" s="61">
        <f>+'Desmonte Infr. financiada'!AB205+'Inversión 1 financiada'!AB205+VÚ!AB205+'Desmonte Infr. IAP'!AB205+'TOTAL INVERSION IAP'!AB205+'VÚ IAP'!AB205+AA205</f>
        <v>6</v>
      </c>
      <c r="AC205" s="61">
        <f>+'Desmonte Infr. financiada'!AC205+'Inversión 1 financiada'!AC205+VÚ!AC205+'Desmonte Infr. IAP'!AC205+'TOTAL INVERSION IAP'!AC205+'VÚ IAP'!AC205+AB205</f>
        <v>6</v>
      </c>
      <c r="AD205" s="61">
        <f>+'Desmonte Infr. financiada'!AD205+'Inversión 1 financiada'!AD205+VÚ!AD205+'Desmonte Infr. IAP'!AD205+'TOTAL INVERSION IAP'!AD205+'VÚ IAP'!AD205+AC205</f>
        <v>6</v>
      </c>
      <c r="AE205" s="61">
        <f>+'Desmonte Infr. financiada'!AE205+'Inversión 1 financiada'!AE205+VÚ!AE205+'Desmonte Infr. IAP'!AE205+'TOTAL INVERSION IAP'!AE205+'VÚ IAP'!AE205+AD205</f>
        <v>6</v>
      </c>
      <c r="AF205" s="61">
        <f>+'Desmonte Infr. financiada'!AF205+'Inversión 1 financiada'!AF205+VÚ!AF205+'Desmonte Infr. IAP'!AF205+'TOTAL INVERSION IAP'!AF205+'VÚ IAP'!AF205+AE205</f>
        <v>6</v>
      </c>
      <c r="AG205" s="61">
        <f>+'Desmonte Infr. financiada'!AG205+'Inversión 1 financiada'!AG205+VÚ!AG205+'Desmonte Infr. IAP'!AG205+'TOTAL INVERSION IAP'!AG205+'VÚ IAP'!AG205+AF205</f>
        <v>6</v>
      </c>
      <c r="AH205" s="61">
        <f>+'Desmonte Infr. financiada'!AH205+'Inversión 1 financiada'!AH205+VÚ!AH205+'Desmonte Infr. IAP'!AH205+'TOTAL INVERSION IAP'!AH205+'VÚ IAP'!AH205+AG205</f>
        <v>6</v>
      </c>
      <c r="AI205" s="61">
        <f>+'Desmonte Infr. financiada'!AI205+'Inversión 1 financiada'!AI205+VÚ!AI205+'Desmonte Infr. IAP'!AI205+'TOTAL INVERSION IAP'!AI205+'VÚ IAP'!AI205+AH205</f>
        <v>6</v>
      </c>
      <c r="AJ205" s="61">
        <f>+'Desmonte Infr. financiada'!AJ205+'Inversión 1 financiada'!AJ205+VÚ!AJ205+'Desmonte Infr. IAP'!AJ205+'TOTAL INVERSION IAP'!AJ205+'VÚ IAP'!AJ205+AI205</f>
        <v>6</v>
      </c>
      <c r="AK205" s="61">
        <f>+'Desmonte Infr. financiada'!AK205+'Inversión 1 financiada'!AK205+VÚ!AK205+'Desmonte Infr. IAP'!AK205+'TOTAL INVERSION IAP'!AK205+'VÚ IAP'!AK205+AJ205</f>
        <v>6</v>
      </c>
    </row>
    <row r="206" spans="2:37" hidden="1" x14ac:dyDescent="0.25">
      <c r="B206" s="469" t="s">
        <v>536</v>
      </c>
      <c r="C206" s="62" t="str">
        <f>+VLOOKUP(B206,'resumen UCAP'!$A$5:$O$329,2,0)</f>
        <v>UCAP Luminaria LED 100 W 60 D</v>
      </c>
      <c r="D206" s="63">
        <f>+'Desmonte Infr. financiada'!D206</f>
        <v>100</v>
      </c>
      <c r="E206" s="63" t="str">
        <f>+VLOOKUP(B206,'resumen UCAP'!$A$5:$O$329,3,0)</f>
        <v>Un</v>
      </c>
      <c r="F206" s="64">
        <f>+VLOOKUP(B206,'resumen UCAP'!$A$5:$O$329,15,0)</f>
        <v>1725100.6564272</v>
      </c>
      <c r="G206" s="61"/>
      <c r="H206" s="61">
        <f>+'Desmonte Infr. financiada'!H206+'Inversión 1 financiada'!H206+VÚ!H206+'Desmonte Infr. IAP'!H206+'TOTAL INVERSION IAP'!H206+'VÚ IAP'!H206+G206</f>
        <v>10</v>
      </c>
      <c r="I206" s="475">
        <f>+'Desmonte Infr. financiada'!I206+'Inversión 1 financiada'!I206+VÚ!I206+'Desmonte Infr. IAP'!I206+'TOTAL INVERSION IAP'!I206+'VÚ IAP'!I206+H206</f>
        <v>10</v>
      </c>
      <c r="J206" s="61">
        <f>+'Desmonte Infr. financiada'!J206+'Inversión 1 financiada'!J206+VÚ!J206+'Desmonte Infr. IAP'!J206+'TOTAL INVERSION IAP'!J206+'VÚ IAP'!J206+I206</f>
        <v>10</v>
      </c>
      <c r="K206" s="61">
        <f>+'Desmonte Infr. financiada'!K206+'Inversión 1 financiada'!K206+VÚ!K206+'Desmonte Infr. IAP'!K206+'TOTAL INVERSION IAP'!K206+'VÚ IAP'!K206+J206</f>
        <v>10</v>
      </c>
      <c r="L206" s="61">
        <f>+'Desmonte Infr. financiada'!L206+'Inversión 1 financiada'!L206+VÚ!L206+'Desmonte Infr. IAP'!L206+'TOTAL INVERSION IAP'!L206+'VÚ IAP'!L206+K206</f>
        <v>10</v>
      </c>
      <c r="M206" s="61">
        <f>+'Desmonte Infr. financiada'!M206+'Inversión 1 financiada'!M206+VÚ!M206+'Desmonte Infr. IAP'!M206+'TOTAL INVERSION IAP'!M206+'VÚ IAP'!M206+L206</f>
        <v>10</v>
      </c>
      <c r="N206" s="61">
        <f>+'Desmonte Infr. financiada'!N206+'Inversión 1 financiada'!N206+VÚ!N206+'Desmonte Infr. IAP'!N206+'TOTAL INVERSION IAP'!N206+'VÚ IAP'!N206+M206</f>
        <v>10</v>
      </c>
      <c r="O206" s="61">
        <f>+'Desmonte Infr. financiada'!O206+'Inversión 1 financiada'!O206+VÚ!O206+'Desmonte Infr. IAP'!O206+'TOTAL INVERSION IAP'!O206+'VÚ IAP'!O206+N206</f>
        <v>10</v>
      </c>
      <c r="P206" s="61">
        <f>+'Desmonte Infr. financiada'!P206+'Inversión 1 financiada'!P206+VÚ!P206+'Desmonte Infr. IAP'!P206+'TOTAL INVERSION IAP'!P206+'VÚ IAP'!P206+O206</f>
        <v>10</v>
      </c>
      <c r="Q206" s="61">
        <f>+'Desmonte Infr. financiada'!Q206+'Inversión 1 financiada'!Q206+VÚ!Q206+'Desmonte Infr. IAP'!Q206+'TOTAL INVERSION IAP'!Q206+'VÚ IAP'!Q206+P206</f>
        <v>10</v>
      </c>
      <c r="R206" s="61">
        <f>+'Desmonte Infr. financiada'!R206+'Inversión 1 financiada'!R206+VÚ!R206+'Desmonte Infr. IAP'!R206+'TOTAL INVERSION IAP'!R206+'VÚ IAP'!R206+Q206</f>
        <v>10</v>
      </c>
      <c r="S206" s="61">
        <f>+'Desmonte Infr. financiada'!S206+'Inversión 1 financiada'!S206+VÚ!S206+'Desmonte Infr. IAP'!S206+'TOTAL INVERSION IAP'!S206+'VÚ IAP'!S206+R206</f>
        <v>10</v>
      </c>
      <c r="T206" s="61">
        <f>+'Desmonte Infr. financiada'!T206+'Inversión 1 financiada'!T206+VÚ!T206+'Desmonte Infr. IAP'!T206+'TOTAL INVERSION IAP'!T206+'VÚ IAP'!T206+S206</f>
        <v>10</v>
      </c>
      <c r="U206" s="61">
        <f>+'Desmonte Infr. financiada'!U206+'Inversión 1 financiada'!U206+VÚ!U206+'Desmonte Infr. IAP'!U206+'TOTAL INVERSION IAP'!U206+'VÚ IAP'!U206+T206</f>
        <v>10</v>
      </c>
      <c r="V206" s="61">
        <f>+'Desmonte Infr. financiada'!V206+'Inversión 1 financiada'!V206+VÚ!V206+'Desmonte Infr. IAP'!V206+'TOTAL INVERSION IAP'!V206+'VÚ IAP'!V206+U206</f>
        <v>10</v>
      </c>
      <c r="W206" s="61">
        <f>+'Desmonte Infr. financiada'!W206+'Inversión 1 financiada'!W206+VÚ!W206+'Desmonte Infr. IAP'!W206+'TOTAL INVERSION IAP'!W206+'VÚ IAP'!W206+V206</f>
        <v>10</v>
      </c>
      <c r="X206" s="61">
        <f>+'Desmonte Infr. financiada'!X206+'Inversión 1 financiada'!X206+VÚ!X206+'Desmonte Infr. IAP'!X206+'TOTAL INVERSION IAP'!X206+'VÚ IAP'!X206+W206</f>
        <v>10</v>
      </c>
      <c r="Y206" s="61">
        <f>+'Desmonte Infr. financiada'!Y206+'Inversión 1 financiada'!Y206+VÚ!Y206+'Desmonte Infr. IAP'!Y206+'TOTAL INVERSION IAP'!Y206+'VÚ IAP'!Y206+X206</f>
        <v>10</v>
      </c>
      <c r="Z206" s="61">
        <f>+'Desmonte Infr. financiada'!Z206+'Inversión 1 financiada'!Z206+VÚ!Z206+'Desmonte Infr. IAP'!Z206+'TOTAL INVERSION IAP'!Z206+'VÚ IAP'!Z206+Y206</f>
        <v>10</v>
      </c>
      <c r="AA206" s="61">
        <f>+'Desmonte Infr. financiada'!AA206+'Inversión 1 financiada'!AA206+VÚ!AA206+'Desmonte Infr. IAP'!AA206+'TOTAL INVERSION IAP'!AA206+'VÚ IAP'!AA206+Z206</f>
        <v>10</v>
      </c>
      <c r="AB206" s="61">
        <f>+'Desmonte Infr. financiada'!AB206+'Inversión 1 financiada'!AB206+VÚ!AB206+'Desmonte Infr. IAP'!AB206+'TOTAL INVERSION IAP'!AB206+'VÚ IAP'!AB206+AA206</f>
        <v>10</v>
      </c>
      <c r="AC206" s="61">
        <f>+'Desmonte Infr. financiada'!AC206+'Inversión 1 financiada'!AC206+VÚ!AC206+'Desmonte Infr. IAP'!AC206+'TOTAL INVERSION IAP'!AC206+'VÚ IAP'!AC206+AB206</f>
        <v>10</v>
      </c>
      <c r="AD206" s="61">
        <f>+'Desmonte Infr. financiada'!AD206+'Inversión 1 financiada'!AD206+VÚ!AD206+'Desmonte Infr. IAP'!AD206+'TOTAL INVERSION IAP'!AD206+'VÚ IAP'!AD206+AC206</f>
        <v>10</v>
      </c>
      <c r="AE206" s="61">
        <f>+'Desmonte Infr. financiada'!AE206+'Inversión 1 financiada'!AE206+VÚ!AE206+'Desmonte Infr. IAP'!AE206+'TOTAL INVERSION IAP'!AE206+'VÚ IAP'!AE206+AD206</f>
        <v>10</v>
      </c>
      <c r="AF206" s="61">
        <f>+'Desmonte Infr. financiada'!AF206+'Inversión 1 financiada'!AF206+VÚ!AF206+'Desmonte Infr. IAP'!AF206+'TOTAL INVERSION IAP'!AF206+'VÚ IAP'!AF206+AE206</f>
        <v>10</v>
      </c>
      <c r="AG206" s="61">
        <f>+'Desmonte Infr. financiada'!AG206+'Inversión 1 financiada'!AG206+VÚ!AG206+'Desmonte Infr. IAP'!AG206+'TOTAL INVERSION IAP'!AG206+'VÚ IAP'!AG206+AF206</f>
        <v>10</v>
      </c>
      <c r="AH206" s="61">
        <f>+'Desmonte Infr. financiada'!AH206+'Inversión 1 financiada'!AH206+VÚ!AH206+'Desmonte Infr. IAP'!AH206+'TOTAL INVERSION IAP'!AH206+'VÚ IAP'!AH206+AG206</f>
        <v>10</v>
      </c>
      <c r="AI206" s="61">
        <f>+'Desmonte Infr. financiada'!AI206+'Inversión 1 financiada'!AI206+VÚ!AI206+'Desmonte Infr. IAP'!AI206+'TOTAL INVERSION IAP'!AI206+'VÚ IAP'!AI206+AH206</f>
        <v>10</v>
      </c>
      <c r="AJ206" s="61">
        <f>+'Desmonte Infr. financiada'!AJ206+'Inversión 1 financiada'!AJ206+VÚ!AJ206+'Desmonte Infr. IAP'!AJ206+'TOTAL INVERSION IAP'!AJ206+'VÚ IAP'!AJ206+AI206</f>
        <v>10</v>
      </c>
      <c r="AK206" s="61">
        <f>+'Desmonte Infr. financiada'!AK206+'Inversión 1 financiada'!AK206+VÚ!AK206+'Desmonte Infr. IAP'!AK206+'TOTAL INVERSION IAP'!AK206+'VÚ IAP'!AK206+AJ206</f>
        <v>10</v>
      </c>
    </row>
    <row r="207" spans="2:37" hidden="1" x14ac:dyDescent="0.25">
      <c r="B207" s="469" t="s">
        <v>537</v>
      </c>
      <c r="C207" s="62" t="str">
        <f>+VLOOKUP(B207,'resumen UCAP'!$A$5:$O$329,2,0)</f>
        <v>UCAP Luminaria LED 120 W 30 D</v>
      </c>
      <c r="D207" s="63">
        <f>+'Desmonte Infr. financiada'!D207</f>
        <v>120</v>
      </c>
      <c r="E207" s="63" t="str">
        <f>+VLOOKUP(B207,'resumen UCAP'!$A$5:$O$329,3,0)</f>
        <v>Un</v>
      </c>
      <c r="F207" s="64">
        <f>+VLOOKUP(B207,'resumen UCAP'!$A$5:$O$329,15,0)</f>
        <v>1841328.5344272</v>
      </c>
      <c r="G207" s="61"/>
      <c r="H207" s="61">
        <f>+'Desmonte Infr. financiada'!H207+'Inversión 1 financiada'!H207+VÚ!H207+'Desmonte Infr. IAP'!H207+'TOTAL INVERSION IAP'!H207+'VÚ IAP'!H207+G207</f>
        <v>6</v>
      </c>
      <c r="I207" s="475">
        <f>+'Desmonte Infr. financiada'!I207+'Inversión 1 financiada'!I207+VÚ!I207+'Desmonte Infr. IAP'!I207+'TOTAL INVERSION IAP'!I207+'VÚ IAP'!I207+H207</f>
        <v>6</v>
      </c>
      <c r="J207" s="61">
        <f>+'Desmonte Infr. financiada'!J207+'Inversión 1 financiada'!J207+VÚ!J207+'Desmonte Infr. IAP'!J207+'TOTAL INVERSION IAP'!J207+'VÚ IAP'!J207+I207</f>
        <v>6</v>
      </c>
      <c r="K207" s="61">
        <f>+'Desmonte Infr. financiada'!K207+'Inversión 1 financiada'!K207+VÚ!K207+'Desmonte Infr. IAP'!K207+'TOTAL INVERSION IAP'!K207+'VÚ IAP'!K207+J207</f>
        <v>6</v>
      </c>
      <c r="L207" s="61">
        <f>+'Desmonte Infr. financiada'!L207+'Inversión 1 financiada'!L207+VÚ!L207+'Desmonte Infr. IAP'!L207+'TOTAL INVERSION IAP'!L207+'VÚ IAP'!L207+K207</f>
        <v>6</v>
      </c>
      <c r="M207" s="61">
        <f>+'Desmonte Infr. financiada'!M207+'Inversión 1 financiada'!M207+VÚ!M207+'Desmonte Infr. IAP'!M207+'TOTAL INVERSION IAP'!M207+'VÚ IAP'!M207+L207</f>
        <v>6</v>
      </c>
      <c r="N207" s="61">
        <f>+'Desmonte Infr. financiada'!N207+'Inversión 1 financiada'!N207+VÚ!N207+'Desmonte Infr. IAP'!N207+'TOTAL INVERSION IAP'!N207+'VÚ IAP'!N207+M207</f>
        <v>6</v>
      </c>
      <c r="O207" s="61">
        <f>+'Desmonte Infr. financiada'!O207+'Inversión 1 financiada'!O207+VÚ!O207+'Desmonte Infr. IAP'!O207+'TOTAL INVERSION IAP'!O207+'VÚ IAP'!O207+N207</f>
        <v>6</v>
      </c>
      <c r="P207" s="61">
        <f>+'Desmonte Infr. financiada'!P207+'Inversión 1 financiada'!P207+VÚ!P207+'Desmonte Infr. IAP'!P207+'TOTAL INVERSION IAP'!P207+'VÚ IAP'!P207+O207</f>
        <v>6</v>
      </c>
      <c r="Q207" s="61">
        <f>+'Desmonte Infr. financiada'!Q207+'Inversión 1 financiada'!Q207+VÚ!Q207+'Desmonte Infr. IAP'!Q207+'TOTAL INVERSION IAP'!Q207+'VÚ IAP'!Q207+P207</f>
        <v>6</v>
      </c>
      <c r="R207" s="61">
        <f>+'Desmonte Infr. financiada'!R207+'Inversión 1 financiada'!R207+VÚ!R207+'Desmonte Infr. IAP'!R207+'TOTAL INVERSION IAP'!R207+'VÚ IAP'!R207+Q207</f>
        <v>6</v>
      </c>
      <c r="S207" s="61">
        <f>+'Desmonte Infr. financiada'!S207+'Inversión 1 financiada'!S207+VÚ!S207+'Desmonte Infr. IAP'!S207+'TOTAL INVERSION IAP'!S207+'VÚ IAP'!S207+R207</f>
        <v>6</v>
      </c>
      <c r="T207" s="61">
        <f>+'Desmonte Infr. financiada'!T207+'Inversión 1 financiada'!T207+VÚ!T207+'Desmonte Infr. IAP'!T207+'TOTAL INVERSION IAP'!T207+'VÚ IAP'!T207+S207</f>
        <v>6</v>
      </c>
      <c r="U207" s="61">
        <f>+'Desmonte Infr. financiada'!U207+'Inversión 1 financiada'!U207+VÚ!U207+'Desmonte Infr. IAP'!U207+'TOTAL INVERSION IAP'!U207+'VÚ IAP'!U207+T207</f>
        <v>6</v>
      </c>
      <c r="V207" s="61">
        <f>+'Desmonte Infr. financiada'!V207+'Inversión 1 financiada'!V207+VÚ!V207+'Desmonte Infr. IAP'!V207+'TOTAL INVERSION IAP'!V207+'VÚ IAP'!V207+U207</f>
        <v>6</v>
      </c>
      <c r="W207" s="61">
        <f>+'Desmonte Infr. financiada'!W207+'Inversión 1 financiada'!W207+VÚ!W207+'Desmonte Infr. IAP'!W207+'TOTAL INVERSION IAP'!W207+'VÚ IAP'!W207+V207</f>
        <v>6</v>
      </c>
      <c r="X207" s="61">
        <f>+'Desmonte Infr. financiada'!X207+'Inversión 1 financiada'!X207+VÚ!X207+'Desmonte Infr. IAP'!X207+'TOTAL INVERSION IAP'!X207+'VÚ IAP'!X207+W207</f>
        <v>6</v>
      </c>
      <c r="Y207" s="61">
        <f>+'Desmonte Infr. financiada'!Y207+'Inversión 1 financiada'!Y207+VÚ!Y207+'Desmonte Infr. IAP'!Y207+'TOTAL INVERSION IAP'!Y207+'VÚ IAP'!Y207+X207</f>
        <v>6</v>
      </c>
      <c r="Z207" s="61">
        <f>+'Desmonte Infr. financiada'!Z207+'Inversión 1 financiada'!Z207+VÚ!Z207+'Desmonte Infr. IAP'!Z207+'TOTAL INVERSION IAP'!Z207+'VÚ IAP'!Z207+Y207</f>
        <v>6</v>
      </c>
      <c r="AA207" s="61">
        <f>+'Desmonte Infr. financiada'!AA207+'Inversión 1 financiada'!AA207+VÚ!AA207+'Desmonte Infr. IAP'!AA207+'TOTAL INVERSION IAP'!AA207+'VÚ IAP'!AA207+Z207</f>
        <v>6</v>
      </c>
      <c r="AB207" s="61">
        <f>+'Desmonte Infr. financiada'!AB207+'Inversión 1 financiada'!AB207+VÚ!AB207+'Desmonte Infr. IAP'!AB207+'TOTAL INVERSION IAP'!AB207+'VÚ IAP'!AB207+AA207</f>
        <v>6</v>
      </c>
      <c r="AC207" s="61">
        <f>+'Desmonte Infr. financiada'!AC207+'Inversión 1 financiada'!AC207+VÚ!AC207+'Desmonte Infr. IAP'!AC207+'TOTAL INVERSION IAP'!AC207+'VÚ IAP'!AC207+AB207</f>
        <v>6</v>
      </c>
      <c r="AD207" s="61">
        <f>+'Desmonte Infr. financiada'!AD207+'Inversión 1 financiada'!AD207+VÚ!AD207+'Desmonte Infr. IAP'!AD207+'TOTAL INVERSION IAP'!AD207+'VÚ IAP'!AD207+AC207</f>
        <v>6</v>
      </c>
      <c r="AE207" s="61">
        <f>+'Desmonte Infr. financiada'!AE207+'Inversión 1 financiada'!AE207+VÚ!AE207+'Desmonte Infr. IAP'!AE207+'TOTAL INVERSION IAP'!AE207+'VÚ IAP'!AE207+AD207</f>
        <v>6</v>
      </c>
      <c r="AF207" s="61">
        <f>+'Desmonte Infr. financiada'!AF207+'Inversión 1 financiada'!AF207+VÚ!AF207+'Desmonte Infr. IAP'!AF207+'TOTAL INVERSION IAP'!AF207+'VÚ IAP'!AF207+AE207</f>
        <v>6</v>
      </c>
      <c r="AG207" s="61">
        <f>+'Desmonte Infr. financiada'!AG207+'Inversión 1 financiada'!AG207+VÚ!AG207+'Desmonte Infr. IAP'!AG207+'TOTAL INVERSION IAP'!AG207+'VÚ IAP'!AG207+AF207</f>
        <v>6</v>
      </c>
      <c r="AH207" s="61">
        <f>+'Desmonte Infr. financiada'!AH207+'Inversión 1 financiada'!AH207+VÚ!AH207+'Desmonte Infr. IAP'!AH207+'TOTAL INVERSION IAP'!AH207+'VÚ IAP'!AH207+AG207</f>
        <v>6</v>
      </c>
      <c r="AI207" s="61">
        <f>+'Desmonte Infr. financiada'!AI207+'Inversión 1 financiada'!AI207+VÚ!AI207+'Desmonte Infr. IAP'!AI207+'TOTAL INVERSION IAP'!AI207+'VÚ IAP'!AI207+AH207</f>
        <v>6</v>
      </c>
      <c r="AJ207" s="61">
        <f>+'Desmonte Infr. financiada'!AJ207+'Inversión 1 financiada'!AJ207+VÚ!AJ207+'Desmonte Infr. IAP'!AJ207+'TOTAL INVERSION IAP'!AJ207+'VÚ IAP'!AJ207+AI207</f>
        <v>6</v>
      </c>
      <c r="AK207" s="61">
        <f>+'Desmonte Infr. financiada'!AK207+'Inversión 1 financiada'!AK207+VÚ!AK207+'Desmonte Infr. IAP'!AK207+'TOTAL INVERSION IAP'!AK207+'VÚ IAP'!AK207+AJ207</f>
        <v>6</v>
      </c>
    </row>
    <row r="208" spans="2:37" hidden="1" x14ac:dyDescent="0.25">
      <c r="B208" s="469" t="s">
        <v>538</v>
      </c>
      <c r="C208" s="62" t="str">
        <f>+VLOOKUP(B208,'resumen UCAP'!$A$5:$O$329,2,0)</f>
        <v>UCAP Luminaria LED 120 W 60 D</v>
      </c>
      <c r="D208" s="63">
        <f>+'Desmonte Infr. financiada'!D208</f>
        <v>120</v>
      </c>
      <c r="E208" s="63" t="str">
        <f>+VLOOKUP(B208,'resumen UCAP'!$A$5:$O$329,3,0)</f>
        <v>Un</v>
      </c>
      <c r="F208" s="64">
        <f>+VLOOKUP(B208,'resumen UCAP'!$A$5:$O$329,15,0)</f>
        <v>1841328.5344272</v>
      </c>
      <c r="G208" s="61"/>
      <c r="H208" s="61">
        <f>+'Desmonte Infr. financiada'!H208+'Inversión 1 financiada'!H208+VÚ!H208+'Desmonte Infr. IAP'!H208+'TOTAL INVERSION IAP'!H208+'VÚ IAP'!H208+G208</f>
        <v>1</v>
      </c>
      <c r="I208" s="475">
        <f>+'Desmonte Infr. financiada'!I208+'Inversión 1 financiada'!I208+VÚ!I208+'Desmonte Infr. IAP'!I208+'TOTAL INVERSION IAP'!I208+'VÚ IAP'!I208+H208</f>
        <v>1</v>
      </c>
      <c r="J208" s="61">
        <f>+'Desmonte Infr. financiada'!J208+'Inversión 1 financiada'!J208+VÚ!J208+'Desmonte Infr. IAP'!J208+'TOTAL INVERSION IAP'!J208+'VÚ IAP'!J208+I208</f>
        <v>1</v>
      </c>
      <c r="K208" s="61">
        <f>+'Desmonte Infr. financiada'!K208+'Inversión 1 financiada'!K208+VÚ!K208+'Desmonte Infr. IAP'!K208+'TOTAL INVERSION IAP'!K208+'VÚ IAP'!K208+J208</f>
        <v>1</v>
      </c>
      <c r="L208" s="61">
        <f>+'Desmonte Infr. financiada'!L208+'Inversión 1 financiada'!L208+VÚ!L208+'Desmonte Infr. IAP'!L208+'TOTAL INVERSION IAP'!L208+'VÚ IAP'!L208+K208</f>
        <v>1</v>
      </c>
      <c r="M208" s="61">
        <f>+'Desmonte Infr. financiada'!M208+'Inversión 1 financiada'!M208+VÚ!M208+'Desmonte Infr. IAP'!M208+'TOTAL INVERSION IAP'!M208+'VÚ IAP'!M208+L208</f>
        <v>1</v>
      </c>
      <c r="N208" s="61">
        <f>+'Desmonte Infr. financiada'!N208+'Inversión 1 financiada'!N208+VÚ!N208+'Desmonte Infr. IAP'!N208+'TOTAL INVERSION IAP'!N208+'VÚ IAP'!N208+M208</f>
        <v>1</v>
      </c>
      <c r="O208" s="61">
        <f>+'Desmonte Infr. financiada'!O208+'Inversión 1 financiada'!O208+VÚ!O208+'Desmonte Infr. IAP'!O208+'TOTAL INVERSION IAP'!O208+'VÚ IAP'!O208+N208</f>
        <v>1</v>
      </c>
      <c r="P208" s="61">
        <f>+'Desmonte Infr. financiada'!P208+'Inversión 1 financiada'!P208+VÚ!P208+'Desmonte Infr. IAP'!P208+'TOTAL INVERSION IAP'!P208+'VÚ IAP'!P208+O208</f>
        <v>1</v>
      </c>
      <c r="Q208" s="61">
        <f>+'Desmonte Infr. financiada'!Q208+'Inversión 1 financiada'!Q208+VÚ!Q208+'Desmonte Infr. IAP'!Q208+'TOTAL INVERSION IAP'!Q208+'VÚ IAP'!Q208+P208</f>
        <v>1</v>
      </c>
      <c r="R208" s="61">
        <f>+'Desmonte Infr. financiada'!R208+'Inversión 1 financiada'!R208+VÚ!R208+'Desmonte Infr. IAP'!R208+'TOTAL INVERSION IAP'!R208+'VÚ IAP'!R208+Q208</f>
        <v>1</v>
      </c>
      <c r="S208" s="61">
        <f>+'Desmonte Infr. financiada'!S208+'Inversión 1 financiada'!S208+VÚ!S208+'Desmonte Infr. IAP'!S208+'TOTAL INVERSION IAP'!S208+'VÚ IAP'!S208+R208</f>
        <v>1</v>
      </c>
      <c r="T208" s="61">
        <f>+'Desmonte Infr. financiada'!T208+'Inversión 1 financiada'!T208+VÚ!T208+'Desmonte Infr. IAP'!T208+'TOTAL INVERSION IAP'!T208+'VÚ IAP'!T208+S208</f>
        <v>1</v>
      </c>
      <c r="U208" s="61">
        <f>+'Desmonte Infr. financiada'!U208+'Inversión 1 financiada'!U208+VÚ!U208+'Desmonte Infr. IAP'!U208+'TOTAL INVERSION IAP'!U208+'VÚ IAP'!U208+T208</f>
        <v>1</v>
      </c>
      <c r="V208" s="61">
        <f>+'Desmonte Infr. financiada'!V208+'Inversión 1 financiada'!V208+VÚ!V208+'Desmonte Infr. IAP'!V208+'TOTAL INVERSION IAP'!V208+'VÚ IAP'!V208+U208</f>
        <v>1</v>
      </c>
      <c r="W208" s="61">
        <f>+'Desmonte Infr. financiada'!W208+'Inversión 1 financiada'!W208+VÚ!W208+'Desmonte Infr. IAP'!W208+'TOTAL INVERSION IAP'!W208+'VÚ IAP'!W208+V208</f>
        <v>1</v>
      </c>
      <c r="X208" s="61">
        <f>+'Desmonte Infr. financiada'!X208+'Inversión 1 financiada'!X208+VÚ!X208+'Desmonte Infr. IAP'!X208+'TOTAL INVERSION IAP'!X208+'VÚ IAP'!X208+W208</f>
        <v>1</v>
      </c>
      <c r="Y208" s="61">
        <f>+'Desmonte Infr. financiada'!Y208+'Inversión 1 financiada'!Y208+VÚ!Y208+'Desmonte Infr. IAP'!Y208+'TOTAL INVERSION IAP'!Y208+'VÚ IAP'!Y208+X208</f>
        <v>1</v>
      </c>
      <c r="Z208" s="61">
        <f>+'Desmonte Infr. financiada'!Z208+'Inversión 1 financiada'!Z208+VÚ!Z208+'Desmonte Infr. IAP'!Z208+'TOTAL INVERSION IAP'!Z208+'VÚ IAP'!Z208+Y208</f>
        <v>1</v>
      </c>
      <c r="AA208" s="61">
        <f>+'Desmonte Infr. financiada'!AA208+'Inversión 1 financiada'!AA208+VÚ!AA208+'Desmonte Infr. IAP'!AA208+'TOTAL INVERSION IAP'!AA208+'VÚ IAP'!AA208+Z208</f>
        <v>1</v>
      </c>
      <c r="AB208" s="61">
        <f>+'Desmonte Infr. financiada'!AB208+'Inversión 1 financiada'!AB208+VÚ!AB208+'Desmonte Infr. IAP'!AB208+'TOTAL INVERSION IAP'!AB208+'VÚ IAP'!AB208+AA208</f>
        <v>1</v>
      </c>
      <c r="AC208" s="61">
        <f>+'Desmonte Infr. financiada'!AC208+'Inversión 1 financiada'!AC208+VÚ!AC208+'Desmonte Infr. IAP'!AC208+'TOTAL INVERSION IAP'!AC208+'VÚ IAP'!AC208+AB208</f>
        <v>1</v>
      </c>
      <c r="AD208" s="61">
        <f>+'Desmonte Infr. financiada'!AD208+'Inversión 1 financiada'!AD208+VÚ!AD208+'Desmonte Infr. IAP'!AD208+'TOTAL INVERSION IAP'!AD208+'VÚ IAP'!AD208+AC208</f>
        <v>1</v>
      </c>
      <c r="AE208" s="61">
        <f>+'Desmonte Infr. financiada'!AE208+'Inversión 1 financiada'!AE208+VÚ!AE208+'Desmonte Infr. IAP'!AE208+'TOTAL INVERSION IAP'!AE208+'VÚ IAP'!AE208+AD208</f>
        <v>1</v>
      </c>
      <c r="AF208" s="61">
        <f>+'Desmonte Infr. financiada'!AF208+'Inversión 1 financiada'!AF208+VÚ!AF208+'Desmonte Infr. IAP'!AF208+'TOTAL INVERSION IAP'!AF208+'VÚ IAP'!AF208+AE208</f>
        <v>1</v>
      </c>
      <c r="AG208" s="61">
        <f>+'Desmonte Infr. financiada'!AG208+'Inversión 1 financiada'!AG208+VÚ!AG208+'Desmonte Infr. IAP'!AG208+'TOTAL INVERSION IAP'!AG208+'VÚ IAP'!AG208+AF208</f>
        <v>1</v>
      </c>
      <c r="AH208" s="61">
        <f>+'Desmonte Infr. financiada'!AH208+'Inversión 1 financiada'!AH208+VÚ!AH208+'Desmonte Infr. IAP'!AH208+'TOTAL INVERSION IAP'!AH208+'VÚ IAP'!AH208+AG208</f>
        <v>1</v>
      </c>
      <c r="AI208" s="61">
        <f>+'Desmonte Infr. financiada'!AI208+'Inversión 1 financiada'!AI208+VÚ!AI208+'Desmonte Infr. IAP'!AI208+'TOTAL INVERSION IAP'!AI208+'VÚ IAP'!AI208+AH208</f>
        <v>1</v>
      </c>
      <c r="AJ208" s="61">
        <f>+'Desmonte Infr. financiada'!AJ208+'Inversión 1 financiada'!AJ208+VÚ!AJ208+'Desmonte Infr. IAP'!AJ208+'TOTAL INVERSION IAP'!AJ208+'VÚ IAP'!AJ208+AI208</f>
        <v>1</v>
      </c>
      <c r="AK208" s="61">
        <f>+'Desmonte Infr. financiada'!AK208+'Inversión 1 financiada'!AK208+VÚ!AK208+'Desmonte Infr. IAP'!AK208+'TOTAL INVERSION IAP'!AK208+'VÚ IAP'!AK208+AJ208</f>
        <v>1</v>
      </c>
    </row>
    <row r="209" spans="2:37" hidden="1" x14ac:dyDescent="0.25">
      <c r="B209" s="469" t="s">
        <v>539</v>
      </c>
      <c r="C209" s="62" t="str">
        <f>+VLOOKUP(B209,'resumen UCAP'!$A$5:$O$329,2,0)</f>
        <v>UCAP Luminaria LED 150 W 30 D</v>
      </c>
      <c r="D209" s="63">
        <f>+'Desmonte Infr. financiada'!D209</f>
        <v>150</v>
      </c>
      <c r="E209" s="63" t="str">
        <f>+VLOOKUP(B209,'resumen UCAP'!$A$5:$O$329,3,0)</f>
        <v>Un</v>
      </c>
      <c r="F209" s="64">
        <f>+VLOOKUP(B209,'resumen UCAP'!$A$5:$O$329,15,0)</f>
        <v>2005414.9504271999</v>
      </c>
      <c r="G209" s="61"/>
      <c r="H209" s="61">
        <f>+'Desmonte Infr. financiada'!H209+'Inversión 1 financiada'!H209+VÚ!H209+'Desmonte Infr. IAP'!H209+'TOTAL INVERSION IAP'!H209+'VÚ IAP'!H209+G209</f>
        <v>2</v>
      </c>
      <c r="I209" s="475">
        <f>+'Desmonte Infr. financiada'!I209+'Inversión 1 financiada'!I209+VÚ!I209+'Desmonte Infr. IAP'!I209+'TOTAL INVERSION IAP'!I209+'VÚ IAP'!I209+H209</f>
        <v>2</v>
      </c>
      <c r="J209" s="61">
        <f>+'Desmonte Infr. financiada'!J209+'Inversión 1 financiada'!J209+VÚ!J209+'Desmonte Infr. IAP'!J209+'TOTAL INVERSION IAP'!J209+'VÚ IAP'!J209+I209</f>
        <v>2</v>
      </c>
      <c r="K209" s="61">
        <f>+'Desmonte Infr. financiada'!K209+'Inversión 1 financiada'!K209+VÚ!K209+'Desmonte Infr. IAP'!K209+'TOTAL INVERSION IAP'!K209+'VÚ IAP'!K209+J209</f>
        <v>2</v>
      </c>
      <c r="L209" s="61">
        <f>+'Desmonte Infr. financiada'!L209+'Inversión 1 financiada'!L209+VÚ!L209+'Desmonte Infr. IAP'!L209+'TOTAL INVERSION IAP'!L209+'VÚ IAP'!L209+K209</f>
        <v>2</v>
      </c>
      <c r="M209" s="61">
        <f>+'Desmonte Infr. financiada'!M209+'Inversión 1 financiada'!M209+VÚ!M209+'Desmonte Infr. IAP'!M209+'TOTAL INVERSION IAP'!M209+'VÚ IAP'!M209+L209</f>
        <v>2</v>
      </c>
      <c r="N209" s="61">
        <f>+'Desmonte Infr. financiada'!N209+'Inversión 1 financiada'!N209+VÚ!N209+'Desmonte Infr. IAP'!N209+'TOTAL INVERSION IAP'!N209+'VÚ IAP'!N209+M209</f>
        <v>2</v>
      </c>
      <c r="O209" s="61">
        <f>+'Desmonte Infr. financiada'!O209+'Inversión 1 financiada'!O209+VÚ!O209+'Desmonte Infr. IAP'!O209+'TOTAL INVERSION IAP'!O209+'VÚ IAP'!O209+N209</f>
        <v>2</v>
      </c>
      <c r="P209" s="61">
        <f>+'Desmonte Infr. financiada'!P209+'Inversión 1 financiada'!P209+VÚ!P209+'Desmonte Infr. IAP'!P209+'TOTAL INVERSION IAP'!P209+'VÚ IAP'!P209+O209</f>
        <v>2</v>
      </c>
      <c r="Q209" s="61">
        <f>+'Desmonte Infr. financiada'!Q209+'Inversión 1 financiada'!Q209+VÚ!Q209+'Desmonte Infr. IAP'!Q209+'TOTAL INVERSION IAP'!Q209+'VÚ IAP'!Q209+P209</f>
        <v>2</v>
      </c>
      <c r="R209" s="61">
        <f>+'Desmonte Infr. financiada'!R209+'Inversión 1 financiada'!R209+VÚ!R209+'Desmonte Infr. IAP'!R209+'TOTAL INVERSION IAP'!R209+'VÚ IAP'!R209+Q209</f>
        <v>2</v>
      </c>
      <c r="S209" s="61">
        <f>+'Desmonte Infr. financiada'!S209+'Inversión 1 financiada'!S209+VÚ!S209+'Desmonte Infr. IAP'!S209+'TOTAL INVERSION IAP'!S209+'VÚ IAP'!S209+R209</f>
        <v>2</v>
      </c>
      <c r="T209" s="61">
        <f>+'Desmonte Infr. financiada'!T209+'Inversión 1 financiada'!T209+VÚ!T209+'Desmonte Infr. IAP'!T209+'TOTAL INVERSION IAP'!T209+'VÚ IAP'!T209+S209</f>
        <v>2</v>
      </c>
      <c r="U209" s="61">
        <f>+'Desmonte Infr. financiada'!U209+'Inversión 1 financiada'!U209+VÚ!U209+'Desmonte Infr. IAP'!U209+'TOTAL INVERSION IAP'!U209+'VÚ IAP'!U209+T209</f>
        <v>2</v>
      </c>
      <c r="V209" s="61">
        <f>+'Desmonte Infr. financiada'!V209+'Inversión 1 financiada'!V209+VÚ!V209+'Desmonte Infr. IAP'!V209+'TOTAL INVERSION IAP'!V209+'VÚ IAP'!V209+U209</f>
        <v>2</v>
      </c>
      <c r="W209" s="61">
        <f>+'Desmonte Infr. financiada'!W209+'Inversión 1 financiada'!W209+VÚ!W209+'Desmonte Infr. IAP'!W209+'TOTAL INVERSION IAP'!W209+'VÚ IAP'!W209+V209</f>
        <v>2</v>
      </c>
      <c r="X209" s="61">
        <f>+'Desmonte Infr. financiada'!X209+'Inversión 1 financiada'!X209+VÚ!X209+'Desmonte Infr. IAP'!X209+'TOTAL INVERSION IAP'!X209+'VÚ IAP'!X209+W209</f>
        <v>2</v>
      </c>
      <c r="Y209" s="61">
        <f>+'Desmonte Infr. financiada'!Y209+'Inversión 1 financiada'!Y209+VÚ!Y209+'Desmonte Infr. IAP'!Y209+'TOTAL INVERSION IAP'!Y209+'VÚ IAP'!Y209+X209</f>
        <v>2</v>
      </c>
      <c r="Z209" s="61">
        <f>+'Desmonte Infr. financiada'!Z209+'Inversión 1 financiada'!Z209+VÚ!Z209+'Desmonte Infr. IAP'!Z209+'TOTAL INVERSION IAP'!Z209+'VÚ IAP'!Z209+Y209</f>
        <v>2</v>
      </c>
      <c r="AA209" s="61">
        <f>+'Desmonte Infr. financiada'!AA209+'Inversión 1 financiada'!AA209+VÚ!AA209+'Desmonte Infr. IAP'!AA209+'TOTAL INVERSION IAP'!AA209+'VÚ IAP'!AA209+Z209</f>
        <v>2</v>
      </c>
      <c r="AB209" s="61">
        <f>+'Desmonte Infr. financiada'!AB209+'Inversión 1 financiada'!AB209+VÚ!AB209+'Desmonte Infr. IAP'!AB209+'TOTAL INVERSION IAP'!AB209+'VÚ IAP'!AB209+AA209</f>
        <v>2</v>
      </c>
      <c r="AC209" s="61">
        <f>+'Desmonte Infr. financiada'!AC209+'Inversión 1 financiada'!AC209+VÚ!AC209+'Desmonte Infr. IAP'!AC209+'TOTAL INVERSION IAP'!AC209+'VÚ IAP'!AC209+AB209</f>
        <v>2</v>
      </c>
      <c r="AD209" s="61">
        <f>+'Desmonte Infr. financiada'!AD209+'Inversión 1 financiada'!AD209+VÚ!AD209+'Desmonte Infr. IAP'!AD209+'TOTAL INVERSION IAP'!AD209+'VÚ IAP'!AD209+AC209</f>
        <v>2</v>
      </c>
      <c r="AE209" s="61">
        <f>+'Desmonte Infr. financiada'!AE209+'Inversión 1 financiada'!AE209+VÚ!AE209+'Desmonte Infr. IAP'!AE209+'TOTAL INVERSION IAP'!AE209+'VÚ IAP'!AE209+AD209</f>
        <v>2</v>
      </c>
      <c r="AF209" s="61">
        <f>+'Desmonte Infr. financiada'!AF209+'Inversión 1 financiada'!AF209+VÚ!AF209+'Desmonte Infr. IAP'!AF209+'TOTAL INVERSION IAP'!AF209+'VÚ IAP'!AF209+AE209</f>
        <v>2</v>
      </c>
      <c r="AG209" s="61">
        <f>+'Desmonte Infr. financiada'!AG209+'Inversión 1 financiada'!AG209+VÚ!AG209+'Desmonte Infr. IAP'!AG209+'TOTAL INVERSION IAP'!AG209+'VÚ IAP'!AG209+AF209</f>
        <v>2</v>
      </c>
      <c r="AH209" s="61">
        <f>+'Desmonte Infr. financiada'!AH209+'Inversión 1 financiada'!AH209+VÚ!AH209+'Desmonte Infr. IAP'!AH209+'TOTAL INVERSION IAP'!AH209+'VÚ IAP'!AH209+AG209</f>
        <v>2</v>
      </c>
      <c r="AI209" s="61">
        <f>+'Desmonte Infr. financiada'!AI209+'Inversión 1 financiada'!AI209+VÚ!AI209+'Desmonte Infr. IAP'!AI209+'TOTAL INVERSION IAP'!AI209+'VÚ IAP'!AI209+AH209</f>
        <v>2</v>
      </c>
      <c r="AJ209" s="61">
        <f>+'Desmonte Infr. financiada'!AJ209+'Inversión 1 financiada'!AJ209+VÚ!AJ209+'Desmonte Infr. IAP'!AJ209+'TOTAL INVERSION IAP'!AJ209+'VÚ IAP'!AJ209+AI209</f>
        <v>2</v>
      </c>
      <c r="AK209" s="61">
        <f>+'Desmonte Infr. financiada'!AK209+'Inversión 1 financiada'!AK209+VÚ!AK209+'Desmonte Infr. IAP'!AK209+'TOTAL INVERSION IAP'!AK209+'VÚ IAP'!AK209+AJ209</f>
        <v>2</v>
      </c>
    </row>
    <row r="210" spans="2:37" hidden="1" x14ac:dyDescent="0.25">
      <c r="B210" s="469" t="s">
        <v>540</v>
      </c>
      <c r="C210" s="62" t="str">
        <f>+VLOOKUP(B210,'resumen UCAP'!$A$5:$O$329,2,0)</f>
        <v>UCAP Luminaria LED 150 W 60 D</v>
      </c>
      <c r="D210" s="63">
        <f>+'Desmonte Infr. financiada'!D210</f>
        <v>150</v>
      </c>
      <c r="E210" s="63" t="str">
        <f>+VLOOKUP(B210,'resumen UCAP'!$A$5:$O$329,3,0)</f>
        <v>Un</v>
      </c>
      <c r="F210" s="64">
        <f>+VLOOKUP(B210,'resumen UCAP'!$A$5:$O$329,15,0)</f>
        <v>2005414.9504271999</v>
      </c>
      <c r="G210" s="61"/>
      <c r="H210" s="61">
        <f>+'Desmonte Infr. financiada'!H210+'Inversión 1 financiada'!H210+VÚ!H210+'Desmonte Infr. IAP'!H210+'TOTAL INVERSION IAP'!H210+'VÚ IAP'!H210+G210</f>
        <v>26</v>
      </c>
      <c r="I210" s="475">
        <f>+'Desmonte Infr. financiada'!I210+'Inversión 1 financiada'!I210+VÚ!I210+'Desmonte Infr. IAP'!I210+'TOTAL INVERSION IAP'!I210+'VÚ IAP'!I210+H210</f>
        <v>26</v>
      </c>
      <c r="J210" s="61">
        <f>+'Desmonte Infr. financiada'!J210+'Inversión 1 financiada'!J210+VÚ!J210+'Desmonte Infr. IAP'!J210+'TOTAL INVERSION IAP'!J210+'VÚ IAP'!J210+I210</f>
        <v>26</v>
      </c>
      <c r="K210" s="61">
        <f>+'Desmonte Infr. financiada'!K210+'Inversión 1 financiada'!K210+VÚ!K210+'Desmonte Infr. IAP'!K210+'TOTAL INVERSION IAP'!K210+'VÚ IAP'!K210+J210</f>
        <v>26</v>
      </c>
      <c r="L210" s="61">
        <f>+'Desmonte Infr. financiada'!L210+'Inversión 1 financiada'!L210+VÚ!L210+'Desmonte Infr. IAP'!L210+'TOTAL INVERSION IAP'!L210+'VÚ IAP'!L210+K210</f>
        <v>26</v>
      </c>
      <c r="M210" s="61">
        <f>+'Desmonte Infr. financiada'!M210+'Inversión 1 financiada'!M210+VÚ!M210+'Desmonte Infr. IAP'!M210+'TOTAL INVERSION IAP'!M210+'VÚ IAP'!M210+L210</f>
        <v>26</v>
      </c>
      <c r="N210" s="61">
        <f>+'Desmonte Infr. financiada'!N210+'Inversión 1 financiada'!N210+VÚ!N210+'Desmonte Infr. IAP'!N210+'TOTAL INVERSION IAP'!N210+'VÚ IAP'!N210+M210</f>
        <v>26</v>
      </c>
      <c r="O210" s="61">
        <f>+'Desmonte Infr. financiada'!O210+'Inversión 1 financiada'!O210+VÚ!O210+'Desmonte Infr. IAP'!O210+'TOTAL INVERSION IAP'!O210+'VÚ IAP'!O210+N210</f>
        <v>26</v>
      </c>
      <c r="P210" s="61">
        <f>+'Desmonte Infr. financiada'!P210+'Inversión 1 financiada'!P210+VÚ!P210+'Desmonte Infr. IAP'!P210+'TOTAL INVERSION IAP'!P210+'VÚ IAP'!P210+O210</f>
        <v>26</v>
      </c>
      <c r="Q210" s="61">
        <f>+'Desmonte Infr. financiada'!Q210+'Inversión 1 financiada'!Q210+VÚ!Q210+'Desmonte Infr. IAP'!Q210+'TOTAL INVERSION IAP'!Q210+'VÚ IAP'!Q210+P210</f>
        <v>26</v>
      </c>
      <c r="R210" s="61">
        <f>+'Desmonte Infr. financiada'!R210+'Inversión 1 financiada'!R210+VÚ!R210+'Desmonte Infr. IAP'!R210+'TOTAL INVERSION IAP'!R210+'VÚ IAP'!R210+Q210</f>
        <v>26</v>
      </c>
      <c r="S210" s="61">
        <f>+'Desmonte Infr. financiada'!S210+'Inversión 1 financiada'!S210+VÚ!S210+'Desmonte Infr. IAP'!S210+'TOTAL INVERSION IAP'!S210+'VÚ IAP'!S210+R210</f>
        <v>26</v>
      </c>
      <c r="T210" s="61">
        <f>+'Desmonte Infr. financiada'!T210+'Inversión 1 financiada'!T210+VÚ!T210+'Desmonte Infr. IAP'!T210+'TOTAL INVERSION IAP'!T210+'VÚ IAP'!T210+S210</f>
        <v>26</v>
      </c>
      <c r="U210" s="61">
        <f>+'Desmonte Infr. financiada'!U210+'Inversión 1 financiada'!U210+VÚ!U210+'Desmonte Infr. IAP'!U210+'TOTAL INVERSION IAP'!U210+'VÚ IAP'!U210+T210</f>
        <v>26</v>
      </c>
      <c r="V210" s="61">
        <f>+'Desmonte Infr. financiada'!V210+'Inversión 1 financiada'!V210+VÚ!V210+'Desmonte Infr. IAP'!V210+'TOTAL INVERSION IAP'!V210+'VÚ IAP'!V210+U210</f>
        <v>26</v>
      </c>
      <c r="W210" s="61">
        <f>+'Desmonte Infr. financiada'!W210+'Inversión 1 financiada'!W210+VÚ!W210+'Desmonte Infr. IAP'!W210+'TOTAL INVERSION IAP'!W210+'VÚ IAP'!W210+V210</f>
        <v>26</v>
      </c>
      <c r="X210" s="61">
        <f>+'Desmonte Infr. financiada'!X210+'Inversión 1 financiada'!X210+VÚ!X210+'Desmonte Infr. IAP'!X210+'TOTAL INVERSION IAP'!X210+'VÚ IAP'!X210+W210</f>
        <v>26</v>
      </c>
      <c r="Y210" s="61">
        <f>+'Desmonte Infr. financiada'!Y210+'Inversión 1 financiada'!Y210+VÚ!Y210+'Desmonte Infr. IAP'!Y210+'TOTAL INVERSION IAP'!Y210+'VÚ IAP'!Y210+X210</f>
        <v>26</v>
      </c>
      <c r="Z210" s="61">
        <f>+'Desmonte Infr. financiada'!Z210+'Inversión 1 financiada'!Z210+VÚ!Z210+'Desmonte Infr. IAP'!Z210+'TOTAL INVERSION IAP'!Z210+'VÚ IAP'!Z210+Y210</f>
        <v>26</v>
      </c>
      <c r="AA210" s="61">
        <f>+'Desmonte Infr. financiada'!AA210+'Inversión 1 financiada'!AA210+VÚ!AA210+'Desmonte Infr. IAP'!AA210+'TOTAL INVERSION IAP'!AA210+'VÚ IAP'!AA210+Z210</f>
        <v>26</v>
      </c>
      <c r="AB210" s="61">
        <f>+'Desmonte Infr. financiada'!AB210+'Inversión 1 financiada'!AB210+VÚ!AB210+'Desmonte Infr. IAP'!AB210+'TOTAL INVERSION IAP'!AB210+'VÚ IAP'!AB210+AA210</f>
        <v>26</v>
      </c>
      <c r="AC210" s="61">
        <f>+'Desmonte Infr. financiada'!AC210+'Inversión 1 financiada'!AC210+VÚ!AC210+'Desmonte Infr. IAP'!AC210+'TOTAL INVERSION IAP'!AC210+'VÚ IAP'!AC210+AB210</f>
        <v>26</v>
      </c>
      <c r="AD210" s="61">
        <f>+'Desmonte Infr. financiada'!AD210+'Inversión 1 financiada'!AD210+VÚ!AD210+'Desmonte Infr. IAP'!AD210+'TOTAL INVERSION IAP'!AD210+'VÚ IAP'!AD210+AC210</f>
        <v>26</v>
      </c>
      <c r="AE210" s="61">
        <f>+'Desmonte Infr. financiada'!AE210+'Inversión 1 financiada'!AE210+VÚ!AE210+'Desmonte Infr. IAP'!AE210+'TOTAL INVERSION IAP'!AE210+'VÚ IAP'!AE210+AD210</f>
        <v>26</v>
      </c>
      <c r="AF210" s="61">
        <f>+'Desmonte Infr. financiada'!AF210+'Inversión 1 financiada'!AF210+VÚ!AF210+'Desmonte Infr. IAP'!AF210+'TOTAL INVERSION IAP'!AF210+'VÚ IAP'!AF210+AE210</f>
        <v>26</v>
      </c>
      <c r="AG210" s="61">
        <f>+'Desmonte Infr. financiada'!AG210+'Inversión 1 financiada'!AG210+VÚ!AG210+'Desmonte Infr. IAP'!AG210+'TOTAL INVERSION IAP'!AG210+'VÚ IAP'!AG210+AF210</f>
        <v>26</v>
      </c>
      <c r="AH210" s="61">
        <f>+'Desmonte Infr. financiada'!AH210+'Inversión 1 financiada'!AH210+VÚ!AH210+'Desmonte Infr. IAP'!AH210+'TOTAL INVERSION IAP'!AH210+'VÚ IAP'!AH210+AG210</f>
        <v>26</v>
      </c>
      <c r="AI210" s="61">
        <f>+'Desmonte Infr. financiada'!AI210+'Inversión 1 financiada'!AI210+VÚ!AI210+'Desmonte Infr. IAP'!AI210+'TOTAL INVERSION IAP'!AI210+'VÚ IAP'!AI210+AH210</f>
        <v>26</v>
      </c>
      <c r="AJ210" s="61">
        <f>+'Desmonte Infr. financiada'!AJ210+'Inversión 1 financiada'!AJ210+VÚ!AJ210+'Desmonte Infr. IAP'!AJ210+'TOTAL INVERSION IAP'!AJ210+'VÚ IAP'!AJ210+AI210</f>
        <v>26</v>
      </c>
      <c r="AK210" s="61">
        <f>+'Desmonte Infr. financiada'!AK210+'Inversión 1 financiada'!AK210+VÚ!AK210+'Desmonte Infr. IAP'!AK210+'TOTAL INVERSION IAP'!AK210+'VÚ IAP'!AK210+AJ210</f>
        <v>26</v>
      </c>
    </row>
    <row r="211" spans="2:37" hidden="1" x14ac:dyDescent="0.25">
      <c r="B211" s="469" t="s">
        <v>541</v>
      </c>
      <c r="C211" s="62" t="str">
        <f>+VLOOKUP(B211,'resumen UCAP'!$A$5:$O$329,2,0)</f>
        <v>UCAP Luminaria LED 200 W 30 D</v>
      </c>
      <c r="D211" s="63">
        <f>+'Desmonte Infr. financiada'!D211</f>
        <v>200</v>
      </c>
      <c r="E211" s="63" t="str">
        <f>+VLOOKUP(B211,'resumen UCAP'!$A$5:$O$329,3,0)</f>
        <v>Un</v>
      </c>
      <c r="F211" s="64">
        <f>+VLOOKUP(B211,'resumen UCAP'!$A$5:$O$329,15,0)</f>
        <v>2315811.7540271999</v>
      </c>
      <c r="G211" s="61"/>
      <c r="H211" s="61">
        <f>+'Desmonte Infr. financiada'!H211+'Inversión 1 financiada'!H211+VÚ!H211+'Desmonte Infr. IAP'!H211+'TOTAL INVERSION IAP'!H211+'VÚ IAP'!H211+G211</f>
        <v>2</v>
      </c>
      <c r="I211" s="475">
        <f>+'Desmonte Infr. financiada'!I211+'Inversión 1 financiada'!I211+VÚ!I211+'Desmonte Infr. IAP'!I211+'TOTAL INVERSION IAP'!I211+'VÚ IAP'!I211+H211</f>
        <v>2</v>
      </c>
      <c r="J211" s="61">
        <f>+'Desmonte Infr. financiada'!J211+'Inversión 1 financiada'!J211+VÚ!J211+'Desmonte Infr. IAP'!J211+'TOTAL INVERSION IAP'!J211+'VÚ IAP'!J211+I211</f>
        <v>2</v>
      </c>
      <c r="K211" s="61">
        <f>+'Desmonte Infr. financiada'!K211+'Inversión 1 financiada'!K211+VÚ!K211+'Desmonte Infr. IAP'!K211+'TOTAL INVERSION IAP'!K211+'VÚ IAP'!K211+J211</f>
        <v>2</v>
      </c>
      <c r="L211" s="61">
        <f>+'Desmonte Infr. financiada'!L211+'Inversión 1 financiada'!L211+VÚ!L211+'Desmonte Infr. IAP'!L211+'TOTAL INVERSION IAP'!L211+'VÚ IAP'!L211+K211</f>
        <v>2</v>
      </c>
      <c r="M211" s="61">
        <f>+'Desmonte Infr. financiada'!M211+'Inversión 1 financiada'!M211+VÚ!M211+'Desmonte Infr. IAP'!M211+'TOTAL INVERSION IAP'!M211+'VÚ IAP'!M211+L211</f>
        <v>2</v>
      </c>
      <c r="N211" s="61">
        <f>+'Desmonte Infr. financiada'!N211+'Inversión 1 financiada'!N211+VÚ!N211+'Desmonte Infr. IAP'!N211+'TOTAL INVERSION IAP'!N211+'VÚ IAP'!N211+M211</f>
        <v>2</v>
      </c>
      <c r="O211" s="61">
        <f>+'Desmonte Infr. financiada'!O211+'Inversión 1 financiada'!O211+VÚ!O211+'Desmonte Infr. IAP'!O211+'TOTAL INVERSION IAP'!O211+'VÚ IAP'!O211+N211</f>
        <v>2</v>
      </c>
      <c r="P211" s="61">
        <f>+'Desmonte Infr. financiada'!P211+'Inversión 1 financiada'!P211+VÚ!P211+'Desmonte Infr. IAP'!P211+'TOTAL INVERSION IAP'!P211+'VÚ IAP'!P211+O211</f>
        <v>2</v>
      </c>
      <c r="Q211" s="61">
        <f>+'Desmonte Infr. financiada'!Q211+'Inversión 1 financiada'!Q211+VÚ!Q211+'Desmonte Infr. IAP'!Q211+'TOTAL INVERSION IAP'!Q211+'VÚ IAP'!Q211+P211</f>
        <v>2</v>
      </c>
      <c r="R211" s="61">
        <f>+'Desmonte Infr. financiada'!R211+'Inversión 1 financiada'!R211+VÚ!R211+'Desmonte Infr. IAP'!R211+'TOTAL INVERSION IAP'!R211+'VÚ IAP'!R211+Q211</f>
        <v>2</v>
      </c>
      <c r="S211" s="61">
        <f>+'Desmonte Infr. financiada'!S211+'Inversión 1 financiada'!S211+VÚ!S211+'Desmonte Infr. IAP'!S211+'TOTAL INVERSION IAP'!S211+'VÚ IAP'!S211+R211</f>
        <v>2</v>
      </c>
      <c r="T211" s="61">
        <f>+'Desmonte Infr. financiada'!T211+'Inversión 1 financiada'!T211+VÚ!T211+'Desmonte Infr. IAP'!T211+'TOTAL INVERSION IAP'!T211+'VÚ IAP'!T211+S211</f>
        <v>2</v>
      </c>
      <c r="U211" s="61">
        <f>+'Desmonte Infr. financiada'!U211+'Inversión 1 financiada'!U211+VÚ!U211+'Desmonte Infr. IAP'!U211+'TOTAL INVERSION IAP'!U211+'VÚ IAP'!U211+T211</f>
        <v>2</v>
      </c>
      <c r="V211" s="61">
        <f>+'Desmonte Infr. financiada'!V211+'Inversión 1 financiada'!V211+VÚ!V211+'Desmonte Infr. IAP'!V211+'TOTAL INVERSION IAP'!V211+'VÚ IAP'!V211+U211</f>
        <v>2</v>
      </c>
      <c r="W211" s="61">
        <f>+'Desmonte Infr. financiada'!W211+'Inversión 1 financiada'!W211+VÚ!W211+'Desmonte Infr. IAP'!W211+'TOTAL INVERSION IAP'!W211+'VÚ IAP'!W211+V211</f>
        <v>2</v>
      </c>
      <c r="X211" s="61">
        <f>+'Desmonte Infr. financiada'!X211+'Inversión 1 financiada'!X211+VÚ!X211+'Desmonte Infr. IAP'!X211+'TOTAL INVERSION IAP'!X211+'VÚ IAP'!X211+W211</f>
        <v>2</v>
      </c>
      <c r="Y211" s="61">
        <f>+'Desmonte Infr. financiada'!Y211+'Inversión 1 financiada'!Y211+VÚ!Y211+'Desmonte Infr. IAP'!Y211+'TOTAL INVERSION IAP'!Y211+'VÚ IAP'!Y211+X211</f>
        <v>2</v>
      </c>
      <c r="Z211" s="61">
        <f>+'Desmonte Infr. financiada'!Z211+'Inversión 1 financiada'!Z211+VÚ!Z211+'Desmonte Infr. IAP'!Z211+'TOTAL INVERSION IAP'!Z211+'VÚ IAP'!Z211+Y211</f>
        <v>2</v>
      </c>
      <c r="AA211" s="61">
        <f>+'Desmonte Infr. financiada'!AA211+'Inversión 1 financiada'!AA211+VÚ!AA211+'Desmonte Infr. IAP'!AA211+'TOTAL INVERSION IAP'!AA211+'VÚ IAP'!AA211+Z211</f>
        <v>2</v>
      </c>
      <c r="AB211" s="61">
        <f>+'Desmonte Infr. financiada'!AB211+'Inversión 1 financiada'!AB211+VÚ!AB211+'Desmonte Infr. IAP'!AB211+'TOTAL INVERSION IAP'!AB211+'VÚ IAP'!AB211+AA211</f>
        <v>2</v>
      </c>
      <c r="AC211" s="61">
        <f>+'Desmonte Infr. financiada'!AC211+'Inversión 1 financiada'!AC211+VÚ!AC211+'Desmonte Infr. IAP'!AC211+'TOTAL INVERSION IAP'!AC211+'VÚ IAP'!AC211+AB211</f>
        <v>2</v>
      </c>
      <c r="AD211" s="61">
        <f>+'Desmonte Infr. financiada'!AD211+'Inversión 1 financiada'!AD211+VÚ!AD211+'Desmonte Infr. IAP'!AD211+'TOTAL INVERSION IAP'!AD211+'VÚ IAP'!AD211+AC211</f>
        <v>2</v>
      </c>
      <c r="AE211" s="61">
        <f>+'Desmonte Infr. financiada'!AE211+'Inversión 1 financiada'!AE211+VÚ!AE211+'Desmonte Infr. IAP'!AE211+'TOTAL INVERSION IAP'!AE211+'VÚ IAP'!AE211+AD211</f>
        <v>2</v>
      </c>
      <c r="AF211" s="61">
        <f>+'Desmonte Infr. financiada'!AF211+'Inversión 1 financiada'!AF211+VÚ!AF211+'Desmonte Infr. IAP'!AF211+'TOTAL INVERSION IAP'!AF211+'VÚ IAP'!AF211+AE211</f>
        <v>2</v>
      </c>
      <c r="AG211" s="61">
        <f>+'Desmonte Infr. financiada'!AG211+'Inversión 1 financiada'!AG211+VÚ!AG211+'Desmonte Infr. IAP'!AG211+'TOTAL INVERSION IAP'!AG211+'VÚ IAP'!AG211+AF211</f>
        <v>2</v>
      </c>
      <c r="AH211" s="61">
        <f>+'Desmonte Infr. financiada'!AH211+'Inversión 1 financiada'!AH211+VÚ!AH211+'Desmonte Infr. IAP'!AH211+'TOTAL INVERSION IAP'!AH211+'VÚ IAP'!AH211+AG211</f>
        <v>2</v>
      </c>
      <c r="AI211" s="61">
        <f>+'Desmonte Infr. financiada'!AI211+'Inversión 1 financiada'!AI211+VÚ!AI211+'Desmonte Infr. IAP'!AI211+'TOTAL INVERSION IAP'!AI211+'VÚ IAP'!AI211+AH211</f>
        <v>2</v>
      </c>
      <c r="AJ211" s="61">
        <f>+'Desmonte Infr. financiada'!AJ211+'Inversión 1 financiada'!AJ211+VÚ!AJ211+'Desmonte Infr. IAP'!AJ211+'TOTAL INVERSION IAP'!AJ211+'VÚ IAP'!AJ211+AI211</f>
        <v>2</v>
      </c>
      <c r="AK211" s="61">
        <f>+'Desmonte Infr. financiada'!AK211+'Inversión 1 financiada'!AK211+VÚ!AK211+'Desmonte Infr. IAP'!AK211+'TOTAL INVERSION IAP'!AK211+'VÚ IAP'!AK211+AJ211</f>
        <v>2</v>
      </c>
    </row>
    <row r="212" spans="2:37" hidden="1" x14ac:dyDescent="0.25">
      <c r="B212" s="469" t="s">
        <v>542</v>
      </c>
      <c r="C212" s="62" t="str">
        <f>+VLOOKUP(B212,'resumen UCAP'!$A$5:$O$329,2,0)</f>
        <v>UCAP Luminaria LED 200 W 60 D</v>
      </c>
      <c r="D212" s="63">
        <f>+'Desmonte Infr. financiada'!D212</f>
        <v>200</v>
      </c>
      <c r="E212" s="63" t="str">
        <f>+VLOOKUP(B212,'resumen UCAP'!$A$5:$O$329,3,0)</f>
        <v>Un</v>
      </c>
      <c r="F212" s="64">
        <f>+VLOOKUP(B212,'resumen UCAP'!$A$5:$O$329,15,0)</f>
        <v>2315811.7540271999</v>
      </c>
      <c r="G212" s="61"/>
      <c r="H212" s="61">
        <f>+'Desmonte Infr. financiada'!H212+'Inversión 1 financiada'!H212+VÚ!H212+'Desmonte Infr. IAP'!H212+'TOTAL INVERSION IAP'!H212+'VÚ IAP'!H212+G212</f>
        <v>33</v>
      </c>
      <c r="I212" s="475">
        <f>+'Desmonte Infr. financiada'!I212+'Inversión 1 financiada'!I212+VÚ!I212+'Desmonte Infr. IAP'!I212+'TOTAL INVERSION IAP'!I212+'VÚ IAP'!I212+H212</f>
        <v>33</v>
      </c>
      <c r="J212" s="61">
        <f>+'Desmonte Infr. financiada'!J212+'Inversión 1 financiada'!J212+VÚ!J212+'Desmonte Infr. IAP'!J212+'TOTAL INVERSION IAP'!J212+'VÚ IAP'!J212+I212</f>
        <v>33</v>
      </c>
      <c r="K212" s="61">
        <f>+'Desmonte Infr. financiada'!K212+'Inversión 1 financiada'!K212+VÚ!K212+'Desmonte Infr. IAP'!K212+'TOTAL INVERSION IAP'!K212+'VÚ IAP'!K212+J212</f>
        <v>33</v>
      </c>
      <c r="L212" s="61">
        <f>+'Desmonte Infr. financiada'!L212+'Inversión 1 financiada'!L212+VÚ!L212+'Desmonte Infr. IAP'!L212+'TOTAL INVERSION IAP'!L212+'VÚ IAP'!L212+K212</f>
        <v>33</v>
      </c>
      <c r="M212" s="61">
        <f>+'Desmonte Infr. financiada'!M212+'Inversión 1 financiada'!M212+VÚ!M212+'Desmonte Infr. IAP'!M212+'TOTAL INVERSION IAP'!M212+'VÚ IAP'!M212+L212</f>
        <v>33</v>
      </c>
      <c r="N212" s="61">
        <f>+'Desmonte Infr. financiada'!N212+'Inversión 1 financiada'!N212+VÚ!N212+'Desmonte Infr. IAP'!N212+'TOTAL INVERSION IAP'!N212+'VÚ IAP'!N212+M212</f>
        <v>33</v>
      </c>
      <c r="O212" s="61">
        <f>+'Desmonte Infr. financiada'!O212+'Inversión 1 financiada'!O212+VÚ!O212+'Desmonte Infr. IAP'!O212+'TOTAL INVERSION IAP'!O212+'VÚ IAP'!O212+N212</f>
        <v>33</v>
      </c>
      <c r="P212" s="61">
        <f>+'Desmonte Infr. financiada'!P212+'Inversión 1 financiada'!P212+VÚ!P212+'Desmonte Infr. IAP'!P212+'TOTAL INVERSION IAP'!P212+'VÚ IAP'!P212+O212</f>
        <v>33</v>
      </c>
      <c r="Q212" s="61">
        <f>+'Desmonte Infr. financiada'!Q212+'Inversión 1 financiada'!Q212+VÚ!Q212+'Desmonte Infr. IAP'!Q212+'TOTAL INVERSION IAP'!Q212+'VÚ IAP'!Q212+P212</f>
        <v>33</v>
      </c>
      <c r="R212" s="61">
        <f>+'Desmonte Infr. financiada'!R212+'Inversión 1 financiada'!R212+VÚ!R212+'Desmonte Infr. IAP'!R212+'TOTAL INVERSION IAP'!R212+'VÚ IAP'!R212+Q212</f>
        <v>33</v>
      </c>
      <c r="S212" s="61">
        <f>+'Desmonte Infr. financiada'!S212+'Inversión 1 financiada'!S212+VÚ!S212+'Desmonte Infr. IAP'!S212+'TOTAL INVERSION IAP'!S212+'VÚ IAP'!S212+R212</f>
        <v>33</v>
      </c>
      <c r="T212" s="61">
        <f>+'Desmonte Infr. financiada'!T212+'Inversión 1 financiada'!T212+VÚ!T212+'Desmonte Infr. IAP'!T212+'TOTAL INVERSION IAP'!T212+'VÚ IAP'!T212+S212</f>
        <v>33</v>
      </c>
      <c r="U212" s="61">
        <f>+'Desmonte Infr. financiada'!U212+'Inversión 1 financiada'!U212+VÚ!U212+'Desmonte Infr. IAP'!U212+'TOTAL INVERSION IAP'!U212+'VÚ IAP'!U212+T212</f>
        <v>33</v>
      </c>
      <c r="V212" s="61">
        <f>+'Desmonte Infr. financiada'!V212+'Inversión 1 financiada'!V212+VÚ!V212+'Desmonte Infr. IAP'!V212+'TOTAL INVERSION IAP'!V212+'VÚ IAP'!V212+U212</f>
        <v>33</v>
      </c>
      <c r="W212" s="61">
        <f>+'Desmonte Infr. financiada'!W212+'Inversión 1 financiada'!W212+VÚ!W212+'Desmonte Infr. IAP'!W212+'TOTAL INVERSION IAP'!W212+'VÚ IAP'!W212+V212</f>
        <v>33</v>
      </c>
      <c r="X212" s="61">
        <f>+'Desmonte Infr. financiada'!X212+'Inversión 1 financiada'!X212+VÚ!X212+'Desmonte Infr. IAP'!X212+'TOTAL INVERSION IAP'!X212+'VÚ IAP'!X212+W212</f>
        <v>33</v>
      </c>
      <c r="Y212" s="61">
        <f>+'Desmonte Infr. financiada'!Y212+'Inversión 1 financiada'!Y212+VÚ!Y212+'Desmonte Infr. IAP'!Y212+'TOTAL INVERSION IAP'!Y212+'VÚ IAP'!Y212+X212</f>
        <v>33</v>
      </c>
      <c r="Z212" s="61">
        <f>+'Desmonte Infr. financiada'!Z212+'Inversión 1 financiada'!Z212+VÚ!Z212+'Desmonte Infr. IAP'!Z212+'TOTAL INVERSION IAP'!Z212+'VÚ IAP'!Z212+Y212</f>
        <v>33</v>
      </c>
      <c r="AA212" s="61">
        <f>+'Desmonte Infr. financiada'!AA212+'Inversión 1 financiada'!AA212+VÚ!AA212+'Desmonte Infr. IAP'!AA212+'TOTAL INVERSION IAP'!AA212+'VÚ IAP'!AA212+Z212</f>
        <v>33</v>
      </c>
      <c r="AB212" s="61">
        <f>+'Desmonte Infr. financiada'!AB212+'Inversión 1 financiada'!AB212+VÚ!AB212+'Desmonte Infr. IAP'!AB212+'TOTAL INVERSION IAP'!AB212+'VÚ IAP'!AB212+AA212</f>
        <v>33</v>
      </c>
      <c r="AC212" s="61">
        <f>+'Desmonte Infr. financiada'!AC212+'Inversión 1 financiada'!AC212+VÚ!AC212+'Desmonte Infr. IAP'!AC212+'TOTAL INVERSION IAP'!AC212+'VÚ IAP'!AC212+AB212</f>
        <v>33</v>
      </c>
      <c r="AD212" s="61">
        <f>+'Desmonte Infr. financiada'!AD212+'Inversión 1 financiada'!AD212+VÚ!AD212+'Desmonte Infr. IAP'!AD212+'TOTAL INVERSION IAP'!AD212+'VÚ IAP'!AD212+AC212</f>
        <v>33</v>
      </c>
      <c r="AE212" s="61">
        <f>+'Desmonte Infr. financiada'!AE212+'Inversión 1 financiada'!AE212+VÚ!AE212+'Desmonte Infr. IAP'!AE212+'TOTAL INVERSION IAP'!AE212+'VÚ IAP'!AE212+AD212</f>
        <v>33</v>
      </c>
      <c r="AF212" s="61">
        <f>+'Desmonte Infr. financiada'!AF212+'Inversión 1 financiada'!AF212+VÚ!AF212+'Desmonte Infr. IAP'!AF212+'TOTAL INVERSION IAP'!AF212+'VÚ IAP'!AF212+AE212</f>
        <v>33</v>
      </c>
      <c r="AG212" s="61">
        <f>+'Desmonte Infr. financiada'!AG212+'Inversión 1 financiada'!AG212+VÚ!AG212+'Desmonte Infr. IAP'!AG212+'TOTAL INVERSION IAP'!AG212+'VÚ IAP'!AG212+AF212</f>
        <v>33</v>
      </c>
      <c r="AH212" s="61">
        <f>+'Desmonte Infr. financiada'!AH212+'Inversión 1 financiada'!AH212+VÚ!AH212+'Desmonte Infr. IAP'!AH212+'TOTAL INVERSION IAP'!AH212+'VÚ IAP'!AH212+AG212</f>
        <v>33</v>
      </c>
      <c r="AI212" s="61">
        <f>+'Desmonte Infr. financiada'!AI212+'Inversión 1 financiada'!AI212+VÚ!AI212+'Desmonte Infr. IAP'!AI212+'TOTAL INVERSION IAP'!AI212+'VÚ IAP'!AI212+AH212</f>
        <v>33</v>
      </c>
      <c r="AJ212" s="61">
        <f>+'Desmonte Infr. financiada'!AJ212+'Inversión 1 financiada'!AJ212+VÚ!AJ212+'Desmonte Infr. IAP'!AJ212+'TOTAL INVERSION IAP'!AJ212+'VÚ IAP'!AJ212+AI212</f>
        <v>33</v>
      </c>
      <c r="AK212" s="61">
        <f>+'Desmonte Infr. financiada'!AK212+'Inversión 1 financiada'!AK212+VÚ!AK212+'Desmonte Infr. IAP'!AK212+'TOTAL INVERSION IAP'!AK212+'VÚ IAP'!AK212+AJ212</f>
        <v>33</v>
      </c>
    </row>
    <row r="213" spans="2:37" hidden="1" x14ac:dyDescent="0.25">
      <c r="B213" s="469" t="s">
        <v>631</v>
      </c>
      <c r="C213" s="62" t="str">
        <f>+VLOOKUP(B213,'resumen UCAP'!$A$5:$O$329,2,0)</f>
        <v>UCAP Luminaria LED 30W 60 D</v>
      </c>
      <c r="D213" s="63">
        <f>+'Desmonte Infr. financiada'!D213</f>
        <v>30</v>
      </c>
      <c r="E213" s="63" t="str">
        <f>+VLOOKUP(B213,'resumen UCAP'!$A$5:$O$329,3,0)</f>
        <v>Un</v>
      </c>
      <c r="F213" s="64">
        <f>+VLOOKUP(B213,'resumen UCAP'!$A$5:$O$329,15,0)</f>
        <v>957358.0919916</v>
      </c>
      <c r="G213" s="61"/>
      <c r="H213" s="61">
        <f>+'Desmonte Infr. financiada'!H213+'Inversión 1 financiada'!H213+VÚ!H213+'Desmonte Infr. IAP'!H213+'TOTAL INVERSION IAP'!H213+'VÚ IAP'!H213+G213</f>
        <v>1</v>
      </c>
      <c r="I213" s="475">
        <f>+'Desmonte Infr. financiada'!I213+'Inversión 1 financiada'!I213+VÚ!I213+'Desmonte Infr. IAP'!I213+'TOTAL INVERSION IAP'!I213+'VÚ IAP'!I213+H213</f>
        <v>1</v>
      </c>
      <c r="J213" s="61">
        <f>+'Desmonte Infr. financiada'!J213+'Inversión 1 financiada'!J213+VÚ!J213+'Desmonte Infr. IAP'!J213+'TOTAL INVERSION IAP'!J213+'VÚ IAP'!J213+I213</f>
        <v>1</v>
      </c>
      <c r="K213" s="61">
        <f>+'Desmonte Infr. financiada'!K213+'Inversión 1 financiada'!K213+VÚ!K213+'Desmonte Infr. IAP'!K213+'TOTAL INVERSION IAP'!K213+'VÚ IAP'!K213+J213</f>
        <v>1</v>
      </c>
      <c r="L213" s="61">
        <f>+'Desmonte Infr. financiada'!L213+'Inversión 1 financiada'!L213+VÚ!L213+'Desmonte Infr. IAP'!L213+'TOTAL INVERSION IAP'!L213+'VÚ IAP'!L213+K213</f>
        <v>1</v>
      </c>
      <c r="M213" s="61">
        <f>+'Desmonte Infr. financiada'!M213+'Inversión 1 financiada'!M213+VÚ!M213+'Desmonte Infr. IAP'!M213+'TOTAL INVERSION IAP'!M213+'VÚ IAP'!M213+L213</f>
        <v>1</v>
      </c>
      <c r="N213" s="61">
        <f>+'Desmonte Infr. financiada'!N213+'Inversión 1 financiada'!N213+VÚ!N213+'Desmonte Infr. IAP'!N213+'TOTAL INVERSION IAP'!N213+'VÚ IAP'!N213+M213</f>
        <v>1</v>
      </c>
      <c r="O213" s="61">
        <f>+'Desmonte Infr. financiada'!O213+'Inversión 1 financiada'!O213+VÚ!O213+'Desmonte Infr. IAP'!O213+'TOTAL INVERSION IAP'!O213+'VÚ IAP'!O213+N213</f>
        <v>1</v>
      </c>
      <c r="P213" s="61">
        <f>+'Desmonte Infr. financiada'!P213+'Inversión 1 financiada'!P213+VÚ!P213+'Desmonte Infr. IAP'!P213+'TOTAL INVERSION IAP'!P213+'VÚ IAP'!P213+O213</f>
        <v>1</v>
      </c>
      <c r="Q213" s="61">
        <f>+'Desmonte Infr. financiada'!Q213+'Inversión 1 financiada'!Q213+VÚ!Q213+'Desmonte Infr. IAP'!Q213+'TOTAL INVERSION IAP'!Q213+'VÚ IAP'!Q213+P213</f>
        <v>1</v>
      </c>
      <c r="R213" s="61">
        <f>+'Desmonte Infr. financiada'!R213+'Inversión 1 financiada'!R213+VÚ!R213+'Desmonte Infr. IAP'!R213+'TOTAL INVERSION IAP'!R213+'VÚ IAP'!R213+Q213</f>
        <v>1</v>
      </c>
      <c r="S213" s="61">
        <f>+'Desmonte Infr. financiada'!S213+'Inversión 1 financiada'!S213+VÚ!S213+'Desmonte Infr. IAP'!S213+'TOTAL INVERSION IAP'!S213+'VÚ IAP'!S213+R213</f>
        <v>1</v>
      </c>
      <c r="T213" s="61">
        <f>+'Desmonte Infr. financiada'!T213+'Inversión 1 financiada'!T213+VÚ!T213+'Desmonte Infr. IAP'!T213+'TOTAL INVERSION IAP'!T213+'VÚ IAP'!T213+S213</f>
        <v>1</v>
      </c>
      <c r="U213" s="61">
        <f>+'Desmonte Infr. financiada'!U213+'Inversión 1 financiada'!U213+VÚ!U213+'Desmonte Infr. IAP'!U213+'TOTAL INVERSION IAP'!U213+'VÚ IAP'!U213+T213</f>
        <v>1</v>
      </c>
      <c r="V213" s="61">
        <f>+'Desmonte Infr. financiada'!V213+'Inversión 1 financiada'!V213+VÚ!V213+'Desmonte Infr. IAP'!V213+'TOTAL INVERSION IAP'!V213+'VÚ IAP'!V213+U213</f>
        <v>1</v>
      </c>
      <c r="W213" s="61">
        <f>+'Desmonte Infr. financiada'!W213+'Inversión 1 financiada'!W213+VÚ!W213+'Desmonte Infr. IAP'!W213+'TOTAL INVERSION IAP'!W213+'VÚ IAP'!W213+V213</f>
        <v>1</v>
      </c>
      <c r="X213" s="61">
        <f>+'Desmonte Infr. financiada'!X213+'Inversión 1 financiada'!X213+VÚ!X213+'Desmonte Infr. IAP'!X213+'TOTAL INVERSION IAP'!X213+'VÚ IAP'!X213+W213</f>
        <v>1</v>
      </c>
      <c r="Y213" s="61">
        <f>+'Desmonte Infr. financiada'!Y213+'Inversión 1 financiada'!Y213+VÚ!Y213+'Desmonte Infr. IAP'!Y213+'TOTAL INVERSION IAP'!Y213+'VÚ IAP'!Y213+X213</f>
        <v>1</v>
      </c>
      <c r="Z213" s="61">
        <f>+'Desmonte Infr. financiada'!Z213+'Inversión 1 financiada'!Z213+VÚ!Z213+'Desmonte Infr. IAP'!Z213+'TOTAL INVERSION IAP'!Z213+'VÚ IAP'!Z213+Y213</f>
        <v>1</v>
      </c>
      <c r="AA213" s="61">
        <f>+'Desmonte Infr. financiada'!AA213+'Inversión 1 financiada'!AA213+VÚ!AA213+'Desmonte Infr. IAP'!AA213+'TOTAL INVERSION IAP'!AA213+'VÚ IAP'!AA213+Z213</f>
        <v>1</v>
      </c>
      <c r="AB213" s="61">
        <f>+'Desmonte Infr. financiada'!AB213+'Inversión 1 financiada'!AB213+VÚ!AB213+'Desmonte Infr. IAP'!AB213+'TOTAL INVERSION IAP'!AB213+'VÚ IAP'!AB213+AA213</f>
        <v>1</v>
      </c>
      <c r="AC213" s="61">
        <f>+'Desmonte Infr. financiada'!AC213+'Inversión 1 financiada'!AC213+VÚ!AC213+'Desmonte Infr. IAP'!AC213+'TOTAL INVERSION IAP'!AC213+'VÚ IAP'!AC213+AB213</f>
        <v>1</v>
      </c>
      <c r="AD213" s="61">
        <f>+'Desmonte Infr. financiada'!AD213+'Inversión 1 financiada'!AD213+VÚ!AD213+'Desmonte Infr. IAP'!AD213+'TOTAL INVERSION IAP'!AD213+'VÚ IAP'!AD213+AC213</f>
        <v>1</v>
      </c>
      <c r="AE213" s="61">
        <f>+'Desmonte Infr. financiada'!AE213+'Inversión 1 financiada'!AE213+VÚ!AE213+'Desmonte Infr. IAP'!AE213+'TOTAL INVERSION IAP'!AE213+'VÚ IAP'!AE213+AD213</f>
        <v>1</v>
      </c>
      <c r="AF213" s="61">
        <f>+'Desmonte Infr. financiada'!AF213+'Inversión 1 financiada'!AF213+VÚ!AF213+'Desmonte Infr. IAP'!AF213+'TOTAL INVERSION IAP'!AF213+'VÚ IAP'!AF213+AE213</f>
        <v>1</v>
      </c>
      <c r="AG213" s="61">
        <f>+'Desmonte Infr. financiada'!AG213+'Inversión 1 financiada'!AG213+VÚ!AG213+'Desmonte Infr. IAP'!AG213+'TOTAL INVERSION IAP'!AG213+'VÚ IAP'!AG213+AF213</f>
        <v>1</v>
      </c>
      <c r="AH213" s="61">
        <f>+'Desmonte Infr. financiada'!AH213+'Inversión 1 financiada'!AH213+VÚ!AH213+'Desmonte Infr. IAP'!AH213+'TOTAL INVERSION IAP'!AH213+'VÚ IAP'!AH213+AG213</f>
        <v>1</v>
      </c>
      <c r="AI213" s="61">
        <f>+'Desmonte Infr. financiada'!AI213+'Inversión 1 financiada'!AI213+VÚ!AI213+'Desmonte Infr. IAP'!AI213+'TOTAL INVERSION IAP'!AI213+'VÚ IAP'!AI213+AH213</f>
        <v>1</v>
      </c>
      <c r="AJ213" s="61">
        <f>+'Desmonte Infr. financiada'!AJ213+'Inversión 1 financiada'!AJ213+VÚ!AJ213+'Desmonte Infr. IAP'!AJ213+'TOTAL INVERSION IAP'!AJ213+'VÚ IAP'!AJ213+AI213</f>
        <v>1</v>
      </c>
      <c r="AK213" s="61">
        <f>+'Desmonte Infr. financiada'!AK213+'Inversión 1 financiada'!AK213+VÚ!AK213+'Desmonte Infr. IAP'!AK213+'TOTAL INVERSION IAP'!AK213+'VÚ IAP'!AK213+AJ213</f>
        <v>1</v>
      </c>
    </row>
    <row r="214" spans="2:37" hidden="1" x14ac:dyDescent="0.25">
      <c r="B214" s="469" t="s">
        <v>632</v>
      </c>
      <c r="C214" s="62" t="str">
        <f>+VLOOKUP(B214,'resumen UCAP'!$A$5:$O$329,2,0)</f>
        <v>UCAP Luminaria LED 50W</v>
      </c>
      <c r="D214" s="63">
        <f>+'Desmonte Infr. financiada'!D214</f>
        <v>50</v>
      </c>
      <c r="E214" s="63" t="str">
        <f>+VLOOKUP(B214,'resumen UCAP'!$A$5:$O$329,3,0)</f>
        <v>Un</v>
      </c>
      <c r="F214" s="64">
        <f>+VLOOKUP(B214,'resumen UCAP'!$A$5:$O$329,15,0)</f>
        <v>1027094.8187916002</v>
      </c>
      <c r="G214" s="61"/>
      <c r="H214" s="61">
        <f>+'Desmonte Infr. financiada'!H214+'Inversión 1 financiada'!H214+VÚ!H214+'Desmonte Infr. IAP'!H214+'TOTAL INVERSION IAP'!H214+'VÚ IAP'!H214+G214</f>
        <v>2</v>
      </c>
      <c r="I214" s="475">
        <f>+'Desmonte Infr. financiada'!I214+'Inversión 1 financiada'!I214+VÚ!I214+'Desmonte Infr. IAP'!I214+'TOTAL INVERSION IAP'!I214+'VÚ IAP'!I214+H214</f>
        <v>2</v>
      </c>
      <c r="J214" s="61">
        <f>+'Desmonte Infr. financiada'!J214+'Inversión 1 financiada'!J214+VÚ!J214+'Desmonte Infr. IAP'!J214+'TOTAL INVERSION IAP'!J214+'VÚ IAP'!J214+I214</f>
        <v>2</v>
      </c>
      <c r="K214" s="61">
        <f>+'Desmonte Infr. financiada'!K214+'Inversión 1 financiada'!K214+VÚ!K214+'Desmonte Infr. IAP'!K214+'TOTAL INVERSION IAP'!K214+'VÚ IAP'!K214+J214</f>
        <v>2</v>
      </c>
      <c r="L214" s="61">
        <f>+'Desmonte Infr. financiada'!L214+'Inversión 1 financiada'!L214+VÚ!L214+'Desmonte Infr. IAP'!L214+'TOTAL INVERSION IAP'!L214+'VÚ IAP'!L214+K214</f>
        <v>2</v>
      </c>
      <c r="M214" s="61">
        <f>+'Desmonte Infr. financiada'!M214+'Inversión 1 financiada'!M214+VÚ!M214+'Desmonte Infr. IAP'!M214+'TOTAL INVERSION IAP'!M214+'VÚ IAP'!M214+L214</f>
        <v>2</v>
      </c>
      <c r="N214" s="61">
        <f>+'Desmonte Infr. financiada'!N214+'Inversión 1 financiada'!N214+VÚ!N214+'Desmonte Infr. IAP'!N214+'TOTAL INVERSION IAP'!N214+'VÚ IAP'!N214+M214</f>
        <v>2</v>
      </c>
      <c r="O214" s="61">
        <f>+'Desmonte Infr. financiada'!O214+'Inversión 1 financiada'!O214+VÚ!O214+'Desmonte Infr. IAP'!O214+'TOTAL INVERSION IAP'!O214+'VÚ IAP'!O214+N214</f>
        <v>2</v>
      </c>
      <c r="P214" s="61">
        <f>+'Desmonte Infr. financiada'!P214+'Inversión 1 financiada'!P214+VÚ!P214+'Desmonte Infr. IAP'!P214+'TOTAL INVERSION IAP'!P214+'VÚ IAP'!P214+O214</f>
        <v>2</v>
      </c>
      <c r="Q214" s="61">
        <f>+'Desmonte Infr. financiada'!Q214+'Inversión 1 financiada'!Q214+VÚ!Q214+'Desmonte Infr. IAP'!Q214+'TOTAL INVERSION IAP'!Q214+'VÚ IAP'!Q214+P214</f>
        <v>2</v>
      </c>
      <c r="R214" s="61">
        <f>+'Desmonte Infr. financiada'!R214+'Inversión 1 financiada'!R214+VÚ!R214+'Desmonte Infr. IAP'!R214+'TOTAL INVERSION IAP'!R214+'VÚ IAP'!R214+Q214</f>
        <v>2</v>
      </c>
      <c r="S214" s="61">
        <f>+'Desmonte Infr. financiada'!S214+'Inversión 1 financiada'!S214+VÚ!S214+'Desmonte Infr. IAP'!S214+'TOTAL INVERSION IAP'!S214+'VÚ IAP'!S214+R214</f>
        <v>2</v>
      </c>
      <c r="T214" s="61">
        <f>+'Desmonte Infr. financiada'!T214+'Inversión 1 financiada'!T214+VÚ!T214+'Desmonte Infr. IAP'!T214+'TOTAL INVERSION IAP'!T214+'VÚ IAP'!T214+S214</f>
        <v>2</v>
      </c>
      <c r="U214" s="61">
        <f>+'Desmonte Infr. financiada'!U214+'Inversión 1 financiada'!U214+VÚ!U214+'Desmonte Infr. IAP'!U214+'TOTAL INVERSION IAP'!U214+'VÚ IAP'!U214+T214</f>
        <v>2</v>
      </c>
      <c r="V214" s="61">
        <f>+'Desmonte Infr. financiada'!V214+'Inversión 1 financiada'!V214+VÚ!V214+'Desmonte Infr. IAP'!V214+'TOTAL INVERSION IAP'!V214+'VÚ IAP'!V214+U214</f>
        <v>2</v>
      </c>
      <c r="W214" s="61">
        <f>+'Desmonte Infr. financiada'!W214+'Inversión 1 financiada'!W214+VÚ!W214+'Desmonte Infr. IAP'!W214+'TOTAL INVERSION IAP'!W214+'VÚ IAP'!W214+V214</f>
        <v>2</v>
      </c>
      <c r="X214" s="61">
        <f>+'Desmonte Infr. financiada'!X214+'Inversión 1 financiada'!X214+VÚ!X214+'Desmonte Infr. IAP'!X214+'TOTAL INVERSION IAP'!X214+'VÚ IAP'!X214+W214</f>
        <v>2</v>
      </c>
      <c r="Y214" s="61">
        <f>+'Desmonte Infr. financiada'!Y214+'Inversión 1 financiada'!Y214+VÚ!Y214+'Desmonte Infr. IAP'!Y214+'TOTAL INVERSION IAP'!Y214+'VÚ IAP'!Y214+X214</f>
        <v>2</v>
      </c>
      <c r="Z214" s="61">
        <f>+'Desmonte Infr. financiada'!Z214+'Inversión 1 financiada'!Z214+VÚ!Z214+'Desmonte Infr. IAP'!Z214+'TOTAL INVERSION IAP'!Z214+'VÚ IAP'!Z214+Y214</f>
        <v>2</v>
      </c>
      <c r="AA214" s="61">
        <f>+'Desmonte Infr. financiada'!AA214+'Inversión 1 financiada'!AA214+VÚ!AA214+'Desmonte Infr. IAP'!AA214+'TOTAL INVERSION IAP'!AA214+'VÚ IAP'!AA214+Z214</f>
        <v>2</v>
      </c>
      <c r="AB214" s="61">
        <f>+'Desmonte Infr. financiada'!AB214+'Inversión 1 financiada'!AB214+VÚ!AB214+'Desmonte Infr. IAP'!AB214+'TOTAL INVERSION IAP'!AB214+'VÚ IAP'!AB214+AA214</f>
        <v>2</v>
      </c>
      <c r="AC214" s="61">
        <f>+'Desmonte Infr. financiada'!AC214+'Inversión 1 financiada'!AC214+VÚ!AC214+'Desmonte Infr. IAP'!AC214+'TOTAL INVERSION IAP'!AC214+'VÚ IAP'!AC214+AB214</f>
        <v>2</v>
      </c>
      <c r="AD214" s="61">
        <f>+'Desmonte Infr. financiada'!AD214+'Inversión 1 financiada'!AD214+VÚ!AD214+'Desmonte Infr. IAP'!AD214+'TOTAL INVERSION IAP'!AD214+'VÚ IAP'!AD214+AC214</f>
        <v>2</v>
      </c>
      <c r="AE214" s="61">
        <f>+'Desmonte Infr. financiada'!AE214+'Inversión 1 financiada'!AE214+VÚ!AE214+'Desmonte Infr. IAP'!AE214+'TOTAL INVERSION IAP'!AE214+'VÚ IAP'!AE214+AD214</f>
        <v>2</v>
      </c>
      <c r="AF214" s="61">
        <f>+'Desmonte Infr. financiada'!AF214+'Inversión 1 financiada'!AF214+VÚ!AF214+'Desmonte Infr. IAP'!AF214+'TOTAL INVERSION IAP'!AF214+'VÚ IAP'!AF214+AE214</f>
        <v>2</v>
      </c>
      <c r="AG214" s="61">
        <f>+'Desmonte Infr. financiada'!AG214+'Inversión 1 financiada'!AG214+VÚ!AG214+'Desmonte Infr. IAP'!AG214+'TOTAL INVERSION IAP'!AG214+'VÚ IAP'!AG214+AF214</f>
        <v>2</v>
      </c>
      <c r="AH214" s="61">
        <f>+'Desmonte Infr. financiada'!AH214+'Inversión 1 financiada'!AH214+VÚ!AH214+'Desmonte Infr. IAP'!AH214+'TOTAL INVERSION IAP'!AH214+'VÚ IAP'!AH214+AG214</f>
        <v>2</v>
      </c>
      <c r="AI214" s="61">
        <f>+'Desmonte Infr. financiada'!AI214+'Inversión 1 financiada'!AI214+VÚ!AI214+'Desmonte Infr. IAP'!AI214+'TOTAL INVERSION IAP'!AI214+'VÚ IAP'!AI214+AH214</f>
        <v>2</v>
      </c>
      <c r="AJ214" s="61">
        <f>+'Desmonte Infr. financiada'!AJ214+'Inversión 1 financiada'!AJ214+VÚ!AJ214+'Desmonte Infr. IAP'!AJ214+'TOTAL INVERSION IAP'!AJ214+'VÚ IAP'!AJ214+AI214</f>
        <v>2</v>
      </c>
      <c r="AK214" s="61">
        <f>+'Desmonte Infr. financiada'!AK214+'Inversión 1 financiada'!AK214+VÚ!AK214+'Desmonte Infr. IAP'!AK214+'TOTAL INVERSION IAP'!AK214+'VÚ IAP'!AK214+AJ214</f>
        <v>2</v>
      </c>
    </row>
    <row r="215" spans="2:37" hidden="1" x14ac:dyDescent="0.25">
      <c r="B215" s="469" t="s">
        <v>633</v>
      </c>
      <c r="C215" s="62" t="str">
        <f>+VLOOKUP(B215,'resumen UCAP'!$A$5:$O$329,2,0)</f>
        <v>UCAP Luminaria LED 50W 60 D</v>
      </c>
      <c r="D215" s="63">
        <f>+'Desmonte Infr. financiada'!D215</f>
        <v>50</v>
      </c>
      <c r="E215" s="63" t="str">
        <f>+VLOOKUP(B215,'resumen UCAP'!$A$5:$O$329,3,0)</f>
        <v>Un</v>
      </c>
      <c r="F215" s="64">
        <f>+VLOOKUP(B215,'resumen UCAP'!$A$5:$O$329,15,0)</f>
        <v>1027094.8187916002</v>
      </c>
      <c r="G215" s="61"/>
      <c r="H215" s="61">
        <f>+'Desmonte Infr. financiada'!H215+'Inversión 1 financiada'!H215+VÚ!H215+'Desmonte Infr. IAP'!H215+'TOTAL INVERSION IAP'!H215+'VÚ IAP'!H215+G215</f>
        <v>40</v>
      </c>
      <c r="I215" s="475">
        <f>+'Desmonte Infr. financiada'!I215+'Inversión 1 financiada'!I215+VÚ!I215+'Desmonte Infr. IAP'!I215+'TOTAL INVERSION IAP'!I215+'VÚ IAP'!I215+H215</f>
        <v>40</v>
      </c>
      <c r="J215" s="61">
        <f>+'Desmonte Infr. financiada'!J215+'Inversión 1 financiada'!J215+VÚ!J215+'Desmonte Infr. IAP'!J215+'TOTAL INVERSION IAP'!J215+'VÚ IAP'!J215+I215</f>
        <v>40</v>
      </c>
      <c r="K215" s="61">
        <f>+'Desmonte Infr. financiada'!K215+'Inversión 1 financiada'!K215+VÚ!K215+'Desmonte Infr. IAP'!K215+'TOTAL INVERSION IAP'!K215+'VÚ IAP'!K215+J215</f>
        <v>40</v>
      </c>
      <c r="L215" s="61">
        <f>+'Desmonte Infr. financiada'!L215+'Inversión 1 financiada'!L215+VÚ!L215+'Desmonte Infr. IAP'!L215+'TOTAL INVERSION IAP'!L215+'VÚ IAP'!L215+K215</f>
        <v>40</v>
      </c>
      <c r="M215" s="61">
        <f>+'Desmonte Infr. financiada'!M215+'Inversión 1 financiada'!M215+VÚ!M215+'Desmonte Infr. IAP'!M215+'TOTAL INVERSION IAP'!M215+'VÚ IAP'!M215+L215</f>
        <v>40</v>
      </c>
      <c r="N215" s="61">
        <f>+'Desmonte Infr. financiada'!N215+'Inversión 1 financiada'!N215+VÚ!N215+'Desmonte Infr. IAP'!N215+'TOTAL INVERSION IAP'!N215+'VÚ IAP'!N215+M215</f>
        <v>40</v>
      </c>
      <c r="O215" s="61">
        <f>+'Desmonte Infr. financiada'!O215+'Inversión 1 financiada'!O215+VÚ!O215+'Desmonte Infr. IAP'!O215+'TOTAL INVERSION IAP'!O215+'VÚ IAP'!O215+N215</f>
        <v>40</v>
      </c>
      <c r="P215" s="61">
        <f>+'Desmonte Infr. financiada'!P215+'Inversión 1 financiada'!P215+VÚ!P215+'Desmonte Infr. IAP'!P215+'TOTAL INVERSION IAP'!P215+'VÚ IAP'!P215+O215</f>
        <v>40</v>
      </c>
      <c r="Q215" s="61">
        <f>+'Desmonte Infr. financiada'!Q215+'Inversión 1 financiada'!Q215+VÚ!Q215+'Desmonte Infr. IAP'!Q215+'TOTAL INVERSION IAP'!Q215+'VÚ IAP'!Q215+P215</f>
        <v>40</v>
      </c>
      <c r="R215" s="61">
        <f>+'Desmonte Infr. financiada'!R215+'Inversión 1 financiada'!R215+VÚ!R215+'Desmonte Infr. IAP'!R215+'TOTAL INVERSION IAP'!R215+'VÚ IAP'!R215+Q215</f>
        <v>40</v>
      </c>
      <c r="S215" s="61">
        <f>+'Desmonte Infr. financiada'!S215+'Inversión 1 financiada'!S215+VÚ!S215+'Desmonte Infr. IAP'!S215+'TOTAL INVERSION IAP'!S215+'VÚ IAP'!S215+R215</f>
        <v>40</v>
      </c>
      <c r="T215" s="61">
        <f>+'Desmonte Infr. financiada'!T215+'Inversión 1 financiada'!T215+VÚ!T215+'Desmonte Infr. IAP'!T215+'TOTAL INVERSION IAP'!T215+'VÚ IAP'!T215+S215</f>
        <v>40</v>
      </c>
      <c r="U215" s="61">
        <f>+'Desmonte Infr. financiada'!U215+'Inversión 1 financiada'!U215+VÚ!U215+'Desmonte Infr. IAP'!U215+'TOTAL INVERSION IAP'!U215+'VÚ IAP'!U215+T215</f>
        <v>40</v>
      </c>
      <c r="V215" s="61">
        <f>+'Desmonte Infr. financiada'!V215+'Inversión 1 financiada'!V215+VÚ!V215+'Desmonte Infr. IAP'!V215+'TOTAL INVERSION IAP'!V215+'VÚ IAP'!V215+U215</f>
        <v>40</v>
      </c>
      <c r="W215" s="61">
        <f>+'Desmonte Infr. financiada'!W215+'Inversión 1 financiada'!W215+VÚ!W215+'Desmonte Infr. IAP'!W215+'TOTAL INVERSION IAP'!W215+'VÚ IAP'!W215+V215</f>
        <v>40</v>
      </c>
      <c r="X215" s="61">
        <f>+'Desmonte Infr. financiada'!X215+'Inversión 1 financiada'!X215+VÚ!X215+'Desmonte Infr. IAP'!X215+'TOTAL INVERSION IAP'!X215+'VÚ IAP'!X215+W215</f>
        <v>40</v>
      </c>
      <c r="Y215" s="61">
        <f>+'Desmonte Infr. financiada'!Y215+'Inversión 1 financiada'!Y215+VÚ!Y215+'Desmonte Infr. IAP'!Y215+'TOTAL INVERSION IAP'!Y215+'VÚ IAP'!Y215+X215</f>
        <v>40</v>
      </c>
      <c r="Z215" s="61">
        <f>+'Desmonte Infr. financiada'!Z215+'Inversión 1 financiada'!Z215+VÚ!Z215+'Desmonte Infr. IAP'!Z215+'TOTAL INVERSION IAP'!Z215+'VÚ IAP'!Z215+Y215</f>
        <v>40</v>
      </c>
      <c r="AA215" s="61">
        <f>+'Desmonte Infr. financiada'!AA215+'Inversión 1 financiada'!AA215+VÚ!AA215+'Desmonte Infr. IAP'!AA215+'TOTAL INVERSION IAP'!AA215+'VÚ IAP'!AA215+Z215</f>
        <v>40</v>
      </c>
      <c r="AB215" s="61">
        <f>+'Desmonte Infr. financiada'!AB215+'Inversión 1 financiada'!AB215+VÚ!AB215+'Desmonte Infr. IAP'!AB215+'TOTAL INVERSION IAP'!AB215+'VÚ IAP'!AB215+AA215</f>
        <v>40</v>
      </c>
      <c r="AC215" s="61">
        <f>+'Desmonte Infr. financiada'!AC215+'Inversión 1 financiada'!AC215+VÚ!AC215+'Desmonte Infr. IAP'!AC215+'TOTAL INVERSION IAP'!AC215+'VÚ IAP'!AC215+AB215</f>
        <v>40</v>
      </c>
      <c r="AD215" s="61">
        <f>+'Desmonte Infr. financiada'!AD215+'Inversión 1 financiada'!AD215+VÚ!AD215+'Desmonte Infr. IAP'!AD215+'TOTAL INVERSION IAP'!AD215+'VÚ IAP'!AD215+AC215</f>
        <v>40</v>
      </c>
      <c r="AE215" s="61">
        <f>+'Desmonte Infr. financiada'!AE215+'Inversión 1 financiada'!AE215+VÚ!AE215+'Desmonte Infr. IAP'!AE215+'TOTAL INVERSION IAP'!AE215+'VÚ IAP'!AE215+AD215</f>
        <v>40</v>
      </c>
      <c r="AF215" s="61">
        <f>+'Desmonte Infr. financiada'!AF215+'Inversión 1 financiada'!AF215+VÚ!AF215+'Desmonte Infr. IAP'!AF215+'TOTAL INVERSION IAP'!AF215+'VÚ IAP'!AF215+AE215</f>
        <v>40</v>
      </c>
      <c r="AG215" s="61">
        <f>+'Desmonte Infr. financiada'!AG215+'Inversión 1 financiada'!AG215+VÚ!AG215+'Desmonte Infr. IAP'!AG215+'TOTAL INVERSION IAP'!AG215+'VÚ IAP'!AG215+AF215</f>
        <v>40</v>
      </c>
      <c r="AH215" s="61">
        <f>+'Desmonte Infr. financiada'!AH215+'Inversión 1 financiada'!AH215+VÚ!AH215+'Desmonte Infr. IAP'!AH215+'TOTAL INVERSION IAP'!AH215+'VÚ IAP'!AH215+AG215</f>
        <v>40</v>
      </c>
      <c r="AI215" s="61">
        <f>+'Desmonte Infr. financiada'!AI215+'Inversión 1 financiada'!AI215+VÚ!AI215+'Desmonte Infr. IAP'!AI215+'TOTAL INVERSION IAP'!AI215+'VÚ IAP'!AI215+AH215</f>
        <v>40</v>
      </c>
      <c r="AJ215" s="61">
        <f>+'Desmonte Infr. financiada'!AJ215+'Inversión 1 financiada'!AJ215+VÚ!AJ215+'Desmonte Infr. IAP'!AJ215+'TOTAL INVERSION IAP'!AJ215+'VÚ IAP'!AJ215+AI215</f>
        <v>40</v>
      </c>
      <c r="AK215" s="61">
        <f>+'Desmonte Infr. financiada'!AK215+'Inversión 1 financiada'!AK215+VÚ!AK215+'Desmonte Infr. IAP'!AK215+'TOTAL INVERSION IAP'!AK215+'VÚ IAP'!AK215+AJ215</f>
        <v>40</v>
      </c>
    </row>
    <row r="216" spans="2:37" hidden="1" x14ac:dyDescent="0.25">
      <c r="B216" s="469" t="s">
        <v>634</v>
      </c>
      <c r="C216" s="62" t="str">
        <f>+VLOOKUP(B216,'resumen UCAP'!$A$5:$O$329,2,0)</f>
        <v>UCAP Luminaria LED 60W 60 D</v>
      </c>
      <c r="D216" s="63">
        <f>+'Desmonte Infr. financiada'!D216</f>
        <v>60</v>
      </c>
      <c r="E216" s="63" t="str">
        <f>+VLOOKUP(B216,'resumen UCAP'!$A$5:$O$329,3,0)</f>
        <v>Un</v>
      </c>
      <c r="F216" s="64">
        <f>+VLOOKUP(B216,'resumen UCAP'!$A$5:$O$329,15,0)</f>
        <v>1027094.8187916002</v>
      </c>
      <c r="G216" s="61"/>
      <c r="H216" s="61">
        <f>+'Desmonte Infr. financiada'!H216+'Inversión 1 financiada'!H216+VÚ!H216+'Desmonte Infr. IAP'!H216+'TOTAL INVERSION IAP'!H216+'VÚ IAP'!H216+G216</f>
        <v>15</v>
      </c>
      <c r="I216" s="475">
        <f>+'Desmonte Infr. financiada'!I216+'Inversión 1 financiada'!I216+VÚ!I216+'Desmonte Infr. IAP'!I216+'TOTAL INVERSION IAP'!I216+'VÚ IAP'!I216+H216</f>
        <v>15</v>
      </c>
      <c r="J216" s="61">
        <f>+'Desmonte Infr. financiada'!J216+'Inversión 1 financiada'!J216+VÚ!J216+'Desmonte Infr. IAP'!J216+'TOTAL INVERSION IAP'!J216+'VÚ IAP'!J216+I216</f>
        <v>15</v>
      </c>
      <c r="K216" s="61">
        <f>+'Desmonte Infr. financiada'!K216+'Inversión 1 financiada'!K216+VÚ!K216+'Desmonte Infr. IAP'!K216+'TOTAL INVERSION IAP'!K216+'VÚ IAP'!K216+J216</f>
        <v>15</v>
      </c>
      <c r="L216" s="61">
        <f>+'Desmonte Infr. financiada'!L216+'Inversión 1 financiada'!L216+VÚ!L216+'Desmonte Infr. IAP'!L216+'TOTAL INVERSION IAP'!L216+'VÚ IAP'!L216+K216</f>
        <v>15</v>
      </c>
      <c r="M216" s="61">
        <f>+'Desmonte Infr. financiada'!M216+'Inversión 1 financiada'!M216+VÚ!M216+'Desmonte Infr. IAP'!M216+'TOTAL INVERSION IAP'!M216+'VÚ IAP'!M216+L216</f>
        <v>15</v>
      </c>
      <c r="N216" s="61">
        <f>+'Desmonte Infr. financiada'!N216+'Inversión 1 financiada'!N216+VÚ!N216+'Desmonte Infr. IAP'!N216+'TOTAL INVERSION IAP'!N216+'VÚ IAP'!N216+M216</f>
        <v>15</v>
      </c>
      <c r="O216" s="61">
        <f>+'Desmonte Infr. financiada'!O216+'Inversión 1 financiada'!O216+VÚ!O216+'Desmonte Infr. IAP'!O216+'TOTAL INVERSION IAP'!O216+'VÚ IAP'!O216+N216</f>
        <v>15</v>
      </c>
      <c r="P216" s="61">
        <f>+'Desmonte Infr. financiada'!P216+'Inversión 1 financiada'!P216+VÚ!P216+'Desmonte Infr. IAP'!P216+'TOTAL INVERSION IAP'!P216+'VÚ IAP'!P216+O216</f>
        <v>15</v>
      </c>
      <c r="Q216" s="61">
        <f>+'Desmonte Infr. financiada'!Q216+'Inversión 1 financiada'!Q216+VÚ!Q216+'Desmonte Infr. IAP'!Q216+'TOTAL INVERSION IAP'!Q216+'VÚ IAP'!Q216+P216</f>
        <v>15</v>
      </c>
      <c r="R216" s="61">
        <f>+'Desmonte Infr. financiada'!R216+'Inversión 1 financiada'!R216+VÚ!R216+'Desmonte Infr. IAP'!R216+'TOTAL INVERSION IAP'!R216+'VÚ IAP'!R216+Q216</f>
        <v>15</v>
      </c>
      <c r="S216" s="61">
        <f>+'Desmonte Infr. financiada'!S216+'Inversión 1 financiada'!S216+VÚ!S216+'Desmonte Infr. IAP'!S216+'TOTAL INVERSION IAP'!S216+'VÚ IAP'!S216+R216</f>
        <v>15</v>
      </c>
      <c r="T216" s="61">
        <f>+'Desmonte Infr. financiada'!T216+'Inversión 1 financiada'!T216+VÚ!T216+'Desmonte Infr. IAP'!T216+'TOTAL INVERSION IAP'!T216+'VÚ IAP'!T216+S216</f>
        <v>15</v>
      </c>
      <c r="U216" s="61">
        <f>+'Desmonte Infr. financiada'!U216+'Inversión 1 financiada'!U216+VÚ!U216+'Desmonte Infr. IAP'!U216+'TOTAL INVERSION IAP'!U216+'VÚ IAP'!U216+T216</f>
        <v>15</v>
      </c>
      <c r="V216" s="61">
        <f>+'Desmonte Infr. financiada'!V216+'Inversión 1 financiada'!V216+VÚ!V216+'Desmonte Infr. IAP'!V216+'TOTAL INVERSION IAP'!V216+'VÚ IAP'!V216+U216</f>
        <v>15</v>
      </c>
      <c r="W216" s="61">
        <f>+'Desmonte Infr. financiada'!W216+'Inversión 1 financiada'!W216+VÚ!W216+'Desmonte Infr. IAP'!W216+'TOTAL INVERSION IAP'!W216+'VÚ IAP'!W216+V216</f>
        <v>15</v>
      </c>
      <c r="X216" s="61">
        <f>+'Desmonte Infr. financiada'!X216+'Inversión 1 financiada'!X216+VÚ!X216+'Desmonte Infr. IAP'!X216+'TOTAL INVERSION IAP'!X216+'VÚ IAP'!X216+W216</f>
        <v>15</v>
      </c>
      <c r="Y216" s="61">
        <f>+'Desmonte Infr. financiada'!Y216+'Inversión 1 financiada'!Y216+VÚ!Y216+'Desmonte Infr. IAP'!Y216+'TOTAL INVERSION IAP'!Y216+'VÚ IAP'!Y216+X216</f>
        <v>15</v>
      </c>
      <c r="Z216" s="61">
        <f>+'Desmonte Infr. financiada'!Z216+'Inversión 1 financiada'!Z216+VÚ!Z216+'Desmonte Infr. IAP'!Z216+'TOTAL INVERSION IAP'!Z216+'VÚ IAP'!Z216+Y216</f>
        <v>15</v>
      </c>
      <c r="AA216" s="61">
        <f>+'Desmonte Infr. financiada'!AA216+'Inversión 1 financiada'!AA216+VÚ!AA216+'Desmonte Infr. IAP'!AA216+'TOTAL INVERSION IAP'!AA216+'VÚ IAP'!AA216+Z216</f>
        <v>15</v>
      </c>
      <c r="AB216" s="61">
        <f>+'Desmonte Infr. financiada'!AB216+'Inversión 1 financiada'!AB216+VÚ!AB216+'Desmonte Infr. IAP'!AB216+'TOTAL INVERSION IAP'!AB216+'VÚ IAP'!AB216+AA216</f>
        <v>15</v>
      </c>
      <c r="AC216" s="61">
        <f>+'Desmonte Infr. financiada'!AC216+'Inversión 1 financiada'!AC216+VÚ!AC216+'Desmonte Infr. IAP'!AC216+'TOTAL INVERSION IAP'!AC216+'VÚ IAP'!AC216+AB216</f>
        <v>15</v>
      </c>
      <c r="AD216" s="61">
        <f>+'Desmonte Infr. financiada'!AD216+'Inversión 1 financiada'!AD216+VÚ!AD216+'Desmonte Infr. IAP'!AD216+'TOTAL INVERSION IAP'!AD216+'VÚ IAP'!AD216+AC216</f>
        <v>15</v>
      </c>
      <c r="AE216" s="61">
        <f>+'Desmonte Infr. financiada'!AE216+'Inversión 1 financiada'!AE216+VÚ!AE216+'Desmonte Infr. IAP'!AE216+'TOTAL INVERSION IAP'!AE216+'VÚ IAP'!AE216+AD216</f>
        <v>15</v>
      </c>
      <c r="AF216" s="61">
        <f>+'Desmonte Infr. financiada'!AF216+'Inversión 1 financiada'!AF216+VÚ!AF216+'Desmonte Infr. IAP'!AF216+'TOTAL INVERSION IAP'!AF216+'VÚ IAP'!AF216+AE216</f>
        <v>15</v>
      </c>
      <c r="AG216" s="61">
        <f>+'Desmonte Infr. financiada'!AG216+'Inversión 1 financiada'!AG216+VÚ!AG216+'Desmonte Infr. IAP'!AG216+'TOTAL INVERSION IAP'!AG216+'VÚ IAP'!AG216+AF216</f>
        <v>15</v>
      </c>
      <c r="AH216" s="61">
        <f>+'Desmonte Infr. financiada'!AH216+'Inversión 1 financiada'!AH216+VÚ!AH216+'Desmonte Infr. IAP'!AH216+'TOTAL INVERSION IAP'!AH216+'VÚ IAP'!AH216+AG216</f>
        <v>15</v>
      </c>
      <c r="AI216" s="61">
        <f>+'Desmonte Infr. financiada'!AI216+'Inversión 1 financiada'!AI216+VÚ!AI216+'Desmonte Infr. IAP'!AI216+'TOTAL INVERSION IAP'!AI216+'VÚ IAP'!AI216+AH216</f>
        <v>15</v>
      </c>
      <c r="AJ216" s="61">
        <f>+'Desmonte Infr. financiada'!AJ216+'Inversión 1 financiada'!AJ216+VÚ!AJ216+'Desmonte Infr. IAP'!AJ216+'TOTAL INVERSION IAP'!AJ216+'VÚ IAP'!AJ216+AI216</f>
        <v>15</v>
      </c>
      <c r="AK216" s="61">
        <f>+'Desmonte Infr. financiada'!AK216+'Inversión 1 financiada'!AK216+VÚ!AK216+'Desmonte Infr. IAP'!AK216+'TOTAL INVERSION IAP'!AK216+'VÚ IAP'!AK216+AJ216</f>
        <v>15</v>
      </c>
    </row>
    <row r="217" spans="2:37" hidden="1" x14ac:dyDescent="0.25">
      <c r="B217" s="469" t="s">
        <v>635</v>
      </c>
      <c r="C217" s="62" t="str">
        <f>+VLOOKUP(B217,'resumen UCAP'!$A$5:$O$329,2,0)</f>
        <v>UCAP Luminaria LED 90W 30 D</v>
      </c>
      <c r="D217" s="63">
        <f>+'Desmonte Infr. financiada'!D217</f>
        <v>90</v>
      </c>
      <c r="E217" s="63" t="str">
        <f>+VLOOKUP(B217,'resumen UCAP'!$A$5:$O$329,3,0)</f>
        <v>Un</v>
      </c>
      <c r="F217" s="64">
        <f>+VLOOKUP(B217,'resumen UCAP'!$A$5:$O$329,15,0)</f>
        <v>1409963.1227915999</v>
      </c>
      <c r="G217" s="61"/>
      <c r="H217" s="61">
        <f>+'Desmonte Infr. financiada'!H217+'Inversión 1 financiada'!H217+VÚ!H217+'Desmonte Infr. IAP'!H217+'TOTAL INVERSION IAP'!H217+'VÚ IAP'!H217+G217</f>
        <v>1</v>
      </c>
      <c r="I217" s="475">
        <f>+'Desmonte Infr. financiada'!I217+'Inversión 1 financiada'!I217+VÚ!I217+'Desmonte Infr. IAP'!I217+'TOTAL INVERSION IAP'!I217+'VÚ IAP'!I217+H217</f>
        <v>1</v>
      </c>
      <c r="J217" s="61">
        <f>+'Desmonte Infr. financiada'!J217+'Inversión 1 financiada'!J217+VÚ!J217+'Desmonte Infr. IAP'!J217+'TOTAL INVERSION IAP'!J217+'VÚ IAP'!J217+I217</f>
        <v>1</v>
      </c>
      <c r="K217" s="61">
        <f>+'Desmonte Infr. financiada'!K217+'Inversión 1 financiada'!K217+VÚ!K217+'Desmonte Infr. IAP'!K217+'TOTAL INVERSION IAP'!K217+'VÚ IAP'!K217+J217</f>
        <v>1</v>
      </c>
      <c r="L217" s="61">
        <f>+'Desmonte Infr. financiada'!L217+'Inversión 1 financiada'!L217+VÚ!L217+'Desmonte Infr. IAP'!L217+'TOTAL INVERSION IAP'!L217+'VÚ IAP'!L217+K217</f>
        <v>1</v>
      </c>
      <c r="M217" s="61">
        <f>+'Desmonte Infr. financiada'!M217+'Inversión 1 financiada'!M217+VÚ!M217+'Desmonte Infr. IAP'!M217+'TOTAL INVERSION IAP'!M217+'VÚ IAP'!M217+L217</f>
        <v>1</v>
      </c>
      <c r="N217" s="61">
        <f>+'Desmonte Infr. financiada'!N217+'Inversión 1 financiada'!N217+VÚ!N217+'Desmonte Infr. IAP'!N217+'TOTAL INVERSION IAP'!N217+'VÚ IAP'!N217+M217</f>
        <v>1</v>
      </c>
      <c r="O217" s="61">
        <f>+'Desmonte Infr. financiada'!O217+'Inversión 1 financiada'!O217+VÚ!O217+'Desmonte Infr. IAP'!O217+'TOTAL INVERSION IAP'!O217+'VÚ IAP'!O217+N217</f>
        <v>1</v>
      </c>
      <c r="P217" s="61">
        <f>+'Desmonte Infr. financiada'!P217+'Inversión 1 financiada'!P217+VÚ!P217+'Desmonte Infr. IAP'!P217+'TOTAL INVERSION IAP'!P217+'VÚ IAP'!P217+O217</f>
        <v>1</v>
      </c>
      <c r="Q217" s="61">
        <f>+'Desmonte Infr. financiada'!Q217+'Inversión 1 financiada'!Q217+VÚ!Q217+'Desmonte Infr. IAP'!Q217+'TOTAL INVERSION IAP'!Q217+'VÚ IAP'!Q217+P217</f>
        <v>1</v>
      </c>
      <c r="R217" s="61">
        <f>+'Desmonte Infr. financiada'!R217+'Inversión 1 financiada'!R217+VÚ!R217+'Desmonte Infr. IAP'!R217+'TOTAL INVERSION IAP'!R217+'VÚ IAP'!R217+Q217</f>
        <v>1</v>
      </c>
      <c r="S217" s="61">
        <f>+'Desmonte Infr. financiada'!S217+'Inversión 1 financiada'!S217+VÚ!S217+'Desmonte Infr. IAP'!S217+'TOTAL INVERSION IAP'!S217+'VÚ IAP'!S217+R217</f>
        <v>1</v>
      </c>
      <c r="T217" s="61">
        <f>+'Desmonte Infr. financiada'!T217+'Inversión 1 financiada'!T217+VÚ!T217+'Desmonte Infr. IAP'!T217+'TOTAL INVERSION IAP'!T217+'VÚ IAP'!T217+S217</f>
        <v>1</v>
      </c>
      <c r="U217" s="61">
        <f>+'Desmonte Infr. financiada'!U217+'Inversión 1 financiada'!U217+VÚ!U217+'Desmonte Infr. IAP'!U217+'TOTAL INVERSION IAP'!U217+'VÚ IAP'!U217+T217</f>
        <v>1</v>
      </c>
      <c r="V217" s="61">
        <f>+'Desmonte Infr. financiada'!V217+'Inversión 1 financiada'!V217+VÚ!V217+'Desmonte Infr. IAP'!V217+'TOTAL INVERSION IAP'!V217+'VÚ IAP'!V217+U217</f>
        <v>1</v>
      </c>
      <c r="W217" s="61">
        <f>+'Desmonte Infr. financiada'!W217+'Inversión 1 financiada'!W217+VÚ!W217+'Desmonte Infr. IAP'!W217+'TOTAL INVERSION IAP'!W217+'VÚ IAP'!W217+V217</f>
        <v>1</v>
      </c>
      <c r="X217" s="61">
        <f>+'Desmonte Infr. financiada'!X217+'Inversión 1 financiada'!X217+VÚ!X217+'Desmonte Infr. IAP'!X217+'TOTAL INVERSION IAP'!X217+'VÚ IAP'!X217+W217</f>
        <v>1</v>
      </c>
      <c r="Y217" s="61">
        <f>+'Desmonte Infr. financiada'!Y217+'Inversión 1 financiada'!Y217+VÚ!Y217+'Desmonte Infr. IAP'!Y217+'TOTAL INVERSION IAP'!Y217+'VÚ IAP'!Y217+X217</f>
        <v>1</v>
      </c>
      <c r="Z217" s="61">
        <f>+'Desmonte Infr. financiada'!Z217+'Inversión 1 financiada'!Z217+VÚ!Z217+'Desmonte Infr. IAP'!Z217+'TOTAL INVERSION IAP'!Z217+'VÚ IAP'!Z217+Y217</f>
        <v>1</v>
      </c>
      <c r="AA217" s="61">
        <f>+'Desmonte Infr. financiada'!AA217+'Inversión 1 financiada'!AA217+VÚ!AA217+'Desmonte Infr. IAP'!AA217+'TOTAL INVERSION IAP'!AA217+'VÚ IAP'!AA217+Z217</f>
        <v>1</v>
      </c>
      <c r="AB217" s="61">
        <f>+'Desmonte Infr. financiada'!AB217+'Inversión 1 financiada'!AB217+VÚ!AB217+'Desmonte Infr. IAP'!AB217+'TOTAL INVERSION IAP'!AB217+'VÚ IAP'!AB217+AA217</f>
        <v>1</v>
      </c>
      <c r="AC217" s="61">
        <f>+'Desmonte Infr. financiada'!AC217+'Inversión 1 financiada'!AC217+VÚ!AC217+'Desmonte Infr. IAP'!AC217+'TOTAL INVERSION IAP'!AC217+'VÚ IAP'!AC217+AB217</f>
        <v>1</v>
      </c>
      <c r="AD217" s="61">
        <f>+'Desmonte Infr. financiada'!AD217+'Inversión 1 financiada'!AD217+VÚ!AD217+'Desmonte Infr. IAP'!AD217+'TOTAL INVERSION IAP'!AD217+'VÚ IAP'!AD217+AC217</f>
        <v>1</v>
      </c>
      <c r="AE217" s="61">
        <f>+'Desmonte Infr. financiada'!AE217+'Inversión 1 financiada'!AE217+VÚ!AE217+'Desmonte Infr. IAP'!AE217+'TOTAL INVERSION IAP'!AE217+'VÚ IAP'!AE217+AD217</f>
        <v>1</v>
      </c>
      <c r="AF217" s="61">
        <f>+'Desmonte Infr. financiada'!AF217+'Inversión 1 financiada'!AF217+VÚ!AF217+'Desmonte Infr. IAP'!AF217+'TOTAL INVERSION IAP'!AF217+'VÚ IAP'!AF217+AE217</f>
        <v>1</v>
      </c>
      <c r="AG217" s="61">
        <f>+'Desmonte Infr. financiada'!AG217+'Inversión 1 financiada'!AG217+VÚ!AG217+'Desmonte Infr. IAP'!AG217+'TOTAL INVERSION IAP'!AG217+'VÚ IAP'!AG217+AF217</f>
        <v>1</v>
      </c>
      <c r="AH217" s="61">
        <f>+'Desmonte Infr. financiada'!AH217+'Inversión 1 financiada'!AH217+VÚ!AH217+'Desmonte Infr. IAP'!AH217+'TOTAL INVERSION IAP'!AH217+'VÚ IAP'!AH217+AG217</f>
        <v>1</v>
      </c>
      <c r="AI217" s="61">
        <f>+'Desmonte Infr. financiada'!AI217+'Inversión 1 financiada'!AI217+VÚ!AI217+'Desmonte Infr. IAP'!AI217+'TOTAL INVERSION IAP'!AI217+'VÚ IAP'!AI217+AH217</f>
        <v>1</v>
      </c>
      <c r="AJ217" s="61">
        <f>+'Desmonte Infr. financiada'!AJ217+'Inversión 1 financiada'!AJ217+VÚ!AJ217+'Desmonte Infr. IAP'!AJ217+'TOTAL INVERSION IAP'!AJ217+'VÚ IAP'!AJ217+AI217</f>
        <v>1</v>
      </c>
      <c r="AK217" s="61">
        <f>+'Desmonte Infr. financiada'!AK217+'Inversión 1 financiada'!AK217+VÚ!AK217+'Desmonte Infr. IAP'!AK217+'TOTAL INVERSION IAP'!AK217+'VÚ IAP'!AK217+AJ217</f>
        <v>1</v>
      </c>
    </row>
    <row r="218" spans="2:37" hidden="1" x14ac:dyDescent="0.25">
      <c r="B218" s="469" t="s">
        <v>636</v>
      </c>
      <c r="C218" s="62" t="str">
        <f>+VLOOKUP(B218,'resumen UCAP'!$A$5:$O$329,2,0)</f>
        <v>UCAP Luminaria LED 90W 60 D</v>
      </c>
      <c r="D218" s="63">
        <f>+'Desmonte Infr. financiada'!D218</f>
        <v>90</v>
      </c>
      <c r="E218" s="63" t="str">
        <f>+VLOOKUP(B218,'resumen UCAP'!$A$5:$O$329,3,0)</f>
        <v>Un</v>
      </c>
      <c r="F218" s="64">
        <f>+VLOOKUP(B218,'resumen UCAP'!$A$5:$O$329,15,0)</f>
        <v>1409963.1227915999</v>
      </c>
      <c r="G218" s="61"/>
      <c r="H218" s="61">
        <f>+'Desmonte Infr. financiada'!H218+'Inversión 1 financiada'!H218+VÚ!H218+'Desmonte Infr. IAP'!H218+'TOTAL INVERSION IAP'!H218+'VÚ IAP'!H218+G218</f>
        <v>5</v>
      </c>
      <c r="I218" s="475">
        <f>+'Desmonte Infr. financiada'!I218+'Inversión 1 financiada'!I218+VÚ!I218+'Desmonte Infr. IAP'!I218+'TOTAL INVERSION IAP'!I218+'VÚ IAP'!I218+H218</f>
        <v>5</v>
      </c>
      <c r="J218" s="61">
        <f>+'Desmonte Infr. financiada'!J218+'Inversión 1 financiada'!J218+VÚ!J218+'Desmonte Infr. IAP'!J218+'TOTAL INVERSION IAP'!J218+'VÚ IAP'!J218+I218</f>
        <v>5</v>
      </c>
      <c r="K218" s="61">
        <f>+'Desmonte Infr. financiada'!K218+'Inversión 1 financiada'!K218+VÚ!K218+'Desmonte Infr. IAP'!K218+'TOTAL INVERSION IAP'!K218+'VÚ IAP'!K218+J218</f>
        <v>5</v>
      </c>
      <c r="L218" s="61">
        <f>+'Desmonte Infr. financiada'!L218+'Inversión 1 financiada'!L218+VÚ!L218+'Desmonte Infr. IAP'!L218+'TOTAL INVERSION IAP'!L218+'VÚ IAP'!L218+K218</f>
        <v>5</v>
      </c>
      <c r="M218" s="61">
        <f>+'Desmonte Infr. financiada'!M218+'Inversión 1 financiada'!M218+VÚ!M218+'Desmonte Infr. IAP'!M218+'TOTAL INVERSION IAP'!M218+'VÚ IAP'!M218+L218</f>
        <v>5</v>
      </c>
      <c r="N218" s="61">
        <f>+'Desmonte Infr. financiada'!N218+'Inversión 1 financiada'!N218+VÚ!N218+'Desmonte Infr. IAP'!N218+'TOTAL INVERSION IAP'!N218+'VÚ IAP'!N218+M218</f>
        <v>5</v>
      </c>
      <c r="O218" s="61">
        <f>+'Desmonte Infr. financiada'!O218+'Inversión 1 financiada'!O218+VÚ!O218+'Desmonte Infr. IAP'!O218+'TOTAL INVERSION IAP'!O218+'VÚ IAP'!O218+N218</f>
        <v>5</v>
      </c>
      <c r="P218" s="61">
        <f>+'Desmonte Infr. financiada'!P218+'Inversión 1 financiada'!P218+VÚ!P218+'Desmonte Infr. IAP'!P218+'TOTAL INVERSION IAP'!P218+'VÚ IAP'!P218+O218</f>
        <v>5</v>
      </c>
      <c r="Q218" s="61">
        <f>+'Desmonte Infr. financiada'!Q218+'Inversión 1 financiada'!Q218+VÚ!Q218+'Desmonte Infr. IAP'!Q218+'TOTAL INVERSION IAP'!Q218+'VÚ IAP'!Q218+P218</f>
        <v>5</v>
      </c>
      <c r="R218" s="61">
        <f>+'Desmonte Infr. financiada'!R218+'Inversión 1 financiada'!R218+VÚ!R218+'Desmonte Infr. IAP'!R218+'TOTAL INVERSION IAP'!R218+'VÚ IAP'!R218+Q218</f>
        <v>5</v>
      </c>
      <c r="S218" s="61">
        <f>+'Desmonte Infr. financiada'!S218+'Inversión 1 financiada'!S218+VÚ!S218+'Desmonte Infr. IAP'!S218+'TOTAL INVERSION IAP'!S218+'VÚ IAP'!S218+R218</f>
        <v>5</v>
      </c>
      <c r="T218" s="61">
        <f>+'Desmonte Infr. financiada'!T218+'Inversión 1 financiada'!T218+VÚ!T218+'Desmonte Infr. IAP'!T218+'TOTAL INVERSION IAP'!T218+'VÚ IAP'!T218+S218</f>
        <v>5</v>
      </c>
      <c r="U218" s="61">
        <f>+'Desmonte Infr. financiada'!U218+'Inversión 1 financiada'!U218+VÚ!U218+'Desmonte Infr. IAP'!U218+'TOTAL INVERSION IAP'!U218+'VÚ IAP'!U218+T218</f>
        <v>5</v>
      </c>
      <c r="V218" s="61">
        <f>+'Desmonte Infr. financiada'!V218+'Inversión 1 financiada'!V218+VÚ!V218+'Desmonte Infr. IAP'!V218+'TOTAL INVERSION IAP'!V218+'VÚ IAP'!V218+U218</f>
        <v>5</v>
      </c>
      <c r="W218" s="61">
        <f>+'Desmonte Infr. financiada'!W218+'Inversión 1 financiada'!W218+VÚ!W218+'Desmonte Infr. IAP'!W218+'TOTAL INVERSION IAP'!W218+'VÚ IAP'!W218+V218</f>
        <v>5</v>
      </c>
      <c r="X218" s="61">
        <f>+'Desmonte Infr. financiada'!X218+'Inversión 1 financiada'!X218+VÚ!X218+'Desmonte Infr. IAP'!X218+'TOTAL INVERSION IAP'!X218+'VÚ IAP'!X218+W218</f>
        <v>5</v>
      </c>
      <c r="Y218" s="61">
        <f>+'Desmonte Infr. financiada'!Y218+'Inversión 1 financiada'!Y218+VÚ!Y218+'Desmonte Infr. IAP'!Y218+'TOTAL INVERSION IAP'!Y218+'VÚ IAP'!Y218+X218</f>
        <v>5</v>
      </c>
      <c r="Z218" s="61">
        <f>+'Desmonte Infr. financiada'!Z218+'Inversión 1 financiada'!Z218+VÚ!Z218+'Desmonte Infr. IAP'!Z218+'TOTAL INVERSION IAP'!Z218+'VÚ IAP'!Z218+Y218</f>
        <v>5</v>
      </c>
      <c r="AA218" s="61">
        <f>+'Desmonte Infr. financiada'!AA218+'Inversión 1 financiada'!AA218+VÚ!AA218+'Desmonte Infr. IAP'!AA218+'TOTAL INVERSION IAP'!AA218+'VÚ IAP'!AA218+Z218</f>
        <v>5</v>
      </c>
      <c r="AB218" s="61">
        <f>+'Desmonte Infr. financiada'!AB218+'Inversión 1 financiada'!AB218+VÚ!AB218+'Desmonte Infr. IAP'!AB218+'TOTAL INVERSION IAP'!AB218+'VÚ IAP'!AB218+AA218</f>
        <v>5</v>
      </c>
      <c r="AC218" s="61">
        <f>+'Desmonte Infr. financiada'!AC218+'Inversión 1 financiada'!AC218+VÚ!AC218+'Desmonte Infr. IAP'!AC218+'TOTAL INVERSION IAP'!AC218+'VÚ IAP'!AC218+AB218</f>
        <v>5</v>
      </c>
      <c r="AD218" s="61">
        <f>+'Desmonte Infr. financiada'!AD218+'Inversión 1 financiada'!AD218+VÚ!AD218+'Desmonte Infr. IAP'!AD218+'TOTAL INVERSION IAP'!AD218+'VÚ IAP'!AD218+AC218</f>
        <v>5</v>
      </c>
      <c r="AE218" s="61">
        <f>+'Desmonte Infr. financiada'!AE218+'Inversión 1 financiada'!AE218+VÚ!AE218+'Desmonte Infr. IAP'!AE218+'TOTAL INVERSION IAP'!AE218+'VÚ IAP'!AE218+AD218</f>
        <v>5</v>
      </c>
      <c r="AF218" s="61">
        <f>+'Desmonte Infr. financiada'!AF218+'Inversión 1 financiada'!AF218+VÚ!AF218+'Desmonte Infr. IAP'!AF218+'TOTAL INVERSION IAP'!AF218+'VÚ IAP'!AF218+AE218</f>
        <v>5</v>
      </c>
      <c r="AG218" s="61">
        <f>+'Desmonte Infr. financiada'!AG218+'Inversión 1 financiada'!AG218+VÚ!AG218+'Desmonte Infr. IAP'!AG218+'TOTAL INVERSION IAP'!AG218+'VÚ IAP'!AG218+AF218</f>
        <v>5</v>
      </c>
      <c r="AH218" s="61">
        <f>+'Desmonte Infr. financiada'!AH218+'Inversión 1 financiada'!AH218+VÚ!AH218+'Desmonte Infr. IAP'!AH218+'TOTAL INVERSION IAP'!AH218+'VÚ IAP'!AH218+AG218</f>
        <v>5</v>
      </c>
      <c r="AI218" s="61">
        <f>+'Desmonte Infr. financiada'!AI218+'Inversión 1 financiada'!AI218+VÚ!AI218+'Desmonte Infr. IAP'!AI218+'TOTAL INVERSION IAP'!AI218+'VÚ IAP'!AI218+AH218</f>
        <v>5</v>
      </c>
      <c r="AJ218" s="61">
        <f>+'Desmonte Infr. financiada'!AJ218+'Inversión 1 financiada'!AJ218+VÚ!AJ218+'Desmonte Infr. IAP'!AJ218+'TOTAL INVERSION IAP'!AJ218+'VÚ IAP'!AJ218+AI218</f>
        <v>5</v>
      </c>
      <c r="AK218" s="61">
        <f>+'Desmonte Infr. financiada'!AK218+'Inversión 1 financiada'!AK218+VÚ!AK218+'Desmonte Infr. IAP'!AK218+'TOTAL INVERSION IAP'!AK218+'VÚ IAP'!AK218+AJ218</f>
        <v>5</v>
      </c>
    </row>
    <row r="219" spans="2:37" hidden="1" x14ac:dyDescent="0.25">
      <c r="B219" s="469" t="s">
        <v>637</v>
      </c>
      <c r="C219" s="62" t="str">
        <f>+VLOOKUP(B219,'resumen UCAP'!$A$5:$O$329,2,0)</f>
        <v>UCAP Luminaria LED 167 W</v>
      </c>
      <c r="D219" s="63">
        <f>+'Desmonte Infr. financiada'!D219</f>
        <v>35</v>
      </c>
      <c r="E219" s="63" t="str">
        <f>+VLOOKUP(B219,'resumen UCAP'!$A$5:$O$329,3,0)</f>
        <v>Un</v>
      </c>
      <c r="F219" s="64">
        <f>+VLOOKUP(B219,'resumen UCAP'!$A$5:$O$329,15,0)</f>
        <v>1673686.9127471999</v>
      </c>
      <c r="G219" s="61"/>
      <c r="H219" s="61">
        <f>+'Desmonte Infr. financiada'!H219+'Inversión 1 financiada'!H219+VÚ!H219+'Desmonte Infr. IAP'!H219+'TOTAL INVERSION IAP'!H219+'VÚ IAP'!H219+G219</f>
        <v>0</v>
      </c>
      <c r="I219" s="475">
        <f>+'Desmonte Infr. financiada'!I219+'Inversión 1 financiada'!I219+VÚ!I219+'Desmonte Infr. IAP'!I219+'TOTAL INVERSION IAP'!I219+'VÚ IAP'!I219+H219</f>
        <v>0</v>
      </c>
      <c r="J219" s="61">
        <f>+'Desmonte Infr. financiada'!J219+'Inversión 1 financiada'!J219+VÚ!J219+'Desmonte Infr. IAP'!J219+'TOTAL INVERSION IAP'!J219+'VÚ IAP'!J219+I219</f>
        <v>348</v>
      </c>
      <c r="K219" s="61">
        <f>+'Desmonte Infr. financiada'!K219+'Inversión 1 financiada'!K219+VÚ!K219+'Desmonte Infr. IAP'!K219+'TOTAL INVERSION IAP'!K219+'VÚ IAP'!K219+J219</f>
        <v>2508</v>
      </c>
      <c r="L219" s="61">
        <f>+'Desmonte Infr. financiada'!L219+'Inversión 1 financiada'!L219+VÚ!L219+'Desmonte Infr. IAP'!L219+'TOTAL INVERSION IAP'!L219+'VÚ IAP'!L219+K219</f>
        <v>2508</v>
      </c>
      <c r="M219" s="61">
        <f>+'Desmonte Infr. financiada'!M219+'Inversión 1 financiada'!M219+VÚ!M219+'Desmonte Infr. IAP'!M219+'TOTAL INVERSION IAP'!M219+'VÚ IAP'!M219+L219</f>
        <v>2508</v>
      </c>
      <c r="N219" s="61">
        <f>+'Desmonte Infr. financiada'!N219+'Inversión 1 financiada'!N219+VÚ!N219+'Desmonte Infr. IAP'!N219+'TOTAL INVERSION IAP'!N219+'VÚ IAP'!N219+M219</f>
        <v>2508</v>
      </c>
      <c r="O219" s="61">
        <f>+'Desmonte Infr. financiada'!O219+'Inversión 1 financiada'!O219+VÚ!O219+'Desmonte Infr. IAP'!O219+'TOTAL INVERSION IAP'!O219+'VÚ IAP'!O219+N219</f>
        <v>2508</v>
      </c>
      <c r="P219" s="61">
        <f>+'Desmonte Infr. financiada'!P219+'Inversión 1 financiada'!P219+VÚ!P219+'Desmonte Infr. IAP'!P219+'TOTAL INVERSION IAP'!P219+'VÚ IAP'!P219+O219</f>
        <v>2508</v>
      </c>
      <c r="Q219" s="61">
        <f>+'Desmonte Infr. financiada'!Q219+'Inversión 1 financiada'!Q219+VÚ!Q219+'Desmonte Infr. IAP'!Q219+'TOTAL INVERSION IAP'!Q219+'VÚ IAP'!Q219+P219</f>
        <v>2508</v>
      </c>
      <c r="R219" s="61">
        <f>+'Desmonte Infr. financiada'!R219+'Inversión 1 financiada'!R219+VÚ!R219+'Desmonte Infr. IAP'!R219+'TOTAL INVERSION IAP'!R219+'VÚ IAP'!R219+Q219</f>
        <v>2508</v>
      </c>
      <c r="S219" s="61">
        <f>+'Desmonte Infr. financiada'!S219+'Inversión 1 financiada'!S219+VÚ!S219+'Desmonte Infr. IAP'!S219+'TOTAL INVERSION IAP'!S219+'VÚ IAP'!S219+R219</f>
        <v>2508</v>
      </c>
      <c r="T219" s="61">
        <f>+'Desmonte Infr. financiada'!T219+'Inversión 1 financiada'!T219+VÚ!T219+'Desmonte Infr. IAP'!T219+'TOTAL INVERSION IAP'!T219+'VÚ IAP'!T219+S219</f>
        <v>2508</v>
      </c>
      <c r="U219" s="61">
        <f>+'Desmonte Infr. financiada'!U219+'Inversión 1 financiada'!U219+VÚ!U219+'Desmonte Infr. IAP'!U219+'TOTAL INVERSION IAP'!U219+'VÚ IAP'!U219+T219</f>
        <v>2508</v>
      </c>
      <c r="V219" s="61">
        <f>+'Desmonte Infr. financiada'!V219+'Inversión 1 financiada'!V219+VÚ!V219+'Desmonte Infr. IAP'!V219+'TOTAL INVERSION IAP'!V219+'VÚ IAP'!V219+U219</f>
        <v>2508</v>
      </c>
      <c r="W219" s="61">
        <f>+'Desmonte Infr. financiada'!W219+'Inversión 1 financiada'!W219+VÚ!W219+'Desmonte Infr. IAP'!W219+'TOTAL INVERSION IAP'!W219+'VÚ IAP'!W219+V219</f>
        <v>2508</v>
      </c>
      <c r="X219" s="61">
        <f>+'Desmonte Infr. financiada'!X219+'Inversión 1 financiada'!X219+VÚ!X219+'Desmonte Infr. IAP'!X219+'TOTAL INVERSION IAP'!X219+'VÚ IAP'!X219+W219</f>
        <v>2508</v>
      </c>
      <c r="Y219" s="61">
        <f>+'Desmonte Infr. financiada'!Y219+'Inversión 1 financiada'!Y219+VÚ!Y219+'Desmonte Infr. IAP'!Y219+'TOTAL INVERSION IAP'!Y219+'VÚ IAP'!Y219+X219</f>
        <v>2508</v>
      </c>
      <c r="Z219" s="61">
        <f>+'Desmonte Infr. financiada'!Z219+'Inversión 1 financiada'!Z219+VÚ!Z219+'Desmonte Infr. IAP'!Z219+'TOTAL INVERSION IAP'!Z219+'VÚ IAP'!Z219+Y219</f>
        <v>2508</v>
      </c>
      <c r="AA219" s="61">
        <f>+'Desmonte Infr. financiada'!AA219+'Inversión 1 financiada'!AA219+VÚ!AA219+'Desmonte Infr. IAP'!AA219+'TOTAL INVERSION IAP'!AA219+'VÚ IAP'!AA219+Z219</f>
        <v>2508</v>
      </c>
      <c r="AB219" s="61">
        <f>+'Desmonte Infr. financiada'!AB219+'Inversión 1 financiada'!AB219+VÚ!AB219+'Desmonte Infr. IAP'!AB219+'TOTAL INVERSION IAP'!AB219+'VÚ IAP'!AB219+AA219</f>
        <v>2508</v>
      </c>
      <c r="AC219" s="61">
        <f>+'Desmonte Infr. financiada'!AC219+'Inversión 1 financiada'!AC219+VÚ!AC219+'Desmonte Infr. IAP'!AC219+'TOTAL INVERSION IAP'!AC219+'VÚ IAP'!AC219+AB219</f>
        <v>2508</v>
      </c>
      <c r="AD219" s="61">
        <f>+'Desmonte Infr. financiada'!AD219+'Inversión 1 financiada'!AD219+VÚ!AD219+'Desmonte Infr. IAP'!AD219+'TOTAL INVERSION IAP'!AD219+'VÚ IAP'!AD219+AC219</f>
        <v>2508</v>
      </c>
      <c r="AE219" s="61">
        <f>+'Desmonte Infr. financiada'!AE219+'Inversión 1 financiada'!AE219+VÚ!AE219+'Desmonte Infr. IAP'!AE219+'TOTAL INVERSION IAP'!AE219+'VÚ IAP'!AE219+AD219</f>
        <v>2508</v>
      </c>
      <c r="AF219" s="61">
        <f>+'Desmonte Infr. financiada'!AF219+'Inversión 1 financiada'!AF219+VÚ!AF219+'Desmonte Infr. IAP'!AF219+'TOTAL INVERSION IAP'!AF219+'VÚ IAP'!AF219+AE219</f>
        <v>2508</v>
      </c>
      <c r="AG219" s="61">
        <f>+'Desmonte Infr. financiada'!AG219+'Inversión 1 financiada'!AG219+VÚ!AG219+'Desmonte Infr. IAP'!AG219+'TOTAL INVERSION IAP'!AG219+'VÚ IAP'!AG219+AF219</f>
        <v>2508</v>
      </c>
      <c r="AH219" s="61">
        <f>+'Desmonte Infr. financiada'!AH219+'Inversión 1 financiada'!AH219+VÚ!AH219+'Desmonte Infr. IAP'!AH219+'TOTAL INVERSION IAP'!AH219+'VÚ IAP'!AH219+AG219</f>
        <v>2508</v>
      </c>
      <c r="AI219" s="61">
        <f>+'Desmonte Infr. financiada'!AI219+'Inversión 1 financiada'!AI219+VÚ!AI219+'Desmonte Infr. IAP'!AI219+'TOTAL INVERSION IAP'!AI219+'VÚ IAP'!AI219+AH219</f>
        <v>2508</v>
      </c>
      <c r="AJ219" s="61">
        <f>+'Desmonte Infr. financiada'!AJ219+'Inversión 1 financiada'!AJ219+VÚ!AJ219+'Desmonte Infr. IAP'!AJ219+'TOTAL INVERSION IAP'!AJ219+'VÚ IAP'!AJ219+AI219</f>
        <v>2508</v>
      </c>
      <c r="AK219" s="61">
        <f>+'Desmonte Infr. financiada'!AK219+'Inversión 1 financiada'!AK219+VÚ!AK219+'Desmonte Infr. IAP'!AK219+'TOTAL INVERSION IAP'!AK219+'VÚ IAP'!AK219+AJ219</f>
        <v>2508</v>
      </c>
    </row>
    <row r="220" spans="2:37" hidden="1" x14ac:dyDescent="0.25">
      <c r="B220" s="469" t="s">
        <v>638</v>
      </c>
      <c r="C220" s="62" t="str">
        <f>+VLOOKUP(B220,'resumen UCAP'!$A$5:$O$329,2,0)</f>
        <v>UCAP Luminaria LED 227 W</v>
      </c>
      <c r="D220" s="63">
        <f>+'Desmonte Infr. financiada'!D220</f>
        <v>227</v>
      </c>
      <c r="E220" s="63" t="str">
        <f>+VLOOKUP(B220,'resumen UCAP'!$A$5:$O$329,3,0)</f>
        <v>Un</v>
      </c>
      <c r="F220" s="64">
        <f>+VLOOKUP(B220,'resumen UCAP'!$A$5:$O$329,15,0)</f>
        <v>2422467.9244272001</v>
      </c>
      <c r="G220" s="61"/>
      <c r="H220" s="61">
        <f>+'Desmonte Infr. financiada'!H220+'Inversión 1 financiada'!H220+VÚ!H220+'Desmonte Infr. IAP'!H220+'TOTAL INVERSION IAP'!H220+'VÚ IAP'!H220+G220</f>
        <v>0</v>
      </c>
      <c r="I220" s="475">
        <f>+'Desmonte Infr. financiada'!I220+'Inversión 1 financiada'!I220+VÚ!I220+'Desmonte Infr. IAP'!I220+'TOTAL INVERSION IAP'!I220+'VÚ IAP'!I220+H220</f>
        <v>0</v>
      </c>
      <c r="J220" s="61">
        <f>+'Desmonte Infr. financiada'!J220+'Inversión 1 financiada'!J220+VÚ!J220+'Desmonte Infr. IAP'!J220+'TOTAL INVERSION IAP'!J220+'VÚ IAP'!J220+I220</f>
        <v>0</v>
      </c>
      <c r="K220" s="61">
        <f>+'Desmonte Infr. financiada'!K220+'Inversión 1 financiada'!K220+VÚ!K220+'Desmonte Infr. IAP'!K220+'TOTAL INVERSION IAP'!K220+'VÚ IAP'!K220+J220</f>
        <v>0</v>
      </c>
      <c r="L220" s="61">
        <f>+'Desmonte Infr. financiada'!L220+'Inversión 1 financiada'!L220+VÚ!L220+'Desmonte Infr. IAP'!L220+'TOTAL INVERSION IAP'!L220+'VÚ IAP'!L220+K220</f>
        <v>1223</v>
      </c>
      <c r="M220" s="61">
        <f>+'Desmonte Infr. financiada'!M220+'Inversión 1 financiada'!M220+VÚ!M220+'Desmonte Infr. IAP'!M220+'TOTAL INVERSION IAP'!M220+'VÚ IAP'!M220+L220</f>
        <v>1223</v>
      </c>
      <c r="N220" s="61">
        <f>+'Desmonte Infr. financiada'!N220+'Inversión 1 financiada'!N220+VÚ!N220+'Desmonte Infr. IAP'!N220+'TOTAL INVERSION IAP'!N220+'VÚ IAP'!N220+M220</f>
        <v>1223</v>
      </c>
      <c r="O220" s="61">
        <f>+'Desmonte Infr. financiada'!O220+'Inversión 1 financiada'!O220+VÚ!O220+'Desmonte Infr. IAP'!O220+'TOTAL INVERSION IAP'!O220+'VÚ IAP'!O220+N220</f>
        <v>1223</v>
      </c>
      <c r="P220" s="61">
        <f>+'Desmonte Infr. financiada'!P220+'Inversión 1 financiada'!P220+VÚ!P220+'Desmonte Infr. IAP'!P220+'TOTAL INVERSION IAP'!P220+'VÚ IAP'!P220+O220</f>
        <v>1223</v>
      </c>
      <c r="Q220" s="61">
        <f>+'Desmonte Infr. financiada'!Q220+'Inversión 1 financiada'!Q220+VÚ!Q220+'Desmonte Infr. IAP'!Q220+'TOTAL INVERSION IAP'!Q220+'VÚ IAP'!Q220+P220</f>
        <v>1223</v>
      </c>
      <c r="R220" s="61">
        <f>+'Desmonte Infr. financiada'!R220+'Inversión 1 financiada'!R220+VÚ!R220+'Desmonte Infr. IAP'!R220+'TOTAL INVERSION IAP'!R220+'VÚ IAP'!R220+Q220</f>
        <v>1223</v>
      </c>
      <c r="S220" s="61">
        <f>+'Desmonte Infr. financiada'!S220+'Inversión 1 financiada'!S220+VÚ!S220+'Desmonte Infr. IAP'!S220+'TOTAL INVERSION IAP'!S220+'VÚ IAP'!S220+R220</f>
        <v>1223</v>
      </c>
      <c r="T220" s="61">
        <f>+'Desmonte Infr. financiada'!T220+'Inversión 1 financiada'!T220+VÚ!T220+'Desmonte Infr. IAP'!T220+'TOTAL INVERSION IAP'!T220+'VÚ IAP'!T220+S220</f>
        <v>1223</v>
      </c>
      <c r="U220" s="61">
        <f>+'Desmonte Infr. financiada'!U220+'Inversión 1 financiada'!U220+VÚ!U220+'Desmonte Infr. IAP'!U220+'TOTAL INVERSION IAP'!U220+'VÚ IAP'!U220+T220</f>
        <v>1223</v>
      </c>
      <c r="V220" s="61">
        <f>+'Desmonte Infr. financiada'!V220+'Inversión 1 financiada'!V220+VÚ!V220+'Desmonte Infr. IAP'!V220+'TOTAL INVERSION IAP'!V220+'VÚ IAP'!V220+U220</f>
        <v>1223</v>
      </c>
      <c r="W220" s="61">
        <f>+'Desmonte Infr. financiada'!W220+'Inversión 1 financiada'!W220+VÚ!W220+'Desmonte Infr. IAP'!W220+'TOTAL INVERSION IAP'!W220+'VÚ IAP'!W220+V220</f>
        <v>1223</v>
      </c>
      <c r="X220" s="61">
        <f>+'Desmonte Infr. financiada'!X220+'Inversión 1 financiada'!X220+VÚ!X220+'Desmonte Infr. IAP'!X220+'TOTAL INVERSION IAP'!X220+'VÚ IAP'!X220+W220</f>
        <v>1223</v>
      </c>
      <c r="Y220" s="61">
        <f>+'Desmonte Infr. financiada'!Y220+'Inversión 1 financiada'!Y220+VÚ!Y220+'Desmonte Infr. IAP'!Y220+'TOTAL INVERSION IAP'!Y220+'VÚ IAP'!Y220+X220</f>
        <v>1223</v>
      </c>
      <c r="Z220" s="61">
        <f>+'Desmonte Infr. financiada'!Z220+'Inversión 1 financiada'!Z220+VÚ!Z220+'Desmonte Infr. IAP'!Z220+'TOTAL INVERSION IAP'!Z220+'VÚ IAP'!Z220+Y220</f>
        <v>1223</v>
      </c>
      <c r="AA220" s="61">
        <f>+'Desmonte Infr. financiada'!AA220+'Inversión 1 financiada'!AA220+VÚ!AA220+'Desmonte Infr. IAP'!AA220+'TOTAL INVERSION IAP'!AA220+'VÚ IAP'!AA220+Z220</f>
        <v>1223</v>
      </c>
      <c r="AB220" s="61">
        <f>+'Desmonte Infr. financiada'!AB220+'Inversión 1 financiada'!AB220+VÚ!AB220+'Desmonte Infr. IAP'!AB220+'TOTAL INVERSION IAP'!AB220+'VÚ IAP'!AB220+AA220</f>
        <v>1223</v>
      </c>
      <c r="AC220" s="61">
        <f>+'Desmonte Infr. financiada'!AC220+'Inversión 1 financiada'!AC220+VÚ!AC220+'Desmonte Infr. IAP'!AC220+'TOTAL INVERSION IAP'!AC220+'VÚ IAP'!AC220+AB220</f>
        <v>1223</v>
      </c>
      <c r="AD220" s="61">
        <f>+'Desmonte Infr. financiada'!AD220+'Inversión 1 financiada'!AD220+VÚ!AD220+'Desmonte Infr. IAP'!AD220+'TOTAL INVERSION IAP'!AD220+'VÚ IAP'!AD220+AC220</f>
        <v>1223</v>
      </c>
      <c r="AE220" s="61">
        <f>+'Desmonte Infr. financiada'!AE220+'Inversión 1 financiada'!AE220+VÚ!AE220+'Desmonte Infr. IAP'!AE220+'TOTAL INVERSION IAP'!AE220+'VÚ IAP'!AE220+AD220</f>
        <v>1223</v>
      </c>
      <c r="AF220" s="61">
        <f>+'Desmonte Infr. financiada'!AF220+'Inversión 1 financiada'!AF220+VÚ!AF220+'Desmonte Infr. IAP'!AF220+'TOTAL INVERSION IAP'!AF220+'VÚ IAP'!AF220+AE220</f>
        <v>1223</v>
      </c>
      <c r="AG220" s="61">
        <f>+'Desmonte Infr. financiada'!AG220+'Inversión 1 financiada'!AG220+VÚ!AG220+'Desmonte Infr. IAP'!AG220+'TOTAL INVERSION IAP'!AG220+'VÚ IAP'!AG220+AF220</f>
        <v>1223</v>
      </c>
      <c r="AH220" s="61">
        <f>+'Desmonte Infr. financiada'!AH220+'Inversión 1 financiada'!AH220+VÚ!AH220+'Desmonte Infr. IAP'!AH220+'TOTAL INVERSION IAP'!AH220+'VÚ IAP'!AH220+AG220</f>
        <v>1223</v>
      </c>
      <c r="AI220" s="61">
        <f>+'Desmonte Infr. financiada'!AI220+'Inversión 1 financiada'!AI220+VÚ!AI220+'Desmonte Infr. IAP'!AI220+'TOTAL INVERSION IAP'!AI220+'VÚ IAP'!AI220+AH220</f>
        <v>1223</v>
      </c>
      <c r="AJ220" s="61">
        <f>+'Desmonte Infr. financiada'!AJ220+'Inversión 1 financiada'!AJ220+VÚ!AJ220+'Desmonte Infr. IAP'!AJ220+'TOTAL INVERSION IAP'!AJ220+'VÚ IAP'!AJ220+AI220</f>
        <v>1223</v>
      </c>
      <c r="AK220" s="61">
        <f>+'Desmonte Infr. financiada'!AK220+'Inversión 1 financiada'!AK220+VÚ!AK220+'Desmonte Infr. IAP'!AK220+'TOTAL INVERSION IAP'!AK220+'VÚ IAP'!AK220+AJ220</f>
        <v>1223</v>
      </c>
    </row>
    <row r="221" spans="2:37" hidden="1" x14ac:dyDescent="0.25">
      <c r="B221" s="469" t="s">
        <v>639</v>
      </c>
      <c r="C221" s="62" t="str">
        <f>+VLOOKUP(B221,'resumen UCAP'!$A$5:$O$329,2,0)</f>
        <v>UCAP Luminaria LED 192 W</v>
      </c>
      <c r="D221" s="63">
        <f>+'Desmonte Infr. financiada'!D221</f>
        <v>192.4</v>
      </c>
      <c r="E221" s="63" t="str">
        <f>+VLOOKUP(B221,'resumen UCAP'!$A$5:$O$329,3,0)</f>
        <v>Un</v>
      </c>
      <c r="F221" s="64">
        <f>+VLOOKUP(B221,'resumen UCAP'!$A$5:$O$329,15,0)</f>
        <v>1991373.255378</v>
      </c>
      <c r="G221" s="61"/>
      <c r="H221" s="61">
        <f>+'Desmonte Infr. financiada'!H221+'Inversión 1 financiada'!H221+VÚ!H221+'Desmonte Infr. IAP'!H221+'TOTAL INVERSION IAP'!H221+'VÚ IAP'!H221+G221</f>
        <v>0</v>
      </c>
      <c r="I221" s="475">
        <f>+'Desmonte Infr. financiada'!I221+'Inversión 1 financiada'!I221+VÚ!I221+'Desmonte Infr. IAP'!I221+'TOTAL INVERSION IAP'!I221+'VÚ IAP'!I221+H221</f>
        <v>0</v>
      </c>
      <c r="J221" s="61">
        <f>+'Desmonte Infr. financiada'!J221+'Inversión 1 financiada'!J221+VÚ!J221+'Desmonte Infr. IAP'!J221+'TOTAL INVERSION IAP'!J221+'VÚ IAP'!J221+I221</f>
        <v>0</v>
      </c>
      <c r="K221" s="61">
        <f>+'Desmonte Infr. financiada'!K221+'Inversión 1 financiada'!K221+VÚ!K221+'Desmonte Infr. IAP'!K221+'TOTAL INVERSION IAP'!K221+'VÚ IAP'!K221+J221</f>
        <v>0</v>
      </c>
      <c r="L221" s="61">
        <f>+'Desmonte Infr. financiada'!L221+'Inversión 1 financiada'!L221+VÚ!L221+'Desmonte Infr. IAP'!L221+'TOTAL INVERSION IAP'!L221+'VÚ IAP'!L221+K221</f>
        <v>277</v>
      </c>
      <c r="M221" s="61">
        <f>+'Desmonte Infr. financiada'!M221+'Inversión 1 financiada'!M221+VÚ!M221+'Desmonte Infr. IAP'!M221+'TOTAL INVERSION IAP'!M221+'VÚ IAP'!M221+L221</f>
        <v>1504</v>
      </c>
      <c r="N221" s="61">
        <f>+'Desmonte Infr. financiada'!N221+'Inversión 1 financiada'!N221+VÚ!N221+'Desmonte Infr. IAP'!N221+'TOTAL INVERSION IAP'!N221+'VÚ IAP'!N221+M221</f>
        <v>1504</v>
      </c>
      <c r="O221" s="61">
        <f>+'Desmonte Infr. financiada'!O221+'Inversión 1 financiada'!O221+VÚ!O221+'Desmonte Infr. IAP'!O221+'TOTAL INVERSION IAP'!O221+'VÚ IAP'!O221+N221</f>
        <v>1504</v>
      </c>
      <c r="P221" s="61">
        <f>+'Desmonte Infr. financiada'!P221+'Inversión 1 financiada'!P221+VÚ!P221+'Desmonte Infr. IAP'!P221+'TOTAL INVERSION IAP'!P221+'VÚ IAP'!P221+O221</f>
        <v>1504</v>
      </c>
      <c r="Q221" s="61">
        <f>+'Desmonte Infr. financiada'!Q221+'Inversión 1 financiada'!Q221+VÚ!Q221+'Desmonte Infr. IAP'!Q221+'TOTAL INVERSION IAP'!Q221+'VÚ IAP'!Q221+P221</f>
        <v>1504</v>
      </c>
      <c r="R221" s="61">
        <f>+'Desmonte Infr. financiada'!R221+'Inversión 1 financiada'!R221+VÚ!R221+'Desmonte Infr. IAP'!R221+'TOTAL INVERSION IAP'!R221+'VÚ IAP'!R221+Q221</f>
        <v>1504</v>
      </c>
      <c r="S221" s="61">
        <f>+'Desmonte Infr. financiada'!S221+'Inversión 1 financiada'!S221+VÚ!S221+'Desmonte Infr. IAP'!S221+'TOTAL INVERSION IAP'!S221+'VÚ IAP'!S221+R221</f>
        <v>1504</v>
      </c>
      <c r="T221" s="61">
        <f>+'Desmonte Infr. financiada'!T221+'Inversión 1 financiada'!T221+VÚ!T221+'Desmonte Infr. IAP'!T221+'TOTAL INVERSION IAP'!T221+'VÚ IAP'!T221+S221</f>
        <v>1504</v>
      </c>
      <c r="U221" s="61">
        <f>+'Desmonte Infr. financiada'!U221+'Inversión 1 financiada'!U221+VÚ!U221+'Desmonte Infr. IAP'!U221+'TOTAL INVERSION IAP'!U221+'VÚ IAP'!U221+T221</f>
        <v>1504</v>
      </c>
      <c r="V221" s="61">
        <f>+'Desmonte Infr. financiada'!V221+'Inversión 1 financiada'!V221+VÚ!V221+'Desmonte Infr. IAP'!V221+'TOTAL INVERSION IAP'!V221+'VÚ IAP'!V221+U221</f>
        <v>1504</v>
      </c>
      <c r="W221" s="61">
        <f>+'Desmonte Infr. financiada'!W221+'Inversión 1 financiada'!W221+VÚ!W221+'Desmonte Infr. IAP'!W221+'TOTAL INVERSION IAP'!W221+'VÚ IAP'!W221+V221</f>
        <v>1504</v>
      </c>
      <c r="X221" s="61">
        <f>+'Desmonte Infr. financiada'!X221+'Inversión 1 financiada'!X221+VÚ!X221+'Desmonte Infr. IAP'!X221+'TOTAL INVERSION IAP'!X221+'VÚ IAP'!X221+W221</f>
        <v>1504</v>
      </c>
      <c r="Y221" s="61">
        <f>+'Desmonte Infr. financiada'!Y221+'Inversión 1 financiada'!Y221+VÚ!Y221+'Desmonte Infr. IAP'!Y221+'TOTAL INVERSION IAP'!Y221+'VÚ IAP'!Y221+X221</f>
        <v>1504</v>
      </c>
      <c r="Z221" s="61">
        <f>+'Desmonte Infr. financiada'!Z221+'Inversión 1 financiada'!Z221+VÚ!Z221+'Desmonte Infr. IAP'!Z221+'TOTAL INVERSION IAP'!Z221+'VÚ IAP'!Z221+Y221</f>
        <v>1504</v>
      </c>
      <c r="AA221" s="61">
        <f>+'Desmonte Infr. financiada'!AA221+'Inversión 1 financiada'!AA221+VÚ!AA221+'Desmonte Infr. IAP'!AA221+'TOTAL INVERSION IAP'!AA221+'VÚ IAP'!AA221+Z221</f>
        <v>1504</v>
      </c>
      <c r="AB221" s="61">
        <f>+'Desmonte Infr. financiada'!AB221+'Inversión 1 financiada'!AB221+VÚ!AB221+'Desmonte Infr. IAP'!AB221+'TOTAL INVERSION IAP'!AB221+'VÚ IAP'!AB221+AA221</f>
        <v>1504</v>
      </c>
      <c r="AC221" s="61">
        <f>+'Desmonte Infr. financiada'!AC221+'Inversión 1 financiada'!AC221+VÚ!AC221+'Desmonte Infr. IAP'!AC221+'TOTAL INVERSION IAP'!AC221+'VÚ IAP'!AC221+AB221</f>
        <v>1504</v>
      </c>
      <c r="AD221" s="61">
        <f>+'Desmonte Infr. financiada'!AD221+'Inversión 1 financiada'!AD221+VÚ!AD221+'Desmonte Infr. IAP'!AD221+'TOTAL INVERSION IAP'!AD221+'VÚ IAP'!AD221+AC221</f>
        <v>1504</v>
      </c>
      <c r="AE221" s="61">
        <f>+'Desmonte Infr. financiada'!AE221+'Inversión 1 financiada'!AE221+VÚ!AE221+'Desmonte Infr. IAP'!AE221+'TOTAL INVERSION IAP'!AE221+'VÚ IAP'!AE221+AD221</f>
        <v>1504</v>
      </c>
      <c r="AF221" s="61">
        <f>+'Desmonte Infr. financiada'!AF221+'Inversión 1 financiada'!AF221+VÚ!AF221+'Desmonte Infr. IAP'!AF221+'TOTAL INVERSION IAP'!AF221+'VÚ IAP'!AF221+AE221</f>
        <v>1504</v>
      </c>
      <c r="AG221" s="61">
        <f>+'Desmonte Infr. financiada'!AG221+'Inversión 1 financiada'!AG221+VÚ!AG221+'Desmonte Infr. IAP'!AG221+'TOTAL INVERSION IAP'!AG221+'VÚ IAP'!AG221+AF221</f>
        <v>1504</v>
      </c>
      <c r="AH221" s="61">
        <f>+'Desmonte Infr. financiada'!AH221+'Inversión 1 financiada'!AH221+VÚ!AH221+'Desmonte Infr. IAP'!AH221+'TOTAL INVERSION IAP'!AH221+'VÚ IAP'!AH221+AG221</f>
        <v>1504</v>
      </c>
      <c r="AI221" s="61">
        <f>+'Desmonte Infr. financiada'!AI221+'Inversión 1 financiada'!AI221+VÚ!AI221+'Desmonte Infr. IAP'!AI221+'TOTAL INVERSION IAP'!AI221+'VÚ IAP'!AI221+AH221</f>
        <v>1504</v>
      </c>
      <c r="AJ221" s="61">
        <f>+'Desmonte Infr. financiada'!AJ221+'Inversión 1 financiada'!AJ221+VÚ!AJ221+'Desmonte Infr. IAP'!AJ221+'TOTAL INVERSION IAP'!AJ221+'VÚ IAP'!AJ221+AI221</f>
        <v>1504</v>
      </c>
      <c r="AK221" s="61">
        <f>+'Desmonte Infr. financiada'!AK221+'Inversión 1 financiada'!AK221+VÚ!AK221+'Desmonte Infr. IAP'!AK221+'TOTAL INVERSION IAP'!AK221+'VÚ IAP'!AK221+AJ221</f>
        <v>1504</v>
      </c>
    </row>
    <row r="222" spans="2:37" hidden="1" x14ac:dyDescent="0.25">
      <c r="B222" s="469"/>
      <c r="C222" s="59"/>
      <c r="D222" s="60"/>
      <c r="E222" s="59"/>
      <c r="F222" s="125"/>
      <c r="G222" s="61"/>
      <c r="H222" s="61"/>
      <c r="I222" s="475"/>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row>
    <row r="223" spans="2:37" hidden="1" x14ac:dyDescent="0.25">
      <c r="B223" s="469"/>
      <c r="C223" s="59"/>
      <c r="D223" s="60"/>
      <c r="E223" s="59"/>
      <c r="F223" s="125"/>
      <c r="G223" s="61"/>
      <c r="H223" s="61"/>
      <c r="I223" s="475"/>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row>
    <row r="224" spans="2:37" hidden="1" x14ac:dyDescent="0.25">
      <c r="B224" s="470"/>
      <c r="C224" s="127" t="s">
        <v>289</v>
      </c>
      <c r="D224" s="128"/>
      <c r="E224" s="126"/>
      <c r="F224" s="129"/>
      <c r="G224" s="129">
        <f>+SUM(G5:G223)</f>
        <v>32760</v>
      </c>
      <c r="H224" s="129">
        <f t="shared" ref="H224:AK224" si="0">+SUM(H5:H223)</f>
        <v>32760</v>
      </c>
      <c r="I224" s="476">
        <f t="shared" si="0"/>
        <v>32760</v>
      </c>
      <c r="J224" s="129">
        <f t="shared" si="0"/>
        <v>32875</v>
      </c>
      <c r="K224" s="129">
        <f t="shared" si="0"/>
        <v>32990</v>
      </c>
      <c r="L224" s="129">
        <f t="shared" si="0"/>
        <v>33105</v>
      </c>
      <c r="M224" s="129">
        <f t="shared" si="0"/>
        <v>33220</v>
      </c>
      <c r="N224" s="129">
        <f t="shared" si="0"/>
        <v>33440</v>
      </c>
      <c r="O224" s="129">
        <f t="shared" si="0"/>
        <v>33660</v>
      </c>
      <c r="P224" s="129">
        <f t="shared" si="0"/>
        <v>33880</v>
      </c>
      <c r="Q224" s="129">
        <f t="shared" si="0"/>
        <v>34100</v>
      </c>
      <c r="R224" s="129">
        <f t="shared" si="0"/>
        <v>34320</v>
      </c>
      <c r="S224" s="129">
        <f t="shared" si="0"/>
        <v>34540</v>
      </c>
      <c r="T224" s="129">
        <f t="shared" si="0"/>
        <v>34760</v>
      </c>
      <c r="U224" s="129">
        <f t="shared" si="0"/>
        <v>34980</v>
      </c>
      <c r="V224" s="129">
        <f t="shared" si="0"/>
        <v>35200</v>
      </c>
      <c r="W224" s="129">
        <f t="shared" si="0"/>
        <v>35420</v>
      </c>
      <c r="X224" s="129">
        <f t="shared" si="0"/>
        <v>35920</v>
      </c>
      <c r="Y224" s="129">
        <f t="shared" si="0"/>
        <v>36420</v>
      </c>
      <c r="Z224" s="129">
        <f t="shared" si="0"/>
        <v>36920</v>
      </c>
      <c r="AA224" s="129">
        <f t="shared" si="0"/>
        <v>37420</v>
      </c>
      <c r="AB224" s="129">
        <f t="shared" si="0"/>
        <v>37920</v>
      </c>
      <c r="AC224" s="129">
        <f t="shared" si="0"/>
        <v>38420</v>
      </c>
      <c r="AD224" s="129">
        <f t="shared" si="0"/>
        <v>38920</v>
      </c>
      <c r="AE224" s="129">
        <f t="shared" si="0"/>
        <v>39420</v>
      </c>
      <c r="AF224" s="129">
        <f t="shared" si="0"/>
        <v>39920</v>
      </c>
      <c r="AG224" s="129">
        <f t="shared" si="0"/>
        <v>40420</v>
      </c>
      <c r="AH224" s="129">
        <f t="shared" si="0"/>
        <v>40920</v>
      </c>
      <c r="AI224" s="129">
        <f t="shared" si="0"/>
        <v>41420</v>
      </c>
      <c r="AJ224" s="129">
        <f t="shared" si="0"/>
        <v>41920</v>
      </c>
      <c r="AK224" s="129">
        <f t="shared" si="0"/>
        <v>42420</v>
      </c>
    </row>
    <row r="225" spans="2:37" hidden="1" x14ac:dyDescent="0.25">
      <c r="B225" s="469"/>
      <c r="C225" s="126" t="s">
        <v>441</v>
      </c>
      <c r="D225" s="60"/>
      <c r="E225" s="59"/>
      <c r="F225" s="61"/>
      <c r="G225" s="129">
        <f>+SUMPRODUCT($F$5:$F$223,G5:G223)</f>
        <v>11895402911</v>
      </c>
      <c r="H225" s="129">
        <f t="shared" ref="H225:AK225" si="1">+SUMPRODUCT($F$5:$F$223,H5:H223)</f>
        <v>34641901064.870499</v>
      </c>
      <c r="I225" s="476">
        <f t="shared" si="1"/>
        <v>36586997697.545494</v>
      </c>
      <c r="J225" s="129">
        <f t="shared" si="1"/>
        <v>39129341245.469658</v>
      </c>
      <c r="K225" s="129">
        <f t="shared" si="1"/>
        <v>42436540337.106659</v>
      </c>
      <c r="L225" s="129">
        <f t="shared" si="1"/>
        <v>45776029260.52388</v>
      </c>
      <c r="M225" s="129">
        <f t="shared" si="1"/>
        <v>48099726349.975731</v>
      </c>
      <c r="N225" s="129">
        <f t="shared" si="1"/>
        <v>48344304673.651131</v>
      </c>
      <c r="O225" s="129">
        <f t="shared" si="1"/>
        <v>48588882997.32653</v>
      </c>
      <c r="P225" s="129">
        <f t="shared" si="1"/>
        <v>48833461321.00193</v>
      </c>
      <c r="Q225" s="129">
        <f t="shared" si="1"/>
        <v>49078039644.67733</v>
      </c>
      <c r="R225" s="129">
        <f t="shared" si="1"/>
        <v>49322617968.352737</v>
      </c>
      <c r="S225" s="129">
        <f t="shared" si="1"/>
        <v>49567196292.028137</v>
      </c>
      <c r="T225" s="129">
        <f t="shared" si="1"/>
        <v>49811774615.703537</v>
      </c>
      <c r="U225" s="129">
        <f t="shared" si="1"/>
        <v>50056352939.378937</v>
      </c>
      <c r="V225" s="129">
        <f t="shared" si="1"/>
        <v>50300931263.054337</v>
      </c>
      <c r="W225" s="129">
        <f t="shared" si="1"/>
        <v>53074250713.739494</v>
      </c>
      <c r="X225" s="129">
        <f t="shared" si="1"/>
        <v>53630110540.27449</v>
      </c>
      <c r="Y225" s="129">
        <f t="shared" si="1"/>
        <v>54185970366.809494</v>
      </c>
      <c r="Z225" s="129">
        <f t="shared" si="1"/>
        <v>54741830193.344498</v>
      </c>
      <c r="AA225" s="129">
        <f t="shared" si="1"/>
        <v>55297690019.879501</v>
      </c>
      <c r="AB225" s="129">
        <f t="shared" si="1"/>
        <v>55853549846.41449</v>
      </c>
      <c r="AC225" s="129">
        <f t="shared" si="1"/>
        <v>56409409672.949493</v>
      </c>
      <c r="AD225" s="129">
        <f t="shared" si="1"/>
        <v>56965269499.484497</v>
      </c>
      <c r="AE225" s="129">
        <f t="shared" si="1"/>
        <v>57521129326.019501</v>
      </c>
      <c r="AF225" s="129">
        <f t="shared" si="1"/>
        <v>58076989152.554489</v>
      </c>
      <c r="AG225" s="129">
        <f t="shared" si="1"/>
        <v>58632848979.089493</v>
      </c>
      <c r="AH225" s="129">
        <f t="shared" si="1"/>
        <v>59188708805.624496</v>
      </c>
      <c r="AI225" s="129">
        <f t="shared" si="1"/>
        <v>59744568632.1595</v>
      </c>
      <c r="AJ225" s="129">
        <f t="shared" si="1"/>
        <v>60300428458.694489</v>
      </c>
      <c r="AK225" s="129">
        <f t="shared" si="1"/>
        <v>60856288285.229492</v>
      </c>
    </row>
    <row r="226" spans="2:37" hidden="1" x14ac:dyDescent="0.25">
      <c r="B226" s="469"/>
      <c r="C226" s="126" t="s">
        <v>714</v>
      </c>
      <c r="D226" s="60"/>
      <c r="E226" s="59"/>
      <c r="F226" s="61"/>
      <c r="G226" s="61"/>
      <c r="H226" s="61">
        <f>+PMT(DRIVERS!$C$25,DATOS!$B$8,-H225)</f>
        <v>4951171586.278389</v>
      </c>
      <c r="I226" s="475">
        <f>+PMT(DRIVERS!$C$25,DATOS!$B$8,-I225)</f>
        <v>5229173280.3029785</v>
      </c>
      <c r="J226" s="61">
        <f>+PMT(DRIVERS!$C$25,DATOS!$B$8,-J225)</f>
        <v>5592536108.2687063</v>
      </c>
      <c r="K226" s="61">
        <f>+PMT(DRIVERS!$C$25,DATOS!$B$8,-K225)</f>
        <v>6065215426.3585491</v>
      </c>
      <c r="L226" s="61">
        <f>+PMT(DRIVERS!$C$25,DATOS!$B$8,-L225)</f>
        <v>6542509748.0342693</v>
      </c>
      <c r="M226" s="61">
        <f>+PMT(DRIVERS!$C$25,DATOS!$B$8,-M225)</f>
        <v>6874622670.5574141</v>
      </c>
      <c r="N226" s="61">
        <f>+PMT(DRIVERS!$C$25,DATOS!$B$8,-N225)</f>
        <v>6909578871.2732363</v>
      </c>
      <c r="O226" s="61">
        <f>+PMT(DRIVERS!$C$25,DATOS!$B$8,-O225)</f>
        <v>6944535071.9890566</v>
      </c>
      <c r="P226" s="61">
        <f>+PMT(DRIVERS!$C$25,DATOS!$B$8,-P225)</f>
        <v>6979491272.7048788</v>
      </c>
      <c r="Q226" s="61">
        <f>+PMT(DRIVERS!$C$25,DATOS!$B$8,-Q225)</f>
        <v>7014447473.4207001</v>
      </c>
      <c r="R226" s="61">
        <f>+PMT(DRIVERS!$C$25,DATOS!$B$8,-R225)</f>
        <v>7049403674.1365223</v>
      </c>
      <c r="S226" s="61">
        <f>+PMT(DRIVERS!$C$25,DATOS!$B$8,-S225)</f>
        <v>7084359874.8523436</v>
      </c>
      <c r="T226" s="61">
        <f>+PMT(DRIVERS!$C$25,DATOS!$B$8,-T225)</f>
        <v>7119316075.5681648</v>
      </c>
      <c r="U226" s="61">
        <f>+PMT(DRIVERS!$C$25,DATOS!$B$8,-U225)</f>
        <v>7154272276.2839861</v>
      </c>
      <c r="V226" s="61">
        <f>+PMT(DRIVERS!$C$25,DATOS!$B$8,-V225)</f>
        <v>7189228476.9998083</v>
      </c>
      <c r="W226" s="61">
        <f>+PMT(DRIVERS!$C$25,DATOS!$B$8,-W225)</f>
        <v>7585603388.3591042</v>
      </c>
      <c r="X226" s="61">
        <f>+PMT(DRIVERS!$C$25,DATOS!$B$8,-X225)</f>
        <v>7665049299.0768795</v>
      </c>
      <c r="Y226" s="61">
        <f>+PMT(DRIVERS!$C$25,DATOS!$B$8,-Y225)</f>
        <v>7744495209.7946548</v>
      </c>
      <c r="Z226" s="61">
        <f>+PMT(DRIVERS!$C$25,DATOS!$B$8,-Z225)</f>
        <v>7823941120.5124321</v>
      </c>
      <c r="AA226" s="61">
        <f>+PMT(DRIVERS!$C$25,DATOS!$B$8,-AA225)</f>
        <v>7903387031.2302084</v>
      </c>
      <c r="AB226" s="61">
        <f>+PMT(DRIVERS!$C$25,DATOS!$B$8,-AB225)</f>
        <v>7982832941.9479828</v>
      </c>
      <c r="AC226" s="61">
        <f>+PMT(DRIVERS!$C$25,DATOS!$B$8,-AC225)</f>
        <v>8062278852.6657591</v>
      </c>
      <c r="AD226" s="61">
        <f>+PMT(DRIVERS!$C$25,DATOS!$B$8,-AD225)</f>
        <v>8141724763.3835344</v>
      </c>
      <c r="AE226" s="61">
        <f>+PMT(DRIVERS!$C$25,DATOS!$B$8,-AE225)</f>
        <v>8221170674.1013107</v>
      </c>
      <c r="AF226" s="61">
        <f>+PMT(DRIVERS!$C$25,DATOS!$B$8,-AF225)</f>
        <v>8300616584.8190851</v>
      </c>
      <c r="AG226" s="61">
        <f>+PMT(DRIVERS!$C$25,DATOS!$B$8,-AG225)</f>
        <v>8380062495.5368614</v>
      </c>
      <c r="AH226" s="61">
        <f>+PMT(DRIVERS!$C$25,DATOS!$B$8,-AH225)</f>
        <v>8459508406.2546396</v>
      </c>
      <c r="AI226" s="61">
        <f>+PMT(DRIVERS!$C$25,DATOS!$B$8,-AI225)</f>
        <v>8538954316.972415</v>
      </c>
      <c r="AJ226" s="61">
        <f>+PMT(DRIVERS!$C$25,DATOS!$B$8,-AJ225)</f>
        <v>8618400227.6901894</v>
      </c>
      <c r="AK226" s="61">
        <f>+PMT(DRIVERS!$C$25,DATOS!$B$8,-AK225)</f>
        <v>8697846138.4079666</v>
      </c>
    </row>
    <row r="227" spans="2:37" hidden="1" x14ac:dyDescent="0.25">
      <c r="B227" s="469"/>
      <c r="C227" s="59"/>
      <c r="D227" s="60"/>
      <c r="E227" s="59"/>
      <c r="F227" s="61"/>
      <c r="G227" s="61"/>
      <c r="H227" s="61"/>
      <c r="I227" s="475"/>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row>
    <row r="228" spans="2:37" hidden="1" x14ac:dyDescent="0.25">
      <c r="B228" s="469"/>
      <c r="C228" s="59"/>
      <c r="D228" s="60"/>
      <c r="E228" s="59"/>
      <c r="F228" s="61"/>
      <c r="G228" s="61"/>
      <c r="H228" s="61"/>
      <c r="I228" s="475"/>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row>
    <row r="229" spans="2:37" hidden="1" x14ac:dyDescent="0.25">
      <c r="B229" s="469"/>
      <c r="C229" s="59"/>
      <c r="D229" s="60"/>
      <c r="E229" s="59"/>
      <c r="F229" s="61"/>
      <c r="G229" s="61"/>
      <c r="H229" s="61"/>
      <c r="I229" s="475"/>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row>
    <row r="230" spans="2:37" hidden="1" x14ac:dyDescent="0.25">
      <c r="B230" s="471"/>
      <c r="C230" s="130" t="str">
        <f>+Inventario!C230</f>
        <v xml:space="preserve">OTROS ELEMENTOS PARA ILUMINACIÓN </v>
      </c>
      <c r="D230" s="131"/>
      <c r="E230" s="58"/>
      <c r="F230" s="132"/>
      <c r="G230" s="132"/>
      <c r="H230" s="132"/>
      <c r="I230" s="474"/>
      <c r="J230" s="30"/>
      <c r="K230" s="30"/>
      <c r="L230" s="30"/>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c r="AH230" s="132"/>
      <c r="AI230" s="132"/>
      <c r="AJ230" s="132"/>
      <c r="AK230" s="132"/>
    </row>
    <row r="231" spans="2:37" hidden="1" x14ac:dyDescent="0.25">
      <c r="B231" s="469" t="s">
        <v>543</v>
      </c>
      <c r="C231" s="62" t="str">
        <f>+VLOOKUP(B231,'resumen UCAP'!$A$5:$O$329,2,0)</f>
        <v>Contactor fotocelda</v>
      </c>
      <c r="D231" s="63"/>
      <c r="E231" s="63" t="str">
        <f>+VLOOKUP(B231,'resumen UCAP'!$A$5:$O$329,3,0)</f>
        <v>Un</v>
      </c>
      <c r="F231" s="64">
        <f>+VLOOKUP(B231,'resumen UCAP'!$A$5:$O$329,15,0)</f>
        <v>82481.182843570379</v>
      </c>
      <c r="G231" s="61">
        <v>689</v>
      </c>
      <c r="H231" s="61">
        <f>+'Desmonte Infr. financiada'!H231+'Inversión 1 financiada'!H231+VÚ!H231+'Desmonte Infr. IAP'!H231+'TOTAL INVERSION IAP'!H231+'VÚ IAP'!H231+G231</f>
        <v>689</v>
      </c>
      <c r="I231" s="475">
        <f>+'Desmonte Infr. financiada'!I231+'Inversión 1 financiada'!I231+VÚ!I231+'Desmonte Infr. IAP'!I231+'TOTAL INVERSION IAP'!I231+'VÚ IAP'!I231+H231</f>
        <v>689</v>
      </c>
      <c r="J231" s="61">
        <f>+'Desmonte Infr. financiada'!J231+'Inversión 1 financiada'!J231+VÚ!J231+'Desmonte Infr. IAP'!J231+'TOTAL INVERSION IAP'!J231+'VÚ IAP'!J231+I231</f>
        <v>689</v>
      </c>
      <c r="K231" s="61">
        <f>+'Desmonte Infr. financiada'!K231+'Inversión 1 financiada'!K231+VÚ!K231+'Desmonte Infr. IAP'!K231+'TOTAL INVERSION IAP'!K231+'VÚ IAP'!K231+J231</f>
        <v>689</v>
      </c>
      <c r="L231" s="61">
        <f>+'Desmonte Infr. financiada'!L231+'Inversión 1 financiada'!L231+VÚ!L231+'Desmonte Infr. IAP'!L231+'TOTAL INVERSION IAP'!L231+'VÚ IAP'!L231+K231</f>
        <v>689</v>
      </c>
      <c r="M231" s="61">
        <f>+'Desmonte Infr. financiada'!M231+'Inversión 1 financiada'!M231+VÚ!M231+'Desmonte Infr. IAP'!M231+'TOTAL INVERSION IAP'!M231+'VÚ IAP'!M231+L231</f>
        <v>689</v>
      </c>
      <c r="N231" s="61">
        <f>+'Desmonte Infr. financiada'!N231+'Inversión 1 financiada'!N231+VÚ!N231+'Desmonte Infr. IAP'!N231+'TOTAL INVERSION IAP'!N231+'VÚ IAP'!N231+M231</f>
        <v>689</v>
      </c>
      <c r="O231" s="61">
        <f>+'Desmonte Infr. financiada'!O231+'Inversión 1 financiada'!O231+VÚ!O231+'Desmonte Infr. IAP'!O231+'TOTAL INVERSION IAP'!O231+'VÚ IAP'!O231+N231</f>
        <v>689</v>
      </c>
      <c r="P231" s="61">
        <f>+'Desmonte Infr. financiada'!P231+'Inversión 1 financiada'!P231+VÚ!P231+'Desmonte Infr. IAP'!P231+'TOTAL INVERSION IAP'!P231+'VÚ IAP'!P231+O231</f>
        <v>689</v>
      </c>
      <c r="Q231" s="61">
        <f>+'Desmonte Infr. financiada'!Q231+'Inversión 1 financiada'!Q231+VÚ!Q231+'Desmonte Infr. IAP'!Q231+'TOTAL INVERSION IAP'!Q231+'VÚ IAP'!Q231+P231</f>
        <v>689</v>
      </c>
      <c r="R231" s="61">
        <f>+'Desmonte Infr. financiada'!R231+'Inversión 1 financiada'!R231+VÚ!R231+'Desmonte Infr. IAP'!R231+'TOTAL INVERSION IAP'!R231+'VÚ IAP'!R231+Q231</f>
        <v>689</v>
      </c>
      <c r="S231" s="61">
        <f>+'Desmonte Infr. financiada'!S231+'Inversión 1 financiada'!S231+VÚ!S231+'Desmonte Infr. IAP'!S231+'TOTAL INVERSION IAP'!S231+'VÚ IAP'!S231+R231</f>
        <v>689</v>
      </c>
      <c r="T231" s="61">
        <f>+'Desmonte Infr. financiada'!T231+'Inversión 1 financiada'!T231+VÚ!T231+'Desmonte Infr. IAP'!T231+'TOTAL INVERSION IAP'!T231+'VÚ IAP'!T231+S231</f>
        <v>689</v>
      </c>
      <c r="U231" s="61">
        <f>+'Desmonte Infr. financiada'!U231+'Inversión 1 financiada'!U231+VÚ!U231+'Desmonte Infr. IAP'!U231+'TOTAL INVERSION IAP'!U231+'VÚ IAP'!U231+T231</f>
        <v>689</v>
      </c>
      <c r="V231" s="61">
        <f>+'Desmonte Infr. financiada'!V231+'Inversión 1 financiada'!V231+VÚ!V231+'Desmonte Infr. IAP'!V231+'TOTAL INVERSION IAP'!V231+'VÚ IAP'!V231+U231</f>
        <v>689</v>
      </c>
      <c r="W231" s="61">
        <f>+'Desmonte Infr. financiada'!W231+'Inversión 1 financiada'!W231+VÚ!W231+'Desmonte Infr. IAP'!W231+'TOTAL INVERSION IAP'!W231+'VÚ IAP'!W231+V231</f>
        <v>689</v>
      </c>
      <c r="X231" s="61">
        <f>+'Desmonte Infr. financiada'!X231+'Inversión 1 financiada'!X231+VÚ!X231+'Desmonte Infr. IAP'!X231+'TOTAL INVERSION IAP'!X231+'VÚ IAP'!X231+W231</f>
        <v>689</v>
      </c>
      <c r="Y231" s="61">
        <f>+'Desmonte Infr. financiada'!Y231+'Inversión 1 financiada'!Y231+VÚ!Y231+'Desmonte Infr. IAP'!Y231+'TOTAL INVERSION IAP'!Y231+'VÚ IAP'!Y231+X231</f>
        <v>689</v>
      </c>
      <c r="Z231" s="61">
        <f>+'Desmonte Infr. financiada'!Z231+'Inversión 1 financiada'!Z231+VÚ!Z231+'Desmonte Infr. IAP'!Z231+'TOTAL INVERSION IAP'!Z231+'VÚ IAP'!Z231+Y231</f>
        <v>689</v>
      </c>
      <c r="AA231" s="61">
        <f>+'Desmonte Infr. financiada'!AA231+'Inversión 1 financiada'!AA231+VÚ!AA231+'Desmonte Infr. IAP'!AA231+'TOTAL INVERSION IAP'!AA231+'VÚ IAP'!AA231+Z231</f>
        <v>689</v>
      </c>
      <c r="AB231" s="61">
        <f>+'Desmonte Infr. financiada'!AB231+'Inversión 1 financiada'!AB231+VÚ!AB231+'Desmonte Infr. IAP'!AB231+'TOTAL INVERSION IAP'!AB231+'VÚ IAP'!AB231+AA231</f>
        <v>689</v>
      </c>
      <c r="AC231" s="61">
        <f>+'Desmonte Infr. financiada'!AC231+'Inversión 1 financiada'!AC231+VÚ!AC231+'Desmonte Infr. IAP'!AC231+'TOTAL INVERSION IAP'!AC231+'VÚ IAP'!AC231+AB231</f>
        <v>689</v>
      </c>
      <c r="AD231" s="61">
        <f>+'Desmonte Infr. financiada'!AD231+'Inversión 1 financiada'!AD231+VÚ!AD231+'Desmonte Infr. IAP'!AD231+'TOTAL INVERSION IAP'!AD231+'VÚ IAP'!AD231+AC231</f>
        <v>689</v>
      </c>
      <c r="AE231" s="61">
        <f>+'Desmonte Infr. financiada'!AE231+'Inversión 1 financiada'!AE231+VÚ!AE231+'Desmonte Infr. IAP'!AE231+'TOTAL INVERSION IAP'!AE231+'VÚ IAP'!AE231+AD231</f>
        <v>689</v>
      </c>
      <c r="AF231" s="61">
        <f>+'Desmonte Infr. financiada'!AF231+'Inversión 1 financiada'!AF231+VÚ!AF231+'Desmonte Infr. IAP'!AF231+'TOTAL INVERSION IAP'!AF231+'VÚ IAP'!AF231+AE231</f>
        <v>689</v>
      </c>
      <c r="AG231" s="61">
        <f>+'Desmonte Infr. financiada'!AG231+'Inversión 1 financiada'!AG231+VÚ!AG231+'Desmonte Infr. IAP'!AG231+'TOTAL INVERSION IAP'!AG231+'VÚ IAP'!AG231+AF231</f>
        <v>689</v>
      </c>
      <c r="AH231" s="61">
        <f>+'Desmonte Infr. financiada'!AH231+'Inversión 1 financiada'!AH231+VÚ!AH231+'Desmonte Infr. IAP'!AH231+'TOTAL INVERSION IAP'!AH231+'VÚ IAP'!AH231+AG231</f>
        <v>689</v>
      </c>
      <c r="AI231" s="61">
        <f>+'Desmonte Infr. financiada'!AI231+'Inversión 1 financiada'!AI231+VÚ!AI231+'Desmonte Infr. IAP'!AI231+'TOTAL INVERSION IAP'!AI231+'VÚ IAP'!AI231+AH231</f>
        <v>689</v>
      </c>
      <c r="AJ231" s="61">
        <f>+'Desmonte Infr. financiada'!AJ231+'Inversión 1 financiada'!AJ231+VÚ!AJ231+'Desmonte Infr. IAP'!AJ231+'TOTAL INVERSION IAP'!AJ231+'VÚ IAP'!AJ231+AI231</f>
        <v>689</v>
      </c>
      <c r="AK231" s="61">
        <f>+'Desmonte Infr. financiada'!AK231+'Inversión 1 financiada'!AK231+VÚ!AK231+'Desmonte Infr. IAP'!AK231+'TOTAL INVERSION IAP'!AK231+'VÚ IAP'!AK231+AJ231</f>
        <v>689</v>
      </c>
    </row>
    <row r="232" spans="2:37" hidden="1" x14ac:dyDescent="0.25">
      <c r="B232" s="469" t="s">
        <v>544</v>
      </c>
      <c r="C232" s="62" t="str">
        <f>+VLOOKUP(B232,'resumen UCAP'!$A$5:$O$329,2,0)</f>
        <v>Contactor reloj</v>
      </c>
      <c r="D232" s="63"/>
      <c r="E232" s="63" t="str">
        <f>+VLOOKUP(B232,'resumen UCAP'!$A$5:$O$329,3,0)</f>
        <v>Un</v>
      </c>
      <c r="F232" s="64">
        <f>+VLOOKUP(B232,'resumen UCAP'!$A$5:$O$329,15,0)</f>
        <v>187221.25221101454</v>
      </c>
      <c r="G232" s="61">
        <v>69</v>
      </c>
      <c r="H232" s="61">
        <f>+'Desmonte Infr. financiada'!H232+'Inversión 1 financiada'!H232+VÚ!H232+'Desmonte Infr. IAP'!H232+'TOTAL INVERSION IAP'!H232+'VÚ IAP'!H232+G232</f>
        <v>69</v>
      </c>
      <c r="I232" s="475">
        <f>+'Desmonte Infr. financiada'!I232+'Inversión 1 financiada'!I232+VÚ!I232+'Desmonte Infr. IAP'!I232+'TOTAL INVERSION IAP'!I232+'VÚ IAP'!I232+H232</f>
        <v>69</v>
      </c>
      <c r="J232" s="61">
        <f>+'Desmonte Infr. financiada'!J232+'Inversión 1 financiada'!J232+VÚ!J232+'Desmonte Infr. IAP'!J232+'TOTAL INVERSION IAP'!J232+'VÚ IAP'!J232+I232</f>
        <v>69</v>
      </c>
      <c r="K232" s="61">
        <f>+'Desmonte Infr. financiada'!K232+'Inversión 1 financiada'!K232+VÚ!K232+'Desmonte Infr. IAP'!K232+'TOTAL INVERSION IAP'!K232+'VÚ IAP'!K232+J232</f>
        <v>69</v>
      </c>
      <c r="L232" s="61">
        <f>+'Desmonte Infr. financiada'!L232+'Inversión 1 financiada'!L232+VÚ!L232+'Desmonte Infr. IAP'!L232+'TOTAL INVERSION IAP'!L232+'VÚ IAP'!L232+K232</f>
        <v>69</v>
      </c>
      <c r="M232" s="61">
        <f>+'Desmonte Infr. financiada'!M232+'Inversión 1 financiada'!M232+VÚ!M232+'Desmonte Infr. IAP'!M232+'TOTAL INVERSION IAP'!M232+'VÚ IAP'!M232+L232</f>
        <v>69</v>
      </c>
      <c r="N232" s="61">
        <f>+'Desmonte Infr. financiada'!N232+'Inversión 1 financiada'!N232+VÚ!N232+'Desmonte Infr. IAP'!N232+'TOTAL INVERSION IAP'!N232+'VÚ IAP'!N232+M232</f>
        <v>69</v>
      </c>
      <c r="O232" s="61">
        <f>+'Desmonte Infr. financiada'!O232+'Inversión 1 financiada'!O232+VÚ!O232+'Desmonte Infr. IAP'!O232+'TOTAL INVERSION IAP'!O232+'VÚ IAP'!O232+N232</f>
        <v>69</v>
      </c>
      <c r="P232" s="61">
        <f>+'Desmonte Infr. financiada'!P232+'Inversión 1 financiada'!P232+VÚ!P232+'Desmonte Infr. IAP'!P232+'TOTAL INVERSION IAP'!P232+'VÚ IAP'!P232+O232</f>
        <v>69</v>
      </c>
      <c r="Q232" s="61">
        <f>+'Desmonte Infr. financiada'!Q232+'Inversión 1 financiada'!Q232+VÚ!Q232+'Desmonte Infr. IAP'!Q232+'TOTAL INVERSION IAP'!Q232+'VÚ IAP'!Q232+P232</f>
        <v>69</v>
      </c>
      <c r="R232" s="61">
        <f>+'Desmonte Infr. financiada'!R232+'Inversión 1 financiada'!R232+VÚ!R232+'Desmonte Infr. IAP'!R232+'TOTAL INVERSION IAP'!R232+'VÚ IAP'!R232+Q232</f>
        <v>69</v>
      </c>
      <c r="S232" s="61">
        <f>+'Desmonte Infr. financiada'!S232+'Inversión 1 financiada'!S232+VÚ!S232+'Desmonte Infr. IAP'!S232+'TOTAL INVERSION IAP'!S232+'VÚ IAP'!S232+R232</f>
        <v>69</v>
      </c>
      <c r="T232" s="61">
        <f>+'Desmonte Infr. financiada'!T232+'Inversión 1 financiada'!T232+VÚ!T232+'Desmonte Infr. IAP'!T232+'TOTAL INVERSION IAP'!T232+'VÚ IAP'!T232+S232</f>
        <v>69</v>
      </c>
      <c r="U232" s="61">
        <f>+'Desmonte Infr. financiada'!U232+'Inversión 1 financiada'!U232+VÚ!U232+'Desmonte Infr. IAP'!U232+'TOTAL INVERSION IAP'!U232+'VÚ IAP'!U232+T232</f>
        <v>69</v>
      </c>
      <c r="V232" s="61">
        <f>+'Desmonte Infr. financiada'!V232+'Inversión 1 financiada'!V232+VÚ!V232+'Desmonte Infr. IAP'!V232+'TOTAL INVERSION IAP'!V232+'VÚ IAP'!V232+U232</f>
        <v>69</v>
      </c>
      <c r="W232" s="61">
        <f>+'Desmonte Infr. financiada'!W232+'Inversión 1 financiada'!W232+VÚ!W232+'Desmonte Infr. IAP'!W232+'TOTAL INVERSION IAP'!W232+'VÚ IAP'!W232+V232</f>
        <v>69</v>
      </c>
      <c r="X232" s="61">
        <f>+'Desmonte Infr. financiada'!X232+'Inversión 1 financiada'!X232+VÚ!X232+'Desmonte Infr. IAP'!X232+'TOTAL INVERSION IAP'!X232+'VÚ IAP'!X232+W232</f>
        <v>69</v>
      </c>
      <c r="Y232" s="61">
        <f>+'Desmonte Infr. financiada'!Y232+'Inversión 1 financiada'!Y232+VÚ!Y232+'Desmonte Infr. IAP'!Y232+'TOTAL INVERSION IAP'!Y232+'VÚ IAP'!Y232+X232</f>
        <v>69</v>
      </c>
      <c r="Z232" s="61">
        <f>+'Desmonte Infr. financiada'!Z232+'Inversión 1 financiada'!Z232+VÚ!Z232+'Desmonte Infr. IAP'!Z232+'TOTAL INVERSION IAP'!Z232+'VÚ IAP'!Z232+Y232</f>
        <v>69</v>
      </c>
      <c r="AA232" s="61">
        <f>+'Desmonte Infr. financiada'!AA232+'Inversión 1 financiada'!AA232+VÚ!AA232+'Desmonte Infr. IAP'!AA232+'TOTAL INVERSION IAP'!AA232+'VÚ IAP'!AA232+Z232</f>
        <v>69</v>
      </c>
      <c r="AB232" s="61">
        <f>+'Desmonte Infr. financiada'!AB232+'Inversión 1 financiada'!AB232+VÚ!AB232+'Desmonte Infr. IAP'!AB232+'TOTAL INVERSION IAP'!AB232+'VÚ IAP'!AB232+AA232</f>
        <v>69</v>
      </c>
      <c r="AC232" s="61">
        <f>+'Desmonte Infr. financiada'!AC232+'Inversión 1 financiada'!AC232+VÚ!AC232+'Desmonte Infr. IAP'!AC232+'TOTAL INVERSION IAP'!AC232+'VÚ IAP'!AC232+AB232</f>
        <v>69</v>
      </c>
      <c r="AD232" s="61">
        <f>+'Desmonte Infr. financiada'!AD232+'Inversión 1 financiada'!AD232+VÚ!AD232+'Desmonte Infr. IAP'!AD232+'TOTAL INVERSION IAP'!AD232+'VÚ IAP'!AD232+AC232</f>
        <v>69</v>
      </c>
      <c r="AE232" s="61">
        <f>+'Desmonte Infr. financiada'!AE232+'Inversión 1 financiada'!AE232+VÚ!AE232+'Desmonte Infr. IAP'!AE232+'TOTAL INVERSION IAP'!AE232+'VÚ IAP'!AE232+AD232</f>
        <v>69</v>
      </c>
      <c r="AF232" s="61">
        <f>+'Desmonte Infr. financiada'!AF232+'Inversión 1 financiada'!AF232+VÚ!AF232+'Desmonte Infr. IAP'!AF232+'TOTAL INVERSION IAP'!AF232+'VÚ IAP'!AF232+AE232</f>
        <v>69</v>
      </c>
      <c r="AG232" s="61">
        <f>+'Desmonte Infr. financiada'!AG232+'Inversión 1 financiada'!AG232+VÚ!AG232+'Desmonte Infr. IAP'!AG232+'TOTAL INVERSION IAP'!AG232+'VÚ IAP'!AG232+AF232</f>
        <v>69</v>
      </c>
      <c r="AH232" s="61">
        <f>+'Desmonte Infr. financiada'!AH232+'Inversión 1 financiada'!AH232+VÚ!AH232+'Desmonte Infr. IAP'!AH232+'TOTAL INVERSION IAP'!AH232+'VÚ IAP'!AH232+AG232</f>
        <v>69</v>
      </c>
      <c r="AI232" s="61">
        <f>+'Desmonte Infr. financiada'!AI232+'Inversión 1 financiada'!AI232+VÚ!AI232+'Desmonte Infr. IAP'!AI232+'TOTAL INVERSION IAP'!AI232+'VÚ IAP'!AI232+AH232</f>
        <v>69</v>
      </c>
      <c r="AJ232" s="61">
        <f>+'Desmonte Infr. financiada'!AJ232+'Inversión 1 financiada'!AJ232+VÚ!AJ232+'Desmonte Infr. IAP'!AJ232+'TOTAL INVERSION IAP'!AJ232+'VÚ IAP'!AJ232+AI232</f>
        <v>69</v>
      </c>
      <c r="AK232" s="61">
        <f>+'Desmonte Infr. financiada'!AK232+'Inversión 1 financiada'!AK232+VÚ!AK232+'Desmonte Infr. IAP'!AK232+'TOTAL INVERSION IAP'!AK232+'VÚ IAP'!AK232+AJ232</f>
        <v>69</v>
      </c>
    </row>
    <row r="233" spans="2:37" hidden="1" x14ac:dyDescent="0.25">
      <c r="B233" s="469" t="s">
        <v>545</v>
      </c>
      <c r="C233" s="62" t="str">
        <f>+VLOOKUP(B233,'resumen UCAP'!$A$5:$O$329,2,0)</f>
        <v>Contactor fotocelda 45AMP</v>
      </c>
      <c r="D233" s="63"/>
      <c r="E233" s="63" t="str">
        <f>+VLOOKUP(B233,'resumen UCAP'!$A$5:$O$329,3,0)</f>
        <v>Un</v>
      </c>
      <c r="F233" s="64">
        <f>+VLOOKUP(B233,'resumen UCAP'!$A$5:$O$329,15,0)</f>
        <v>67845.681047027028</v>
      </c>
      <c r="G233" s="61">
        <v>37</v>
      </c>
      <c r="H233" s="61">
        <f>+'Desmonte Infr. financiada'!H233+'Inversión 1 financiada'!H233+VÚ!H233+'Desmonte Infr. IAP'!H233+'TOTAL INVERSION IAP'!H233+'VÚ IAP'!H233+G233</f>
        <v>37</v>
      </c>
      <c r="I233" s="475">
        <f>+'Desmonte Infr. financiada'!I233+'Inversión 1 financiada'!I233+VÚ!I233+'Desmonte Infr. IAP'!I233+'TOTAL INVERSION IAP'!I233+'VÚ IAP'!I233+H233</f>
        <v>37</v>
      </c>
      <c r="J233" s="61">
        <f>+'Desmonte Infr. financiada'!J233+'Inversión 1 financiada'!J233+VÚ!J233+'Desmonte Infr. IAP'!J233+'TOTAL INVERSION IAP'!J233+'VÚ IAP'!J233+I233</f>
        <v>37</v>
      </c>
      <c r="K233" s="61">
        <f>+'Desmonte Infr. financiada'!K233+'Inversión 1 financiada'!K233+VÚ!K233+'Desmonte Infr. IAP'!K233+'TOTAL INVERSION IAP'!K233+'VÚ IAP'!K233+J233</f>
        <v>37</v>
      </c>
      <c r="L233" s="61">
        <f>+'Desmonte Infr. financiada'!L233+'Inversión 1 financiada'!L233+VÚ!L233+'Desmonte Infr. IAP'!L233+'TOTAL INVERSION IAP'!L233+'VÚ IAP'!L233+K233</f>
        <v>37</v>
      </c>
      <c r="M233" s="61">
        <f>+'Desmonte Infr. financiada'!M233+'Inversión 1 financiada'!M233+VÚ!M233+'Desmonte Infr. IAP'!M233+'TOTAL INVERSION IAP'!M233+'VÚ IAP'!M233+L233</f>
        <v>37</v>
      </c>
      <c r="N233" s="61">
        <f>+'Desmonte Infr. financiada'!N233+'Inversión 1 financiada'!N233+VÚ!N233+'Desmonte Infr. IAP'!N233+'TOTAL INVERSION IAP'!N233+'VÚ IAP'!N233+M233</f>
        <v>37</v>
      </c>
      <c r="O233" s="61">
        <f>+'Desmonte Infr. financiada'!O233+'Inversión 1 financiada'!O233+VÚ!O233+'Desmonte Infr. IAP'!O233+'TOTAL INVERSION IAP'!O233+'VÚ IAP'!O233+N233</f>
        <v>37</v>
      </c>
      <c r="P233" s="61">
        <f>+'Desmonte Infr. financiada'!P233+'Inversión 1 financiada'!P233+VÚ!P233+'Desmonte Infr. IAP'!P233+'TOTAL INVERSION IAP'!P233+'VÚ IAP'!P233+O233</f>
        <v>37</v>
      </c>
      <c r="Q233" s="61">
        <f>+'Desmonte Infr. financiada'!Q233+'Inversión 1 financiada'!Q233+VÚ!Q233+'Desmonte Infr. IAP'!Q233+'TOTAL INVERSION IAP'!Q233+'VÚ IAP'!Q233+P233</f>
        <v>37</v>
      </c>
      <c r="R233" s="61">
        <f>+'Desmonte Infr. financiada'!R233+'Inversión 1 financiada'!R233+VÚ!R233+'Desmonte Infr. IAP'!R233+'TOTAL INVERSION IAP'!R233+'VÚ IAP'!R233+Q233</f>
        <v>37</v>
      </c>
      <c r="S233" s="61">
        <f>+'Desmonte Infr. financiada'!S233+'Inversión 1 financiada'!S233+VÚ!S233+'Desmonte Infr. IAP'!S233+'TOTAL INVERSION IAP'!S233+'VÚ IAP'!S233+R233</f>
        <v>37</v>
      </c>
      <c r="T233" s="61">
        <f>+'Desmonte Infr. financiada'!T233+'Inversión 1 financiada'!T233+VÚ!T233+'Desmonte Infr. IAP'!T233+'TOTAL INVERSION IAP'!T233+'VÚ IAP'!T233+S233</f>
        <v>37</v>
      </c>
      <c r="U233" s="61">
        <f>+'Desmonte Infr. financiada'!U233+'Inversión 1 financiada'!U233+VÚ!U233+'Desmonte Infr. IAP'!U233+'TOTAL INVERSION IAP'!U233+'VÚ IAP'!U233+T233</f>
        <v>37</v>
      </c>
      <c r="V233" s="61">
        <f>+'Desmonte Infr. financiada'!V233+'Inversión 1 financiada'!V233+VÚ!V233+'Desmonte Infr. IAP'!V233+'TOTAL INVERSION IAP'!V233+'VÚ IAP'!V233+U233</f>
        <v>37</v>
      </c>
      <c r="W233" s="61">
        <f>+'Desmonte Infr. financiada'!W233+'Inversión 1 financiada'!W233+VÚ!W233+'Desmonte Infr. IAP'!W233+'TOTAL INVERSION IAP'!W233+'VÚ IAP'!W233+V233</f>
        <v>37</v>
      </c>
      <c r="X233" s="61">
        <f>+'Desmonte Infr. financiada'!X233+'Inversión 1 financiada'!X233+VÚ!X233+'Desmonte Infr. IAP'!X233+'TOTAL INVERSION IAP'!X233+'VÚ IAP'!X233+W233</f>
        <v>37</v>
      </c>
      <c r="Y233" s="61">
        <f>+'Desmonte Infr. financiada'!Y233+'Inversión 1 financiada'!Y233+VÚ!Y233+'Desmonte Infr. IAP'!Y233+'TOTAL INVERSION IAP'!Y233+'VÚ IAP'!Y233+X233</f>
        <v>37</v>
      </c>
      <c r="Z233" s="61">
        <f>+'Desmonte Infr. financiada'!Z233+'Inversión 1 financiada'!Z233+VÚ!Z233+'Desmonte Infr. IAP'!Z233+'TOTAL INVERSION IAP'!Z233+'VÚ IAP'!Z233+Y233</f>
        <v>37</v>
      </c>
      <c r="AA233" s="61">
        <f>+'Desmonte Infr. financiada'!AA233+'Inversión 1 financiada'!AA233+VÚ!AA233+'Desmonte Infr. IAP'!AA233+'TOTAL INVERSION IAP'!AA233+'VÚ IAP'!AA233+Z233</f>
        <v>37</v>
      </c>
      <c r="AB233" s="61">
        <f>+'Desmonte Infr. financiada'!AB233+'Inversión 1 financiada'!AB233+VÚ!AB233+'Desmonte Infr. IAP'!AB233+'TOTAL INVERSION IAP'!AB233+'VÚ IAP'!AB233+AA233</f>
        <v>37</v>
      </c>
      <c r="AC233" s="61">
        <f>+'Desmonte Infr. financiada'!AC233+'Inversión 1 financiada'!AC233+VÚ!AC233+'Desmonte Infr. IAP'!AC233+'TOTAL INVERSION IAP'!AC233+'VÚ IAP'!AC233+AB233</f>
        <v>37</v>
      </c>
      <c r="AD233" s="61">
        <f>+'Desmonte Infr. financiada'!AD233+'Inversión 1 financiada'!AD233+VÚ!AD233+'Desmonte Infr. IAP'!AD233+'TOTAL INVERSION IAP'!AD233+'VÚ IAP'!AD233+AC233</f>
        <v>37</v>
      </c>
      <c r="AE233" s="61">
        <f>+'Desmonte Infr. financiada'!AE233+'Inversión 1 financiada'!AE233+VÚ!AE233+'Desmonte Infr. IAP'!AE233+'TOTAL INVERSION IAP'!AE233+'VÚ IAP'!AE233+AD233</f>
        <v>37</v>
      </c>
      <c r="AF233" s="61">
        <f>+'Desmonte Infr. financiada'!AF233+'Inversión 1 financiada'!AF233+VÚ!AF233+'Desmonte Infr. IAP'!AF233+'TOTAL INVERSION IAP'!AF233+'VÚ IAP'!AF233+AE233</f>
        <v>37</v>
      </c>
      <c r="AG233" s="61">
        <f>+'Desmonte Infr. financiada'!AG233+'Inversión 1 financiada'!AG233+VÚ!AG233+'Desmonte Infr. IAP'!AG233+'TOTAL INVERSION IAP'!AG233+'VÚ IAP'!AG233+AF233</f>
        <v>37</v>
      </c>
      <c r="AH233" s="61">
        <f>+'Desmonte Infr. financiada'!AH233+'Inversión 1 financiada'!AH233+VÚ!AH233+'Desmonte Infr. IAP'!AH233+'TOTAL INVERSION IAP'!AH233+'VÚ IAP'!AH233+AG233</f>
        <v>37</v>
      </c>
      <c r="AI233" s="61">
        <f>+'Desmonte Infr. financiada'!AI233+'Inversión 1 financiada'!AI233+VÚ!AI233+'Desmonte Infr. IAP'!AI233+'TOTAL INVERSION IAP'!AI233+'VÚ IAP'!AI233+AH233</f>
        <v>37</v>
      </c>
      <c r="AJ233" s="61">
        <f>+'Desmonte Infr. financiada'!AJ233+'Inversión 1 financiada'!AJ233+VÚ!AJ233+'Desmonte Infr. IAP'!AJ233+'TOTAL INVERSION IAP'!AJ233+'VÚ IAP'!AJ233+AI233</f>
        <v>37</v>
      </c>
      <c r="AK233" s="61">
        <f>+'Desmonte Infr. financiada'!AK233+'Inversión 1 financiada'!AK233+VÚ!AK233+'Desmonte Infr. IAP'!AK233+'TOTAL INVERSION IAP'!AK233+'VÚ IAP'!AK233+AJ233</f>
        <v>37</v>
      </c>
    </row>
    <row r="234" spans="2:37" hidden="1" x14ac:dyDescent="0.25">
      <c r="B234" s="469" t="s">
        <v>546</v>
      </c>
      <c r="C234" s="62" t="str">
        <f>+VLOOKUP(B234,'resumen UCAP'!$A$5:$O$329,2,0)</f>
        <v>Contactor fotocelda 90AMP</v>
      </c>
      <c r="D234" s="63"/>
      <c r="E234" s="63" t="str">
        <f>+VLOOKUP(B234,'resumen UCAP'!$A$5:$O$329,3,0)</f>
        <v>Un</v>
      </c>
      <c r="F234" s="64">
        <f>+VLOOKUP(B234,'resumen UCAP'!$A$5:$O$329,15,0)</f>
        <v>116552.29093</v>
      </c>
      <c r="G234" s="61">
        <v>1</v>
      </c>
      <c r="H234" s="61">
        <f>+'Desmonte Infr. financiada'!H234+'Inversión 1 financiada'!H234+VÚ!H234+'Desmonte Infr. IAP'!H234+'TOTAL INVERSION IAP'!H234+'VÚ IAP'!H234+G234</f>
        <v>1</v>
      </c>
      <c r="I234" s="475">
        <f>+'Desmonte Infr. financiada'!I234+'Inversión 1 financiada'!I234+VÚ!I234+'Desmonte Infr. IAP'!I234+'TOTAL INVERSION IAP'!I234+'VÚ IAP'!I234+H234</f>
        <v>1</v>
      </c>
      <c r="J234" s="61">
        <f>+'Desmonte Infr. financiada'!J234+'Inversión 1 financiada'!J234+VÚ!J234+'Desmonte Infr. IAP'!J234+'TOTAL INVERSION IAP'!J234+'VÚ IAP'!J234+I234</f>
        <v>1</v>
      </c>
      <c r="K234" s="61">
        <f>+'Desmonte Infr. financiada'!K234+'Inversión 1 financiada'!K234+VÚ!K234+'Desmonte Infr. IAP'!K234+'TOTAL INVERSION IAP'!K234+'VÚ IAP'!K234+J234</f>
        <v>1</v>
      </c>
      <c r="L234" s="61">
        <f>+'Desmonte Infr. financiada'!L234+'Inversión 1 financiada'!L234+VÚ!L234+'Desmonte Infr. IAP'!L234+'TOTAL INVERSION IAP'!L234+'VÚ IAP'!L234+K234</f>
        <v>1</v>
      </c>
      <c r="M234" s="61">
        <f>+'Desmonte Infr. financiada'!M234+'Inversión 1 financiada'!M234+VÚ!M234+'Desmonte Infr. IAP'!M234+'TOTAL INVERSION IAP'!M234+'VÚ IAP'!M234+L234</f>
        <v>1</v>
      </c>
      <c r="N234" s="61">
        <f>+'Desmonte Infr. financiada'!N234+'Inversión 1 financiada'!N234+VÚ!N234+'Desmonte Infr. IAP'!N234+'TOTAL INVERSION IAP'!N234+'VÚ IAP'!N234+M234</f>
        <v>1</v>
      </c>
      <c r="O234" s="61">
        <f>+'Desmonte Infr. financiada'!O234+'Inversión 1 financiada'!O234+VÚ!O234+'Desmonte Infr. IAP'!O234+'TOTAL INVERSION IAP'!O234+'VÚ IAP'!O234+N234</f>
        <v>1</v>
      </c>
      <c r="P234" s="61">
        <f>+'Desmonte Infr. financiada'!P234+'Inversión 1 financiada'!P234+VÚ!P234+'Desmonte Infr. IAP'!P234+'TOTAL INVERSION IAP'!P234+'VÚ IAP'!P234+O234</f>
        <v>1</v>
      </c>
      <c r="Q234" s="61">
        <f>+'Desmonte Infr. financiada'!Q234+'Inversión 1 financiada'!Q234+VÚ!Q234+'Desmonte Infr. IAP'!Q234+'TOTAL INVERSION IAP'!Q234+'VÚ IAP'!Q234+P234</f>
        <v>1</v>
      </c>
      <c r="R234" s="61">
        <f>+'Desmonte Infr. financiada'!R234+'Inversión 1 financiada'!R234+VÚ!R234+'Desmonte Infr. IAP'!R234+'TOTAL INVERSION IAP'!R234+'VÚ IAP'!R234+Q234</f>
        <v>1</v>
      </c>
      <c r="S234" s="61">
        <f>+'Desmonte Infr. financiada'!S234+'Inversión 1 financiada'!S234+VÚ!S234+'Desmonte Infr. IAP'!S234+'TOTAL INVERSION IAP'!S234+'VÚ IAP'!S234+R234</f>
        <v>1</v>
      </c>
      <c r="T234" s="61">
        <f>+'Desmonte Infr. financiada'!T234+'Inversión 1 financiada'!T234+VÚ!T234+'Desmonte Infr. IAP'!T234+'TOTAL INVERSION IAP'!T234+'VÚ IAP'!T234+S234</f>
        <v>1</v>
      </c>
      <c r="U234" s="61">
        <f>+'Desmonte Infr. financiada'!U234+'Inversión 1 financiada'!U234+VÚ!U234+'Desmonte Infr. IAP'!U234+'TOTAL INVERSION IAP'!U234+'VÚ IAP'!U234+T234</f>
        <v>1</v>
      </c>
      <c r="V234" s="61">
        <f>+'Desmonte Infr. financiada'!V234+'Inversión 1 financiada'!V234+VÚ!V234+'Desmonte Infr. IAP'!V234+'TOTAL INVERSION IAP'!V234+'VÚ IAP'!V234+U234</f>
        <v>1</v>
      </c>
      <c r="W234" s="61">
        <f>+'Desmonte Infr. financiada'!W234+'Inversión 1 financiada'!W234+VÚ!W234+'Desmonte Infr. IAP'!W234+'TOTAL INVERSION IAP'!W234+'VÚ IAP'!W234+V234</f>
        <v>1</v>
      </c>
      <c r="X234" s="61">
        <f>+'Desmonte Infr. financiada'!X234+'Inversión 1 financiada'!X234+VÚ!X234+'Desmonte Infr. IAP'!X234+'TOTAL INVERSION IAP'!X234+'VÚ IAP'!X234+W234</f>
        <v>1</v>
      </c>
      <c r="Y234" s="61">
        <f>+'Desmonte Infr. financiada'!Y234+'Inversión 1 financiada'!Y234+VÚ!Y234+'Desmonte Infr. IAP'!Y234+'TOTAL INVERSION IAP'!Y234+'VÚ IAP'!Y234+X234</f>
        <v>1</v>
      </c>
      <c r="Z234" s="61">
        <f>+'Desmonte Infr. financiada'!Z234+'Inversión 1 financiada'!Z234+VÚ!Z234+'Desmonte Infr. IAP'!Z234+'TOTAL INVERSION IAP'!Z234+'VÚ IAP'!Z234+Y234</f>
        <v>1</v>
      </c>
      <c r="AA234" s="61">
        <f>+'Desmonte Infr. financiada'!AA234+'Inversión 1 financiada'!AA234+VÚ!AA234+'Desmonte Infr. IAP'!AA234+'TOTAL INVERSION IAP'!AA234+'VÚ IAP'!AA234+Z234</f>
        <v>1</v>
      </c>
      <c r="AB234" s="61">
        <f>+'Desmonte Infr. financiada'!AB234+'Inversión 1 financiada'!AB234+VÚ!AB234+'Desmonte Infr. IAP'!AB234+'TOTAL INVERSION IAP'!AB234+'VÚ IAP'!AB234+AA234</f>
        <v>1</v>
      </c>
      <c r="AC234" s="61">
        <f>+'Desmonte Infr. financiada'!AC234+'Inversión 1 financiada'!AC234+VÚ!AC234+'Desmonte Infr. IAP'!AC234+'TOTAL INVERSION IAP'!AC234+'VÚ IAP'!AC234+AB234</f>
        <v>1</v>
      </c>
      <c r="AD234" s="61">
        <f>+'Desmonte Infr. financiada'!AD234+'Inversión 1 financiada'!AD234+VÚ!AD234+'Desmonte Infr. IAP'!AD234+'TOTAL INVERSION IAP'!AD234+'VÚ IAP'!AD234+AC234</f>
        <v>1</v>
      </c>
      <c r="AE234" s="61">
        <f>+'Desmonte Infr. financiada'!AE234+'Inversión 1 financiada'!AE234+VÚ!AE234+'Desmonte Infr. IAP'!AE234+'TOTAL INVERSION IAP'!AE234+'VÚ IAP'!AE234+AD234</f>
        <v>1</v>
      </c>
      <c r="AF234" s="61">
        <f>+'Desmonte Infr. financiada'!AF234+'Inversión 1 financiada'!AF234+VÚ!AF234+'Desmonte Infr. IAP'!AF234+'TOTAL INVERSION IAP'!AF234+'VÚ IAP'!AF234+AE234</f>
        <v>1</v>
      </c>
      <c r="AG234" s="61">
        <f>+'Desmonte Infr. financiada'!AG234+'Inversión 1 financiada'!AG234+VÚ!AG234+'Desmonte Infr. IAP'!AG234+'TOTAL INVERSION IAP'!AG234+'VÚ IAP'!AG234+AF234</f>
        <v>1</v>
      </c>
      <c r="AH234" s="61">
        <f>+'Desmonte Infr. financiada'!AH234+'Inversión 1 financiada'!AH234+VÚ!AH234+'Desmonte Infr. IAP'!AH234+'TOTAL INVERSION IAP'!AH234+'VÚ IAP'!AH234+AG234</f>
        <v>1</v>
      </c>
      <c r="AI234" s="61">
        <f>+'Desmonte Infr. financiada'!AI234+'Inversión 1 financiada'!AI234+VÚ!AI234+'Desmonte Infr. IAP'!AI234+'TOTAL INVERSION IAP'!AI234+'VÚ IAP'!AI234+AH234</f>
        <v>1</v>
      </c>
      <c r="AJ234" s="61">
        <f>+'Desmonte Infr. financiada'!AJ234+'Inversión 1 financiada'!AJ234+VÚ!AJ234+'Desmonte Infr. IAP'!AJ234+'TOTAL INVERSION IAP'!AJ234+'VÚ IAP'!AJ234+AI234</f>
        <v>1</v>
      </c>
      <c r="AK234" s="61">
        <f>+'Desmonte Infr. financiada'!AK234+'Inversión 1 financiada'!AK234+VÚ!AK234+'Desmonte Infr. IAP'!AK234+'TOTAL INVERSION IAP'!AK234+'VÚ IAP'!AK234+AJ234</f>
        <v>1</v>
      </c>
    </row>
    <row r="235" spans="2:37" hidden="1" x14ac:dyDescent="0.25">
      <c r="B235" s="469" t="s">
        <v>547</v>
      </c>
      <c r="C235" s="62" t="str">
        <f>+VLOOKUP(B235,'resumen UCAP'!$A$5:$O$329,2,0)</f>
        <v>Contactor fotocelda 60Amp</v>
      </c>
      <c r="D235" s="63"/>
      <c r="E235" s="63" t="str">
        <f>+VLOOKUP(B235,'resumen UCAP'!$A$5:$O$329,3,0)</f>
        <v>Un</v>
      </c>
      <c r="F235" s="64">
        <f>+VLOOKUP(B235,'resumen UCAP'!$A$5:$O$329,15,0)</f>
        <v>98891</v>
      </c>
      <c r="G235" s="61">
        <v>25</v>
      </c>
      <c r="H235" s="61">
        <f>+'Desmonte Infr. financiada'!H235+'Inversión 1 financiada'!H235+VÚ!H235+'Desmonte Infr. IAP'!H235+'TOTAL INVERSION IAP'!H235+'VÚ IAP'!H235+G235</f>
        <v>25</v>
      </c>
      <c r="I235" s="475">
        <f>+'Desmonte Infr. financiada'!I235+'Inversión 1 financiada'!I235+VÚ!I235+'Desmonte Infr. IAP'!I235+'TOTAL INVERSION IAP'!I235+'VÚ IAP'!I235+H235</f>
        <v>25</v>
      </c>
      <c r="J235" s="61">
        <f>+'Desmonte Infr. financiada'!J235+'Inversión 1 financiada'!J235+VÚ!J235+'Desmonte Infr. IAP'!J235+'TOTAL INVERSION IAP'!J235+'VÚ IAP'!J235+I235</f>
        <v>25</v>
      </c>
      <c r="K235" s="61">
        <f>+'Desmonte Infr. financiada'!K235+'Inversión 1 financiada'!K235+VÚ!K235+'Desmonte Infr. IAP'!K235+'TOTAL INVERSION IAP'!K235+'VÚ IAP'!K235+J235</f>
        <v>25</v>
      </c>
      <c r="L235" s="61">
        <f>+'Desmonte Infr. financiada'!L235+'Inversión 1 financiada'!L235+VÚ!L235+'Desmonte Infr. IAP'!L235+'TOTAL INVERSION IAP'!L235+'VÚ IAP'!L235+K235</f>
        <v>25</v>
      </c>
      <c r="M235" s="61">
        <f>+'Desmonte Infr. financiada'!M235+'Inversión 1 financiada'!M235+VÚ!M235+'Desmonte Infr. IAP'!M235+'TOTAL INVERSION IAP'!M235+'VÚ IAP'!M235+L235</f>
        <v>25</v>
      </c>
      <c r="N235" s="61">
        <f>+'Desmonte Infr. financiada'!N235+'Inversión 1 financiada'!N235+VÚ!N235+'Desmonte Infr. IAP'!N235+'TOTAL INVERSION IAP'!N235+'VÚ IAP'!N235+M235</f>
        <v>25</v>
      </c>
      <c r="O235" s="61">
        <f>+'Desmonte Infr. financiada'!O235+'Inversión 1 financiada'!O235+VÚ!O235+'Desmonte Infr. IAP'!O235+'TOTAL INVERSION IAP'!O235+'VÚ IAP'!O235+N235</f>
        <v>25</v>
      </c>
      <c r="P235" s="61">
        <f>+'Desmonte Infr. financiada'!P235+'Inversión 1 financiada'!P235+VÚ!P235+'Desmonte Infr. IAP'!P235+'TOTAL INVERSION IAP'!P235+'VÚ IAP'!P235+O235</f>
        <v>25</v>
      </c>
      <c r="Q235" s="61">
        <f>+'Desmonte Infr. financiada'!Q235+'Inversión 1 financiada'!Q235+VÚ!Q235+'Desmonte Infr. IAP'!Q235+'TOTAL INVERSION IAP'!Q235+'VÚ IAP'!Q235+P235</f>
        <v>25</v>
      </c>
      <c r="R235" s="61">
        <f>+'Desmonte Infr. financiada'!R235+'Inversión 1 financiada'!R235+VÚ!R235+'Desmonte Infr. IAP'!R235+'TOTAL INVERSION IAP'!R235+'VÚ IAP'!R235+Q235</f>
        <v>25</v>
      </c>
      <c r="S235" s="61">
        <f>+'Desmonte Infr. financiada'!S235+'Inversión 1 financiada'!S235+VÚ!S235+'Desmonte Infr. IAP'!S235+'TOTAL INVERSION IAP'!S235+'VÚ IAP'!S235+R235</f>
        <v>25</v>
      </c>
      <c r="T235" s="61">
        <f>+'Desmonte Infr. financiada'!T235+'Inversión 1 financiada'!T235+VÚ!T235+'Desmonte Infr. IAP'!T235+'TOTAL INVERSION IAP'!T235+'VÚ IAP'!T235+S235</f>
        <v>25</v>
      </c>
      <c r="U235" s="61">
        <f>+'Desmonte Infr. financiada'!U235+'Inversión 1 financiada'!U235+VÚ!U235+'Desmonte Infr. IAP'!U235+'TOTAL INVERSION IAP'!U235+'VÚ IAP'!U235+T235</f>
        <v>25</v>
      </c>
      <c r="V235" s="61">
        <f>+'Desmonte Infr. financiada'!V235+'Inversión 1 financiada'!V235+VÚ!V235+'Desmonte Infr. IAP'!V235+'TOTAL INVERSION IAP'!V235+'VÚ IAP'!V235+U235</f>
        <v>25</v>
      </c>
      <c r="W235" s="61">
        <f>+'Desmonte Infr. financiada'!W235+'Inversión 1 financiada'!W235+VÚ!W235+'Desmonte Infr. IAP'!W235+'TOTAL INVERSION IAP'!W235+'VÚ IAP'!W235+V235</f>
        <v>25</v>
      </c>
      <c r="X235" s="61">
        <f>+'Desmonte Infr. financiada'!X235+'Inversión 1 financiada'!X235+VÚ!X235+'Desmonte Infr. IAP'!X235+'TOTAL INVERSION IAP'!X235+'VÚ IAP'!X235+W235</f>
        <v>25</v>
      </c>
      <c r="Y235" s="61">
        <f>+'Desmonte Infr. financiada'!Y235+'Inversión 1 financiada'!Y235+VÚ!Y235+'Desmonte Infr. IAP'!Y235+'TOTAL INVERSION IAP'!Y235+'VÚ IAP'!Y235+X235</f>
        <v>25</v>
      </c>
      <c r="Z235" s="61">
        <f>+'Desmonte Infr. financiada'!Z235+'Inversión 1 financiada'!Z235+VÚ!Z235+'Desmonte Infr. IAP'!Z235+'TOTAL INVERSION IAP'!Z235+'VÚ IAP'!Z235+Y235</f>
        <v>25</v>
      </c>
      <c r="AA235" s="61">
        <f>+'Desmonte Infr. financiada'!AA235+'Inversión 1 financiada'!AA235+VÚ!AA235+'Desmonte Infr. IAP'!AA235+'TOTAL INVERSION IAP'!AA235+'VÚ IAP'!AA235+Z235</f>
        <v>25</v>
      </c>
      <c r="AB235" s="61">
        <f>+'Desmonte Infr. financiada'!AB235+'Inversión 1 financiada'!AB235+VÚ!AB235+'Desmonte Infr. IAP'!AB235+'TOTAL INVERSION IAP'!AB235+'VÚ IAP'!AB235+AA235</f>
        <v>25</v>
      </c>
      <c r="AC235" s="61">
        <f>+'Desmonte Infr. financiada'!AC235+'Inversión 1 financiada'!AC235+VÚ!AC235+'Desmonte Infr. IAP'!AC235+'TOTAL INVERSION IAP'!AC235+'VÚ IAP'!AC235+AB235</f>
        <v>25</v>
      </c>
      <c r="AD235" s="61">
        <f>+'Desmonte Infr. financiada'!AD235+'Inversión 1 financiada'!AD235+VÚ!AD235+'Desmonte Infr. IAP'!AD235+'TOTAL INVERSION IAP'!AD235+'VÚ IAP'!AD235+AC235</f>
        <v>25</v>
      </c>
      <c r="AE235" s="61">
        <f>+'Desmonte Infr. financiada'!AE235+'Inversión 1 financiada'!AE235+VÚ!AE235+'Desmonte Infr. IAP'!AE235+'TOTAL INVERSION IAP'!AE235+'VÚ IAP'!AE235+AD235</f>
        <v>25</v>
      </c>
      <c r="AF235" s="61">
        <f>+'Desmonte Infr. financiada'!AF235+'Inversión 1 financiada'!AF235+VÚ!AF235+'Desmonte Infr. IAP'!AF235+'TOTAL INVERSION IAP'!AF235+'VÚ IAP'!AF235+AE235</f>
        <v>25</v>
      </c>
      <c r="AG235" s="61">
        <f>+'Desmonte Infr. financiada'!AG235+'Inversión 1 financiada'!AG235+VÚ!AG235+'Desmonte Infr. IAP'!AG235+'TOTAL INVERSION IAP'!AG235+'VÚ IAP'!AG235+AF235</f>
        <v>25</v>
      </c>
      <c r="AH235" s="61">
        <f>+'Desmonte Infr. financiada'!AH235+'Inversión 1 financiada'!AH235+VÚ!AH235+'Desmonte Infr. IAP'!AH235+'TOTAL INVERSION IAP'!AH235+'VÚ IAP'!AH235+AG235</f>
        <v>25</v>
      </c>
      <c r="AI235" s="61">
        <f>+'Desmonte Infr. financiada'!AI235+'Inversión 1 financiada'!AI235+VÚ!AI235+'Desmonte Infr. IAP'!AI235+'TOTAL INVERSION IAP'!AI235+'VÚ IAP'!AI235+AH235</f>
        <v>25</v>
      </c>
      <c r="AJ235" s="61">
        <f>+'Desmonte Infr. financiada'!AJ235+'Inversión 1 financiada'!AJ235+VÚ!AJ235+'Desmonte Infr. IAP'!AJ235+'TOTAL INVERSION IAP'!AJ235+'VÚ IAP'!AJ235+AI235</f>
        <v>25</v>
      </c>
      <c r="AK235" s="61">
        <f>+'Desmonte Infr. financiada'!AK235+'Inversión 1 financiada'!AK235+VÚ!AK235+'Desmonte Infr. IAP'!AK235+'TOTAL INVERSION IAP'!AK235+'VÚ IAP'!AK235+AJ235</f>
        <v>25</v>
      </c>
    </row>
    <row r="236" spans="2:37" hidden="1" x14ac:dyDescent="0.25">
      <c r="B236" s="469" t="s">
        <v>548</v>
      </c>
      <c r="C236" s="62" t="str">
        <f>+VLOOKUP(B236,'resumen UCAP'!$A$5:$O$329,2,0)</f>
        <v>BREAKER</v>
      </c>
      <c r="D236" s="63"/>
      <c r="E236" s="63">
        <f>+VLOOKUP(B236,'resumen UCAP'!$A$5:$O$329,3,0)</f>
        <v>0</v>
      </c>
      <c r="F236" s="64">
        <f>+VLOOKUP(B236,'resumen UCAP'!$A$5:$O$329,15,0)</f>
        <v>140937.5</v>
      </c>
      <c r="G236" s="61">
        <v>32</v>
      </c>
      <c r="H236" s="61">
        <f>+'Desmonte Infr. financiada'!H236+'Inversión 1 financiada'!H236+VÚ!H236+'Desmonte Infr. IAP'!H236+'TOTAL INVERSION IAP'!H236+'VÚ IAP'!H236+G236</f>
        <v>32</v>
      </c>
      <c r="I236" s="475">
        <f>+'Desmonte Infr. financiada'!I236+'Inversión 1 financiada'!I236+VÚ!I236+'Desmonte Infr. IAP'!I236+'TOTAL INVERSION IAP'!I236+'VÚ IAP'!I236+H236</f>
        <v>32</v>
      </c>
      <c r="J236" s="61">
        <f>+'Desmonte Infr. financiada'!J236+'Inversión 1 financiada'!J236+VÚ!J236+'Desmonte Infr. IAP'!J236+'TOTAL INVERSION IAP'!J236+'VÚ IAP'!J236+I236</f>
        <v>32</v>
      </c>
      <c r="K236" s="61">
        <f>+'Desmonte Infr. financiada'!K236+'Inversión 1 financiada'!K236+VÚ!K236+'Desmonte Infr. IAP'!K236+'TOTAL INVERSION IAP'!K236+'VÚ IAP'!K236+J236</f>
        <v>32</v>
      </c>
      <c r="L236" s="61">
        <f>+'Desmonte Infr. financiada'!L236+'Inversión 1 financiada'!L236+VÚ!L236+'Desmonte Infr. IAP'!L236+'TOTAL INVERSION IAP'!L236+'VÚ IAP'!L236+K236</f>
        <v>32</v>
      </c>
      <c r="M236" s="61">
        <f>+'Desmonte Infr. financiada'!M236+'Inversión 1 financiada'!M236+VÚ!M236+'Desmonte Infr. IAP'!M236+'TOTAL INVERSION IAP'!M236+'VÚ IAP'!M236+L236</f>
        <v>32</v>
      </c>
      <c r="N236" s="61">
        <f>+'Desmonte Infr. financiada'!N236+'Inversión 1 financiada'!N236+VÚ!N236+'Desmonte Infr. IAP'!N236+'TOTAL INVERSION IAP'!N236+'VÚ IAP'!N236+M236</f>
        <v>32</v>
      </c>
      <c r="O236" s="61">
        <f>+'Desmonte Infr. financiada'!O236+'Inversión 1 financiada'!O236+VÚ!O236+'Desmonte Infr. IAP'!O236+'TOTAL INVERSION IAP'!O236+'VÚ IAP'!O236+N236</f>
        <v>32</v>
      </c>
      <c r="P236" s="61">
        <f>+'Desmonte Infr. financiada'!P236+'Inversión 1 financiada'!P236+VÚ!P236+'Desmonte Infr. IAP'!P236+'TOTAL INVERSION IAP'!P236+'VÚ IAP'!P236+O236</f>
        <v>32</v>
      </c>
      <c r="Q236" s="61">
        <f>+'Desmonte Infr. financiada'!Q236+'Inversión 1 financiada'!Q236+VÚ!Q236+'Desmonte Infr. IAP'!Q236+'TOTAL INVERSION IAP'!Q236+'VÚ IAP'!Q236+P236</f>
        <v>32</v>
      </c>
      <c r="R236" s="61">
        <f>+'Desmonte Infr. financiada'!R236+'Inversión 1 financiada'!R236+VÚ!R236+'Desmonte Infr. IAP'!R236+'TOTAL INVERSION IAP'!R236+'VÚ IAP'!R236+Q236</f>
        <v>32</v>
      </c>
      <c r="S236" s="61">
        <f>+'Desmonte Infr. financiada'!S236+'Inversión 1 financiada'!S236+VÚ!S236+'Desmonte Infr. IAP'!S236+'TOTAL INVERSION IAP'!S236+'VÚ IAP'!S236+R236</f>
        <v>32</v>
      </c>
      <c r="T236" s="61">
        <f>+'Desmonte Infr. financiada'!T236+'Inversión 1 financiada'!T236+VÚ!T236+'Desmonte Infr. IAP'!T236+'TOTAL INVERSION IAP'!T236+'VÚ IAP'!T236+S236</f>
        <v>32</v>
      </c>
      <c r="U236" s="61">
        <f>+'Desmonte Infr. financiada'!U236+'Inversión 1 financiada'!U236+VÚ!U236+'Desmonte Infr. IAP'!U236+'TOTAL INVERSION IAP'!U236+'VÚ IAP'!U236+T236</f>
        <v>32</v>
      </c>
      <c r="V236" s="61">
        <f>+'Desmonte Infr. financiada'!V236+'Inversión 1 financiada'!V236+VÚ!V236+'Desmonte Infr. IAP'!V236+'TOTAL INVERSION IAP'!V236+'VÚ IAP'!V236+U236</f>
        <v>32</v>
      </c>
      <c r="W236" s="61">
        <f>+'Desmonte Infr. financiada'!W236+'Inversión 1 financiada'!W236+VÚ!W236+'Desmonte Infr. IAP'!W236+'TOTAL INVERSION IAP'!W236+'VÚ IAP'!W236+V236</f>
        <v>32</v>
      </c>
      <c r="X236" s="61">
        <f>+'Desmonte Infr. financiada'!X236+'Inversión 1 financiada'!X236+VÚ!X236+'Desmonte Infr. IAP'!X236+'TOTAL INVERSION IAP'!X236+'VÚ IAP'!X236+W236</f>
        <v>32</v>
      </c>
      <c r="Y236" s="61">
        <f>+'Desmonte Infr. financiada'!Y236+'Inversión 1 financiada'!Y236+VÚ!Y236+'Desmonte Infr. IAP'!Y236+'TOTAL INVERSION IAP'!Y236+'VÚ IAP'!Y236+X236</f>
        <v>32</v>
      </c>
      <c r="Z236" s="61">
        <f>+'Desmonte Infr. financiada'!Z236+'Inversión 1 financiada'!Z236+VÚ!Z236+'Desmonte Infr. IAP'!Z236+'TOTAL INVERSION IAP'!Z236+'VÚ IAP'!Z236+Y236</f>
        <v>32</v>
      </c>
      <c r="AA236" s="61">
        <f>+'Desmonte Infr. financiada'!AA236+'Inversión 1 financiada'!AA236+VÚ!AA236+'Desmonte Infr. IAP'!AA236+'TOTAL INVERSION IAP'!AA236+'VÚ IAP'!AA236+Z236</f>
        <v>32</v>
      </c>
      <c r="AB236" s="61">
        <f>+'Desmonte Infr. financiada'!AB236+'Inversión 1 financiada'!AB236+VÚ!AB236+'Desmonte Infr. IAP'!AB236+'TOTAL INVERSION IAP'!AB236+'VÚ IAP'!AB236+AA236</f>
        <v>32</v>
      </c>
      <c r="AC236" s="61">
        <f>+'Desmonte Infr. financiada'!AC236+'Inversión 1 financiada'!AC236+VÚ!AC236+'Desmonte Infr. IAP'!AC236+'TOTAL INVERSION IAP'!AC236+'VÚ IAP'!AC236+AB236</f>
        <v>32</v>
      </c>
      <c r="AD236" s="61">
        <f>+'Desmonte Infr. financiada'!AD236+'Inversión 1 financiada'!AD236+VÚ!AD236+'Desmonte Infr. IAP'!AD236+'TOTAL INVERSION IAP'!AD236+'VÚ IAP'!AD236+AC236</f>
        <v>32</v>
      </c>
      <c r="AE236" s="61">
        <f>+'Desmonte Infr. financiada'!AE236+'Inversión 1 financiada'!AE236+VÚ!AE236+'Desmonte Infr. IAP'!AE236+'TOTAL INVERSION IAP'!AE236+'VÚ IAP'!AE236+AD236</f>
        <v>32</v>
      </c>
      <c r="AF236" s="61">
        <f>+'Desmonte Infr. financiada'!AF236+'Inversión 1 financiada'!AF236+VÚ!AF236+'Desmonte Infr. IAP'!AF236+'TOTAL INVERSION IAP'!AF236+'VÚ IAP'!AF236+AE236</f>
        <v>32</v>
      </c>
      <c r="AG236" s="61">
        <f>+'Desmonte Infr. financiada'!AG236+'Inversión 1 financiada'!AG236+VÚ!AG236+'Desmonte Infr. IAP'!AG236+'TOTAL INVERSION IAP'!AG236+'VÚ IAP'!AG236+AF236</f>
        <v>32</v>
      </c>
      <c r="AH236" s="61">
        <f>+'Desmonte Infr. financiada'!AH236+'Inversión 1 financiada'!AH236+VÚ!AH236+'Desmonte Infr. IAP'!AH236+'TOTAL INVERSION IAP'!AH236+'VÚ IAP'!AH236+AG236</f>
        <v>32</v>
      </c>
      <c r="AI236" s="61">
        <f>+'Desmonte Infr. financiada'!AI236+'Inversión 1 financiada'!AI236+VÚ!AI236+'Desmonte Infr. IAP'!AI236+'TOTAL INVERSION IAP'!AI236+'VÚ IAP'!AI236+AH236</f>
        <v>32</v>
      </c>
      <c r="AJ236" s="61">
        <f>+'Desmonte Infr. financiada'!AJ236+'Inversión 1 financiada'!AJ236+VÚ!AJ236+'Desmonte Infr. IAP'!AJ236+'TOTAL INVERSION IAP'!AJ236+'VÚ IAP'!AJ236+AI236</f>
        <v>32</v>
      </c>
      <c r="AK236" s="61">
        <f>+'Desmonte Infr. financiada'!AK236+'Inversión 1 financiada'!AK236+VÚ!AK236+'Desmonte Infr. IAP'!AK236+'TOTAL INVERSION IAP'!AK236+'VÚ IAP'!AK236+AJ236</f>
        <v>32</v>
      </c>
    </row>
    <row r="237" spans="2:37" hidden="1" x14ac:dyDescent="0.25">
      <c r="B237" s="469"/>
      <c r="C237" s="127" t="s">
        <v>289</v>
      </c>
      <c r="D237" s="60"/>
      <c r="E237" s="59"/>
      <c r="F237" s="61"/>
      <c r="G237" s="129">
        <f>+SUM(G231:G236)</f>
        <v>853</v>
      </c>
      <c r="H237" s="129">
        <f t="shared" ref="H237:AK237" si="2">+SUM(H231:H236)</f>
        <v>853</v>
      </c>
      <c r="I237" s="476">
        <f t="shared" si="2"/>
        <v>853</v>
      </c>
      <c r="J237" s="129">
        <f t="shared" si="2"/>
        <v>853</v>
      </c>
      <c r="K237" s="129">
        <f t="shared" si="2"/>
        <v>853</v>
      </c>
      <c r="L237" s="129">
        <f t="shared" si="2"/>
        <v>853</v>
      </c>
      <c r="M237" s="129">
        <f t="shared" si="2"/>
        <v>853</v>
      </c>
      <c r="N237" s="129">
        <f t="shared" si="2"/>
        <v>853</v>
      </c>
      <c r="O237" s="129">
        <f t="shared" si="2"/>
        <v>853</v>
      </c>
      <c r="P237" s="129">
        <f t="shared" si="2"/>
        <v>853</v>
      </c>
      <c r="Q237" s="129">
        <f t="shared" si="2"/>
        <v>853</v>
      </c>
      <c r="R237" s="129">
        <f t="shared" si="2"/>
        <v>853</v>
      </c>
      <c r="S237" s="129">
        <f t="shared" si="2"/>
        <v>853</v>
      </c>
      <c r="T237" s="129">
        <f t="shared" si="2"/>
        <v>853</v>
      </c>
      <c r="U237" s="129">
        <f t="shared" si="2"/>
        <v>853</v>
      </c>
      <c r="V237" s="129">
        <f t="shared" si="2"/>
        <v>853</v>
      </c>
      <c r="W237" s="129">
        <f t="shared" si="2"/>
        <v>853</v>
      </c>
      <c r="X237" s="129">
        <f t="shared" si="2"/>
        <v>853</v>
      </c>
      <c r="Y237" s="129">
        <f t="shared" si="2"/>
        <v>853</v>
      </c>
      <c r="Z237" s="129">
        <f t="shared" si="2"/>
        <v>853</v>
      </c>
      <c r="AA237" s="129">
        <f t="shared" si="2"/>
        <v>853</v>
      </c>
      <c r="AB237" s="129">
        <f t="shared" si="2"/>
        <v>853</v>
      </c>
      <c r="AC237" s="129">
        <f t="shared" si="2"/>
        <v>853</v>
      </c>
      <c r="AD237" s="129">
        <f t="shared" si="2"/>
        <v>853</v>
      </c>
      <c r="AE237" s="129">
        <f t="shared" si="2"/>
        <v>853</v>
      </c>
      <c r="AF237" s="129">
        <f t="shared" si="2"/>
        <v>853</v>
      </c>
      <c r="AG237" s="129">
        <f t="shared" si="2"/>
        <v>853</v>
      </c>
      <c r="AH237" s="129">
        <f t="shared" si="2"/>
        <v>853</v>
      </c>
      <c r="AI237" s="129">
        <f t="shared" si="2"/>
        <v>853</v>
      </c>
      <c r="AJ237" s="129">
        <f t="shared" si="2"/>
        <v>853</v>
      </c>
      <c r="AK237" s="129">
        <f t="shared" si="2"/>
        <v>853</v>
      </c>
    </row>
    <row r="238" spans="2:37" hidden="1" x14ac:dyDescent="0.25">
      <c r="B238" s="469"/>
      <c r="C238" s="126" t="s">
        <v>441</v>
      </c>
      <c r="D238" s="60"/>
      <c r="E238" s="59"/>
      <c r="F238" s="61"/>
      <c r="G238" s="129">
        <f>+SUMPRODUCT($F$231:$F$236,G231:G236)</f>
        <v>79356918.871450007</v>
      </c>
      <c r="H238" s="129">
        <f t="shared" ref="H238:AK238" si="3">+SUMPRODUCT($F$231:$F$236,H231:H236)</f>
        <v>79356918.871450007</v>
      </c>
      <c r="I238" s="476">
        <f t="shared" si="3"/>
        <v>79356918.871450007</v>
      </c>
      <c r="J238" s="129">
        <f t="shared" si="3"/>
        <v>79356918.871450007</v>
      </c>
      <c r="K238" s="129">
        <f t="shared" si="3"/>
        <v>79356918.871450007</v>
      </c>
      <c r="L238" s="129">
        <f t="shared" si="3"/>
        <v>79356918.871450007</v>
      </c>
      <c r="M238" s="129">
        <f t="shared" si="3"/>
        <v>79356918.871450007</v>
      </c>
      <c r="N238" s="129">
        <f t="shared" si="3"/>
        <v>79356918.871450007</v>
      </c>
      <c r="O238" s="129">
        <f t="shared" si="3"/>
        <v>79356918.871450007</v>
      </c>
      <c r="P238" s="129">
        <f t="shared" si="3"/>
        <v>79356918.871450007</v>
      </c>
      <c r="Q238" s="129">
        <f t="shared" si="3"/>
        <v>79356918.871450007</v>
      </c>
      <c r="R238" s="129">
        <f t="shared" si="3"/>
        <v>79356918.871450007</v>
      </c>
      <c r="S238" s="129">
        <f t="shared" si="3"/>
        <v>79356918.871450007</v>
      </c>
      <c r="T238" s="129">
        <f t="shared" si="3"/>
        <v>79356918.871450007</v>
      </c>
      <c r="U238" s="129">
        <f t="shared" si="3"/>
        <v>79356918.871450007</v>
      </c>
      <c r="V238" s="129">
        <f t="shared" si="3"/>
        <v>79356918.871450007</v>
      </c>
      <c r="W238" s="129">
        <f t="shared" si="3"/>
        <v>79356918.871450007</v>
      </c>
      <c r="X238" s="129">
        <f t="shared" si="3"/>
        <v>79356918.871450007</v>
      </c>
      <c r="Y238" s="129">
        <f t="shared" si="3"/>
        <v>79356918.871450007</v>
      </c>
      <c r="Z238" s="129">
        <f t="shared" si="3"/>
        <v>79356918.871450007</v>
      </c>
      <c r="AA238" s="129">
        <f t="shared" si="3"/>
        <v>79356918.871450007</v>
      </c>
      <c r="AB238" s="129">
        <f t="shared" si="3"/>
        <v>79356918.871450007</v>
      </c>
      <c r="AC238" s="129">
        <f t="shared" si="3"/>
        <v>79356918.871450007</v>
      </c>
      <c r="AD238" s="129">
        <f t="shared" si="3"/>
        <v>79356918.871450007</v>
      </c>
      <c r="AE238" s="129">
        <f t="shared" si="3"/>
        <v>79356918.871450007</v>
      </c>
      <c r="AF238" s="129">
        <f t="shared" si="3"/>
        <v>79356918.871450007</v>
      </c>
      <c r="AG238" s="129">
        <f t="shared" si="3"/>
        <v>79356918.871450007</v>
      </c>
      <c r="AH238" s="129">
        <f t="shared" si="3"/>
        <v>79356918.871450007</v>
      </c>
      <c r="AI238" s="129">
        <f t="shared" si="3"/>
        <v>79356918.871450007</v>
      </c>
      <c r="AJ238" s="129">
        <f t="shared" si="3"/>
        <v>79356918.871450007</v>
      </c>
      <c r="AK238" s="129">
        <f t="shared" si="3"/>
        <v>79356918.871450007</v>
      </c>
    </row>
    <row r="239" spans="2:37" hidden="1" x14ac:dyDescent="0.25">
      <c r="B239" s="469"/>
      <c r="C239" s="126" t="s">
        <v>714</v>
      </c>
      <c r="D239" s="60"/>
      <c r="E239" s="59"/>
      <c r="F239" s="61"/>
      <c r="G239" s="61"/>
      <c r="H239" s="61">
        <f>+PMT(DRIVERS!$C$25,DATOS!$B$8,-H238)</f>
        <v>11342036.949853271</v>
      </c>
      <c r="I239" s="475">
        <f>+PMT(DRIVERS!$C$25,DATOS!$B$8,-I238)</f>
        <v>11342036.949853271</v>
      </c>
      <c r="J239" s="61">
        <f>+PMT(DRIVERS!$C$25,DATOS!$B$8,-J238)</f>
        <v>11342036.949853271</v>
      </c>
      <c r="K239" s="61">
        <f>+PMT(DRIVERS!$C$25,DATOS!$B$8,-K238)</f>
        <v>11342036.949853271</v>
      </c>
      <c r="L239" s="61">
        <f>+PMT(DRIVERS!$C$25,DATOS!$B$8,-L238)</f>
        <v>11342036.949853271</v>
      </c>
      <c r="M239" s="61">
        <f>+PMT(DRIVERS!$C$25,DATOS!$B$8,-M238)</f>
        <v>11342036.949853271</v>
      </c>
      <c r="N239" s="61">
        <f>+PMT(DRIVERS!$C$25,DATOS!$B$8,-N238)</f>
        <v>11342036.949853271</v>
      </c>
      <c r="O239" s="61">
        <f>+PMT(DRIVERS!$C$25,DATOS!$B$8,-O238)</f>
        <v>11342036.949853271</v>
      </c>
      <c r="P239" s="61">
        <f>+PMT(DRIVERS!$C$25,DATOS!$B$8,-P238)</f>
        <v>11342036.949853271</v>
      </c>
      <c r="Q239" s="61">
        <f>+PMT(DRIVERS!$C$25,DATOS!$B$8,-Q238)</f>
        <v>11342036.949853271</v>
      </c>
      <c r="R239" s="61">
        <f>+PMT(DRIVERS!$C$25,DATOS!$B$8,-R238)</f>
        <v>11342036.949853271</v>
      </c>
      <c r="S239" s="61">
        <f>+PMT(DRIVERS!$C$25,DATOS!$B$8,-S238)</f>
        <v>11342036.949853271</v>
      </c>
      <c r="T239" s="61">
        <f>+PMT(DRIVERS!$C$25,DATOS!$B$8,-T238)</f>
        <v>11342036.949853271</v>
      </c>
      <c r="U239" s="61">
        <f>+PMT(DRIVERS!$C$25,DATOS!$B$8,-U238)</f>
        <v>11342036.949853271</v>
      </c>
      <c r="V239" s="61">
        <f>+PMT(DRIVERS!$C$25,DATOS!$B$8,-V238)</f>
        <v>11342036.949853271</v>
      </c>
      <c r="W239" s="61">
        <f>+PMT(DRIVERS!$C$25,DATOS!$B$8,-W238)</f>
        <v>11342036.949853271</v>
      </c>
      <c r="X239" s="61">
        <f>+PMT(DRIVERS!$C$25,DATOS!$B$8,-X238)</f>
        <v>11342036.949853271</v>
      </c>
      <c r="Y239" s="61">
        <f>+PMT(DRIVERS!$C$25,DATOS!$B$8,-Y238)</f>
        <v>11342036.949853271</v>
      </c>
      <c r="Z239" s="61">
        <f>+PMT(DRIVERS!$C$25,DATOS!$B$8,-Z238)</f>
        <v>11342036.949853271</v>
      </c>
      <c r="AA239" s="61">
        <f>+PMT(DRIVERS!$C$25,DATOS!$B$8,-AA238)</f>
        <v>11342036.949853271</v>
      </c>
      <c r="AB239" s="61">
        <f>+PMT(DRIVERS!$C$25,DATOS!$B$8,-AB238)</f>
        <v>11342036.949853271</v>
      </c>
      <c r="AC239" s="61">
        <f>+PMT(DRIVERS!$C$25,DATOS!$B$8,-AC238)</f>
        <v>11342036.949853271</v>
      </c>
      <c r="AD239" s="61">
        <f>+PMT(DRIVERS!$C$25,DATOS!$B$8,-AD238)</f>
        <v>11342036.949853271</v>
      </c>
      <c r="AE239" s="61">
        <f>+PMT(DRIVERS!$C$25,DATOS!$B$8,-AE238)</f>
        <v>11342036.949853271</v>
      </c>
      <c r="AF239" s="61">
        <f>+PMT(DRIVERS!$C$25,DATOS!$B$8,-AF238)</f>
        <v>11342036.949853271</v>
      </c>
      <c r="AG239" s="61">
        <f>+PMT(DRIVERS!$C$25,DATOS!$B$8,-AG238)</f>
        <v>11342036.949853271</v>
      </c>
      <c r="AH239" s="61">
        <f>+PMT(DRIVERS!$C$25,DATOS!$B$8,-AH238)</f>
        <v>11342036.949853271</v>
      </c>
      <c r="AI239" s="61">
        <f>+PMT(DRIVERS!$C$25,DATOS!$B$8,-AI238)</f>
        <v>11342036.949853271</v>
      </c>
      <c r="AJ239" s="61">
        <f>+PMT(DRIVERS!$C$25,DATOS!$B$8,-AJ238)</f>
        <v>11342036.949853271</v>
      </c>
      <c r="AK239" s="61">
        <f>+PMT(DRIVERS!$C$25,DATOS!$B$8,-AK238)</f>
        <v>11342036.949853271</v>
      </c>
    </row>
    <row r="240" spans="2:37" hidden="1" x14ac:dyDescent="0.25">
      <c r="B240" s="469"/>
      <c r="C240" s="59"/>
      <c r="D240" s="60"/>
      <c r="E240" s="59"/>
      <c r="F240" s="61"/>
      <c r="G240" s="61"/>
      <c r="H240" s="61"/>
      <c r="I240" s="475"/>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row>
    <row r="241" spans="2:37" hidden="1" x14ac:dyDescent="0.25">
      <c r="B241" s="469"/>
      <c r="C241" s="59"/>
      <c r="D241" s="60"/>
      <c r="E241" s="59"/>
      <c r="F241" s="61"/>
      <c r="G241" s="61"/>
      <c r="H241" s="61"/>
      <c r="I241" s="475"/>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row>
    <row r="242" spans="2:37" hidden="1" x14ac:dyDescent="0.25">
      <c r="B242" s="469"/>
      <c r="C242" s="59"/>
      <c r="D242" s="60"/>
      <c r="E242" s="59"/>
      <c r="F242" s="61"/>
      <c r="G242" s="61"/>
      <c r="H242" s="61"/>
      <c r="I242" s="475"/>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row>
    <row r="243" spans="2:37" hidden="1" x14ac:dyDescent="0.25">
      <c r="B243" s="471"/>
      <c r="C243" s="130" t="str">
        <f>+Inventario!C243</f>
        <v>POSTES</v>
      </c>
      <c r="D243" s="131"/>
      <c r="E243" s="58"/>
      <c r="F243" s="132"/>
      <c r="G243" s="132"/>
      <c r="H243" s="132"/>
      <c r="I243" s="474"/>
      <c r="J243" s="30"/>
      <c r="K243" s="30"/>
      <c r="L243" s="30"/>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row>
    <row r="244" spans="2:37" hidden="1" x14ac:dyDescent="0.25">
      <c r="B244" s="469" t="s">
        <v>640</v>
      </c>
      <c r="C244" s="62" t="str">
        <f>+VLOOKUP(B244,'resumen UCAP'!$A$5:$O$329,2,0)</f>
        <v>Mástil 14 mts</v>
      </c>
      <c r="D244" s="63"/>
      <c r="E244" s="63" t="str">
        <f>+VLOOKUP(B244,'resumen UCAP'!$A$5:$O$329,3,0)</f>
        <v>Un</v>
      </c>
      <c r="F244" s="64">
        <f>+VLOOKUP(B244,'resumen UCAP'!$A$5:$O$329,15,0)</f>
        <v>6721802.1826086845</v>
      </c>
      <c r="G244" s="61">
        <v>92</v>
      </c>
      <c r="H244" s="61">
        <f>+'Desmonte Infr. financiada'!H244+'Inversión 1 financiada'!H244+VÚ!H244+'Desmonte Infr. IAP'!H244+'TOTAL INVERSION IAP'!H244+'VÚ IAP'!H244+G244</f>
        <v>92</v>
      </c>
      <c r="I244" s="475">
        <f>+'Desmonte Infr. financiada'!I244+'Inversión 1 financiada'!I244+VÚ!I244+'Desmonte Infr. IAP'!I244+'TOTAL INVERSION IAP'!I244+'VÚ IAP'!I244+H244</f>
        <v>92</v>
      </c>
      <c r="J244" s="61">
        <f>+'Desmonte Infr. financiada'!J244+'Inversión 1 financiada'!J244+VÚ!J244+'Desmonte Infr. IAP'!J244+'TOTAL INVERSION IAP'!J244+'VÚ IAP'!J244+I244</f>
        <v>92</v>
      </c>
      <c r="K244" s="61">
        <f>+'Desmonte Infr. financiada'!K244+'Inversión 1 financiada'!K244+VÚ!K244+'Desmonte Infr. IAP'!K244+'TOTAL INVERSION IAP'!K244+'VÚ IAP'!K244+J244</f>
        <v>92</v>
      </c>
      <c r="L244" s="61">
        <f>+'Desmonte Infr. financiada'!L244+'Inversión 1 financiada'!L244+VÚ!L244+'Desmonte Infr. IAP'!L244+'TOTAL INVERSION IAP'!L244+'VÚ IAP'!L244+K244</f>
        <v>92</v>
      </c>
      <c r="M244" s="61">
        <f>+'Desmonte Infr. financiada'!M244+'Inversión 1 financiada'!M244+VÚ!M244+'Desmonte Infr. IAP'!M244+'TOTAL INVERSION IAP'!M244+'VÚ IAP'!M244+L244</f>
        <v>92</v>
      </c>
      <c r="N244" s="61">
        <f>+'Desmonte Infr. financiada'!N244+'Inversión 1 financiada'!N244+VÚ!N244+'Desmonte Infr. IAP'!N244+'TOTAL INVERSION IAP'!N244+'VÚ IAP'!N244+M244</f>
        <v>92</v>
      </c>
      <c r="O244" s="61">
        <f>+'Desmonte Infr. financiada'!O244+'Inversión 1 financiada'!O244+VÚ!O244+'Desmonte Infr. IAP'!O244+'TOTAL INVERSION IAP'!O244+'VÚ IAP'!O244+N244</f>
        <v>92</v>
      </c>
      <c r="P244" s="61">
        <f>+'Desmonte Infr. financiada'!P244+'Inversión 1 financiada'!P244+VÚ!P244+'Desmonte Infr. IAP'!P244+'TOTAL INVERSION IAP'!P244+'VÚ IAP'!P244+O244</f>
        <v>92</v>
      </c>
      <c r="Q244" s="61">
        <f>+'Desmonte Infr. financiada'!Q244+'Inversión 1 financiada'!Q244+VÚ!Q244+'Desmonte Infr. IAP'!Q244+'TOTAL INVERSION IAP'!Q244+'VÚ IAP'!Q244+P244</f>
        <v>92</v>
      </c>
      <c r="R244" s="61">
        <f>+'Desmonte Infr. financiada'!R244+'Inversión 1 financiada'!R244+VÚ!R244+'Desmonte Infr. IAP'!R244+'TOTAL INVERSION IAP'!R244+'VÚ IAP'!R244+Q244</f>
        <v>92</v>
      </c>
      <c r="S244" s="61">
        <f>+'Desmonte Infr. financiada'!S244+'Inversión 1 financiada'!S244+VÚ!S244+'Desmonte Infr. IAP'!S244+'TOTAL INVERSION IAP'!S244+'VÚ IAP'!S244+R244</f>
        <v>92</v>
      </c>
      <c r="T244" s="61">
        <f>+'Desmonte Infr. financiada'!T244+'Inversión 1 financiada'!T244+VÚ!T244+'Desmonte Infr. IAP'!T244+'TOTAL INVERSION IAP'!T244+'VÚ IAP'!T244+S244</f>
        <v>92</v>
      </c>
      <c r="U244" s="61">
        <f>+'Desmonte Infr. financiada'!U244+'Inversión 1 financiada'!U244+VÚ!U244+'Desmonte Infr. IAP'!U244+'TOTAL INVERSION IAP'!U244+'VÚ IAP'!U244+T244</f>
        <v>92</v>
      </c>
      <c r="V244" s="61">
        <f>+'Desmonte Infr. financiada'!V244+'Inversión 1 financiada'!V244+VÚ!V244+'Desmonte Infr. IAP'!V244+'TOTAL INVERSION IAP'!V244+'VÚ IAP'!V244+U244</f>
        <v>92</v>
      </c>
      <c r="W244" s="61">
        <f>+'Desmonte Infr. financiada'!W244+'Inversión 1 financiada'!W244+VÚ!W244+'Desmonte Infr. IAP'!W244+'TOTAL INVERSION IAP'!W244+'VÚ IAP'!W244+V244</f>
        <v>92</v>
      </c>
      <c r="X244" s="61">
        <f>+'Desmonte Infr. financiada'!X244+'Inversión 1 financiada'!X244+VÚ!X244+'Desmonte Infr. IAP'!X244+'TOTAL INVERSION IAP'!X244+'VÚ IAP'!X244+W244</f>
        <v>92</v>
      </c>
      <c r="Y244" s="61">
        <f>+'Desmonte Infr. financiada'!Y244+'Inversión 1 financiada'!Y244+VÚ!Y244+'Desmonte Infr. IAP'!Y244+'TOTAL INVERSION IAP'!Y244+'VÚ IAP'!Y244+X244</f>
        <v>92</v>
      </c>
      <c r="Z244" s="61">
        <f>+'Desmonte Infr. financiada'!Z244+'Inversión 1 financiada'!Z244+VÚ!Z244+'Desmonte Infr. IAP'!Z244+'TOTAL INVERSION IAP'!Z244+'VÚ IAP'!Z244+Y244</f>
        <v>92</v>
      </c>
      <c r="AA244" s="61">
        <f>+'Desmonte Infr. financiada'!AA244+'Inversión 1 financiada'!AA244+VÚ!AA244+'Desmonte Infr. IAP'!AA244+'TOTAL INVERSION IAP'!AA244+'VÚ IAP'!AA244+Z244</f>
        <v>92</v>
      </c>
      <c r="AB244" s="61">
        <f>+'Desmonte Infr. financiada'!AB244+'Inversión 1 financiada'!AB244+VÚ!AB244+'Desmonte Infr. IAP'!AB244+'TOTAL INVERSION IAP'!AB244+'VÚ IAP'!AB244+AA244</f>
        <v>92</v>
      </c>
      <c r="AC244" s="61">
        <f>+'Desmonte Infr. financiada'!AC244+'Inversión 1 financiada'!AC244+VÚ!AC244+'Desmonte Infr. IAP'!AC244+'TOTAL INVERSION IAP'!AC244+'VÚ IAP'!AC244+AB244</f>
        <v>92</v>
      </c>
      <c r="AD244" s="61">
        <f>+'Desmonte Infr. financiada'!AD244+'Inversión 1 financiada'!AD244+VÚ!AD244+'Desmonte Infr. IAP'!AD244+'TOTAL INVERSION IAP'!AD244+'VÚ IAP'!AD244+AC244</f>
        <v>92</v>
      </c>
      <c r="AE244" s="61">
        <f>+'Desmonte Infr. financiada'!AE244+'Inversión 1 financiada'!AE244+VÚ!AE244+'Desmonte Infr. IAP'!AE244+'TOTAL INVERSION IAP'!AE244+'VÚ IAP'!AE244+AD244</f>
        <v>92</v>
      </c>
      <c r="AF244" s="61">
        <f>+'Desmonte Infr. financiada'!AF244+'Inversión 1 financiada'!AF244+VÚ!AF244+'Desmonte Infr. IAP'!AF244+'TOTAL INVERSION IAP'!AF244+'VÚ IAP'!AF244+AE244</f>
        <v>92</v>
      </c>
      <c r="AG244" s="61">
        <f>+'Desmonte Infr. financiada'!AG244+'Inversión 1 financiada'!AG244+VÚ!AG244+'Desmonte Infr. IAP'!AG244+'TOTAL INVERSION IAP'!AG244+'VÚ IAP'!AG244+AF244</f>
        <v>92</v>
      </c>
      <c r="AH244" s="61">
        <f>+'Desmonte Infr. financiada'!AH244+'Inversión 1 financiada'!AH244+VÚ!AH244+'Desmonte Infr. IAP'!AH244+'TOTAL INVERSION IAP'!AH244+'VÚ IAP'!AH244+AG244</f>
        <v>92</v>
      </c>
      <c r="AI244" s="61">
        <f>+'Desmonte Infr. financiada'!AI244+'Inversión 1 financiada'!AI244+VÚ!AI244+'Desmonte Infr. IAP'!AI244+'TOTAL INVERSION IAP'!AI244+'VÚ IAP'!AI244+AH244</f>
        <v>92</v>
      </c>
      <c r="AJ244" s="61">
        <f>+'Desmonte Infr. financiada'!AJ244+'Inversión 1 financiada'!AJ244+VÚ!AJ244+'Desmonte Infr. IAP'!AJ244+'TOTAL INVERSION IAP'!AJ244+'VÚ IAP'!AJ244+AI244</f>
        <v>92</v>
      </c>
      <c r="AK244" s="61">
        <f>+'Desmonte Infr. financiada'!AK244+'Inversión 1 financiada'!AK244+VÚ!AK244+'Desmonte Infr. IAP'!AK244+'TOTAL INVERSION IAP'!AK244+'VÚ IAP'!AK244+AJ244</f>
        <v>92</v>
      </c>
    </row>
    <row r="245" spans="2:37" hidden="1" x14ac:dyDescent="0.25">
      <c r="B245" s="469" t="s">
        <v>641</v>
      </c>
      <c r="C245" s="62" t="str">
        <f>+VLOOKUP(B245,'resumen UCAP'!$A$5:$O$329,2,0)</f>
        <v>Poste botello o madera</v>
      </c>
      <c r="D245" s="63"/>
      <c r="E245" s="63" t="str">
        <f>+VLOOKUP(B245,'resumen UCAP'!$A$5:$O$329,3,0)</f>
        <v>Un</v>
      </c>
      <c r="F245" s="64">
        <f>+VLOOKUP(B245,'resumen UCAP'!$A$5:$O$329,15,0)</f>
        <v>546753.24675324676</v>
      </c>
      <c r="G245" s="61">
        <v>77</v>
      </c>
      <c r="H245" s="61">
        <f>+'Desmonte Infr. financiada'!H245+'Inversión 1 financiada'!H245+VÚ!H245+'Desmonte Infr. IAP'!H245+'TOTAL INVERSION IAP'!H245+'VÚ IAP'!H245+G245</f>
        <v>77</v>
      </c>
      <c r="I245" s="475">
        <f>+'Desmonte Infr. financiada'!I245+'Inversión 1 financiada'!I245+VÚ!I245+'Desmonte Infr. IAP'!I245+'TOTAL INVERSION IAP'!I245+'VÚ IAP'!I245+H245</f>
        <v>77</v>
      </c>
      <c r="J245" s="61">
        <f>+'Desmonte Infr. financiada'!J245+'Inversión 1 financiada'!J245+VÚ!J245+'Desmonte Infr. IAP'!J245+'TOTAL INVERSION IAP'!J245+'VÚ IAP'!J245+I245</f>
        <v>77</v>
      </c>
      <c r="K245" s="61">
        <f>+'Desmonte Infr. financiada'!K245+'Inversión 1 financiada'!K245+VÚ!K245+'Desmonte Infr. IAP'!K245+'TOTAL INVERSION IAP'!K245+'VÚ IAP'!K245+J245</f>
        <v>77</v>
      </c>
      <c r="L245" s="61">
        <f>+'Desmonte Infr. financiada'!L245+'Inversión 1 financiada'!L245+VÚ!L245+'Desmonte Infr. IAP'!L245+'TOTAL INVERSION IAP'!L245+'VÚ IAP'!L245+K245</f>
        <v>77</v>
      </c>
      <c r="M245" s="61">
        <f>+'Desmonte Infr. financiada'!M245+'Inversión 1 financiada'!M245+VÚ!M245+'Desmonte Infr. IAP'!M245+'TOTAL INVERSION IAP'!M245+'VÚ IAP'!M245+L245</f>
        <v>77</v>
      </c>
      <c r="N245" s="61">
        <f>+'Desmonte Infr. financiada'!N245+'Inversión 1 financiada'!N245+VÚ!N245+'Desmonte Infr. IAP'!N245+'TOTAL INVERSION IAP'!N245+'VÚ IAP'!N245+M245</f>
        <v>77</v>
      </c>
      <c r="O245" s="61">
        <f>+'Desmonte Infr. financiada'!O245+'Inversión 1 financiada'!O245+VÚ!O245+'Desmonte Infr. IAP'!O245+'TOTAL INVERSION IAP'!O245+'VÚ IAP'!O245+N245</f>
        <v>77</v>
      </c>
      <c r="P245" s="61">
        <f>+'Desmonte Infr. financiada'!P245+'Inversión 1 financiada'!P245+VÚ!P245+'Desmonte Infr. IAP'!P245+'TOTAL INVERSION IAP'!P245+'VÚ IAP'!P245+O245</f>
        <v>77</v>
      </c>
      <c r="Q245" s="61">
        <f>+'Desmonte Infr. financiada'!Q245+'Inversión 1 financiada'!Q245+VÚ!Q245+'Desmonte Infr. IAP'!Q245+'TOTAL INVERSION IAP'!Q245+'VÚ IAP'!Q245+P245</f>
        <v>77</v>
      </c>
      <c r="R245" s="61">
        <f>+'Desmonte Infr. financiada'!R245+'Inversión 1 financiada'!R245+VÚ!R245+'Desmonte Infr. IAP'!R245+'TOTAL INVERSION IAP'!R245+'VÚ IAP'!R245+Q245</f>
        <v>77</v>
      </c>
      <c r="S245" s="61">
        <f>+'Desmonte Infr. financiada'!S245+'Inversión 1 financiada'!S245+VÚ!S245+'Desmonte Infr. IAP'!S245+'TOTAL INVERSION IAP'!S245+'VÚ IAP'!S245+R245</f>
        <v>77</v>
      </c>
      <c r="T245" s="61">
        <f>+'Desmonte Infr. financiada'!T245+'Inversión 1 financiada'!T245+VÚ!T245+'Desmonte Infr. IAP'!T245+'TOTAL INVERSION IAP'!T245+'VÚ IAP'!T245+S245</f>
        <v>77</v>
      </c>
      <c r="U245" s="61">
        <f>+'Desmonte Infr. financiada'!U245+'Inversión 1 financiada'!U245+VÚ!U245+'Desmonte Infr. IAP'!U245+'TOTAL INVERSION IAP'!U245+'VÚ IAP'!U245+T245</f>
        <v>77</v>
      </c>
      <c r="V245" s="61">
        <f>+'Desmonte Infr. financiada'!V245+'Inversión 1 financiada'!V245+VÚ!V245+'Desmonte Infr. IAP'!V245+'TOTAL INVERSION IAP'!V245+'VÚ IAP'!V245+U245</f>
        <v>77</v>
      </c>
      <c r="W245" s="61">
        <f>+'Desmonte Infr. financiada'!W245+'Inversión 1 financiada'!W245+VÚ!W245+'Desmonte Infr. IAP'!W245+'TOTAL INVERSION IAP'!W245+'VÚ IAP'!W245+V245</f>
        <v>77</v>
      </c>
      <c r="X245" s="61">
        <f>+'Desmonte Infr. financiada'!X245+'Inversión 1 financiada'!X245+VÚ!X245+'Desmonte Infr. IAP'!X245+'TOTAL INVERSION IAP'!X245+'VÚ IAP'!X245+W245</f>
        <v>77</v>
      </c>
      <c r="Y245" s="61">
        <f>+'Desmonte Infr. financiada'!Y245+'Inversión 1 financiada'!Y245+VÚ!Y245+'Desmonte Infr. IAP'!Y245+'TOTAL INVERSION IAP'!Y245+'VÚ IAP'!Y245+X245</f>
        <v>77</v>
      </c>
      <c r="Z245" s="61">
        <f>+'Desmonte Infr. financiada'!Z245+'Inversión 1 financiada'!Z245+VÚ!Z245+'Desmonte Infr. IAP'!Z245+'TOTAL INVERSION IAP'!Z245+'VÚ IAP'!Z245+Y245</f>
        <v>77</v>
      </c>
      <c r="AA245" s="61">
        <f>+'Desmonte Infr. financiada'!AA245+'Inversión 1 financiada'!AA245+VÚ!AA245+'Desmonte Infr. IAP'!AA245+'TOTAL INVERSION IAP'!AA245+'VÚ IAP'!AA245+Z245</f>
        <v>77</v>
      </c>
      <c r="AB245" s="61">
        <f>+'Desmonte Infr. financiada'!AB245+'Inversión 1 financiada'!AB245+VÚ!AB245+'Desmonte Infr. IAP'!AB245+'TOTAL INVERSION IAP'!AB245+'VÚ IAP'!AB245+AA245</f>
        <v>77</v>
      </c>
      <c r="AC245" s="61">
        <f>+'Desmonte Infr. financiada'!AC245+'Inversión 1 financiada'!AC245+VÚ!AC245+'Desmonte Infr. IAP'!AC245+'TOTAL INVERSION IAP'!AC245+'VÚ IAP'!AC245+AB245</f>
        <v>77</v>
      </c>
      <c r="AD245" s="61">
        <f>+'Desmonte Infr. financiada'!AD245+'Inversión 1 financiada'!AD245+VÚ!AD245+'Desmonte Infr. IAP'!AD245+'TOTAL INVERSION IAP'!AD245+'VÚ IAP'!AD245+AC245</f>
        <v>77</v>
      </c>
      <c r="AE245" s="61">
        <f>+'Desmonte Infr. financiada'!AE245+'Inversión 1 financiada'!AE245+VÚ!AE245+'Desmonte Infr. IAP'!AE245+'TOTAL INVERSION IAP'!AE245+'VÚ IAP'!AE245+AD245</f>
        <v>77</v>
      </c>
      <c r="AF245" s="61">
        <f>+'Desmonte Infr. financiada'!AF245+'Inversión 1 financiada'!AF245+VÚ!AF245+'Desmonte Infr. IAP'!AF245+'TOTAL INVERSION IAP'!AF245+'VÚ IAP'!AF245+AE245</f>
        <v>77</v>
      </c>
      <c r="AG245" s="61">
        <f>+'Desmonte Infr. financiada'!AG245+'Inversión 1 financiada'!AG245+VÚ!AG245+'Desmonte Infr. IAP'!AG245+'TOTAL INVERSION IAP'!AG245+'VÚ IAP'!AG245+AF245</f>
        <v>77</v>
      </c>
      <c r="AH245" s="61">
        <f>+'Desmonte Infr. financiada'!AH245+'Inversión 1 financiada'!AH245+VÚ!AH245+'Desmonte Infr. IAP'!AH245+'TOTAL INVERSION IAP'!AH245+'VÚ IAP'!AH245+AG245</f>
        <v>77</v>
      </c>
      <c r="AI245" s="61">
        <f>+'Desmonte Infr. financiada'!AI245+'Inversión 1 financiada'!AI245+VÚ!AI245+'Desmonte Infr. IAP'!AI245+'TOTAL INVERSION IAP'!AI245+'VÚ IAP'!AI245+AH245</f>
        <v>77</v>
      </c>
      <c r="AJ245" s="61">
        <f>+'Desmonte Infr. financiada'!AJ245+'Inversión 1 financiada'!AJ245+VÚ!AJ245+'Desmonte Infr. IAP'!AJ245+'TOTAL INVERSION IAP'!AJ245+'VÚ IAP'!AJ245+AI245</f>
        <v>77</v>
      </c>
      <c r="AK245" s="61">
        <f>+'Desmonte Infr. financiada'!AK245+'Inversión 1 financiada'!AK245+VÚ!AK245+'Desmonte Infr. IAP'!AK245+'TOTAL INVERSION IAP'!AK245+'VÚ IAP'!AK245+AJ245</f>
        <v>77</v>
      </c>
    </row>
    <row r="246" spans="2:37" hidden="1" x14ac:dyDescent="0.25">
      <c r="B246" s="469" t="s">
        <v>642</v>
      </c>
      <c r="C246" s="62" t="str">
        <f>+VLOOKUP(B246,'resumen UCAP'!$A$5:$O$329,2,0)</f>
        <v>Poste concreto 10 m</v>
      </c>
      <c r="D246" s="63"/>
      <c r="E246" s="63" t="str">
        <f>+VLOOKUP(B246,'resumen UCAP'!$A$5:$O$329,3,0)</f>
        <v>Un</v>
      </c>
      <c r="F246" s="64">
        <f>+VLOOKUP(B246,'resumen UCAP'!$A$5:$O$329,15,0)</f>
        <v>839728.09667673719</v>
      </c>
      <c r="G246" s="61">
        <v>331</v>
      </c>
      <c r="H246" s="61">
        <f>+'Desmonte Infr. financiada'!H246+'Inversión 1 financiada'!H246+VÚ!H246+'Desmonte Infr. IAP'!H246+'TOTAL INVERSION IAP'!H246+'VÚ IAP'!H246+G246</f>
        <v>331</v>
      </c>
      <c r="I246" s="475">
        <f>+'Desmonte Infr. financiada'!I246+'Inversión 1 financiada'!I246+VÚ!I246+'Desmonte Infr. IAP'!I246+'TOTAL INVERSION IAP'!I246+'VÚ IAP'!I246+H246</f>
        <v>331</v>
      </c>
      <c r="J246" s="61">
        <f>+'Desmonte Infr. financiada'!J246+'Inversión 1 financiada'!J246+VÚ!J246+'Desmonte Infr. IAP'!J246+'TOTAL INVERSION IAP'!J246+'VÚ IAP'!J246+I246</f>
        <v>331</v>
      </c>
      <c r="K246" s="61">
        <f>+'Desmonte Infr. financiada'!K246+'Inversión 1 financiada'!K246+VÚ!K246+'Desmonte Infr. IAP'!K246+'TOTAL INVERSION IAP'!K246+'VÚ IAP'!K246+J246</f>
        <v>331</v>
      </c>
      <c r="L246" s="61">
        <f>+'Desmonte Infr. financiada'!L246+'Inversión 1 financiada'!L246+VÚ!L246+'Desmonte Infr. IAP'!L246+'TOTAL INVERSION IAP'!L246+'VÚ IAP'!L246+K246</f>
        <v>331</v>
      </c>
      <c r="M246" s="61">
        <f>+'Desmonte Infr. financiada'!M246+'Inversión 1 financiada'!M246+VÚ!M246+'Desmonte Infr. IAP'!M246+'TOTAL INVERSION IAP'!M246+'VÚ IAP'!M246+L246</f>
        <v>331</v>
      </c>
      <c r="N246" s="61">
        <f>+'Desmonte Infr. financiada'!N246+'Inversión 1 financiada'!N246+VÚ!N246+'Desmonte Infr. IAP'!N246+'TOTAL INVERSION IAP'!N246+'VÚ IAP'!N246+M246</f>
        <v>331</v>
      </c>
      <c r="O246" s="61">
        <f>+'Desmonte Infr. financiada'!O246+'Inversión 1 financiada'!O246+VÚ!O246+'Desmonte Infr. IAP'!O246+'TOTAL INVERSION IAP'!O246+'VÚ IAP'!O246+N246</f>
        <v>331</v>
      </c>
      <c r="P246" s="61">
        <f>+'Desmonte Infr. financiada'!P246+'Inversión 1 financiada'!P246+VÚ!P246+'Desmonte Infr. IAP'!P246+'TOTAL INVERSION IAP'!P246+'VÚ IAP'!P246+O246</f>
        <v>331</v>
      </c>
      <c r="Q246" s="61">
        <f>+'Desmonte Infr. financiada'!Q246+'Inversión 1 financiada'!Q246+VÚ!Q246+'Desmonte Infr. IAP'!Q246+'TOTAL INVERSION IAP'!Q246+'VÚ IAP'!Q246+P246</f>
        <v>331</v>
      </c>
      <c r="R246" s="61">
        <f>+'Desmonte Infr. financiada'!R246+'Inversión 1 financiada'!R246+VÚ!R246+'Desmonte Infr. IAP'!R246+'TOTAL INVERSION IAP'!R246+'VÚ IAP'!R246+Q246</f>
        <v>331</v>
      </c>
      <c r="S246" s="61">
        <f>+'Desmonte Infr. financiada'!S246+'Inversión 1 financiada'!S246+VÚ!S246+'Desmonte Infr. IAP'!S246+'TOTAL INVERSION IAP'!S246+'VÚ IAP'!S246+R246</f>
        <v>331</v>
      </c>
      <c r="T246" s="61">
        <f>+'Desmonte Infr. financiada'!T246+'Inversión 1 financiada'!T246+VÚ!T246+'Desmonte Infr. IAP'!T246+'TOTAL INVERSION IAP'!T246+'VÚ IAP'!T246+S246</f>
        <v>331</v>
      </c>
      <c r="U246" s="61">
        <f>+'Desmonte Infr. financiada'!U246+'Inversión 1 financiada'!U246+VÚ!U246+'Desmonte Infr. IAP'!U246+'TOTAL INVERSION IAP'!U246+'VÚ IAP'!U246+T246</f>
        <v>331</v>
      </c>
      <c r="V246" s="61">
        <f>+'Desmonte Infr. financiada'!V246+'Inversión 1 financiada'!V246+VÚ!V246+'Desmonte Infr. IAP'!V246+'TOTAL INVERSION IAP'!V246+'VÚ IAP'!V246+U246</f>
        <v>331</v>
      </c>
      <c r="W246" s="61">
        <f>+'Desmonte Infr. financiada'!W246+'Inversión 1 financiada'!W246+VÚ!W246+'Desmonte Infr. IAP'!W246+'TOTAL INVERSION IAP'!W246+'VÚ IAP'!W246+V246</f>
        <v>331</v>
      </c>
      <c r="X246" s="61">
        <f>+'Desmonte Infr. financiada'!X246+'Inversión 1 financiada'!X246+VÚ!X246+'Desmonte Infr. IAP'!X246+'TOTAL INVERSION IAP'!X246+'VÚ IAP'!X246+W246</f>
        <v>331</v>
      </c>
      <c r="Y246" s="61">
        <f>+'Desmonte Infr. financiada'!Y246+'Inversión 1 financiada'!Y246+VÚ!Y246+'Desmonte Infr. IAP'!Y246+'TOTAL INVERSION IAP'!Y246+'VÚ IAP'!Y246+X246</f>
        <v>331</v>
      </c>
      <c r="Z246" s="61">
        <f>+'Desmonte Infr. financiada'!Z246+'Inversión 1 financiada'!Z246+VÚ!Z246+'Desmonte Infr. IAP'!Z246+'TOTAL INVERSION IAP'!Z246+'VÚ IAP'!Z246+Y246</f>
        <v>331</v>
      </c>
      <c r="AA246" s="61">
        <f>+'Desmonte Infr. financiada'!AA246+'Inversión 1 financiada'!AA246+VÚ!AA246+'Desmonte Infr. IAP'!AA246+'TOTAL INVERSION IAP'!AA246+'VÚ IAP'!AA246+Z246</f>
        <v>331</v>
      </c>
      <c r="AB246" s="61">
        <f>+'Desmonte Infr. financiada'!AB246+'Inversión 1 financiada'!AB246+VÚ!AB246+'Desmonte Infr. IAP'!AB246+'TOTAL INVERSION IAP'!AB246+'VÚ IAP'!AB246+AA246</f>
        <v>331</v>
      </c>
      <c r="AC246" s="61">
        <f>+'Desmonte Infr. financiada'!AC246+'Inversión 1 financiada'!AC246+VÚ!AC246+'Desmonte Infr. IAP'!AC246+'TOTAL INVERSION IAP'!AC246+'VÚ IAP'!AC246+AB246</f>
        <v>331</v>
      </c>
      <c r="AD246" s="61">
        <f>+'Desmonte Infr. financiada'!AD246+'Inversión 1 financiada'!AD246+VÚ!AD246+'Desmonte Infr. IAP'!AD246+'TOTAL INVERSION IAP'!AD246+'VÚ IAP'!AD246+AC246</f>
        <v>331</v>
      </c>
      <c r="AE246" s="61">
        <f>+'Desmonte Infr. financiada'!AE246+'Inversión 1 financiada'!AE246+VÚ!AE246+'Desmonte Infr. IAP'!AE246+'TOTAL INVERSION IAP'!AE246+'VÚ IAP'!AE246+AD246</f>
        <v>331</v>
      </c>
      <c r="AF246" s="61">
        <f>+'Desmonte Infr. financiada'!AF246+'Inversión 1 financiada'!AF246+VÚ!AF246+'Desmonte Infr. IAP'!AF246+'TOTAL INVERSION IAP'!AF246+'VÚ IAP'!AF246+AE246</f>
        <v>331</v>
      </c>
      <c r="AG246" s="61">
        <f>+'Desmonte Infr. financiada'!AG246+'Inversión 1 financiada'!AG246+VÚ!AG246+'Desmonte Infr. IAP'!AG246+'TOTAL INVERSION IAP'!AG246+'VÚ IAP'!AG246+AF246</f>
        <v>331</v>
      </c>
      <c r="AH246" s="61">
        <f>+'Desmonte Infr. financiada'!AH246+'Inversión 1 financiada'!AH246+VÚ!AH246+'Desmonte Infr. IAP'!AH246+'TOTAL INVERSION IAP'!AH246+'VÚ IAP'!AH246+AG246</f>
        <v>331</v>
      </c>
      <c r="AI246" s="61">
        <f>+'Desmonte Infr. financiada'!AI246+'Inversión 1 financiada'!AI246+VÚ!AI246+'Desmonte Infr. IAP'!AI246+'TOTAL INVERSION IAP'!AI246+'VÚ IAP'!AI246+AH246</f>
        <v>331</v>
      </c>
      <c r="AJ246" s="61">
        <f>+'Desmonte Infr. financiada'!AJ246+'Inversión 1 financiada'!AJ246+VÚ!AJ246+'Desmonte Infr. IAP'!AJ246+'TOTAL INVERSION IAP'!AJ246+'VÚ IAP'!AJ246+AI246</f>
        <v>331</v>
      </c>
      <c r="AK246" s="61">
        <f>+'Desmonte Infr. financiada'!AK246+'Inversión 1 financiada'!AK246+VÚ!AK246+'Desmonte Infr. IAP'!AK246+'TOTAL INVERSION IAP'!AK246+'VÚ IAP'!AK246+AJ246</f>
        <v>331</v>
      </c>
    </row>
    <row r="247" spans="2:37" hidden="1" x14ac:dyDescent="0.25">
      <c r="B247" s="469" t="s">
        <v>643</v>
      </c>
      <c r="C247" s="62" t="str">
        <f>+VLOOKUP(B247,'resumen UCAP'!$A$5:$O$329,2,0)</f>
        <v>Poste concreto 12 m</v>
      </c>
      <c r="D247" s="63"/>
      <c r="E247" s="63" t="str">
        <f>+VLOOKUP(B247,'resumen UCAP'!$A$5:$O$329,3,0)</f>
        <v>Un</v>
      </c>
      <c r="F247" s="64">
        <f>+VLOOKUP(B247,'resumen UCAP'!$A$5:$O$329,15,0)</f>
        <v>1093678.1609195403</v>
      </c>
      <c r="G247" s="61">
        <v>870</v>
      </c>
      <c r="H247" s="61">
        <f>+'Desmonte Infr. financiada'!H247+'Inversión 1 financiada'!H247+VÚ!H247+'Desmonte Infr. IAP'!H247+'TOTAL INVERSION IAP'!H247+'VÚ IAP'!H247+G247</f>
        <v>870</v>
      </c>
      <c r="I247" s="475">
        <f>+'Desmonte Infr. financiada'!I247+'Inversión 1 financiada'!I247+VÚ!I247+'Desmonte Infr. IAP'!I247+'TOTAL INVERSION IAP'!I247+'VÚ IAP'!I247+H247</f>
        <v>870</v>
      </c>
      <c r="J247" s="61">
        <f>+'Desmonte Infr. financiada'!J247+'Inversión 1 financiada'!J247+VÚ!J247+'Desmonte Infr. IAP'!J247+'TOTAL INVERSION IAP'!J247+'VÚ IAP'!J247+I247</f>
        <v>870</v>
      </c>
      <c r="K247" s="61">
        <f>+'Desmonte Infr. financiada'!K247+'Inversión 1 financiada'!K247+VÚ!K247+'Desmonte Infr. IAP'!K247+'TOTAL INVERSION IAP'!K247+'VÚ IAP'!K247+J247</f>
        <v>870</v>
      </c>
      <c r="L247" s="61">
        <f>+'Desmonte Infr. financiada'!L247+'Inversión 1 financiada'!L247+VÚ!L247+'Desmonte Infr. IAP'!L247+'TOTAL INVERSION IAP'!L247+'VÚ IAP'!L247+K247</f>
        <v>870</v>
      </c>
      <c r="M247" s="61">
        <f>+'Desmonte Infr. financiada'!M247+'Inversión 1 financiada'!M247+VÚ!M247+'Desmonte Infr. IAP'!M247+'TOTAL INVERSION IAP'!M247+'VÚ IAP'!M247+L247</f>
        <v>870</v>
      </c>
      <c r="N247" s="61">
        <f>+'Desmonte Infr. financiada'!N247+'Inversión 1 financiada'!N247+VÚ!N247+'Desmonte Infr. IAP'!N247+'TOTAL INVERSION IAP'!N247+'VÚ IAP'!N247+M247</f>
        <v>870</v>
      </c>
      <c r="O247" s="61">
        <f>+'Desmonte Infr. financiada'!O247+'Inversión 1 financiada'!O247+VÚ!O247+'Desmonte Infr. IAP'!O247+'TOTAL INVERSION IAP'!O247+'VÚ IAP'!O247+N247</f>
        <v>870</v>
      </c>
      <c r="P247" s="61">
        <f>+'Desmonte Infr. financiada'!P247+'Inversión 1 financiada'!P247+VÚ!P247+'Desmonte Infr. IAP'!P247+'TOTAL INVERSION IAP'!P247+'VÚ IAP'!P247+O247</f>
        <v>870</v>
      </c>
      <c r="Q247" s="61">
        <f>+'Desmonte Infr. financiada'!Q247+'Inversión 1 financiada'!Q247+VÚ!Q247+'Desmonte Infr. IAP'!Q247+'TOTAL INVERSION IAP'!Q247+'VÚ IAP'!Q247+P247</f>
        <v>870</v>
      </c>
      <c r="R247" s="61">
        <f>+'Desmonte Infr. financiada'!R247+'Inversión 1 financiada'!R247+VÚ!R247+'Desmonte Infr. IAP'!R247+'TOTAL INVERSION IAP'!R247+'VÚ IAP'!R247+Q247</f>
        <v>870</v>
      </c>
      <c r="S247" s="61">
        <f>+'Desmonte Infr. financiada'!S247+'Inversión 1 financiada'!S247+VÚ!S247+'Desmonte Infr. IAP'!S247+'TOTAL INVERSION IAP'!S247+'VÚ IAP'!S247+R247</f>
        <v>870</v>
      </c>
      <c r="T247" s="61">
        <f>+'Desmonte Infr. financiada'!T247+'Inversión 1 financiada'!T247+VÚ!T247+'Desmonte Infr. IAP'!T247+'TOTAL INVERSION IAP'!T247+'VÚ IAP'!T247+S247</f>
        <v>870</v>
      </c>
      <c r="U247" s="61">
        <f>+'Desmonte Infr. financiada'!U247+'Inversión 1 financiada'!U247+VÚ!U247+'Desmonte Infr. IAP'!U247+'TOTAL INVERSION IAP'!U247+'VÚ IAP'!U247+T247</f>
        <v>870</v>
      </c>
      <c r="V247" s="61">
        <f>+'Desmonte Infr. financiada'!V247+'Inversión 1 financiada'!V247+VÚ!V247+'Desmonte Infr. IAP'!V247+'TOTAL INVERSION IAP'!V247+'VÚ IAP'!V247+U247</f>
        <v>870</v>
      </c>
      <c r="W247" s="61">
        <f>+'Desmonte Infr. financiada'!W247+'Inversión 1 financiada'!W247+VÚ!W247+'Desmonte Infr. IAP'!W247+'TOTAL INVERSION IAP'!W247+'VÚ IAP'!W247+V247</f>
        <v>870</v>
      </c>
      <c r="X247" s="61">
        <f>+'Desmonte Infr. financiada'!X247+'Inversión 1 financiada'!X247+VÚ!X247+'Desmonte Infr. IAP'!X247+'TOTAL INVERSION IAP'!X247+'VÚ IAP'!X247+W247</f>
        <v>870</v>
      </c>
      <c r="Y247" s="61">
        <f>+'Desmonte Infr. financiada'!Y247+'Inversión 1 financiada'!Y247+VÚ!Y247+'Desmonte Infr. IAP'!Y247+'TOTAL INVERSION IAP'!Y247+'VÚ IAP'!Y247+X247</f>
        <v>870</v>
      </c>
      <c r="Z247" s="61">
        <f>+'Desmonte Infr. financiada'!Z247+'Inversión 1 financiada'!Z247+VÚ!Z247+'Desmonte Infr. IAP'!Z247+'TOTAL INVERSION IAP'!Z247+'VÚ IAP'!Z247+Y247</f>
        <v>870</v>
      </c>
      <c r="AA247" s="61">
        <f>+'Desmonte Infr. financiada'!AA247+'Inversión 1 financiada'!AA247+VÚ!AA247+'Desmonte Infr. IAP'!AA247+'TOTAL INVERSION IAP'!AA247+'VÚ IAP'!AA247+Z247</f>
        <v>870</v>
      </c>
      <c r="AB247" s="61">
        <f>+'Desmonte Infr. financiada'!AB247+'Inversión 1 financiada'!AB247+VÚ!AB247+'Desmonte Infr. IAP'!AB247+'TOTAL INVERSION IAP'!AB247+'VÚ IAP'!AB247+AA247</f>
        <v>870</v>
      </c>
      <c r="AC247" s="61">
        <f>+'Desmonte Infr. financiada'!AC247+'Inversión 1 financiada'!AC247+VÚ!AC247+'Desmonte Infr. IAP'!AC247+'TOTAL INVERSION IAP'!AC247+'VÚ IAP'!AC247+AB247</f>
        <v>870</v>
      </c>
      <c r="AD247" s="61">
        <f>+'Desmonte Infr. financiada'!AD247+'Inversión 1 financiada'!AD247+VÚ!AD247+'Desmonte Infr. IAP'!AD247+'TOTAL INVERSION IAP'!AD247+'VÚ IAP'!AD247+AC247</f>
        <v>870</v>
      </c>
      <c r="AE247" s="61">
        <f>+'Desmonte Infr. financiada'!AE247+'Inversión 1 financiada'!AE247+VÚ!AE247+'Desmonte Infr. IAP'!AE247+'TOTAL INVERSION IAP'!AE247+'VÚ IAP'!AE247+AD247</f>
        <v>870</v>
      </c>
      <c r="AF247" s="61">
        <f>+'Desmonte Infr. financiada'!AF247+'Inversión 1 financiada'!AF247+VÚ!AF247+'Desmonte Infr. IAP'!AF247+'TOTAL INVERSION IAP'!AF247+'VÚ IAP'!AF247+AE247</f>
        <v>870</v>
      </c>
      <c r="AG247" s="61">
        <f>+'Desmonte Infr. financiada'!AG247+'Inversión 1 financiada'!AG247+VÚ!AG247+'Desmonte Infr. IAP'!AG247+'TOTAL INVERSION IAP'!AG247+'VÚ IAP'!AG247+AF247</f>
        <v>870</v>
      </c>
      <c r="AH247" s="61">
        <f>+'Desmonte Infr. financiada'!AH247+'Inversión 1 financiada'!AH247+VÚ!AH247+'Desmonte Infr. IAP'!AH247+'TOTAL INVERSION IAP'!AH247+'VÚ IAP'!AH247+AG247</f>
        <v>870</v>
      </c>
      <c r="AI247" s="61">
        <f>+'Desmonte Infr. financiada'!AI247+'Inversión 1 financiada'!AI247+VÚ!AI247+'Desmonte Infr. IAP'!AI247+'TOTAL INVERSION IAP'!AI247+'VÚ IAP'!AI247+AH247</f>
        <v>870</v>
      </c>
      <c r="AJ247" s="61">
        <f>+'Desmonte Infr. financiada'!AJ247+'Inversión 1 financiada'!AJ247+VÚ!AJ247+'Desmonte Infr. IAP'!AJ247+'TOTAL INVERSION IAP'!AJ247+'VÚ IAP'!AJ247+AI247</f>
        <v>870</v>
      </c>
      <c r="AK247" s="61">
        <f>+'Desmonte Infr. financiada'!AK247+'Inversión 1 financiada'!AK247+VÚ!AK247+'Desmonte Infr. IAP'!AK247+'TOTAL INVERSION IAP'!AK247+'VÚ IAP'!AK247+AJ247</f>
        <v>870</v>
      </c>
    </row>
    <row r="248" spans="2:37" hidden="1" x14ac:dyDescent="0.25">
      <c r="B248" s="469" t="s">
        <v>644</v>
      </c>
      <c r="C248" s="62" t="str">
        <f>+VLOOKUP(B248,'resumen UCAP'!$A$5:$O$329,2,0)</f>
        <v>Poste concreto 14 m</v>
      </c>
      <c r="D248" s="63"/>
      <c r="E248" s="63" t="str">
        <f>+VLOOKUP(B248,'resumen UCAP'!$A$5:$O$329,3,0)</f>
        <v>Un</v>
      </c>
      <c r="F248" s="64">
        <f>+VLOOKUP(B248,'resumen UCAP'!$A$5:$O$329,15,0)</f>
        <v>1450000</v>
      </c>
      <c r="G248" s="61">
        <v>5</v>
      </c>
      <c r="H248" s="61">
        <f>+'Desmonte Infr. financiada'!H248+'Inversión 1 financiada'!H248+VÚ!H248+'Desmonte Infr. IAP'!H248+'TOTAL INVERSION IAP'!H248+'VÚ IAP'!H248+G248</f>
        <v>5</v>
      </c>
      <c r="I248" s="475">
        <f>+'Desmonte Infr. financiada'!I248+'Inversión 1 financiada'!I248+VÚ!I248+'Desmonte Infr. IAP'!I248+'TOTAL INVERSION IAP'!I248+'VÚ IAP'!I248+H248</f>
        <v>5</v>
      </c>
      <c r="J248" s="61">
        <f>+'Desmonte Infr. financiada'!J248+'Inversión 1 financiada'!J248+VÚ!J248+'Desmonte Infr. IAP'!J248+'TOTAL INVERSION IAP'!J248+'VÚ IAP'!J248+I248</f>
        <v>5</v>
      </c>
      <c r="K248" s="61">
        <f>+'Desmonte Infr. financiada'!K248+'Inversión 1 financiada'!K248+VÚ!K248+'Desmonte Infr. IAP'!K248+'TOTAL INVERSION IAP'!K248+'VÚ IAP'!K248+J248</f>
        <v>5</v>
      </c>
      <c r="L248" s="61">
        <f>+'Desmonte Infr. financiada'!L248+'Inversión 1 financiada'!L248+VÚ!L248+'Desmonte Infr. IAP'!L248+'TOTAL INVERSION IAP'!L248+'VÚ IAP'!L248+K248</f>
        <v>5</v>
      </c>
      <c r="M248" s="61">
        <f>+'Desmonte Infr. financiada'!M248+'Inversión 1 financiada'!M248+VÚ!M248+'Desmonte Infr. IAP'!M248+'TOTAL INVERSION IAP'!M248+'VÚ IAP'!M248+L248</f>
        <v>5</v>
      </c>
      <c r="N248" s="61">
        <f>+'Desmonte Infr. financiada'!N248+'Inversión 1 financiada'!N248+VÚ!N248+'Desmonte Infr. IAP'!N248+'TOTAL INVERSION IAP'!N248+'VÚ IAP'!N248+M248</f>
        <v>5</v>
      </c>
      <c r="O248" s="61">
        <f>+'Desmonte Infr. financiada'!O248+'Inversión 1 financiada'!O248+VÚ!O248+'Desmonte Infr. IAP'!O248+'TOTAL INVERSION IAP'!O248+'VÚ IAP'!O248+N248</f>
        <v>5</v>
      </c>
      <c r="P248" s="61">
        <f>+'Desmonte Infr. financiada'!P248+'Inversión 1 financiada'!P248+VÚ!P248+'Desmonte Infr. IAP'!P248+'TOTAL INVERSION IAP'!P248+'VÚ IAP'!P248+O248</f>
        <v>5</v>
      </c>
      <c r="Q248" s="61">
        <f>+'Desmonte Infr. financiada'!Q248+'Inversión 1 financiada'!Q248+VÚ!Q248+'Desmonte Infr. IAP'!Q248+'TOTAL INVERSION IAP'!Q248+'VÚ IAP'!Q248+P248</f>
        <v>5</v>
      </c>
      <c r="R248" s="61">
        <f>+'Desmonte Infr. financiada'!R248+'Inversión 1 financiada'!R248+VÚ!R248+'Desmonte Infr. IAP'!R248+'TOTAL INVERSION IAP'!R248+'VÚ IAP'!R248+Q248</f>
        <v>5</v>
      </c>
      <c r="S248" s="61">
        <f>+'Desmonte Infr. financiada'!S248+'Inversión 1 financiada'!S248+VÚ!S248+'Desmonte Infr. IAP'!S248+'TOTAL INVERSION IAP'!S248+'VÚ IAP'!S248+R248</f>
        <v>5</v>
      </c>
      <c r="T248" s="61">
        <f>+'Desmonte Infr. financiada'!T248+'Inversión 1 financiada'!T248+VÚ!T248+'Desmonte Infr. IAP'!T248+'TOTAL INVERSION IAP'!T248+'VÚ IAP'!T248+S248</f>
        <v>5</v>
      </c>
      <c r="U248" s="61">
        <f>+'Desmonte Infr. financiada'!U248+'Inversión 1 financiada'!U248+VÚ!U248+'Desmonte Infr. IAP'!U248+'TOTAL INVERSION IAP'!U248+'VÚ IAP'!U248+T248</f>
        <v>5</v>
      </c>
      <c r="V248" s="61">
        <f>+'Desmonte Infr. financiada'!V248+'Inversión 1 financiada'!V248+VÚ!V248+'Desmonte Infr. IAP'!V248+'TOTAL INVERSION IAP'!V248+'VÚ IAP'!V248+U248</f>
        <v>5</v>
      </c>
      <c r="W248" s="61">
        <f>+'Desmonte Infr. financiada'!W248+'Inversión 1 financiada'!W248+VÚ!W248+'Desmonte Infr. IAP'!W248+'TOTAL INVERSION IAP'!W248+'VÚ IAP'!W248+V248</f>
        <v>5</v>
      </c>
      <c r="X248" s="61">
        <f>+'Desmonte Infr. financiada'!X248+'Inversión 1 financiada'!X248+VÚ!X248+'Desmonte Infr. IAP'!X248+'TOTAL INVERSION IAP'!X248+'VÚ IAP'!X248+W248</f>
        <v>5</v>
      </c>
      <c r="Y248" s="61">
        <f>+'Desmonte Infr. financiada'!Y248+'Inversión 1 financiada'!Y248+VÚ!Y248+'Desmonte Infr. IAP'!Y248+'TOTAL INVERSION IAP'!Y248+'VÚ IAP'!Y248+X248</f>
        <v>5</v>
      </c>
      <c r="Z248" s="61">
        <f>+'Desmonte Infr. financiada'!Z248+'Inversión 1 financiada'!Z248+VÚ!Z248+'Desmonte Infr. IAP'!Z248+'TOTAL INVERSION IAP'!Z248+'VÚ IAP'!Z248+Y248</f>
        <v>5</v>
      </c>
      <c r="AA248" s="61">
        <f>+'Desmonte Infr. financiada'!AA248+'Inversión 1 financiada'!AA248+VÚ!AA248+'Desmonte Infr. IAP'!AA248+'TOTAL INVERSION IAP'!AA248+'VÚ IAP'!AA248+Z248</f>
        <v>5</v>
      </c>
      <c r="AB248" s="61">
        <f>+'Desmonte Infr. financiada'!AB248+'Inversión 1 financiada'!AB248+VÚ!AB248+'Desmonte Infr. IAP'!AB248+'TOTAL INVERSION IAP'!AB248+'VÚ IAP'!AB248+AA248</f>
        <v>5</v>
      </c>
      <c r="AC248" s="61">
        <f>+'Desmonte Infr. financiada'!AC248+'Inversión 1 financiada'!AC248+VÚ!AC248+'Desmonte Infr. IAP'!AC248+'TOTAL INVERSION IAP'!AC248+'VÚ IAP'!AC248+AB248</f>
        <v>5</v>
      </c>
      <c r="AD248" s="61">
        <f>+'Desmonte Infr. financiada'!AD248+'Inversión 1 financiada'!AD248+VÚ!AD248+'Desmonte Infr. IAP'!AD248+'TOTAL INVERSION IAP'!AD248+'VÚ IAP'!AD248+AC248</f>
        <v>5</v>
      </c>
      <c r="AE248" s="61">
        <f>+'Desmonte Infr. financiada'!AE248+'Inversión 1 financiada'!AE248+VÚ!AE248+'Desmonte Infr. IAP'!AE248+'TOTAL INVERSION IAP'!AE248+'VÚ IAP'!AE248+AD248</f>
        <v>5</v>
      </c>
      <c r="AF248" s="61">
        <f>+'Desmonte Infr. financiada'!AF248+'Inversión 1 financiada'!AF248+VÚ!AF248+'Desmonte Infr. IAP'!AF248+'TOTAL INVERSION IAP'!AF248+'VÚ IAP'!AF248+AE248</f>
        <v>5</v>
      </c>
      <c r="AG248" s="61">
        <f>+'Desmonte Infr. financiada'!AG248+'Inversión 1 financiada'!AG248+VÚ!AG248+'Desmonte Infr. IAP'!AG248+'TOTAL INVERSION IAP'!AG248+'VÚ IAP'!AG248+AF248</f>
        <v>5</v>
      </c>
      <c r="AH248" s="61">
        <f>+'Desmonte Infr. financiada'!AH248+'Inversión 1 financiada'!AH248+VÚ!AH248+'Desmonte Infr. IAP'!AH248+'TOTAL INVERSION IAP'!AH248+'VÚ IAP'!AH248+AG248</f>
        <v>5</v>
      </c>
      <c r="AI248" s="61">
        <f>+'Desmonte Infr. financiada'!AI248+'Inversión 1 financiada'!AI248+VÚ!AI248+'Desmonte Infr. IAP'!AI248+'TOTAL INVERSION IAP'!AI248+'VÚ IAP'!AI248+AH248</f>
        <v>5</v>
      </c>
      <c r="AJ248" s="61">
        <f>+'Desmonte Infr. financiada'!AJ248+'Inversión 1 financiada'!AJ248+VÚ!AJ248+'Desmonte Infr. IAP'!AJ248+'TOTAL INVERSION IAP'!AJ248+'VÚ IAP'!AJ248+AI248</f>
        <v>5</v>
      </c>
      <c r="AK248" s="61">
        <f>+'Desmonte Infr. financiada'!AK248+'Inversión 1 financiada'!AK248+VÚ!AK248+'Desmonte Infr. IAP'!AK248+'TOTAL INVERSION IAP'!AK248+'VÚ IAP'!AK248+AJ248</f>
        <v>5</v>
      </c>
    </row>
    <row r="249" spans="2:37" hidden="1" x14ac:dyDescent="0.25">
      <c r="B249" s="469" t="s">
        <v>645</v>
      </c>
      <c r="C249" s="62" t="str">
        <f>+VLOOKUP(B249,'resumen UCAP'!$A$5:$O$329,2,0)</f>
        <v>Poste concreto 8 m</v>
      </c>
      <c r="D249" s="63"/>
      <c r="E249" s="63" t="str">
        <f>+VLOOKUP(B249,'resumen UCAP'!$A$5:$O$329,3,0)</f>
        <v>Un</v>
      </c>
      <c r="F249" s="64">
        <f>+VLOOKUP(B249,'resumen UCAP'!$A$5:$O$329,15,0)</f>
        <v>670776.19019027485</v>
      </c>
      <c r="G249" s="61">
        <v>2365</v>
      </c>
      <c r="H249" s="61">
        <f>+'Desmonte Infr. financiada'!H249+'Inversión 1 financiada'!H249+VÚ!H249+'Desmonte Infr. IAP'!H249+'TOTAL INVERSION IAP'!H249+'VÚ IAP'!H249+G249</f>
        <v>2365</v>
      </c>
      <c r="I249" s="475">
        <f>+'Desmonte Infr. financiada'!I249+'Inversión 1 financiada'!I249+VÚ!I249+'Desmonte Infr. IAP'!I249+'TOTAL INVERSION IAP'!I249+'VÚ IAP'!I249+H249</f>
        <v>2365</v>
      </c>
      <c r="J249" s="61">
        <f>+'Desmonte Infr. financiada'!J249+'Inversión 1 financiada'!J249+VÚ!J249+'Desmonte Infr. IAP'!J249+'TOTAL INVERSION IAP'!J249+'VÚ IAP'!J249+I249</f>
        <v>2365</v>
      </c>
      <c r="K249" s="61">
        <f>+'Desmonte Infr. financiada'!K249+'Inversión 1 financiada'!K249+VÚ!K249+'Desmonte Infr. IAP'!K249+'TOTAL INVERSION IAP'!K249+'VÚ IAP'!K249+J249</f>
        <v>2365</v>
      </c>
      <c r="L249" s="61">
        <f>+'Desmonte Infr. financiada'!L249+'Inversión 1 financiada'!L249+VÚ!L249+'Desmonte Infr. IAP'!L249+'TOTAL INVERSION IAP'!L249+'VÚ IAP'!L249+K249</f>
        <v>2365</v>
      </c>
      <c r="M249" s="61">
        <f>+'Desmonte Infr. financiada'!M249+'Inversión 1 financiada'!M249+VÚ!M249+'Desmonte Infr. IAP'!M249+'TOTAL INVERSION IAP'!M249+'VÚ IAP'!M249+L249</f>
        <v>2365</v>
      </c>
      <c r="N249" s="61">
        <f>+'Desmonte Infr. financiada'!N249+'Inversión 1 financiada'!N249+VÚ!N249+'Desmonte Infr. IAP'!N249+'TOTAL INVERSION IAP'!N249+'VÚ IAP'!N249+M249</f>
        <v>2365</v>
      </c>
      <c r="O249" s="61">
        <f>+'Desmonte Infr. financiada'!O249+'Inversión 1 financiada'!O249+VÚ!O249+'Desmonte Infr. IAP'!O249+'TOTAL INVERSION IAP'!O249+'VÚ IAP'!O249+N249</f>
        <v>2365</v>
      </c>
      <c r="P249" s="61">
        <f>+'Desmonte Infr. financiada'!P249+'Inversión 1 financiada'!P249+VÚ!P249+'Desmonte Infr. IAP'!P249+'TOTAL INVERSION IAP'!P249+'VÚ IAP'!P249+O249</f>
        <v>2365</v>
      </c>
      <c r="Q249" s="61">
        <f>+'Desmonte Infr. financiada'!Q249+'Inversión 1 financiada'!Q249+VÚ!Q249+'Desmonte Infr. IAP'!Q249+'TOTAL INVERSION IAP'!Q249+'VÚ IAP'!Q249+P249</f>
        <v>2365</v>
      </c>
      <c r="R249" s="61">
        <f>+'Desmonte Infr. financiada'!R249+'Inversión 1 financiada'!R249+VÚ!R249+'Desmonte Infr. IAP'!R249+'TOTAL INVERSION IAP'!R249+'VÚ IAP'!R249+Q249</f>
        <v>2365</v>
      </c>
      <c r="S249" s="61">
        <f>+'Desmonte Infr. financiada'!S249+'Inversión 1 financiada'!S249+VÚ!S249+'Desmonte Infr. IAP'!S249+'TOTAL INVERSION IAP'!S249+'VÚ IAP'!S249+R249</f>
        <v>2365</v>
      </c>
      <c r="T249" s="61">
        <f>+'Desmonte Infr. financiada'!T249+'Inversión 1 financiada'!T249+VÚ!T249+'Desmonte Infr. IAP'!T249+'TOTAL INVERSION IAP'!T249+'VÚ IAP'!T249+S249</f>
        <v>2365</v>
      </c>
      <c r="U249" s="61">
        <f>+'Desmonte Infr. financiada'!U249+'Inversión 1 financiada'!U249+VÚ!U249+'Desmonte Infr. IAP'!U249+'TOTAL INVERSION IAP'!U249+'VÚ IAP'!U249+T249</f>
        <v>2365</v>
      </c>
      <c r="V249" s="61">
        <f>+'Desmonte Infr. financiada'!V249+'Inversión 1 financiada'!V249+VÚ!V249+'Desmonte Infr. IAP'!V249+'TOTAL INVERSION IAP'!V249+'VÚ IAP'!V249+U249</f>
        <v>2365</v>
      </c>
      <c r="W249" s="61">
        <f>+'Desmonte Infr. financiada'!W249+'Inversión 1 financiada'!W249+VÚ!W249+'Desmonte Infr. IAP'!W249+'TOTAL INVERSION IAP'!W249+'VÚ IAP'!W249+V249</f>
        <v>2365</v>
      </c>
      <c r="X249" s="61">
        <f>+'Desmonte Infr. financiada'!X249+'Inversión 1 financiada'!X249+VÚ!X249+'Desmonte Infr. IAP'!X249+'TOTAL INVERSION IAP'!X249+'VÚ IAP'!X249+W249</f>
        <v>2365</v>
      </c>
      <c r="Y249" s="61">
        <f>+'Desmonte Infr. financiada'!Y249+'Inversión 1 financiada'!Y249+VÚ!Y249+'Desmonte Infr. IAP'!Y249+'TOTAL INVERSION IAP'!Y249+'VÚ IAP'!Y249+X249</f>
        <v>2365</v>
      </c>
      <c r="Z249" s="61">
        <f>+'Desmonte Infr. financiada'!Z249+'Inversión 1 financiada'!Z249+VÚ!Z249+'Desmonte Infr. IAP'!Z249+'TOTAL INVERSION IAP'!Z249+'VÚ IAP'!Z249+Y249</f>
        <v>2365</v>
      </c>
      <c r="AA249" s="61">
        <f>+'Desmonte Infr. financiada'!AA249+'Inversión 1 financiada'!AA249+VÚ!AA249+'Desmonte Infr. IAP'!AA249+'TOTAL INVERSION IAP'!AA249+'VÚ IAP'!AA249+Z249</f>
        <v>2365</v>
      </c>
      <c r="AB249" s="61">
        <f>+'Desmonte Infr. financiada'!AB249+'Inversión 1 financiada'!AB249+VÚ!AB249+'Desmonte Infr. IAP'!AB249+'TOTAL INVERSION IAP'!AB249+'VÚ IAP'!AB249+AA249</f>
        <v>2365</v>
      </c>
      <c r="AC249" s="61">
        <f>+'Desmonte Infr. financiada'!AC249+'Inversión 1 financiada'!AC249+VÚ!AC249+'Desmonte Infr. IAP'!AC249+'TOTAL INVERSION IAP'!AC249+'VÚ IAP'!AC249+AB249</f>
        <v>2365</v>
      </c>
      <c r="AD249" s="61">
        <f>+'Desmonte Infr. financiada'!AD249+'Inversión 1 financiada'!AD249+VÚ!AD249+'Desmonte Infr. IAP'!AD249+'TOTAL INVERSION IAP'!AD249+'VÚ IAP'!AD249+AC249</f>
        <v>2365</v>
      </c>
      <c r="AE249" s="61">
        <f>+'Desmonte Infr. financiada'!AE249+'Inversión 1 financiada'!AE249+VÚ!AE249+'Desmonte Infr. IAP'!AE249+'TOTAL INVERSION IAP'!AE249+'VÚ IAP'!AE249+AD249</f>
        <v>2365</v>
      </c>
      <c r="AF249" s="61">
        <f>+'Desmonte Infr. financiada'!AF249+'Inversión 1 financiada'!AF249+VÚ!AF249+'Desmonte Infr. IAP'!AF249+'TOTAL INVERSION IAP'!AF249+'VÚ IAP'!AF249+AE249</f>
        <v>2365</v>
      </c>
      <c r="AG249" s="61">
        <f>+'Desmonte Infr. financiada'!AG249+'Inversión 1 financiada'!AG249+VÚ!AG249+'Desmonte Infr. IAP'!AG249+'TOTAL INVERSION IAP'!AG249+'VÚ IAP'!AG249+AF249</f>
        <v>2365</v>
      </c>
      <c r="AH249" s="61">
        <f>+'Desmonte Infr. financiada'!AH249+'Inversión 1 financiada'!AH249+VÚ!AH249+'Desmonte Infr. IAP'!AH249+'TOTAL INVERSION IAP'!AH249+'VÚ IAP'!AH249+AG249</f>
        <v>2365</v>
      </c>
      <c r="AI249" s="61">
        <f>+'Desmonte Infr. financiada'!AI249+'Inversión 1 financiada'!AI249+VÚ!AI249+'Desmonte Infr. IAP'!AI249+'TOTAL INVERSION IAP'!AI249+'VÚ IAP'!AI249+AH249</f>
        <v>2365</v>
      </c>
      <c r="AJ249" s="61">
        <f>+'Desmonte Infr. financiada'!AJ249+'Inversión 1 financiada'!AJ249+VÚ!AJ249+'Desmonte Infr. IAP'!AJ249+'TOTAL INVERSION IAP'!AJ249+'VÚ IAP'!AJ249+AI249</f>
        <v>2365</v>
      </c>
      <c r="AK249" s="61">
        <f>+'Desmonte Infr. financiada'!AK249+'Inversión 1 financiada'!AK249+VÚ!AK249+'Desmonte Infr. IAP'!AK249+'TOTAL INVERSION IAP'!AK249+'VÚ IAP'!AK249+AJ249</f>
        <v>2365</v>
      </c>
    </row>
    <row r="250" spans="2:37" hidden="1" x14ac:dyDescent="0.25">
      <c r="B250" s="469" t="s">
        <v>646</v>
      </c>
      <c r="C250" s="62" t="str">
        <f>+VLOOKUP(B250,'resumen UCAP'!$A$5:$O$329,2,0)</f>
        <v>Poste embonado de 8 metros</v>
      </c>
      <c r="D250" s="63"/>
      <c r="E250" s="63" t="str">
        <f>+VLOOKUP(B250,'resumen UCAP'!$A$5:$O$329,3,0)</f>
        <v>Un</v>
      </c>
      <c r="F250" s="64">
        <f>+VLOOKUP(B250,'resumen UCAP'!$A$5:$O$329,15,0)</f>
        <v>1684204.7473162676</v>
      </c>
      <c r="G250" s="61">
        <v>1211</v>
      </c>
      <c r="H250" s="61">
        <f>+'Desmonte Infr. financiada'!H250+'Inversión 1 financiada'!H250+VÚ!H250+'Desmonte Infr. IAP'!H250+'TOTAL INVERSION IAP'!H250+'VÚ IAP'!H250+G250</f>
        <v>1211</v>
      </c>
      <c r="I250" s="475">
        <f>+'Desmonte Infr. financiada'!I250+'Inversión 1 financiada'!I250+VÚ!I250+'Desmonte Infr. IAP'!I250+'TOTAL INVERSION IAP'!I250+'VÚ IAP'!I250+H250</f>
        <v>1211</v>
      </c>
      <c r="J250" s="61">
        <f>+'Desmonte Infr. financiada'!J250+'Inversión 1 financiada'!J250+VÚ!J250+'Desmonte Infr. IAP'!J250+'TOTAL INVERSION IAP'!J250+'VÚ IAP'!J250+I250</f>
        <v>1211</v>
      </c>
      <c r="K250" s="61">
        <f>+'Desmonte Infr. financiada'!K250+'Inversión 1 financiada'!K250+VÚ!K250+'Desmonte Infr. IAP'!K250+'TOTAL INVERSION IAP'!K250+'VÚ IAP'!K250+J250</f>
        <v>1211</v>
      </c>
      <c r="L250" s="61">
        <f>+'Desmonte Infr. financiada'!L250+'Inversión 1 financiada'!L250+VÚ!L250+'Desmonte Infr. IAP'!L250+'TOTAL INVERSION IAP'!L250+'VÚ IAP'!L250+K250</f>
        <v>1211</v>
      </c>
      <c r="M250" s="61">
        <f>+'Desmonte Infr. financiada'!M250+'Inversión 1 financiada'!M250+VÚ!M250+'Desmonte Infr. IAP'!M250+'TOTAL INVERSION IAP'!M250+'VÚ IAP'!M250+L250</f>
        <v>1211</v>
      </c>
      <c r="N250" s="61">
        <f>+'Desmonte Infr. financiada'!N250+'Inversión 1 financiada'!N250+VÚ!N250+'Desmonte Infr. IAP'!N250+'TOTAL INVERSION IAP'!N250+'VÚ IAP'!N250+M250</f>
        <v>1211</v>
      </c>
      <c r="O250" s="61">
        <f>+'Desmonte Infr. financiada'!O250+'Inversión 1 financiada'!O250+VÚ!O250+'Desmonte Infr. IAP'!O250+'TOTAL INVERSION IAP'!O250+'VÚ IAP'!O250+N250</f>
        <v>1211</v>
      </c>
      <c r="P250" s="61">
        <f>+'Desmonte Infr. financiada'!P250+'Inversión 1 financiada'!P250+VÚ!P250+'Desmonte Infr. IAP'!P250+'TOTAL INVERSION IAP'!P250+'VÚ IAP'!P250+O250</f>
        <v>1211</v>
      </c>
      <c r="Q250" s="61">
        <f>+'Desmonte Infr. financiada'!Q250+'Inversión 1 financiada'!Q250+VÚ!Q250+'Desmonte Infr. IAP'!Q250+'TOTAL INVERSION IAP'!Q250+'VÚ IAP'!Q250+P250</f>
        <v>1211</v>
      </c>
      <c r="R250" s="61">
        <f>+'Desmonte Infr. financiada'!R250+'Inversión 1 financiada'!R250+VÚ!R250+'Desmonte Infr. IAP'!R250+'TOTAL INVERSION IAP'!R250+'VÚ IAP'!R250+Q250</f>
        <v>1211</v>
      </c>
      <c r="S250" s="61">
        <f>+'Desmonte Infr. financiada'!S250+'Inversión 1 financiada'!S250+VÚ!S250+'Desmonte Infr. IAP'!S250+'TOTAL INVERSION IAP'!S250+'VÚ IAP'!S250+R250</f>
        <v>1211</v>
      </c>
      <c r="T250" s="61">
        <f>+'Desmonte Infr. financiada'!T250+'Inversión 1 financiada'!T250+VÚ!T250+'Desmonte Infr. IAP'!T250+'TOTAL INVERSION IAP'!T250+'VÚ IAP'!T250+S250</f>
        <v>1211</v>
      </c>
      <c r="U250" s="61">
        <f>+'Desmonte Infr. financiada'!U250+'Inversión 1 financiada'!U250+VÚ!U250+'Desmonte Infr. IAP'!U250+'TOTAL INVERSION IAP'!U250+'VÚ IAP'!U250+T250</f>
        <v>1211</v>
      </c>
      <c r="V250" s="61">
        <f>+'Desmonte Infr. financiada'!V250+'Inversión 1 financiada'!V250+VÚ!V250+'Desmonte Infr. IAP'!V250+'TOTAL INVERSION IAP'!V250+'VÚ IAP'!V250+U250</f>
        <v>1211</v>
      </c>
      <c r="W250" s="61">
        <f>+'Desmonte Infr. financiada'!W250+'Inversión 1 financiada'!W250+VÚ!W250+'Desmonte Infr. IAP'!W250+'TOTAL INVERSION IAP'!W250+'VÚ IAP'!W250+V250</f>
        <v>1211</v>
      </c>
      <c r="X250" s="61">
        <f>+'Desmonte Infr. financiada'!X250+'Inversión 1 financiada'!X250+VÚ!X250+'Desmonte Infr. IAP'!X250+'TOTAL INVERSION IAP'!X250+'VÚ IAP'!X250+W250</f>
        <v>1211</v>
      </c>
      <c r="Y250" s="61">
        <f>+'Desmonte Infr. financiada'!Y250+'Inversión 1 financiada'!Y250+VÚ!Y250+'Desmonte Infr. IAP'!Y250+'TOTAL INVERSION IAP'!Y250+'VÚ IAP'!Y250+X250</f>
        <v>1211</v>
      </c>
      <c r="Z250" s="61">
        <f>+'Desmonte Infr. financiada'!Z250+'Inversión 1 financiada'!Z250+VÚ!Z250+'Desmonte Infr. IAP'!Z250+'TOTAL INVERSION IAP'!Z250+'VÚ IAP'!Z250+Y250</f>
        <v>1211</v>
      </c>
      <c r="AA250" s="61">
        <f>+'Desmonte Infr. financiada'!AA250+'Inversión 1 financiada'!AA250+VÚ!AA250+'Desmonte Infr. IAP'!AA250+'TOTAL INVERSION IAP'!AA250+'VÚ IAP'!AA250+Z250</f>
        <v>1211</v>
      </c>
      <c r="AB250" s="61">
        <f>+'Desmonte Infr. financiada'!AB250+'Inversión 1 financiada'!AB250+VÚ!AB250+'Desmonte Infr. IAP'!AB250+'TOTAL INVERSION IAP'!AB250+'VÚ IAP'!AB250+AA250</f>
        <v>1211</v>
      </c>
      <c r="AC250" s="61">
        <f>+'Desmonte Infr. financiada'!AC250+'Inversión 1 financiada'!AC250+VÚ!AC250+'Desmonte Infr. IAP'!AC250+'TOTAL INVERSION IAP'!AC250+'VÚ IAP'!AC250+AB250</f>
        <v>1211</v>
      </c>
      <c r="AD250" s="61">
        <f>+'Desmonte Infr. financiada'!AD250+'Inversión 1 financiada'!AD250+VÚ!AD250+'Desmonte Infr. IAP'!AD250+'TOTAL INVERSION IAP'!AD250+'VÚ IAP'!AD250+AC250</f>
        <v>1211</v>
      </c>
      <c r="AE250" s="61">
        <f>+'Desmonte Infr. financiada'!AE250+'Inversión 1 financiada'!AE250+VÚ!AE250+'Desmonte Infr. IAP'!AE250+'TOTAL INVERSION IAP'!AE250+'VÚ IAP'!AE250+AD250</f>
        <v>1211</v>
      </c>
      <c r="AF250" s="61">
        <f>+'Desmonte Infr. financiada'!AF250+'Inversión 1 financiada'!AF250+VÚ!AF250+'Desmonte Infr. IAP'!AF250+'TOTAL INVERSION IAP'!AF250+'VÚ IAP'!AF250+AE250</f>
        <v>1211</v>
      </c>
      <c r="AG250" s="61">
        <f>+'Desmonte Infr. financiada'!AG250+'Inversión 1 financiada'!AG250+VÚ!AG250+'Desmonte Infr. IAP'!AG250+'TOTAL INVERSION IAP'!AG250+'VÚ IAP'!AG250+AF250</f>
        <v>1211</v>
      </c>
      <c r="AH250" s="61">
        <f>+'Desmonte Infr. financiada'!AH250+'Inversión 1 financiada'!AH250+VÚ!AH250+'Desmonte Infr. IAP'!AH250+'TOTAL INVERSION IAP'!AH250+'VÚ IAP'!AH250+AG250</f>
        <v>1211</v>
      </c>
      <c r="AI250" s="61">
        <f>+'Desmonte Infr. financiada'!AI250+'Inversión 1 financiada'!AI250+VÚ!AI250+'Desmonte Infr. IAP'!AI250+'TOTAL INVERSION IAP'!AI250+'VÚ IAP'!AI250+AH250</f>
        <v>1211</v>
      </c>
      <c r="AJ250" s="61">
        <f>+'Desmonte Infr. financiada'!AJ250+'Inversión 1 financiada'!AJ250+VÚ!AJ250+'Desmonte Infr. IAP'!AJ250+'TOTAL INVERSION IAP'!AJ250+'VÚ IAP'!AJ250+AI250</f>
        <v>1211</v>
      </c>
      <c r="AK250" s="61">
        <f>+'Desmonte Infr. financiada'!AK250+'Inversión 1 financiada'!AK250+VÚ!AK250+'Desmonte Infr. IAP'!AK250+'TOTAL INVERSION IAP'!AK250+'VÚ IAP'!AK250+AJ250</f>
        <v>1211</v>
      </c>
    </row>
    <row r="251" spans="2:37" hidden="1" x14ac:dyDescent="0.25">
      <c r="B251" s="469" t="s">
        <v>647</v>
      </c>
      <c r="C251" s="62" t="str">
        <f>+VLOOKUP(B251,'resumen UCAP'!$A$5:$O$329,2,0)</f>
        <v>Poste metalico 10,8 metros</v>
      </c>
      <c r="D251" s="63"/>
      <c r="E251" s="63" t="str">
        <f>+VLOOKUP(B251,'resumen UCAP'!$A$5:$O$329,3,0)</f>
        <v>Un</v>
      </c>
      <c r="F251" s="64">
        <f>+VLOOKUP(B251,'resumen UCAP'!$A$5:$O$329,15,0)</f>
        <v>2222955.623267347</v>
      </c>
      <c r="G251" s="61">
        <v>505</v>
      </c>
      <c r="H251" s="61">
        <f>+'Desmonte Infr. financiada'!H251+'Inversión 1 financiada'!H251+VÚ!H251+'Desmonte Infr. IAP'!H251+'TOTAL INVERSION IAP'!H251+'VÚ IAP'!H251+G251</f>
        <v>505</v>
      </c>
      <c r="I251" s="475">
        <f>+'Desmonte Infr. financiada'!I251+'Inversión 1 financiada'!I251+VÚ!I251+'Desmonte Infr. IAP'!I251+'TOTAL INVERSION IAP'!I251+'VÚ IAP'!I251+H251</f>
        <v>505</v>
      </c>
      <c r="J251" s="61">
        <f>+'Desmonte Infr. financiada'!J251+'Inversión 1 financiada'!J251+VÚ!J251+'Desmonte Infr. IAP'!J251+'TOTAL INVERSION IAP'!J251+'VÚ IAP'!J251+I251</f>
        <v>505</v>
      </c>
      <c r="K251" s="61">
        <f>+'Desmonte Infr. financiada'!K251+'Inversión 1 financiada'!K251+VÚ!K251+'Desmonte Infr. IAP'!K251+'TOTAL INVERSION IAP'!K251+'VÚ IAP'!K251+J251</f>
        <v>505</v>
      </c>
      <c r="L251" s="61">
        <f>+'Desmonte Infr. financiada'!L251+'Inversión 1 financiada'!L251+VÚ!L251+'Desmonte Infr. IAP'!L251+'TOTAL INVERSION IAP'!L251+'VÚ IAP'!L251+K251</f>
        <v>505</v>
      </c>
      <c r="M251" s="61">
        <f>+'Desmonte Infr. financiada'!M251+'Inversión 1 financiada'!M251+VÚ!M251+'Desmonte Infr. IAP'!M251+'TOTAL INVERSION IAP'!M251+'VÚ IAP'!M251+L251</f>
        <v>505</v>
      </c>
      <c r="N251" s="61">
        <f>+'Desmonte Infr. financiada'!N251+'Inversión 1 financiada'!N251+VÚ!N251+'Desmonte Infr. IAP'!N251+'TOTAL INVERSION IAP'!N251+'VÚ IAP'!N251+M251</f>
        <v>505</v>
      </c>
      <c r="O251" s="61">
        <f>+'Desmonte Infr. financiada'!O251+'Inversión 1 financiada'!O251+VÚ!O251+'Desmonte Infr. IAP'!O251+'TOTAL INVERSION IAP'!O251+'VÚ IAP'!O251+N251</f>
        <v>505</v>
      </c>
      <c r="P251" s="61">
        <f>+'Desmonte Infr. financiada'!P251+'Inversión 1 financiada'!P251+VÚ!P251+'Desmonte Infr. IAP'!P251+'TOTAL INVERSION IAP'!P251+'VÚ IAP'!P251+O251</f>
        <v>505</v>
      </c>
      <c r="Q251" s="61">
        <f>+'Desmonte Infr. financiada'!Q251+'Inversión 1 financiada'!Q251+VÚ!Q251+'Desmonte Infr. IAP'!Q251+'TOTAL INVERSION IAP'!Q251+'VÚ IAP'!Q251+P251</f>
        <v>505</v>
      </c>
      <c r="R251" s="61">
        <f>+'Desmonte Infr. financiada'!R251+'Inversión 1 financiada'!R251+VÚ!R251+'Desmonte Infr. IAP'!R251+'TOTAL INVERSION IAP'!R251+'VÚ IAP'!R251+Q251</f>
        <v>505</v>
      </c>
      <c r="S251" s="61">
        <f>+'Desmonte Infr. financiada'!S251+'Inversión 1 financiada'!S251+VÚ!S251+'Desmonte Infr. IAP'!S251+'TOTAL INVERSION IAP'!S251+'VÚ IAP'!S251+R251</f>
        <v>505</v>
      </c>
      <c r="T251" s="61">
        <f>+'Desmonte Infr. financiada'!T251+'Inversión 1 financiada'!T251+VÚ!T251+'Desmonte Infr. IAP'!T251+'TOTAL INVERSION IAP'!T251+'VÚ IAP'!T251+S251</f>
        <v>505</v>
      </c>
      <c r="U251" s="61">
        <f>+'Desmonte Infr. financiada'!U251+'Inversión 1 financiada'!U251+VÚ!U251+'Desmonte Infr. IAP'!U251+'TOTAL INVERSION IAP'!U251+'VÚ IAP'!U251+T251</f>
        <v>505</v>
      </c>
      <c r="V251" s="61">
        <f>+'Desmonte Infr. financiada'!V251+'Inversión 1 financiada'!V251+VÚ!V251+'Desmonte Infr. IAP'!V251+'TOTAL INVERSION IAP'!V251+'VÚ IAP'!V251+U251</f>
        <v>505</v>
      </c>
      <c r="W251" s="61">
        <f>+'Desmonte Infr. financiada'!W251+'Inversión 1 financiada'!W251+VÚ!W251+'Desmonte Infr. IAP'!W251+'TOTAL INVERSION IAP'!W251+'VÚ IAP'!W251+V251</f>
        <v>505</v>
      </c>
      <c r="X251" s="61">
        <f>+'Desmonte Infr. financiada'!X251+'Inversión 1 financiada'!X251+VÚ!X251+'Desmonte Infr. IAP'!X251+'TOTAL INVERSION IAP'!X251+'VÚ IAP'!X251+W251</f>
        <v>505</v>
      </c>
      <c r="Y251" s="61">
        <f>+'Desmonte Infr. financiada'!Y251+'Inversión 1 financiada'!Y251+VÚ!Y251+'Desmonte Infr. IAP'!Y251+'TOTAL INVERSION IAP'!Y251+'VÚ IAP'!Y251+X251</f>
        <v>505</v>
      </c>
      <c r="Z251" s="61">
        <f>+'Desmonte Infr. financiada'!Z251+'Inversión 1 financiada'!Z251+VÚ!Z251+'Desmonte Infr. IAP'!Z251+'TOTAL INVERSION IAP'!Z251+'VÚ IAP'!Z251+Y251</f>
        <v>505</v>
      </c>
      <c r="AA251" s="61">
        <f>+'Desmonte Infr. financiada'!AA251+'Inversión 1 financiada'!AA251+VÚ!AA251+'Desmonte Infr. IAP'!AA251+'TOTAL INVERSION IAP'!AA251+'VÚ IAP'!AA251+Z251</f>
        <v>505</v>
      </c>
      <c r="AB251" s="61">
        <f>+'Desmonte Infr. financiada'!AB251+'Inversión 1 financiada'!AB251+VÚ!AB251+'Desmonte Infr. IAP'!AB251+'TOTAL INVERSION IAP'!AB251+'VÚ IAP'!AB251+AA251</f>
        <v>505</v>
      </c>
      <c r="AC251" s="61">
        <f>+'Desmonte Infr. financiada'!AC251+'Inversión 1 financiada'!AC251+VÚ!AC251+'Desmonte Infr. IAP'!AC251+'TOTAL INVERSION IAP'!AC251+'VÚ IAP'!AC251+AB251</f>
        <v>505</v>
      </c>
      <c r="AD251" s="61">
        <f>+'Desmonte Infr. financiada'!AD251+'Inversión 1 financiada'!AD251+VÚ!AD251+'Desmonte Infr. IAP'!AD251+'TOTAL INVERSION IAP'!AD251+'VÚ IAP'!AD251+AC251</f>
        <v>505</v>
      </c>
      <c r="AE251" s="61">
        <f>+'Desmonte Infr. financiada'!AE251+'Inversión 1 financiada'!AE251+VÚ!AE251+'Desmonte Infr. IAP'!AE251+'TOTAL INVERSION IAP'!AE251+'VÚ IAP'!AE251+AD251</f>
        <v>505</v>
      </c>
      <c r="AF251" s="61">
        <f>+'Desmonte Infr. financiada'!AF251+'Inversión 1 financiada'!AF251+VÚ!AF251+'Desmonte Infr. IAP'!AF251+'TOTAL INVERSION IAP'!AF251+'VÚ IAP'!AF251+AE251</f>
        <v>505</v>
      </c>
      <c r="AG251" s="61">
        <f>+'Desmonte Infr. financiada'!AG251+'Inversión 1 financiada'!AG251+VÚ!AG251+'Desmonte Infr. IAP'!AG251+'TOTAL INVERSION IAP'!AG251+'VÚ IAP'!AG251+AF251</f>
        <v>505</v>
      </c>
      <c r="AH251" s="61">
        <f>+'Desmonte Infr. financiada'!AH251+'Inversión 1 financiada'!AH251+VÚ!AH251+'Desmonte Infr. IAP'!AH251+'TOTAL INVERSION IAP'!AH251+'VÚ IAP'!AH251+AG251</f>
        <v>505</v>
      </c>
      <c r="AI251" s="61">
        <f>+'Desmonte Infr. financiada'!AI251+'Inversión 1 financiada'!AI251+VÚ!AI251+'Desmonte Infr. IAP'!AI251+'TOTAL INVERSION IAP'!AI251+'VÚ IAP'!AI251+AH251</f>
        <v>505</v>
      </c>
      <c r="AJ251" s="61">
        <f>+'Desmonte Infr. financiada'!AJ251+'Inversión 1 financiada'!AJ251+VÚ!AJ251+'Desmonte Infr. IAP'!AJ251+'TOTAL INVERSION IAP'!AJ251+'VÚ IAP'!AJ251+AI251</f>
        <v>505</v>
      </c>
      <c r="AK251" s="61">
        <f>+'Desmonte Infr. financiada'!AK251+'Inversión 1 financiada'!AK251+VÚ!AK251+'Desmonte Infr. IAP'!AK251+'TOTAL INVERSION IAP'!AK251+'VÚ IAP'!AK251+AJ251</f>
        <v>505</v>
      </c>
    </row>
    <row r="252" spans="2:37" hidden="1" x14ac:dyDescent="0.25">
      <c r="B252" s="469" t="s">
        <v>648</v>
      </c>
      <c r="C252" s="62" t="str">
        <f>+VLOOKUP(B252,'resumen UCAP'!$A$5:$O$329,2,0)</f>
        <v>Poste metalico 12 mts BD</v>
      </c>
      <c r="D252" s="63"/>
      <c r="E252" s="63" t="str">
        <f>+VLOOKUP(B252,'resumen UCAP'!$A$5:$O$329,3,0)</f>
        <v>Un</v>
      </c>
      <c r="F252" s="64">
        <f>+VLOOKUP(B252,'resumen UCAP'!$A$5:$O$329,15,0)</f>
        <v>2383493.2042041761</v>
      </c>
      <c r="G252" s="61">
        <v>666</v>
      </c>
      <c r="H252" s="61">
        <f>+'Desmonte Infr. financiada'!H252+'Inversión 1 financiada'!H252+VÚ!H252+'Desmonte Infr. IAP'!H252+'TOTAL INVERSION IAP'!H252+'VÚ IAP'!H252+G252</f>
        <v>666</v>
      </c>
      <c r="I252" s="475">
        <f>+'Desmonte Infr. financiada'!I252+'Inversión 1 financiada'!I252+VÚ!I252+'Desmonte Infr. IAP'!I252+'TOTAL INVERSION IAP'!I252+'VÚ IAP'!I252+H252</f>
        <v>666</v>
      </c>
      <c r="J252" s="61">
        <f>+'Desmonte Infr. financiada'!J252+'Inversión 1 financiada'!J252+VÚ!J252+'Desmonte Infr. IAP'!J252+'TOTAL INVERSION IAP'!J252+'VÚ IAP'!J252+I252</f>
        <v>666</v>
      </c>
      <c r="K252" s="61">
        <f>+'Desmonte Infr. financiada'!K252+'Inversión 1 financiada'!K252+VÚ!K252+'Desmonte Infr. IAP'!K252+'TOTAL INVERSION IAP'!K252+'VÚ IAP'!K252+J252</f>
        <v>666</v>
      </c>
      <c r="L252" s="61">
        <f>+'Desmonte Infr. financiada'!L252+'Inversión 1 financiada'!L252+VÚ!L252+'Desmonte Infr. IAP'!L252+'TOTAL INVERSION IAP'!L252+'VÚ IAP'!L252+K252</f>
        <v>666</v>
      </c>
      <c r="M252" s="61">
        <f>+'Desmonte Infr. financiada'!M252+'Inversión 1 financiada'!M252+VÚ!M252+'Desmonte Infr. IAP'!M252+'TOTAL INVERSION IAP'!M252+'VÚ IAP'!M252+L252</f>
        <v>666</v>
      </c>
      <c r="N252" s="61">
        <f>+'Desmonte Infr. financiada'!N252+'Inversión 1 financiada'!N252+VÚ!N252+'Desmonte Infr. IAP'!N252+'TOTAL INVERSION IAP'!N252+'VÚ IAP'!N252+M252</f>
        <v>666</v>
      </c>
      <c r="O252" s="61">
        <f>+'Desmonte Infr. financiada'!O252+'Inversión 1 financiada'!O252+VÚ!O252+'Desmonte Infr. IAP'!O252+'TOTAL INVERSION IAP'!O252+'VÚ IAP'!O252+N252</f>
        <v>666</v>
      </c>
      <c r="P252" s="61">
        <f>+'Desmonte Infr. financiada'!P252+'Inversión 1 financiada'!P252+VÚ!P252+'Desmonte Infr. IAP'!P252+'TOTAL INVERSION IAP'!P252+'VÚ IAP'!P252+O252</f>
        <v>666</v>
      </c>
      <c r="Q252" s="61">
        <f>+'Desmonte Infr. financiada'!Q252+'Inversión 1 financiada'!Q252+VÚ!Q252+'Desmonte Infr. IAP'!Q252+'TOTAL INVERSION IAP'!Q252+'VÚ IAP'!Q252+P252</f>
        <v>666</v>
      </c>
      <c r="R252" s="61">
        <f>+'Desmonte Infr. financiada'!R252+'Inversión 1 financiada'!R252+VÚ!R252+'Desmonte Infr. IAP'!R252+'TOTAL INVERSION IAP'!R252+'VÚ IAP'!R252+Q252</f>
        <v>666</v>
      </c>
      <c r="S252" s="61">
        <f>+'Desmonte Infr. financiada'!S252+'Inversión 1 financiada'!S252+VÚ!S252+'Desmonte Infr. IAP'!S252+'TOTAL INVERSION IAP'!S252+'VÚ IAP'!S252+R252</f>
        <v>666</v>
      </c>
      <c r="T252" s="61">
        <f>+'Desmonte Infr. financiada'!T252+'Inversión 1 financiada'!T252+VÚ!T252+'Desmonte Infr. IAP'!T252+'TOTAL INVERSION IAP'!T252+'VÚ IAP'!T252+S252</f>
        <v>666</v>
      </c>
      <c r="U252" s="61">
        <f>+'Desmonte Infr. financiada'!U252+'Inversión 1 financiada'!U252+VÚ!U252+'Desmonte Infr. IAP'!U252+'TOTAL INVERSION IAP'!U252+'VÚ IAP'!U252+T252</f>
        <v>666</v>
      </c>
      <c r="V252" s="61">
        <f>+'Desmonte Infr. financiada'!V252+'Inversión 1 financiada'!V252+VÚ!V252+'Desmonte Infr. IAP'!V252+'TOTAL INVERSION IAP'!V252+'VÚ IAP'!V252+U252</f>
        <v>666</v>
      </c>
      <c r="W252" s="61">
        <f>+'Desmonte Infr. financiada'!W252+'Inversión 1 financiada'!W252+VÚ!W252+'Desmonte Infr. IAP'!W252+'TOTAL INVERSION IAP'!W252+'VÚ IAP'!W252+V252</f>
        <v>666</v>
      </c>
      <c r="X252" s="61">
        <f>+'Desmonte Infr. financiada'!X252+'Inversión 1 financiada'!X252+VÚ!X252+'Desmonte Infr. IAP'!X252+'TOTAL INVERSION IAP'!X252+'VÚ IAP'!X252+W252</f>
        <v>666</v>
      </c>
      <c r="Y252" s="61">
        <f>+'Desmonte Infr. financiada'!Y252+'Inversión 1 financiada'!Y252+VÚ!Y252+'Desmonte Infr. IAP'!Y252+'TOTAL INVERSION IAP'!Y252+'VÚ IAP'!Y252+X252</f>
        <v>666</v>
      </c>
      <c r="Z252" s="61">
        <f>+'Desmonte Infr. financiada'!Z252+'Inversión 1 financiada'!Z252+VÚ!Z252+'Desmonte Infr. IAP'!Z252+'TOTAL INVERSION IAP'!Z252+'VÚ IAP'!Z252+Y252</f>
        <v>666</v>
      </c>
      <c r="AA252" s="61">
        <f>+'Desmonte Infr. financiada'!AA252+'Inversión 1 financiada'!AA252+VÚ!AA252+'Desmonte Infr. IAP'!AA252+'TOTAL INVERSION IAP'!AA252+'VÚ IAP'!AA252+Z252</f>
        <v>666</v>
      </c>
      <c r="AB252" s="61">
        <f>+'Desmonte Infr. financiada'!AB252+'Inversión 1 financiada'!AB252+VÚ!AB252+'Desmonte Infr. IAP'!AB252+'TOTAL INVERSION IAP'!AB252+'VÚ IAP'!AB252+AA252</f>
        <v>666</v>
      </c>
      <c r="AC252" s="61">
        <f>+'Desmonte Infr. financiada'!AC252+'Inversión 1 financiada'!AC252+VÚ!AC252+'Desmonte Infr. IAP'!AC252+'TOTAL INVERSION IAP'!AC252+'VÚ IAP'!AC252+AB252</f>
        <v>666</v>
      </c>
      <c r="AD252" s="61">
        <f>+'Desmonte Infr. financiada'!AD252+'Inversión 1 financiada'!AD252+VÚ!AD252+'Desmonte Infr. IAP'!AD252+'TOTAL INVERSION IAP'!AD252+'VÚ IAP'!AD252+AC252</f>
        <v>666</v>
      </c>
      <c r="AE252" s="61">
        <f>+'Desmonte Infr. financiada'!AE252+'Inversión 1 financiada'!AE252+VÚ!AE252+'Desmonte Infr. IAP'!AE252+'TOTAL INVERSION IAP'!AE252+'VÚ IAP'!AE252+AD252</f>
        <v>666</v>
      </c>
      <c r="AF252" s="61">
        <f>+'Desmonte Infr. financiada'!AF252+'Inversión 1 financiada'!AF252+VÚ!AF252+'Desmonte Infr. IAP'!AF252+'TOTAL INVERSION IAP'!AF252+'VÚ IAP'!AF252+AE252</f>
        <v>666</v>
      </c>
      <c r="AG252" s="61">
        <f>+'Desmonte Infr. financiada'!AG252+'Inversión 1 financiada'!AG252+VÚ!AG252+'Desmonte Infr. IAP'!AG252+'TOTAL INVERSION IAP'!AG252+'VÚ IAP'!AG252+AF252</f>
        <v>666</v>
      </c>
      <c r="AH252" s="61">
        <f>+'Desmonte Infr. financiada'!AH252+'Inversión 1 financiada'!AH252+VÚ!AH252+'Desmonte Infr. IAP'!AH252+'TOTAL INVERSION IAP'!AH252+'VÚ IAP'!AH252+AG252</f>
        <v>666</v>
      </c>
      <c r="AI252" s="61">
        <f>+'Desmonte Infr. financiada'!AI252+'Inversión 1 financiada'!AI252+VÚ!AI252+'Desmonte Infr. IAP'!AI252+'TOTAL INVERSION IAP'!AI252+'VÚ IAP'!AI252+AH252</f>
        <v>666</v>
      </c>
      <c r="AJ252" s="61">
        <f>+'Desmonte Infr. financiada'!AJ252+'Inversión 1 financiada'!AJ252+VÚ!AJ252+'Desmonte Infr. IAP'!AJ252+'TOTAL INVERSION IAP'!AJ252+'VÚ IAP'!AJ252+AI252</f>
        <v>666</v>
      </c>
      <c r="AK252" s="61">
        <f>+'Desmonte Infr. financiada'!AK252+'Inversión 1 financiada'!AK252+VÚ!AK252+'Desmonte Infr. IAP'!AK252+'TOTAL INVERSION IAP'!AK252+'VÚ IAP'!AK252+AJ252</f>
        <v>666</v>
      </c>
    </row>
    <row r="253" spans="2:37" hidden="1" x14ac:dyDescent="0.25">
      <c r="B253" s="469" t="s">
        <v>649</v>
      </c>
      <c r="C253" s="62" t="str">
        <f>+VLOOKUP(B253,'resumen UCAP'!$A$5:$O$329,2,0)</f>
        <v>Poste metalico 12 mts BS</v>
      </c>
      <c r="D253" s="63"/>
      <c r="E253" s="63" t="str">
        <f>+VLOOKUP(B253,'resumen UCAP'!$A$5:$O$329,3,0)</f>
        <v>Un</v>
      </c>
      <c r="F253" s="64">
        <f>+VLOOKUP(B253,'resumen UCAP'!$A$5:$O$329,15,0)</f>
        <v>2288025.0235849121</v>
      </c>
      <c r="G253" s="61">
        <v>318</v>
      </c>
      <c r="H253" s="61">
        <f>+'Desmonte Infr. financiada'!H253+'Inversión 1 financiada'!H253+VÚ!H253+'Desmonte Infr. IAP'!H253+'TOTAL INVERSION IAP'!H253+'VÚ IAP'!H253+G253</f>
        <v>318</v>
      </c>
      <c r="I253" s="475">
        <f>+'Desmonte Infr. financiada'!I253+'Inversión 1 financiada'!I253+VÚ!I253+'Desmonte Infr. IAP'!I253+'TOTAL INVERSION IAP'!I253+'VÚ IAP'!I253+H253</f>
        <v>318</v>
      </c>
      <c r="J253" s="61">
        <f>+'Desmonte Infr. financiada'!J253+'Inversión 1 financiada'!J253+VÚ!J253+'Desmonte Infr. IAP'!J253+'TOTAL INVERSION IAP'!J253+'VÚ IAP'!J253+I253</f>
        <v>318</v>
      </c>
      <c r="K253" s="61">
        <f>+'Desmonte Infr. financiada'!K253+'Inversión 1 financiada'!K253+VÚ!K253+'Desmonte Infr. IAP'!K253+'TOTAL INVERSION IAP'!K253+'VÚ IAP'!K253+J253</f>
        <v>318</v>
      </c>
      <c r="L253" s="61">
        <f>+'Desmonte Infr. financiada'!L253+'Inversión 1 financiada'!L253+VÚ!L253+'Desmonte Infr. IAP'!L253+'TOTAL INVERSION IAP'!L253+'VÚ IAP'!L253+K253</f>
        <v>318</v>
      </c>
      <c r="M253" s="61">
        <f>+'Desmonte Infr. financiada'!M253+'Inversión 1 financiada'!M253+VÚ!M253+'Desmonte Infr. IAP'!M253+'TOTAL INVERSION IAP'!M253+'VÚ IAP'!M253+L253</f>
        <v>318</v>
      </c>
      <c r="N253" s="61">
        <f>+'Desmonte Infr. financiada'!N253+'Inversión 1 financiada'!N253+VÚ!N253+'Desmonte Infr. IAP'!N253+'TOTAL INVERSION IAP'!N253+'VÚ IAP'!N253+M253</f>
        <v>318</v>
      </c>
      <c r="O253" s="61">
        <f>+'Desmonte Infr. financiada'!O253+'Inversión 1 financiada'!O253+VÚ!O253+'Desmonte Infr. IAP'!O253+'TOTAL INVERSION IAP'!O253+'VÚ IAP'!O253+N253</f>
        <v>318</v>
      </c>
      <c r="P253" s="61">
        <f>+'Desmonte Infr. financiada'!P253+'Inversión 1 financiada'!P253+VÚ!P253+'Desmonte Infr. IAP'!P253+'TOTAL INVERSION IAP'!P253+'VÚ IAP'!P253+O253</f>
        <v>318</v>
      </c>
      <c r="Q253" s="61">
        <f>+'Desmonte Infr. financiada'!Q253+'Inversión 1 financiada'!Q253+VÚ!Q253+'Desmonte Infr. IAP'!Q253+'TOTAL INVERSION IAP'!Q253+'VÚ IAP'!Q253+P253</f>
        <v>318</v>
      </c>
      <c r="R253" s="61">
        <f>+'Desmonte Infr. financiada'!R253+'Inversión 1 financiada'!R253+VÚ!R253+'Desmonte Infr. IAP'!R253+'TOTAL INVERSION IAP'!R253+'VÚ IAP'!R253+Q253</f>
        <v>318</v>
      </c>
      <c r="S253" s="61">
        <f>+'Desmonte Infr. financiada'!S253+'Inversión 1 financiada'!S253+VÚ!S253+'Desmonte Infr. IAP'!S253+'TOTAL INVERSION IAP'!S253+'VÚ IAP'!S253+R253</f>
        <v>318</v>
      </c>
      <c r="T253" s="61">
        <f>+'Desmonte Infr. financiada'!T253+'Inversión 1 financiada'!T253+VÚ!T253+'Desmonte Infr. IAP'!T253+'TOTAL INVERSION IAP'!T253+'VÚ IAP'!T253+S253</f>
        <v>318</v>
      </c>
      <c r="U253" s="61">
        <f>+'Desmonte Infr. financiada'!U253+'Inversión 1 financiada'!U253+VÚ!U253+'Desmonte Infr. IAP'!U253+'TOTAL INVERSION IAP'!U253+'VÚ IAP'!U253+T253</f>
        <v>318</v>
      </c>
      <c r="V253" s="61">
        <f>+'Desmonte Infr. financiada'!V253+'Inversión 1 financiada'!V253+VÚ!V253+'Desmonte Infr. IAP'!V253+'TOTAL INVERSION IAP'!V253+'VÚ IAP'!V253+U253</f>
        <v>318</v>
      </c>
      <c r="W253" s="61">
        <f>+'Desmonte Infr. financiada'!W253+'Inversión 1 financiada'!W253+VÚ!W253+'Desmonte Infr. IAP'!W253+'TOTAL INVERSION IAP'!W253+'VÚ IAP'!W253+V253</f>
        <v>318</v>
      </c>
      <c r="X253" s="61">
        <f>+'Desmonte Infr. financiada'!X253+'Inversión 1 financiada'!X253+VÚ!X253+'Desmonte Infr. IAP'!X253+'TOTAL INVERSION IAP'!X253+'VÚ IAP'!X253+W253</f>
        <v>318</v>
      </c>
      <c r="Y253" s="61">
        <f>+'Desmonte Infr. financiada'!Y253+'Inversión 1 financiada'!Y253+VÚ!Y253+'Desmonte Infr. IAP'!Y253+'TOTAL INVERSION IAP'!Y253+'VÚ IAP'!Y253+X253</f>
        <v>318</v>
      </c>
      <c r="Z253" s="61">
        <f>+'Desmonte Infr. financiada'!Z253+'Inversión 1 financiada'!Z253+VÚ!Z253+'Desmonte Infr. IAP'!Z253+'TOTAL INVERSION IAP'!Z253+'VÚ IAP'!Z253+Y253</f>
        <v>318</v>
      </c>
      <c r="AA253" s="61">
        <f>+'Desmonte Infr. financiada'!AA253+'Inversión 1 financiada'!AA253+VÚ!AA253+'Desmonte Infr. IAP'!AA253+'TOTAL INVERSION IAP'!AA253+'VÚ IAP'!AA253+Z253</f>
        <v>318</v>
      </c>
      <c r="AB253" s="61">
        <f>+'Desmonte Infr. financiada'!AB253+'Inversión 1 financiada'!AB253+VÚ!AB253+'Desmonte Infr. IAP'!AB253+'TOTAL INVERSION IAP'!AB253+'VÚ IAP'!AB253+AA253</f>
        <v>318</v>
      </c>
      <c r="AC253" s="61">
        <f>+'Desmonte Infr. financiada'!AC253+'Inversión 1 financiada'!AC253+VÚ!AC253+'Desmonte Infr. IAP'!AC253+'TOTAL INVERSION IAP'!AC253+'VÚ IAP'!AC253+AB253</f>
        <v>318</v>
      </c>
      <c r="AD253" s="61">
        <f>+'Desmonte Infr. financiada'!AD253+'Inversión 1 financiada'!AD253+VÚ!AD253+'Desmonte Infr. IAP'!AD253+'TOTAL INVERSION IAP'!AD253+'VÚ IAP'!AD253+AC253</f>
        <v>318</v>
      </c>
      <c r="AE253" s="61">
        <f>+'Desmonte Infr. financiada'!AE253+'Inversión 1 financiada'!AE253+VÚ!AE253+'Desmonte Infr. IAP'!AE253+'TOTAL INVERSION IAP'!AE253+'VÚ IAP'!AE253+AD253</f>
        <v>318</v>
      </c>
      <c r="AF253" s="61">
        <f>+'Desmonte Infr. financiada'!AF253+'Inversión 1 financiada'!AF253+VÚ!AF253+'Desmonte Infr. IAP'!AF253+'TOTAL INVERSION IAP'!AF253+'VÚ IAP'!AF253+AE253</f>
        <v>318</v>
      </c>
      <c r="AG253" s="61">
        <f>+'Desmonte Infr. financiada'!AG253+'Inversión 1 financiada'!AG253+VÚ!AG253+'Desmonte Infr. IAP'!AG253+'TOTAL INVERSION IAP'!AG253+'VÚ IAP'!AG253+AF253</f>
        <v>318</v>
      </c>
      <c r="AH253" s="61">
        <f>+'Desmonte Infr. financiada'!AH253+'Inversión 1 financiada'!AH253+VÚ!AH253+'Desmonte Infr. IAP'!AH253+'TOTAL INVERSION IAP'!AH253+'VÚ IAP'!AH253+AG253</f>
        <v>318</v>
      </c>
      <c r="AI253" s="61">
        <f>+'Desmonte Infr. financiada'!AI253+'Inversión 1 financiada'!AI253+VÚ!AI253+'Desmonte Infr. IAP'!AI253+'TOTAL INVERSION IAP'!AI253+'VÚ IAP'!AI253+AH253</f>
        <v>318</v>
      </c>
      <c r="AJ253" s="61">
        <f>+'Desmonte Infr. financiada'!AJ253+'Inversión 1 financiada'!AJ253+VÚ!AJ253+'Desmonte Infr. IAP'!AJ253+'TOTAL INVERSION IAP'!AJ253+'VÚ IAP'!AJ253+AI253</f>
        <v>318</v>
      </c>
      <c r="AK253" s="61">
        <f>+'Desmonte Infr. financiada'!AK253+'Inversión 1 financiada'!AK253+VÚ!AK253+'Desmonte Infr. IAP'!AK253+'TOTAL INVERSION IAP'!AK253+'VÚ IAP'!AK253+AJ253</f>
        <v>318</v>
      </c>
    </row>
    <row r="254" spans="2:37" hidden="1" x14ac:dyDescent="0.25">
      <c r="B254" s="469" t="s">
        <v>650</v>
      </c>
      <c r="C254" s="62" t="str">
        <f>+VLOOKUP(B254,'resumen UCAP'!$A$5:$O$329,2,0)</f>
        <v>Poste metalico 3 m</v>
      </c>
      <c r="D254" s="63"/>
      <c r="E254" s="63" t="str">
        <f>+VLOOKUP(B254,'resumen UCAP'!$A$5:$O$329,3,0)</f>
        <v>Un</v>
      </c>
      <c r="F254" s="64">
        <f>+VLOOKUP(B254,'resumen UCAP'!$A$5:$O$329,15,0)</f>
        <v>1268563.2666666666</v>
      </c>
      <c r="G254" s="61">
        <v>3</v>
      </c>
      <c r="H254" s="61">
        <f>+'Desmonte Infr. financiada'!H254+'Inversión 1 financiada'!H254+VÚ!H254+'Desmonte Infr. IAP'!H254+'TOTAL INVERSION IAP'!H254+'VÚ IAP'!H254+G254</f>
        <v>3</v>
      </c>
      <c r="I254" s="475">
        <f>+'Desmonte Infr. financiada'!I254+'Inversión 1 financiada'!I254+VÚ!I254+'Desmonte Infr. IAP'!I254+'TOTAL INVERSION IAP'!I254+'VÚ IAP'!I254+H254</f>
        <v>3</v>
      </c>
      <c r="J254" s="61">
        <f>+'Desmonte Infr. financiada'!J254+'Inversión 1 financiada'!J254+VÚ!J254+'Desmonte Infr. IAP'!J254+'TOTAL INVERSION IAP'!J254+'VÚ IAP'!J254+I254</f>
        <v>3</v>
      </c>
      <c r="K254" s="61">
        <f>+'Desmonte Infr. financiada'!K254+'Inversión 1 financiada'!K254+VÚ!K254+'Desmonte Infr. IAP'!K254+'TOTAL INVERSION IAP'!K254+'VÚ IAP'!K254+J254</f>
        <v>3</v>
      </c>
      <c r="L254" s="61">
        <f>+'Desmonte Infr. financiada'!L254+'Inversión 1 financiada'!L254+VÚ!L254+'Desmonte Infr. IAP'!L254+'TOTAL INVERSION IAP'!L254+'VÚ IAP'!L254+K254</f>
        <v>3</v>
      </c>
      <c r="M254" s="61">
        <f>+'Desmonte Infr. financiada'!M254+'Inversión 1 financiada'!M254+VÚ!M254+'Desmonte Infr. IAP'!M254+'TOTAL INVERSION IAP'!M254+'VÚ IAP'!M254+L254</f>
        <v>3</v>
      </c>
      <c r="N254" s="61">
        <f>+'Desmonte Infr. financiada'!N254+'Inversión 1 financiada'!N254+VÚ!N254+'Desmonte Infr. IAP'!N254+'TOTAL INVERSION IAP'!N254+'VÚ IAP'!N254+M254</f>
        <v>3</v>
      </c>
      <c r="O254" s="61">
        <f>+'Desmonte Infr. financiada'!O254+'Inversión 1 financiada'!O254+VÚ!O254+'Desmonte Infr. IAP'!O254+'TOTAL INVERSION IAP'!O254+'VÚ IAP'!O254+N254</f>
        <v>3</v>
      </c>
      <c r="P254" s="61">
        <f>+'Desmonte Infr. financiada'!P254+'Inversión 1 financiada'!P254+VÚ!P254+'Desmonte Infr. IAP'!P254+'TOTAL INVERSION IAP'!P254+'VÚ IAP'!P254+O254</f>
        <v>3</v>
      </c>
      <c r="Q254" s="61">
        <f>+'Desmonte Infr. financiada'!Q254+'Inversión 1 financiada'!Q254+VÚ!Q254+'Desmonte Infr. IAP'!Q254+'TOTAL INVERSION IAP'!Q254+'VÚ IAP'!Q254+P254</f>
        <v>3</v>
      </c>
      <c r="R254" s="61">
        <f>+'Desmonte Infr. financiada'!R254+'Inversión 1 financiada'!R254+VÚ!R254+'Desmonte Infr. IAP'!R254+'TOTAL INVERSION IAP'!R254+'VÚ IAP'!R254+Q254</f>
        <v>3</v>
      </c>
      <c r="S254" s="61">
        <f>+'Desmonte Infr. financiada'!S254+'Inversión 1 financiada'!S254+VÚ!S254+'Desmonte Infr. IAP'!S254+'TOTAL INVERSION IAP'!S254+'VÚ IAP'!S254+R254</f>
        <v>3</v>
      </c>
      <c r="T254" s="61">
        <f>+'Desmonte Infr. financiada'!T254+'Inversión 1 financiada'!T254+VÚ!T254+'Desmonte Infr. IAP'!T254+'TOTAL INVERSION IAP'!T254+'VÚ IAP'!T254+S254</f>
        <v>3</v>
      </c>
      <c r="U254" s="61">
        <f>+'Desmonte Infr. financiada'!U254+'Inversión 1 financiada'!U254+VÚ!U254+'Desmonte Infr. IAP'!U254+'TOTAL INVERSION IAP'!U254+'VÚ IAP'!U254+T254</f>
        <v>3</v>
      </c>
      <c r="V254" s="61">
        <f>+'Desmonte Infr. financiada'!V254+'Inversión 1 financiada'!V254+VÚ!V254+'Desmonte Infr. IAP'!V254+'TOTAL INVERSION IAP'!V254+'VÚ IAP'!V254+U254</f>
        <v>3</v>
      </c>
      <c r="W254" s="61">
        <f>+'Desmonte Infr. financiada'!W254+'Inversión 1 financiada'!W254+VÚ!W254+'Desmonte Infr. IAP'!W254+'TOTAL INVERSION IAP'!W254+'VÚ IAP'!W254+V254</f>
        <v>3</v>
      </c>
      <c r="X254" s="61">
        <f>+'Desmonte Infr. financiada'!X254+'Inversión 1 financiada'!X254+VÚ!X254+'Desmonte Infr. IAP'!X254+'TOTAL INVERSION IAP'!X254+'VÚ IAP'!X254+W254</f>
        <v>3</v>
      </c>
      <c r="Y254" s="61">
        <f>+'Desmonte Infr. financiada'!Y254+'Inversión 1 financiada'!Y254+VÚ!Y254+'Desmonte Infr. IAP'!Y254+'TOTAL INVERSION IAP'!Y254+'VÚ IAP'!Y254+X254</f>
        <v>3</v>
      </c>
      <c r="Z254" s="61">
        <f>+'Desmonte Infr. financiada'!Z254+'Inversión 1 financiada'!Z254+VÚ!Z254+'Desmonte Infr. IAP'!Z254+'TOTAL INVERSION IAP'!Z254+'VÚ IAP'!Z254+Y254</f>
        <v>3</v>
      </c>
      <c r="AA254" s="61">
        <f>+'Desmonte Infr. financiada'!AA254+'Inversión 1 financiada'!AA254+VÚ!AA254+'Desmonte Infr. IAP'!AA254+'TOTAL INVERSION IAP'!AA254+'VÚ IAP'!AA254+Z254</f>
        <v>3</v>
      </c>
      <c r="AB254" s="61">
        <f>+'Desmonte Infr. financiada'!AB254+'Inversión 1 financiada'!AB254+VÚ!AB254+'Desmonte Infr. IAP'!AB254+'TOTAL INVERSION IAP'!AB254+'VÚ IAP'!AB254+AA254</f>
        <v>3</v>
      </c>
      <c r="AC254" s="61">
        <f>+'Desmonte Infr. financiada'!AC254+'Inversión 1 financiada'!AC254+VÚ!AC254+'Desmonte Infr. IAP'!AC254+'TOTAL INVERSION IAP'!AC254+'VÚ IAP'!AC254+AB254</f>
        <v>3</v>
      </c>
      <c r="AD254" s="61">
        <f>+'Desmonte Infr. financiada'!AD254+'Inversión 1 financiada'!AD254+VÚ!AD254+'Desmonte Infr. IAP'!AD254+'TOTAL INVERSION IAP'!AD254+'VÚ IAP'!AD254+AC254</f>
        <v>3</v>
      </c>
      <c r="AE254" s="61">
        <f>+'Desmonte Infr. financiada'!AE254+'Inversión 1 financiada'!AE254+VÚ!AE254+'Desmonte Infr. IAP'!AE254+'TOTAL INVERSION IAP'!AE254+'VÚ IAP'!AE254+AD254</f>
        <v>3</v>
      </c>
      <c r="AF254" s="61">
        <f>+'Desmonte Infr. financiada'!AF254+'Inversión 1 financiada'!AF254+VÚ!AF254+'Desmonte Infr. IAP'!AF254+'TOTAL INVERSION IAP'!AF254+'VÚ IAP'!AF254+AE254</f>
        <v>3</v>
      </c>
      <c r="AG254" s="61">
        <f>+'Desmonte Infr. financiada'!AG254+'Inversión 1 financiada'!AG254+VÚ!AG254+'Desmonte Infr. IAP'!AG254+'TOTAL INVERSION IAP'!AG254+'VÚ IAP'!AG254+AF254</f>
        <v>3</v>
      </c>
      <c r="AH254" s="61">
        <f>+'Desmonte Infr. financiada'!AH254+'Inversión 1 financiada'!AH254+VÚ!AH254+'Desmonte Infr. IAP'!AH254+'TOTAL INVERSION IAP'!AH254+'VÚ IAP'!AH254+AG254</f>
        <v>3</v>
      </c>
      <c r="AI254" s="61">
        <f>+'Desmonte Infr. financiada'!AI254+'Inversión 1 financiada'!AI254+VÚ!AI254+'Desmonte Infr. IAP'!AI254+'TOTAL INVERSION IAP'!AI254+'VÚ IAP'!AI254+AH254</f>
        <v>3</v>
      </c>
      <c r="AJ254" s="61">
        <f>+'Desmonte Infr. financiada'!AJ254+'Inversión 1 financiada'!AJ254+VÚ!AJ254+'Desmonte Infr. IAP'!AJ254+'TOTAL INVERSION IAP'!AJ254+'VÚ IAP'!AJ254+AI254</f>
        <v>3</v>
      </c>
      <c r="AK254" s="61">
        <f>+'Desmonte Infr. financiada'!AK254+'Inversión 1 financiada'!AK254+VÚ!AK254+'Desmonte Infr. IAP'!AK254+'TOTAL INVERSION IAP'!AK254+'VÚ IAP'!AK254+AJ254</f>
        <v>3</v>
      </c>
    </row>
    <row r="255" spans="2:37" hidden="1" x14ac:dyDescent="0.25">
      <c r="B255" s="469" t="s">
        <v>651</v>
      </c>
      <c r="C255" s="62" t="str">
        <f>+VLOOKUP(B255,'resumen UCAP'!$A$5:$O$329,2,0)</f>
        <v>Poste metalico 3 m Villa pilar</v>
      </c>
      <c r="D255" s="63"/>
      <c r="E255" s="63" t="str">
        <f>+VLOOKUP(B255,'resumen UCAP'!$A$5:$O$329,3,0)</f>
        <v>Un</v>
      </c>
      <c r="F255" s="64">
        <f>+VLOOKUP(B255,'resumen UCAP'!$A$5:$O$329,15,0)</f>
        <v>750000</v>
      </c>
      <c r="G255" s="61">
        <v>273</v>
      </c>
      <c r="H255" s="61">
        <f>+'Desmonte Infr. financiada'!H255+'Inversión 1 financiada'!H255+VÚ!H255+'Desmonte Infr. IAP'!H255+'TOTAL INVERSION IAP'!H255+'VÚ IAP'!H255+G255</f>
        <v>273</v>
      </c>
      <c r="I255" s="475">
        <f>+'Desmonte Infr. financiada'!I255+'Inversión 1 financiada'!I255+VÚ!I255+'Desmonte Infr. IAP'!I255+'TOTAL INVERSION IAP'!I255+'VÚ IAP'!I255+H255</f>
        <v>273</v>
      </c>
      <c r="J255" s="61">
        <f>+'Desmonte Infr. financiada'!J255+'Inversión 1 financiada'!J255+VÚ!J255+'Desmonte Infr. IAP'!J255+'TOTAL INVERSION IAP'!J255+'VÚ IAP'!J255+I255</f>
        <v>273</v>
      </c>
      <c r="K255" s="61">
        <f>+'Desmonte Infr. financiada'!K255+'Inversión 1 financiada'!K255+VÚ!K255+'Desmonte Infr. IAP'!K255+'TOTAL INVERSION IAP'!K255+'VÚ IAP'!K255+J255</f>
        <v>273</v>
      </c>
      <c r="L255" s="61">
        <f>+'Desmonte Infr. financiada'!L255+'Inversión 1 financiada'!L255+VÚ!L255+'Desmonte Infr. IAP'!L255+'TOTAL INVERSION IAP'!L255+'VÚ IAP'!L255+K255</f>
        <v>273</v>
      </c>
      <c r="M255" s="61">
        <f>+'Desmonte Infr. financiada'!M255+'Inversión 1 financiada'!M255+VÚ!M255+'Desmonte Infr. IAP'!M255+'TOTAL INVERSION IAP'!M255+'VÚ IAP'!M255+L255</f>
        <v>273</v>
      </c>
      <c r="N255" s="61">
        <f>+'Desmonte Infr. financiada'!N255+'Inversión 1 financiada'!N255+VÚ!N255+'Desmonte Infr. IAP'!N255+'TOTAL INVERSION IAP'!N255+'VÚ IAP'!N255+M255</f>
        <v>273</v>
      </c>
      <c r="O255" s="61">
        <f>+'Desmonte Infr. financiada'!O255+'Inversión 1 financiada'!O255+VÚ!O255+'Desmonte Infr. IAP'!O255+'TOTAL INVERSION IAP'!O255+'VÚ IAP'!O255+N255</f>
        <v>273</v>
      </c>
      <c r="P255" s="61">
        <f>+'Desmonte Infr. financiada'!P255+'Inversión 1 financiada'!P255+VÚ!P255+'Desmonte Infr. IAP'!P255+'TOTAL INVERSION IAP'!P255+'VÚ IAP'!P255+O255</f>
        <v>273</v>
      </c>
      <c r="Q255" s="61">
        <f>+'Desmonte Infr. financiada'!Q255+'Inversión 1 financiada'!Q255+VÚ!Q255+'Desmonte Infr. IAP'!Q255+'TOTAL INVERSION IAP'!Q255+'VÚ IAP'!Q255+P255</f>
        <v>273</v>
      </c>
      <c r="R255" s="61">
        <f>+'Desmonte Infr. financiada'!R255+'Inversión 1 financiada'!R255+VÚ!R255+'Desmonte Infr. IAP'!R255+'TOTAL INVERSION IAP'!R255+'VÚ IAP'!R255+Q255</f>
        <v>273</v>
      </c>
      <c r="S255" s="61">
        <f>+'Desmonte Infr. financiada'!S255+'Inversión 1 financiada'!S255+VÚ!S255+'Desmonte Infr. IAP'!S255+'TOTAL INVERSION IAP'!S255+'VÚ IAP'!S255+R255</f>
        <v>273</v>
      </c>
      <c r="T255" s="61">
        <f>+'Desmonte Infr. financiada'!T255+'Inversión 1 financiada'!T255+VÚ!T255+'Desmonte Infr. IAP'!T255+'TOTAL INVERSION IAP'!T255+'VÚ IAP'!T255+S255</f>
        <v>273</v>
      </c>
      <c r="U255" s="61">
        <f>+'Desmonte Infr. financiada'!U255+'Inversión 1 financiada'!U255+VÚ!U255+'Desmonte Infr. IAP'!U255+'TOTAL INVERSION IAP'!U255+'VÚ IAP'!U255+T255</f>
        <v>273</v>
      </c>
      <c r="V255" s="61">
        <f>+'Desmonte Infr. financiada'!V255+'Inversión 1 financiada'!V255+VÚ!V255+'Desmonte Infr. IAP'!V255+'TOTAL INVERSION IAP'!V255+'VÚ IAP'!V255+U255</f>
        <v>273</v>
      </c>
      <c r="W255" s="61">
        <f>+'Desmonte Infr. financiada'!W255+'Inversión 1 financiada'!W255+VÚ!W255+'Desmonte Infr. IAP'!W255+'TOTAL INVERSION IAP'!W255+'VÚ IAP'!W255+V255</f>
        <v>273</v>
      </c>
      <c r="X255" s="61">
        <f>+'Desmonte Infr. financiada'!X255+'Inversión 1 financiada'!X255+VÚ!X255+'Desmonte Infr. IAP'!X255+'TOTAL INVERSION IAP'!X255+'VÚ IAP'!X255+W255</f>
        <v>273</v>
      </c>
      <c r="Y255" s="61">
        <f>+'Desmonte Infr. financiada'!Y255+'Inversión 1 financiada'!Y255+VÚ!Y255+'Desmonte Infr. IAP'!Y255+'TOTAL INVERSION IAP'!Y255+'VÚ IAP'!Y255+X255</f>
        <v>273</v>
      </c>
      <c r="Z255" s="61">
        <f>+'Desmonte Infr. financiada'!Z255+'Inversión 1 financiada'!Z255+VÚ!Z255+'Desmonte Infr. IAP'!Z255+'TOTAL INVERSION IAP'!Z255+'VÚ IAP'!Z255+Y255</f>
        <v>273</v>
      </c>
      <c r="AA255" s="61">
        <f>+'Desmonte Infr. financiada'!AA255+'Inversión 1 financiada'!AA255+VÚ!AA255+'Desmonte Infr. IAP'!AA255+'TOTAL INVERSION IAP'!AA255+'VÚ IAP'!AA255+Z255</f>
        <v>273</v>
      </c>
      <c r="AB255" s="61">
        <f>+'Desmonte Infr. financiada'!AB255+'Inversión 1 financiada'!AB255+VÚ!AB255+'Desmonte Infr. IAP'!AB255+'TOTAL INVERSION IAP'!AB255+'VÚ IAP'!AB255+AA255</f>
        <v>273</v>
      </c>
      <c r="AC255" s="61">
        <f>+'Desmonte Infr. financiada'!AC255+'Inversión 1 financiada'!AC255+VÚ!AC255+'Desmonte Infr. IAP'!AC255+'TOTAL INVERSION IAP'!AC255+'VÚ IAP'!AC255+AB255</f>
        <v>273</v>
      </c>
      <c r="AD255" s="61">
        <f>+'Desmonte Infr. financiada'!AD255+'Inversión 1 financiada'!AD255+VÚ!AD255+'Desmonte Infr. IAP'!AD255+'TOTAL INVERSION IAP'!AD255+'VÚ IAP'!AD255+AC255</f>
        <v>273</v>
      </c>
      <c r="AE255" s="61">
        <f>+'Desmonte Infr. financiada'!AE255+'Inversión 1 financiada'!AE255+VÚ!AE255+'Desmonte Infr. IAP'!AE255+'TOTAL INVERSION IAP'!AE255+'VÚ IAP'!AE255+AD255</f>
        <v>273</v>
      </c>
      <c r="AF255" s="61">
        <f>+'Desmonte Infr. financiada'!AF255+'Inversión 1 financiada'!AF255+VÚ!AF255+'Desmonte Infr. IAP'!AF255+'TOTAL INVERSION IAP'!AF255+'VÚ IAP'!AF255+AE255</f>
        <v>273</v>
      </c>
      <c r="AG255" s="61">
        <f>+'Desmonte Infr. financiada'!AG255+'Inversión 1 financiada'!AG255+VÚ!AG255+'Desmonte Infr. IAP'!AG255+'TOTAL INVERSION IAP'!AG255+'VÚ IAP'!AG255+AF255</f>
        <v>273</v>
      </c>
      <c r="AH255" s="61">
        <f>+'Desmonte Infr. financiada'!AH255+'Inversión 1 financiada'!AH255+VÚ!AH255+'Desmonte Infr. IAP'!AH255+'TOTAL INVERSION IAP'!AH255+'VÚ IAP'!AH255+AG255</f>
        <v>273</v>
      </c>
      <c r="AI255" s="61">
        <f>+'Desmonte Infr. financiada'!AI255+'Inversión 1 financiada'!AI255+VÚ!AI255+'Desmonte Infr. IAP'!AI255+'TOTAL INVERSION IAP'!AI255+'VÚ IAP'!AI255+AH255</f>
        <v>273</v>
      </c>
      <c r="AJ255" s="61">
        <f>+'Desmonte Infr. financiada'!AJ255+'Inversión 1 financiada'!AJ255+VÚ!AJ255+'Desmonte Infr. IAP'!AJ255+'TOTAL INVERSION IAP'!AJ255+'VÚ IAP'!AJ255+AI255</f>
        <v>273</v>
      </c>
      <c r="AK255" s="61">
        <f>+'Desmonte Infr. financiada'!AK255+'Inversión 1 financiada'!AK255+VÚ!AK255+'Desmonte Infr. IAP'!AK255+'TOTAL INVERSION IAP'!AK255+'VÚ IAP'!AK255+AJ255</f>
        <v>273</v>
      </c>
    </row>
    <row r="256" spans="2:37" hidden="1" x14ac:dyDescent="0.25">
      <c r="B256" s="469" t="s">
        <v>652</v>
      </c>
      <c r="C256" s="62" t="str">
        <f>+VLOOKUP(B256,'resumen UCAP'!$A$5:$O$329,2,0)</f>
        <v>Poste Republicano</v>
      </c>
      <c r="D256" s="63"/>
      <c r="E256" s="63" t="str">
        <f>+VLOOKUP(B256,'resumen UCAP'!$A$5:$O$329,3,0)</f>
        <v>Un</v>
      </c>
      <c r="F256" s="64">
        <f>+VLOOKUP(B256,'resumen UCAP'!$A$5:$O$329,15,0)</f>
        <v>3490845.0704225353</v>
      </c>
      <c r="G256" s="61">
        <v>355</v>
      </c>
      <c r="H256" s="61">
        <f>+'Desmonte Infr. financiada'!H256+'Inversión 1 financiada'!H256+VÚ!H256+'Desmonte Infr. IAP'!H256+'TOTAL INVERSION IAP'!H256+'VÚ IAP'!H256+G256</f>
        <v>355</v>
      </c>
      <c r="I256" s="475">
        <f>+'Desmonte Infr. financiada'!I256+'Inversión 1 financiada'!I256+VÚ!I256+'Desmonte Infr. IAP'!I256+'TOTAL INVERSION IAP'!I256+'VÚ IAP'!I256+H256</f>
        <v>355</v>
      </c>
      <c r="J256" s="61">
        <f>+'Desmonte Infr. financiada'!J256+'Inversión 1 financiada'!J256+VÚ!J256+'Desmonte Infr. IAP'!J256+'TOTAL INVERSION IAP'!J256+'VÚ IAP'!J256+I256</f>
        <v>355</v>
      </c>
      <c r="K256" s="61">
        <f>+'Desmonte Infr. financiada'!K256+'Inversión 1 financiada'!K256+VÚ!K256+'Desmonte Infr. IAP'!K256+'TOTAL INVERSION IAP'!K256+'VÚ IAP'!K256+J256</f>
        <v>355</v>
      </c>
      <c r="L256" s="61">
        <f>+'Desmonte Infr. financiada'!L256+'Inversión 1 financiada'!L256+VÚ!L256+'Desmonte Infr. IAP'!L256+'TOTAL INVERSION IAP'!L256+'VÚ IAP'!L256+K256</f>
        <v>355</v>
      </c>
      <c r="M256" s="61">
        <f>+'Desmonte Infr. financiada'!M256+'Inversión 1 financiada'!M256+VÚ!M256+'Desmonte Infr. IAP'!M256+'TOTAL INVERSION IAP'!M256+'VÚ IAP'!M256+L256</f>
        <v>355</v>
      </c>
      <c r="N256" s="61">
        <f>+'Desmonte Infr. financiada'!N256+'Inversión 1 financiada'!N256+VÚ!N256+'Desmonte Infr. IAP'!N256+'TOTAL INVERSION IAP'!N256+'VÚ IAP'!N256+M256</f>
        <v>355</v>
      </c>
      <c r="O256" s="61">
        <f>+'Desmonte Infr. financiada'!O256+'Inversión 1 financiada'!O256+VÚ!O256+'Desmonte Infr. IAP'!O256+'TOTAL INVERSION IAP'!O256+'VÚ IAP'!O256+N256</f>
        <v>355</v>
      </c>
      <c r="P256" s="61">
        <f>+'Desmonte Infr. financiada'!P256+'Inversión 1 financiada'!P256+VÚ!P256+'Desmonte Infr. IAP'!P256+'TOTAL INVERSION IAP'!P256+'VÚ IAP'!P256+O256</f>
        <v>355</v>
      </c>
      <c r="Q256" s="61">
        <f>+'Desmonte Infr. financiada'!Q256+'Inversión 1 financiada'!Q256+VÚ!Q256+'Desmonte Infr. IAP'!Q256+'TOTAL INVERSION IAP'!Q256+'VÚ IAP'!Q256+P256</f>
        <v>355</v>
      </c>
      <c r="R256" s="61">
        <f>+'Desmonte Infr. financiada'!R256+'Inversión 1 financiada'!R256+VÚ!R256+'Desmonte Infr. IAP'!R256+'TOTAL INVERSION IAP'!R256+'VÚ IAP'!R256+Q256</f>
        <v>355</v>
      </c>
      <c r="S256" s="61">
        <f>+'Desmonte Infr. financiada'!S256+'Inversión 1 financiada'!S256+VÚ!S256+'Desmonte Infr. IAP'!S256+'TOTAL INVERSION IAP'!S256+'VÚ IAP'!S256+R256</f>
        <v>355</v>
      </c>
      <c r="T256" s="61">
        <f>+'Desmonte Infr. financiada'!T256+'Inversión 1 financiada'!T256+VÚ!T256+'Desmonte Infr. IAP'!T256+'TOTAL INVERSION IAP'!T256+'VÚ IAP'!T256+S256</f>
        <v>355</v>
      </c>
      <c r="U256" s="61">
        <f>+'Desmonte Infr. financiada'!U256+'Inversión 1 financiada'!U256+VÚ!U256+'Desmonte Infr. IAP'!U256+'TOTAL INVERSION IAP'!U256+'VÚ IAP'!U256+T256</f>
        <v>355</v>
      </c>
      <c r="V256" s="61">
        <f>+'Desmonte Infr. financiada'!V256+'Inversión 1 financiada'!V256+VÚ!V256+'Desmonte Infr. IAP'!V256+'TOTAL INVERSION IAP'!V256+'VÚ IAP'!V256+U256</f>
        <v>355</v>
      </c>
      <c r="W256" s="61">
        <f>+'Desmonte Infr. financiada'!W256+'Inversión 1 financiada'!W256+VÚ!W256+'Desmonte Infr. IAP'!W256+'TOTAL INVERSION IAP'!W256+'VÚ IAP'!W256+V256</f>
        <v>355</v>
      </c>
      <c r="X256" s="61">
        <f>+'Desmonte Infr. financiada'!X256+'Inversión 1 financiada'!X256+VÚ!X256+'Desmonte Infr. IAP'!X256+'TOTAL INVERSION IAP'!X256+'VÚ IAP'!X256+W256</f>
        <v>355</v>
      </c>
      <c r="Y256" s="61">
        <f>+'Desmonte Infr. financiada'!Y256+'Inversión 1 financiada'!Y256+VÚ!Y256+'Desmonte Infr. IAP'!Y256+'TOTAL INVERSION IAP'!Y256+'VÚ IAP'!Y256+X256</f>
        <v>355</v>
      </c>
      <c r="Z256" s="61">
        <f>+'Desmonte Infr. financiada'!Z256+'Inversión 1 financiada'!Z256+VÚ!Z256+'Desmonte Infr. IAP'!Z256+'TOTAL INVERSION IAP'!Z256+'VÚ IAP'!Z256+Y256</f>
        <v>355</v>
      </c>
      <c r="AA256" s="61">
        <f>+'Desmonte Infr. financiada'!AA256+'Inversión 1 financiada'!AA256+VÚ!AA256+'Desmonte Infr. IAP'!AA256+'TOTAL INVERSION IAP'!AA256+'VÚ IAP'!AA256+Z256</f>
        <v>355</v>
      </c>
      <c r="AB256" s="61">
        <f>+'Desmonte Infr. financiada'!AB256+'Inversión 1 financiada'!AB256+VÚ!AB256+'Desmonte Infr. IAP'!AB256+'TOTAL INVERSION IAP'!AB256+'VÚ IAP'!AB256+AA256</f>
        <v>355</v>
      </c>
      <c r="AC256" s="61">
        <f>+'Desmonte Infr. financiada'!AC256+'Inversión 1 financiada'!AC256+VÚ!AC256+'Desmonte Infr. IAP'!AC256+'TOTAL INVERSION IAP'!AC256+'VÚ IAP'!AC256+AB256</f>
        <v>355</v>
      </c>
      <c r="AD256" s="61">
        <f>+'Desmonte Infr. financiada'!AD256+'Inversión 1 financiada'!AD256+VÚ!AD256+'Desmonte Infr. IAP'!AD256+'TOTAL INVERSION IAP'!AD256+'VÚ IAP'!AD256+AC256</f>
        <v>355</v>
      </c>
      <c r="AE256" s="61">
        <f>+'Desmonte Infr. financiada'!AE256+'Inversión 1 financiada'!AE256+VÚ!AE256+'Desmonte Infr. IAP'!AE256+'TOTAL INVERSION IAP'!AE256+'VÚ IAP'!AE256+AD256</f>
        <v>355</v>
      </c>
      <c r="AF256" s="61">
        <f>+'Desmonte Infr. financiada'!AF256+'Inversión 1 financiada'!AF256+VÚ!AF256+'Desmonte Infr. IAP'!AF256+'TOTAL INVERSION IAP'!AF256+'VÚ IAP'!AF256+AE256</f>
        <v>355</v>
      </c>
      <c r="AG256" s="61">
        <f>+'Desmonte Infr. financiada'!AG256+'Inversión 1 financiada'!AG256+VÚ!AG256+'Desmonte Infr. IAP'!AG256+'TOTAL INVERSION IAP'!AG256+'VÚ IAP'!AG256+AF256</f>
        <v>355</v>
      </c>
      <c r="AH256" s="61">
        <f>+'Desmonte Infr. financiada'!AH256+'Inversión 1 financiada'!AH256+VÚ!AH256+'Desmonte Infr. IAP'!AH256+'TOTAL INVERSION IAP'!AH256+'VÚ IAP'!AH256+AG256</f>
        <v>355</v>
      </c>
      <c r="AI256" s="61">
        <f>+'Desmonte Infr. financiada'!AI256+'Inversión 1 financiada'!AI256+VÚ!AI256+'Desmonte Infr. IAP'!AI256+'TOTAL INVERSION IAP'!AI256+'VÚ IAP'!AI256+AH256</f>
        <v>355</v>
      </c>
      <c r="AJ256" s="61">
        <f>+'Desmonte Infr. financiada'!AJ256+'Inversión 1 financiada'!AJ256+VÚ!AJ256+'Desmonte Infr. IAP'!AJ256+'TOTAL INVERSION IAP'!AJ256+'VÚ IAP'!AJ256+AI256</f>
        <v>355</v>
      </c>
      <c r="AK256" s="61">
        <f>+'Desmonte Infr. financiada'!AK256+'Inversión 1 financiada'!AK256+VÚ!AK256+'Desmonte Infr. IAP'!AK256+'TOTAL INVERSION IAP'!AK256+'VÚ IAP'!AK256+AJ256</f>
        <v>355</v>
      </c>
    </row>
    <row r="257" spans="2:37" hidden="1" x14ac:dyDescent="0.25">
      <c r="B257" s="469" t="s">
        <v>653</v>
      </c>
      <c r="C257" s="62" t="str">
        <f>+VLOOKUP(B257,'resumen UCAP'!$A$5:$O$329,2,0)</f>
        <v>Poste tipo aleta 6m</v>
      </c>
      <c r="D257" s="63"/>
      <c r="E257" s="63" t="str">
        <f>+VLOOKUP(B257,'resumen UCAP'!$A$5:$O$329,3,0)</f>
        <v>Un</v>
      </c>
      <c r="F257" s="64">
        <f>+VLOOKUP(B257,'resumen UCAP'!$A$5:$O$329,15,0)</f>
        <v>1300000</v>
      </c>
      <c r="G257" s="61">
        <v>98</v>
      </c>
      <c r="H257" s="61">
        <f>+'Desmonte Infr. financiada'!H257+'Inversión 1 financiada'!H257+VÚ!H257+'Desmonte Infr. IAP'!H257+'TOTAL INVERSION IAP'!H257+'VÚ IAP'!H257+G257</f>
        <v>98</v>
      </c>
      <c r="I257" s="475">
        <f>+'Desmonte Infr. financiada'!I257+'Inversión 1 financiada'!I257+VÚ!I257+'Desmonte Infr. IAP'!I257+'TOTAL INVERSION IAP'!I257+'VÚ IAP'!I257+H257</f>
        <v>98</v>
      </c>
      <c r="J257" s="61">
        <f>+'Desmonte Infr. financiada'!J257+'Inversión 1 financiada'!J257+VÚ!J257+'Desmonte Infr. IAP'!J257+'TOTAL INVERSION IAP'!J257+'VÚ IAP'!J257+I257</f>
        <v>98</v>
      </c>
      <c r="K257" s="61">
        <f>+'Desmonte Infr. financiada'!K257+'Inversión 1 financiada'!K257+VÚ!K257+'Desmonte Infr. IAP'!K257+'TOTAL INVERSION IAP'!K257+'VÚ IAP'!K257+J257</f>
        <v>98</v>
      </c>
      <c r="L257" s="61">
        <f>+'Desmonte Infr. financiada'!L257+'Inversión 1 financiada'!L257+VÚ!L257+'Desmonte Infr. IAP'!L257+'TOTAL INVERSION IAP'!L257+'VÚ IAP'!L257+K257</f>
        <v>98</v>
      </c>
      <c r="M257" s="61">
        <f>+'Desmonte Infr. financiada'!M257+'Inversión 1 financiada'!M257+VÚ!M257+'Desmonte Infr. IAP'!M257+'TOTAL INVERSION IAP'!M257+'VÚ IAP'!M257+L257</f>
        <v>98</v>
      </c>
      <c r="N257" s="61">
        <f>+'Desmonte Infr. financiada'!N257+'Inversión 1 financiada'!N257+VÚ!N257+'Desmonte Infr. IAP'!N257+'TOTAL INVERSION IAP'!N257+'VÚ IAP'!N257+M257</f>
        <v>98</v>
      </c>
      <c r="O257" s="61">
        <f>+'Desmonte Infr. financiada'!O257+'Inversión 1 financiada'!O257+VÚ!O257+'Desmonte Infr. IAP'!O257+'TOTAL INVERSION IAP'!O257+'VÚ IAP'!O257+N257</f>
        <v>98</v>
      </c>
      <c r="P257" s="61">
        <f>+'Desmonte Infr. financiada'!P257+'Inversión 1 financiada'!P257+VÚ!P257+'Desmonte Infr. IAP'!P257+'TOTAL INVERSION IAP'!P257+'VÚ IAP'!P257+O257</f>
        <v>98</v>
      </c>
      <c r="Q257" s="61">
        <f>+'Desmonte Infr. financiada'!Q257+'Inversión 1 financiada'!Q257+VÚ!Q257+'Desmonte Infr. IAP'!Q257+'TOTAL INVERSION IAP'!Q257+'VÚ IAP'!Q257+P257</f>
        <v>98</v>
      </c>
      <c r="R257" s="61">
        <f>+'Desmonte Infr. financiada'!R257+'Inversión 1 financiada'!R257+VÚ!R257+'Desmonte Infr. IAP'!R257+'TOTAL INVERSION IAP'!R257+'VÚ IAP'!R257+Q257</f>
        <v>98</v>
      </c>
      <c r="S257" s="61">
        <f>+'Desmonte Infr. financiada'!S257+'Inversión 1 financiada'!S257+VÚ!S257+'Desmonte Infr. IAP'!S257+'TOTAL INVERSION IAP'!S257+'VÚ IAP'!S257+R257</f>
        <v>98</v>
      </c>
      <c r="T257" s="61">
        <f>+'Desmonte Infr. financiada'!T257+'Inversión 1 financiada'!T257+VÚ!T257+'Desmonte Infr. IAP'!T257+'TOTAL INVERSION IAP'!T257+'VÚ IAP'!T257+S257</f>
        <v>98</v>
      </c>
      <c r="U257" s="61">
        <f>+'Desmonte Infr. financiada'!U257+'Inversión 1 financiada'!U257+VÚ!U257+'Desmonte Infr. IAP'!U257+'TOTAL INVERSION IAP'!U257+'VÚ IAP'!U257+T257</f>
        <v>98</v>
      </c>
      <c r="V257" s="61">
        <f>+'Desmonte Infr. financiada'!V257+'Inversión 1 financiada'!V257+VÚ!V257+'Desmonte Infr. IAP'!V257+'TOTAL INVERSION IAP'!V257+'VÚ IAP'!V257+U257</f>
        <v>98</v>
      </c>
      <c r="W257" s="61">
        <f>+'Desmonte Infr. financiada'!W257+'Inversión 1 financiada'!W257+VÚ!W257+'Desmonte Infr. IAP'!W257+'TOTAL INVERSION IAP'!W257+'VÚ IAP'!W257+V257</f>
        <v>98</v>
      </c>
      <c r="X257" s="61">
        <f>+'Desmonte Infr. financiada'!X257+'Inversión 1 financiada'!X257+VÚ!X257+'Desmonte Infr. IAP'!X257+'TOTAL INVERSION IAP'!X257+'VÚ IAP'!X257+W257</f>
        <v>98</v>
      </c>
      <c r="Y257" s="61">
        <f>+'Desmonte Infr. financiada'!Y257+'Inversión 1 financiada'!Y257+VÚ!Y257+'Desmonte Infr. IAP'!Y257+'TOTAL INVERSION IAP'!Y257+'VÚ IAP'!Y257+X257</f>
        <v>98</v>
      </c>
      <c r="Z257" s="61">
        <f>+'Desmonte Infr. financiada'!Z257+'Inversión 1 financiada'!Z257+VÚ!Z257+'Desmonte Infr. IAP'!Z257+'TOTAL INVERSION IAP'!Z257+'VÚ IAP'!Z257+Y257</f>
        <v>98</v>
      </c>
      <c r="AA257" s="61">
        <f>+'Desmonte Infr. financiada'!AA257+'Inversión 1 financiada'!AA257+VÚ!AA257+'Desmonte Infr. IAP'!AA257+'TOTAL INVERSION IAP'!AA257+'VÚ IAP'!AA257+Z257</f>
        <v>98</v>
      </c>
      <c r="AB257" s="61">
        <f>+'Desmonte Infr. financiada'!AB257+'Inversión 1 financiada'!AB257+VÚ!AB257+'Desmonte Infr. IAP'!AB257+'TOTAL INVERSION IAP'!AB257+'VÚ IAP'!AB257+AA257</f>
        <v>98</v>
      </c>
      <c r="AC257" s="61">
        <f>+'Desmonte Infr. financiada'!AC257+'Inversión 1 financiada'!AC257+VÚ!AC257+'Desmonte Infr. IAP'!AC257+'TOTAL INVERSION IAP'!AC257+'VÚ IAP'!AC257+AB257</f>
        <v>98</v>
      </c>
      <c r="AD257" s="61">
        <f>+'Desmonte Infr. financiada'!AD257+'Inversión 1 financiada'!AD257+VÚ!AD257+'Desmonte Infr. IAP'!AD257+'TOTAL INVERSION IAP'!AD257+'VÚ IAP'!AD257+AC257</f>
        <v>98</v>
      </c>
      <c r="AE257" s="61">
        <f>+'Desmonte Infr. financiada'!AE257+'Inversión 1 financiada'!AE257+VÚ!AE257+'Desmonte Infr. IAP'!AE257+'TOTAL INVERSION IAP'!AE257+'VÚ IAP'!AE257+AD257</f>
        <v>98</v>
      </c>
      <c r="AF257" s="61">
        <f>+'Desmonte Infr. financiada'!AF257+'Inversión 1 financiada'!AF257+VÚ!AF257+'Desmonte Infr. IAP'!AF257+'TOTAL INVERSION IAP'!AF257+'VÚ IAP'!AF257+AE257</f>
        <v>98</v>
      </c>
      <c r="AG257" s="61">
        <f>+'Desmonte Infr. financiada'!AG257+'Inversión 1 financiada'!AG257+VÚ!AG257+'Desmonte Infr. IAP'!AG257+'TOTAL INVERSION IAP'!AG257+'VÚ IAP'!AG257+AF257</f>
        <v>98</v>
      </c>
      <c r="AH257" s="61">
        <f>+'Desmonte Infr. financiada'!AH257+'Inversión 1 financiada'!AH257+VÚ!AH257+'Desmonte Infr. IAP'!AH257+'TOTAL INVERSION IAP'!AH257+'VÚ IAP'!AH257+AG257</f>
        <v>98</v>
      </c>
      <c r="AI257" s="61">
        <f>+'Desmonte Infr. financiada'!AI257+'Inversión 1 financiada'!AI257+VÚ!AI257+'Desmonte Infr. IAP'!AI257+'TOTAL INVERSION IAP'!AI257+'VÚ IAP'!AI257+AH257</f>
        <v>98</v>
      </c>
      <c r="AJ257" s="61">
        <f>+'Desmonte Infr. financiada'!AJ257+'Inversión 1 financiada'!AJ257+VÚ!AJ257+'Desmonte Infr. IAP'!AJ257+'TOTAL INVERSION IAP'!AJ257+'VÚ IAP'!AJ257+AI257</f>
        <v>98</v>
      </c>
      <c r="AK257" s="61">
        <f>+'Desmonte Infr. financiada'!AK257+'Inversión 1 financiada'!AK257+VÚ!AK257+'Desmonte Infr. IAP'!AK257+'TOTAL INVERSION IAP'!AK257+'VÚ IAP'!AK257+AJ257</f>
        <v>98</v>
      </c>
    </row>
    <row r="258" spans="2:37" hidden="1" x14ac:dyDescent="0.25">
      <c r="B258" s="469" t="s">
        <v>654</v>
      </c>
      <c r="C258" s="62" t="str">
        <f>+VLOOKUP(B258,'resumen UCAP'!$A$5:$O$329,2,0)</f>
        <v>Techo fachada piso</v>
      </c>
      <c r="D258" s="63"/>
      <c r="E258" s="63" t="str">
        <f>+VLOOKUP(B258,'resumen UCAP'!$A$5:$O$329,3,0)</f>
        <v>Un</v>
      </c>
      <c r="F258" s="64">
        <f>+VLOOKUP(B258,'resumen UCAP'!$A$5:$O$329,15,0)</f>
        <v>124130.43166986565</v>
      </c>
      <c r="G258" s="61">
        <v>521</v>
      </c>
      <c r="H258" s="61">
        <f>+'Desmonte Infr. financiada'!H258+'Inversión 1 financiada'!H258+VÚ!H258+'Desmonte Infr. IAP'!H258+'TOTAL INVERSION IAP'!H258+'VÚ IAP'!H258+G258</f>
        <v>521</v>
      </c>
      <c r="I258" s="475">
        <f>+'Desmonte Infr. financiada'!I258+'Inversión 1 financiada'!I258+VÚ!I258+'Desmonte Infr. IAP'!I258+'TOTAL INVERSION IAP'!I258+'VÚ IAP'!I258+H258</f>
        <v>521</v>
      </c>
      <c r="J258" s="61">
        <f>+'Desmonte Infr. financiada'!J258+'Inversión 1 financiada'!J258+VÚ!J258+'Desmonte Infr. IAP'!J258+'TOTAL INVERSION IAP'!J258+'VÚ IAP'!J258+I258</f>
        <v>521</v>
      </c>
      <c r="K258" s="61">
        <f>+'Desmonte Infr. financiada'!K258+'Inversión 1 financiada'!K258+VÚ!K258+'Desmonte Infr. IAP'!K258+'TOTAL INVERSION IAP'!K258+'VÚ IAP'!K258+J258</f>
        <v>521</v>
      </c>
      <c r="L258" s="61">
        <f>+'Desmonte Infr. financiada'!L258+'Inversión 1 financiada'!L258+VÚ!L258+'Desmonte Infr. IAP'!L258+'TOTAL INVERSION IAP'!L258+'VÚ IAP'!L258+K258</f>
        <v>521</v>
      </c>
      <c r="M258" s="61">
        <f>+'Desmonte Infr. financiada'!M258+'Inversión 1 financiada'!M258+VÚ!M258+'Desmonte Infr. IAP'!M258+'TOTAL INVERSION IAP'!M258+'VÚ IAP'!M258+L258</f>
        <v>521</v>
      </c>
      <c r="N258" s="61">
        <f>+'Desmonte Infr. financiada'!N258+'Inversión 1 financiada'!N258+VÚ!N258+'Desmonte Infr. IAP'!N258+'TOTAL INVERSION IAP'!N258+'VÚ IAP'!N258+M258</f>
        <v>521</v>
      </c>
      <c r="O258" s="61">
        <f>+'Desmonte Infr. financiada'!O258+'Inversión 1 financiada'!O258+VÚ!O258+'Desmonte Infr. IAP'!O258+'TOTAL INVERSION IAP'!O258+'VÚ IAP'!O258+N258</f>
        <v>521</v>
      </c>
      <c r="P258" s="61">
        <f>+'Desmonte Infr. financiada'!P258+'Inversión 1 financiada'!P258+VÚ!P258+'Desmonte Infr. IAP'!P258+'TOTAL INVERSION IAP'!P258+'VÚ IAP'!P258+O258</f>
        <v>521</v>
      </c>
      <c r="Q258" s="61">
        <f>+'Desmonte Infr. financiada'!Q258+'Inversión 1 financiada'!Q258+VÚ!Q258+'Desmonte Infr. IAP'!Q258+'TOTAL INVERSION IAP'!Q258+'VÚ IAP'!Q258+P258</f>
        <v>521</v>
      </c>
      <c r="R258" s="61">
        <f>+'Desmonte Infr. financiada'!R258+'Inversión 1 financiada'!R258+VÚ!R258+'Desmonte Infr. IAP'!R258+'TOTAL INVERSION IAP'!R258+'VÚ IAP'!R258+Q258</f>
        <v>521</v>
      </c>
      <c r="S258" s="61">
        <f>+'Desmonte Infr. financiada'!S258+'Inversión 1 financiada'!S258+VÚ!S258+'Desmonte Infr. IAP'!S258+'TOTAL INVERSION IAP'!S258+'VÚ IAP'!S258+R258</f>
        <v>521</v>
      </c>
      <c r="T258" s="61">
        <f>+'Desmonte Infr. financiada'!T258+'Inversión 1 financiada'!T258+VÚ!T258+'Desmonte Infr. IAP'!T258+'TOTAL INVERSION IAP'!T258+'VÚ IAP'!T258+S258</f>
        <v>521</v>
      </c>
      <c r="U258" s="61">
        <f>+'Desmonte Infr. financiada'!U258+'Inversión 1 financiada'!U258+VÚ!U258+'Desmonte Infr. IAP'!U258+'TOTAL INVERSION IAP'!U258+'VÚ IAP'!U258+T258</f>
        <v>521</v>
      </c>
      <c r="V258" s="61">
        <f>+'Desmonte Infr. financiada'!V258+'Inversión 1 financiada'!V258+VÚ!V258+'Desmonte Infr. IAP'!V258+'TOTAL INVERSION IAP'!V258+'VÚ IAP'!V258+U258</f>
        <v>521</v>
      </c>
      <c r="W258" s="61">
        <f>+'Desmonte Infr. financiada'!W258+'Inversión 1 financiada'!W258+VÚ!W258+'Desmonte Infr. IAP'!W258+'TOTAL INVERSION IAP'!W258+'VÚ IAP'!W258+V258</f>
        <v>521</v>
      </c>
      <c r="X258" s="61">
        <f>+'Desmonte Infr. financiada'!X258+'Inversión 1 financiada'!X258+VÚ!X258+'Desmonte Infr. IAP'!X258+'TOTAL INVERSION IAP'!X258+'VÚ IAP'!X258+W258</f>
        <v>521</v>
      </c>
      <c r="Y258" s="61">
        <f>+'Desmonte Infr. financiada'!Y258+'Inversión 1 financiada'!Y258+VÚ!Y258+'Desmonte Infr. IAP'!Y258+'TOTAL INVERSION IAP'!Y258+'VÚ IAP'!Y258+X258</f>
        <v>521</v>
      </c>
      <c r="Z258" s="61">
        <f>+'Desmonte Infr. financiada'!Z258+'Inversión 1 financiada'!Z258+VÚ!Z258+'Desmonte Infr. IAP'!Z258+'TOTAL INVERSION IAP'!Z258+'VÚ IAP'!Z258+Y258</f>
        <v>521</v>
      </c>
      <c r="AA258" s="61">
        <f>+'Desmonte Infr. financiada'!AA258+'Inversión 1 financiada'!AA258+VÚ!AA258+'Desmonte Infr. IAP'!AA258+'TOTAL INVERSION IAP'!AA258+'VÚ IAP'!AA258+Z258</f>
        <v>521</v>
      </c>
      <c r="AB258" s="61">
        <f>+'Desmonte Infr. financiada'!AB258+'Inversión 1 financiada'!AB258+VÚ!AB258+'Desmonte Infr. IAP'!AB258+'TOTAL INVERSION IAP'!AB258+'VÚ IAP'!AB258+AA258</f>
        <v>521</v>
      </c>
      <c r="AC258" s="61">
        <f>+'Desmonte Infr. financiada'!AC258+'Inversión 1 financiada'!AC258+VÚ!AC258+'Desmonte Infr. IAP'!AC258+'TOTAL INVERSION IAP'!AC258+'VÚ IAP'!AC258+AB258</f>
        <v>521</v>
      </c>
      <c r="AD258" s="61">
        <f>+'Desmonte Infr. financiada'!AD258+'Inversión 1 financiada'!AD258+VÚ!AD258+'Desmonte Infr. IAP'!AD258+'TOTAL INVERSION IAP'!AD258+'VÚ IAP'!AD258+AC258</f>
        <v>521</v>
      </c>
      <c r="AE258" s="61">
        <f>+'Desmonte Infr. financiada'!AE258+'Inversión 1 financiada'!AE258+VÚ!AE258+'Desmonte Infr. IAP'!AE258+'TOTAL INVERSION IAP'!AE258+'VÚ IAP'!AE258+AD258</f>
        <v>521</v>
      </c>
      <c r="AF258" s="61">
        <f>+'Desmonte Infr. financiada'!AF258+'Inversión 1 financiada'!AF258+VÚ!AF258+'Desmonte Infr. IAP'!AF258+'TOTAL INVERSION IAP'!AF258+'VÚ IAP'!AF258+AE258</f>
        <v>521</v>
      </c>
      <c r="AG258" s="61">
        <f>+'Desmonte Infr. financiada'!AG258+'Inversión 1 financiada'!AG258+VÚ!AG258+'Desmonte Infr. IAP'!AG258+'TOTAL INVERSION IAP'!AG258+'VÚ IAP'!AG258+AF258</f>
        <v>521</v>
      </c>
      <c r="AH258" s="61">
        <f>+'Desmonte Infr. financiada'!AH258+'Inversión 1 financiada'!AH258+VÚ!AH258+'Desmonte Infr. IAP'!AH258+'TOTAL INVERSION IAP'!AH258+'VÚ IAP'!AH258+AG258</f>
        <v>521</v>
      </c>
      <c r="AI258" s="61">
        <f>+'Desmonte Infr. financiada'!AI258+'Inversión 1 financiada'!AI258+VÚ!AI258+'Desmonte Infr. IAP'!AI258+'TOTAL INVERSION IAP'!AI258+'VÚ IAP'!AI258+AH258</f>
        <v>521</v>
      </c>
      <c r="AJ258" s="61">
        <f>+'Desmonte Infr. financiada'!AJ258+'Inversión 1 financiada'!AJ258+VÚ!AJ258+'Desmonte Infr. IAP'!AJ258+'TOTAL INVERSION IAP'!AJ258+'VÚ IAP'!AJ258+AI258</f>
        <v>521</v>
      </c>
      <c r="AK258" s="61">
        <f>+'Desmonte Infr. financiada'!AK258+'Inversión 1 financiada'!AK258+VÚ!AK258+'Desmonte Infr. IAP'!AK258+'TOTAL INVERSION IAP'!AK258+'VÚ IAP'!AK258+AJ258</f>
        <v>521</v>
      </c>
    </row>
    <row r="259" spans="2:37" hidden="1" x14ac:dyDescent="0.25">
      <c r="B259" s="469" t="s">
        <v>655</v>
      </c>
      <c r="C259" s="62" t="str">
        <f>+VLOOKUP(B259,'resumen UCAP'!$A$5:$O$329,2,0)</f>
        <v>Torrecilla metalica riel</v>
      </c>
      <c r="D259" s="63"/>
      <c r="E259" s="63" t="str">
        <f>+VLOOKUP(B259,'resumen UCAP'!$A$5:$O$329,3,0)</f>
        <v>Un</v>
      </c>
      <c r="F259" s="64">
        <f>+VLOOKUP(B259,'resumen UCAP'!$A$5:$O$329,15,0)</f>
        <v>570000</v>
      </c>
      <c r="G259" s="61">
        <v>243</v>
      </c>
      <c r="H259" s="61">
        <f>+'Desmonte Infr. financiada'!H259+'Inversión 1 financiada'!H259+VÚ!H259+'Desmonte Infr. IAP'!H259+'TOTAL INVERSION IAP'!H259+'VÚ IAP'!H259+G259</f>
        <v>243</v>
      </c>
      <c r="I259" s="475">
        <f>+'Desmonte Infr. financiada'!I259+'Inversión 1 financiada'!I259+VÚ!I259+'Desmonte Infr. IAP'!I259+'TOTAL INVERSION IAP'!I259+'VÚ IAP'!I259+H259</f>
        <v>243</v>
      </c>
      <c r="J259" s="61">
        <f>+'Desmonte Infr. financiada'!J259+'Inversión 1 financiada'!J259+VÚ!J259+'Desmonte Infr. IAP'!J259+'TOTAL INVERSION IAP'!J259+'VÚ IAP'!J259+I259</f>
        <v>243</v>
      </c>
      <c r="K259" s="61">
        <f>+'Desmonte Infr. financiada'!K259+'Inversión 1 financiada'!K259+VÚ!K259+'Desmonte Infr. IAP'!K259+'TOTAL INVERSION IAP'!K259+'VÚ IAP'!K259+J259</f>
        <v>243</v>
      </c>
      <c r="L259" s="61">
        <f>+'Desmonte Infr. financiada'!L259+'Inversión 1 financiada'!L259+VÚ!L259+'Desmonte Infr. IAP'!L259+'TOTAL INVERSION IAP'!L259+'VÚ IAP'!L259+K259</f>
        <v>243</v>
      </c>
      <c r="M259" s="61">
        <f>+'Desmonte Infr. financiada'!M259+'Inversión 1 financiada'!M259+VÚ!M259+'Desmonte Infr. IAP'!M259+'TOTAL INVERSION IAP'!M259+'VÚ IAP'!M259+L259</f>
        <v>243</v>
      </c>
      <c r="N259" s="61">
        <f>+'Desmonte Infr. financiada'!N259+'Inversión 1 financiada'!N259+VÚ!N259+'Desmonte Infr. IAP'!N259+'TOTAL INVERSION IAP'!N259+'VÚ IAP'!N259+M259</f>
        <v>243</v>
      </c>
      <c r="O259" s="61">
        <f>+'Desmonte Infr. financiada'!O259+'Inversión 1 financiada'!O259+VÚ!O259+'Desmonte Infr. IAP'!O259+'TOTAL INVERSION IAP'!O259+'VÚ IAP'!O259+N259</f>
        <v>243</v>
      </c>
      <c r="P259" s="61">
        <f>+'Desmonte Infr. financiada'!P259+'Inversión 1 financiada'!P259+VÚ!P259+'Desmonte Infr. IAP'!P259+'TOTAL INVERSION IAP'!P259+'VÚ IAP'!P259+O259</f>
        <v>243</v>
      </c>
      <c r="Q259" s="61">
        <f>+'Desmonte Infr. financiada'!Q259+'Inversión 1 financiada'!Q259+VÚ!Q259+'Desmonte Infr. IAP'!Q259+'TOTAL INVERSION IAP'!Q259+'VÚ IAP'!Q259+P259</f>
        <v>243</v>
      </c>
      <c r="R259" s="61">
        <f>+'Desmonte Infr. financiada'!R259+'Inversión 1 financiada'!R259+VÚ!R259+'Desmonte Infr. IAP'!R259+'TOTAL INVERSION IAP'!R259+'VÚ IAP'!R259+Q259</f>
        <v>243</v>
      </c>
      <c r="S259" s="61">
        <f>+'Desmonte Infr. financiada'!S259+'Inversión 1 financiada'!S259+VÚ!S259+'Desmonte Infr. IAP'!S259+'TOTAL INVERSION IAP'!S259+'VÚ IAP'!S259+R259</f>
        <v>243</v>
      </c>
      <c r="T259" s="61">
        <f>+'Desmonte Infr. financiada'!T259+'Inversión 1 financiada'!T259+VÚ!T259+'Desmonte Infr. IAP'!T259+'TOTAL INVERSION IAP'!T259+'VÚ IAP'!T259+S259</f>
        <v>243</v>
      </c>
      <c r="U259" s="61">
        <f>+'Desmonte Infr. financiada'!U259+'Inversión 1 financiada'!U259+VÚ!U259+'Desmonte Infr. IAP'!U259+'TOTAL INVERSION IAP'!U259+'VÚ IAP'!U259+T259</f>
        <v>243</v>
      </c>
      <c r="V259" s="61">
        <f>+'Desmonte Infr. financiada'!V259+'Inversión 1 financiada'!V259+VÚ!V259+'Desmonte Infr. IAP'!V259+'TOTAL INVERSION IAP'!V259+'VÚ IAP'!V259+U259</f>
        <v>243</v>
      </c>
      <c r="W259" s="61">
        <f>+'Desmonte Infr. financiada'!W259+'Inversión 1 financiada'!W259+VÚ!W259+'Desmonte Infr. IAP'!W259+'TOTAL INVERSION IAP'!W259+'VÚ IAP'!W259+V259</f>
        <v>243</v>
      </c>
      <c r="X259" s="61">
        <f>+'Desmonte Infr. financiada'!X259+'Inversión 1 financiada'!X259+VÚ!X259+'Desmonte Infr. IAP'!X259+'TOTAL INVERSION IAP'!X259+'VÚ IAP'!X259+W259</f>
        <v>243</v>
      </c>
      <c r="Y259" s="61">
        <f>+'Desmonte Infr. financiada'!Y259+'Inversión 1 financiada'!Y259+VÚ!Y259+'Desmonte Infr. IAP'!Y259+'TOTAL INVERSION IAP'!Y259+'VÚ IAP'!Y259+X259</f>
        <v>243</v>
      </c>
      <c r="Z259" s="61">
        <f>+'Desmonte Infr. financiada'!Z259+'Inversión 1 financiada'!Z259+VÚ!Z259+'Desmonte Infr. IAP'!Z259+'TOTAL INVERSION IAP'!Z259+'VÚ IAP'!Z259+Y259</f>
        <v>243</v>
      </c>
      <c r="AA259" s="61">
        <f>+'Desmonte Infr. financiada'!AA259+'Inversión 1 financiada'!AA259+VÚ!AA259+'Desmonte Infr. IAP'!AA259+'TOTAL INVERSION IAP'!AA259+'VÚ IAP'!AA259+Z259</f>
        <v>243</v>
      </c>
      <c r="AB259" s="61">
        <f>+'Desmonte Infr. financiada'!AB259+'Inversión 1 financiada'!AB259+VÚ!AB259+'Desmonte Infr. IAP'!AB259+'TOTAL INVERSION IAP'!AB259+'VÚ IAP'!AB259+AA259</f>
        <v>243</v>
      </c>
      <c r="AC259" s="61">
        <f>+'Desmonte Infr. financiada'!AC259+'Inversión 1 financiada'!AC259+VÚ!AC259+'Desmonte Infr. IAP'!AC259+'TOTAL INVERSION IAP'!AC259+'VÚ IAP'!AC259+AB259</f>
        <v>243</v>
      </c>
      <c r="AD259" s="61">
        <f>+'Desmonte Infr. financiada'!AD259+'Inversión 1 financiada'!AD259+VÚ!AD259+'Desmonte Infr. IAP'!AD259+'TOTAL INVERSION IAP'!AD259+'VÚ IAP'!AD259+AC259</f>
        <v>243</v>
      </c>
      <c r="AE259" s="61">
        <f>+'Desmonte Infr. financiada'!AE259+'Inversión 1 financiada'!AE259+VÚ!AE259+'Desmonte Infr. IAP'!AE259+'TOTAL INVERSION IAP'!AE259+'VÚ IAP'!AE259+AD259</f>
        <v>243</v>
      </c>
      <c r="AF259" s="61">
        <f>+'Desmonte Infr. financiada'!AF259+'Inversión 1 financiada'!AF259+VÚ!AF259+'Desmonte Infr. IAP'!AF259+'TOTAL INVERSION IAP'!AF259+'VÚ IAP'!AF259+AE259</f>
        <v>243</v>
      </c>
      <c r="AG259" s="61">
        <f>+'Desmonte Infr. financiada'!AG259+'Inversión 1 financiada'!AG259+VÚ!AG259+'Desmonte Infr. IAP'!AG259+'TOTAL INVERSION IAP'!AG259+'VÚ IAP'!AG259+AF259</f>
        <v>243</v>
      </c>
      <c r="AH259" s="61">
        <f>+'Desmonte Infr. financiada'!AH259+'Inversión 1 financiada'!AH259+VÚ!AH259+'Desmonte Infr. IAP'!AH259+'TOTAL INVERSION IAP'!AH259+'VÚ IAP'!AH259+AG259</f>
        <v>243</v>
      </c>
      <c r="AI259" s="61">
        <f>+'Desmonte Infr. financiada'!AI259+'Inversión 1 financiada'!AI259+VÚ!AI259+'Desmonte Infr. IAP'!AI259+'TOTAL INVERSION IAP'!AI259+'VÚ IAP'!AI259+AH259</f>
        <v>243</v>
      </c>
      <c r="AJ259" s="61">
        <f>+'Desmonte Infr. financiada'!AJ259+'Inversión 1 financiada'!AJ259+VÚ!AJ259+'Desmonte Infr. IAP'!AJ259+'TOTAL INVERSION IAP'!AJ259+'VÚ IAP'!AJ259+AI259</f>
        <v>243</v>
      </c>
      <c r="AK259" s="61">
        <f>+'Desmonte Infr. financiada'!AK259+'Inversión 1 financiada'!AK259+VÚ!AK259+'Desmonte Infr. IAP'!AK259+'TOTAL INVERSION IAP'!AK259+'VÚ IAP'!AK259+AJ259</f>
        <v>243</v>
      </c>
    </row>
    <row r="260" spans="2:37" hidden="1" x14ac:dyDescent="0.25">
      <c r="B260" s="469" t="s">
        <v>656</v>
      </c>
      <c r="C260" s="62" t="str">
        <f>+VLOOKUP(B260,'resumen UCAP'!$A$5:$O$329,2,0)</f>
        <v>Poste rectangular galvanizado 6 m</v>
      </c>
      <c r="D260" s="63"/>
      <c r="E260" s="63" t="str">
        <f>+VLOOKUP(B260,'resumen UCAP'!$A$5:$O$329,3,0)</f>
        <v>Un</v>
      </c>
      <c r="F260" s="64">
        <f>+VLOOKUP(B260,'resumen UCAP'!$A$5:$O$329,15,0)</f>
        <v>707169.8113207547</v>
      </c>
      <c r="G260" s="61">
        <v>53</v>
      </c>
      <c r="H260" s="61">
        <f>+'Desmonte Infr. financiada'!H260+'Inversión 1 financiada'!H260+VÚ!H260+'Desmonte Infr. IAP'!H260+'TOTAL INVERSION IAP'!H260+'VÚ IAP'!H260+G260</f>
        <v>53</v>
      </c>
      <c r="I260" s="475">
        <f>+'Desmonte Infr. financiada'!I260+'Inversión 1 financiada'!I260+VÚ!I260+'Desmonte Infr. IAP'!I260+'TOTAL INVERSION IAP'!I260+'VÚ IAP'!I260+H260</f>
        <v>53</v>
      </c>
      <c r="J260" s="61">
        <f>+'Desmonte Infr. financiada'!J260+'Inversión 1 financiada'!J260+VÚ!J260+'Desmonte Infr. IAP'!J260+'TOTAL INVERSION IAP'!J260+'VÚ IAP'!J260+I260</f>
        <v>53</v>
      </c>
      <c r="K260" s="61">
        <f>+'Desmonte Infr. financiada'!K260+'Inversión 1 financiada'!K260+VÚ!K260+'Desmonte Infr. IAP'!K260+'TOTAL INVERSION IAP'!K260+'VÚ IAP'!K260+J260</f>
        <v>53</v>
      </c>
      <c r="L260" s="61">
        <f>+'Desmonte Infr. financiada'!L260+'Inversión 1 financiada'!L260+VÚ!L260+'Desmonte Infr. IAP'!L260+'TOTAL INVERSION IAP'!L260+'VÚ IAP'!L260+K260</f>
        <v>53</v>
      </c>
      <c r="M260" s="61">
        <f>+'Desmonte Infr. financiada'!M260+'Inversión 1 financiada'!M260+VÚ!M260+'Desmonte Infr. IAP'!M260+'TOTAL INVERSION IAP'!M260+'VÚ IAP'!M260+L260</f>
        <v>53</v>
      </c>
      <c r="N260" s="61">
        <f>+'Desmonte Infr. financiada'!N260+'Inversión 1 financiada'!N260+VÚ!N260+'Desmonte Infr. IAP'!N260+'TOTAL INVERSION IAP'!N260+'VÚ IAP'!N260+M260</f>
        <v>53</v>
      </c>
      <c r="O260" s="61">
        <f>+'Desmonte Infr. financiada'!O260+'Inversión 1 financiada'!O260+VÚ!O260+'Desmonte Infr. IAP'!O260+'TOTAL INVERSION IAP'!O260+'VÚ IAP'!O260+N260</f>
        <v>53</v>
      </c>
      <c r="P260" s="61">
        <f>+'Desmonte Infr. financiada'!P260+'Inversión 1 financiada'!P260+VÚ!P260+'Desmonte Infr. IAP'!P260+'TOTAL INVERSION IAP'!P260+'VÚ IAP'!P260+O260</f>
        <v>53</v>
      </c>
      <c r="Q260" s="61">
        <f>+'Desmonte Infr. financiada'!Q260+'Inversión 1 financiada'!Q260+VÚ!Q260+'Desmonte Infr. IAP'!Q260+'TOTAL INVERSION IAP'!Q260+'VÚ IAP'!Q260+P260</f>
        <v>53</v>
      </c>
      <c r="R260" s="61">
        <f>+'Desmonte Infr. financiada'!R260+'Inversión 1 financiada'!R260+VÚ!R260+'Desmonte Infr. IAP'!R260+'TOTAL INVERSION IAP'!R260+'VÚ IAP'!R260+Q260</f>
        <v>53</v>
      </c>
      <c r="S260" s="61">
        <f>+'Desmonte Infr. financiada'!S260+'Inversión 1 financiada'!S260+VÚ!S260+'Desmonte Infr. IAP'!S260+'TOTAL INVERSION IAP'!S260+'VÚ IAP'!S260+R260</f>
        <v>53</v>
      </c>
      <c r="T260" s="61">
        <f>+'Desmonte Infr. financiada'!T260+'Inversión 1 financiada'!T260+VÚ!T260+'Desmonte Infr. IAP'!T260+'TOTAL INVERSION IAP'!T260+'VÚ IAP'!T260+S260</f>
        <v>53</v>
      </c>
      <c r="U260" s="61">
        <f>+'Desmonte Infr. financiada'!U260+'Inversión 1 financiada'!U260+VÚ!U260+'Desmonte Infr. IAP'!U260+'TOTAL INVERSION IAP'!U260+'VÚ IAP'!U260+T260</f>
        <v>53</v>
      </c>
      <c r="V260" s="61">
        <f>+'Desmonte Infr. financiada'!V260+'Inversión 1 financiada'!V260+VÚ!V260+'Desmonte Infr. IAP'!V260+'TOTAL INVERSION IAP'!V260+'VÚ IAP'!V260+U260</f>
        <v>53</v>
      </c>
      <c r="W260" s="61">
        <f>+'Desmonte Infr. financiada'!W260+'Inversión 1 financiada'!W260+VÚ!W260+'Desmonte Infr. IAP'!W260+'TOTAL INVERSION IAP'!W260+'VÚ IAP'!W260+V260</f>
        <v>53</v>
      </c>
      <c r="X260" s="61">
        <f>+'Desmonte Infr. financiada'!X260+'Inversión 1 financiada'!X260+VÚ!X260+'Desmonte Infr. IAP'!X260+'TOTAL INVERSION IAP'!X260+'VÚ IAP'!X260+W260</f>
        <v>53</v>
      </c>
      <c r="Y260" s="61">
        <f>+'Desmonte Infr. financiada'!Y260+'Inversión 1 financiada'!Y260+VÚ!Y260+'Desmonte Infr. IAP'!Y260+'TOTAL INVERSION IAP'!Y260+'VÚ IAP'!Y260+X260</f>
        <v>53</v>
      </c>
      <c r="Z260" s="61">
        <f>+'Desmonte Infr. financiada'!Z260+'Inversión 1 financiada'!Z260+VÚ!Z260+'Desmonte Infr. IAP'!Z260+'TOTAL INVERSION IAP'!Z260+'VÚ IAP'!Z260+Y260</f>
        <v>53</v>
      </c>
      <c r="AA260" s="61">
        <f>+'Desmonte Infr. financiada'!AA260+'Inversión 1 financiada'!AA260+VÚ!AA260+'Desmonte Infr. IAP'!AA260+'TOTAL INVERSION IAP'!AA260+'VÚ IAP'!AA260+Z260</f>
        <v>53</v>
      </c>
      <c r="AB260" s="61">
        <f>+'Desmonte Infr. financiada'!AB260+'Inversión 1 financiada'!AB260+VÚ!AB260+'Desmonte Infr. IAP'!AB260+'TOTAL INVERSION IAP'!AB260+'VÚ IAP'!AB260+AA260</f>
        <v>53</v>
      </c>
      <c r="AC260" s="61">
        <f>+'Desmonte Infr. financiada'!AC260+'Inversión 1 financiada'!AC260+VÚ!AC260+'Desmonte Infr. IAP'!AC260+'TOTAL INVERSION IAP'!AC260+'VÚ IAP'!AC260+AB260</f>
        <v>53</v>
      </c>
      <c r="AD260" s="61">
        <f>+'Desmonte Infr. financiada'!AD260+'Inversión 1 financiada'!AD260+VÚ!AD260+'Desmonte Infr. IAP'!AD260+'TOTAL INVERSION IAP'!AD260+'VÚ IAP'!AD260+AC260</f>
        <v>53</v>
      </c>
      <c r="AE260" s="61">
        <f>+'Desmonte Infr. financiada'!AE260+'Inversión 1 financiada'!AE260+VÚ!AE260+'Desmonte Infr. IAP'!AE260+'TOTAL INVERSION IAP'!AE260+'VÚ IAP'!AE260+AD260</f>
        <v>53</v>
      </c>
      <c r="AF260" s="61">
        <f>+'Desmonte Infr. financiada'!AF260+'Inversión 1 financiada'!AF260+VÚ!AF260+'Desmonte Infr. IAP'!AF260+'TOTAL INVERSION IAP'!AF260+'VÚ IAP'!AF260+AE260</f>
        <v>53</v>
      </c>
      <c r="AG260" s="61">
        <f>+'Desmonte Infr. financiada'!AG260+'Inversión 1 financiada'!AG260+VÚ!AG260+'Desmonte Infr. IAP'!AG260+'TOTAL INVERSION IAP'!AG260+'VÚ IAP'!AG260+AF260</f>
        <v>53</v>
      </c>
      <c r="AH260" s="61">
        <f>+'Desmonte Infr. financiada'!AH260+'Inversión 1 financiada'!AH260+VÚ!AH260+'Desmonte Infr. IAP'!AH260+'TOTAL INVERSION IAP'!AH260+'VÚ IAP'!AH260+AG260</f>
        <v>53</v>
      </c>
      <c r="AI260" s="61">
        <f>+'Desmonte Infr. financiada'!AI260+'Inversión 1 financiada'!AI260+VÚ!AI260+'Desmonte Infr. IAP'!AI260+'TOTAL INVERSION IAP'!AI260+'VÚ IAP'!AI260+AH260</f>
        <v>53</v>
      </c>
      <c r="AJ260" s="61">
        <f>+'Desmonte Infr. financiada'!AJ260+'Inversión 1 financiada'!AJ260+VÚ!AJ260+'Desmonte Infr. IAP'!AJ260+'TOTAL INVERSION IAP'!AJ260+'VÚ IAP'!AJ260+AI260</f>
        <v>53</v>
      </c>
      <c r="AK260" s="61">
        <f>+'Desmonte Infr. financiada'!AK260+'Inversión 1 financiada'!AK260+VÚ!AK260+'Desmonte Infr. IAP'!AK260+'TOTAL INVERSION IAP'!AK260+'VÚ IAP'!AK260+AJ260</f>
        <v>53</v>
      </c>
    </row>
    <row r="261" spans="2:37" hidden="1" x14ac:dyDescent="0.25">
      <c r="B261" s="469" t="s">
        <v>657</v>
      </c>
      <c r="C261" s="62" t="str">
        <f>+VLOOKUP(B261,'resumen UCAP'!$A$5:$O$329,2,0)</f>
        <v>Poste metalico 12 m</v>
      </c>
      <c r="D261" s="63"/>
      <c r="E261" s="63" t="str">
        <f>+VLOOKUP(B261,'resumen UCAP'!$A$5:$O$329,3,0)</f>
        <v>Un</v>
      </c>
      <c r="F261" s="64">
        <f>+VLOOKUP(B261,'resumen UCAP'!$A$5:$O$329,15,0)</f>
        <v>2043603.7</v>
      </c>
      <c r="G261" s="61">
        <v>1</v>
      </c>
      <c r="H261" s="61">
        <f>+'Desmonte Infr. financiada'!H261+'Inversión 1 financiada'!H261+VÚ!H261+'Desmonte Infr. IAP'!H261+'TOTAL INVERSION IAP'!H261+'VÚ IAP'!H261+G261</f>
        <v>1</v>
      </c>
      <c r="I261" s="475">
        <f>+'Desmonte Infr. financiada'!I261+'Inversión 1 financiada'!I261+VÚ!I261+'Desmonte Infr. IAP'!I261+'TOTAL INVERSION IAP'!I261+'VÚ IAP'!I261+H261</f>
        <v>1</v>
      </c>
      <c r="J261" s="61">
        <f>+'Desmonte Infr. financiada'!J261+'Inversión 1 financiada'!J261+VÚ!J261+'Desmonte Infr. IAP'!J261+'TOTAL INVERSION IAP'!J261+'VÚ IAP'!J261+I261</f>
        <v>1</v>
      </c>
      <c r="K261" s="61">
        <f>+'Desmonte Infr. financiada'!K261+'Inversión 1 financiada'!K261+VÚ!K261+'Desmonte Infr. IAP'!K261+'TOTAL INVERSION IAP'!K261+'VÚ IAP'!K261+J261</f>
        <v>1</v>
      </c>
      <c r="L261" s="61">
        <f>+'Desmonte Infr. financiada'!L261+'Inversión 1 financiada'!L261+VÚ!L261+'Desmonte Infr. IAP'!L261+'TOTAL INVERSION IAP'!L261+'VÚ IAP'!L261+K261</f>
        <v>1</v>
      </c>
      <c r="M261" s="61">
        <f>+'Desmonte Infr. financiada'!M261+'Inversión 1 financiada'!M261+VÚ!M261+'Desmonte Infr. IAP'!M261+'TOTAL INVERSION IAP'!M261+'VÚ IAP'!M261+L261</f>
        <v>1</v>
      </c>
      <c r="N261" s="61">
        <f>+'Desmonte Infr. financiada'!N261+'Inversión 1 financiada'!N261+VÚ!N261+'Desmonte Infr. IAP'!N261+'TOTAL INVERSION IAP'!N261+'VÚ IAP'!N261+M261</f>
        <v>1</v>
      </c>
      <c r="O261" s="61">
        <f>+'Desmonte Infr. financiada'!O261+'Inversión 1 financiada'!O261+VÚ!O261+'Desmonte Infr. IAP'!O261+'TOTAL INVERSION IAP'!O261+'VÚ IAP'!O261+N261</f>
        <v>1</v>
      </c>
      <c r="P261" s="61">
        <f>+'Desmonte Infr. financiada'!P261+'Inversión 1 financiada'!P261+VÚ!P261+'Desmonte Infr. IAP'!P261+'TOTAL INVERSION IAP'!P261+'VÚ IAP'!P261+O261</f>
        <v>1</v>
      </c>
      <c r="Q261" s="61">
        <f>+'Desmonte Infr. financiada'!Q261+'Inversión 1 financiada'!Q261+VÚ!Q261+'Desmonte Infr. IAP'!Q261+'TOTAL INVERSION IAP'!Q261+'VÚ IAP'!Q261+P261</f>
        <v>1</v>
      </c>
      <c r="R261" s="61">
        <f>+'Desmonte Infr. financiada'!R261+'Inversión 1 financiada'!R261+VÚ!R261+'Desmonte Infr. IAP'!R261+'TOTAL INVERSION IAP'!R261+'VÚ IAP'!R261+Q261</f>
        <v>1</v>
      </c>
      <c r="S261" s="61">
        <f>+'Desmonte Infr. financiada'!S261+'Inversión 1 financiada'!S261+VÚ!S261+'Desmonte Infr. IAP'!S261+'TOTAL INVERSION IAP'!S261+'VÚ IAP'!S261+R261</f>
        <v>1</v>
      </c>
      <c r="T261" s="61">
        <f>+'Desmonte Infr. financiada'!T261+'Inversión 1 financiada'!T261+VÚ!T261+'Desmonte Infr. IAP'!T261+'TOTAL INVERSION IAP'!T261+'VÚ IAP'!T261+S261</f>
        <v>1</v>
      </c>
      <c r="U261" s="61">
        <f>+'Desmonte Infr. financiada'!U261+'Inversión 1 financiada'!U261+VÚ!U261+'Desmonte Infr. IAP'!U261+'TOTAL INVERSION IAP'!U261+'VÚ IAP'!U261+T261</f>
        <v>1</v>
      </c>
      <c r="V261" s="61">
        <f>+'Desmonte Infr. financiada'!V261+'Inversión 1 financiada'!V261+VÚ!V261+'Desmonte Infr. IAP'!V261+'TOTAL INVERSION IAP'!V261+'VÚ IAP'!V261+U261</f>
        <v>1</v>
      </c>
      <c r="W261" s="61">
        <f>+'Desmonte Infr. financiada'!W261+'Inversión 1 financiada'!W261+VÚ!W261+'Desmonte Infr. IAP'!W261+'TOTAL INVERSION IAP'!W261+'VÚ IAP'!W261+V261</f>
        <v>1</v>
      </c>
      <c r="X261" s="61">
        <f>+'Desmonte Infr. financiada'!X261+'Inversión 1 financiada'!X261+VÚ!X261+'Desmonte Infr. IAP'!X261+'TOTAL INVERSION IAP'!X261+'VÚ IAP'!X261+W261</f>
        <v>1</v>
      </c>
      <c r="Y261" s="61">
        <f>+'Desmonte Infr. financiada'!Y261+'Inversión 1 financiada'!Y261+VÚ!Y261+'Desmonte Infr. IAP'!Y261+'TOTAL INVERSION IAP'!Y261+'VÚ IAP'!Y261+X261</f>
        <v>1</v>
      </c>
      <c r="Z261" s="61">
        <f>+'Desmonte Infr. financiada'!Z261+'Inversión 1 financiada'!Z261+VÚ!Z261+'Desmonte Infr. IAP'!Z261+'TOTAL INVERSION IAP'!Z261+'VÚ IAP'!Z261+Y261</f>
        <v>1</v>
      </c>
      <c r="AA261" s="61">
        <f>+'Desmonte Infr. financiada'!AA261+'Inversión 1 financiada'!AA261+VÚ!AA261+'Desmonte Infr. IAP'!AA261+'TOTAL INVERSION IAP'!AA261+'VÚ IAP'!AA261+Z261</f>
        <v>1</v>
      </c>
      <c r="AB261" s="61">
        <f>+'Desmonte Infr. financiada'!AB261+'Inversión 1 financiada'!AB261+VÚ!AB261+'Desmonte Infr. IAP'!AB261+'TOTAL INVERSION IAP'!AB261+'VÚ IAP'!AB261+AA261</f>
        <v>1</v>
      </c>
      <c r="AC261" s="61">
        <f>+'Desmonte Infr. financiada'!AC261+'Inversión 1 financiada'!AC261+VÚ!AC261+'Desmonte Infr. IAP'!AC261+'TOTAL INVERSION IAP'!AC261+'VÚ IAP'!AC261+AB261</f>
        <v>1</v>
      </c>
      <c r="AD261" s="61">
        <f>+'Desmonte Infr. financiada'!AD261+'Inversión 1 financiada'!AD261+VÚ!AD261+'Desmonte Infr. IAP'!AD261+'TOTAL INVERSION IAP'!AD261+'VÚ IAP'!AD261+AC261</f>
        <v>1</v>
      </c>
      <c r="AE261" s="61">
        <f>+'Desmonte Infr. financiada'!AE261+'Inversión 1 financiada'!AE261+VÚ!AE261+'Desmonte Infr. IAP'!AE261+'TOTAL INVERSION IAP'!AE261+'VÚ IAP'!AE261+AD261</f>
        <v>1</v>
      </c>
      <c r="AF261" s="61">
        <f>+'Desmonte Infr. financiada'!AF261+'Inversión 1 financiada'!AF261+VÚ!AF261+'Desmonte Infr. IAP'!AF261+'TOTAL INVERSION IAP'!AF261+'VÚ IAP'!AF261+AE261</f>
        <v>1</v>
      </c>
      <c r="AG261" s="61">
        <f>+'Desmonte Infr. financiada'!AG261+'Inversión 1 financiada'!AG261+VÚ!AG261+'Desmonte Infr. IAP'!AG261+'TOTAL INVERSION IAP'!AG261+'VÚ IAP'!AG261+AF261</f>
        <v>1</v>
      </c>
      <c r="AH261" s="61">
        <f>+'Desmonte Infr. financiada'!AH261+'Inversión 1 financiada'!AH261+VÚ!AH261+'Desmonte Infr. IAP'!AH261+'TOTAL INVERSION IAP'!AH261+'VÚ IAP'!AH261+AG261</f>
        <v>1</v>
      </c>
      <c r="AI261" s="61">
        <f>+'Desmonte Infr. financiada'!AI261+'Inversión 1 financiada'!AI261+VÚ!AI261+'Desmonte Infr. IAP'!AI261+'TOTAL INVERSION IAP'!AI261+'VÚ IAP'!AI261+AH261</f>
        <v>1</v>
      </c>
      <c r="AJ261" s="61">
        <f>+'Desmonte Infr. financiada'!AJ261+'Inversión 1 financiada'!AJ261+VÚ!AJ261+'Desmonte Infr. IAP'!AJ261+'TOTAL INVERSION IAP'!AJ261+'VÚ IAP'!AJ261+AI261</f>
        <v>1</v>
      </c>
      <c r="AK261" s="61">
        <f>+'Desmonte Infr. financiada'!AK261+'Inversión 1 financiada'!AK261+VÚ!AK261+'Desmonte Infr. IAP'!AK261+'TOTAL INVERSION IAP'!AK261+'VÚ IAP'!AK261+AJ261</f>
        <v>1</v>
      </c>
    </row>
    <row r="262" spans="2:37" hidden="1" x14ac:dyDescent="0.25">
      <c r="B262" s="469" t="s">
        <v>658</v>
      </c>
      <c r="C262" s="62" t="str">
        <f>+VLOOKUP(B262,'resumen UCAP'!$A$5:$O$329,2,0)</f>
        <v>POSTE FIBRA DE VIDRIO TRASLUCIDO 8Xm.  AUTONOMA</v>
      </c>
      <c r="D262" s="63"/>
      <c r="E262" s="63" t="str">
        <f>+VLOOKUP(B262,'resumen UCAP'!$A$5:$O$329,3,0)</f>
        <v>Un</v>
      </c>
      <c r="F262" s="64">
        <f>+VLOOKUP(B262,'resumen UCAP'!$A$5:$O$329,15,0)</f>
        <v>8500000</v>
      </c>
      <c r="G262" s="61">
        <v>6</v>
      </c>
      <c r="H262" s="61">
        <f>+'Desmonte Infr. financiada'!H262+'Inversión 1 financiada'!H262+VÚ!H262+'Desmonte Infr. IAP'!H262+'TOTAL INVERSION IAP'!H262+'VÚ IAP'!H262+G262</f>
        <v>6</v>
      </c>
      <c r="I262" s="475">
        <f>+'Desmonte Infr. financiada'!I262+'Inversión 1 financiada'!I262+VÚ!I262+'Desmonte Infr. IAP'!I262+'TOTAL INVERSION IAP'!I262+'VÚ IAP'!I262+H262</f>
        <v>6</v>
      </c>
      <c r="J262" s="61">
        <f>+'Desmonte Infr. financiada'!J262+'Inversión 1 financiada'!J262+VÚ!J262+'Desmonte Infr. IAP'!J262+'TOTAL INVERSION IAP'!J262+'VÚ IAP'!J262+I262</f>
        <v>6</v>
      </c>
      <c r="K262" s="61">
        <f>+'Desmonte Infr. financiada'!K262+'Inversión 1 financiada'!K262+VÚ!K262+'Desmonte Infr. IAP'!K262+'TOTAL INVERSION IAP'!K262+'VÚ IAP'!K262+J262</f>
        <v>6</v>
      </c>
      <c r="L262" s="61">
        <f>+'Desmonte Infr. financiada'!L262+'Inversión 1 financiada'!L262+VÚ!L262+'Desmonte Infr. IAP'!L262+'TOTAL INVERSION IAP'!L262+'VÚ IAP'!L262+K262</f>
        <v>6</v>
      </c>
      <c r="M262" s="61">
        <f>+'Desmonte Infr. financiada'!M262+'Inversión 1 financiada'!M262+VÚ!M262+'Desmonte Infr. IAP'!M262+'TOTAL INVERSION IAP'!M262+'VÚ IAP'!M262+L262</f>
        <v>6</v>
      </c>
      <c r="N262" s="61">
        <f>+'Desmonte Infr. financiada'!N262+'Inversión 1 financiada'!N262+VÚ!N262+'Desmonte Infr. IAP'!N262+'TOTAL INVERSION IAP'!N262+'VÚ IAP'!N262+M262</f>
        <v>6</v>
      </c>
      <c r="O262" s="61">
        <f>+'Desmonte Infr. financiada'!O262+'Inversión 1 financiada'!O262+VÚ!O262+'Desmonte Infr. IAP'!O262+'TOTAL INVERSION IAP'!O262+'VÚ IAP'!O262+N262</f>
        <v>6</v>
      </c>
      <c r="P262" s="61">
        <f>+'Desmonte Infr. financiada'!P262+'Inversión 1 financiada'!P262+VÚ!P262+'Desmonte Infr. IAP'!P262+'TOTAL INVERSION IAP'!P262+'VÚ IAP'!P262+O262</f>
        <v>6</v>
      </c>
      <c r="Q262" s="61">
        <f>+'Desmonte Infr. financiada'!Q262+'Inversión 1 financiada'!Q262+VÚ!Q262+'Desmonte Infr. IAP'!Q262+'TOTAL INVERSION IAP'!Q262+'VÚ IAP'!Q262+P262</f>
        <v>6</v>
      </c>
      <c r="R262" s="61">
        <f>+'Desmonte Infr. financiada'!R262+'Inversión 1 financiada'!R262+VÚ!R262+'Desmonte Infr. IAP'!R262+'TOTAL INVERSION IAP'!R262+'VÚ IAP'!R262+Q262</f>
        <v>6</v>
      </c>
      <c r="S262" s="61">
        <f>+'Desmonte Infr. financiada'!S262+'Inversión 1 financiada'!S262+VÚ!S262+'Desmonte Infr. IAP'!S262+'TOTAL INVERSION IAP'!S262+'VÚ IAP'!S262+R262</f>
        <v>6</v>
      </c>
      <c r="T262" s="61">
        <f>+'Desmonte Infr. financiada'!T262+'Inversión 1 financiada'!T262+VÚ!T262+'Desmonte Infr. IAP'!T262+'TOTAL INVERSION IAP'!T262+'VÚ IAP'!T262+S262</f>
        <v>6</v>
      </c>
      <c r="U262" s="61">
        <f>+'Desmonte Infr. financiada'!U262+'Inversión 1 financiada'!U262+VÚ!U262+'Desmonte Infr. IAP'!U262+'TOTAL INVERSION IAP'!U262+'VÚ IAP'!U262+T262</f>
        <v>6</v>
      </c>
      <c r="V262" s="61">
        <f>+'Desmonte Infr. financiada'!V262+'Inversión 1 financiada'!V262+VÚ!V262+'Desmonte Infr. IAP'!V262+'TOTAL INVERSION IAP'!V262+'VÚ IAP'!V262+U262</f>
        <v>6</v>
      </c>
      <c r="W262" s="61">
        <f>+'Desmonte Infr. financiada'!W262+'Inversión 1 financiada'!W262+VÚ!W262+'Desmonte Infr. IAP'!W262+'TOTAL INVERSION IAP'!W262+'VÚ IAP'!W262+V262</f>
        <v>6</v>
      </c>
      <c r="X262" s="61">
        <f>+'Desmonte Infr. financiada'!X262+'Inversión 1 financiada'!X262+VÚ!X262+'Desmonte Infr. IAP'!X262+'TOTAL INVERSION IAP'!X262+'VÚ IAP'!X262+W262</f>
        <v>6</v>
      </c>
      <c r="Y262" s="61">
        <f>+'Desmonte Infr. financiada'!Y262+'Inversión 1 financiada'!Y262+VÚ!Y262+'Desmonte Infr. IAP'!Y262+'TOTAL INVERSION IAP'!Y262+'VÚ IAP'!Y262+X262</f>
        <v>6</v>
      </c>
      <c r="Z262" s="61">
        <f>+'Desmonte Infr. financiada'!Z262+'Inversión 1 financiada'!Z262+VÚ!Z262+'Desmonte Infr. IAP'!Z262+'TOTAL INVERSION IAP'!Z262+'VÚ IAP'!Z262+Y262</f>
        <v>6</v>
      </c>
      <c r="AA262" s="61">
        <f>+'Desmonte Infr. financiada'!AA262+'Inversión 1 financiada'!AA262+VÚ!AA262+'Desmonte Infr. IAP'!AA262+'TOTAL INVERSION IAP'!AA262+'VÚ IAP'!AA262+Z262</f>
        <v>6</v>
      </c>
      <c r="AB262" s="61">
        <f>+'Desmonte Infr. financiada'!AB262+'Inversión 1 financiada'!AB262+VÚ!AB262+'Desmonte Infr. IAP'!AB262+'TOTAL INVERSION IAP'!AB262+'VÚ IAP'!AB262+AA262</f>
        <v>6</v>
      </c>
      <c r="AC262" s="61">
        <f>+'Desmonte Infr. financiada'!AC262+'Inversión 1 financiada'!AC262+VÚ!AC262+'Desmonte Infr. IAP'!AC262+'TOTAL INVERSION IAP'!AC262+'VÚ IAP'!AC262+AB262</f>
        <v>6</v>
      </c>
      <c r="AD262" s="61">
        <f>+'Desmonte Infr. financiada'!AD262+'Inversión 1 financiada'!AD262+VÚ!AD262+'Desmonte Infr. IAP'!AD262+'TOTAL INVERSION IAP'!AD262+'VÚ IAP'!AD262+AC262</f>
        <v>6</v>
      </c>
      <c r="AE262" s="61">
        <f>+'Desmonte Infr. financiada'!AE262+'Inversión 1 financiada'!AE262+VÚ!AE262+'Desmonte Infr. IAP'!AE262+'TOTAL INVERSION IAP'!AE262+'VÚ IAP'!AE262+AD262</f>
        <v>6</v>
      </c>
      <c r="AF262" s="61">
        <f>+'Desmonte Infr. financiada'!AF262+'Inversión 1 financiada'!AF262+VÚ!AF262+'Desmonte Infr. IAP'!AF262+'TOTAL INVERSION IAP'!AF262+'VÚ IAP'!AF262+AE262</f>
        <v>6</v>
      </c>
      <c r="AG262" s="61">
        <f>+'Desmonte Infr. financiada'!AG262+'Inversión 1 financiada'!AG262+VÚ!AG262+'Desmonte Infr. IAP'!AG262+'TOTAL INVERSION IAP'!AG262+'VÚ IAP'!AG262+AF262</f>
        <v>6</v>
      </c>
      <c r="AH262" s="61">
        <f>+'Desmonte Infr. financiada'!AH262+'Inversión 1 financiada'!AH262+VÚ!AH262+'Desmonte Infr. IAP'!AH262+'TOTAL INVERSION IAP'!AH262+'VÚ IAP'!AH262+AG262</f>
        <v>6</v>
      </c>
      <c r="AI262" s="61">
        <f>+'Desmonte Infr. financiada'!AI262+'Inversión 1 financiada'!AI262+VÚ!AI262+'Desmonte Infr. IAP'!AI262+'TOTAL INVERSION IAP'!AI262+'VÚ IAP'!AI262+AH262</f>
        <v>6</v>
      </c>
      <c r="AJ262" s="61">
        <f>+'Desmonte Infr. financiada'!AJ262+'Inversión 1 financiada'!AJ262+VÚ!AJ262+'Desmonte Infr. IAP'!AJ262+'TOTAL INVERSION IAP'!AJ262+'VÚ IAP'!AJ262+AI262</f>
        <v>6</v>
      </c>
      <c r="AK262" s="61">
        <f>+'Desmonte Infr. financiada'!AK262+'Inversión 1 financiada'!AK262+VÚ!AK262+'Desmonte Infr. IAP'!AK262+'TOTAL INVERSION IAP'!AK262+'VÚ IAP'!AK262+AJ262</f>
        <v>6</v>
      </c>
    </row>
    <row r="263" spans="2:37" hidden="1" x14ac:dyDescent="0.25">
      <c r="B263" s="469" t="s">
        <v>659</v>
      </c>
      <c r="C263" s="62" t="str">
        <f>+VLOOKUP(B263,'resumen UCAP'!$A$5:$O$329,2,0)</f>
        <v>POSTE TELESCOP. 4.5 MTS DE 4" Y 2"</v>
      </c>
      <c r="D263" s="63"/>
      <c r="E263" s="63" t="str">
        <f>+VLOOKUP(B263,'resumen UCAP'!$A$5:$O$329,3,0)</f>
        <v>Un</v>
      </c>
      <c r="F263" s="64">
        <f>+VLOOKUP(B263,'resumen UCAP'!$A$5:$O$329,15,0)</f>
        <v>658342.4615384615</v>
      </c>
      <c r="G263" s="61">
        <v>13</v>
      </c>
      <c r="H263" s="61">
        <f>+'Desmonte Infr. financiada'!H263+'Inversión 1 financiada'!H263+VÚ!H263+'Desmonte Infr. IAP'!H263+'TOTAL INVERSION IAP'!H263+'VÚ IAP'!H263+G263</f>
        <v>13</v>
      </c>
      <c r="I263" s="475">
        <f>+'Desmonte Infr. financiada'!I263+'Inversión 1 financiada'!I263+VÚ!I263+'Desmonte Infr. IAP'!I263+'TOTAL INVERSION IAP'!I263+'VÚ IAP'!I263+H263</f>
        <v>13</v>
      </c>
      <c r="J263" s="61">
        <f>+'Desmonte Infr. financiada'!J263+'Inversión 1 financiada'!J263+VÚ!J263+'Desmonte Infr. IAP'!J263+'TOTAL INVERSION IAP'!J263+'VÚ IAP'!J263+I263</f>
        <v>13</v>
      </c>
      <c r="K263" s="61">
        <f>+'Desmonte Infr. financiada'!K263+'Inversión 1 financiada'!K263+VÚ!K263+'Desmonte Infr. IAP'!K263+'TOTAL INVERSION IAP'!K263+'VÚ IAP'!K263+J263</f>
        <v>13</v>
      </c>
      <c r="L263" s="61">
        <f>+'Desmonte Infr. financiada'!L263+'Inversión 1 financiada'!L263+VÚ!L263+'Desmonte Infr. IAP'!L263+'TOTAL INVERSION IAP'!L263+'VÚ IAP'!L263+K263</f>
        <v>13</v>
      </c>
      <c r="M263" s="61">
        <f>+'Desmonte Infr. financiada'!M263+'Inversión 1 financiada'!M263+VÚ!M263+'Desmonte Infr. IAP'!M263+'TOTAL INVERSION IAP'!M263+'VÚ IAP'!M263+L263</f>
        <v>13</v>
      </c>
      <c r="N263" s="61">
        <f>+'Desmonte Infr. financiada'!N263+'Inversión 1 financiada'!N263+VÚ!N263+'Desmonte Infr. IAP'!N263+'TOTAL INVERSION IAP'!N263+'VÚ IAP'!N263+M263</f>
        <v>13</v>
      </c>
      <c r="O263" s="61">
        <f>+'Desmonte Infr. financiada'!O263+'Inversión 1 financiada'!O263+VÚ!O263+'Desmonte Infr. IAP'!O263+'TOTAL INVERSION IAP'!O263+'VÚ IAP'!O263+N263</f>
        <v>13</v>
      </c>
      <c r="P263" s="61">
        <f>+'Desmonte Infr. financiada'!P263+'Inversión 1 financiada'!P263+VÚ!P263+'Desmonte Infr. IAP'!P263+'TOTAL INVERSION IAP'!P263+'VÚ IAP'!P263+O263</f>
        <v>13</v>
      </c>
      <c r="Q263" s="61">
        <f>+'Desmonte Infr. financiada'!Q263+'Inversión 1 financiada'!Q263+VÚ!Q263+'Desmonte Infr. IAP'!Q263+'TOTAL INVERSION IAP'!Q263+'VÚ IAP'!Q263+P263</f>
        <v>13</v>
      </c>
      <c r="R263" s="61">
        <f>+'Desmonte Infr. financiada'!R263+'Inversión 1 financiada'!R263+VÚ!R263+'Desmonte Infr. IAP'!R263+'TOTAL INVERSION IAP'!R263+'VÚ IAP'!R263+Q263</f>
        <v>13</v>
      </c>
      <c r="S263" s="61">
        <f>+'Desmonte Infr. financiada'!S263+'Inversión 1 financiada'!S263+VÚ!S263+'Desmonte Infr. IAP'!S263+'TOTAL INVERSION IAP'!S263+'VÚ IAP'!S263+R263</f>
        <v>13</v>
      </c>
      <c r="T263" s="61">
        <f>+'Desmonte Infr. financiada'!T263+'Inversión 1 financiada'!T263+VÚ!T263+'Desmonte Infr. IAP'!T263+'TOTAL INVERSION IAP'!T263+'VÚ IAP'!T263+S263</f>
        <v>13</v>
      </c>
      <c r="U263" s="61">
        <f>+'Desmonte Infr. financiada'!U263+'Inversión 1 financiada'!U263+VÚ!U263+'Desmonte Infr. IAP'!U263+'TOTAL INVERSION IAP'!U263+'VÚ IAP'!U263+T263</f>
        <v>13</v>
      </c>
      <c r="V263" s="61">
        <f>+'Desmonte Infr. financiada'!V263+'Inversión 1 financiada'!V263+VÚ!V263+'Desmonte Infr. IAP'!V263+'TOTAL INVERSION IAP'!V263+'VÚ IAP'!V263+U263</f>
        <v>13</v>
      </c>
      <c r="W263" s="61">
        <f>+'Desmonte Infr. financiada'!W263+'Inversión 1 financiada'!W263+VÚ!W263+'Desmonte Infr. IAP'!W263+'TOTAL INVERSION IAP'!W263+'VÚ IAP'!W263+V263</f>
        <v>13</v>
      </c>
      <c r="X263" s="61">
        <f>+'Desmonte Infr. financiada'!X263+'Inversión 1 financiada'!X263+VÚ!X263+'Desmonte Infr. IAP'!X263+'TOTAL INVERSION IAP'!X263+'VÚ IAP'!X263+W263</f>
        <v>13</v>
      </c>
      <c r="Y263" s="61">
        <f>+'Desmonte Infr. financiada'!Y263+'Inversión 1 financiada'!Y263+VÚ!Y263+'Desmonte Infr. IAP'!Y263+'TOTAL INVERSION IAP'!Y263+'VÚ IAP'!Y263+X263</f>
        <v>13</v>
      </c>
      <c r="Z263" s="61">
        <f>+'Desmonte Infr. financiada'!Z263+'Inversión 1 financiada'!Z263+VÚ!Z263+'Desmonte Infr. IAP'!Z263+'TOTAL INVERSION IAP'!Z263+'VÚ IAP'!Z263+Y263</f>
        <v>13</v>
      </c>
      <c r="AA263" s="61">
        <f>+'Desmonte Infr. financiada'!AA263+'Inversión 1 financiada'!AA263+VÚ!AA263+'Desmonte Infr. IAP'!AA263+'TOTAL INVERSION IAP'!AA263+'VÚ IAP'!AA263+Z263</f>
        <v>13</v>
      </c>
      <c r="AB263" s="61">
        <f>+'Desmonte Infr. financiada'!AB263+'Inversión 1 financiada'!AB263+VÚ!AB263+'Desmonte Infr. IAP'!AB263+'TOTAL INVERSION IAP'!AB263+'VÚ IAP'!AB263+AA263</f>
        <v>13</v>
      </c>
      <c r="AC263" s="61">
        <f>+'Desmonte Infr. financiada'!AC263+'Inversión 1 financiada'!AC263+VÚ!AC263+'Desmonte Infr. IAP'!AC263+'TOTAL INVERSION IAP'!AC263+'VÚ IAP'!AC263+AB263</f>
        <v>13</v>
      </c>
      <c r="AD263" s="61">
        <f>+'Desmonte Infr. financiada'!AD263+'Inversión 1 financiada'!AD263+VÚ!AD263+'Desmonte Infr. IAP'!AD263+'TOTAL INVERSION IAP'!AD263+'VÚ IAP'!AD263+AC263</f>
        <v>13</v>
      </c>
      <c r="AE263" s="61">
        <f>+'Desmonte Infr. financiada'!AE263+'Inversión 1 financiada'!AE263+VÚ!AE263+'Desmonte Infr. IAP'!AE263+'TOTAL INVERSION IAP'!AE263+'VÚ IAP'!AE263+AD263</f>
        <v>13</v>
      </c>
      <c r="AF263" s="61">
        <f>+'Desmonte Infr. financiada'!AF263+'Inversión 1 financiada'!AF263+VÚ!AF263+'Desmonte Infr. IAP'!AF263+'TOTAL INVERSION IAP'!AF263+'VÚ IAP'!AF263+AE263</f>
        <v>13</v>
      </c>
      <c r="AG263" s="61">
        <f>+'Desmonte Infr. financiada'!AG263+'Inversión 1 financiada'!AG263+VÚ!AG263+'Desmonte Infr. IAP'!AG263+'TOTAL INVERSION IAP'!AG263+'VÚ IAP'!AG263+AF263</f>
        <v>13</v>
      </c>
      <c r="AH263" s="61">
        <f>+'Desmonte Infr. financiada'!AH263+'Inversión 1 financiada'!AH263+VÚ!AH263+'Desmonte Infr. IAP'!AH263+'TOTAL INVERSION IAP'!AH263+'VÚ IAP'!AH263+AG263</f>
        <v>13</v>
      </c>
      <c r="AI263" s="61">
        <f>+'Desmonte Infr. financiada'!AI263+'Inversión 1 financiada'!AI263+VÚ!AI263+'Desmonte Infr. IAP'!AI263+'TOTAL INVERSION IAP'!AI263+'VÚ IAP'!AI263+AH263</f>
        <v>13</v>
      </c>
      <c r="AJ263" s="61">
        <f>+'Desmonte Infr. financiada'!AJ263+'Inversión 1 financiada'!AJ263+VÚ!AJ263+'Desmonte Infr. IAP'!AJ263+'TOTAL INVERSION IAP'!AJ263+'VÚ IAP'!AJ263+AI263</f>
        <v>13</v>
      </c>
      <c r="AK263" s="61">
        <f>+'Desmonte Infr. financiada'!AK263+'Inversión 1 financiada'!AK263+VÚ!AK263+'Desmonte Infr. IAP'!AK263+'TOTAL INVERSION IAP'!AK263+'VÚ IAP'!AK263+AJ263</f>
        <v>13</v>
      </c>
    </row>
    <row r="264" spans="2:37" hidden="1" x14ac:dyDescent="0.25">
      <c r="B264" s="469" t="s">
        <v>660</v>
      </c>
      <c r="C264" s="62" t="str">
        <f>+VLOOKUP(B264,'resumen UCAP'!$A$5:$O$329,2,0)</f>
        <v>Poste metalico 10 m</v>
      </c>
      <c r="D264" s="63"/>
      <c r="E264" s="63" t="str">
        <f>+VLOOKUP(B264,'resumen UCAP'!$A$5:$O$329,3,0)</f>
        <v>Un</v>
      </c>
      <c r="F264" s="64">
        <f>+VLOOKUP(B264,'resumen UCAP'!$A$5:$O$329,15,0)</f>
        <v>1702264</v>
      </c>
      <c r="G264" s="61">
        <v>4</v>
      </c>
      <c r="H264" s="61">
        <f>+'Desmonte Infr. financiada'!H264+'Inversión 1 financiada'!H264+VÚ!H264+'Desmonte Infr. IAP'!H264+'TOTAL INVERSION IAP'!H264+'VÚ IAP'!H264+G264</f>
        <v>4</v>
      </c>
      <c r="I264" s="475">
        <f>+'Desmonte Infr. financiada'!I264+'Inversión 1 financiada'!I264+VÚ!I264+'Desmonte Infr. IAP'!I264+'TOTAL INVERSION IAP'!I264+'VÚ IAP'!I264+H264</f>
        <v>4</v>
      </c>
      <c r="J264" s="61">
        <f>+'Desmonte Infr. financiada'!J264+'Inversión 1 financiada'!J264+VÚ!J264+'Desmonte Infr. IAP'!J264+'TOTAL INVERSION IAP'!J264+'VÚ IAP'!J264+I264</f>
        <v>4</v>
      </c>
      <c r="K264" s="61">
        <f>+'Desmonte Infr. financiada'!K264+'Inversión 1 financiada'!K264+VÚ!K264+'Desmonte Infr. IAP'!K264+'TOTAL INVERSION IAP'!K264+'VÚ IAP'!K264+J264</f>
        <v>4</v>
      </c>
      <c r="L264" s="61">
        <f>+'Desmonte Infr. financiada'!L264+'Inversión 1 financiada'!L264+VÚ!L264+'Desmonte Infr. IAP'!L264+'TOTAL INVERSION IAP'!L264+'VÚ IAP'!L264+K264</f>
        <v>4</v>
      </c>
      <c r="M264" s="61">
        <f>+'Desmonte Infr. financiada'!M264+'Inversión 1 financiada'!M264+VÚ!M264+'Desmonte Infr. IAP'!M264+'TOTAL INVERSION IAP'!M264+'VÚ IAP'!M264+L264</f>
        <v>4</v>
      </c>
      <c r="N264" s="61">
        <f>+'Desmonte Infr. financiada'!N264+'Inversión 1 financiada'!N264+VÚ!N264+'Desmonte Infr. IAP'!N264+'TOTAL INVERSION IAP'!N264+'VÚ IAP'!N264+M264</f>
        <v>4</v>
      </c>
      <c r="O264" s="61">
        <f>+'Desmonte Infr. financiada'!O264+'Inversión 1 financiada'!O264+VÚ!O264+'Desmonte Infr. IAP'!O264+'TOTAL INVERSION IAP'!O264+'VÚ IAP'!O264+N264</f>
        <v>4</v>
      </c>
      <c r="P264" s="61">
        <f>+'Desmonte Infr. financiada'!P264+'Inversión 1 financiada'!P264+VÚ!P264+'Desmonte Infr. IAP'!P264+'TOTAL INVERSION IAP'!P264+'VÚ IAP'!P264+O264</f>
        <v>4</v>
      </c>
      <c r="Q264" s="61">
        <f>+'Desmonte Infr. financiada'!Q264+'Inversión 1 financiada'!Q264+VÚ!Q264+'Desmonte Infr. IAP'!Q264+'TOTAL INVERSION IAP'!Q264+'VÚ IAP'!Q264+P264</f>
        <v>4</v>
      </c>
      <c r="R264" s="61">
        <f>+'Desmonte Infr. financiada'!R264+'Inversión 1 financiada'!R264+VÚ!R264+'Desmonte Infr. IAP'!R264+'TOTAL INVERSION IAP'!R264+'VÚ IAP'!R264+Q264</f>
        <v>4</v>
      </c>
      <c r="S264" s="61">
        <f>+'Desmonte Infr. financiada'!S264+'Inversión 1 financiada'!S264+VÚ!S264+'Desmonte Infr. IAP'!S264+'TOTAL INVERSION IAP'!S264+'VÚ IAP'!S264+R264</f>
        <v>4</v>
      </c>
      <c r="T264" s="61">
        <f>+'Desmonte Infr. financiada'!T264+'Inversión 1 financiada'!T264+VÚ!T264+'Desmonte Infr. IAP'!T264+'TOTAL INVERSION IAP'!T264+'VÚ IAP'!T264+S264</f>
        <v>4</v>
      </c>
      <c r="U264" s="61">
        <f>+'Desmonte Infr. financiada'!U264+'Inversión 1 financiada'!U264+VÚ!U264+'Desmonte Infr. IAP'!U264+'TOTAL INVERSION IAP'!U264+'VÚ IAP'!U264+T264</f>
        <v>4</v>
      </c>
      <c r="V264" s="61">
        <f>+'Desmonte Infr. financiada'!V264+'Inversión 1 financiada'!V264+VÚ!V264+'Desmonte Infr. IAP'!V264+'TOTAL INVERSION IAP'!V264+'VÚ IAP'!V264+U264</f>
        <v>4</v>
      </c>
      <c r="W264" s="61">
        <f>+'Desmonte Infr. financiada'!W264+'Inversión 1 financiada'!W264+VÚ!W264+'Desmonte Infr. IAP'!W264+'TOTAL INVERSION IAP'!W264+'VÚ IAP'!W264+V264</f>
        <v>4</v>
      </c>
      <c r="X264" s="61">
        <f>+'Desmonte Infr. financiada'!X264+'Inversión 1 financiada'!X264+VÚ!X264+'Desmonte Infr. IAP'!X264+'TOTAL INVERSION IAP'!X264+'VÚ IAP'!X264+W264</f>
        <v>4</v>
      </c>
      <c r="Y264" s="61">
        <f>+'Desmonte Infr. financiada'!Y264+'Inversión 1 financiada'!Y264+VÚ!Y264+'Desmonte Infr. IAP'!Y264+'TOTAL INVERSION IAP'!Y264+'VÚ IAP'!Y264+X264</f>
        <v>4</v>
      </c>
      <c r="Z264" s="61">
        <f>+'Desmonte Infr. financiada'!Z264+'Inversión 1 financiada'!Z264+VÚ!Z264+'Desmonte Infr. IAP'!Z264+'TOTAL INVERSION IAP'!Z264+'VÚ IAP'!Z264+Y264</f>
        <v>4</v>
      </c>
      <c r="AA264" s="61">
        <f>+'Desmonte Infr. financiada'!AA264+'Inversión 1 financiada'!AA264+VÚ!AA264+'Desmonte Infr. IAP'!AA264+'TOTAL INVERSION IAP'!AA264+'VÚ IAP'!AA264+Z264</f>
        <v>4</v>
      </c>
      <c r="AB264" s="61">
        <f>+'Desmonte Infr. financiada'!AB264+'Inversión 1 financiada'!AB264+VÚ!AB264+'Desmonte Infr. IAP'!AB264+'TOTAL INVERSION IAP'!AB264+'VÚ IAP'!AB264+AA264</f>
        <v>4</v>
      </c>
      <c r="AC264" s="61">
        <f>+'Desmonte Infr. financiada'!AC264+'Inversión 1 financiada'!AC264+VÚ!AC264+'Desmonte Infr. IAP'!AC264+'TOTAL INVERSION IAP'!AC264+'VÚ IAP'!AC264+AB264</f>
        <v>4</v>
      </c>
      <c r="AD264" s="61">
        <f>+'Desmonte Infr. financiada'!AD264+'Inversión 1 financiada'!AD264+VÚ!AD264+'Desmonte Infr. IAP'!AD264+'TOTAL INVERSION IAP'!AD264+'VÚ IAP'!AD264+AC264</f>
        <v>4</v>
      </c>
      <c r="AE264" s="61">
        <f>+'Desmonte Infr. financiada'!AE264+'Inversión 1 financiada'!AE264+VÚ!AE264+'Desmonte Infr. IAP'!AE264+'TOTAL INVERSION IAP'!AE264+'VÚ IAP'!AE264+AD264</f>
        <v>4</v>
      </c>
      <c r="AF264" s="61">
        <f>+'Desmonte Infr. financiada'!AF264+'Inversión 1 financiada'!AF264+VÚ!AF264+'Desmonte Infr. IAP'!AF264+'TOTAL INVERSION IAP'!AF264+'VÚ IAP'!AF264+AE264</f>
        <v>4</v>
      </c>
      <c r="AG264" s="61">
        <f>+'Desmonte Infr. financiada'!AG264+'Inversión 1 financiada'!AG264+VÚ!AG264+'Desmonte Infr. IAP'!AG264+'TOTAL INVERSION IAP'!AG264+'VÚ IAP'!AG264+AF264</f>
        <v>4</v>
      </c>
      <c r="AH264" s="61">
        <f>+'Desmonte Infr. financiada'!AH264+'Inversión 1 financiada'!AH264+VÚ!AH264+'Desmonte Infr. IAP'!AH264+'TOTAL INVERSION IAP'!AH264+'VÚ IAP'!AH264+AG264</f>
        <v>4</v>
      </c>
      <c r="AI264" s="61">
        <f>+'Desmonte Infr. financiada'!AI264+'Inversión 1 financiada'!AI264+VÚ!AI264+'Desmonte Infr. IAP'!AI264+'TOTAL INVERSION IAP'!AI264+'VÚ IAP'!AI264+AH264</f>
        <v>4</v>
      </c>
      <c r="AJ264" s="61">
        <f>+'Desmonte Infr. financiada'!AJ264+'Inversión 1 financiada'!AJ264+VÚ!AJ264+'Desmonte Infr. IAP'!AJ264+'TOTAL INVERSION IAP'!AJ264+'VÚ IAP'!AJ264+AI264</f>
        <v>4</v>
      </c>
      <c r="AK264" s="61">
        <f>+'Desmonte Infr. financiada'!AK264+'Inversión 1 financiada'!AK264+VÚ!AK264+'Desmonte Infr. IAP'!AK264+'TOTAL INVERSION IAP'!AK264+'VÚ IAP'!AK264+AJ264</f>
        <v>4</v>
      </c>
    </row>
    <row r="265" spans="2:37" hidden="1" x14ac:dyDescent="0.25">
      <c r="B265" s="469" t="s">
        <v>661</v>
      </c>
      <c r="C265" s="62" t="str">
        <f>+VLOOKUP(B265,'resumen UCAP'!$A$5:$O$329,2,0)</f>
        <v>Poste indemetal  10.8</v>
      </c>
      <c r="D265" s="63"/>
      <c r="E265" s="63" t="str">
        <f>+VLOOKUP(B265,'resumen UCAP'!$A$5:$O$329,3,0)</f>
        <v>Un</v>
      </c>
      <c r="F265" s="64">
        <f>+VLOOKUP(B265,'resumen UCAP'!$A$5:$O$329,15,0)</f>
        <v>1702264</v>
      </c>
      <c r="G265" s="61">
        <v>20</v>
      </c>
      <c r="H265" s="61">
        <f>+'Desmonte Infr. financiada'!H265+'Inversión 1 financiada'!H265+VÚ!H265+'Desmonte Infr. IAP'!H265+'TOTAL INVERSION IAP'!H265+'VÚ IAP'!H265+G265</f>
        <v>20</v>
      </c>
      <c r="I265" s="475">
        <f>+'Desmonte Infr. financiada'!I265+'Inversión 1 financiada'!I265+VÚ!I265+'Desmonte Infr. IAP'!I265+'TOTAL INVERSION IAP'!I265+'VÚ IAP'!I265+H265</f>
        <v>20</v>
      </c>
      <c r="J265" s="61">
        <f>+'Desmonte Infr. financiada'!J265+'Inversión 1 financiada'!J265+VÚ!J265+'Desmonte Infr. IAP'!J265+'TOTAL INVERSION IAP'!J265+'VÚ IAP'!J265+I265</f>
        <v>20</v>
      </c>
      <c r="K265" s="61">
        <f>+'Desmonte Infr. financiada'!K265+'Inversión 1 financiada'!K265+VÚ!K265+'Desmonte Infr. IAP'!K265+'TOTAL INVERSION IAP'!K265+'VÚ IAP'!K265+J265</f>
        <v>20</v>
      </c>
      <c r="L265" s="61">
        <f>+'Desmonte Infr. financiada'!L265+'Inversión 1 financiada'!L265+VÚ!L265+'Desmonte Infr. IAP'!L265+'TOTAL INVERSION IAP'!L265+'VÚ IAP'!L265+K265</f>
        <v>20</v>
      </c>
      <c r="M265" s="61">
        <f>+'Desmonte Infr. financiada'!M265+'Inversión 1 financiada'!M265+VÚ!M265+'Desmonte Infr. IAP'!M265+'TOTAL INVERSION IAP'!M265+'VÚ IAP'!M265+L265</f>
        <v>20</v>
      </c>
      <c r="N265" s="61">
        <f>+'Desmonte Infr. financiada'!N265+'Inversión 1 financiada'!N265+VÚ!N265+'Desmonte Infr. IAP'!N265+'TOTAL INVERSION IAP'!N265+'VÚ IAP'!N265+M265</f>
        <v>20</v>
      </c>
      <c r="O265" s="61">
        <f>+'Desmonte Infr. financiada'!O265+'Inversión 1 financiada'!O265+VÚ!O265+'Desmonte Infr. IAP'!O265+'TOTAL INVERSION IAP'!O265+'VÚ IAP'!O265+N265</f>
        <v>20</v>
      </c>
      <c r="P265" s="61">
        <f>+'Desmonte Infr. financiada'!P265+'Inversión 1 financiada'!P265+VÚ!P265+'Desmonte Infr. IAP'!P265+'TOTAL INVERSION IAP'!P265+'VÚ IAP'!P265+O265</f>
        <v>20</v>
      </c>
      <c r="Q265" s="61">
        <f>+'Desmonte Infr. financiada'!Q265+'Inversión 1 financiada'!Q265+VÚ!Q265+'Desmonte Infr. IAP'!Q265+'TOTAL INVERSION IAP'!Q265+'VÚ IAP'!Q265+P265</f>
        <v>20</v>
      </c>
      <c r="R265" s="61">
        <f>+'Desmonte Infr. financiada'!R265+'Inversión 1 financiada'!R265+VÚ!R265+'Desmonte Infr. IAP'!R265+'TOTAL INVERSION IAP'!R265+'VÚ IAP'!R265+Q265</f>
        <v>20</v>
      </c>
      <c r="S265" s="61">
        <f>+'Desmonte Infr. financiada'!S265+'Inversión 1 financiada'!S265+VÚ!S265+'Desmonte Infr. IAP'!S265+'TOTAL INVERSION IAP'!S265+'VÚ IAP'!S265+R265</f>
        <v>20</v>
      </c>
      <c r="T265" s="61">
        <f>+'Desmonte Infr. financiada'!T265+'Inversión 1 financiada'!T265+VÚ!T265+'Desmonte Infr. IAP'!T265+'TOTAL INVERSION IAP'!T265+'VÚ IAP'!T265+S265</f>
        <v>20</v>
      </c>
      <c r="U265" s="61">
        <f>+'Desmonte Infr. financiada'!U265+'Inversión 1 financiada'!U265+VÚ!U265+'Desmonte Infr. IAP'!U265+'TOTAL INVERSION IAP'!U265+'VÚ IAP'!U265+T265</f>
        <v>20</v>
      </c>
      <c r="V265" s="61">
        <f>+'Desmonte Infr. financiada'!V265+'Inversión 1 financiada'!V265+VÚ!V265+'Desmonte Infr. IAP'!V265+'TOTAL INVERSION IAP'!V265+'VÚ IAP'!V265+U265</f>
        <v>20</v>
      </c>
      <c r="W265" s="61">
        <f>+'Desmonte Infr. financiada'!W265+'Inversión 1 financiada'!W265+VÚ!W265+'Desmonte Infr. IAP'!W265+'TOTAL INVERSION IAP'!W265+'VÚ IAP'!W265+V265</f>
        <v>20</v>
      </c>
      <c r="X265" s="61">
        <f>+'Desmonte Infr. financiada'!X265+'Inversión 1 financiada'!X265+VÚ!X265+'Desmonte Infr. IAP'!X265+'TOTAL INVERSION IAP'!X265+'VÚ IAP'!X265+W265</f>
        <v>20</v>
      </c>
      <c r="Y265" s="61">
        <f>+'Desmonte Infr. financiada'!Y265+'Inversión 1 financiada'!Y265+VÚ!Y265+'Desmonte Infr. IAP'!Y265+'TOTAL INVERSION IAP'!Y265+'VÚ IAP'!Y265+X265</f>
        <v>20</v>
      </c>
      <c r="Z265" s="61">
        <f>+'Desmonte Infr. financiada'!Z265+'Inversión 1 financiada'!Z265+VÚ!Z265+'Desmonte Infr. IAP'!Z265+'TOTAL INVERSION IAP'!Z265+'VÚ IAP'!Z265+Y265</f>
        <v>20</v>
      </c>
      <c r="AA265" s="61">
        <f>+'Desmonte Infr. financiada'!AA265+'Inversión 1 financiada'!AA265+VÚ!AA265+'Desmonte Infr. IAP'!AA265+'TOTAL INVERSION IAP'!AA265+'VÚ IAP'!AA265+Z265</f>
        <v>20</v>
      </c>
      <c r="AB265" s="61">
        <f>+'Desmonte Infr. financiada'!AB265+'Inversión 1 financiada'!AB265+VÚ!AB265+'Desmonte Infr. IAP'!AB265+'TOTAL INVERSION IAP'!AB265+'VÚ IAP'!AB265+AA265</f>
        <v>20</v>
      </c>
      <c r="AC265" s="61">
        <f>+'Desmonte Infr. financiada'!AC265+'Inversión 1 financiada'!AC265+VÚ!AC265+'Desmonte Infr. IAP'!AC265+'TOTAL INVERSION IAP'!AC265+'VÚ IAP'!AC265+AB265</f>
        <v>20</v>
      </c>
      <c r="AD265" s="61">
        <f>+'Desmonte Infr. financiada'!AD265+'Inversión 1 financiada'!AD265+VÚ!AD265+'Desmonte Infr. IAP'!AD265+'TOTAL INVERSION IAP'!AD265+'VÚ IAP'!AD265+AC265</f>
        <v>20</v>
      </c>
      <c r="AE265" s="61">
        <f>+'Desmonte Infr. financiada'!AE265+'Inversión 1 financiada'!AE265+VÚ!AE265+'Desmonte Infr. IAP'!AE265+'TOTAL INVERSION IAP'!AE265+'VÚ IAP'!AE265+AD265</f>
        <v>20</v>
      </c>
      <c r="AF265" s="61">
        <f>+'Desmonte Infr. financiada'!AF265+'Inversión 1 financiada'!AF265+VÚ!AF265+'Desmonte Infr. IAP'!AF265+'TOTAL INVERSION IAP'!AF265+'VÚ IAP'!AF265+AE265</f>
        <v>20</v>
      </c>
      <c r="AG265" s="61">
        <f>+'Desmonte Infr. financiada'!AG265+'Inversión 1 financiada'!AG265+VÚ!AG265+'Desmonte Infr. IAP'!AG265+'TOTAL INVERSION IAP'!AG265+'VÚ IAP'!AG265+AF265</f>
        <v>20</v>
      </c>
      <c r="AH265" s="61">
        <f>+'Desmonte Infr. financiada'!AH265+'Inversión 1 financiada'!AH265+VÚ!AH265+'Desmonte Infr. IAP'!AH265+'TOTAL INVERSION IAP'!AH265+'VÚ IAP'!AH265+AG265</f>
        <v>20</v>
      </c>
      <c r="AI265" s="61">
        <f>+'Desmonte Infr. financiada'!AI265+'Inversión 1 financiada'!AI265+VÚ!AI265+'Desmonte Infr. IAP'!AI265+'TOTAL INVERSION IAP'!AI265+'VÚ IAP'!AI265+AH265</f>
        <v>20</v>
      </c>
      <c r="AJ265" s="61">
        <f>+'Desmonte Infr. financiada'!AJ265+'Inversión 1 financiada'!AJ265+VÚ!AJ265+'Desmonte Infr. IAP'!AJ265+'TOTAL INVERSION IAP'!AJ265+'VÚ IAP'!AJ265+AI265</f>
        <v>20</v>
      </c>
      <c r="AK265" s="61">
        <f>+'Desmonte Infr. financiada'!AK265+'Inversión 1 financiada'!AK265+VÚ!AK265+'Desmonte Infr. IAP'!AK265+'TOTAL INVERSION IAP'!AK265+'VÚ IAP'!AK265+AJ265</f>
        <v>20</v>
      </c>
    </row>
    <row r="266" spans="2:37" hidden="1" x14ac:dyDescent="0.25">
      <c r="B266" s="469" t="s">
        <v>662</v>
      </c>
      <c r="C266" s="62" t="str">
        <f>+VLOOKUP(B266,'resumen UCAP'!$A$5:$O$329,2,0)</f>
        <v>Poste indemetal  12</v>
      </c>
      <c r="D266" s="63"/>
      <c r="E266" s="63" t="str">
        <f>+VLOOKUP(B266,'resumen UCAP'!$A$5:$O$329,3,0)</f>
        <v>Un</v>
      </c>
      <c r="F266" s="64">
        <f>+VLOOKUP(B266,'resumen UCAP'!$A$5:$O$329,15,0)</f>
        <v>1702264</v>
      </c>
      <c r="G266" s="61">
        <v>3</v>
      </c>
      <c r="H266" s="61">
        <f>+'Desmonte Infr. financiada'!H266+'Inversión 1 financiada'!H266+VÚ!H266+'Desmonte Infr. IAP'!H266+'TOTAL INVERSION IAP'!H266+'VÚ IAP'!H266+G266</f>
        <v>3</v>
      </c>
      <c r="I266" s="475">
        <f>+'Desmonte Infr. financiada'!I266+'Inversión 1 financiada'!I266+VÚ!I266+'Desmonte Infr. IAP'!I266+'TOTAL INVERSION IAP'!I266+'VÚ IAP'!I266+H266</f>
        <v>3</v>
      </c>
      <c r="J266" s="61">
        <f>+'Desmonte Infr. financiada'!J266+'Inversión 1 financiada'!J266+VÚ!J266+'Desmonte Infr. IAP'!J266+'TOTAL INVERSION IAP'!J266+'VÚ IAP'!J266+I266</f>
        <v>3</v>
      </c>
      <c r="K266" s="61">
        <f>+'Desmonte Infr. financiada'!K266+'Inversión 1 financiada'!K266+VÚ!K266+'Desmonte Infr. IAP'!K266+'TOTAL INVERSION IAP'!K266+'VÚ IAP'!K266+J266</f>
        <v>3</v>
      </c>
      <c r="L266" s="61">
        <f>+'Desmonte Infr. financiada'!L266+'Inversión 1 financiada'!L266+VÚ!L266+'Desmonte Infr. IAP'!L266+'TOTAL INVERSION IAP'!L266+'VÚ IAP'!L266+K266</f>
        <v>3</v>
      </c>
      <c r="M266" s="61">
        <f>+'Desmonte Infr. financiada'!M266+'Inversión 1 financiada'!M266+VÚ!M266+'Desmonte Infr. IAP'!M266+'TOTAL INVERSION IAP'!M266+'VÚ IAP'!M266+L266</f>
        <v>3</v>
      </c>
      <c r="N266" s="61">
        <f>+'Desmonte Infr. financiada'!N266+'Inversión 1 financiada'!N266+VÚ!N266+'Desmonte Infr. IAP'!N266+'TOTAL INVERSION IAP'!N266+'VÚ IAP'!N266+M266</f>
        <v>3</v>
      </c>
      <c r="O266" s="61">
        <f>+'Desmonte Infr. financiada'!O266+'Inversión 1 financiada'!O266+VÚ!O266+'Desmonte Infr. IAP'!O266+'TOTAL INVERSION IAP'!O266+'VÚ IAP'!O266+N266</f>
        <v>3</v>
      </c>
      <c r="P266" s="61">
        <f>+'Desmonte Infr. financiada'!P266+'Inversión 1 financiada'!P266+VÚ!P266+'Desmonte Infr. IAP'!P266+'TOTAL INVERSION IAP'!P266+'VÚ IAP'!P266+O266</f>
        <v>3</v>
      </c>
      <c r="Q266" s="61">
        <f>+'Desmonte Infr. financiada'!Q266+'Inversión 1 financiada'!Q266+VÚ!Q266+'Desmonte Infr. IAP'!Q266+'TOTAL INVERSION IAP'!Q266+'VÚ IAP'!Q266+P266</f>
        <v>3</v>
      </c>
      <c r="R266" s="61">
        <f>+'Desmonte Infr. financiada'!R266+'Inversión 1 financiada'!R266+VÚ!R266+'Desmonte Infr. IAP'!R266+'TOTAL INVERSION IAP'!R266+'VÚ IAP'!R266+Q266</f>
        <v>3</v>
      </c>
      <c r="S266" s="61">
        <f>+'Desmonte Infr. financiada'!S266+'Inversión 1 financiada'!S266+VÚ!S266+'Desmonte Infr. IAP'!S266+'TOTAL INVERSION IAP'!S266+'VÚ IAP'!S266+R266</f>
        <v>3</v>
      </c>
      <c r="T266" s="61">
        <f>+'Desmonte Infr. financiada'!T266+'Inversión 1 financiada'!T266+VÚ!T266+'Desmonte Infr. IAP'!T266+'TOTAL INVERSION IAP'!T266+'VÚ IAP'!T266+S266</f>
        <v>3</v>
      </c>
      <c r="U266" s="61">
        <f>+'Desmonte Infr. financiada'!U266+'Inversión 1 financiada'!U266+VÚ!U266+'Desmonte Infr. IAP'!U266+'TOTAL INVERSION IAP'!U266+'VÚ IAP'!U266+T266</f>
        <v>3</v>
      </c>
      <c r="V266" s="61">
        <f>+'Desmonte Infr. financiada'!V266+'Inversión 1 financiada'!V266+VÚ!V266+'Desmonte Infr. IAP'!V266+'TOTAL INVERSION IAP'!V266+'VÚ IAP'!V266+U266</f>
        <v>3</v>
      </c>
      <c r="W266" s="61">
        <f>+'Desmonte Infr. financiada'!W266+'Inversión 1 financiada'!W266+VÚ!W266+'Desmonte Infr. IAP'!W266+'TOTAL INVERSION IAP'!W266+'VÚ IAP'!W266+V266</f>
        <v>3</v>
      </c>
      <c r="X266" s="61">
        <f>+'Desmonte Infr. financiada'!X266+'Inversión 1 financiada'!X266+VÚ!X266+'Desmonte Infr. IAP'!X266+'TOTAL INVERSION IAP'!X266+'VÚ IAP'!X266+W266</f>
        <v>3</v>
      </c>
      <c r="Y266" s="61">
        <f>+'Desmonte Infr. financiada'!Y266+'Inversión 1 financiada'!Y266+VÚ!Y266+'Desmonte Infr. IAP'!Y266+'TOTAL INVERSION IAP'!Y266+'VÚ IAP'!Y266+X266</f>
        <v>3</v>
      </c>
      <c r="Z266" s="61">
        <f>+'Desmonte Infr. financiada'!Z266+'Inversión 1 financiada'!Z266+VÚ!Z266+'Desmonte Infr. IAP'!Z266+'TOTAL INVERSION IAP'!Z266+'VÚ IAP'!Z266+Y266</f>
        <v>3</v>
      </c>
      <c r="AA266" s="61">
        <f>+'Desmonte Infr. financiada'!AA266+'Inversión 1 financiada'!AA266+VÚ!AA266+'Desmonte Infr. IAP'!AA266+'TOTAL INVERSION IAP'!AA266+'VÚ IAP'!AA266+Z266</f>
        <v>3</v>
      </c>
      <c r="AB266" s="61">
        <f>+'Desmonte Infr. financiada'!AB266+'Inversión 1 financiada'!AB266+VÚ!AB266+'Desmonte Infr. IAP'!AB266+'TOTAL INVERSION IAP'!AB266+'VÚ IAP'!AB266+AA266</f>
        <v>3</v>
      </c>
      <c r="AC266" s="61">
        <f>+'Desmonte Infr. financiada'!AC266+'Inversión 1 financiada'!AC266+VÚ!AC266+'Desmonte Infr. IAP'!AC266+'TOTAL INVERSION IAP'!AC266+'VÚ IAP'!AC266+AB266</f>
        <v>3</v>
      </c>
      <c r="AD266" s="61">
        <f>+'Desmonte Infr. financiada'!AD266+'Inversión 1 financiada'!AD266+VÚ!AD266+'Desmonte Infr. IAP'!AD266+'TOTAL INVERSION IAP'!AD266+'VÚ IAP'!AD266+AC266</f>
        <v>3</v>
      </c>
      <c r="AE266" s="61">
        <f>+'Desmonte Infr. financiada'!AE266+'Inversión 1 financiada'!AE266+VÚ!AE266+'Desmonte Infr. IAP'!AE266+'TOTAL INVERSION IAP'!AE266+'VÚ IAP'!AE266+AD266</f>
        <v>3</v>
      </c>
      <c r="AF266" s="61">
        <f>+'Desmonte Infr. financiada'!AF266+'Inversión 1 financiada'!AF266+VÚ!AF266+'Desmonte Infr. IAP'!AF266+'TOTAL INVERSION IAP'!AF266+'VÚ IAP'!AF266+AE266</f>
        <v>3</v>
      </c>
      <c r="AG266" s="61">
        <f>+'Desmonte Infr. financiada'!AG266+'Inversión 1 financiada'!AG266+VÚ!AG266+'Desmonte Infr. IAP'!AG266+'TOTAL INVERSION IAP'!AG266+'VÚ IAP'!AG266+AF266</f>
        <v>3</v>
      </c>
      <c r="AH266" s="61">
        <f>+'Desmonte Infr. financiada'!AH266+'Inversión 1 financiada'!AH266+VÚ!AH266+'Desmonte Infr. IAP'!AH266+'TOTAL INVERSION IAP'!AH266+'VÚ IAP'!AH266+AG266</f>
        <v>3</v>
      </c>
      <c r="AI266" s="61">
        <f>+'Desmonte Infr. financiada'!AI266+'Inversión 1 financiada'!AI266+VÚ!AI266+'Desmonte Infr. IAP'!AI266+'TOTAL INVERSION IAP'!AI266+'VÚ IAP'!AI266+AH266</f>
        <v>3</v>
      </c>
      <c r="AJ266" s="61">
        <f>+'Desmonte Infr. financiada'!AJ266+'Inversión 1 financiada'!AJ266+VÚ!AJ266+'Desmonte Infr. IAP'!AJ266+'TOTAL INVERSION IAP'!AJ266+'VÚ IAP'!AJ266+AI266</f>
        <v>3</v>
      </c>
      <c r="AK266" s="61">
        <f>+'Desmonte Infr. financiada'!AK266+'Inversión 1 financiada'!AK266+VÚ!AK266+'Desmonte Infr. IAP'!AK266+'TOTAL INVERSION IAP'!AK266+'VÚ IAP'!AK266+AJ266</f>
        <v>3</v>
      </c>
    </row>
    <row r="267" spans="2:37" hidden="1" x14ac:dyDescent="0.25">
      <c r="B267" s="469" t="s">
        <v>663</v>
      </c>
      <c r="C267" s="62" t="str">
        <f>+VLOOKUP(B267,'resumen UCAP'!$A$5:$O$329,2,0)</f>
        <v>Poste ingemetal 8 m</v>
      </c>
      <c r="D267" s="63"/>
      <c r="E267" s="63" t="str">
        <f>+VLOOKUP(B267,'resumen UCAP'!$A$5:$O$329,3,0)</f>
        <v>Un</v>
      </c>
      <c r="F267" s="64">
        <f>+VLOOKUP(B267,'resumen UCAP'!$A$5:$O$329,15,0)</f>
        <v>1229507</v>
      </c>
      <c r="G267" s="61">
        <v>33</v>
      </c>
      <c r="H267" s="61">
        <f>+'Desmonte Infr. financiada'!H267+'Inversión 1 financiada'!H267+VÚ!H267+'Desmonte Infr. IAP'!H267+'TOTAL INVERSION IAP'!H267+'VÚ IAP'!H267+G267</f>
        <v>33</v>
      </c>
      <c r="I267" s="475">
        <f>+'Desmonte Infr. financiada'!I267+'Inversión 1 financiada'!I267+VÚ!I267+'Desmonte Infr. IAP'!I267+'TOTAL INVERSION IAP'!I267+'VÚ IAP'!I267+H267</f>
        <v>33</v>
      </c>
      <c r="J267" s="61">
        <f>+'Desmonte Infr. financiada'!J267+'Inversión 1 financiada'!J267+VÚ!J267+'Desmonte Infr. IAP'!J267+'TOTAL INVERSION IAP'!J267+'VÚ IAP'!J267+I267</f>
        <v>33</v>
      </c>
      <c r="K267" s="61">
        <f>+'Desmonte Infr. financiada'!K267+'Inversión 1 financiada'!K267+VÚ!K267+'Desmonte Infr. IAP'!K267+'TOTAL INVERSION IAP'!K267+'VÚ IAP'!K267+J267</f>
        <v>33</v>
      </c>
      <c r="L267" s="61">
        <f>+'Desmonte Infr. financiada'!L267+'Inversión 1 financiada'!L267+VÚ!L267+'Desmonte Infr. IAP'!L267+'TOTAL INVERSION IAP'!L267+'VÚ IAP'!L267+K267</f>
        <v>33</v>
      </c>
      <c r="M267" s="61">
        <f>+'Desmonte Infr. financiada'!M267+'Inversión 1 financiada'!M267+VÚ!M267+'Desmonte Infr. IAP'!M267+'TOTAL INVERSION IAP'!M267+'VÚ IAP'!M267+L267</f>
        <v>33</v>
      </c>
      <c r="N267" s="61">
        <f>+'Desmonte Infr. financiada'!N267+'Inversión 1 financiada'!N267+VÚ!N267+'Desmonte Infr. IAP'!N267+'TOTAL INVERSION IAP'!N267+'VÚ IAP'!N267+M267</f>
        <v>33</v>
      </c>
      <c r="O267" s="61">
        <f>+'Desmonte Infr. financiada'!O267+'Inversión 1 financiada'!O267+VÚ!O267+'Desmonte Infr. IAP'!O267+'TOTAL INVERSION IAP'!O267+'VÚ IAP'!O267+N267</f>
        <v>33</v>
      </c>
      <c r="P267" s="61">
        <f>+'Desmonte Infr. financiada'!P267+'Inversión 1 financiada'!P267+VÚ!P267+'Desmonte Infr. IAP'!P267+'TOTAL INVERSION IAP'!P267+'VÚ IAP'!P267+O267</f>
        <v>33</v>
      </c>
      <c r="Q267" s="61">
        <f>+'Desmonte Infr. financiada'!Q267+'Inversión 1 financiada'!Q267+VÚ!Q267+'Desmonte Infr. IAP'!Q267+'TOTAL INVERSION IAP'!Q267+'VÚ IAP'!Q267+P267</f>
        <v>33</v>
      </c>
      <c r="R267" s="61">
        <f>+'Desmonte Infr. financiada'!R267+'Inversión 1 financiada'!R267+VÚ!R267+'Desmonte Infr. IAP'!R267+'TOTAL INVERSION IAP'!R267+'VÚ IAP'!R267+Q267</f>
        <v>33</v>
      </c>
      <c r="S267" s="61">
        <f>+'Desmonte Infr. financiada'!S267+'Inversión 1 financiada'!S267+VÚ!S267+'Desmonte Infr. IAP'!S267+'TOTAL INVERSION IAP'!S267+'VÚ IAP'!S267+R267</f>
        <v>33</v>
      </c>
      <c r="T267" s="61">
        <f>+'Desmonte Infr. financiada'!T267+'Inversión 1 financiada'!T267+VÚ!T267+'Desmonte Infr. IAP'!T267+'TOTAL INVERSION IAP'!T267+'VÚ IAP'!T267+S267</f>
        <v>33</v>
      </c>
      <c r="U267" s="61">
        <f>+'Desmonte Infr. financiada'!U267+'Inversión 1 financiada'!U267+VÚ!U267+'Desmonte Infr. IAP'!U267+'TOTAL INVERSION IAP'!U267+'VÚ IAP'!U267+T267</f>
        <v>33</v>
      </c>
      <c r="V267" s="61">
        <f>+'Desmonte Infr. financiada'!V267+'Inversión 1 financiada'!V267+VÚ!V267+'Desmonte Infr. IAP'!V267+'TOTAL INVERSION IAP'!V267+'VÚ IAP'!V267+U267</f>
        <v>33</v>
      </c>
      <c r="W267" s="61">
        <f>+'Desmonte Infr. financiada'!W267+'Inversión 1 financiada'!W267+VÚ!W267+'Desmonte Infr. IAP'!W267+'TOTAL INVERSION IAP'!W267+'VÚ IAP'!W267+V267</f>
        <v>33</v>
      </c>
      <c r="X267" s="61">
        <f>+'Desmonte Infr. financiada'!X267+'Inversión 1 financiada'!X267+VÚ!X267+'Desmonte Infr. IAP'!X267+'TOTAL INVERSION IAP'!X267+'VÚ IAP'!X267+W267</f>
        <v>33</v>
      </c>
      <c r="Y267" s="61">
        <f>+'Desmonte Infr. financiada'!Y267+'Inversión 1 financiada'!Y267+VÚ!Y267+'Desmonte Infr. IAP'!Y267+'TOTAL INVERSION IAP'!Y267+'VÚ IAP'!Y267+X267</f>
        <v>33</v>
      </c>
      <c r="Z267" s="61">
        <f>+'Desmonte Infr. financiada'!Z267+'Inversión 1 financiada'!Z267+VÚ!Z267+'Desmonte Infr. IAP'!Z267+'TOTAL INVERSION IAP'!Z267+'VÚ IAP'!Z267+Y267</f>
        <v>33</v>
      </c>
      <c r="AA267" s="61">
        <f>+'Desmonte Infr. financiada'!AA267+'Inversión 1 financiada'!AA267+VÚ!AA267+'Desmonte Infr. IAP'!AA267+'TOTAL INVERSION IAP'!AA267+'VÚ IAP'!AA267+Z267</f>
        <v>33</v>
      </c>
      <c r="AB267" s="61">
        <f>+'Desmonte Infr. financiada'!AB267+'Inversión 1 financiada'!AB267+VÚ!AB267+'Desmonte Infr. IAP'!AB267+'TOTAL INVERSION IAP'!AB267+'VÚ IAP'!AB267+AA267</f>
        <v>33</v>
      </c>
      <c r="AC267" s="61">
        <f>+'Desmonte Infr. financiada'!AC267+'Inversión 1 financiada'!AC267+VÚ!AC267+'Desmonte Infr. IAP'!AC267+'TOTAL INVERSION IAP'!AC267+'VÚ IAP'!AC267+AB267</f>
        <v>33</v>
      </c>
      <c r="AD267" s="61">
        <f>+'Desmonte Infr. financiada'!AD267+'Inversión 1 financiada'!AD267+VÚ!AD267+'Desmonte Infr. IAP'!AD267+'TOTAL INVERSION IAP'!AD267+'VÚ IAP'!AD267+AC267</f>
        <v>33</v>
      </c>
      <c r="AE267" s="61">
        <f>+'Desmonte Infr. financiada'!AE267+'Inversión 1 financiada'!AE267+VÚ!AE267+'Desmonte Infr. IAP'!AE267+'TOTAL INVERSION IAP'!AE267+'VÚ IAP'!AE267+AD267</f>
        <v>33</v>
      </c>
      <c r="AF267" s="61">
        <f>+'Desmonte Infr. financiada'!AF267+'Inversión 1 financiada'!AF267+VÚ!AF267+'Desmonte Infr. IAP'!AF267+'TOTAL INVERSION IAP'!AF267+'VÚ IAP'!AF267+AE267</f>
        <v>33</v>
      </c>
      <c r="AG267" s="61">
        <f>+'Desmonte Infr. financiada'!AG267+'Inversión 1 financiada'!AG267+VÚ!AG267+'Desmonte Infr. IAP'!AG267+'TOTAL INVERSION IAP'!AG267+'VÚ IAP'!AG267+AF267</f>
        <v>33</v>
      </c>
      <c r="AH267" s="61">
        <f>+'Desmonte Infr. financiada'!AH267+'Inversión 1 financiada'!AH267+VÚ!AH267+'Desmonte Infr. IAP'!AH267+'TOTAL INVERSION IAP'!AH267+'VÚ IAP'!AH267+AG267</f>
        <v>33</v>
      </c>
      <c r="AI267" s="61">
        <f>+'Desmonte Infr. financiada'!AI267+'Inversión 1 financiada'!AI267+VÚ!AI267+'Desmonte Infr. IAP'!AI267+'TOTAL INVERSION IAP'!AI267+'VÚ IAP'!AI267+AH267</f>
        <v>33</v>
      </c>
      <c r="AJ267" s="61">
        <f>+'Desmonte Infr. financiada'!AJ267+'Inversión 1 financiada'!AJ267+VÚ!AJ267+'Desmonte Infr. IAP'!AJ267+'TOTAL INVERSION IAP'!AJ267+'VÚ IAP'!AJ267+AI267</f>
        <v>33</v>
      </c>
      <c r="AK267" s="61">
        <f>+'Desmonte Infr. financiada'!AK267+'Inversión 1 financiada'!AK267+VÚ!AK267+'Desmonte Infr. IAP'!AK267+'TOTAL INVERSION IAP'!AK267+'VÚ IAP'!AK267+AJ267</f>
        <v>33</v>
      </c>
    </row>
    <row r="268" spans="2:37" hidden="1" x14ac:dyDescent="0.25">
      <c r="B268" s="469" t="s">
        <v>664</v>
      </c>
      <c r="C268" s="62" t="str">
        <f>+VLOOKUP(B268,'resumen UCAP'!$A$5:$O$329,2,0)</f>
        <v>Poste ingemetal 10 m 2B</v>
      </c>
      <c r="D268" s="63"/>
      <c r="E268" s="63" t="str">
        <f>+VLOOKUP(B268,'resumen UCAP'!$A$5:$O$329,3,0)</f>
        <v>Un</v>
      </c>
      <c r="F268" s="64">
        <f>+VLOOKUP(B268,'resumen UCAP'!$A$5:$O$329,15,0)</f>
        <v>1852264</v>
      </c>
      <c r="G268" s="61">
        <v>19</v>
      </c>
      <c r="H268" s="61">
        <f>+'Desmonte Infr. financiada'!H268+'Inversión 1 financiada'!H268+VÚ!H268+'Desmonte Infr. IAP'!H268+'TOTAL INVERSION IAP'!H268+'VÚ IAP'!H268+G268</f>
        <v>19</v>
      </c>
      <c r="I268" s="475">
        <f>+'Desmonte Infr. financiada'!I268+'Inversión 1 financiada'!I268+VÚ!I268+'Desmonte Infr. IAP'!I268+'TOTAL INVERSION IAP'!I268+'VÚ IAP'!I268+H268</f>
        <v>19</v>
      </c>
      <c r="J268" s="61">
        <f>+'Desmonte Infr. financiada'!J268+'Inversión 1 financiada'!J268+VÚ!J268+'Desmonte Infr. IAP'!J268+'TOTAL INVERSION IAP'!J268+'VÚ IAP'!J268+I268</f>
        <v>19</v>
      </c>
      <c r="K268" s="61">
        <f>+'Desmonte Infr. financiada'!K268+'Inversión 1 financiada'!K268+VÚ!K268+'Desmonte Infr. IAP'!K268+'TOTAL INVERSION IAP'!K268+'VÚ IAP'!K268+J268</f>
        <v>19</v>
      </c>
      <c r="L268" s="61">
        <f>+'Desmonte Infr. financiada'!L268+'Inversión 1 financiada'!L268+VÚ!L268+'Desmonte Infr. IAP'!L268+'TOTAL INVERSION IAP'!L268+'VÚ IAP'!L268+K268</f>
        <v>19</v>
      </c>
      <c r="M268" s="61">
        <f>+'Desmonte Infr. financiada'!M268+'Inversión 1 financiada'!M268+VÚ!M268+'Desmonte Infr. IAP'!M268+'TOTAL INVERSION IAP'!M268+'VÚ IAP'!M268+L268</f>
        <v>19</v>
      </c>
      <c r="N268" s="61">
        <f>+'Desmonte Infr. financiada'!N268+'Inversión 1 financiada'!N268+VÚ!N268+'Desmonte Infr. IAP'!N268+'TOTAL INVERSION IAP'!N268+'VÚ IAP'!N268+M268</f>
        <v>19</v>
      </c>
      <c r="O268" s="61">
        <f>+'Desmonte Infr. financiada'!O268+'Inversión 1 financiada'!O268+VÚ!O268+'Desmonte Infr. IAP'!O268+'TOTAL INVERSION IAP'!O268+'VÚ IAP'!O268+N268</f>
        <v>19</v>
      </c>
      <c r="P268" s="61">
        <f>+'Desmonte Infr. financiada'!P268+'Inversión 1 financiada'!P268+VÚ!P268+'Desmonte Infr. IAP'!P268+'TOTAL INVERSION IAP'!P268+'VÚ IAP'!P268+O268</f>
        <v>19</v>
      </c>
      <c r="Q268" s="61">
        <f>+'Desmonte Infr. financiada'!Q268+'Inversión 1 financiada'!Q268+VÚ!Q268+'Desmonte Infr. IAP'!Q268+'TOTAL INVERSION IAP'!Q268+'VÚ IAP'!Q268+P268</f>
        <v>19</v>
      </c>
      <c r="R268" s="61">
        <f>+'Desmonte Infr. financiada'!R268+'Inversión 1 financiada'!R268+VÚ!R268+'Desmonte Infr. IAP'!R268+'TOTAL INVERSION IAP'!R268+'VÚ IAP'!R268+Q268</f>
        <v>19</v>
      </c>
      <c r="S268" s="61">
        <f>+'Desmonte Infr. financiada'!S268+'Inversión 1 financiada'!S268+VÚ!S268+'Desmonte Infr. IAP'!S268+'TOTAL INVERSION IAP'!S268+'VÚ IAP'!S268+R268</f>
        <v>19</v>
      </c>
      <c r="T268" s="61">
        <f>+'Desmonte Infr. financiada'!T268+'Inversión 1 financiada'!T268+VÚ!T268+'Desmonte Infr. IAP'!T268+'TOTAL INVERSION IAP'!T268+'VÚ IAP'!T268+S268</f>
        <v>19</v>
      </c>
      <c r="U268" s="61">
        <f>+'Desmonte Infr. financiada'!U268+'Inversión 1 financiada'!U268+VÚ!U268+'Desmonte Infr. IAP'!U268+'TOTAL INVERSION IAP'!U268+'VÚ IAP'!U268+T268</f>
        <v>19</v>
      </c>
      <c r="V268" s="61">
        <f>+'Desmonte Infr. financiada'!V268+'Inversión 1 financiada'!V268+VÚ!V268+'Desmonte Infr. IAP'!V268+'TOTAL INVERSION IAP'!V268+'VÚ IAP'!V268+U268</f>
        <v>19</v>
      </c>
      <c r="W268" s="61">
        <f>+'Desmonte Infr. financiada'!W268+'Inversión 1 financiada'!W268+VÚ!W268+'Desmonte Infr. IAP'!W268+'TOTAL INVERSION IAP'!W268+'VÚ IAP'!W268+V268</f>
        <v>19</v>
      </c>
      <c r="X268" s="61">
        <f>+'Desmonte Infr. financiada'!X268+'Inversión 1 financiada'!X268+VÚ!X268+'Desmonte Infr. IAP'!X268+'TOTAL INVERSION IAP'!X268+'VÚ IAP'!X268+W268</f>
        <v>19</v>
      </c>
      <c r="Y268" s="61">
        <f>+'Desmonte Infr. financiada'!Y268+'Inversión 1 financiada'!Y268+VÚ!Y268+'Desmonte Infr. IAP'!Y268+'TOTAL INVERSION IAP'!Y268+'VÚ IAP'!Y268+X268</f>
        <v>19</v>
      </c>
      <c r="Z268" s="61">
        <f>+'Desmonte Infr. financiada'!Z268+'Inversión 1 financiada'!Z268+VÚ!Z268+'Desmonte Infr. IAP'!Z268+'TOTAL INVERSION IAP'!Z268+'VÚ IAP'!Z268+Y268</f>
        <v>19</v>
      </c>
      <c r="AA268" s="61">
        <f>+'Desmonte Infr. financiada'!AA268+'Inversión 1 financiada'!AA268+VÚ!AA268+'Desmonte Infr. IAP'!AA268+'TOTAL INVERSION IAP'!AA268+'VÚ IAP'!AA268+Z268</f>
        <v>19</v>
      </c>
      <c r="AB268" s="61">
        <f>+'Desmonte Infr. financiada'!AB268+'Inversión 1 financiada'!AB268+VÚ!AB268+'Desmonte Infr. IAP'!AB268+'TOTAL INVERSION IAP'!AB268+'VÚ IAP'!AB268+AA268</f>
        <v>19</v>
      </c>
      <c r="AC268" s="61">
        <f>+'Desmonte Infr. financiada'!AC268+'Inversión 1 financiada'!AC268+VÚ!AC268+'Desmonte Infr. IAP'!AC268+'TOTAL INVERSION IAP'!AC268+'VÚ IAP'!AC268+AB268</f>
        <v>19</v>
      </c>
      <c r="AD268" s="61">
        <f>+'Desmonte Infr. financiada'!AD268+'Inversión 1 financiada'!AD268+VÚ!AD268+'Desmonte Infr. IAP'!AD268+'TOTAL INVERSION IAP'!AD268+'VÚ IAP'!AD268+AC268</f>
        <v>19</v>
      </c>
      <c r="AE268" s="61">
        <f>+'Desmonte Infr. financiada'!AE268+'Inversión 1 financiada'!AE268+VÚ!AE268+'Desmonte Infr. IAP'!AE268+'TOTAL INVERSION IAP'!AE268+'VÚ IAP'!AE268+AD268</f>
        <v>19</v>
      </c>
      <c r="AF268" s="61">
        <f>+'Desmonte Infr. financiada'!AF268+'Inversión 1 financiada'!AF268+VÚ!AF268+'Desmonte Infr. IAP'!AF268+'TOTAL INVERSION IAP'!AF268+'VÚ IAP'!AF268+AE268</f>
        <v>19</v>
      </c>
      <c r="AG268" s="61">
        <f>+'Desmonte Infr. financiada'!AG268+'Inversión 1 financiada'!AG268+VÚ!AG268+'Desmonte Infr. IAP'!AG268+'TOTAL INVERSION IAP'!AG268+'VÚ IAP'!AG268+AF268</f>
        <v>19</v>
      </c>
      <c r="AH268" s="61">
        <f>+'Desmonte Infr. financiada'!AH268+'Inversión 1 financiada'!AH268+VÚ!AH268+'Desmonte Infr. IAP'!AH268+'TOTAL INVERSION IAP'!AH268+'VÚ IAP'!AH268+AG268</f>
        <v>19</v>
      </c>
      <c r="AI268" s="61">
        <f>+'Desmonte Infr. financiada'!AI268+'Inversión 1 financiada'!AI268+VÚ!AI268+'Desmonte Infr. IAP'!AI268+'TOTAL INVERSION IAP'!AI268+'VÚ IAP'!AI268+AH268</f>
        <v>19</v>
      </c>
      <c r="AJ268" s="61">
        <f>+'Desmonte Infr. financiada'!AJ268+'Inversión 1 financiada'!AJ268+VÚ!AJ268+'Desmonte Infr. IAP'!AJ268+'TOTAL INVERSION IAP'!AJ268+'VÚ IAP'!AJ268+AI268</f>
        <v>19</v>
      </c>
      <c r="AK268" s="61">
        <f>+'Desmonte Infr. financiada'!AK268+'Inversión 1 financiada'!AK268+VÚ!AK268+'Desmonte Infr. IAP'!AK268+'TOTAL INVERSION IAP'!AK268+'VÚ IAP'!AK268+AJ268</f>
        <v>19</v>
      </c>
    </row>
    <row r="269" spans="2:37" hidden="1" x14ac:dyDescent="0.25">
      <c r="B269" s="469" t="s">
        <v>665</v>
      </c>
      <c r="C269" s="62" t="str">
        <f>+VLOOKUP(B269,'resumen UCAP'!$A$5:$O$329,2,0)</f>
        <v>Poste rectangular 3 m</v>
      </c>
      <c r="D269" s="63"/>
      <c r="E269" s="63" t="str">
        <f>+VLOOKUP(B269,'resumen UCAP'!$A$5:$O$329,3,0)</f>
        <v>Un</v>
      </c>
      <c r="F269" s="64">
        <f>+VLOOKUP(B269,'resumen UCAP'!$A$5:$O$329,15,0)</f>
        <v>1229507</v>
      </c>
      <c r="G269" s="61">
        <v>8</v>
      </c>
      <c r="H269" s="61">
        <f>+'Desmonte Infr. financiada'!H269+'Inversión 1 financiada'!H269+VÚ!H269+'Desmonte Infr. IAP'!H269+'TOTAL INVERSION IAP'!H269+'VÚ IAP'!H269+G269</f>
        <v>8</v>
      </c>
      <c r="I269" s="475">
        <f>+'Desmonte Infr. financiada'!I269+'Inversión 1 financiada'!I269+VÚ!I269+'Desmonte Infr. IAP'!I269+'TOTAL INVERSION IAP'!I269+'VÚ IAP'!I269+H269</f>
        <v>8</v>
      </c>
      <c r="J269" s="61">
        <f>+'Desmonte Infr. financiada'!J269+'Inversión 1 financiada'!J269+VÚ!J269+'Desmonte Infr. IAP'!J269+'TOTAL INVERSION IAP'!J269+'VÚ IAP'!J269+I269</f>
        <v>8</v>
      </c>
      <c r="K269" s="61">
        <f>+'Desmonte Infr. financiada'!K269+'Inversión 1 financiada'!K269+VÚ!K269+'Desmonte Infr. IAP'!K269+'TOTAL INVERSION IAP'!K269+'VÚ IAP'!K269+J269</f>
        <v>8</v>
      </c>
      <c r="L269" s="61">
        <f>+'Desmonte Infr. financiada'!L269+'Inversión 1 financiada'!L269+VÚ!L269+'Desmonte Infr. IAP'!L269+'TOTAL INVERSION IAP'!L269+'VÚ IAP'!L269+K269</f>
        <v>8</v>
      </c>
      <c r="M269" s="61">
        <f>+'Desmonte Infr. financiada'!M269+'Inversión 1 financiada'!M269+VÚ!M269+'Desmonte Infr. IAP'!M269+'TOTAL INVERSION IAP'!M269+'VÚ IAP'!M269+L269</f>
        <v>8</v>
      </c>
      <c r="N269" s="61">
        <f>+'Desmonte Infr. financiada'!N269+'Inversión 1 financiada'!N269+VÚ!N269+'Desmonte Infr. IAP'!N269+'TOTAL INVERSION IAP'!N269+'VÚ IAP'!N269+M269</f>
        <v>8</v>
      </c>
      <c r="O269" s="61">
        <f>+'Desmonte Infr. financiada'!O269+'Inversión 1 financiada'!O269+VÚ!O269+'Desmonte Infr. IAP'!O269+'TOTAL INVERSION IAP'!O269+'VÚ IAP'!O269+N269</f>
        <v>8</v>
      </c>
      <c r="P269" s="61">
        <f>+'Desmonte Infr. financiada'!P269+'Inversión 1 financiada'!P269+VÚ!P269+'Desmonte Infr. IAP'!P269+'TOTAL INVERSION IAP'!P269+'VÚ IAP'!P269+O269</f>
        <v>8</v>
      </c>
      <c r="Q269" s="61">
        <f>+'Desmonte Infr. financiada'!Q269+'Inversión 1 financiada'!Q269+VÚ!Q269+'Desmonte Infr. IAP'!Q269+'TOTAL INVERSION IAP'!Q269+'VÚ IAP'!Q269+P269</f>
        <v>8</v>
      </c>
      <c r="R269" s="61">
        <f>+'Desmonte Infr. financiada'!R269+'Inversión 1 financiada'!R269+VÚ!R269+'Desmonte Infr. IAP'!R269+'TOTAL INVERSION IAP'!R269+'VÚ IAP'!R269+Q269</f>
        <v>8</v>
      </c>
      <c r="S269" s="61">
        <f>+'Desmonte Infr. financiada'!S269+'Inversión 1 financiada'!S269+VÚ!S269+'Desmonte Infr. IAP'!S269+'TOTAL INVERSION IAP'!S269+'VÚ IAP'!S269+R269</f>
        <v>8</v>
      </c>
      <c r="T269" s="61">
        <f>+'Desmonte Infr. financiada'!T269+'Inversión 1 financiada'!T269+VÚ!T269+'Desmonte Infr. IAP'!T269+'TOTAL INVERSION IAP'!T269+'VÚ IAP'!T269+S269</f>
        <v>8</v>
      </c>
      <c r="U269" s="61">
        <f>+'Desmonte Infr. financiada'!U269+'Inversión 1 financiada'!U269+VÚ!U269+'Desmonte Infr. IAP'!U269+'TOTAL INVERSION IAP'!U269+'VÚ IAP'!U269+T269</f>
        <v>8</v>
      </c>
      <c r="V269" s="61">
        <f>+'Desmonte Infr. financiada'!V269+'Inversión 1 financiada'!V269+VÚ!V269+'Desmonte Infr. IAP'!V269+'TOTAL INVERSION IAP'!V269+'VÚ IAP'!V269+U269</f>
        <v>8</v>
      </c>
      <c r="W269" s="61">
        <f>+'Desmonte Infr. financiada'!W269+'Inversión 1 financiada'!W269+VÚ!W269+'Desmonte Infr. IAP'!W269+'TOTAL INVERSION IAP'!W269+'VÚ IAP'!W269+V269</f>
        <v>8</v>
      </c>
      <c r="X269" s="61">
        <f>+'Desmonte Infr. financiada'!X269+'Inversión 1 financiada'!X269+VÚ!X269+'Desmonte Infr. IAP'!X269+'TOTAL INVERSION IAP'!X269+'VÚ IAP'!X269+W269</f>
        <v>8</v>
      </c>
      <c r="Y269" s="61">
        <f>+'Desmonte Infr. financiada'!Y269+'Inversión 1 financiada'!Y269+VÚ!Y269+'Desmonte Infr. IAP'!Y269+'TOTAL INVERSION IAP'!Y269+'VÚ IAP'!Y269+X269</f>
        <v>8</v>
      </c>
      <c r="Z269" s="61">
        <f>+'Desmonte Infr. financiada'!Z269+'Inversión 1 financiada'!Z269+VÚ!Z269+'Desmonte Infr. IAP'!Z269+'TOTAL INVERSION IAP'!Z269+'VÚ IAP'!Z269+Y269</f>
        <v>8</v>
      </c>
      <c r="AA269" s="61">
        <f>+'Desmonte Infr. financiada'!AA269+'Inversión 1 financiada'!AA269+VÚ!AA269+'Desmonte Infr. IAP'!AA269+'TOTAL INVERSION IAP'!AA269+'VÚ IAP'!AA269+Z269</f>
        <v>8</v>
      </c>
      <c r="AB269" s="61">
        <f>+'Desmonte Infr. financiada'!AB269+'Inversión 1 financiada'!AB269+VÚ!AB269+'Desmonte Infr. IAP'!AB269+'TOTAL INVERSION IAP'!AB269+'VÚ IAP'!AB269+AA269</f>
        <v>8</v>
      </c>
      <c r="AC269" s="61">
        <f>+'Desmonte Infr. financiada'!AC269+'Inversión 1 financiada'!AC269+VÚ!AC269+'Desmonte Infr. IAP'!AC269+'TOTAL INVERSION IAP'!AC269+'VÚ IAP'!AC269+AB269</f>
        <v>8</v>
      </c>
      <c r="AD269" s="61">
        <f>+'Desmonte Infr. financiada'!AD269+'Inversión 1 financiada'!AD269+VÚ!AD269+'Desmonte Infr. IAP'!AD269+'TOTAL INVERSION IAP'!AD269+'VÚ IAP'!AD269+AC269</f>
        <v>8</v>
      </c>
      <c r="AE269" s="61">
        <f>+'Desmonte Infr. financiada'!AE269+'Inversión 1 financiada'!AE269+VÚ!AE269+'Desmonte Infr. IAP'!AE269+'TOTAL INVERSION IAP'!AE269+'VÚ IAP'!AE269+AD269</f>
        <v>8</v>
      </c>
      <c r="AF269" s="61">
        <f>+'Desmonte Infr. financiada'!AF269+'Inversión 1 financiada'!AF269+VÚ!AF269+'Desmonte Infr. IAP'!AF269+'TOTAL INVERSION IAP'!AF269+'VÚ IAP'!AF269+AE269</f>
        <v>8</v>
      </c>
      <c r="AG269" s="61">
        <f>+'Desmonte Infr. financiada'!AG269+'Inversión 1 financiada'!AG269+VÚ!AG269+'Desmonte Infr. IAP'!AG269+'TOTAL INVERSION IAP'!AG269+'VÚ IAP'!AG269+AF269</f>
        <v>8</v>
      </c>
      <c r="AH269" s="61">
        <f>+'Desmonte Infr. financiada'!AH269+'Inversión 1 financiada'!AH269+VÚ!AH269+'Desmonte Infr. IAP'!AH269+'TOTAL INVERSION IAP'!AH269+'VÚ IAP'!AH269+AG269</f>
        <v>8</v>
      </c>
      <c r="AI269" s="61">
        <f>+'Desmonte Infr. financiada'!AI269+'Inversión 1 financiada'!AI269+VÚ!AI269+'Desmonte Infr. IAP'!AI269+'TOTAL INVERSION IAP'!AI269+'VÚ IAP'!AI269+AH269</f>
        <v>8</v>
      </c>
      <c r="AJ269" s="61">
        <f>+'Desmonte Infr. financiada'!AJ269+'Inversión 1 financiada'!AJ269+VÚ!AJ269+'Desmonte Infr. IAP'!AJ269+'TOTAL INVERSION IAP'!AJ269+'VÚ IAP'!AJ269+AI269</f>
        <v>8</v>
      </c>
      <c r="AK269" s="61">
        <f>+'Desmonte Infr. financiada'!AK269+'Inversión 1 financiada'!AK269+VÚ!AK269+'Desmonte Infr. IAP'!AK269+'TOTAL INVERSION IAP'!AK269+'VÚ IAP'!AK269+AJ269</f>
        <v>8</v>
      </c>
    </row>
    <row r="270" spans="2:37" hidden="1" x14ac:dyDescent="0.25">
      <c r="B270" s="469" t="s">
        <v>666</v>
      </c>
      <c r="C270" s="62" t="str">
        <f>+VLOOKUP(B270,'resumen UCAP'!$A$5:$O$329,2,0)</f>
        <v>Poste rectangular 8 m</v>
      </c>
      <c r="D270" s="63"/>
      <c r="E270" s="63" t="str">
        <f>+VLOOKUP(B270,'resumen UCAP'!$A$5:$O$329,3,0)</f>
        <v>Un</v>
      </c>
      <c r="F270" s="64">
        <f>+VLOOKUP(B270,'resumen UCAP'!$A$5:$O$329,15,0)</f>
        <v>1852264</v>
      </c>
      <c r="G270" s="61">
        <v>4</v>
      </c>
      <c r="H270" s="61">
        <f>+'Desmonte Infr. financiada'!H270+'Inversión 1 financiada'!H270+VÚ!H270+'Desmonte Infr. IAP'!H270+'TOTAL INVERSION IAP'!H270+'VÚ IAP'!H270+G270</f>
        <v>4</v>
      </c>
      <c r="I270" s="475">
        <f>+'Desmonte Infr. financiada'!I270+'Inversión 1 financiada'!I270+VÚ!I270+'Desmonte Infr. IAP'!I270+'TOTAL INVERSION IAP'!I270+'VÚ IAP'!I270+H270</f>
        <v>4</v>
      </c>
      <c r="J270" s="61">
        <f>+'Desmonte Infr. financiada'!J270+'Inversión 1 financiada'!J270+VÚ!J270+'Desmonte Infr. IAP'!J270+'TOTAL INVERSION IAP'!J270+'VÚ IAP'!J270+I270</f>
        <v>4</v>
      </c>
      <c r="K270" s="61">
        <f>+'Desmonte Infr. financiada'!K270+'Inversión 1 financiada'!K270+VÚ!K270+'Desmonte Infr. IAP'!K270+'TOTAL INVERSION IAP'!K270+'VÚ IAP'!K270+J270</f>
        <v>4</v>
      </c>
      <c r="L270" s="61">
        <f>+'Desmonte Infr. financiada'!L270+'Inversión 1 financiada'!L270+VÚ!L270+'Desmonte Infr. IAP'!L270+'TOTAL INVERSION IAP'!L270+'VÚ IAP'!L270+K270</f>
        <v>4</v>
      </c>
      <c r="M270" s="61">
        <f>+'Desmonte Infr. financiada'!M270+'Inversión 1 financiada'!M270+VÚ!M270+'Desmonte Infr. IAP'!M270+'TOTAL INVERSION IAP'!M270+'VÚ IAP'!M270+L270</f>
        <v>4</v>
      </c>
      <c r="N270" s="61">
        <f>+'Desmonte Infr. financiada'!N270+'Inversión 1 financiada'!N270+VÚ!N270+'Desmonte Infr. IAP'!N270+'TOTAL INVERSION IAP'!N270+'VÚ IAP'!N270+M270</f>
        <v>4</v>
      </c>
      <c r="O270" s="61">
        <f>+'Desmonte Infr. financiada'!O270+'Inversión 1 financiada'!O270+VÚ!O270+'Desmonte Infr. IAP'!O270+'TOTAL INVERSION IAP'!O270+'VÚ IAP'!O270+N270</f>
        <v>4</v>
      </c>
      <c r="P270" s="61">
        <f>+'Desmonte Infr. financiada'!P270+'Inversión 1 financiada'!P270+VÚ!P270+'Desmonte Infr. IAP'!P270+'TOTAL INVERSION IAP'!P270+'VÚ IAP'!P270+O270</f>
        <v>4</v>
      </c>
      <c r="Q270" s="61">
        <f>+'Desmonte Infr. financiada'!Q270+'Inversión 1 financiada'!Q270+VÚ!Q270+'Desmonte Infr. IAP'!Q270+'TOTAL INVERSION IAP'!Q270+'VÚ IAP'!Q270+P270</f>
        <v>4</v>
      </c>
      <c r="R270" s="61">
        <f>+'Desmonte Infr. financiada'!R270+'Inversión 1 financiada'!R270+VÚ!R270+'Desmonte Infr. IAP'!R270+'TOTAL INVERSION IAP'!R270+'VÚ IAP'!R270+Q270</f>
        <v>4</v>
      </c>
      <c r="S270" s="61">
        <f>+'Desmonte Infr. financiada'!S270+'Inversión 1 financiada'!S270+VÚ!S270+'Desmonte Infr. IAP'!S270+'TOTAL INVERSION IAP'!S270+'VÚ IAP'!S270+R270</f>
        <v>4</v>
      </c>
      <c r="T270" s="61">
        <f>+'Desmonte Infr. financiada'!T270+'Inversión 1 financiada'!T270+VÚ!T270+'Desmonte Infr. IAP'!T270+'TOTAL INVERSION IAP'!T270+'VÚ IAP'!T270+S270</f>
        <v>4</v>
      </c>
      <c r="U270" s="61">
        <f>+'Desmonte Infr. financiada'!U270+'Inversión 1 financiada'!U270+VÚ!U270+'Desmonte Infr. IAP'!U270+'TOTAL INVERSION IAP'!U270+'VÚ IAP'!U270+T270</f>
        <v>4</v>
      </c>
      <c r="V270" s="61">
        <f>+'Desmonte Infr. financiada'!V270+'Inversión 1 financiada'!V270+VÚ!V270+'Desmonte Infr. IAP'!V270+'TOTAL INVERSION IAP'!V270+'VÚ IAP'!V270+U270</f>
        <v>4</v>
      </c>
      <c r="W270" s="61">
        <f>+'Desmonte Infr. financiada'!W270+'Inversión 1 financiada'!W270+VÚ!W270+'Desmonte Infr. IAP'!W270+'TOTAL INVERSION IAP'!W270+'VÚ IAP'!W270+V270</f>
        <v>4</v>
      </c>
      <c r="X270" s="61">
        <f>+'Desmonte Infr. financiada'!X270+'Inversión 1 financiada'!X270+VÚ!X270+'Desmonte Infr. IAP'!X270+'TOTAL INVERSION IAP'!X270+'VÚ IAP'!X270+W270</f>
        <v>4</v>
      </c>
      <c r="Y270" s="61">
        <f>+'Desmonte Infr. financiada'!Y270+'Inversión 1 financiada'!Y270+VÚ!Y270+'Desmonte Infr. IAP'!Y270+'TOTAL INVERSION IAP'!Y270+'VÚ IAP'!Y270+X270</f>
        <v>4</v>
      </c>
      <c r="Z270" s="61">
        <f>+'Desmonte Infr. financiada'!Z270+'Inversión 1 financiada'!Z270+VÚ!Z270+'Desmonte Infr. IAP'!Z270+'TOTAL INVERSION IAP'!Z270+'VÚ IAP'!Z270+Y270</f>
        <v>4</v>
      </c>
      <c r="AA270" s="61">
        <f>+'Desmonte Infr. financiada'!AA270+'Inversión 1 financiada'!AA270+VÚ!AA270+'Desmonte Infr. IAP'!AA270+'TOTAL INVERSION IAP'!AA270+'VÚ IAP'!AA270+Z270</f>
        <v>4</v>
      </c>
      <c r="AB270" s="61">
        <f>+'Desmonte Infr. financiada'!AB270+'Inversión 1 financiada'!AB270+VÚ!AB270+'Desmonte Infr. IAP'!AB270+'TOTAL INVERSION IAP'!AB270+'VÚ IAP'!AB270+AA270</f>
        <v>4</v>
      </c>
      <c r="AC270" s="61">
        <f>+'Desmonte Infr. financiada'!AC270+'Inversión 1 financiada'!AC270+VÚ!AC270+'Desmonte Infr. IAP'!AC270+'TOTAL INVERSION IAP'!AC270+'VÚ IAP'!AC270+AB270</f>
        <v>4</v>
      </c>
      <c r="AD270" s="61">
        <f>+'Desmonte Infr. financiada'!AD270+'Inversión 1 financiada'!AD270+VÚ!AD270+'Desmonte Infr. IAP'!AD270+'TOTAL INVERSION IAP'!AD270+'VÚ IAP'!AD270+AC270</f>
        <v>4</v>
      </c>
      <c r="AE270" s="61">
        <f>+'Desmonte Infr. financiada'!AE270+'Inversión 1 financiada'!AE270+VÚ!AE270+'Desmonte Infr. IAP'!AE270+'TOTAL INVERSION IAP'!AE270+'VÚ IAP'!AE270+AD270</f>
        <v>4</v>
      </c>
      <c r="AF270" s="61">
        <f>+'Desmonte Infr. financiada'!AF270+'Inversión 1 financiada'!AF270+VÚ!AF270+'Desmonte Infr. IAP'!AF270+'TOTAL INVERSION IAP'!AF270+'VÚ IAP'!AF270+AE270</f>
        <v>4</v>
      </c>
      <c r="AG270" s="61">
        <f>+'Desmonte Infr. financiada'!AG270+'Inversión 1 financiada'!AG270+VÚ!AG270+'Desmonte Infr. IAP'!AG270+'TOTAL INVERSION IAP'!AG270+'VÚ IAP'!AG270+AF270</f>
        <v>4</v>
      </c>
      <c r="AH270" s="61">
        <f>+'Desmonte Infr. financiada'!AH270+'Inversión 1 financiada'!AH270+VÚ!AH270+'Desmonte Infr. IAP'!AH270+'TOTAL INVERSION IAP'!AH270+'VÚ IAP'!AH270+AG270</f>
        <v>4</v>
      </c>
      <c r="AI270" s="61">
        <f>+'Desmonte Infr. financiada'!AI270+'Inversión 1 financiada'!AI270+VÚ!AI270+'Desmonte Infr. IAP'!AI270+'TOTAL INVERSION IAP'!AI270+'VÚ IAP'!AI270+AH270</f>
        <v>4</v>
      </c>
      <c r="AJ270" s="61">
        <f>+'Desmonte Infr. financiada'!AJ270+'Inversión 1 financiada'!AJ270+VÚ!AJ270+'Desmonte Infr. IAP'!AJ270+'TOTAL INVERSION IAP'!AJ270+'VÚ IAP'!AJ270+AI270</f>
        <v>4</v>
      </c>
      <c r="AK270" s="61">
        <f>+'Desmonte Infr. financiada'!AK270+'Inversión 1 financiada'!AK270+VÚ!AK270+'Desmonte Infr. IAP'!AK270+'TOTAL INVERSION IAP'!AK270+'VÚ IAP'!AK270+AJ270</f>
        <v>4</v>
      </c>
    </row>
    <row r="271" spans="2:37" hidden="1" x14ac:dyDescent="0.25">
      <c r="B271" s="469" t="s">
        <v>667</v>
      </c>
      <c r="C271" s="62" t="str">
        <f>+VLOOKUP(B271,'resumen UCAP'!$A$5:$O$329,2,0)</f>
        <v>Poste ingemetal 10 m 1B</v>
      </c>
      <c r="D271" s="63"/>
      <c r="E271" s="63" t="str">
        <f>+VLOOKUP(B271,'resumen UCAP'!$A$5:$O$329,3,0)</f>
        <v>Un</v>
      </c>
      <c r="F271" s="64">
        <f>+VLOOKUP(B271,'resumen UCAP'!$A$5:$O$329,15,0)</f>
        <v>1852264</v>
      </c>
      <c r="G271" s="61">
        <v>9</v>
      </c>
      <c r="H271" s="61">
        <f>+'Desmonte Infr. financiada'!H271+'Inversión 1 financiada'!H271+VÚ!H271+'Desmonte Infr. IAP'!H271+'TOTAL INVERSION IAP'!H271+'VÚ IAP'!H271+G271</f>
        <v>9</v>
      </c>
      <c r="I271" s="475">
        <f>+'Desmonte Infr. financiada'!I271+'Inversión 1 financiada'!I271+VÚ!I271+'Desmonte Infr. IAP'!I271+'TOTAL INVERSION IAP'!I271+'VÚ IAP'!I271+H271</f>
        <v>9</v>
      </c>
      <c r="J271" s="61">
        <f>+'Desmonte Infr. financiada'!J271+'Inversión 1 financiada'!J271+VÚ!J271+'Desmonte Infr. IAP'!J271+'TOTAL INVERSION IAP'!J271+'VÚ IAP'!J271+I271</f>
        <v>9</v>
      </c>
      <c r="K271" s="61">
        <f>+'Desmonte Infr. financiada'!K271+'Inversión 1 financiada'!K271+VÚ!K271+'Desmonte Infr. IAP'!K271+'TOTAL INVERSION IAP'!K271+'VÚ IAP'!K271+J271</f>
        <v>9</v>
      </c>
      <c r="L271" s="61">
        <f>+'Desmonte Infr. financiada'!L271+'Inversión 1 financiada'!L271+VÚ!L271+'Desmonte Infr. IAP'!L271+'TOTAL INVERSION IAP'!L271+'VÚ IAP'!L271+K271</f>
        <v>9</v>
      </c>
      <c r="M271" s="61">
        <f>+'Desmonte Infr. financiada'!M271+'Inversión 1 financiada'!M271+VÚ!M271+'Desmonte Infr. IAP'!M271+'TOTAL INVERSION IAP'!M271+'VÚ IAP'!M271+L271</f>
        <v>9</v>
      </c>
      <c r="N271" s="61">
        <f>+'Desmonte Infr. financiada'!N271+'Inversión 1 financiada'!N271+VÚ!N271+'Desmonte Infr. IAP'!N271+'TOTAL INVERSION IAP'!N271+'VÚ IAP'!N271+M271</f>
        <v>9</v>
      </c>
      <c r="O271" s="61">
        <f>+'Desmonte Infr. financiada'!O271+'Inversión 1 financiada'!O271+VÚ!O271+'Desmonte Infr. IAP'!O271+'TOTAL INVERSION IAP'!O271+'VÚ IAP'!O271+N271</f>
        <v>9</v>
      </c>
      <c r="P271" s="61">
        <f>+'Desmonte Infr. financiada'!P271+'Inversión 1 financiada'!P271+VÚ!P271+'Desmonte Infr. IAP'!P271+'TOTAL INVERSION IAP'!P271+'VÚ IAP'!P271+O271</f>
        <v>9</v>
      </c>
      <c r="Q271" s="61">
        <f>+'Desmonte Infr. financiada'!Q271+'Inversión 1 financiada'!Q271+VÚ!Q271+'Desmonte Infr. IAP'!Q271+'TOTAL INVERSION IAP'!Q271+'VÚ IAP'!Q271+P271</f>
        <v>9</v>
      </c>
      <c r="R271" s="61">
        <f>+'Desmonte Infr. financiada'!R271+'Inversión 1 financiada'!R271+VÚ!R271+'Desmonte Infr. IAP'!R271+'TOTAL INVERSION IAP'!R271+'VÚ IAP'!R271+Q271</f>
        <v>9</v>
      </c>
      <c r="S271" s="61">
        <f>+'Desmonte Infr. financiada'!S271+'Inversión 1 financiada'!S271+VÚ!S271+'Desmonte Infr. IAP'!S271+'TOTAL INVERSION IAP'!S271+'VÚ IAP'!S271+R271</f>
        <v>9</v>
      </c>
      <c r="T271" s="61">
        <f>+'Desmonte Infr. financiada'!T271+'Inversión 1 financiada'!T271+VÚ!T271+'Desmonte Infr. IAP'!T271+'TOTAL INVERSION IAP'!T271+'VÚ IAP'!T271+S271</f>
        <v>9</v>
      </c>
      <c r="U271" s="61">
        <f>+'Desmonte Infr. financiada'!U271+'Inversión 1 financiada'!U271+VÚ!U271+'Desmonte Infr. IAP'!U271+'TOTAL INVERSION IAP'!U271+'VÚ IAP'!U271+T271</f>
        <v>9</v>
      </c>
      <c r="V271" s="61">
        <f>+'Desmonte Infr. financiada'!V271+'Inversión 1 financiada'!V271+VÚ!V271+'Desmonte Infr. IAP'!V271+'TOTAL INVERSION IAP'!V271+'VÚ IAP'!V271+U271</f>
        <v>9</v>
      </c>
      <c r="W271" s="61">
        <f>+'Desmonte Infr. financiada'!W271+'Inversión 1 financiada'!W271+VÚ!W271+'Desmonte Infr. IAP'!W271+'TOTAL INVERSION IAP'!W271+'VÚ IAP'!W271+V271</f>
        <v>9</v>
      </c>
      <c r="X271" s="61">
        <f>+'Desmonte Infr. financiada'!X271+'Inversión 1 financiada'!X271+VÚ!X271+'Desmonte Infr. IAP'!X271+'TOTAL INVERSION IAP'!X271+'VÚ IAP'!X271+W271</f>
        <v>9</v>
      </c>
      <c r="Y271" s="61">
        <f>+'Desmonte Infr. financiada'!Y271+'Inversión 1 financiada'!Y271+VÚ!Y271+'Desmonte Infr. IAP'!Y271+'TOTAL INVERSION IAP'!Y271+'VÚ IAP'!Y271+X271</f>
        <v>9</v>
      </c>
      <c r="Z271" s="61">
        <f>+'Desmonte Infr. financiada'!Z271+'Inversión 1 financiada'!Z271+VÚ!Z271+'Desmonte Infr. IAP'!Z271+'TOTAL INVERSION IAP'!Z271+'VÚ IAP'!Z271+Y271</f>
        <v>9</v>
      </c>
      <c r="AA271" s="61">
        <f>+'Desmonte Infr. financiada'!AA271+'Inversión 1 financiada'!AA271+VÚ!AA271+'Desmonte Infr. IAP'!AA271+'TOTAL INVERSION IAP'!AA271+'VÚ IAP'!AA271+Z271</f>
        <v>9</v>
      </c>
      <c r="AB271" s="61">
        <f>+'Desmonte Infr. financiada'!AB271+'Inversión 1 financiada'!AB271+VÚ!AB271+'Desmonte Infr. IAP'!AB271+'TOTAL INVERSION IAP'!AB271+'VÚ IAP'!AB271+AA271</f>
        <v>9</v>
      </c>
      <c r="AC271" s="61">
        <f>+'Desmonte Infr. financiada'!AC271+'Inversión 1 financiada'!AC271+VÚ!AC271+'Desmonte Infr. IAP'!AC271+'TOTAL INVERSION IAP'!AC271+'VÚ IAP'!AC271+AB271</f>
        <v>9</v>
      </c>
      <c r="AD271" s="61">
        <f>+'Desmonte Infr. financiada'!AD271+'Inversión 1 financiada'!AD271+VÚ!AD271+'Desmonte Infr. IAP'!AD271+'TOTAL INVERSION IAP'!AD271+'VÚ IAP'!AD271+AC271</f>
        <v>9</v>
      </c>
      <c r="AE271" s="61">
        <f>+'Desmonte Infr. financiada'!AE271+'Inversión 1 financiada'!AE271+VÚ!AE271+'Desmonte Infr. IAP'!AE271+'TOTAL INVERSION IAP'!AE271+'VÚ IAP'!AE271+AD271</f>
        <v>9</v>
      </c>
      <c r="AF271" s="61">
        <f>+'Desmonte Infr. financiada'!AF271+'Inversión 1 financiada'!AF271+VÚ!AF271+'Desmonte Infr. IAP'!AF271+'TOTAL INVERSION IAP'!AF271+'VÚ IAP'!AF271+AE271</f>
        <v>9</v>
      </c>
      <c r="AG271" s="61">
        <f>+'Desmonte Infr. financiada'!AG271+'Inversión 1 financiada'!AG271+VÚ!AG271+'Desmonte Infr. IAP'!AG271+'TOTAL INVERSION IAP'!AG271+'VÚ IAP'!AG271+AF271</f>
        <v>9</v>
      </c>
      <c r="AH271" s="61">
        <f>+'Desmonte Infr. financiada'!AH271+'Inversión 1 financiada'!AH271+VÚ!AH271+'Desmonte Infr. IAP'!AH271+'TOTAL INVERSION IAP'!AH271+'VÚ IAP'!AH271+AG271</f>
        <v>9</v>
      </c>
      <c r="AI271" s="61">
        <f>+'Desmonte Infr. financiada'!AI271+'Inversión 1 financiada'!AI271+VÚ!AI271+'Desmonte Infr. IAP'!AI271+'TOTAL INVERSION IAP'!AI271+'VÚ IAP'!AI271+AH271</f>
        <v>9</v>
      </c>
      <c r="AJ271" s="61">
        <f>+'Desmonte Infr. financiada'!AJ271+'Inversión 1 financiada'!AJ271+VÚ!AJ271+'Desmonte Infr. IAP'!AJ271+'TOTAL INVERSION IAP'!AJ271+'VÚ IAP'!AJ271+AI271</f>
        <v>9</v>
      </c>
      <c r="AK271" s="61">
        <f>+'Desmonte Infr. financiada'!AK271+'Inversión 1 financiada'!AK271+VÚ!AK271+'Desmonte Infr. IAP'!AK271+'TOTAL INVERSION IAP'!AK271+'VÚ IAP'!AK271+AJ271</f>
        <v>9</v>
      </c>
    </row>
    <row r="272" spans="2:37" hidden="1" x14ac:dyDescent="0.25">
      <c r="B272" s="469" t="s">
        <v>668</v>
      </c>
      <c r="C272" s="62" t="str">
        <f>+VLOOKUP(B272,'resumen UCAP'!$A$5:$O$329,2,0)</f>
        <v>Poste IGO INGAL 10.5 m</v>
      </c>
      <c r="D272" s="63"/>
      <c r="E272" s="63" t="str">
        <f>+VLOOKUP(B272,'resumen UCAP'!$A$5:$O$329,3,0)</f>
        <v>Un</v>
      </c>
      <c r="F272" s="64">
        <f>+VLOOKUP(B272,'resumen UCAP'!$A$5:$O$329,15,0)</f>
        <v>1702264</v>
      </c>
      <c r="G272" s="61">
        <v>16</v>
      </c>
      <c r="H272" s="61">
        <f>+'Desmonte Infr. financiada'!H272+'Inversión 1 financiada'!H272+VÚ!H272+'Desmonte Infr. IAP'!H272+'TOTAL INVERSION IAP'!H272+'VÚ IAP'!H272+G272</f>
        <v>16</v>
      </c>
      <c r="I272" s="475">
        <f>+'Desmonte Infr. financiada'!I272+'Inversión 1 financiada'!I272+VÚ!I272+'Desmonte Infr. IAP'!I272+'TOTAL INVERSION IAP'!I272+'VÚ IAP'!I272+H272</f>
        <v>16</v>
      </c>
      <c r="J272" s="61">
        <f>+'Desmonte Infr. financiada'!J272+'Inversión 1 financiada'!J272+VÚ!J272+'Desmonte Infr. IAP'!J272+'TOTAL INVERSION IAP'!J272+'VÚ IAP'!J272+I272</f>
        <v>16</v>
      </c>
      <c r="K272" s="61">
        <f>+'Desmonte Infr. financiada'!K272+'Inversión 1 financiada'!K272+VÚ!K272+'Desmonte Infr. IAP'!K272+'TOTAL INVERSION IAP'!K272+'VÚ IAP'!K272+J272</f>
        <v>16</v>
      </c>
      <c r="L272" s="61">
        <f>+'Desmonte Infr. financiada'!L272+'Inversión 1 financiada'!L272+VÚ!L272+'Desmonte Infr. IAP'!L272+'TOTAL INVERSION IAP'!L272+'VÚ IAP'!L272+K272</f>
        <v>16</v>
      </c>
      <c r="M272" s="61">
        <f>+'Desmonte Infr. financiada'!M272+'Inversión 1 financiada'!M272+VÚ!M272+'Desmonte Infr. IAP'!M272+'TOTAL INVERSION IAP'!M272+'VÚ IAP'!M272+L272</f>
        <v>16</v>
      </c>
      <c r="N272" s="61">
        <f>+'Desmonte Infr. financiada'!N272+'Inversión 1 financiada'!N272+VÚ!N272+'Desmonte Infr. IAP'!N272+'TOTAL INVERSION IAP'!N272+'VÚ IAP'!N272+M272</f>
        <v>16</v>
      </c>
      <c r="O272" s="61">
        <f>+'Desmonte Infr. financiada'!O272+'Inversión 1 financiada'!O272+VÚ!O272+'Desmonte Infr. IAP'!O272+'TOTAL INVERSION IAP'!O272+'VÚ IAP'!O272+N272</f>
        <v>16</v>
      </c>
      <c r="P272" s="61">
        <f>+'Desmonte Infr. financiada'!P272+'Inversión 1 financiada'!P272+VÚ!P272+'Desmonte Infr. IAP'!P272+'TOTAL INVERSION IAP'!P272+'VÚ IAP'!P272+O272</f>
        <v>16</v>
      </c>
      <c r="Q272" s="61">
        <f>+'Desmonte Infr. financiada'!Q272+'Inversión 1 financiada'!Q272+VÚ!Q272+'Desmonte Infr. IAP'!Q272+'TOTAL INVERSION IAP'!Q272+'VÚ IAP'!Q272+P272</f>
        <v>16</v>
      </c>
      <c r="R272" s="61">
        <f>+'Desmonte Infr. financiada'!R272+'Inversión 1 financiada'!R272+VÚ!R272+'Desmonte Infr. IAP'!R272+'TOTAL INVERSION IAP'!R272+'VÚ IAP'!R272+Q272</f>
        <v>16</v>
      </c>
      <c r="S272" s="61">
        <f>+'Desmonte Infr. financiada'!S272+'Inversión 1 financiada'!S272+VÚ!S272+'Desmonte Infr. IAP'!S272+'TOTAL INVERSION IAP'!S272+'VÚ IAP'!S272+R272</f>
        <v>16</v>
      </c>
      <c r="T272" s="61">
        <f>+'Desmonte Infr. financiada'!T272+'Inversión 1 financiada'!T272+VÚ!T272+'Desmonte Infr. IAP'!T272+'TOTAL INVERSION IAP'!T272+'VÚ IAP'!T272+S272</f>
        <v>16</v>
      </c>
      <c r="U272" s="61">
        <f>+'Desmonte Infr. financiada'!U272+'Inversión 1 financiada'!U272+VÚ!U272+'Desmonte Infr. IAP'!U272+'TOTAL INVERSION IAP'!U272+'VÚ IAP'!U272+T272</f>
        <v>16</v>
      </c>
      <c r="V272" s="61">
        <f>+'Desmonte Infr. financiada'!V272+'Inversión 1 financiada'!V272+VÚ!V272+'Desmonte Infr. IAP'!V272+'TOTAL INVERSION IAP'!V272+'VÚ IAP'!V272+U272</f>
        <v>16</v>
      </c>
      <c r="W272" s="61">
        <f>+'Desmonte Infr. financiada'!W272+'Inversión 1 financiada'!W272+VÚ!W272+'Desmonte Infr. IAP'!W272+'TOTAL INVERSION IAP'!W272+'VÚ IAP'!W272+V272</f>
        <v>16</v>
      </c>
      <c r="X272" s="61">
        <f>+'Desmonte Infr. financiada'!X272+'Inversión 1 financiada'!X272+VÚ!X272+'Desmonte Infr. IAP'!X272+'TOTAL INVERSION IAP'!X272+'VÚ IAP'!X272+W272</f>
        <v>16</v>
      </c>
      <c r="Y272" s="61">
        <f>+'Desmonte Infr. financiada'!Y272+'Inversión 1 financiada'!Y272+VÚ!Y272+'Desmonte Infr. IAP'!Y272+'TOTAL INVERSION IAP'!Y272+'VÚ IAP'!Y272+X272</f>
        <v>16</v>
      </c>
      <c r="Z272" s="61">
        <f>+'Desmonte Infr. financiada'!Z272+'Inversión 1 financiada'!Z272+VÚ!Z272+'Desmonte Infr. IAP'!Z272+'TOTAL INVERSION IAP'!Z272+'VÚ IAP'!Z272+Y272</f>
        <v>16</v>
      </c>
      <c r="AA272" s="61">
        <f>+'Desmonte Infr. financiada'!AA272+'Inversión 1 financiada'!AA272+VÚ!AA272+'Desmonte Infr. IAP'!AA272+'TOTAL INVERSION IAP'!AA272+'VÚ IAP'!AA272+Z272</f>
        <v>16</v>
      </c>
      <c r="AB272" s="61">
        <f>+'Desmonte Infr. financiada'!AB272+'Inversión 1 financiada'!AB272+VÚ!AB272+'Desmonte Infr. IAP'!AB272+'TOTAL INVERSION IAP'!AB272+'VÚ IAP'!AB272+AA272</f>
        <v>16</v>
      </c>
      <c r="AC272" s="61">
        <f>+'Desmonte Infr. financiada'!AC272+'Inversión 1 financiada'!AC272+VÚ!AC272+'Desmonte Infr. IAP'!AC272+'TOTAL INVERSION IAP'!AC272+'VÚ IAP'!AC272+AB272</f>
        <v>16</v>
      </c>
      <c r="AD272" s="61">
        <f>+'Desmonte Infr. financiada'!AD272+'Inversión 1 financiada'!AD272+VÚ!AD272+'Desmonte Infr. IAP'!AD272+'TOTAL INVERSION IAP'!AD272+'VÚ IAP'!AD272+AC272</f>
        <v>16</v>
      </c>
      <c r="AE272" s="61">
        <f>+'Desmonte Infr. financiada'!AE272+'Inversión 1 financiada'!AE272+VÚ!AE272+'Desmonte Infr. IAP'!AE272+'TOTAL INVERSION IAP'!AE272+'VÚ IAP'!AE272+AD272</f>
        <v>16</v>
      </c>
      <c r="AF272" s="61">
        <f>+'Desmonte Infr. financiada'!AF272+'Inversión 1 financiada'!AF272+VÚ!AF272+'Desmonte Infr. IAP'!AF272+'TOTAL INVERSION IAP'!AF272+'VÚ IAP'!AF272+AE272</f>
        <v>16</v>
      </c>
      <c r="AG272" s="61">
        <f>+'Desmonte Infr. financiada'!AG272+'Inversión 1 financiada'!AG272+VÚ!AG272+'Desmonte Infr. IAP'!AG272+'TOTAL INVERSION IAP'!AG272+'VÚ IAP'!AG272+AF272</f>
        <v>16</v>
      </c>
      <c r="AH272" s="61">
        <f>+'Desmonte Infr. financiada'!AH272+'Inversión 1 financiada'!AH272+VÚ!AH272+'Desmonte Infr. IAP'!AH272+'TOTAL INVERSION IAP'!AH272+'VÚ IAP'!AH272+AG272</f>
        <v>16</v>
      </c>
      <c r="AI272" s="61">
        <f>+'Desmonte Infr. financiada'!AI272+'Inversión 1 financiada'!AI272+VÚ!AI272+'Desmonte Infr. IAP'!AI272+'TOTAL INVERSION IAP'!AI272+'VÚ IAP'!AI272+AH272</f>
        <v>16</v>
      </c>
      <c r="AJ272" s="61">
        <f>+'Desmonte Infr. financiada'!AJ272+'Inversión 1 financiada'!AJ272+VÚ!AJ272+'Desmonte Infr. IAP'!AJ272+'TOTAL INVERSION IAP'!AJ272+'VÚ IAP'!AJ272+AI272</f>
        <v>16</v>
      </c>
      <c r="AK272" s="61">
        <f>+'Desmonte Infr. financiada'!AK272+'Inversión 1 financiada'!AK272+VÚ!AK272+'Desmonte Infr. IAP'!AK272+'TOTAL INVERSION IAP'!AK272+'VÚ IAP'!AK272+AJ272</f>
        <v>16</v>
      </c>
    </row>
    <row r="273" spans="2:37" hidden="1" x14ac:dyDescent="0.25">
      <c r="B273" s="469" t="s">
        <v>669</v>
      </c>
      <c r="C273" s="62" t="str">
        <f>+VLOOKUP(B273,'resumen UCAP'!$A$5:$O$329,2,0)</f>
        <v>Mastil 14 mts</v>
      </c>
      <c r="D273" s="63"/>
      <c r="E273" s="63" t="str">
        <f>+VLOOKUP(B273,'resumen UCAP'!$A$5:$O$329,3,0)</f>
        <v>Un</v>
      </c>
      <c r="F273" s="64">
        <f>+VLOOKUP(B273,'resumen UCAP'!$A$5:$O$329,15,0)</f>
        <v>6741367.4000000004</v>
      </c>
      <c r="G273" s="61">
        <v>10</v>
      </c>
      <c r="H273" s="61">
        <f>+'Desmonte Infr. financiada'!H273+'Inversión 1 financiada'!H273+VÚ!H273+'Desmonte Infr. IAP'!H273+'TOTAL INVERSION IAP'!H273+'VÚ IAP'!H273+G273</f>
        <v>10</v>
      </c>
      <c r="I273" s="475">
        <f>+'Desmonte Infr. financiada'!I273+'Inversión 1 financiada'!I273+VÚ!I273+'Desmonte Infr. IAP'!I273+'TOTAL INVERSION IAP'!I273+'VÚ IAP'!I273+H273</f>
        <v>10</v>
      </c>
      <c r="J273" s="61">
        <f>+'Desmonte Infr. financiada'!J273+'Inversión 1 financiada'!J273+VÚ!J273+'Desmonte Infr. IAP'!J273+'TOTAL INVERSION IAP'!J273+'VÚ IAP'!J273+I273</f>
        <v>10</v>
      </c>
      <c r="K273" s="61">
        <f>+'Desmonte Infr. financiada'!K273+'Inversión 1 financiada'!K273+VÚ!K273+'Desmonte Infr. IAP'!K273+'TOTAL INVERSION IAP'!K273+'VÚ IAP'!K273+J273</f>
        <v>10</v>
      </c>
      <c r="L273" s="61">
        <f>+'Desmonte Infr. financiada'!L273+'Inversión 1 financiada'!L273+VÚ!L273+'Desmonte Infr. IAP'!L273+'TOTAL INVERSION IAP'!L273+'VÚ IAP'!L273+K273</f>
        <v>10</v>
      </c>
      <c r="M273" s="61">
        <f>+'Desmonte Infr. financiada'!M273+'Inversión 1 financiada'!M273+VÚ!M273+'Desmonte Infr. IAP'!M273+'TOTAL INVERSION IAP'!M273+'VÚ IAP'!M273+L273</f>
        <v>10</v>
      </c>
      <c r="N273" s="61">
        <f>+'Desmonte Infr. financiada'!N273+'Inversión 1 financiada'!N273+VÚ!N273+'Desmonte Infr. IAP'!N273+'TOTAL INVERSION IAP'!N273+'VÚ IAP'!N273+M273</f>
        <v>10</v>
      </c>
      <c r="O273" s="61">
        <f>+'Desmonte Infr. financiada'!O273+'Inversión 1 financiada'!O273+VÚ!O273+'Desmonte Infr. IAP'!O273+'TOTAL INVERSION IAP'!O273+'VÚ IAP'!O273+N273</f>
        <v>10</v>
      </c>
      <c r="P273" s="61">
        <f>+'Desmonte Infr. financiada'!P273+'Inversión 1 financiada'!P273+VÚ!P273+'Desmonte Infr. IAP'!P273+'TOTAL INVERSION IAP'!P273+'VÚ IAP'!P273+O273</f>
        <v>10</v>
      </c>
      <c r="Q273" s="61">
        <f>+'Desmonte Infr. financiada'!Q273+'Inversión 1 financiada'!Q273+VÚ!Q273+'Desmonte Infr. IAP'!Q273+'TOTAL INVERSION IAP'!Q273+'VÚ IAP'!Q273+P273</f>
        <v>10</v>
      </c>
      <c r="R273" s="61">
        <f>+'Desmonte Infr. financiada'!R273+'Inversión 1 financiada'!R273+VÚ!R273+'Desmonte Infr. IAP'!R273+'TOTAL INVERSION IAP'!R273+'VÚ IAP'!R273+Q273</f>
        <v>10</v>
      </c>
      <c r="S273" s="61">
        <f>+'Desmonte Infr. financiada'!S273+'Inversión 1 financiada'!S273+VÚ!S273+'Desmonte Infr. IAP'!S273+'TOTAL INVERSION IAP'!S273+'VÚ IAP'!S273+R273</f>
        <v>10</v>
      </c>
      <c r="T273" s="61">
        <f>+'Desmonte Infr. financiada'!T273+'Inversión 1 financiada'!T273+VÚ!T273+'Desmonte Infr. IAP'!T273+'TOTAL INVERSION IAP'!T273+'VÚ IAP'!T273+S273</f>
        <v>10</v>
      </c>
      <c r="U273" s="61">
        <f>+'Desmonte Infr. financiada'!U273+'Inversión 1 financiada'!U273+VÚ!U273+'Desmonte Infr. IAP'!U273+'TOTAL INVERSION IAP'!U273+'VÚ IAP'!U273+T273</f>
        <v>10</v>
      </c>
      <c r="V273" s="61">
        <f>+'Desmonte Infr. financiada'!V273+'Inversión 1 financiada'!V273+VÚ!V273+'Desmonte Infr. IAP'!V273+'TOTAL INVERSION IAP'!V273+'VÚ IAP'!V273+U273</f>
        <v>10</v>
      </c>
      <c r="W273" s="61">
        <f>+'Desmonte Infr. financiada'!W273+'Inversión 1 financiada'!W273+VÚ!W273+'Desmonte Infr. IAP'!W273+'TOTAL INVERSION IAP'!W273+'VÚ IAP'!W273+V273</f>
        <v>10</v>
      </c>
      <c r="X273" s="61">
        <f>+'Desmonte Infr. financiada'!X273+'Inversión 1 financiada'!X273+VÚ!X273+'Desmonte Infr. IAP'!X273+'TOTAL INVERSION IAP'!X273+'VÚ IAP'!X273+W273</f>
        <v>10</v>
      </c>
      <c r="Y273" s="61">
        <f>+'Desmonte Infr. financiada'!Y273+'Inversión 1 financiada'!Y273+VÚ!Y273+'Desmonte Infr. IAP'!Y273+'TOTAL INVERSION IAP'!Y273+'VÚ IAP'!Y273+X273</f>
        <v>10</v>
      </c>
      <c r="Z273" s="61">
        <f>+'Desmonte Infr. financiada'!Z273+'Inversión 1 financiada'!Z273+VÚ!Z273+'Desmonte Infr. IAP'!Z273+'TOTAL INVERSION IAP'!Z273+'VÚ IAP'!Z273+Y273</f>
        <v>10</v>
      </c>
      <c r="AA273" s="61">
        <f>+'Desmonte Infr. financiada'!AA273+'Inversión 1 financiada'!AA273+VÚ!AA273+'Desmonte Infr. IAP'!AA273+'TOTAL INVERSION IAP'!AA273+'VÚ IAP'!AA273+Z273</f>
        <v>10</v>
      </c>
      <c r="AB273" s="61">
        <f>+'Desmonte Infr. financiada'!AB273+'Inversión 1 financiada'!AB273+VÚ!AB273+'Desmonte Infr. IAP'!AB273+'TOTAL INVERSION IAP'!AB273+'VÚ IAP'!AB273+AA273</f>
        <v>10</v>
      </c>
      <c r="AC273" s="61">
        <f>+'Desmonte Infr. financiada'!AC273+'Inversión 1 financiada'!AC273+VÚ!AC273+'Desmonte Infr. IAP'!AC273+'TOTAL INVERSION IAP'!AC273+'VÚ IAP'!AC273+AB273</f>
        <v>10</v>
      </c>
      <c r="AD273" s="61">
        <f>+'Desmonte Infr. financiada'!AD273+'Inversión 1 financiada'!AD273+VÚ!AD273+'Desmonte Infr. IAP'!AD273+'TOTAL INVERSION IAP'!AD273+'VÚ IAP'!AD273+AC273</f>
        <v>10</v>
      </c>
      <c r="AE273" s="61">
        <f>+'Desmonte Infr. financiada'!AE273+'Inversión 1 financiada'!AE273+VÚ!AE273+'Desmonte Infr. IAP'!AE273+'TOTAL INVERSION IAP'!AE273+'VÚ IAP'!AE273+AD273</f>
        <v>10</v>
      </c>
      <c r="AF273" s="61">
        <f>+'Desmonte Infr. financiada'!AF273+'Inversión 1 financiada'!AF273+VÚ!AF273+'Desmonte Infr. IAP'!AF273+'TOTAL INVERSION IAP'!AF273+'VÚ IAP'!AF273+AE273</f>
        <v>10</v>
      </c>
      <c r="AG273" s="61">
        <f>+'Desmonte Infr. financiada'!AG273+'Inversión 1 financiada'!AG273+VÚ!AG273+'Desmonte Infr. IAP'!AG273+'TOTAL INVERSION IAP'!AG273+'VÚ IAP'!AG273+AF273</f>
        <v>10</v>
      </c>
      <c r="AH273" s="61">
        <f>+'Desmonte Infr. financiada'!AH273+'Inversión 1 financiada'!AH273+VÚ!AH273+'Desmonte Infr. IAP'!AH273+'TOTAL INVERSION IAP'!AH273+'VÚ IAP'!AH273+AG273</f>
        <v>10</v>
      </c>
      <c r="AI273" s="61">
        <f>+'Desmonte Infr. financiada'!AI273+'Inversión 1 financiada'!AI273+VÚ!AI273+'Desmonte Infr. IAP'!AI273+'TOTAL INVERSION IAP'!AI273+'VÚ IAP'!AI273+AH273</f>
        <v>10</v>
      </c>
      <c r="AJ273" s="61">
        <f>+'Desmonte Infr. financiada'!AJ273+'Inversión 1 financiada'!AJ273+VÚ!AJ273+'Desmonte Infr. IAP'!AJ273+'TOTAL INVERSION IAP'!AJ273+'VÚ IAP'!AJ273+AI273</f>
        <v>10</v>
      </c>
      <c r="AK273" s="61">
        <f>+'Desmonte Infr. financiada'!AK273+'Inversión 1 financiada'!AK273+VÚ!AK273+'Desmonte Infr. IAP'!AK273+'TOTAL INVERSION IAP'!AK273+'VÚ IAP'!AK273+AJ273</f>
        <v>10</v>
      </c>
    </row>
    <row r="274" spans="2:37" hidden="1" x14ac:dyDescent="0.25">
      <c r="B274" s="469" t="s">
        <v>670</v>
      </c>
      <c r="C274" s="62" t="str">
        <f>+VLOOKUP(B274,'resumen UCAP'!$A$5:$O$329,2,0)</f>
        <v>Poste embonado de 8 metros</v>
      </c>
      <c r="D274" s="63"/>
      <c r="E274" s="63" t="str">
        <f>+VLOOKUP(B274,'resumen UCAP'!$A$5:$O$329,3,0)</f>
        <v>Un</v>
      </c>
      <c r="F274" s="64">
        <f>+VLOOKUP(B274,'resumen UCAP'!$A$5:$O$329,15,0)</f>
        <v>1530554.6363636365</v>
      </c>
      <c r="G274" s="61">
        <v>22</v>
      </c>
      <c r="H274" s="61">
        <f>+'Desmonte Infr. financiada'!H274+'Inversión 1 financiada'!H274+VÚ!H274+'Desmonte Infr. IAP'!H274+'TOTAL INVERSION IAP'!H274+'VÚ IAP'!H274+G274</f>
        <v>22</v>
      </c>
      <c r="I274" s="475">
        <f>+'Desmonte Infr. financiada'!I274+'Inversión 1 financiada'!I274+VÚ!I274+'Desmonte Infr. IAP'!I274+'TOTAL INVERSION IAP'!I274+'VÚ IAP'!I274+H274</f>
        <v>22</v>
      </c>
      <c r="J274" s="61">
        <f>+'Desmonte Infr. financiada'!J274+'Inversión 1 financiada'!J274+VÚ!J274+'Desmonte Infr. IAP'!J274+'TOTAL INVERSION IAP'!J274+'VÚ IAP'!J274+I274</f>
        <v>22</v>
      </c>
      <c r="K274" s="61">
        <f>+'Desmonte Infr. financiada'!K274+'Inversión 1 financiada'!K274+VÚ!K274+'Desmonte Infr. IAP'!K274+'TOTAL INVERSION IAP'!K274+'VÚ IAP'!K274+J274</f>
        <v>22</v>
      </c>
      <c r="L274" s="61">
        <f>+'Desmonte Infr. financiada'!L274+'Inversión 1 financiada'!L274+VÚ!L274+'Desmonte Infr. IAP'!L274+'TOTAL INVERSION IAP'!L274+'VÚ IAP'!L274+K274</f>
        <v>22</v>
      </c>
      <c r="M274" s="61">
        <f>+'Desmonte Infr. financiada'!M274+'Inversión 1 financiada'!M274+VÚ!M274+'Desmonte Infr. IAP'!M274+'TOTAL INVERSION IAP'!M274+'VÚ IAP'!M274+L274</f>
        <v>22</v>
      </c>
      <c r="N274" s="61">
        <f>+'Desmonte Infr. financiada'!N274+'Inversión 1 financiada'!N274+VÚ!N274+'Desmonte Infr. IAP'!N274+'TOTAL INVERSION IAP'!N274+'VÚ IAP'!N274+M274</f>
        <v>22</v>
      </c>
      <c r="O274" s="61">
        <f>+'Desmonte Infr. financiada'!O274+'Inversión 1 financiada'!O274+VÚ!O274+'Desmonte Infr. IAP'!O274+'TOTAL INVERSION IAP'!O274+'VÚ IAP'!O274+N274</f>
        <v>22</v>
      </c>
      <c r="P274" s="61">
        <f>+'Desmonte Infr. financiada'!P274+'Inversión 1 financiada'!P274+VÚ!P274+'Desmonte Infr. IAP'!P274+'TOTAL INVERSION IAP'!P274+'VÚ IAP'!P274+O274</f>
        <v>22</v>
      </c>
      <c r="Q274" s="61">
        <f>+'Desmonte Infr. financiada'!Q274+'Inversión 1 financiada'!Q274+VÚ!Q274+'Desmonte Infr. IAP'!Q274+'TOTAL INVERSION IAP'!Q274+'VÚ IAP'!Q274+P274</f>
        <v>22</v>
      </c>
      <c r="R274" s="61">
        <f>+'Desmonte Infr. financiada'!R274+'Inversión 1 financiada'!R274+VÚ!R274+'Desmonte Infr. IAP'!R274+'TOTAL INVERSION IAP'!R274+'VÚ IAP'!R274+Q274</f>
        <v>22</v>
      </c>
      <c r="S274" s="61">
        <f>+'Desmonte Infr. financiada'!S274+'Inversión 1 financiada'!S274+VÚ!S274+'Desmonte Infr. IAP'!S274+'TOTAL INVERSION IAP'!S274+'VÚ IAP'!S274+R274</f>
        <v>22</v>
      </c>
      <c r="T274" s="61">
        <f>+'Desmonte Infr. financiada'!T274+'Inversión 1 financiada'!T274+VÚ!T274+'Desmonte Infr. IAP'!T274+'TOTAL INVERSION IAP'!T274+'VÚ IAP'!T274+S274</f>
        <v>22</v>
      </c>
      <c r="U274" s="61">
        <f>+'Desmonte Infr. financiada'!U274+'Inversión 1 financiada'!U274+VÚ!U274+'Desmonte Infr. IAP'!U274+'TOTAL INVERSION IAP'!U274+'VÚ IAP'!U274+T274</f>
        <v>22</v>
      </c>
      <c r="V274" s="61">
        <f>+'Desmonte Infr. financiada'!V274+'Inversión 1 financiada'!V274+VÚ!V274+'Desmonte Infr. IAP'!V274+'TOTAL INVERSION IAP'!V274+'VÚ IAP'!V274+U274</f>
        <v>22</v>
      </c>
      <c r="W274" s="61">
        <f>+'Desmonte Infr. financiada'!W274+'Inversión 1 financiada'!W274+VÚ!W274+'Desmonte Infr. IAP'!W274+'TOTAL INVERSION IAP'!W274+'VÚ IAP'!W274+V274</f>
        <v>22</v>
      </c>
      <c r="X274" s="61">
        <f>+'Desmonte Infr. financiada'!X274+'Inversión 1 financiada'!X274+VÚ!X274+'Desmonte Infr. IAP'!X274+'TOTAL INVERSION IAP'!X274+'VÚ IAP'!X274+W274</f>
        <v>22</v>
      </c>
      <c r="Y274" s="61">
        <f>+'Desmonte Infr. financiada'!Y274+'Inversión 1 financiada'!Y274+VÚ!Y274+'Desmonte Infr. IAP'!Y274+'TOTAL INVERSION IAP'!Y274+'VÚ IAP'!Y274+X274</f>
        <v>22</v>
      </c>
      <c r="Z274" s="61">
        <f>+'Desmonte Infr. financiada'!Z274+'Inversión 1 financiada'!Z274+VÚ!Z274+'Desmonte Infr. IAP'!Z274+'TOTAL INVERSION IAP'!Z274+'VÚ IAP'!Z274+Y274</f>
        <v>22</v>
      </c>
      <c r="AA274" s="61">
        <f>+'Desmonte Infr. financiada'!AA274+'Inversión 1 financiada'!AA274+VÚ!AA274+'Desmonte Infr. IAP'!AA274+'TOTAL INVERSION IAP'!AA274+'VÚ IAP'!AA274+Z274</f>
        <v>22</v>
      </c>
      <c r="AB274" s="61">
        <f>+'Desmonte Infr. financiada'!AB274+'Inversión 1 financiada'!AB274+VÚ!AB274+'Desmonte Infr. IAP'!AB274+'TOTAL INVERSION IAP'!AB274+'VÚ IAP'!AB274+AA274</f>
        <v>22</v>
      </c>
      <c r="AC274" s="61">
        <f>+'Desmonte Infr. financiada'!AC274+'Inversión 1 financiada'!AC274+VÚ!AC274+'Desmonte Infr. IAP'!AC274+'TOTAL INVERSION IAP'!AC274+'VÚ IAP'!AC274+AB274</f>
        <v>22</v>
      </c>
      <c r="AD274" s="61">
        <f>+'Desmonte Infr. financiada'!AD274+'Inversión 1 financiada'!AD274+VÚ!AD274+'Desmonte Infr. IAP'!AD274+'TOTAL INVERSION IAP'!AD274+'VÚ IAP'!AD274+AC274</f>
        <v>22</v>
      </c>
      <c r="AE274" s="61">
        <f>+'Desmonte Infr. financiada'!AE274+'Inversión 1 financiada'!AE274+VÚ!AE274+'Desmonte Infr. IAP'!AE274+'TOTAL INVERSION IAP'!AE274+'VÚ IAP'!AE274+AD274</f>
        <v>22</v>
      </c>
      <c r="AF274" s="61">
        <f>+'Desmonte Infr. financiada'!AF274+'Inversión 1 financiada'!AF274+VÚ!AF274+'Desmonte Infr. IAP'!AF274+'TOTAL INVERSION IAP'!AF274+'VÚ IAP'!AF274+AE274</f>
        <v>22</v>
      </c>
      <c r="AG274" s="61">
        <f>+'Desmonte Infr. financiada'!AG274+'Inversión 1 financiada'!AG274+VÚ!AG274+'Desmonte Infr. IAP'!AG274+'TOTAL INVERSION IAP'!AG274+'VÚ IAP'!AG274+AF274</f>
        <v>22</v>
      </c>
      <c r="AH274" s="61">
        <f>+'Desmonte Infr. financiada'!AH274+'Inversión 1 financiada'!AH274+VÚ!AH274+'Desmonte Infr. IAP'!AH274+'TOTAL INVERSION IAP'!AH274+'VÚ IAP'!AH274+AG274</f>
        <v>22</v>
      </c>
      <c r="AI274" s="61">
        <f>+'Desmonte Infr. financiada'!AI274+'Inversión 1 financiada'!AI274+VÚ!AI274+'Desmonte Infr. IAP'!AI274+'TOTAL INVERSION IAP'!AI274+'VÚ IAP'!AI274+AH274</f>
        <v>22</v>
      </c>
      <c r="AJ274" s="61">
        <f>+'Desmonte Infr. financiada'!AJ274+'Inversión 1 financiada'!AJ274+VÚ!AJ274+'Desmonte Infr. IAP'!AJ274+'TOTAL INVERSION IAP'!AJ274+'VÚ IAP'!AJ274+AI274</f>
        <v>22</v>
      </c>
      <c r="AK274" s="61">
        <f>+'Desmonte Infr. financiada'!AK274+'Inversión 1 financiada'!AK274+VÚ!AK274+'Desmonte Infr. IAP'!AK274+'TOTAL INVERSION IAP'!AK274+'VÚ IAP'!AK274+AJ274</f>
        <v>22</v>
      </c>
    </row>
    <row r="275" spans="2:37" hidden="1" x14ac:dyDescent="0.25">
      <c r="B275" s="469" t="s">
        <v>671</v>
      </c>
      <c r="C275" s="62" t="str">
        <f>+VLOOKUP(B275,'resumen UCAP'!$A$5:$O$329,2,0)</f>
        <v>Poste metalico 10,8 metros</v>
      </c>
      <c r="D275" s="63"/>
      <c r="E275" s="63" t="str">
        <f>+VLOOKUP(B275,'resumen UCAP'!$A$5:$O$329,3,0)</f>
        <v>Un</v>
      </c>
      <c r="F275" s="64">
        <f>+VLOOKUP(B275,'resumen UCAP'!$A$5:$O$329,15,0)</f>
        <v>2235977.4499999997</v>
      </c>
      <c r="G275" s="61">
        <v>17</v>
      </c>
      <c r="H275" s="61">
        <f>+'Desmonte Infr. financiada'!H275+'Inversión 1 financiada'!H275+VÚ!H275+'Desmonte Infr. IAP'!H275+'TOTAL INVERSION IAP'!H275+'VÚ IAP'!H275+G275</f>
        <v>17</v>
      </c>
      <c r="I275" s="475">
        <f>+'Desmonte Infr. financiada'!I275+'Inversión 1 financiada'!I275+VÚ!I275+'Desmonte Infr. IAP'!I275+'TOTAL INVERSION IAP'!I275+'VÚ IAP'!I275+H275</f>
        <v>17</v>
      </c>
      <c r="J275" s="61">
        <f>+'Desmonte Infr. financiada'!J275+'Inversión 1 financiada'!J275+VÚ!J275+'Desmonte Infr. IAP'!J275+'TOTAL INVERSION IAP'!J275+'VÚ IAP'!J275+I275</f>
        <v>17</v>
      </c>
      <c r="K275" s="61">
        <f>+'Desmonte Infr. financiada'!K275+'Inversión 1 financiada'!K275+VÚ!K275+'Desmonte Infr. IAP'!K275+'TOTAL INVERSION IAP'!K275+'VÚ IAP'!K275+J275</f>
        <v>17</v>
      </c>
      <c r="L275" s="61">
        <f>+'Desmonte Infr. financiada'!L275+'Inversión 1 financiada'!L275+VÚ!L275+'Desmonte Infr. IAP'!L275+'TOTAL INVERSION IAP'!L275+'VÚ IAP'!L275+K275</f>
        <v>17</v>
      </c>
      <c r="M275" s="61">
        <f>+'Desmonte Infr. financiada'!M275+'Inversión 1 financiada'!M275+VÚ!M275+'Desmonte Infr. IAP'!M275+'TOTAL INVERSION IAP'!M275+'VÚ IAP'!M275+L275</f>
        <v>17</v>
      </c>
      <c r="N275" s="61">
        <f>+'Desmonte Infr. financiada'!N275+'Inversión 1 financiada'!N275+VÚ!N275+'Desmonte Infr. IAP'!N275+'TOTAL INVERSION IAP'!N275+'VÚ IAP'!N275+M275</f>
        <v>17</v>
      </c>
      <c r="O275" s="61">
        <f>+'Desmonte Infr. financiada'!O275+'Inversión 1 financiada'!O275+VÚ!O275+'Desmonte Infr. IAP'!O275+'TOTAL INVERSION IAP'!O275+'VÚ IAP'!O275+N275</f>
        <v>17</v>
      </c>
      <c r="P275" s="61">
        <f>+'Desmonte Infr. financiada'!P275+'Inversión 1 financiada'!P275+VÚ!P275+'Desmonte Infr. IAP'!P275+'TOTAL INVERSION IAP'!P275+'VÚ IAP'!P275+O275</f>
        <v>17</v>
      </c>
      <c r="Q275" s="61">
        <f>+'Desmonte Infr. financiada'!Q275+'Inversión 1 financiada'!Q275+VÚ!Q275+'Desmonte Infr. IAP'!Q275+'TOTAL INVERSION IAP'!Q275+'VÚ IAP'!Q275+P275</f>
        <v>17</v>
      </c>
      <c r="R275" s="61">
        <f>+'Desmonte Infr. financiada'!R275+'Inversión 1 financiada'!R275+VÚ!R275+'Desmonte Infr. IAP'!R275+'TOTAL INVERSION IAP'!R275+'VÚ IAP'!R275+Q275</f>
        <v>17</v>
      </c>
      <c r="S275" s="61">
        <f>+'Desmonte Infr. financiada'!S275+'Inversión 1 financiada'!S275+VÚ!S275+'Desmonte Infr. IAP'!S275+'TOTAL INVERSION IAP'!S275+'VÚ IAP'!S275+R275</f>
        <v>17</v>
      </c>
      <c r="T275" s="61">
        <f>+'Desmonte Infr. financiada'!T275+'Inversión 1 financiada'!T275+VÚ!T275+'Desmonte Infr. IAP'!T275+'TOTAL INVERSION IAP'!T275+'VÚ IAP'!T275+S275</f>
        <v>17</v>
      </c>
      <c r="U275" s="61">
        <f>+'Desmonte Infr. financiada'!U275+'Inversión 1 financiada'!U275+VÚ!U275+'Desmonte Infr. IAP'!U275+'TOTAL INVERSION IAP'!U275+'VÚ IAP'!U275+T275</f>
        <v>17</v>
      </c>
      <c r="V275" s="61">
        <f>+'Desmonte Infr. financiada'!V275+'Inversión 1 financiada'!V275+VÚ!V275+'Desmonte Infr. IAP'!V275+'TOTAL INVERSION IAP'!V275+'VÚ IAP'!V275+U275</f>
        <v>17</v>
      </c>
      <c r="W275" s="61">
        <f>+'Desmonte Infr. financiada'!W275+'Inversión 1 financiada'!W275+VÚ!W275+'Desmonte Infr. IAP'!W275+'TOTAL INVERSION IAP'!W275+'VÚ IAP'!W275+V275</f>
        <v>17</v>
      </c>
      <c r="X275" s="61">
        <f>+'Desmonte Infr. financiada'!X275+'Inversión 1 financiada'!X275+VÚ!X275+'Desmonte Infr. IAP'!X275+'TOTAL INVERSION IAP'!X275+'VÚ IAP'!X275+W275</f>
        <v>17</v>
      </c>
      <c r="Y275" s="61">
        <f>+'Desmonte Infr. financiada'!Y275+'Inversión 1 financiada'!Y275+VÚ!Y275+'Desmonte Infr. IAP'!Y275+'TOTAL INVERSION IAP'!Y275+'VÚ IAP'!Y275+X275</f>
        <v>17</v>
      </c>
      <c r="Z275" s="61">
        <f>+'Desmonte Infr. financiada'!Z275+'Inversión 1 financiada'!Z275+VÚ!Z275+'Desmonte Infr. IAP'!Z275+'TOTAL INVERSION IAP'!Z275+'VÚ IAP'!Z275+Y275</f>
        <v>17</v>
      </c>
      <c r="AA275" s="61">
        <f>+'Desmonte Infr. financiada'!AA275+'Inversión 1 financiada'!AA275+VÚ!AA275+'Desmonte Infr. IAP'!AA275+'TOTAL INVERSION IAP'!AA275+'VÚ IAP'!AA275+Z275</f>
        <v>17</v>
      </c>
      <c r="AB275" s="61">
        <f>+'Desmonte Infr. financiada'!AB275+'Inversión 1 financiada'!AB275+VÚ!AB275+'Desmonte Infr. IAP'!AB275+'TOTAL INVERSION IAP'!AB275+'VÚ IAP'!AB275+AA275</f>
        <v>17</v>
      </c>
      <c r="AC275" s="61">
        <f>+'Desmonte Infr. financiada'!AC275+'Inversión 1 financiada'!AC275+VÚ!AC275+'Desmonte Infr. IAP'!AC275+'TOTAL INVERSION IAP'!AC275+'VÚ IAP'!AC275+AB275</f>
        <v>17</v>
      </c>
      <c r="AD275" s="61">
        <f>+'Desmonte Infr. financiada'!AD275+'Inversión 1 financiada'!AD275+VÚ!AD275+'Desmonte Infr. IAP'!AD275+'TOTAL INVERSION IAP'!AD275+'VÚ IAP'!AD275+AC275</f>
        <v>17</v>
      </c>
      <c r="AE275" s="61">
        <f>+'Desmonte Infr. financiada'!AE275+'Inversión 1 financiada'!AE275+VÚ!AE275+'Desmonte Infr. IAP'!AE275+'TOTAL INVERSION IAP'!AE275+'VÚ IAP'!AE275+AD275</f>
        <v>17</v>
      </c>
      <c r="AF275" s="61">
        <f>+'Desmonte Infr. financiada'!AF275+'Inversión 1 financiada'!AF275+VÚ!AF275+'Desmonte Infr. IAP'!AF275+'TOTAL INVERSION IAP'!AF275+'VÚ IAP'!AF275+AE275</f>
        <v>17</v>
      </c>
      <c r="AG275" s="61">
        <f>+'Desmonte Infr. financiada'!AG275+'Inversión 1 financiada'!AG275+VÚ!AG275+'Desmonte Infr. IAP'!AG275+'TOTAL INVERSION IAP'!AG275+'VÚ IAP'!AG275+AF275</f>
        <v>17</v>
      </c>
      <c r="AH275" s="61">
        <f>+'Desmonte Infr. financiada'!AH275+'Inversión 1 financiada'!AH275+VÚ!AH275+'Desmonte Infr. IAP'!AH275+'TOTAL INVERSION IAP'!AH275+'VÚ IAP'!AH275+AG275</f>
        <v>17</v>
      </c>
      <c r="AI275" s="61">
        <f>+'Desmonte Infr. financiada'!AI275+'Inversión 1 financiada'!AI275+VÚ!AI275+'Desmonte Infr. IAP'!AI275+'TOTAL INVERSION IAP'!AI275+'VÚ IAP'!AI275+AH275</f>
        <v>17</v>
      </c>
      <c r="AJ275" s="61">
        <f>+'Desmonte Infr. financiada'!AJ275+'Inversión 1 financiada'!AJ275+VÚ!AJ275+'Desmonte Infr. IAP'!AJ275+'TOTAL INVERSION IAP'!AJ275+'VÚ IAP'!AJ275+AI275</f>
        <v>17</v>
      </c>
      <c r="AK275" s="61">
        <f>+'Desmonte Infr. financiada'!AK275+'Inversión 1 financiada'!AK275+VÚ!AK275+'Desmonte Infr. IAP'!AK275+'TOTAL INVERSION IAP'!AK275+'VÚ IAP'!AK275+AJ275</f>
        <v>17</v>
      </c>
    </row>
    <row r="276" spans="2:37" hidden="1" x14ac:dyDescent="0.25">
      <c r="B276" s="469" t="s">
        <v>672</v>
      </c>
      <c r="C276" s="62" t="str">
        <f>+VLOOKUP(B276,'resumen UCAP'!$A$5:$O$329,2,0)</f>
        <v>Poste metalico 12 mts BD</v>
      </c>
      <c r="D276" s="63"/>
      <c r="E276" s="63" t="str">
        <f>+VLOOKUP(B276,'resumen UCAP'!$A$5:$O$329,3,0)</f>
        <v>Un</v>
      </c>
      <c r="F276" s="64">
        <f>+VLOOKUP(B276,'resumen UCAP'!$A$5:$O$329,15,0)</f>
        <v>2405689.8000000049</v>
      </c>
      <c r="G276" s="61">
        <v>110</v>
      </c>
      <c r="H276" s="61">
        <f>+'Desmonte Infr. financiada'!H276+'Inversión 1 financiada'!H276+VÚ!H276+'Desmonte Infr. IAP'!H276+'TOTAL INVERSION IAP'!H276+'VÚ IAP'!H276+G276</f>
        <v>110</v>
      </c>
      <c r="I276" s="475">
        <f>+'Desmonte Infr. financiada'!I276+'Inversión 1 financiada'!I276+VÚ!I276+'Desmonte Infr. IAP'!I276+'TOTAL INVERSION IAP'!I276+'VÚ IAP'!I276+H276</f>
        <v>110</v>
      </c>
      <c r="J276" s="61">
        <f>+'Desmonte Infr. financiada'!J276+'Inversión 1 financiada'!J276+VÚ!J276+'Desmonte Infr. IAP'!J276+'TOTAL INVERSION IAP'!J276+'VÚ IAP'!J276+I276</f>
        <v>110</v>
      </c>
      <c r="K276" s="61">
        <f>+'Desmonte Infr. financiada'!K276+'Inversión 1 financiada'!K276+VÚ!K276+'Desmonte Infr. IAP'!K276+'TOTAL INVERSION IAP'!K276+'VÚ IAP'!K276+J276</f>
        <v>110</v>
      </c>
      <c r="L276" s="61">
        <f>+'Desmonte Infr. financiada'!L276+'Inversión 1 financiada'!L276+VÚ!L276+'Desmonte Infr. IAP'!L276+'TOTAL INVERSION IAP'!L276+'VÚ IAP'!L276+K276</f>
        <v>110</v>
      </c>
      <c r="M276" s="61">
        <f>+'Desmonte Infr. financiada'!M276+'Inversión 1 financiada'!M276+VÚ!M276+'Desmonte Infr. IAP'!M276+'TOTAL INVERSION IAP'!M276+'VÚ IAP'!M276+L276</f>
        <v>110</v>
      </c>
      <c r="N276" s="61">
        <f>+'Desmonte Infr. financiada'!N276+'Inversión 1 financiada'!N276+VÚ!N276+'Desmonte Infr. IAP'!N276+'TOTAL INVERSION IAP'!N276+'VÚ IAP'!N276+M276</f>
        <v>110</v>
      </c>
      <c r="O276" s="61">
        <f>+'Desmonte Infr. financiada'!O276+'Inversión 1 financiada'!O276+VÚ!O276+'Desmonte Infr. IAP'!O276+'TOTAL INVERSION IAP'!O276+'VÚ IAP'!O276+N276</f>
        <v>110</v>
      </c>
      <c r="P276" s="61">
        <f>+'Desmonte Infr. financiada'!P276+'Inversión 1 financiada'!P276+VÚ!P276+'Desmonte Infr. IAP'!P276+'TOTAL INVERSION IAP'!P276+'VÚ IAP'!P276+O276</f>
        <v>110</v>
      </c>
      <c r="Q276" s="61">
        <f>+'Desmonte Infr. financiada'!Q276+'Inversión 1 financiada'!Q276+VÚ!Q276+'Desmonte Infr. IAP'!Q276+'TOTAL INVERSION IAP'!Q276+'VÚ IAP'!Q276+P276</f>
        <v>110</v>
      </c>
      <c r="R276" s="61">
        <f>+'Desmonte Infr. financiada'!R276+'Inversión 1 financiada'!R276+VÚ!R276+'Desmonte Infr. IAP'!R276+'TOTAL INVERSION IAP'!R276+'VÚ IAP'!R276+Q276</f>
        <v>110</v>
      </c>
      <c r="S276" s="61">
        <f>+'Desmonte Infr. financiada'!S276+'Inversión 1 financiada'!S276+VÚ!S276+'Desmonte Infr. IAP'!S276+'TOTAL INVERSION IAP'!S276+'VÚ IAP'!S276+R276</f>
        <v>110</v>
      </c>
      <c r="T276" s="61">
        <f>+'Desmonte Infr. financiada'!T276+'Inversión 1 financiada'!T276+VÚ!T276+'Desmonte Infr. IAP'!T276+'TOTAL INVERSION IAP'!T276+'VÚ IAP'!T276+S276</f>
        <v>110</v>
      </c>
      <c r="U276" s="61">
        <f>+'Desmonte Infr. financiada'!U276+'Inversión 1 financiada'!U276+VÚ!U276+'Desmonte Infr. IAP'!U276+'TOTAL INVERSION IAP'!U276+'VÚ IAP'!U276+T276</f>
        <v>110</v>
      </c>
      <c r="V276" s="61">
        <f>+'Desmonte Infr. financiada'!V276+'Inversión 1 financiada'!V276+VÚ!V276+'Desmonte Infr. IAP'!V276+'TOTAL INVERSION IAP'!V276+'VÚ IAP'!V276+U276</f>
        <v>110</v>
      </c>
      <c r="W276" s="61">
        <f>+'Desmonte Infr. financiada'!W276+'Inversión 1 financiada'!W276+VÚ!W276+'Desmonte Infr. IAP'!W276+'TOTAL INVERSION IAP'!W276+'VÚ IAP'!W276+V276</f>
        <v>110</v>
      </c>
      <c r="X276" s="61">
        <f>+'Desmonte Infr. financiada'!X276+'Inversión 1 financiada'!X276+VÚ!X276+'Desmonte Infr. IAP'!X276+'TOTAL INVERSION IAP'!X276+'VÚ IAP'!X276+W276</f>
        <v>110</v>
      </c>
      <c r="Y276" s="61">
        <f>+'Desmonte Infr. financiada'!Y276+'Inversión 1 financiada'!Y276+VÚ!Y276+'Desmonte Infr. IAP'!Y276+'TOTAL INVERSION IAP'!Y276+'VÚ IAP'!Y276+X276</f>
        <v>110</v>
      </c>
      <c r="Z276" s="61">
        <f>+'Desmonte Infr. financiada'!Z276+'Inversión 1 financiada'!Z276+VÚ!Z276+'Desmonte Infr. IAP'!Z276+'TOTAL INVERSION IAP'!Z276+'VÚ IAP'!Z276+Y276</f>
        <v>110</v>
      </c>
      <c r="AA276" s="61">
        <f>+'Desmonte Infr. financiada'!AA276+'Inversión 1 financiada'!AA276+VÚ!AA276+'Desmonte Infr. IAP'!AA276+'TOTAL INVERSION IAP'!AA276+'VÚ IAP'!AA276+Z276</f>
        <v>110</v>
      </c>
      <c r="AB276" s="61">
        <f>+'Desmonte Infr. financiada'!AB276+'Inversión 1 financiada'!AB276+VÚ!AB276+'Desmonte Infr. IAP'!AB276+'TOTAL INVERSION IAP'!AB276+'VÚ IAP'!AB276+AA276</f>
        <v>110</v>
      </c>
      <c r="AC276" s="61">
        <f>+'Desmonte Infr. financiada'!AC276+'Inversión 1 financiada'!AC276+VÚ!AC276+'Desmonte Infr. IAP'!AC276+'TOTAL INVERSION IAP'!AC276+'VÚ IAP'!AC276+AB276</f>
        <v>110</v>
      </c>
      <c r="AD276" s="61">
        <f>+'Desmonte Infr. financiada'!AD276+'Inversión 1 financiada'!AD276+VÚ!AD276+'Desmonte Infr. IAP'!AD276+'TOTAL INVERSION IAP'!AD276+'VÚ IAP'!AD276+AC276</f>
        <v>110</v>
      </c>
      <c r="AE276" s="61">
        <f>+'Desmonte Infr. financiada'!AE276+'Inversión 1 financiada'!AE276+VÚ!AE276+'Desmonte Infr. IAP'!AE276+'TOTAL INVERSION IAP'!AE276+'VÚ IAP'!AE276+AD276</f>
        <v>110</v>
      </c>
      <c r="AF276" s="61">
        <f>+'Desmonte Infr. financiada'!AF276+'Inversión 1 financiada'!AF276+VÚ!AF276+'Desmonte Infr. IAP'!AF276+'TOTAL INVERSION IAP'!AF276+'VÚ IAP'!AF276+AE276</f>
        <v>110</v>
      </c>
      <c r="AG276" s="61">
        <f>+'Desmonte Infr. financiada'!AG276+'Inversión 1 financiada'!AG276+VÚ!AG276+'Desmonte Infr. IAP'!AG276+'TOTAL INVERSION IAP'!AG276+'VÚ IAP'!AG276+AF276</f>
        <v>110</v>
      </c>
      <c r="AH276" s="61">
        <f>+'Desmonte Infr. financiada'!AH276+'Inversión 1 financiada'!AH276+VÚ!AH276+'Desmonte Infr. IAP'!AH276+'TOTAL INVERSION IAP'!AH276+'VÚ IAP'!AH276+AG276</f>
        <v>110</v>
      </c>
      <c r="AI276" s="61">
        <f>+'Desmonte Infr. financiada'!AI276+'Inversión 1 financiada'!AI276+VÚ!AI276+'Desmonte Infr. IAP'!AI276+'TOTAL INVERSION IAP'!AI276+'VÚ IAP'!AI276+AH276</f>
        <v>110</v>
      </c>
      <c r="AJ276" s="61">
        <f>+'Desmonte Infr. financiada'!AJ276+'Inversión 1 financiada'!AJ276+VÚ!AJ276+'Desmonte Infr. IAP'!AJ276+'TOTAL INVERSION IAP'!AJ276+'VÚ IAP'!AJ276+AI276</f>
        <v>110</v>
      </c>
      <c r="AK276" s="61">
        <f>+'Desmonte Infr. financiada'!AK276+'Inversión 1 financiada'!AK276+VÚ!AK276+'Desmonte Infr. IAP'!AK276+'TOTAL INVERSION IAP'!AK276+'VÚ IAP'!AK276+AJ276</f>
        <v>110</v>
      </c>
    </row>
    <row r="277" spans="2:37" hidden="1" x14ac:dyDescent="0.25">
      <c r="B277" s="469" t="s">
        <v>673</v>
      </c>
      <c r="C277" s="62" t="str">
        <f>+VLOOKUP(B277,'resumen UCAP'!$A$5:$O$329,2,0)</f>
        <v>Poste metalico 12 mts BS</v>
      </c>
      <c r="D277" s="63"/>
      <c r="E277" s="63" t="str">
        <f>+VLOOKUP(B277,'resumen UCAP'!$A$5:$O$329,3,0)</f>
        <v>Un</v>
      </c>
      <c r="F277" s="64">
        <f>+VLOOKUP(B277,'resumen UCAP'!$A$5:$O$329,15,0)</f>
        <v>2293603.6999999997</v>
      </c>
      <c r="G277" s="61">
        <v>9</v>
      </c>
      <c r="H277" s="61">
        <f>+'Desmonte Infr. financiada'!H277+'Inversión 1 financiada'!H277+VÚ!H277+'Desmonte Infr. IAP'!H277+'TOTAL INVERSION IAP'!H277+'VÚ IAP'!H277+G277</f>
        <v>9</v>
      </c>
      <c r="I277" s="475">
        <f>+'Desmonte Infr. financiada'!I277+'Inversión 1 financiada'!I277+VÚ!I277+'Desmonte Infr. IAP'!I277+'TOTAL INVERSION IAP'!I277+'VÚ IAP'!I277+H277</f>
        <v>9</v>
      </c>
      <c r="J277" s="61">
        <f>+'Desmonte Infr. financiada'!J277+'Inversión 1 financiada'!J277+VÚ!J277+'Desmonte Infr. IAP'!J277+'TOTAL INVERSION IAP'!J277+'VÚ IAP'!J277+I277</f>
        <v>9</v>
      </c>
      <c r="K277" s="61">
        <f>+'Desmonte Infr. financiada'!K277+'Inversión 1 financiada'!K277+VÚ!K277+'Desmonte Infr. IAP'!K277+'TOTAL INVERSION IAP'!K277+'VÚ IAP'!K277+J277</f>
        <v>9</v>
      </c>
      <c r="L277" s="61">
        <f>+'Desmonte Infr. financiada'!L277+'Inversión 1 financiada'!L277+VÚ!L277+'Desmonte Infr. IAP'!L277+'TOTAL INVERSION IAP'!L277+'VÚ IAP'!L277+K277</f>
        <v>9</v>
      </c>
      <c r="M277" s="61">
        <f>+'Desmonte Infr. financiada'!M277+'Inversión 1 financiada'!M277+VÚ!M277+'Desmonte Infr. IAP'!M277+'TOTAL INVERSION IAP'!M277+'VÚ IAP'!M277+L277</f>
        <v>9</v>
      </c>
      <c r="N277" s="61">
        <f>+'Desmonte Infr. financiada'!N277+'Inversión 1 financiada'!N277+VÚ!N277+'Desmonte Infr. IAP'!N277+'TOTAL INVERSION IAP'!N277+'VÚ IAP'!N277+M277</f>
        <v>9</v>
      </c>
      <c r="O277" s="61">
        <f>+'Desmonte Infr. financiada'!O277+'Inversión 1 financiada'!O277+VÚ!O277+'Desmonte Infr. IAP'!O277+'TOTAL INVERSION IAP'!O277+'VÚ IAP'!O277+N277</f>
        <v>9</v>
      </c>
      <c r="P277" s="61">
        <f>+'Desmonte Infr. financiada'!P277+'Inversión 1 financiada'!P277+VÚ!P277+'Desmonte Infr. IAP'!P277+'TOTAL INVERSION IAP'!P277+'VÚ IAP'!P277+O277</f>
        <v>9</v>
      </c>
      <c r="Q277" s="61">
        <f>+'Desmonte Infr. financiada'!Q277+'Inversión 1 financiada'!Q277+VÚ!Q277+'Desmonte Infr. IAP'!Q277+'TOTAL INVERSION IAP'!Q277+'VÚ IAP'!Q277+P277</f>
        <v>9</v>
      </c>
      <c r="R277" s="61">
        <f>+'Desmonte Infr. financiada'!R277+'Inversión 1 financiada'!R277+VÚ!R277+'Desmonte Infr. IAP'!R277+'TOTAL INVERSION IAP'!R277+'VÚ IAP'!R277+Q277</f>
        <v>9</v>
      </c>
      <c r="S277" s="61">
        <f>+'Desmonte Infr. financiada'!S277+'Inversión 1 financiada'!S277+VÚ!S277+'Desmonte Infr. IAP'!S277+'TOTAL INVERSION IAP'!S277+'VÚ IAP'!S277+R277</f>
        <v>9</v>
      </c>
      <c r="T277" s="61">
        <f>+'Desmonte Infr. financiada'!T277+'Inversión 1 financiada'!T277+VÚ!T277+'Desmonte Infr. IAP'!T277+'TOTAL INVERSION IAP'!T277+'VÚ IAP'!T277+S277</f>
        <v>9</v>
      </c>
      <c r="U277" s="61">
        <f>+'Desmonte Infr. financiada'!U277+'Inversión 1 financiada'!U277+VÚ!U277+'Desmonte Infr. IAP'!U277+'TOTAL INVERSION IAP'!U277+'VÚ IAP'!U277+T277</f>
        <v>9</v>
      </c>
      <c r="V277" s="61">
        <f>+'Desmonte Infr. financiada'!V277+'Inversión 1 financiada'!V277+VÚ!V277+'Desmonte Infr. IAP'!V277+'TOTAL INVERSION IAP'!V277+'VÚ IAP'!V277+U277</f>
        <v>9</v>
      </c>
      <c r="W277" s="61">
        <f>+'Desmonte Infr. financiada'!W277+'Inversión 1 financiada'!W277+VÚ!W277+'Desmonte Infr. IAP'!W277+'TOTAL INVERSION IAP'!W277+'VÚ IAP'!W277+V277</f>
        <v>9</v>
      </c>
      <c r="X277" s="61">
        <f>+'Desmonte Infr. financiada'!X277+'Inversión 1 financiada'!X277+VÚ!X277+'Desmonte Infr. IAP'!X277+'TOTAL INVERSION IAP'!X277+'VÚ IAP'!X277+W277</f>
        <v>9</v>
      </c>
      <c r="Y277" s="61">
        <f>+'Desmonte Infr. financiada'!Y277+'Inversión 1 financiada'!Y277+VÚ!Y277+'Desmonte Infr. IAP'!Y277+'TOTAL INVERSION IAP'!Y277+'VÚ IAP'!Y277+X277</f>
        <v>9</v>
      </c>
      <c r="Z277" s="61">
        <f>+'Desmonte Infr. financiada'!Z277+'Inversión 1 financiada'!Z277+VÚ!Z277+'Desmonte Infr. IAP'!Z277+'TOTAL INVERSION IAP'!Z277+'VÚ IAP'!Z277+Y277</f>
        <v>9</v>
      </c>
      <c r="AA277" s="61">
        <f>+'Desmonte Infr. financiada'!AA277+'Inversión 1 financiada'!AA277+VÚ!AA277+'Desmonte Infr. IAP'!AA277+'TOTAL INVERSION IAP'!AA277+'VÚ IAP'!AA277+Z277</f>
        <v>9</v>
      </c>
      <c r="AB277" s="61">
        <f>+'Desmonte Infr. financiada'!AB277+'Inversión 1 financiada'!AB277+VÚ!AB277+'Desmonte Infr. IAP'!AB277+'TOTAL INVERSION IAP'!AB277+'VÚ IAP'!AB277+AA277</f>
        <v>9</v>
      </c>
      <c r="AC277" s="61">
        <f>+'Desmonte Infr. financiada'!AC277+'Inversión 1 financiada'!AC277+VÚ!AC277+'Desmonte Infr. IAP'!AC277+'TOTAL INVERSION IAP'!AC277+'VÚ IAP'!AC277+AB277</f>
        <v>9</v>
      </c>
      <c r="AD277" s="61">
        <f>+'Desmonte Infr. financiada'!AD277+'Inversión 1 financiada'!AD277+VÚ!AD277+'Desmonte Infr. IAP'!AD277+'TOTAL INVERSION IAP'!AD277+'VÚ IAP'!AD277+AC277</f>
        <v>9</v>
      </c>
      <c r="AE277" s="61">
        <f>+'Desmonte Infr. financiada'!AE277+'Inversión 1 financiada'!AE277+VÚ!AE277+'Desmonte Infr. IAP'!AE277+'TOTAL INVERSION IAP'!AE277+'VÚ IAP'!AE277+AD277</f>
        <v>9</v>
      </c>
      <c r="AF277" s="61">
        <f>+'Desmonte Infr. financiada'!AF277+'Inversión 1 financiada'!AF277+VÚ!AF277+'Desmonte Infr. IAP'!AF277+'TOTAL INVERSION IAP'!AF277+'VÚ IAP'!AF277+AE277</f>
        <v>9</v>
      </c>
      <c r="AG277" s="61">
        <f>+'Desmonte Infr. financiada'!AG277+'Inversión 1 financiada'!AG277+VÚ!AG277+'Desmonte Infr. IAP'!AG277+'TOTAL INVERSION IAP'!AG277+'VÚ IAP'!AG277+AF277</f>
        <v>9</v>
      </c>
      <c r="AH277" s="61">
        <f>+'Desmonte Infr. financiada'!AH277+'Inversión 1 financiada'!AH277+VÚ!AH277+'Desmonte Infr. IAP'!AH277+'TOTAL INVERSION IAP'!AH277+'VÚ IAP'!AH277+AG277</f>
        <v>9</v>
      </c>
      <c r="AI277" s="61">
        <f>+'Desmonte Infr. financiada'!AI277+'Inversión 1 financiada'!AI277+VÚ!AI277+'Desmonte Infr. IAP'!AI277+'TOTAL INVERSION IAP'!AI277+'VÚ IAP'!AI277+AH277</f>
        <v>9</v>
      </c>
      <c r="AJ277" s="61">
        <f>+'Desmonte Infr. financiada'!AJ277+'Inversión 1 financiada'!AJ277+VÚ!AJ277+'Desmonte Infr. IAP'!AJ277+'TOTAL INVERSION IAP'!AJ277+'VÚ IAP'!AJ277+AI277</f>
        <v>9</v>
      </c>
      <c r="AK277" s="61">
        <f>+'Desmonte Infr. financiada'!AK277+'Inversión 1 financiada'!AK277+VÚ!AK277+'Desmonte Infr. IAP'!AK277+'TOTAL INVERSION IAP'!AK277+'VÚ IAP'!AK277+AJ277</f>
        <v>9</v>
      </c>
    </row>
    <row r="278" spans="2:37" hidden="1" x14ac:dyDescent="0.25">
      <c r="B278" s="469" t="s">
        <v>674</v>
      </c>
      <c r="C278" s="62" t="str">
        <f>+VLOOKUP(B278,'resumen UCAP'!$A$5:$O$329,2,0)</f>
        <v>Poste metalico 3 m Villa pilar</v>
      </c>
      <c r="D278" s="63"/>
      <c r="E278" s="63" t="str">
        <f>+VLOOKUP(B278,'resumen UCAP'!$A$5:$O$329,3,0)</f>
        <v>Un</v>
      </c>
      <c r="F278" s="64">
        <f>+VLOOKUP(B278,'resumen UCAP'!$A$5:$O$329,15,0)</f>
        <v>750000</v>
      </c>
      <c r="G278" s="61">
        <v>4</v>
      </c>
      <c r="H278" s="61">
        <f>+'Desmonte Infr. financiada'!H278+'Inversión 1 financiada'!H278+VÚ!H278+'Desmonte Infr. IAP'!H278+'TOTAL INVERSION IAP'!H278+'VÚ IAP'!H278+G278</f>
        <v>4</v>
      </c>
      <c r="I278" s="475">
        <f>+'Desmonte Infr. financiada'!I278+'Inversión 1 financiada'!I278+VÚ!I278+'Desmonte Infr. IAP'!I278+'TOTAL INVERSION IAP'!I278+'VÚ IAP'!I278+H278</f>
        <v>4</v>
      </c>
      <c r="J278" s="61">
        <f>+'Desmonte Infr. financiada'!J278+'Inversión 1 financiada'!J278+VÚ!J278+'Desmonte Infr. IAP'!J278+'TOTAL INVERSION IAP'!J278+'VÚ IAP'!J278+I278</f>
        <v>4</v>
      </c>
      <c r="K278" s="61">
        <f>+'Desmonte Infr. financiada'!K278+'Inversión 1 financiada'!K278+VÚ!K278+'Desmonte Infr. IAP'!K278+'TOTAL INVERSION IAP'!K278+'VÚ IAP'!K278+J278</f>
        <v>4</v>
      </c>
      <c r="L278" s="61">
        <f>+'Desmonte Infr. financiada'!L278+'Inversión 1 financiada'!L278+VÚ!L278+'Desmonte Infr. IAP'!L278+'TOTAL INVERSION IAP'!L278+'VÚ IAP'!L278+K278</f>
        <v>4</v>
      </c>
      <c r="M278" s="61">
        <f>+'Desmonte Infr. financiada'!M278+'Inversión 1 financiada'!M278+VÚ!M278+'Desmonte Infr. IAP'!M278+'TOTAL INVERSION IAP'!M278+'VÚ IAP'!M278+L278</f>
        <v>4</v>
      </c>
      <c r="N278" s="61">
        <f>+'Desmonte Infr. financiada'!N278+'Inversión 1 financiada'!N278+VÚ!N278+'Desmonte Infr. IAP'!N278+'TOTAL INVERSION IAP'!N278+'VÚ IAP'!N278+M278</f>
        <v>4</v>
      </c>
      <c r="O278" s="61">
        <f>+'Desmonte Infr. financiada'!O278+'Inversión 1 financiada'!O278+VÚ!O278+'Desmonte Infr. IAP'!O278+'TOTAL INVERSION IAP'!O278+'VÚ IAP'!O278+N278</f>
        <v>4</v>
      </c>
      <c r="P278" s="61">
        <f>+'Desmonte Infr. financiada'!P278+'Inversión 1 financiada'!P278+VÚ!P278+'Desmonte Infr. IAP'!P278+'TOTAL INVERSION IAP'!P278+'VÚ IAP'!P278+O278</f>
        <v>4</v>
      </c>
      <c r="Q278" s="61">
        <f>+'Desmonte Infr. financiada'!Q278+'Inversión 1 financiada'!Q278+VÚ!Q278+'Desmonte Infr. IAP'!Q278+'TOTAL INVERSION IAP'!Q278+'VÚ IAP'!Q278+P278</f>
        <v>4</v>
      </c>
      <c r="R278" s="61">
        <f>+'Desmonte Infr. financiada'!R278+'Inversión 1 financiada'!R278+VÚ!R278+'Desmonte Infr. IAP'!R278+'TOTAL INVERSION IAP'!R278+'VÚ IAP'!R278+Q278</f>
        <v>4</v>
      </c>
      <c r="S278" s="61">
        <f>+'Desmonte Infr. financiada'!S278+'Inversión 1 financiada'!S278+VÚ!S278+'Desmonte Infr. IAP'!S278+'TOTAL INVERSION IAP'!S278+'VÚ IAP'!S278+R278</f>
        <v>4</v>
      </c>
      <c r="T278" s="61">
        <f>+'Desmonte Infr. financiada'!T278+'Inversión 1 financiada'!T278+VÚ!T278+'Desmonte Infr. IAP'!T278+'TOTAL INVERSION IAP'!T278+'VÚ IAP'!T278+S278</f>
        <v>4</v>
      </c>
      <c r="U278" s="61">
        <f>+'Desmonte Infr. financiada'!U278+'Inversión 1 financiada'!U278+VÚ!U278+'Desmonte Infr. IAP'!U278+'TOTAL INVERSION IAP'!U278+'VÚ IAP'!U278+T278</f>
        <v>4</v>
      </c>
      <c r="V278" s="61">
        <f>+'Desmonte Infr. financiada'!V278+'Inversión 1 financiada'!V278+VÚ!V278+'Desmonte Infr. IAP'!V278+'TOTAL INVERSION IAP'!V278+'VÚ IAP'!V278+U278</f>
        <v>4</v>
      </c>
      <c r="W278" s="61">
        <f>+'Desmonte Infr. financiada'!W278+'Inversión 1 financiada'!W278+VÚ!W278+'Desmonte Infr. IAP'!W278+'TOTAL INVERSION IAP'!W278+'VÚ IAP'!W278+V278</f>
        <v>4</v>
      </c>
      <c r="X278" s="61">
        <f>+'Desmonte Infr. financiada'!X278+'Inversión 1 financiada'!X278+VÚ!X278+'Desmonte Infr. IAP'!X278+'TOTAL INVERSION IAP'!X278+'VÚ IAP'!X278+W278</f>
        <v>4</v>
      </c>
      <c r="Y278" s="61">
        <f>+'Desmonte Infr. financiada'!Y278+'Inversión 1 financiada'!Y278+VÚ!Y278+'Desmonte Infr. IAP'!Y278+'TOTAL INVERSION IAP'!Y278+'VÚ IAP'!Y278+X278</f>
        <v>4</v>
      </c>
      <c r="Z278" s="61">
        <f>+'Desmonte Infr. financiada'!Z278+'Inversión 1 financiada'!Z278+VÚ!Z278+'Desmonte Infr. IAP'!Z278+'TOTAL INVERSION IAP'!Z278+'VÚ IAP'!Z278+Y278</f>
        <v>4</v>
      </c>
      <c r="AA278" s="61">
        <f>+'Desmonte Infr. financiada'!AA278+'Inversión 1 financiada'!AA278+VÚ!AA278+'Desmonte Infr. IAP'!AA278+'TOTAL INVERSION IAP'!AA278+'VÚ IAP'!AA278+Z278</f>
        <v>4</v>
      </c>
      <c r="AB278" s="61">
        <f>+'Desmonte Infr. financiada'!AB278+'Inversión 1 financiada'!AB278+VÚ!AB278+'Desmonte Infr. IAP'!AB278+'TOTAL INVERSION IAP'!AB278+'VÚ IAP'!AB278+AA278</f>
        <v>4</v>
      </c>
      <c r="AC278" s="61">
        <f>+'Desmonte Infr. financiada'!AC278+'Inversión 1 financiada'!AC278+VÚ!AC278+'Desmonte Infr. IAP'!AC278+'TOTAL INVERSION IAP'!AC278+'VÚ IAP'!AC278+AB278</f>
        <v>4</v>
      </c>
      <c r="AD278" s="61">
        <f>+'Desmonte Infr. financiada'!AD278+'Inversión 1 financiada'!AD278+VÚ!AD278+'Desmonte Infr. IAP'!AD278+'TOTAL INVERSION IAP'!AD278+'VÚ IAP'!AD278+AC278</f>
        <v>4</v>
      </c>
      <c r="AE278" s="61">
        <f>+'Desmonte Infr. financiada'!AE278+'Inversión 1 financiada'!AE278+VÚ!AE278+'Desmonte Infr. IAP'!AE278+'TOTAL INVERSION IAP'!AE278+'VÚ IAP'!AE278+AD278</f>
        <v>4</v>
      </c>
      <c r="AF278" s="61">
        <f>+'Desmonte Infr. financiada'!AF278+'Inversión 1 financiada'!AF278+VÚ!AF278+'Desmonte Infr. IAP'!AF278+'TOTAL INVERSION IAP'!AF278+'VÚ IAP'!AF278+AE278</f>
        <v>4</v>
      </c>
      <c r="AG278" s="61">
        <f>+'Desmonte Infr. financiada'!AG278+'Inversión 1 financiada'!AG278+VÚ!AG278+'Desmonte Infr. IAP'!AG278+'TOTAL INVERSION IAP'!AG278+'VÚ IAP'!AG278+AF278</f>
        <v>4</v>
      </c>
      <c r="AH278" s="61">
        <f>+'Desmonte Infr. financiada'!AH278+'Inversión 1 financiada'!AH278+VÚ!AH278+'Desmonte Infr. IAP'!AH278+'TOTAL INVERSION IAP'!AH278+'VÚ IAP'!AH278+AG278</f>
        <v>4</v>
      </c>
      <c r="AI278" s="61">
        <f>+'Desmonte Infr. financiada'!AI278+'Inversión 1 financiada'!AI278+VÚ!AI278+'Desmonte Infr. IAP'!AI278+'TOTAL INVERSION IAP'!AI278+'VÚ IAP'!AI278+AH278</f>
        <v>4</v>
      </c>
      <c r="AJ278" s="61">
        <f>+'Desmonte Infr. financiada'!AJ278+'Inversión 1 financiada'!AJ278+VÚ!AJ278+'Desmonte Infr. IAP'!AJ278+'TOTAL INVERSION IAP'!AJ278+'VÚ IAP'!AJ278+AI278</f>
        <v>4</v>
      </c>
      <c r="AK278" s="61">
        <f>+'Desmonte Infr. financiada'!AK278+'Inversión 1 financiada'!AK278+VÚ!AK278+'Desmonte Infr. IAP'!AK278+'TOTAL INVERSION IAP'!AK278+'VÚ IAP'!AK278+AJ278</f>
        <v>4</v>
      </c>
    </row>
    <row r="279" spans="2:37" hidden="1" x14ac:dyDescent="0.25">
      <c r="B279" s="469" t="s">
        <v>675</v>
      </c>
      <c r="C279" s="62" t="str">
        <f>+VLOOKUP(B279,'resumen UCAP'!$A$5:$O$329,2,0)</f>
        <v>Poste Republicano</v>
      </c>
      <c r="D279" s="63"/>
      <c r="E279" s="63" t="str">
        <f>+VLOOKUP(B279,'resumen UCAP'!$A$5:$O$329,3,0)</f>
        <v>Un</v>
      </c>
      <c r="F279" s="64">
        <f>+VLOOKUP(B279,'resumen UCAP'!$A$5:$O$329,15,0)</f>
        <v>3500000</v>
      </c>
      <c r="G279" s="61">
        <v>10</v>
      </c>
      <c r="H279" s="61">
        <f>+'Desmonte Infr. financiada'!H279+'Inversión 1 financiada'!H279+VÚ!H279+'Desmonte Infr. IAP'!H279+'TOTAL INVERSION IAP'!H279+'VÚ IAP'!H279+G279</f>
        <v>10</v>
      </c>
      <c r="I279" s="475">
        <f>+'Desmonte Infr. financiada'!I279+'Inversión 1 financiada'!I279+VÚ!I279+'Desmonte Infr. IAP'!I279+'TOTAL INVERSION IAP'!I279+'VÚ IAP'!I279+H279</f>
        <v>10</v>
      </c>
      <c r="J279" s="61">
        <f>+'Desmonte Infr. financiada'!J279+'Inversión 1 financiada'!J279+VÚ!J279+'Desmonte Infr. IAP'!J279+'TOTAL INVERSION IAP'!J279+'VÚ IAP'!J279+I279</f>
        <v>10</v>
      </c>
      <c r="K279" s="61">
        <f>+'Desmonte Infr. financiada'!K279+'Inversión 1 financiada'!K279+VÚ!K279+'Desmonte Infr. IAP'!K279+'TOTAL INVERSION IAP'!K279+'VÚ IAP'!K279+J279</f>
        <v>10</v>
      </c>
      <c r="L279" s="61">
        <f>+'Desmonte Infr. financiada'!L279+'Inversión 1 financiada'!L279+VÚ!L279+'Desmonte Infr. IAP'!L279+'TOTAL INVERSION IAP'!L279+'VÚ IAP'!L279+K279</f>
        <v>10</v>
      </c>
      <c r="M279" s="61">
        <f>+'Desmonte Infr. financiada'!M279+'Inversión 1 financiada'!M279+VÚ!M279+'Desmonte Infr. IAP'!M279+'TOTAL INVERSION IAP'!M279+'VÚ IAP'!M279+L279</f>
        <v>10</v>
      </c>
      <c r="N279" s="61">
        <f>+'Desmonte Infr. financiada'!N279+'Inversión 1 financiada'!N279+VÚ!N279+'Desmonte Infr. IAP'!N279+'TOTAL INVERSION IAP'!N279+'VÚ IAP'!N279+M279</f>
        <v>10</v>
      </c>
      <c r="O279" s="61">
        <f>+'Desmonte Infr. financiada'!O279+'Inversión 1 financiada'!O279+VÚ!O279+'Desmonte Infr. IAP'!O279+'TOTAL INVERSION IAP'!O279+'VÚ IAP'!O279+N279</f>
        <v>10</v>
      </c>
      <c r="P279" s="61">
        <f>+'Desmonte Infr. financiada'!P279+'Inversión 1 financiada'!P279+VÚ!P279+'Desmonte Infr. IAP'!P279+'TOTAL INVERSION IAP'!P279+'VÚ IAP'!P279+O279</f>
        <v>10</v>
      </c>
      <c r="Q279" s="61">
        <f>+'Desmonte Infr. financiada'!Q279+'Inversión 1 financiada'!Q279+VÚ!Q279+'Desmonte Infr. IAP'!Q279+'TOTAL INVERSION IAP'!Q279+'VÚ IAP'!Q279+P279</f>
        <v>10</v>
      </c>
      <c r="R279" s="61">
        <f>+'Desmonte Infr. financiada'!R279+'Inversión 1 financiada'!R279+VÚ!R279+'Desmonte Infr. IAP'!R279+'TOTAL INVERSION IAP'!R279+'VÚ IAP'!R279+Q279</f>
        <v>10</v>
      </c>
      <c r="S279" s="61">
        <f>+'Desmonte Infr. financiada'!S279+'Inversión 1 financiada'!S279+VÚ!S279+'Desmonte Infr. IAP'!S279+'TOTAL INVERSION IAP'!S279+'VÚ IAP'!S279+R279</f>
        <v>10</v>
      </c>
      <c r="T279" s="61">
        <f>+'Desmonte Infr. financiada'!T279+'Inversión 1 financiada'!T279+VÚ!T279+'Desmonte Infr. IAP'!T279+'TOTAL INVERSION IAP'!T279+'VÚ IAP'!T279+S279</f>
        <v>10</v>
      </c>
      <c r="U279" s="61">
        <f>+'Desmonte Infr. financiada'!U279+'Inversión 1 financiada'!U279+VÚ!U279+'Desmonte Infr. IAP'!U279+'TOTAL INVERSION IAP'!U279+'VÚ IAP'!U279+T279</f>
        <v>10</v>
      </c>
      <c r="V279" s="61">
        <f>+'Desmonte Infr. financiada'!V279+'Inversión 1 financiada'!V279+VÚ!V279+'Desmonte Infr. IAP'!V279+'TOTAL INVERSION IAP'!V279+'VÚ IAP'!V279+U279</f>
        <v>10</v>
      </c>
      <c r="W279" s="61">
        <f>+'Desmonte Infr. financiada'!W279+'Inversión 1 financiada'!W279+VÚ!W279+'Desmonte Infr. IAP'!W279+'TOTAL INVERSION IAP'!W279+'VÚ IAP'!W279+V279</f>
        <v>10</v>
      </c>
      <c r="X279" s="61">
        <f>+'Desmonte Infr. financiada'!X279+'Inversión 1 financiada'!X279+VÚ!X279+'Desmonte Infr. IAP'!X279+'TOTAL INVERSION IAP'!X279+'VÚ IAP'!X279+W279</f>
        <v>10</v>
      </c>
      <c r="Y279" s="61">
        <f>+'Desmonte Infr. financiada'!Y279+'Inversión 1 financiada'!Y279+VÚ!Y279+'Desmonte Infr. IAP'!Y279+'TOTAL INVERSION IAP'!Y279+'VÚ IAP'!Y279+X279</f>
        <v>10</v>
      </c>
      <c r="Z279" s="61">
        <f>+'Desmonte Infr. financiada'!Z279+'Inversión 1 financiada'!Z279+VÚ!Z279+'Desmonte Infr. IAP'!Z279+'TOTAL INVERSION IAP'!Z279+'VÚ IAP'!Z279+Y279</f>
        <v>10</v>
      </c>
      <c r="AA279" s="61">
        <f>+'Desmonte Infr. financiada'!AA279+'Inversión 1 financiada'!AA279+VÚ!AA279+'Desmonte Infr. IAP'!AA279+'TOTAL INVERSION IAP'!AA279+'VÚ IAP'!AA279+Z279</f>
        <v>10</v>
      </c>
      <c r="AB279" s="61">
        <f>+'Desmonte Infr. financiada'!AB279+'Inversión 1 financiada'!AB279+VÚ!AB279+'Desmonte Infr. IAP'!AB279+'TOTAL INVERSION IAP'!AB279+'VÚ IAP'!AB279+AA279</f>
        <v>10</v>
      </c>
      <c r="AC279" s="61">
        <f>+'Desmonte Infr. financiada'!AC279+'Inversión 1 financiada'!AC279+VÚ!AC279+'Desmonte Infr. IAP'!AC279+'TOTAL INVERSION IAP'!AC279+'VÚ IAP'!AC279+AB279</f>
        <v>10</v>
      </c>
      <c r="AD279" s="61">
        <f>+'Desmonte Infr. financiada'!AD279+'Inversión 1 financiada'!AD279+VÚ!AD279+'Desmonte Infr. IAP'!AD279+'TOTAL INVERSION IAP'!AD279+'VÚ IAP'!AD279+AC279</f>
        <v>10</v>
      </c>
      <c r="AE279" s="61">
        <f>+'Desmonte Infr. financiada'!AE279+'Inversión 1 financiada'!AE279+VÚ!AE279+'Desmonte Infr. IAP'!AE279+'TOTAL INVERSION IAP'!AE279+'VÚ IAP'!AE279+AD279</f>
        <v>10</v>
      </c>
      <c r="AF279" s="61">
        <f>+'Desmonte Infr. financiada'!AF279+'Inversión 1 financiada'!AF279+VÚ!AF279+'Desmonte Infr. IAP'!AF279+'TOTAL INVERSION IAP'!AF279+'VÚ IAP'!AF279+AE279</f>
        <v>10</v>
      </c>
      <c r="AG279" s="61">
        <f>+'Desmonte Infr. financiada'!AG279+'Inversión 1 financiada'!AG279+VÚ!AG279+'Desmonte Infr. IAP'!AG279+'TOTAL INVERSION IAP'!AG279+'VÚ IAP'!AG279+AF279</f>
        <v>10</v>
      </c>
      <c r="AH279" s="61">
        <f>+'Desmonte Infr. financiada'!AH279+'Inversión 1 financiada'!AH279+VÚ!AH279+'Desmonte Infr. IAP'!AH279+'TOTAL INVERSION IAP'!AH279+'VÚ IAP'!AH279+AG279</f>
        <v>10</v>
      </c>
      <c r="AI279" s="61">
        <f>+'Desmonte Infr. financiada'!AI279+'Inversión 1 financiada'!AI279+VÚ!AI279+'Desmonte Infr. IAP'!AI279+'TOTAL INVERSION IAP'!AI279+'VÚ IAP'!AI279+AH279</f>
        <v>10</v>
      </c>
      <c r="AJ279" s="61">
        <f>+'Desmonte Infr. financiada'!AJ279+'Inversión 1 financiada'!AJ279+VÚ!AJ279+'Desmonte Infr. IAP'!AJ279+'TOTAL INVERSION IAP'!AJ279+'VÚ IAP'!AJ279+AI279</f>
        <v>10</v>
      </c>
      <c r="AK279" s="61">
        <f>+'Desmonte Infr. financiada'!AK279+'Inversión 1 financiada'!AK279+VÚ!AK279+'Desmonte Infr. IAP'!AK279+'TOTAL INVERSION IAP'!AK279+'VÚ IAP'!AK279+AJ279</f>
        <v>10</v>
      </c>
    </row>
    <row r="280" spans="2:37" hidden="1" x14ac:dyDescent="0.25">
      <c r="B280" s="469" t="s">
        <v>676</v>
      </c>
      <c r="C280" s="62" t="str">
        <f>+VLOOKUP(B280,'resumen UCAP'!$A$5:$O$329,2,0)</f>
        <v>Poste tipo aleta 6m</v>
      </c>
      <c r="D280" s="63"/>
      <c r="E280" s="63" t="str">
        <f>+VLOOKUP(B280,'resumen UCAP'!$A$5:$O$329,3,0)</f>
        <v>Un</v>
      </c>
      <c r="F280" s="64">
        <f>+VLOOKUP(B280,'resumen UCAP'!$A$5:$O$329,15,0)</f>
        <v>1300000</v>
      </c>
      <c r="G280" s="61">
        <v>1</v>
      </c>
      <c r="H280" s="61">
        <f>+'Desmonte Infr. financiada'!H280+'Inversión 1 financiada'!H280+VÚ!H280+'Desmonte Infr. IAP'!H280+'TOTAL INVERSION IAP'!H280+'VÚ IAP'!H280+G280</f>
        <v>1</v>
      </c>
      <c r="I280" s="475">
        <f>+'Desmonte Infr. financiada'!I280+'Inversión 1 financiada'!I280+VÚ!I280+'Desmonte Infr. IAP'!I280+'TOTAL INVERSION IAP'!I280+'VÚ IAP'!I280+H280</f>
        <v>1</v>
      </c>
      <c r="J280" s="61">
        <f>+'Desmonte Infr. financiada'!J280+'Inversión 1 financiada'!J280+VÚ!J280+'Desmonte Infr. IAP'!J280+'TOTAL INVERSION IAP'!J280+'VÚ IAP'!J280+I280</f>
        <v>1</v>
      </c>
      <c r="K280" s="61">
        <f>+'Desmonte Infr. financiada'!K280+'Inversión 1 financiada'!K280+VÚ!K280+'Desmonte Infr. IAP'!K280+'TOTAL INVERSION IAP'!K280+'VÚ IAP'!K280+J280</f>
        <v>1</v>
      </c>
      <c r="L280" s="61">
        <f>+'Desmonte Infr. financiada'!L280+'Inversión 1 financiada'!L280+VÚ!L280+'Desmonte Infr. IAP'!L280+'TOTAL INVERSION IAP'!L280+'VÚ IAP'!L280+K280</f>
        <v>1</v>
      </c>
      <c r="M280" s="61">
        <f>+'Desmonte Infr. financiada'!M280+'Inversión 1 financiada'!M280+VÚ!M280+'Desmonte Infr. IAP'!M280+'TOTAL INVERSION IAP'!M280+'VÚ IAP'!M280+L280</f>
        <v>1</v>
      </c>
      <c r="N280" s="61">
        <f>+'Desmonte Infr. financiada'!N280+'Inversión 1 financiada'!N280+VÚ!N280+'Desmonte Infr. IAP'!N280+'TOTAL INVERSION IAP'!N280+'VÚ IAP'!N280+M280</f>
        <v>1</v>
      </c>
      <c r="O280" s="61">
        <f>+'Desmonte Infr. financiada'!O280+'Inversión 1 financiada'!O280+VÚ!O280+'Desmonte Infr. IAP'!O280+'TOTAL INVERSION IAP'!O280+'VÚ IAP'!O280+N280</f>
        <v>1</v>
      </c>
      <c r="P280" s="61">
        <f>+'Desmonte Infr. financiada'!P280+'Inversión 1 financiada'!P280+VÚ!P280+'Desmonte Infr. IAP'!P280+'TOTAL INVERSION IAP'!P280+'VÚ IAP'!P280+O280</f>
        <v>1</v>
      </c>
      <c r="Q280" s="61">
        <f>+'Desmonte Infr. financiada'!Q280+'Inversión 1 financiada'!Q280+VÚ!Q280+'Desmonte Infr. IAP'!Q280+'TOTAL INVERSION IAP'!Q280+'VÚ IAP'!Q280+P280</f>
        <v>1</v>
      </c>
      <c r="R280" s="61">
        <f>+'Desmonte Infr. financiada'!R280+'Inversión 1 financiada'!R280+VÚ!R280+'Desmonte Infr. IAP'!R280+'TOTAL INVERSION IAP'!R280+'VÚ IAP'!R280+Q280</f>
        <v>1</v>
      </c>
      <c r="S280" s="61">
        <f>+'Desmonte Infr. financiada'!S280+'Inversión 1 financiada'!S280+VÚ!S280+'Desmonte Infr. IAP'!S280+'TOTAL INVERSION IAP'!S280+'VÚ IAP'!S280+R280</f>
        <v>1</v>
      </c>
      <c r="T280" s="61">
        <f>+'Desmonte Infr. financiada'!T280+'Inversión 1 financiada'!T280+VÚ!T280+'Desmonte Infr. IAP'!T280+'TOTAL INVERSION IAP'!T280+'VÚ IAP'!T280+S280</f>
        <v>1</v>
      </c>
      <c r="U280" s="61">
        <f>+'Desmonte Infr. financiada'!U280+'Inversión 1 financiada'!U280+VÚ!U280+'Desmonte Infr. IAP'!U280+'TOTAL INVERSION IAP'!U280+'VÚ IAP'!U280+T280</f>
        <v>1</v>
      </c>
      <c r="V280" s="61">
        <f>+'Desmonte Infr. financiada'!V280+'Inversión 1 financiada'!V280+VÚ!V280+'Desmonte Infr. IAP'!V280+'TOTAL INVERSION IAP'!V280+'VÚ IAP'!V280+U280</f>
        <v>1</v>
      </c>
      <c r="W280" s="61">
        <f>+'Desmonte Infr. financiada'!W280+'Inversión 1 financiada'!W280+VÚ!W280+'Desmonte Infr. IAP'!W280+'TOTAL INVERSION IAP'!W280+'VÚ IAP'!W280+V280</f>
        <v>1</v>
      </c>
      <c r="X280" s="61">
        <f>+'Desmonte Infr. financiada'!X280+'Inversión 1 financiada'!X280+VÚ!X280+'Desmonte Infr. IAP'!X280+'TOTAL INVERSION IAP'!X280+'VÚ IAP'!X280+W280</f>
        <v>1</v>
      </c>
      <c r="Y280" s="61">
        <f>+'Desmonte Infr. financiada'!Y280+'Inversión 1 financiada'!Y280+VÚ!Y280+'Desmonte Infr. IAP'!Y280+'TOTAL INVERSION IAP'!Y280+'VÚ IAP'!Y280+X280</f>
        <v>1</v>
      </c>
      <c r="Z280" s="61">
        <f>+'Desmonte Infr. financiada'!Z280+'Inversión 1 financiada'!Z280+VÚ!Z280+'Desmonte Infr. IAP'!Z280+'TOTAL INVERSION IAP'!Z280+'VÚ IAP'!Z280+Y280</f>
        <v>1</v>
      </c>
      <c r="AA280" s="61">
        <f>+'Desmonte Infr. financiada'!AA280+'Inversión 1 financiada'!AA280+VÚ!AA280+'Desmonte Infr. IAP'!AA280+'TOTAL INVERSION IAP'!AA280+'VÚ IAP'!AA280+Z280</f>
        <v>1</v>
      </c>
      <c r="AB280" s="61">
        <f>+'Desmonte Infr. financiada'!AB280+'Inversión 1 financiada'!AB280+VÚ!AB280+'Desmonte Infr. IAP'!AB280+'TOTAL INVERSION IAP'!AB280+'VÚ IAP'!AB280+AA280</f>
        <v>1</v>
      </c>
      <c r="AC280" s="61">
        <f>+'Desmonte Infr. financiada'!AC280+'Inversión 1 financiada'!AC280+VÚ!AC280+'Desmonte Infr. IAP'!AC280+'TOTAL INVERSION IAP'!AC280+'VÚ IAP'!AC280+AB280</f>
        <v>1</v>
      </c>
      <c r="AD280" s="61">
        <f>+'Desmonte Infr. financiada'!AD280+'Inversión 1 financiada'!AD280+VÚ!AD280+'Desmonte Infr. IAP'!AD280+'TOTAL INVERSION IAP'!AD280+'VÚ IAP'!AD280+AC280</f>
        <v>1</v>
      </c>
      <c r="AE280" s="61">
        <f>+'Desmonte Infr. financiada'!AE280+'Inversión 1 financiada'!AE280+VÚ!AE280+'Desmonte Infr. IAP'!AE280+'TOTAL INVERSION IAP'!AE280+'VÚ IAP'!AE280+AD280</f>
        <v>1</v>
      </c>
      <c r="AF280" s="61">
        <f>+'Desmonte Infr. financiada'!AF280+'Inversión 1 financiada'!AF280+VÚ!AF280+'Desmonte Infr. IAP'!AF280+'TOTAL INVERSION IAP'!AF280+'VÚ IAP'!AF280+AE280</f>
        <v>1</v>
      </c>
      <c r="AG280" s="61">
        <f>+'Desmonte Infr. financiada'!AG280+'Inversión 1 financiada'!AG280+VÚ!AG280+'Desmonte Infr. IAP'!AG280+'TOTAL INVERSION IAP'!AG280+'VÚ IAP'!AG280+AF280</f>
        <v>1</v>
      </c>
      <c r="AH280" s="61">
        <f>+'Desmonte Infr. financiada'!AH280+'Inversión 1 financiada'!AH280+VÚ!AH280+'Desmonte Infr. IAP'!AH280+'TOTAL INVERSION IAP'!AH280+'VÚ IAP'!AH280+AG280</f>
        <v>1</v>
      </c>
      <c r="AI280" s="61">
        <f>+'Desmonte Infr. financiada'!AI280+'Inversión 1 financiada'!AI280+VÚ!AI280+'Desmonte Infr. IAP'!AI280+'TOTAL INVERSION IAP'!AI280+'VÚ IAP'!AI280+AH280</f>
        <v>1</v>
      </c>
      <c r="AJ280" s="61">
        <f>+'Desmonte Infr. financiada'!AJ280+'Inversión 1 financiada'!AJ280+VÚ!AJ280+'Desmonte Infr. IAP'!AJ280+'TOTAL INVERSION IAP'!AJ280+'VÚ IAP'!AJ280+AI280</f>
        <v>1</v>
      </c>
      <c r="AK280" s="61">
        <f>+'Desmonte Infr. financiada'!AK280+'Inversión 1 financiada'!AK280+VÚ!AK280+'Desmonte Infr. IAP'!AK280+'TOTAL INVERSION IAP'!AK280+'VÚ IAP'!AK280+AJ280</f>
        <v>1</v>
      </c>
    </row>
    <row r="281" spans="2:37" hidden="1" x14ac:dyDescent="0.25">
      <c r="B281" s="469"/>
      <c r="C281" s="127" t="s">
        <v>289</v>
      </c>
      <c r="D281" s="60"/>
      <c r="E281" s="59"/>
      <c r="F281" s="61"/>
      <c r="G281" s="129">
        <f>+SUM(G244:G280)</f>
        <v>8305</v>
      </c>
      <c r="H281" s="129">
        <f t="shared" ref="H281:AK281" si="4">+SUM(H244:H280)</f>
        <v>8305</v>
      </c>
      <c r="I281" s="476">
        <f t="shared" si="4"/>
        <v>8305</v>
      </c>
      <c r="J281" s="129">
        <f t="shared" si="4"/>
        <v>8305</v>
      </c>
      <c r="K281" s="129">
        <f t="shared" si="4"/>
        <v>8305</v>
      </c>
      <c r="L281" s="129">
        <f t="shared" si="4"/>
        <v>8305</v>
      </c>
      <c r="M281" s="129">
        <f t="shared" si="4"/>
        <v>8305</v>
      </c>
      <c r="N281" s="129">
        <f t="shared" si="4"/>
        <v>8305</v>
      </c>
      <c r="O281" s="129">
        <f t="shared" si="4"/>
        <v>8305</v>
      </c>
      <c r="P281" s="129">
        <f t="shared" si="4"/>
        <v>8305</v>
      </c>
      <c r="Q281" s="129">
        <f t="shared" si="4"/>
        <v>8305</v>
      </c>
      <c r="R281" s="129">
        <f t="shared" si="4"/>
        <v>8305</v>
      </c>
      <c r="S281" s="129">
        <f t="shared" si="4"/>
        <v>8305</v>
      </c>
      <c r="T281" s="129">
        <f t="shared" si="4"/>
        <v>8305</v>
      </c>
      <c r="U281" s="129">
        <f t="shared" si="4"/>
        <v>8305</v>
      </c>
      <c r="V281" s="129">
        <f t="shared" si="4"/>
        <v>8305</v>
      </c>
      <c r="W281" s="129">
        <f t="shared" si="4"/>
        <v>8305</v>
      </c>
      <c r="X281" s="129">
        <f t="shared" si="4"/>
        <v>8305</v>
      </c>
      <c r="Y281" s="129">
        <f t="shared" si="4"/>
        <v>8305</v>
      </c>
      <c r="Z281" s="129">
        <f t="shared" si="4"/>
        <v>8305</v>
      </c>
      <c r="AA281" s="129">
        <f t="shared" si="4"/>
        <v>8305</v>
      </c>
      <c r="AB281" s="129">
        <f t="shared" si="4"/>
        <v>8305</v>
      </c>
      <c r="AC281" s="129">
        <f t="shared" si="4"/>
        <v>8305</v>
      </c>
      <c r="AD281" s="129">
        <f t="shared" si="4"/>
        <v>8305</v>
      </c>
      <c r="AE281" s="129">
        <f t="shared" si="4"/>
        <v>8305</v>
      </c>
      <c r="AF281" s="129">
        <f t="shared" si="4"/>
        <v>8305</v>
      </c>
      <c r="AG281" s="129">
        <f t="shared" si="4"/>
        <v>8305</v>
      </c>
      <c r="AH281" s="129">
        <f t="shared" si="4"/>
        <v>8305</v>
      </c>
      <c r="AI281" s="129">
        <f t="shared" si="4"/>
        <v>8305</v>
      </c>
      <c r="AJ281" s="129">
        <f t="shared" si="4"/>
        <v>8305</v>
      </c>
      <c r="AK281" s="129">
        <f t="shared" si="4"/>
        <v>8305</v>
      </c>
    </row>
    <row r="282" spans="2:37" hidden="1" x14ac:dyDescent="0.25">
      <c r="B282" s="469"/>
      <c r="C282" s="126" t="s">
        <v>441</v>
      </c>
      <c r="D282" s="60"/>
      <c r="E282" s="59"/>
      <c r="F282" s="61"/>
      <c r="G282" s="129">
        <f>+SUMPRODUCT($F$244:$F$280,G244:G280)</f>
        <v>11484769552.199991</v>
      </c>
      <c r="H282" s="129">
        <f t="shared" ref="H282:AK282" si="5">+SUMPRODUCT($F$244:$F$280,H244:H280)</f>
        <v>11484769552.199991</v>
      </c>
      <c r="I282" s="476">
        <f t="shared" si="5"/>
        <v>11484769552.199991</v>
      </c>
      <c r="J282" s="129">
        <f t="shared" si="5"/>
        <v>11484769552.199991</v>
      </c>
      <c r="K282" s="129">
        <f t="shared" si="5"/>
        <v>11484769552.199991</v>
      </c>
      <c r="L282" s="129">
        <f t="shared" si="5"/>
        <v>11484769552.199991</v>
      </c>
      <c r="M282" s="129">
        <f t="shared" si="5"/>
        <v>11484769552.199991</v>
      </c>
      <c r="N282" s="129">
        <f t="shared" si="5"/>
        <v>11484769552.199991</v>
      </c>
      <c r="O282" s="129">
        <f t="shared" si="5"/>
        <v>11484769552.199991</v>
      </c>
      <c r="P282" s="129">
        <f t="shared" si="5"/>
        <v>11484769552.199991</v>
      </c>
      <c r="Q282" s="129">
        <f t="shared" si="5"/>
        <v>11484769552.199991</v>
      </c>
      <c r="R282" s="129">
        <f t="shared" si="5"/>
        <v>11484769552.199991</v>
      </c>
      <c r="S282" s="129">
        <f t="shared" si="5"/>
        <v>11484769552.199991</v>
      </c>
      <c r="T282" s="129">
        <f t="shared" si="5"/>
        <v>11484769552.199991</v>
      </c>
      <c r="U282" s="129">
        <f t="shared" si="5"/>
        <v>11484769552.199991</v>
      </c>
      <c r="V282" s="129">
        <f t="shared" si="5"/>
        <v>11484769552.199991</v>
      </c>
      <c r="W282" s="129">
        <f t="shared" si="5"/>
        <v>11484769552.199991</v>
      </c>
      <c r="X282" s="129">
        <f t="shared" si="5"/>
        <v>11484769552.199991</v>
      </c>
      <c r="Y282" s="129">
        <f t="shared" si="5"/>
        <v>11484769552.199991</v>
      </c>
      <c r="Z282" s="129">
        <f t="shared" si="5"/>
        <v>11484769552.199991</v>
      </c>
      <c r="AA282" s="129">
        <f t="shared" si="5"/>
        <v>11484769552.199991</v>
      </c>
      <c r="AB282" s="129">
        <f t="shared" si="5"/>
        <v>11484769552.199991</v>
      </c>
      <c r="AC282" s="129">
        <f t="shared" si="5"/>
        <v>11484769552.199991</v>
      </c>
      <c r="AD282" s="129">
        <f t="shared" si="5"/>
        <v>11484769552.199991</v>
      </c>
      <c r="AE282" s="129">
        <f t="shared" si="5"/>
        <v>11484769552.199991</v>
      </c>
      <c r="AF282" s="129">
        <f t="shared" si="5"/>
        <v>11484769552.199991</v>
      </c>
      <c r="AG282" s="129">
        <f t="shared" si="5"/>
        <v>11484769552.199991</v>
      </c>
      <c r="AH282" s="129">
        <f t="shared" si="5"/>
        <v>11484769552.199991</v>
      </c>
      <c r="AI282" s="129">
        <f t="shared" si="5"/>
        <v>11484769552.199991</v>
      </c>
      <c r="AJ282" s="129">
        <f t="shared" si="5"/>
        <v>11484769552.199991</v>
      </c>
      <c r="AK282" s="129">
        <f t="shared" si="5"/>
        <v>11484769552.199991</v>
      </c>
    </row>
    <row r="283" spans="2:37" hidden="1" x14ac:dyDescent="0.25">
      <c r="B283" s="469"/>
      <c r="C283" s="126" t="s">
        <v>714</v>
      </c>
      <c r="D283" s="60"/>
      <c r="E283" s="59"/>
      <c r="F283" s="61"/>
      <c r="G283" s="129"/>
      <c r="H283" s="61">
        <f>+PMT(DRIVERS!$C$25,DATOS!$B$10,-H282)</f>
        <v>1373166088.3210473</v>
      </c>
      <c r="I283" s="475">
        <f>+PMT(DRIVERS!$C$25,DATOS!$B$10,-I282)</f>
        <v>1373166088.3210473</v>
      </c>
      <c r="J283" s="61">
        <f>+PMT(DRIVERS!$C$25,DATOS!$B$10,-J282)</f>
        <v>1373166088.3210473</v>
      </c>
      <c r="K283" s="61">
        <f>+PMT(DRIVERS!$C$25,DATOS!$B$10,-K282)</f>
        <v>1373166088.3210473</v>
      </c>
      <c r="L283" s="61">
        <f>+PMT(DRIVERS!$C$25,DATOS!$B$10,-L282)</f>
        <v>1373166088.3210473</v>
      </c>
      <c r="M283" s="61">
        <f>+PMT(DRIVERS!$C$25,DATOS!$B$10,-M282)</f>
        <v>1373166088.3210473</v>
      </c>
      <c r="N283" s="61">
        <f>+PMT(DRIVERS!$C$25,DATOS!$B$10,-N282)</f>
        <v>1373166088.3210473</v>
      </c>
      <c r="O283" s="61">
        <f>+PMT(DRIVERS!$C$25,DATOS!$B$10,-O282)</f>
        <v>1373166088.3210473</v>
      </c>
      <c r="P283" s="61">
        <f>+PMT(DRIVERS!$C$25,DATOS!$B$10,-P282)</f>
        <v>1373166088.3210473</v>
      </c>
      <c r="Q283" s="61">
        <f>+PMT(DRIVERS!$C$25,DATOS!$B$10,-Q282)</f>
        <v>1373166088.3210473</v>
      </c>
      <c r="R283" s="61">
        <f>+PMT(DRIVERS!$C$25,DATOS!$B$10,-R282)</f>
        <v>1373166088.3210473</v>
      </c>
      <c r="S283" s="61">
        <f>+PMT(DRIVERS!$C$25,DATOS!$B$10,-S282)</f>
        <v>1373166088.3210473</v>
      </c>
      <c r="T283" s="61">
        <f>+PMT(DRIVERS!$C$25,DATOS!$B$10,-T282)</f>
        <v>1373166088.3210473</v>
      </c>
      <c r="U283" s="61">
        <f>+PMT(DRIVERS!$C$25,DATOS!$B$10,-U282)</f>
        <v>1373166088.3210473</v>
      </c>
      <c r="V283" s="61">
        <f>+PMT(DRIVERS!$C$25,DATOS!$B$10,-V282)</f>
        <v>1373166088.3210473</v>
      </c>
      <c r="W283" s="61">
        <f>+PMT(DRIVERS!$C$25,DATOS!$B$10,-W282)</f>
        <v>1373166088.3210473</v>
      </c>
      <c r="X283" s="61">
        <f>+PMT(DRIVERS!$C$25,DATOS!$B$10,-X282)</f>
        <v>1373166088.3210473</v>
      </c>
      <c r="Y283" s="61">
        <f>+PMT(DRIVERS!$C$25,DATOS!$B$10,-Y282)</f>
        <v>1373166088.3210473</v>
      </c>
      <c r="Z283" s="61">
        <f>+PMT(DRIVERS!$C$25,DATOS!$B$10,-Z282)</f>
        <v>1373166088.3210473</v>
      </c>
      <c r="AA283" s="61">
        <f>+PMT(DRIVERS!$C$25,DATOS!$B$10,-AA282)</f>
        <v>1373166088.3210473</v>
      </c>
      <c r="AB283" s="61">
        <f>+PMT(DRIVERS!$C$25,DATOS!$B$10,-AB282)</f>
        <v>1373166088.3210473</v>
      </c>
      <c r="AC283" s="61">
        <f>+PMT(DRIVERS!$C$25,DATOS!$B$10,-AC282)</f>
        <v>1373166088.3210473</v>
      </c>
      <c r="AD283" s="61">
        <f>+PMT(DRIVERS!$C$25,DATOS!$B$10,-AD282)</f>
        <v>1373166088.3210473</v>
      </c>
      <c r="AE283" s="61">
        <f>+PMT(DRIVERS!$C$25,DATOS!$B$10,-AE282)</f>
        <v>1373166088.3210473</v>
      </c>
      <c r="AF283" s="61">
        <f>+PMT(DRIVERS!$C$25,DATOS!$B$10,-AF282)</f>
        <v>1373166088.3210473</v>
      </c>
      <c r="AG283" s="61">
        <f>+PMT(DRIVERS!$C$25,DATOS!$B$10,-AG282)</f>
        <v>1373166088.3210473</v>
      </c>
      <c r="AH283" s="61">
        <f>+PMT(DRIVERS!$C$25,DATOS!$B$10,-AH282)</f>
        <v>1373166088.3210473</v>
      </c>
      <c r="AI283" s="61">
        <f>+PMT(DRIVERS!$C$25,DATOS!$B$10,-AI282)</f>
        <v>1373166088.3210473</v>
      </c>
      <c r="AJ283" s="61">
        <f>+PMT(DRIVERS!$C$25,DATOS!$B$10,-AJ282)</f>
        <v>1373166088.3210473</v>
      </c>
      <c r="AK283" s="61">
        <f>+PMT(DRIVERS!$C$25,DATOS!$B$10,-AK282)</f>
        <v>1373166088.3210473</v>
      </c>
    </row>
    <row r="284" spans="2:37" hidden="1" x14ac:dyDescent="0.25">
      <c r="B284" s="469"/>
      <c r="C284" s="59"/>
      <c r="D284" s="60"/>
      <c r="E284" s="59"/>
      <c r="F284" s="61"/>
      <c r="G284" s="61"/>
      <c r="H284" s="61"/>
      <c r="I284" s="475"/>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row>
    <row r="285" spans="2:37" hidden="1" x14ac:dyDescent="0.25">
      <c r="B285" s="469"/>
      <c r="C285" s="59"/>
      <c r="D285" s="60"/>
      <c r="E285" s="59"/>
      <c r="F285" s="61"/>
      <c r="G285" s="61"/>
      <c r="H285" s="61"/>
      <c r="I285" s="475"/>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row>
    <row r="286" spans="2:37" hidden="1" x14ac:dyDescent="0.25">
      <c r="B286" s="469"/>
      <c r="C286" s="59"/>
      <c r="D286" s="60"/>
      <c r="E286" s="59"/>
      <c r="F286" s="61"/>
      <c r="G286" s="61"/>
      <c r="H286" s="61"/>
      <c r="I286" s="475"/>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row>
    <row r="287" spans="2:37" hidden="1" x14ac:dyDescent="0.25">
      <c r="B287" s="471"/>
      <c r="C287" s="130" t="str">
        <f>+Inventario!C287</f>
        <v>REDES</v>
      </c>
      <c r="D287" s="131"/>
      <c r="E287" s="58"/>
      <c r="F287" s="132"/>
      <c r="G287" s="132"/>
      <c r="H287" s="132"/>
      <c r="I287" s="474"/>
      <c r="J287" s="30"/>
      <c r="K287" s="30"/>
      <c r="L287" s="30"/>
      <c r="M287" s="132"/>
      <c r="N287" s="132"/>
      <c r="O287" s="132"/>
      <c r="P287" s="132"/>
      <c r="Q287" s="132"/>
      <c r="R287" s="132"/>
      <c r="S287" s="132"/>
      <c r="T287" s="132"/>
      <c r="U287" s="132"/>
      <c r="V287" s="132"/>
      <c r="W287" s="132"/>
      <c r="X287" s="132"/>
      <c r="Y287" s="132"/>
      <c r="Z287" s="132"/>
      <c r="AA287" s="132"/>
      <c r="AB287" s="132"/>
      <c r="AC287" s="132"/>
      <c r="AD287" s="132"/>
      <c r="AE287" s="132"/>
      <c r="AF287" s="132"/>
      <c r="AG287" s="132"/>
      <c r="AH287" s="132"/>
      <c r="AI287" s="132"/>
      <c r="AJ287" s="132"/>
      <c r="AK287" s="132"/>
    </row>
    <row r="288" spans="2:37" hidden="1" x14ac:dyDescent="0.25">
      <c r="B288" s="469" t="s">
        <v>677</v>
      </c>
      <c r="C288" s="62" t="str">
        <f>+VLOOKUP(B288,'resumen UCAP'!$A$5:$O$329,2,0)</f>
        <v>Alambre cobre 10 metro</v>
      </c>
      <c r="D288" s="63"/>
      <c r="E288" s="63" t="str">
        <f>+VLOOKUP(B288,'resumen UCAP'!$A$5:$O$329,3,0)</f>
        <v>Un</v>
      </c>
      <c r="F288" s="64">
        <f>+VLOOKUP(B288,'resumen UCAP'!$A$5:$O$329,15,0)</f>
        <v>2100.7485011976728</v>
      </c>
      <c r="G288" s="61">
        <v>8767</v>
      </c>
      <c r="H288" s="61">
        <f>+'Desmonte Infr. financiada'!H288+'Inversión 1 financiada'!H288+VÚ!H288+'Desmonte Infr. IAP'!H288+'TOTAL INVERSION IAP'!H288+'VÚ IAP'!H288+G288</f>
        <v>8767</v>
      </c>
      <c r="I288" s="475">
        <f>+'Desmonte Infr. financiada'!I288+'Inversión 1 financiada'!I288+VÚ!I288+'Desmonte Infr. IAP'!I288+'TOTAL INVERSION IAP'!I288+'VÚ IAP'!I288+H288</f>
        <v>8767</v>
      </c>
      <c r="J288" s="61">
        <f>+'Desmonte Infr. financiada'!J288+'Inversión 1 financiada'!J288+VÚ!J288+'Desmonte Infr. IAP'!J288+'TOTAL INVERSION IAP'!J288+'VÚ IAP'!J288+I288</f>
        <v>8767</v>
      </c>
      <c r="K288" s="61">
        <f>+'Desmonte Infr. financiada'!K288+'Inversión 1 financiada'!K288+VÚ!K288+'Desmonte Infr. IAP'!K288+'TOTAL INVERSION IAP'!K288+'VÚ IAP'!K288+J288</f>
        <v>8767</v>
      </c>
      <c r="L288" s="61">
        <f>+'Desmonte Infr. financiada'!L288+'Inversión 1 financiada'!L288+VÚ!L288+'Desmonte Infr. IAP'!L288+'TOTAL INVERSION IAP'!L288+'VÚ IAP'!L288+K288</f>
        <v>8767</v>
      </c>
      <c r="M288" s="61">
        <f>+'Desmonte Infr. financiada'!M288+'Inversión 1 financiada'!M288+VÚ!M288+'Desmonte Infr. IAP'!M288+'TOTAL INVERSION IAP'!M288+'VÚ IAP'!M288+L288</f>
        <v>8767</v>
      </c>
      <c r="N288" s="61">
        <f>+'Desmonte Infr. financiada'!N288+'Inversión 1 financiada'!N288+VÚ!N288+'Desmonte Infr. IAP'!N288+'TOTAL INVERSION IAP'!N288+'VÚ IAP'!N288+M288</f>
        <v>8767</v>
      </c>
      <c r="O288" s="61">
        <f>+'Desmonte Infr. financiada'!O288+'Inversión 1 financiada'!O288+VÚ!O288+'Desmonte Infr. IAP'!O288+'TOTAL INVERSION IAP'!O288+'VÚ IAP'!O288+N288</f>
        <v>8767</v>
      </c>
      <c r="P288" s="61">
        <f>+'Desmonte Infr. financiada'!P288+'Inversión 1 financiada'!P288+VÚ!P288+'Desmonte Infr. IAP'!P288+'TOTAL INVERSION IAP'!P288+'VÚ IAP'!P288+O288</f>
        <v>8767</v>
      </c>
      <c r="Q288" s="61">
        <f>+'Desmonte Infr. financiada'!Q288+'Inversión 1 financiada'!Q288+VÚ!Q288+'Desmonte Infr. IAP'!Q288+'TOTAL INVERSION IAP'!Q288+'VÚ IAP'!Q288+P288</f>
        <v>8767</v>
      </c>
      <c r="R288" s="61">
        <f>+'Desmonte Infr. financiada'!R288+'Inversión 1 financiada'!R288+VÚ!R288+'Desmonte Infr. IAP'!R288+'TOTAL INVERSION IAP'!R288+'VÚ IAP'!R288+Q288</f>
        <v>8767</v>
      </c>
      <c r="S288" s="61">
        <f>+'Desmonte Infr. financiada'!S288+'Inversión 1 financiada'!S288+VÚ!S288+'Desmonte Infr. IAP'!S288+'TOTAL INVERSION IAP'!S288+'VÚ IAP'!S288+R288</f>
        <v>8767</v>
      </c>
      <c r="T288" s="61">
        <f>+'Desmonte Infr. financiada'!T288+'Inversión 1 financiada'!T288+VÚ!T288+'Desmonte Infr. IAP'!T288+'TOTAL INVERSION IAP'!T288+'VÚ IAP'!T288+S288</f>
        <v>8767</v>
      </c>
      <c r="U288" s="61">
        <f>+'Desmonte Infr. financiada'!U288+'Inversión 1 financiada'!U288+VÚ!U288+'Desmonte Infr. IAP'!U288+'TOTAL INVERSION IAP'!U288+'VÚ IAP'!U288+T288</f>
        <v>8767</v>
      </c>
      <c r="V288" s="61">
        <f>+'Desmonte Infr. financiada'!V288+'Inversión 1 financiada'!V288+VÚ!V288+'Desmonte Infr. IAP'!V288+'TOTAL INVERSION IAP'!V288+'VÚ IAP'!V288+U288</f>
        <v>8767</v>
      </c>
      <c r="W288" s="61">
        <f>+'Desmonte Infr. financiada'!W288+'Inversión 1 financiada'!W288+VÚ!W288+'Desmonte Infr. IAP'!W288+'TOTAL INVERSION IAP'!W288+'VÚ IAP'!W288+V288</f>
        <v>8767</v>
      </c>
      <c r="X288" s="61">
        <f>+'Desmonte Infr. financiada'!X288+'Inversión 1 financiada'!X288+VÚ!X288+'Desmonte Infr. IAP'!X288+'TOTAL INVERSION IAP'!X288+'VÚ IAP'!X288+W288</f>
        <v>8767</v>
      </c>
      <c r="Y288" s="61">
        <f>+'Desmonte Infr. financiada'!Y288+'Inversión 1 financiada'!Y288+VÚ!Y288+'Desmonte Infr. IAP'!Y288+'TOTAL INVERSION IAP'!Y288+'VÚ IAP'!Y288+X288</f>
        <v>8767</v>
      </c>
      <c r="Z288" s="61">
        <f>+'Desmonte Infr. financiada'!Z288+'Inversión 1 financiada'!Z288+VÚ!Z288+'Desmonte Infr. IAP'!Z288+'TOTAL INVERSION IAP'!Z288+'VÚ IAP'!Z288+Y288</f>
        <v>8767</v>
      </c>
      <c r="AA288" s="61">
        <f>+'Desmonte Infr. financiada'!AA288+'Inversión 1 financiada'!AA288+VÚ!AA288+'Desmonte Infr. IAP'!AA288+'TOTAL INVERSION IAP'!AA288+'VÚ IAP'!AA288+Z288</f>
        <v>8767</v>
      </c>
      <c r="AB288" s="61">
        <f>+'Desmonte Infr. financiada'!AB288+'Inversión 1 financiada'!AB288+VÚ!AB288+'Desmonte Infr. IAP'!AB288+'TOTAL INVERSION IAP'!AB288+'VÚ IAP'!AB288+AA288</f>
        <v>8767</v>
      </c>
      <c r="AC288" s="61">
        <f>+'Desmonte Infr. financiada'!AC288+'Inversión 1 financiada'!AC288+VÚ!AC288+'Desmonte Infr. IAP'!AC288+'TOTAL INVERSION IAP'!AC288+'VÚ IAP'!AC288+AB288</f>
        <v>8767</v>
      </c>
      <c r="AD288" s="61">
        <f>+'Desmonte Infr. financiada'!AD288+'Inversión 1 financiada'!AD288+VÚ!AD288+'Desmonte Infr. IAP'!AD288+'TOTAL INVERSION IAP'!AD288+'VÚ IAP'!AD288+AC288</f>
        <v>8767</v>
      </c>
      <c r="AE288" s="61">
        <f>+'Desmonte Infr. financiada'!AE288+'Inversión 1 financiada'!AE288+VÚ!AE288+'Desmonte Infr. IAP'!AE288+'TOTAL INVERSION IAP'!AE288+'VÚ IAP'!AE288+AD288</f>
        <v>8767</v>
      </c>
      <c r="AF288" s="61">
        <f>+'Desmonte Infr. financiada'!AF288+'Inversión 1 financiada'!AF288+VÚ!AF288+'Desmonte Infr. IAP'!AF288+'TOTAL INVERSION IAP'!AF288+'VÚ IAP'!AF288+AE288</f>
        <v>8767</v>
      </c>
      <c r="AG288" s="61">
        <f>+'Desmonte Infr. financiada'!AG288+'Inversión 1 financiada'!AG288+VÚ!AG288+'Desmonte Infr. IAP'!AG288+'TOTAL INVERSION IAP'!AG288+'VÚ IAP'!AG288+AF288</f>
        <v>8767</v>
      </c>
      <c r="AH288" s="61">
        <f>+'Desmonte Infr. financiada'!AH288+'Inversión 1 financiada'!AH288+VÚ!AH288+'Desmonte Infr. IAP'!AH288+'TOTAL INVERSION IAP'!AH288+'VÚ IAP'!AH288+AG288</f>
        <v>8767</v>
      </c>
      <c r="AI288" s="61">
        <f>+'Desmonte Infr. financiada'!AI288+'Inversión 1 financiada'!AI288+VÚ!AI288+'Desmonte Infr. IAP'!AI288+'TOTAL INVERSION IAP'!AI288+'VÚ IAP'!AI288+AH288</f>
        <v>8767</v>
      </c>
      <c r="AJ288" s="61">
        <f>+'Desmonte Infr. financiada'!AJ288+'Inversión 1 financiada'!AJ288+VÚ!AJ288+'Desmonte Infr. IAP'!AJ288+'TOTAL INVERSION IAP'!AJ288+'VÚ IAP'!AJ288+AI288</f>
        <v>8767</v>
      </c>
      <c r="AK288" s="61">
        <f>+'Desmonte Infr. financiada'!AK288+'Inversión 1 financiada'!AK288+VÚ!AK288+'Desmonte Infr. IAP'!AK288+'TOTAL INVERSION IAP'!AK288+'VÚ IAP'!AK288+AJ288</f>
        <v>8767</v>
      </c>
    </row>
    <row r="289" spans="2:37" hidden="1" x14ac:dyDescent="0.25">
      <c r="B289" s="469" t="s">
        <v>678</v>
      </c>
      <c r="C289" s="62" t="str">
        <f>+VLOOKUP(B289,'resumen UCAP'!$A$5:$O$329,2,0)</f>
        <v>Alambre cobre 14 metro</v>
      </c>
      <c r="D289" s="63"/>
      <c r="E289" s="63" t="str">
        <f>+VLOOKUP(B289,'resumen UCAP'!$A$5:$O$329,3,0)</f>
        <v>Un</v>
      </c>
      <c r="F289" s="64">
        <f>+VLOOKUP(B289,'resumen UCAP'!$A$5:$O$329,15,0)</f>
        <v>1816.8469364606854</v>
      </c>
      <c r="G289" s="61">
        <v>38968</v>
      </c>
      <c r="H289" s="61">
        <f>+'Desmonte Infr. financiada'!H289+'Inversión 1 financiada'!H289+VÚ!H289+'Desmonte Infr. IAP'!H289+'TOTAL INVERSION IAP'!H289+'VÚ IAP'!H289+G289</f>
        <v>38968</v>
      </c>
      <c r="I289" s="475">
        <f>+'Desmonte Infr. financiada'!I289+'Inversión 1 financiada'!I289+VÚ!I289+'Desmonte Infr. IAP'!I289+'TOTAL INVERSION IAP'!I289+'VÚ IAP'!I289+H289</f>
        <v>38968</v>
      </c>
      <c r="J289" s="61">
        <f>+'Desmonte Infr. financiada'!J289+'Inversión 1 financiada'!J289+VÚ!J289+'Desmonte Infr. IAP'!J289+'TOTAL INVERSION IAP'!J289+'VÚ IAP'!J289+I289</f>
        <v>38968</v>
      </c>
      <c r="K289" s="61">
        <f>+'Desmonte Infr. financiada'!K289+'Inversión 1 financiada'!K289+VÚ!K289+'Desmonte Infr. IAP'!K289+'TOTAL INVERSION IAP'!K289+'VÚ IAP'!K289+J289</f>
        <v>38968</v>
      </c>
      <c r="L289" s="61">
        <f>+'Desmonte Infr. financiada'!L289+'Inversión 1 financiada'!L289+VÚ!L289+'Desmonte Infr. IAP'!L289+'TOTAL INVERSION IAP'!L289+'VÚ IAP'!L289+K289</f>
        <v>38968</v>
      </c>
      <c r="M289" s="61">
        <f>+'Desmonte Infr. financiada'!M289+'Inversión 1 financiada'!M289+VÚ!M289+'Desmonte Infr. IAP'!M289+'TOTAL INVERSION IAP'!M289+'VÚ IAP'!M289+L289</f>
        <v>38968</v>
      </c>
      <c r="N289" s="61">
        <f>+'Desmonte Infr. financiada'!N289+'Inversión 1 financiada'!N289+VÚ!N289+'Desmonte Infr. IAP'!N289+'TOTAL INVERSION IAP'!N289+'VÚ IAP'!N289+M289</f>
        <v>38968</v>
      </c>
      <c r="O289" s="61">
        <f>+'Desmonte Infr. financiada'!O289+'Inversión 1 financiada'!O289+VÚ!O289+'Desmonte Infr. IAP'!O289+'TOTAL INVERSION IAP'!O289+'VÚ IAP'!O289+N289</f>
        <v>38968</v>
      </c>
      <c r="P289" s="61">
        <f>+'Desmonte Infr. financiada'!P289+'Inversión 1 financiada'!P289+VÚ!P289+'Desmonte Infr. IAP'!P289+'TOTAL INVERSION IAP'!P289+'VÚ IAP'!P289+O289</f>
        <v>38968</v>
      </c>
      <c r="Q289" s="61">
        <f>+'Desmonte Infr. financiada'!Q289+'Inversión 1 financiada'!Q289+VÚ!Q289+'Desmonte Infr. IAP'!Q289+'TOTAL INVERSION IAP'!Q289+'VÚ IAP'!Q289+P289</f>
        <v>38968</v>
      </c>
      <c r="R289" s="61">
        <f>+'Desmonte Infr. financiada'!R289+'Inversión 1 financiada'!R289+VÚ!R289+'Desmonte Infr. IAP'!R289+'TOTAL INVERSION IAP'!R289+'VÚ IAP'!R289+Q289</f>
        <v>38968</v>
      </c>
      <c r="S289" s="61">
        <f>+'Desmonte Infr. financiada'!S289+'Inversión 1 financiada'!S289+VÚ!S289+'Desmonte Infr. IAP'!S289+'TOTAL INVERSION IAP'!S289+'VÚ IAP'!S289+R289</f>
        <v>38968</v>
      </c>
      <c r="T289" s="61">
        <f>+'Desmonte Infr. financiada'!T289+'Inversión 1 financiada'!T289+VÚ!T289+'Desmonte Infr. IAP'!T289+'TOTAL INVERSION IAP'!T289+'VÚ IAP'!T289+S289</f>
        <v>38968</v>
      </c>
      <c r="U289" s="61">
        <f>+'Desmonte Infr. financiada'!U289+'Inversión 1 financiada'!U289+VÚ!U289+'Desmonte Infr. IAP'!U289+'TOTAL INVERSION IAP'!U289+'VÚ IAP'!U289+T289</f>
        <v>38968</v>
      </c>
      <c r="V289" s="61">
        <f>+'Desmonte Infr. financiada'!V289+'Inversión 1 financiada'!V289+VÚ!V289+'Desmonte Infr. IAP'!V289+'TOTAL INVERSION IAP'!V289+'VÚ IAP'!V289+U289</f>
        <v>38968</v>
      </c>
      <c r="W289" s="61">
        <f>+'Desmonte Infr. financiada'!W289+'Inversión 1 financiada'!W289+VÚ!W289+'Desmonte Infr. IAP'!W289+'TOTAL INVERSION IAP'!W289+'VÚ IAP'!W289+V289</f>
        <v>38968</v>
      </c>
      <c r="X289" s="61">
        <f>+'Desmonte Infr. financiada'!X289+'Inversión 1 financiada'!X289+VÚ!X289+'Desmonte Infr. IAP'!X289+'TOTAL INVERSION IAP'!X289+'VÚ IAP'!X289+W289</f>
        <v>38968</v>
      </c>
      <c r="Y289" s="61">
        <f>+'Desmonte Infr. financiada'!Y289+'Inversión 1 financiada'!Y289+VÚ!Y289+'Desmonte Infr. IAP'!Y289+'TOTAL INVERSION IAP'!Y289+'VÚ IAP'!Y289+X289</f>
        <v>38968</v>
      </c>
      <c r="Z289" s="61">
        <f>+'Desmonte Infr. financiada'!Z289+'Inversión 1 financiada'!Z289+VÚ!Z289+'Desmonte Infr. IAP'!Z289+'TOTAL INVERSION IAP'!Z289+'VÚ IAP'!Z289+Y289</f>
        <v>38968</v>
      </c>
      <c r="AA289" s="61">
        <f>+'Desmonte Infr. financiada'!AA289+'Inversión 1 financiada'!AA289+VÚ!AA289+'Desmonte Infr. IAP'!AA289+'TOTAL INVERSION IAP'!AA289+'VÚ IAP'!AA289+Z289</f>
        <v>38968</v>
      </c>
      <c r="AB289" s="61">
        <f>+'Desmonte Infr. financiada'!AB289+'Inversión 1 financiada'!AB289+VÚ!AB289+'Desmonte Infr. IAP'!AB289+'TOTAL INVERSION IAP'!AB289+'VÚ IAP'!AB289+AA289</f>
        <v>38968</v>
      </c>
      <c r="AC289" s="61">
        <f>+'Desmonte Infr. financiada'!AC289+'Inversión 1 financiada'!AC289+VÚ!AC289+'Desmonte Infr. IAP'!AC289+'TOTAL INVERSION IAP'!AC289+'VÚ IAP'!AC289+AB289</f>
        <v>38968</v>
      </c>
      <c r="AD289" s="61">
        <f>+'Desmonte Infr. financiada'!AD289+'Inversión 1 financiada'!AD289+VÚ!AD289+'Desmonte Infr. IAP'!AD289+'TOTAL INVERSION IAP'!AD289+'VÚ IAP'!AD289+AC289</f>
        <v>38968</v>
      </c>
      <c r="AE289" s="61">
        <f>+'Desmonte Infr. financiada'!AE289+'Inversión 1 financiada'!AE289+VÚ!AE289+'Desmonte Infr. IAP'!AE289+'TOTAL INVERSION IAP'!AE289+'VÚ IAP'!AE289+AD289</f>
        <v>38968</v>
      </c>
      <c r="AF289" s="61">
        <f>+'Desmonte Infr. financiada'!AF289+'Inversión 1 financiada'!AF289+VÚ!AF289+'Desmonte Infr. IAP'!AF289+'TOTAL INVERSION IAP'!AF289+'VÚ IAP'!AF289+AE289</f>
        <v>38968</v>
      </c>
      <c r="AG289" s="61">
        <f>+'Desmonte Infr. financiada'!AG289+'Inversión 1 financiada'!AG289+VÚ!AG289+'Desmonte Infr. IAP'!AG289+'TOTAL INVERSION IAP'!AG289+'VÚ IAP'!AG289+AF289</f>
        <v>38968</v>
      </c>
      <c r="AH289" s="61">
        <f>+'Desmonte Infr. financiada'!AH289+'Inversión 1 financiada'!AH289+VÚ!AH289+'Desmonte Infr. IAP'!AH289+'TOTAL INVERSION IAP'!AH289+'VÚ IAP'!AH289+AG289</f>
        <v>38968</v>
      </c>
      <c r="AI289" s="61">
        <f>+'Desmonte Infr. financiada'!AI289+'Inversión 1 financiada'!AI289+VÚ!AI289+'Desmonte Infr. IAP'!AI289+'TOTAL INVERSION IAP'!AI289+'VÚ IAP'!AI289+AH289</f>
        <v>38968</v>
      </c>
      <c r="AJ289" s="61">
        <f>+'Desmonte Infr. financiada'!AJ289+'Inversión 1 financiada'!AJ289+VÚ!AJ289+'Desmonte Infr. IAP'!AJ289+'TOTAL INVERSION IAP'!AJ289+'VÚ IAP'!AJ289+AI289</f>
        <v>38968</v>
      </c>
      <c r="AK289" s="61">
        <f>+'Desmonte Infr. financiada'!AK289+'Inversión 1 financiada'!AK289+VÚ!AK289+'Desmonte Infr. IAP'!AK289+'TOTAL INVERSION IAP'!AK289+'VÚ IAP'!AK289+AJ289</f>
        <v>38968</v>
      </c>
    </row>
    <row r="290" spans="2:37" hidden="1" x14ac:dyDescent="0.25">
      <c r="B290" s="469" t="s">
        <v>679</v>
      </c>
      <c r="C290" s="62" t="str">
        <f>+VLOOKUP(B290,'resumen UCAP'!$A$5:$O$329,2,0)</f>
        <v>Alambre cobre 8 metro</v>
      </c>
      <c r="D290" s="63"/>
      <c r="E290" s="63" t="str">
        <f>+VLOOKUP(B290,'resumen UCAP'!$A$5:$O$329,3,0)</f>
        <v>Un</v>
      </c>
      <c r="F290" s="64">
        <f>+VLOOKUP(B290,'resumen UCAP'!$A$5:$O$329,15,0)</f>
        <v>2675.288653304995</v>
      </c>
      <c r="G290" s="61">
        <v>11292</v>
      </c>
      <c r="H290" s="61">
        <f>+'Desmonte Infr. financiada'!H290+'Inversión 1 financiada'!H290+VÚ!H290+'Desmonte Infr. IAP'!H290+'TOTAL INVERSION IAP'!H290+'VÚ IAP'!H290+G290</f>
        <v>11292</v>
      </c>
      <c r="I290" s="475">
        <f>+'Desmonte Infr. financiada'!I290+'Inversión 1 financiada'!I290+VÚ!I290+'Desmonte Infr. IAP'!I290+'TOTAL INVERSION IAP'!I290+'VÚ IAP'!I290+H290</f>
        <v>11292</v>
      </c>
      <c r="J290" s="61">
        <f>+'Desmonte Infr. financiada'!J290+'Inversión 1 financiada'!J290+VÚ!J290+'Desmonte Infr. IAP'!J290+'TOTAL INVERSION IAP'!J290+'VÚ IAP'!J290+I290</f>
        <v>11292</v>
      </c>
      <c r="K290" s="61">
        <f>+'Desmonte Infr. financiada'!K290+'Inversión 1 financiada'!K290+VÚ!K290+'Desmonte Infr. IAP'!K290+'TOTAL INVERSION IAP'!K290+'VÚ IAP'!K290+J290</f>
        <v>11292</v>
      </c>
      <c r="L290" s="61">
        <f>+'Desmonte Infr. financiada'!L290+'Inversión 1 financiada'!L290+VÚ!L290+'Desmonte Infr. IAP'!L290+'TOTAL INVERSION IAP'!L290+'VÚ IAP'!L290+K290</f>
        <v>11292</v>
      </c>
      <c r="M290" s="61">
        <f>+'Desmonte Infr. financiada'!M290+'Inversión 1 financiada'!M290+VÚ!M290+'Desmonte Infr. IAP'!M290+'TOTAL INVERSION IAP'!M290+'VÚ IAP'!M290+L290</f>
        <v>11292</v>
      </c>
      <c r="N290" s="61">
        <f>+'Desmonte Infr. financiada'!N290+'Inversión 1 financiada'!N290+VÚ!N290+'Desmonte Infr. IAP'!N290+'TOTAL INVERSION IAP'!N290+'VÚ IAP'!N290+M290</f>
        <v>11292</v>
      </c>
      <c r="O290" s="61">
        <f>+'Desmonte Infr. financiada'!O290+'Inversión 1 financiada'!O290+VÚ!O290+'Desmonte Infr. IAP'!O290+'TOTAL INVERSION IAP'!O290+'VÚ IAP'!O290+N290</f>
        <v>11292</v>
      </c>
      <c r="P290" s="61">
        <f>+'Desmonte Infr. financiada'!P290+'Inversión 1 financiada'!P290+VÚ!P290+'Desmonte Infr. IAP'!P290+'TOTAL INVERSION IAP'!P290+'VÚ IAP'!P290+O290</f>
        <v>11292</v>
      </c>
      <c r="Q290" s="61">
        <f>+'Desmonte Infr. financiada'!Q290+'Inversión 1 financiada'!Q290+VÚ!Q290+'Desmonte Infr. IAP'!Q290+'TOTAL INVERSION IAP'!Q290+'VÚ IAP'!Q290+P290</f>
        <v>11292</v>
      </c>
      <c r="R290" s="61">
        <f>+'Desmonte Infr. financiada'!R290+'Inversión 1 financiada'!R290+VÚ!R290+'Desmonte Infr. IAP'!R290+'TOTAL INVERSION IAP'!R290+'VÚ IAP'!R290+Q290</f>
        <v>11292</v>
      </c>
      <c r="S290" s="61">
        <f>+'Desmonte Infr. financiada'!S290+'Inversión 1 financiada'!S290+VÚ!S290+'Desmonte Infr. IAP'!S290+'TOTAL INVERSION IAP'!S290+'VÚ IAP'!S290+R290</f>
        <v>11292</v>
      </c>
      <c r="T290" s="61">
        <f>+'Desmonte Infr. financiada'!T290+'Inversión 1 financiada'!T290+VÚ!T290+'Desmonte Infr. IAP'!T290+'TOTAL INVERSION IAP'!T290+'VÚ IAP'!T290+S290</f>
        <v>11292</v>
      </c>
      <c r="U290" s="61">
        <f>+'Desmonte Infr. financiada'!U290+'Inversión 1 financiada'!U290+VÚ!U290+'Desmonte Infr. IAP'!U290+'TOTAL INVERSION IAP'!U290+'VÚ IAP'!U290+T290</f>
        <v>11292</v>
      </c>
      <c r="V290" s="61">
        <f>+'Desmonte Infr. financiada'!V290+'Inversión 1 financiada'!V290+VÚ!V290+'Desmonte Infr. IAP'!V290+'TOTAL INVERSION IAP'!V290+'VÚ IAP'!V290+U290</f>
        <v>11292</v>
      </c>
      <c r="W290" s="61">
        <f>+'Desmonte Infr. financiada'!W290+'Inversión 1 financiada'!W290+VÚ!W290+'Desmonte Infr. IAP'!W290+'TOTAL INVERSION IAP'!W290+'VÚ IAP'!W290+V290</f>
        <v>11292</v>
      </c>
      <c r="X290" s="61">
        <f>+'Desmonte Infr. financiada'!X290+'Inversión 1 financiada'!X290+VÚ!X290+'Desmonte Infr. IAP'!X290+'TOTAL INVERSION IAP'!X290+'VÚ IAP'!X290+W290</f>
        <v>11292</v>
      </c>
      <c r="Y290" s="61">
        <f>+'Desmonte Infr. financiada'!Y290+'Inversión 1 financiada'!Y290+VÚ!Y290+'Desmonte Infr. IAP'!Y290+'TOTAL INVERSION IAP'!Y290+'VÚ IAP'!Y290+X290</f>
        <v>11292</v>
      </c>
      <c r="Z290" s="61">
        <f>+'Desmonte Infr. financiada'!Z290+'Inversión 1 financiada'!Z290+VÚ!Z290+'Desmonte Infr. IAP'!Z290+'TOTAL INVERSION IAP'!Z290+'VÚ IAP'!Z290+Y290</f>
        <v>11292</v>
      </c>
      <c r="AA290" s="61">
        <f>+'Desmonte Infr. financiada'!AA290+'Inversión 1 financiada'!AA290+VÚ!AA290+'Desmonte Infr. IAP'!AA290+'TOTAL INVERSION IAP'!AA290+'VÚ IAP'!AA290+Z290</f>
        <v>11292</v>
      </c>
      <c r="AB290" s="61">
        <f>+'Desmonte Infr. financiada'!AB290+'Inversión 1 financiada'!AB290+VÚ!AB290+'Desmonte Infr. IAP'!AB290+'TOTAL INVERSION IAP'!AB290+'VÚ IAP'!AB290+AA290</f>
        <v>11292</v>
      </c>
      <c r="AC290" s="61">
        <f>+'Desmonte Infr. financiada'!AC290+'Inversión 1 financiada'!AC290+VÚ!AC290+'Desmonte Infr. IAP'!AC290+'TOTAL INVERSION IAP'!AC290+'VÚ IAP'!AC290+AB290</f>
        <v>11292</v>
      </c>
      <c r="AD290" s="61">
        <f>+'Desmonte Infr. financiada'!AD290+'Inversión 1 financiada'!AD290+VÚ!AD290+'Desmonte Infr. IAP'!AD290+'TOTAL INVERSION IAP'!AD290+'VÚ IAP'!AD290+AC290</f>
        <v>11292</v>
      </c>
      <c r="AE290" s="61">
        <f>+'Desmonte Infr. financiada'!AE290+'Inversión 1 financiada'!AE290+VÚ!AE290+'Desmonte Infr. IAP'!AE290+'TOTAL INVERSION IAP'!AE290+'VÚ IAP'!AE290+AD290</f>
        <v>11292</v>
      </c>
      <c r="AF290" s="61">
        <f>+'Desmonte Infr. financiada'!AF290+'Inversión 1 financiada'!AF290+VÚ!AF290+'Desmonte Infr. IAP'!AF290+'TOTAL INVERSION IAP'!AF290+'VÚ IAP'!AF290+AE290</f>
        <v>11292</v>
      </c>
      <c r="AG290" s="61">
        <f>+'Desmonte Infr. financiada'!AG290+'Inversión 1 financiada'!AG290+VÚ!AG290+'Desmonte Infr. IAP'!AG290+'TOTAL INVERSION IAP'!AG290+'VÚ IAP'!AG290+AF290</f>
        <v>11292</v>
      </c>
      <c r="AH290" s="61">
        <f>+'Desmonte Infr. financiada'!AH290+'Inversión 1 financiada'!AH290+VÚ!AH290+'Desmonte Infr. IAP'!AH290+'TOTAL INVERSION IAP'!AH290+'VÚ IAP'!AH290+AG290</f>
        <v>11292</v>
      </c>
      <c r="AI290" s="61">
        <f>+'Desmonte Infr. financiada'!AI290+'Inversión 1 financiada'!AI290+VÚ!AI290+'Desmonte Infr. IAP'!AI290+'TOTAL INVERSION IAP'!AI290+'VÚ IAP'!AI290+AH290</f>
        <v>11292</v>
      </c>
      <c r="AJ290" s="61">
        <f>+'Desmonte Infr. financiada'!AJ290+'Inversión 1 financiada'!AJ290+VÚ!AJ290+'Desmonte Infr. IAP'!AJ290+'TOTAL INVERSION IAP'!AJ290+'VÚ IAP'!AJ290+AI290</f>
        <v>11292</v>
      </c>
      <c r="AK290" s="61">
        <f>+'Desmonte Infr. financiada'!AK290+'Inversión 1 financiada'!AK290+VÚ!AK290+'Desmonte Infr. IAP'!AK290+'TOTAL INVERSION IAP'!AK290+'VÚ IAP'!AK290+AJ290</f>
        <v>11292</v>
      </c>
    </row>
    <row r="291" spans="2:37" hidden="1" x14ac:dyDescent="0.25">
      <c r="B291" s="469" t="s">
        <v>680</v>
      </c>
      <c r="C291" s="62" t="str">
        <f>+VLOOKUP(B291,'resumen UCAP'!$A$5:$O$329,2,0)</f>
        <v>Cable aluminio Nro 4</v>
      </c>
      <c r="D291" s="63"/>
      <c r="E291" s="63" t="str">
        <f>+VLOOKUP(B291,'resumen UCAP'!$A$5:$O$329,3,0)</f>
        <v>Un</v>
      </c>
      <c r="F291" s="64">
        <f>+VLOOKUP(B291,'resumen UCAP'!$A$5:$O$329,15,0)</f>
        <v>2031.1330676437083</v>
      </c>
      <c r="G291" s="61">
        <v>8611</v>
      </c>
      <c r="H291" s="61">
        <f>+'Desmonte Infr. financiada'!H291+'Inversión 1 financiada'!H291+VÚ!H291+'Desmonte Infr. IAP'!H291+'TOTAL INVERSION IAP'!H291+'VÚ IAP'!H291+G291</f>
        <v>8611</v>
      </c>
      <c r="I291" s="475">
        <f>+'Desmonte Infr. financiada'!I291+'Inversión 1 financiada'!I291+VÚ!I291+'Desmonte Infr. IAP'!I291+'TOTAL INVERSION IAP'!I291+'VÚ IAP'!I291+H291</f>
        <v>8611</v>
      </c>
      <c r="J291" s="61">
        <f>+'Desmonte Infr. financiada'!J291+'Inversión 1 financiada'!J291+VÚ!J291+'Desmonte Infr. IAP'!J291+'TOTAL INVERSION IAP'!J291+'VÚ IAP'!J291+I291</f>
        <v>8611</v>
      </c>
      <c r="K291" s="61">
        <f>+'Desmonte Infr. financiada'!K291+'Inversión 1 financiada'!K291+VÚ!K291+'Desmonte Infr. IAP'!K291+'TOTAL INVERSION IAP'!K291+'VÚ IAP'!K291+J291</f>
        <v>8611</v>
      </c>
      <c r="L291" s="61">
        <f>+'Desmonte Infr. financiada'!L291+'Inversión 1 financiada'!L291+VÚ!L291+'Desmonte Infr. IAP'!L291+'TOTAL INVERSION IAP'!L291+'VÚ IAP'!L291+K291</f>
        <v>8611</v>
      </c>
      <c r="M291" s="61">
        <f>+'Desmonte Infr. financiada'!M291+'Inversión 1 financiada'!M291+VÚ!M291+'Desmonte Infr. IAP'!M291+'TOTAL INVERSION IAP'!M291+'VÚ IAP'!M291+L291</f>
        <v>8611</v>
      </c>
      <c r="N291" s="61">
        <f>+'Desmonte Infr. financiada'!N291+'Inversión 1 financiada'!N291+VÚ!N291+'Desmonte Infr. IAP'!N291+'TOTAL INVERSION IAP'!N291+'VÚ IAP'!N291+M291</f>
        <v>8611</v>
      </c>
      <c r="O291" s="61">
        <f>+'Desmonte Infr. financiada'!O291+'Inversión 1 financiada'!O291+VÚ!O291+'Desmonte Infr. IAP'!O291+'TOTAL INVERSION IAP'!O291+'VÚ IAP'!O291+N291</f>
        <v>8611</v>
      </c>
      <c r="P291" s="61">
        <f>+'Desmonte Infr. financiada'!P291+'Inversión 1 financiada'!P291+VÚ!P291+'Desmonte Infr. IAP'!P291+'TOTAL INVERSION IAP'!P291+'VÚ IAP'!P291+O291</f>
        <v>8611</v>
      </c>
      <c r="Q291" s="61">
        <f>+'Desmonte Infr. financiada'!Q291+'Inversión 1 financiada'!Q291+VÚ!Q291+'Desmonte Infr. IAP'!Q291+'TOTAL INVERSION IAP'!Q291+'VÚ IAP'!Q291+P291</f>
        <v>8611</v>
      </c>
      <c r="R291" s="61">
        <f>+'Desmonte Infr. financiada'!R291+'Inversión 1 financiada'!R291+VÚ!R291+'Desmonte Infr. IAP'!R291+'TOTAL INVERSION IAP'!R291+'VÚ IAP'!R291+Q291</f>
        <v>8611</v>
      </c>
      <c r="S291" s="61">
        <f>+'Desmonte Infr. financiada'!S291+'Inversión 1 financiada'!S291+VÚ!S291+'Desmonte Infr. IAP'!S291+'TOTAL INVERSION IAP'!S291+'VÚ IAP'!S291+R291</f>
        <v>8611</v>
      </c>
      <c r="T291" s="61">
        <f>+'Desmonte Infr. financiada'!T291+'Inversión 1 financiada'!T291+VÚ!T291+'Desmonte Infr. IAP'!T291+'TOTAL INVERSION IAP'!T291+'VÚ IAP'!T291+S291</f>
        <v>8611</v>
      </c>
      <c r="U291" s="61">
        <f>+'Desmonte Infr. financiada'!U291+'Inversión 1 financiada'!U291+VÚ!U291+'Desmonte Infr. IAP'!U291+'TOTAL INVERSION IAP'!U291+'VÚ IAP'!U291+T291</f>
        <v>8611</v>
      </c>
      <c r="V291" s="61">
        <f>+'Desmonte Infr. financiada'!V291+'Inversión 1 financiada'!V291+VÚ!V291+'Desmonte Infr. IAP'!V291+'TOTAL INVERSION IAP'!V291+'VÚ IAP'!V291+U291</f>
        <v>8611</v>
      </c>
      <c r="W291" s="61">
        <f>+'Desmonte Infr. financiada'!W291+'Inversión 1 financiada'!W291+VÚ!W291+'Desmonte Infr. IAP'!W291+'TOTAL INVERSION IAP'!W291+'VÚ IAP'!W291+V291</f>
        <v>8611</v>
      </c>
      <c r="X291" s="61">
        <f>+'Desmonte Infr. financiada'!X291+'Inversión 1 financiada'!X291+VÚ!X291+'Desmonte Infr. IAP'!X291+'TOTAL INVERSION IAP'!X291+'VÚ IAP'!X291+W291</f>
        <v>8611</v>
      </c>
      <c r="Y291" s="61">
        <f>+'Desmonte Infr. financiada'!Y291+'Inversión 1 financiada'!Y291+VÚ!Y291+'Desmonte Infr. IAP'!Y291+'TOTAL INVERSION IAP'!Y291+'VÚ IAP'!Y291+X291</f>
        <v>8611</v>
      </c>
      <c r="Z291" s="61">
        <f>+'Desmonte Infr. financiada'!Z291+'Inversión 1 financiada'!Z291+VÚ!Z291+'Desmonte Infr. IAP'!Z291+'TOTAL INVERSION IAP'!Z291+'VÚ IAP'!Z291+Y291</f>
        <v>8611</v>
      </c>
      <c r="AA291" s="61">
        <f>+'Desmonte Infr. financiada'!AA291+'Inversión 1 financiada'!AA291+VÚ!AA291+'Desmonte Infr. IAP'!AA291+'TOTAL INVERSION IAP'!AA291+'VÚ IAP'!AA291+Z291</f>
        <v>8611</v>
      </c>
      <c r="AB291" s="61">
        <f>+'Desmonte Infr. financiada'!AB291+'Inversión 1 financiada'!AB291+VÚ!AB291+'Desmonte Infr. IAP'!AB291+'TOTAL INVERSION IAP'!AB291+'VÚ IAP'!AB291+AA291</f>
        <v>8611</v>
      </c>
      <c r="AC291" s="61">
        <f>+'Desmonte Infr. financiada'!AC291+'Inversión 1 financiada'!AC291+VÚ!AC291+'Desmonte Infr. IAP'!AC291+'TOTAL INVERSION IAP'!AC291+'VÚ IAP'!AC291+AB291</f>
        <v>8611</v>
      </c>
      <c r="AD291" s="61">
        <f>+'Desmonte Infr. financiada'!AD291+'Inversión 1 financiada'!AD291+VÚ!AD291+'Desmonte Infr. IAP'!AD291+'TOTAL INVERSION IAP'!AD291+'VÚ IAP'!AD291+AC291</f>
        <v>8611</v>
      </c>
      <c r="AE291" s="61">
        <f>+'Desmonte Infr. financiada'!AE291+'Inversión 1 financiada'!AE291+VÚ!AE291+'Desmonte Infr. IAP'!AE291+'TOTAL INVERSION IAP'!AE291+'VÚ IAP'!AE291+AD291</f>
        <v>8611</v>
      </c>
      <c r="AF291" s="61">
        <f>+'Desmonte Infr. financiada'!AF291+'Inversión 1 financiada'!AF291+VÚ!AF291+'Desmonte Infr. IAP'!AF291+'TOTAL INVERSION IAP'!AF291+'VÚ IAP'!AF291+AE291</f>
        <v>8611</v>
      </c>
      <c r="AG291" s="61">
        <f>+'Desmonte Infr. financiada'!AG291+'Inversión 1 financiada'!AG291+VÚ!AG291+'Desmonte Infr. IAP'!AG291+'TOTAL INVERSION IAP'!AG291+'VÚ IAP'!AG291+AF291</f>
        <v>8611</v>
      </c>
      <c r="AH291" s="61">
        <f>+'Desmonte Infr. financiada'!AH291+'Inversión 1 financiada'!AH291+VÚ!AH291+'Desmonte Infr. IAP'!AH291+'TOTAL INVERSION IAP'!AH291+'VÚ IAP'!AH291+AG291</f>
        <v>8611</v>
      </c>
      <c r="AI291" s="61">
        <f>+'Desmonte Infr. financiada'!AI291+'Inversión 1 financiada'!AI291+VÚ!AI291+'Desmonte Infr. IAP'!AI291+'TOTAL INVERSION IAP'!AI291+'VÚ IAP'!AI291+AH291</f>
        <v>8611</v>
      </c>
      <c r="AJ291" s="61">
        <f>+'Desmonte Infr. financiada'!AJ291+'Inversión 1 financiada'!AJ291+VÚ!AJ291+'Desmonte Infr. IAP'!AJ291+'TOTAL INVERSION IAP'!AJ291+'VÚ IAP'!AJ291+AI291</f>
        <v>8611</v>
      </c>
      <c r="AK291" s="61">
        <f>+'Desmonte Infr. financiada'!AK291+'Inversión 1 financiada'!AK291+VÚ!AK291+'Desmonte Infr. IAP'!AK291+'TOTAL INVERSION IAP'!AK291+'VÚ IAP'!AK291+AJ291</f>
        <v>8611</v>
      </c>
    </row>
    <row r="292" spans="2:37" hidden="1" x14ac:dyDescent="0.25">
      <c r="B292" s="469" t="s">
        <v>681</v>
      </c>
      <c r="C292" s="62" t="str">
        <f>+VLOOKUP(B292,'resumen UCAP'!$A$5:$O$329,2,0)</f>
        <v>Cable aluminio Nro 6</v>
      </c>
      <c r="D292" s="63"/>
      <c r="E292" s="63" t="str">
        <f>+VLOOKUP(B292,'resumen UCAP'!$A$5:$O$329,3,0)</f>
        <v>Un</v>
      </c>
      <c r="F292" s="64">
        <f>+VLOOKUP(B292,'resumen UCAP'!$A$5:$O$329,15,0)</f>
        <v>2059.9300676721782</v>
      </c>
      <c r="G292" s="61">
        <v>700583</v>
      </c>
      <c r="H292" s="61">
        <f>+'Desmonte Infr. financiada'!H292+'Inversión 1 financiada'!H292+VÚ!H292+'Desmonte Infr. IAP'!H292+'TOTAL INVERSION IAP'!H292+'VÚ IAP'!H292+G292</f>
        <v>700583</v>
      </c>
      <c r="I292" s="475">
        <f>+'Desmonte Infr. financiada'!I292+'Inversión 1 financiada'!I292+VÚ!I292+'Desmonte Infr. IAP'!I292+'TOTAL INVERSION IAP'!I292+'VÚ IAP'!I292+H292</f>
        <v>700583</v>
      </c>
      <c r="J292" s="61">
        <f>+'Desmonte Infr. financiada'!J292+'Inversión 1 financiada'!J292+VÚ!J292+'Desmonte Infr. IAP'!J292+'TOTAL INVERSION IAP'!J292+'VÚ IAP'!J292+I292</f>
        <v>700583</v>
      </c>
      <c r="K292" s="61">
        <f>+'Desmonte Infr. financiada'!K292+'Inversión 1 financiada'!K292+VÚ!K292+'Desmonte Infr. IAP'!K292+'TOTAL INVERSION IAP'!K292+'VÚ IAP'!K292+J292</f>
        <v>700583</v>
      </c>
      <c r="L292" s="61">
        <f>+'Desmonte Infr. financiada'!L292+'Inversión 1 financiada'!L292+VÚ!L292+'Desmonte Infr. IAP'!L292+'TOTAL INVERSION IAP'!L292+'VÚ IAP'!L292+K292</f>
        <v>700583</v>
      </c>
      <c r="M292" s="61">
        <f>+'Desmonte Infr. financiada'!M292+'Inversión 1 financiada'!M292+VÚ!M292+'Desmonte Infr. IAP'!M292+'TOTAL INVERSION IAP'!M292+'VÚ IAP'!M292+L292</f>
        <v>700583</v>
      </c>
      <c r="N292" s="61">
        <f>+'Desmonte Infr. financiada'!N292+'Inversión 1 financiada'!N292+VÚ!N292+'Desmonte Infr. IAP'!N292+'TOTAL INVERSION IAP'!N292+'VÚ IAP'!N292+M292</f>
        <v>700583</v>
      </c>
      <c r="O292" s="61">
        <f>+'Desmonte Infr. financiada'!O292+'Inversión 1 financiada'!O292+VÚ!O292+'Desmonte Infr. IAP'!O292+'TOTAL INVERSION IAP'!O292+'VÚ IAP'!O292+N292</f>
        <v>700583</v>
      </c>
      <c r="P292" s="61">
        <f>+'Desmonte Infr. financiada'!P292+'Inversión 1 financiada'!P292+VÚ!P292+'Desmonte Infr. IAP'!P292+'TOTAL INVERSION IAP'!P292+'VÚ IAP'!P292+O292</f>
        <v>700583</v>
      </c>
      <c r="Q292" s="61">
        <f>+'Desmonte Infr. financiada'!Q292+'Inversión 1 financiada'!Q292+VÚ!Q292+'Desmonte Infr. IAP'!Q292+'TOTAL INVERSION IAP'!Q292+'VÚ IAP'!Q292+P292</f>
        <v>700583</v>
      </c>
      <c r="R292" s="61">
        <f>+'Desmonte Infr. financiada'!R292+'Inversión 1 financiada'!R292+VÚ!R292+'Desmonte Infr. IAP'!R292+'TOTAL INVERSION IAP'!R292+'VÚ IAP'!R292+Q292</f>
        <v>700583</v>
      </c>
      <c r="S292" s="61">
        <f>+'Desmonte Infr. financiada'!S292+'Inversión 1 financiada'!S292+VÚ!S292+'Desmonte Infr. IAP'!S292+'TOTAL INVERSION IAP'!S292+'VÚ IAP'!S292+R292</f>
        <v>700583</v>
      </c>
      <c r="T292" s="61">
        <f>+'Desmonte Infr. financiada'!T292+'Inversión 1 financiada'!T292+VÚ!T292+'Desmonte Infr. IAP'!T292+'TOTAL INVERSION IAP'!T292+'VÚ IAP'!T292+S292</f>
        <v>700583</v>
      </c>
      <c r="U292" s="61">
        <f>+'Desmonte Infr. financiada'!U292+'Inversión 1 financiada'!U292+VÚ!U292+'Desmonte Infr. IAP'!U292+'TOTAL INVERSION IAP'!U292+'VÚ IAP'!U292+T292</f>
        <v>700583</v>
      </c>
      <c r="V292" s="61">
        <f>+'Desmonte Infr. financiada'!V292+'Inversión 1 financiada'!V292+VÚ!V292+'Desmonte Infr. IAP'!V292+'TOTAL INVERSION IAP'!V292+'VÚ IAP'!V292+U292</f>
        <v>700583</v>
      </c>
      <c r="W292" s="61">
        <f>+'Desmonte Infr. financiada'!W292+'Inversión 1 financiada'!W292+VÚ!W292+'Desmonte Infr. IAP'!W292+'TOTAL INVERSION IAP'!W292+'VÚ IAP'!W292+V292</f>
        <v>700583</v>
      </c>
      <c r="X292" s="61">
        <f>+'Desmonte Infr. financiada'!X292+'Inversión 1 financiada'!X292+VÚ!X292+'Desmonte Infr. IAP'!X292+'TOTAL INVERSION IAP'!X292+'VÚ IAP'!X292+W292</f>
        <v>700583</v>
      </c>
      <c r="Y292" s="61">
        <f>+'Desmonte Infr. financiada'!Y292+'Inversión 1 financiada'!Y292+VÚ!Y292+'Desmonte Infr. IAP'!Y292+'TOTAL INVERSION IAP'!Y292+'VÚ IAP'!Y292+X292</f>
        <v>700583</v>
      </c>
      <c r="Z292" s="61">
        <f>+'Desmonte Infr. financiada'!Z292+'Inversión 1 financiada'!Z292+VÚ!Z292+'Desmonte Infr. IAP'!Z292+'TOTAL INVERSION IAP'!Z292+'VÚ IAP'!Z292+Y292</f>
        <v>700583</v>
      </c>
      <c r="AA292" s="61">
        <f>+'Desmonte Infr. financiada'!AA292+'Inversión 1 financiada'!AA292+VÚ!AA292+'Desmonte Infr. IAP'!AA292+'TOTAL INVERSION IAP'!AA292+'VÚ IAP'!AA292+Z292</f>
        <v>700583</v>
      </c>
      <c r="AB292" s="61">
        <f>+'Desmonte Infr. financiada'!AB292+'Inversión 1 financiada'!AB292+VÚ!AB292+'Desmonte Infr. IAP'!AB292+'TOTAL INVERSION IAP'!AB292+'VÚ IAP'!AB292+AA292</f>
        <v>700583</v>
      </c>
      <c r="AC292" s="61">
        <f>+'Desmonte Infr. financiada'!AC292+'Inversión 1 financiada'!AC292+VÚ!AC292+'Desmonte Infr. IAP'!AC292+'TOTAL INVERSION IAP'!AC292+'VÚ IAP'!AC292+AB292</f>
        <v>700583</v>
      </c>
      <c r="AD292" s="61">
        <f>+'Desmonte Infr. financiada'!AD292+'Inversión 1 financiada'!AD292+VÚ!AD292+'Desmonte Infr. IAP'!AD292+'TOTAL INVERSION IAP'!AD292+'VÚ IAP'!AD292+AC292</f>
        <v>700583</v>
      </c>
      <c r="AE292" s="61">
        <f>+'Desmonte Infr. financiada'!AE292+'Inversión 1 financiada'!AE292+VÚ!AE292+'Desmonte Infr. IAP'!AE292+'TOTAL INVERSION IAP'!AE292+'VÚ IAP'!AE292+AD292</f>
        <v>700583</v>
      </c>
      <c r="AF292" s="61">
        <f>+'Desmonte Infr. financiada'!AF292+'Inversión 1 financiada'!AF292+VÚ!AF292+'Desmonte Infr. IAP'!AF292+'TOTAL INVERSION IAP'!AF292+'VÚ IAP'!AF292+AE292</f>
        <v>700583</v>
      </c>
      <c r="AG292" s="61">
        <f>+'Desmonte Infr. financiada'!AG292+'Inversión 1 financiada'!AG292+VÚ!AG292+'Desmonte Infr. IAP'!AG292+'TOTAL INVERSION IAP'!AG292+'VÚ IAP'!AG292+AF292</f>
        <v>700583</v>
      </c>
      <c r="AH292" s="61">
        <f>+'Desmonte Infr. financiada'!AH292+'Inversión 1 financiada'!AH292+VÚ!AH292+'Desmonte Infr. IAP'!AH292+'TOTAL INVERSION IAP'!AH292+'VÚ IAP'!AH292+AG292</f>
        <v>700583</v>
      </c>
      <c r="AI292" s="61">
        <f>+'Desmonte Infr. financiada'!AI292+'Inversión 1 financiada'!AI292+VÚ!AI292+'Desmonte Infr. IAP'!AI292+'TOTAL INVERSION IAP'!AI292+'VÚ IAP'!AI292+AH292</f>
        <v>700583</v>
      </c>
      <c r="AJ292" s="61">
        <f>+'Desmonte Infr. financiada'!AJ292+'Inversión 1 financiada'!AJ292+VÚ!AJ292+'Desmonte Infr. IAP'!AJ292+'TOTAL INVERSION IAP'!AJ292+'VÚ IAP'!AJ292+AI292</f>
        <v>700583</v>
      </c>
      <c r="AK292" s="61">
        <f>+'Desmonte Infr. financiada'!AK292+'Inversión 1 financiada'!AK292+VÚ!AK292+'Desmonte Infr. IAP'!AK292+'TOTAL INVERSION IAP'!AK292+'VÚ IAP'!AK292+AJ292</f>
        <v>700583</v>
      </c>
    </row>
    <row r="293" spans="2:37" hidden="1" x14ac:dyDescent="0.25">
      <c r="B293" s="469" t="s">
        <v>682</v>
      </c>
      <c r="C293" s="62" t="str">
        <f>+VLOOKUP(B293,'resumen UCAP'!$A$5:$O$329,2,0)</f>
        <v>Cable cobre duplex 2x12</v>
      </c>
      <c r="D293" s="63"/>
      <c r="E293" s="63" t="str">
        <f>+VLOOKUP(B293,'resumen UCAP'!$A$5:$O$329,3,0)</f>
        <v>Un</v>
      </c>
      <c r="F293" s="64">
        <f>+VLOOKUP(B293,'resumen UCAP'!$A$5:$O$329,15,0)</f>
        <v>3070.8408890634469</v>
      </c>
      <c r="G293" s="61">
        <v>951830</v>
      </c>
      <c r="H293" s="61">
        <f>+'Desmonte Infr. financiada'!H293+'Inversión 1 financiada'!H293+VÚ!H293+'Desmonte Infr. IAP'!H293+'TOTAL INVERSION IAP'!H293+'VÚ IAP'!H293+G293</f>
        <v>951830</v>
      </c>
      <c r="I293" s="475">
        <f>+'Desmonte Infr. financiada'!I293+'Inversión 1 financiada'!I293+VÚ!I293+'Desmonte Infr. IAP'!I293+'TOTAL INVERSION IAP'!I293+'VÚ IAP'!I293+H293</f>
        <v>951830</v>
      </c>
      <c r="J293" s="61">
        <f>+'Desmonte Infr. financiada'!J293+'Inversión 1 financiada'!J293+VÚ!J293+'Desmonte Infr. IAP'!J293+'TOTAL INVERSION IAP'!J293+'VÚ IAP'!J293+I293</f>
        <v>951830</v>
      </c>
      <c r="K293" s="61">
        <f>+'Desmonte Infr. financiada'!K293+'Inversión 1 financiada'!K293+VÚ!K293+'Desmonte Infr. IAP'!K293+'TOTAL INVERSION IAP'!K293+'VÚ IAP'!K293+J293</f>
        <v>951830</v>
      </c>
      <c r="L293" s="61">
        <f>+'Desmonte Infr. financiada'!L293+'Inversión 1 financiada'!L293+VÚ!L293+'Desmonte Infr. IAP'!L293+'TOTAL INVERSION IAP'!L293+'VÚ IAP'!L293+K293</f>
        <v>951830</v>
      </c>
      <c r="M293" s="61">
        <f>+'Desmonte Infr. financiada'!M293+'Inversión 1 financiada'!M293+VÚ!M293+'Desmonte Infr. IAP'!M293+'TOTAL INVERSION IAP'!M293+'VÚ IAP'!M293+L293</f>
        <v>951830</v>
      </c>
      <c r="N293" s="61">
        <f>+'Desmonte Infr. financiada'!N293+'Inversión 1 financiada'!N293+VÚ!N293+'Desmonte Infr. IAP'!N293+'TOTAL INVERSION IAP'!N293+'VÚ IAP'!N293+M293</f>
        <v>951830</v>
      </c>
      <c r="O293" s="61">
        <f>+'Desmonte Infr. financiada'!O293+'Inversión 1 financiada'!O293+VÚ!O293+'Desmonte Infr. IAP'!O293+'TOTAL INVERSION IAP'!O293+'VÚ IAP'!O293+N293</f>
        <v>951830</v>
      </c>
      <c r="P293" s="61">
        <f>+'Desmonte Infr. financiada'!P293+'Inversión 1 financiada'!P293+VÚ!P293+'Desmonte Infr. IAP'!P293+'TOTAL INVERSION IAP'!P293+'VÚ IAP'!P293+O293</f>
        <v>951830</v>
      </c>
      <c r="Q293" s="61">
        <f>+'Desmonte Infr. financiada'!Q293+'Inversión 1 financiada'!Q293+VÚ!Q293+'Desmonte Infr. IAP'!Q293+'TOTAL INVERSION IAP'!Q293+'VÚ IAP'!Q293+P293</f>
        <v>951830</v>
      </c>
      <c r="R293" s="61">
        <f>+'Desmonte Infr. financiada'!R293+'Inversión 1 financiada'!R293+VÚ!R293+'Desmonte Infr. IAP'!R293+'TOTAL INVERSION IAP'!R293+'VÚ IAP'!R293+Q293</f>
        <v>951830</v>
      </c>
      <c r="S293" s="61">
        <f>+'Desmonte Infr. financiada'!S293+'Inversión 1 financiada'!S293+VÚ!S293+'Desmonte Infr. IAP'!S293+'TOTAL INVERSION IAP'!S293+'VÚ IAP'!S293+R293</f>
        <v>951830</v>
      </c>
      <c r="T293" s="61">
        <f>+'Desmonte Infr. financiada'!T293+'Inversión 1 financiada'!T293+VÚ!T293+'Desmonte Infr. IAP'!T293+'TOTAL INVERSION IAP'!T293+'VÚ IAP'!T293+S293</f>
        <v>951830</v>
      </c>
      <c r="U293" s="61">
        <f>+'Desmonte Infr. financiada'!U293+'Inversión 1 financiada'!U293+VÚ!U293+'Desmonte Infr. IAP'!U293+'TOTAL INVERSION IAP'!U293+'VÚ IAP'!U293+T293</f>
        <v>951830</v>
      </c>
      <c r="V293" s="61">
        <f>+'Desmonte Infr. financiada'!V293+'Inversión 1 financiada'!V293+VÚ!V293+'Desmonte Infr. IAP'!V293+'TOTAL INVERSION IAP'!V293+'VÚ IAP'!V293+U293</f>
        <v>951830</v>
      </c>
      <c r="W293" s="61">
        <f>+'Desmonte Infr. financiada'!W293+'Inversión 1 financiada'!W293+VÚ!W293+'Desmonte Infr. IAP'!W293+'TOTAL INVERSION IAP'!W293+'VÚ IAP'!W293+V293</f>
        <v>951830</v>
      </c>
      <c r="X293" s="61">
        <f>+'Desmonte Infr. financiada'!X293+'Inversión 1 financiada'!X293+VÚ!X293+'Desmonte Infr. IAP'!X293+'TOTAL INVERSION IAP'!X293+'VÚ IAP'!X293+W293</f>
        <v>951830</v>
      </c>
      <c r="Y293" s="61">
        <f>+'Desmonte Infr. financiada'!Y293+'Inversión 1 financiada'!Y293+VÚ!Y293+'Desmonte Infr. IAP'!Y293+'TOTAL INVERSION IAP'!Y293+'VÚ IAP'!Y293+X293</f>
        <v>951830</v>
      </c>
      <c r="Z293" s="61">
        <f>+'Desmonte Infr. financiada'!Z293+'Inversión 1 financiada'!Z293+VÚ!Z293+'Desmonte Infr. IAP'!Z293+'TOTAL INVERSION IAP'!Z293+'VÚ IAP'!Z293+Y293</f>
        <v>951830</v>
      </c>
      <c r="AA293" s="61">
        <f>+'Desmonte Infr. financiada'!AA293+'Inversión 1 financiada'!AA293+VÚ!AA293+'Desmonte Infr. IAP'!AA293+'TOTAL INVERSION IAP'!AA293+'VÚ IAP'!AA293+Z293</f>
        <v>951830</v>
      </c>
      <c r="AB293" s="61">
        <f>+'Desmonte Infr. financiada'!AB293+'Inversión 1 financiada'!AB293+VÚ!AB293+'Desmonte Infr. IAP'!AB293+'TOTAL INVERSION IAP'!AB293+'VÚ IAP'!AB293+AA293</f>
        <v>951830</v>
      </c>
      <c r="AC293" s="61">
        <f>+'Desmonte Infr. financiada'!AC293+'Inversión 1 financiada'!AC293+VÚ!AC293+'Desmonte Infr. IAP'!AC293+'TOTAL INVERSION IAP'!AC293+'VÚ IAP'!AC293+AB293</f>
        <v>951830</v>
      </c>
      <c r="AD293" s="61">
        <f>+'Desmonte Infr. financiada'!AD293+'Inversión 1 financiada'!AD293+VÚ!AD293+'Desmonte Infr. IAP'!AD293+'TOTAL INVERSION IAP'!AD293+'VÚ IAP'!AD293+AC293</f>
        <v>951830</v>
      </c>
      <c r="AE293" s="61">
        <f>+'Desmonte Infr. financiada'!AE293+'Inversión 1 financiada'!AE293+VÚ!AE293+'Desmonte Infr. IAP'!AE293+'TOTAL INVERSION IAP'!AE293+'VÚ IAP'!AE293+AD293</f>
        <v>951830</v>
      </c>
      <c r="AF293" s="61">
        <f>+'Desmonte Infr. financiada'!AF293+'Inversión 1 financiada'!AF293+VÚ!AF293+'Desmonte Infr. IAP'!AF293+'TOTAL INVERSION IAP'!AF293+'VÚ IAP'!AF293+AE293</f>
        <v>951830</v>
      </c>
      <c r="AG293" s="61">
        <f>+'Desmonte Infr. financiada'!AG293+'Inversión 1 financiada'!AG293+VÚ!AG293+'Desmonte Infr. IAP'!AG293+'TOTAL INVERSION IAP'!AG293+'VÚ IAP'!AG293+AF293</f>
        <v>951830</v>
      </c>
      <c r="AH293" s="61">
        <f>+'Desmonte Infr. financiada'!AH293+'Inversión 1 financiada'!AH293+VÚ!AH293+'Desmonte Infr. IAP'!AH293+'TOTAL INVERSION IAP'!AH293+'VÚ IAP'!AH293+AG293</f>
        <v>951830</v>
      </c>
      <c r="AI293" s="61">
        <f>+'Desmonte Infr. financiada'!AI293+'Inversión 1 financiada'!AI293+VÚ!AI293+'Desmonte Infr. IAP'!AI293+'TOTAL INVERSION IAP'!AI293+'VÚ IAP'!AI293+AH293</f>
        <v>951830</v>
      </c>
      <c r="AJ293" s="61">
        <f>+'Desmonte Infr. financiada'!AJ293+'Inversión 1 financiada'!AJ293+VÚ!AJ293+'Desmonte Infr. IAP'!AJ293+'TOTAL INVERSION IAP'!AJ293+'VÚ IAP'!AJ293+AI293</f>
        <v>951830</v>
      </c>
      <c r="AK293" s="61">
        <f>+'Desmonte Infr. financiada'!AK293+'Inversión 1 financiada'!AK293+VÚ!AK293+'Desmonte Infr. IAP'!AK293+'TOTAL INVERSION IAP'!AK293+'VÚ IAP'!AK293+AJ293</f>
        <v>951830</v>
      </c>
    </row>
    <row r="294" spans="2:37" hidden="1" x14ac:dyDescent="0.25">
      <c r="B294" s="469" t="s">
        <v>683</v>
      </c>
      <c r="C294" s="62" t="str">
        <f>+VLOOKUP(B294,'resumen UCAP'!$A$5:$O$329,2,0)</f>
        <v>Cable cobre duplex 2x14</v>
      </c>
      <c r="D294" s="63"/>
      <c r="E294" s="63" t="str">
        <f>+VLOOKUP(B294,'resumen UCAP'!$A$5:$O$329,3,0)</f>
        <v>Un</v>
      </c>
      <c r="F294" s="64">
        <f>+VLOOKUP(B294,'resumen UCAP'!$A$5:$O$329,15,0)</f>
        <v>2659.0757559720473</v>
      </c>
      <c r="G294" s="61">
        <v>71550</v>
      </c>
      <c r="H294" s="61">
        <f>+'Desmonte Infr. financiada'!H294+'Inversión 1 financiada'!H294+VÚ!H294+'Desmonte Infr. IAP'!H294+'TOTAL INVERSION IAP'!H294+'VÚ IAP'!H294+G294</f>
        <v>71550</v>
      </c>
      <c r="I294" s="475">
        <f>+'Desmonte Infr. financiada'!I294+'Inversión 1 financiada'!I294+VÚ!I294+'Desmonte Infr. IAP'!I294+'TOTAL INVERSION IAP'!I294+'VÚ IAP'!I294+H294</f>
        <v>71550</v>
      </c>
      <c r="J294" s="61">
        <f>+'Desmonte Infr. financiada'!J294+'Inversión 1 financiada'!J294+VÚ!J294+'Desmonte Infr. IAP'!J294+'TOTAL INVERSION IAP'!J294+'VÚ IAP'!J294+I294</f>
        <v>71550</v>
      </c>
      <c r="K294" s="61">
        <f>+'Desmonte Infr. financiada'!K294+'Inversión 1 financiada'!K294+VÚ!K294+'Desmonte Infr. IAP'!K294+'TOTAL INVERSION IAP'!K294+'VÚ IAP'!K294+J294</f>
        <v>71550</v>
      </c>
      <c r="L294" s="61">
        <f>+'Desmonte Infr. financiada'!L294+'Inversión 1 financiada'!L294+VÚ!L294+'Desmonte Infr. IAP'!L294+'TOTAL INVERSION IAP'!L294+'VÚ IAP'!L294+K294</f>
        <v>71550</v>
      </c>
      <c r="M294" s="61">
        <f>+'Desmonte Infr. financiada'!M294+'Inversión 1 financiada'!M294+VÚ!M294+'Desmonte Infr. IAP'!M294+'TOTAL INVERSION IAP'!M294+'VÚ IAP'!M294+L294</f>
        <v>71550</v>
      </c>
      <c r="N294" s="61">
        <f>+'Desmonte Infr. financiada'!N294+'Inversión 1 financiada'!N294+VÚ!N294+'Desmonte Infr. IAP'!N294+'TOTAL INVERSION IAP'!N294+'VÚ IAP'!N294+M294</f>
        <v>71550</v>
      </c>
      <c r="O294" s="61">
        <f>+'Desmonte Infr. financiada'!O294+'Inversión 1 financiada'!O294+VÚ!O294+'Desmonte Infr. IAP'!O294+'TOTAL INVERSION IAP'!O294+'VÚ IAP'!O294+N294</f>
        <v>71550</v>
      </c>
      <c r="P294" s="61">
        <f>+'Desmonte Infr. financiada'!P294+'Inversión 1 financiada'!P294+VÚ!P294+'Desmonte Infr. IAP'!P294+'TOTAL INVERSION IAP'!P294+'VÚ IAP'!P294+O294</f>
        <v>71550</v>
      </c>
      <c r="Q294" s="61">
        <f>+'Desmonte Infr. financiada'!Q294+'Inversión 1 financiada'!Q294+VÚ!Q294+'Desmonte Infr. IAP'!Q294+'TOTAL INVERSION IAP'!Q294+'VÚ IAP'!Q294+P294</f>
        <v>71550</v>
      </c>
      <c r="R294" s="61">
        <f>+'Desmonte Infr. financiada'!R294+'Inversión 1 financiada'!R294+VÚ!R294+'Desmonte Infr. IAP'!R294+'TOTAL INVERSION IAP'!R294+'VÚ IAP'!R294+Q294</f>
        <v>71550</v>
      </c>
      <c r="S294" s="61">
        <f>+'Desmonte Infr. financiada'!S294+'Inversión 1 financiada'!S294+VÚ!S294+'Desmonte Infr. IAP'!S294+'TOTAL INVERSION IAP'!S294+'VÚ IAP'!S294+R294</f>
        <v>71550</v>
      </c>
      <c r="T294" s="61">
        <f>+'Desmonte Infr. financiada'!T294+'Inversión 1 financiada'!T294+VÚ!T294+'Desmonte Infr. IAP'!T294+'TOTAL INVERSION IAP'!T294+'VÚ IAP'!T294+S294</f>
        <v>71550</v>
      </c>
      <c r="U294" s="61">
        <f>+'Desmonte Infr. financiada'!U294+'Inversión 1 financiada'!U294+VÚ!U294+'Desmonte Infr. IAP'!U294+'TOTAL INVERSION IAP'!U294+'VÚ IAP'!U294+T294</f>
        <v>71550</v>
      </c>
      <c r="V294" s="61">
        <f>+'Desmonte Infr. financiada'!V294+'Inversión 1 financiada'!V294+VÚ!V294+'Desmonte Infr. IAP'!V294+'TOTAL INVERSION IAP'!V294+'VÚ IAP'!V294+U294</f>
        <v>71550</v>
      </c>
      <c r="W294" s="61">
        <f>+'Desmonte Infr. financiada'!W294+'Inversión 1 financiada'!W294+VÚ!W294+'Desmonte Infr. IAP'!W294+'TOTAL INVERSION IAP'!W294+'VÚ IAP'!W294+V294</f>
        <v>71550</v>
      </c>
      <c r="X294" s="61">
        <f>+'Desmonte Infr. financiada'!X294+'Inversión 1 financiada'!X294+VÚ!X294+'Desmonte Infr. IAP'!X294+'TOTAL INVERSION IAP'!X294+'VÚ IAP'!X294+W294</f>
        <v>71550</v>
      </c>
      <c r="Y294" s="61">
        <f>+'Desmonte Infr. financiada'!Y294+'Inversión 1 financiada'!Y294+VÚ!Y294+'Desmonte Infr. IAP'!Y294+'TOTAL INVERSION IAP'!Y294+'VÚ IAP'!Y294+X294</f>
        <v>71550</v>
      </c>
      <c r="Z294" s="61">
        <f>+'Desmonte Infr. financiada'!Z294+'Inversión 1 financiada'!Z294+VÚ!Z294+'Desmonte Infr. IAP'!Z294+'TOTAL INVERSION IAP'!Z294+'VÚ IAP'!Z294+Y294</f>
        <v>71550</v>
      </c>
      <c r="AA294" s="61">
        <f>+'Desmonte Infr. financiada'!AA294+'Inversión 1 financiada'!AA294+VÚ!AA294+'Desmonte Infr. IAP'!AA294+'TOTAL INVERSION IAP'!AA294+'VÚ IAP'!AA294+Z294</f>
        <v>71550</v>
      </c>
      <c r="AB294" s="61">
        <f>+'Desmonte Infr. financiada'!AB294+'Inversión 1 financiada'!AB294+VÚ!AB294+'Desmonte Infr. IAP'!AB294+'TOTAL INVERSION IAP'!AB294+'VÚ IAP'!AB294+AA294</f>
        <v>71550</v>
      </c>
      <c r="AC294" s="61">
        <f>+'Desmonte Infr. financiada'!AC294+'Inversión 1 financiada'!AC294+VÚ!AC294+'Desmonte Infr. IAP'!AC294+'TOTAL INVERSION IAP'!AC294+'VÚ IAP'!AC294+AB294</f>
        <v>71550</v>
      </c>
      <c r="AD294" s="61">
        <f>+'Desmonte Infr. financiada'!AD294+'Inversión 1 financiada'!AD294+VÚ!AD294+'Desmonte Infr. IAP'!AD294+'TOTAL INVERSION IAP'!AD294+'VÚ IAP'!AD294+AC294</f>
        <v>71550</v>
      </c>
      <c r="AE294" s="61">
        <f>+'Desmonte Infr. financiada'!AE294+'Inversión 1 financiada'!AE294+VÚ!AE294+'Desmonte Infr. IAP'!AE294+'TOTAL INVERSION IAP'!AE294+'VÚ IAP'!AE294+AD294</f>
        <v>71550</v>
      </c>
      <c r="AF294" s="61">
        <f>+'Desmonte Infr. financiada'!AF294+'Inversión 1 financiada'!AF294+VÚ!AF294+'Desmonte Infr. IAP'!AF294+'TOTAL INVERSION IAP'!AF294+'VÚ IAP'!AF294+AE294</f>
        <v>71550</v>
      </c>
      <c r="AG294" s="61">
        <f>+'Desmonte Infr. financiada'!AG294+'Inversión 1 financiada'!AG294+VÚ!AG294+'Desmonte Infr. IAP'!AG294+'TOTAL INVERSION IAP'!AG294+'VÚ IAP'!AG294+AF294</f>
        <v>71550</v>
      </c>
      <c r="AH294" s="61">
        <f>+'Desmonte Infr. financiada'!AH294+'Inversión 1 financiada'!AH294+VÚ!AH294+'Desmonte Infr. IAP'!AH294+'TOTAL INVERSION IAP'!AH294+'VÚ IAP'!AH294+AG294</f>
        <v>71550</v>
      </c>
      <c r="AI294" s="61">
        <f>+'Desmonte Infr. financiada'!AI294+'Inversión 1 financiada'!AI294+VÚ!AI294+'Desmonte Infr. IAP'!AI294+'TOTAL INVERSION IAP'!AI294+'VÚ IAP'!AI294+AH294</f>
        <v>71550</v>
      </c>
      <c r="AJ294" s="61">
        <f>+'Desmonte Infr. financiada'!AJ294+'Inversión 1 financiada'!AJ294+VÚ!AJ294+'Desmonte Infr. IAP'!AJ294+'TOTAL INVERSION IAP'!AJ294+'VÚ IAP'!AJ294+AI294</f>
        <v>71550</v>
      </c>
      <c r="AK294" s="61">
        <f>+'Desmonte Infr. financiada'!AK294+'Inversión 1 financiada'!AK294+VÚ!AK294+'Desmonte Infr. IAP'!AK294+'TOTAL INVERSION IAP'!AK294+'VÚ IAP'!AK294+AJ294</f>
        <v>71550</v>
      </c>
    </row>
    <row r="295" spans="2:37" hidden="1" x14ac:dyDescent="0.25">
      <c r="B295" s="469" t="s">
        <v>684</v>
      </c>
      <c r="C295" s="62" t="str">
        <f>+VLOOKUP(B295,'resumen UCAP'!$A$5:$O$329,2,0)</f>
        <v>Cable cobre Nro 14 Carola con instalaciÔö£Ôöén</v>
      </c>
      <c r="D295" s="63"/>
      <c r="E295" s="63" t="str">
        <f>+VLOOKUP(B295,'resumen UCAP'!$A$5:$O$329,3,0)</f>
        <v>Un</v>
      </c>
      <c r="F295" s="64">
        <f>+VLOOKUP(B295,'resumen UCAP'!$A$5:$O$329,15,0)</f>
        <v>3916.699999999998</v>
      </c>
      <c r="G295" s="61">
        <v>5391</v>
      </c>
      <c r="H295" s="61">
        <f>+'Desmonte Infr. financiada'!H295+'Inversión 1 financiada'!H295+VÚ!H295+'Desmonte Infr. IAP'!H295+'TOTAL INVERSION IAP'!H295+'VÚ IAP'!H295+G295</f>
        <v>5391</v>
      </c>
      <c r="I295" s="475">
        <f>+'Desmonte Infr. financiada'!I295+'Inversión 1 financiada'!I295+VÚ!I295+'Desmonte Infr. IAP'!I295+'TOTAL INVERSION IAP'!I295+'VÚ IAP'!I295+H295</f>
        <v>5391</v>
      </c>
      <c r="J295" s="61">
        <f>+'Desmonte Infr. financiada'!J295+'Inversión 1 financiada'!J295+VÚ!J295+'Desmonte Infr. IAP'!J295+'TOTAL INVERSION IAP'!J295+'VÚ IAP'!J295+I295</f>
        <v>5391</v>
      </c>
      <c r="K295" s="61">
        <f>+'Desmonte Infr. financiada'!K295+'Inversión 1 financiada'!K295+VÚ!K295+'Desmonte Infr. IAP'!K295+'TOTAL INVERSION IAP'!K295+'VÚ IAP'!K295+J295</f>
        <v>5391</v>
      </c>
      <c r="L295" s="61">
        <f>+'Desmonte Infr. financiada'!L295+'Inversión 1 financiada'!L295+VÚ!L295+'Desmonte Infr. IAP'!L295+'TOTAL INVERSION IAP'!L295+'VÚ IAP'!L295+K295</f>
        <v>5391</v>
      </c>
      <c r="M295" s="61">
        <f>+'Desmonte Infr. financiada'!M295+'Inversión 1 financiada'!M295+VÚ!M295+'Desmonte Infr. IAP'!M295+'TOTAL INVERSION IAP'!M295+'VÚ IAP'!M295+L295</f>
        <v>5391</v>
      </c>
      <c r="N295" s="61">
        <f>+'Desmonte Infr. financiada'!N295+'Inversión 1 financiada'!N295+VÚ!N295+'Desmonte Infr. IAP'!N295+'TOTAL INVERSION IAP'!N295+'VÚ IAP'!N295+M295</f>
        <v>5391</v>
      </c>
      <c r="O295" s="61">
        <f>+'Desmonte Infr. financiada'!O295+'Inversión 1 financiada'!O295+VÚ!O295+'Desmonte Infr. IAP'!O295+'TOTAL INVERSION IAP'!O295+'VÚ IAP'!O295+N295</f>
        <v>5391</v>
      </c>
      <c r="P295" s="61">
        <f>+'Desmonte Infr. financiada'!P295+'Inversión 1 financiada'!P295+VÚ!P295+'Desmonte Infr. IAP'!P295+'TOTAL INVERSION IAP'!P295+'VÚ IAP'!P295+O295</f>
        <v>5391</v>
      </c>
      <c r="Q295" s="61">
        <f>+'Desmonte Infr. financiada'!Q295+'Inversión 1 financiada'!Q295+VÚ!Q295+'Desmonte Infr. IAP'!Q295+'TOTAL INVERSION IAP'!Q295+'VÚ IAP'!Q295+P295</f>
        <v>5391</v>
      </c>
      <c r="R295" s="61">
        <f>+'Desmonte Infr. financiada'!R295+'Inversión 1 financiada'!R295+VÚ!R295+'Desmonte Infr. IAP'!R295+'TOTAL INVERSION IAP'!R295+'VÚ IAP'!R295+Q295</f>
        <v>5391</v>
      </c>
      <c r="S295" s="61">
        <f>+'Desmonte Infr. financiada'!S295+'Inversión 1 financiada'!S295+VÚ!S295+'Desmonte Infr. IAP'!S295+'TOTAL INVERSION IAP'!S295+'VÚ IAP'!S295+R295</f>
        <v>5391</v>
      </c>
      <c r="T295" s="61">
        <f>+'Desmonte Infr. financiada'!T295+'Inversión 1 financiada'!T295+VÚ!T295+'Desmonte Infr. IAP'!T295+'TOTAL INVERSION IAP'!T295+'VÚ IAP'!T295+S295</f>
        <v>5391</v>
      </c>
      <c r="U295" s="61">
        <f>+'Desmonte Infr. financiada'!U295+'Inversión 1 financiada'!U295+VÚ!U295+'Desmonte Infr. IAP'!U295+'TOTAL INVERSION IAP'!U295+'VÚ IAP'!U295+T295</f>
        <v>5391</v>
      </c>
      <c r="V295" s="61">
        <f>+'Desmonte Infr. financiada'!V295+'Inversión 1 financiada'!V295+VÚ!V295+'Desmonte Infr. IAP'!V295+'TOTAL INVERSION IAP'!V295+'VÚ IAP'!V295+U295</f>
        <v>5391</v>
      </c>
      <c r="W295" s="61">
        <f>+'Desmonte Infr. financiada'!W295+'Inversión 1 financiada'!W295+VÚ!W295+'Desmonte Infr. IAP'!W295+'TOTAL INVERSION IAP'!W295+'VÚ IAP'!W295+V295</f>
        <v>5391</v>
      </c>
      <c r="X295" s="61">
        <f>+'Desmonte Infr. financiada'!X295+'Inversión 1 financiada'!X295+VÚ!X295+'Desmonte Infr. IAP'!X295+'TOTAL INVERSION IAP'!X295+'VÚ IAP'!X295+W295</f>
        <v>5391</v>
      </c>
      <c r="Y295" s="61">
        <f>+'Desmonte Infr. financiada'!Y295+'Inversión 1 financiada'!Y295+VÚ!Y295+'Desmonte Infr. IAP'!Y295+'TOTAL INVERSION IAP'!Y295+'VÚ IAP'!Y295+X295</f>
        <v>5391</v>
      </c>
      <c r="Z295" s="61">
        <f>+'Desmonte Infr. financiada'!Z295+'Inversión 1 financiada'!Z295+VÚ!Z295+'Desmonte Infr. IAP'!Z295+'TOTAL INVERSION IAP'!Z295+'VÚ IAP'!Z295+Y295</f>
        <v>5391</v>
      </c>
      <c r="AA295" s="61">
        <f>+'Desmonte Infr. financiada'!AA295+'Inversión 1 financiada'!AA295+VÚ!AA295+'Desmonte Infr. IAP'!AA295+'TOTAL INVERSION IAP'!AA295+'VÚ IAP'!AA295+Z295</f>
        <v>5391</v>
      </c>
      <c r="AB295" s="61">
        <f>+'Desmonte Infr. financiada'!AB295+'Inversión 1 financiada'!AB295+VÚ!AB295+'Desmonte Infr. IAP'!AB295+'TOTAL INVERSION IAP'!AB295+'VÚ IAP'!AB295+AA295</f>
        <v>5391</v>
      </c>
      <c r="AC295" s="61">
        <f>+'Desmonte Infr. financiada'!AC295+'Inversión 1 financiada'!AC295+VÚ!AC295+'Desmonte Infr. IAP'!AC295+'TOTAL INVERSION IAP'!AC295+'VÚ IAP'!AC295+AB295</f>
        <v>5391</v>
      </c>
      <c r="AD295" s="61">
        <f>+'Desmonte Infr. financiada'!AD295+'Inversión 1 financiada'!AD295+VÚ!AD295+'Desmonte Infr. IAP'!AD295+'TOTAL INVERSION IAP'!AD295+'VÚ IAP'!AD295+AC295</f>
        <v>5391</v>
      </c>
      <c r="AE295" s="61">
        <f>+'Desmonte Infr. financiada'!AE295+'Inversión 1 financiada'!AE295+VÚ!AE295+'Desmonte Infr. IAP'!AE295+'TOTAL INVERSION IAP'!AE295+'VÚ IAP'!AE295+AD295</f>
        <v>5391</v>
      </c>
      <c r="AF295" s="61">
        <f>+'Desmonte Infr. financiada'!AF295+'Inversión 1 financiada'!AF295+VÚ!AF295+'Desmonte Infr. IAP'!AF295+'TOTAL INVERSION IAP'!AF295+'VÚ IAP'!AF295+AE295</f>
        <v>5391</v>
      </c>
      <c r="AG295" s="61">
        <f>+'Desmonte Infr. financiada'!AG295+'Inversión 1 financiada'!AG295+VÚ!AG295+'Desmonte Infr. IAP'!AG295+'TOTAL INVERSION IAP'!AG295+'VÚ IAP'!AG295+AF295</f>
        <v>5391</v>
      </c>
      <c r="AH295" s="61">
        <f>+'Desmonte Infr. financiada'!AH295+'Inversión 1 financiada'!AH295+VÚ!AH295+'Desmonte Infr. IAP'!AH295+'TOTAL INVERSION IAP'!AH295+'VÚ IAP'!AH295+AG295</f>
        <v>5391</v>
      </c>
      <c r="AI295" s="61">
        <f>+'Desmonte Infr. financiada'!AI295+'Inversión 1 financiada'!AI295+VÚ!AI295+'Desmonte Infr. IAP'!AI295+'TOTAL INVERSION IAP'!AI295+'VÚ IAP'!AI295+AH295</f>
        <v>5391</v>
      </c>
      <c r="AJ295" s="61">
        <f>+'Desmonte Infr. financiada'!AJ295+'Inversión 1 financiada'!AJ295+VÚ!AJ295+'Desmonte Infr. IAP'!AJ295+'TOTAL INVERSION IAP'!AJ295+'VÚ IAP'!AJ295+AI295</f>
        <v>5391</v>
      </c>
      <c r="AK295" s="61">
        <f>+'Desmonte Infr. financiada'!AK295+'Inversión 1 financiada'!AK295+VÚ!AK295+'Desmonte Infr. IAP'!AK295+'TOTAL INVERSION IAP'!AK295+'VÚ IAP'!AK295+AJ295</f>
        <v>5391</v>
      </c>
    </row>
    <row r="296" spans="2:37" hidden="1" x14ac:dyDescent="0.25">
      <c r="B296" s="469" t="s">
        <v>685</v>
      </c>
      <c r="C296" s="62" t="str">
        <f>+VLOOKUP(B296,'resumen UCAP'!$A$5:$O$329,2,0)</f>
        <v>Cable cobre Nro 8 Carola con instalaciÔö£Ôöén</v>
      </c>
      <c r="D296" s="63"/>
      <c r="E296" s="63" t="str">
        <f>+VLOOKUP(B296,'resumen UCAP'!$A$5:$O$329,3,0)</f>
        <v>Un</v>
      </c>
      <c r="F296" s="64">
        <f>+VLOOKUP(B296,'resumen UCAP'!$A$5:$O$329,15,0)</f>
        <v>4584.434131736527</v>
      </c>
      <c r="G296" s="61">
        <v>10020</v>
      </c>
      <c r="H296" s="61">
        <f>+'Desmonte Infr. financiada'!H296+'Inversión 1 financiada'!H296+VÚ!H296+'Desmonte Infr. IAP'!H296+'TOTAL INVERSION IAP'!H296+'VÚ IAP'!H296+G296</f>
        <v>10020</v>
      </c>
      <c r="I296" s="475">
        <f>+'Desmonte Infr. financiada'!I296+'Inversión 1 financiada'!I296+VÚ!I296+'Desmonte Infr. IAP'!I296+'TOTAL INVERSION IAP'!I296+'VÚ IAP'!I296+H296</f>
        <v>10020</v>
      </c>
      <c r="J296" s="61">
        <f>+'Desmonte Infr. financiada'!J296+'Inversión 1 financiada'!J296+VÚ!J296+'Desmonte Infr. IAP'!J296+'TOTAL INVERSION IAP'!J296+'VÚ IAP'!J296+I296</f>
        <v>10020</v>
      </c>
      <c r="K296" s="61">
        <f>+'Desmonte Infr. financiada'!K296+'Inversión 1 financiada'!K296+VÚ!K296+'Desmonte Infr. IAP'!K296+'TOTAL INVERSION IAP'!K296+'VÚ IAP'!K296+J296</f>
        <v>10020</v>
      </c>
      <c r="L296" s="61">
        <f>+'Desmonte Infr. financiada'!L296+'Inversión 1 financiada'!L296+VÚ!L296+'Desmonte Infr. IAP'!L296+'TOTAL INVERSION IAP'!L296+'VÚ IAP'!L296+K296</f>
        <v>10020</v>
      </c>
      <c r="M296" s="61">
        <f>+'Desmonte Infr. financiada'!M296+'Inversión 1 financiada'!M296+VÚ!M296+'Desmonte Infr. IAP'!M296+'TOTAL INVERSION IAP'!M296+'VÚ IAP'!M296+L296</f>
        <v>10020</v>
      </c>
      <c r="N296" s="61">
        <f>+'Desmonte Infr. financiada'!N296+'Inversión 1 financiada'!N296+VÚ!N296+'Desmonte Infr. IAP'!N296+'TOTAL INVERSION IAP'!N296+'VÚ IAP'!N296+M296</f>
        <v>10020</v>
      </c>
      <c r="O296" s="61">
        <f>+'Desmonte Infr. financiada'!O296+'Inversión 1 financiada'!O296+VÚ!O296+'Desmonte Infr. IAP'!O296+'TOTAL INVERSION IAP'!O296+'VÚ IAP'!O296+N296</f>
        <v>10020</v>
      </c>
      <c r="P296" s="61">
        <f>+'Desmonte Infr. financiada'!P296+'Inversión 1 financiada'!P296+VÚ!P296+'Desmonte Infr. IAP'!P296+'TOTAL INVERSION IAP'!P296+'VÚ IAP'!P296+O296</f>
        <v>10020</v>
      </c>
      <c r="Q296" s="61">
        <f>+'Desmonte Infr. financiada'!Q296+'Inversión 1 financiada'!Q296+VÚ!Q296+'Desmonte Infr. IAP'!Q296+'TOTAL INVERSION IAP'!Q296+'VÚ IAP'!Q296+P296</f>
        <v>10020</v>
      </c>
      <c r="R296" s="61">
        <f>+'Desmonte Infr. financiada'!R296+'Inversión 1 financiada'!R296+VÚ!R296+'Desmonte Infr. IAP'!R296+'TOTAL INVERSION IAP'!R296+'VÚ IAP'!R296+Q296</f>
        <v>10020</v>
      </c>
      <c r="S296" s="61">
        <f>+'Desmonte Infr. financiada'!S296+'Inversión 1 financiada'!S296+VÚ!S296+'Desmonte Infr. IAP'!S296+'TOTAL INVERSION IAP'!S296+'VÚ IAP'!S296+R296</f>
        <v>10020</v>
      </c>
      <c r="T296" s="61">
        <f>+'Desmonte Infr. financiada'!T296+'Inversión 1 financiada'!T296+VÚ!T296+'Desmonte Infr. IAP'!T296+'TOTAL INVERSION IAP'!T296+'VÚ IAP'!T296+S296</f>
        <v>10020</v>
      </c>
      <c r="U296" s="61">
        <f>+'Desmonte Infr. financiada'!U296+'Inversión 1 financiada'!U296+VÚ!U296+'Desmonte Infr. IAP'!U296+'TOTAL INVERSION IAP'!U296+'VÚ IAP'!U296+T296</f>
        <v>10020</v>
      </c>
      <c r="V296" s="61">
        <f>+'Desmonte Infr. financiada'!V296+'Inversión 1 financiada'!V296+VÚ!V296+'Desmonte Infr. IAP'!V296+'TOTAL INVERSION IAP'!V296+'VÚ IAP'!V296+U296</f>
        <v>10020</v>
      </c>
      <c r="W296" s="61">
        <f>+'Desmonte Infr. financiada'!W296+'Inversión 1 financiada'!W296+VÚ!W296+'Desmonte Infr. IAP'!W296+'TOTAL INVERSION IAP'!W296+'VÚ IAP'!W296+V296</f>
        <v>10020</v>
      </c>
      <c r="X296" s="61">
        <f>+'Desmonte Infr. financiada'!X296+'Inversión 1 financiada'!X296+VÚ!X296+'Desmonte Infr. IAP'!X296+'TOTAL INVERSION IAP'!X296+'VÚ IAP'!X296+W296</f>
        <v>10020</v>
      </c>
      <c r="Y296" s="61">
        <f>+'Desmonte Infr. financiada'!Y296+'Inversión 1 financiada'!Y296+VÚ!Y296+'Desmonte Infr. IAP'!Y296+'TOTAL INVERSION IAP'!Y296+'VÚ IAP'!Y296+X296</f>
        <v>10020</v>
      </c>
      <c r="Z296" s="61">
        <f>+'Desmonte Infr. financiada'!Z296+'Inversión 1 financiada'!Z296+VÚ!Z296+'Desmonte Infr. IAP'!Z296+'TOTAL INVERSION IAP'!Z296+'VÚ IAP'!Z296+Y296</f>
        <v>10020</v>
      </c>
      <c r="AA296" s="61">
        <f>+'Desmonte Infr. financiada'!AA296+'Inversión 1 financiada'!AA296+VÚ!AA296+'Desmonte Infr. IAP'!AA296+'TOTAL INVERSION IAP'!AA296+'VÚ IAP'!AA296+Z296</f>
        <v>10020</v>
      </c>
      <c r="AB296" s="61">
        <f>+'Desmonte Infr. financiada'!AB296+'Inversión 1 financiada'!AB296+VÚ!AB296+'Desmonte Infr. IAP'!AB296+'TOTAL INVERSION IAP'!AB296+'VÚ IAP'!AB296+AA296</f>
        <v>10020</v>
      </c>
      <c r="AC296" s="61">
        <f>+'Desmonte Infr. financiada'!AC296+'Inversión 1 financiada'!AC296+VÚ!AC296+'Desmonte Infr. IAP'!AC296+'TOTAL INVERSION IAP'!AC296+'VÚ IAP'!AC296+AB296</f>
        <v>10020</v>
      </c>
      <c r="AD296" s="61">
        <f>+'Desmonte Infr. financiada'!AD296+'Inversión 1 financiada'!AD296+VÚ!AD296+'Desmonte Infr. IAP'!AD296+'TOTAL INVERSION IAP'!AD296+'VÚ IAP'!AD296+AC296</f>
        <v>10020</v>
      </c>
      <c r="AE296" s="61">
        <f>+'Desmonte Infr. financiada'!AE296+'Inversión 1 financiada'!AE296+VÚ!AE296+'Desmonte Infr. IAP'!AE296+'TOTAL INVERSION IAP'!AE296+'VÚ IAP'!AE296+AD296</f>
        <v>10020</v>
      </c>
      <c r="AF296" s="61">
        <f>+'Desmonte Infr. financiada'!AF296+'Inversión 1 financiada'!AF296+VÚ!AF296+'Desmonte Infr. IAP'!AF296+'TOTAL INVERSION IAP'!AF296+'VÚ IAP'!AF296+AE296</f>
        <v>10020</v>
      </c>
      <c r="AG296" s="61">
        <f>+'Desmonte Infr. financiada'!AG296+'Inversión 1 financiada'!AG296+VÚ!AG296+'Desmonte Infr. IAP'!AG296+'TOTAL INVERSION IAP'!AG296+'VÚ IAP'!AG296+AF296</f>
        <v>10020</v>
      </c>
      <c r="AH296" s="61">
        <f>+'Desmonte Infr. financiada'!AH296+'Inversión 1 financiada'!AH296+VÚ!AH296+'Desmonte Infr. IAP'!AH296+'TOTAL INVERSION IAP'!AH296+'VÚ IAP'!AH296+AG296</f>
        <v>10020</v>
      </c>
      <c r="AI296" s="61">
        <f>+'Desmonte Infr. financiada'!AI296+'Inversión 1 financiada'!AI296+VÚ!AI296+'Desmonte Infr. IAP'!AI296+'TOTAL INVERSION IAP'!AI296+'VÚ IAP'!AI296+AH296</f>
        <v>10020</v>
      </c>
      <c r="AJ296" s="61">
        <f>+'Desmonte Infr. financiada'!AJ296+'Inversión 1 financiada'!AJ296+VÚ!AJ296+'Desmonte Infr. IAP'!AJ296+'TOTAL INVERSION IAP'!AJ296+'VÚ IAP'!AJ296+AI296</f>
        <v>10020</v>
      </c>
      <c r="AK296" s="61">
        <f>+'Desmonte Infr. financiada'!AK296+'Inversión 1 financiada'!AK296+VÚ!AK296+'Desmonte Infr. IAP'!AK296+'TOTAL INVERSION IAP'!AK296+'VÚ IAP'!AK296+AJ296</f>
        <v>10020</v>
      </c>
    </row>
    <row r="297" spans="2:37" hidden="1" x14ac:dyDescent="0.25">
      <c r="B297" s="469"/>
      <c r="C297" s="127" t="s">
        <v>289</v>
      </c>
      <c r="D297" s="60"/>
      <c r="E297" s="59"/>
      <c r="F297" s="61"/>
      <c r="G297" s="129">
        <f>+SUM(G288:G296)</f>
        <v>1807012</v>
      </c>
      <c r="H297" s="129">
        <f t="shared" ref="H297:AK297" si="6">+SUM(H288:H296)</f>
        <v>1807012</v>
      </c>
      <c r="I297" s="476">
        <f t="shared" si="6"/>
        <v>1807012</v>
      </c>
      <c r="J297" s="129">
        <f t="shared" si="6"/>
        <v>1807012</v>
      </c>
      <c r="K297" s="129">
        <f t="shared" si="6"/>
        <v>1807012</v>
      </c>
      <c r="L297" s="129">
        <f t="shared" si="6"/>
        <v>1807012</v>
      </c>
      <c r="M297" s="129">
        <f t="shared" si="6"/>
        <v>1807012</v>
      </c>
      <c r="N297" s="129">
        <f t="shared" si="6"/>
        <v>1807012</v>
      </c>
      <c r="O297" s="129">
        <f t="shared" si="6"/>
        <v>1807012</v>
      </c>
      <c r="P297" s="129">
        <f t="shared" si="6"/>
        <v>1807012</v>
      </c>
      <c r="Q297" s="129">
        <f t="shared" si="6"/>
        <v>1807012</v>
      </c>
      <c r="R297" s="129">
        <f t="shared" si="6"/>
        <v>1807012</v>
      </c>
      <c r="S297" s="129">
        <f t="shared" si="6"/>
        <v>1807012</v>
      </c>
      <c r="T297" s="129">
        <f t="shared" si="6"/>
        <v>1807012</v>
      </c>
      <c r="U297" s="129">
        <f t="shared" si="6"/>
        <v>1807012</v>
      </c>
      <c r="V297" s="129">
        <f t="shared" si="6"/>
        <v>1807012</v>
      </c>
      <c r="W297" s="129">
        <f t="shared" si="6"/>
        <v>1807012</v>
      </c>
      <c r="X297" s="129">
        <f t="shared" si="6"/>
        <v>1807012</v>
      </c>
      <c r="Y297" s="129">
        <f t="shared" si="6"/>
        <v>1807012</v>
      </c>
      <c r="Z297" s="129">
        <f t="shared" si="6"/>
        <v>1807012</v>
      </c>
      <c r="AA297" s="129">
        <f t="shared" si="6"/>
        <v>1807012</v>
      </c>
      <c r="AB297" s="129">
        <f t="shared" si="6"/>
        <v>1807012</v>
      </c>
      <c r="AC297" s="129">
        <f t="shared" si="6"/>
        <v>1807012</v>
      </c>
      <c r="AD297" s="129">
        <f t="shared" si="6"/>
        <v>1807012</v>
      </c>
      <c r="AE297" s="129">
        <f t="shared" si="6"/>
        <v>1807012</v>
      </c>
      <c r="AF297" s="129">
        <f t="shared" si="6"/>
        <v>1807012</v>
      </c>
      <c r="AG297" s="129">
        <f t="shared" si="6"/>
        <v>1807012</v>
      </c>
      <c r="AH297" s="129">
        <f t="shared" si="6"/>
        <v>1807012</v>
      </c>
      <c r="AI297" s="129">
        <f t="shared" si="6"/>
        <v>1807012</v>
      </c>
      <c r="AJ297" s="129">
        <f t="shared" si="6"/>
        <v>1807012</v>
      </c>
      <c r="AK297" s="129">
        <f t="shared" si="6"/>
        <v>1807012</v>
      </c>
    </row>
    <row r="298" spans="2:37" hidden="1" x14ac:dyDescent="0.25">
      <c r="B298" s="469"/>
      <c r="C298" s="126" t="s">
        <v>441</v>
      </c>
      <c r="D298" s="60"/>
      <c r="E298" s="59"/>
      <c r="F298" s="61"/>
      <c r="G298" s="129">
        <f>+SUMPRODUCT($F$288:$F$296,G288:G296)</f>
        <v>4760293899.9256382</v>
      </c>
      <c r="H298" s="129">
        <f>+SUMPRODUCT($F$288:$F$296,H288:H296)</f>
        <v>4760293899.9256382</v>
      </c>
      <c r="I298" s="476">
        <f t="shared" ref="I298:AK298" si="7">+SUMPRODUCT($F$288:$F$296,I288:I296)</f>
        <v>4760293899.9256382</v>
      </c>
      <c r="J298" s="129">
        <f t="shared" si="7"/>
        <v>4760293899.9256382</v>
      </c>
      <c r="K298" s="129">
        <f t="shared" si="7"/>
        <v>4760293899.9256382</v>
      </c>
      <c r="L298" s="129">
        <f t="shared" si="7"/>
        <v>4760293899.9256382</v>
      </c>
      <c r="M298" s="129">
        <f t="shared" si="7"/>
        <v>4760293899.9256382</v>
      </c>
      <c r="N298" s="129">
        <f t="shared" si="7"/>
        <v>4760293899.9256382</v>
      </c>
      <c r="O298" s="129">
        <f t="shared" si="7"/>
        <v>4760293899.9256382</v>
      </c>
      <c r="P298" s="129">
        <f t="shared" si="7"/>
        <v>4760293899.9256382</v>
      </c>
      <c r="Q298" s="129">
        <f t="shared" si="7"/>
        <v>4760293899.9256382</v>
      </c>
      <c r="R298" s="129">
        <f t="shared" si="7"/>
        <v>4760293899.9256382</v>
      </c>
      <c r="S298" s="129">
        <f t="shared" si="7"/>
        <v>4760293899.9256382</v>
      </c>
      <c r="T298" s="129">
        <f t="shared" si="7"/>
        <v>4760293899.9256382</v>
      </c>
      <c r="U298" s="129">
        <f t="shared" si="7"/>
        <v>4760293899.9256382</v>
      </c>
      <c r="V298" s="129">
        <f t="shared" si="7"/>
        <v>4760293899.9256382</v>
      </c>
      <c r="W298" s="129">
        <f t="shared" si="7"/>
        <v>4760293899.9256382</v>
      </c>
      <c r="X298" s="129">
        <f t="shared" si="7"/>
        <v>4760293899.9256382</v>
      </c>
      <c r="Y298" s="129">
        <f t="shared" si="7"/>
        <v>4760293899.9256382</v>
      </c>
      <c r="Z298" s="129">
        <f t="shared" si="7"/>
        <v>4760293899.9256382</v>
      </c>
      <c r="AA298" s="129">
        <f t="shared" si="7"/>
        <v>4760293899.9256382</v>
      </c>
      <c r="AB298" s="129">
        <f t="shared" si="7"/>
        <v>4760293899.9256382</v>
      </c>
      <c r="AC298" s="129">
        <f t="shared" si="7"/>
        <v>4760293899.9256382</v>
      </c>
      <c r="AD298" s="129">
        <f t="shared" si="7"/>
        <v>4760293899.9256382</v>
      </c>
      <c r="AE298" s="129">
        <f t="shared" si="7"/>
        <v>4760293899.9256382</v>
      </c>
      <c r="AF298" s="129">
        <f t="shared" si="7"/>
        <v>4760293899.9256382</v>
      </c>
      <c r="AG298" s="129">
        <f t="shared" si="7"/>
        <v>4760293899.9256382</v>
      </c>
      <c r="AH298" s="129">
        <f t="shared" si="7"/>
        <v>4760293899.9256382</v>
      </c>
      <c r="AI298" s="129">
        <f t="shared" si="7"/>
        <v>4760293899.9256382</v>
      </c>
      <c r="AJ298" s="129">
        <f t="shared" si="7"/>
        <v>4760293899.9256382</v>
      </c>
      <c r="AK298" s="129">
        <f t="shared" si="7"/>
        <v>4760293899.9256382</v>
      </c>
    </row>
    <row r="299" spans="2:37" hidden="1" x14ac:dyDescent="0.25">
      <c r="B299" s="469"/>
      <c r="C299" s="126" t="s">
        <v>714</v>
      </c>
      <c r="D299" s="60"/>
      <c r="E299" s="59"/>
      <c r="F299" s="61"/>
      <c r="G299" s="129"/>
      <c r="H299" s="61">
        <f>+PMT(DRIVERS!$C$25,DATOS!$B$10,-H298)</f>
        <v>569160236.4426446</v>
      </c>
      <c r="I299" s="475">
        <f>+PMT(DRIVERS!$C$25,DATOS!$B$10,-I298)</f>
        <v>569160236.4426446</v>
      </c>
      <c r="J299" s="61">
        <f>+PMT(DRIVERS!$C$25,DATOS!$B$10,-J298)</f>
        <v>569160236.4426446</v>
      </c>
      <c r="K299" s="61">
        <f>+PMT(DRIVERS!$C$25,DATOS!$B$10,-K298)</f>
        <v>569160236.4426446</v>
      </c>
      <c r="L299" s="61">
        <f>+PMT(DRIVERS!$C$25,DATOS!$B$10,-L298)</f>
        <v>569160236.4426446</v>
      </c>
      <c r="M299" s="61">
        <f>+PMT(DRIVERS!$C$25,DATOS!$B$10,-M298)</f>
        <v>569160236.4426446</v>
      </c>
      <c r="N299" s="61">
        <f>+PMT(DRIVERS!$C$25,DATOS!$B$10,-N298)</f>
        <v>569160236.4426446</v>
      </c>
      <c r="O299" s="61">
        <f>+PMT(DRIVERS!$C$25,DATOS!$B$10,-O298)</f>
        <v>569160236.4426446</v>
      </c>
      <c r="P299" s="61">
        <f>+PMT(DRIVERS!$C$25,DATOS!$B$10,-P298)</f>
        <v>569160236.4426446</v>
      </c>
      <c r="Q299" s="61">
        <f>+PMT(DRIVERS!$C$25,DATOS!$B$10,-Q298)</f>
        <v>569160236.4426446</v>
      </c>
      <c r="R299" s="61">
        <f>+PMT(DRIVERS!$C$25,DATOS!$B$10,-R298)</f>
        <v>569160236.4426446</v>
      </c>
      <c r="S299" s="61">
        <f>+PMT(DRIVERS!$C$25,DATOS!$B$10,-S298)</f>
        <v>569160236.4426446</v>
      </c>
      <c r="T299" s="61">
        <f>+PMT(DRIVERS!$C$25,DATOS!$B$10,-T298)</f>
        <v>569160236.4426446</v>
      </c>
      <c r="U299" s="61">
        <f>+PMT(DRIVERS!$C$25,DATOS!$B$10,-U298)</f>
        <v>569160236.4426446</v>
      </c>
      <c r="V299" s="61">
        <f>+PMT(DRIVERS!$C$25,DATOS!$B$10,-V298)</f>
        <v>569160236.4426446</v>
      </c>
      <c r="W299" s="61">
        <f>+PMT(DRIVERS!$C$25,DATOS!$B$10,-W298)</f>
        <v>569160236.4426446</v>
      </c>
      <c r="X299" s="61">
        <f>+PMT(DRIVERS!$C$25,DATOS!$B$10,-X298)</f>
        <v>569160236.4426446</v>
      </c>
      <c r="Y299" s="61">
        <f>+PMT(DRIVERS!$C$25,DATOS!$B$10,-Y298)</f>
        <v>569160236.4426446</v>
      </c>
      <c r="Z299" s="61">
        <f>+PMT(DRIVERS!$C$25,DATOS!$B$10,-Z298)</f>
        <v>569160236.4426446</v>
      </c>
      <c r="AA299" s="61">
        <f>+PMT(DRIVERS!$C$25,DATOS!$B$10,-AA298)</f>
        <v>569160236.4426446</v>
      </c>
      <c r="AB299" s="61">
        <f>+PMT(DRIVERS!$C$25,DATOS!$B$10,-AB298)</f>
        <v>569160236.4426446</v>
      </c>
      <c r="AC299" s="61">
        <f>+PMT(DRIVERS!$C$25,DATOS!$B$10,-AC298)</f>
        <v>569160236.4426446</v>
      </c>
      <c r="AD299" s="61">
        <f>+PMT(DRIVERS!$C$25,DATOS!$B$10,-AD298)</f>
        <v>569160236.4426446</v>
      </c>
      <c r="AE299" s="61">
        <f>+PMT(DRIVERS!$C$25,DATOS!$B$10,-AE298)</f>
        <v>569160236.4426446</v>
      </c>
      <c r="AF299" s="61">
        <f>+PMT(DRIVERS!$C$25,DATOS!$B$10,-AF298)</f>
        <v>569160236.4426446</v>
      </c>
      <c r="AG299" s="61">
        <f>+PMT(DRIVERS!$C$25,DATOS!$B$10,-AG298)</f>
        <v>569160236.4426446</v>
      </c>
      <c r="AH299" s="61">
        <f>+PMT(DRIVERS!$C$25,DATOS!$B$10,-AH298)</f>
        <v>569160236.4426446</v>
      </c>
      <c r="AI299" s="61">
        <f>+PMT(DRIVERS!$C$25,DATOS!$B$10,-AI298)</f>
        <v>569160236.4426446</v>
      </c>
      <c r="AJ299" s="61">
        <f>+PMT(DRIVERS!$C$25,DATOS!$B$10,-AJ298)</f>
        <v>569160236.4426446</v>
      </c>
      <c r="AK299" s="61">
        <f>+PMT(DRIVERS!$C$25,DATOS!$B$10,-AK298)</f>
        <v>569160236.4426446</v>
      </c>
    </row>
    <row r="300" spans="2:37" hidden="1" x14ac:dyDescent="0.25">
      <c r="B300" s="469"/>
      <c r="C300" s="59"/>
      <c r="D300" s="60"/>
      <c r="E300" s="59"/>
      <c r="F300" s="61"/>
      <c r="G300" s="61"/>
      <c r="H300" s="61"/>
      <c r="I300" s="475"/>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row>
    <row r="301" spans="2:37" hidden="1" x14ac:dyDescent="0.25">
      <c r="B301" s="469"/>
      <c r="C301" s="59"/>
      <c r="D301" s="60"/>
      <c r="E301" s="59"/>
      <c r="F301" s="61"/>
      <c r="G301" s="61"/>
      <c r="H301" s="61"/>
      <c r="I301" s="475"/>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row>
    <row r="302" spans="2:37" hidden="1" x14ac:dyDescent="0.25">
      <c r="B302" s="469"/>
      <c r="C302" s="59"/>
      <c r="D302" s="60"/>
      <c r="E302" s="59"/>
      <c r="F302" s="61"/>
      <c r="G302" s="61"/>
      <c r="H302" s="61"/>
      <c r="I302" s="475"/>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row>
    <row r="303" spans="2:37" hidden="1" x14ac:dyDescent="0.25">
      <c r="B303" s="471"/>
      <c r="C303" s="130" t="str">
        <f>+Inventario!C303</f>
        <v>CAMARAS, CANALIZACIONES, DUCTOS</v>
      </c>
      <c r="D303" s="131"/>
      <c r="E303" s="58"/>
      <c r="F303" s="132"/>
      <c r="G303" s="132"/>
      <c r="H303" s="132"/>
      <c r="I303" s="474"/>
      <c r="J303" s="30"/>
      <c r="K303" s="30"/>
      <c r="L303" s="30"/>
      <c r="M303" s="132"/>
      <c r="N303" s="132"/>
      <c r="O303" s="132"/>
      <c r="P303" s="132"/>
      <c r="Q303" s="132"/>
      <c r="R303" s="132"/>
      <c r="S303" s="132"/>
      <c r="T303" s="132"/>
      <c r="U303" s="132"/>
      <c r="V303" s="132"/>
      <c r="W303" s="132"/>
      <c r="X303" s="132"/>
      <c r="Y303" s="132"/>
      <c r="Z303" s="132"/>
      <c r="AA303" s="132"/>
      <c r="AB303" s="132"/>
      <c r="AC303" s="132"/>
      <c r="AD303" s="132"/>
      <c r="AE303" s="132"/>
      <c r="AF303" s="132"/>
      <c r="AG303" s="132"/>
      <c r="AH303" s="132"/>
      <c r="AI303" s="132"/>
      <c r="AJ303" s="132"/>
      <c r="AK303" s="132"/>
    </row>
    <row r="304" spans="2:37" hidden="1" x14ac:dyDescent="0.25">
      <c r="B304" s="469" t="s">
        <v>686</v>
      </c>
      <c r="C304" s="62" t="str">
        <f>+VLOOKUP(B304,'resumen UCAP'!$A$5:$O$329,2,0)</f>
        <v>Camara empalme y paso</v>
      </c>
      <c r="D304" s="63"/>
      <c r="E304" s="63" t="str">
        <f>+VLOOKUP(B304,'resumen UCAP'!$A$5:$O$329,3,0)</f>
        <v>Un</v>
      </c>
      <c r="F304" s="64">
        <f>+VLOOKUP(B304,'resumen UCAP'!$A$5:$O$329,15,0)</f>
        <v>249012.1809798271</v>
      </c>
      <c r="G304" s="61">
        <v>3470</v>
      </c>
      <c r="H304" s="61">
        <f>+'Desmonte Infr. financiada'!H304+'Inversión 1 financiada'!H304+VÚ!H304+'Desmonte Infr. IAP'!H304+'TOTAL INVERSION IAP'!H304+'VÚ IAP'!H304+G304</f>
        <v>3470</v>
      </c>
      <c r="I304" s="475">
        <f>+'Desmonte Infr. financiada'!I304+'Inversión 1 financiada'!I304+VÚ!I304+'Desmonte Infr. IAP'!I304+'TOTAL INVERSION IAP'!I304+'VÚ IAP'!I304+H304</f>
        <v>3470</v>
      </c>
      <c r="J304" s="61">
        <f>+'Desmonte Infr. financiada'!J304+'Inversión 1 financiada'!J304+VÚ!J304+'Desmonte Infr. IAP'!J304+'TOTAL INVERSION IAP'!J304+'VÚ IAP'!J304+I304</f>
        <v>3470</v>
      </c>
      <c r="K304" s="61">
        <f>+'Desmonte Infr. financiada'!K304+'Inversión 1 financiada'!K304+VÚ!K304+'Desmonte Infr. IAP'!K304+'TOTAL INVERSION IAP'!K304+'VÚ IAP'!K304+J304</f>
        <v>3470</v>
      </c>
      <c r="L304" s="61">
        <f>+'Desmonte Infr. financiada'!L304+'Inversión 1 financiada'!L304+VÚ!L304+'Desmonte Infr. IAP'!L304+'TOTAL INVERSION IAP'!L304+'VÚ IAP'!L304+K304</f>
        <v>3470</v>
      </c>
      <c r="M304" s="61">
        <f>+'Desmonte Infr. financiada'!M304+'Inversión 1 financiada'!M304+VÚ!M304+'Desmonte Infr. IAP'!M304+'TOTAL INVERSION IAP'!M304+'VÚ IAP'!M304+L304</f>
        <v>3470</v>
      </c>
      <c r="N304" s="61">
        <f>+'Desmonte Infr. financiada'!N304+'Inversión 1 financiada'!N304+VÚ!N304+'Desmonte Infr. IAP'!N304+'TOTAL INVERSION IAP'!N304+'VÚ IAP'!N304+M304</f>
        <v>3470</v>
      </c>
      <c r="O304" s="61">
        <f>+'Desmonte Infr. financiada'!O304+'Inversión 1 financiada'!O304+VÚ!O304+'Desmonte Infr. IAP'!O304+'TOTAL INVERSION IAP'!O304+'VÚ IAP'!O304+N304</f>
        <v>3470</v>
      </c>
      <c r="P304" s="61">
        <f>+'Desmonte Infr. financiada'!P304+'Inversión 1 financiada'!P304+VÚ!P304+'Desmonte Infr. IAP'!P304+'TOTAL INVERSION IAP'!P304+'VÚ IAP'!P304+O304</f>
        <v>3470</v>
      </c>
      <c r="Q304" s="61">
        <f>+'Desmonte Infr. financiada'!Q304+'Inversión 1 financiada'!Q304+VÚ!Q304+'Desmonte Infr. IAP'!Q304+'TOTAL INVERSION IAP'!Q304+'VÚ IAP'!Q304+P304</f>
        <v>3470</v>
      </c>
      <c r="R304" s="61">
        <f>+'Desmonte Infr. financiada'!R304+'Inversión 1 financiada'!R304+VÚ!R304+'Desmonte Infr. IAP'!R304+'TOTAL INVERSION IAP'!R304+'VÚ IAP'!R304+Q304</f>
        <v>3470</v>
      </c>
      <c r="S304" s="61">
        <f>+'Desmonte Infr. financiada'!S304+'Inversión 1 financiada'!S304+VÚ!S304+'Desmonte Infr. IAP'!S304+'TOTAL INVERSION IAP'!S304+'VÚ IAP'!S304+R304</f>
        <v>3470</v>
      </c>
      <c r="T304" s="61">
        <f>+'Desmonte Infr. financiada'!T304+'Inversión 1 financiada'!T304+VÚ!T304+'Desmonte Infr. IAP'!T304+'TOTAL INVERSION IAP'!T304+'VÚ IAP'!T304+S304</f>
        <v>3470</v>
      </c>
      <c r="U304" s="61">
        <f>+'Desmonte Infr. financiada'!U304+'Inversión 1 financiada'!U304+VÚ!U304+'Desmonte Infr. IAP'!U304+'TOTAL INVERSION IAP'!U304+'VÚ IAP'!U304+T304</f>
        <v>3470</v>
      </c>
      <c r="V304" s="61">
        <f>+'Desmonte Infr. financiada'!V304+'Inversión 1 financiada'!V304+VÚ!V304+'Desmonte Infr. IAP'!V304+'TOTAL INVERSION IAP'!V304+'VÚ IAP'!V304+U304</f>
        <v>3470</v>
      </c>
      <c r="W304" s="61">
        <f>+'Desmonte Infr. financiada'!W304+'Inversión 1 financiada'!W304+VÚ!W304+'Desmonte Infr. IAP'!W304+'TOTAL INVERSION IAP'!W304+'VÚ IAP'!W304+V304</f>
        <v>3470</v>
      </c>
      <c r="X304" s="61">
        <f>+'Desmonte Infr. financiada'!X304+'Inversión 1 financiada'!X304+VÚ!X304+'Desmonte Infr. IAP'!X304+'TOTAL INVERSION IAP'!X304+'VÚ IAP'!X304+W304</f>
        <v>3470</v>
      </c>
      <c r="Y304" s="61">
        <f>+'Desmonte Infr. financiada'!Y304+'Inversión 1 financiada'!Y304+VÚ!Y304+'Desmonte Infr. IAP'!Y304+'TOTAL INVERSION IAP'!Y304+'VÚ IAP'!Y304+X304</f>
        <v>3470</v>
      </c>
      <c r="Z304" s="61">
        <f>+'Desmonte Infr. financiada'!Z304+'Inversión 1 financiada'!Z304+VÚ!Z304+'Desmonte Infr. IAP'!Z304+'TOTAL INVERSION IAP'!Z304+'VÚ IAP'!Z304+Y304</f>
        <v>3470</v>
      </c>
      <c r="AA304" s="61">
        <f>+'Desmonte Infr. financiada'!AA304+'Inversión 1 financiada'!AA304+VÚ!AA304+'Desmonte Infr. IAP'!AA304+'TOTAL INVERSION IAP'!AA304+'VÚ IAP'!AA304+Z304</f>
        <v>3470</v>
      </c>
      <c r="AB304" s="61">
        <f>+'Desmonte Infr. financiada'!AB304+'Inversión 1 financiada'!AB304+VÚ!AB304+'Desmonte Infr. IAP'!AB304+'TOTAL INVERSION IAP'!AB304+'VÚ IAP'!AB304+AA304</f>
        <v>3470</v>
      </c>
      <c r="AC304" s="61">
        <f>+'Desmonte Infr. financiada'!AC304+'Inversión 1 financiada'!AC304+VÚ!AC304+'Desmonte Infr. IAP'!AC304+'TOTAL INVERSION IAP'!AC304+'VÚ IAP'!AC304+AB304</f>
        <v>3470</v>
      </c>
      <c r="AD304" s="61">
        <f>+'Desmonte Infr. financiada'!AD304+'Inversión 1 financiada'!AD304+VÚ!AD304+'Desmonte Infr. IAP'!AD304+'TOTAL INVERSION IAP'!AD304+'VÚ IAP'!AD304+AC304</f>
        <v>3470</v>
      </c>
      <c r="AE304" s="61">
        <f>+'Desmonte Infr. financiada'!AE304+'Inversión 1 financiada'!AE304+VÚ!AE304+'Desmonte Infr. IAP'!AE304+'TOTAL INVERSION IAP'!AE304+'VÚ IAP'!AE304+AD304</f>
        <v>3470</v>
      </c>
      <c r="AF304" s="61">
        <f>+'Desmonte Infr. financiada'!AF304+'Inversión 1 financiada'!AF304+VÚ!AF304+'Desmonte Infr. IAP'!AF304+'TOTAL INVERSION IAP'!AF304+'VÚ IAP'!AF304+AE304</f>
        <v>3470</v>
      </c>
      <c r="AG304" s="61">
        <f>+'Desmonte Infr. financiada'!AG304+'Inversión 1 financiada'!AG304+VÚ!AG304+'Desmonte Infr. IAP'!AG304+'TOTAL INVERSION IAP'!AG304+'VÚ IAP'!AG304+AF304</f>
        <v>3470</v>
      </c>
      <c r="AH304" s="61">
        <f>+'Desmonte Infr. financiada'!AH304+'Inversión 1 financiada'!AH304+VÚ!AH304+'Desmonte Infr. IAP'!AH304+'TOTAL INVERSION IAP'!AH304+'VÚ IAP'!AH304+AG304</f>
        <v>3470</v>
      </c>
      <c r="AI304" s="61">
        <f>+'Desmonte Infr. financiada'!AI304+'Inversión 1 financiada'!AI304+VÚ!AI304+'Desmonte Infr. IAP'!AI304+'TOTAL INVERSION IAP'!AI304+'VÚ IAP'!AI304+AH304</f>
        <v>3470</v>
      </c>
      <c r="AJ304" s="61">
        <f>+'Desmonte Infr. financiada'!AJ304+'Inversión 1 financiada'!AJ304+VÚ!AJ304+'Desmonte Infr. IAP'!AJ304+'TOTAL INVERSION IAP'!AJ304+'VÚ IAP'!AJ304+AI304</f>
        <v>3470</v>
      </c>
      <c r="AK304" s="61">
        <f>+'Desmonte Infr. financiada'!AK304+'Inversión 1 financiada'!AK304+VÚ!AK304+'Desmonte Infr. IAP'!AK304+'TOTAL INVERSION IAP'!AK304+'VÚ IAP'!AK304+AJ304</f>
        <v>3470</v>
      </c>
    </row>
    <row r="305" spans="2:37" hidden="1" x14ac:dyDescent="0.25">
      <c r="B305" s="469" t="s">
        <v>687</v>
      </c>
      <c r="C305" s="62" t="str">
        <f>+VLOOKUP(B305,'resumen UCAP'!$A$5:$O$329,2,0)</f>
        <v>Camara transformador subterraneo</v>
      </c>
      <c r="D305" s="63"/>
      <c r="E305" s="63" t="str">
        <f>+VLOOKUP(B305,'resumen UCAP'!$A$5:$O$329,3,0)</f>
        <v>Un</v>
      </c>
      <c r="F305" s="64">
        <f>+VLOOKUP(B305,'resumen UCAP'!$A$5:$O$329,15,0)</f>
        <v>4000000</v>
      </c>
      <c r="G305" s="61">
        <v>54</v>
      </c>
      <c r="H305" s="61">
        <f>+'Desmonte Infr. financiada'!H305+'Inversión 1 financiada'!H305+VÚ!H305+'Desmonte Infr. IAP'!H305+'TOTAL INVERSION IAP'!H305+'VÚ IAP'!H305+G305</f>
        <v>54</v>
      </c>
      <c r="I305" s="475">
        <f>+'Desmonte Infr. financiada'!I305+'Inversión 1 financiada'!I305+VÚ!I305+'Desmonte Infr. IAP'!I305+'TOTAL INVERSION IAP'!I305+'VÚ IAP'!I305+H305</f>
        <v>54</v>
      </c>
      <c r="J305" s="61">
        <f>+'Desmonte Infr. financiada'!J305+'Inversión 1 financiada'!J305+VÚ!J305+'Desmonte Infr. IAP'!J305+'TOTAL INVERSION IAP'!J305+'VÚ IAP'!J305+I305</f>
        <v>54</v>
      </c>
      <c r="K305" s="61">
        <f>+'Desmonte Infr. financiada'!K305+'Inversión 1 financiada'!K305+VÚ!K305+'Desmonte Infr. IAP'!K305+'TOTAL INVERSION IAP'!K305+'VÚ IAP'!K305+J305</f>
        <v>54</v>
      </c>
      <c r="L305" s="61">
        <f>+'Desmonte Infr. financiada'!L305+'Inversión 1 financiada'!L305+VÚ!L305+'Desmonte Infr. IAP'!L305+'TOTAL INVERSION IAP'!L305+'VÚ IAP'!L305+K305</f>
        <v>54</v>
      </c>
      <c r="M305" s="61">
        <f>+'Desmonte Infr. financiada'!M305+'Inversión 1 financiada'!M305+VÚ!M305+'Desmonte Infr. IAP'!M305+'TOTAL INVERSION IAP'!M305+'VÚ IAP'!M305+L305</f>
        <v>54</v>
      </c>
      <c r="N305" s="61">
        <f>+'Desmonte Infr. financiada'!N305+'Inversión 1 financiada'!N305+VÚ!N305+'Desmonte Infr. IAP'!N305+'TOTAL INVERSION IAP'!N305+'VÚ IAP'!N305+M305</f>
        <v>54</v>
      </c>
      <c r="O305" s="61">
        <f>+'Desmonte Infr. financiada'!O305+'Inversión 1 financiada'!O305+VÚ!O305+'Desmonte Infr. IAP'!O305+'TOTAL INVERSION IAP'!O305+'VÚ IAP'!O305+N305</f>
        <v>54</v>
      </c>
      <c r="P305" s="61">
        <f>+'Desmonte Infr. financiada'!P305+'Inversión 1 financiada'!P305+VÚ!P305+'Desmonte Infr. IAP'!P305+'TOTAL INVERSION IAP'!P305+'VÚ IAP'!P305+O305</f>
        <v>54</v>
      </c>
      <c r="Q305" s="61">
        <f>+'Desmonte Infr. financiada'!Q305+'Inversión 1 financiada'!Q305+VÚ!Q305+'Desmonte Infr. IAP'!Q305+'TOTAL INVERSION IAP'!Q305+'VÚ IAP'!Q305+P305</f>
        <v>54</v>
      </c>
      <c r="R305" s="61">
        <f>+'Desmonte Infr. financiada'!R305+'Inversión 1 financiada'!R305+VÚ!R305+'Desmonte Infr. IAP'!R305+'TOTAL INVERSION IAP'!R305+'VÚ IAP'!R305+Q305</f>
        <v>54</v>
      </c>
      <c r="S305" s="61">
        <f>+'Desmonte Infr. financiada'!S305+'Inversión 1 financiada'!S305+VÚ!S305+'Desmonte Infr. IAP'!S305+'TOTAL INVERSION IAP'!S305+'VÚ IAP'!S305+R305</f>
        <v>54</v>
      </c>
      <c r="T305" s="61">
        <f>+'Desmonte Infr. financiada'!T305+'Inversión 1 financiada'!T305+VÚ!T305+'Desmonte Infr. IAP'!T305+'TOTAL INVERSION IAP'!T305+'VÚ IAP'!T305+S305</f>
        <v>54</v>
      </c>
      <c r="U305" s="61">
        <f>+'Desmonte Infr. financiada'!U305+'Inversión 1 financiada'!U305+VÚ!U305+'Desmonte Infr. IAP'!U305+'TOTAL INVERSION IAP'!U305+'VÚ IAP'!U305+T305</f>
        <v>54</v>
      </c>
      <c r="V305" s="61">
        <f>+'Desmonte Infr. financiada'!V305+'Inversión 1 financiada'!V305+VÚ!V305+'Desmonte Infr. IAP'!V305+'TOTAL INVERSION IAP'!V305+'VÚ IAP'!V305+U305</f>
        <v>54</v>
      </c>
      <c r="W305" s="61">
        <f>+'Desmonte Infr. financiada'!W305+'Inversión 1 financiada'!W305+VÚ!W305+'Desmonte Infr. IAP'!W305+'TOTAL INVERSION IAP'!W305+'VÚ IAP'!W305+V305</f>
        <v>54</v>
      </c>
      <c r="X305" s="61">
        <f>+'Desmonte Infr. financiada'!X305+'Inversión 1 financiada'!X305+VÚ!X305+'Desmonte Infr. IAP'!X305+'TOTAL INVERSION IAP'!X305+'VÚ IAP'!X305+W305</f>
        <v>54</v>
      </c>
      <c r="Y305" s="61">
        <f>+'Desmonte Infr. financiada'!Y305+'Inversión 1 financiada'!Y305+VÚ!Y305+'Desmonte Infr. IAP'!Y305+'TOTAL INVERSION IAP'!Y305+'VÚ IAP'!Y305+X305</f>
        <v>54</v>
      </c>
      <c r="Z305" s="61">
        <f>+'Desmonte Infr. financiada'!Z305+'Inversión 1 financiada'!Z305+VÚ!Z305+'Desmonte Infr. IAP'!Z305+'TOTAL INVERSION IAP'!Z305+'VÚ IAP'!Z305+Y305</f>
        <v>54</v>
      </c>
      <c r="AA305" s="61">
        <f>+'Desmonte Infr. financiada'!AA305+'Inversión 1 financiada'!AA305+VÚ!AA305+'Desmonte Infr. IAP'!AA305+'TOTAL INVERSION IAP'!AA305+'VÚ IAP'!AA305+Z305</f>
        <v>54</v>
      </c>
      <c r="AB305" s="61">
        <f>+'Desmonte Infr. financiada'!AB305+'Inversión 1 financiada'!AB305+VÚ!AB305+'Desmonte Infr. IAP'!AB305+'TOTAL INVERSION IAP'!AB305+'VÚ IAP'!AB305+AA305</f>
        <v>54</v>
      </c>
      <c r="AC305" s="61">
        <f>+'Desmonte Infr. financiada'!AC305+'Inversión 1 financiada'!AC305+VÚ!AC305+'Desmonte Infr. IAP'!AC305+'TOTAL INVERSION IAP'!AC305+'VÚ IAP'!AC305+AB305</f>
        <v>54</v>
      </c>
      <c r="AD305" s="61">
        <f>+'Desmonte Infr. financiada'!AD305+'Inversión 1 financiada'!AD305+VÚ!AD305+'Desmonte Infr. IAP'!AD305+'TOTAL INVERSION IAP'!AD305+'VÚ IAP'!AD305+AC305</f>
        <v>54</v>
      </c>
      <c r="AE305" s="61">
        <f>+'Desmonte Infr. financiada'!AE305+'Inversión 1 financiada'!AE305+VÚ!AE305+'Desmonte Infr. IAP'!AE305+'TOTAL INVERSION IAP'!AE305+'VÚ IAP'!AE305+AD305</f>
        <v>54</v>
      </c>
      <c r="AF305" s="61">
        <f>+'Desmonte Infr. financiada'!AF305+'Inversión 1 financiada'!AF305+VÚ!AF305+'Desmonte Infr. IAP'!AF305+'TOTAL INVERSION IAP'!AF305+'VÚ IAP'!AF305+AE305</f>
        <v>54</v>
      </c>
      <c r="AG305" s="61">
        <f>+'Desmonte Infr. financiada'!AG305+'Inversión 1 financiada'!AG305+VÚ!AG305+'Desmonte Infr. IAP'!AG305+'TOTAL INVERSION IAP'!AG305+'VÚ IAP'!AG305+AF305</f>
        <v>54</v>
      </c>
      <c r="AH305" s="61">
        <f>+'Desmonte Infr. financiada'!AH305+'Inversión 1 financiada'!AH305+VÚ!AH305+'Desmonte Infr. IAP'!AH305+'TOTAL INVERSION IAP'!AH305+'VÚ IAP'!AH305+AG305</f>
        <v>54</v>
      </c>
      <c r="AI305" s="61">
        <f>+'Desmonte Infr. financiada'!AI305+'Inversión 1 financiada'!AI305+VÚ!AI305+'Desmonte Infr. IAP'!AI305+'TOTAL INVERSION IAP'!AI305+'VÚ IAP'!AI305+AH305</f>
        <v>54</v>
      </c>
      <c r="AJ305" s="61">
        <f>+'Desmonte Infr. financiada'!AJ305+'Inversión 1 financiada'!AJ305+VÚ!AJ305+'Desmonte Infr. IAP'!AJ305+'TOTAL INVERSION IAP'!AJ305+'VÚ IAP'!AJ305+AI305</f>
        <v>54</v>
      </c>
      <c r="AK305" s="61">
        <f>+'Desmonte Infr. financiada'!AK305+'Inversión 1 financiada'!AK305+VÚ!AK305+'Desmonte Infr. IAP'!AK305+'TOTAL INVERSION IAP'!AK305+'VÚ IAP'!AK305+AJ305</f>
        <v>54</v>
      </c>
    </row>
    <row r="306" spans="2:37" hidden="1" x14ac:dyDescent="0.25">
      <c r="B306" s="469" t="s">
        <v>688</v>
      </c>
      <c r="C306" s="62" t="str">
        <f>+VLOOKUP(B306,'resumen UCAP'!$A$5:$O$329,2,0)</f>
        <v>Tuberia PVC 2 pulgadas</v>
      </c>
      <c r="D306" s="63"/>
      <c r="E306" s="63" t="str">
        <f>+VLOOKUP(B306,'resumen UCAP'!$A$5:$O$329,3,0)</f>
        <v>Mts</v>
      </c>
      <c r="F306" s="64">
        <f>+VLOOKUP(B306,'resumen UCAP'!$A$5:$O$329,15,0)</f>
        <v>8853.8385466794989</v>
      </c>
      <c r="G306" s="61">
        <v>66496</v>
      </c>
      <c r="H306" s="61">
        <f>+'Desmonte Infr. financiada'!H306+'Inversión 1 financiada'!H306+VÚ!H306+'Desmonte Infr. IAP'!H306+'TOTAL INVERSION IAP'!H306+'VÚ IAP'!H306+G306</f>
        <v>66496</v>
      </c>
      <c r="I306" s="475">
        <f>+'Desmonte Infr. financiada'!I306+'Inversión 1 financiada'!I306+VÚ!I306+'Desmonte Infr. IAP'!I306+'TOTAL INVERSION IAP'!I306+'VÚ IAP'!I306+H306</f>
        <v>66496</v>
      </c>
      <c r="J306" s="61">
        <f>+'Desmonte Infr. financiada'!J306+'Inversión 1 financiada'!J306+VÚ!J306+'Desmonte Infr. IAP'!J306+'TOTAL INVERSION IAP'!J306+'VÚ IAP'!J306+I306</f>
        <v>66496</v>
      </c>
      <c r="K306" s="61">
        <f>+'Desmonte Infr. financiada'!K306+'Inversión 1 financiada'!K306+VÚ!K306+'Desmonte Infr. IAP'!K306+'TOTAL INVERSION IAP'!K306+'VÚ IAP'!K306+J306</f>
        <v>66496</v>
      </c>
      <c r="L306" s="61">
        <f>+'Desmonte Infr. financiada'!L306+'Inversión 1 financiada'!L306+VÚ!L306+'Desmonte Infr. IAP'!L306+'TOTAL INVERSION IAP'!L306+'VÚ IAP'!L306+K306</f>
        <v>66496</v>
      </c>
      <c r="M306" s="61">
        <f>+'Desmonte Infr. financiada'!M306+'Inversión 1 financiada'!M306+VÚ!M306+'Desmonte Infr. IAP'!M306+'TOTAL INVERSION IAP'!M306+'VÚ IAP'!M306+L306</f>
        <v>66496</v>
      </c>
      <c r="N306" s="61">
        <f>+'Desmonte Infr. financiada'!N306+'Inversión 1 financiada'!N306+VÚ!N306+'Desmonte Infr. IAP'!N306+'TOTAL INVERSION IAP'!N306+'VÚ IAP'!N306+M306</f>
        <v>66496</v>
      </c>
      <c r="O306" s="61">
        <f>+'Desmonte Infr. financiada'!O306+'Inversión 1 financiada'!O306+VÚ!O306+'Desmonte Infr. IAP'!O306+'TOTAL INVERSION IAP'!O306+'VÚ IAP'!O306+N306</f>
        <v>66496</v>
      </c>
      <c r="P306" s="61">
        <f>+'Desmonte Infr. financiada'!P306+'Inversión 1 financiada'!P306+VÚ!P306+'Desmonte Infr. IAP'!P306+'TOTAL INVERSION IAP'!P306+'VÚ IAP'!P306+O306</f>
        <v>66496</v>
      </c>
      <c r="Q306" s="61">
        <f>+'Desmonte Infr. financiada'!Q306+'Inversión 1 financiada'!Q306+VÚ!Q306+'Desmonte Infr. IAP'!Q306+'TOTAL INVERSION IAP'!Q306+'VÚ IAP'!Q306+P306</f>
        <v>66496</v>
      </c>
      <c r="R306" s="61">
        <f>+'Desmonte Infr. financiada'!R306+'Inversión 1 financiada'!R306+VÚ!R306+'Desmonte Infr. IAP'!R306+'TOTAL INVERSION IAP'!R306+'VÚ IAP'!R306+Q306</f>
        <v>66496</v>
      </c>
      <c r="S306" s="61">
        <f>+'Desmonte Infr. financiada'!S306+'Inversión 1 financiada'!S306+VÚ!S306+'Desmonte Infr. IAP'!S306+'TOTAL INVERSION IAP'!S306+'VÚ IAP'!S306+R306</f>
        <v>66496</v>
      </c>
      <c r="T306" s="61">
        <f>+'Desmonte Infr. financiada'!T306+'Inversión 1 financiada'!T306+VÚ!T306+'Desmonte Infr. IAP'!T306+'TOTAL INVERSION IAP'!T306+'VÚ IAP'!T306+S306</f>
        <v>66496</v>
      </c>
      <c r="U306" s="61">
        <f>+'Desmonte Infr. financiada'!U306+'Inversión 1 financiada'!U306+VÚ!U306+'Desmonte Infr. IAP'!U306+'TOTAL INVERSION IAP'!U306+'VÚ IAP'!U306+T306</f>
        <v>66496</v>
      </c>
      <c r="V306" s="61">
        <f>+'Desmonte Infr. financiada'!V306+'Inversión 1 financiada'!V306+VÚ!V306+'Desmonte Infr. IAP'!V306+'TOTAL INVERSION IAP'!V306+'VÚ IAP'!V306+U306</f>
        <v>66496</v>
      </c>
      <c r="W306" s="61">
        <f>+'Desmonte Infr. financiada'!W306+'Inversión 1 financiada'!W306+VÚ!W306+'Desmonte Infr. IAP'!W306+'TOTAL INVERSION IAP'!W306+'VÚ IAP'!W306+V306</f>
        <v>66496</v>
      </c>
      <c r="X306" s="61">
        <f>+'Desmonte Infr. financiada'!X306+'Inversión 1 financiada'!X306+VÚ!X306+'Desmonte Infr. IAP'!X306+'TOTAL INVERSION IAP'!X306+'VÚ IAP'!X306+W306</f>
        <v>66496</v>
      </c>
      <c r="Y306" s="61">
        <f>+'Desmonte Infr. financiada'!Y306+'Inversión 1 financiada'!Y306+VÚ!Y306+'Desmonte Infr. IAP'!Y306+'TOTAL INVERSION IAP'!Y306+'VÚ IAP'!Y306+X306</f>
        <v>66496</v>
      </c>
      <c r="Z306" s="61">
        <f>+'Desmonte Infr. financiada'!Z306+'Inversión 1 financiada'!Z306+VÚ!Z306+'Desmonte Infr. IAP'!Z306+'TOTAL INVERSION IAP'!Z306+'VÚ IAP'!Z306+Y306</f>
        <v>66496</v>
      </c>
      <c r="AA306" s="61">
        <f>+'Desmonte Infr. financiada'!AA306+'Inversión 1 financiada'!AA306+VÚ!AA306+'Desmonte Infr. IAP'!AA306+'TOTAL INVERSION IAP'!AA306+'VÚ IAP'!AA306+Z306</f>
        <v>66496</v>
      </c>
      <c r="AB306" s="61">
        <f>+'Desmonte Infr. financiada'!AB306+'Inversión 1 financiada'!AB306+VÚ!AB306+'Desmonte Infr. IAP'!AB306+'TOTAL INVERSION IAP'!AB306+'VÚ IAP'!AB306+AA306</f>
        <v>66496</v>
      </c>
      <c r="AC306" s="61">
        <f>+'Desmonte Infr. financiada'!AC306+'Inversión 1 financiada'!AC306+VÚ!AC306+'Desmonte Infr. IAP'!AC306+'TOTAL INVERSION IAP'!AC306+'VÚ IAP'!AC306+AB306</f>
        <v>66496</v>
      </c>
      <c r="AD306" s="61">
        <f>+'Desmonte Infr. financiada'!AD306+'Inversión 1 financiada'!AD306+VÚ!AD306+'Desmonte Infr. IAP'!AD306+'TOTAL INVERSION IAP'!AD306+'VÚ IAP'!AD306+AC306</f>
        <v>66496</v>
      </c>
      <c r="AE306" s="61">
        <f>+'Desmonte Infr. financiada'!AE306+'Inversión 1 financiada'!AE306+VÚ!AE306+'Desmonte Infr. IAP'!AE306+'TOTAL INVERSION IAP'!AE306+'VÚ IAP'!AE306+AD306</f>
        <v>66496</v>
      </c>
      <c r="AF306" s="61">
        <f>+'Desmonte Infr. financiada'!AF306+'Inversión 1 financiada'!AF306+VÚ!AF306+'Desmonte Infr. IAP'!AF306+'TOTAL INVERSION IAP'!AF306+'VÚ IAP'!AF306+AE306</f>
        <v>66496</v>
      </c>
      <c r="AG306" s="61">
        <f>+'Desmonte Infr. financiada'!AG306+'Inversión 1 financiada'!AG306+VÚ!AG306+'Desmonte Infr. IAP'!AG306+'TOTAL INVERSION IAP'!AG306+'VÚ IAP'!AG306+AF306</f>
        <v>66496</v>
      </c>
      <c r="AH306" s="61">
        <f>+'Desmonte Infr. financiada'!AH306+'Inversión 1 financiada'!AH306+VÚ!AH306+'Desmonte Infr. IAP'!AH306+'TOTAL INVERSION IAP'!AH306+'VÚ IAP'!AH306+AG306</f>
        <v>66496</v>
      </c>
      <c r="AI306" s="61">
        <f>+'Desmonte Infr. financiada'!AI306+'Inversión 1 financiada'!AI306+VÚ!AI306+'Desmonte Infr. IAP'!AI306+'TOTAL INVERSION IAP'!AI306+'VÚ IAP'!AI306+AH306</f>
        <v>66496</v>
      </c>
      <c r="AJ306" s="61">
        <f>+'Desmonte Infr. financiada'!AJ306+'Inversión 1 financiada'!AJ306+VÚ!AJ306+'Desmonte Infr. IAP'!AJ306+'TOTAL INVERSION IAP'!AJ306+'VÚ IAP'!AJ306+AI306</f>
        <v>66496</v>
      </c>
      <c r="AK306" s="61">
        <f>+'Desmonte Infr. financiada'!AK306+'Inversión 1 financiada'!AK306+VÚ!AK306+'Desmonte Infr. IAP'!AK306+'TOTAL INVERSION IAP'!AK306+'VÚ IAP'!AK306+AJ306</f>
        <v>66496</v>
      </c>
    </row>
    <row r="307" spans="2:37" hidden="1" x14ac:dyDescent="0.25">
      <c r="B307" s="469"/>
      <c r="C307" s="127" t="s">
        <v>289</v>
      </c>
      <c r="D307" s="60"/>
      <c r="E307" s="59"/>
      <c r="F307" s="61"/>
      <c r="G307" s="129">
        <f>+SUM(G304:G306)</f>
        <v>70020</v>
      </c>
      <c r="H307" s="129">
        <f t="shared" ref="H307:AK307" si="8">+SUM(H304:H306)</f>
        <v>70020</v>
      </c>
      <c r="I307" s="476">
        <f t="shared" si="8"/>
        <v>70020</v>
      </c>
      <c r="J307" s="129">
        <f t="shared" si="8"/>
        <v>70020</v>
      </c>
      <c r="K307" s="129">
        <f t="shared" si="8"/>
        <v>70020</v>
      </c>
      <c r="L307" s="129">
        <f t="shared" si="8"/>
        <v>70020</v>
      </c>
      <c r="M307" s="129">
        <f t="shared" si="8"/>
        <v>70020</v>
      </c>
      <c r="N307" s="129">
        <f t="shared" si="8"/>
        <v>70020</v>
      </c>
      <c r="O307" s="129">
        <f t="shared" si="8"/>
        <v>70020</v>
      </c>
      <c r="P307" s="129">
        <f t="shared" si="8"/>
        <v>70020</v>
      </c>
      <c r="Q307" s="129">
        <f t="shared" si="8"/>
        <v>70020</v>
      </c>
      <c r="R307" s="129">
        <f t="shared" si="8"/>
        <v>70020</v>
      </c>
      <c r="S307" s="129">
        <f t="shared" si="8"/>
        <v>70020</v>
      </c>
      <c r="T307" s="129">
        <f t="shared" si="8"/>
        <v>70020</v>
      </c>
      <c r="U307" s="129">
        <f t="shared" si="8"/>
        <v>70020</v>
      </c>
      <c r="V307" s="129">
        <f t="shared" si="8"/>
        <v>70020</v>
      </c>
      <c r="W307" s="129">
        <f t="shared" si="8"/>
        <v>70020</v>
      </c>
      <c r="X307" s="129">
        <f t="shared" si="8"/>
        <v>70020</v>
      </c>
      <c r="Y307" s="129">
        <f t="shared" si="8"/>
        <v>70020</v>
      </c>
      <c r="Z307" s="129">
        <f t="shared" si="8"/>
        <v>70020</v>
      </c>
      <c r="AA307" s="129">
        <f t="shared" si="8"/>
        <v>70020</v>
      </c>
      <c r="AB307" s="129">
        <f t="shared" si="8"/>
        <v>70020</v>
      </c>
      <c r="AC307" s="129">
        <f t="shared" si="8"/>
        <v>70020</v>
      </c>
      <c r="AD307" s="129">
        <f t="shared" si="8"/>
        <v>70020</v>
      </c>
      <c r="AE307" s="129">
        <f t="shared" si="8"/>
        <v>70020</v>
      </c>
      <c r="AF307" s="129">
        <f t="shared" si="8"/>
        <v>70020</v>
      </c>
      <c r="AG307" s="129">
        <f t="shared" si="8"/>
        <v>70020</v>
      </c>
      <c r="AH307" s="129">
        <f t="shared" si="8"/>
        <v>70020</v>
      </c>
      <c r="AI307" s="129">
        <f t="shared" si="8"/>
        <v>70020</v>
      </c>
      <c r="AJ307" s="129">
        <f t="shared" si="8"/>
        <v>70020</v>
      </c>
      <c r="AK307" s="129">
        <f t="shared" si="8"/>
        <v>70020</v>
      </c>
    </row>
    <row r="308" spans="2:37" hidden="1" x14ac:dyDescent="0.25">
      <c r="B308" s="469"/>
      <c r="C308" s="126" t="s">
        <v>441</v>
      </c>
      <c r="D308" s="60"/>
      <c r="E308" s="59"/>
      <c r="F308" s="61"/>
      <c r="G308" s="129">
        <f>+SUMPRODUCT($F$304:$F$306,G304:G306)</f>
        <v>1668817116</v>
      </c>
      <c r="H308" s="129">
        <f t="shared" ref="H308:AK308" si="9">+SUMPRODUCT($F$304:$F$306,H304:H306)</f>
        <v>1668817116</v>
      </c>
      <c r="I308" s="476">
        <f t="shared" si="9"/>
        <v>1668817116</v>
      </c>
      <c r="J308" s="129">
        <f t="shared" si="9"/>
        <v>1668817116</v>
      </c>
      <c r="K308" s="129">
        <f t="shared" si="9"/>
        <v>1668817116</v>
      </c>
      <c r="L308" s="129">
        <f t="shared" si="9"/>
        <v>1668817116</v>
      </c>
      <c r="M308" s="129">
        <f t="shared" si="9"/>
        <v>1668817116</v>
      </c>
      <c r="N308" s="129">
        <f t="shared" si="9"/>
        <v>1668817116</v>
      </c>
      <c r="O308" s="129">
        <f t="shared" si="9"/>
        <v>1668817116</v>
      </c>
      <c r="P308" s="129">
        <f t="shared" si="9"/>
        <v>1668817116</v>
      </c>
      <c r="Q308" s="129">
        <f t="shared" si="9"/>
        <v>1668817116</v>
      </c>
      <c r="R308" s="129">
        <f t="shared" si="9"/>
        <v>1668817116</v>
      </c>
      <c r="S308" s="129">
        <f t="shared" si="9"/>
        <v>1668817116</v>
      </c>
      <c r="T308" s="129">
        <f t="shared" si="9"/>
        <v>1668817116</v>
      </c>
      <c r="U308" s="129">
        <f t="shared" si="9"/>
        <v>1668817116</v>
      </c>
      <c r="V308" s="129">
        <f t="shared" si="9"/>
        <v>1668817116</v>
      </c>
      <c r="W308" s="129">
        <f t="shared" si="9"/>
        <v>1668817116</v>
      </c>
      <c r="X308" s="129">
        <f t="shared" si="9"/>
        <v>1668817116</v>
      </c>
      <c r="Y308" s="129">
        <f t="shared" si="9"/>
        <v>1668817116</v>
      </c>
      <c r="Z308" s="129">
        <f t="shared" si="9"/>
        <v>1668817116</v>
      </c>
      <c r="AA308" s="129">
        <f t="shared" si="9"/>
        <v>1668817116</v>
      </c>
      <c r="AB308" s="129">
        <f t="shared" si="9"/>
        <v>1668817116</v>
      </c>
      <c r="AC308" s="129">
        <f t="shared" si="9"/>
        <v>1668817116</v>
      </c>
      <c r="AD308" s="129">
        <f t="shared" si="9"/>
        <v>1668817116</v>
      </c>
      <c r="AE308" s="129">
        <f t="shared" si="9"/>
        <v>1668817116</v>
      </c>
      <c r="AF308" s="129">
        <f t="shared" si="9"/>
        <v>1668817116</v>
      </c>
      <c r="AG308" s="129">
        <f t="shared" si="9"/>
        <v>1668817116</v>
      </c>
      <c r="AH308" s="129">
        <f t="shared" si="9"/>
        <v>1668817116</v>
      </c>
      <c r="AI308" s="129">
        <f t="shared" si="9"/>
        <v>1668817116</v>
      </c>
      <c r="AJ308" s="129">
        <f t="shared" si="9"/>
        <v>1668817116</v>
      </c>
      <c r="AK308" s="129">
        <f t="shared" si="9"/>
        <v>1668817116</v>
      </c>
    </row>
    <row r="309" spans="2:37" hidden="1" x14ac:dyDescent="0.25">
      <c r="B309" s="469"/>
      <c r="C309" s="126" t="s">
        <v>714</v>
      </c>
      <c r="D309" s="60"/>
      <c r="E309" s="59"/>
      <c r="F309" s="61"/>
      <c r="G309" s="129"/>
      <c r="H309" s="61">
        <f>+PMT(DRIVERS!$C$25,DATOS!$B$10,-H308)</f>
        <v>199530609.72494358</v>
      </c>
      <c r="I309" s="475">
        <f>+PMT(DRIVERS!$C$25,DATOS!$B$10,-I308)</f>
        <v>199530609.72494358</v>
      </c>
      <c r="J309" s="61">
        <f>+PMT(DRIVERS!$C$25,DATOS!$B$10,-J308)</f>
        <v>199530609.72494358</v>
      </c>
      <c r="K309" s="61">
        <f>+PMT(DRIVERS!$C$25,DATOS!$B$10,-K308)</f>
        <v>199530609.72494358</v>
      </c>
      <c r="L309" s="61">
        <f>+PMT(DRIVERS!$C$25,DATOS!$B$10,-L308)</f>
        <v>199530609.72494358</v>
      </c>
      <c r="M309" s="61">
        <f>+PMT(DRIVERS!$C$25,DATOS!$B$10,-M308)</f>
        <v>199530609.72494358</v>
      </c>
      <c r="N309" s="61">
        <f>+PMT(DRIVERS!$C$25,DATOS!$B$10,-N308)</f>
        <v>199530609.72494358</v>
      </c>
      <c r="O309" s="61">
        <f>+PMT(DRIVERS!$C$25,DATOS!$B$10,-O308)</f>
        <v>199530609.72494358</v>
      </c>
      <c r="P309" s="61">
        <f>+PMT(DRIVERS!$C$25,DATOS!$B$10,-P308)</f>
        <v>199530609.72494358</v>
      </c>
      <c r="Q309" s="61">
        <f>+PMT(DRIVERS!$C$25,DATOS!$B$10,-Q308)</f>
        <v>199530609.72494358</v>
      </c>
      <c r="R309" s="61">
        <f>+PMT(DRIVERS!$C$25,DATOS!$B$10,-R308)</f>
        <v>199530609.72494358</v>
      </c>
      <c r="S309" s="61">
        <f>+PMT(DRIVERS!$C$25,DATOS!$B$10,-S308)</f>
        <v>199530609.72494358</v>
      </c>
      <c r="T309" s="61">
        <f>+PMT(DRIVERS!$C$25,DATOS!$B$10,-T308)</f>
        <v>199530609.72494358</v>
      </c>
      <c r="U309" s="61">
        <f>+PMT(DRIVERS!$C$25,DATOS!$B$10,-U308)</f>
        <v>199530609.72494358</v>
      </c>
      <c r="V309" s="61">
        <f>+PMT(DRIVERS!$C$25,DATOS!$B$10,-V308)</f>
        <v>199530609.72494358</v>
      </c>
      <c r="W309" s="61">
        <f>+PMT(DRIVERS!$C$25,DATOS!$B$10,-W308)</f>
        <v>199530609.72494358</v>
      </c>
      <c r="X309" s="61">
        <f>+PMT(DRIVERS!$C$25,DATOS!$B$10,-X308)</f>
        <v>199530609.72494358</v>
      </c>
      <c r="Y309" s="61">
        <f>+PMT(DRIVERS!$C$25,DATOS!$B$10,-Y308)</f>
        <v>199530609.72494358</v>
      </c>
      <c r="Z309" s="61">
        <f>+PMT(DRIVERS!$C$25,DATOS!$B$10,-Z308)</f>
        <v>199530609.72494358</v>
      </c>
      <c r="AA309" s="61">
        <f>+PMT(DRIVERS!$C$25,DATOS!$B$10,-AA308)</f>
        <v>199530609.72494358</v>
      </c>
      <c r="AB309" s="61">
        <f>+PMT(DRIVERS!$C$25,DATOS!$B$10,-AB308)</f>
        <v>199530609.72494358</v>
      </c>
      <c r="AC309" s="61">
        <f>+PMT(DRIVERS!$C$25,DATOS!$B$10,-AC308)</f>
        <v>199530609.72494358</v>
      </c>
      <c r="AD309" s="61">
        <f>+PMT(DRIVERS!$C$25,DATOS!$B$10,-AD308)</f>
        <v>199530609.72494358</v>
      </c>
      <c r="AE309" s="61">
        <f>+PMT(DRIVERS!$C$25,DATOS!$B$10,-AE308)</f>
        <v>199530609.72494358</v>
      </c>
      <c r="AF309" s="61">
        <f>+PMT(DRIVERS!$C$25,DATOS!$B$10,-AF308)</f>
        <v>199530609.72494358</v>
      </c>
      <c r="AG309" s="61">
        <f>+PMT(DRIVERS!$C$25,DATOS!$B$10,-AG308)</f>
        <v>199530609.72494358</v>
      </c>
      <c r="AH309" s="61">
        <f>+PMT(DRIVERS!$C$25,DATOS!$B$10,-AH308)</f>
        <v>199530609.72494358</v>
      </c>
      <c r="AI309" s="61">
        <f>+PMT(DRIVERS!$C$25,DATOS!$B$10,-AI308)</f>
        <v>199530609.72494358</v>
      </c>
      <c r="AJ309" s="61">
        <f>+PMT(DRIVERS!$C$25,DATOS!$B$10,-AJ308)</f>
        <v>199530609.72494358</v>
      </c>
      <c r="AK309" s="61">
        <f>+PMT(DRIVERS!$C$25,DATOS!$B$10,-AK308)</f>
        <v>199530609.72494358</v>
      </c>
    </row>
    <row r="310" spans="2:37" hidden="1" x14ac:dyDescent="0.25">
      <c r="B310" s="469"/>
      <c r="C310" s="59"/>
      <c r="D310" s="60"/>
      <c r="E310" s="59"/>
      <c r="F310" s="61"/>
      <c r="G310" s="61"/>
      <c r="H310" s="61"/>
      <c r="I310" s="475"/>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row>
    <row r="311" spans="2:37" hidden="1" x14ac:dyDescent="0.25">
      <c r="B311" s="469"/>
      <c r="C311" s="59"/>
      <c r="D311" s="60"/>
      <c r="E311" s="59"/>
      <c r="F311" s="61"/>
      <c r="G311" s="61"/>
      <c r="H311" s="61"/>
      <c r="I311" s="475"/>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row>
    <row r="312" spans="2:37" hidden="1" x14ac:dyDescent="0.25">
      <c r="B312" s="469"/>
      <c r="C312" s="59"/>
      <c r="D312" s="60"/>
      <c r="E312" s="59"/>
      <c r="F312" s="61"/>
      <c r="G312" s="61"/>
      <c r="H312" s="61"/>
      <c r="I312" s="475"/>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row>
    <row r="313" spans="2:37" hidden="1" x14ac:dyDescent="0.25">
      <c r="B313" s="471"/>
      <c r="C313" s="130" t="str">
        <f>+Inventario!C313</f>
        <v>TRANSFORMADORES, ELEMENTOS SUBESTACIONES</v>
      </c>
      <c r="D313" s="131"/>
      <c r="E313" s="58"/>
      <c r="F313" s="132"/>
      <c r="G313" s="132"/>
      <c r="H313" s="132"/>
      <c r="I313" s="474"/>
      <c r="J313" s="30"/>
      <c r="K313" s="30"/>
      <c r="L313" s="30"/>
      <c r="M313" s="132"/>
      <c r="N313" s="132"/>
      <c r="O313" s="132"/>
      <c r="P313" s="132"/>
      <c r="Q313" s="132"/>
      <c r="R313" s="132"/>
      <c r="S313" s="132"/>
      <c r="T313" s="132"/>
      <c r="U313" s="132"/>
      <c r="V313" s="132"/>
      <c r="W313" s="132"/>
      <c r="X313" s="132"/>
      <c r="Y313" s="132"/>
      <c r="Z313" s="132"/>
      <c r="AA313" s="132"/>
      <c r="AB313" s="132"/>
      <c r="AC313" s="132"/>
      <c r="AD313" s="132"/>
      <c r="AE313" s="132"/>
      <c r="AF313" s="132"/>
      <c r="AG313" s="132"/>
      <c r="AH313" s="132"/>
      <c r="AI313" s="132"/>
      <c r="AJ313" s="132"/>
      <c r="AK313" s="132"/>
    </row>
    <row r="314" spans="2:37" hidden="1" x14ac:dyDescent="0.25">
      <c r="B314" s="469" t="s">
        <v>689</v>
      </c>
      <c r="C314" s="62" t="str">
        <f>+VLOOKUP(B314,'resumen UCAP'!$A$5:$O$329,2,0)</f>
        <v>Transformador de 15 kVA 13.2 kV</v>
      </c>
      <c r="D314" s="63"/>
      <c r="E314" s="63" t="str">
        <f>+VLOOKUP(B314,'resumen UCAP'!$A$5:$O$329,3,0)</f>
        <v>Un</v>
      </c>
      <c r="F314" s="64">
        <f>+VLOOKUP(B314,'resumen UCAP'!$A$5:$O$329,15,0)</f>
        <v>4141782.1650641025</v>
      </c>
      <c r="G314" s="61">
        <v>156</v>
      </c>
      <c r="H314" s="61">
        <f>+'Desmonte Infr. financiada'!H314+'Inversión 1 financiada'!H314+VÚ!H314+'Desmonte Infr. IAP'!H314+'TOTAL INVERSION IAP'!H314+'VÚ IAP'!H314+G314</f>
        <v>156</v>
      </c>
      <c r="I314" s="475">
        <f>+'Desmonte Infr. financiada'!I314+'Inversión 1 financiada'!I314+VÚ!I314+'Desmonte Infr. IAP'!I314+'TOTAL INVERSION IAP'!I314+'VÚ IAP'!I314+H314</f>
        <v>156</v>
      </c>
      <c r="J314" s="61">
        <f>+'Desmonte Infr. financiada'!J314+'Inversión 1 financiada'!J314+VÚ!J314+'Desmonte Infr. IAP'!J314+'TOTAL INVERSION IAP'!J314+'VÚ IAP'!J314+I314</f>
        <v>156</v>
      </c>
      <c r="K314" s="61">
        <f>+'Desmonte Infr. financiada'!K314+'Inversión 1 financiada'!K314+VÚ!K314+'Desmonte Infr. IAP'!K314+'TOTAL INVERSION IAP'!K314+'VÚ IAP'!K314+J314</f>
        <v>156</v>
      </c>
      <c r="L314" s="61">
        <f>+'Desmonte Infr. financiada'!L314+'Inversión 1 financiada'!L314+VÚ!L314+'Desmonte Infr. IAP'!L314+'TOTAL INVERSION IAP'!L314+'VÚ IAP'!L314+K314</f>
        <v>156</v>
      </c>
      <c r="M314" s="61">
        <f>+'Desmonte Infr. financiada'!M314+'Inversión 1 financiada'!M314+VÚ!M314+'Desmonte Infr. IAP'!M314+'TOTAL INVERSION IAP'!M314+'VÚ IAP'!M314+L314</f>
        <v>156</v>
      </c>
      <c r="N314" s="61">
        <f>+'Desmonte Infr. financiada'!N314+'Inversión 1 financiada'!N314+VÚ!N314+'Desmonte Infr. IAP'!N314+'TOTAL INVERSION IAP'!N314+'VÚ IAP'!N314+M314</f>
        <v>156</v>
      </c>
      <c r="O314" s="61">
        <f>+'Desmonte Infr. financiada'!O314+'Inversión 1 financiada'!O314+VÚ!O314+'Desmonte Infr. IAP'!O314+'TOTAL INVERSION IAP'!O314+'VÚ IAP'!O314+N314</f>
        <v>156</v>
      </c>
      <c r="P314" s="61">
        <f>+'Desmonte Infr. financiada'!P314+'Inversión 1 financiada'!P314+VÚ!P314+'Desmonte Infr. IAP'!P314+'TOTAL INVERSION IAP'!P314+'VÚ IAP'!P314+O314</f>
        <v>156</v>
      </c>
      <c r="Q314" s="61">
        <f>+'Desmonte Infr. financiada'!Q314+'Inversión 1 financiada'!Q314+VÚ!Q314+'Desmonte Infr. IAP'!Q314+'TOTAL INVERSION IAP'!Q314+'VÚ IAP'!Q314+P314</f>
        <v>156</v>
      </c>
      <c r="R314" s="61">
        <f>+'Desmonte Infr. financiada'!R314+'Inversión 1 financiada'!R314+VÚ!R314+'Desmonte Infr. IAP'!R314+'TOTAL INVERSION IAP'!R314+'VÚ IAP'!R314+Q314</f>
        <v>156</v>
      </c>
      <c r="S314" s="61">
        <f>+'Desmonte Infr. financiada'!S314+'Inversión 1 financiada'!S314+VÚ!S314+'Desmonte Infr. IAP'!S314+'TOTAL INVERSION IAP'!S314+'VÚ IAP'!S314+R314</f>
        <v>156</v>
      </c>
      <c r="T314" s="61">
        <f>+'Desmonte Infr. financiada'!T314+'Inversión 1 financiada'!T314+VÚ!T314+'Desmonte Infr. IAP'!T314+'TOTAL INVERSION IAP'!T314+'VÚ IAP'!T314+S314</f>
        <v>156</v>
      </c>
      <c r="U314" s="61">
        <f>+'Desmonte Infr. financiada'!U314+'Inversión 1 financiada'!U314+VÚ!U314+'Desmonte Infr. IAP'!U314+'TOTAL INVERSION IAP'!U314+'VÚ IAP'!U314+T314</f>
        <v>156</v>
      </c>
      <c r="V314" s="61">
        <f>+'Desmonte Infr. financiada'!V314+'Inversión 1 financiada'!V314+VÚ!V314+'Desmonte Infr. IAP'!V314+'TOTAL INVERSION IAP'!V314+'VÚ IAP'!V314+U314</f>
        <v>156</v>
      </c>
      <c r="W314" s="61">
        <f>+'Desmonte Infr. financiada'!W314+'Inversión 1 financiada'!W314+VÚ!W314+'Desmonte Infr. IAP'!W314+'TOTAL INVERSION IAP'!W314+'VÚ IAP'!W314+V314</f>
        <v>156</v>
      </c>
      <c r="X314" s="61">
        <f>+'Desmonte Infr. financiada'!X314+'Inversión 1 financiada'!X314+VÚ!X314+'Desmonte Infr. IAP'!X314+'TOTAL INVERSION IAP'!X314+'VÚ IAP'!X314+W314</f>
        <v>156</v>
      </c>
      <c r="Y314" s="61">
        <f>+'Desmonte Infr. financiada'!Y314+'Inversión 1 financiada'!Y314+VÚ!Y314+'Desmonte Infr. IAP'!Y314+'TOTAL INVERSION IAP'!Y314+'VÚ IAP'!Y314+X314</f>
        <v>156</v>
      </c>
      <c r="Z314" s="61">
        <f>+'Desmonte Infr. financiada'!Z314+'Inversión 1 financiada'!Z314+VÚ!Z314+'Desmonte Infr. IAP'!Z314+'TOTAL INVERSION IAP'!Z314+'VÚ IAP'!Z314+Y314</f>
        <v>156</v>
      </c>
      <c r="AA314" s="61">
        <f>+'Desmonte Infr. financiada'!AA314+'Inversión 1 financiada'!AA314+VÚ!AA314+'Desmonte Infr. IAP'!AA314+'TOTAL INVERSION IAP'!AA314+'VÚ IAP'!AA314+Z314</f>
        <v>156</v>
      </c>
      <c r="AB314" s="61">
        <f>+'Desmonte Infr. financiada'!AB314+'Inversión 1 financiada'!AB314+VÚ!AB314+'Desmonte Infr. IAP'!AB314+'TOTAL INVERSION IAP'!AB314+'VÚ IAP'!AB314+AA314</f>
        <v>156</v>
      </c>
      <c r="AC314" s="61">
        <f>+'Desmonte Infr. financiada'!AC314+'Inversión 1 financiada'!AC314+VÚ!AC314+'Desmonte Infr. IAP'!AC314+'TOTAL INVERSION IAP'!AC314+'VÚ IAP'!AC314+AB314</f>
        <v>156</v>
      </c>
      <c r="AD314" s="61">
        <f>+'Desmonte Infr. financiada'!AD314+'Inversión 1 financiada'!AD314+VÚ!AD314+'Desmonte Infr. IAP'!AD314+'TOTAL INVERSION IAP'!AD314+'VÚ IAP'!AD314+AC314</f>
        <v>156</v>
      </c>
      <c r="AE314" s="61">
        <f>+'Desmonte Infr. financiada'!AE314+'Inversión 1 financiada'!AE314+VÚ!AE314+'Desmonte Infr. IAP'!AE314+'TOTAL INVERSION IAP'!AE314+'VÚ IAP'!AE314+AD314</f>
        <v>156</v>
      </c>
      <c r="AF314" s="61">
        <f>+'Desmonte Infr. financiada'!AF314+'Inversión 1 financiada'!AF314+VÚ!AF314+'Desmonte Infr. IAP'!AF314+'TOTAL INVERSION IAP'!AF314+'VÚ IAP'!AF314+AE314</f>
        <v>156</v>
      </c>
      <c r="AG314" s="61">
        <f>+'Desmonte Infr. financiada'!AG314+'Inversión 1 financiada'!AG314+VÚ!AG314+'Desmonte Infr. IAP'!AG314+'TOTAL INVERSION IAP'!AG314+'VÚ IAP'!AG314+AF314</f>
        <v>156</v>
      </c>
      <c r="AH314" s="61">
        <f>+'Desmonte Infr. financiada'!AH314+'Inversión 1 financiada'!AH314+VÚ!AH314+'Desmonte Infr. IAP'!AH314+'TOTAL INVERSION IAP'!AH314+'VÚ IAP'!AH314+AG314</f>
        <v>156</v>
      </c>
      <c r="AI314" s="61">
        <f>+'Desmonte Infr. financiada'!AI314+'Inversión 1 financiada'!AI314+VÚ!AI314+'Desmonte Infr. IAP'!AI314+'TOTAL INVERSION IAP'!AI314+'VÚ IAP'!AI314+AH314</f>
        <v>156</v>
      </c>
      <c r="AJ314" s="61">
        <f>+'Desmonte Infr. financiada'!AJ314+'Inversión 1 financiada'!AJ314+VÚ!AJ314+'Desmonte Infr. IAP'!AJ314+'TOTAL INVERSION IAP'!AJ314+'VÚ IAP'!AJ314+AI314</f>
        <v>156</v>
      </c>
      <c r="AK314" s="61">
        <f>+'Desmonte Infr. financiada'!AK314+'Inversión 1 financiada'!AK314+VÚ!AK314+'Desmonte Infr. IAP'!AK314+'TOTAL INVERSION IAP'!AK314+'VÚ IAP'!AK314+AJ314</f>
        <v>156</v>
      </c>
    </row>
    <row r="315" spans="2:37" hidden="1" x14ac:dyDescent="0.25">
      <c r="B315" s="469" t="s">
        <v>690</v>
      </c>
      <c r="C315" s="62" t="str">
        <f>+VLOOKUP(B315,'resumen UCAP'!$A$5:$O$329,2,0)</f>
        <v>Transformador de 25 kVA 13.2 kV</v>
      </c>
      <c r="D315" s="63"/>
      <c r="E315" s="63" t="str">
        <f>+VLOOKUP(B315,'resumen UCAP'!$A$5:$O$329,3,0)</f>
        <v>Un</v>
      </c>
      <c r="F315" s="64">
        <f>+VLOOKUP(B315,'resumen UCAP'!$A$5:$O$329,15,0)</f>
        <v>4086571.25</v>
      </c>
      <c r="G315" s="61">
        <v>33</v>
      </c>
      <c r="H315" s="61">
        <f>+'Desmonte Infr. financiada'!H315+'Inversión 1 financiada'!H315+VÚ!H315+'Desmonte Infr. IAP'!H315+'TOTAL INVERSION IAP'!H315+'VÚ IAP'!H315+G315</f>
        <v>33</v>
      </c>
      <c r="I315" s="475">
        <f>+'Desmonte Infr. financiada'!I315+'Inversión 1 financiada'!I315+VÚ!I315+'Desmonte Infr. IAP'!I315+'TOTAL INVERSION IAP'!I315+'VÚ IAP'!I315+H315</f>
        <v>33</v>
      </c>
      <c r="J315" s="61">
        <f>+'Desmonte Infr. financiada'!J315+'Inversión 1 financiada'!J315+VÚ!J315+'Desmonte Infr. IAP'!J315+'TOTAL INVERSION IAP'!J315+'VÚ IAP'!J315+I315</f>
        <v>33</v>
      </c>
      <c r="K315" s="61">
        <f>+'Desmonte Infr. financiada'!K315+'Inversión 1 financiada'!K315+VÚ!K315+'Desmonte Infr. IAP'!K315+'TOTAL INVERSION IAP'!K315+'VÚ IAP'!K315+J315</f>
        <v>33</v>
      </c>
      <c r="L315" s="61">
        <f>+'Desmonte Infr. financiada'!L315+'Inversión 1 financiada'!L315+VÚ!L315+'Desmonte Infr. IAP'!L315+'TOTAL INVERSION IAP'!L315+'VÚ IAP'!L315+K315</f>
        <v>33</v>
      </c>
      <c r="M315" s="61">
        <f>+'Desmonte Infr. financiada'!M315+'Inversión 1 financiada'!M315+VÚ!M315+'Desmonte Infr. IAP'!M315+'TOTAL INVERSION IAP'!M315+'VÚ IAP'!M315+L315</f>
        <v>33</v>
      </c>
      <c r="N315" s="61">
        <f>+'Desmonte Infr. financiada'!N315+'Inversión 1 financiada'!N315+VÚ!N315+'Desmonte Infr. IAP'!N315+'TOTAL INVERSION IAP'!N315+'VÚ IAP'!N315+M315</f>
        <v>33</v>
      </c>
      <c r="O315" s="61">
        <f>+'Desmonte Infr. financiada'!O315+'Inversión 1 financiada'!O315+VÚ!O315+'Desmonte Infr. IAP'!O315+'TOTAL INVERSION IAP'!O315+'VÚ IAP'!O315+N315</f>
        <v>33</v>
      </c>
      <c r="P315" s="61">
        <f>+'Desmonte Infr. financiada'!P315+'Inversión 1 financiada'!P315+VÚ!P315+'Desmonte Infr. IAP'!P315+'TOTAL INVERSION IAP'!P315+'VÚ IAP'!P315+O315</f>
        <v>33</v>
      </c>
      <c r="Q315" s="61">
        <f>+'Desmonte Infr. financiada'!Q315+'Inversión 1 financiada'!Q315+VÚ!Q315+'Desmonte Infr. IAP'!Q315+'TOTAL INVERSION IAP'!Q315+'VÚ IAP'!Q315+P315</f>
        <v>33</v>
      </c>
      <c r="R315" s="61">
        <f>+'Desmonte Infr. financiada'!R315+'Inversión 1 financiada'!R315+VÚ!R315+'Desmonte Infr. IAP'!R315+'TOTAL INVERSION IAP'!R315+'VÚ IAP'!R315+Q315</f>
        <v>33</v>
      </c>
      <c r="S315" s="61">
        <f>+'Desmonte Infr. financiada'!S315+'Inversión 1 financiada'!S315+VÚ!S315+'Desmonte Infr. IAP'!S315+'TOTAL INVERSION IAP'!S315+'VÚ IAP'!S315+R315</f>
        <v>33</v>
      </c>
      <c r="T315" s="61">
        <f>+'Desmonte Infr. financiada'!T315+'Inversión 1 financiada'!T315+VÚ!T315+'Desmonte Infr. IAP'!T315+'TOTAL INVERSION IAP'!T315+'VÚ IAP'!T315+S315</f>
        <v>33</v>
      </c>
      <c r="U315" s="61">
        <f>+'Desmonte Infr. financiada'!U315+'Inversión 1 financiada'!U315+VÚ!U315+'Desmonte Infr. IAP'!U315+'TOTAL INVERSION IAP'!U315+'VÚ IAP'!U315+T315</f>
        <v>33</v>
      </c>
      <c r="V315" s="61">
        <f>+'Desmonte Infr. financiada'!V315+'Inversión 1 financiada'!V315+VÚ!V315+'Desmonte Infr. IAP'!V315+'TOTAL INVERSION IAP'!V315+'VÚ IAP'!V315+U315</f>
        <v>33</v>
      </c>
      <c r="W315" s="61">
        <f>+'Desmonte Infr. financiada'!W315+'Inversión 1 financiada'!W315+VÚ!W315+'Desmonte Infr. IAP'!W315+'TOTAL INVERSION IAP'!W315+'VÚ IAP'!W315+V315</f>
        <v>33</v>
      </c>
      <c r="X315" s="61">
        <f>+'Desmonte Infr. financiada'!X315+'Inversión 1 financiada'!X315+VÚ!X315+'Desmonte Infr. IAP'!X315+'TOTAL INVERSION IAP'!X315+'VÚ IAP'!X315+W315</f>
        <v>33</v>
      </c>
      <c r="Y315" s="61">
        <f>+'Desmonte Infr. financiada'!Y315+'Inversión 1 financiada'!Y315+VÚ!Y315+'Desmonte Infr. IAP'!Y315+'TOTAL INVERSION IAP'!Y315+'VÚ IAP'!Y315+X315</f>
        <v>33</v>
      </c>
      <c r="Z315" s="61">
        <f>+'Desmonte Infr. financiada'!Z315+'Inversión 1 financiada'!Z315+VÚ!Z315+'Desmonte Infr. IAP'!Z315+'TOTAL INVERSION IAP'!Z315+'VÚ IAP'!Z315+Y315</f>
        <v>33</v>
      </c>
      <c r="AA315" s="61">
        <f>+'Desmonte Infr. financiada'!AA315+'Inversión 1 financiada'!AA315+VÚ!AA315+'Desmonte Infr. IAP'!AA315+'TOTAL INVERSION IAP'!AA315+'VÚ IAP'!AA315+Z315</f>
        <v>33</v>
      </c>
      <c r="AB315" s="61">
        <f>+'Desmonte Infr. financiada'!AB315+'Inversión 1 financiada'!AB315+VÚ!AB315+'Desmonte Infr. IAP'!AB315+'TOTAL INVERSION IAP'!AB315+'VÚ IAP'!AB315+AA315</f>
        <v>33</v>
      </c>
      <c r="AC315" s="61">
        <f>+'Desmonte Infr. financiada'!AC315+'Inversión 1 financiada'!AC315+VÚ!AC315+'Desmonte Infr. IAP'!AC315+'TOTAL INVERSION IAP'!AC315+'VÚ IAP'!AC315+AB315</f>
        <v>33</v>
      </c>
      <c r="AD315" s="61">
        <f>+'Desmonte Infr. financiada'!AD315+'Inversión 1 financiada'!AD315+VÚ!AD315+'Desmonte Infr. IAP'!AD315+'TOTAL INVERSION IAP'!AD315+'VÚ IAP'!AD315+AC315</f>
        <v>33</v>
      </c>
      <c r="AE315" s="61">
        <f>+'Desmonte Infr. financiada'!AE315+'Inversión 1 financiada'!AE315+VÚ!AE315+'Desmonte Infr. IAP'!AE315+'TOTAL INVERSION IAP'!AE315+'VÚ IAP'!AE315+AD315</f>
        <v>33</v>
      </c>
      <c r="AF315" s="61">
        <f>+'Desmonte Infr. financiada'!AF315+'Inversión 1 financiada'!AF315+VÚ!AF315+'Desmonte Infr. IAP'!AF315+'TOTAL INVERSION IAP'!AF315+'VÚ IAP'!AF315+AE315</f>
        <v>33</v>
      </c>
      <c r="AG315" s="61">
        <f>+'Desmonte Infr. financiada'!AG315+'Inversión 1 financiada'!AG315+VÚ!AG315+'Desmonte Infr. IAP'!AG315+'TOTAL INVERSION IAP'!AG315+'VÚ IAP'!AG315+AF315</f>
        <v>33</v>
      </c>
      <c r="AH315" s="61">
        <f>+'Desmonte Infr. financiada'!AH315+'Inversión 1 financiada'!AH315+VÚ!AH315+'Desmonte Infr. IAP'!AH315+'TOTAL INVERSION IAP'!AH315+'VÚ IAP'!AH315+AG315</f>
        <v>33</v>
      </c>
      <c r="AI315" s="61">
        <f>+'Desmonte Infr. financiada'!AI315+'Inversión 1 financiada'!AI315+VÚ!AI315+'Desmonte Infr. IAP'!AI315+'TOTAL INVERSION IAP'!AI315+'VÚ IAP'!AI315+AH315</f>
        <v>33</v>
      </c>
      <c r="AJ315" s="61">
        <f>+'Desmonte Infr. financiada'!AJ315+'Inversión 1 financiada'!AJ315+VÚ!AJ315+'Desmonte Infr. IAP'!AJ315+'TOTAL INVERSION IAP'!AJ315+'VÚ IAP'!AJ315+AI315</f>
        <v>33</v>
      </c>
      <c r="AK315" s="61">
        <f>+'Desmonte Infr. financiada'!AK315+'Inversión 1 financiada'!AK315+VÚ!AK315+'Desmonte Infr. IAP'!AK315+'TOTAL INVERSION IAP'!AK315+'VÚ IAP'!AK315+AJ315</f>
        <v>33</v>
      </c>
    </row>
    <row r="316" spans="2:37" hidden="1" x14ac:dyDescent="0.25">
      <c r="B316" s="469" t="s">
        <v>691</v>
      </c>
      <c r="C316" s="62" t="str">
        <f>+VLOOKUP(B316,'resumen UCAP'!$A$5:$O$329,2,0)</f>
        <v>Transformador sumergible</v>
      </c>
      <c r="D316" s="63"/>
      <c r="E316" s="63" t="str">
        <f>+VLOOKUP(B316,'resumen UCAP'!$A$5:$O$329,3,0)</f>
        <v>Un</v>
      </c>
      <c r="F316" s="64">
        <f>+VLOOKUP(B316,'resumen UCAP'!$A$5:$O$329,15,0)</f>
        <v>4436571.25</v>
      </c>
      <c r="G316" s="61">
        <v>17</v>
      </c>
      <c r="H316" s="61">
        <f>+'Desmonte Infr. financiada'!H316+'Inversión 1 financiada'!H316+VÚ!H316+'Desmonte Infr. IAP'!H316+'TOTAL INVERSION IAP'!H316+'VÚ IAP'!H316+G316</f>
        <v>17</v>
      </c>
      <c r="I316" s="475">
        <f>+'Desmonte Infr. financiada'!I316+'Inversión 1 financiada'!I316+VÚ!I316+'Desmonte Infr. IAP'!I316+'TOTAL INVERSION IAP'!I316+'VÚ IAP'!I316+H316</f>
        <v>17</v>
      </c>
      <c r="J316" s="61">
        <f>+'Desmonte Infr. financiada'!J316+'Inversión 1 financiada'!J316+VÚ!J316+'Desmonte Infr. IAP'!J316+'TOTAL INVERSION IAP'!J316+'VÚ IAP'!J316+I316</f>
        <v>17</v>
      </c>
      <c r="K316" s="61">
        <f>+'Desmonte Infr. financiada'!K316+'Inversión 1 financiada'!K316+VÚ!K316+'Desmonte Infr. IAP'!K316+'TOTAL INVERSION IAP'!K316+'VÚ IAP'!K316+J316</f>
        <v>17</v>
      </c>
      <c r="L316" s="61">
        <f>+'Desmonte Infr. financiada'!L316+'Inversión 1 financiada'!L316+VÚ!L316+'Desmonte Infr. IAP'!L316+'TOTAL INVERSION IAP'!L316+'VÚ IAP'!L316+K316</f>
        <v>17</v>
      </c>
      <c r="M316" s="61">
        <f>+'Desmonte Infr. financiada'!M316+'Inversión 1 financiada'!M316+VÚ!M316+'Desmonte Infr. IAP'!M316+'TOTAL INVERSION IAP'!M316+'VÚ IAP'!M316+L316</f>
        <v>17</v>
      </c>
      <c r="N316" s="61">
        <f>+'Desmonte Infr. financiada'!N316+'Inversión 1 financiada'!N316+VÚ!N316+'Desmonte Infr. IAP'!N316+'TOTAL INVERSION IAP'!N316+'VÚ IAP'!N316+M316</f>
        <v>17</v>
      </c>
      <c r="O316" s="61">
        <f>+'Desmonte Infr. financiada'!O316+'Inversión 1 financiada'!O316+VÚ!O316+'Desmonte Infr. IAP'!O316+'TOTAL INVERSION IAP'!O316+'VÚ IAP'!O316+N316</f>
        <v>17</v>
      </c>
      <c r="P316" s="61">
        <f>+'Desmonte Infr. financiada'!P316+'Inversión 1 financiada'!P316+VÚ!P316+'Desmonte Infr. IAP'!P316+'TOTAL INVERSION IAP'!P316+'VÚ IAP'!P316+O316</f>
        <v>17</v>
      </c>
      <c r="Q316" s="61">
        <f>+'Desmonte Infr. financiada'!Q316+'Inversión 1 financiada'!Q316+VÚ!Q316+'Desmonte Infr. IAP'!Q316+'TOTAL INVERSION IAP'!Q316+'VÚ IAP'!Q316+P316</f>
        <v>17</v>
      </c>
      <c r="R316" s="61">
        <f>+'Desmonte Infr. financiada'!R316+'Inversión 1 financiada'!R316+VÚ!R316+'Desmonte Infr. IAP'!R316+'TOTAL INVERSION IAP'!R316+'VÚ IAP'!R316+Q316</f>
        <v>17</v>
      </c>
      <c r="S316" s="61">
        <f>+'Desmonte Infr. financiada'!S316+'Inversión 1 financiada'!S316+VÚ!S316+'Desmonte Infr. IAP'!S316+'TOTAL INVERSION IAP'!S316+'VÚ IAP'!S316+R316</f>
        <v>17</v>
      </c>
      <c r="T316" s="61">
        <f>+'Desmonte Infr. financiada'!T316+'Inversión 1 financiada'!T316+VÚ!T316+'Desmonte Infr. IAP'!T316+'TOTAL INVERSION IAP'!T316+'VÚ IAP'!T316+S316</f>
        <v>17</v>
      </c>
      <c r="U316" s="61">
        <f>+'Desmonte Infr. financiada'!U316+'Inversión 1 financiada'!U316+VÚ!U316+'Desmonte Infr. IAP'!U316+'TOTAL INVERSION IAP'!U316+'VÚ IAP'!U316+T316</f>
        <v>17</v>
      </c>
      <c r="V316" s="61">
        <f>+'Desmonte Infr. financiada'!V316+'Inversión 1 financiada'!V316+VÚ!V316+'Desmonte Infr. IAP'!V316+'TOTAL INVERSION IAP'!V316+'VÚ IAP'!V316+U316</f>
        <v>17</v>
      </c>
      <c r="W316" s="61">
        <f>+'Desmonte Infr. financiada'!W316+'Inversión 1 financiada'!W316+VÚ!W316+'Desmonte Infr. IAP'!W316+'TOTAL INVERSION IAP'!W316+'VÚ IAP'!W316+V316</f>
        <v>17</v>
      </c>
      <c r="X316" s="61">
        <f>+'Desmonte Infr. financiada'!X316+'Inversión 1 financiada'!X316+VÚ!X316+'Desmonte Infr. IAP'!X316+'TOTAL INVERSION IAP'!X316+'VÚ IAP'!X316+W316</f>
        <v>17</v>
      </c>
      <c r="Y316" s="61">
        <f>+'Desmonte Infr. financiada'!Y316+'Inversión 1 financiada'!Y316+VÚ!Y316+'Desmonte Infr. IAP'!Y316+'TOTAL INVERSION IAP'!Y316+'VÚ IAP'!Y316+X316</f>
        <v>17</v>
      </c>
      <c r="Z316" s="61">
        <f>+'Desmonte Infr. financiada'!Z316+'Inversión 1 financiada'!Z316+VÚ!Z316+'Desmonte Infr. IAP'!Z316+'TOTAL INVERSION IAP'!Z316+'VÚ IAP'!Z316+Y316</f>
        <v>17</v>
      </c>
      <c r="AA316" s="61">
        <f>+'Desmonte Infr. financiada'!AA316+'Inversión 1 financiada'!AA316+VÚ!AA316+'Desmonte Infr. IAP'!AA316+'TOTAL INVERSION IAP'!AA316+'VÚ IAP'!AA316+Z316</f>
        <v>17</v>
      </c>
      <c r="AB316" s="61">
        <f>+'Desmonte Infr. financiada'!AB316+'Inversión 1 financiada'!AB316+VÚ!AB316+'Desmonte Infr. IAP'!AB316+'TOTAL INVERSION IAP'!AB316+'VÚ IAP'!AB316+AA316</f>
        <v>17</v>
      </c>
      <c r="AC316" s="61">
        <f>+'Desmonte Infr. financiada'!AC316+'Inversión 1 financiada'!AC316+VÚ!AC316+'Desmonte Infr. IAP'!AC316+'TOTAL INVERSION IAP'!AC316+'VÚ IAP'!AC316+AB316</f>
        <v>17</v>
      </c>
      <c r="AD316" s="61">
        <f>+'Desmonte Infr. financiada'!AD316+'Inversión 1 financiada'!AD316+VÚ!AD316+'Desmonte Infr. IAP'!AD316+'TOTAL INVERSION IAP'!AD316+'VÚ IAP'!AD316+AC316</f>
        <v>17</v>
      </c>
      <c r="AE316" s="61">
        <f>+'Desmonte Infr. financiada'!AE316+'Inversión 1 financiada'!AE316+VÚ!AE316+'Desmonte Infr. IAP'!AE316+'TOTAL INVERSION IAP'!AE316+'VÚ IAP'!AE316+AD316</f>
        <v>17</v>
      </c>
      <c r="AF316" s="61">
        <f>+'Desmonte Infr. financiada'!AF316+'Inversión 1 financiada'!AF316+VÚ!AF316+'Desmonte Infr. IAP'!AF316+'TOTAL INVERSION IAP'!AF316+'VÚ IAP'!AF316+AE316</f>
        <v>17</v>
      </c>
      <c r="AG316" s="61">
        <f>+'Desmonte Infr. financiada'!AG316+'Inversión 1 financiada'!AG316+VÚ!AG316+'Desmonte Infr. IAP'!AG316+'TOTAL INVERSION IAP'!AG316+'VÚ IAP'!AG316+AF316</f>
        <v>17</v>
      </c>
      <c r="AH316" s="61">
        <f>+'Desmonte Infr. financiada'!AH316+'Inversión 1 financiada'!AH316+VÚ!AH316+'Desmonte Infr. IAP'!AH316+'TOTAL INVERSION IAP'!AH316+'VÚ IAP'!AH316+AG316</f>
        <v>17</v>
      </c>
      <c r="AI316" s="61">
        <f>+'Desmonte Infr. financiada'!AI316+'Inversión 1 financiada'!AI316+VÚ!AI316+'Desmonte Infr. IAP'!AI316+'TOTAL INVERSION IAP'!AI316+'VÚ IAP'!AI316+AH316</f>
        <v>17</v>
      </c>
      <c r="AJ316" s="61">
        <f>+'Desmonte Infr. financiada'!AJ316+'Inversión 1 financiada'!AJ316+VÚ!AJ316+'Desmonte Infr. IAP'!AJ316+'TOTAL INVERSION IAP'!AJ316+'VÚ IAP'!AJ316+AI316</f>
        <v>17</v>
      </c>
      <c r="AK316" s="61">
        <f>+'Desmonte Infr. financiada'!AK316+'Inversión 1 financiada'!AK316+VÚ!AK316+'Desmonte Infr. IAP'!AK316+'TOTAL INVERSION IAP'!AK316+'VÚ IAP'!AK316+AJ316</f>
        <v>17</v>
      </c>
    </row>
    <row r="317" spans="2:37" hidden="1" x14ac:dyDescent="0.25">
      <c r="B317" s="469" t="s">
        <v>692</v>
      </c>
      <c r="C317" s="62" t="str">
        <f>+VLOOKUP(B317,'resumen UCAP'!$A$5:$O$329,2,0)</f>
        <v>Pararrayos DPS</v>
      </c>
      <c r="D317" s="63"/>
      <c r="E317" s="63" t="str">
        <f>+VLOOKUP(B317,'resumen UCAP'!$A$5:$O$329,3,0)</f>
        <v>Un</v>
      </c>
      <c r="F317" s="64">
        <f>+VLOOKUP(B317,'resumen UCAP'!$A$5:$O$329,15,0)</f>
        <v>200000</v>
      </c>
      <c r="G317" s="61">
        <v>395</v>
      </c>
      <c r="H317" s="61">
        <f>+'Desmonte Infr. financiada'!H317+'Inversión 1 financiada'!H317+VÚ!H317+'Desmonte Infr. IAP'!H317+'TOTAL INVERSION IAP'!H317+'VÚ IAP'!H317+G317</f>
        <v>395</v>
      </c>
      <c r="I317" s="475">
        <f>+'Desmonte Infr. financiada'!I317+'Inversión 1 financiada'!I317+VÚ!I317+'Desmonte Infr. IAP'!I317+'TOTAL INVERSION IAP'!I317+'VÚ IAP'!I317+H317</f>
        <v>395</v>
      </c>
      <c r="J317" s="61">
        <f>+'Desmonte Infr. financiada'!J317+'Inversión 1 financiada'!J317+VÚ!J317+'Desmonte Infr. IAP'!J317+'TOTAL INVERSION IAP'!J317+'VÚ IAP'!J317+I317</f>
        <v>395</v>
      </c>
      <c r="K317" s="61">
        <f>+'Desmonte Infr. financiada'!K317+'Inversión 1 financiada'!K317+VÚ!K317+'Desmonte Infr. IAP'!K317+'TOTAL INVERSION IAP'!K317+'VÚ IAP'!K317+J317</f>
        <v>395</v>
      </c>
      <c r="L317" s="61">
        <f>+'Desmonte Infr. financiada'!L317+'Inversión 1 financiada'!L317+VÚ!L317+'Desmonte Infr. IAP'!L317+'TOTAL INVERSION IAP'!L317+'VÚ IAP'!L317+K317</f>
        <v>395</v>
      </c>
      <c r="M317" s="61">
        <f>+'Desmonte Infr. financiada'!M317+'Inversión 1 financiada'!M317+VÚ!M317+'Desmonte Infr. IAP'!M317+'TOTAL INVERSION IAP'!M317+'VÚ IAP'!M317+L317</f>
        <v>395</v>
      </c>
      <c r="N317" s="61">
        <f>+'Desmonte Infr. financiada'!N317+'Inversión 1 financiada'!N317+VÚ!N317+'Desmonte Infr. IAP'!N317+'TOTAL INVERSION IAP'!N317+'VÚ IAP'!N317+M317</f>
        <v>395</v>
      </c>
      <c r="O317" s="61">
        <f>+'Desmonte Infr. financiada'!O317+'Inversión 1 financiada'!O317+VÚ!O317+'Desmonte Infr. IAP'!O317+'TOTAL INVERSION IAP'!O317+'VÚ IAP'!O317+N317</f>
        <v>395</v>
      </c>
      <c r="P317" s="61">
        <f>+'Desmonte Infr. financiada'!P317+'Inversión 1 financiada'!P317+VÚ!P317+'Desmonte Infr. IAP'!P317+'TOTAL INVERSION IAP'!P317+'VÚ IAP'!P317+O317</f>
        <v>395</v>
      </c>
      <c r="Q317" s="61">
        <f>+'Desmonte Infr. financiada'!Q317+'Inversión 1 financiada'!Q317+VÚ!Q317+'Desmonte Infr. IAP'!Q317+'TOTAL INVERSION IAP'!Q317+'VÚ IAP'!Q317+P317</f>
        <v>395</v>
      </c>
      <c r="R317" s="61">
        <f>+'Desmonte Infr. financiada'!R317+'Inversión 1 financiada'!R317+VÚ!R317+'Desmonte Infr. IAP'!R317+'TOTAL INVERSION IAP'!R317+'VÚ IAP'!R317+Q317</f>
        <v>395</v>
      </c>
      <c r="S317" s="61">
        <f>+'Desmonte Infr. financiada'!S317+'Inversión 1 financiada'!S317+VÚ!S317+'Desmonte Infr. IAP'!S317+'TOTAL INVERSION IAP'!S317+'VÚ IAP'!S317+R317</f>
        <v>395</v>
      </c>
      <c r="T317" s="61">
        <f>+'Desmonte Infr. financiada'!T317+'Inversión 1 financiada'!T317+VÚ!T317+'Desmonte Infr. IAP'!T317+'TOTAL INVERSION IAP'!T317+'VÚ IAP'!T317+S317</f>
        <v>395</v>
      </c>
      <c r="U317" s="61">
        <f>+'Desmonte Infr. financiada'!U317+'Inversión 1 financiada'!U317+VÚ!U317+'Desmonte Infr. IAP'!U317+'TOTAL INVERSION IAP'!U317+'VÚ IAP'!U317+T317</f>
        <v>395</v>
      </c>
      <c r="V317" s="61">
        <f>+'Desmonte Infr. financiada'!V317+'Inversión 1 financiada'!V317+VÚ!V317+'Desmonte Infr. IAP'!V317+'TOTAL INVERSION IAP'!V317+'VÚ IAP'!V317+U317</f>
        <v>395</v>
      </c>
      <c r="W317" s="61">
        <f>+'Desmonte Infr. financiada'!W317+'Inversión 1 financiada'!W317+VÚ!W317+'Desmonte Infr. IAP'!W317+'TOTAL INVERSION IAP'!W317+'VÚ IAP'!W317+V317</f>
        <v>395</v>
      </c>
      <c r="X317" s="61">
        <f>+'Desmonte Infr. financiada'!X317+'Inversión 1 financiada'!X317+VÚ!X317+'Desmonte Infr. IAP'!X317+'TOTAL INVERSION IAP'!X317+'VÚ IAP'!X317+W317</f>
        <v>395</v>
      </c>
      <c r="Y317" s="61">
        <f>+'Desmonte Infr. financiada'!Y317+'Inversión 1 financiada'!Y317+VÚ!Y317+'Desmonte Infr. IAP'!Y317+'TOTAL INVERSION IAP'!Y317+'VÚ IAP'!Y317+X317</f>
        <v>395</v>
      </c>
      <c r="Z317" s="61">
        <f>+'Desmonte Infr. financiada'!Z317+'Inversión 1 financiada'!Z317+VÚ!Z317+'Desmonte Infr. IAP'!Z317+'TOTAL INVERSION IAP'!Z317+'VÚ IAP'!Z317+Y317</f>
        <v>395</v>
      </c>
      <c r="AA317" s="61">
        <f>+'Desmonte Infr. financiada'!AA317+'Inversión 1 financiada'!AA317+VÚ!AA317+'Desmonte Infr. IAP'!AA317+'TOTAL INVERSION IAP'!AA317+'VÚ IAP'!AA317+Z317</f>
        <v>395</v>
      </c>
      <c r="AB317" s="61">
        <f>+'Desmonte Infr. financiada'!AB317+'Inversión 1 financiada'!AB317+VÚ!AB317+'Desmonte Infr. IAP'!AB317+'TOTAL INVERSION IAP'!AB317+'VÚ IAP'!AB317+AA317</f>
        <v>395</v>
      </c>
      <c r="AC317" s="61">
        <f>+'Desmonte Infr. financiada'!AC317+'Inversión 1 financiada'!AC317+VÚ!AC317+'Desmonte Infr. IAP'!AC317+'TOTAL INVERSION IAP'!AC317+'VÚ IAP'!AC317+AB317</f>
        <v>395</v>
      </c>
      <c r="AD317" s="61">
        <f>+'Desmonte Infr. financiada'!AD317+'Inversión 1 financiada'!AD317+VÚ!AD317+'Desmonte Infr. IAP'!AD317+'TOTAL INVERSION IAP'!AD317+'VÚ IAP'!AD317+AC317</f>
        <v>395</v>
      </c>
      <c r="AE317" s="61">
        <f>+'Desmonte Infr. financiada'!AE317+'Inversión 1 financiada'!AE317+VÚ!AE317+'Desmonte Infr. IAP'!AE317+'TOTAL INVERSION IAP'!AE317+'VÚ IAP'!AE317+AD317</f>
        <v>395</v>
      </c>
      <c r="AF317" s="61">
        <f>+'Desmonte Infr. financiada'!AF317+'Inversión 1 financiada'!AF317+VÚ!AF317+'Desmonte Infr. IAP'!AF317+'TOTAL INVERSION IAP'!AF317+'VÚ IAP'!AF317+AE317</f>
        <v>395</v>
      </c>
      <c r="AG317" s="61">
        <f>+'Desmonte Infr. financiada'!AG317+'Inversión 1 financiada'!AG317+VÚ!AG317+'Desmonte Infr. IAP'!AG317+'TOTAL INVERSION IAP'!AG317+'VÚ IAP'!AG317+AF317</f>
        <v>395</v>
      </c>
      <c r="AH317" s="61">
        <f>+'Desmonte Infr. financiada'!AH317+'Inversión 1 financiada'!AH317+VÚ!AH317+'Desmonte Infr. IAP'!AH317+'TOTAL INVERSION IAP'!AH317+'VÚ IAP'!AH317+AG317</f>
        <v>395</v>
      </c>
      <c r="AI317" s="61">
        <f>+'Desmonte Infr. financiada'!AI317+'Inversión 1 financiada'!AI317+VÚ!AI317+'Desmonte Infr. IAP'!AI317+'TOTAL INVERSION IAP'!AI317+'VÚ IAP'!AI317+AH317</f>
        <v>395</v>
      </c>
      <c r="AJ317" s="61">
        <f>+'Desmonte Infr. financiada'!AJ317+'Inversión 1 financiada'!AJ317+VÚ!AJ317+'Desmonte Infr. IAP'!AJ317+'TOTAL INVERSION IAP'!AJ317+'VÚ IAP'!AJ317+AI317</f>
        <v>395</v>
      </c>
      <c r="AK317" s="61">
        <f>+'Desmonte Infr. financiada'!AK317+'Inversión 1 financiada'!AK317+VÚ!AK317+'Desmonte Infr. IAP'!AK317+'TOTAL INVERSION IAP'!AK317+'VÚ IAP'!AK317+AJ317</f>
        <v>395</v>
      </c>
    </row>
    <row r="318" spans="2:37" hidden="1" x14ac:dyDescent="0.25">
      <c r="B318" s="469" t="s">
        <v>693</v>
      </c>
      <c r="C318" s="62" t="str">
        <f>+VLOOKUP(B318,'resumen UCAP'!$A$5:$O$329,2,0)</f>
        <v>Corta circuito</v>
      </c>
      <c r="D318" s="63"/>
      <c r="E318" s="63" t="str">
        <f>+VLOOKUP(B318,'resumen UCAP'!$A$5:$O$329,3,0)</f>
        <v>Un</v>
      </c>
      <c r="F318" s="64">
        <f>+VLOOKUP(B318,'resumen UCAP'!$A$5:$O$329,15,0)</f>
        <v>150000</v>
      </c>
      <c r="G318" s="61">
        <v>389</v>
      </c>
      <c r="H318" s="61">
        <f>+'Desmonte Infr. financiada'!H318+'Inversión 1 financiada'!H318+VÚ!H318+'Desmonte Infr. IAP'!H318+'TOTAL INVERSION IAP'!H318+'VÚ IAP'!H318+G318</f>
        <v>389</v>
      </c>
      <c r="I318" s="475">
        <f>+'Desmonte Infr. financiada'!I318+'Inversión 1 financiada'!I318+VÚ!I318+'Desmonte Infr. IAP'!I318+'TOTAL INVERSION IAP'!I318+'VÚ IAP'!I318+H318</f>
        <v>389</v>
      </c>
      <c r="J318" s="61">
        <f>+'Desmonte Infr. financiada'!J318+'Inversión 1 financiada'!J318+VÚ!J318+'Desmonte Infr. IAP'!J318+'TOTAL INVERSION IAP'!J318+'VÚ IAP'!J318+I318</f>
        <v>389</v>
      </c>
      <c r="K318" s="61">
        <f>+'Desmonte Infr. financiada'!K318+'Inversión 1 financiada'!K318+VÚ!K318+'Desmonte Infr. IAP'!K318+'TOTAL INVERSION IAP'!K318+'VÚ IAP'!K318+J318</f>
        <v>389</v>
      </c>
      <c r="L318" s="61">
        <f>+'Desmonte Infr. financiada'!L318+'Inversión 1 financiada'!L318+VÚ!L318+'Desmonte Infr. IAP'!L318+'TOTAL INVERSION IAP'!L318+'VÚ IAP'!L318+K318</f>
        <v>389</v>
      </c>
      <c r="M318" s="61">
        <f>+'Desmonte Infr. financiada'!M318+'Inversión 1 financiada'!M318+VÚ!M318+'Desmonte Infr. IAP'!M318+'TOTAL INVERSION IAP'!M318+'VÚ IAP'!M318+L318</f>
        <v>389</v>
      </c>
      <c r="N318" s="61">
        <f>+'Desmonte Infr. financiada'!N318+'Inversión 1 financiada'!N318+VÚ!N318+'Desmonte Infr. IAP'!N318+'TOTAL INVERSION IAP'!N318+'VÚ IAP'!N318+M318</f>
        <v>389</v>
      </c>
      <c r="O318" s="61">
        <f>+'Desmonte Infr. financiada'!O318+'Inversión 1 financiada'!O318+VÚ!O318+'Desmonte Infr. IAP'!O318+'TOTAL INVERSION IAP'!O318+'VÚ IAP'!O318+N318</f>
        <v>389</v>
      </c>
      <c r="P318" s="61">
        <f>+'Desmonte Infr. financiada'!P318+'Inversión 1 financiada'!P318+VÚ!P318+'Desmonte Infr. IAP'!P318+'TOTAL INVERSION IAP'!P318+'VÚ IAP'!P318+O318</f>
        <v>389</v>
      </c>
      <c r="Q318" s="61">
        <f>+'Desmonte Infr. financiada'!Q318+'Inversión 1 financiada'!Q318+VÚ!Q318+'Desmonte Infr. IAP'!Q318+'TOTAL INVERSION IAP'!Q318+'VÚ IAP'!Q318+P318</f>
        <v>389</v>
      </c>
      <c r="R318" s="61">
        <f>+'Desmonte Infr. financiada'!R318+'Inversión 1 financiada'!R318+VÚ!R318+'Desmonte Infr. IAP'!R318+'TOTAL INVERSION IAP'!R318+'VÚ IAP'!R318+Q318</f>
        <v>389</v>
      </c>
      <c r="S318" s="61">
        <f>+'Desmonte Infr. financiada'!S318+'Inversión 1 financiada'!S318+VÚ!S318+'Desmonte Infr. IAP'!S318+'TOTAL INVERSION IAP'!S318+'VÚ IAP'!S318+R318</f>
        <v>389</v>
      </c>
      <c r="T318" s="61">
        <f>+'Desmonte Infr. financiada'!T318+'Inversión 1 financiada'!T318+VÚ!T318+'Desmonte Infr. IAP'!T318+'TOTAL INVERSION IAP'!T318+'VÚ IAP'!T318+S318</f>
        <v>389</v>
      </c>
      <c r="U318" s="61">
        <f>+'Desmonte Infr. financiada'!U318+'Inversión 1 financiada'!U318+VÚ!U318+'Desmonte Infr. IAP'!U318+'TOTAL INVERSION IAP'!U318+'VÚ IAP'!U318+T318</f>
        <v>389</v>
      </c>
      <c r="V318" s="61">
        <f>+'Desmonte Infr. financiada'!V318+'Inversión 1 financiada'!V318+VÚ!V318+'Desmonte Infr. IAP'!V318+'TOTAL INVERSION IAP'!V318+'VÚ IAP'!V318+U318</f>
        <v>389</v>
      </c>
      <c r="W318" s="61">
        <f>+'Desmonte Infr. financiada'!W318+'Inversión 1 financiada'!W318+VÚ!W318+'Desmonte Infr. IAP'!W318+'TOTAL INVERSION IAP'!W318+'VÚ IAP'!W318+V318</f>
        <v>389</v>
      </c>
      <c r="X318" s="61">
        <f>+'Desmonte Infr. financiada'!X318+'Inversión 1 financiada'!X318+VÚ!X318+'Desmonte Infr. IAP'!X318+'TOTAL INVERSION IAP'!X318+'VÚ IAP'!X318+W318</f>
        <v>389</v>
      </c>
      <c r="Y318" s="61">
        <f>+'Desmonte Infr. financiada'!Y318+'Inversión 1 financiada'!Y318+VÚ!Y318+'Desmonte Infr. IAP'!Y318+'TOTAL INVERSION IAP'!Y318+'VÚ IAP'!Y318+X318</f>
        <v>389</v>
      </c>
      <c r="Z318" s="61">
        <f>+'Desmonte Infr. financiada'!Z318+'Inversión 1 financiada'!Z318+VÚ!Z318+'Desmonte Infr. IAP'!Z318+'TOTAL INVERSION IAP'!Z318+'VÚ IAP'!Z318+Y318</f>
        <v>389</v>
      </c>
      <c r="AA318" s="61">
        <f>+'Desmonte Infr. financiada'!AA318+'Inversión 1 financiada'!AA318+VÚ!AA318+'Desmonte Infr. IAP'!AA318+'TOTAL INVERSION IAP'!AA318+'VÚ IAP'!AA318+Z318</f>
        <v>389</v>
      </c>
      <c r="AB318" s="61">
        <f>+'Desmonte Infr. financiada'!AB318+'Inversión 1 financiada'!AB318+VÚ!AB318+'Desmonte Infr. IAP'!AB318+'TOTAL INVERSION IAP'!AB318+'VÚ IAP'!AB318+AA318</f>
        <v>389</v>
      </c>
      <c r="AC318" s="61">
        <f>+'Desmonte Infr. financiada'!AC318+'Inversión 1 financiada'!AC318+VÚ!AC318+'Desmonte Infr. IAP'!AC318+'TOTAL INVERSION IAP'!AC318+'VÚ IAP'!AC318+AB318</f>
        <v>389</v>
      </c>
      <c r="AD318" s="61">
        <f>+'Desmonte Infr. financiada'!AD318+'Inversión 1 financiada'!AD318+VÚ!AD318+'Desmonte Infr. IAP'!AD318+'TOTAL INVERSION IAP'!AD318+'VÚ IAP'!AD318+AC318</f>
        <v>389</v>
      </c>
      <c r="AE318" s="61">
        <f>+'Desmonte Infr. financiada'!AE318+'Inversión 1 financiada'!AE318+VÚ!AE318+'Desmonte Infr. IAP'!AE318+'TOTAL INVERSION IAP'!AE318+'VÚ IAP'!AE318+AD318</f>
        <v>389</v>
      </c>
      <c r="AF318" s="61">
        <f>+'Desmonte Infr. financiada'!AF318+'Inversión 1 financiada'!AF318+VÚ!AF318+'Desmonte Infr. IAP'!AF318+'TOTAL INVERSION IAP'!AF318+'VÚ IAP'!AF318+AE318</f>
        <v>389</v>
      </c>
      <c r="AG318" s="61">
        <f>+'Desmonte Infr. financiada'!AG318+'Inversión 1 financiada'!AG318+VÚ!AG318+'Desmonte Infr. IAP'!AG318+'TOTAL INVERSION IAP'!AG318+'VÚ IAP'!AG318+AF318</f>
        <v>389</v>
      </c>
      <c r="AH318" s="61">
        <f>+'Desmonte Infr. financiada'!AH318+'Inversión 1 financiada'!AH318+VÚ!AH318+'Desmonte Infr. IAP'!AH318+'TOTAL INVERSION IAP'!AH318+'VÚ IAP'!AH318+AG318</f>
        <v>389</v>
      </c>
      <c r="AI318" s="61">
        <f>+'Desmonte Infr. financiada'!AI318+'Inversión 1 financiada'!AI318+VÚ!AI318+'Desmonte Infr. IAP'!AI318+'TOTAL INVERSION IAP'!AI318+'VÚ IAP'!AI318+AH318</f>
        <v>389</v>
      </c>
      <c r="AJ318" s="61">
        <f>+'Desmonte Infr. financiada'!AJ318+'Inversión 1 financiada'!AJ318+VÚ!AJ318+'Desmonte Infr. IAP'!AJ318+'TOTAL INVERSION IAP'!AJ318+'VÚ IAP'!AJ318+AI318</f>
        <v>389</v>
      </c>
      <c r="AK318" s="61">
        <f>+'Desmonte Infr. financiada'!AK318+'Inversión 1 financiada'!AK318+VÚ!AK318+'Desmonte Infr. IAP'!AK318+'TOTAL INVERSION IAP'!AK318+'VÚ IAP'!AK318+AJ318</f>
        <v>389</v>
      </c>
    </row>
    <row r="319" spans="2:37" hidden="1" x14ac:dyDescent="0.25">
      <c r="B319" s="469" t="s">
        <v>694</v>
      </c>
      <c r="C319" s="62" t="str">
        <f>+VLOOKUP(B319,'resumen UCAP'!$A$5:$O$329,2,0)</f>
        <v>Cruceta</v>
      </c>
      <c r="D319" s="63"/>
      <c r="E319" s="63" t="str">
        <f>+VLOOKUP(B319,'resumen UCAP'!$A$5:$O$329,3,0)</f>
        <v>Un</v>
      </c>
      <c r="F319" s="64">
        <f>+VLOOKUP(B319,'resumen UCAP'!$A$5:$O$329,15,0)</f>
        <v>120000</v>
      </c>
      <c r="G319" s="61">
        <v>1164</v>
      </c>
      <c r="H319" s="61">
        <f>+'Desmonte Infr. financiada'!H319+'Inversión 1 financiada'!H319+VÚ!H319+'Desmonte Infr. IAP'!H319+'TOTAL INVERSION IAP'!H319+'VÚ IAP'!H319+G319</f>
        <v>1164</v>
      </c>
      <c r="I319" s="475">
        <f>+'Desmonte Infr. financiada'!I319+'Inversión 1 financiada'!I319+VÚ!I319+'Desmonte Infr. IAP'!I319+'TOTAL INVERSION IAP'!I319+'VÚ IAP'!I319+H319</f>
        <v>1164</v>
      </c>
      <c r="J319" s="61">
        <f>+'Desmonte Infr. financiada'!J319+'Inversión 1 financiada'!J319+VÚ!J319+'Desmonte Infr. IAP'!J319+'TOTAL INVERSION IAP'!J319+'VÚ IAP'!J319+I319</f>
        <v>1164</v>
      </c>
      <c r="K319" s="61">
        <f>+'Desmonte Infr. financiada'!K319+'Inversión 1 financiada'!K319+VÚ!K319+'Desmonte Infr. IAP'!K319+'TOTAL INVERSION IAP'!K319+'VÚ IAP'!K319+J319</f>
        <v>1164</v>
      </c>
      <c r="L319" s="61">
        <f>+'Desmonte Infr. financiada'!L319+'Inversión 1 financiada'!L319+VÚ!L319+'Desmonte Infr. IAP'!L319+'TOTAL INVERSION IAP'!L319+'VÚ IAP'!L319+K319</f>
        <v>1164</v>
      </c>
      <c r="M319" s="61">
        <f>+'Desmonte Infr. financiada'!M319+'Inversión 1 financiada'!M319+VÚ!M319+'Desmonte Infr. IAP'!M319+'TOTAL INVERSION IAP'!M319+'VÚ IAP'!M319+L319</f>
        <v>1164</v>
      </c>
      <c r="N319" s="61">
        <f>+'Desmonte Infr. financiada'!N319+'Inversión 1 financiada'!N319+VÚ!N319+'Desmonte Infr. IAP'!N319+'TOTAL INVERSION IAP'!N319+'VÚ IAP'!N319+M319</f>
        <v>1164</v>
      </c>
      <c r="O319" s="61">
        <f>+'Desmonte Infr. financiada'!O319+'Inversión 1 financiada'!O319+VÚ!O319+'Desmonte Infr. IAP'!O319+'TOTAL INVERSION IAP'!O319+'VÚ IAP'!O319+N319</f>
        <v>1164</v>
      </c>
      <c r="P319" s="61">
        <f>+'Desmonte Infr. financiada'!P319+'Inversión 1 financiada'!P319+VÚ!P319+'Desmonte Infr. IAP'!P319+'TOTAL INVERSION IAP'!P319+'VÚ IAP'!P319+O319</f>
        <v>1164</v>
      </c>
      <c r="Q319" s="61">
        <f>+'Desmonte Infr. financiada'!Q319+'Inversión 1 financiada'!Q319+VÚ!Q319+'Desmonte Infr. IAP'!Q319+'TOTAL INVERSION IAP'!Q319+'VÚ IAP'!Q319+P319</f>
        <v>1164</v>
      </c>
      <c r="R319" s="61">
        <f>+'Desmonte Infr. financiada'!R319+'Inversión 1 financiada'!R319+VÚ!R319+'Desmonte Infr. IAP'!R319+'TOTAL INVERSION IAP'!R319+'VÚ IAP'!R319+Q319</f>
        <v>1164</v>
      </c>
      <c r="S319" s="61">
        <f>+'Desmonte Infr. financiada'!S319+'Inversión 1 financiada'!S319+VÚ!S319+'Desmonte Infr. IAP'!S319+'TOTAL INVERSION IAP'!S319+'VÚ IAP'!S319+R319</f>
        <v>1164</v>
      </c>
      <c r="T319" s="61">
        <f>+'Desmonte Infr. financiada'!T319+'Inversión 1 financiada'!T319+VÚ!T319+'Desmonte Infr. IAP'!T319+'TOTAL INVERSION IAP'!T319+'VÚ IAP'!T319+S319</f>
        <v>1164</v>
      </c>
      <c r="U319" s="61">
        <f>+'Desmonte Infr. financiada'!U319+'Inversión 1 financiada'!U319+VÚ!U319+'Desmonte Infr. IAP'!U319+'TOTAL INVERSION IAP'!U319+'VÚ IAP'!U319+T319</f>
        <v>1164</v>
      </c>
      <c r="V319" s="61">
        <f>+'Desmonte Infr. financiada'!V319+'Inversión 1 financiada'!V319+VÚ!V319+'Desmonte Infr. IAP'!V319+'TOTAL INVERSION IAP'!V319+'VÚ IAP'!V319+U319</f>
        <v>1164</v>
      </c>
      <c r="W319" s="61">
        <f>+'Desmonte Infr. financiada'!W319+'Inversión 1 financiada'!W319+VÚ!W319+'Desmonte Infr. IAP'!W319+'TOTAL INVERSION IAP'!W319+'VÚ IAP'!W319+V319</f>
        <v>1164</v>
      </c>
      <c r="X319" s="61">
        <f>+'Desmonte Infr. financiada'!X319+'Inversión 1 financiada'!X319+VÚ!X319+'Desmonte Infr. IAP'!X319+'TOTAL INVERSION IAP'!X319+'VÚ IAP'!X319+W319</f>
        <v>1164</v>
      </c>
      <c r="Y319" s="61">
        <f>+'Desmonte Infr. financiada'!Y319+'Inversión 1 financiada'!Y319+VÚ!Y319+'Desmonte Infr. IAP'!Y319+'TOTAL INVERSION IAP'!Y319+'VÚ IAP'!Y319+X319</f>
        <v>1164</v>
      </c>
      <c r="Z319" s="61">
        <f>+'Desmonte Infr. financiada'!Z319+'Inversión 1 financiada'!Z319+VÚ!Z319+'Desmonte Infr. IAP'!Z319+'TOTAL INVERSION IAP'!Z319+'VÚ IAP'!Z319+Y319</f>
        <v>1164</v>
      </c>
      <c r="AA319" s="61">
        <f>+'Desmonte Infr. financiada'!AA319+'Inversión 1 financiada'!AA319+VÚ!AA319+'Desmonte Infr. IAP'!AA319+'TOTAL INVERSION IAP'!AA319+'VÚ IAP'!AA319+Z319</f>
        <v>1164</v>
      </c>
      <c r="AB319" s="61">
        <f>+'Desmonte Infr. financiada'!AB319+'Inversión 1 financiada'!AB319+VÚ!AB319+'Desmonte Infr. IAP'!AB319+'TOTAL INVERSION IAP'!AB319+'VÚ IAP'!AB319+AA319</f>
        <v>1164</v>
      </c>
      <c r="AC319" s="61">
        <f>+'Desmonte Infr. financiada'!AC319+'Inversión 1 financiada'!AC319+VÚ!AC319+'Desmonte Infr. IAP'!AC319+'TOTAL INVERSION IAP'!AC319+'VÚ IAP'!AC319+AB319</f>
        <v>1164</v>
      </c>
      <c r="AD319" s="61">
        <f>+'Desmonte Infr. financiada'!AD319+'Inversión 1 financiada'!AD319+VÚ!AD319+'Desmonte Infr. IAP'!AD319+'TOTAL INVERSION IAP'!AD319+'VÚ IAP'!AD319+AC319</f>
        <v>1164</v>
      </c>
      <c r="AE319" s="61">
        <f>+'Desmonte Infr. financiada'!AE319+'Inversión 1 financiada'!AE319+VÚ!AE319+'Desmonte Infr. IAP'!AE319+'TOTAL INVERSION IAP'!AE319+'VÚ IAP'!AE319+AD319</f>
        <v>1164</v>
      </c>
      <c r="AF319" s="61">
        <f>+'Desmonte Infr. financiada'!AF319+'Inversión 1 financiada'!AF319+VÚ!AF319+'Desmonte Infr. IAP'!AF319+'TOTAL INVERSION IAP'!AF319+'VÚ IAP'!AF319+AE319</f>
        <v>1164</v>
      </c>
      <c r="AG319" s="61">
        <f>+'Desmonte Infr. financiada'!AG319+'Inversión 1 financiada'!AG319+VÚ!AG319+'Desmonte Infr. IAP'!AG319+'TOTAL INVERSION IAP'!AG319+'VÚ IAP'!AG319+AF319</f>
        <v>1164</v>
      </c>
      <c r="AH319" s="61">
        <f>+'Desmonte Infr. financiada'!AH319+'Inversión 1 financiada'!AH319+VÚ!AH319+'Desmonte Infr. IAP'!AH319+'TOTAL INVERSION IAP'!AH319+'VÚ IAP'!AH319+AG319</f>
        <v>1164</v>
      </c>
      <c r="AI319" s="61">
        <f>+'Desmonte Infr. financiada'!AI319+'Inversión 1 financiada'!AI319+VÚ!AI319+'Desmonte Infr. IAP'!AI319+'TOTAL INVERSION IAP'!AI319+'VÚ IAP'!AI319+AH319</f>
        <v>1164</v>
      </c>
      <c r="AJ319" s="61">
        <f>+'Desmonte Infr. financiada'!AJ319+'Inversión 1 financiada'!AJ319+VÚ!AJ319+'Desmonte Infr. IAP'!AJ319+'TOTAL INVERSION IAP'!AJ319+'VÚ IAP'!AJ319+AI319</f>
        <v>1164</v>
      </c>
      <c r="AK319" s="61">
        <f>+'Desmonte Infr. financiada'!AK319+'Inversión 1 financiada'!AK319+VÚ!AK319+'Desmonte Infr. IAP'!AK319+'TOTAL INVERSION IAP'!AK319+'VÚ IAP'!AK319+AJ319</f>
        <v>1164</v>
      </c>
    </row>
    <row r="320" spans="2:37" hidden="1" x14ac:dyDescent="0.25">
      <c r="B320" s="469"/>
      <c r="C320" s="127" t="s">
        <v>289</v>
      </c>
      <c r="D320" s="60"/>
      <c r="E320" s="59"/>
      <c r="F320" s="61"/>
      <c r="G320" s="129">
        <f>+SUM(G314:G319)</f>
        <v>2154</v>
      </c>
      <c r="H320" s="129">
        <f t="shared" ref="H320:AK320" si="10">+SUM(H314:H319)</f>
        <v>2154</v>
      </c>
      <c r="I320" s="476">
        <f t="shared" si="10"/>
        <v>2154</v>
      </c>
      <c r="J320" s="129">
        <f t="shared" si="10"/>
        <v>2154</v>
      </c>
      <c r="K320" s="129">
        <f t="shared" si="10"/>
        <v>2154</v>
      </c>
      <c r="L320" s="129">
        <f t="shared" si="10"/>
        <v>2154</v>
      </c>
      <c r="M320" s="129">
        <f t="shared" si="10"/>
        <v>2154</v>
      </c>
      <c r="N320" s="129">
        <f t="shared" si="10"/>
        <v>2154</v>
      </c>
      <c r="O320" s="129">
        <f t="shared" si="10"/>
        <v>2154</v>
      </c>
      <c r="P320" s="129">
        <f t="shared" si="10"/>
        <v>2154</v>
      </c>
      <c r="Q320" s="129">
        <f t="shared" si="10"/>
        <v>2154</v>
      </c>
      <c r="R320" s="129">
        <f t="shared" si="10"/>
        <v>2154</v>
      </c>
      <c r="S320" s="129">
        <f t="shared" si="10"/>
        <v>2154</v>
      </c>
      <c r="T320" s="129">
        <f t="shared" si="10"/>
        <v>2154</v>
      </c>
      <c r="U320" s="129">
        <f t="shared" si="10"/>
        <v>2154</v>
      </c>
      <c r="V320" s="129">
        <f t="shared" si="10"/>
        <v>2154</v>
      </c>
      <c r="W320" s="129">
        <f t="shared" si="10"/>
        <v>2154</v>
      </c>
      <c r="X320" s="129">
        <f t="shared" si="10"/>
        <v>2154</v>
      </c>
      <c r="Y320" s="129">
        <f t="shared" si="10"/>
        <v>2154</v>
      </c>
      <c r="Z320" s="129">
        <f t="shared" si="10"/>
        <v>2154</v>
      </c>
      <c r="AA320" s="129">
        <f t="shared" si="10"/>
        <v>2154</v>
      </c>
      <c r="AB320" s="129">
        <f t="shared" si="10"/>
        <v>2154</v>
      </c>
      <c r="AC320" s="129">
        <f t="shared" si="10"/>
        <v>2154</v>
      </c>
      <c r="AD320" s="129">
        <f t="shared" si="10"/>
        <v>2154</v>
      </c>
      <c r="AE320" s="129">
        <f t="shared" si="10"/>
        <v>2154</v>
      </c>
      <c r="AF320" s="129">
        <f t="shared" si="10"/>
        <v>2154</v>
      </c>
      <c r="AG320" s="129">
        <f t="shared" si="10"/>
        <v>2154</v>
      </c>
      <c r="AH320" s="129">
        <f t="shared" si="10"/>
        <v>2154</v>
      </c>
      <c r="AI320" s="129">
        <f t="shared" si="10"/>
        <v>2154</v>
      </c>
      <c r="AJ320" s="129">
        <f t="shared" si="10"/>
        <v>2154</v>
      </c>
      <c r="AK320" s="129">
        <f t="shared" si="10"/>
        <v>2154</v>
      </c>
    </row>
    <row r="321" spans="2:37" hidden="1" x14ac:dyDescent="0.25">
      <c r="B321" s="469"/>
      <c r="C321" s="126" t="s">
        <v>441</v>
      </c>
      <c r="D321" s="60"/>
      <c r="E321" s="59"/>
      <c r="F321" s="61"/>
      <c r="G321" s="129">
        <f>+SUMPRODUCT($F$314:$F$319,G314:G319)</f>
        <v>1133426580.25</v>
      </c>
      <c r="H321" s="129">
        <f t="shared" ref="H321:AK321" si="11">+SUMPRODUCT($F$314:$F$319,H314:H319)</f>
        <v>1133426580.25</v>
      </c>
      <c r="I321" s="476">
        <f t="shared" si="11"/>
        <v>1133426580.25</v>
      </c>
      <c r="J321" s="129">
        <f t="shared" si="11"/>
        <v>1133426580.25</v>
      </c>
      <c r="K321" s="129">
        <f t="shared" si="11"/>
        <v>1133426580.25</v>
      </c>
      <c r="L321" s="129">
        <f t="shared" si="11"/>
        <v>1133426580.25</v>
      </c>
      <c r="M321" s="129">
        <f t="shared" si="11"/>
        <v>1133426580.25</v>
      </c>
      <c r="N321" s="129">
        <f t="shared" si="11"/>
        <v>1133426580.25</v>
      </c>
      <c r="O321" s="129">
        <f t="shared" si="11"/>
        <v>1133426580.25</v>
      </c>
      <c r="P321" s="129">
        <f t="shared" si="11"/>
        <v>1133426580.25</v>
      </c>
      <c r="Q321" s="129">
        <f t="shared" si="11"/>
        <v>1133426580.25</v>
      </c>
      <c r="R321" s="129">
        <f t="shared" si="11"/>
        <v>1133426580.25</v>
      </c>
      <c r="S321" s="129">
        <f t="shared" si="11"/>
        <v>1133426580.25</v>
      </c>
      <c r="T321" s="129">
        <f t="shared" si="11"/>
        <v>1133426580.25</v>
      </c>
      <c r="U321" s="129">
        <f t="shared" si="11"/>
        <v>1133426580.25</v>
      </c>
      <c r="V321" s="129">
        <f t="shared" si="11"/>
        <v>1133426580.25</v>
      </c>
      <c r="W321" s="129">
        <f t="shared" si="11"/>
        <v>1133426580.25</v>
      </c>
      <c r="X321" s="129">
        <f t="shared" si="11"/>
        <v>1133426580.25</v>
      </c>
      <c r="Y321" s="129">
        <f t="shared" si="11"/>
        <v>1133426580.25</v>
      </c>
      <c r="Z321" s="129">
        <f t="shared" si="11"/>
        <v>1133426580.25</v>
      </c>
      <c r="AA321" s="129">
        <f t="shared" si="11"/>
        <v>1133426580.25</v>
      </c>
      <c r="AB321" s="129">
        <f t="shared" si="11"/>
        <v>1133426580.25</v>
      </c>
      <c r="AC321" s="129">
        <f t="shared" si="11"/>
        <v>1133426580.25</v>
      </c>
      <c r="AD321" s="129">
        <f t="shared" si="11"/>
        <v>1133426580.25</v>
      </c>
      <c r="AE321" s="129">
        <f t="shared" si="11"/>
        <v>1133426580.25</v>
      </c>
      <c r="AF321" s="129">
        <f t="shared" si="11"/>
        <v>1133426580.25</v>
      </c>
      <c r="AG321" s="129">
        <f t="shared" si="11"/>
        <v>1133426580.25</v>
      </c>
      <c r="AH321" s="129">
        <f t="shared" si="11"/>
        <v>1133426580.25</v>
      </c>
      <c r="AI321" s="129">
        <f t="shared" si="11"/>
        <v>1133426580.25</v>
      </c>
      <c r="AJ321" s="129">
        <f t="shared" si="11"/>
        <v>1133426580.25</v>
      </c>
      <c r="AK321" s="129">
        <f t="shared" si="11"/>
        <v>1133426580.25</v>
      </c>
    </row>
    <row r="322" spans="2:37" hidden="1" x14ac:dyDescent="0.25">
      <c r="B322" s="469"/>
      <c r="C322" s="126" t="s">
        <v>714</v>
      </c>
      <c r="D322" s="60"/>
      <c r="E322" s="59"/>
      <c r="F322" s="61"/>
      <c r="G322" s="129"/>
      <c r="H322" s="61">
        <f>+PMT(DRIVERS!$C$25,DATOS!$B$9,-H321)</f>
        <v>147010849.66785794</v>
      </c>
      <c r="I322" s="475">
        <f>+PMT(DRIVERS!$C$25,DATOS!$B$9,-I321)</f>
        <v>147010849.66785794</v>
      </c>
      <c r="J322" s="61">
        <f>+PMT(DRIVERS!$C$25,DATOS!$B$9,-J321)</f>
        <v>147010849.66785794</v>
      </c>
      <c r="K322" s="61">
        <f>+PMT(DRIVERS!$C$25,DATOS!$B$9,-K321)</f>
        <v>147010849.66785794</v>
      </c>
      <c r="L322" s="61">
        <f>+PMT(DRIVERS!$C$25,DATOS!$B$9,-L321)</f>
        <v>147010849.66785794</v>
      </c>
      <c r="M322" s="61">
        <f>+PMT(DRIVERS!$C$25,DATOS!$B$9,-M321)</f>
        <v>147010849.66785794</v>
      </c>
      <c r="N322" s="61">
        <f>+PMT(DRIVERS!$C$25,DATOS!$B$9,-N321)</f>
        <v>147010849.66785794</v>
      </c>
      <c r="O322" s="61">
        <f>+PMT(DRIVERS!$C$25,DATOS!$B$9,-O321)</f>
        <v>147010849.66785794</v>
      </c>
      <c r="P322" s="61">
        <f>+PMT(DRIVERS!$C$25,DATOS!$B$9,-P321)</f>
        <v>147010849.66785794</v>
      </c>
      <c r="Q322" s="61">
        <f>+PMT(DRIVERS!$C$25,DATOS!$B$9,-Q321)</f>
        <v>147010849.66785794</v>
      </c>
      <c r="R322" s="61">
        <f>+PMT(DRIVERS!$C$25,DATOS!$B$9,-R321)</f>
        <v>147010849.66785794</v>
      </c>
      <c r="S322" s="61">
        <f>+PMT(DRIVERS!$C$25,DATOS!$B$9,-S321)</f>
        <v>147010849.66785794</v>
      </c>
      <c r="T322" s="61">
        <f>+PMT(DRIVERS!$C$25,DATOS!$B$9,-T321)</f>
        <v>147010849.66785794</v>
      </c>
      <c r="U322" s="61">
        <f>+PMT(DRIVERS!$C$25,DATOS!$B$9,-U321)</f>
        <v>147010849.66785794</v>
      </c>
      <c r="V322" s="61">
        <f>+PMT(DRIVERS!$C$25,DATOS!$B$9,-V321)</f>
        <v>147010849.66785794</v>
      </c>
      <c r="W322" s="61">
        <f>+PMT(DRIVERS!$C$25,DATOS!$B$9,-W321)</f>
        <v>147010849.66785794</v>
      </c>
      <c r="X322" s="61">
        <f>+PMT(DRIVERS!$C$25,DATOS!$B$9,-X321)</f>
        <v>147010849.66785794</v>
      </c>
      <c r="Y322" s="61">
        <f>+PMT(DRIVERS!$C$25,DATOS!$B$9,-Y321)</f>
        <v>147010849.66785794</v>
      </c>
      <c r="Z322" s="61">
        <f>+PMT(DRIVERS!$C$25,DATOS!$B$9,-Z321)</f>
        <v>147010849.66785794</v>
      </c>
      <c r="AA322" s="61">
        <f>+PMT(DRIVERS!$C$25,DATOS!$B$9,-AA321)</f>
        <v>147010849.66785794</v>
      </c>
      <c r="AB322" s="61">
        <f>+PMT(DRIVERS!$C$25,DATOS!$B$9,-AB321)</f>
        <v>147010849.66785794</v>
      </c>
      <c r="AC322" s="61">
        <f>+PMT(DRIVERS!$C$25,DATOS!$B$9,-AC321)</f>
        <v>147010849.66785794</v>
      </c>
      <c r="AD322" s="61">
        <f>+PMT(DRIVERS!$C$25,DATOS!$B$9,-AD321)</f>
        <v>147010849.66785794</v>
      </c>
      <c r="AE322" s="61">
        <f>+PMT(DRIVERS!$C$25,DATOS!$B$9,-AE321)</f>
        <v>147010849.66785794</v>
      </c>
      <c r="AF322" s="61">
        <f>+PMT(DRIVERS!$C$25,DATOS!$B$9,-AF321)</f>
        <v>147010849.66785794</v>
      </c>
      <c r="AG322" s="61">
        <f>+PMT(DRIVERS!$C$25,DATOS!$B$9,-AG321)</f>
        <v>147010849.66785794</v>
      </c>
      <c r="AH322" s="61">
        <f>+PMT(DRIVERS!$C$25,DATOS!$B$9,-AH321)</f>
        <v>147010849.66785794</v>
      </c>
      <c r="AI322" s="61">
        <f>+PMT(DRIVERS!$C$25,DATOS!$B$9,-AI321)</f>
        <v>147010849.66785794</v>
      </c>
      <c r="AJ322" s="61">
        <f>+PMT(DRIVERS!$C$25,DATOS!$B$9,-AJ321)</f>
        <v>147010849.66785794</v>
      </c>
      <c r="AK322" s="61">
        <f>+PMT(DRIVERS!$C$25,DATOS!$B$9,-AK321)</f>
        <v>147010849.66785794</v>
      </c>
    </row>
    <row r="323" spans="2:37" hidden="1" x14ac:dyDescent="0.25">
      <c r="B323" s="469"/>
      <c r="C323" s="59"/>
      <c r="D323" s="60"/>
      <c r="E323" s="59"/>
      <c r="F323" s="61"/>
      <c r="G323" s="61"/>
      <c r="H323" s="61"/>
      <c r="I323" s="475"/>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row>
    <row r="324" spans="2:37" hidden="1" x14ac:dyDescent="0.25">
      <c r="B324" s="469"/>
      <c r="C324" s="59"/>
      <c r="D324" s="60"/>
      <c r="E324" s="59"/>
      <c r="F324" s="61"/>
      <c r="G324" s="61"/>
      <c r="H324" s="61"/>
      <c r="I324" s="475"/>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row>
    <row r="325" spans="2:37" hidden="1" x14ac:dyDescent="0.25">
      <c r="B325" s="469"/>
      <c r="C325" s="59"/>
      <c r="D325" s="60"/>
      <c r="E325" s="59"/>
      <c r="F325" s="61"/>
      <c r="G325" s="61"/>
      <c r="H325" s="61"/>
      <c r="I325" s="475"/>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row>
    <row r="326" spans="2:37" hidden="1" x14ac:dyDescent="0.25">
      <c r="B326" s="471"/>
      <c r="C326" s="130" t="str">
        <f>+Inventario!C326</f>
        <v>MEDIDORES</v>
      </c>
      <c r="D326" s="131"/>
      <c r="E326" s="58"/>
      <c r="F326" s="132"/>
      <c r="G326" s="132"/>
      <c r="H326" s="132"/>
      <c r="I326" s="474"/>
      <c r="J326" s="30"/>
      <c r="K326" s="30"/>
      <c r="L326" s="30"/>
      <c r="M326" s="132"/>
      <c r="N326" s="132"/>
      <c r="O326" s="132"/>
      <c r="P326" s="132"/>
      <c r="Q326" s="132"/>
      <c r="R326" s="132"/>
      <c r="S326" s="132"/>
      <c r="T326" s="132"/>
      <c r="U326" s="132"/>
      <c r="V326" s="132"/>
      <c r="W326" s="132"/>
      <c r="X326" s="132"/>
      <c r="Y326" s="132"/>
      <c r="Z326" s="132"/>
      <c r="AA326" s="132"/>
      <c r="AB326" s="132"/>
      <c r="AC326" s="132"/>
      <c r="AD326" s="132"/>
      <c r="AE326" s="132"/>
      <c r="AF326" s="132"/>
      <c r="AG326" s="132"/>
      <c r="AH326" s="132"/>
      <c r="AI326" s="132"/>
      <c r="AJ326" s="132"/>
      <c r="AK326" s="132"/>
    </row>
    <row r="327" spans="2:37" hidden="1" x14ac:dyDescent="0.25">
      <c r="B327" s="469" t="s">
        <v>695</v>
      </c>
      <c r="C327" s="62" t="str">
        <f>+VLOOKUP(B327,'resumen UCAP'!$A$5:$O$329,2,0)</f>
        <v>Medidor digital</v>
      </c>
      <c r="D327" s="63"/>
      <c r="E327" s="63" t="str">
        <f>+VLOOKUP(B327,'resumen UCAP'!$A$5:$O$329,3,0)</f>
        <v>Un</v>
      </c>
      <c r="F327" s="64">
        <f>+VLOOKUP(B327,'resumen UCAP'!$A$5:$O$329,15,0)</f>
        <v>379591.8367346939</v>
      </c>
      <c r="G327" s="61">
        <v>49</v>
      </c>
      <c r="H327" s="61">
        <f>+'Desmonte Infr. financiada'!H327+'Inversión 1 financiada'!H327+VÚ!H327+'Desmonte Infr. IAP'!H327+'TOTAL INVERSION IAP'!H327+'VÚ IAP'!H327+G327</f>
        <v>49</v>
      </c>
      <c r="I327" s="475">
        <f>+'Desmonte Infr. financiada'!I327+'Inversión 1 financiada'!I327+VÚ!I327+'Desmonte Infr. IAP'!I327+'TOTAL INVERSION IAP'!I327+'VÚ IAP'!I327+H327</f>
        <v>49</v>
      </c>
      <c r="J327" s="61">
        <f>+'Desmonte Infr. financiada'!J327+'Inversión 1 financiada'!J327+VÚ!J327+'Desmonte Infr. IAP'!J327+'TOTAL INVERSION IAP'!J327+'VÚ IAP'!J327+I327</f>
        <v>49</v>
      </c>
      <c r="K327" s="61">
        <f>+'Desmonte Infr. financiada'!K327+'Inversión 1 financiada'!K327+VÚ!K327+'Desmonte Infr. IAP'!K327+'TOTAL INVERSION IAP'!K327+'VÚ IAP'!K327+J327</f>
        <v>49</v>
      </c>
      <c r="L327" s="61">
        <f>+'Desmonte Infr. financiada'!L327+'Inversión 1 financiada'!L327+VÚ!L327+'Desmonte Infr. IAP'!L327+'TOTAL INVERSION IAP'!L327+'VÚ IAP'!L327+K327</f>
        <v>49</v>
      </c>
      <c r="M327" s="61">
        <f>+'Desmonte Infr. financiada'!M327+'Inversión 1 financiada'!M327+VÚ!M327+'Desmonte Infr. IAP'!M327+'TOTAL INVERSION IAP'!M327+'VÚ IAP'!M327+L327</f>
        <v>49</v>
      </c>
      <c r="N327" s="61">
        <f>+'Desmonte Infr. financiada'!N327+'Inversión 1 financiada'!N327+VÚ!N327+'Desmonte Infr. IAP'!N327+'TOTAL INVERSION IAP'!N327+'VÚ IAP'!N327+M327</f>
        <v>49</v>
      </c>
      <c r="O327" s="61">
        <f>+'Desmonte Infr. financiada'!O327+'Inversión 1 financiada'!O327+VÚ!O327+'Desmonte Infr. IAP'!O327+'TOTAL INVERSION IAP'!O327+'VÚ IAP'!O327+N327</f>
        <v>49</v>
      </c>
      <c r="P327" s="61">
        <f>+'Desmonte Infr. financiada'!P327+'Inversión 1 financiada'!P327+VÚ!P327+'Desmonte Infr. IAP'!P327+'TOTAL INVERSION IAP'!P327+'VÚ IAP'!P327+O327</f>
        <v>49</v>
      </c>
      <c r="Q327" s="61">
        <f>+'Desmonte Infr. financiada'!Q327+'Inversión 1 financiada'!Q327+VÚ!Q327+'Desmonte Infr. IAP'!Q327+'TOTAL INVERSION IAP'!Q327+'VÚ IAP'!Q327+P327</f>
        <v>49</v>
      </c>
      <c r="R327" s="61">
        <f>+'Desmonte Infr. financiada'!R327+'Inversión 1 financiada'!R327+VÚ!R327+'Desmonte Infr. IAP'!R327+'TOTAL INVERSION IAP'!R327+'VÚ IAP'!R327+Q327</f>
        <v>49</v>
      </c>
      <c r="S327" s="61">
        <f>+'Desmonte Infr. financiada'!S327+'Inversión 1 financiada'!S327+VÚ!S327+'Desmonte Infr. IAP'!S327+'TOTAL INVERSION IAP'!S327+'VÚ IAP'!S327+R327</f>
        <v>49</v>
      </c>
      <c r="T327" s="61">
        <f>+'Desmonte Infr. financiada'!T327+'Inversión 1 financiada'!T327+VÚ!T327+'Desmonte Infr. IAP'!T327+'TOTAL INVERSION IAP'!T327+'VÚ IAP'!T327+S327</f>
        <v>49</v>
      </c>
      <c r="U327" s="61">
        <f>+'Desmonte Infr. financiada'!U327+'Inversión 1 financiada'!U327+VÚ!U327+'Desmonte Infr. IAP'!U327+'TOTAL INVERSION IAP'!U327+'VÚ IAP'!U327+T327</f>
        <v>49</v>
      </c>
      <c r="V327" s="61">
        <f>+'Desmonte Infr. financiada'!V327+'Inversión 1 financiada'!V327+VÚ!V327+'Desmonte Infr. IAP'!V327+'TOTAL INVERSION IAP'!V327+'VÚ IAP'!V327+U327</f>
        <v>49</v>
      </c>
      <c r="W327" s="61">
        <f>+'Desmonte Infr. financiada'!W327+'Inversión 1 financiada'!W327+VÚ!W327+'Desmonte Infr. IAP'!W327+'TOTAL INVERSION IAP'!W327+'VÚ IAP'!W327+V327</f>
        <v>49</v>
      </c>
      <c r="X327" s="61">
        <f>+'Desmonte Infr. financiada'!X327+'Inversión 1 financiada'!X327+VÚ!X327+'Desmonte Infr. IAP'!X327+'TOTAL INVERSION IAP'!X327+'VÚ IAP'!X327+W327</f>
        <v>49</v>
      </c>
      <c r="Y327" s="61">
        <f>+'Desmonte Infr. financiada'!Y327+'Inversión 1 financiada'!Y327+VÚ!Y327+'Desmonte Infr. IAP'!Y327+'TOTAL INVERSION IAP'!Y327+'VÚ IAP'!Y327+X327</f>
        <v>49</v>
      </c>
      <c r="Z327" s="61">
        <f>+'Desmonte Infr. financiada'!Z327+'Inversión 1 financiada'!Z327+VÚ!Z327+'Desmonte Infr. IAP'!Z327+'TOTAL INVERSION IAP'!Z327+'VÚ IAP'!Z327+Y327</f>
        <v>49</v>
      </c>
      <c r="AA327" s="61">
        <f>+'Desmonte Infr. financiada'!AA327+'Inversión 1 financiada'!AA327+VÚ!AA327+'Desmonte Infr. IAP'!AA327+'TOTAL INVERSION IAP'!AA327+'VÚ IAP'!AA327+Z327</f>
        <v>49</v>
      </c>
      <c r="AB327" s="61">
        <f>+'Desmonte Infr. financiada'!AB327+'Inversión 1 financiada'!AB327+VÚ!AB327+'Desmonte Infr. IAP'!AB327+'TOTAL INVERSION IAP'!AB327+'VÚ IAP'!AB327+AA327</f>
        <v>49</v>
      </c>
      <c r="AC327" s="61">
        <f>+'Desmonte Infr. financiada'!AC327+'Inversión 1 financiada'!AC327+VÚ!AC327+'Desmonte Infr. IAP'!AC327+'TOTAL INVERSION IAP'!AC327+'VÚ IAP'!AC327+AB327</f>
        <v>49</v>
      </c>
      <c r="AD327" s="61">
        <f>+'Desmonte Infr. financiada'!AD327+'Inversión 1 financiada'!AD327+VÚ!AD327+'Desmonte Infr. IAP'!AD327+'TOTAL INVERSION IAP'!AD327+'VÚ IAP'!AD327+AC327</f>
        <v>49</v>
      </c>
      <c r="AE327" s="61">
        <f>+'Desmonte Infr. financiada'!AE327+'Inversión 1 financiada'!AE327+VÚ!AE327+'Desmonte Infr. IAP'!AE327+'TOTAL INVERSION IAP'!AE327+'VÚ IAP'!AE327+AD327</f>
        <v>49</v>
      </c>
      <c r="AF327" s="61">
        <f>+'Desmonte Infr. financiada'!AF327+'Inversión 1 financiada'!AF327+VÚ!AF327+'Desmonte Infr. IAP'!AF327+'TOTAL INVERSION IAP'!AF327+'VÚ IAP'!AF327+AE327</f>
        <v>49</v>
      </c>
      <c r="AG327" s="61">
        <f>+'Desmonte Infr. financiada'!AG327+'Inversión 1 financiada'!AG327+VÚ!AG327+'Desmonte Infr. IAP'!AG327+'TOTAL INVERSION IAP'!AG327+'VÚ IAP'!AG327+AF327</f>
        <v>49</v>
      </c>
      <c r="AH327" s="61">
        <f>+'Desmonte Infr. financiada'!AH327+'Inversión 1 financiada'!AH327+VÚ!AH327+'Desmonte Infr. IAP'!AH327+'TOTAL INVERSION IAP'!AH327+'VÚ IAP'!AH327+AG327</f>
        <v>49</v>
      </c>
      <c r="AI327" s="61">
        <f>+'Desmonte Infr. financiada'!AI327+'Inversión 1 financiada'!AI327+VÚ!AI327+'Desmonte Infr. IAP'!AI327+'TOTAL INVERSION IAP'!AI327+'VÚ IAP'!AI327+AH327</f>
        <v>49</v>
      </c>
      <c r="AJ327" s="61">
        <f>+'Desmonte Infr. financiada'!AJ327+'Inversión 1 financiada'!AJ327+VÚ!AJ327+'Desmonte Infr. IAP'!AJ327+'TOTAL INVERSION IAP'!AJ327+'VÚ IAP'!AJ327+AI327</f>
        <v>49</v>
      </c>
      <c r="AK327" s="61">
        <f>+'Desmonte Infr. financiada'!AK327+'Inversión 1 financiada'!AK327+VÚ!AK327+'Desmonte Infr. IAP'!AK327+'TOTAL INVERSION IAP'!AK327+'VÚ IAP'!AK327+AJ327</f>
        <v>49</v>
      </c>
    </row>
    <row r="328" spans="2:37" hidden="1" x14ac:dyDescent="0.25">
      <c r="B328" s="469" t="s">
        <v>696</v>
      </c>
      <c r="C328" s="62" t="str">
        <f>+VLOOKUP(B328,'resumen UCAP'!$A$5:$O$329,2,0)</f>
        <v>Medidor telegestion</v>
      </c>
      <c r="D328" s="63"/>
      <c r="E328" s="63" t="str">
        <f>+VLOOKUP(B328,'resumen UCAP'!$A$5:$O$329,3,0)</f>
        <v>Un</v>
      </c>
      <c r="F328" s="64">
        <f>+VLOOKUP(B328,'resumen UCAP'!$A$5:$O$329,15,0)</f>
        <v>3260000</v>
      </c>
      <c r="G328" s="61">
        <v>2</v>
      </c>
      <c r="H328" s="61">
        <f>+'Desmonte Infr. financiada'!H328+'Inversión 1 financiada'!H328+VÚ!H328+'Desmonte Infr. IAP'!H328+'TOTAL INVERSION IAP'!H328+'VÚ IAP'!H328+G328</f>
        <v>2</v>
      </c>
      <c r="I328" s="475">
        <f>+'Desmonte Infr. financiada'!I328+'Inversión 1 financiada'!I328+VÚ!I328+'Desmonte Infr. IAP'!I328+'TOTAL INVERSION IAP'!I328+'VÚ IAP'!I328+H328</f>
        <v>2</v>
      </c>
      <c r="J328" s="61">
        <f>+'Desmonte Infr. financiada'!J328+'Inversión 1 financiada'!J328+VÚ!J328+'Desmonte Infr. IAP'!J328+'TOTAL INVERSION IAP'!J328+'VÚ IAP'!J328+I328</f>
        <v>2</v>
      </c>
      <c r="K328" s="61">
        <f>+'Desmonte Infr. financiada'!K328+'Inversión 1 financiada'!K328+VÚ!K328+'Desmonte Infr. IAP'!K328+'TOTAL INVERSION IAP'!K328+'VÚ IAP'!K328+J328</f>
        <v>2</v>
      </c>
      <c r="L328" s="61">
        <f>+'Desmonte Infr. financiada'!L328+'Inversión 1 financiada'!L328+VÚ!L328+'Desmonte Infr. IAP'!L328+'TOTAL INVERSION IAP'!L328+'VÚ IAP'!L328+K328</f>
        <v>2</v>
      </c>
      <c r="M328" s="61">
        <f>+'Desmonte Infr. financiada'!M328+'Inversión 1 financiada'!M328+VÚ!M328+'Desmonte Infr. IAP'!M328+'TOTAL INVERSION IAP'!M328+'VÚ IAP'!M328+L328</f>
        <v>2</v>
      </c>
      <c r="N328" s="61">
        <f>+'Desmonte Infr. financiada'!N328+'Inversión 1 financiada'!N328+VÚ!N328+'Desmonte Infr. IAP'!N328+'TOTAL INVERSION IAP'!N328+'VÚ IAP'!N328+M328</f>
        <v>2</v>
      </c>
      <c r="O328" s="61">
        <f>+'Desmonte Infr. financiada'!O328+'Inversión 1 financiada'!O328+VÚ!O328+'Desmonte Infr. IAP'!O328+'TOTAL INVERSION IAP'!O328+'VÚ IAP'!O328+N328</f>
        <v>2</v>
      </c>
      <c r="P328" s="61">
        <f>+'Desmonte Infr. financiada'!P328+'Inversión 1 financiada'!P328+VÚ!P328+'Desmonte Infr. IAP'!P328+'TOTAL INVERSION IAP'!P328+'VÚ IAP'!P328+O328</f>
        <v>2</v>
      </c>
      <c r="Q328" s="61">
        <f>+'Desmonte Infr. financiada'!Q328+'Inversión 1 financiada'!Q328+VÚ!Q328+'Desmonte Infr. IAP'!Q328+'TOTAL INVERSION IAP'!Q328+'VÚ IAP'!Q328+P328</f>
        <v>2</v>
      </c>
      <c r="R328" s="61">
        <f>+'Desmonte Infr. financiada'!R328+'Inversión 1 financiada'!R328+VÚ!R328+'Desmonte Infr. IAP'!R328+'TOTAL INVERSION IAP'!R328+'VÚ IAP'!R328+Q328</f>
        <v>2</v>
      </c>
      <c r="S328" s="61">
        <f>+'Desmonte Infr. financiada'!S328+'Inversión 1 financiada'!S328+VÚ!S328+'Desmonte Infr. IAP'!S328+'TOTAL INVERSION IAP'!S328+'VÚ IAP'!S328+R328</f>
        <v>2</v>
      </c>
      <c r="T328" s="61">
        <f>+'Desmonte Infr. financiada'!T328+'Inversión 1 financiada'!T328+VÚ!T328+'Desmonte Infr. IAP'!T328+'TOTAL INVERSION IAP'!T328+'VÚ IAP'!T328+S328</f>
        <v>2</v>
      </c>
      <c r="U328" s="61">
        <f>+'Desmonte Infr. financiada'!U328+'Inversión 1 financiada'!U328+VÚ!U328+'Desmonte Infr. IAP'!U328+'TOTAL INVERSION IAP'!U328+'VÚ IAP'!U328+T328</f>
        <v>2</v>
      </c>
      <c r="V328" s="61">
        <f>+'Desmonte Infr. financiada'!V328+'Inversión 1 financiada'!V328+VÚ!V328+'Desmonte Infr. IAP'!V328+'TOTAL INVERSION IAP'!V328+'VÚ IAP'!V328+U328</f>
        <v>2</v>
      </c>
      <c r="W328" s="61">
        <f>+'Desmonte Infr. financiada'!W328+'Inversión 1 financiada'!W328+VÚ!W328+'Desmonte Infr. IAP'!W328+'TOTAL INVERSION IAP'!W328+'VÚ IAP'!W328+V328</f>
        <v>2</v>
      </c>
      <c r="X328" s="61">
        <f>+'Desmonte Infr. financiada'!X328+'Inversión 1 financiada'!X328+VÚ!X328+'Desmonte Infr. IAP'!X328+'TOTAL INVERSION IAP'!X328+'VÚ IAP'!X328+W328</f>
        <v>2</v>
      </c>
      <c r="Y328" s="61">
        <f>+'Desmonte Infr. financiada'!Y328+'Inversión 1 financiada'!Y328+VÚ!Y328+'Desmonte Infr. IAP'!Y328+'TOTAL INVERSION IAP'!Y328+'VÚ IAP'!Y328+X328</f>
        <v>2</v>
      </c>
      <c r="Z328" s="61">
        <f>+'Desmonte Infr. financiada'!Z328+'Inversión 1 financiada'!Z328+VÚ!Z328+'Desmonte Infr. IAP'!Z328+'TOTAL INVERSION IAP'!Z328+'VÚ IAP'!Z328+Y328</f>
        <v>2</v>
      </c>
      <c r="AA328" s="61">
        <f>+'Desmonte Infr. financiada'!AA328+'Inversión 1 financiada'!AA328+VÚ!AA328+'Desmonte Infr. IAP'!AA328+'TOTAL INVERSION IAP'!AA328+'VÚ IAP'!AA328+Z328</f>
        <v>2</v>
      </c>
      <c r="AB328" s="61">
        <f>+'Desmonte Infr. financiada'!AB328+'Inversión 1 financiada'!AB328+VÚ!AB328+'Desmonte Infr. IAP'!AB328+'TOTAL INVERSION IAP'!AB328+'VÚ IAP'!AB328+AA328</f>
        <v>2</v>
      </c>
      <c r="AC328" s="61">
        <f>+'Desmonte Infr. financiada'!AC328+'Inversión 1 financiada'!AC328+VÚ!AC328+'Desmonte Infr. IAP'!AC328+'TOTAL INVERSION IAP'!AC328+'VÚ IAP'!AC328+AB328</f>
        <v>2</v>
      </c>
      <c r="AD328" s="61">
        <f>+'Desmonte Infr. financiada'!AD328+'Inversión 1 financiada'!AD328+VÚ!AD328+'Desmonte Infr. IAP'!AD328+'TOTAL INVERSION IAP'!AD328+'VÚ IAP'!AD328+AC328</f>
        <v>2</v>
      </c>
      <c r="AE328" s="61">
        <f>+'Desmonte Infr. financiada'!AE328+'Inversión 1 financiada'!AE328+VÚ!AE328+'Desmonte Infr. IAP'!AE328+'TOTAL INVERSION IAP'!AE328+'VÚ IAP'!AE328+AD328</f>
        <v>2</v>
      </c>
      <c r="AF328" s="61">
        <f>+'Desmonte Infr. financiada'!AF328+'Inversión 1 financiada'!AF328+VÚ!AF328+'Desmonte Infr. IAP'!AF328+'TOTAL INVERSION IAP'!AF328+'VÚ IAP'!AF328+AE328</f>
        <v>2</v>
      </c>
      <c r="AG328" s="61">
        <f>+'Desmonte Infr. financiada'!AG328+'Inversión 1 financiada'!AG328+VÚ!AG328+'Desmonte Infr. IAP'!AG328+'TOTAL INVERSION IAP'!AG328+'VÚ IAP'!AG328+AF328</f>
        <v>2</v>
      </c>
      <c r="AH328" s="61">
        <f>+'Desmonte Infr. financiada'!AH328+'Inversión 1 financiada'!AH328+VÚ!AH328+'Desmonte Infr. IAP'!AH328+'TOTAL INVERSION IAP'!AH328+'VÚ IAP'!AH328+AG328</f>
        <v>2</v>
      </c>
      <c r="AI328" s="61">
        <f>+'Desmonte Infr. financiada'!AI328+'Inversión 1 financiada'!AI328+VÚ!AI328+'Desmonte Infr. IAP'!AI328+'TOTAL INVERSION IAP'!AI328+'VÚ IAP'!AI328+AH328</f>
        <v>2</v>
      </c>
      <c r="AJ328" s="61">
        <f>+'Desmonte Infr. financiada'!AJ328+'Inversión 1 financiada'!AJ328+VÚ!AJ328+'Desmonte Infr. IAP'!AJ328+'TOTAL INVERSION IAP'!AJ328+'VÚ IAP'!AJ328+AI328</f>
        <v>2</v>
      </c>
      <c r="AK328" s="61">
        <f>+'Desmonte Infr. financiada'!AK328+'Inversión 1 financiada'!AK328+VÚ!AK328+'Desmonte Infr. IAP'!AK328+'TOTAL INVERSION IAP'!AK328+'VÚ IAP'!AK328+AJ328</f>
        <v>2</v>
      </c>
    </row>
    <row r="329" spans="2:37" hidden="1" x14ac:dyDescent="0.25">
      <c r="B329" s="469"/>
      <c r="C329" s="127" t="s">
        <v>289</v>
      </c>
      <c r="D329" s="60"/>
      <c r="E329" s="59"/>
      <c r="F329" s="61"/>
      <c r="G329" s="129">
        <f>+SUM(G327:G328)</f>
        <v>51</v>
      </c>
      <c r="H329" s="129">
        <f t="shared" ref="H329:AK329" si="12">+SUM(H327:H328)</f>
        <v>51</v>
      </c>
      <c r="I329" s="476">
        <f t="shared" si="12"/>
        <v>51</v>
      </c>
      <c r="J329" s="129">
        <f t="shared" si="12"/>
        <v>51</v>
      </c>
      <c r="K329" s="129">
        <f t="shared" si="12"/>
        <v>51</v>
      </c>
      <c r="L329" s="129">
        <f t="shared" si="12"/>
        <v>51</v>
      </c>
      <c r="M329" s="129">
        <f t="shared" si="12"/>
        <v>51</v>
      </c>
      <c r="N329" s="129">
        <f t="shared" si="12"/>
        <v>51</v>
      </c>
      <c r="O329" s="129">
        <f t="shared" si="12"/>
        <v>51</v>
      </c>
      <c r="P329" s="129">
        <f t="shared" si="12"/>
        <v>51</v>
      </c>
      <c r="Q329" s="129">
        <f t="shared" si="12"/>
        <v>51</v>
      </c>
      <c r="R329" s="129">
        <f t="shared" si="12"/>
        <v>51</v>
      </c>
      <c r="S329" s="129">
        <f t="shared" si="12"/>
        <v>51</v>
      </c>
      <c r="T329" s="129">
        <f t="shared" si="12"/>
        <v>51</v>
      </c>
      <c r="U329" s="129">
        <f t="shared" si="12"/>
        <v>51</v>
      </c>
      <c r="V329" s="129">
        <f t="shared" si="12"/>
        <v>51</v>
      </c>
      <c r="W329" s="129">
        <f t="shared" si="12"/>
        <v>51</v>
      </c>
      <c r="X329" s="129">
        <f t="shared" si="12"/>
        <v>51</v>
      </c>
      <c r="Y329" s="129">
        <f t="shared" si="12"/>
        <v>51</v>
      </c>
      <c r="Z329" s="129">
        <f t="shared" si="12"/>
        <v>51</v>
      </c>
      <c r="AA329" s="129">
        <f t="shared" si="12"/>
        <v>51</v>
      </c>
      <c r="AB329" s="129">
        <f t="shared" si="12"/>
        <v>51</v>
      </c>
      <c r="AC329" s="129">
        <f t="shared" si="12"/>
        <v>51</v>
      </c>
      <c r="AD329" s="129">
        <f t="shared" si="12"/>
        <v>51</v>
      </c>
      <c r="AE329" s="129">
        <f t="shared" si="12"/>
        <v>51</v>
      </c>
      <c r="AF329" s="129">
        <f t="shared" si="12"/>
        <v>51</v>
      </c>
      <c r="AG329" s="129">
        <f t="shared" si="12"/>
        <v>51</v>
      </c>
      <c r="AH329" s="129">
        <f t="shared" si="12"/>
        <v>51</v>
      </c>
      <c r="AI329" s="129">
        <f t="shared" si="12"/>
        <v>51</v>
      </c>
      <c r="AJ329" s="129">
        <f t="shared" si="12"/>
        <v>51</v>
      </c>
      <c r="AK329" s="129">
        <f t="shared" si="12"/>
        <v>51</v>
      </c>
    </row>
    <row r="330" spans="2:37" hidden="1" x14ac:dyDescent="0.25">
      <c r="B330" s="469"/>
      <c r="C330" s="126" t="s">
        <v>441</v>
      </c>
      <c r="D330" s="60"/>
      <c r="E330" s="59"/>
      <c r="F330" s="61"/>
      <c r="G330" s="129">
        <f>+SUMPRODUCT($F$327:$F$328,G327:G328)</f>
        <v>25120000</v>
      </c>
      <c r="H330" s="129">
        <f t="shared" ref="H330:AK330" si="13">+SUMPRODUCT($F$327:$F$328,H327:H328)</f>
        <v>25120000</v>
      </c>
      <c r="I330" s="476">
        <f t="shared" si="13"/>
        <v>25120000</v>
      </c>
      <c r="J330" s="129">
        <f t="shared" si="13"/>
        <v>25120000</v>
      </c>
      <c r="K330" s="129">
        <f t="shared" si="13"/>
        <v>25120000</v>
      </c>
      <c r="L330" s="129">
        <f t="shared" si="13"/>
        <v>25120000</v>
      </c>
      <c r="M330" s="129">
        <f t="shared" si="13"/>
        <v>25120000</v>
      </c>
      <c r="N330" s="129">
        <f t="shared" si="13"/>
        <v>25120000</v>
      </c>
      <c r="O330" s="129">
        <f t="shared" si="13"/>
        <v>25120000</v>
      </c>
      <c r="P330" s="129">
        <f t="shared" si="13"/>
        <v>25120000</v>
      </c>
      <c r="Q330" s="129">
        <f t="shared" si="13"/>
        <v>25120000</v>
      </c>
      <c r="R330" s="129">
        <f t="shared" si="13"/>
        <v>25120000</v>
      </c>
      <c r="S330" s="129">
        <f t="shared" si="13"/>
        <v>25120000</v>
      </c>
      <c r="T330" s="129">
        <f t="shared" si="13"/>
        <v>25120000</v>
      </c>
      <c r="U330" s="129">
        <f t="shared" si="13"/>
        <v>25120000</v>
      </c>
      <c r="V330" s="129">
        <f t="shared" si="13"/>
        <v>25120000</v>
      </c>
      <c r="W330" s="129">
        <f t="shared" si="13"/>
        <v>25120000</v>
      </c>
      <c r="X330" s="129">
        <f t="shared" si="13"/>
        <v>25120000</v>
      </c>
      <c r="Y330" s="129">
        <f t="shared" si="13"/>
        <v>25120000</v>
      </c>
      <c r="Z330" s="129">
        <f t="shared" si="13"/>
        <v>25120000</v>
      </c>
      <c r="AA330" s="129">
        <f t="shared" si="13"/>
        <v>25120000</v>
      </c>
      <c r="AB330" s="129">
        <f t="shared" si="13"/>
        <v>25120000</v>
      </c>
      <c r="AC330" s="129">
        <f t="shared" si="13"/>
        <v>25120000</v>
      </c>
      <c r="AD330" s="129">
        <f t="shared" si="13"/>
        <v>25120000</v>
      </c>
      <c r="AE330" s="129">
        <f t="shared" si="13"/>
        <v>25120000</v>
      </c>
      <c r="AF330" s="129">
        <f t="shared" si="13"/>
        <v>25120000</v>
      </c>
      <c r="AG330" s="129">
        <f t="shared" si="13"/>
        <v>25120000</v>
      </c>
      <c r="AH330" s="129">
        <f t="shared" si="13"/>
        <v>25120000</v>
      </c>
      <c r="AI330" s="129">
        <f t="shared" si="13"/>
        <v>25120000</v>
      </c>
      <c r="AJ330" s="129">
        <f t="shared" si="13"/>
        <v>25120000</v>
      </c>
      <c r="AK330" s="129">
        <f t="shared" si="13"/>
        <v>25120000</v>
      </c>
    </row>
    <row r="331" spans="2:37" hidden="1" x14ac:dyDescent="0.25">
      <c r="B331" s="469"/>
      <c r="C331" s="126" t="s">
        <v>714</v>
      </c>
      <c r="D331" s="60"/>
      <c r="E331" s="59"/>
      <c r="F331" s="61"/>
      <c r="G331" s="129"/>
      <c r="H331" s="61">
        <f>+PMT(DRIVERS!$C$25,DATOS!$B$11,-H330)</f>
        <v>4355235.5205589626</v>
      </c>
      <c r="I331" s="475">
        <f>+PMT(DRIVERS!$C$25,DATOS!$B$11,-I330)</f>
        <v>4355235.5205589626</v>
      </c>
      <c r="J331" s="61">
        <f>+PMT(DRIVERS!$C$25,DATOS!$B$11,-J330)</f>
        <v>4355235.5205589626</v>
      </c>
      <c r="K331" s="61">
        <f>+PMT(DRIVERS!$C$25,DATOS!$B$11,-K330)</f>
        <v>4355235.5205589626</v>
      </c>
      <c r="L331" s="61">
        <f>+PMT(DRIVERS!$C$25,DATOS!$B$11,-L330)</f>
        <v>4355235.5205589626</v>
      </c>
      <c r="M331" s="61">
        <f>+PMT(DRIVERS!$C$25,DATOS!$B$11,-M330)</f>
        <v>4355235.5205589626</v>
      </c>
      <c r="N331" s="61">
        <f>+PMT(DRIVERS!$C$25,DATOS!$B$11,-N330)</f>
        <v>4355235.5205589626</v>
      </c>
      <c r="O331" s="61">
        <f>+PMT(DRIVERS!$C$25,DATOS!$B$11,-O330)</f>
        <v>4355235.5205589626</v>
      </c>
      <c r="P331" s="61">
        <f>+PMT(DRIVERS!$C$25,DATOS!$B$11,-P330)</f>
        <v>4355235.5205589626</v>
      </c>
      <c r="Q331" s="61">
        <f>+PMT(DRIVERS!$C$25,DATOS!$B$11,-Q330)</f>
        <v>4355235.5205589626</v>
      </c>
      <c r="R331" s="61">
        <f>+PMT(DRIVERS!$C$25,DATOS!$B$11,-R330)</f>
        <v>4355235.5205589626</v>
      </c>
      <c r="S331" s="61">
        <f>+PMT(DRIVERS!$C$25,DATOS!$B$11,-S330)</f>
        <v>4355235.5205589626</v>
      </c>
      <c r="T331" s="61">
        <f>+PMT(DRIVERS!$C$25,DATOS!$B$11,-T330)</f>
        <v>4355235.5205589626</v>
      </c>
      <c r="U331" s="61">
        <f>+PMT(DRIVERS!$C$25,DATOS!$B$11,-U330)</f>
        <v>4355235.5205589626</v>
      </c>
      <c r="V331" s="61">
        <f>+PMT(DRIVERS!$C$25,DATOS!$B$11,-V330)</f>
        <v>4355235.5205589626</v>
      </c>
      <c r="W331" s="61">
        <f>+PMT(DRIVERS!$C$25,DATOS!$B$11,-W330)</f>
        <v>4355235.5205589626</v>
      </c>
      <c r="X331" s="61">
        <f>+PMT(DRIVERS!$C$25,DATOS!$B$11,-X330)</f>
        <v>4355235.5205589626</v>
      </c>
      <c r="Y331" s="61">
        <f>+PMT(DRIVERS!$C$25,DATOS!$B$11,-Y330)</f>
        <v>4355235.5205589626</v>
      </c>
      <c r="Z331" s="61">
        <f>+PMT(DRIVERS!$C$25,DATOS!$B$11,-Z330)</f>
        <v>4355235.5205589626</v>
      </c>
      <c r="AA331" s="61">
        <f>+PMT(DRIVERS!$C$25,DATOS!$B$11,-AA330)</f>
        <v>4355235.5205589626</v>
      </c>
      <c r="AB331" s="61">
        <f>+PMT(DRIVERS!$C$25,DATOS!$B$11,-AB330)</f>
        <v>4355235.5205589626</v>
      </c>
      <c r="AC331" s="61">
        <f>+PMT(DRIVERS!$C$25,DATOS!$B$11,-AC330)</f>
        <v>4355235.5205589626</v>
      </c>
      <c r="AD331" s="61">
        <f>+PMT(DRIVERS!$C$25,DATOS!$B$11,-AD330)</f>
        <v>4355235.5205589626</v>
      </c>
      <c r="AE331" s="61">
        <f>+PMT(DRIVERS!$C$25,DATOS!$B$11,-AE330)</f>
        <v>4355235.5205589626</v>
      </c>
      <c r="AF331" s="61">
        <f>+PMT(DRIVERS!$C$25,DATOS!$B$11,-AF330)</f>
        <v>4355235.5205589626</v>
      </c>
      <c r="AG331" s="61">
        <f>+PMT(DRIVERS!$C$25,DATOS!$B$11,-AG330)</f>
        <v>4355235.5205589626</v>
      </c>
      <c r="AH331" s="61">
        <f>+PMT(DRIVERS!$C$25,DATOS!$B$11,-AH330)</f>
        <v>4355235.5205589626</v>
      </c>
      <c r="AI331" s="61">
        <f>+PMT(DRIVERS!$C$25,DATOS!$B$11,-AI330)</f>
        <v>4355235.5205589626</v>
      </c>
      <c r="AJ331" s="61">
        <f>+PMT(DRIVERS!$C$25,DATOS!$B$11,-AJ330)</f>
        <v>4355235.5205589626</v>
      </c>
      <c r="AK331" s="61">
        <f>+PMT(DRIVERS!$C$25,DATOS!$B$11,-AK330)</f>
        <v>4355235.5205589626</v>
      </c>
    </row>
    <row r="332" spans="2:37" hidden="1" x14ac:dyDescent="0.25">
      <c r="B332" s="469"/>
      <c r="C332" s="59"/>
      <c r="D332" s="60"/>
      <c r="E332" s="59"/>
      <c r="F332" s="61"/>
      <c r="G332" s="61"/>
      <c r="H332" s="61"/>
      <c r="I332" s="475"/>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row>
    <row r="333" spans="2:37" hidden="1" x14ac:dyDescent="0.25">
      <c r="B333" s="469"/>
      <c r="C333" s="59"/>
      <c r="D333" s="60"/>
      <c r="E333" s="59"/>
      <c r="F333" s="61"/>
      <c r="G333" s="61"/>
      <c r="H333" s="61"/>
      <c r="I333" s="475"/>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row>
    <row r="334" spans="2:37" hidden="1" x14ac:dyDescent="0.25">
      <c r="B334" s="469"/>
      <c r="C334" s="59"/>
      <c r="D334" s="60"/>
      <c r="E334" s="59"/>
      <c r="F334" s="61"/>
      <c r="G334" s="61"/>
      <c r="H334" s="61"/>
      <c r="I334" s="475"/>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row>
    <row r="335" spans="2:37" hidden="1" x14ac:dyDescent="0.25">
      <c r="B335" s="471"/>
      <c r="C335" s="130" t="str">
        <f>+Inventario!C335</f>
        <v xml:space="preserve">SISTEMA DE TELEGESTIÓN </v>
      </c>
      <c r="D335" s="131"/>
      <c r="E335" s="58"/>
      <c r="F335" s="132"/>
      <c r="G335" s="132"/>
      <c r="H335" s="132"/>
      <c r="I335" s="474"/>
      <c r="J335" s="30"/>
      <c r="K335" s="30"/>
      <c r="L335" s="30"/>
      <c r="M335" s="132"/>
      <c r="N335" s="132"/>
      <c r="O335" s="132"/>
      <c r="P335" s="132"/>
      <c r="Q335" s="132"/>
      <c r="R335" s="132"/>
      <c r="S335" s="132"/>
      <c r="T335" s="132"/>
      <c r="U335" s="132"/>
      <c r="V335" s="132"/>
      <c r="W335" s="132"/>
      <c r="X335" s="132"/>
      <c r="Y335" s="132"/>
      <c r="Z335" s="132"/>
      <c r="AA335" s="132"/>
      <c r="AB335" s="132"/>
      <c r="AC335" s="132"/>
      <c r="AD335" s="132"/>
      <c r="AE335" s="132"/>
      <c r="AF335" s="132"/>
      <c r="AG335" s="132"/>
      <c r="AH335" s="132"/>
      <c r="AI335" s="132"/>
      <c r="AJ335" s="132"/>
      <c r="AK335" s="132"/>
    </row>
    <row r="336" spans="2:37" hidden="1" x14ac:dyDescent="0.25">
      <c r="B336" s="469" t="s">
        <v>698</v>
      </c>
      <c r="C336" s="62" t="str">
        <f>+VLOOKUP(B336,'resumen UCAP'!$A$5:$O$329,2,0)</f>
        <v xml:space="preserve">UCAP Telegestión </v>
      </c>
      <c r="D336" s="63"/>
      <c r="E336" s="63" t="str">
        <f>+VLOOKUP(B336,'resumen UCAP'!$A$5:$O$329,3,0)</f>
        <v>Un</v>
      </c>
      <c r="F336" s="64">
        <f>+VLOOKUP(B336,'resumen UCAP'!$A$5:$O$329,15,0)</f>
        <v>439281.21382080007</v>
      </c>
      <c r="G336" s="61"/>
      <c r="H336" s="61">
        <f>+'Desmonte Infr. financiada'!H336+'Inversión 1 financiada'!H336+VÚ!H336+'Desmonte Infr. IAP'!H336+'TOTAL INVERSION IAP'!H336+'VÚ IAP'!H336+G336</f>
        <v>0</v>
      </c>
      <c r="I336" s="475">
        <f>+'Desmonte Infr. financiada'!I336+'Inversión 1 financiada'!I336+VÚ!I336+'Desmonte Infr. IAP'!I336+'TOTAL INVERSION IAP'!I336+'VÚ IAP'!I336+H336</f>
        <v>0</v>
      </c>
      <c r="J336" s="61">
        <f>+'Desmonte Infr. financiada'!J336+'Inversión 1 financiada'!J336+VÚ!J336+'Desmonte Infr. IAP'!J336+'TOTAL INVERSION IAP'!J336+'VÚ IAP'!J336+I336</f>
        <v>0</v>
      </c>
      <c r="K336" s="61">
        <f>+'Desmonte Infr. financiada'!K336+'Inversión 1 financiada'!K336+VÚ!K336+'Desmonte Infr. IAP'!K336+'TOTAL INVERSION IAP'!K336+'VÚ IAP'!K336+J336</f>
        <v>0</v>
      </c>
      <c r="L336" s="61">
        <f>+'Desmonte Infr. financiada'!L336+'Inversión 1 financiada'!L336+VÚ!L336+'Desmonte Infr. IAP'!L336+'TOTAL INVERSION IAP'!L336+'VÚ IAP'!L336+K336</f>
        <v>0</v>
      </c>
      <c r="M336" s="61">
        <f>+'Desmonte Infr. financiada'!M336+'Inversión 1 financiada'!M336+VÚ!M336+'Desmonte Infr. IAP'!M336+'TOTAL INVERSION IAP'!M336+'VÚ IAP'!M336+L336</f>
        <v>0</v>
      </c>
      <c r="N336" s="61">
        <f>+'Desmonte Infr. financiada'!N336+'Inversión 1 financiada'!N336+VÚ!N336+'Desmonte Infr. IAP'!N336+'TOTAL INVERSION IAP'!N336+'VÚ IAP'!N336+M336</f>
        <v>0</v>
      </c>
      <c r="O336" s="61">
        <f>+'Desmonte Infr. financiada'!O336+'Inversión 1 financiada'!O336+VÚ!O336+'Desmonte Infr. IAP'!O336+'TOTAL INVERSION IAP'!O336+'VÚ IAP'!O336+N336</f>
        <v>0</v>
      </c>
      <c r="P336" s="61">
        <f>+'Desmonte Infr. financiada'!P336+'Inversión 1 financiada'!P336+VÚ!P336+'Desmonte Infr. IAP'!P336+'TOTAL INVERSION IAP'!P336+'VÚ IAP'!P336+O336</f>
        <v>0</v>
      </c>
      <c r="Q336" s="61">
        <f>+'Desmonte Infr. financiada'!Q336+'Inversión 1 financiada'!Q336+VÚ!Q336+'Desmonte Infr. IAP'!Q336+'TOTAL INVERSION IAP'!Q336+'VÚ IAP'!Q336+P336</f>
        <v>0</v>
      </c>
      <c r="R336" s="61">
        <f>+'Desmonte Infr. financiada'!R336+'Inversión 1 financiada'!R336+VÚ!R336+'Desmonte Infr. IAP'!R336+'TOTAL INVERSION IAP'!R336+'VÚ IAP'!R336+Q336</f>
        <v>0</v>
      </c>
      <c r="S336" s="61">
        <f>+'Desmonte Infr. financiada'!S336+'Inversión 1 financiada'!S336+VÚ!S336+'Desmonte Infr. IAP'!S336+'TOTAL INVERSION IAP'!S336+'VÚ IAP'!S336+R336</f>
        <v>0</v>
      </c>
      <c r="T336" s="61">
        <f>+'Desmonte Infr. financiada'!T336+'Inversión 1 financiada'!T336+VÚ!T336+'Desmonte Infr. IAP'!T336+'TOTAL INVERSION IAP'!T336+'VÚ IAP'!T336+S336</f>
        <v>0</v>
      </c>
      <c r="U336" s="61">
        <f>+'Desmonte Infr. financiada'!U336+'Inversión 1 financiada'!U336+VÚ!U336+'Desmonte Infr. IAP'!U336+'TOTAL INVERSION IAP'!U336+'VÚ IAP'!U336+T336</f>
        <v>0</v>
      </c>
      <c r="V336" s="61">
        <f>+'Desmonte Infr. financiada'!V336+'Inversión 1 financiada'!V336+VÚ!V336+'Desmonte Infr. IAP'!V336+'TOTAL INVERSION IAP'!V336+'VÚ IAP'!V336+U336</f>
        <v>0</v>
      </c>
      <c r="W336" s="61">
        <f>+'Desmonte Infr. financiada'!W336+'Inversión 1 financiada'!W336+VÚ!W336+'Desmonte Infr. IAP'!W336+'TOTAL INVERSION IAP'!W336+'VÚ IAP'!W336+V336</f>
        <v>0</v>
      </c>
      <c r="X336" s="61">
        <f>+'Desmonte Infr. financiada'!X336+'Inversión 1 financiada'!X336+VÚ!X336+'Desmonte Infr. IAP'!X336+'TOTAL INVERSION IAP'!X336+'VÚ IAP'!X336+W336</f>
        <v>0</v>
      </c>
      <c r="Y336" s="61">
        <f>+'Desmonte Infr. financiada'!Y336+'Inversión 1 financiada'!Y336+VÚ!Y336+'Desmonte Infr. IAP'!Y336+'TOTAL INVERSION IAP'!Y336+'VÚ IAP'!Y336+X336</f>
        <v>0</v>
      </c>
      <c r="Z336" s="61">
        <f>+'Desmonte Infr. financiada'!Z336+'Inversión 1 financiada'!Z336+VÚ!Z336+'Desmonte Infr. IAP'!Z336+'TOTAL INVERSION IAP'!Z336+'VÚ IAP'!Z336+Y336</f>
        <v>0</v>
      </c>
      <c r="AA336" s="61">
        <f>+'Desmonte Infr. financiada'!AA336+'Inversión 1 financiada'!AA336+VÚ!AA336+'Desmonte Infr. IAP'!AA336+'TOTAL INVERSION IAP'!AA336+'VÚ IAP'!AA336+Z336</f>
        <v>0</v>
      </c>
      <c r="AB336" s="61">
        <f>+'Desmonte Infr. financiada'!AB336+'Inversión 1 financiada'!AB336+VÚ!AB336+'Desmonte Infr. IAP'!AB336+'TOTAL INVERSION IAP'!AB336+'VÚ IAP'!AB336+AA336</f>
        <v>0</v>
      </c>
      <c r="AC336" s="61">
        <f>+'Desmonte Infr. financiada'!AC336+'Inversión 1 financiada'!AC336+VÚ!AC336+'Desmonte Infr. IAP'!AC336+'TOTAL INVERSION IAP'!AC336+'VÚ IAP'!AC336+AB336</f>
        <v>0</v>
      </c>
      <c r="AD336" s="61">
        <f>+'Desmonte Infr. financiada'!AD336+'Inversión 1 financiada'!AD336+VÚ!AD336+'Desmonte Infr. IAP'!AD336+'TOTAL INVERSION IAP'!AD336+'VÚ IAP'!AD336+AC336</f>
        <v>0</v>
      </c>
      <c r="AE336" s="61">
        <f>+'Desmonte Infr. financiada'!AE336+'Inversión 1 financiada'!AE336+VÚ!AE336+'Desmonte Infr. IAP'!AE336+'TOTAL INVERSION IAP'!AE336+'VÚ IAP'!AE336+AD336</f>
        <v>0</v>
      </c>
      <c r="AF336" s="61">
        <f>+'Desmonte Infr. financiada'!AF336+'Inversión 1 financiada'!AF336+VÚ!AF336+'Desmonte Infr. IAP'!AF336+'TOTAL INVERSION IAP'!AF336+'VÚ IAP'!AF336+AE336</f>
        <v>0</v>
      </c>
      <c r="AG336" s="61">
        <f>+'Desmonte Infr. financiada'!AG336+'Inversión 1 financiada'!AG336+VÚ!AG336+'Desmonte Infr. IAP'!AG336+'TOTAL INVERSION IAP'!AG336+'VÚ IAP'!AG336+AF336</f>
        <v>0</v>
      </c>
      <c r="AH336" s="61">
        <f>+'Desmonte Infr. financiada'!AH336+'Inversión 1 financiada'!AH336+VÚ!AH336+'Desmonte Infr. IAP'!AH336+'TOTAL INVERSION IAP'!AH336+'VÚ IAP'!AH336+AG336</f>
        <v>0</v>
      </c>
      <c r="AI336" s="61">
        <f>+'Desmonte Infr. financiada'!AI336+'Inversión 1 financiada'!AI336+VÚ!AI336+'Desmonte Infr. IAP'!AI336+'TOTAL INVERSION IAP'!AI336+'VÚ IAP'!AI336+AH336</f>
        <v>0</v>
      </c>
      <c r="AJ336" s="61">
        <f>+'Desmonte Infr. financiada'!AJ336+'Inversión 1 financiada'!AJ336+VÚ!AJ336+'Desmonte Infr. IAP'!AJ336+'TOTAL INVERSION IAP'!AJ336+'VÚ IAP'!AJ336+AI336</f>
        <v>0</v>
      </c>
      <c r="AK336" s="61">
        <f>+'Desmonte Infr. financiada'!AK336+'Inversión 1 financiada'!AK336+VÚ!AK336+'Desmonte Infr. IAP'!AK336+'TOTAL INVERSION IAP'!AK336+'VÚ IAP'!AK336+AJ336</f>
        <v>0</v>
      </c>
    </row>
    <row r="337" spans="1:37" hidden="1" x14ac:dyDescent="0.25">
      <c r="B337" s="469"/>
      <c r="C337" s="59"/>
      <c r="D337" s="60"/>
      <c r="E337" s="59"/>
      <c r="F337" s="61"/>
      <c r="G337" s="61"/>
      <c r="H337" s="61"/>
      <c r="I337" s="475"/>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row>
    <row r="338" spans="1:37" s="121" customFormat="1" hidden="1" x14ac:dyDescent="0.25">
      <c r="A338" s="57"/>
      <c r="B338" s="469"/>
      <c r="C338" s="127" t="s">
        <v>289</v>
      </c>
      <c r="D338" s="60"/>
      <c r="E338" s="59"/>
      <c r="F338" s="61"/>
      <c r="G338" s="129">
        <f>+SUM(G336:G337)</f>
        <v>0</v>
      </c>
      <c r="H338" s="129">
        <f t="shared" ref="H338:AK338" si="14">+SUM(H336:H337)</f>
        <v>0</v>
      </c>
      <c r="I338" s="476">
        <f t="shared" si="14"/>
        <v>0</v>
      </c>
      <c r="J338" s="129">
        <f t="shared" si="14"/>
        <v>0</v>
      </c>
      <c r="K338" s="129">
        <f t="shared" si="14"/>
        <v>0</v>
      </c>
      <c r="L338" s="129">
        <f t="shared" si="14"/>
        <v>0</v>
      </c>
      <c r="M338" s="129">
        <f t="shared" si="14"/>
        <v>0</v>
      </c>
      <c r="N338" s="129">
        <f t="shared" si="14"/>
        <v>0</v>
      </c>
      <c r="O338" s="129">
        <f t="shared" si="14"/>
        <v>0</v>
      </c>
      <c r="P338" s="129">
        <f t="shared" si="14"/>
        <v>0</v>
      </c>
      <c r="Q338" s="129">
        <f t="shared" si="14"/>
        <v>0</v>
      </c>
      <c r="R338" s="129">
        <f t="shared" si="14"/>
        <v>0</v>
      </c>
      <c r="S338" s="129">
        <f t="shared" si="14"/>
        <v>0</v>
      </c>
      <c r="T338" s="129">
        <f t="shared" si="14"/>
        <v>0</v>
      </c>
      <c r="U338" s="129">
        <f t="shared" si="14"/>
        <v>0</v>
      </c>
      <c r="V338" s="129">
        <f t="shared" si="14"/>
        <v>0</v>
      </c>
      <c r="W338" s="129">
        <f t="shared" si="14"/>
        <v>0</v>
      </c>
      <c r="X338" s="129">
        <f t="shared" si="14"/>
        <v>0</v>
      </c>
      <c r="Y338" s="129">
        <f t="shared" si="14"/>
        <v>0</v>
      </c>
      <c r="Z338" s="129">
        <f t="shared" si="14"/>
        <v>0</v>
      </c>
      <c r="AA338" s="129">
        <f t="shared" si="14"/>
        <v>0</v>
      </c>
      <c r="AB338" s="129">
        <f t="shared" si="14"/>
        <v>0</v>
      </c>
      <c r="AC338" s="129">
        <f t="shared" si="14"/>
        <v>0</v>
      </c>
      <c r="AD338" s="129">
        <f t="shared" si="14"/>
        <v>0</v>
      </c>
      <c r="AE338" s="129">
        <f t="shared" si="14"/>
        <v>0</v>
      </c>
      <c r="AF338" s="129">
        <f t="shared" si="14"/>
        <v>0</v>
      </c>
      <c r="AG338" s="129">
        <f t="shared" si="14"/>
        <v>0</v>
      </c>
      <c r="AH338" s="129">
        <f t="shared" si="14"/>
        <v>0</v>
      </c>
      <c r="AI338" s="129">
        <f t="shared" si="14"/>
        <v>0</v>
      </c>
      <c r="AJ338" s="129">
        <f t="shared" si="14"/>
        <v>0</v>
      </c>
      <c r="AK338" s="129">
        <f t="shared" si="14"/>
        <v>0</v>
      </c>
    </row>
    <row r="339" spans="1:37" s="121" customFormat="1" hidden="1" x14ac:dyDescent="0.25">
      <c r="A339" s="57"/>
      <c r="B339" s="469"/>
      <c r="C339" s="126" t="s">
        <v>441</v>
      </c>
      <c r="D339" s="60"/>
      <c r="E339" s="59"/>
      <c r="F339" s="61"/>
      <c r="G339" s="129">
        <f>+SUMPRODUCT($F$336:$F$337,G336:G337)</f>
        <v>0</v>
      </c>
      <c r="H339" s="129">
        <f t="shared" ref="H339:AK339" si="15">+SUMPRODUCT($F$336:$F$337,H336:H337)</f>
        <v>0</v>
      </c>
      <c r="I339" s="476">
        <f t="shared" si="15"/>
        <v>0</v>
      </c>
      <c r="J339" s="129">
        <f t="shared" si="15"/>
        <v>0</v>
      </c>
      <c r="K339" s="129">
        <f t="shared" si="15"/>
        <v>0</v>
      </c>
      <c r="L339" s="129">
        <f t="shared" si="15"/>
        <v>0</v>
      </c>
      <c r="M339" s="129">
        <f t="shared" si="15"/>
        <v>0</v>
      </c>
      <c r="N339" s="129">
        <f t="shared" si="15"/>
        <v>0</v>
      </c>
      <c r="O339" s="129">
        <f t="shared" si="15"/>
        <v>0</v>
      </c>
      <c r="P339" s="129">
        <f t="shared" si="15"/>
        <v>0</v>
      </c>
      <c r="Q339" s="129">
        <f t="shared" si="15"/>
        <v>0</v>
      </c>
      <c r="R339" s="129">
        <f t="shared" si="15"/>
        <v>0</v>
      </c>
      <c r="S339" s="129">
        <f t="shared" si="15"/>
        <v>0</v>
      </c>
      <c r="T339" s="129">
        <f t="shared" si="15"/>
        <v>0</v>
      </c>
      <c r="U339" s="129">
        <f t="shared" si="15"/>
        <v>0</v>
      </c>
      <c r="V339" s="129">
        <f t="shared" si="15"/>
        <v>0</v>
      </c>
      <c r="W339" s="129">
        <f t="shared" si="15"/>
        <v>0</v>
      </c>
      <c r="X339" s="129">
        <f t="shared" si="15"/>
        <v>0</v>
      </c>
      <c r="Y339" s="129">
        <f t="shared" si="15"/>
        <v>0</v>
      </c>
      <c r="Z339" s="129">
        <f t="shared" si="15"/>
        <v>0</v>
      </c>
      <c r="AA339" s="129">
        <f t="shared" si="15"/>
        <v>0</v>
      </c>
      <c r="AB339" s="129">
        <f t="shared" si="15"/>
        <v>0</v>
      </c>
      <c r="AC339" s="129">
        <f t="shared" si="15"/>
        <v>0</v>
      </c>
      <c r="AD339" s="129">
        <f t="shared" si="15"/>
        <v>0</v>
      </c>
      <c r="AE339" s="129">
        <f t="shared" si="15"/>
        <v>0</v>
      </c>
      <c r="AF339" s="129">
        <f t="shared" si="15"/>
        <v>0</v>
      </c>
      <c r="AG339" s="129">
        <f t="shared" si="15"/>
        <v>0</v>
      </c>
      <c r="AH339" s="129">
        <f t="shared" si="15"/>
        <v>0</v>
      </c>
      <c r="AI339" s="129">
        <f t="shared" si="15"/>
        <v>0</v>
      </c>
      <c r="AJ339" s="129">
        <f t="shared" si="15"/>
        <v>0</v>
      </c>
      <c r="AK339" s="129">
        <f t="shared" si="15"/>
        <v>0</v>
      </c>
    </row>
    <row r="340" spans="1:37" s="121" customFormat="1" hidden="1" x14ac:dyDescent="0.25">
      <c r="A340" s="57"/>
      <c r="B340" s="469"/>
      <c r="C340" s="126" t="s">
        <v>714</v>
      </c>
      <c r="D340" s="60"/>
      <c r="E340" s="59"/>
      <c r="F340" s="61"/>
      <c r="G340" s="61"/>
      <c r="H340" s="61">
        <f>+PMT(DRIVERS!$C$25,DATOS!$B$9,-H339)</f>
        <v>0</v>
      </c>
      <c r="I340" s="475">
        <f>+PMT(DRIVERS!$C$25,DATOS!$B$9,-I339)</f>
        <v>0</v>
      </c>
      <c r="J340" s="61">
        <f>+PMT(DRIVERS!$C$25,DATOS!$B$9,-J339)</f>
        <v>0</v>
      </c>
      <c r="K340" s="61">
        <f>+PMT(DRIVERS!$C$25,DATOS!$B$9,-K339)</f>
        <v>0</v>
      </c>
      <c r="L340" s="61">
        <f>+PMT(DRIVERS!$C$25,DATOS!$B$9,-L339)</f>
        <v>0</v>
      </c>
      <c r="M340" s="61">
        <f>+PMT(DRIVERS!$C$25,DATOS!$B$9,-M339)</f>
        <v>0</v>
      </c>
      <c r="N340" s="61">
        <f>+PMT(DRIVERS!$C$25,DATOS!$B$9,-N339)</f>
        <v>0</v>
      </c>
      <c r="O340" s="61">
        <f>+PMT(DRIVERS!$C$25,DATOS!$B$9,-O339)</f>
        <v>0</v>
      </c>
      <c r="P340" s="61">
        <f>+PMT(DRIVERS!$C$25,DATOS!$B$9,-P339)</f>
        <v>0</v>
      </c>
      <c r="Q340" s="61">
        <f>+PMT(DRIVERS!$C$25,DATOS!$B$9,-Q339)</f>
        <v>0</v>
      </c>
      <c r="R340" s="61">
        <f>+PMT(DRIVERS!$C$25,DATOS!$B$9,-R339)</f>
        <v>0</v>
      </c>
      <c r="S340" s="61">
        <f>+PMT(DRIVERS!$C$25,DATOS!$B$9,-S339)</f>
        <v>0</v>
      </c>
      <c r="T340" s="61">
        <f>+PMT(DRIVERS!$C$25,DATOS!$B$9,-T339)</f>
        <v>0</v>
      </c>
      <c r="U340" s="61">
        <f>+PMT(DRIVERS!$C$25,DATOS!$B$9,-U339)</f>
        <v>0</v>
      </c>
      <c r="V340" s="61">
        <f>+PMT(DRIVERS!$C$25,DATOS!$B$9,-V339)</f>
        <v>0</v>
      </c>
      <c r="W340" s="61">
        <f>+PMT(DRIVERS!$C$25,DATOS!$B$9,-W339)</f>
        <v>0</v>
      </c>
      <c r="X340" s="61">
        <f>+PMT(DRIVERS!$C$25,DATOS!$B$9,-X339)</f>
        <v>0</v>
      </c>
      <c r="Y340" s="61">
        <f>+PMT(DRIVERS!$C$25,DATOS!$B$9,-Y339)</f>
        <v>0</v>
      </c>
      <c r="Z340" s="61">
        <f>+PMT(DRIVERS!$C$25,DATOS!$B$9,-Z339)</f>
        <v>0</v>
      </c>
      <c r="AA340" s="61">
        <f>+PMT(DRIVERS!$C$25,DATOS!$B$9,-AA339)</f>
        <v>0</v>
      </c>
      <c r="AB340" s="61">
        <f>+PMT(DRIVERS!$C$25,DATOS!$B$9,-AB339)</f>
        <v>0</v>
      </c>
      <c r="AC340" s="61">
        <f>+PMT(DRIVERS!$C$25,DATOS!$B$9,-AC339)</f>
        <v>0</v>
      </c>
      <c r="AD340" s="61">
        <f>+PMT(DRIVERS!$C$25,DATOS!$B$9,-AD339)</f>
        <v>0</v>
      </c>
      <c r="AE340" s="61">
        <f>+PMT(DRIVERS!$C$25,DATOS!$B$9,-AE339)</f>
        <v>0</v>
      </c>
      <c r="AF340" s="61">
        <f>+PMT(DRIVERS!$C$25,DATOS!$B$9,-AF339)</f>
        <v>0</v>
      </c>
      <c r="AG340" s="61">
        <f>+PMT(DRIVERS!$C$25,DATOS!$B$9,-AG339)</f>
        <v>0</v>
      </c>
      <c r="AH340" s="61">
        <f>+PMT(DRIVERS!$C$25,DATOS!$B$9,-AH339)</f>
        <v>0</v>
      </c>
      <c r="AI340" s="61">
        <f>+PMT(DRIVERS!$C$25,DATOS!$B$9,-AI339)</f>
        <v>0</v>
      </c>
      <c r="AJ340" s="61">
        <f>+PMT(DRIVERS!$C$25,DATOS!$B$9,-AJ339)</f>
        <v>0</v>
      </c>
      <c r="AK340" s="61">
        <f>+PMT(DRIVERS!$C$25,DATOS!$B$9,-AK339)</f>
        <v>0</v>
      </c>
    </row>
    <row r="341" spans="1:37" s="121" customFormat="1" hidden="1" x14ac:dyDescent="0.25">
      <c r="A341" s="57"/>
      <c r="B341" s="469"/>
      <c r="C341" s="59"/>
      <c r="D341" s="60"/>
      <c r="E341" s="59"/>
      <c r="F341" s="61"/>
      <c r="G341" s="61"/>
      <c r="H341" s="61"/>
      <c r="I341" s="475"/>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row>
    <row r="342" spans="1:37" s="121" customFormat="1" hidden="1" x14ac:dyDescent="0.25">
      <c r="A342" s="57"/>
      <c r="B342" s="469"/>
      <c r="C342" s="59"/>
      <c r="D342" s="60"/>
      <c r="E342" s="59"/>
      <c r="F342" s="61"/>
      <c r="G342" s="61"/>
      <c r="H342" s="61"/>
      <c r="I342" s="475"/>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row>
    <row r="343" spans="1:37" s="121" customFormat="1" hidden="1" x14ac:dyDescent="0.25">
      <c r="A343" s="57"/>
      <c r="B343" s="469"/>
      <c r="C343" s="59"/>
      <c r="D343" s="60"/>
      <c r="E343" s="59"/>
      <c r="F343" s="61"/>
      <c r="G343" s="61"/>
      <c r="H343" s="61"/>
      <c r="I343" s="475"/>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row>
    <row r="344" spans="1:37" s="121" customFormat="1" hidden="1" x14ac:dyDescent="0.25">
      <c r="A344" s="57"/>
      <c r="B344" s="57"/>
      <c r="C344" s="126" t="s">
        <v>439</v>
      </c>
      <c r="D344" s="60"/>
      <c r="E344" s="59"/>
      <c r="F344" s="61"/>
      <c r="G344" s="129">
        <f>G339+G330+G321+G308+G298+G282+G238+G225</f>
        <v>31047186978.247078</v>
      </c>
      <c r="H344" s="129">
        <f>H339+H330+H321+H308+H298+H282+H238+H225</f>
        <v>53793685132.117577</v>
      </c>
      <c r="I344" s="134">
        <f t="shared" ref="I344:AK345" si="16">I339+I330+I321+I308+I298+I282+I238+I225</f>
        <v>55738781764.792572</v>
      </c>
      <c r="J344" s="134">
        <f t="shared" si="16"/>
        <v>58281125312.716736</v>
      </c>
      <c r="K344" s="134">
        <f t="shared" si="16"/>
        <v>61588324404.353737</v>
      </c>
      <c r="L344" s="134">
        <f t="shared" si="16"/>
        <v>64927813327.770958</v>
      </c>
      <c r="M344" s="134">
        <f t="shared" si="16"/>
        <v>67251510417.222809</v>
      </c>
      <c r="N344" s="134">
        <f t="shared" si="16"/>
        <v>67496088740.898209</v>
      </c>
      <c r="O344" s="134">
        <f t="shared" si="16"/>
        <v>67740667064.573608</v>
      </c>
      <c r="P344" s="134">
        <f t="shared" si="16"/>
        <v>67985245388.249008</v>
      </c>
      <c r="Q344" s="134">
        <f t="shared" si="16"/>
        <v>68229823711.924408</v>
      </c>
      <c r="R344" s="134">
        <f t="shared" si="16"/>
        <v>68474402035.599815</v>
      </c>
      <c r="S344" s="134">
        <f t="shared" si="16"/>
        <v>68718980359.275215</v>
      </c>
      <c r="T344" s="134">
        <f t="shared" si="16"/>
        <v>68963558682.950623</v>
      </c>
      <c r="U344" s="134">
        <f t="shared" si="16"/>
        <v>69208137006.626007</v>
      </c>
      <c r="V344" s="134">
        <f t="shared" si="16"/>
        <v>69452715330.301422</v>
      </c>
      <c r="W344" s="134">
        <f t="shared" si="16"/>
        <v>72226034780.986572</v>
      </c>
      <c r="X344" s="134">
        <f t="shared" si="16"/>
        <v>72781894607.521576</v>
      </c>
      <c r="Y344" s="134">
        <f t="shared" si="16"/>
        <v>73337754434.05658</v>
      </c>
      <c r="Z344" s="134">
        <f t="shared" si="16"/>
        <v>73893614260.591583</v>
      </c>
      <c r="AA344" s="134">
        <f t="shared" si="16"/>
        <v>74449474087.126587</v>
      </c>
      <c r="AB344" s="134">
        <f t="shared" si="16"/>
        <v>75005333913.66156</v>
      </c>
      <c r="AC344" s="134">
        <f t="shared" si="16"/>
        <v>75561193740.196564</v>
      </c>
      <c r="AD344" s="134">
        <f t="shared" si="16"/>
        <v>76117053566.731567</v>
      </c>
      <c r="AE344" s="134">
        <f t="shared" si="16"/>
        <v>76672913393.266571</v>
      </c>
      <c r="AF344" s="134">
        <f t="shared" si="16"/>
        <v>77228773219.801575</v>
      </c>
      <c r="AG344" s="134">
        <f t="shared" si="16"/>
        <v>77784633046.336578</v>
      </c>
      <c r="AH344" s="134">
        <f t="shared" si="16"/>
        <v>78340492872.871582</v>
      </c>
      <c r="AI344" s="134">
        <f t="shared" si="16"/>
        <v>78896352699.406586</v>
      </c>
      <c r="AJ344" s="134">
        <f t="shared" si="16"/>
        <v>79452212525.941559</v>
      </c>
      <c r="AK344" s="134">
        <f t="shared" si="16"/>
        <v>80008072352.476562</v>
      </c>
    </row>
    <row r="345" spans="1:37" hidden="1" x14ac:dyDescent="0.25">
      <c r="C345" s="59" t="s">
        <v>713</v>
      </c>
      <c r="D345" s="60"/>
      <c r="E345" s="59"/>
      <c r="F345" s="61"/>
      <c r="G345" s="61"/>
      <c r="H345" s="129">
        <f>H340+H331+H322+H309+H299+H283+H239+H226</f>
        <v>7255736642.9052944</v>
      </c>
      <c r="I345" s="134">
        <f t="shared" si="16"/>
        <v>7533738336.929884</v>
      </c>
      <c r="J345" s="134">
        <f t="shared" si="16"/>
        <v>7897101164.8956127</v>
      </c>
      <c r="K345" s="134">
        <f t="shared" si="16"/>
        <v>8369780482.9854546</v>
      </c>
      <c r="L345" s="134">
        <f t="shared" si="16"/>
        <v>8847074804.6611748</v>
      </c>
      <c r="M345" s="134">
        <f t="shared" si="16"/>
        <v>9179187727.1843204</v>
      </c>
      <c r="N345" s="134">
        <f t="shared" si="16"/>
        <v>9214143927.9001427</v>
      </c>
      <c r="O345" s="134">
        <f t="shared" si="16"/>
        <v>9249100128.615963</v>
      </c>
      <c r="P345" s="134">
        <f t="shared" si="16"/>
        <v>9284056329.3317852</v>
      </c>
      <c r="Q345" s="134">
        <f t="shared" si="16"/>
        <v>9319012530.0476055</v>
      </c>
      <c r="R345" s="134">
        <f t="shared" si="16"/>
        <v>9353968730.7634277</v>
      </c>
      <c r="S345" s="134">
        <f t="shared" si="16"/>
        <v>9388924931.47925</v>
      </c>
      <c r="T345" s="134">
        <f t="shared" si="16"/>
        <v>9423881132.1950703</v>
      </c>
      <c r="U345" s="134">
        <f t="shared" si="16"/>
        <v>9458837332.9108925</v>
      </c>
      <c r="V345" s="134">
        <f t="shared" si="16"/>
        <v>9493793533.6267147</v>
      </c>
      <c r="W345" s="134">
        <f t="shared" si="16"/>
        <v>9890168444.9860096</v>
      </c>
      <c r="X345" s="134">
        <f t="shared" si="16"/>
        <v>9969614355.7037849</v>
      </c>
      <c r="Y345" s="134">
        <f t="shared" si="16"/>
        <v>10049060266.42156</v>
      </c>
      <c r="Z345" s="134">
        <f t="shared" si="16"/>
        <v>10128506177.139338</v>
      </c>
      <c r="AA345" s="134">
        <f t="shared" si="16"/>
        <v>10207952087.857115</v>
      </c>
      <c r="AB345" s="134">
        <f t="shared" si="16"/>
        <v>10287397998.574888</v>
      </c>
      <c r="AC345" s="134">
        <f t="shared" si="16"/>
        <v>10366843909.292665</v>
      </c>
      <c r="AD345" s="134">
        <f t="shared" si="16"/>
        <v>10446289820.010441</v>
      </c>
      <c r="AE345" s="134">
        <f t="shared" si="16"/>
        <v>10525735730.728216</v>
      </c>
      <c r="AF345" s="134">
        <f t="shared" si="16"/>
        <v>10605181641.445992</v>
      </c>
      <c r="AG345" s="134">
        <f t="shared" si="16"/>
        <v>10684627552.163767</v>
      </c>
      <c r="AH345" s="134">
        <f t="shared" si="16"/>
        <v>10764073462.881546</v>
      </c>
      <c r="AI345" s="134">
        <f t="shared" si="16"/>
        <v>10843519373.599321</v>
      </c>
      <c r="AJ345" s="134">
        <f t="shared" si="16"/>
        <v>10922965284.317095</v>
      </c>
      <c r="AK345" s="134">
        <f t="shared" si="16"/>
        <v>11002411195.034872</v>
      </c>
    </row>
    <row r="346" spans="1:37" hidden="1" x14ac:dyDescent="0.25">
      <c r="C346" s="59"/>
      <c r="D346" s="60"/>
      <c r="E346" s="59"/>
      <c r="F346" s="61"/>
      <c r="G346" s="61"/>
      <c r="H346" s="61"/>
    </row>
    <row r="347" spans="1:37" hidden="1" x14ac:dyDescent="0.25">
      <c r="C347" s="59"/>
      <c r="D347" s="60"/>
      <c r="E347" s="59"/>
      <c r="F347" s="61"/>
      <c r="G347" s="61"/>
      <c r="H347" s="61"/>
    </row>
    <row r="348" spans="1:37" hidden="1" x14ac:dyDescent="0.25">
      <c r="C348" s="59"/>
      <c r="D348" s="60"/>
      <c r="E348" s="59"/>
      <c r="F348" s="61"/>
      <c r="G348" s="61"/>
      <c r="H348" s="61"/>
    </row>
    <row r="349" spans="1:37" hidden="1" x14ac:dyDescent="0.25">
      <c r="C349" s="59"/>
      <c r="D349" s="60"/>
      <c r="E349" s="59"/>
      <c r="F349" s="61"/>
      <c r="G349" s="61"/>
      <c r="H349" s="61"/>
    </row>
    <row r="350" spans="1:37" hidden="1" x14ac:dyDescent="0.25">
      <c r="C350" s="59"/>
      <c r="D350" s="60"/>
      <c r="E350" s="59"/>
      <c r="F350" s="61"/>
      <c r="G350" s="61"/>
      <c r="H350" s="61"/>
    </row>
    <row r="351" spans="1:37" x14ac:dyDescent="0.25">
      <c r="C351" s="477" t="s">
        <v>732</v>
      </c>
      <c r="D351" s="60"/>
      <c r="E351" s="59"/>
      <c r="F351" s="61"/>
      <c r="G351" s="61">
        <f>+G224</f>
        <v>32760</v>
      </c>
      <c r="H351" s="61">
        <f>+H224</f>
        <v>32760</v>
      </c>
      <c r="I351" s="121">
        <f t="shared" ref="I351:AK351" si="17">+I224</f>
        <v>32760</v>
      </c>
      <c r="J351" s="121">
        <f t="shared" si="17"/>
        <v>32875</v>
      </c>
      <c r="K351" s="121">
        <f t="shared" si="17"/>
        <v>32990</v>
      </c>
      <c r="L351" s="121">
        <f t="shared" si="17"/>
        <v>33105</v>
      </c>
      <c r="M351" s="121">
        <f t="shared" si="17"/>
        <v>33220</v>
      </c>
      <c r="N351" s="121">
        <f t="shared" si="17"/>
        <v>33440</v>
      </c>
      <c r="O351" s="121">
        <f t="shared" si="17"/>
        <v>33660</v>
      </c>
      <c r="P351" s="121">
        <f t="shared" si="17"/>
        <v>33880</v>
      </c>
      <c r="Q351" s="121">
        <f t="shared" si="17"/>
        <v>34100</v>
      </c>
      <c r="R351" s="121">
        <f t="shared" si="17"/>
        <v>34320</v>
      </c>
      <c r="S351" s="121">
        <f t="shared" si="17"/>
        <v>34540</v>
      </c>
      <c r="T351" s="121">
        <f t="shared" si="17"/>
        <v>34760</v>
      </c>
      <c r="U351" s="121">
        <f t="shared" si="17"/>
        <v>34980</v>
      </c>
      <c r="V351" s="121">
        <f t="shared" si="17"/>
        <v>35200</v>
      </c>
      <c r="W351" s="121">
        <f t="shared" si="17"/>
        <v>35420</v>
      </c>
      <c r="X351" s="121">
        <f t="shared" si="17"/>
        <v>35920</v>
      </c>
      <c r="Y351" s="121">
        <f t="shared" si="17"/>
        <v>36420</v>
      </c>
      <c r="Z351" s="121">
        <f t="shared" si="17"/>
        <v>36920</v>
      </c>
      <c r="AA351" s="121">
        <f t="shared" si="17"/>
        <v>37420</v>
      </c>
      <c r="AB351" s="121">
        <f t="shared" si="17"/>
        <v>37920</v>
      </c>
      <c r="AC351" s="121">
        <f t="shared" si="17"/>
        <v>38420</v>
      </c>
      <c r="AD351" s="121">
        <f t="shared" si="17"/>
        <v>38920</v>
      </c>
      <c r="AE351" s="121">
        <f t="shared" si="17"/>
        <v>39420</v>
      </c>
      <c r="AF351" s="121">
        <f t="shared" si="17"/>
        <v>39920</v>
      </c>
      <c r="AG351" s="121">
        <f t="shared" si="17"/>
        <v>40420</v>
      </c>
      <c r="AH351" s="121">
        <f t="shared" si="17"/>
        <v>40920</v>
      </c>
      <c r="AI351" s="121">
        <f t="shared" si="17"/>
        <v>41420</v>
      </c>
      <c r="AJ351" s="121">
        <f t="shared" si="17"/>
        <v>41920</v>
      </c>
      <c r="AK351" s="121">
        <f t="shared" si="17"/>
        <v>42420</v>
      </c>
    </row>
    <row r="352" spans="1:37" x14ac:dyDescent="0.25">
      <c r="C352" s="478" t="s">
        <v>733</v>
      </c>
      <c r="D352" s="479"/>
      <c r="E352" s="480"/>
      <c r="F352" s="61"/>
      <c r="G352" s="61">
        <f>(SUMPRODUCT($D$5:$D$221,G5:G221))/1000</f>
        <v>5167.2700000000004</v>
      </c>
      <c r="H352" s="61">
        <f>(SUMPRODUCT($D$5:$D$221,H5:H221))/1000</f>
        <v>3056.7772999999997</v>
      </c>
      <c r="I352" s="121">
        <f>(SUMPRODUCT($D$5:$D$221,I5:I221))/1000</f>
        <v>2714.5272999999997</v>
      </c>
      <c r="J352" s="121">
        <f>(SUMPRODUCT($D$5:$D$221,J5:J221))/1000</f>
        <v>2339.9164999999998</v>
      </c>
      <c r="K352" s="121">
        <f t="shared" ref="K352:AK352" si="18">(SUMPRODUCT($D$5:$D$221,K5:K221))/1000</f>
        <v>2244.248</v>
      </c>
      <c r="L352" s="121">
        <f t="shared" si="18"/>
        <v>2457.3552999999997</v>
      </c>
      <c r="M352" s="121">
        <f t="shared" si="18"/>
        <v>2597.7346000000002</v>
      </c>
      <c r="N352" s="121">
        <f t="shared" si="18"/>
        <v>2604.7966000000001</v>
      </c>
      <c r="O352" s="121">
        <f t="shared" si="18"/>
        <v>2611.8586</v>
      </c>
      <c r="P352" s="121">
        <f t="shared" si="18"/>
        <v>2618.9205999999999</v>
      </c>
      <c r="Q352" s="121">
        <f t="shared" si="18"/>
        <v>2625.9826000000003</v>
      </c>
      <c r="R352" s="121">
        <f t="shared" si="18"/>
        <v>2633.0446000000002</v>
      </c>
      <c r="S352" s="121">
        <f t="shared" si="18"/>
        <v>2640.1066000000001</v>
      </c>
      <c r="T352" s="121">
        <f t="shared" si="18"/>
        <v>2647.1686</v>
      </c>
      <c r="U352" s="121">
        <f t="shared" si="18"/>
        <v>2654.2305999999999</v>
      </c>
      <c r="V352" s="121">
        <f t="shared" si="18"/>
        <v>2661.2926000000002</v>
      </c>
      <c r="W352" s="121">
        <f t="shared" si="18"/>
        <v>2625.1666</v>
      </c>
      <c r="X352" s="121">
        <f t="shared" si="18"/>
        <v>2641.2166000000002</v>
      </c>
      <c r="Y352" s="121">
        <f t="shared" si="18"/>
        <v>2657.2665999999999</v>
      </c>
      <c r="Z352" s="121">
        <f t="shared" si="18"/>
        <v>2673.3166000000001</v>
      </c>
      <c r="AA352" s="121">
        <f t="shared" si="18"/>
        <v>2689.3666000000003</v>
      </c>
      <c r="AB352" s="121">
        <f t="shared" si="18"/>
        <v>2705.4166</v>
      </c>
      <c r="AC352" s="121">
        <f t="shared" si="18"/>
        <v>2721.4666000000002</v>
      </c>
      <c r="AD352" s="121">
        <f t="shared" si="18"/>
        <v>2737.5165999999999</v>
      </c>
      <c r="AE352" s="121">
        <f t="shared" si="18"/>
        <v>2753.5666000000001</v>
      </c>
      <c r="AF352" s="121">
        <f t="shared" si="18"/>
        <v>2769.6166000000003</v>
      </c>
      <c r="AG352" s="121">
        <f t="shared" si="18"/>
        <v>2785.6666</v>
      </c>
      <c r="AH352" s="121">
        <f t="shared" si="18"/>
        <v>2801.7166000000002</v>
      </c>
      <c r="AI352" s="121">
        <f t="shared" si="18"/>
        <v>2817.7665999999999</v>
      </c>
      <c r="AJ352" s="121">
        <f t="shared" si="18"/>
        <v>2833.8166000000001</v>
      </c>
      <c r="AK352" s="121">
        <f t="shared" si="18"/>
        <v>2849.8666000000003</v>
      </c>
    </row>
    <row r="353" spans="3:37" x14ac:dyDescent="0.25">
      <c r="C353" s="481" t="s">
        <v>734</v>
      </c>
      <c r="D353" s="60"/>
      <c r="E353" s="59"/>
      <c r="F353" s="61"/>
      <c r="G353" s="61">
        <f>12*365</f>
        <v>4380</v>
      </c>
      <c r="H353" s="61">
        <f>12*365</f>
        <v>4380</v>
      </c>
      <c r="I353" s="121">
        <f t="shared" ref="I353:AK353" si="19">12*365</f>
        <v>4380</v>
      </c>
      <c r="J353" s="121">
        <f t="shared" si="19"/>
        <v>4380</v>
      </c>
      <c r="K353" s="121">
        <f t="shared" si="19"/>
        <v>4380</v>
      </c>
      <c r="L353" s="121">
        <f t="shared" si="19"/>
        <v>4380</v>
      </c>
      <c r="M353" s="121">
        <f t="shared" si="19"/>
        <v>4380</v>
      </c>
      <c r="N353" s="121">
        <f t="shared" si="19"/>
        <v>4380</v>
      </c>
      <c r="O353" s="121">
        <f t="shared" si="19"/>
        <v>4380</v>
      </c>
      <c r="P353" s="121">
        <f t="shared" si="19"/>
        <v>4380</v>
      </c>
      <c r="Q353" s="121">
        <f t="shared" si="19"/>
        <v>4380</v>
      </c>
      <c r="R353" s="121">
        <f t="shared" si="19"/>
        <v>4380</v>
      </c>
      <c r="S353" s="121">
        <f t="shared" si="19"/>
        <v>4380</v>
      </c>
      <c r="T353" s="121">
        <f t="shared" si="19"/>
        <v>4380</v>
      </c>
      <c r="U353" s="121">
        <f t="shared" si="19"/>
        <v>4380</v>
      </c>
      <c r="V353" s="121">
        <f t="shared" si="19"/>
        <v>4380</v>
      </c>
      <c r="W353" s="121">
        <f t="shared" si="19"/>
        <v>4380</v>
      </c>
      <c r="X353" s="121">
        <f t="shared" si="19"/>
        <v>4380</v>
      </c>
      <c r="Y353" s="121">
        <f t="shared" si="19"/>
        <v>4380</v>
      </c>
      <c r="Z353" s="121">
        <f t="shared" si="19"/>
        <v>4380</v>
      </c>
      <c r="AA353" s="121">
        <f t="shared" si="19"/>
        <v>4380</v>
      </c>
      <c r="AB353" s="121">
        <f t="shared" si="19"/>
        <v>4380</v>
      </c>
      <c r="AC353" s="121">
        <f t="shared" si="19"/>
        <v>4380</v>
      </c>
      <c r="AD353" s="121">
        <f t="shared" si="19"/>
        <v>4380</v>
      </c>
      <c r="AE353" s="121">
        <f t="shared" si="19"/>
        <v>4380</v>
      </c>
      <c r="AF353" s="121">
        <f t="shared" si="19"/>
        <v>4380</v>
      </c>
      <c r="AG353" s="121">
        <f t="shared" si="19"/>
        <v>4380</v>
      </c>
      <c r="AH353" s="121">
        <f t="shared" si="19"/>
        <v>4380</v>
      </c>
      <c r="AI353" s="121">
        <f t="shared" si="19"/>
        <v>4380</v>
      </c>
      <c r="AJ353" s="121">
        <f t="shared" si="19"/>
        <v>4380</v>
      </c>
      <c r="AK353" s="121">
        <f t="shared" si="19"/>
        <v>4380</v>
      </c>
    </row>
    <row r="354" spans="3:37" x14ac:dyDescent="0.25">
      <c r="C354" s="482" t="s">
        <v>737</v>
      </c>
      <c r="D354" s="60"/>
      <c r="E354" s="59"/>
      <c r="F354" s="61"/>
      <c r="G354" s="61">
        <f>+G353*G352</f>
        <v>22632642.600000001</v>
      </c>
      <c r="H354" s="61">
        <f>+H353*H352</f>
        <v>13388684.573999999</v>
      </c>
      <c r="I354" s="121">
        <f>+I353*I352</f>
        <v>11889629.573999999</v>
      </c>
      <c r="J354" s="121">
        <f>+J353*J352</f>
        <v>10248834.27</v>
      </c>
      <c r="K354" s="121">
        <f t="shared" ref="K354:AK354" si="20">+K353*K352</f>
        <v>9829806.2400000002</v>
      </c>
      <c r="L354" s="121">
        <f t="shared" si="20"/>
        <v>10763216.213999998</v>
      </c>
      <c r="M354" s="121">
        <f t="shared" si="20"/>
        <v>11378077.548</v>
      </c>
      <c r="N354" s="121">
        <f t="shared" si="20"/>
        <v>11409009.108000001</v>
      </c>
      <c r="O354" s="121">
        <f t="shared" si="20"/>
        <v>11439940.668</v>
      </c>
      <c r="P354" s="121">
        <f t="shared" si="20"/>
        <v>11470872.228</v>
      </c>
      <c r="Q354" s="121">
        <f t="shared" si="20"/>
        <v>11501803.788000001</v>
      </c>
      <c r="R354" s="121">
        <f t="shared" si="20"/>
        <v>11532735.348000001</v>
      </c>
      <c r="S354" s="121">
        <f t="shared" si="20"/>
        <v>11563666.908</v>
      </c>
      <c r="T354" s="121">
        <f t="shared" si="20"/>
        <v>11594598.468</v>
      </c>
      <c r="U354" s="121">
        <f t="shared" si="20"/>
        <v>11625530.027999999</v>
      </c>
      <c r="V354" s="121">
        <f t="shared" si="20"/>
        <v>11656461.588000001</v>
      </c>
      <c r="W354" s="121">
        <f t="shared" si="20"/>
        <v>11498229.708000001</v>
      </c>
      <c r="X354" s="121">
        <f t="shared" si="20"/>
        <v>11568528.708000001</v>
      </c>
      <c r="Y354" s="121">
        <f t="shared" si="20"/>
        <v>11638827.708000001</v>
      </c>
      <c r="Z354" s="121">
        <f t="shared" si="20"/>
        <v>11709126.708000001</v>
      </c>
      <c r="AA354" s="121">
        <f t="shared" si="20"/>
        <v>11779425.708000001</v>
      </c>
      <c r="AB354" s="121">
        <f t="shared" si="20"/>
        <v>11849724.708000001</v>
      </c>
      <c r="AC354" s="121">
        <f t="shared" si="20"/>
        <v>11920023.708000001</v>
      </c>
      <c r="AD354" s="121">
        <f t="shared" si="20"/>
        <v>11990322.708000001</v>
      </c>
      <c r="AE354" s="121">
        <f t="shared" si="20"/>
        <v>12060621.708000001</v>
      </c>
      <c r="AF354" s="121">
        <f t="shared" si="20"/>
        <v>12130920.708000001</v>
      </c>
      <c r="AG354" s="121">
        <f t="shared" si="20"/>
        <v>12201219.708000001</v>
      </c>
      <c r="AH354" s="121">
        <f t="shared" si="20"/>
        <v>12271518.708000001</v>
      </c>
      <c r="AI354" s="121">
        <f t="shared" si="20"/>
        <v>12341817.708000001</v>
      </c>
      <c r="AJ354" s="121">
        <f t="shared" si="20"/>
        <v>12412116.708000001</v>
      </c>
      <c r="AK354" s="121">
        <f t="shared" si="20"/>
        <v>12482415.708000001</v>
      </c>
    </row>
    <row r="355" spans="3:37" hidden="1" x14ac:dyDescent="0.25">
      <c r="C355" s="482" t="s">
        <v>735</v>
      </c>
      <c r="D355" s="60"/>
      <c r="E355" s="59"/>
      <c r="F355" s="61"/>
      <c r="G355" s="61">
        <f>+DRIVERS!$C$32</f>
        <v>520.12099999999998</v>
      </c>
      <c r="H355" s="61">
        <f>+DRIVERS!$C$32</f>
        <v>520.12099999999998</v>
      </c>
      <c r="I355" s="121">
        <f>+DRIVERS!$C$32</f>
        <v>520.12099999999998</v>
      </c>
      <c r="J355" s="121">
        <f>+DRIVERS!$C$32</f>
        <v>520.12099999999998</v>
      </c>
      <c r="K355" s="121">
        <f>+DRIVERS!$C$32</f>
        <v>520.12099999999998</v>
      </c>
      <c r="L355" s="121">
        <f>+DRIVERS!$C$32</f>
        <v>520.12099999999998</v>
      </c>
      <c r="M355" s="121">
        <f>+DRIVERS!$C$32</f>
        <v>520.12099999999998</v>
      </c>
      <c r="N355" s="121">
        <f>+DRIVERS!$C$32</f>
        <v>520.12099999999998</v>
      </c>
      <c r="O355" s="121">
        <f>+DRIVERS!$C$32</f>
        <v>520.12099999999998</v>
      </c>
      <c r="P355" s="121">
        <f>+DRIVERS!$C$32</f>
        <v>520.12099999999998</v>
      </c>
      <c r="Q355" s="121">
        <f>+DRIVERS!$C$32</f>
        <v>520.12099999999998</v>
      </c>
      <c r="R355" s="121">
        <f>+DRIVERS!$C$32</f>
        <v>520.12099999999998</v>
      </c>
      <c r="S355" s="121">
        <f>+DRIVERS!$C$32</f>
        <v>520.12099999999998</v>
      </c>
      <c r="T355" s="121">
        <f>+DRIVERS!$C$32</f>
        <v>520.12099999999998</v>
      </c>
      <c r="U355" s="121">
        <f>+DRIVERS!$C$32</f>
        <v>520.12099999999998</v>
      </c>
      <c r="V355" s="121">
        <f>+DRIVERS!$C$32</f>
        <v>520.12099999999998</v>
      </c>
      <c r="W355" s="121">
        <f>+DRIVERS!$C$32</f>
        <v>520.12099999999998</v>
      </c>
      <c r="X355" s="121">
        <f>+DRIVERS!$C$32</f>
        <v>520.12099999999998</v>
      </c>
      <c r="Y355" s="121">
        <f>+DRIVERS!$C$32</f>
        <v>520.12099999999998</v>
      </c>
      <c r="Z355" s="121">
        <f>+DRIVERS!$C$32</f>
        <v>520.12099999999998</v>
      </c>
      <c r="AA355" s="121">
        <f>+DRIVERS!$C$32</f>
        <v>520.12099999999998</v>
      </c>
      <c r="AB355" s="121">
        <f>+DRIVERS!$C$32</f>
        <v>520.12099999999998</v>
      </c>
      <c r="AC355" s="121">
        <f>+DRIVERS!$C$32</f>
        <v>520.12099999999998</v>
      </c>
      <c r="AD355" s="121">
        <f>+DRIVERS!$C$32</f>
        <v>520.12099999999998</v>
      </c>
      <c r="AE355" s="121">
        <f>+DRIVERS!$C$32</f>
        <v>520.12099999999998</v>
      </c>
      <c r="AF355" s="121">
        <f>+DRIVERS!$C$32</f>
        <v>520.12099999999998</v>
      </c>
      <c r="AG355" s="121">
        <f>+DRIVERS!$C$32</f>
        <v>520.12099999999998</v>
      </c>
      <c r="AH355" s="121">
        <f>+DRIVERS!$C$32</f>
        <v>520.12099999999998</v>
      </c>
      <c r="AI355" s="121">
        <f>+DRIVERS!$C$32</f>
        <v>520.12099999999998</v>
      </c>
      <c r="AJ355" s="121">
        <f>+DRIVERS!$C$32</f>
        <v>520.12099999999998</v>
      </c>
      <c r="AK355" s="121">
        <f>+DRIVERS!$C$32</f>
        <v>520.12099999999998</v>
      </c>
    </row>
    <row r="356" spans="3:37" hidden="1" x14ac:dyDescent="0.25">
      <c r="C356" s="483" t="s">
        <v>740</v>
      </c>
      <c r="D356" s="484">
        <v>0.1</v>
      </c>
      <c r="E356" s="59"/>
      <c r="F356" s="61"/>
      <c r="G356" s="61">
        <f>+G354/(1-$D$356)</f>
        <v>25147380.666666668</v>
      </c>
      <c r="H356" s="61">
        <f>+H354/(1-$D$356)</f>
        <v>14876316.193333331</v>
      </c>
      <c r="I356" s="121">
        <f t="shared" ref="I356:AK356" si="21">+I354/(1-$D$356)</f>
        <v>13210699.526666665</v>
      </c>
      <c r="J356" s="121">
        <f t="shared" si="21"/>
        <v>11387593.633333333</v>
      </c>
      <c r="K356" s="121">
        <f t="shared" si="21"/>
        <v>10922006.933333334</v>
      </c>
      <c r="L356" s="121">
        <f t="shared" si="21"/>
        <v>11959129.126666663</v>
      </c>
      <c r="M356" s="121">
        <f t="shared" si="21"/>
        <v>12642308.386666667</v>
      </c>
      <c r="N356" s="121">
        <f t="shared" si="21"/>
        <v>12676676.786666667</v>
      </c>
      <c r="O356" s="121">
        <f t="shared" si="21"/>
        <v>12711045.186666666</v>
      </c>
      <c r="P356" s="121">
        <f t="shared" si="21"/>
        <v>12745413.586666666</v>
      </c>
      <c r="Q356" s="121">
        <f t="shared" si="21"/>
        <v>12779781.986666666</v>
      </c>
      <c r="R356" s="121">
        <f t="shared" si="21"/>
        <v>12814150.386666667</v>
      </c>
      <c r="S356" s="121">
        <f t="shared" si="21"/>
        <v>12848518.786666665</v>
      </c>
      <c r="T356" s="121">
        <f t="shared" si="21"/>
        <v>12882887.186666667</v>
      </c>
      <c r="U356" s="121">
        <f t="shared" si="21"/>
        <v>12917255.586666666</v>
      </c>
      <c r="V356" s="121">
        <f t="shared" si="21"/>
        <v>12951623.986666668</v>
      </c>
      <c r="W356" s="121">
        <f t="shared" si="21"/>
        <v>12775810.786666667</v>
      </c>
      <c r="X356" s="121">
        <f t="shared" si="21"/>
        <v>12853920.786666667</v>
      </c>
      <c r="Y356" s="121">
        <f t="shared" si="21"/>
        <v>12932030.786666667</v>
      </c>
      <c r="Z356" s="121">
        <f t="shared" si="21"/>
        <v>13010140.786666667</v>
      </c>
      <c r="AA356" s="121">
        <f t="shared" si="21"/>
        <v>13088250.786666667</v>
      </c>
      <c r="AB356" s="121">
        <f t="shared" si="21"/>
        <v>13166360.786666667</v>
      </c>
      <c r="AC356" s="121">
        <f t="shared" si="21"/>
        <v>13244470.786666667</v>
      </c>
      <c r="AD356" s="121">
        <f t="shared" si="21"/>
        <v>13322580.786666667</v>
      </c>
      <c r="AE356" s="121">
        <f t="shared" si="21"/>
        <v>13400690.786666667</v>
      </c>
      <c r="AF356" s="121">
        <f t="shared" si="21"/>
        <v>13478800.786666667</v>
      </c>
      <c r="AG356" s="121">
        <f t="shared" si="21"/>
        <v>13556910.786666667</v>
      </c>
      <c r="AH356" s="121">
        <f t="shared" si="21"/>
        <v>13635020.786666667</v>
      </c>
      <c r="AI356" s="121">
        <f t="shared" si="21"/>
        <v>13713130.786666667</v>
      </c>
      <c r="AJ356" s="121">
        <f t="shared" si="21"/>
        <v>13791240.786666667</v>
      </c>
      <c r="AK356" s="121">
        <f t="shared" si="21"/>
        <v>13869350.786666667</v>
      </c>
    </row>
    <row r="357" spans="3:37" hidden="1" x14ac:dyDescent="0.25">
      <c r="C357" s="485" t="s">
        <v>736</v>
      </c>
      <c r="D357" s="60"/>
      <c r="E357" s="59"/>
      <c r="F357" s="61"/>
      <c r="G357" s="61">
        <f>+G356*G355</f>
        <v>13079680779.727333</v>
      </c>
      <c r="H357" s="61">
        <f>+H356*H355</f>
        <v>7737484454.7927256</v>
      </c>
      <c r="I357" s="121">
        <f t="shared" ref="I357:AK357" si="22">+I356*I355</f>
        <v>6871162248.5093927</v>
      </c>
      <c r="J357" s="121">
        <f t="shared" si="22"/>
        <v>5922926588.1629658</v>
      </c>
      <c r="K357" s="121">
        <f t="shared" si="22"/>
        <v>5680765168.172267</v>
      </c>
      <c r="L357" s="121">
        <f t="shared" si="22"/>
        <v>6220194200.4909916</v>
      </c>
      <c r="M357" s="121">
        <f t="shared" si="22"/>
        <v>6575530080.3814535</v>
      </c>
      <c r="N357" s="121">
        <f t="shared" si="22"/>
        <v>6593405806.9578533</v>
      </c>
      <c r="O357" s="121">
        <f t="shared" si="22"/>
        <v>6611281533.5342522</v>
      </c>
      <c r="P357" s="121">
        <f t="shared" si="22"/>
        <v>6629157260.1106529</v>
      </c>
      <c r="Q357" s="121">
        <f t="shared" si="22"/>
        <v>6647032986.6870527</v>
      </c>
      <c r="R357" s="121">
        <f t="shared" si="22"/>
        <v>6664908713.2634535</v>
      </c>
      <c r="S357" s="121">
        <f t="shared" si="22"/>
        <v>6682784439.8398523</v>
      </c>
      <c r="T357" s="121">
        <f t="shared" si="22"/>
        <v>6700660166.4162531</v>
      </c>
      <c r="U357" s="121">
        <f t="shared" si="22"/>
        <v>6718535892.9926529</v>
      </c>
      <c r="V357" s="121">
        <f t="shared" si="22"/>
        <v>6736411619.5690536</v>
      </c>
      <c r="W357" s="121">
        <f t="shared" si="22"/>
        <v>6644967482.1718531</v>
      </c>
      <c r="X357" s="121">
        <f t="shared" si="22"/>
        <v>6685594133.4818535</v>
      </c>
      <c r="Y357" s="121">
        <f t="shared" si="22"/>
        <v>6726220784.791853</v>
      </c>
      <c r="Z357" s="121">
        <f t="shared" si="22"/>
        <v>6766847436.1018534</v>
      </c>
      <c r="AA357" s="121">
        <f t="shared" si="22"/>
        <v>6807474087.4118528</v>
      </c>
      <c r="AB357" s="121">
        <f t="shared" si="22"/>
        <v>6848100738.7218533</v>
      </c>
      <c r="AC357" s="121">
        <f t="shared" si="22"/>
        <v>6888727390.0318537</v>
      </c>
      <c r="AD357" s="121">
        <f t="shared" si="22"/>
        <v>6929354041.3418531</v>
      </c>
      <c r="AE357" s="121">
        <f t="shared" si="22"/>
        <v>6969980692.6518536</v>
      </c>
      <c r="AF357" s="121">
        <f t="shared" si="22"/>
        <v>7010607343.961853</v>
      </c>
      <c r="AG357" s="121">
        <f t="shared" si="22"/>
        <v>7051233995.2718534</v>
      </c>
      <c r="AH357" s="121">
        <f t="shared" si="22"/>
        <v>7091860646.5818529</v>
      </c>
      <c r="AI357" s="121">
        <f t="shared" si="22"/>
        <v>7132487297.8918533</v>
      </c>
      <c r="AJ357" s="121">
        <f t="shared" si="22"/>
        <v>7173113949.2018538</v>
      </c>
      <c r="AK357" s="121">
        <f t="shared" si="22"/>
        <v>7213740600.5118532</v>
      </c>
    </row>
    <row r="358" spans="3:37" ht="8.4499999999999993" customHeight="1" x14ac:dyDescent="0.25">
      <c r="C358" s="482"/>
      <c r="D358" s="60"/>
      <c r="E358" s="59"/>
      <c r="F358" s="61"/>
      <c r="G358" s="61"/>
      <c r="H358" s="61"/>
    </row>
    <row r="359" spans="3:37" x14ac:dyDescent="0.25">
      <c r="C359" s="477" t="s">
        <v>1002</v>
      </c>
      <c r="D359" s="60"/>
      <c r="E359" s="59"/>
      <c r="F359" s="61"/>
      <c r="G359" s="61">
        <f>+G354/1000</f>
        <v>22632.642600000003</v>
      </c>
      <c r="H359" s="61">
        <f t="shared" ref="H359:AK359" si="23">+H354/1000</f>
        <v>13388.684573999999</v>
      </c>
      <c r="I359" s="121">
        <f t="shared" si="23"/>
        <v>11889.629573999999</v>
      </c>
      <c r="J359" s="121">
        <f t="shared" si="23"/>
        <v>10248.834269999999</v>
      </c>
      <c r="K359" s="121">
        <f t="shared" si="23"/>
        <v>9829.8062399999999</v>
      </c>
      <c r="L359" s="121">
        <f t="shared" si="23"/>
        <v>10763.216213999998</v>
      </c>
      <c r="M359" s="121">
        <f t="shared" si="23"/>
        <v>11378.077548000001</v>
      </c>
      <c r="N359" s="121">
        <f t="shared" si="23"/>
        <v>11409.009108</v>
      </c>
      <c r="O359" s="121">
        <f t="shared" si="23"/>
        <v>11439.940667999999</v>
      </c>
      <c r="P359" s="121">
        <f t="shared" si="23"/>
        <v>11470.872228</v>
      </c>
      <c r="Q359" s="121">
        <f t="shared" si="23"/>
        <v>11501.803788000001</v>
      </c>
      <c r="R359" s="121">
        <f t="shared" si="23"/>
        <v>11532.735348000002</v>
      </c>
      <c r="S359" s="121">
        <f t="shared" si="23"/>
        <v>11563.666907999999</v>
      </c>
      <c r="T359" s="121">
        <f t="shared" si="23"/>
        <v>11594.598468</v>
      </c>
      <c r="U359" s="121">
        <f t="shared" si="23"/>
        <v>11625.530027999999</v>
      </c>
      <c r="V359" s="121">
        <f t="shared" si="23"/>
        <v>11656.461588000002</v>
      </c>
      <c r="W359" s="121">
        <f t="shared" si="23"/>
        <v>11498.229708000001</v>
      </c>
      <c r="X359" s="121">
        <f t="shared" si="23"/>
        <v>11568.528708</v>
      </c>
      <c r="Y359" s="121">
        <f t="shared" si="23"/>
        <v>11638.827708000001</v>
      </c>
      <c r="Z359" s="121">
        <f t="shared" si="23"/>
        <v>11709.126708</v>
      </c>
      <c r="AA359" s="121">
        <f t="shared" si="23"/>
        <v>11779.425708000001</v>
      </c>
      <c r="AB359" s="121">
        <f t="shared" si="23"/>
        <v>11849.724708</v>
      </c>
      <c r="AC359" s="121">
        <f t="shared" si="23"/>
        <v>11920.023708000001</v>
      </c>
      <c r="AD359" s="121">
        <f t="shared" si="23"/>
        <v>11990.322708</v>
      </c>
      <c r="AE359" s="121">
        <f t="shared" si="23"/>
        <v>12060.621708000001</v>
      </c>
      <c r="AF359" s="121">
        <f t="shared" si="23"/>
        <v>12130.920708000001</v>
      </c>
      <c r="AG359" s="121">
        <f t="shared" si="23"/>
        <v>12201.219708000001</v>
      </c>
      <c r="AH359" s="121">
        <f t="shared" si="23"/>
        <v>12271.518708000001</v>
      </c>
      <c r="AI359" s="121">
        <f t="shared" si="23"/>
        <v>12341.817708</v>
      </c>
      <c r="AJ359" s="121">
        <f t="shared" si="23"/>
        <v>12412.116708000001</v>
      </c>
      <c r="AK359" s="121">
        <f t="shared" si="23"/>
        <v>12482.415708</v>
      </c>
    </row>
    <row r="360" spans="3:37" x14ac:dyDescent="0.25">
      <c r="C360" s="59" t="s">
        <v>1003</v>
      </c>
      <c r="D360" s="60"/>
      <c r="E360" s="59"/>
      <c r="F360" s="61"/>
      <c r="G360" s="61"/>
      <c r="H360" s="61">
        <f>+G359-H359</f>
        <v>9243.9580260000039</v>
      </c>
      <c r="I360" s="121">
        <f t="shared" ref="I360:AK360" si="24">+H359-I359</f>
        <v>1499.0550000000003</v>
      </c>
      <c r="J360" s="121">
        <f t="shared" si="24"/>
        <v>1640.7953039999993</v>
      </c>
      <c r="K360" s="121">
        <f t="shared" si="24"/>
        <v>419.02802999999949</v>
      </c>
      <c r="L360" s="121">
        <f t="shared" si="24"/>
        <v>-933.40997399999833</v>
      </c>
      <c r="M360" s="121">
        <f t="shared" si="24"/>
        <v>-614.8613340000029</v>
      </c>
      <c r="N360" s="121">
        <f t="shared" si="24"/>
        <v>-30.931559999999081</v>
      </c>
      <c r="O360" s="121">
        <f t="shared" si="24"/>
        <v>-30.931559999999081</v>
      </c>
      <c r="P360" s="121">
        <f t="shared" si="24"/>
        <v>-30.9315600000009</v>
      </c>
      <c r="Q360" s="121">
        <f t="shared" si="24"/>
        <v>-30.9315600000009</v>
      </c>
      <c r="R360" s="121">
        <f t="shared" si="24"/>
        <v>-30.9315600000009</v>
      </c>
      <c r="S360" s="121">
        <f t="shared" si="24"/>
        <v>-30.931559999997262</v>
      </c>
      <c r="T360" s="121">
        <f t="shared" si="24"/>
        <v>-30.9315600000009</v>
      </c>
      <c r="U360" s="121">
        <f t="shared" si="24"/>
        <v>-30.931559999999081</v>
      </c>
      <c r="V360" s="121">
        <f t="shared" si="24"/>
        <v>-30.931560000002719</v>
      </c>
      <c r="W360" s="121">
        <f t="shared" si="24"/>
        <v>158.23188000000118</v>
      </c>
      <c r="X360" s="121">
        <f t="shared" si="24"/>
        <v>-70.298999999999069</v>
      </c>
      <c r="Y360" s="121">
        <f t="shared" si="24"/>
        <v>-70.299000000000888</v>
      </c>
      <c r="Z360" s="121">
        <f t="shared" si="24"/>
        <v>-70.298999999999069</v>
      </c>
      <c r="AA360" s="121">
        <f t="shared" si="24"/>
        <v>-70.299000000000888</v>
      </c>
      <c r="AB360" s="121">
        <f t="shared" si="24"/>
        <v>-70.298999999999069</v>
      </c>
      <c r="AC360" s="121">
        <f t="shared" si="24"/>
        <v>-70.299000000000888</v>
      </c>
      <c r="AD360" s="121">
        <f t="shared" si="24"/>
        <v>-70.298999999999069</v>
      </c>
      <c r="AE360" s="121">
        <f t="shared" si="24"/>
        <v>-70.299000000000888</v>
      </c>
      <c r="AF360" s="121">
        <f t="shared" si="24"/>
        <v>-70.299000000000888</v>
      </c>
      <c r="AG360" s="121">
        <f t="shared" si="24"/>
        <v>-70.298999999999069</v>
      </c>
      <c r="AH360" s="121">
        <f t="shared" si="24"/>
        <v>-70.299000000000888</v>
      </c>
      <c r="AI360" s="121">
        <f t="shared" si="24"/>
        <v>-70.298999999999069</v>
      </c>
      <c r="AJ360" s="121">
        <f t="shared" si="24"/>
        <v>-70.299000000000888</v>
      </c>
      <c r="AK360" s="121">
        <f t="shared" si="24"/>
        <v>-70.298999999999069</v>
      </c>
    </row>
    <row r="362" spans="3:37" x14ac:dyDescent="0.25">
      <c r="C362" s="57" t="s">
        <v>1004</v>
      </c>
      <c r="G362" s="120" t="s">
        <v>1005</v>
      </c>
      <c r="H362" s="121">
        <f>+H360*0.488</f>
        <v>4511.0515166880014</v>
      </c>
    </row>
  </sheetData>
  <mergeCells count="6">
    <mergeCell ref="G2:G3"/>
    <mergeCell ref="B2:B3"/>
    <mergeCell ref="C2:C3"/>
    <mergeCell ref="D2:D3"/>
    <mergeCell ref="E2:E3"/>
    <mergeCell ref="F2:F3"/>
  </mergeCells>
  <pageMargins left="0.7" right="0.7" top="0.75" bottom="0.75" header="0.3" footer="0.3"/>
  <pageSetup paperSize="9" orientation="portrait" horizontalDpi="0" verticalDpi="0"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C20"/>
  <sheetViews>
    <sheetView workbookViewId="0">
      <selection activeCell="B2" sqref="B2:C16"/>
    </sheetView>
  </sheetViews>
  <sheetFormatPr baseColWidth="10" defaultColWidth="0" defaultRowHeight="13.5" x14ac:dyDescent="0.3"/>
  <cols>
    <col min="1" max="1" width="10.85546875" style="167" customWidth="1"/>
    <col min="2" max="2" width="44.5703125" style="167" bestFit="1" customWidth="1"/>
    <col min="3" max="3" width="16.140625" style="167" bestFit="1" customWidth="1"/>
    <col min="4" max="21" width="15.85546875" style="167" bestFit="1" customWidth="1"/>
    <col min="22" max="32" width="17.140625" style="167" bestFit="1" customWidth="1"/>
    <col min="33" max="33" width="10.85546875" style="167" customWidth="1"/>
    <col min="34" max="16383" width="10.85546875" style="167" hidden="1"/>
    <col min="16384" max="16384" width="4.28515625" style="167" hidden="1"/>
  </cols>
  <sheetData>
    <row r="2" spans="2:32" x14ac:dyDescent="0.3">
      <c r="B2" s="539" t="s">
        <v>14</v>
      </c>
      <c r="C2" s="166">
        <f>+'Desmonte Infr. financiada'!H2</f>
        <v>1</v>
      </c>
      <c r="D2" s="166">
        <f>+'Desmonte Infr. financiada'!I2</f>
        <v>2</v>
      </c>
      <c r="E2" s="166">
        <f>+'Desmonte Infr. financiada'!J2</f>
        <v>3</v>
      </c>
      <c r="F2" s="166">
        <f>+'Desmonte Infr. financiada'!K2</f>
        <v>4</v>
      </c>
      <c r="G2" s="166">
        <f>+'Desmonte Infr. financiada'!L2</f>
        <v>5</v>
      </c>
      <c r="H2" s="166">
        <f>+'Desmonte Infr. financiada'!M2</f>
        <v>6</v>
      </c>
      <c r="I2" s="166">
        <f>+'Desmonte Infr. financiada'!N2</f>
        <v>7</v>
      </c>
      <c r="J2" s="166">
        <f>+'Desmonte Infr. financiada'!O2</f>
        <v>8</v>
      </c>
      <c r="K2" s="166">
        <f>+'Desmonte Infr. financiada'!P2</f>
        <v>9</v>
      </c>
      <c r="L2" s="166">
        <f>+'Desmonte Infr. financiada'!Q2</f>
        <v>10</v>
      </c>
      <c r="M2" s="166">
        <f>+'Desmonte Infr. financiada'!R2</f>
        <v>11</v>
      </c>
      <c r="N2" s="166">
        <f>+'Desmonte Infr. financiada'!S2</f>
        <v>12</v>
      </c>
      <c r="O2" s="166">
        <f>+'Desmonte Infr. financiada'!T2</f>
        <v>13</v>
      </c>
      <c r="P2" s="166">
        <f>+'Desmonte Infr. financiada'!U2</f>
        <v>14</v>
      </c>
      <c r="Q2" s="166">
        <f>+'Desmonte Infr. financiada'!V2</f>
        <v>15</v>
      </c>
      <c r="R2" s="166">
        <f>+'Desmonte Infr. financiada'!W2</f>
        <v>16</v>
      </c>
      <c r="S2" s="166">
        <f>+'Desmonte Infr. financiada'!X2</f>
        <v>17</v>
      </c>
      <c r="T2" s="166">
        <f>+'Desmonte Infr. financiada'!Y2</f>
        <v>18</v>
      </c>
      <c r="U2" s="166">
        <f>+'Desmonte Infr. financiada'!Z2</f>
        <v>19</v>
      </c>
      <c r="V2" s="166">
        <f>+'Desmonte Infr. financiada'!AA2</f>
        <v>20</v>
      </c>
      <c r="W2" s="166">
        <f>+'Desmonte Infr. financiada'!AB2</f>
        <v>21</v>
      </c>
      <c r="X2" s="166">
        <f>+'Desmonte Infr. financiada'!AC2</f>
        <v>22</v>
      </c>
      <c r="Y2" s="166">
        <f>+'Desmonte Infr. financiada'!AD2</f>
        <v>23</v>
      </c>
      <c r="Z2" s="166">
        <f>+'Desmonte Infr. financiada'!AE2</f>
        <v>24</v>
      </c>
      <c r="AA2" s="166">
        <f>+'Desmonte Infr. financiada'!AF2</f>
        <v>25</v>
      </c>
      <c r="AB2" s="166">
        <f>+'Desmonte Infr. financiada'!AG2</f>
        <v>26</v>
      </c>
      <c r="AC2" s="166">
        <f>+'Desmonte Infr. financiada'!AH2</f>
        <v>27</v>
      </c>
      <c r="AD2" s="166">
        <f>+'Desmonte Infr. financiada'!AI2</f>
        <v>28</v>
      </c>
      <c r="AE2" s="166">
        <f>+'Desmonte Infr. financiada'!AJ2</f>
        <v>29</v>
      </c>
      <c r="AF2" s="166">
        <f>+'Desmonte Infr. financiada'!AK2</f>
        <v>30</v>
      </c>
    </row>
    <row r="3" spans="2:32" x14ac:dyDescent="0.3">
      <c r="B3" s="539" t="s">
        <v>14</v>
      </c>
      <c r="C3" s="168">
        <f>+'Desmonte Infr. financiada'!H3</f>
        <v>2022</v>
      </c>
      <c r="D3" s="168">
        <f>+'Desmonte Infr. financiada'!I3</f>
        <v>2023</v>
      </c>
      <c r="E3" s="168">
        <f>+'Desmonte Infr. financiada'!J3</f>
        <v>2024</v>
      </c>
      <c r="F3" s="168">
        <f>+'Desmonte Infr. financiada'!K3</f>
        <v>2025</v>
      </c>
      <c r="G3" s="168">
        <f>+'Desmonte Infr. financiada'!L3</f>
        <v>2026</v>
      </c>
      <c r="H3" s="168">
        <f>+'Desmonte Infr. financiada'!M3</f>
        <v>2027</v>
      </c>
      <c r="I3" s="168">
        <f>+'Desmonte Infr. financiada'!N3</f>
        <v>2028</v>
      </c>
      <c r="J3" s="168">
        <f>+'Desmonte Infr. financiada'!O3</f>
        <v>2029</v>
      </c>
      <c r="K3" s="168">
        <f>+'Desmonte Infr. financiada'!P3</f>
        <v>2030</v>
      </c>
      <c r="L3" s="168">
        <f>+'Desmonte Infr. financiada'!Q3</f>
        <v>2031</v>
      </c>
      <c r="M3" s="168">
        <f>+'Desmonte Infr. financiada'!R3</f>
        <v>2032</v>
      </c>
      <c r="N3" s="168">
        <f>+'Desmonte Infr. financiada'!S3</f>
        <v>2033</v>
      </c>
      <c r="O3" s="168">
        <f>+'Desmonte Infr. financiada'!T3</f>
        <v>2034</v>
      </c>
      <c r="P3" s="168">
        <f>+'Desmonte Infr. financiada'!U3</f>
        <v>2035</v>
      </c>
      <c r="Q3" s="168">
        <f>+'Desmonte Infr. financiada'!V3</f>
        <v>2036</v>
      </c>
      <c r="R3" s="168">
        <f>+'Desmonte Infr. financiada'!W3</f>
        <v>2037</v>
      </c>
      <c r="S3" s="168">
        <f>+'Desmonte Infr. financiada'!X3</f>
        <v>2038</v>
      </c>
      <c r="T3" s="168">
        <f>+'Desmonte Infr. financiada'!Y3</f>
        <v>2039</v>
      </c>
      <c r="U3" s="168">
        <f>+'Desmonte Infr. financiada'!Z3</f>
        <v>2040</v>
      </c>
      <c r="V3" s="168">
        <f>+'Desmonte Infr. financiada'!AA3</f>
        <v>2041</v>
      </c>
      <c r="W3" s="168">
        <f>+'Desmonte Infr. financiada'!AB3</f>
        <v>2042</v>
      </c>
      <c r="X3" s="168">
        <f>+'Desmonte Infr. financiada'!AC3</f>
        <v>2043</v>
      </c>
      <c r="Y3" s="168">
        <f>+'Desmonte Infr. financiada'!AD3</f>
        <v>2044</v>
      </c>
      <c r="Z3" s="168">
        <f>+'Desmonte Infr. financiada'!AE3</f>
        <v>2045</v>
      </c>
      <c r="AA3" s="168">
        <f>+'Desmonte Infr. financiada'!AF3</f>
        <v>2046</v>
      </c>
      <c r="AB3" s="168">
        <f>+'Desmonte Infr. financiada'!AG3</f>
        <v>2047</v>
      </c>
      <c r="AC3" s="168">
        <f>+'Desmonte Infr. financiada'!AH3</f>
        <v>2048</v>
      </c>
      <c r="AD3" s="168">
        <f>+'Desmonte Infr. financiada'!AI3</f>
        <v>2049</v>
      </c>
      <c r="AE3" s="168">
        <f>+'Desmonte Infr. financiada'!AJ3</f>
        <v>2050</v>
      </c>
      <c r="AF3" s="168">
        <f>+'Desmonte Infr. financiada'!AK3</f>
        <v>2051</v>
      </c>
    </row>
    <row r="4" spans="2:32" x14ac:dyDescent="0.3">
      <c r="B4" s="169" t="str">
        <f>+CAAEn!C4</f>
        <v>LUMINARIAS</v>
      </c>
      <c r="C4" s="170">
        <f>+'TOTAL Infr'!H225</f>
        <v>34641901064.870499</v>
      </c>
      <c r="D4" s="170">
        <f>+'TOTAL Infr'!I225</f>
        <v>36586997697.545494</v>
      </c>
      <c r="E4" s="170">
        <f>+'TOTAL Infr'!J225</f>
        <v>39129341245.469658</v>
      </c>
      <c r="F4" s="170">
        <f>+'TOTAL Infr'!K225</f>
        <v>42436540337.106659</v>
      </c>
      <c r="G4" s="170">
        <f>+'TOTAL Infr'!L225</f>
        <v>45776029260.52388</v>
      </c>
      <c r="H4" s="170">
        <f>+'TOTAL Infr'!M225</f>
        <v>48099726349.975731</v>
      </c>
      <c r="I4" s="170">
        <f>+'TOTAL Infr'!N225</f>
        <v>48344304673.651131</v>
      </c>
      <c r="J4" s="170">
        <f>+'TOTAL Infr'!O225</f>
        <v>48588882997.32653</v>
      </c>
      <c r="K4" s="170">
        <f>+'TOTAL Infr'!P225</f>
        <v>48833461321.00193</v>
      </c>
      <c r="L4" s="170">
        <f>+'TOTAL Infr'!Q225</f>
        <v>49078039644.67733</v>
      </c>
      <c r="M4" s="170">
        <f>+'TOTAL Infr'!R225</f>
        <v>49322617968.352737</v>
      </c>
      <c r="N4" s="170">
        <f>+'TOTAL Infr'!S225</f>
        <v>49567196292.028137</v>
      </c>
      <c r="O4" s="170">
        <f>+'TOTAL Infr'!T225</f>
        <v>49811774615.703537</v>
      </c>
      <c r="P4" s="170">
        <f>+'TOTAL Infr'!U225</f>
        <v>50056352939.378937</v>
      </c>
      <c r="Q4" s="170">
        <f>+'TOTAL Infr'!V225</f>
        <v>50300931263.054337</v>
      </c>
      <c r="R4" s="170">
        <f>+'TOTAL Infr'!W225</f>
        <v>53074250713.739494</v>
      </c>
      <c r="S4" s="170">
        <f>+'TOTAL Infr'!X225</f>
        <v>53630110540.27449</v>
      </c>
      <c r="T4" s="170">
        <f>+'TOTAL Infr'!Y225</f>
        <v>54185970366.809494</v>
      </c>
      <c r="U4" s="170">
        <f>+'TOTAL Infr'!Z225</f>
        <v>54741830193.344498</v>
      </c>
      <c r="V4" s="170">
        <f>+'TOTAL Infr'!AA225</f>
        <v>55297690019.879501</v>
      </c>
      <c r="W4" s="170">
        <f>+'TOTAL Infr'!AB225</f>
        <v>55853549846.41449</v>
      </c>
      <c r="X4" s="170">
        <f>+'TOTAL Infr'!AC225</f>
        <v>56409409672.949493</v>
      </c>
      <c r="Y4" s="170">
        <f>+'TOTAL Infr'!AD225</f>
        <v>56965269499.484497</v>
      </c>
      <c r="Z4" s="170">
        <f>+'TOTAL Infr'!AE225</f>
        <v>57521129326.019501</v>
      </c>
      <c r="AA4" s="170">
        <f>+'TOTAL Infr'!AF225</f>
        <v>58076989152.554489</v>
      </c>
      <c r="AB4" s="170">
        <f>+'TOTAL Infr'!AG225</f>
        <v>58632848979.089493</v>
      </c>
      <c r="AC4" s="170">
        <f>+'TOTAL Infr'!AH225</f>
        <v>59188708805.624496</v>
      </c>
      <c r="AD4" s="170">
        <f>+'TOTAL Infr'!AI225</f>
        <v>59744568632.1595</v>
      </c>
      <c r="AE4" s="170">
        <f>+'TOTAL Infr'!AJ225</f>
        <v>60300428458.694489</v>
      </c>
      <c r="AF4" s="170">
        <f>+'TOTAL Infr'!AK225</f>
        <v>60856288285.229492</v>
      </c>
    </row>
    <row r="5" spans="2:32" x14ac:dyDescent="0.3">
      <c r="B5" s="169" t="str">
        <f>+CAAEn!C230</f>
        <v xml:space="preserve">OTROS ELEMENTOS PARA ILUMINACIÓN </v>
      </c>
      <c r="C5" s="170">
        <f>+'TOTAL Infr'!H238</f>
        <v>79356918.871450007</v>
      </c>
      <c r="D5" s="170">
        <f>+'TOTAL Infr'!I238</f>
        <v>79356918.871450007</v>
      </c>
      <c r="E5" s="170">
        <f>+'TOTAL Infr'!J238</f>
        <v>79356918.871450007</v>
      </c>
      <c r="F5" s="170">
        <f>+'TOTAL Infr'!K238</f>
        <v>79356918.871450007</v>
      </c>
      <c r="G5" s="170">
        <f>+'TOTAL Infr'!L238</f>
        <v>79356918.871450007</v>
      </c>
      <c r="H5" s="170">
        <f>+'TOTAL Infr'!M238</f>
        <v>79356918.871450007</v>
      </c>
      <c r="I5" s="170">
        <f>+'TOTAL Infr'!N238</f>
        <v>79356918.871450007</v>
      </c>
      <c r="J5" s="170">
        <f>+'TOTAL Infr'!O238</f>
        <v>79356918.871450007</v>
      </c>
      <c r="K5" s="170">
        <f>+'TOTAL Infr'!P238</f>
        <v>79356918.871450007</v>
      </c>
      <c r="L5" s="170">
        <f>+'TOTAL Infr'!Q238</f>
        <v>79356918.871450007</v>
      </c>
      <c r="M5" s="170">
        <f>+'TOTAL Infr'!R238</f>
        <v>79356918.871450007</v>
      </c>
      <c r="N5" s="170">
        <f>+'TOTAL Infr'!S238</f>
        <v>79356918.871450007</v>
      </c>
      <c r="O5" s="170">
        <f>+'TOTAL Infr'!T238</f>
        <v>79356918.871450007</v>
      </c>
      <c r="P5" s="170">
        <f>+'TOTAL Infr'!U238</f>
        <v>79356918.871450007</v>
      </c>
      <c r="Q5" s="170">
        <f>+'TOTAL Infr'!V238</f>
        <v>79356918.871450007</v>
      </c>
      <c r="R5" s="170">
        <f>+'TOTAL Infr'!W238</f>
        <v>79356918.871450007</v>
      </c>
      <c r="S5" s="170">
        <f>+'TOTAL Infr'!X238</f>
        <v>79356918.871450007</v>
      </c>
      <c r="T5" s="170">
        <f>+'TOTAL Infr'!Y238</f>
        <v>79356918.871450007</v>
      </c>
      <c r="U5" s="170">
        <f>+'TOTAL Infr'!Z238</f>
        <v>79356918.871450007</v>
      </c>
      <c r="V5" s="170">
        <f>+'TOTAL Infr'!AA238</f>
        <v>79356918.871450007</v>
      </c>
      <c r="W5" s="170">
        <f>+'TOTAL Infr'!AB238</f>
        <v>79356918.871450007</v>
      </c>
      <c r="X5" s="170">
        <f>+'TOTAL Infr'!AC238</f>
        <v>79356918.871450007</v>
      </c>
      <c r="Y5" s="170">
        <f>+'TOTAL Infr'!AD238</f>
        <v>79356918.871450007</v>
      </c>
      <c r="Z5" s="170">
        <f>+'TOTAL Infr'!AE238</f>
        <v>79356918.871450007</v>
      </c>
      <c r="AA5" s="170">
        <f>+'TOTAL Infr'!AF238</f>
        <v>79356918.871450007</v>
      </c>
      <c r="AB5" s="170">
        <f>+'TOTAL Infr'!AG238</f>
        <v>79356918.871450007</v>
      </c>
      <c r="AC5" s="170">
        <f>+'TOTAL Infr'!AH238</f>
        <v>79356918.871450007</v>
      </c>
      <c r="AD5" s="170">
        <f>+'TOTAL Infr'!AI238</f>
        <v>79356918.871450007</v>
      </c>
      <c r="AE5" s="170">
        <f>+'TOTAL Infr'!AJ238</f>
        <v>79356918.871450007</v>
      </c>
      <c r="AF5" s="170">
        <f>+'TOTAL Infr'!AK238</f>
        <v>79356918.871450007</v>
      </c>
    </row>
    <row r="6" spans="2:32" x14ac:dyDescent="0.3">
      <c r="B6" s="169" t="str">
        <f>+CAAEn!C243</f>
        <v>POSTES</v>
      </c>
      <c r="C6" s="170">
        <f>+'TOTAL Infr'!H282</f>
        <v>11484769552.199991</v>
      </c>
      <c r="D6" s="170">
        <f>+'TOTAL Infr'!I282</f>
        <v>11484769552.199991</v>
      </c>
      <c r="E6" s="170">
        <f>+'TOTAL Infr'!J282</f>
        <v>11484769552.199991</v>
      </c>
      <c r="F6" s="170">
        <f>+'TOTAL Infr'!K282</f>
        <v>11484769552.199991</v>
      </c>
      <c r="G6" s="170">
        <f>+'TOTAL Infr'!L282</f>
        <v>11484769552.199991</v>
      </c>
      <c r="H6" s="170">
        <f>+'TOTAL Infr'!M282</f>
        <v>11484769552.199991</v>
      </c>
      <c r="I6" s="170">
        <f>+'TOTAL Infr'!N282</f>
        <v>11484769552.199991</v>
      </c>
      <c r="J6" s="170">
        <f>+'TOTAL Infr'!O282</f>
        <v>11484769552.199991</v>
      </c>
      <c r="K6" s="170">
        <f>+'TOTAL Infr'!P282</f>
        <v>11484769552.199991</v>
      </c>
      <c r="L6" s="170">
        <f>+'TOTAL Infr'!Q282</f>
        <v>11484769552.199991</v>
      </c>
      <c r="M6" s="170">
        <f>+'TOTAL Infr'!R282</f>
        <v>11484769552.199991</v>
      </c>
      <c r="N6" s="170">
        <f>+'TOTAL Infr'!S282</f>
        <v>11484769552.199991</v>
      </c>
      <c r="O6" s="170">
        <f>+'TOTAL Infr'!T282</f>
        <v>11484769552.199991</v>
      </c>
      <c r="P6" s="170">
        <f>+'TOTAL Infr'!U282</f>
        <v>11484769552.199991</v>
      </c>
      <c r="Q6" s="170">
        <f>+'TOTAL Infr'!V282</f>
        <v>11484769552.199991</v>
      </c>
      <c r="R6" s="170">
        <f>+'TOTAL Infr'!W282</f>
        <v>11484769552.199991</v>
      </c>
      <c r="S6" s="170">
        <f>+'TOTAL Infr'!X282</f>
        <v>11484769552.199991</v>
      </c>
      <c r="T6" s="170">
        <f>+'TOTAL Infr'!Y282</f>
        <v>11484769552.199991</v>
      </c>
      <c r="U6" s="170">
        <f>+'TOTAL Infr'!Z282</f>
        <v>11484769552.199991</v>
      </c>
      <c r="V6" s="170">
        <f>+'TOTAL Infr'!AA282</f>
        <v>11484769552.199991</v>
      </c>
      <c r="W6" s="170">
        <f>+'TOTAL Infr'!AB282</f>
        <v>11484769552.199991</v>
      </c>
      <c r="X6" s="170">
        <f>+'TOTAL Infr'!AC282</f>
        <v>11484769552.199991</v>
      </c>
      <c r="Y6" s="170">
        <f>+'TOTAL Infr'!AD282</f>
        <v>11484769552.199991</v>
      </c>
      <c r="Z6" s="170">
        <f>+'TOTAL Infr'!AE282</f>
        <v>11484769552.199991</v>
      </c>
      <c r="AA6" s="170">
        <f>+'TOTAL Infr'!AF282</f>
        <v>11484769552.199991</v>
      </c>
      <c r="AB6" s="170">
        <f>+'TOTAL Infr'!AG282</f>
        <v>11484769552.199991</v>
      </c>
      <c r="AC6" s="170">
        <f>+'TOTAL Infr'!AH282</f>
        <v>11484769552.199991</v>
      </c>
      <c r="AD6" s="170">
        <f>+'TOTAL Infr'!AI282</f>
        <v>11484769552.199991</v>
      </c>
      <c r="AE6" s="170">
        <f>+'TOTAL Infr'!AJ282</f>
        <v>11484769552.199991</v>
      </c>
      <c r="AF6" s="170">
        <f>+'TOTAL Infr'!AK282</f>
        <v>11484769552.199991</v>
      </c>
    </row>
    <row r="7" spans="2:32" x14ac:dyDescent="0.3">
      <c r="B7" s="169" t="str">
        <f>+CAAEn!C287</f>
        <v>REDES</v>
      </c>
      <c r="C7" s="170">
        <f>+'TOTAL Infr'!H298</f>
        <v>4760293899.9256382</v>
      </c>
      <c r="D7" s="170">
        <f>+'TOTAL Infr'!I298</f>
        <v>4760293899.9256382</v>
      </c>
      <c r="E7" s="170">
        <f>+'TOTAL Infr'!J298</f>
        <v>4760293899.9256382</v>
      </c>
      <c r="F7" s="170">
        <f>+'TOTAL Infr'!K298</f>
        <v>4760293899.9256382</v>
      </c>
      <c r="G7" s="170">
        <f>+'TOTAL Infr'!L298</f>
        <v>4760293899.9256382</v>
      </c>
      <c r="H7" s="170">
        <f>+'TOTAL Infr'!M298</f>
        <v>4760293899.9256382</v>
      </c>
      <c r="I7" s="170">
        <f>+'TOTAL Infr'!N298</f>
        <v>4760293899.9256382</v>
      </c>
      <c r="J7" s="170">
        <f>+'TOTAL Infr'!O298</f>
        <v>4760293899.9256382</v>
      </c>
      <c r="K7" s="170">
        <f>+'TOTAL Infr'!P298</f>
        <v>4760293899.9256382</v>
      </c>
      <c r="L7" s="170">
        <f>+'TOTAL Infr'!Q298</f>
        <v>4760293899.9256382</v>
      </c>
      <c r="M7" s="170">
        <f>+'TOTAL Infr'!R298</f>
        <v>4760293899.9256382</v>
      </c>
      <c r="N7" s="170">
        <f>+'TOTAL Infr'!S298</f>
        <v>4760293899.9256382</v>
      </c>
      <c r="O7" s="170">
        <f>+'TOTAL Infr'!T298</f>
        <v>4760293899.9256382</v>
      </c>
      <c r="P7" s="170">
        <f>+'TOTAL Infr'!U298</f>
        <v>4760293899.9256382</v>
      </c>
      <c r="Q7" s="170">
        <f>+'TOTAL Infr'!V298</f>
        <v>4760293899.9256382</v>
      </c>
      <c r="R7" s="170">
        <f>+'TOTAL Infr'!W298</f>
        <v>4760293899.9256382</v>
      </c>
      <c r="S7" s="170">
        <f>+'TOTAL Infr'!X298</f>
        <v>4760293899.9256382</v>
      </c>
      <c r="T7" s="170">
        <f>+'TOTAL Infr'!Y298</f>
        <v>4760293899.9256382</v>
      </c>
      <c r="U7" s="170">
        <f>+'TOTAL Infr'!Z298</f>
        <v>4760293899.9256382</v>
      </c>
      <c r="V7" s="170">
        <f>+'TOTAL Infr'!AA298</f>
        <v>4760293899.9256382</v>
      </c>
      <c r="W7" s="170">
        <f>+'TOTAL Infr'!AB298</f>
        <v>4760293899.9256382</v>
      </c>
      <c r="X7" s="170">
        <f>+'TOTAL Infr'!AC298</f>
        <v>4760293899.9256382</v>
      </c>
      <c r="Y7" s="170">
        <f>+'TOTAL Infr'!AD298</f>
        <v>4760293899.9256382</v>
      </c>
      <c r="Z7" s="170">
        <f>+'TOTAL Infr'!AE298</f>
        <v>4760293899.9256382</v>
      </c>
      <c r="AA7" s="170">
        <f>+'TOTAL Infr'!AF298</f>
        <v>4760293899.9256382</v>
      </c>
      <c r="AB7" s="170">
        <f>+'TOTAL Infr'!AG298</f>
        <v>4760293899.9256382</v>
      </c>
      <c r="AC7" s="170">
        <f>+'TOTAL Infr'!AH298</f>
        <v>4760293899.9256382</v>
      </c>
      <c r="AD7" s="170">
        <f>+'TOTAL Infr'!AI298</f>
        <v>4760293899.9256382</v>
      </c>
      <c r="AE7" s="170">
        <f>+'TOTAL Infr'!AJ298</f>
        <v>4760293899.9256382</v>
      </c>
      <c r="AF7" s="170">
        <f>+'TOTAL Infr'!AK298</f>
        <v>4760293899.9256382</v>
      </c>
    </row>
    <row r="8" spans="2:32" x14ac:dyDescent="0.3">
      <c r="B8" s="169" t="str">
        <f>+CAAEn!C303</f>
        <v>CAMARAS, CANALIZACIONES, DUCTOS</v>
      </c>
      <c r="C8" s="170">
        <f>+'TOTAL Infr'!H308</f>
        <v>1668817116</v>
      </c>
      <c r="D8" s="170">
        <f>+'TOTAL Infr'!I308</f>
        <v>1668817116</v>
      </c>
      <c r="E8" s="170">
        <f>+'TOTAL Infr'!J308</f>
        <v>1668817116</v>
      </c>
      <c r="F8" s="170">
        <f>+'TOTAL Infr'!K308</f>
        <v>1668817116</v>
      </c>
      <c r="G8" s="170">
        <f>+'TOTAL Infr'!L308</f>
        <v>1668817116</v>
      </c>
      <c r="H8" s="170">
        <f>+'TOTAL Infr'!M308</f>
        <v>1668817116</v>
      </c>
      <c r="I8" s="170">
        <f>+'TOTAL Infr'!N308</f>
        <v>1668817116</v>
      </c>
      <c r="J8" s="170">
        <f>+'TOTAL Infr'!O308</f>
        <v>1668817116</v>
      </c>
      <c r="K8" s="170">
        <f>+'TOTAL Infr'!P308</f>
        <v>1668817116</v>
      </c>
      <c r="L8" s="170">
        <f>+'TOTAL Infr'!Q308</f>
        <v>1668817116</v>
      </c>
      <c r="M8" s="170">
        <f>+'TOTAL Infr'!R308</f>
        <v>1668817116</v>
      </c>
      <c r="N8" s="170">
        <f>+'TOTAL Infr'!S308</f>
        <v>1668817116</v>
      </c>
      <c r="O8" s="170">
        <f>+'TOTAL Infr'!T308</f>
        <v>1668817116</v>
      </c>
      <c r="P8" s="170">
        <f>+'TOTAL Infr'!U308</f>
        <v>1668817116</v>
      </c>
      <c r="Q8" s="170">
        <f>+'TOTAL Infr'!V308</f>
        <v>1668817116</v>
      </c>
      <c r="R8" s="170">
        <f>+'TOTAL Infr'!W308</f>
        <v>1668817116</v>
      </c>
      <c r="S8" s="170">
        <f>+'TOTAL Infr'!X308</f>
        <v>1668817116</v>
      </c>
      <c r="T8" s="170">
        <f>+'TOTAL Infr'!Y308</f>
        <v>1668817116</v>
      </c>
      <c r="U8" s="170">
        <f>+'TOTAL Infr'!Z308</f>
        <v>1668817116</v>
      </c>
      <c r="V8" s="170">
        <f>+'TOTAL Infr'!AA308</f>
        <v>1668817116</v>
      </c>
      <c r="W8" s="170">
        <f>+'TOTAL Infr'!AB308</f>
        <v>1668817116</v>
      </c>
      <c r="X8" s="170">
        <f>+'TOTAL Infr'!AC308</f>
        <v>1668817116</v>
      </c>
      <c r="Y8" s="170">
        <f>+'TOTAL Infr'!AD308</f>
        <v>1668817116</v>
      </c>
      <c r="Z8" s="170">
        <f>+'TOTAL Infr'!AE308</f>
        <v>1668817116</v>
      </c>
      <c r="AA8" s="170">
        <f>+'TOTAL Infr'!AF308</f>
        <v>1668817116</v>
      </c>
      <c r="AB8" s="170">
        <f>+'TOTAL Infr'!AG308</f>
        <v>1668817116</v>
      </c>
      <c r="AC8" s="170">
        <f>+'TOTAL Infr'!AH308</f>
        <v>1668817116</v>
      </c>
      <c r="AD8" s="170">
        <f>+'TOTAL Infr'!AI308</f>
        <v>1668817116</v>
      </c>
      <c r="AE8" s="170">
        <f>+'TOTAL Infr'!AJ308</f>
        <v>1668817116</v>
      </c>
      <c r="AF8" s="170">
        <f>+'TOTAL Infr'!AK308</f>
        <v>1668817116</v>
      </c>
    </row>
    <row r="9" spans="2:32" x14ac:dyDescent="0.3">
      <c r="B9" s="169" t="str">
        <f>+CAAEn!C313</f>
        <v>TRANSFORMADORES, ELEMENTOS SUBESTACIONES</v>
      </c>
      <c r="C9" s="170">
        <f>+'TOTAL Infr'!H321</f>
        <v>1133426580.25</v>
      </c>
      <c r="D9" s="170">
        <f>+'TOTAL Infr'!I321</f>
        <v>1133426580.25</v>
      </c>
      <c r="E9" s="170">
        <f>+'TOTAL Infr'!J321</f>
        <v>1133426580.25</v>
      </c>
      <c r="F9" s="170">
        <f>+'TOTAL Infr'!K321</f>
        <v>1133426580.25</v>
      </c>
      <c r="G9" s="170">
        <f>+'TOTAL Infr'!L321</f>
        <v>1133426580.25</v>
      </c>
      <c r="H9" s="170">
        <f>+'TOTAL Infr'!M321</f>
        <v>1133426580.25</v>
      </c>
      <c r="I9" s="170">
        <f>+'TOTAL Infr'!N321</f>
        <v>1133426580.25</v>
      </c>
      <c r="J9" s="170">
        <f>+'TOTAL Infr'!O321</f>
        <v>1133426580.25</v>
      </c>
      <c r="K9" s="170">
        <f>+'TOTAL Infr'!P321</f>
        <v>1133426580.25</v>
      </c>
      <c r="L9" s="170">
        <f>+'TOTAL Infr'!Q321</f>
        <v>1133426580.25</v>
      </c>
      <c r="M9" s="170">
        <f>+'TOTAL Infr'!R321</f>
        <v>1133426580.25</v>
      </c>
      <c r="N9" s="170">
        <f>+'TOTAL Infr'!S321</f>
        <v>1133426580.25</v>
      </c>
      <c r="O9" s="170">
        <f>+'TOTAL Infr'!T321</f>
        <v>1133426580.25</v>
      </c>
      <c r="P9" s="170">
        <f>+'TOTAL Infr'!U321</f>
        <v>1133426580.25</v>
      </c>
      <c r="Q9" s="170">
        <f>+'TOTAL Infr'!V321</f>
        <v>1133426580.25</v>
      </c>
      <c r="R9" s="170">
        <f>+'TOTAL Infr'!W321</f>
        <v>1133426580.25</v>
      </c>
      <c r="S9" s="170">
        <f>+'TOTAL Infr'!X321</f>
        <v>1133426580.25</v>
      </c>
      <c r="T9" s="170">
        <f>+'TOTAL Infr'!Y321</f>
        <v>1133426580.25</v>
      </c>
      <c r="U9" s="170">
        <f>+'TOTAL Infr'!Z321</f>
        <v>1133426580.25</v>
      </c>
      <c r="V9" s="170">
        <f>+'TOTAL Infr'!AA321</f>
        <v>1133426580.25</v>
      </c>
      <c r="W9" s="170">
        <f>+'TOTAL Infr'!AB321</f>
        <v>1133426580.25</v>
      </c>
      <c r="X9" s="170">
        <f>+'TOTAL Infr'!AC321</f>
        <v>1133426580.25</v>
      </c>
      <c r="Y9" s="170">
        <f>+'TOTAL Infr'!AD321</f>
        <v>1133426580.25</v>
      </c>
      <c r="Z9" s="170">
        <f>+'TOTAL Infr'!AE321</f>
        <v>1133426580.25</v>
      </c>
      <c r="AA9" s="170">
        <f>+'TOTAL Infr'!AF321</f>
        <v>1133426580.25</v>
      </c>
      <c r="AB9" s="170">
        <f>+'TOTAL Infr'!AG321</f>
        <v>1133426580.25</v>
      </c>
      <c r="AC9" s="170">
        <f>+'TOTAL Infr'!AH321</f>
        <v>1133426580.25</v>
      </c>
      <c r="AD9" s="170">
        <f>+'TOTAL Infr'!AI321</f>
        <v>1133426580.25</v>
      </c>
      <c r="AE9" s="170">
        <f>+'TOTAL Infr'!AJ321</f>
        <v>1133426580.25</v>
      </c>
      <c r="AF9" s="170">
        <f>+'TOTAL Infr'!AK321</f>
        <v>1133426580.25</v>
      </c>
    </row>
    <row r="10" spans="2:32" x14ac:dyDescent="0.3">
      <c r="B10" s="169" t="str">
        <f>+CAAEn!C326</f>
        <v>MEDIDORES</v>
      </c>
      <c r="C10" s="170">
        <f>+'TOTAL Infr'!H330</f>
        <v>25120000</v>
      </c>
      <c r="D10" s="170">
        <f>+'TOTAL Infr'!I330</f>
        <v>25120000</v>
      </c>
      <c r="E10" s="170">
        <f>+'TOTAL Infr'!J330</f>
        <v>25120000</v>
      </c>
      <c r="F10" s="170">
        <f>+'TOTAL Infr'!K330</f>
        <v>25120000</v>
      </c>
      <c r="G10" s="170">
        <f>+'TOTAL Infr'!L330</f>
        <v>25120000</v>
      </c>
      <c r="H10" s="170">
        <f>+'TOTAL Infr'!M330</f>
        <v>25120000</v>
      </c>
      <c r="I10" s="170">
        <f>+'TOTAL Infr'!N330</f>
        <v>25120000</v>
      </c>
      <c r="J10" s="170">
        <f>+'TOTAL Infr'!O330</f>
        <v>25120000</v>
      </c>
      <c r="K10" s="170">
        <f>+'TOTAL Infr'!P330</f>
        <v>25120000</v>
      </c>
      <c r="L10" s="170">
        <f>+'TOTAL Infr'!Q330</f>
        <v>25120000</v>
      </c>
      <c r="M10" s="170">
        <f>+'TOTAL Infr'!R330</f>
        <v>25120000</v>
      </c>
      <c r="N10" s="170">
        <f>+'TOTAL Infr'!S330</f>
        <v>25120000</v>
      </c>
      <c r="O10" s="170">
        <f>+'TOTAL Infr'!T330</f>
        <v>25120000</v>
      </c>
      <c r="P10" s="170">
        <f>+'TOTAL Infr'!U330</f>
        <v>25120000</v>
      </c>
      <c r="Q10" s="170">
        <f>+'TOTAL Infr'!V330</f>
        <v>25120000</v>
      </c>
      <c r="R10" s="170">
        <f>+'TOTAL Infr'!W330</f>
        <v>25120000</v>
      </c>
      <c r="S10" s="170">
        <f>+'TOTAL Infr'!X330</f>
        <v>25120000</v>
      </c>
      <c r="T10" s="170">
        <f>+'TOTAL Infr'!Y330</f>
        <v>25120000</v>
      </c>
      <c r="U10" s="170">
        <f>+'TOTAL Infr'!Z330</f>
        <v>25120000</v>
      </c>
      <c r="V10" s="170">
        <f>+'TOTAL Infr'!AA330</f>
        <v>25120000</v>
      </c>
      <c r="W10" s="170">
        <f>+'TOTAL Infr'!AB330</f>
        <v>25120000</v>
      </c>
      <c r="X10" s="170">
        <f>+'TOTAL Infr'!AC330</f>
        <v>25120000</v>
      </c>
      <c r="Y10" s="170">
        <f>+'TOTAL Infr'!AD330</f>
        <v>25120000</v>
      </c>
      <c r="Z10" s="170">
        <f>+'TOTAL Infr'!AE330</f>
        <v>25120000</v>
      </c>
      <c r="AA10" s="170">
        <f>+'TOTAL Infr'!AF330</f>
        <v>25120000</v>
      </c>
      <c r="AB10" s="170">
        <f>+'TOTAL Infr'!AG330</f>
        <v>25120000</v>
      </c>
      <c r="AC10" s="170">
        <f>+'TOTAL Infr'!AH330</f>
        <v>25120000</v>
      </c>
      <c r="AD10" s="170">
        <f>+'TOTAL Infr'!AI330</f>
        <v>25120000</v>
      </c>
      <c r="AE10" s="170">
        <f>+'TOTAL Infr'!AJ330</f>
        <v>25120000</v>
      </c>
      <c r="AF10" s="170">
        <f>+'TOTAL Infr'!AK330</f>
        <v>25120000</v>
      </c>
    </row>
    <row r="11" spans="2:32" x14ac:dyDescent="0.3">
      <c r="B11" s="169" t="str">
        <f>+CAAEn!C335</f>
        <v xml:space="preserve">SISTEMA DE TELEGESTIÓN </v>
      </c>
      <c r="C11" s="170">
        <f>+'TOTAL Infr'!H339</f>
        <v>0</v>
      </c>
      <c r="D11" s="170">
        <f>+'TOTAL Infr'!I339</f>
        <v>0</v>
      </c>
      <c r="E11" s="170">
        <f>+'TOTAL Infr'!J339</f>
        <v>0</v>
      </c>
      <c r="F11" s="170">
        <f>+'TOTAL Infr'!K339</f>
        <v>0</v>
      </c>
      <c r="G11" s="170">
        <f>+'TOTAL Infr'!L339</f>
        <v>0</v>
      </c>
      <c r="H11" s="170">
        <f>+'TOTAL Infr'!M339</f>
        <v>0</v>
      </c>
      <c r="I11" s="170">
        <f>+'TOTAL Infr'!N339</f>
        <v>0</v>
      </c>
      <c r="J11" s="170">
        <f>+'TOTAL Infr'!O339</f>
        <v>0</v>
      </c>
      <c r="K11" s="170">
        <f>+'TOTAL Infr'!P339</f>
        <v>0</v>
      </c>
      <c r="L11" s="170">
        <f>+'TOTAL Infr'!Q339</f>
        <v>0</v>
      </c>
      <c r="M11" s="170">
        <f>+'TOTAL Infr'!R339</f>
        <v>0</v>
      </c>
      <c r="N11" s="170">
        <f>+'TOTAL Infr'!S339</f>
        <v>0</v>
      </c>
      <c r="O11" s="170">
        <f>+'TOTAL Infr'!T339</f>
        <v>0</v>
      </c>
      <c r="P11" s="170">
        <f>+'TOTAL Infr'!U339</f>
        <v>0</v>
      </c>
      <c r="Q11" s="170">
        <f>+'TOTAL Infr'!V339</f>
        <v>0</v>
      </c>
      <c r="R11" s="170">
        <f>+'TOTAL Infr'!W339</f>
        <v>0</v>
      </c>
      <c r="S11" s="170">
        <f>+'TOTAL Infr'!X339</f>
        <v>0</v>
      </c>
      <c r="T11" s="170">
        <f>+'TOTAL Infr'!Y339</f>
        <v>0</v>
      </c>
      <c r="U11" s="170">
        <f>+'TOTAL Infr'!Z339</f>
        <v>0</v>
      </c>
      <c r="V11" s="170">
        <f>+'TOTAL Infr'!AA339</f>
        <v>0</v>
      </c>
      <c r="W11" s="170">
        <f>+'TOTAL Infr'!AB339</f>
        <v>0</v>
      </c>
      <c r="X11" s="170">
        <f>+'TOTAL Infr'!AC339</f>
        <v>0</v>
      </c>
      <c r="Y11" s="170">
        <f>+'TOTAL Infr'!AD339</f>
        <v>0</v>
      </c>
      <c r="Z11" s="170">
        <f>+'TOTAL Infr'!AE339</f>
        <v>0</v>
      </c>
      <c r="AA11" s="170">
        <f>+'TOTAL Infr'!AF339</f>
        <v>0</v>
      </c>
      <c r="AB11" s="170">
        <f>+'TOTAL Infr'!AG339</f>
        <v>0</v>
      </c>
      <c r="AC11" s="170">
        <f>+'TOTAL Infr'!AH339</f>
        <v>0</v>
      </c>
      <c r="AD11" s="170">
        <f>+'TOTAL Infr'!AI339</f>
        <v>0</v>
      </c>
      <c r="AE11" s="170">
        <f>+'TOTAL Infr'!AJ339</f>
        <v>0</v>
      </c>
      <c r="AF11" s="170">
        <f>+'TOTAL Infr'!AK339</f>
        <v>0</v>
      </c>
    </row>
    <row r="12" spans="2:32" x14ac:dyDescent="0.3">
      <c r="B12" s="169" t="s">
        <v>727</v>
      </c>
      <c r="C12" s="171">
        <f>+SUM(C4:C11)</f>
        <v>53793685132.117577</v>
      </c>
      <c r="D12" s="171">
        <f t="shared" ref="D12:AF12" si="0">+SUM(D4:D11)</f>
        <v>55738781764.792572</v>
      </c>
      <c r="E12" s="171">
        <f t="shared" si="0"/>
        <v>58281125312.716736</v>
      </c>
      <c r="F12" s="171">
        <f t="shared" si="0"/>
        <v>61588324404.353737</v>
      </c>
      <c r="G12" s="171">
        <f t="shared" si="0"/>
        <v>64927813327.770958</v>
      </c>
      <c r="H12" s="171">
        <f t="shared" si="0"/>
        <v>67251510417.222809</v>
      </c>
      <c r="I12" s="171">
        <f t="shared" si="0"/>
        <v>67496088740.898209</v>
      </c>
      <c r="J12" s="171">
        <f t="shared" si="0"/>
        <v>67740667064.573608</v>
      </c>
      <c r="K12" s="171">
        <f t="shared" si="0"/>
        <v>67985245388.249008</v>
      </c>
      <c r="L12" s="171">
        <f t="shared" si="0"/>
        <v>68229823711.924408</v>
      </c>
      <c r="M12" s="171">
        <f t="shared" si="0"/>
        <v>68474402035.599815</v>
      </c>
      <c r="N12" s="171">
        <f t="shared" si="0"/>
        <v>68718980359.275215</v>
      </c>
      <c r="O12" s="171">
        <f t="shared" si="0"/>
        <v>68963558682.950623</v>
      </c>
      <c r="P12" s="171">
        <f t="shared" si="0"/>
        <v>69208137006.626007</v>
      </c>
      <c r="Q12" s="171">
        <f t="shared" si="0"/>
        <v>69452715330.301422</v>
      </c>
      <c r="R12" s="171">
        <f t="shared" si="0"/>
        <v>72226034780.986572</v>
      </c>
      <c r="S12" s="171">
        <f t="shared" si="0"/>
        <v>72781894607.521576</v>
      </c>
      <c r="T12" s="171">
        <f t="shared" si="0"/>
        <v>73337754434.05658</v>
      </c>
      <c r="U12" s="171">
        <f t="shared" si="0"/>
        <v>73893614260.591583</v>
      </c>
      <c r="V12" s="171">
        <f t="shared" si="0"/>
        <v>74449474087.126587</v>
      </c>
      <c r="W12" s="171">
        <f t="shared" si="0"/>
        <v>75005333913.661575</v>
      </c>
      <c r="X12" s="171">
        <f t="shared" si="0"/>
        <v>75561193740.196579</v>
      </c>
      <c r="Y12" s="171">
        <f t="shared" si="0"/>
        <v>76117053566.731583</v>
      </c>
      <c r="Z12" s="171">
        <f t="shared" si="0"/>
        <v>76672913393.266586</v>
      </c>
      <c r="AA12" s="171">
        <f t="shared" si="0"/>
        <v>77228773219.801575</v>
      </c>
      <c r="AB12" s="171">
        <f t="shared" si="0"/>
        <v>77784633046.336578</v>
      </c>
      <c r="AC12" s="171">
        <f t="shared" si="0"/>
        <v>78340492872.871582</v>
      </c>
      <c r="AD12" s="171">
        <f t="shared" si="0"/>
        <v>78896352699.406586</v>
      </c>
      <c r="AE12" s="171">
        <f t="shared" si="0"/>
        <v>79452212525.941574</v>
      </c>
      <c r="AF12" s="171">
        <f t="shared" si="0"/>
        <v>80008072352.476578</v>
      </c>
    </row>
    <row r="13" spans="2:32" x14ac:dyDescent="0.3">
      <c r="B13" s="169" t="s">
        <v>728</v>
      </c>
      <c r="C13" s="172">
        <f>+DRIVERS!$C$24</f>
        <v>0.08</v>
      </c>
      <c r="D13" s="172">
        <f>+DRIVERS!$C$24</f>
        <v>0.08</v>
      </c>
      <c r="E13" s="172">
        <f>+DRIVERS!$C$24</f>
        <v>0.08</v>
      </c>
      <c r="F13" s="172">
        <f>+DRIVERS!$C$24</f>
        <v>0.08</v>
      </c>
      <c r="G13" s="172">
        <f>+DRIVERS!$C$24</f>
        <v>0.08</v>
      </c>
      <c r="H13" s="172">
        <f>+DRIVERS!$C$24</f>
        <v>0.08</v>
      </c>
      <c r="I13" s="172">
        <f>+DRIVERS!$C$24</f>
        <v>0.08</v>
      </c>
      <c r="J13" s="172">
        <f>+DRIVERS!$C$24</f>
        <v>0.08</v>
      </c>
      <c r="K13" s="172">
        <f>+DRIVERS!$C$24</f>
        <v>0.08</v>
      </c>
      <c r="L13" s="172">
        <f>+DRIVERS!$C$24</f>
        <v>0.08</v>
      </c>
      <c r="M13" s="172">
        <f>+DRIVERS!$C$24</f>
        <v>0.08</v>
      </c>
      <c r="N13" s="172">
        <f>+DRIVERS!$C$24</f>
        <v>0.08</v>
      </c>
      <c r="O13" s="172">
        <f>+DRIVERS!$C$24</f>
        <v>0.08</v>
      </c>
      <c r="P13" s="172">
        <f>+DRIVERS!$C$24</f>
        <v>0.08</v>
      </c>
      <c r="Q13" s="172">
        <f>+DRIVERS!$C$24</f>
        <v>0.08</v>
      </c>
      <c r="R13" s="172">
        <f>+DRIVERS!$C$24</f>
        <v>0.08</v>
      </c>
      <c r="S13" s="172">
        <f>+DRIVERS!$C$24</f>
        <v>0.08</v>
      </c>
      <c r="T13" s="172">
        <f>+DRIVERS!$C$24</f>
        <v>0.08</v>
      </c>
      <c r="U13" s="172">
        <f>+DRIVERS!$C$24</f>
        <v>0.08</v>
      </c>
      <c r="V13" s="172">
        <f>+DRIVERS!$C$24</f>
        <v>0.08</v>
      </c>
      <c r="W13" s="172">
        <f>+DRIVERS!$C$24</f>
        <v>0.08</v>
      </c>
      <c r="X13" s="172">
        <f>+DRIVERS!$C$24</f>
        <v>0.08</v>
      </c>
      <c r="Y13" s="172">
        <f>+DRIVERS!$C$24</f>
        <v>0.08</v>
      </c>
      <c r="Z13" s="172">
        <f>+DRIVERS!$C$24</f>
        <v>0.08</v>
      </c>
      <c r="AA13" s="172">
        <f>+DRIVERS!$C$24</f>
        <v>0.08</v>
      </c>
      <c r="AB13" s="172">
        <f>+DRIVERS!$C$24</f>
        <v>0.08</v>
      </c>
      <c r="AC13" s="172">
        <f>+DRIVERS!$C$24</f>
        <v>0.08</v>
      </c>
      <c r="AD13" s="172">
        <f>+DRIVERS!$C$24</f>
        <v>0.08</v>
      </c>
      <c r="AE13" s="172">
        <f>+DRIVERS!$C$24</f>
        <v>0.08</v>
      </c>
      <c r="AF13" s="172">
        <f>+DRIVERS!$C$24</f>
        <v>0.08</v>
      </c>
    </row>
    <row r="14" spans="2:32" x14ac:dyDescent="0.3">
      <c r="B14" s="169" t="s">
        <v>725</v>
      </c>
      <c r="C14" s="173">
        <v>1</v>
      </c>
      <c r="D14" s="169">
        <f>+C14</f>
        <v>1</v>
      </c>
      <c r="E14" s="169">
        <f t="shared" ref="E14:AF14" si="1">+D14</f>
        <v>1</v>
      </c>
      <c r="F14" s="169">
        <f t="shared" si="1"/>
        <v>1</v>
      </c>
      <c r="G14" s="169">
        <f t="shared" si="1"/>
        <v>1</v>
      </c>
      <c r="H14" s="169">
        <f t="shared" si="1"/>
        <v>1</v>
      </c>
      <c r="I14" s="169">
        <f t="shared" si="1"/>
        <v>1</v>
      </c>
      <c r="J14" s="169">
        <f t="shared" si="1"/>
        <v>1</v>
      </c>
      <c r="K14" s="169">
        <f t="shared" si="1"/>
        <v>1</v>
      </c>
      <c r="L14" s="169">
        <f t="shared" si="1"/>
        <v>1</v>
      </c>
      <c r="M14" s="169">
        <f t="shared" si="1"/>
        <v>1</v>
      </c>
      <c r="N14" s="169">
        <f t="shared" si="1"/>
        <v>1</v>
      </c>
      <c r="O14" s="169">
        <f t="shared" si="1"/>
        <v>1</v>
      </c>
      <c r="P14" s="169">
        <f t="shared" si="1"/>
        <v>1</v>
      </c>
      <c r="Q14" s="169">
        <f t="shared" si="1"/>
        <v>1</v>
      </c>
      <c r="R14" s="169">
        <f t="shared" si="1"/>
        <v>1</v>
      </c>
      <c r="S14" s="169">
        <f t="shared" si="1"/>
        <v>1</v>
      </c>
      <c r="T14" s="169">
        <f t="shared" si="1"/>
        <v>1</v>
      </c>
      <c r="U14" s="169">
        <f t="shared" si="1"/>
        <v>1</v>
      </c>
      <c r="V14" s="169">
        <f t="shared" si="1"/>
        <v>1</v>
      </c>
      <c r="W14" s="169">
        <f t="shared" si="1"/>
        <v>1</v>
      </c>
      <c r="X14" s="169">
        <f t="shared" si="1"/>
        <v>1</v>
      </c>
      <c r="Y14" s="169">
        <f t="shared" si="1"/>
        <v>1</v>
      </c>
      <c r="Z14" s="169">
        <f t="shared" si="1"/>
        <v>1</v>
      </c>
      <c r="AA14" s="169">
        <f t="shared" si="1"/>
        <v>1</v>
      </c>
      <c r="AB14" s="169">
        <f t="shared" si="1"/>
        <v>1</v>
      </c>
      <c r="AC14" s="169">
        <f t="shared" si="1"/>
        <v>1</v>
      </c>
      <c r="AD14" s="169">
        <f t="shared" si="1"/>
        <v>1</v>
      </c>
      <c r="AE14" s="169">
        <f t="shared" si="1"/>
        <v>1</v>
      </c>
      <c r="AF14" s="169">
        <f t="shared" si="1"/>
        <v>1</v>
      </c>
    </row>
    <row r="15" spans="2:32" x14ac:dyDescent="0.3">
      <c r="B15" s="169" t="s">
        <v>729</v>
      </c>
      <c r="C15" s="169"/>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row>
    <row r="16" spans="2:32" s="176" customFormat="1" ht="12.75" x14ac:dyDescent="0.25">
      <c r="B16" s="174" t="s">
        <v>730</v>
      </c>
      <c r="C16" s="175">
        <f>+(C12*C13*C14)-C15</f>
        <v>4303494810.5694065</v>
      </c>
      <c r="D16" s="175">
        <f>+(D12*D13*D14)-D15</f>
        <v>4459102541.1834059</v>
      </c>
      <c r="E16" s="175">
        <f t="shared" ref="E16:AF16" si="2">+(E12*E13*E14)-E15</f>
        <v>4662490025.0173388</v>
      </c>
      <c r="F16" s="175">
        <f t="shared" si="2"/>
        <v>4927065952.348299</v>
      </c>
      <c r="G16" s="175">
        <f t="shared" si="2"/>
        <v>5194225066.2216768</v>
      </c>
      <c r="H16" s="175">
        <f t="shared" si="2"/>
        <v>5380120833.3778248</v>
      </c>
      <c r="I16" s="175">
        <f t="shared" si="2"/>
        <v>5399687099.2718573</v>
      </c>
      <c r="J16" s="175">
        <f t="shared" si="2"/>
        <v>5419253365.1658888</v>
      </c>
      <c r="K16" s="175">
        <f t="shared" si="2"/>
        <v>5438819631.0599203</v>
      </c>
      <c r="L16" s="175">
        <f t="shared" si="2"/>
        <v>5458385896.9539528</v>
      </c>
      <c r="M16" s="175">
        <f t="shared" si="2"/>
        <v>5477952162.8479853</v>
      </c>
      <c r="N16" s="175">
        <f t="shared" si="2"/>
        <v>5497518428.7420177</v>
      </c>
      <c r="O16" s="175">
        <f t="shared" si="2"/>
        <v>5517084694.6360502</v>
      </c>
      <c r="P16" s="175">
        <f t="shared" si="2"/>
        <v>5536650960.5300808</v>
      </c>
      <c r="Q16" s="175">
        <f t="shared" si="2"/>
        <v>5556217226.4241142</v>
      </c>
      <c r="R16" s="175">
        <f t="shared" si="2"/>
        <v>5778082782.4789257</v>
      </c>
      <c r="S16" s="175">
        <f t="shared" si="2"/>
        <v>5822551568.6017265</v>
      </c>
      <c r="T16" s="175">
        <f t="shared" si="2"/>
        <v>5867020354.7245264</v>
      </c>
      <c r="U16" s="175">
        <f t="shared" si="2"/>
        <v>5911489140.8473272</v>
      </c>
      <c r="V16" s="175">
        <f t="shared" si="2"/>
        <v>5955957926.9701271</v>
      </c>
      <c r="W16" s="175">
        <f t="shared" si="2"/>
        <v>6000426713.092926</v>
      </c>
      <c r="X16" s="175">
        <f t="shared" si="2"/>
        <v>6044895499.2157269</v>
      </c>
      <c r="Y16" s="175">
        <f t="shared" si="2"/>
        <v>6089364285.3385267</v>
      </c>
      <c r="Z16" s="175">
        <f t="shared" si="2"/>
        <v>6133833071.4613266</v>
      </c>
      <c r="AA16" s="175">
        <f t="shared" si="2"/>
        <v>6178301857.5841265</v>
      </c>
      <c r="AB16" s="175">
        <f t="shared" si="2"/>
        <v>6222770643.7069263</v>
      </c>
      <c r="AC16" s="175">
        <f t="shared" si="2"/>
        <v>6267239429.8297262</v>
      </c>
      <c r="AD16" s="175">
        <f t="shared" si="2"/>
        <v>6311708215.952527</v>
      </c>
      <c r="AE16" s="175">
        <f t="shared" si="2"/>
        <v>6356177002.075326</v>
      </c>
      <c r="AF16" s="175">
        <f t="shared" si="2"/>
        <v>6400645788.1981268</v>
      </c>
    </row>
    <row r="19" spans="1:19" x14ac:dyDescent="0.3">
      <c r="S19" s="351"/>
    </row>
    <row r="20" spans="1:19" ht="14.25" x14ac:dyDescent="0.3">
      <c r="A20" s="159"/>
    </row>
  </sheetData>
  <mergeCells count="1">
    <mergeCell ref="B2:B3"/>
  </mergeCells>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20"/>
  <sheetViews>
    <sheetView tabSelected="1" workbookViewId="0">
      <selection activeCell="F30" sqref="F30"/>
    </sheetView>
  </sheetViews>
  <sheetFormatPr baseColWidth="10" defaultColWidth="0" defaultRowHeight="15" x14ac:dyDescent="0.25"/>
  <cols>
    <col min="1" max="1" width="10.85546875" customWidth="1"/>
    <col min="2" max="2" width="19.85546875" bestFit="1" customWidth="1"/>
    <col min="3" max="3" width="15.140625" bestFit="1" customWidth="1"/>
    <col min="4" max="4" width="14.7109375" bestFit="1" customWidth="1"/>
    <col min="5" max="11" width="14.140625" bestFit="1" customWidth="1"/>
    <col min="12" max="32" width="13.7109375" bestFit="1" customWidth="1"/>
    <col min="33" max="33" width="10.85546875" customWidth="1"/>
    <col min="34" max="16384" width="10.85546875" hidden="1"/>
  </cols>
  <sheetData>
    <row r="2" spans="2:32" x14ac:dyDescent="0.25">
      <c r="B2" s="539" t="s">
        <v>14</v>
      </c>
      <c r="C2" s="166">
        <f>+'Desmonte Infr. financiada'!H2</f>
        <v>1</v>
      </c>
      <c r="D2" s="166">
        <f>+'Desmonte Infr. financiada'!I2</f>
        <v>2</v>
      </c>
      <c r="E2" s="166">
        <f>+'Desmonte Infr. financiada'!J2</f>
        <v>3</v>
      </c>
      <c r="F2" s="166">
        <f>+'Desmonte Infr. financiada'!K2</f>
        <v>4</v>
      </c>
      <c r="G2" s="166">
        <f>+'Desmonte Infr. financiada'!L2</f>
        <v>5</v>
      </c>
      <c r="H2" s="166">
        <f>+'Desmonte Infr. financiada'!M2</f>
        <v>6</v>
      </c>
      <c r="I2" s="166">
        <f>+'Desmonte Infr. financiada'!N2</f>
        <v>7</v>
      </c>
      <c r="J2" s="166">
        <f>+'Desmonte Infr. financiada'!O2</f>
        <v>8</v>
      </c>
      <c r="K2" s="166">
        <f>+'Desmonte Infr. financiada'!P2</f>
        <v>9</v>
      </c>
      <c r="L2" s="166">
        <f>+'Desmonte Infr. financiada'!Q2</f>
        <v>10</v>
      </c>
      <c r="M2" s="166">
        <f>+'Desmonte Infr. financiada'!R2</f>
        <v>11</v>
      </c>
      <c r="N2" s="166">
        <f>+'Desmonte Infr. financiada'!S2</f>
        <v>12</v>
      </c>
      <c r="O2" s="166">
        <f>+'Desmonte Infr. financiada'!T2</f>
        <v>13</v>
      </c>
      <c r="P2" s="166">
        <f>+'Desmonte Infr. financiada'!U2</f>
        <v>14</v>
      </c>
      <c r="Q2" s="166">
        <f>+'Desmonte Infr. financiada'!V2</f>
        <v>15</v>
      </c>
      <c r="R2" s="166">
        <f>+'Desmonte Infr. financiada'!W2</f>
        <v>16</v>
      </c>
      <c r="S2" s="166">
        <f>+'Desmonte Infr. financiada'!X2</f>
        <v>17</v>
      </c>
      <c r="T2" s="166">
        <f>+'Desmonte Infr. financiada'!Y2</f>
        <v>18</v>
      </c>
      <c r="U2" s="166">
        <f>+'Desmonte Infr. financiada'!Z2</f>
        <v>19</v>
      </c>
      <c r="V2" s="166">
        <f>+'Desmonte Infr. financiada'!AA2</f>
        <v>20</v>
      </c>
      <c r="W2" s="166">
        <f>+'Desmonte Infr. financiada'!AB2</f>
        <v>21</v>
      </c>
      <c r="X2" s="166">
        <f>+'Desmonte Infr. financiada'!AC2</f>
        <v>22</v>
      </c>
      <c r="Y2" s="166">
        <f>+'Desmonte Infr. financiada'!AD2</f>
        <v>23</v>
      </c>
      <c r="Z2" s="166">
        <f>+'Desmonte Infr. financiada'!AE2</f>
        <v>24</v>
      </c>
      <c r="AA2" s="166">
        <f>+'Desmonte Infr. financiada'!AF2</f>
        <v>25</v>
      </c>
      <c r="AB2" s="166">
        <f>+'Desmonte Infr. financiada'!AG2</f>
        <v>26</v>
      </c>
      <c r="AC2" s="166">
        <f>+'Desmonte Infr. financiada'!AH2</f>
        <v>27</v>
      </c>
      <c r="AD2" s="166">
        <f>+'Desmonte Infr. financiada'!AI2</f>
        <v>28</v>
      </c>
      <c r="AE2" s="166">
        <f>+'Desmonte Infr. financiada'!AJ2</f>
        <v>29</v>
      </c>
      <c r="AF2" s="166">
        <f>+'Desmonte Infr. financiada'!AK2</f>
        <v>30</v>
      </c>
    </row>
    <row r="3" spans="2:32" x14ac:dyDescent="0.25">
      <c r="B3" s="539" t="s">
        <v>14</v>
      </c>
      <c r="C3" s="168">
        <f>+'Desmonte Infr. financiada'!H3</f>
        <v>2022</v>
      </c>
      <c r="D3" s="168">
        <f>+'Desmonte Infr. financiada'!I3</f>
        <v>2023</v>
      </c>
      <c r="E3" s="168">
        <f>+'Desmonte Infr. financiada'!J3</f>
        <v>2024</v>
      </c>
      <c r="F3" s="168">
        <f>+'Desmonte Infr. financiada'!K3</f>
        <v>2025</v>
      </c>
      <c r="G3" s="168">
        <f>+'Desmonte Infr. financiada'!L3</f>
        <v>2026</v>
      </c>
      <c r="H3" s="168">
        <f>+'Desmonte Infr. financiada'!M3</f>
        <v>2027</v>
      </c>
      <c r="I3" s="168">
        <f>+'Desmonte Infr. financiada'!N3</f>
        <v>2028</v>
      </c>
      <c r="J3" s="168">
        <f>+'Desmonte Infr. financiada'!O3</f>
        <v>2029</v>
      </c>
      <c r="K3" s="168">
        <f>+'Desmonte Infr. financiada'!P3</f>
        <v>2030</v>
      </c>
      <c r="L3" s="168">
        <f>+'Desmonte Infr. financiada'!Q3</f>
        <v>2031</v>
      </c>
      <c r="M3" s="168">
        <f>+'Desmonte Infr. financiada'!R3</f>
        <v>2032</v>
      </c>
      <c r="N3" s="168">
        <f>+'Desmonte Infr. financiada'!S3</f>
        <v>2033</v>
      </c>
      <c r="O3" s="168">
        <f>+'Desmonte Infr. financiada'!T3</f>
        <v>2034</v>
      </c>
      <c r="P3" s="168">
        <f>+'Desmonte Infr. financiada'!U3</f>
        <v>2035</v>
      </c>
      <c r="Q3" s="168">
        <f>+'Desmonte Infr. financiada'!V3</f>
        <v>2036</v>
      </c>
      <c r="R3" s="168">
        <f>+'Desmonte Infr. financiada'!W3</f>
        <v>2037</v>
      </c>
      <c r="S3" s="168">
        <f>+'Desmonte Infr. financiada'!X3</f>
        <v>2038</v>
      </c>
      <c r="T3" s="168">
        <f>+'Desmonte Infr. financiada'!Y3</f>
        <v>2039</v>
      </c>
      <c r="U3" s="168">
        <f>+'Desmonte Infr. financiada'!Z3</f>
        <v>2040</v>
      </c>
      <c r="V3" s="168">
        <f>+'Desmonte Infr. financiada'!AA3</f>
        <v>2041</v>
      </c>
      <c r="W3" s="168">
        <f>+'Desmonte Infr. financiada'!AB3</f>
        <v>2042</v>
      </c>
      <c r="X3" s="168">
        <f>+'Desmonte Infr. financiada'!AC3</f>
        <v>2043</v>
      </c>
      <c r="Y3" s="168">
        <f>+'Desmonte Infr. financiada'!AD3</f>
        <v>2044</v>
      </c>
      <c r="Z3" s="168">
        <f>+'Desmonte Infr. financiada'!AE3</f>
        <v>2045</v>
      </c>
      <c r="AA3" s="168">
        <f>+'Desmonte Infr. financiada'!AF3</f>
        <v>2046</v>
      </c>
      <c r="AB3" s="168">
        <f>+'Desmonte Infr. financiada'!AG3</f>
        <v>2047</v>
      </c>
      <c r="AC3" s="168">
        <f>+'Desmonte Infr. financiada'!AH3</f>
        <v>2048</v>
      </c>
      <c r="AD3" s="168">
        <f>+'Desmonte Infr. financiada'!AI3</f>
        <v>2049</v>
      </c>
      <c r="AE3" s="168">
        <f>+'Desmonte Infr. financiada'!AJ3</f>
        <v>2050</v>
      </c>
      <c r="AF3" s="168">
        <f>+'Desmonte Infr. financiada'!AK3</f>
        <v>2051</v>
      </c>
    </row>
    <row r="4" spans="2:32" x14ac:dyDescent="0.25">
      <c r="B4" s="179" t="s">
        <v>741</v>
      </c>
      <c r="C4" s="180">
        <f>+C15</f>
        <v>8501792506.8227673</v>
      </c>
      <c r="D4" s="180">
        <f>+'TOTAL Infr'!I357</f>
        <v>6871162248.5093927</v>
      </c>
      <c r="E4" s="180">
        <f>+'TOTAL Infr'!J357</f>
        <v>5922926588.1629658</v>
      </c>
      <c r="F4" s="180">
        <f>+'TOTAL Infr'!K357</f>
        <v>5680765168.172267</v>
      </c>
      <c r="G4" s="180">
        <f>+'TOTAL Infr'!L357</f>
        <v>6220194200.4909916</v>
      </c>
      <c r="H4" s="180">
        <f>+'TOTAL Infr'!M357</f>
        <v>6575530080.3814535</v>
      </c>
      <c r="I4" s="180">
        <f>+'TOTAL Infr'!N357</f>
        <v>6593405806.9578533</v>
      </c>
      <c r="J4" s="180">
        <f>+'TOTAL Infr'!O357</f>
        <v>6611281533.5342522</v>
      </c>
      <c r="K4" s="180">
        <f>+'TOTAL Infr'!P357</f>
        <v>6629157260.1106529</v>
      </c>
      <c r="L4" s="180">
        <f>+'TOTAL Infr'!Q357</f>
        <v>6647032986.6870527</v>
      </c>
      <c r="M4" s="180">
        <f>+'TOTAL Infr'!R357</f>
        <v>6664908713.2634535</v>
      </c>
      <c r="N4" s="180">
        <f>+'TOTAL Infr'!S357</f>
        <v>6682784439.8398523</v>
      </c>
      <c r="O4" s="180">
        <f>+'TOTAL Infr'!T357</f>
        <v>6700660166.4162531</v>
      </c>
      <c r="P4" s="180">
        <f>+'TOTAL Infr'!U357</f>
        <v>6718535892.9926529</v>
      </c>
      <c r="Q4" s="180">
        <f>+'TOTAL Infr'!V357</f>
        <v>6736411619.5690536</v>
      </c>
      <c r="R4" s="180">
        <f>+'TOTAL Infr'!W357</f>
        <v>6644967482.1718531</v>
      </c>
      <c r="S4" s="180">
        <f>+'TOTAL Infr'!X357</f>
        <v>6685594133.4818535</v>
      </c>
      <c r="T4" s="180">
        <f>+'TOTAL Infr'!Y357</f>
        <v>6726220784.791853</v>
      </c>
      <c r="U4" s="180">
        <f>+'TOTAL Infr'!Z357</f>
        <v>6766847436.1018534</v>
      </c>
      <c r="V4" s="180">
        <f>+'TOTAL Infr'!AA357</f>
        <v>6807474087.4118528</v>
      </c>
      <c r="W4" s="180">
        <f>+'TOTAL Infr'!AB357</f>
        <v>6848100738.7218533</v>
      </c>
      <c r="X4" s="180">
        <f>+'TOTAL Infr'!AC357</f>
        <v>6888727390.0318537</v>
      </c>
      <c r="Y4" s="180">
        <f>+'TOTAL Infr'!AD357</f>
        <v>6929354041.3418531</v>
      </c>
      <c r="Z4" s="180">
        <f>+'TOTAL Infr'!AE357</f>
        <v>6969980692.6518536</v>
      </c>
      <c r="AA4" s="180">
        <f>+'TOTAL Infr'!AF357</f>
        <v>7010607343.961853</v>
      </c>
      <c r="AB4" s="180">
        <f>+'TOTAL Infr'!AG357</f>
        <v>7051233995.2718534</v>
      </c>
      <c r="AC4" s="180">
        <f>+'TOTAL Infr'!AH357</f>
        <v>7091860646.5818529</v>
      </c>
      <c r="AD4" s="180">
        <f>+'TOTAL Infr'!AI357</f>
        <v>7132487297.8918533</v>
      </c>
      <c r="AE4" s="180">
        <f>+'TOTAL Infr'!AJ357</f>
        <v>7173113949.2018538</v>
      </c>
      <c r="AF4" s="180">
        <f>+'TOTAL Infr'!AK357</f>
        <v>7213740600.5118532</v>
      </c>
    </row>
    <row r="5" spans="2:32" x14ac:dyDescent="0.25">
      <c r="B5" s="179" t="s">
        <v>726</v>
      </c>
      <c r="C5" s="180">
        <f>+CINV!C19</f>
        <v>4373935390.0606594</v>
      </c>
      <c r="D5" s="180">
        <f>+CINV!D19</f>
        <v>4385333459.5156679</v>
      </c>
      <c r="E5" s="180">
        <f>+CINV!E19</f>
        <v>4400231335.4622622</v>
      </c>
      <c r="F5" s="180">
        <f>+CINV!F19</f>
        <v>4419611187.5039463</v>
      </c>
      <c r="G5" s="180">
        <f>+CINV!G19</f>
        <v>4439180254.6926508</v>
      </c>
      <c r="H5" s="180">
        <f>+CINV!H19</f>
        <v>4452796884.5160999</v>
      </c>
      <c r="I5" s="180">
        <f>+CINV!I19</f>
        <v>4454230088.7454481</v>
      </c>
      <c r="J5" s="180">
        <f>+CINV!J19</f>
        <v>4455663292.9747972</v>
      </c>
      <c r="K5" s="180">
        <f>+CINV!K19</f>
        <v>4457096497.2041454</v>
      </c>
      <c r="L5" s="180">
        <f>+CINV!L19</f>
        <v>4458529701.4334946</v>
      </c>
      <c r="M5" s="180">
        <f>+CINV!M19</f>
        <v>4459962905.6628428</v>
      </c>
      <c r="N5" s="180">
        <f>+CINV!N19</f>
        <v>4461396109.8921919</v>
      </c>
      <c r="O5" s="180">
        <f>+CINV!O19</f>
        <v>4462829314.1215401</v>
      </c>
      <c r="P5" s="180">
        <f>+CINV!P19</f>
        <v>4464262518.3508892</v>
      </c>
      <c r="Q5" s="180">
        <f>+CINV!Q19</f>
        <v>4465695722.5802374</v>
      </c>
      <c r="R5" s="180">
        <f>+CINV!R19</f>
        <v>0</v>
      </c>
      <c r="S5" s="180">
        <f>+CINV!S19</f>
        <v>0</v>
      </c>
      <c r="T5" s="180">
        <f>+CINV!T19</f>
        <v>0</v>
      </c>
      <c r="U5" s="180">
        <f>+CINV!U19</f>
        <v>0</v>
      </c>
      <c r="V5" s="180">
        <f>+CINV!V19</f>
        <v>0</v>
      </c>
      <c r="W5" s="180">
        <f>+CINV!W19</f>
        <v>0</v>
      </c>
      <c r="X5" s="180">
        <f>+CINV!X19</f>
        <v>0</v>
      </c>
      <c r="Y5" s="180">
        <f>+CINV!Y19</f>
        <v>0</v>
      </c>
      <c r="Z5" s="180">
        <f>+CINV!Z19</f>
        <v>0</v>
      </c>
      <c r="AA5" s="180">
        <f>+CINV!AA19</f>
        <v>0</v>
      </c>
      <c r="AB5" s="180">
        <f>+CINV!AB19</f>
        <v>0</v>
      </c>
      <c r="AC5" s="180">
        <f>+CINV!AC19</f>
        <v>0</v>
      </c>
      <c r="AD5" s="180">
        <f>+CINV!AD19</f>
        <v>0</v>
      </c>
      <c r="AE5" s="180">
        <f>+CINV!AE19</f>
        <v>0</v>
      </c>
      <c r="AF5" s="180">
        <f>+CINV!AF19</f>
        <v>0</v>
      </c>
    </row>
    <row r="6" spans="2:32" x14ac:dyDescent="0.25">
      <c r="B6" s="179" t="s">
        <v>730</v>
      </c>
      <c r="C6" s="180">
        <f>+CAOM!C16</f>
        <v>4303494810.5694065</v>
      </c>
      <c r="D6" s="180">
        <f>+CAOM!D16</f>
        <v>4459102541.1834059</v>
      </c>
      <c r="E6" s="180">
        <f>+CAOM!E16</f>
        <v>4662490025.0173388</v>
      </c>
      <c r="F6" s="180">
        <f>+CAOM!F16</f>
        <v>4927065952.348299</v>
      </c>
      <c r="G6" s="180">
        <f>+CAOM!G16</f>
        <v>5194225066.2216768</v>
      </c>
      <c r="H6" s="180">
        <f>+CAOM!H16</f>
        <v>5380120833.3778248</v>
      </c>
      <c r="I6" s="180">
        <f>+CAOM!I16</f>
        <v>5399687099.2718573</v>
      </c>
      <c r="J6" s="180">
        <f>+CAOM!J16</f>
        <v>5419253365.1658888</v>
      </c>
      <c r="K6" s="180">
        <f>+CAOM!K16</f>
        <v>5438819631.0599203</v>
      </c>
      <c r="L6" s="180">
        <f>+CAOM!L16</f>
        <v>5458385896.9539528</v>
      </c>
      <c r="M6" s="180">
        <f>+CAOM!M16</f>
        <v>5477952162.8479853</v>
      </c>
      <c r="N6" s="180">
        <f>+CAOM!N16</f>
        <v>5497518428.7420177</v>
      </c>
      <c r="O6" s="180">
        <f>+CAOM!O16</f>
        <v>5517084694.6360502</v>
      </c>
      <c r="P6" s="180">
        <f>+CAOM!P16</f>
        <v>5536650960.5300808</v>
      </c>
      <c r="Q6" s="180">
        <f>+CAOM!Q16</f>
        <v>5556217226.4241142</v>
      </c>
      <c r="R6" s="180">
        <f>+CAOM!R16</f>
        <v>5778082782.4789257</v>
      </c>
      <c r="S6" s="180">
        <f>+CAOM!S16</f>
        <v>5822551568.6017265</v>
      </c>
      <c r="T6" s="180">
        <f>+CAOM!T16</f>
        <v>5867020354.7245264</v>
      </c>
      <c r="U6" s="180">
        <f>+CAOM!U16</f>
        <v>5911489140.8473272</v>
      </c>
      <c r="V6" s="180">
        <f>+CAOM!V16</f>
        <v>5955957926.9701271</v>
      </c>
      <c r="W6" s="180">
        <f>+CAOM!W16</f>
        <v>6000426713.092926</v>
      </c>
      <c r="X6" s="180">
        <f>+CAOM!X16</f>
        <v>6044895499.2157269</v>
      </c>
      <c r="Y6" s="180">
        <f>+CAOM!Y16</f>
        <v>6089364285.3385267</v>
      </c>
      <c r="Z6" s="180">
        <f>+CAOM!Z16</f>
        <v>6133833071.4613266</v>
      </c>
      <c r="AA6" s="180">
        <f>+CAOM!AA16</f>
        <v>6178301857.5841265</v>
      </c>
      <c r="AB6" s="180">
        <f>+CAOM!AB16</f>
        <v>6222770643.7069263</v>
      </c>
      <c r="AC6" s="180">
        <f>+CAOM!AC16</f>
        <v>6267239429.8297262</v>
      </c>
      <c r="AD6" s="180">
        <f>+CAOM!AD16</f>
        <v>6311708215.952527</v>
      </c>
      <c r="AE6" s="180">
        <f>+CAOM!AE16</f>
        <v>6356177002.075326</v>
      </c>
      <c r="AF6" s="180">
        <f>+CAOM!AF16</f>
        <v>6400645788.1981268</v>
      </c>
    </row>
    <row r="8" spans="2:32" x14ac:dyDescent="0.25">
      <c r="B8" t="s">
        <v>742</v>
      </c>
      <c r="C8" s="181">
        <f>+'TOTAL INVERSION IAP'!H224</f>
        <v>0</v>
      </c>
      <c r="D8" s="181">
        <f>+'TOTAL INVERSION IAP'!I224</f>
        <v>2500</v>
      </c>
      <c r="E8" s="181">
        <f>+'TOTAL INVERSION IAP'!J224</f>
        <v>2950</v>
      </c>
      <c r="F8" s="181">
        <f>+'TOTAL INVERSION IAP'!K224</f>
        <v>2275</v>
      </c>
      <c r="G8" s="181">
        <f>+'TOTAL INVERSION IAP'!L224</f>
        <v>1615</v>
      </c>
      <c r="H8" s="181">
        <f>+'TOTAL INVERSION IAP'!M224</f>
        <v>1342</v>
      </c>
      <c r="I8" s="181">
        <f>+'TOTAL INVERSION IAP'!N224</f>
        <v>220</v>
      </c>
      <c r="J8" s="181">
        <f>+'TOTAL INVERSION IAP'!O224</f>
        <v>220</v>
      </c>
      <c r="K8" s="181">
        <f>+'TOTAL INVERSION IAP'!P224</f>
        <v>220</v>
      </c>
      <c r="L8" s="181">
        <f>+'TOTAL INVERSION IAP'!Q224</f>
        <v>220</v>
      </c>
      <c r="M8" s="181">
        <f>+'TOTAL INVERSION IAP'!R224</f>
        <v>220</v>
      </c>
      <c r="N8" s="181">
        <f>+'TOTAL INVERSION IAP'!S224</f>
        <v>220</v>
      </c>
      <c r="O8" s="181">
        <f>+'TOTAL INVERSION IAP'!T224</f>
        <v>220</v>
      </c>
      <c r="P8" s="181">
        <f>+'TOTAL INVERSION IAP'!U224</f>
        <v>220</v>
      </c>
      <c r="Q8" s="181">
        <f>+'TOTAL INVERSION IAP'!V224</f>
        <v>220</v>
      </c>
      <c r="R8" s="181">
        <f>+'TOTAL INVERSION IAP'!W224</f>
        <v>22758</v>
      </c>
      <c r="S8" s="181">
        <f>+'TOTAL INVERSION IAP'!X224</f>
        <v>3000</v>
      </c>
      <c r="T8" s="181">
        <f>+'TOTAL INVERSION IAP'!Y224</f>
        <v>3450</v>
      </c>
      <c r="U8" s="181">
        <f>+'TOTAL INVERSION IAP'!Z224</f>
        <v>2775</v>
      </c>
      <c r="V8" s="181">
        <f>+'TOTAL INVERSION IAP'!AA224</f>
        <v>2115</v>
      </c>
      <c r="W8" s="181">
        <f>+'TOTAL INVERSION IAP'!AB224</f>
        <v>1842</v>
      </c>
      <c r="X8" s="181">
        <f>+'TOTAL INVERSION IAP'!AC224</f>
        <v>720</v>
      </c>
      <c r="Y8" s="181">
        <f>+'TOTAL INVERSION IAP'!AD224</f>
        <v>720</v>
      </c>
      <c r="Z8" s="181">
        <f>+'TOTAL INVERSION IAP'!AE224</f>
        <v>720</v>
      </c>
      <c r="AA8" s="181">
        <f>+'TOTAL INVERSION IAP'!AF224</f>
        <v>720</v>
      </c>
      <c r="AB8" s="181">
        <f>+'TOTAL INVERSION IAP'!AG224</f>
        <v>720</v>
      </c>
      <c r="AC8" s="181">
        <f>+'TOTAL INVERSION IAP'!AH224</f>
        <v>720</v>
      </c>
      <c r="AD8" s="181">
        <f>+'TOTAL INVERSION IAP'!AI224</f>
        <v>720</v>
      </c>
      <c r="AE8" s="181">
        <f>+'TOTAL INVERSION IAP'!AJ224</f>
        <v>720</v>
      </c>
      <c r="AF8" s="181">
        <f>+'TOTAL INVERSION IAP'!AK224</f>
        <v>720</v>
      </c>
    </row>
    <row r="9" spans="2:32" x14ac:dyDescent="0.25">
      <c r="B9" t="s">
        <v>743</v>
      </c>
      <c r="C9" s="181">
        <f>+'TOTAL Infr'!H224</f>
        <v>32760</v>
      </c>
      <c r="D9" s="181">
        <f>+'TOTAL Infr'!I224</f>
        <v>32760</v>
      </c>
      <c r="E9" s="181">
        <f>+'TOTAL Infr'!J224</f>
        <v>32875</v>
      </c>
      <c r="F9" s="181">
        <f>+'TOTAL Infr'!K224</f>
        <v>32990</v>
      </c>
      <c r="G9" s="181">
        <f>+'TOTAL Infr'!L224</f>
        <v>33105</v>
      </c>
      <c r="H9" s="181">
        <f>+'TOTAL Infr'!M224</f>
        <v>33220</v>
      </c>
      <c r="I9" s="181">
        <f>+'TOTAL Infr'!N224</f>
        <v>33440</v>
      </c>
      <c r="J9" s="181">
        <f>+'TOTAL Infr'!O224</f>
        <v>33660</v>
      </c>
      <c r="K9" s="181">
        <f>+'TOTAL Infr'!P224</f>
        <v>33880</v>
      </c>
      <c r="L9" s="181">
        <f>+'TOTAL Infr'!Q224</f>
        <v>34100</v>
      </c>
      <c r="M9" s="181">
        <f>+'TOTAL Infr'!R224</f>
        <v>34320</v>
      </c>
      <c r="N9" s="181">
        <f>+'TOTAL Infr'!S224</f>
        <v>34540</v>
      </c>
      <c r="O9" s="181">
        <f>+'TOTAL Infr'!T224</f>
        <v>34760</v>
      </c>
      <c r="P9" s="181">
        <f>+'TOTAL Infr'!U224</f>
        <v>34980</v>
      </c>
      <c r="Q9" s="181">
        <f>+'TOTAL Infr'!V224</f>
        <v>35200</v>
      </c>
      <c r="R9" s="181">
        <f>+'TOTAL Infr'!W224</f>
        <v>35420</v>
      </c>
      <c r="S9" s="181">
        <f>+'TOTAL Infr'!X224</f>
        <v>35920</v>
      </c>
      <c r="T9" s="181">
        <f>+'TOTAL Infr'!Y224</f>
        <v>36420</v>
      </c>
      <c r="U9" s="181">
        <f>+'TOTAL Infr'!Z224</f>
        <v>36920</v>
      </c>
      <c r="V9" s="181">
        <f>+'TOTAL Infr'!AA224</f>
        <v>37420</v>
      </c>
      <c r="W9" s="181">
        <f>+'TOTAL Infr'!AB224</f>
        <v>37920</v>
      </c>
      <c r="X9" s="181">
        <f>+'TOTAL Infr'!AC224</f>
        <v>38420</v>
      </c>
      <c r="Y9" s="181">
        <f>+'TOTAL Infr'!AD224</f>
        <v>38920</v>
      </c>
      <c r="Z9" s="181">
        <f>+'TOTAL Infr'!AE224</f>
        <v>39420</v>
      </c>
      <c r="AA9" s="181">
        <f>+'TOTAL Infr'!AF224</f>
        <v>39920</v>
      </c>
      <c r="AB9" s="181">
        <f>+'TOTAL Infr'!AG224</f>
        <v>40420</v>
      </c>
      <c r="AC9" s="181">
        <f>+'TOTAL Infr'!AH224</f>
        <v>40920</v>
      </c>
      <c r="AD9" s="181">
        <f>+'TOTAL Infr'!AI224</f>
        <v>41420</v>
      </c>
      <c r="AE9" s="181">
        <f>+'TOTAL Infr'!AJ224</f>
        <v>41920</v>
      </c>
      <c r="AF9" s="181">
        <f>+'TOTAL Infr'!AK224</f>
        <v>42420</v>
      </c>
    </row>
    <row r="10" spans="2:32" x14ac:dyDescent="0.25">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row>
    <row r="11" spans="2:32" x14ac:dyDescent="0.25">
      <c r="B11" s="182" t="s">
        <v>744</v>
      </c>
      <c r="C11" s="182"/>
      <c r="D11" s="183">
        <f>+D9-C9</f>
        <v>0</v>
      </c>
      <c r="E11" s="183">
        <f t="shared" ref="E11:AF11" si="0">+E9-D9</f>
        <v>115</v>
      </c>
      <c r="F11" s="183">
        <f t="shared" si="0"/>
        <v>115</v>
      </c>
      <c r="G11" s="183">
        <f t="shared" si="0"/>
        <v>115</v>
      </c>
      <c r="H11" s="183">
        <f t="shared" si="0"/>
        <v>115</v>
      </c>
      <c r="I11" s="183">
        <f t="shared" si="0"/>
        <v>220</v>
      </c>
      <c r="J11" s="183">
        <f t="shared" si="0"/>
        <v>220</v>
      </c>
      <c r="K11" s="183">
        <f t="shared" si="0"/>
        <v>220</v>
      </c>
      <c r="L11" s="183">
        <f t="shared" si="0"/>
        <v>220</v>
      </c>
      <c r="M11" s="183">
        <f t="shared" si="0"/>
        <v>220</v>
      </c>
      <c r="N11" s="183">
        <f t="shared" si="0"/>
        <v>220</v>
      </c>
      <c r="O11" s="183">
        <f t="shared" si="0"/>
        <v>220</v>
      </c>
      <c r="P11" s="183">
        <f t="shared" si="0"/>
        <v>220</v>
      </c>
      <c r="Q11" s="183">
        <f t="shared" si="0"/>
        <v>220</v>
      </c>
      <c r="R11" s="183">
        <f t="shared" si="0"/>
        <v>220</v>
      </c>
      <c r="S11" s="183">
        <f>+S9-R9</f>
        <v>500</v>
      </c>
      <c r="T11" s="183">
        <f>+T9-S9</f>
        <v>500</v>
      </c>
      <c r="U11" s="183">
        <f>+U9-T9</f>
        <v>500</v>
      </c>
      <c r="V11" s="183">
        <f>+V9-U9</f>
        <v>500</v>
      </c>
      <c r="W11" s="183">
        <f t="shared" si="0"/>
        <v>500</v>
      </c>
      <c r="X11" s="183">
        <f t="shared" si="0"/>
        <v>500</v>
      </c>
      <c r="Y11" s="183">
        <f t="shared" si="0"/>
        <v>500</v>
      </c>
      <c r="Z11" s="183">
        <f t="shared" si="0"/>
        <v>500</v>
      </c>
      <c r="AA11" s="183">
        <f t="shared" si="0"/>
        <v>500</v>
      </c>
      <c r="AB11" s="183">
        <f t="shared" si="0"/>
        <v>500</v>
      </c>
      <c r="AC11" s="183">
        <f t="shared" si="0"/>
        <v>500</v>
      </c>
      <c r="AD11" s="183">
        <f t="shared" si="0"/>
        <v>500</v>
      </c>
      <c r="AE11" s="183">
        <f t="shared" si="0"/>
        <v>500</v>
      </c>
      <c r="AF11" s="183">
        <f t="shared" si="0"/>
        <v>500</v>
      </c>
    </row>
    <row r="14" spans="2:32" x14ac:dyDescent="0.25">
      <c r="B14" s="275" t="s">
        <v>795</v>
      </c>
      <c r="C14" s="276">
        <f>+'TOTAL Infr'!G357</f>
        <v>13079680779.727333</v>
      </c>
    </row>
    <row r="15" spans="2:32" x14ac:dyDescent="0.25">
      <c r="B15" s="275" t="s">
        <v>1008</v>
      </c>
      <c r="C15" s="277">
        <f>+C14*0.65</f>
        <v>8501792506.8227673</v>
      </c>
    </row>
    <row r="16" spans="2:32" x14ac:dyDescent="0.25">
      <c r="C16" s="181"/>
    </row>
    <row r="20" spans="1:1" ht="15.75" x14ac:dyDescent="0.3">
      <c r="A20" s="159"/>
    </row>
  </sheetData>
  <mergeCells count="1">
    <mergeCell ref="B2: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B271"/>
  <sheetViews>
    <sheetView topLeftCell="A13" zoomScale="70" zoomScaleNormal="70" workbookViewId="0">
      <selection activeCell="A45" sqref="A45:A46"/>
    </sheetView>
  </sheetViews>
  <sheetFormatPr baseColWidth="10" defaultColWidth="0" defaultRowHeight="12" x14ac:dyDescent="0.25"/>
  <cols>
    <col min="1" max="1" width="55.85546875" style="186" customWidth="1"/>
    <col min="2" max="2" width="13.85546875" style="186" customWidth="1"/>
    <col min="3" max="3" width="19.7109375" style="186" bestFit="1" customWidth="1"/>
    <col min="4" max="5" width="18.85546875" style="186" bestFit="1" customWidth="1"/>
    <col min="6" max="6" width="18.5703125" style="186" bestFit="1" customWidth="1"/>
    <col min="7" max="9" width="19.42578125" style="186" bestFit="1" customWidth="1"/>
    <col min="10" max="10" width="19.140625" style="186" bestFit="1" customWidth="1"/>
    <col min="11" max="11" width="19.42578125" style="186" bestFit="1" customWidth="1"/>
    <col min="12" max="13" width="19.140625" style="186" bestFit="1" customWidth="1"/>
    <col min="14" max="15" width="18.85546875" style="186" bestFit="1" customWidth="1"/>
    <col min="16" max="30" width="18.140625" style="186" customWidth="1"/>
    <col min="31" max="32" width="17.5703125" style="186" customWidth="1"/>
    <col min="33" max="33" width="21.85546875" style="186" customWidth="1"/>
    <col min="34" max="34" width="13" style="186" customWidth="1"/>
    <col min="35" max="73" width="13" style="186" hidden="1"/>
    <col min="74" max="171" width="14" style="186" hidden="1"/>
    <col min="172" max="172" width="19.42578125" style="186" hidden="1"/>
    <col min="173" max="181" width="14" style="186" hidden="1"/>
    <col min="182" max="182" width="15.85546875" style="186" hidden="1"/>
    <col min="183" max="16382" width="4.85546875" style="186" hidden="1"/>
    <col min="16383" max="16384" width="2.140625" style="186" hidden="1"/>
  </cols>
  <sheetData>
    <row r="1" spans="1:182" ht="13.5" x14ac:dyDescent="0.25">
      <c r="A1" s="300" t="s">
        <v>767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row>
    <row r="2" spans="1:182" ht="13.5" x14ac:dyDescent="0.25">
      <c r="A2" s="184" t="s">
        <v>745</v>
      </c>
      <c r="B2" s="184"/>
      <c r="C2" s="184"/>
      <c r="D2" s="184"/>
      <c r="E2" s="187"/>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row>
    <row r="3" spans="1:182" ht="13.5" x14ac:dyDescent="0.25">
      <c r="A3" s="184"/>
      <c r="B3" s="184"/>
      <c r="C3" s="184"/>
      <c r="D3" s="184"/>
      <c r="E3" s="187"/>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row>
    <row r="4" spans="1:182" ht="13.5" x14ac:dyDescent="0.25">
      <c r="A4" s="184" t="s">
        <v>66</v>
      </c>
      <c r="B4" s="188">
        <f>+DRIVERS!$C$4</f>
        <v>3.6499999999999998E-2</v>
      </c>
      <c r="C4" s="188">
        <f>+DRIVERS!$C$4</f>
        <v>3.6499999999999998E-2</v>
      </c>
      <c r="D4" s="188">
        <f>+DRIVERS!$C$4</f>
        <v>3.6499999999999998E-2</v>
      </c>
      <c r="E4" s="188">
        <f>+DRIVERS!$C$4</f>
        <v>3.6499999999999998E-2</v>
      </c>
      <c r="F4" s="188">
        <f>+DRIVERS!$C$4</f>
        <v>3.6499999999999998E-2</v>
      </c>
      <c r="G4" s="188">
        <f>+DRIVERS!$C$4</f>
        <v>3.6499999999999998E-2</v>
      </c>
      <c r="H4" s="188">
        <f>+DRIVERS!$C$4</f>
        <v>3.6499999999999998E-2</v>
      </c>
      <c r="I4" s="188">
        <f>+DRIVERS!$C$4</f>
        <v>3.6499999999999998E-2</v>
      </c>
      <c r="J4" s="188">
        <f>+DRIVERS!$C$4</f>
        <v>3.6499999999999998E-2</v>
      </c>
      <c r="K4" s="188">
        <f>+DRIVERS!$C$4</f>
        <v>3.6499999999999998E-2</v>
      </c>
      <c r="L4" s="188">
        <f>+DRIVERS!$C$4</f>
        <v>3.6499999999999998E-2</v>
      </c>
      <c r="M4" s="188">
        <f>+DRIVERS!$C$4</f>
        <v>3.6499999999999998E-2</v>
      </c>
      <c r="N4" s="188">
        <f>+DRIVERS!$C$4</f>
        <v>3.6499999999999998E-2</v>
      </c>
      <c r="O4" s="188">
        <f>+DRIVERS!$C$4</f>
        <v>3.6499999999999998E-2</v>
      </c>
      <c r="P4" s="188">
        <f>+DRIVERS!$C$4</f>
        <v>3.6499999999999998E-2</v>
      </c>
      <c r="Q4" s="188">
        <f>+DRIVERS!$C$4</f>
        <v>3.6499999999999998E-2</v>
      </c>
      <c r="R4" s="188">
        <f>+DRIVERS!$C$4</f>
        <v>3.6499999999999998E-2</v>
      </c>
      <c r="S4" s="188">
        <f>+DRIVERS!$C$4</f>
        <v>3.6499999999999998E-2</v>
      </c>
      <c r="T4" s="188">
        <f>+DRIVERS!$C$4</f>
        <v>3.6499999999999998E-2</v>
      </c>
      <c r="U4" s="188">
        <f>+DRIVERS!$C$4</f>
        <v>3.6499999999999998E-2</v>
      </c>
      <c r="V4" s="188">
        <f>+DRIVERS!$C$4</f>
        <v>3.6499999999999998E-2</v>
      </c>
      <c r="W4" s="188">
        <f>+DRIVERS!$C$4</f>
        <v>3.6499999999999998E-2</v>
      </c>
      <c r="X4" s="188">
        <f>+DRIVERS!$C$4</f>
        <v>3.6499999999999998E-2</v>
      </c>
      <c r="Y4" s="188">
        <f>+DRIVERS!$C$4</f>
        <v>3.6499999999999998E-2</v>
      </c>
      <c r="Z4" s="188">
        <f>+DRIVERS!$C$4</f>
        <v>3.6499999999999998E-2</v>
      </c>
      <c r="AA4" s="188">
        <f>+DRIVERS!$C$4</f>
        <v>3.6499999999999998E-2</v>
      </c>
      <c r="AB4" s="188">
        <f>+DRIVERS!$C$4</f>
        <v>3.6499999999999998E-2</v>
      </c>
      <c r="AC4" s="188">
        <f>+DRIVERS!$C$4</f>
        <v>3.6499999999999998E-2</v>
      </c>
      <c r="AD4" s="188">
        <f>+DRIVERS!$C$4</f>
        <v>3.6499999999999998E-2</v>
      </c>
      <c r="AE4" s="188">
        <f>+DRIVERS!$C$4</f>
        <v>3.6499999999999998E-2</v>
      </c>
      <c r="AF4" s="188">
        <f>+DRIVERS!$C$4</f>
        <v>3.6499999999999998E-2</v>
      </c>
      <c r="AG4" s="188"/>
      <c r="AH4" s="188"/>
      <c r="AI4" s="188"/>
      <c r="AJ4" s="188"/>
      <c r="AK4" s="188"/>
      <c r="AM4" s="188"/>
      <c r="AN4" s="188"/>
      <c r="AO4" s="188"/>
      <c r="AP4" s="188"/>
      <c r="AQ4" s="188"/>
      <c r="AR4" s="188"/>
      <c r="AS4" s="188"/>
      <c r="AT4" s="188"/>
      <c r="AU4" s="188"/>
      <c r="AV4" s="188"/>
      <c r="AW4" s="188"/>
      <c r="AY4" s="188"/>
      <c r="AZ4" s="188"/>
      <c r="BA4" s="188"/>
      <c r="BB4" s="188"/>
      <c r="BC4" s="188"/>
      <c r="BD4" s="188"/>
      <c r="BE4" s="188"/>
      <c r="BF4" s="188"/>
      <c r="BG4" s="188"/>
      <c r="BH4" s="188"/>
      <c r="BI4" s="188"/>
      <c r="BK4" s="188"/>
      <c r="BL4" s="188"/>
      <c r="BM4" s="188"/>
      <c r="BN4" s="188"/>
      <c r="BO4" s="188"/>
      <c r="BP4" s="188"/>
      <c r="BQ4" s="188"/>
      <c r="BR4" s="188"/>
      <c r="BS4" s="188"/>
      <c r="BT4" s="188"/>
      <c r="BU4" s="188"/>
      <c r="BW4" s="188"/>
      <c r="BX4" s="188"/>
      <c r="BY4" s="188"/>
      <c r="BZ4" s="188"/>
      <c r="CA4" s="188"/>
      <c r="CB4" s="188"/>
      <c r="CC4" s="188"/>
      <c r="CD4" s="188"/>
      <c r="CE4" s="188"/>
      <c r="CF4" s="188"/>
      <c r="CG4" s="188"/>
      <c r="CH4" s="188"/>
      <c r="CI4" s="188"/>
      <c r="CJ4" s="188"/>
      <c r="CK4" s="188"/>
      <c r="CL4" s="188"/>
      <c r="CM4" s="188"/>
      <c r="CN4" s="188"/>
      <c r="CO4" s="188"/>
      <c r="CP4" s="188"/>
      <c r="CQ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row>
    <row r="5" spans="1:182" ht="13.5" x14ac:dyDescent="0.25">
      <c r="A5" s="185" t="s">
        <v>746</v>
      </c>
      <c r="B5" s="188">
        <f>+B4</f>
        <v>3.6499999999999998E-2</v>
      </c>
      <c r="C5" s="188">
        <f t="shared" ref="C5:AF5" si="0">+C4+B5</f>
        <v>7.2999999999999995E-2</v>
      </c>
      <c r="D5" s="188">
        <f t="shared" si="0"/>
        <v>0.10949999999999999</v>
      </c>
      <c r="E5" s="188">
        <f t="shared" si="0"/>
        <v>0.14599999999999999</v>
      </c>
      <c r="F5" s="188">
        <f t="shared" si="0"/>
        <v>0.1825</v>
      </c>
      <c r="G5" s="188">
        <f t="shared" si="0"/>
        <v>0.219</v>
      </c>
      <c r="H5" s="188">
        <f t="shared" si="0"/>
        <v>0.2555</v>
      </c>
      <c r="I5" s="188">
        <f t="shared" si="0"/>
        <v>0.29199999999999998</v>
      </c>
      <c r="J5" s="188">
        <f t="shared" si="0"/>
        <v>0.32849999999999996</v>
      </c>
      <c r="K5" s="188">
        <f t="shared" si="0"/>
        <v>0.36499999999999994</v>
      </c>
      <c r="L5" s="188">
        <f t="shared" si="0"/>
        <v>0.40149999999999991</v>
      </c>
      <c r="M5" s="188">
        <f t="shared" si="0"/>
        <v>0.43799999999999989</v>
      </c>
      <c r="N5" s="188">
        <f t="shared" si="0"/>
        <v>0.47449999999999987</v>
      </c>
      <c r="O5" s="188">
        <f t="shared" si="0"/>
        <v>0.5109999999999999</v>
      </c>
      <c r="P5" s="188">
        <f t="shared" si="0"/>
        <v>0.54749999999999988</v>
      </c>
      <c r="Q5" s="188">
        <f t="shared" si="0"/>
        <v>0.58399999999999985</v>
      </c>
      <c r="R5" s="188">
        <f t="shared" si="0"/>
        <v>0.62049999999999983</v>
      </c>
      <c r="S5" s="188">
        <f t="shared" si="0"/>
        <v>0.65699999999999981</v>
      </c>
      <c r="T5" s="188">
        <f t="shared" si="0"/>
        <v>0.69349999999999978</v>
      </c>
      <c r="U5" s="188">
        <f t="shared" si="0"/>
        <v>0.72999999999999976</v>
      </c>
      <c r="V5" s="188">
        <f t="shared" si="0"/>
        <v>0.76649999999999974</v>
      </c>
      <c r="W5" s="188">
        <f t="shared" si="0"/>
        <v>0.80299999999999971</v>
      </c>
      <c r="X5" s="188">
        <f t="shared" si="0"/>
        <v>0.83949999999999969</v>
      </c>
      <c r="Y5" s="188">
        <f t="shared" si="0"/>
        <v>0.87599999999999967</v>
      </c>
      <c r="Z5" s="188">
        <f t="shared" si="0"/>
        <v>0.91249999999999964</v>
      </c>
      <c r="AA5" s="188">
        <f t="shared" si="0"/>
        <v>0.94899999999999962</v>
      </c>
      <c r="AB5" s="188">
        <f t="shared" si="0"/>
        <v>0.9854999999999996</v>
      </c>
      <c r="AC5" s="188">
        <f t="shared" si="0"/>
        <v>1.0219999999999996</v>
      </c>
      <c r="AD5" s="188">
        <f t="shared" si="0"/>
        <v>1.0584999999999996</v>
      </c>
      <c r="AE5" s="188">
        <f t="shared" si="0"/>
        <v>1.0949999999999995</v>
      </c>
      <c r="AF5" s="188">
        <f t="shared" si="0"/>
        <v>1.1314999999999995</v>
      </c>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row>
    <row r="6" spans="1:182" ht="13.5" x14ac:dyDescent="0.25">
      <c r="A6" s="185"/>
      <c r="B6" s="185"/>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row>
    <row r="7" spans="1:182" ht="13.5" x14ac:dyDescent="0.25">
      <c r="A7" s="185" t="s">
        <v>747</v>
      </c>
      <c r="B7" s="188">
        <f>+DRIVERS!$C$6</f>
        <v>2.7339901477832504E-3</v>
      </c>
      <c r="C7" s="188">
        <f>+DRIVERS!$C$6</f>
        <v>2.7339901477832504E-3</v>
      </c>
      <c r="D7" s="188">
        <f>+DRIVERS!$C$6</f>
        <v>2.7339901477832504E-3</v>
      </c>
      <c r="E7" s="188">
        <f>+DRIVERS!$C$6</f>
        <v>2.7339901477832504E-3</v>
      </c>
      <c r="F7" s="188">
        <f>+DRIVERS!$C$6</f>
        <v>2.7339901477832504E-3</v>
      </c>
      <c r="G7" s="188">
        <f>+DRIVERS!$C$6</f>
        <v>2.7339901477832504E-3</v>
      </c>
      <c r="H7" s="188">
        <f>+DRIVERS!$C$6</f>
        <v>2.7339901477832504E-3</v>
      </c>
      <c r="I7" s="188">
        <f>+DRIVERS!$C$6</f>
        <v>2.7339901477832504E-3</v>
      </c>
      <c r="J7" s="188">
        <f>+DRIVERS!$C$6</f>
        <v>2.7339901477832504E-3</v>
      </c>
      <c r="K7" s="188">
        <f>+DRIVERS!$C$6</f>
        <v>2.7339901477832504E-3</v>
      </c>
      <c r="L7" s="188">
        <f>+DRIVERS!$C$6</f>
        <v>2.7339901477832504E-3</v>
      </c>
      <c r="M7" s="188">
        <f>+DRIVERS!$C$6</f>
        <v>2.7339901477832504E-3</v>
      </c>
      <c r="N7" s="188">
        <f>+DRIVERS!$C$6</f>
        <v>2.7339901477832504E-3</v>
      </c>
      <c r="O7" s="188">
        <f>+DRIVERS!$C$6</f>
        <v>2.7339901477832504E-3</v>
      </c>
      <c r="P7" s="188">
        <f>+DRIVERS!$C$6</f>
        <v>2.7339901477832504E-3</v>
      </c>
      <c r="Q7" s="188">
        <f>+DRIVERS!$C$6</f>
        <v>2.7339901477832504E-3</v>
      </c>
      <c r="R7" s="188">
        <f>+DRIVERS!$C$6</f>
        <v>2.7339901477832504E-3</v>
      </c>
      <c r="S7" s="188">
        <f>+DRIVERS!$C$6</f>
        <v>2.7339901477832504E-3</v>
      </c>
      <c r="T7" s="188">
        <f>+DRIVERS!$C$6</f>
        <v>2.7339901477832504E-3</v>
      </c>
      <c r="U7" s="188">
        <f>+DRIVERS!$C$6</f>
        <v>2.7339901477832504E-3</v>
      </c>
      <c r="V7" s="188">
        <f>+DRIVERS!$C$6</f>
        <v>2.7339901477832504E-3</v>
      </c>
      <c r="W7" s="188">
        <f>+DRIVERS!$C$6</f>
        <v>2.7339901477832504E-3</v>
      </c>
      <c r="X7" s="188">
        <f>+DRIVERS!$C$6</f>
        <v>2.7339901477832504E-3</v>
      </c>
      <c r="Y7" s="188">
        <f>+DRIVERS!$C$6</f>
        <v>2.7339901477832504E-3</v>
      </c>
      <c r="Z7" s="188">
        <f>+DRIVERS!$C$6</f>
        <v>2.7339901477832504E-3</v>
      </c>
      <c r="AA7" s="188">
        <f>+DRIVERS!$C$6</f>
        <v>2.7339901477832504E-3</v>
      </c>
      <c r="AB7" s="188">
        <f>+DRIVERS!$C$6</f>
        <v>2.7339901477832504E-3</v>
      </c>
      <c r="AC7" s="188">
        <f>+DRIVERS!$C$6</f>
        <v>2.7339901477832504E-3</v>
      </c>
      <c r="AD7" s="188">
        <f>+DRIVERS!$C$6</f>
        <v>2.7339901477832504E-3</v>
      </c>
      <c r="AE7" s="188">
        <f>+DRIVERS!$C$6</f>
        <v>2.7339901477832504E-3</v>
      </c>
      <c r="AF7" s="188">
        <f>+DRIVERS!$C$6</f>
        <v>2.7339901477832504E-3</v>
      </c>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row>
    <row r="8" spans="1:182" ht="13.5" x14ac:dyDescent="0.25">
      <c r="A8" s="184" t="s">
        <v>748</v>
      </c>
      <c r="B8" s="188">
        <f>+DRIVERS!$C$5</f>
        <v>3.4099999999999998E-2</v>
      </c>
      <c r="C8" s="188">
        <f>+DRIVERS!$C$5</f>
        <v>3.4099999999999998E-2</v>
      </c>
      <c r="D8" s="188">
        <f>+DRIVERS!$C$5</f>
        <v>3.4099999999999998E-2</v>
      </c>
      <c r="E8" s="188">
        <f>+DRIVERS!$C$5</f>
        <v>3.4099999999999998E-2</v>
      </c>
      <c r="F8" s="188">
        <f>+DRIVERS!$C$5</f>
        <v>3.4099999999999998E-2</v>
      </c>
      <c r="G8" s="188">
        <f>+DRIVERS!$C$5</f>
        <v>3.4099999999999998E-2</v>
      </c>
      <c r="H8" s="188">
        <f>+DRIVERS!$C$5</f>
        <v>3.4099999999999998E-2</v>
      </c>
      <c r="I8" s="188">
        <f>+DRIVERS!$C$5</f>
        <v>3.4099999999999998E-2</v>
      </c>
      <c r="J8" s="188">
        <f>+DRIVERS!$C$5</f>
        <v>3.4099999999999998E-2</v>
      </c>
      <c r="K8" s="188">
        <f>+DRIVERS!$C$5</f>
        <v>3.4099999999999998E-2</v>
      </c>
      <c r="L8" s="188">
        <f>+DRIVERS!$C$5</f>
        <v>3.4099999999999998E-2</v>
      </c>
      <c r="M8" s="188">
        <f>+DRIVERS!$C$5</f>
        <v>3.4099999999999998E-2</v>
      </c>
      <c r="N8" s="188">
        <f>+DRIVERS!$C$5</f>
        <v>3.4099999999999998E-2</v>
      </c>
      <c r="O8" s="188">
        <f>+DRIVERS!$C$5</f>
        <v>3.4099999999999998E-2</v>
      </c>
      <c r="P8" s="188">
        <f>+DRIVERS!$C$5</f>
        <v>3.4099999999999998E-2</v>
      </c>
      <c r="Q8" s="188">
        <f>+DRIVERS!$C$5</f>
        <v>3.4099999999999998E-2</v>
      </c>
      <c r="R8" s="188">
        <f>+DRIVERS!$C$5</f>
        <v>3.4099999999999998E-2</v>
      </c>
      <c r="S8" s="188">
        <f>+DRIVERS!$C$5</f>
        <v>3.4099999999999998E-2</v>
      </c>
      <c r="T8" s="188">
        <f>+DRIVERS!$C$5</f>
        <v>3.4099999999999998E-2</v>
      </c>
      <c r="U8" s="188">
        <f>+DRIVERS!$C$5</f>
        <v>3.4099999999999998E-2</v>
      </c>
      <c r="V8" s="188">
        <f>+DRIVERS!$C$5</f>
        <v>3.4099999999999998E-2</v>
      </c>
      <c r="W8" s="188">
        <f>+DRIVERS!$C$5</f>
        <v>3.4099999999999998E-2</v>
      </c>
      <c r="X8" s="188">
        <f>+DRIVERS!$C$5</f>
        <v>3.4099999999999998E-2</v>
      </c>
      <c r="Y8" s="188">
        <f>+DRIVERS!$C$5</f>
        <v>3.4099999999999998E-2</v>
      </c>
      <c r="Z8" s="188">
        <f>+DRIVERS!$C$5</f>
        <v>3.4099999999999998E-2</v>
      </c>
      <c r="AA8" s="188">
        <f>+DRIVERS!$C$5</f>
        <v>3.4099999999999998E-2</v>
      </c>
      <c r="AB8" s="188">
        <f>+DRIVERS!$C$5</f>
        <v>3.4099999999999998E-2</v>
      </c>
      <c r="AC8" s="188">
        <f>+DRIVERS!$C$5</f>
        <v>3.4099999999999998E-2</v>
      </c>
      <c r="AD8" s="188">
        <f>+DRIVERS!$C$5</f>
        <v>3.4099999999999998E-2</v>
      </c>
      <c r="AE8" s="188">
        <f>+DRIVERS!$C$5</f>
        <v>3.4099999999999998E-2</v>
      </c>
      <c r="AF8" s="188">
        <f>+DRIVERS!$C$5</f>
        <v>3.4099999999999998E-2</v>
      </c>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row>
    <row r="9" spans="1:182" ht="13.5" x14ac:dyDescent="0.25">
      <c r="A9" s="185"/>
      <c r="B9" s="188">
        <f>+B8</f>
        <v>3.4099999999999998E-2</v>
      </c>
      <c r="C9" s="188">
        <f t="shared" ref="C9:AF9" si="1">+C8+B9</f>
        <v>6.8199999999999997E-2</v>
      </c>
      <c r="D9" s="188">
        <f t="shared" si="1"/>
        <v>0.1023</v>
      </c>
      <c r="E9" s="188">
        <f t="shared" si="1"/>
        <v>0.13639999999999999</v>
      </c>
      <c r="F9" s="188">
        <f t="shared" si="1"/>
        <v>0.17049999999999998</v>
      </c>
      <c r="G9" s="188">
        <f t="shared" si="1"/>
        <v>0.20459999999999998</v>
      </c>
      <c r="H9" s="188">
        <f t="shared" si="1"/>
        <v>0.23869999999999997</v>
      </c>
      <c r="I9" s="188">
        <f t="shared" si="1"/>
        <v>0.27279999999999999</v>
      </c>
      <c r="J9" s="188">
        <f t="shared" si="1"/>
        <v>0.30690000000000001</v>
      </c>
      <c r="K9" s="188">
        <f t="shared" si="1"/>
        <v>0.34100000000000003</v>
      </c>
      <c r="L9" s="188">
        <f t="shared" si="1"/>
        <v>0.37510000000000004</v>
      </c>
      <c r="M9" s="188">
        <f t="shared" si="1"/>
        <v>0.40920000000000006</v>
      </c>
      <c r="N9" s="188">
        <f t="shared" si="1"/>
        <v>0.44330000000000008</v>
      </c>
      <c r="O9" s="188">
        <f t="shared" si="1"/>
        <v>0.4774000000000001</v>
      </c>
      <c r="P9" s="188">
        <f t="shared" si="1"/>
        <v>0.51150000000000007</v>
      </c>
      <c r="Q9" s="188">
        <f t="shared" si="1"/>
        <v>0.54560000000000008</v>
      </c>
      <c r="R9" s="188">
        <f t="shared" si="1"/>
        <v>0.5797000000000001</v>
      </c>
      <c r="S9" s="188">
        <f t="shared" si="1"/>
        <v>0.61380000000000012</v>
      </c>
      <c r="T9" s="188">
        <f t="shared" si="1"/>
        <v>0.64790000000000014</v>
      </c>
      <c r="U9" s="188">
        <f t="shared" si="1"/>
        <v>0.68200000000000016</v>
      </c>
      <c r="V9" s="188">
        <f t="shared" si="1"/>
        <v>0.71610000000000018</v>
      </c>
      <c r="W9" s="188">
        <f t="shared" si="1"/>
        <v>0.7502000000000002</v>
      </c>
      <c r="X9" s="188">
        <f t="shared" si="1"/>
        <v>0.78430000000000022</v>
      </c>
      <c r="Y9" s="188">
        <f t="shared" si="1"/>
        <v>0.81840000000000024</v>
      </c>
      <c r="Z9" s="188">
        <f t="shared" si="1"/>
        <v>0.85250000000000026</v>
      </c>
      <c r="AA9" s="188">
        <f t="shared" si="1"/>
        <v>0.88660000000000028</v>
      </c>
      <c r="AB9" s="188">
        <f t="shared" si="1"/>
        <v>0.9207000000000003</v>
      </c>
      <c r="AC9" s="188">
        <f t="shared" si="1"/>
        <v>0.95480000000000032</v>
      </c>
      <c r="AD9" s="188">
        <f t="shared" si="1"/>
        <v>0.98890000000000033</v>
      </c>
      <c r="AE9" s="188">
        <f t="shared" si="1"/>
        <v>1.0230000000000004</v>
      </c>
      <c r="AF9" s="188">
        <f t="shared" si="1"/>
        <v>1.0571000000000004</v>
      </c>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row>
    <row r="10" spans="1:182" ht="13.5" x14ac:dyDescent="0.25">
      <c r="A10" s="184"/>
      <c r="B10" s="184"/>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row>
    <row r="11" spans="1:182" ht="14.25" x14ac:dyDescent="0.25">
      <c r="A11" s="251" t="s">
        <v>828</v>
      </c>
      <c r="B11" s="251"/>
      <c r="C11" s="252">
        <f>('Inversión 1 financiada'!H344+'TOTAL INVERSION IAP'!H344)*(1+B9)</f>
        <v>29494322022.829678</v>
      </c>
      <c r="D11" s="252">
        <f>('Inversión 1 financiada'!I344+'TOTAL INVERSION IAP'!I344)*(1+C9)</f>
        <v>2968847333.5234351</v>
      </c>
      <c r="E11" s="252">
        <f>('Inversión 1 financiada'!J344+'TOTAL INVERSION IAP'!J344)*(1+D9)</f>
        <v>3830644157.6573076</v>
      </c>
      <c r="F11" s="252">
        <f>('Inversión 1 financiada'!K344+'TOTAL INVERSION IAP'!K344)*(1+E9)</f>
        <v>4253558259.0962892</v>
      </c>
      <c r="G11" s="252">
        <f>('Inversión 1 financiada'!L344+'TOTAL INVERSION IAP'!L344)*(1+F9)</f>
        <v>4263120683.6098585</v>
      </c>
      <c r="H11" s="252">
        <f>('Inversión 1 financiada'!M344+'TOTAL INVERSION IAP'!M344)*(1+G9)</f>
        <v>3097343101.9667048</v>
      </c>
      <c r="I11" s="252">
        <f>('Inversión 1 financiada'!N344+'TOTAL INVERSION IAP'!N344)*(1+H9)</f>
        <v>302959169.53671795</v>
      </c>
      <c r="J11" s="252">
        <f>('Inversión 1 financiada'!O344+'TOTAL INVERSION IAP'!O344)*(1+I9)</f>
        <v>311299290.37404907</v>
      </c>
      <c r="K11" s="252">
        <f>('Inversión 1 financiada'!P344+'TOTAL INVERSION IAP'!P344)*(1+J9)</f>
        <v>319639411.21138024</v>
      </c>
      <c r="L11" s="252">
        <f>('Inversión 1 financiada'!Q344+'TOTAL INVERSION IAP'!Q344)*(1+K9)</f>
        <v>327979532.04871136</v>
      </c>
      <c r="M11" s="252">
        <f>('Inversión 1 financiada'!R344+'TOTAL INVERSION IAP'!R344)*(1+L9)</f>
        <v>336319652.88604254</v>
      </c>
      <c r="N11" s="252">
        <f>('Inversión 1 financiada'!S344+'TOTAL INVERSION IAP'!S344)*(1+M9)</f>
        <v>344659773.72337365</v>
      </c>
      <c r="O11" s="252">
        <f>('Inversión 1 financiada'!T344+'TOTAL INVERSION IAP'!T344)*(1+N9)</f>
        <v>352999894.56070483</v>
      </c>
      <c r="P11" s="252">
        <f>('Inversión 1 financiada'!U344+'TOTAL INVERSION IAP'!U344)*(1+O9)</f>
        <v>361340015.39803594</v>
      </c>
      <c r="Q11" s="252">
        <f>('Inversión 1 financiada'!V344+'TOTAL INVERSION IAP'!V344)*(1+P9)</f>
        <v>369680136.23536712</v>
      </c>
      <c r="R11" s="252">
        <f>('Inversión 1 financiada'!W344+'TOTAL INVERSION IAP'!W344)*(1+Q9)</f>
        <v>53573893886.538826</v>
      </c>
      <c r="S11" s="252">
        <f>('Inversión 1 financiada'!X344+'TOTAL INVERSION IAP'!X344)*(1+R9)</f>
        <v>5268550607.8640375</v>
      </c>
      <c r="T11" s="252">
        <f>('Inversión 1 financiada'!Y344+'TOTAL INVERSION IAP'!Y344)*(1+S9)</f>
        <v>6505223619.3852015</v>
      </c>
      <c r="U11" s="252">
        <f>('Inversión 1 financiada'!Z344+'TOTAL INVERSION IAP'!Z344)*(1+T9)</f>
        <v>7084110045.215642</v>
      </c>
      <c r="V11" s="252">
        <f>('Inversión 1 financiada'!AA344+'TOTAL INVERSION IAP'!AA344)*(1+U9)</f>
        <v>7061029692.4196377</v>
      </c>
      <c r="W11" s="252">
        <f>('Inversión 1 financiada'!AB344+'TOTAL INVERSION IAP'!AB344)*(1+V9)</f>
        <v>5366455044.0705442</v>
      </c>
      <c r="X11" s="252">
        <f>('Inversión 1 financiada'!AC344+'TOTAL INVERSION IAP'!AC344)*(1+W9)</f>
        <v>1400926850.4982421</v>
      </c>
      <c r="Y11" s="252">
        <f>('Inversión 1 financiada'!AD344+'TOTAL INVERSION IAP'!AD344)*(1+X9)</f>
        <v>1428221791.4204168</v>
      </c>
      <c r="Z11" s="252">
        <f>('Inversión 1 financiada'!AE344+'TOTAL INVERSION IAP'!AE344)*(1+Y9)</f>
        <v>1455516732.3425915</v>
      </c>
      <c r="AA11" s="252">
        <f>('Inversión 1 financiada'!AF344+'TOTAL INVERSION IAP'!AF344)*(1+Z9)</f>
        <v>1482811673.2647662</v>
      </c>
      <c r="AB11" s="252">
        <f>('Inversión 1 financiada'!AG344+'TOTAL INVERSION IAP'!AG344)*(1+AA9)</f>
        <v>1510106614.1869409</v>
      </c>
      <c r="AC11" s="252">
        <f>('Inversión 1 financiada'!AH344+'TOTAL INVERSION IAP'!AH344)*(1+AB9)</f>
        <v>1537401555.1091156</v>
      </c>
      <c r="AD11" s="252">
        <f>('Inversión 1 financiada'!AI344+'TOTAL INVERSION IAP'!AI344)*(1+AC9)</f>
        <v>1564696496.0312901</v>
      </c>
      <c r="AE11" s="252">
        <f>('Inversión 1 financiada'!AJ344+'TOTAL INVERSION IAP'!AJ344)*(1+AD9)</f>
        <v>1591991436.9534647</v>
      </c>
      <c r="AF11" s="252">
        <f>('Inversión 1 financiada'!AK344+'TOTAL INVERSION IAP'!AK344)*(1+AE9)</f>
        <v>1619286377.8756397</v>
      </c>
      <c r="AG11" s="191">
        <f>+SUM(C11:AF11)</f>
        <v>149384934857.83401</v>
      </c>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row>
    <row r="12" spans="1:182" ht="13.5" x14ac:dyDescent="0.25">
      <c r="A12" s="198"/>
      <c r="B12" s="198"/>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row>
    <row r="13" spans="1:182" s="194" customFormat="1" ht="13.5" x14ac:dyDescent="0.25">
      <c r="A13" s="304" t="s">
        <v>749</v>
      </c>
      <c r="B13" s="304"/>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540" t="s">
        <v>439</v>
      </c>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542"/>
    </row>
    <row r="14" spans="1:182" s="194" customFormat="1" ht="13.5" x14ac:dyDescent="0.25">
      <c r="A14" s="543" t="s">
        <v>14</v>
      </c>
      <c r="B14" s="303"/>
      <c r="C14" s="302">
        <f>+RSALP!C2</f>
        <v>1</v>
      </c>
      <c r="D14" s="302">
        <f>+RSALP!D2</f>
        <v>2</v>
      </c>
      <c r="E14" s="302">
        <f>+RSALP!E2</f>
        <v>3</v>
      </c>
      <c r="F14" s="302">
        <f>+RSALP!F2</f>
        <v>4</v>
      </c>
      <c r="G14" s="302">
        <f>+RSALP!G2</f>
        <v>5</v>
      </c>
      <c r="H14" s="302">
        <f>+RSALP!H2</f>
        <v>6</v>
      </c>
      <c r="I14" s="302">
        <f>+RSALP!I2</f>
        <v>7</v>
      </c>
      <c r="J14" s="302">
        <f>+RSALP!J2</f>
        <v>8</v>
      </c>
      <c r="K14" s="302">
        <f>+RSALP!K2</f>
        <v>9</v>
      </c>
      <c r="L14" s="302">
        <f>+RSALP!L2</f>
        <v>10</v>
      </c>
      <c r="M14" s="302">
        <f>+RSALP!M2</f>
        <v>11</v>
      </c>
      <c r="N14" s="302">
        <f>+RSALP!N2</f>
        <v>12</v>
      </c>
      <c r="O14" s="302">
        <f>+RSALP!O2</f>
        <v>13</v>
      </c>
      <c r="P14" s="302">
        <f>+RSALP!P2</f>
        <v>14</v>
      </c>
      <c r="Q14" s="302">
        <f>+RSALP!Q2</f>
        <v>15</v>
      </c>
      <c r="R14" s="302">
        <f>+RSALP!R2</f>
        <v>16</v>
      </c>
      <c r="S14" s="302">
        <f>+RSALP!S2</f>
        <v>17</v>
      </c>
      <c r="T14" s="302">
        <f>+RSALP!T2</f>
        <v>18</v>
      </c>
      <c r="U14" s="302">
        <f>+RSALP!U2</f>
        <v>19</v>
      </c>
      <c r="V14" s="302">
        <f>+RSALP!V2</f>
        <v>20</v>
      </c>
      <c r="W14" s="302">
        <f>+RSALP!W2</f>
        <v>21</v>
      </c>
      <c r="X14" s="302">
        <f>+RSALP!X2</f>
        <v>22</v>
      </c>
      <c r="Y14" s="302">
        <f>+RSALP!Y2</f>
        <v>23</v>
      </c>
      <c r="Z14" s="302">
        <f>+RSALP!Z2</f>
        <v>24</v>
      </c>
      <c r="AA14" s="302">
        <f>+RSALP!AA2</f>
        <v>25</v>
      </c>
      <c r="AB14" s="302">
        <f>+RSALP!AB2</f>
        <v>26</v>
      </c>
      <c r="AC14" s="302">
        <f>+RSALP!AC2</f>
        <v>27</v>
      </c>
      <c r="AD14" s="302">
        <f>+RSALP!AD2</f>
        <v>28</v>
      </c>
      <c r="AE14" s="302">
        <f>+RSALP!AE2</f>
        <v>29</v>
      </c>
      <c r="AF14" s="302">
        <f>+RSALP!AF2</f>
        <v>30</v>
      </c>
      <c r="AG14" s="541"/>
      <c r="AH14" s="195"/>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542"/>
    </row>
    <row r="15" spans="1:182" s="194" customFormat="1" ht="13.5" x14ac:dyDescent="0.25">
      <c r="A15" s="544"/>
      <c r="B15" s="304"/>
      <c r="C15" s="301">
        <f>+RSALP!C3</f>
        <v>2022</v>
      </c>
      <c r="D15" s="301">
        <f>+RSALP!D3</f>
        <v>2023</v>
      </c>
      <c r="E15" s="301">
        <f>+RSALP!E3</f>
        <v>2024</v>
      </c>
      <c r="F15" s="301">
        <f>+RSALP!F3</f>
        <v>2025</v>
      </c>
      <c r="G15" s="301">
        <f>+RSALP!G3</f>
        <v>2026</v>
      </c>
      <c r="H15" s="301">
        <f>+RSALP!H3</f>
        <v>2027</v>
      </c>
      <c r="I15" s="301">
        <f>+RSALP!I3</f>
        <v>2028</v>
      </c>
      <c r="J15" s="301">
        <f>+RSALP!J3</f>
        <v>2029</v>
      </c>
      <c r="K15" s="301">
        <f>+RSALP!K3</f>
        <v>2030</v>
      </c>
      <c r="L15" s="301">
        <f>+RSALP!L3</f>
        <v>2031</v>
      </c>
      <c r="M15" s="301">
        <f>+RSALP!M3</f>
        <v>2032</v>
      </c>
      <c r="N15" s="301">
        <f>+RSALP!N3</f>
        <v>2033</v>
      </c>
      <c r="O15" s="301">
        <f>+RSALP!O3</f>
        <v>2034</v>
      </c>
      <c r="P15" s="301">
        <f>+RSALP!P3</f>
        <v>2035</v>
      </c>
      <c r="Q15" s="301">
        <f>+RSALP!Q3</f>
        <v>2036</v>
      </c>
      <c r="R15" s="301">
        <f>+RSALP!R3</f>
        <v>2037</v>
      </c>
      <c r="S15" s="301">
        <f>+RSALP!S3</f>
        <v>2038</v>
      </c>
      <c r="T15" s="301">
        <f>+RSALP!T3</f>
        <v>2039</v>
      </c>
      <c r="U15" s="301">
        <f>+RSALP!U3</f>
        <v>2040</v>
      </c>
      <c r="V15" s="301">
        <f>+RSALP!V3</f>
        <v>2041</v>
      </c>
      <c r="W15" s="301">
        <f>+RSALP!W3</f>
        <v>2042</v>
      </c>
      <c r="X15" s="301">
        <f>+RSALP!X3</f>
        <v>2043</v>
      </c>
      <c r="Y15" s="301">
        <f>+RSALP!Y3</f>
        <v>2044</v>
      </c>
      <c r="Z15" s="301">
        <f>+RSALP!Z3</f>
        <v>2045</v>
      </c>
      <c r="AA15" s="301">
        <f>+RSALP!AA3</f>
        <v>2046</v>
      </c>
      <c r="AB15" s="301">
        <f>+RSALP!AB3</f>
        <v>2047</v>
      </c>
      <c r="AC15" s="301">
        <f>+RSALP!AC3</f>
        <v>2048</v>
      </c>
      <c r="AD15" s="301">
        <f>+RSALP!AD3</f>
        <v>2049</v>
      </c>
      <c r="AE15" s="301">
        <f>+RSALP!AE3</f>
        <v>2050</v>
      </c>
      <c r="AF15" s="301">
        <f>+RSALP!AF3</f>
        <v>2051</v>
      </c>
      <c r="AG15" s="540"/>
      <c r="AH15" s="195"/>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542"/>
    </row>
    <row r="16" spans="1:182" ht="14.25" x14ac:dyDescent="0.25">
      <c r="A16" s="198" t="s">
        <v>750</v>
      </c>
      <c r="B16" s="198"/>
      <c r="C16" s="199"/>
      <c r="D16" s="199"/>
      <c r="E16" s="200"/>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5"/>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2"/>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row>
    <row r="17" spans="1:182" ht="14.25" x14ac:dyDescent="0.25">
      <c r="A17" s="254" t="s">
        <v>810</v>
      </c>
      <c r="B17" s="254"/>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f>+SUM(C17:AF17)</f>
        <v>0</v>
      </c>
      <c r="AH17" s="195"/>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9"/>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row>
    <row r="18" spans="1:182" ht="14.25" x14ac:dyDescent="0.25">
      <c r="A18" s="207" t="s">
        <v>811</v>
      </c>
      <c r="B18" s="207"/>
      <c r="C18" s="320">
        <f>(DRIVERS!$C$12*12)*(1+B4)*(1+B7)</f>
        <v>19830488537.438423</v>
      </c>
      <c r="D18" s="320">
        <f>+C18*(1+C7)*(1+C4)</f>
        <v>20610496626.492485</v>
      </c>
      <c r="E18" s="320">
        <f t="shared" ref="E18:AF18" si="2">+D18*(1+D7)*(1+D4)</f>
        <v>21421185382.734409</v>
      </c>
      <c r="F18" s="320">
        <f t="shared" si="2"/>
        <v>22263761592.801792</v>
      </c>
      <c r="G18" s="320">
        <f t="shared" si="2"/>
        <v>23139479510.813297</v>
      </c>
      <c r="H18" s="320">
        <f t="shared" si="2"/>
        <v>24049642725.444145</v>
      </c>
      <c r="I18" s="320">
        <f>+H18*(1+H7)*(1+H4)</f>
        <v>24995606100.440746</v>
      </c>
      <c r="J18" s="320">
        <f>+I18*(1+I7)*(1+I4)</f>
        <v>25978777791.463108</v>
      </c>
      <c r="K18" s="320">
        <f>+J18*(1+J7)*(1+J4)</f>
        <v>27000621342.257286</v>
      </c>
      <c r="L18" s="320">
        <f t="shared" si="2"/>
        <v>28062657863.278217</v>
      </c>
      <c r="M18" s="320">
        <f t="shared" si="2"/>
        <v>29166468296.00602</v>
      </c>
      <c r="N18" s="320">
        <f t="shared" si="2"/>
        <v>30313695766.326443</v>
      </c>
      <c r="O18" s="320">
        <f t="shared" si="2"/>
        <v>31506048030.478626</v>
      </c>
      <c r="P18" s="320">
        <f t="shared" si="2"/>
        <v>32745300017.211254</v>
      </c>
      <c r="Q18" s="320">
        <f t="shared" si="2"/>
        <v>34033296469.931335</v>
      </c>
      <c r="R18" s="320">
        <f t="shared" si="2"/>
        <v>35371954692.778664</v>
      </c>
      <c r="S18" s="320">
        <f t="shared" si="2"/>
        <v>36763267404.71376</v>
      </c>
      <c r="T18" s="320">
        <f t="shared" si="2"/>
        <v>38209305705.867912</v>
      </c>
      <c r="U18" s="320">
        <f t="shared" si="2"/>
        <v>39712222160.570969</v>
      </c>
      <c r="V18" s="320">
        <f>+U18*(1+U7)*(1+U4)</f>
        <v>41274254001.646255</v>
      </c>
      <c r="W18" s="320">
        <f>+V18*(1+V7)*(1+V4)</f>
        <v>42897726460.742554</v>
      </c>
      <c r="X18" s="320">
        <f>+W18*(1+W7)*(1+W4)</f>
        <v>44585056229.660591</v>
      </c>
      <c r="Y18" s="320">
        <f t="shared" si="2"/>
        <v>46338755057.826622</v>
      </c>
      <c r="Z18" s="320">
        <f t="shared" si="2"/>
        <v>48161433491.268211</v>
      </c>
      <c r="AA18" s="320">
        <f t="shared" si="2"/>
        <v>50055804758.658134</v>
      </c>
      <c r="AB18" s="320">
        <f t="shared" si="2"/>
        <v>52024688810.210991</v>
      </c>
      <c r="AC18" s="320">
        <f t="shared" si="2"/>
        <v>54071016515.444969</v>
      </c>
      <c r="AD18" s="320">
        <f t="shared" si="2"/>
        <v>56197834026.057388</v>
      </c>
      <c r="AE18" s="320">
        <f t="shared" si="2"/>
        <v>58408307310.408699</v>
      </c>
      <c r="AF18" s="320">
        <f t="shared" si="2"/>
        <v>60705726866.364807</v>
      </c>
      <c r="AG18" s="208">
        <f>+SUM(C18:AF18)</f>
        <v>1099894879545.3381</v>
      </c>
      <c r="AH18" s="195"/>
      <c r="AI18" s="204"/>
      <c r="AJ18" s="204"/>
      <c r="AK18" s="204"/>
      <c r="AL18" s="204"/>
      <c r="AM18" s="204"/>
      <c r="AN18" s="205"/>
      <c r="AO18" s="204"/>
      <c r="AP18" s="204"/>
      <c r="AQ18" s="204"/>
      <c r="AR18" s="204"/>
      <c r="AS18" s="204"/>
      <c r="AT18" s="204"/>
      <c r="AU18" s="204"/>
      <c r="AV18" s="204"/>
      <c r="AW18" s="204"/>
      <c r="AX18" s="204"/>
      <c r="AY18" s="204"/>
      <c r="AZ18" s="205"/>
      <c r="BA18" s="204"/>
      <c r="BB18" s="204"/>
      <c r="BC18" s="204"/>
      <c r="BD18" s="204"/>
      <c r="BE18" s="204"/>
      <c r="BF18" s="204"/>
      <c r="BG18" s="204"/>
      <c r="BH18" s="204"/>
      <c r="BI18" s="204"/>
      <c r="BJ18" s="204"/>
      <c r="BK18" s="204"/>
      <c r="BL18" s="205"/>
      <c r="BM18" s="204"/>
      <c r="BN18" s="204"/>
      <c r="BO18" s="204"/>
      <c r="BP18" s="204"/>
      <c r="BQ18" s="204"/>
      <c r="BR18" s="204"/>
      <c r="BS18" s="204"/>
      <c r="BT18" s="204"/>
      <c r="BU18" s="204"/>
      <c r="BV18" s="204"/>
      <c r="BW18" s="204"/>
      <c r="BX18" s="205"/>
      <c r="BY18" s="204"/>
      <c r="BZ18" s="204"/>
      <c r="CA18" s="204"/>
      <c r="CB18" s="204"/>
      <c r="CC18" s="204"/>
      <c r="CD18" s="204"/>
      <c r="CE18" s="204"/>
      <c r="CF18" s="204"/>
      <c r="CG18" s="204"/>
      <c r="CH18" s="204"/>
      <c r="CI18" s="204"/>
      <c r="CJ18" s="205"/>
      <c r="CK18" s="204"/>
      <c r="CL18" s="204"/>
      <c r="CM18" s="204"/>
      <c r="CN18" s="204"/>
      <c r="CO18" s="204"/>
      <c r="CP18" s="204"/>
      <c r="CQ18" s="204"/>
      <c r="CR18" s="204"/>
      <c r="CS18" s="204"/>
      <c r="CT18" s="204"/>
      <c r="CU18" s="204"/>
      <c r="CV18" s="205"/>
      <c r="CW18" s="204"/>
      <c r="CX18" s="204"/>
      <c r="CY18" s="204"/>
      <c r="CZ18" s="204"/>
      <c r="DA18" s="204"/>
      <c r="DB18" s="204"/>
      <c r="DC18" s="204"/>
      <c r="DD18" s="204"/>
      <c r="DE18" s="204"/>
      <c r="DF18" s="204"/>
      <c r="DG18" s="204"/>
      <c r="DH18" s="205"/>
      <c r="DI18" s="204"/>
      <c r="DJ18" s="204"/>
      <c r="DK18" s="204"/>
      <c r="DL18" s="204"/>
      <c r="DM18" s="204"/>
      <c r="DN18" s="204"/>
      <c r="DO18" s="204"/>
      <c r="DP18" s="204"/>
      <c r="DQ18" s="204"/>
      <c r="DR18" s="204"/>
      <c r="DS18" s="204"/>
      <c r="DT18" s="205"/>
      <c r="DU18" s="204"/>
      <c r="DV18" s="204"/>
      <c r="DW18" s="204"/>
      <c r="DX18" s="204"/>
      <c r="DY18" s="204"/>
      <c r="DZ18" s="204"/>
      <c r="EA18" s="204"/>
      <c r="EB18" s="204"/>
      <c r="EC18" s="204"/>
      <c r="ED18" s="204"/>
      <c r="EE18" s="204"/>
      <c r="EF18" s="205"/>
      <c r="EG18" s="204"/>
      <c r="EH18" s="204"/>
      <c r="EI18" s="204"/>
      <c r="EJ18" s="204"/>
      <c r="EK18" s="204"/>
      <c r="EL18" s="204"/>
      <c r="EM18" s="204"/>
      <c r="EN18" s="204"/>
      <c r="EO18" s="204"/>
      <c r="EP18" s="204"/>
      <c r="EQ18" s="204"/>
      <c r="ER18" s="205"/>
      <c r="ES18" s="204"/>
      <c r="ET18" s="204"/>
      <c r="EU18" s="204"/>
      <c r="EV18" s="204"/>
      <c r="EW18" s="204"/>
      <c r="EX18" s="204"/>
      <c r="EY18" s="204"/>
      <c r="EZ18" s="204"/>
      <c r="FA18" s="204"/>
      <c r="FB18" s="204"/>
      <c r="FC18" s="204"/>
      <c r="FD18" s="205"/>
      <c r="FE18" s="204"/>
      <c r="FF18" s="204"/>
      <c r="FG18" s="204"/>
      <c r="FH18" s="204"/>
      <c r="FI18" s="204"/>
      <c r="FJ18" s="204"/>
      <c r="FK18" s="204"/>
      <c r="FL18" s="204"/>
      <c r="FM18" s="204"/>
      <c r="FN18" s="204"/>
      <c r="FO18" s="204"/>
      <c r="FP18" s="205"/>
      <c r="FQ18" s="204"/>
      <c r="FR18" s="204"/>
      <c r="FS18" s="204"/>
      <c r="FT18" s="204"/>
      <c r="FU18" s="204"/>
      <c r="FV18" s="204"/>
      <c r="FW18" s="204"/>
      <c r="FX18" s="204"/>
      <c r="FY18" s="204"/>
      <c r="FZ18" s="206"/>
    </row>
    <row r="19" spans="1:182" ht="28.5" x14ac:dyDescent="0.25">
      <c r="A19" s="254" t="s">
        <v>812</v>
      </c>
      <c r="B19" s="254"/>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f>+SUM(C19:AF19)</f>
        <v>0</v>
      </c>
      <c r="AH19" s="195"/>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9"/>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row>
    <row r="20" spans="1:182" ht="14.25" x14ac:dyDescent="0.25">
      <c r="A20" s="207" t="s">
        <v>813</v>
      </c>
      <c r="B20" s="207"/>
      <c r="C20" s="208">
        <f>(DRIVERS!C14*12)*(1+B4)</f>
        <v>981925372.79999995</v>
      </c>
      <c r="D20" s="208">
        <f>+C20*(1+C4)</f>
        <v>1017765648.9072</v>
      </c>
      <c r="E20" s="208">
        <f t="shared" ref="E20:AF20" si="3">+D20*(1+D4)</f>
        <v>1054914095.0923128</v>
      </c>
      <c r="F20" s="208">
        <f t="shared" si="3"/>
        <v>1093418459.5631821</v>
      </c>
      <c r="G20" s="208">
        <f t="shared" si="3"/>
        <v>1133328233.3372383</v>
      </c>
      <c r="H20" s="208">
        <f t="shared" si="3"/>
        <v>1174694713.8540475</v>
      </c>
      <c r="I20" s="208">
        <f t="shared" si="3"/>
        <v>1217571070.9097202</v>
      </c>
      <c r="J20" s="208">
        <f t="shared" si="3"/>
        <v>1262012414.997925</v>
      </c>
      <c r="K20" s="208">
        <f t="shared" si="3"/>
        <v>1308075868.1453493</v>
      </c>
      <c r="L20" s="208">
        <f t="shared" si="3"/>
        <v>1355820637.3326545</v>
      </c>
      <c r="M20" s="208">
        <f t="shared" si="3"/>
        <v>1405308090.5952964</v>
      </c>
      <c r="N20" s="208">
        <f t="shared" si="3"/>
        <v>1456601835.9020247</v>
      </c>
      <c r="O20" s="208">
        <f t="shared" si="3"/>
        <v>1509767802.9124486</v>
      </c>
      <c r="P20" s="208">
        <f t="shared" si="3"/>
        <v>1564874327.7187531</v>
      </c>
      <c r="Q20" s="208">
        <f t="shared" si="3"/>
        <v>1621992240.6804876</v>
      </c>
      <c r="R20" s="208">
        <f t="shared" si="3"/>
        <v>1681194957.4653254</v>
      </c>
      <c r="S20" s="208">
        <f t="shared" si="3"/>
        <v>1742558573.4128096</v>
      </c>
      <c r="T20" s="208">
        <f t="shared" si="3"/>
        <v>1806161961.3423772</v>
      </c>
      <c r="U20" s="208">
        <f t="shared" si="3"/>
        <v>1872086872.9313738</v>
      </c>
      <c r="V20" s="208">
        <f t="shared" si="3"/>
        <v>1940418043.7933691</v>
      </c>
      <c r="W20" s="208">
        <f t="shared" si="3"/>
        <v>2011243302.3918269</v>
      </c>
      <c r="X20" s="208">
        <f t="shared" si="3"/>
        <v>2084653682.9291284</v>
      </c>
      <c r="Y20" s="208">
        <f t="shared" si="3"/>
        <v>2160743542.3560414</v>
      </c>
      <c r="Z20" s="208">
        <f t="shared" si="3"/>
        <v>2239610681.6520367</v>
      </c>
      <c r="AA20" s="208">
        <f t="shared" si="3"/>
        <v>2321356471.5323358</v>
      </c>
      <c r="AB20" s="208">
        <f t="shared" si="3"/>
        <v>2406085982.7432661</v>
      </c>
      <c r="AC20" s="208">
        <f t="shared" si="3"/>
        <v>2493908121.1133952</v>
      </c>
      <c r="AD20" s="208">
        <f t="shared" si="3"/>
        <v>2584935767.5340343</v>
      </c>
      <c r="AE20" s="208">
        <f t="shared" si="3"/>
        <v>2679285923.0490265</v>
      </c>
      <c r="AF20" s="208">
        <f t="shared" si="3"/>
        <v>2777079859.2403159</v>
      </c>
      <c r="AG20" s="208">
        <f>+SUM(C20:AF20)</f>
        <v>51959394556.235306</v>
      </c>
      <c r="AH20" s="195"/>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9"/>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row>
    <row r="21" spans="1:182" ht="14.25" x14ac:dyDescent="0.25">
      <c r="A21" s="251" t="s">
        <v>751</v>
      </c>
      <c r="B21" s="251"/>
      <c r="C21" s="295">
        <f>+SUM(C17:C20)</f>
        <v>20812413910.238422</v>
      </c>
      <c r="D21" s="295">
        <f t="shared" ref="D21:AF21" si="4">+SUM(D17:D20)</f>
        <v>21628262275.399685</v>
      </c>
      <c r="E21" s="295">
        <f t="shared" si="4"/>
        <v>22476099477.826721</v>
      </c>
      <c r="F21" s="295">
        <f t="shared" si="4"/>
        <v>23357180052.364975</v>
      </c>
      <c r="G21" s="295">
        <f t="shared" si="4"/>
        <v>24272807744.150536</v>
      </c>
      <c r="H21" s="295">
        <f t="shared" si="4"/>
        <v>25224337439.298191</v>
      </c>
      <c r="I21" s="295">
        <f t="shared" si="4"/>
        <v>26213177171.350468</v>
      </c>
      <c r="J21" s="295">
        <f t="shared" si="4"/>
        <v>27240790206.461033</v>
      </c>
      <c r="K21" s="295">
        <f t="shared" si="4"/>
        <v>28308697210.402634</v>
      </c>
      <c r="L21" s="295">
        <f t="shared" si="4"/>
        <v>29418478500.61087</v>
      </c>
      <c r="M21" s="295">
        <f t="shared" si="4"/>
        <v>30571776386.601315</v>
      </c>
      <c r="N21" s="295">
        <f t="shared" si="4"/>
        <v>31770297602.228466</v>
      </c>
      <c r="O21" s="295">
        <f t="shared" si="4"/>
        <v>33015815833.391075</v>
      </c>
      <c r="P21" s="295">
        <f t="shared" si="4"/>
        <v>34310174344.930008</v>
      </c>
      <c r="Q21" s="295">
        <f t="shared" si="4"/>
        <v>35655288710.611824</v>
      </c>
      <c r="R21" s="295">
        <f t="shared" si="4"/>
        <v>37053149650.243988</v>
      </c>
      <c r="S21" s="295">
        <f t="shared" si="4"/>
        <v>38505825978.126572</v>
      </c>
      <c r="T21" s="295">
        <f t="shared" si="4"/>
        <v>40015467667.210289</v>
      </c>
      <c r="U21" s="295">
        <f t="shared" si="4"/>
        <v>41584309033.502342</v>
      </c>
      <c r="V21" s="295">
        <f t="shared" si="4"/>
        <v>43214672045.439621</v>
      </c>
      <c r="W21" s="295">
        <f t="shared" si="4"/>
        <v>44908969763.134384</v>
      </c>
      <c r="X21" s="295">
        <f t="shared" si="4"/>
        <v>46669709912.589722</v>
      </c>
      <c r="Y21" s="295">
        <f t="shared" si="4"/>
        <v>48499498600.182663</v>
      </c>
      <c r="Z21" s="295">
        <f t="shared" si="4"/>
        <v>50401044172.92025</v>
      </c>
      <c r="AA21" s="295">
        <f t="shared" si="4"/>
        <v>52377161230.190468</v>
      </c>
      <c r="AB21" s="295">
        <f t="shared" si="4"/>
        <v>54430774792.954254</v>
      </c>
      <c r="AC21" s="295">
        <f t="shared" si="4"/>
        <v>56564924636.558365</v>
      </c>
      <c r="AD21" s="295">
        <f t="shared" si="4"/>
        <v>58782769793.591423</v>
      </c>
      <c r="AE21" s="295">
        <f t="shared" si="4"/>
        <v>61087593233.457726</v>
      </c>
      <c r="AF21" s="295">
        <f t="shared" si="4"/>
        <v>63482806725.605125</v>
      </c>
      <c r="AG21" s="203">
        <f>+SUM(C21:AF21)</f>
        <v>1151854274101.5732</v>
      </c>
      <c r="AH21" s="195"/>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06"/>
    </row>
    <row r="22" spans="1:182" ht="14.25" x14ac:dyDescent="0.25">
      <c r="A22" s="207"/>
      <c r="B22" s="207"/>
      <c r="C22" s="211"/>
      <c r="D22" s="211"/>
      <c r="E22" s="212"/>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195"/>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4"/>
      <c r="EX22" s="204"/>
      <c r="EY22" s="213"/>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row>
    <row r="23" spans="1:182" ht="14.25" x14ac:dyDescent="0.25">
      <c r="A23" s="251" t="s">
        <v>752</v>
      </c>
      <c r="B23" s="251"/>
      <c r="C23" s="255"/>
      <c r="D23" s="255"/>
      <c r="E23" s="256"/>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195"/>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4"/>
      <c r="EX23" s="204"/>
      <c r="EY23" s="213"/>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row>
    <row r="24" spans="1:182" ht="14.25" x14ac:dyDescent="0.25">
      <c r="A24" s="198" t="s">
        <v>753</v>
      </c>
      <c r="B24" s="198"/>
      <c r="C24" s="211"/>
      <c r="D24" s="211"/>
      <c r="E24" s="212"/>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195"/>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4"/>
      <c r="EX24" s="204"/>
      <c r="EY24" s="214"/>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row>
    <row r="25" spans="1:182" ht="14.25" x14ac:dyDescent="0.25">
      <c r="A25" s="257" t="s">
        <v>754</v>
      </c>
      <c r="B25" s="257"/>
      <c r="C25" s="297">
        <f>+RSALP!C4*(1+B9)</f>
        <v>8791703631.3054237</v>
      </c>
      <c r="D25" s="297">
        <f>+RSALP!D4*(1+C9)</f>
        <v>7339775513.8577337</v>
      </c>
      <c r="E25" s="297">
        <f>+RSALP!E4*(1+D9)</f>
        <v>6528841978.1320372</v>
      </c>
      <c r="F25" s="297">
        <f>+RSALP!F4*(1+E9)</f>
        <v>6455621537.1109648</v>
      </c>
      <c r="G25" s="297">
        <f>+RSALP!G4*(1+F9)</f>
        <v>7280737311.6747065</v>
      </c>
      <c r="H25" s="297">
        <f>+RSALP!H4*(1+G9)</f>
        <v>7920883534.8274984</v>
      </c>
      <c r="I25" s="297">
        <f>+RSALP!I4*(1+H9)</f>
        <v>8167251773.0786924</v>
      </c>
      <c r="J25" s="297">
        <f>+RSALP!J4*(1+I9)</f>
        <v>8414839135.8823957</v>
      </c>
      <c r="K25" s="297">
        <f>+RSALP!K4*(1+J9)</f>
        <v>8663645623.2386112</v>
      </c>
      <c r="L25" s="297">
        <f>+RSALP!L4*(1+K9)</f>
        <v>8913671235.147337</v>
      </c>
      <c r="M25" s="297">
        <f>+RSALP!M4*(1+L9)</f>
        <v>9164915971.6085739</v>
      </c>
      <c r="N25" s="297">
        <f>+RSALP!N4*(1+M9)</f>
        <v>9417379832.6223202</v>
      </c>
      <c r="O25" s="297">
        <f>+RSALP!O4*(1+N9)</f>
        <v>9671062818.1885777</v>
      </c>
      <c r="P25" s="297">
        <f>+RSALP!P4*(1+O9)</f>
        <v>9925964928.3073463</v>
      </c>
      <c r="Q25" s="297">
        <f>+RSALP!Q4*(1+P9)</f>
        <v>10182086162.978624</v>
      </c>
      <c r="R25" s="297">
        <f>+RSALP!R4*(1+Q9)</f>
        <v>10270461740.444817</v>
      </c>
      <c r="S25" s="297">
        <f>+RSALP!S4*(1+R9)</f>
        <v>10561233052.661285</v>
      </c>
      <c r="T25" s="297">
        <f>+RSALP!T4*(1+S9)</f>
        <v>10854775102.497093</v>
      </c>
      <c r="U25" s="297">
        <f>+RSALP!U4*(1+T9)</f>
        <v>11151087889.952246</v>
      </c>
      <c r="V25" s="297">
        <f>+RSALP!V4*(1+U9)</f>
        <v>11450171415.026737</v>
      </c>
      <c r="W25" s="297">
        <f>+RSALP!W4*(1+V9)</f>
        <v>11752025677.720573</v>
      </c>
      <c r="X25" s="297">
        <f>+RSALP!X4*(1+W9)</f>
        <v>12056650678.033752</v>
      </c>
      <c r="Y25" s="297">
        <f>+RSALP!Y4*(1+X9)</f>
        <v>12364046415.96627</v>
      </c>
      <c r="Z25" s="297">
        <f>+RSALP!Z4*(1+Y9)</f>
        <v>12674212891.518131</v>
      </c>
      <c r="AA25" s="297">
        <f>+RSALP!AA4*(1+Z9)</f>
        <v>12987150104.689335</v>
      </c>
      <c r="AB25" s="297">
        <f>+RSALP!AB4*(1+AA9)</f>
        <v>13302858055.479881</v>
      </c>
      <c r="AC25" s="297">
        <f>+RSALP!AC4*(1+AB9)</f>
        <v>13621336743.889767</v>
      </c>
      <c r="AD25" s="297">
        <f>+RSALP!AD4*(1+AC9)</f>
        <v>13942586169.918997</v>
      </c>
      <c r="AE25" s="297">
        <f>+RSALP!AE4*(1+AD9)</f>
        <v>14266606333.56757</v>
      </c>
      <c r="AF25" s="297">
        <f>+RSALP!AF4*(1+AE9)</f>
        <v>14593397234.835484</v>
      </c>
      <c r="AG25" s="203">
        <f>+SUM(C25:AF25)</f>
        <v>312686980494.16284</v>
      </c>
      <c r="AH25" s="19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c r="FV25" s="215"/>
      <c r="FW25" s="215"/>
      <c r="FX25" s="215"/>
      <c r="FY25" s="215"/>
      <c r="FZ25" s="206"/>
    </row>
    <row r="26" spans="1:182" ht="14.25" x14ac:dyDescent="0.25">
      <c r="A26" s="207" t="s">
        <v>755</v>
      </c>
      <c r="B26" s="207"/>
      <c r="C26" s="211">
        <f>+C21*DRIVERS!$C$33</f>
        <v>1040620695.5119212</v>
      </c>
      <c r="D26" s="211">
        <f>+D21*DRIVERS!$C$33</f>
        <v>1081413113.7699842</v>
      </c>
      <c r="E26" s="211">
        <f>+E21*DRIVERS!$C$33</f>
        <v>1123804973.8913362</v>
      </c>
      <c r="F26" s="211">
        <f>+F21*DRIVERS!$C$33</f>
        <v>1167859002.6182487</v>
      </c>
      <c r="G26" s="211">
        <f>+G21*DRIVERS!$C$33</f>
        <v>1213640387.2075269</v>
      </c>
      <c r="H26" s="211">
        <f>+H21*DRIVERS!$C$33</f>
        <v>1261216871.9649096</v>
      </c>
      <c r="I26" s="211">
        <f>+I21*DRIVERS!$C$33</f>
        <v>1310658858.5675235</v>
      </c>
      <c r="J26" s="211">
        <f>+J21*DRIVERS!$C$33</f>
        <v>1362039510.3230517</v>
      </c>
      <c r="K26" s="211">
        <f>+K21*DRIVERS!$C$33</f>
        <v>1415434860.5201318</v>
      </c>
      <c r="L26" s="211">
        <f>+L21*DRIVERS!$C$33</f>
        <v>1470923925.0305436</v>
      </c>
      <c r="M26" s="211">
        <f>+M21*DRIVERS!$C$33</f>
        <v>1528588819.3300657</v>
      </c>
      <c r="N26" s="211">
        <f>+N21*DRIVERS!$C$33</f>
        <v>1588514880.1114235</v>
      </c>
      <c r="O26" s="211">
        <f>+O21*DRIVERS!$C$33</f>
        <v>1650790791.6695538</v>
      </c>
      <c r="P26" s="211">
        <f>+P21*DRIVERS!$C$33</f>
        <v>1715508717.2465005</v>
      </c>
      <c r="Q26" s="211">
        <f>+Q21*DRIVERS!$C$33</f>
        <v>1782764435.5305912</v>
      </c>
      <c r="R26" s="211">
        <f>+R21*DRIVERS!$C$33</f>
        <v>1852657482.5121994</v>
      </c>
      <c r="S26" s="211">
        <f>+S21*DRIVERS!$C$33</f>
        <v>1925291298.9063287</v>
      </c>
      <c r="T26" s="211">
        <f>+T21*DRIVERS!$C$33</f>
        <v>2000773383.3605146</v>
      </c>
      <c r="U26" s="211">
        <f>+U21*DRIVERS!$C$33</f>
        <v>2079215451.6751173</v>
      </c>
      <c r="V26" s="211">
        <f>+V21*DRIVERS!$C$33</f>
        <v>2160733602.2719812</v>
      </c>
      <c r="W26" s="211">
        <f>+W21*DRIVERS!$C$33</f>
        <v>2245448488.1567192</v>
      </c>
      <c r="X26" s="211">
        <f>+X21*DRIVERS!$C$33</f>
        <v>2333485495.6294861</v>
      </c>
      <c r="Y26" s="211">
        <f>+Y21*DRIVERS!$C$33</f>
        <v>2424974930.0091333</v>
      </c>
      <c r="Z26" s="211">
        <f>+Z21*DRIVERS!$C$33</f>
        <v>2520052208.6460128</v>
      </c>
      <c r="AA26" s="211">
        <f>+AA21*DRIVERS!$C$33</f>
        <v>2618858061.5095234</v>
      </c>
      <c r="AB26" s="211">
        <f>+AB21*DRIVERS!$C$33</f>
        <v>2721538739.6477127</v>
      </c>
      <c r="AC26" s="211">
        <f>+AC21*DRIVERS!$C$33</f>
        <v>2828246231.8279185</v>
      </c>
      <c r="AD26" s="211">
        <f>+AD21*DRIVERS!$C$33</f>
        <v>2939138489.6795712</v>
      </c>
      <c r="AE26" s="211">
        <f>+AE21*DRIVERS!$C$33</f>
        <v>3054379661.6728864</v>
      </c>
      <c r="AF26" s="211">
        <f>+AF21*DRIVERS!$C$33</f>
        <v>3174140336.2802563</v>
      </c>
      <c r="AG26" s="208">
        <f>+SUM(C26:AF26)</f>
        <v>57592713705.078682</v>
      </c>
      <c r="AH26" s="195"/>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6"/>
    </row>
    <row r="27" spans="1:182" ht="14.25" x14ac:dyDescent="0.25">
      <c r="A27" s="251" t="s">
        <v>756</v>
      </c>
      <c r="B27" s="251"/>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195"/>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4"/>
      <c r="EX27" s="204"/>
      <c r="EY27" s="213"/>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row>
    <row r="28" spans="1:182" ht="14.25" x14ac:dyDescent="0.25">
      <c r="A28" s="207" t="s">
        <v>757</v>
      </c>
      <c r="B28" s="207"/>
      <c r="C28" s="211">
        <f>+RSALP!C5*(1+B9)</f>
        <v>4523086586.8617277</v>
      </c>
      <c r="D28" s="211">
        <f>+RSALP!D5*(1+C9)</f>
        <v>4684413201.4546366</v>
      </c>
      <c r="E28" s="211">
        <f>+RSALP!E5*(1+D9)</f>
        <v>4850375001.0800514</v>
      </c>
      <c r="F28" s="211">
        <f>+RSALP!F5*(1+E9)</f>
        <v>5022446153.4794846</v>
      </c>
      <c r="G28" s="211">
        <f>+RSALP!G5*(1+F9)</f>
        <v>5196060488.1177483</v>
      </c>
      <c r="H28" s="211">
        <f>+RSALP!H5*(1+G9)</f>
        <v>5363839127.0880938</v>
      </c>
      <c r="I28" s="211">
        <f>+RSALP!I5*(1+H9)</f>
        <v>5517454810.9289865</v>
      </c>
      <c r="J28" s="211">
        <f>+RSALP!J5*(1+I9)</f>
        <v>5671168239.2983217</v>
      </c>
      <c r="K28" s="211">
        <f>+RSALP!K5*(1+J9)</f>
        <v>5824979412.1960974</v>
      </c>
      <c r="L28" s="211">
        <f>+RSALP!L5*(1+K9)</f>
        <v>5978888329.6223164</v>
      </c>
      <c r="M28" s="211">
        <f>+RSALP!M5*(1+L9)</f>
        <v>6132894991.5769749</v>
      </c>
      <c r="N28" s="211">
        <f>+RSALP!N5*(1+M9)</f>
        <v>6286999398.0600767</v>
      </c>
      <c r="O28" s="211">
        <f>+RSALP!O5*(1+N9)</f>
        <v>6441201549.071619</v>
      </c>
      <c r="P28" s="211">
        <f>+RSALP!P5*(1+O9)</f>
        <v>6595501444.6116037</v>
      </c>
      <c r="Q28" s="211">
        <f>+RSALP!Q5*(1+P9)</f>
        <v>6749899084.6800289</v>
      </c>
      <c r="R28" s="211">
        <f>+RSALP!R5*(1+Q9)</f>
        <v>0</v>
      </c>
      <c r="S28" s="211">
        <f>+RSALP!S5*(1+R9)</f>
        <v>0</v>
      </c>
      <c r="T28" s="211">
        <f>+RSALP!T5*(1+S9)</f>
        <v>0</v>
      </c>
      <c r="U28" s="211">
        <f>+RSALP!U5*(1+T9)</f>
        <v>0</v>
      </c>
      <c r="V28" s="211">
        <f>+RSALP!V5*(1+U9)</f>
        <v>0</v>
      </c>
      <c r="W28" s="211">
        <f>+RSALP!W5*(1+V9)</f>
        <v>0</v>
      </c>
      <c r="X28" s="211">
        <f>+RSALP!X5*(1+W9)</f>
        <v>0</v>
      </c>
      <c r="Y28" s="211">
        <f>+RSALP!Y5*(1+X9)</f>
        <v>0</v>
      </c>
      <c r="Z28" s="211">
        <f>+RSALP!Z5*(1+Y9)</f>
        <v>0</v>
      </c>
      <c r="AA28" s="211">
        <f>+RSALP!AA5*(1+Z9)</f>
        <v>0</v>
      </c>
      <c r="AB28" s="211">
        <f>+RSALP!AB5*(1+AA9)</f>
        <v>0</v>
      </c>
      <c r="AC28" s="211">
        <f>+RSALP!AC5*(1+AB9)</f>
        <v>0</v>
      </c>
      <c r="AD28" s="211">
        <f>+RSALP!AD5*(1+AC9)</f>
        <v>0</v>
      </c>
      <c r="AE28" s="211">
        <f>+RSALP!AE5*(1+AD9)</f>
        <v>0</v>
      </c>
      <c r="AF28" s="211">
        <f>+RSALP!AF5*(1+AE9)</f>
        <v>0</v>
      </c>
      <c r="AG28" s="208">
        <f>+SUM(C28:AF28)</f>
        <v>84839207818.127762</v>
      </c>
      <c r="AH28" s="195"/>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6"/>
    </row>
    <row r="29" spans="1:182" s="219" customFormat="1" ht="14.25" x14ac:dyDescent="0.25">
      <c r="A29" s="254" t="s">
        <v>783</v>
      </c>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f>+CAAEn!AK346*(1+AE9)</f>
        <v>0</v>
      </c>
      <c r="AG29" s="203">
        <f>+SUM(C29:AF29)</f>
        <v>0</v>
      </c>
      <c r="AH29" s="195"/>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217"/>
      <c r="DV29" s="217"/>
      <c r="DW29" s="217"/>
      <c r="DX29" s="217"/>
      <c r="DY29" s="217"/>
      <c r="DZ29" s="217"/>
      <c r="EA29" s="217"/>
      <c r="EB29" s="217"/>
      <c r="EC29" s="217"/>
      <c r="ED29" s="217"/>
      <c r="EE29" s="217"/>
      <c r="EF29" s="217"/>
      <c r="EG29" s="217"/>
      <c r="EH29" s="217"/>
      <c r="EI29" s="217"/>
      <c r="EJ29" s="217"/>
      <c r="EK29" s="217"/>
      <c r="EL29" s="217"/>
      <c r="EM29" s="217"/>
      <c r="EN29" s="217"/>
      <c r="EO29" s="217"/>
      <c r="EP29" s="217"/>
      <c r="EQ29" s="217"/>
      <c r="ER29" s="217"/>
      <c r="ES29" s="217"/>
      <c r="ET29" s="217"/>
      <c r="EU29" s="217"/>
      <c r="EV29" s="217"/>
      <c r="EW29" s="220"/>
      <c r="EX29" s="220"/>
      <c r="EY29" s="221"/>
      <c r="EZ29" s="217"/>
      <c r="FA29" s="217"/>
      <c r="FB29" s="217"/>
      <c r="FC29" s="217"/>
      <c r="FD29" s="217"/>
      <c r="FE29" s="217"/>
      <c r="FF29" s="217"/>
      <c r="FG29" s="217"/>
      <c r="FH29" s="217"/>
      <c r="FI29" s="217"/>
      <c r="FJ29" s="217"/>
      <c r="FK29" s="217"/>
      <c r="FL29" s="217"/>
      <c r="FM29" s="217"/>
      <c r="FN29" s="217"/>
      <c r="FO29" s="217"/>
      <c r="FP29" s="217"/>
      <c r="FQ29" s="217"/>
      <c r="FR29" s="217"/>
      <c r="FS29" s="217"/>
      <c r="FT29" s="217"/>
      <c r="FU29" s="217"/>
      <c r="FV29" s="217"/>
      <c r="FW29" s="217"/>
      <c r="FX29" s="217"/>
      <c r="FY29" s="217"/>
      <c r="FZ29" s="218"/>
    </row>
    <row r="30" spans="1:182" s="219" customFormat="1" ht="28.5" x14ac:dyDescent="0.25">
      <c r="A30" s="207" t="s">
        <v>784</v>
      </c>
      <c r="B30" s="207"/>
      <c r="C30" s="211">
        <f>+RSALP!C6*(1+B9)</f>
        <v>4450243983.6098232</v>
      </c>
      <c r="D30" s="211">
        <f>+RSALP!D6*(1+C9)</f>
        <v>4763213334.4921141</v>
      </c>
      <c r="E30" s="211">
        <f>+RSALP!E6*(1+D9)</f>
        <v>5139462754.5766125</v>
      </c>
      <c r="F30" s="211">
        <f>+RSALP!F6*(1+E9)</f>
        <v>5599117748.2486076</v>
      </c>
      <c r="G30" s="211">
        <f>+RSALP!G6*(1+F9)</f>
        <v>6079840440.0124731</v>
      </c>
      <c r="H30" s="211">
        <f>+RSALP!H6*(1+G9)</f>
        <v>6480893555.8869276</v>
      </c>
      <c r="I30" s="211">
        <f>+RSALP!I6*(1+H9)</f>
        <v>6688592409.8680487</v>
      </c>
      <c r="J30" s="211">
        <f>+RSALP!J6*(1+I9)</f>
        <v>6897625683.1831427</v>
      </c>
      <c r="K30" s="211">
        <f>+RSALP!K6*(1+J9)</f>
        <v>7107993375.8322096</v>
      </c>
      <c r="L30" s="211">
        <f>+RSALP!L6*(1+K9)</f>
        <v>7319695487.8152504</v>
      </c>
      <c r="M30" s="211">
        <f>+RSALP!M6*(1+L9)</f>
        <v>7532732019.1322641</v>
      </c>
      <c r="N30" s="211">
        <f>+RSALP!N6*(1+M9)</f>
        <v>7747102969.7832518</v>
      </c>
      <c r="O30" s="211">
        <f>+RSALP!O6*(1+N9)</f>
        <v>7962808339.7682114</v>
      </c>
      <c r="P30" s="211">
        <f>+RSALP!P6*(1+O9)</f>
        <v>8179848129.087142</v>
      </c>
      <c r="Q30" s="211">
        <f>+RSALP!Q6*(1+P9)</f>
        <v>8398222337.7400494</v>
      </c>
      <c r="R30" s="211">
        <f>+RSALP!R6*(1+Q9)</f>
        <v>8930604748.5994282</v>
      </c>
      <c r="S30" s="211">
        <f>+RSALP!S6*(1+R9)</f>
        <v>9197884712.9201488</v>
      </c>
      <c r="T30" s="211">
        <f>+RSALP!T6*(1+S9)</f>
        <v>9468197448.4544411</v>
      </c>
      <c r="U30" s="211">
        <f>+RSALP!U6*(1+T9)</f>
        <v>9741542955.2023106</v>
      </c>
      <c r="V30" s="211">
        <f>+RSALP!V6*(1+U9)</f>
        <v>10017921233.163755</v>
      </c>
      <c r="W30" s="211">
        <f>+RSALP!W6*(1+V9)</f>
        <v>10297332282.338772</v>
      </c>
      <c r="X30" s="211">
        <f>+RSALP!X6*(1+W9)</f>
        <v>10579776102.727365</v>
      </c>
      <c r="Y30" s="211">
        <f>+RSALP!Y6*(1+X9)</f>
        <v>10865252694.329535</v>
      </c>
      <c r="Z30" s="211">
        <f>+RSALP!Z6*(1+Y9)</f>
        <v>11153762057.145277</v>
      </c>
      <c r="AA30" s="211">
        <f>+RSALP!AA6*(1+Z9)</f>
        <v>11445304191.174597</v>
      </c>
      <c r="AB30" s="211">
        <f>+RSALP!AB6*(1+AA9)</f>
        <v>11739879096.417488</v>
      </c>
      <c r="AC30" s="211">
        <f>+RSALP!AC6*(1+AB9)</f>
        <v>12037486772.873957</v>
      </c>
      <c r="AD30" s="211">
        <f>+RSALP!AD6*(1+AC9)</f>
        <v>12338127220.544003</v>
      </c>
      <c r="AE30" s="211">
        <f>+RSALP!AE6*(1+AD9)</f>
        <v>12641800439.427618</v>
      </c>
      <c r="AF30" s="211">
        <f>+RSALP!AF6*(1+AE9)</f>
        <v>12948506429.524815</v>
      </c>
      <c r="AG30" s="208">
        <f>+SUM(C30:AF30)</f>
        <v>263750770953.87958</v>
      </c>
      <c r="AH30" s="216"/>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c r="DN30" s="217"/>
      <c r="DO30" s="217"/>
      <c r="DP30" s="217"/>
      <c r="DQ30" s="217"/>
      <c r="DR30" s="217"/>
      <c r="DS30" s="217"/>
      <c r="DT30" s="217"/>
      <c r="DU30" s="217"/>
      <c r="DV30" s="217"/>
      <c r="DW30" s="217"/>
      <c r="DX30" s="217"/>
      <c r="DY30" s="217"/>
      <c r="DZ30" s="217"/>
      <c r="EA30" s="217"/>
      <c r="EB30" s="217"/>
      <c r="EC30" s="217"/>
      <c r="ED30" s="217"/>
      <c r="EE30" s="217"/>
      <c r="EF30" s="217"/>
      <c r="EG30" s="217"/>
      <c r="EH30" s="217"/>
      <c r="EI30" s="217"/>
      <c r="EJ30" s="217"/>
      <c r="EK30" s="217"/>
      <c r="EL30" s="217"/>
      <c r="EM30" s="217"/>
      <c r="EN30" s="217"/>
      <c r="EO30" s="217"/>
      <c r="EP30" s="217"/>
      <c r="EQ30" s="217"/>
      <c r="ER30" s="217"/>
      <c r="ES30" s="217"/>
      <c r="ET30" s="217"/>
      <c r="EU30" s="217"/>
      <c r="EV30" s="217"/>
      <c r="EW30" s="217"/>
      <c r="EX30" s="217"/>
      <c r="EY30" s="217"/>
      <c r="EZ30" s="217"/>
      <c r="FA30" s="217"/>
      <c r="FB30" s="217"/>
      <c r="FC30" s="217"/>
      <c r="FD30" s="217"/>
      <c r="FE30" s="217"/>
      <c r="FF30" s="217"/>
      <c r="FG30" s="217"/>
      <c r="FH30" s="217"/>
      <c r="FI30" s="217"/>
      <c r="FJ30" s="217"/>
      <c r="FK30" s="217"/>
      <c r="FL30" s="217"/>
      <c r="FM30" s="217"/>
      <c r="FN30" s="217"/>
      <c r="FO30" s="217"/>
      <c r="FP30" s="217"/>
      <c r="FQ30" s="217"/>
      <c r="FR30" s="217"/>
      <c r="FS30" s="217"/>
      <c r="FT30" s="217"/>
      <c r="FU30" s="217"/>
      <c r="FV30" s="217"/>
      <c r="FW30" s="217"/>
      <c r="FX30" s="217"/>
      <c r="FY30" s="217"/>
      <c r="FZ30" s="218"/>
    </row>
    <row r="31" spans="1:182" ht="13.5" x14ac:dyDescent="0.25">
      <c r="A31" s="251" t="s">
        <v>925</v>
      </c>
      <c r="B31" s="251"/>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row>
    <row r="32" spans="1:182" ht="14.25" x14ac:dyDescent="0.25">
      <c r="A32" s="207" t="s">
        <v>924</v>
      </c>
      <c r="B32" s="198"/>
      <c r="C32" s="299">
        <f>('Inversión No. 2.1 IAP'!H344+'Inversión No. 2.2 IAP'!H344+'Inversión 2.3 IAP'!H344+'Inversión 2.4 IAP'!H344)*(1+B9)</f>
        <v>0</v>
      </c>
      <c r="D32" s="299">
        <f>('Inversión No. 2.1 IAP'!I344+'Inversión No. 2.2 IAP'!I344+'Inversión 2.3 IAP'!I344+'Inversión 2.4 IAP'!I344)*(1+C9)</f>
        <v>2968847333.5234351</v>
      </c>
      <c r="E32" s="299">
        <f>('Inversión No. 2.1 IAP'!J344+'Inversión No. 2.2 IAP'!J344+'Inversión 2.3 IAP'!J344+'Inversión 2.4 IAP'!J344)*(1+D9)</f>
        <v>3689717571.6957159</v>
      </c>
      <c r="F32" s="299">
        <f>('Inversión No. 2.1 IAP'!K344+'Inversión No. 2.2 IAP'!K344+'Inversión 2.3 IAP'!K344+'Inversión 2.4 IAP'!K344)*(1+E9)</f>
        <v>4108272064.515183</v>
      </c>
      <c r="G32" s="299">
        <f>('Inversión No. 2.1 IAP'!L344+'Inversión No. 2.2 IAP'!L344+'Inversión 2.3 IAP'!L344+'Inversión 2.4 IAP'!L344)*(1+F9)</f>
        <v>4113474880.4092383</v>
      </c>
      <c r="H32" s="299">
        <f>('Inversión No. 2.1 IAP'!M344+'Inversión No. 2.2 IAP'!M344+'Inversión 2.3 IAP'!M344+'Inversión 2.4 IAP'!M344)*(1+G9)</f>
        <v>2943337690.1465712</v>
      </c>
      <c r="I32" s="299">
        <f>('Inversión No. 2.1 IAP'!N344+'Inversión No. 2.2 IAP'!N344+'Inversión 2.3 IAP'!N344+'Inversión 2.4 IAP'!N344)*(1+H9)</f>
        <v>0</v>
      </c>
      <c r="J32" s="299">
        <f>('Inversión No. 2.1 IAP'!O344+'Inversión No. 2.2 IAP'!O344+'Inversión 2.3 IAP'!O344+'Inversión 2.4 IAP'!O344)*(1+I9)</f>
        <v>0</v>
      </c>
      <c r="K32" s="299">
        <f>('Inversión No. 2.1 IAP'!P344+'Inversión No. 2.2 IAP'!P344+'Inversión 2.3 IAP'!P344+'Inversión 2.4 IAP'!P344)*(1+J9)</f>
        <v>0</v>
      </c>
      <c r="L32" s="299">
        <f>('Inversión No. 2.1 IAP'!Q344+'Inversión No. 2.2 IAP'!Q344+'Inversión 2.3 IAP'!Q344+'Inversión 2.4 IAP'!Q344)*(1+K9)</f>
        <v>0</v>
      </c>
      <c r="M32" s="299">
        <f>('Inversión No. 2.1 IAP'!R344+'Inversión No. 2.2 IAP'!R344+'Inversión 2.3 IAP'!R344+'Inversión 2.4 IAP'!R344)*(1+L9)</f>
        <v>0</v>
      </c>
      <c r="N32" s="299">
        <f>('Inversión No. 2.1 IAP'!S344+'Inversión No. 2.2 IAP'!S344+'Inversión 2.3 IAP'!S344+'Inversión 2.4 IAP'!S344)*(1+M9)</f>
        <v>0</v>
      </c>
      <c r="O32" s="299">
        <f>('Inversión No. 2.1 IAP'!T344+'Inversión No. 2.2 IAP'!T344+'Inversión 2.3 IAP'!T344+'Inversión 2.4 IAP'!T344)*(1+N9)</f>
        <v>0</v>
      </c>
      <c r="P32" s="299">
        <f>('Inversión No. 2.1 IAP'!U344+'Inversión No. 2.2 IAP'!U344+'Inversión 2.3 IAP'!U344+'Inversión 2.4 IAP'!U344)*(1+O9)</f>
        <v>0</v>
      </c>
      <c r="Q32" s="299">
        <f>('Inversión No. 2.1 IAP'!V344+'Inversión No. 2.2 IAP'!V344+'Inversión 2.3 IAP'!V344+'Inversión 2.4 IAP'!V344)*(1+P9)</f>
        <v>0</v>
      </c>
      <c r="R32" s="299">
        <f>('Inversión No. 2.1 IAP'!W344+'Inversión No. 2.2 IAP'!W344+'Inversión 2.3 IAP'!W344+'Inversión 2.4 IAP'!W344)*(1+Q9)</f>
        <v>53195873629.466125</v>
      </c>
      <c r="S32" s="299">
        <f>('Inversión No. 2.1 IAP'!X344+'Inversión No. 2.2 IAP'!X344+'Inversión 2.3 IAP'!X344+'Inversión 2.4 IAP'!X344)*(1+R9)</f>
        <v>4390458839.8866978</v>
      </c>
      <c r="T32" s="299">
        <f>('Inversión No. 2.1 IAP'!Y344+'Inversión No. 2.2 IAP'!Y344+'Inversión 2.3 IAP'!Y344+'Inversión 2.4 IAP'!Y344)*(1+S9)</f>
        <v>5401856316.068717</v>
      </c>
      <c r="U32" s="299">
        <f>('Inversión No. 2.1 IAP'!Z344+'Inversión No. 2.2 IAP'!Z344+'Inversión 2.3 IAP'!Z344+'Inversión 2.4 IAP'!Z344)*(1+T9)</f>
        <v>5957428313.1947994</v>
      </c>
      <c r="V32" s="299">
        <f>('Inversión No. 2.1 IAP'!AA344+'Inversión No. 2.2 IAP'!AA344+'Inversión 2.3 IAP'!AA344+'Inversión 2.4 IAP'!AA344)*(1+U9)</f>
        <v>5911033531.694438</v>
      </c>
      <c r="W32" s="299">
        <f>('Inversión No. 2.1 IAP'!AB344+'Inversión No. 2.2 IAP'!AB344+'Inversión 2.3 IAP'!AB344+'Inversión 2.4 IAP'!AB344)*(1+V9)</f>
        <v>4193144454.6409864</v>
      </c>
      <c r="X32" s="299">
        <f>('Inversión No. 2.1 IAP'!AC344+'Inversión No. 2.2 IAP'!AC344+'Inversión 2.3 IAP'!AC344+'Inversión 2.4 IAP'!AC344)*(1+W9)</f>
        <v>0</v>
      </c>
      <c r="Y32" s="299">
        <f>('Inversión No. 2.1 IAP'!AD344+'Inversión No. 2.2 IAP'!AD344+'Inversión 2.3 IAP'!AD344+'Inversión 2.4 IAP'!AD344)*(1+X9)</f>
        <v>0</v>
      </c>
      <c r="Z32" s="299">
        <f>('Inversión No. 2.1 IAP'!AE344+'Inversión No. 2.2 IAP'!AE344+'Inversión 2.3 IAP'!AE344+'Inversión 2.4 IAP'!AE344)*(1+Y9)</f>
        <v>0</v>
      </c>
      <c r="AA32" s="299">
        <f>('Inversión No. 2.1 IAP'!AF344+'Inversión No. 2.2 IAP'!AF344+'Inversión 2.3 IAP'!AF344+'Inversión 2.4 IAP'!AF344)*(1+Z9)</f>
        <v>0</v>
      </c>
      <c r="AB32" s="299">
        <f>('Inversión No. 2.1 IAP'!AG344+'Inversión No. 2.2 IAP'!AG344+'Inversión 2.3 IAP'!AG344+'Inversión 2.4 IAP'!AG344)*(1+AA9)</f>
        <v>0</v>
      </c>
      <c r="AC32" s="299">
        <f>('Inversión No. 2.1 IAP'!AH344+'Inversión No. 2.2 IAP'!AH344+'Inversión 2.3 IAP'!AH344+'Inversión 2.4 IAP'!AH344)*(1+AB9)</f>
        <v>0</v>
      </c>
      <c r="AD32" s="299">
        <f>('Inversión No. 2.1 IAP'!AI344+'Inversión No. 2.2 IAP'!AI344+'Inversión 2.3 IAP'!AI344+'Inversión 2.4 IAP'!AI344)*(1+AC9)</f>
        <v>0</v>
      </c>
      <c r="AE32" s="299">
        <f>('Inversión No. 2.1 IAP'!AJ344+'Inversión No. 2.2 IAP'!AJ344+'Inversión 2.3 IAP'!AJ344+'Inversión 2.4 IAP'!AJ344)*(1+AD9)</f>
        <v>0</v>
      </c>
      <c r="AF32" s="299">
        <f>('Inversión No. 2.1 IAP'!AK344+'Inversión No. 2.2 IAP'!AK344+'Inversión 2.3 IAP'!AK344+'Inversión 2.4 IAP'!AK344)*(1+AE9)</f>
        <v>0</v>
      </c>
      <c r="AG32" s="208">
        <f>+SUM(C32:AF32)</f>
        <v>96873444625.241913</v>
      </c>
    </row>
    <row r="33" spans="1:182" ht="14.25" x14ac:dyDescent="0.25">
      <c r="A33" s="207" t="s">
        <v>926</v>
      </c>
      <c r="B33" s="198"/>
      <c r="C33" s="299">
        <f>+('Exp Veg 1-IAP'!H344+'Exp Veg 2-IAP'!H344)*(1+B9)</f>
        <v>0</v>
      </c>
      <c r="D33" s="299">
        <f>+('Exp Veg 1-IAP'!I344+'Exp Veg 2-IAP'!I344)*(1+C9)</f>
        <v>0</v>
      </c>
      <c r="E33" s="299">
        <f>+('Exp Veg 1-IAP'!J344+'Exp Veg 2-IAP'!J344)*(1+D9)</f>
        <v>140926585.96159202</v>
      </c>
      <c r="F33" s="299">
        <f>+('Exp Veg 1-IAP'!K344+'Exp Veg 2-IAP'!K344)*(1+E9)</f>
        <v>145286194.58110604</v>
      </c>
      <c r="G33" s="299">
        <f>+('Exp Veg 1-IAP'!L344+'Exp Veg 2-IAP'!L344)*(1+F9)</f>
        <v>149645803.20062003</v>
      </c>
      <c r="H33" s="299">
        <f>+('Exp Veg 1-IAP'!M344+'Exp Veg 2-IAP'!M344)*(1+G9)</f>
        <v>154005411.82013401</v>
      </c>
      <c r="I33" s="299">
        <f>+('Exp Veg 1-IAP'!N344+'Exp Veg 2-IAP'!N344)*(1+H9)</f>
        <v>302959169.53671795</v>
      </c>
      <c r="J33" s="299">
        <f>+('Exp Veg 1-IAP'!O344+'Exp Veg 2-IAP'!O344)*(1+I9)</f>
        <v>311299290.37404907</v>
      </c>
      <c r="K33" s="299">
        <f>+('Exp Veg 1-IAP'!P344+'Exp Veg 2-IAP'!P344)*(1+J9)</f>
        <v>319639411.21138024</v>
      </c>
      <c r="L33" s="299">
        <f>+('Exp Veg 1-IAP'!Q344+'Exp Veg 2-IAP'!Q344)*(1+K9)</f>
        <v>327979532.04871136</v>
      </c>
      <c r="M33" s="299">
        <f>+('Exp Veg 1-IAP'!R344+'Exp Veg 2-IAP'!R344)*(1+L9)</f>
        <v>336319652.88604254</v>
      </c>
      <c r="N33" s="299">
        <f>+('Exp Veg 1-IAP'!S344+'Exp Veg 2-IAP'!S344)*(1+M9)</f>
        <v>344659773.72337365</v>
      </c>
      <c r="O33" s="299">
        <f>+('Exp Veg 1-IAP'!T344+'Exp Veg 2-IAP'!T344)*(1+N9)</f>
        <v>352999894.56070483</v>
      </c>
      <c r="P33" s="299">
        <f>+('Exp Veg 1-IAP'!U344+'Exp Veg 2-IAP'!U344)*(1+O9)</f>
        <v>361340015.39803594</v>
      </c>
      <c r="Q33" s="299">
        <f>+('Exp Veg 1-IAP'!V344+'Exp Veg 2-IAP'!V344)*(1+P9)</f>
        <v>369680136.23536712</v>
      </c>
      <c r="R33" s="299">
        <f>+('Exp Veg 1-IAP'!W344+'Exp Veg 2-IAP'!W344)*(1+Q9)</f>
        <v>378020257.07269824</v>
      </c>
      <c r="S33" s="299">
        <f>+('Exp Veg 1-IAP'!X344+'Exp Veg 2-IAP'!X344)*(1+R9)</f>
        <v>878091767.97733951</v>
      </c>
      <c r="T33" s="299">
        <f>+('Exp Veg 1-IAP'!Y344+'Exp Veg 2-IAP'!Y344)*(1+S9)</f>
        <v>1103367303.3164852</v>
      </c>
      <c r="U33" s="299">
        <f>+('Exp Veg 1-IAP'!Z344+'Exp Veg 2-IAP'!Z344)*(1+T9)</f>
        <v>1126681732.0208426</v>
      </c>
      <c r="V33" s="299">
        <f>+('Exp Veg 1-IAP'!AA344+'Exp Veg 2-IAP'!AA344)*(1+U9)</f>
        <v>1149996160.7252002</v>
      </c>
      <c r="W33" s="299">
        <f>+('Exp Veg 1-IAP'!AB344+'Exp Veg 2-IAP'!AB344)*(1+V9)</f>
        <v>1173310589.4295576</v>
      </c>
      <c r="X33" s="299">
        <f>+('Exp Veg 1-IAP'!AC344+'Exp Veg 2-IAP'!AC344)*(1+W9)</f>
        <v>1400926850.4982421</v>
      </c>
      <c r="Y33" s="299">
        <f>+('Exp Veg 1-IAP'!AD344+'Exp Veg 2-IAP'!AD344)*(1+X9)</f>
        <v>1428221791.4204168</v>
      </c>
      <c r="Z33" s="299">
        <f>+('Exp Veg 1-IAP'!AE344+'Exp Veg 2-IAP'!AE344)*(1+Y9)</f>
        <v>1455516732.3425915</v>
      </c>
      <c r="AA33" s="299">
        <f>+('Exp Veg 1-IAP'!AF344+'Exp Veg 2-IAP'!AF344)*(1+Z9)</f>
        <v>1482811673.2647662</v>
      </c>
      <c r="AB33" s="299">
        <f>+('Exp Veg 1-IAP'!AG344+'Exp Veg 2-IAP'!AG344)*(1+AA9)</f>
        <v>1510106614.1869409</v>
      </c>
      <c r="AC33" s="299">
        <f>+('Exp Veg 1-IAP'!AH344+'Exp Veg 2-IAP'!AH344)*(1+AB9)</f>
        <v>1537401555.1091156</v>
      </c>
      <c r="AD33" s="299">
        <f>+('Exp Veg 1-IAP'!AI344+'Exp Veg 2-IAP'!AI344)*(1+AC9)</f>
        <v>1564696496.0312901</v>
      </c>
      <c r="AE33" s="299">
        <f>+('Exp Veg 1-IAP'!AJ344+'Exp Veg 2-IAP'!AJ344)*(1+AD9)</f>
        <v>1591991436.9534647</v>
      </c>
      <c r="AF33" s="299">
        <f>+('Exp Veg 1-IAP'!AK344+'Exp Veg 2-IAP'!AK344)*(1+AE9)</f>
        <v>1619286377.8756397</v>
      </c>
      <c r="AG33" s="208">
        <f>+SUM(C33:AF33)</f>
        <v>23017168209.762424</v>
      </c>
    </row>
    <row r="34" spans="1:182" ht="14.25" x14ac:dyDescent="0.25">
      <c r="A34" s="254" t="s">
        <v>921</v>
      </c>
      <c r="B34" s="254"/>
      <c r="C34" s="255">
        <f>C30*DRIVERS!$C$34</f>
        <v>44502439.836098231</v>
      </c>
      <c r="D34" s="255">
        <f>D30*DRIVERS!$C$34</f>
        <v>47632133.344921142</v>
      </c>
      <c r="E34" s="255">
        <f>E30*DRIVERS!$C$34</f>
        <v>51394627.545766123</v>
      </c>
      <c r="F34" s="255">
        <f>F30*DRIVERS!$C$34</f>
        <v>55991177.482486077</v>
      </c>
      <c r="G34" s="255">
        <f>G30*DRIVERS!$C$34</f>
        <v>60798404.400124729</v>
      </c>
      <c r="H34" s="255">
        <f>H30*DRIVERS!$C$34</f>
        <v>64808935.55886928</v>
      </c>
      <c r="I34" s="255">
        <f>I30*DRIVERS!$C$34</f>
        <v>66885924.098680489</v>
      </c>
      <c r="J34" s="255">
        <f>J30*DRIVERS!$C$34</f>
        <v>68976256.831831425</v>
      </c>
      <c r="K34" s="255">
        <f>K30*DRIVERS!$C$34</f>
        <v>71079933.75832209</v>
      </c>
      <c r="L34" s="255">
        <f>L30*DRIVERS!$C$34</f>
        <v>73196954.878152505</v>
      </c>
      <c r="M34" s="255">
        <f>M30*DRIVERS!$C$34</f>
        <v>75327320.19132264</v>
      </c>
      <c r="N34" s="255">
        <f>N30*DRIVERS!$C$34</f>
        <v>77471029.697832525</v>
      </c>
      <c r="O34" s="255">
        <f>O30*DRIVERS!$C$34</f>
        <v>79628083.397682115</v>
      </c>
      <c r="P34" s="255">
        <f>P30*DRIVERS!$C$34</f>
        <v>81798481.290871426</v>
      </c>
      <c r="Q34" s="255">
        <f>Q30*DRIVERS!$C$34</f>
        <v>83982223.377400503</v>
      </c>
      <c r="R34" s="255">
        <f>R30*DRIVERS!$C$34</f>
        <v>89306047.485994279</v>
      </c>
      <c r="S34" s="255">
        <f>S30*DRIVERS!$C$34</f>
        <v>91978847.129201487</v>
      </c>
      <c r="T34" s="255">
        <f>T30*DRIVERS!$C$34</f>
        <v>94681974.484544411</v>
      </c>
      <c r="U34" s="255">
        <f>U30*DRIVERS!$C$34</f>
        <v>97415429.552023113</v>
      </c>
      <c r="V34" s="255">
        <f>V30*DRIVERS!$C$34</f>
        <v>100179212.33163756</v>
      </c>
      <c r="W34" s="255">
        <f>W30*DRIVERS!$C$34</f>
        <v>102973322.82338773</v>
      </c>
      <c r="X34" s="255">
        <f>X30*DRIVERS!$C$34</f>
        <v>105797761.02727365</v>
      </c>
      <c r="Y34" s="255">
        <f>Y30*DRIVERS!$C$34</f>
        <v>108652526.94329534</v>
      </c>
      <c r="Z34" s="255">
        <f>Z30*DRIVERS!$C$34</f>
        <v>111537620.57145277</v>
      </c>
      <c r="AA34" s="255">
        <f>AA30*DRIVERS!$C$34</f>
        <v>114453041.91174597</v>
      </c>
      <c r="AB34" s="255">
        <f>AB30*DRIVERS!$C$34</f>
        <v>117398790.96417488</v>
      </c>
      <c r="AC34" s="255">
        <f>AC30*DRIVERS!$C$34</f>
        <v>120374867.72873957</v>
      </c>
      <c r="AD34" s="255">
        <f>AD30*DRIVERS!$C$34</f>
        <v>123381272.20544003</v>
      </c>
      <c r="AE34" s="255">
        <f>AE30*DRIVERS!$C$34</f>
        <v>126418004.39427619</v>
      </c>
      <c r="AF34" s="255">
        <f>AF30*DRIVERS!$C$34</f>
        <v>129485064.29524815</v>
      </c>
      <c r="AG34" s="203">
        <f>+SUM(C34:AF34)</f>
        <v>2637507709.5387964</v>
      </c>
      <c r="AH34" s="195"/>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6"/>
    </row>
    <row r="35" spans="1:182" ht="14.25" x14ac:dyDescent="0.25">
      <c r="A35" s="207" t="s">
        <v>922</v>
      </c>
      <c r="B35" s="207"/>
      <c r="C35" s="211"/>
      <c r="D35" s="211"/>
      <c r="E35" s="211"/>
      <c r="F35" s="211"/>
      <c r="G35" s="211"/>
      <c r="H35" s="211"/>
      <c r="I35" s="211">
        <f>+I21*DRIVERS!$C$37</f>
        <v>524263543.42700934</v>
      </c>
      <c r="J35" s="211">
        <f>+J21*DRIVERS!$C$37</f>
        <v>544815804.12922072</v>
      </c>
      <c r="K35" s="211">
        <f>+K21*DRIVERS!$C$37</f>
        <v>566173944.20805264</v>
      </c>
      <c r="L35" s="211">
        <f>+L21*DRIVERS!$C$37</f>
        <v>588369570.0122174</v>
      </c>
      <c r="M35" s="211">
        <f>+M21*DRIVERS!$C$37</f>
        <v>611435527.73202634</v>
      </c>
      <c r="N35" s="211">
        <f>+N21*DRIVERS!$C$37</f>
        <v>635405952.04456937</v>
      </c>
      <c r="O35" s="211">
        <f>+O21*DRIVERS!$C$37</f>
        <v>660316316.66782153</v>
      </c>
      <c r="P35" s="211">
        <f>+P21*DRIVERS!$C$37</f>
        <v>686203486.89860022</v>
      </c>
      <c r="Q35" s="211">
        <f>+Q21*DRIVERS!$C$37</f>
        <v>713105774.21223652</v>
      </c>
      <c r="R35" s="211">
        <f>+R21*DRIVERS!$C$37</f>
        <v>741062993.00487983</v>
      </c>
      <c r="S35" s="211">
        <f>+S21*DRIVERS!$C$38</f>
        <v>4620699117.3751888</v>
      </c>
      <c r="T35" s="211">
        <f>+T21*DRIVERS!$C$38</f>
        <v>4801856120.0652342</v>
      </c>
      <c r="U35" s="211">
        <f>+U21*DRIVERS!$C$38</f>
        <v>4990117084.0202808</v>
      </c>
      <c r="V35" s="211">
        <f>+V21*DRIVERS!$C$38</f>
        <v>5185760645.452754</v>
      </c>
      <c r="W35" s="211">
        <f>+W21*DRIVERS!$C$38</f>
        <v>5389076371.5761261</v>
      </c>
      <c r="X35" s="211">
        <f>+X21*DRIVERS!$C$38</f>
        <v>5600365189.510766</v>
      </c>
      <c r="Y35" s="211">
        <f>+Y21*DRIVERS!$C$38</f>
        <v>5819939832.0219193</v>
      </c>
      <c r="Z35" s="211">
        <f>+Z21*DRIVERS!$C$38</f>
        <v>6048125300.7504301</v>
      </c>
      <c r="AA35" s="211">
        <f>+AA21*DRIVERS!$C$38</f>
        <v>6285259347.6228561</v>
      </c>
      <c r="AB35" s="211">
        <f>+AB21*DRIVERS!$C$38</f>
        <v>6531692975.1545105</v>
      </c>
      <c r="AC35" s="211">
        <f>+AC21*DRIVERS!$C$38</f>
        <v>6787790956.3870039</v>
      </c>
      <c r="AD35" s="211">
        <f>+AD21*DRIVERS!$C$38</f>
        <v>7053932375.2309704</v>
      </c>
      <c r="AE35" s="211">
        <f>+AE21*DRIVERS!$C$38</f>
        <v>7330511188.0149269</v>
      </c>
      <c r="AF35" s="211">
        <f>+AF21*DRIVERS!$C$38</f>
        <v>7617936807.0726147</v>
      </c>
      <c r="AG35" s="208">
        <f>+SUM(C35:AF35)</f>
        <v>90334216222.592209</v>
      </c>
      <c r="AH35" s="195"/>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6"/>
    </row>
    <row r="36" spans="1:182" ht="14.25" x14ac:dyDescent="0.25">
      <c r="A36" s="254" t="s">
        <v>923</v>
      </c>
      <c r="B36" s="254"/>
      <c r="C36" s="258">
        <f>+C21*DRIVERS!$C$35</f>
        <v>624372417.30715263</v>
      </c>
      <c r="D36" s="258">
        <f>+D21*DRIVERS!$C$35</f>
        <v>648847868.26199055</v>
      </c>
      <c r="E36" s="258">
        <f>+E21*DRIVERS!$C$35</f>
        <v>674282984.33480155</v>
      </c>
      <c r="F36" s="258">
        <f>+F21*DRIVERS!$C$35</f>
        <v>700715401.5709492</v>
      </c>
      <c r="G36" s="258">
        <f>+G21*DRIVERS!$C$35</f>
        <v>728184232.32451606</v>
      </c>
      <c r="H36" s="258">
        <f>+H21*DRIVERS!$C$35</f>
        <v>756730123.17894566</v>
      </c>
      <c r="I36" s="258">
        <f>+I21*DRIVERS!$C$35</f>
        <v>786395315.14051402</v>
      </c>
      <c r="J36" s="258">
        <f>+J21*DRIVERS!$C$35</f>
        <v>817223706.19383097</v>
      </c>
      <c r="K36" s="258">
        <f>+K21*DRIVERS!$C$35</f>
        <v>849260916.31207895</v>
      </c>
      <c r="L36" s="258">
        <f>+L21*DRIVERS!$C$35</f>
        <v>882554355.01832604</v>
      </c>
      <c r="M36" s="258">
        <f>+M21*DRIVERS!$C$35</f>
        <v>917153291.59803939</v>
      </c>
      <c r="N36" s="258">
        <f>+N21*DRIVERS!$C$35</f>
        <v>953108928.066854</v>
      </c>
      <c r="O36" s="258">
        <f>+O21*DRIVERS!$C$35</f>
        <v>990474475.00173223</v>
      </c>
      <c r="P36" s="258">
        <f>+P21*DRIVERS!$C$35</f>
        <v>1029305230.3479002</v>
      </c>
      <c r="Q36" s="258">
        <f>+Q21*DRIVERS!$C$35</f>
        <v>1069658661.3183547</v>
      </c>
      <c r="R36" s="258">
        <f>+R21*DRIVERS!$C$35</f>
        <v>1111594489.5073197</v>
      </c>
      <c r="S36" s="258">
        <f>+S21*DRIVERS!$C$36</f>
        <v>1694256343.037569</v>
      </c>
      <c r="T36" s="258">
        <f>+T21*DRIVERS!$C$36</f>
        <v>1760680577.3572526</v>
      </c>
      <c r="U36" s="258">
        <f>+U21*DRIVERS!$C$36</f>
        <v>1829709597.474103</v>
      </c>
      <c r="V36" s="258">
        <f>+V21*DRIVERS!$C$36</f>
        <v>1901445569.9993432</v>
      </c>
      <c r="W36" s="258">
        <f>+W21*DRIVERS!$C$36</f>
        <v>1975994669.5779128</v>
      </c>
      <c r="X36" s="258">
        <f>+X21*DRIVERS!$C$36</f>
        <v>2053467236.1539476</v>
      </c>
      <c r="Y36" s="258">
        <f>+Y21*DRIVERS!$C$36</f>
        <v>2133977938.4080369</v>
      </c>
      <c r="Z36" s="258">
        <f>+Z21*DRIVERS!$C$36</f>
        <v>2217645943.6084909</v>
      </c>
      <c r="AA36" s="258">
        <f>+AA21*DRIVERS!$C$36</f>
        <v>2304595094.1283803</v>
      </c>
      <c r="AB36" s="258">
        <f>+AB21*DRIVERS!$C$36</f>
        <v>2394954090.889987</v>
      </c>
      <c r="AC36" s="258">
        <f>+AC21*DRIVERS!$C$36</f>
        <v>2488856684.0085678</v>
      </c>
      <c r="AD36" s="258">
        <f>+AD21*DRIVERS!$C$36</f>
        <v>2586441870.9180226</v>
      </c>
      <c r="AE36" s="258">
        <f>+AE21*DRIVERS!$C$36</f>
        <v>2687854102.2721395</v>
      </c>
      <c r="AF36" s="258">
        <f>+AF21*DRIVERS!$C$36</f>
        <v>2793243495.9266253</v>
      </c>
      <c r="AG36" s="203">
        <f>+SUM(C36:AF36)</f>
        <v>44362985609.243683</v>
      </c>
      <c r="AH36" s="195"/>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06"/>
    </row>
    <row r="37" spans="1:182" ht="14.25" x14ac:dyDescent="0.25">
      <c r="A37" s="207"/>
      <c r="B37" s="207"/>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08"/>
      <c r="AH37" s="195"/>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06"/>
    </row>
    <row r="38" spans="1:182" ht="13.5" x14ac:dyDescent="0.25">
      <c r="A38" s="251" t="s">
        <v>758</v>
      </c>
      <c r="B38" s="251"/>
      <c r="C38" s="259">
        <f>SUM(C25:C37)</f>
        <v>19474529754.432144</v>
      </c>
      <c r="D38" s="259">
        <f>SUM(D25:D37)</f>
        <v>21534142498.704815</v>
      </c>
      <c r="E38" s="259">
        <f t="shared" ref="E38:AE38" si="5">SUM(E25:E37)</f>
        <v>22198806477.217915</v>
      </c>
      <c r="F38" s="259">
        <f t="shared" si="5"/>
        <v>23255309279.607029</v>
      </c>
      <c r="G38" s="259">
        <f t="shared" si="5"/>
        <v>24822381947.346951</v>
      </c>
      <c r="H38" s="259">
        <f t="shared" si="5"/>
        <v>24945715250.471951</v>
      </c>
      <c r="I38" s="259">
        <f t="shared" si="5"/>
        <v>23364461804.646172</v>
      </c>
      <c r="J38" s="259">
        <f t="shared" si="5"/>
        <v>24087987626.215847</v>
      </c>
      <c r="K38" s="259">
        <f t="shared" si="5"/>
        <v>24818207477.27689</v>
      </c>
      <c r="L38" s="259">
        <f t="shared" si="5"/>
        <v>25555279389.572853</v>
      </c>
      <c r="M38" s="259">
        <f t="shared" si="5"/>
        <v>26299367594.055309</v>
      </c>
      <c r="N38" s="259">
        <f t="shared" si="5"/>
        <v>27050642764.109703</v>
      </c>
      <c r="O38" s="259">
        <f t="shared" si="5"/>
        <v>27809282268.325897</v>
      </c>
      <c r="P38" s="259">
        <f t="shared" si="5"/>
        <v>28575470433.188004</v>
      </c>
      <c r="Q38" s="259">
        <f t="shared" si="5"/>
        <v>29349398816.072659</v>
      </c>
      <c r="R38" s="259">
        <f t="shared" si="5"/>
        <v>76569581388.09346</v>
      </c>
      <c r="S38" s="259">
        <f t="shared" si="5"/>
        <v>33359893979.893753</v>
      </c>
      <c r="T38" s="259">
        <f t="shared" si="5"/>
        <v>35486188225.604286</v>
      </c>
      <c r="U38" s="259">
        <f t="shared" si="5"/>
        <v>36973198453.091728</v>
      </c>
      <c r="V38" s="259">
        <f t="shared" si="5"/>
        <v>37877241370.665848</v>
      </c>
      <c r="W38" s="259">
        <f t="shared" si="5"/>
        <v>37129305856.264038</v>
      </c>
      <c r="X38" s="259">
        <f t="shared" si="5"/>
        <v>34130469313.58083</v>
      </c>
      <c r="Y38" s="259">
        <f t="shared" si="5"/>
        <v>35145066129.09861</v>
      </c>
      <c r="Z38" s="259">
        <f t="shared" si="5"/>
        <v>36180852754.58239</v>
      </c>
      <c r="AA38" s="259">
        <f t="shared" si="5"/>
        <v>37238431514.301201</v>
      </c>
      <c r="AB38" s="259">
        <f t="shared" si="5"/>
        <v>38318428362.740692</v>
      </c>
      <c r="AC38" s="259">
        <f t="shared" si="5"/>
        <v>39421493811.825073</v>
      </c>
      <c r="AD38" s="259">
        <f t="shared" si="5"/>
        <v>40548303894.52829</v>
      </c>
      <c r="AE38" s="259">
        <f t="shared" si="5"/>
        <v>41699561166.302887</v>
      </c>
      <c r="AF38" s="259">
        <f>SUM(AF25:AF37)</f>
        <v>42875995745.810684</v>
      </c>
      <c r="AG38" s="296">
        <f>+SUM(C38:AF38)</f>
        <v>976094995347.62781</v>
      </c>
      <c r="AH38" s="195"/>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06"/>
    </row>
    <row r="39" spans="1:182" ht="14.25" x14ac:dyDescent="0.25">
      <c r="A39" s="207"/>
      <c r="B39" s="207"/>
      <c r="C39" s="211"/>
      <c r="D39" s="211"/>
      <c r="E39" s="212"/>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08"/>
      <c r="AH39" s="195"/>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row>
    <row r="40" spans="1:182" ht="14.25" x14ac:dyDescent="0.25">
      <c r="A40" s="251" t="s">
        <v>759</v>
      </c>
      <c r="B40" s="251"/>
      <c r="C40" s="255"/>
      <c r="D40" s="255"/>
      <c r="E40" s="256"/>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03"/>
      <c r="AH40" s="195"/>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row>
    <row r="41" spans="1:182" ht="14.25" x14ac:dyDescent="0.25">
      <c r="A41" s="225" t="s">
        <v>760</v>
      </c>
      <c r="B41" s="225"/>
      <c r="C41" s="211">
        <f>ROUND((((C38-C25)*4)/1000),0)</f>
        <v>42731304</v>
      </c>
      <c r="D41" s="211">
        <f t="shared" ref="D41:AF41" si="6">ROUND((((D38-D25)*4)/1000),0)</f>
        <v>56777468</v>
      </c>
      <c r="E41" s="211">
        <f t="shared" si="6"/>
        <v>62679858</v>
      </c>
      <c r="F41" s="211">
        <f t="shared" si="6"/>
        <v>67198751</v>
      </c>
      <c r="G41" s="211">
        <f t="shared" si="6"/>
        <v>70166579</v>
      </c>
      <c r="H41" s="211">
        <f t="shared" si="6"/>
        <v>68099327</v>
      </c>
      <c r="I41" s="211">
        <f t="shared" si="6"/>
        <v>60788840</v>
      </c>
      <c r="J41" s="211">
        <f t="shared" si="6"/>
        <v>62692594</v>
      </c>
      <c r="K41" s="211">
        <f t="shared" si="6"/>
        <v>64618247</v>
      </c>
      <c r="L41" s="211">
        <f t="shared" si="6"/>
        <v>66566433</v>
      </c>
      <c r="M41" s="211">
        <f t="shared" si="6"/>
        <v>68537806</v>
      </c>
      <c r="N41" s="211">
        <f t="shared" si="6"/>
        <v>70533052</v>
      </c>
      <c r="O41" s="211">
        <f t="shared" si="6"/>
        <v>72552878</v>
      </c>
      <c r="P41" s="211">
        <f t="shared" si="6"/>
        <v>74598022</v>
      </c>
      <c r="Q41" s="211">
        <f t="shared" si="6"/>
        <v>76669251</v>
      </c>
      <c r="R41" s="211">
        <f>ROUND((((R38-R25)*4)/1000),0)</f>
        <v>265196479</v>
      </c>
      <c r="S41" s="211">
        <f t="shared" si="6"/>
        <v>91194644</v>
      </c>
      <c r="T41" s="211">
        <f t="shared" si="6"/>
        <v>98525652</v>
      </c>
      <c r="U41" s="211">
        <f t="shared" si="6"/>
        <v>103288442</v>
      </c>
      <c r="V41" s="211">
        <f t="shared" si="6"/>
        <v>105708280</v>
      </c>
      <c r="W41" s="211">
        <f t="shared" si="6"/>
        <v>101509121</v>
      </c>
      <c r="X41" s="211">
        <f t="shared" si="6"/>
        <v>88295275</v>
      </c>
      <c r="Y41" s="211">
        <f t="shared" si="6"/>
        <v>91124079</v>
      </c>
      <c r="Z41" s="211">
        <f t="shared" si="6"/>
        <v>94026559</v>
      </c>
      <c r="AA41" s="211">
        <f t="shared" si="6"/>
        <v>97005126</v>
      </c>
      <c r="AB41" s="211">
        <f t="shared" si="6"/>
        <v>100062281</v>
      </c>
      <c r="AC41" s="211">
        <f t="shared" si="6"/>
        <v>103200628</v>
      </c>
      <c r="AD41" s="211">
        <f t="shared" si="6"/>
        <v>106422871</v>
      </c>
      <c r="AE41" s="211">
        <f t="shared" si="6"/>
        <v>109731819</v>
      </c>
      <c r="AF41" s="211">
        <f t="shared" si="6"/>
        <v>113130394</v>
      </c>
      <c r="AG41" s="208">
        <f>+SUM(C41:AF41)</f>
        <v>2653632060</v>
      </c>
      <c r="AH41" s="195"/>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row>
    <row r="42" spans="1:182" ht="14.25" x14ac:dyDescent="0.25">
      <c r="A42" s="251" t="s">
        <v>762</v>
      </c>
      <c r="B42" s="251"/>
      <c r="C42" s="259">
        <f>+SUM(C38:C41)</f>
        <v>19517261058.432144</v>
      </c>
      <c r="D42" s="259">
        <f t="shared" ref="D42:AF42" si="7">+SUM(D38:D41)</f>
        <v>21590919966.704815</v>
      </c>
      <c r="E42" s="259">
        <f t="shared" si="7"/>
        <v>22261486335.217915</v>
      </c>
      <c r="F42" s="259">
        <f t="shared" si="7"/>
        <v>23322508030.607029</v>
      </c>
      <c r="G42" s="259">
        <f t="shared" si="7"/>
        <v>24892548526.346951</v>
      </c>
      <c r="H42" s="259">
        <f t="shared" si="7"/>
        <v>25013814577.471951</v>
      </c>
      <c r="I42" s="259">
        <f t="shared" si="7"/>
        <v>23425250644.646172</v>
      </c>
      <c r="J42" s="259">
        <f t="shared" si="7"/>
        <v>24150680220.215847</v>
      </c>
      <c r="K42" s="259">
        <f t="shared" si="7"/>
        <v>24882825724.27689</v>
      </c>
      <c r="L42" s="259">
        <f t="shared" si="7"/>
        <v>25621845822.572853</v>
      </c>
      <c r="M42" s="259">
        <f t="shared" si="7"/>
        <v>26367905400.055309</v>
      </c>
      <c r="N42" s="259">
        <f t="shared" si="7"/>
        <v>27121175816.109703</v>
      </c>
      <c r="O42" s="259">
        <f t="shared" si="7"/>
        <v>27881835146.325897</v>
      </c>
      <c r="P42" s="259">
        <f t="shared" si="7"/>
        <v>28650068455.188004</v>
      </c>
      <c r="Q42" s="259">
        <f t="shared" si="7"/>
        <v>29426068067.072659</v>
      </c>
      <c r="R42" s="259">
        <f t="shared" si="7"/>
        <v>76834777867.09346</v>
      </c>
      <c r="S42" s="259">
        <f t="shared" si="7"/>
        <v>33451088623.893753</v>
      </c>
      <c r="T42" s="259">
        <f t="shared" si="7"/>
        <v>35584713877.604286</v>
      </c>
      <c r="U42" s="259">
        <f t="shared" si="7"/>
        <v>37076486895.091728</v>
      </c>
      <c r="V42" s="259">
        <f t="shared" si="7"/>
        <v>37982949650.665848</v>
      </c>
      <c r="W42" s="259">
        <f t="shared" si="7"/>
        <v>37230814977.264038</v>
      </c>
      <c r="X42" s="259">
        <f t="shared" si="7"/>
        <v>34218764588.58083</v>
      </c>
      <c r="Y42" s="259">
        <f t="shared" si="7"/>
        <v>35236190208.09861</v>
      </c>
      <c r="Z42" s="259">
        <f t="shared" si="7"/>
        <v>36274879313.58239</v>
      </c>
      <c r="AA42" s="259">
        <f t="shared" si="7"/>
        <v>37335436640.301201</v>
      </c>
      <c r="AB42" s="259">
        <f t="shared" si="7"/>
        <v>38418490643.740692</v>
      </c>
      <c r="AC42" s="259">
        <f t="shared" si="7"/>
        <v>39524694439.825073</v>
      </c>
      <c r="AD42" s="259">
        <f t="shared" si="7"/>
        <v>40654726765.52829</v>
      </c>
      <c r="AE42" s="259">
        <f t="shared" si="7"/>
        <v>41809292985.302887</v>
      </c>
      <c r="AF42" s="259">
        <f t="shared" si="7"/>
        <v>42989126139.810684</v>
      </c>
      <c r="AG42" s="203">
        <f>+SUM(C42:AF42)</f>
        <v>978748627407.62781</v>
      </c>
      <c r="AH42" s="195"/>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06"/>
    </row>
    <row r="43" spans="1:182" ht="14.25" x14ac:dyDescent="0.25">
      <c r="A43" s="199"/>
      <c r="B43" s="199"/>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195"/>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row>
    <row r="44" spans="1:182" ht="14.25" x14ac:dyDescent="0.25">
      <c r="A44" s="227" t="s">
        <v>993</v>
      </c>
      <c r="B44" s="260"/>
      <c r="C44" s="259">
        <f>+C21-C42</f>
        <v>1295152851.8062782</v>
      </c>
      <c r="D44" s="259">
        <f t="shared" ref="D44:AF44" si="8">+D21-D42</f>
        <v>37342308.694869995</v>
      </c>
      <c r="E44" s="259">
        <f t="shared" si="8"/>
        <v>214613142.60880661</v>
      </c>
      <c r="F44" s="259">
        <f t="shared" si="8"/>
        <v>34672021.757946014</v>
      </c>
      <c r="G44" s="259">
        <f t="shared" si="8"/>
        <v>-619740782.19641495</v>
      </c>
      <c r="H44" s="259">
        <f t="shared" si="8"/>
        <v>210522861.82624054</v>
      </c>
      <c r="I44" s="259">
        <f t="shared" si="8"/>
        <v>2787926526.7042961</v>
      </c>
      <c r="J44" s="259">
        <f t="shared" si="8"/>
        <v>3090109986.2451859</v>
      </c>
      <c r="K44" s="259">
        <f t="shared" si="8"/>
        <v>3425871486.1257439</v>
      </c>
      <c r="L44" s="259">
        <f t="shared" si="8"/>
        <v>3796632678.0380173</v>
      </c>
      <c r="M44" s="259">
        <f t="shared" si="8"/>
        <v>4203870986.5460052</v>
      </c>
      <c r="N44" s="259">
        <f t="shared" si="8"/>
        <v>4649121786.118763</v>
      </c>
      <c r="O44" s="259">
        <f t="shared" si="8"/>
        <v>5133980687.0651779</v>
      </c>
      <c r="P44" s="259">
        <f t="shared" si="8"/>
        <v>5660105889.7420044</v>
      </c>
      <c r="Q44" s="259">
        <f t="shared" si="8"/>
        <v>6229220643.5391655</v>
      </c>
      <c r="R44" s="259">
        <f t="shared" si="8"/>
        <v>-39781628216.849472</v>
      </c>
      <c r="S44" s="259">
        <f t="shared" si="8"/>
        <v>5054737354.2328186</v>
      </c>
      <c r="T44" s="259">
        <f t="shared" si="8"/>
        <v>4430753789.6060028</v>
      </c>
      <c r="U44" s="259">
        <f t="shared" si="8"/>
        <v>4507822138.410614</v>
      </c>
      <c r="V44" s="259">
        <f t="shared" si="8"/>
        <v>5231722394.7737732</v>
      </c>
      <c r="W44" s="259">
        <f t="shared" si="8"/>
        <v>7678154785.8703461</v>
      </c>
      <c r="X44" s="259">
        <f t="shared" si="8"/>
        <v>12450945324.008892</v>
      </c>
      <c r="Y44" s="259">
        <f t="shared" si="8"/>
        <v>13263308392.084053</v>
      </c>
      <c r="Z44" s="259">
        <f t="shared" si="8"/>
        <v>14126164859.33786</v>
      </c>
      <c r="AA44" s="259">
        <f t="shared" si="8"/>
        <v>15041724589.889267</v>
      </c>
      <c r="AB44" s="259">
        <f t="shared" si="8"/>
        <v>16012284149.213562</v>
      </c>
      <c r="AC44" s="259">
        <f t="shared" si="8"/>
        <v>17040230196.733292</v>
      </c>
      <c r="AD44" s="259">
        <f t="shared" si="8"/>
        <v>18128043028.063133</v>
      </c>
      <c r="AE44" s="259">
        <f t="shared" si="8"/>
        <v>19278300248.154839</v>
      </c>
      <c r="AF44" s="259">
        <f t="shared" si="8"/>
        <v>20493680585.794441</v>
      </c>
      <c r="AG44" s="203">
        <f>+SUM(C44:AF44)</f>
        <v>173105646693.9455</v>
      </c>
      <c r="AH44" s="195"/>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9"/>
    </row>
    <row r="45" spans="1:182" ht="14.25" x14ac:dyDescent="0.25">
      <c r="A45" s="230" t="s">
        <v>764</v>
      </c>
      <c r="B45" s="227"/>
      <c r="C45" s="226"/>
      <c r="D45" s="226">
        <f>ROUND((IF(C44&gt;0,C44*DATOS!$B$18)),0)</f>
        <v>5180611</v>
      </c>
      <c r="E45" s="226">
        <f>ROUND((IF(D44&gt;0,D44*DATOS!$B$18)),0)</f>
        <v>149369</v>
      </c>
      <c r="F45" s="226">
        <f>ROUND((IF(E44&gt;0,E44*DATOS!$B$18)),0)</f>
        <v>858453</v>
      </c>
      <c r="G45" s="226">
        <f>ROUND((IF(F44&gt;0,F44*DATOS!$B$18)),0)</f>
        <v>138688</v>
      </c>
      <c r="H45" s="226">
        <f>ROUND((IF(G44&gt;0,G44*DATOS!$B$18)),0)</f>
        <v>0</v>
      </c>
      <c r="I45" s="226">
        <f>ROUND((IF(H44&gt;0,H44*DATOS!$B$18)),0)</f>
        <v>842091</v>
      </c>
      <c r="J45" s="226">
        <f>ROUND((IF(I44&gt;0,I44*DATOS!$B$18)),0)</f>
        <v>11151706</v>
      </c>
      <c r="K45" s="226">
        <f>ROUND((IF(J44&gt;0,J44*DATOS!$B$18)),0)</f>
        <v>12360440</v>
      </c>
      <c r="L45" s="226">
        <f>ROUND((IF(K44&gt;0,K44*DATOS!$B$18)),0)</f>
        <v>13703486</v>
      </c>
      <c r="M45" s="226">
        <f>ROUND((IF(L44&gt;0,L44*DATOS!$B$18)),0)</f>
        <v>15186531</v>
      </c>
      <c r="N45" s="226">
        <f>ROUND((IF(M44&gt;0,M44*DATOS!$B$18)),0)</f>
        <v>16815484</v>
      </c>
      <c r="O45" s="226">
        <f>ROUND((IF(N44&gt;0,N44*DATOS!$B$18)),0)</f>
        <v>18596487</v>
      </c>
      <c r="P45" s="226">
        <f>ROUND((IF(O44&gt;0,O44*DATOS!$B$18)),0)</f>
        <v>20535923</v>
      </c>
      <c r="Q45" s="226">
        <f>ROUND((IF(P44&gt;0,P44*DATOS!$B$18)),0)</f>
        <v>22640424</v>
      </c>
      <c r="R45" s="226">
        <f>ROUND((IF(Q44&gt;0,Q44*DATOS!$B$18)),0)</f>
        <v>24916883</v>
      </c>
      <c r="S45" s="226">
        <f>ROUND((IF(R44&gt;0,R44*DATOS!$B$18)),0)</f>
        <v>0</v>
      </c>
      <c r="T45" s="226">
        <f>ROUND((IF(S44&gt;0,S44*DATOS!$B$18)),0)</f>
        <v>20218949</v>
      </c>
      <c r="U45" s="226">
        <f>ROUND((IF(T44&gt;0,T44*DATOS!$B$18)),0)</f>
        <v>17723015</v>
      </c>
      <c r="V45" s="226">
        <f>ROUND((IF(U44&gt;0,U44*DATOS!$B$18)),0)</f>
        <v>18031289</v>
      </c>
      <c r="W45" s="226">
        <f>ROUND((IF(V44&gt;0,V44*DATOS!$B$18)),0)</f>
        <v>20926890</v>
      </c>
      <c r="X45" s="226">
        <f>ROUND((IF(W44&gt;0,W44*DATOS!$B$18)),0)</f>
        <v>30712619</v>
      </c>
      <c r="Y45" s="226">
        <f>ROUND((IF(X44&gt;0,X44*DATOS!$B$18)),0)</f>
        <v>49803781</v>
      </c>
      <c r="Z45" s="226">
        <f>ROUND((IF(Y44&gt;0,Y44*DATOS!$B$18)),0)</f>
        <v>53053234</v>
      </c>
      <c r="AA45" s="226">
        <f>ROUND((IF(Z44&gt;0,Z44*DATOS!$B$18)),0)</f>
        <v>56504659</v>
      </c>
      <c r="AB45" s="226">
        <f>ROUND((IF(AA44&gt;0,AA44*DATOS!$B$18)),0)</f>
        <v>60166898</v>
      </c>
      <c r="AC45" s="226">
        <f>ROUND((IF(AB44&gt;0,AB44*DATOS!$B$18)),0)</f>
        <v>64049137</v>
      </c>
      <c r="AD45" s="226">
        <f>ROUND((IF(AC44&gt;0,AC44*DATOS!$B$18)),0)</f>
        <v>68160921</v>
      </c>
      <c r="AE45" s="226">
        <f>ROUND((IF(AD44&gt;0,AD44*DATOS!$B$18)),0)</f>
        <v>72512172</v>
      </c>
      <c r="AF45" s="226">
        <f>ROUND((IF(AE44&gt;0,AE44*DATOS!$B$18)),0)</f>
        <v>77113201</v>
      </c>
      <c r="AG45" s="208">
        <f>+SUM(C45:AF45)</f>
        <v>772053341</v>
      </c>
      <c r="AH45" s="195"/>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9"/>
    </row>
    <row r="46" spans="1:182" s="229" customFormat="1" ht="27" x14ac:dyDescent="0.25">
      <c r="A46" s="226" t="s">
        <v>996</v>
      </c>
      <c r="B46" s="259"/>
      <c r="C46" s="259">
        <f>+C45+C44</f>
        <v>1295152851.8062782</v>
      </c>
      <c r="D46" s="259">
        <f>+D45+D44+C46</f>
        <v>1337675771.5011482</v>
      </c>
      <c r="E46" s="259">
        <f>+E45+E44+D46</f>
        <v>1552438283.1099548</v>
      </c>
      <c r="F46" s="259">
        <f t="shared" ref="F46:AE46" si="9">+F45+F44+E46</f>
        <v>1587968757.8679008</v>
      </c>
      <c r="G46" s="259">
        <f t="shared" si="9"/>
        <v>968366663.6714859</v>
      </c>
      <c r="H46" s="259">
        <f t="shared" si="9"/>
        <v>1178889525.4977264</v>
      </c>
      <c r="I46" s="259">
        <f t="shared" si="9"/>
        <v>3967658143.2020226</v>
      </c>
      <c r="J46" s="259">
        <f t="shared" si="9"/>
        <v>7068919835.4472084</v>
      </c>
      <c r="K46" s="259">
        <f t="shared" si="9"/>
        <v>10507151761.572952</v>
      </c>
      <c r="L46" s="259">
        <f t="shared" si="9"/>
        <v>14317487925.61097</v>
      </c>
      <c r="M46" s="259">
        <f t="shared" si="9"/>
        <v>18536545443.156975</v>
      </c>
      <c r="N46" s="259">
        <f t="shared" si="9"/>
        <v>23202482713.275738</v>
      </c>
      <c r="O46" s="259">
        <f t="shared" si="9"/>
        <v>28355059887.340916</v>
      </c>
      <c r="P46" s="259">
        <f t="shared" si="9"/>
        <v>34035701700.08292</v>
      </c>
      <c r="Q46" s="259">
        <f t="shared" si="9"/>
        <v>40287562767.622086</v>
      </c>
      <c r="R46" s="259">
        <f t="shared" si="9"/>
        <v>530851433.77261353</v>
      </c>
      <c r="S46" s="259">
        <f t="shared" si="9"/>
        <v>5585588788.0054321</v>
      </c>
      <c r="T46" s="259">
        <f t="shared" si="9"/>
        <v>10036561526.611435</v>
      </c>
      <c r="U46" s="259">
        <f t="shared" si="9"/>
        <v>14562106680.022049</v>
      </c>
      <c r="V46" s="259">
        <f t="shared" si="9"/>
        <v>19811860363.795822</v>
      </c>
      <c r="W46" s="259">
        <f t="shared" si="9"/>
        <v>27510942039.666168</v>
      </c>
      <c r="X46" s="259">
        <f t="shared" si="9"/>
        <v>39992599982.675064</v>
      </c>
      <c r="Y46" s="259">
        <f t="shared" si="9"/>
        <v>53305712155.759117</v>
      </c>
      <c r="Z46" s="259">
        <f t="shared" si="9"/>
        <v>67484930249.096977</v>
      </c>
      <c r="AA46" s="259">
        <f t="shared" si="9"/>
        <v>82583159497.986237</v>
      </c>
      <c r="AB46" s="259">
        <f t="shared" si="9"/>
        <v>98655610545.199799</v>
      </c>
      <c r="AC46" s="259">
        <f t="shared" si="9"/>
        <v>115759889878.93309</v>
      </c>
      <c r="AD46" s="259">
        <f t="shared" si="9"/>
        <v>133956093827.99622</v>
      </c>
      <c r="AE46" s="259">
        <f t="shared" si="9"/>
        <v>153306906248.15106</v>
      </c>
      <c r="AF46" s="259">
        <f>+AF45+AF44+AE46</f>
        <v>173877700034.9455</v>
      </c>
      <c r="AG46" s="203">
        <f>+AF46</f>
        <v>173877700034.9455</v>
      </c>
      <c r="AH46" s="231"/>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row>
    <row r="47" spans="1:182" customFormat="1" ht="15" x14ac:dyDescent="0.25">
      <c r="A47" s="32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28"/>
      <c r="AG47" s="394"/>
      <c r="AH47" s="195"/>
    </row>
    <row r="48" spans="1:182" customFormat="1" ht="15" x14ac:dyDescent="0.25">
      <c r="A48" s="32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28"/>
      <c r="AG48" s="394"/>
      <c r="AH48" s="195"/>
    </row>
    <row r="49" spans="1:34" customFormat="1" ht="15" x14ac:dyDescent="0.25">
      <c r="A49" s="395"/>
      <c r="B49" s="396"/>
      <c r="C49" s="396"/>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28"/>
      <c r="AG49" s="394"/>
      <c r="AH49" s="195"/>
    </row>
    <row r="50" spans="1:34" customFormat="1" ht="15" x14ac:dyDescent="0.25">
      <c r="A50" s="395"/>
      <c r="B50" s="396"/>
      <c r="C50" s="396"/>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28"/>
      <c r="AG50" s="394"/>
      <c r="AH50" s="195"/>
    </row>
    <row r="51" spans="1:34" customFormat="1" ht="15" x14ac:dyDescent="0.25">
      <c r="A51" s="321"/>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28"/>
      <c r="AG51" s="394"/>
      <c r="AH51" s="195"/>
    </row>
    <row r="52" spans="1:34" customFormat="1" ht="15" x14ac:dyDescent="0.25">
      <c r="A52" s="395"/>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394"/>
      <c r="AH52" s="195"/>
    </row>
    <row r="53" spans="1:34" customFormat="1" ht="15" x14ac:dyDescent="0.25">
      <c r="A53" s="39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394"/>
      <c r="AH53" s="195"/>
    </row>
    <row r="54" spans="1:34" customFormat="1" ht="15" x14ac:dyDescent="0.25">
      <c r="A54" s="39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394"/>
      <c r="AH54" s="195"/>
    </row>
    <row r="55" spans="1:34" customFormat="1" ht="15" x14ac:dyDescent="0.25">
      <c r="A55" s="395"/>
      <c r="B55" s="396"/>
      <c r="C55" s="396"/>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28"/>
      <c r="AG55" s="394"/>
      <c r="AH55" s="195"/>
    </row>
    <row r="56" spans="1:34" customFormat="1" ht="15" x14ac:dyDescent="0.25">
      <c r="A56" s="39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28"/>
      <c r="AG56" s="394"/>
      <c r="AH56" s="195"/>
    </row>
    <row r="60" spans="1:34" s="265" customFormat="1" ht="14.25" x14ac:dyDescent="0.25">
      <c r="C60" s="266"/>
      <c r="D60" s="267"/>
      <c r="G60" s="268"/>
    </row>
    <row r="61" spans="1:34" s="265" customFormat="1" ht="14.25" x14ac:dyDescent="0.25">
      <c r="C61" s="266"/>
      <c r="D61" s="267"/>
      <c r="G61" s="268"/>
    </row>
    <row r="62" spans="1:34" s="265" customFormat="1" ht="14.25" x14ac:dyDescent="0.25">
      <c r="C62" s="266"/>
      <c r="D62" s="269"/>
      <c r="G62" s="268"/>
    </row>
    <row r="63" spans="1:34" s="265" customFormat="1" ht="14.25" x14ac:dyDescent="0.25">
      <c r="C63" s="266"/>
      <c r="D63" s="269"/>
      <c r="G63" s="268"/>
    </row>
    <row r="64" spans="1:34" s="265" customFormat="1" ht="14.25" x14ac:dyDescent="0.25">
      <c r="C64" s="266"/>
      <c r="D64" s="269"/>
      <c r="G64" s="268"/>
    </row>
    <row r="65" spans="3:7" s="265" customFormat="1" ht="14.25" x14ac:dyDescent="0.25">
      <c r="C65" s="266"/>
      <c r="D65" s="269"/>
      <c r="G65" s="268"/>
    </row>
    <row r="66" spans="3:7" s="265" customFormat="1" ht="14.25" x14ac:dyDescent="0.25">
      <c r="C66" s="266"/>
      <c r="D66" s="269"/>
      <c r="G66" s="270"/>
    </row>
    <row r="67" spans="3:7" s="265" customFormat="1" ht="14.25" x14ac:dyDescent="0.25">
      <c r="C67" s="266"/>
      <c r="D67" s="267"/>
      <c r="G67" s="270"/>
    </row>
    <row r="68" spans="3:7" s="265" customFormat="1" ht="14.25" x14ac:dyDescent="0.25">
      <c r="C68" s="266"/>
      <c r="D68" s="267"/>
      <c r="G68" s="270"/>
    </row>
    <row r="69" spans="3:7" s="265" customFormat="1" ht="14.25" x14ac:dyDescent="0.25">
      <c r="C69" s="266"/>
      <c r="D69" s="267"/>
      <c r="G69" s="270"/>
    </row>
    <row r="70" spans="3:7" s="265" customFormat="1" ht="14.25" x14ac:dyDescent="0.25">
      <c r="C70" s="266"/>
      <c r="D70" s="267"/>
      <c r="G70" s="270"/>
    </row>
    <row r="71" spans="3:7" s="265" customFormat="1" ht="14.25" x14ac:dyDescent="0.25">
      <c r="C71" s="266"/>
      <c r="D71" s="269"/>
      <c r="G71" s="270"/>
    </row>
    <row r="72" spans="3:7" s="265" customFormat="1" ht="14.25" x14ac:dyDescent="0.25">
      <c r="C72" s="266"/>
      <c r="D72" s="267"/>
      <c r="G72" s="270"/>
    </row>
    <row r="73" spans="3:7" s="265" customFormat="1" ht="14.25" x14ac:dyDescent="0.25">
      <c r="C73" s="266"/>
      <c r="D73" s="267"/>
      <c r="G73" s="270"/>
    </row>
    <row r="74" spans="3:7" s="265" customFormat="1" ht="14.25" x14ac:dyDescent="0.25">
      <c r="C74" s="266"/>
      <c r="D74" s="269"/>
      <c r="G74" s="270"/>
    </row>
    <row r="75" spans="3:7" s="265" customFormat="1" ht="14.25" x14ac:dyDescent="0.25">
      <c r="C75" s="266"/>
      <c r="D75" s="267"/>
      <c r="G75" s="270"/>
    </row>
    <row r="76" spans="3:7" s="265" customFormat="1" ht="14.25" x14ac:dyDescent="0.25">
      <c r="C76" s="266"/>
      <c r="D76" s="267"/>
      <c r="G76" s="270"/>
    </row>
    <row r="77" spans="3:7" s="265" customFormat="1" ht="14.25" x14ac:dyDescent="0.25">
      <c r="C77" s="266"/>
      <c r="D77" s="269"/>
      <c r="G77" s="270"/>
    </row>
    <row r="78" spans="3:7" s="265" customFormat="1" ht="14.25" x14ac:dyDescent="0.25">
      <c r="C78" s="266"/>
      <c r="D78" s="269"/>
      <c r="G78" s="270"/>
    </row>
    <row r="79" spans="3:7" s="265" customFormat="1" ht="14.25" x14ac:dyDescent="0.25">
      <c r="C79" s="266"/>
      <c r="D79" s="269"/>
      <c r="G79" s="270"/>
    </row>
    <row r="80" spans="3:7" s="265" customFormat="1" ht="14.25" x14ac:dyDescent="0.25">
      <c r="C80" s="266"/>
      <c r="D80" s="269"/>
      <c r="G80" s="270"/>
    </row>
    <row r="81" spans="3:7" s="265" customFormat="1" ht="14.25" x14ac:dyDescent="0.25">
      <c r="C81" s="266"/>
      <c r="D81" s="267"/>
      <c r="G81" s="270"/>
    </row>
    <row r="82" spans="3:7" s="265" customFormat="1" ht="14.25" x14ac:dyDescent="0.25">
      <c r="C82" s="266"/>
      <c r="D82" s="269"/>
      <c r="G82" s="270"/>
    </row>
    <row r="83" spans="3:7" s="265" customFormat="1" ht="14.25" x14ac:dyDescent="0.25">
      <c r="C83" s="266"/>
      <c r="D83" s="269"/>
      <c r="G83" s="270"/>
    </row>
    <row r="84" spans="3:7" s="265" customFormat="1" ht="14.25" x14ac:dyDescent="0.25">
      <c r="C84" s="266"/>
      <c r="D84" s="269"/>
      <c r="G84" s="270"/>
    </row>
    <row r="85" spans="3:7" s="265" customFormat="1" ht="14.25" x14ac:dyDescent="0.25">
      <c r="C85" s="266"/>
      <c r="D85" s="269"/>
      <c r="G85" s="270"/>
    </row>
    <row r="86" spans="3:7" s="265" customFormat="1" ht="14.25" x14ac:dyDescent="0.25">
      <c r="C86" s="266"/>
      <c r="D86" s="269"/>
      <c r="G86" s="270"/>
    </row>
    <row r="87" spans="3:7" s="265" customFormat="1" ht="14.25" x14ac:dyDescent="0.25">
      <c r="C87" s="266"/>
      <c r="D87" s="269"/>
      <c r="G87" s="270"/>
    </row>
    <row r="88" spans="3:7" s="265" customFormat="1" ht="14.25" x14ac:dyDescent="0.25">
      <c r="C88" s="266"/>
      <c r="D88" s="269"/>
      <c r="G88" s="270"/>
    </row>
    <row r="89" spans="3:7" s="265" customFormat="1" ht="14.25" x14ac:dyDescent="0.25">
      <c r="C89" s="266"/>
      <c r="D89" s="269"/>
      <c r="G89" s="270"/>
    </row>
    <row r="90" spans="3:7" s="265" customFormat="1" ht="14.25" x14ac:dyDescent="0.25">
      <c r="C90" s="266"/>
      <c r="D90" s="269"/>
      <c r="G90" s="270"/>
    </row>
    <row r="91" spans="3:7" s="265" customFormat="1" ht="14.25" x14ac:dyDescent="0.25">
      <c r="C91" s="266"/>
      <c r="D91" s="269"/>
      <c r="G91" s="270"/>
    </row>
    <row r="92" spans="3:7" s="265" customFormat="1" ht="14.25" x14ac:dyDescent="0.25">
      <c r="C92" s="266"/>
      <c r="D92" s="269"/>
      <c r="G92" s="270"/>
    </row>
    <row r="93" spans="3:7" s="265" customFormat="1" ht="14.25" x14ac:dyDescent="0.25">
      <c r="C93" s="266"/>
      <c r="D93" s="269"/>
      <c r="G93" s="270"/>
    </row>
    <row r="94" spans="3:7" s="265" customFormat="1" ht="14.25" x14ac:dyDescent="0.25">
      <c r="C94" s="266"/>
      <c r="D94" s="269"/>
      <c r="G94" s="270"/>
    </row>
    <row r="95" spans="3:7" s="265" customFormat="1" ht="14.25" x14ac:dyDescent="0.25">
      <c r="C95" s="266"/>
      <c r="D95" s="269"/>
      <c r="G95" s="270"/>
    </row>
    <row r="96" spans="3:7" s="265" customFormat="1" ht="14.25" x14ac:dyDescent="0.25">
      <c r="C96" s="266"/>
      <c r="D96" s="267"/>
      <c r="G96" s="270"/>
    </row>
    <row r="97" spans="3:7" s="265" customFormat="1" ht="14.25" x14ac:dyDescent="0.25">
      <c r="C97" s="266"/>
      <c r="D97" s="267"/>
      <c r="G97" s="270"/>
    </row>
    <row r="98" spans="3:7" s="265" customFormat="1" ht="14.25" x14ac:dyDescent="0.25">
      <c r="C98" s="266"/>
      <c r="D98" s="269"/>
      <c r="G98" s="270"/>
    </row>
    <row r="99" spans="3:7" s="265" customFormat="1" ht="14.25" x14ac:dyDescent="0.25">
      <c r="C99" s="266"/>
      <c r="D99" s="269"/>
      <c r="G99" s="270"/>
    </row>
    <row r="100" spans="3:7" s="265" customFormat="1" ht="14.25" x14ac:dyDescent="0.25">
      <c r="C100" s="266"/>
      <c r="D100" s="267"/>
    </row>
    <row r="101" spans="3:7" s="265" customFormat="1" ht="14.25" x14ac:dyDescent="0.25">
      <c r="C101" s="266"/>
      <c r="D101" s="267"/>
    </row>
    <row r="102" spans="3:7" s="265" customFormat="1" ht="14.25" x14ac:dyDescent="0.25">
      <c r="C102" s="266"/>
      <c r="D102" s="267"/>
    </row>
    <row r="103" spans="3:7" s="265" customFormat="1" ht="14.25" x14ac:dyDescent="0.25">
      <c r="C103" s="266"/>
      <c r="D103" s="269"/>
    </row>
    <row r="104" spans="3:7" s="265" customFormat="1" ht="14.25" x14ac:dyDescent="0.25">
      <c r="C104" s="266"/>
      <c r="D104" s="269"/>
    </row>
    <row r="105" spans="3:7" s="265" customFormat="1" ht="14.25" x14ac:dyDescent="0.25">
      <c r="C105" s="266"/>
      <c r="D105" s="269"/>
    </row>
    <row r="106" spans="3:7" s="265" customFormat="1" ht="14.25" x14ac:dyDescent="0.25">
      <c r="C106" s="266"/>
      <c r="D106" s="269"/>
    </row>
    <row r="107" spans="3:7" s="265" customFormat="1" ht="14.25" x14ac:dyDescent="0.25">
      <c r="C107" s="266"/>
      <c r="D107" s="269"/>
    </row>
    <row r="108" spans="3:7" s="265" customFormat="1" ht="14.25" x14ac:dyDescent="0.25">
      <c r="C108" s="266"/>
      <c r="D108" s="267"/>
    </row>
    <row r="109" spans="3:7" s="265" customFormat="1" ht="14.25" x14ac:dyDescent="0.25">
      <c r="C109" s="266"/>
      <c r="D109" s="269"/>
    </row>
    <row r="110" spans="3:7" s="265" customFormat="1" ht="14.25" x14ac:dyDescent="0.25">
      <c r="C110" s="266"/>
      <c r="D110" s="269"/>
    </row>
    <row r="111" spans="3:7" s="265" customFormat="1" ht="14.25" x14ac:dyDescent="0.25">
      <c r="C111" s="266"/>
      <c r="D111" s="267"/>
    </row>
    <row r="112" spans="3:7" s="265" customFormat="1" ht="14.25" x14ac:dyDescent="0.25">
      <c r="C112" s="266"/>
      <c r="D112" s="267"/>
    </row>
    <row r="113" spans="3:4" s="265" customFormat="1" ht="14.25" x14ac:dyDescent="0.25">
      <c r="C113" s="266"/>
      <c r="D113" s="269"/>
    </row>
    <row r="114" spans="3:4" s="265" customFormat="1" ht="14.25" x14ac:dyDescent="0.25">
      <c r="C114" s="266"/>
      <c r="D114" s="269"/>
    </row>
    <row r="115" spans="3:4" s="265" customFormat="1" ht="14.25" x14ac:dyDescent="0.25">
      <c r="C115" s="266"/>
      <c r="D115" s="269"/>
    </row>
    <row r="116" spans="3:4" s="265" customFormat="1" ht="14.25" x14ac:dyDescent="0.25">
      <c r="C116" s="266"/>
      <c r="D116" s="269"/>
    </row>
    <row r="117" spans="3:4" s="265" customFormat="1" ht="14.25" x14ac:dyDescent="0.25">
      <c r="C117" s="266"/>
      <c r="D117" s="267"/>
    </row>
    <row r="118" spans="3:4" s="265" customFormat="1" ht="14.25" x14ac:dyDescent="0.25">
      <c r="C118" s="266"/>
      <c r="D118" s="269"/>
    </row>
    <row r="119" spans="3:4" s="265" customFormat="1" ht="14.25" x14ac:dyDescent="0.25">
      <c r="C119" s="266"/>
      <c r="D119" s="267"/>
    </row>
    <row r="120" spans="3:4" s="265" customFormat="1" ht="14.25" x14ac:dyDescent="0.25">
      <c r="C120" s="266"/>
      <c r="D120" s="269"/>
    </row>
    <row r="121" spans="3:4" s="265" customFormat="1" ht="14.25" x14ac:dyDescent="0.25">
      <c r="C121" s="266"/>
      <c r="D121" s="267"/>
    </row>
    <row r="122" spans="3:4" s="265" customFormat="1" ht="14.25" x14ac:dyDescent="0.25">
      <c r="C122" s="266"/>
      <c r="D122" s="269"/>
    </row>
    <row r="123" spans="3:4" s="265" customFormat="1" ht="14.25" x14ac:dyDescent="0.25">
      <c r="C123" s="266"/>
      <c r="D123" s="267"/>
    </row>
    <row r="124" spans="3:4" s="265" customFormat="1" ht="14.25" x14ac:dyDescent="0.25">
      <c r="C124" s="266"/>
      <c r="D124" s="269"/>
    </row>
    <row r="125" spans="3:4" s="265" customFormat="1" ht="14.25" x14ac:dyDescent="0.25">
      <c r="C125" s="266"/>
      <c r="D125" s="269"/>
    </row>
    <row r="126" spans="3:4" s="265" customFormat="1" ht="14.25" x14ac:dyDescent="0.25">
      <c r="C126" s="266"/>
      <c r="D126" s="269"/>
    </row>
    <row r="127" spans="3:4" s="265" customFormat="1" ht="14.25" x14ac:dyDescent="0.25">
      <c r="C127" s="266"/>
      <c r="D127" s="269"/>
    </row>
    <row r="128" spans="3:4" s="265" customFormat="1" ht="14.25" x14ac:dyDescent="0.25">
      <c r="C128" s="266"/>
      <c r="D128" s="269"/>
    </row>
    <row r="129" spans="3:4" s="265" customFormat="1" ht="14.25" x14ac:dyDescent="0.25">
      <c r="C129" s="266"/>
      <c r="D129" s="269"/>
    </row>
    <row r="130" spans="3:4" s="265" customFormat="1" ht="14.25" x14ac:dyDescent="0.25">
      <c r="C130" s="266"/>
      <c r="D130" s="269"/>
    </row>
    <row r="131" spans="3:4" s="265" customFormat="1" ht="14.25" x14ac:dyDescent="0.25">
      <c r="C131" s="266"/>
      <c r="D131" s="269"/>
    </row>
    <row r="132" spans="3:4" s="265" customFormat="1" ht="14.25" x14ac:dyDescent="0.25">
      <c r="C132" s="266"/>
      <c r="D132" s="269"/>
    </row>
    <row r="133" spans="3:4" s="265" customFormat="1" ht="14.25" x14ac:dyDescent="0.25">
      <c r="C133" s="266"/>
      <c r="D133" s="269"/>
    </row>
    <row r="134" spans="3:4" s="265" customFormat="1" ht="14.25" x14ac:dyDescent="0.25">
      <c r="C134" s="266"/>
      <c r="D134" s="269"/>
    </row>
    <row r="135" spans="3:4" s="265" customFormat="1" ht="14.25" x14ac:dyDescent="0.25">
      <c r="C135" s="266"/>
      <c r="D135" s="269"/>
    </row>
    <row r="136" spans="3:4" s="265" customFormat="1" ht="14.25" x14ac:dyDescent="0.25">
      <c r="C136" s="266"/>
      <c r="D136" s="269"/>
    </row>
    <row r="137" spans="3:4" s="265" customFormat="1" ht="14.25" x14ac:dyDescent="0.25">
      <c r="C137" s="266"/>
      <c r="D137" s="269"/>
    </row>
    <row r="138" spans="3:4" s="265" customFormat="1" ht="14.25" x14ac:dyDescent="0.25">
      <c r="C138" s="266"/>
      <c r="D138" s="269"/>
    </row>
    <row r="139" spans="3:4" s="265" customFormat="1" ht="14.25" x14ac:dyDescent="0.25">
      <c r="C139" s="266"/>
      <c r="D139" s="269"/>
    </row>
    <row r="140" spans="3:4" s="265" customFormat="1" ht="14.25" x14ac:dyDescent="0.25">
      <c r="C140" s="266"/>
      <c r="D140" s="269"/>
    </row>
    <row r="141" spans="3:4" s="265" customFormat="1" ht="14.25" x14ac:dyDescent="0.25">
      <c r="C141" s="266"/>
      <c r="D141" s="269"/>
    </row>
    <row r="142" spans="3:4" s="265" customFormat="1" ht="14.25" x14ac:dyDescent="0.25">
      <c r="C142" s="266"/>
      <c r="D142" s="269"/>
    </row>
    <row r="143" spans="3:4" s="265" customFormat="1" ht="14.25" x14ac:dyDescent="0.25">
      <c r="C143" s="266"/>
      <c r="D143" s="269"/>
    </row>
    <row r="144" spans="3:4" s="265" customFormat="1" ht="14.25" x14ac:dyDescent="0.25">
      <c r="C144" s="266"/>
      <c r="D144" s="269"/>
    </row>
    <row r="145" spans="3:4" s="265" customFormat="1" ht="14.25" x14ac:dyDescent="0.25">
      <c r="C145" s="266"/>
      <c r="D145" s="269"/>
    </row>
    <row r="146" spans="3:4" s="265" customFormat="1" ht="14.25" x14ac:dyDescent="0.25">
      <c r="C146" s="266"/>
      <c r="D146" s="267"/>
    </row>
    <row r="147" spans="3:4" s="265" customFormat="1" ht="14.25" x14ac:dyDescent="0.25">
      <c r="C147" s="266"/>
      <c r="D147" s="267"/>
    </row>
    <row r="148" spans="3:4" s="265" customFormat="1" ht="14.25" x14ac:dyDescent="0.25">
      <c r="C148" s="266"/>
      <c r="D148" s="267"/>
    </row>
    <row r="149" spans="3:4" s="265" customFormat="1" ht="14.25" x14ac:dyDescent="0.25">
      <c r="C149" s="266"/>
      <c r="D149" s="267"/>
    </row>
    <row r="150" spans="3:4" s="265" customFormat="1" ht="14.25" x14ac:dyDescent="0.25">
      <c r="C150" s="266"/>
      <c r="D150" s="267"/>
    </row>
    <row r="151" spans="3:4" s="265" customFormat="1" ht="14.25" x14ac:dyDescent="0.25">
      <c r="C151" s="266"/>
      <c r="D151" s="267"/>
    </row>
    <row r="152" spans="3:4" s="265" customFormat="1" ht="14.25" x14ac:dyDescent="0.25">
      <c r="C152" s="266"/>
      <c r="D152" s="269"/>
    </row>
    <row r="153" spans="3:4" s="265" customFormat="1" ht="14.25" x14ac:dyDescent="0.25">
      <c r="C153" s="266"/>
      <c r="D153" s="267"/>
    </row>
    <row r="154" spans="3:4" s="265" customFormat="1" ht="14.25" x14ac:dyDescent="0.25">
      <c r="C154" s="266"/>
      <c r="D154" s="267"/>
    </row>
    <row r="155" spans="3:4" s="265" customFormat="1" ht="14.25" x14ac:dyDescent="0.25">
      <c r="C155" s="266"/>
      <c r="D155" s="269"/>
    </row>
    <row r="156" spans="3:4" s="265" customFormat="1" ht="14.25" x14ac:dyDescent="0.25">
      <c r="C156" s="266"/>
      <c r="D156" s="269"/>
    </row>
    <row r="157" spans="3:4" s="265" customFormat="1" ht="14.25" x14ac:dyDescent="0.25">
      <c r="C157" s="266"/>
      <c r="D157" s="267"/>
    </row>
    <row r="158" spans="3:4" s="265" customFormat="1" ht="14.25" x14ac:dyDescent="0.25">
      <c r="C158" s="266"/>
      <c r="D158" s="269"/>
    </row>
    <row r="159" spans="3:4" s="265" customFormat="1" ht="14.25" x14ac:dyDescent="0.25">
      <c r="C159" s="266"/>
      <c r="D159" s="267"/>
    </row>
    <row r="160" spans="3:4" s="265" customFormat="1" ht="14.25" x14ac:dyDescent="0.25">
      <c r="C160" s="266"/>
      <c r="D160" s="267"/>
    </row>
    <row r="161" spans="3:4" s="265" customFormat="1" ht="14.25" x14ac:dyDescent="0.25">
      <c r="C161" s="266"/>
      <c r="D161" s="267"/>
    </row>
    <row r="162" spans="3:4" s="265" customFormat="1" ht="14.25" x14ac:dyDescent="0.25">
      <c r="C162" s="266"/>
      <c r="D162" s="269"/>
    </row>
    <row r="163" spans="3:4" s="265" customFormat="1" ht="14.25" x14ac:dyDescent="0.25">
      <c r="C163" s="266"/>
      <c r="D163" s="269"/>
    </row>
    <row r="164" spans="3:4" s="265" customFormat="1" ht="14.25" x14ac:dyDescent="0.25">
      <c r="C164" s="266"/>
      <c r="D164" s="269"/>
    </row>
    <row r="165" spans="3:4" s="265" customFormat="1" ht="14.25" x14ac:dyDescent="0.25">
      <c r="C165" s="266"/>
      <c r="D165" s="269"/>
    </row>
    <row r="166" spans="3:4" s="265" customFormat="1" ht="14.25" x14ac:dyDescent="0.25">
      <c r="C166" s="266"/>
      <c r="D166" s="269"/>
    </row>
    <row r="167" spans="3:4" s="265" customFormat="1" ht="14.25" x14ac:dyDescent="0.25">
      <c r="C167" s="266"/>
      <c r="D167" s="269"/>
    </row>
    <row r="168" spans="3:4" s="265" customFormat="1" ht="14.25" x14ac:dyDescent="0.25">
      <c r="C168" s="266"/>
      <c r="D168" s="267"/>
    </row>
    <row r="169" spans="3:4" s="265" customFormat="1" ht="14.25" x14ac:dyDescent="0.25">
      <c r="C169" s="266"/>
      <c r="D169" s="269"/>
    </row>
    <row r="170" spans="3:4" s="265" customFormat="1" ht="14.25" x14ac:dyDescent="0.25">
      <c r="C170" s="266"/>
      <c r="D170" s="269"/>
    </row>
    <row r="171" spans="3:4" s="265" customFormat="1" ht="14.25" x14ac:dyDescent="0.25">
      <c r="C171" s="266"/>
      <c r="D171" s="267"/>
    </row>
    <row r="172" spans="3:4" s="265" customFormat="1" ht="14.25" x14ac:dyDescent="0.25">
      <c r="C172" s="266"/>
      <c r="D172" s="269"/>
    </row>
    <row r="173" spans="3:4" s="265" customFormat="1" ht="14.25" x14ac:dyDescent="0.25">
      <c r="C173" s="266"/>
      <c r="D173" s="269"/>
    </row>
    <row r="174" spans="3:4" s="265" customFormat="1" ht="14.25" x14ac:dyDescent="0.25">
      <c r="C174" s="266"/>
      <c r="D174" s="267"/>
    </row>
    <row r="175" spans="3:4" s="265" customFormat="1" ht="14.25" x14ac:dyDescent="0.25">
      <c r="C175" s="266"/>
      <c r="D175" s="269"/>
    </row>
    <row r="176" spans="3:4" s="265" customFormat="1" ht="14.25" x14ac:dyDescent="0.25">
      <c r="C176" s="266"/>
      <c r="D176" s="269"/>
    </row>
    <row r="177" spans="3:4" s="265" customFormat="1" ht="14.25" x14ac:dyDescent="0.25">
      <c r="C177" s="266"/>
      <c r="D177" s="269"/>
    </row>
    <row r="178" spans="3:4" s="265" customFormat="1" ht="14.25" x14ac:dyDescent="0.25">
      <c r="C178" s="266"/>
      <c r="D178" s="269"/>
    </row>
    <row r="179" spans="3:4" s="265" customFormat="1" ht="14.25" x14ac:dyDescent="0.25">
      <c r="C179" s="266"/>
      <c r="D179" s="269"/>
    </row>
    <row r="180" spans="3:4" s="265" customFormat="1" ht="14.25" x14ac:dyDescent="0.25">
      <c r="C180" s="266"/>
      <c r="D180" s="269"/>
    </row>
    <row r="181" spans="3:4" s="265" customFormat="1" ht="14.25" x14ac:dyDescent="0.25">
      <c r="C181" s="266"/>
      <c r="D181" s="267"/>
    </row>
    <row r="182" spans="3:4" s="265" customFormat="1" ht="14.25" x14ac:dyDescent="0.25">
      <c r="C182" s="266"/>
      <c r="D182" s="269"/>
    </row>
    <row r="183" spans="3:4" s="265" customFormat="1" ht="14.25" x14ac:dyDescent="0.25">
      <c r="C183" s="266"/>
      <c r="D183" s="269"/>
    </row>
    <row r="184" spans="3:4" s="265" customFormat="1" ht="14.25" x14ac:dyDescent="0.25">
      <c r="C184" s="266"/>
      <c r="D184" s="269"/>
    </row>
    <row r="185" spans="3:4" s="265" customFormat="1" ht="14.25" x14ac:dyDescent="0.25">
      <c r="C185" s="266"/>
      <c r="D185" s="267"/>
    </row>
    <row r="186" spans="3:4" s="265" customFormat="1" ht="14.25" x14ac:dyDescent="0.25">
      <c r="C186" s="266"/>
      <c r="D186" s="269"/>
    </row>
    <row r="187" spans="3:4" s="265" customFormat="1" ht="14.25" x14ac:dyDescent="0.25">
      <c r="C187" s="266"/>
      <c r="D187" s="269"/>
    </row>
    <row r="188" spans="3:4" s="265" customFormat="1" ht="14.25" x14ac:dyDescent="0.25">
      <c r="C188" s="266"/>
      <c r="D188" s="269"/>
    </row>
    <row r="189" spans="3:4" s="265" customFormat="1" ht="14.25" x14ac:dyDescent="0.25">
      <c r="C189" s="266"/>
      <c r="D189" s="269"/>
    </row>
    <row r="190" spans="3:4" s="265" customFormat="1" ht="14.25" x14ac:dyDescent="0.25">
      <c r="C190" s="266"/>
      <c r="D190" s="267"/>
    </row>
    <row r="191" spans="3:4" s="265" customFormat="1" ht="14.25" x14ac:dyDescent="0.25">
      <c r="C191" s="266"/>
      <c r="D191" s="269"/>
    </row>
    <row r="192" spans="3:4" s="265" customFormat="1" ht="14.25" x14ac:dyDescent="0.25">
      <c r="C192" s="266"/>
      <c r="D192" s="269"/>
    </row>
    <row r="193" spans="3:4" s="265" customFormat="1" ht="14.25" x14ac:dyDescent="0.25">
      <c r="C193" s="266"/>
      <c r="D193" s="269"/>
    </row>
    <row r="194" spans="3:4" s="265" customFormat="1" ht="14.25" x14ac:dyDescent="0.25">
      <c r="C194" s="266"/>
      <c r="D194" s="269"/>
    </row>
    <row r="195" spans="3:4" s="265" customFormat="1" ht="14.25" x14ac:dyDescent="0.25">
      <c r="C195" s="266"/>
      <c r="D195" s="269"/>
    </row>
    <row r="196" spans="3:4" s="265" customFormat="1" ht="14.25" x14ac:dyDescent="0.25">
      <c r="C196" s="266"/>
      <c r="D196" s="267"/>
    </row>
    <row r="197" spans="3:4" s="265" customFormat="1" ht="14.25" x14ac:dyDescent="0.25">
      <c r="C197" s="266"/>
      <c r="D197" s="269"/>
    </row>
    <row r="198" spans="3:4" s="265" customFormat="1" ht="14.25" x14ac:dyDescent="0.25">
      <c r="C198" s="266"/>
      <c r="D198" s="269"/>
    </row>
    <row r="199" spans="3:4" s="265" customFormat="1" ht="14.25" x14ac:dyDescent="0.25">
      <c r="C199" s="266"/>
      <c r="D199" s="269"/>
    </row>
    <row r="200" spans="3:4" s="265" customFormat="1" ht="14.25" x14ac:dyDescent="0.25">
      <c r="C200" s="266"/>
      <c r="D200" s="269"/>
    </row>
    <row r="201" spans="3:4" s="265" customFormat="1" ht="14.25" x14ac:dyDescent="0.25">
      <c r="C201" s="266"/>
      <c r="D201" s="267"/>
    </row>
    <row r="202" spans="3:4" s="265" customFormat="1" ht="14.25" x14ac:dyDescent="0.25">
      <c r="C202" s="266"/>
      <c r="D202" s="269"/>
    </row>
    <row r="203" spans="3:4" s="265" customFormat="1" ht="14.25" x14ac:dyDescent="0.25">
      <c r="C203" s="266"/>
      <c r="D203" s="269"/>
    </row>
    <row r="204" spans="3:4" s="265" customFormat="1" ht="14.25" x14ac:dyDescent="0.25">
      <c r="C204" s="266"/>
      <c r="D204" s="269"/>
    </row>
    <row r="205" spans="3:4" s="265" customFormat="1" ht="14.25" x14ac:dyDescent="0.25">
      <c r="C205" s="266"/>
      <c r="D205" s="269"/>
    </row>
    <row r="206" spans="3:4" s="265" customFormat="1" ht="14.25" x14ac:dyDescent="0.25">
      <c r="C206" s="266"/>
      <c r="D206" s="269"/>
    </row>
    <row r="207" spans="3:4" s="265" customFormat="1" ht="14.25" x14ac:dyDescent="0.25">
      <c r="C207" s="266"/>
      <c r="D207" s="267"/>
    </row>
    <row r="208" spans="3:4" s="265" customFormat="1" ht="14.25" x14ac:dyDescent="0.25">
      <c r="C208" s="266"/>
      <c r="D208" s="269"/>
    </row>
    <row r="209" spans="3:4" s="265" customFormat="1" ht="14.25" x14ac:dyDescent="0.25">
      <c r="C209" s="266"/>
      <c r="D209" s="269"/>
    </row>
    <row r="210" spans="3:4" s="265" customFormat="1" ht="14.25" x14ac:dyDescent="0.25">
      <c r="C210" s="266"/>
      <c r="D210" s="269"/>
    </row>
    <row r="211" spans="3:4" s="265" customFormat="1" ht="14.25" x14ac:dyDescent="0.25">
      <c r="C211" s="266"/>
      <c r="D211" s="269"/>
    </row>
    <row r="212" spans="3:4" s="265" customFormat="1" ht="14.25" x14ac:dyDescent="0.25">
      <c r="C212" s="266"/>
      <c r="D212" s="269"/>
    </row>
    <row r="213" spans="3:4" s="265" customFormat="1" ht="14.25" x14ac:dyDescent="0.25">
      <c r="C213" s="266"/>
      <c r="D213" s="269"/>
    </row>
    <row r="214" spans="3:4" s="265" customFormat="1" ht="14.25" x14ac:dyDescent="0.25">
      <c r="C214" s="266"/>
      <c r="D214" s="269"/>
    </row>
    <row r="215" spans="3:4" s="265" customFormat="1" ht="14.25" x14ac:dyDescent="0.25">
      <c r="C215" s="266"/>
      <c r="D215" s="267"/>
    </row>
    <row r="216" spans="3:4" s="265" customFormat="1" ht="14.25" x14ac:dyDescent="0.25">
      <c r="C216" s="266"/>
      <c r="D216" s="269"/>
    </row>
    <row r="217" spans="3:4" s="265" customFormat="1" ht="14.25" x14ac:dyDescent="0.25">
      <c r="C217" s="266"/>
      <c r="D217" s="267"/>
    </row>
    <row r="218" spans="3:4" s="265" customFormat="1" ht="14.25" x14ac:dyDescent="0.25">
      <c r="C218" s="266"/>
      <c r="D218" s="267"/>
    </row>
    <row r="219" spans="3:4" s="265" customFormat="1" ht="14.25" x14ac:dyDescent="0.25">
      <c r="C219" s="266"/>
      <c r="D219" s="269"/>
    </row>
    <row r="220" spans="3:4" s="265" customFormat="1" ht="14.25" x14ac:dyDescent="0.25">
      <c r="C220" s="266"/>
      <c r="D220" s="269"/>
    </row>
    <row r="221" spans="3:4" s="265" customFormat="1" ht="14.25" x14ac:dyDescent="0.25">
      <c r="C221" s="266"/>
      <c r="D221" s="267"/>
    </row>
    <row r="222" spans="3:4" s="265" customFormat="1" ht="14.25" x14ac:dyDescent="0.25">
      <c r="C222" s="266"/>
      <c r="D222" s="267"/>
    </row>
    <row r="223" spans="3:4" s="265" customFormat="1" ht="14.25" x14ac:dyDescent="0.25">
      <c r="C223" s="266"/>
      <c r="D223" s="269"/>
    </row>
    <row r="224" spans="3:4" s="265" customFormat="1" ht="14.25" x14ac:dyDescent="0.25">
      <c r="C224" s="266"/>
      <c r="D224" s="267"/>
    </row>
    <row r="225" spans="3:4" s="265" customFormat="1" ht="14.25" x14ac:dyDescent="0.25">
      <c r="C225" s="266"/>
      <c r="D225" s="267"/>
    </row>
    <row r="226" spans="3:4" s="265" customFormat="1" ht="14.25" x14ac:dyDescent="0.25">
      <c r="C226" s="266"/>
      <c r="D226" s="269"/>
    </row>
    <row r="227" spans="3:4" s="265" customFormat="1" ht="14.25" x14ac:dyDescent="0.25">
      <c r="C227" s="266"/>
      <c r="D227" s="269"/>
    </row>
    <row r="228" spans="3:4" s="265" customFormat="1" ht="14.25" x14ac:dyDescent="0.25">
      <c r="C228" s="266"/>
      <c r="D228" s="269"/>
    </row>
    <row r="229" spans="3:4" s="265" customFormat="1" ht="14.25" x14ac:dyDescent="0.25">
      <c r="C229" s="266"/>
      <c r="D229" s="269"/>
    </row>
    <row r="230" spans="3:4" s="265" customFormat="1" ht="14.25" x14ac:dyDescent="0.25">
      <c r="C230" s="266"/>
      <c r="D230" s="269"/>
    </row>
    <row r="231" spans="3:4" s="265" customFormat="1" ht="14.25" x14ac:dyDescent="0.25">
      <c r="C231" s="266"/>
      <c r="D231" s="269"/>
    </row>
    <row r="232" spans="3:4" s="265" customFormat="1" ht="14.25" x14ac:dyDescent="0.25">
      <c r="C232" s="266"/>
      <c r="D232" s="269"/>
    </row>
    <row r="233" spans="3:4" s="265" customFormat="1" ht="14.25" x14ac:dyDescent="0.25">
      <c r="C233" s="266"/>
      <c r="D233" s="269"/>
    </row>
    <row r="234" spans="3:4" s="265" customFormat="1" ht="14.25" x14ac:dyDescent="0.25">
      <c r="C234" s="266"/>
      <c r="D234" s="269"/>
    </row>
    <row r="235" spans="3:4" s="265" customFormat="1" ht="14.25" x14ac:dyDescent="0.25">
      <c r="C235" s="266"/>
      <c r="D235" s="269"/>
    </row>
    <row r="236" spans="3:4" s="265" customFormat="1" ht="14.25" x14ac:dyDescent="0.25">
      <c r="C236" s="266"/>
      <c r="D236" s="269"/>
    </row>
    <row r="237" spans="3:4" s="265" customFormat="1" ht="14.25" x14ac:dyDescent="0.25">
      <c r="C237" s="266"/>
      <c r="D237" s="269"/>
    </row>
    <row r="238" spans="3:4" s="265" customFormat="1" ht="14.25" x14ac:dyDescent="0.25">
      <c r="C238" s="266"/>
      <c r="D238" s="269"/>
    </row>
    <row r="239" spans="3:4" s="265" customFormat="1" ht="14.25" x14ac:dyDescent="0.25">
      <c r="C239" s="266"/>
      <c r="D239" s="269"/>
    </row>
    <row r="240" spans="3:4" s="265" customFormat="1" ht="14.25" x14ac:dyDescent="0.25">
      <c r="C240" s="266"/>
      <c r="D240" s="269"/>
    </row>
    <row r="241" spans="3:4" s="265" customFormat="1" ht="14.25" x14ac:dyDescent="0.25">
      <c r="C241" s="266"/>
      <c r="D241" s="269"/>
    </row>
    <row r="242" spans="3:4" s="265" customFormat="1" ht="14.25" x14ac:dyDescent="0.25">
      <c r="C242" s="266"/>
      <c r="D242" s="269"/>
    </row>
    <row r="243" spans="3:4" s="265" customFormat="1" ht="14.25" x14ac:dyDescent="0.25">
      <c r="C243" s="266"/>
      <c r="D243" s="269"/>
    </row>
    <row r="244" spans="3:4" s="265" customFormat="1" ht="14.25" x14ac:dyDescent="0.25">
      <c r="C244" s="266"/>
      <c r="D244" s="269"/>
    </row>
    <row r="245" spans="3:4" s="265" customFormat="1" ht="14.25" x14ac:dyDescent="0.25">
      <c r="C245" s="266"/>
      <c r="D245" s="269"/>
    </row>
    <row r="246" spans="3:4" s="265" customFormat="1" ht="14.25" x14ac:dyDescent="0.25">
      <c r="C246" s="266"/>
      <c r="D246" s="269"/>
    </row>
    <row r="247" spans="3:4" s="265" customFormat="1" ht="14.25" x14ac:dyDescent="0.25">
      <c r="C247" s="266"/>
      <c r="D247" s="269"/>
    </row>
    <row r="248" spans="3:4" s="265" customFormat="1" ht="14.25" x14ac:dyDescent="0.25">
      <c r="C248" s="266"/>
      <c r="D248" s="269"/>
    </row>
    <row r="249" spans="3:4" s="265" customFormat="1" ht="14.25" x14ac:dyDescent="0.25">
      <c r="C249" s="266"/>
      <c r="D249" s="269"/>
    </row>
    <row r="250" spans="3:4" s="265" customFormat="1" ht="14.25" x14ac:dyDescent="0.25">
      <c r="C250" s="266"/>
      <c r="D250" s="269"/>
    </row>
    <row r="251" spans="3:4" s="265" customFormat="1" ht="14.25" x14ac:dyDescent="0.25">
      <c r="C251" s="266"/>
      <c r="D251" s="269"/>
    </row>
    <row r="252" spans="3:4" s="265" customFormat="1" ht="14.25" x14ac:dyDescent="0.25">
      <c r="C252" s="266"/>
      <c r="D252" s="269"/>
    </row>
    <row r="253" spans="3:4" s="265" customFormat="1" ht="14.25" x14ac:dyDescent="0.25">
      <c r="C253" s="266"/>
      <c r="D253" s="269"/>
    </row>
    <row r="254" spans="3:4" s="265" customFormat="1" ht="14.25" x14ac:dyDescent="0.25">
      <c r="C254" s="266"/>
      <c r="D254" s="269"/>
    </row>
    <row r="255" spans="3:4" s="265" customFormat="1" ht="14.25" x14ac:dyDescent="0.25">
      <c r="C255" s="266"/>
      <c r="D255" s="269"/>
    </row>
    <row r="256" spans="3:4" s="265" customFormat="1" ht="14.25" x14ac:dyDescent="0.25">
      <c r="C256" s="266"/>
      <c r="D256" s="269"/>
    </row>
    <row r="257" spans="3:4" s="265" customFormat="1" ht="14.25" x14ac:dyDescent="0.25">
      <c r="C257" s="266"/>
      <c r="D257" s="269"/>
    </row>
    <row r="258" spans="3:4" s="265" customFormat="1" ht="14.25" x14ac:dyDescent="0.25">
      <c r="C258" s="266"/>
      <c r="D258" s="269"/>
    </row>
    <row r="259" spans="3:4" s="265" customFormat="1" ht="14.25" x14ac:dyDescent="0.25">
      <c r="C259" s="266"/>
      <c r="D259" s="269"/>
    </row>
    <row r="260" spans="3:4" s="265" customFormat="1" ht="14.25" x14ac:dyDescent="0.25">
      <c r="C260" s="266"/>
      <c r="D260" s="269"/>
    </row>
    <row r="261" spans="3:4" s="265" customFormat="1" ht="14.25" x14ac:dyDescent="0.25">
      <c r="C261" s="266"/>
      <c r="D261" s="269"/>
    </row>
    <row r="262" spans="3:4" s="265" customFormat="1" ht="14.25" x14ac:dyDescent="0.25">
      <c r="C262" s="266"/>
      <c r="D262" s="269"/>
    </row>
    <row r="263" spans="3:4" s="265" customFormat="1" ht="14.25" x14ac:dyDescent="0.25">
      <c r="C263" s="266"/>
      <c r="D263" s="269"/>
    </row>
    <row r="264" spans="3:4" s="265" customFormat="1" ht="14.25" x14ac:dyDescent="0.25">
      <c r="C264" s="266"/>
      <c r="D264" s="269"/>
    </row>
    <row r="265" spans="3:4" s="265" customFormat="1" ht="14.25" x14ac:dyDescent="0.25">
      <c r="C265" s="266"/>
      <c r="D265" s="269"/>
    </row>
    <row r="266" spans="3:4" s="265" customFormat="1" ht="14.25" x14ac:dyDescent="0.25">
      <c r="C266" s="266"/>
      <c r="D266" s="269"/>
    </row>
    <row r="267" spans="3:4" s="265" customFormat="1" ht="14.25" x14ac:dyDescent="0.25">
      <c r="C267" s="266"/>
      <c r="D267" s="269"/>
    </row>
    <row r="268" spans="3:4" s="265" customFormat="1" ht="14.25" x14ac:dyDescent="0.25">
      <c r="C268" s="266"/>
      <c r="D268" s="269"/>
    </row>
    <row r="269" spans="3:4" s="265" customFormat="1" ht="14.25" x14ac:dyDescent="0.25">
      <c r="C269" s="266"/>
      <c r="D269" s="269"/>
    </row>
    <row r="270" spans="3:4" s="265" customFormat="1" ht="14.25" x14ac:dyDescent="0.25">
      <c r="C270" s="266"/>
      <c r="D270" s="269"/>
    </row>
    <row r="271" spans="3:4" s="265" customFormat="1" ht="14.25" x14ac:dyDescent="0.25">
      <c r="C271" s="266"/>
      <c r="D271" s="269"/>
    </row>
  </sheetData>
  <mergeCells count="3">
    <mergeCell ref="AG13:AG15"/>
    <mergeCell ref="FZ13:FZ15"/>
    <mergeCell ref="A14:A1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3"/>
  <sheetViews>
    <sheetView topLeftCell="H4" workbookViewId="0">
      <selection activeCell="P20" sqref="P20"/>
    </sheetView>
  </sheetViews>
  <sheetFormatPr baseColWidth="10" defaultColWidth="10.85546875" defaultRowHeight="15" x14ac:dyDescent="0.25"/>
  <cols>
    <col min="1" max="1" width="10.85546875" style="108"/>
    <col min="2" max="2" width="7" style="278" customWidth="1"/>
    <col min="3" max="3" width="16.42578125" style="278" customWidth="1"/>
    <col min="4" max="4" width="14.42578125" style="108" bestFit="1" customWidth="1"/>
    <col min="5" max="5" width="14.42578125" style="108" customWidth="1"/>
    <col min="6" max="6" width="14.42578125" style="108" bestFit="1" customWidth="1"/>
    <col min="7" max="7" width="14.5703125" style="108" bestFit="1" customWidth="1"/>
    <col min="8" max="9" width="14.42578125" style="108" bestFit="1" customWidth="1"/>
    <col min="10" max="10" width="14.42578125" style="108" customWidth="1"/>
    <col min="11" max="11" width="19" style="108" bestFit="1" customWidth="1"/>
    <col min="12" max="12" width="19.5703125" style="108" bestFit="1" customWidth="1"/>
    <col min="13" max="13" width="21.42578125" style="108" customWidth="1"/>
    <col min="14" max="14" width="18.7109375" style="108" bestFit="1" customWidth="1"/>
    <col min="15" max="15" width="10.85546875" style="108"/>
    <col min="16" max="16" width="18.7109375" style="108" bestFit="1" customWidth="1"/>
    <col min="17" max="16384" width="10.85546875" style="108"/>
  </cols>
  <sheetData>
    <row r="2" spans="2:18" s="278" customFormat="1" ht="45" x14ac:dyDescent="0.25">
      <c r="B2" s="279" t="s">
        <v>796</v>
      </c>
      <c r="C2" s="279" t="s">
        <v>770</v>
      </c>
      <c r="D2" s="279" t="s">
        <v>741</v>
      </c>
      <c r="E2" s="279" t="s">
        <v>936</v>
      </c>
      <c r="F2" s="279" t="s">
        <v>726</v>
      </c>
      <c r="G2" s="279" t="s">
        <v>791</v>
      </c>
      <c r="H2" s="279" t="s">
        <v>731</v>
      </c>
      <c r="I2" s="279" t="s">
        <v>937</v>
      </c>
      <c r="J2" s="279" t="s">
        <v>801</v>
      </c>
      <c r="K2" s="279" t="s">
        <v>797</v>
      </c>
      <c r="L2" s="279" t="s">
        <v>798</v>
      </c>
      <c r="M2" s="279" t="s">
        <v>799</v>
      </c>
      <c r="N2" s="279" t="s">
        <v>800</v>
      </c>
    </row>
    <row r="3" spans="2:18" x14ac:dyDescent="0.25">
      <c r="B3" s="282">
        <f t="array" ref="B3:B32">+TRANSPOSE('F1-30 años'!C14:AF14)</f>
        <v>1</v>
      </c>
      <c r="C3" s="282">
        <f t="array" ref="C3:C32">+TRANSPOSE('F1-30 años'!C21:AF21)</f>
        <v>20812413910.238422</v>
      </c>
      <c r="D3" s="281">
        <f t="array" ref="D3:D32">+TRANSPOSE('F1-30 años'!C25:AF25)</f>
        <v>8791703631.3054237</v>
      </c>
      <c r="E3" s="281">
        <f t="array" ref="E3:E32">+TRANSPOSE('F1-30 años'!C26:AF26)</f>
        <v>1040620695.5119212</v>
      </c>
      <c r="F3" s="281">
        <f t="array" ref="F3:F32">+TRANSPOSE('F1-30 años'!C28:AF28)</f>
        <v>4523086586.8617277</v>
      </c>
      <c r="G3" s="281">
        <f t="array" ref="G3:G32">+TRANSPOSE('F1-30 años'!C29:AF29)</f>
        <v>0</v>
      </c>
      <c r="H3" s="281">
        <f t="array" ref="H3:H32">+TRANSPOSE('F1-30 años'!C30:AF30)</f>
        <v>4450243983.6098232</v>
      </c>
      <c r="I3" s="281">
        <f t="array" ref="I3:I32">+TRANSPOSE('F1-30 años'!C32:AF32)</f>
        <v>0</v>
      </c>
      <c r="J3" s="281">
        <f t="array" ref="J3:J32">+TRANSPOSE('F1-30 años'!C33:AF33)</f>
        <v>0</v>
      </c>
      <c r="K3" s="281">
        <f t="array" ref="K3:K32">+TRANSPOSE('F1-30 años'!C34:AF34)</f>
        <v>44502439.836098231</v>
      </c>
      <c r="L3" s="281">
        <f t="array" ref="L3:L32">+TRANSPOSE('F1-30 años'!C35:AF35)</f>
        <v>0</v>
      </c>
      <c r="M3" s="281">
        <f t="array" ref="M3:M32">+TRANSPOSE('F1-30 años'!C36:AF36)</f>
        <v>624372417.30715263</v>
      </c>
      <c r="N3" s="281">
        <f t="array" ref="N3:N32">+TRANSPOSE('F1-30 años'!C41:AF41)</f>
        <v>42731304</v>
      </c>
    </row>
    <row r="4" spans="2:18" x14ac:dyDescent="0.25">
      <c r="B4" s="282">
        <v>2</v>
      </c>
      <c r="C4" s="282">
        <v>21628262275.399685</v>
      </c>
      <c r="D4" s="281">
        <v>7339775513.8577337</v>
      </c>
      <c r="E4" s="281">
        <v>1081413113.7699842</v>
      </c>
      <c r="F4" s="281">
        <v>4684413201.4546366</v>
      </c>
      <c r="G4" s="281">
        <v>0</v>
      </c>
      <c r="H4" s="281">
        <v>4763213334.4921141</v>
      </c>
      <c r="I4" s="281">
        <v>2968847333.5234351</v>
      </c>
      <c r="J4" s="281">
        <v>0</v>
      </c>
      <c r="K4" s="281">
        <v>47632133.344921142</v>
      </c>
      <c r="L4" s="281">
        <v>0</v>
      </c>
      <c r="M4" s="281">
        <v>648847868.26199055</v>
      </c>
      <c r="N4" s="281">
        <v>56777468</v>
      </c>
    </row>
    <row r="5" spans="2:18" x14ac:dyDescent="0.25">
      <c r="B5" s="282">
        <v>3</v>
      </c>
      <c r="C5" s="282">
        <v>22476099477.826721</v>
      </c>
      <c r="D5" s="281">
        <v>6528841978.1320372</v>
      </c>
      <c r="E5" s="281">
        <v>1123804973.8913362</v>
      </c>
      <c r="F5" s="281">
        <v>4850375001.0800514</v>
      </c>
      <c r="G5" s="281">
        <v>0</v>
      </c>
      <c r="H5" s="281">
        <v>5139462754.5766125</v>
      </c>
      <c r="I5" s="281">
        <v>3689717571.6957159</v>
      </c>
      <c r="J5" s="281">
        <v>140926585.96159202</v>
      </c>
      <c r="K5" s="281">
        <v>51394627.545766123</v>
      </c>
      <c r="L5" s="281">
        <v>0</v>
      </c>
      <c r="M5" s="281">
        <v>674282984.33480155</v>
      </c>
      <c r="N5" s="281">
        <v>62679858</v>
      </c>
    </row>
    <row r="6" spans="2:18" x14ac:dyDescent="0.25">
      <c r="B6" s="282">
        <v>4</v>
      </c>
      <c r="C6" s="282">
        <v>23357180052.364975</v>
      </c>
      <c r="D6" s="281">
        <v>6455621537.1109648</v>
      </c>
      <c r="E6" s="281">
        <v>1167859002.6182487</v>
      </c>
      <c r="F6" s="281">
        <v>5022446153.4794846</v>
      </c>
      <c r="G6" s="281">
        <v>0</v>
      </c>
      <c r="H6" s="281">
        <v>5599117748.2486076</v>
      </c>
      <c r="I6" s="281">
        <v>4108272064.515183</v>
      </c>
      <c r="J6" s="281">
        <v>145286194.58110604</v>
      </c>
      <c r="K6" s="281">
        <v>55991177.482486077</v>
      </c>
      <c r="L6" s="281">
        <v>0</v>
      </c>
      <c r="M6" s="281">
        <v>700715401.5709492</v>
      </c>
      <c r="N6" s="281">
        <v>67198751</v>
      </c>
    </row>
    <row r="7" spans="2:18" x14ac:dyDescent="0.25">
      <c r="B7" s="282">
        <v>5</v>
      </c>
      <c r="C7" s="282">
        <v>24272807744.150536</v>
      </c>
      <c r="D7" s="281">
        <v>7280737311.6747065</v>
      </c>
      <c r="E7" s="281">
        <v>1213640387.2075269</v>
      </c>
      <c r="F7" s="281">
        <v>5196060488.1177483</v>
      </c>
      <c r="G7" s="281">
        <v>0</v>
      </c>
      <c r="H7" s="281">
        <v>6079840440.0124731</v>
      </c>
      <c r="I7" s="281">
        <v>4113474880.4092383</v>
      </c>
      <c r="J7" s="281">
        <v>149645803.20062003</v>
      </c>
      <c r="K7" s="281">
        <v>60798404.400124729</v>
      </c>
      <c r="L7" s="281">
        <v>0</v>
      </c>
      <c r="M7" s="281">
        <v>728184232.32451606</v>
      </c>
      <c r="N7" s="281">
        <v>70166579</v>
      </c>
    </row>
    <row r="8" spans="2:18" x14ac:dyDescent="0.25">
      <c r="B8" s="282">
        <v>6</v>
      </c>
      <c r="C8" s="282">
        <v>25224337439.298191</v>
      </c>
      <c r="D8" s="281">
        <v>7920883534.8274984</v>
      </c>
      <c r="E8" s="281">
        <v>1261216871.9649096</v>
      </c>
      <c r="F8" s="281">
        <v>5363839127.0880938</v>
      </c>
      <c r="G8" s="281">
        <v>0</v>
      </c>
      <c r="H8" s="281">
        <v>6480893555.8869276</v>
      </c>
      <c r="I8" s="281">
        <v>2943337690.1465712</v>
      </c>
      <c r="J8" s="281">
        <v>154005411.82013401</v>
      </c>
      <c r="K8" s="281">
        <v>64808935.55886928</v>
      </c>
      <c r="L8" s="281">
        <v>0</v>
      </c>
      <c r="M8" s="281">
        <v>756730123.17894566</v>
      </c>
      <c r="N8" s="281">
        <v>68099327</v>
      </c>
      <c r="P8" s="108">
        <f>30/81</f>
        <v>0.37037037037037035</v>
      </c>
    </row>
    <row r="9" spans="2:18" x14ac:dyDescent="0.25">
      <c r="B9" s="282">
        <v>7</v>
      </c>
      <c r="C9" s="282">
        <v>26213177171.350468</v>
      </c>
      <c r="D9" s="281">
        <v>8167251773.0786924</v>
      </c>
      <c r="E9" s="281">
        <v>1310658858.5675235</v>
      </c>
      <c r="F9" s="281">
        <v>5517454810.9289865</v>
      </c>
      <c r="G9" s="281">
        <v>0</v>
      </c>
      <c r="H9" s="281">
        <v>6688592409.8680487</v>
      </c>
      <c r="I9" s="281">
        <v>0</v>
      </c>
      <c r="J9" s="281">
        <v>302959169.53671795</v>
      </c>
      <c r="K9" s="281">
        <v>66885924.098680489</v>
      </c>
      <c r="L9" s="281">
        <v>524263543.42700934</v>
      </c>
      <c r="M9" s="281">
        <v>786395315.14051402</v>
      </c>
      <c r="N9" s="281">
        <v>60788840</v>
      </c>
    </row>
    <row r="10" spans="2:18" x14ac:dyDescent="0.25">
      <c r="B10" s="282">
        <v>8</v>
      </c>
      <c r="C10" s="282">
        <v>27240790206.461033</v>
      </c>
      <c r="D10" s="281">
        <v>8414839135.8823957</v>
      </c>
      <c r="E10" s="281">
        <v>1362039510.3230517</v>
      </c>
      <c r="F10" s="281">
        <v>5671168239.2983217</v>
      </c>
      <c r="G10" s="281">
        <v>0</v>
      </c>
      <c r="H10" s="281">
        <v>6897625683.1831427</v>
      </c>
      <c r="I10" s="281">
        <v>0</v>
      </c>
      <c r="J10" s="281">
        <v>311299290.37404907</v>
      </c>
      <c r="K10" s="281">
        <v>68976256.831831425</v>
      </c>
      <c r="L10" s="281">
        <v>544815804.12922072</v>
      </c>
      <c r="M10" s="281">
        <v>817223706.19383097</v>
      </c>
      <c r="N10" s="281">
        <v>62692594</v>
      </c>
    </row>
    <row r="11" spans="2:18" x14ac:dyDescent="0.25">
      <c r="B11" s="282">
        <v>9</v>
      </c>
      <c r="C11" s="282">
        <v>28308697210.402634</v>
      </c>
      <c r="D11" s="281">
        <v>8663645623.2386112</v>
      </c>
      <c r="E11" s="281">
        <v>1415434860.5201318</v>
      </c>
      <c r="F11" s="281">
        <v>5824979412.1960974</v>
      </c>
      <c r="G11" s="281">
        <v>0</v>
      </c>
      <c r="H11" s="281">
        <v>7107993375.8322096</v>
      </c>
      <c r="I11" s="281">
        <v>0</v>
      </c>
      <c r="J11" s="281">
        <v>319639411.21138024</v>
      </c>
      <c r="K11" s="281">
        <v>71079933.75832209</v>
      </c>
      <c r="L11" s="281">
        <v>566173944.20805264</v>
      </c>
      <c r="M11" s="281">
        <v>849260916.31207895</v>
      </c>
      <c r="N11" s="281">
        <v>64618247</v>
      </c>
    </row>
    <row r="12" spans="2:18" x14ac:dyDescent="0.25">
      <c r="B12" s="282">
        <v>10</v>
      </c>
      <c r="C12" s="282">
        <v>29418478500.61087</v>
      </c>
      <c r="D12" s="281">
        <v>8913671235.147337</v>
      </c>
      <c r="E12" s="281">
        <v>1470923925.0305436</v>
      </c>
      <c r="F12" s="281">
        <v>5978888329.6223164</v>
      </c>
      <c r="G12" s="281">
        <v>0</v>
      </c>
      <c r="H12" s="281">
        <v>7319695487.8152504</v>
      </c>
      <c r="I12" s="281">
        <v>0</v>
      </c>
      <c r="J12" s="281">
        <v>327979532.04871136</v>
      </c>
      <c r="K12" s="281">
        <v>73196954.878152505</v>
      </c>
      <c r="L12" s="281">
        <v>588369570.0122174</v>
      </c>
      <c r="M12" s="281">
        <v>882554355.01832604</v>
      </c>
      <c r="N12" s="281">
        <v>66566433</v>
      </c>
      <c r="P12" s="108">
        <v>15320</v>
      </c>
      <c r="Q12" s="108">
        <f>+P12*81</f>
        <v>1240920</v>
      </c>
    </row>
    <row r="13" spans="2:18" x14ac:dyDescent="0.25">
      <c r="B13" s="282">
        <v>11</v>
      </c>
      <c r="C13" s="282">
        <v>30571776386.601315</v>
      </c>
      <c r="D13" s="281">
        <v>9164915971.6085739</v>
      </c>
      <c r="E13" s="281">
        <v>1528588819.3300657</v>
      </c>
      <c r="F13" s="281">
        <v>6132894991.5769749</v>
      </c>
      <c r="G13" s="281">
        <v>0</v>
      </c>
      <c r="H13" s="281">
        <v>7532732019.1322641</v>
      </c>
      <c r="I13" s="281">
        <v>0</v>
      </c>
      <c r="J13" s="281">
        <v>336319652.88604254</v>
      </c>
      <c r="K13" s="281">
        <v>75327320.19132264</v>
      </c>
      <c r="L13" s="281">
        <v>611435527.73202634</v>
      </c>
      <c r="M13" s="281">
        <v>917153291.59803939</v>
      </c>
      <c r="N13" s="281">
        <v>68537806</v>
      </c>
    </row>
    <row r="14" spans="2:18" x14ac:dyDescent="0.25">
      <c r="B14" s="282">
        <v>12</v>
      </c>
      <c r="C14" s="282">
        <v>31770297602.228466</v>
      </c>
      <c r="D14" s="281">
        <v>9417379832.6223202</v>
      </c>
      <c r="E14" s="281">
        <v>1588514880.1114235</v>
      </c>
      <c r="F14" s="281">
        <v>6286999398.0600767</v>
      </c>
      <c r="G14" s="281">
        <v>0</v>
      </c>
      <c r="H14" s="281">
        <v>7747102969.7832518</v>
      </c>
      <c r="I14" s="281">
        <v>0</v>
      </c>
      <c r="J14" s="281">
        <v>344659773.72337365</v>
      </c>
      <c r="K14" s="281">
        <v>77471029.697832525</v>
      </c>
      <c r="L14" s="281">
        <v>635405952.04456937</v>
      </c>
      <c r="M14" s="281">
        <v>953108928.066854</v>
      </c>
      <c r="N14" s="281">
        <v>70533052</v>
      </c>
      <c r="Q14" s="108">
        <f>+Q12/1000</f>
        <v>1240.92</v>
      </c>
      <c r="R14" s="108">
        <f>+Q14*12*30</f>
        <v>446731.2</v>
      </c>
    </row>
    <row r="15" spans="2:18" x14ac:dyDescent="0.25">
      <c r="B15" s="282">
        <v>13</v>
      </c>
      <c r="C15" s="282">
        <v>33015815833.391075</v>
      </c>
      <c r="D15" s="281">
        <v>9671062818.1885777</v>
      </c>
      <c r="E15" s="281">
        <v>1650790791.6695538</v>
      </c>
      <c r="F15" s="281">
        <v>6441201549.071619</v>
      </c>
      <c r="G15" s="281">
        <v>0</v>
      </c>
      <c r="H15" s="281">
        <v>7962808339.7682114</v>
      </c>
      <c r="I15" s="281">
        <v>0</v>
      </c>
      <c r="J15" s="281">
        <v>352999894.56070483</v>
      </c>
      <c r="K15" s="281">
        <v>79628083.397682115</v>
      </c>
      <c r="L15" s="281">
        <v>660316316.66782153</v>
      </c>
      <c r="M15" s="281">
        <v>990474475.00173223</v>
      </c>
      <c r="N15" s="281">
        <v>72552878</v>
      </c>
    </row>
    <row r="16" spans="2:18" x14ac:dyDescent="0.25">
      <c r="B16" s="282">
        <v>14</v>
      </c>
      <c r="C16" s="282">
        <v>34310174344.930008</v>
      </c>
      <c r="D16" s="281">
        <v>9925964928.3073463</v>
      </c>
      <c r="E16" s="281">
        <v>1715508717.2465005</v>
      </c>
      <c r="F16" s="281">
        <v>6595501444.6116037</v>
      </c>
      <c r="G16" s="281">
        <v>0</v>
      </c>
      <c r="H16" s="281">
        <v>8179848129.087142</v>
      </c>
      <c r="I16" s="281">
        <v>0</v>
      </c>
      <c r="J16" s="281">
        <v>361340015.39803594</v>
      </c>
      <c r="K16" s="281">
        <v>81798481.290871426</v>
      </c>
      <c r="L16" s="281">
        <v>686203486.89860022</v>
      </c>
      <c r="M16" s="281">
        <v>1029305230.3479002</v>
      </c>
      <c r="N16" s="281">
        <v>74598022</v>
      </c>
    </row>
    <row r="17" spans="1:18" x14ac:dyDescent="0.25">
      <c r="B17" s="282">
        <v>15</v>
      </c>
      <c r="C17" s="282">
        <v>35655288710.611824</v>
      </c>
      <c r="D17" s="281">
        <v>10182086162.978624</v>
      </c>
      <c r="E17" s="281">
        <v>1782764435.5305912</v>
      </c>
      <c r="F17" s="281">
        <v>6749899084.6800289</v>
      </c>
      <c r="G17" s="281">
        <v>0</v>
      </c>
      <c r="H17" s="281">
        <v>8398222337.7400494</v>
      </c>
      <c r="I17" s="281">
        <v>0</v>
      </c>
      <c r="J17" s="281">
        <v>369680136.23536712</v>
      </c>
      <c r="K17" s="281">
        <v>83982223.377400503</v>
      </c>
      <c r="L17" s="281">
        <v>713105774.21223652</v>
      </c>
      <c r="M17" s="281">
        <v>1069658661.3183547</v>
      </c>
      <c r="N17" s="281">
        <v>76669251</v>
      </c>
      <c r="R17" s="108">
        <f>+R14*600</f>
        <v>268038720</v>
      </c>
    </row>
    <row r="18" spans="1:18" x14ac:dyDescent="0.25">
      <c r="B18" s="282">
        <v>16</v>
      </c>
      <c r="C18" s="282">
        <v>37053149650.243988</v>
      </c>
      <c r="D18" s="281">
        <v>10270461740.444817</v>
      </c>
      <c r="E18" s="281">
        <v>1852657482.5121994</v>
      </c>
      <c r="F18" s="281">
        <v>0</v>
      </c>
      <c r="G18" s="281">
        <v>0</v>
      </c>
      <c r="H18" s="281">
        <v>8930604748.5994282</v>
      </c>
      <c r="I18" s="281">
        <v>53195873629.466125</v>
      </c>
      <c r="J18" s="281">
        <v>378020257.07269824</v>
      </c>
      <c r="K18" s="281">
        <v>89306047.485994279</v>
      </c>
      <c r="L18" s="281">
        <v>741062993.00487983</v>
      </c>
      <c r="M18" s="281">
        <v>1111594489.5073197</v>
      </c>
      <c r="N18" s="281">
        <v>265196479</v>
      </c>
      <c r="P18" s="108">
        <v>1080000</v>
      </c>
    </row>
    <row r="19" spans="1:18" x14ac:dyDescent="0.25">
      <c r="B19" s="282">
        <v>17</v>
      </c>
      <c r="C19" s="282">
        <v>38505825978.126572</v>
      </c>
      <c r="D19" s="281">
        <v>10561233052.661285</v>
      </c>
      <c r="E19" s="281">
        <v>1925291298.9063287</v>
      </c>
      <c r="F19" s="281">
        <v>0</v>
      </c>
      <c r="G19" s="281">
        <v>0</v>
      </c>
      <c r="H19" s="281">
        <v>9197884712.9201488</v>
      </c>
      <c r="I19" s="281">
        <v>4390458839.8866978</v>
      </c>
      <c r="J19" s="281">
        <v>878091767.97733951</v>
      </c>
      <c r="K19" s="281">
        <v>91978847.129201487</v>
      </c>
      <c r="L19" s="281">
        <v>4620699117.3751888</v>
      </c>
      <c r="M19" s="281">
        <v>1694256343.037569</v>
      </c>
      <c r="N19" s="281">
        <v>91194644</v>
      </c>
    </row>
    <row r="20" spans="1:18" x14ac:dyDescent="0.25">
      <c r="A20" s="43"/>
      <c r="B20" s="282">
        <v>18</v>
      </c>
      <c r="C20" s="282">
        <v>40015467667.210289</v>
      </c>
      <c r="D20" s="281">
        <v>10854775102.497093</v>
      </c>
      <c r="E20" s="281">
        <v>2000773383.3605146</v>
      </c>
      <c r="F20" s="281">
        <v>0</v>
      </c>
      <c r="G20" s="281">
        <v>0</v>
      </c>
      <c r="H20" s="281">
        <v>9468197448.4544411</v>
      </c>
      <c r="I20" s="281">
        <v>5401856316.068717</v>
      </c>
      <c r="J20" s="281">
        <v>1103367303.3164852</v>
      </c>
      <c r="K20" s="281">
        <v>94681974.484544411</v>
      </c>
      <c r="L20" s="281">
        <v>4801856120.0652342</v>
      </c>
      <c r="M20" s="281">
        <v>1760680577.3572526</v>
      </c>
      <c r="N20" s="281">
        <v>98525652</v>
      </c>
      <c r="P20" s="507">
        <f>+P18*P12</f>
        <v>16545600000</v>
      </c>
    </row>
    <row r="21" spans="1:18" x14ac:dyDescent="0.25">
      <c r="B21" s="282">
        <v>19</v>
      </c>
      <c r="C21" s="282">
        <v>41584309033.502342</v>
      </c>
      <c r="D21" s="281">
        <v>11151087889.952246</v>
      </c>
      <c r="E21" s="281">
        <v>2079215451.6751173</v>
      </c>
      <c r="F21" s="281">
        <v>0</v>
      </c>
      <c r="G21" s="281">
        <v>0</v>
      </c>
      <c r="H21" s="281">
        <v>9741542955.2023106</v>
      </c>
      <c r="I21" s="281">
        <v>5957428313.1947994</v>
      </c>
      <c r="J21" s="281">
        <v>1126681732.0208426</v>
      </c>
      <c r="K21" s="281">
        <v>97415429.552023113</v>
      </c>
      <c r="L21" s="281">
        <v>4990117084.0202808</v>
      </c>
      <c r="M21" s="281">
        <v>1829709597.474103</v>
      </c>
      <c r="N21" s="281">
        <v>103288442</v>
      </c>
    </row>
    <row r="22" spans="1:18" x14ac:dyDescent="0.25">
      <c r="B22" s="282">
        <v>20</v>
      </c>
      <c r="C22" s="282">
        <v>43214672045.439621</v>
      </c>
      <c r="D22" s="281">
        <v>11450171415.026737</v>
      </c>
      <c r="E22" s="281">
        <v>2160733602.2719812</v>
      </c>
      <c r="F22" s="281">
        <v>0</v>
      </c>
      <c r="G22" s="281">
        <v>0</v>
      </c>
      <c r="H22" s="281">
        <v>10017921233.163755</v>
      </c>
      <c r="I22" s="281">
        <v>5911033531.694438</v>
      </c>
      <c r="J22" s="281">
        <v>1149996160.7252002</v>
      </c>
      <c r="K22" s="281">
        <v>100179212.33163756</v>
      </c>
      <c r="L22" s="281">
        <v>5185760645.452754</v>
      </c>
      <c r="M22" s="281">
        <v>1901445569.9993432</v>
      </c>
      <c r="N22" s="281">
        <v>105708280</v>
      </c>
    </row>
    <row r="23" spans="1:18" x14ac:dyDescent="0.25">
      <c r="B23" s="282">
        <v>21</v>
      </c>
      <c r="C23" s="282">
        <v>44908969763.134384</v>
      </c>
      <c r="D23" s="281">
        <v>11752025677.720573</v>
      </c>
      <c r="E23" s="281">
        <v>2245448488.1567192</v>
      </c>
      <c r="F23" s="281">
        <v>0</v>
      </c>
      <c r="G23" s="281">
        <v>0</v>
      </c>
      <c r="H23" s="281">
        <v>10297332282.338772</v>
      </c>
      <c r="I23" s="281">
        <v>4193144454.6409864</v>
      </c>
      <c r="J23" s="281">
        <v>1173310589.4295576</v>
      </c>
      <c r="K23" s="281">
        <v>102973322.82338773</v>
      </c>
      <c r="L23" s="281">
        <v>5389076371.5761261</v>
      </c>
      <c r="M23" s="281">
        <v>1975994669.5779128</v>
      </c>
      <c r="N23" s="281">
        <v>101509121</v>
      </c>
    </row>
    <row r="24" spans="1:18" x14ac:dyDescent="0.25">
      <c r="B24" s="282">
        <v>22</v>
      </c>
      <c r="C24" s="282">
        <v>46669709912.589722</v>
      </c>
      <c r="D24" s="281">
        <v>12056650678.033752</v>
      </c>
      <c r="E24" s="281">
        <v>2333485495.6294861</v>
      </c>
      <c r="F24" s="281">
        <v>0</v>
      </c>
      <c r="G24" s="281">
        <v>0</v>
      </c>
      <c r="H24" s="281">
        <v>10579776102.727365</v>
      </c>
      <c r="I24" s="281">
        <v>0</v>
      </c>
      <c r="J24" s="281">
        <v>1400926850.4982421</v>
      </c>
      <c r="K24" s="281">
        <v>105797761.02727365</v>
      </c>
      <c r="L24" s="281">
        <v>5600365189.510766</v>
      </c>
      <c r="M24" s="281">
        <v>2053467236.1539476</v>
      </c>
      <c r="N24" s="281">
        <v>88295275</v>
      </c>
    </row>
    <row r="25" spans="1:18" x14ac:dyDescent="0.25">
      <c r="B25" s="282">
        <v>23</v>
      </c>
      <c r="C25" s="282">
        <v>48499498600.182663</v>
      </c>
      <c r="D25" s="281">
        <v>12364046415.96627</v>
      </c>
      <c r="E25" s="281">
        <v>2424974930.0091333</v>
      </c>
      <c r="F25" s="281">
        <v>0</v>
      </c>
      <c r="G25" s="281">
        <v>0</v>
      </c>
      <c r="H25" s="281">
        <v>10865252694.329535</v>
      </c>
      <c r="I25" s="281">
        <v>0</v>
      </c>
      <c r="J25" s="281">
        <v>1428221791.4204168</v>
      </c>
      <c r="K25" s="281">
        <v>108652526.94329534</v>
      </c>
      <c r="L25" s="281">
        <v>5819939832.0219193</v>
      </c>
      <c r="M25" s="281">
        <v>2133977938.4080369</v>
      </c>
      <c r="N25" s="281">
        <v>91124079</v>
      </c>
    </row>
    <row r="26" spans="1:18" x14ac:dyDescent="0.25">
      <c r="B26" s="282">
        <v>24</v>
      </c>
      <c r="C26" s="282">
        <v>50401044172.92025</v>
      </c>
      <c r="D26" s="281">
        <v>12674212891.518131</v>
      </c>
      <c r="E26" s="281">
        <v>2520052208.6460128</v>
      </c>
      <c r="F26" s="281">
        <v>0</v>
      </c>
      <c r="G26" s="281">
        <v>0</v>
      </c>
      <c r="H26" s="281">
        <v>11153762057.145277</v>
      </c>
      <c r="I26" s="281">
        <v>0</v>
      </c>
      <c r="J26" s="281">
        <v>1455516732.3425915</v>
      </c>
      <c r="K26" s="281">
        <v>111537620.57145277</v>
      </c>
      <c r="L26" s="281">
        <v>6048125300.7504301</v>
      </c>
      <c r="M26" s="281">
        <v>2217645943.6084909</v>
      </c>
      <c r="N26" s="281">
        <v>94026559</v>
      </c>
    </row>
    <row r="27" spans="1:18" x14ac:dyDescent="0.25">
      <c r="B27" s="282">
        <v>25</v>
      </c>
      <c r="C27" s="282">
        <v>52377161230.190468</v>
      </c>
      <c r="D27" s="281">
        <v>12987150104.689335</v>
      </c>
      <c r="E27" s="281">
        <v>2618858061.5095234</v>
      </c>
      <c r="F27" s="281">
        <v>0</v>
      </c>
      <c r="G27" s="281">
        <v>0</v>
      </c>
      <c r="H27" s="281">
        <v>11445304191.174597</v>
      </c>
      <c r="I27" s="281">
        <v>0</v>
      </c>
      <c r="J27" s="281">
        <v>1482811673.2647662</v>
      </c>
      <c r="K27" s="281">
        <v>114453041.91174597</v>
      </c>
      <c r="L27" s="281">
        <v>6285259347.6228561</v>
      </c>
      <c r="M27" s="281">
        <v>2304595094.1283803</v>
      </c>
      <c r="N27" s="281">
        <v>97005126</v>
      </c>
    </row>
    <row r="28" spans="1:18" x14ac:dyDescent="0.25">
      <c r="B28" s="282">
        <v>26</v>
      </c>
      <c r="C28" s="282">
        <v>54430774792.954254</v>
      </c>
      <c r="D28" s="281">
        <v>13302858055.479881</v>
      </c>
      <c r="E28" s="281">
        <v>2721538739.6477127</v>
      </c>
      <c r="F28" s="281">
        <v>0</v>
      </c>
      <c r="G28" s="281">
        <v>0</v>
      </c>
      <c r="H28" s="281">
        <v>11739879096.417488</v>
      </c>
      <c r="I28" s="281">
        <v>0</v>
      </c>
      <c r="J28" s="281">
        <v>1510106614.1869409</v>
      </c>
      <c r="K28" s="281">
        <v>117398790.96417488</v>
      </c>
      <c r="L28" s="281">
        <v>6531692975.1545105</v>
      </c>
      <c r="M28" s="281">
        <v>2394954090.889987</v>
      </c>
      <c r="N28" s="281">
        <v>100062281</v>
      </c>
    </row>
    <row r="29" spans="1:18" x14ac:dyDescent="0.25">
      <c r="B29" s="282">
        <v>27</v>
      </c>
      <c r="C29" s="282">
        <v>56564924636.558365</v>
      </c>
      <c r="D29" s="281">
        <v>13621336743.889767</v>
      </c>
      <c r="E29" s="281">
        <v>2828246231.8279185</v>
      </c>
      <c r="F29" s="281">
        <v>0</v>
      </c>
      <c r="G29" s="281">
        <v>0</v>
      </c>
      <c r="H29" s="281">
        <v>12037486772.873957</v>
      </c>
      <c r="I29" s="281">
        <v>0</v>
      </c>
      <c r="J29" s="281">
        <v>1537401555.1091156</v>
      </c>
      <c r="K29" s="281">
        <v>120374867.72873957</v>
      </c>
      <c r="L29" s="281">
        <v>6787790956.3870039</v>
      </c>
      <c r="M29" s="281">
        <v>2488856684.0085678</v>
      </c>
      <c r="N29" s="281">
        <v>103200628</v>
      </c>
    </row>
    <row r="30" spans="1:18" x14ac:dyDescent="0.25">
      <c r="B30" s="282">
        <v>28</v>
      </c>
      <c r="C30" s="282">
        <v>58782769793.591423</v>
      </c>
      <c r="D30" s="281">
        <v>13942586169.918997</v>
      </c>
      <c r="E30" s="281">
        <v>2939138489.6795712</v>
      </c>
      <c r="F30" s="281">
        <v>0</v>
      </c>
      <c r="G30" s="281">
        <v>0</v>
      </c>
      <c r="H30" s="281">
        <v>12338127220.544003</v>
      </c>
      <c r="I30" s="281">
        <v>0</v>
      </c>
      <c r="J30" s="281">
        <v>1564696496.0312901</v>
      </c>
      <c r="K30" s="281">
        <v>123381272.20544003</v>
      </c>
      <c r="L30" s="281">
        <v>7053932375.2309704</v>
      </c>
      <c r="M30" s="281">
        <v>2586441870.9180226</v>
      </c>
      <c r="N30" s="281">
        <v>106422871</v>
      </c>
    </row>
    <row r="31" spans="1:18" x14ac:dyDescent="0.25">
      <c r="B31" s="282">
        <v>29</v>
      </c>
      <c r="C31" s="282">
        <v>61087593233.457726</v>
      </c>
      <c r="D31" s="281">
        <v>14266606333.56757</v>
      </c>
      <c r="E31" s="281">
        <v>3054379661.6728864</v>
      </c>
      <c r="F31" s="281">
        <v>0</v>
      </c>
      <c r="G31" s="281">
        <v>0</v>
      </c>
      <c r="H31" s="281">
        <v>12641800439.427618</v>
      </c>
      <c r="I31" s="281">
        <v>0</v>
      </c>
      <c r="J31" s="281">
        <v>1591991436.9534647</v>
      </c>
      <c r="K31" s="281">
        <v>126418004.39427619</v>
      </c>
      <c r="L31" s="281">
        <v>7330511188.0149269</v>
      </c>
      <c r="M31" s="281">
        <v>2687854102.2721395</v>
      </c>
      <c r="N31" s="281">
        <v>109731819</v>
      </c>
    </row>
    <row r="32" spans="1:18" x14ac:dyDescent="0.25">
      <c r="B32" s="282">
        <v>30</v>
      </c>
      <c r="C32" s="282">
        <v>63482806725.605125</v>
      </c>
      <c r="D32" s="281">
        <v>14593397234.835484</v>
      </c>
      <c r="E32" s="281">
        <v>3174140336.2802563</v>
      </c>
      <c r="F32" s="281">
        <v>0</v>
      </c>
      <c r="G32" s="281">
        <v>0</v>
      </c>
      <c r="H32" s="281">
        <v>12948506429.524815</v>
      </c>
      <c r="I32" s="281">
        <v>0</v>
      </c>
      <c r="J32" s="281">
        <v>1619286377.8756397</v>
      </c>
      <c r="K32" s="281">
        <v>129485064.29524815</v>
      </c>
      <c r="L32" s="281">
        <v>7617936807.0726147</v>
      </c>
      <c r="M32" s="281">
        <v>2793243495.9266253</v>
      </c>
      <c r="N32" s="281">
        <v>113130394</v>
      </c>
    </row>
    <row r="33" spans="2:14" x14ac:dyDescent="0.25">
      <c r="B33" s="283" t="s">
        <v>712</v>
      </c>
      <c r="C33" s="283">
        <f>+SUM(C3:C32)-'F1-30 años'!AG21</f>
        <v>0</v>
      </c>
      <c r="D33" s="280">
        <f>+SUM(D3:D32)-'F1-30 años'!AG25</f>
        <v>0</v>
      </c>
      <c r="E33" s="352">
        <f>+SUM(E3:E32)-'F1-30 años'!AG26</f>
        <v>0</v>
      </c>
      <c r="F33" s="280">
        <f>+SUM(F3:F32)-'F1-30 años'!AG28</f>
        <v>0</v>
      </c>
      <c r="G33" s="280">
        <f>+SUM(G3:G32)-'F1-30 años'!AG29</f>
        <v>0</v>
      </c>
      <c r="H33" s="280">
        <f>+SUM(H3:H32)-'F1-30 años'!AG30</f>
        <v>0</v>
      </c>
      <c r="I33" s="280">
        <f>+SUM(I3:I32)-'F1-30 años'!AG32</f>
        <v>0</v>
      </c>
      <c r="J33" s="352">
        <f>+SUM(J3:J32)-'F1-30 años'!AG33</f>
        <v>0</v>
      </c>
      <c r="K33" s="280">
        <f>+SUM(K3:K32)-'F1-30 años'!AG34</f>
        <v>0</v>
      </c>
      <c r="L33" s="280">
        <f>+SUM(L3:L32)-'F1-30 años'!AG35</f>
        <v>0</v>
      </c>
      <c r="M33" s="280">
        <f>+SUM(M3:M32)-'F1-30 años'!AG36</f>
        <v>0</v>
      </c>
      <c r="N33" s="280">
        <f>+SUM(N3:N32)-'F1-30 años'!AG41</f>
        <v>0</v>
      </c>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sheetPr>
  <dimension ref="B2:G76"/>
  <sheetViews>
    <sheetView topLeftCell="A40" zoomScaleNormal="100" workbookViewId="0">
      <selection activeCell="E14" sqref="E14"/>
    </sheetView>
  </sheetViews>
  <sheetFormatPr baseColWidth="10" defaultColWidth="10.85546875" defaultRowHeight="14.25" x14ac:dyDescent="0.25"/>
  <cols>
    <col min="1" max="1" width="10.85546875" style="43"/>
    <col min="2" max="2" width="51.140625" style="43" customWidth="1"/>
    <col min="3" max="3" width="24.140625" style="498" customWidth="1"/>
    <col min="4" max="4" width="62.28515625" style="43" customWidth="1"/>
    <col min="5" max="5" width="21.140625" style="43" bestFit="1" customWidth="1"/>
    <col min="6" max="6" width="18.85546875" style="43" bestFit="1" customWidth="1"/>
    <col min="7" max="7" width="22.5703125" style="43" customWidth="1"/>
    <col min="8" max="16384" width="10.85546875" style="43"/>
  </cols>
  <sheetData>
    <row r="2" spans="2:5" x14ac:dyDescent="0.25">
      <c r="B2" s="400" t="s">
        <v>14</v>
      </c>
      <c r="C2" s="400"/>
      <c r="D2" s="400" t="s">
        <v>82</v>
      </c>
    </row>
    <row r="3" spans="2:5" x14ac:dyDescent="0.25">
      <c r="B3" s="90" t="s">
        <v>91</v>
      </c>
      <c r="C3" s="90"/>
      <c r="D3" s="90"/>
    </row>
    <row r="4" spans="2:5" x14ac:dyDescent="0.25">
      <c r="B4" s="46" t="s">
        <v>66</v>
      </c>
      <c r="C4" s="177">
        <v>3.6499999999999998E-2</v>
      </c>
      <c r="D4" s="91"/>
    </row>
    <row r="5" spans="2:5" x14ac:dyDescent="0.25">
      <c r="B5" s="46" t="s">
        <v>80</v>
      </c>
      <c r="C5" s="294">
        <v>3.4099999999999998E-2</v>
      </c>
      <c r="D5" s="91"/>
    </row>
    <row r="6" spans="2:5" ht="45" x14ac:dyDescent="0.25">
      <c r="B6" s="46" t="s">
        <v>768</v>
      </c>
      <c r="C6" s="294">
        <f>+'DATOS DANE'!K18</f>
        <v>2.7339901477832504E-3</v>
      </c>
      <c r="D6" s="419" t="s">
        <v>769</v>
      </c>
    </row>
    <row r="7" spans="2:5" x14ac:dyDescent="0.25">
      <c r="B7" s="46"/>
      <c r="C7" s="294"/>
      <c r="D7" s="239"/>
    </row>
    <row r="8" spans="2:5" s="486" customFormat="1" x14ac:dyDescent="0.25">
      <c r="B8" s="90" t="s">
        <v>808</v>
      </c>
      <c r="C8" s="90"/>
      <c r="D8" s="90"/>
    </row>
    <row r="9" spans="2:5" s="486" customFormat="1" x14ac:dyDescent="0.25">
      <c r="B9" s="287"/>
      <c r="C9" s="314"/>
      <c r="D9" s="247"/>
      <c r="E9" s="519"/>
    </row>
    <row r="10" spans="2:5" x14ac:dyDescent="0.25">
      <c r="B10" s="242" t="s">
        <v>770</v>
      </c>
      <c r="C10" s="240"/>
      <c r="D10" s="241"/>
      <c r="E10" s="519"/>
    </row>
    <row r="11" spans="2:5" s="486" customFormat="1" x14ac:dyDescent="0.25">
      <c r="B11" s="254" t="s">
        <v>810</v>
      </c>
      <c r="C11" s="288">
        <v>0</v>
      </c>
      <c r="D11" s="247"/>
      <c r="E11" s="487"/>
    </row>
    <row r="12" spans="2:5" ht="67.5" customHeight="1" x14ac:dyDescent="0.25">
      <c r="B12" s="45" t="s">
        <v>811</v>
      </c>
      <c r="C12" s="288">
        <v>1590000000</v>
      </c>
      <c r="D12" s="239"/>
    </row>
    <row r="13" spans="2:5" ht="67.5" customHeight="1" x14ac:dyDescent="0.25">
      <c r="B13" s="45" t="s">
        <v>812</v>
      </c>
      <c r="C13" s="288"/>
      <c r="D13" s="239"/>
    </row>
    <row r="14" spans="2:5" ht="67.5" customHeight="1" x14ac:dyDescent="0.25">
      <c r="B14" s="45" t="s">
        <v>813</v>
      </c>
      <c r="C14" s="288">
        <v>78945600</v>
      </c>
      <c r="D14" s="239"/>
    </row>
    <row r="15" spans="2:5" s="486" customFormat="1" x14ac:dyDescent="0.25">
      <c r="B15" s="398"/>
      <c r="C15" s="398"/>
      <c r="D15" s="398"/>
    </row>
    <row r="16" spans="2:5" s="486" customFormat="1" x14ac:dyDescent="0.25">
      <c r="B16" s="90" t="s">
        <v>805</v>
      </c>
      <c r="C16" s="90"/>
      <c r="D16" s="90"/>
    </row>
    <row r="17" spans="2:4" x14ac:dyDescent="0.25">
      <c r="B17" s="46" t="s">
        <v>92</v>
      </c>
      <c r="C17" s="488">
        <v>5.5E-2</v>
      </c>
      <c r="D17" s="91"/>
    </row>
    <row r="18" spans="2:4" x14ac:dyDescent="0.25">
      <c r="B18" s="46" t="s">
        <v>94</v>
      </c>
      <c r="C18" s="488">
        <v>5.5E-2</v>
      </c>
      <c r="D18" s="91"/>
    </row>
    <row r="19" spans="2:4" x14ac:dyDescent="0.25">
      <c r="B19" s="46" t="s">
        <v>508</v>
      </c>
      <c r="C19" s="489">
        <v>0.03</v>
      </c>
      <c r="D19" s="91"/>
    </row>
    <row r="20" spans="2:4" x14ac:dyDescent="0.25">
      <c r="B20" s="46" t="s">
        <v>44</v>
      </c>
      <c r="C20" s="489">
        <v>0.04</v>
      </c>
      <c r="D20" s="91"/>
    </row>
    <row r="21" spans="2:4" x14ac:dyDescent="0.25">
      <c r="B21" s="46" t="s">
        <v>93</v>
      </c>
      <c r="C21" s="489">
        <v>0.15</v>
      </c>
      <c r="D21" s="91"/>
    </row>
    <row r="22" spans="2:4" x14ac:dyDescent="0.25">
      <c r="B22" s="46" t="s">
        <v>95</v>
      </c>
      <c r="C22" s="489">
        <v>0</v>
      </c>
      <c r="D22" s="91"/>
    </row>
    <row r="23" spans="2:4" x14ac:dyDescent="0.25">
      <c r="B23" s="46" t="s">
        <v>96</v>
      </c>
      <c r="C23" s="489">
        <v>0</v>
      </c>
      <c r="D23" s="91"/>
    </row>
    <row r="24" spans="2:4" x14ac:dyDescent="0.25">
      <c r="B24" s="46" t="s">
        <v>731</v>
      </c>
      <c r="C24" s="177">
        <v>0.08</v>
      </c>
      <c r="D24" s="91"/>
    </row>
    <row r="25" spans="2:4" x14ac:dyDescent="0.25">
      <c r="B25" s="46" t="s">
        <v>806</v>
      </c>
      <c r="C25" s="177">
        <v>0.115</v>
      </c>
      <c r="D25" s="91"/>
    </row>
    <row r="26" spans="2:4" x14ac:dyDescent="0.25">
      <c r="B26" s="46"/>
      <c r="C26" s="489"/>
      <c r="D26" s="91"/>
    </row>
    <row r="27" spans="2:4" x14ac:dyDescent="0.25">
      <c r="B27" s="90" t="s">
        <v>773</v>
      </c>
      <c r="C27" s="90"/>
      <c r="D27" s="90"/>
    </row>
    <row r="28" spans="2:4" ht="48.4" customHeight="1" x14ac:dyDescent="0.25">
      <c r="B28" s="309" t="s">
        <v>777</v>
      </c>
      <c r="C28" s="315" t="s">
        <v>778</v>
      </c>
      <c r="D28" s="316" t="s">
        <v>781</v>
      </c>
    </row>
    <row r="29" spans="2:4" ht="71.25" x14ac:dyDescent="0.25">
      <c r="B29" s="521" t="s">
        <v>927</v>
      </c>
      <c r="C29" s="490">
        <v>115</v>
      </c>
      <c r="D29" s="46" t="s">
        <v>928</v>
      </c>
    </row>
    <row r="30" spans="2:4" x14ac:dyDescent="0.25">
      <c r="B30" s="522"/>
      <c r="C30" s="490">
        <v>220</v>
      </c>
      <c r="D30" s="46" t="s">
        <v>930</v>
      </c>
    </row>
    <row r="31" spans="2:4" x14ac:dyDescent="0.25">
      <c r="B31" s="523"/>
      <c r="C31" s="490">
        <v>500</v>
      </c>
      <c r="D31" s="46" t="s">
        <v>931</v>
      </c>
    </row>
    <row r="32" spans="2:4" ht="107.25" x14ac:dyDescent="0.25">
      <c r="B32" s="46" t="s">
        <v>738</v>
      </c>
      <c r="C32" s="491">
        <v>520.12099999999998</v>
      </c>
      <c r="D32" s="178" t="s">
        <v>739</v>
      </c>
    </row>
    <row r="33" spans="2:7" x14ac:dyDescent="0.25">
      <c r="B33" s="46" t="s">
        <v>771</v>
      </c>
      <c r="C33" s="492">
        <v>0.05</v>
      </c>
      <c r="D33" s="46" t="s">
        <v>772</v>
      </c>
    </row>
    <row r="34" spans="2:7" x14ac:dyDescent="0.25">
      <c r="B34" s="46" t="s">
        <v>774</v>
      </c>
      <c r="C34" s="492">
        <v>0.01</v>
      </c>
      <c r="D34" s="46"/>
    </row>
    <row r="35" spans="2:7" ht="42.75" x14ac:dyDescent="0.25">
      <c r="B35" s="524" t="s">
        <v>775</v>
      </c>
      <c r="C35" s="493">
        <v>0.03</v>
      </c>
      <c r="D35" s="46" t="s">
        <v>932</v>
      </c>
    </row>
    <row r="36" spans="2:7" x14ac:dyDescent="0.25">
      <c r="B36" s="525"/>
      <c r="C36" s="493">
        <v>4.3999999999999997E-2</v>
      </c>
      <c r="D36" s="46" t="s">
        <v>933</v>
      </c>
    </row>
    <row r="37" spans="2:7" x14ac:dyDescent="0.25">
      <c r="B37" s="520" t="s">
        <v>802</v>
      </c>
      <c r="C37" s="493">
        <v>0.02</v>
      </c>
      <c r="D37" s="46" t="s">
        <v>929</v>
      </c>
    </row>
    <row r="38" spans="2:7" x14ac:dyDescent="0.25">
      <c r="B38" s="520"/>
      <c r="C38" s="493">
        <v>0.12</v>
      </c>
      <c r="D38" s="46" t="s">
        <v>803</v>
      </c>
    </row>
    <row r="39" spans="2:7" x14ac:dyDescent="0.25">
      <c r="B39" s="520"/>
      <c r="C39" s="492"/>
      <c r="D39" s="46"/>
    </row>
    <row r="40" spans="2:7" x14ac:dyDescent="0.25">
      <c r="B40" s="305"/>
      <c r="C40" s="494"/>
      <c r="D40" s="284"/>
    </row>
    <row r="41" spans="2:7" x14ac:dyDescent="0.25">
      <c r="B41" s="400" t="s">
        <v>786</v>
      </c>
      <c r="C41" s="400" t="s">
        <v>787</v>
      </c>
      <c r="D41" s="400" t="s">
        <v>804</v>
      </c>
      <c r="E41" s="400" t="s">
        <v>788</v>
      </c>
      <c r="F41" s="400" t="s">
        <v>789</v>
      </c>
      <c r="G41" s="400" t="s">
        <v>790</v>
      </c>
    </row>
    <row r="42" spans="2:7" x14ac:dyDescent="0.25">
      <c r="B42" s="46"/>
      <c r="C42" s="495"/>
      <c r="D42" s="46"/>
      <c r="E42" s="46"/>
      <c r="F42" s="46"/>
      <c r="G42" s="46"/>
    </row>
    <row r="43" spans="2:7" x14ac:dyDescent="0.25">
      <c r="B43" s="190" t="s">
        <v>919</v>
      </c>
      <c r="C43" s="495"/>
      <c r="D43" s="46"/>
      <c r="E43" s="46"/>
      <c r="F43" s="46"/>
      <c r="G43" s="46"/>
    </row>
    <row r="44" spans="2:7" ht="28.5" x14ac:dyDescent="0.25">
      <c r="B44" s="46" t="s">
        <v>980</v>
      </c>
      <c r="C44" s="496">
        <f>+'Inversión 1 financiada'!H224</f>
        <v>19238</v>
      </c>
      <c r="D44" s="392">
        <f t="shared" ref="D44:G45" si="0">+C44</f>
        <v>19238</v>
      </c>
      <c r="E44" s="392">
        <f t="shared" si="0"/>
        <v>19238</v>
      </c>
      <c r="F44" s="392">
        <f t="shared" si="0"/>
        <v>19238</v>
      </c>
      <c r="G44" s="392">
        <f t="shared" si="0"/>
        <v>19238</v>
      </c>
    </row>
    <row r="45" spans="2:7" x14ac:dyDescent="0.25">
      <c r="B45" s="46" t="s">
        <v>920</v>
      </c>
      <c r="C45" s="497">
        <f>+'Inversión 1 financiada'!H225</f>
        <v>28521730995.870495</v>
      </c>
      <c r="D45" s="393">
        <f t="shared" si="0"/>
        <v>28521730995.870495</v>
      </c>
      <c r="E45" s="393">
        <f t="shared" si="0"/>
        <v>28521730995.870495</v>
      </c>
      <c r="F45" s="393">
        <f t="shared" si="0"/>
        <v>28521730995.870495</v>
      </c>
      <c r="G45" s="393">
        <f t="shared" si="0"/>
        <v>28521730995.870495</v>
      </c>
    </row>
    <row r="46" spans="2:7" x14ac:dyDescent="0.25">
      <c r="B46" s="46"/>
      <c r="C46" s="496"/>
      <c r="D46" s="392"/>
      <c r="E46" s="392"/>
      <c r="F46" s="392"/>
      <c r="G46" s="392"/>
    </row>
    <row r="47" spans="2:7" ht="28.5" x14ac:dyDescent="0.25">
      <c r="B47" s="46" t="s">
        <v>981</v>
      </c>
      <c r="C47" s="496">
        <f>+'Inversión No. 2.1 IAP'!D352</f>
        <v>10222</v>
      </c>
      <c r="D47" s="392">
        <f>+C47</f>
        <v>10222</v>
      </c>
      <c r="E47" s="392">
        <f t="shared" ref="E47:G47" si="1">+D47</f>
        <v>10222</v>
      </c>
      <c r="F47" s="392">
        <f t="shared" si="1"/>
        <v>10222</v>
      </c>
      <c r="G47" s="392">
        <f t="shared" si="1"/>
        <v>10222</v>
      </c>
    </row>
    <row r="48" spans="2:7" x14ac:dyDescent="0.25">
      <c r="B48" s="46" t="s">
        <v>982</v>
      </c>
      <c r="C48" s="497">
        <f>+'Inversión No. 2.1 IAP'!E352</f>
        <v>15699456334.693045</v>
      </c>
      <c r="D48" s="393">
        <f>+C48</f>
        <v>15699456334.693045</v>
      </c>
      <c r="E48" s="393">
        <f t="shared" ref="E48:G48" si="2">+D48</f>
        <v>15699456334.693045</v>
      </c>
      <c r="F48" s="393">
        <f t="shared" si="2"/>
        <v>15699456334.693045</v>
      </c>
      <c r="G48" s="393">
        <f t="shared" si="2"/>
        <v>15699456334.693045</v>
      </c>
    </row>
    <row r="49" spans="2:7" x14ac:dyDescent="0.25">
      <c r="B49" s="46"/>
      <c r="C49" s="496"/>
      <c r="D49" s="392"/>
      <c r="E49" s="392"/>
      <c r="F49" s="392"/>
      <c r="G49" s="392"/>
    </row>
    <row r="50" spans="2:7" ht="28.5" x14ac:dyDescent="0.25">
      <c r="B50" s="46" t="s">
        <v>983</v>
      </c>
      <c r="C50" s="496">
        <f>+'Inversión No. 2.2 IAP'!D352+'Inversión 2.3 IAP'!D352+'Inversión 2.4 IAP'!D352</f>
        <v>32760</v>
      </c>
      <c r="D50" s="392">
        <f>+C50</f>
        <v>32760</v>
      </c>
      <c r="E50" s="392">
        <f>+D50</f>
        <v>32760</v>
      </c>
      <c r="F50" s="392"/>
      <c r="G50" s="392"/>
    </row>
    <row r="51" spans="2:7" x14ac:dyDescent="0.25">
      <c r="B51" s="46" t="s">
        <v>984</v>
      </c>
      <c r="C51" s="497">
        <f>+'Inversión No. 2.2 IAP'!E352+'Inversión 2.3 IAP'!E352+'Inversión 2.4 IAP'!E352</f>
        <v>50117076436.573296</v>
      </c>
      <c r="D51" s="393">
        <f>+C51</f>
        <v>50117076436.573296</v>
      </c>
      <c r="E51" s="393">
        <f>+D51</f>
        <v>50117076436.573296</v>
      </c>
      <c r="F51" s="392"/>
      <c r="G51" s="392"/>
    </row>
    <row r="52" spans="2:7" x14ac:dyDescent="0.25">
      <c r="B52" s="46"/>
      <c r="C52" s="496"/>
      <c r="D52" s="392"/>
      <c r="E52" s="392"/>
      <c r="F52" s="392"/>
      <c r="G52" s="392"/>
    </row>
    <row r="53" spans="2:7" ht="28.5" x14ac:dyDescent="0.25">
      <c r="B53" s="46" t="s">
        <v>971</v>
      </c>
      <c r="C53" s="496">
        <f>+'Exp Veg 1-IAP'!D352</f>
        <v>9660</v>
      </c>
      <c r="D53" s="392">
        <f>+SUM('Exp Veg 1-IAP'!H224:AF224)</f>
        <v>7160</v>
      </c>
      <c r="E53" s="392">
        <f>+SUM('Exp Veg 1-IAP'!H224:AA224)</f>
        <v>4660</v>
      </c>
      <c r="F53" s="392">
        <f>+SUM('Exp Veg 1-IAP'!H224:V224)</f>
        <v>2440</v>
      </c>
      <c r="G53" s="392">
        <f>+SUM('Exp Veg 1-IAP'!H224:Q224)</f>
        <v>1340</v>
      </c>
    </row>
    <row r="54" spans="2:7" x14ac:dyDescent="0.25">
      <c r="B54" s="46" t="s">
        <v>973</v>
      </c>
      <c r="C54" s="497">
        <f>+'Exp Veg 1-IAP'!E352</f>
        <v>10739211848.656199</v>
      </c>
      <c r="D54" s="392">
        <f>+SUM('Exp Veg 1-IAP'!H225:AF225)</f>
        <v>7959912715.9811983</v>
      </c>
      <c r="E54" s="392">
        <f>+SUM('Exp Veg 1-IAP'!H225:AA225)</f>
        <v>5180613583.3061991</v>
      </c>
      <c r="F54" s="392">
        <f>+SUM('Exp Veg 1-IAP'!H225:V225)</f>
        <v>2712595953.4907994</v>
      </c>
      <c r="G54" s="392">
        <f>+SUM('Exp Veg 1-IAP'!H225:Q225)</f>
        <v>1489704335.1138</v>
      </c>
    </row>
    <row r="55" spans="2:7" x14ac:dyDescent="0.25">
      <c r="B55" s="46"/>
      <c r="C55" s="496"/>
      <c r="D55" s="392"/>
      <c r="E55" s="392"/>
      <c r="F55" s="392"/>
      <c r="G55" s="392"/>
    </row>
    <row r="56" spans="2:7" ht="28.5" x14ac:dyDescent="0.25">
      <c r="B56" s="46" t="s">
        <v>972</v>
      </c>
      <c r="C56" s="496">
        <f>+'Exp Veg 2-IAP'!D352</f>
        <v>2440</v>
      </c>
      <c r="D56" s="392">
        <f>+SUM('Exp Veg 2-IAP'!H224:AF224)</f>
        <v>1340</v>
      </c>
      <c r="E56" s="392">
        <f>+SUM('Exp Veg 2-IAP'!H224:AA224)</f>
        <v>345</v>
      </c>
      <c r="F56" s="392"/>
      <c r="G56" s="392"/>
    </row>
    <row r="57" spans="2:7" x14ac:dyDescent="0.25">
      <c r="B57" s="46" t="s">
        <v>974</v>
      </c>
      <c r="C57" s="497">
        <f>+'Exp Veg 2-IAP'!E352</f>
        <v>2712595953.4907994</v>
      </c>
      <c r="D57" s="392">
        <f>+SUM('Exp Veg 2-IAP'!H225:AF225)</f>
        <v>1489704335.1138</v>
      </c>
      <c r="E57" s="392">
        <f>+SUM('Exp Veg 2-IAP'!H225:AA225)</f>
        <v>383543280.30914998</v>
      </c>
      <c r="F57" s="392"/>
      <c r="G57" s="392"/>
    </row>
    <row r="58" spans="2:7" x14ac:dyDescent="0.25">
      <c r="B58" s="46"/>
      <c r="C58" s="496"/>
      <c r="D58" s="392"/>
      <c r="E58" s="392"/>
      <c r="F58" s="392"/>
      <c r="G58" s="392"/>
    </row>
    <row r="59" spans="2:7" x14ac:dyDescent="0.25">
      <c r="B59" s="190" t="s">
        <v>975</v>
      </c>
      <c r="C59" s="496">
        <f t="shared" ref="C59:G60" si="3">+C44+C47+C50+C53+C56</f>
        <v>74320</v>
      </c>
      <c r="D59" s="496">
        <f t="shared" si="3"/>
        <v>70720</v>
      </c>
      <c r="E59" s="496">
        <f t="shared" si="3"/>
        <v>67225</v>
      </c>
      <c r="F59" s="496">
        <f t="shared" si="3"/>
        <v>31900</v>
      </c>
      <c r="G59" s="496">
        <f t="shared" si="3"/>
        <v>30800</v>
      </c>
    </row>
    <row r="60" spans="2:7" x14ac:dyDescent="0.25">
      <c r="B60" s="190" t="s">
        <v>976</v>
      </c>
      <c r="C60" s="497">
        <f t="shared" si="3"/>
        <v>107790071569.28384</v>
      </c>
      <c r="D60" s="497">
        <f t="shared" si="3"/>
        <v>103787880818.23184</v>
      </c>
      <c r="E60" s="497">
        <f t="shared" si="3"/>
        <v>99902420630.752182</v>
      </c>
      <c r="F60" s="497">
        <f t="shared" si="3"/>
        <v>46933783284.054337</v>
      </c>
      <c r="G60" s="497">
        <f t="shared" si="3"/>
        <v>45710891665.677338</v>
      </c>
    </row>
    <row r="61" spans="2:7" x14ac:dyDescent="0.25">
      <c r="D61" s="286"/>
      <c r="E61" s="286"/>
      <c r="F61" s="286"/>
      <c r="G61" s="286"/>
    </row>
    <row r="62" spans="2:7" x14ac:dyDescent="0.25">
      <c r="B62" s="264" t="s">
        <v>792</v>
      </c>
      <c r="D62" s="286"/>
      <c r="E62" s="286"/>
      <c r="F62" s="286"/>
      <c r="G62" s="286"/>
    </row>
    <row r="63" spans="2:7" x14ac:dyDescent="0.25">
      <c r="B63" s="43" t="s">
        <v>741</v>
      </c>
      <c r="C63" s="499">
        <f>+'F1-30 años'!AG25</f>
        <v>312686980494.16284</v>
      </c>
      <c r="D63" s="286">
        <f>+'F2-25 años'!AG25</f>
        <v>242960195956.4711</v>
      </c>
      <c r="E63" s="286">
        <f>+'F3-20 años'!AG25</f>
        <v>181126110188.54303</v>
      </c>
      <c r="F63" s="286">
        <f>+'F4-15 años'!AG25</f>
        <v>126838380987.96085</v>
      </c>
      <c r="G63" s="286">
        <f>+'F4-10 años'!AG25</f>
        <v>78476971274.255402</v>
      </c>
    </row>
    <row r="64" spans="2:7" x14ac:dyDescent="0.25">
      <c r="B64" s="43" t="s">
        <v>726</v>
      </c>
      <c r="C64" s="499">
        <f>+'F1-30 años'!AG28</f>
        <v>84839207818.127762</v>
      </c>
      <c r="D64" s="286">
        <f>+'F2-25 años'!AG28</f>
        <v>84839207818.127762</v>
      </c>
      <c r="E64" s="286">
        <f>+'F3-20 años'!AG28</f>
        <v>84839207818.127762</v>
      </c>
      <c r="F64" s="286">
        <f>+'F4-15 años'!AG28</f>
        <v>84839207818.127762</v>
      </c>
      <c r="G64" s="286">
        <f>+'F4-10 años'!AG28</f>
        <v>52632711350.127464</v>
      </c>
    </row>
    <row r="65" spans="2:7" x14ac:dyDescent="0.25">
      <c r="B65" s="43" t="s">
        <v>791</v>
      </c>
      <c r="C65" s="499">
        <f>+'F1-30 años'!AG29</f>
        <v>0</v>
      </c>
      <c r="D65" s="286">
        <f>+'F2-25 años'!AG29</f>
        <v>0</v>
      </c>
      <c r="E65" s="286">
        <f>+'F3-20 años'!AG29</f>
        <v>0</v>
      </c>
      <c r="F65" s="286">
        <f>+'F4-15 años'!AG29</f>
        <v>0</v>
      </c>
      <c r="G65" s="286">
        <f>+'F4-10 años'!AG29</f>
        <v>19952129159.341873</v>
      </c>
    </row>
    <row r="66" spans="2:7" x14ac:dyDescent="0.25">
      <c r="B66" s="43" t="s">
        <v>730</v>
      </c>
      <c r="C66" s="499">
        <f>+'F1-30 años'!AG30</f>
        <v>263750770953.87958</v>
      </c>
      <c r="D66" s="286">
        <f>+'F2-25 años'!AG30</f>
        <v>202044970995.09171</v>
      </c>
      <c r="E66" s="286">
        <f>+'F3-20 años'!AG30</f>
        <v>147703543667.37619</v>
      </c>
      <c r="F66" s="286">
        <f>+'F4-15 años'!AG30</f>
        <v>100347392569.03612</v>
      </c>
      <c r="G66" s="286">
        <f>+'F4-10 años'!AG30</f>
        <v>60526678773.525208</v>
      </c>
    </row>
    <row r="67" spans="2:7" x14ac:dyDescent="0.25">
      <c r="B67" s="264" t="s">
        <v>439</v>
      </c>
      <c r="C67" s="500">
        <f>+SUM(C63:C66)</f>
        <v>661276959266.17017</v>
      </c>
      <c r="D67" s="501">
        <f>+SUM(D63:D66)</f>
        <v>529844374769.69055</v>
      </c>
      <c r="E67" s="501">
        <f>+SUM(E63:E66)</f>
        <v>413668861674.047</v>
      </c>
      <c r="F67" s="501">
        <f>+SUM(F63:F66)</f>
        <v>312024981375.12476</v>
      </c>
      <c r="G67" s="501">
        <f>+SUM(G63:G66)</f>
        <v>211588490557.24994</v>
      </c>
    </row>
    <row r="69" spans="2:7" x14ac:dyDescent="0.25">
      <c r="B69" s="264" t="s">
        <v>793</v>
      </c>
      <c r="C69" s="502">
        <f>+'F1-30 años'!AG46</f>
        <v>173877700034.9455</v>
      </c>
      <c r="D69" s="285">
        <f>+'F2-25 años'!AG46</f>
        <v>82583159497.986237</v>
      </c>
      <c r="E69" s="285">
        <f>+'F3-20 años'!AG46</f>
        <v>19811860363.795822</v>
      </c>
      <c r="F69" s="285">
        <f>+'F4-15 años'!AG46</f>
        <v>40287562767.622086</v>
      </c>
      <c r="G69" s="285">
        <f>+'F4-10 años'!AG46</f>
        <v>-5714449749.7309036</v>
      </c>
    </row>
    <row r="70" spans="2:7" x14ac:dyDescent="0.25">
      <c r="B70" s="264" t="s">
        <v>794</v>
      </c>
      <c r="C70" s="503">
        <f>+COUNTIF('F1-30 años'!C46:AF46,"&lt;0")</f>
        <v>0</v>
      </c>
      <c r="D70" s="503">
        <f>+COUNTIF('F2-25 años'!C46:AA46,"&lt;0")</f>
        <v>0</v>
      </c>
      <c r="E70" s="503">
        <f>+COUNTIF('F3-20 años'!C46:V46,"&lt;0")</f>
        <v>0</v>
      </c>
      <c r="F70" s="503">
        <f>+COUNTIF('F4-15 años'!C46:Q46,"&lt;0")</f>
        <v>0</v>
      </c>
      <c r="G70" s="503">
        <f>+COUNTIF('F4-10 años'!C46:L46,"&lt;0")</f>
        <v>1</v>
      </c>
    </row>
    <row r="72" spans="2:7" x14ac:dyDescent="0.25">
      <c r="B72" s="43" t="s">
        <v>994</v>
      </c>
      <c r="C72" s="504"/>
      <c r="D72" s="344"/>
      <c r="E72" s="344"/>
      <c r="F72" s="344">
        <f>+'F4-15 años'!C55</f>
        <v>0.1483721888189844</v>
      </c>
      <c r="G72" s="344"/>
    </row>
    <row r="73" spans="2:7" x14ac:dyDescent="0.25">
      <c r="B73" s="397" t="s">
        <v>995</v>
      </c>
      <c r="C73" s="502"/>
      <c r="D73" s="285"/>
      <c r="E73" s="285"/>
      <c r="F73" s="285">
        <f>+'F4-15 años'!C56</f>
        <v>11743559897.533657</v>
      </c>
      <c r="G73" s="285"/>
    </row>
    <row r="74" spans="2:7" x14ac:dyDescent="0.25">
      <c r="C74" s="499"/>
      <c r="D74" s="286"/>
      <c r="E74" s="286"/>
      <c r="F74" s="286"/>
      <c r="G74" s="286"/>
    </row>
    <row r="76" spans="2:7" x14ac:dyDescent="0.25">
      <c r="D76" s="344"/>
    </row>
  </sheetData>
  <mergeCells count="4">
    <mergeCell ref="E9:E10"/>
    <mergeCell ref="B37:B39"/>
    <mergeCell ref="B29:B31"/>
    <mergeCell ref="B35:B36"/>
  </mergeCells>
  <hyperlinks>
    <hyperlink ref="D6" r:id="rId1"/>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DATOS!$A$22:$A$23</xm:f>
          </x14:formula1>
          <xm:sqref>C28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B271"/>
  <sheetViews>
    <sheetView workbookViewId="0"/>
  </sheetViews>
  <sheetFormatPr baseColWidth="10" defaultColWidth="0" defaultRowHeight="12" x14ac:dyDescent="0.25"/>
  <cols>
    <col min="1" max="1" width="55.85546875" style="186" customWidth="1"/>
    <col min="2" max="2" width="9.28515625" style="186" bestFit="1" customWidth="1"/>
    <col min="3" max="3" width="19.7109375" style="186" bestFit="1" customWidth="1"/>
    <col min="4" max="5" width="18.85546875" style="186" bestFit="1" customWidth="1"/>
    <col min="6" max="6" width="18.5703125" style="186" bestFit="1" customWidth="1"/>
    <col min="7" max="9" width="19.42578125" style="186" bestFit="1" customWidth="1"/>
    <col min="10" max="10" width="19.140625" style="186" bestFit="1" customWidth="1"/>
    <col min="11" max="11" width="19.42578125" style="186" bestFit="1" customWidth="1"/>
    <col min="12" max="13" width="19.140625" style="186" bestFit="1" customWidth="1"/>
    <col min="14" max="15" width="18.85546875" style="186" bestFit="1" customWidth="1"/>
    <col min="16" max="27" width="18.140625" style="186" customWidth="1"/>
    <col min="28" max="30" width="18.140625" style="186" hidden="1" customWidth="1"/>
    <col min="31" max="32" width="17.5703125" style="186" hidden="1" customWidth="1"/>
    <col min="33" max="33" width="21.85546875" style="186" customWidth="1"/>
    <col min="34" max="34" width="13" style="186" customWidth="1"/>
    <col min="35" max="73" width="13" style="186" hidden="1"/>
    <col min="74" max="171" width="14" style="186" hidden="1"/>
    <col min="172" max="172" width="19.42578125" style="186" hidden="1"/>
    <col min="173" max="181" width="14" style="186" hidden="1"/>
    <col min="182" max="182" width="15.85546875" style="186" hidden="1"/>
    <col min="183" max="16382" width="4.85546875" style="186" hidden="1"/>
    <col min="16383" max="16384" width="2.140625" style="186" hidden="1"/>
  </cols>
  <sheetData>
    <row r="1" spans="1:182" ht="13.5" x14ac:dyDescent="0.25">
      <c r="A1" s="300" t="s">
        <v>767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row>
    <row r="2" spans="1:182" ht="13.5" x14ac:dyDescent="0.25">
      <c r="A2" s="184" t="s">
        <v>745</v>
      </c>
      <c r="B2" s="184"/>
      <c r="C2" s="184"/>
      <c r="D2" s="184"/>
      <c r="E2" s="187"/>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row>
    <row r="3" spans="1:182" ht="13.5" x14ac:dyDescent="0.25">
      <c r="A3" s="184"/>
      <c r="B3" s="184"/>
      <c r="C3" s="184"/>
      <c r="D3" s="184"/>
      <c r="E3" s="187"/>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row>
    <row r="4" spans="1:182" ht="13.5" x14ac:dyDescent="0.25">
      <c r="A4" s="184" t="s">
        <v>66</v>
      </c>
      <c r="B4" s="188">
        <f>+DRIVERS!$C$4</f>
        <v>3.6499999999999998E-2</v>
      </c>
      <c r="C4" s="188">
        <f>+DRIVERS!$C$4</f>
        <v>3.6499999999999998E-2</v>
      </c>
      <c r="D4" s="188">
        <f>+DRIVERS!$C$4</f>
        <v>3.6499999999999998E-2</v>
      </c>
      <c r="E4" s="188">
        <f>+DRIVERS!$C$4</f>
        <v>3.6499999999999998E-2</v>
      </c>
      <c r="F4" s="188">
        <f>+DRIVERS!$C$4</f>
        <v>3.6499999999999998E-2</v>
      </c>
      <c r="G4" s="188">
        <f>+DRIVERS!$C$4</f>
        <v>3.6499999999999998E-2</v>
      </c>
      <c r="H4" s="188">
        <f>+DRIVERS!$C$4</f>
        <v>3.6499999999999998E-2</v>
      </c>
      <c r="I4" s="188">
        <f>+DRIVERS!$C$4</f>
        <v>3.6499999999999998E-2</v>
      </c>
      <c r="J4" s="188">
        <f>+DRIVERS!$C$4</f>
        <v>3.6499999999999998E-2</v>
      </c>
      <c r="K4" s="188">
        <f>+DRIVERS!$C$4</f>
        <v>3.6499999999999998E-2</v>
      </c>
      <c r="L4" s="188">
        <f>+DRIVERS!$C$4</f>
        <v>3.6499999999999998E-2</v>
      </c>
      <c r="M4" s="188">
        <f>+DRIVERS!$C$4</f>
        <v>3.6499999999999998E-2</v>
      </c>
      <c r="N4" s="188">
        <f>+DRIVERS!$C$4</f>
        <v>3.6499999999999998E-2</v>
      </c>
      <c r="O4" s="188">
        <f>+DRIVERS!$C$4</f>
        <v>3.6499999999999998E-2</v>
      </c>
      <c r="P4" s="188">
        <f>+DRIVERS!$C$4</f>
        <v>3.6499999999999998E-2</v>
      </c>
      <c r="Q4" s="188">
        <f>+DRIVERS!$C$4</f>
        <v>3.6499999999999998E-2</v>
      </c>
      <c r="R4" s="188">
        <f>+DRIVERS!$C$4</f>
        <v>3.6499999999999998E-2</v>
      </c>
      <c r="S4" s="188">
        <f>+DRIVERS!$C$4</f>
        <v>3.6499999999999998E-2</v>
      </c>
      <c r="T4" s="188">
        <f>+DRIVERS!$C$4</f>
        <v>3.6499999999999998E-2</v>
      </c>
      <c r="U4" s="188">
        <f>+DRIVERS!$C$4</f>
        <v>3.6499999999999998E-2</v>
      </c>
      <c r="V4" s="188">
        <f>+DRIVERS!$C$4</f>
        <v>3.6499999999999998E-2</v>
      </c>
      <c r="W4" s="188">
        <f>+DRIVERS!$C$4</f>
        <v>3.6499999999999998E-2</v>
      </c>
      <c r="X4" s="188">
        <f>+DRIVERS!$C$4</f>
        <v>3.6499999999999998E-2</v>
      </c>
      <c r="Y4" s="188">
        <f>+DRIVERS!$C$4</f>
        <v>3.6499999999999998E-2</v>
      </c>
      <c r="Z4" s="188">
        <f>+DRIVERS!$C$4</f>
        <v>3.6499999999999998E-2</v>
      </c>
      <c r="AA4" s="188">
        <f>+DRIVERS!$C$4</f>
        <v>3.6499999999999998E-2</v>
      </c>
      <c r="AB4" s="188">
        <f>+DRIVERS!$C$4</f>
        <v>3.6499999999999998E-2</v>
      </c>
      <c r="AC4" s="188">
        <f>+DRIVERS!$C$4</f>
        <v>3.6499999999999998E-2</v>
      </c>
      <c r="AD4" s="188">
        <f>+DRIVERS!$C$4</f>
        <v>3.6499999999999998E-2</v>
      </c>
      <c r="AE4" s="188">
        <f>+DRIVERS!$C$4</f>
        <v>3.6499999999999998E-2</v>
      </c>
      <c r="AF4" s="188">
        <f>+DRIVERS!$C$4</f>
        <v>3.6499999999999998E-2</v>
      </c>
      <c r="AG4" s="188"/>
      <c r="AH4" s="188"/>
      <c r="AI4" s="188"/>
      <c r="AJ4" s="188"/>
      <c r="AK4" s="188"/>
      <c r="AM4" s="188"/>
      <c r="AN4" s="188"/>
      <c r="AO4" s="188"/>
      <c r="AP4" s="188"/>
      <c r="AQ4" s="188"/>
      <c r="AR4" s="188"/>
      <c r="AS4" s="188"/>
      <c r="AT4" s="188"/>
      <c r="AU4" s="188"/>
      <c r="AV4" s="188"/>
      <c r="AW4" s="188"/>
      <c r="AY4" s="188"/>
      <c r="AZ4" s="188"/>
      <c r="BA4" s="188"/>
      <c r="BB4" s="188"/>
      <c r="BC4" s="188"/>
      <c r="BD4" s="188"/>
      <c r="BE4" s="188"/>
      <c r="BF4" s="188"/>
      <c r="BG4" s="188"/>
      <c r="BH4" s="188"/>
      <c r="BI4" s="188"/>
      <c r="BK4" s="188"/>
      <c r="BL4" s="188"/>
      <c r="BM4" s="188"/>
      <c r="BN4" s="188"/>
      <c r="BO4" s="188"/>
      <c r="BP4" s="188"/>
      <c r="BQ4" s="188"/>
      <c r="BR4" s="188"/>
      <c r="BS4" s="188"/>
      <c r="BT4" s="188"/>
      <c r="BU4" s="188"/>
      <c r="BW4" s="188"/>
      <c r="BX4" s="188"/>
      <c r="BY4" s="188"/>
      <c r="BZ4" s="188"/>
      <c r="CA4" s="188"/>
      <c r="CB4" s="188"/>
      <c r="CC4" s="188"/>
      <c r="CD4" s="188"/>
      <c r="CE4" s="188"/>
      <c r="CF4" s="188"/>
      <c r="CG4" s="188"/>
      <c r="CH4" s="188"/>
      <c r="CI4" s="188"/>
      <c r="CJ4" s="188"/>
      <c r="CK4" s="188"/>
      <c r="CL4" s="188"/>
      <c r="CM4" s="188"/>
      <c r="CN4" s="188"/>
      <c r="CO4" s="188"/>
      <c r="CP4" s="188"/>
      <c r="CQ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row>
    <row r="5" spans="1:182" ht="13.5" x14ac:dyDescent="0.25">
      <c r="A5" s="185" t="s">
        <v>746</v>
      </c>
      <c r="B5" s="188">
        <f>+B4</f>
        <v>3.6499999999999998E-2</v>
      </c>
      <c r="C5" s="188">
        <f t="shared" ref="C5:AF5" si="0">+C4+B5</f>
        <v>7.2999999999999995E-2</v>
      </c>
      <c r="D5" s="188">
        <f t="shared" si="0"/>
        <v>0.10949999999999999</v>
      </c>
      <c r="E5" s="188">
        <f t="shared" si="0"/>
        <v>0.14599999999999999</v>
      </c>
      <c r="F5" s="188">
        <f t="shared" si="0"/>
        <v>0.1825</v>
      </c>
      <c r="G5" s="188">
        <f t="shared" si="0"/>
        <v>0.219</v>
      </c>
      <c r="H5" s="188">
        <f t="shared" si="0"/>
        <v>0.2555</v>
      </c>
      <c r="I5" s="188">
        <f t="shared" si="0"/>
        <v>0.29199999999999998</v>
      </c>
      <c r="J5" s="188">
        <f t="shared" si="0"/>
        <v>0.32849999999999996</v>
      </c>
      <c r="K5" s="188">
        <f t="shared" si="0"/>
        <v>0.36499999999999994</v>
      </c>
      <c r="L5" s="188">
        <f t="shared" si="0"/>
        <v>0.40149999999999991</v>
      </c>
      <c r="M5" s="188">
        <f t="shared" si="0"/>
        <v>0.43799999999999989</v>
      </c>
      <c r="N5" s="188">
        <f t="shared" si="0"/>
        <v>0.47449999999999987</v>
      </c>
      <c r="O5" s="188">
        <f t="shared" si="0"/>
        <v>0.5109999999999999</v>
      </c>
      <c r="P5" s="188">
        <f t="shared" si="0"/>
        <v>0.54749999999999988</v>
      </c>
      <c r="Q5" s="188">
        <f t="shared" si="0"/>
        <v>0.58399999999999985</v>
      </c>
      <c r="R5" s="188">
        <f t="shared" si="0"/>
        <v>0.62049999999999983</v>
      </c>
      <c r="S5" s="188">
        <f t="shared" si="0"/>
        <v>0.65699999999999981</v>
      </c>
      <c r="T5" s="188">
        <f t="shared" si="0"/>
        <v>0.69349999999999978</v>
      </c>
      <c r="U5" s="188">
        <f t="shared" si="0"/>
        <v>0.72999999999999976</v>
      </c>
      <c r="V5" s="188">
        <f t="shared" si="0"/>
        <v>0.76649999999999974</v>
      </c>
      <c r="W5" s="188">
        <f t="shared" si="0"/>
        <v>0.80299999999999971</v>
      </c>
      <c r="X5" s="188">
        <f t="shared" si="0"/>
        <v>0.83949999999999969</v>
      </c>
      <c r="Y5" s="188">
        <f t="shared" si="0"/>
        <v>0.87599999999999967</v>
      </c>
      <c r="Z5" s="188">
        <f t="shared" si="0"/>
        <v>0.91249999999999964</v>
      </c>
      <c r="AA5" s="188">
        <f t="shared" si="0"/>
        <v>0.94899999999999962</v>
      </c>
      <c r="AB5" s="188">
        <f t="shared" si="0"/>
        <v>0.9854999999999996</v>
      </c>
      <c r="AC5" s="188">
        <f t="shared" si="0"/>
        <v>1.0219999999999996</v>
      </c>
      <c r="AD5" s="188">
        <f t="shared" si="0"/>
        <v>1.0584999999999996</v>
      </c>
      <c r="AE5" s="188">
        <f t="shared" si="0"/>
        <v>1.0949999999999995</v>
      </c>
      <c r="AF5" s="188">
        <f t="shared" si="0"/>
        <v>1.1314999999999995</v>
      </c>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row>
    <row r="6" spans="1:182" ht="13.5" x14ac:dyDescent="0.25">
      <c r="A6" s="185"/>
      <c r="B6" s="185"/>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row>
    <row r="7" spans="1:182" ht="13.5" x14ac:dyDescent="0.25">
      <c r="A7" s="185" t="s">
        <v>747</v>
      </c>
      <c r="B7" s="188">
        <f>+DRIVERS!$C$6</f>
        <v>2.7339901477832504E-3</v>
      </c>
      <c r="C7" s="188">
        <f>+DRIVERS!$C$6</f>
        <v>2.7339901477832504E-3</v>
      </c>
      <c r="D7" s="188">
        <f>+DRIVERS!$C$6</f>
        <v>2.7339901477832504E-3</v>
      </c>
      <c r="E7" s="188">
        <f>+DRIVERS!$C$6</f>
        <v>2.7339901477832504E-3</v>
      </c>
      <c r="F7" s="188">
        <f>+DRIVERS!$C$6</f>
        <v>2.7339901477832504E-3</v>
      </c>
      <c r="G7" s="188">
        <f>+DRIVERS!$C$6</f>
        <v>2.7339901477832504E-3</v>
      </c>
      <c r="H7" s="188">
        <f>+DRIVERS!$C$6</f>
        <v>2.7339901477832504E-3</v>
      </c>
      <c r="I7" s="188">
        <f>+DRIVERS!$C$6</f>
        <v>2.7339901477832504E-3</v>
      </c>
      <c r="J7" s="188">
        <f>+DRIVERS!$C$6</f>
        <v>2.7339901477832504E-3</v>
      </c>
      <c r="K7" s="188">
        <f>+DRIVERS!$C$6</f>
        <v>2.7339901477832504E-3</v>
      </c>
      <c r="L7" s="188">
        <f>+DRIVERS!$C$6</f>
        <v>2.7339901477832504E-3</v>
      </c>
      <c r="M7" s="188">
        <f>+DRIVERS!$C$6</f>
        <v>2.7339901477832504E-3</v>
      </c>
      <c r="N7" s="188">
        <f>+DRIVERS!$C$6</f>
        <v>2.7339901477832504E-3</v>
      </c>
      <c r="O7" s="188">
        <f>+DRIVERS!$C$6</f>
        <v>2.7339901477832504E-3</v>
      </c>
      <c r="P7" s="188">
        <f>+DRIVERS!$C$6</f>
        <v>2.7339901477832504E-3</v>
      </c>
      <c r="Q7" s="188">
        <f>+DRIVERS!$C$6</f>
        <v>2.7339901477832504E-3</v>
      </c>
      <c r="R7" s="188">
        <f>+DRIVERS!$C$6</f>
        <v>2.7339901477832504E-3</v>
      </c>
      <c r="S7" s="188">
        <f>+DRIVERS!$C$6</f>
        <v>2.7339901477832504E-3</v>
      </c>
      <c r="T7" s="188">
        <f>+DRIVERS!$C$6</f>
        <v>2.7339901477832504E-3</v>
      </c>
      <c r="U7" s="188">
        <f>+DRIVERS!$C$6</f>
        <v>2.7339901477832504E-3</v>
      </c>
      <c r="V7" s="188">
        <f>+DRIVERS!$C$6</f>
        <v>2.7339901477832504E-3</v>
      </c>
      <c r="W7" s="188">
        <f>+DRIVERS!$C$6</f>
        <v>2.7339901477832504E-3</v>
      </c>
      <c r="X7" s="188">
        <f>+DRIVERS!$C$6</f>
        <v>2.7339901477832504E-3</v>
      </c>
      <c r="Y7" s="188">
        <f>+DRIVERS!$C$6</f>
        <v>2.7339901477832504E-3</v>
      </c>
      <c r="Z7" s="188">
        <f>+DRIVERS!$C$6</f>
        <v>2.7339901477832504E-3</v>
      </c>
      <c r="AA7" s="188">
        <f>+DRIVERS!$C$6</f>
        <v>2.7339901477832504E-3</v>
      </c>
      <c r="AB7" s="188">
        <f>+DRIVERS!$C$6</f>
        <v>2.7339901477832504E-3</v>
      </c>
      <c r="AC7" s="188">
        <f>+DRIVERS!$C$6</f>
        <v>2.7339901477832504E-3</v>
      </c>
      <c r="AD7" s="188">
        <f>+DRIVERS!$C$6</f>
        <v>2.7339901477832504E-3</v>
      </c>
      <c r="AE7" s="188">
        <f>+DRIVERS!$C$6</f>
        <v>2.7339901477832504E-3</v>
      </c>
      <c r="AF7" s="188">
        <f>+DRIVERS!$C$6</f>
        <v>2.7339901477832504E-3</v>
      </c>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row>
    <row r="8" spans="1:182" ht="13.5" x14ac:dyDescent="0.25">
      <c r="A8" s="184" t="s">
        <v>748</v>
      </c>
      <c r="B8" s="188">
        <f>+DRIVERS!$C$5</f>
        <v>3.4099999999999998E-2</v>
      </c>
      <c r="C8" s="188">
        <f>+DRIVERS!$C$5</f>
        <v>3.4099999999999998E-2</v>
      </c>
      <c r="D8" s="188">
        <f>+DRIVERS!$C$5</f>
        <v>3.4099999999999998E-2</v>
      </c>
      <c r="E8" s="188">
        <f>+DRIVERS!$C$5</f>
        <v>3.4099999999999998E-2</v>
      </c>
      <c r="F8" s="188">
        <f>+DRIVERS!$C$5</f>
        <v>3.4099999999999998E-2</v>
      </c>
      <c r="G8" s="188">
        <f>+DRIVERS!$C$5</f>
        <v>3.4099999999999998E-2</v>
      </c>
      <c r="H8" s="188">
        <f>+DRIVERS!$C$5</f>
        <v>3.4099999999999998E-2</v>
      </c>
      <c r="I8" s="188">
        <f>+DRIVERS!$C$5</f>
        <v>3.4099999999999998E-2</v>
      </c>
      <c r="J8" s="188">
        <f>+DRIVERS!$C$5</f>
        <v>3.4099999999999998E-2</v>
      </c>
      <c r="K8" s="188">
        <f>+DRIVERS!$C$5</f>
        <v>3.4099999999999998E-2</v>
      </c>
      <c r="L8" s="188">
        <f>+DRIVERS!$C$5</f>
        <v>3.4099999999999998E-2</v>
      </c>
      <c r="M8" s="188">
        <f>+DRIVERS!$C$5</f>
        <v>3.4099999999999998E-2</v>
      </c>
      <c r="N8" s="188">
        <f>+DRIVERS!$C$5</f>
        <v>3.4099999999999998E-2</v>
      </c>
      <c r="O8" s="188">
        <f>+DRIVERS!$C$5</f>
        <v>3.4099999999999998E-2</v>
      </c>
      <c r="P8" s="188">
        <f>+DRIVERS!$C$5</f>
        <v>3.4099999999999998E-2</v>
      </c>
      <c r="Q8" s="188">
        <f>+DRIVERS!$C$5</f>
        <v>3.4099999999999998E-2</v>
      </c>
      <c r="R8" s="188">
        <f>+DRIVERS!$C$5</f>
        <v>3.4099999999999998E-2</v>
      </c>
      <c r="S8" s="188">
        <f>+DRIVERS!$C$5</f>
        <v>3.4099999999999998E-2</v>
      </c>
      <c r="T8" s="188">
        <f>+DRIVERS!$C$5</f>
        <v>3.4099999999999998E-2</v>
      </c>
      <c r="U8" s="188">
        <f>+DRIVERS!$C$5</f>
        <v>3.4099999999999998E-2</v>
      </c>
      <c r="V8" s="188">
        <f>+DRIVERS!$C$5</f>
        <v>3.4099999999999998E-2</v>
      </c>
      <c r="W8" s="188">
        <f>+DRIVERS!$C$5</f>
        <v>3.4099999999999998E-2</v>
      </c>
      <c r="X8" s="188">
        <f>+DRIVERS!$C$5</f>
        <v>3.4099999999999998E-2</v>
      </c>
      <c r="Y8" s="188">
        <f>+DRIVERS!$C$5</f>
        <v>3.4099999999999998E-2</v>
      </c>
      <c r="Z8" s="188">
        <f>+DRIVERS!$C$5</f>
        <v>3.4099999999999998E-2</v>
      </c>
      <c r="AA8" s="188">
        <f>+DRIVERS!$C$5</f>
        <v>3.4099999999999998E-2</v>
      </c>
      <c r="AB8" s="188">
        <f>+DRIVERS!$C$5</f>
        <v>3.4099999999999998E-2</v>
      </c>
      <c r="AC8" s="188">
        <f>+DRIVERS!$C$5</f>
        <v>3.4099999999999998E-2</v>
      </c>
      <c r="AD8" s="188">
        <f>+DRIVERS!$C$5</f>
        <v>3.4099999999999998E-2</v>
      </c>
      <c r="AE8" s="188">
        <f>+DRIVERS!$C$5</f>
        <v>3.4099999999999998E-2</v>
      </c>
      <c r="AF8" s="188">
        <f>+DRIVERS!$C$5</f>
        <v>3.4099999999999998E-2</v>
      </c>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row>
    <row r="9" spans="1:182" ht="13.5" x14ac:dyDescent="0.25">
      <c r="A9" s="185"/>
      <c r="B9" s="188">
        <f>+B8</f>
        <v>3.4099999999999998E-2</v>
      </c>
      <c r="C9" s="188">
        <f t="shared" ref="C9:AF9" si="1">+C8+B9</f>
        <v>6.8199999999999997E-2</v>
      </c>
      <c r="D9" s="188">
        <f t="shared" si="1"/>
        <v>0.1023</v>
      </c>
      <c r="E9" s="188">
        <f t="shared" si="1"/>
        <v>0.13639999999999999</v>
      </c>
      <c r="F9" s="188">
        <f t="shared" si="1"/>
        <v>0.17049999999999998</v>
      </c>
      <c r="G9" s="188">
        <f t="shared" si="1"/>
        <v>0.20459999999999998</v>
      </c>
      <c r="H9" s="188">
        <f t="shared" si="1"/>
        <v>0.23869999999999997</v>
      </c>
      <c r="I9" s="188">
        <f t="shared" si="1"/>
        <v>0.27279999999999999</v>
      </c>
      <c r="J9" s="188">
        <f t="shared" si="1"/>
        <v>0.30690000000000001</v>
      </c>
      <c r="K9" s="188">
        <f t="shared" si="1"/>
        <v>0.34100000000000003</v>
      </c>
      <c r="L9" s="188">
        <f t="shared" si="1"/>
        <v>0.37510000000000004</v>
      </c>
      <c r="M9" s="188">
        <f t="shared" si="1"/>
        <v>0.40920000000000006</v>
      </c>
      <c r="N9" s="188">
        <f t="shared" si="1"/>
        <v>0.44330000000000008</v>
      </c>
      <c r="O9" s="188">
        <f t="shared" si="1"/>
        <v>0.4774000000000001</v>
      </c>
      <c r="P9" s="188">
        <f t="shared" si="1"/>
        <v>0.51150000000000007</v>
      </c>
      <c r="Q9" s="188">
        <f t="shared" si="1"/>
        <v>0.54560000000000008</v>
      </c>
      <c r="R9" s="188">
        <f t="shared" si="1"/>
        <v>0.5797000000000001</v>
      </c>
      <c r="S9" s="188">
        <f t="shared" si="1"/>
        <v>0.61380000000000012</v>
      </c>
      <c r="T9" s="188">
        <f t="shared" si="1"/>
        <v>0.64790000000000014</v>
      </c>
      <c r="U9" s="188">
        <f t="shared" si="1"/>
        <v>0.68200000000000016</v>
      </c>
      <c r="V9" s="188">
        <f t="shared" si="1"/>
        <v>0.71610000000000018</v>
      </c>
      <c r="W9" s="188">
        <f t="shared" si="1"/>
        <v>0.7502000000000002</v>
      </c>
      <c r="X9" s="188">
        <f t="shared" si="1"/>
        <v>0.78430000000000022</v>
      </c>
      <c r="Y9" s="188">
        <f t="shared" si="1"/>
        <v>0.81840000000000024</v>
      </c>
      <c r="Z9" s="188">
        <f t="shared" si="1"/>
        <v>0.85250000000000026</v>
      </c>
      <c r="AA9" s="188">
        <f t="shared" si="1"/>
        <v>0.88660000000000028</v>
      </c>
      <c r="AB9" s="188">
        <f t="shared" si="1"/>
        <v>0.9207000000000003</v>
      </c>
      <c r="AC9" s="188">
        <f t="shared" si="1"/>
        <v>0.95480000000000032</v>
      </c>
      <c r="AD9" s="188">
        <f t="shared" si="1"/>
        <v>0.98890000000000033</v>
      </c>
      <c r="AE9" s="188">
        <f t="shared" si="1"/>
        <v>1.0230000000000004</v>
      </c>
      <c r="AF9" s="188">
        <f t="shared" si="1"/>
        <v>1.0571000000000004</v>
      </c>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row>
    <row r="10" spans="1:182" ht="13.5" x14ac:dyDescent="0.25">
      <c r="A10" s="184"/>
      <c r="B10" s="184"/>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row>
    <row r="11" spans="1:182" ht="14.25" x14ac:dyDescent="0.25">
      <c r="A11" s="251" t="s">
        <v>828</v>
      </c>
      <c r="B11" s="251"/>
      <c r="C11" s="252">
        <f>('Inversión 1 financiada'!H344+'TOTAL INVERSION IAP'!H344)*(1+B9)</f>
        <v>29494322022.829678</v>
      </c>
      <c r="D11" s="252">
        <f>('Inversión 1 financiada'!I344+'TOTAL INVERSION IAP'!I344)*(1+C9)</f>
        <v>2968847333.5234351</v>
      </c>
      <c r="E11" s="252">
        <f>('Inversión 1 financiada'!J344+'TOTAL INVERSION IAP'!J344)*(1+D9)</f>
        <v>3830644157.6573076</v>
      </c>
      <c r="F11" s="252">
        <f>('Inversión 1 financiada'!K344+'TOTAL INVERSION IAP'!K344)*(1+E9)</f>
        <v>4253558259.0962892</v>
      </c>
      <c r="G11" s="252">
        <f>('Inversión 1 financiada'!L344+'TOTAL INVERSION IAP'!L344)*(1+F9)</f>
        <v>4263120683.6098585</v>
      </c>
      <c r="H11" s="252">
        <f>('Inversión 1 financiada'!M344+'TOTAL INVERSION IAP'!M344)*(1+G9)</f>
        <v>3097343101.9667048</v>
      </c>
      <c r="I11" s="252">
        <f>('Inversión 1 financiada'!N344+'TOTAL INVERSION IAP'!N344)*(1+H9)</f>
        <v>302959169.53671795</v>
      </c>
      <c r="J11" s="252">
        <f>('Inversión 1 financiada'!O344+'TOTAL INVERSION IAP'!O344)*(1+I9)</f>
        <v>311299290.37404907</v>
      </c>
      <c r="K11" s="252">
        <f>('Inversión 1 financiada'!P344+'TOTAL INVERSION IAP'!P344)*(1+J9)</f>
        <v>319639411.21138024</v>
      </c>
      <c r="L11" s="252">
        <f>('Inversión 1 financiada'!Q344+'TOTAL INVERSION IAP'!Q344)*(1+K9)</f>
        <v>327979532.04871136</v>
      </c>
      <c r="M11" s="252">
        <f>('Inversión 1 financiada'!R344+'TOTAL INVERSION IAP'!R344)*(1+L9)</f>
        <v>336319652.88604254</v>
      </c>
      <c r="N11" s="252">
        <f>('Inversión 1 financiada'!S344+'TOTAL INVERSION IAP'!S344)*(1+M9)</f>
        <v>344659773.72337365</v>
      </c>
      <c r="O11" s="252">
        <f>('Inversión 1 financiada'!T344+'TOTAL INVERSION IAP'!T344)*(1+N9)</f>
        <v>352999894.56070483</v>
      </c>
      <c r="P11" s="252">
        <f>('Inversión 1 financiada'!U344+'TOTAL INVERSION IAP'!U344)*(1+O9)</f>
        <v>361340015.39803594</v>
      </c>
      <c r="Q11" s="252">
        <f>('Inversión 1 financiada'!V344+'TOTAL INVERSION IAP'!V344)*(1+P9)</f>
        <v>369680136.23536712</v>
      </c>
      <c r="R11" s="252">
        <f>('Inversión 1 financiada'!W344+'TOTAL INVERSION IAP'!W344)*(1+Q9)</f>
        <v>53573893886.538826</v>
      </c>
      <c r="S11" s="252">
        <f>('Inversión 1 financiada'!X344+'TOTAL INVERSION IAP'!X344)*(1+R9)</f>
        <v>5268550607.8640375</v>
      </c>
      <c r="T11" s="252">
        <f>('Inversión 1 financiada'!Y344+'TOTAL INVERSION IAP'!Y344)*(1+S9)</f>
        <v>6505223619.3852015</v>
      </c>
      <c r="U11" s="252">
        <f>('Inversión 1 financiada'!Z344+'TOTAL INVERSION IAP'!Z344)*(1+T9)</f>
        <v>7084110045.215642</v>
      </c>
      <c r="V11" s="252">
        <f>('Inversión 1 financiada'!AA344+'TOTAL INVERSION IAP'!AA344)*(1+U9)</f>
        <v>7061029692.4196377</v>
      </c>
      <c r="W11" s="252">
        <f>('Inversión 1 financiada'!AB344+'TOTAL INVERSION IAP'!AB344)*(1+V9)</f>
        <v>5366455044.0705442</v>
      </c>
      <c r="X11" s="252">
        <f>('Inversión 1 financiada'!AC344+'TOTAL INVERSION IAP'!AC344)*(1+W9)</f>
        <v>1400926850.4982421</v>
      </c>
      <c r="Y11" s="252">
        <f>('Inversión 1 financiada'!AD344+'TOTAL INVERSION IAP'!AD344)*(1+X9)</f>
        <v>1428221791.4204168</v>
      </c>
      <c r="Z11" s="252">
        <f>('Inversión 1 financiada'!AE344+'TOTAL INVERSION IAP'!AE344)*(1+Y9)</f>
        <v>1455516732.3425915</v>
      </c>
      <c r="AA11" s="252">
        <f>('Inversión 1 financiada'!AF344+'TOTAL INVERSION IAP'!AF344)*(1+Z9)</f>
        <v>1482811673.2647662</v>
      </c>
      <c r="AB11" s="252"/>
      <c r="AC11" s="252"/>
      <c r="AD11" s="252"/>
      <c r="AE11" s="252"/>
      <c r="AF11" s="252"/>
      <c r="AG11" s="191">
        <f>+SUM(C11:AF11)</f>
        <v>141561452377.67755</v>
      </c>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row>
    <row r="12" spans="1:182" ht="13.5" x14ac:dyDescent="0.25">
      <c r="A12" s="198"/>
      <c r="B12" s="198"/>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row>
    <row r="13" spans="1:182" s="194" customFormat="1" ht="13.5" x14ac:dyDescent="0.25">
      <c r="A13" s="350" t="s">
        <v>966</v>
      </c>
      <c r="B13" s="350"/>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540" t="s">
        <v>439</v>
      </c>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542"/>
    </row>
    <row r="14" spans="1:182" s="194" customFormat="1" ht="13.5" x14ac:dyDescent="0.25">
      <c r="A14" s="543" t="s">
        <v>14</v>
      </c>
      <c r="B14" s="349"/>
      <c r="C14" s="348">
        <f>+RSALP!C2</f>
        <v>1</v>
      </c>
      <c r="D14" s="348">
        <f>+RSALP!D2</f>
        <v>2</v>
      </c>
      <c r="E14" s="348">
        <f>+RSALP!E2</f>
        <v>3</v>
      </c>
      <c r="F14" s="348">
        <f>+RSALP!F2</f>
        <v>4</v>
      </c>
      <c r="G14" s="348">
        <f>+RSALP!G2</f>
        <v>5</v>
      </c>
      <c r="H14" s="348">
        <f>+RSALP!H2</f>
        <v>6</v>
      </c>
      <c r="I14" s="348">
        <f>+RSALP!I2</f>
        <v>7</v>
      </c>
      <c r="J14" s="348">
        <f>+RSALP!J2</f>
        <v>8</v>
      </c>
      <c r="K14" s="348">
        <f>+RSALP!K2</f>
        <v>9</v>
      </c>
      <c r="L14" s="348">
        <f>+RSALP!L2</f>
        <v>10</v>
      </c>
      <c r="M14" s="348">
        <f>+RSALP!M2</f>
        <v>11</v>
      </c>
      <c r="N14" s="348">
        <f>+RSALP!N2</f>
        <v>12</v>
      </c>
      <c r="O14" s="348">
        <f>+RSALP!O2</f>
        <v>13</v>
      </c>
      <c r="P14" s="348">
        <f>+RSALP!P2</f>
        <v>14</v>
      </c>
      <c r="Q14" s="348">
        <f>+RSALP!Q2</f>
        <v>15</v>
      </c>
      <c r="R14" s="348">
        <f>+RSALP!R2</f>
        <v>16</v>
      </c>
      <c r="S14" s="348">
        <f>+RSALP!S2</f>
        <v>17</v>
      </c>
      <c r="T14" s="348">
        <f>+RSALP!T2</f>
        <v>18</v>
      </c>
      <c r="U14" s="348">
        <f>+RSALP!U2</f>
        <v>19</v>
      </c>
      <c r="V14" s="348">
        <f>+RSALP!V2</f>
        <v>20</v>
      </c>
      <c r="W14" s="348">
        <f>+RSALP!W2</f>
        <v>21</v>
      </c>
      <c r="X14" s="348">
        <f>+RSALP!X2</f>
        <v>22</v>
      </c>
      <c r="Y14" s="348">
        <f>+RSALP!Y2</f>
        <v>23</v>
      </c>
      <c r="Z14" s="348">
        <f>+RSALP!Z2</f>
        <v>24</v>
      </c>
      <c r="AA14" s="348">
        <f>+RSALP!AA2</f>
        <v>25</v>
      </c>
      <c r="AB14" s="348">
        <f>+RSALP!AB2</f>
        <v>26</v>
      </c>
      <c r="AC14" s="348">
        <f>+RSALP!AC2</f>
        <v>27</v>
      </c>
      <c r="AD14" s="348">
        <f>+RSALP!AD2</f>
        <v>28</v>
      </c>
      <c r="AE14" s="348">
        <f>+RSALP!AE2</f>
        <v>29</v>
      </c>
      <c r="AF14" s="348">
        <f>+RSALP!AF2</f>
        <v>30</v>
      </c>
      <c r="AG14" s="541"/>
      <c r="AH14" s="195"/>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542"/>
    </row>
    <row r="15" spans="1:182" s="194" customFormat="1" ht="13.5" x14ac:dyDescent="0.25">
      <c r="A15" s="544"/>
      <c r="B15" s="350"/>
      <c r="C15" s="347">
        <f>+RSALP!C3</f>
        <v>2022</v>
      </c>
      <c r="D15" s="347">
        <f>+RSALP!D3</f>
        <v>2023</v>
      </c>
      <c r="E15" s="347">
        <f>+RSALP!E3</f>
        <v>2024</v>
      </c>
      <c r="F15" s="347">
        <f>+RSALP!F3</f>
        <v>2025</v>
      </c>
      <c r="G15" s="347">
        <f>+RSALP!G3</f>
        <v>2026</v>
      </c>
      <c r="H15" s="347">
        <f>+RSALP!H3</f>
        <v>2027</v>
      </c>
      <c r="I15" s="347">
        <f>+RSALP!I3</f>
        <v>2028</v>
      </c>
      <c r="J15" s="347">
        <f>+RSALP!J3</f>
        <v>2029</v>
      </c>
      <c r="K15" s="347">
        <f>+RSALP!K3</f>
        <v>2030</v>
      </c>
      <c r="L15" s="347">
        <f>+RSALP!L3</f>
        <v>2031</v>
      </c>
      <c r="M15" s="347">
        <f>+RSALP!M3</f>
        <v>2032</v>
      </c>
      <c r="N15" s="347">
        <f>+RSALP!N3</f>
        <v>2033</v>
      </c>
      <c r="O15" s="347">
        <f>+RSALP!O3</f>
        <v>2034</v>
      </c>
      <c r="P15" s="347">
        <f>+RSALP!P3</f>
        <v>2035</v>
      </c>
      <c r="Q15" s="347">
        <f>+RSALP!Q3</f>
        <v>2036</v>
      </c>
      <c r="R15" s="347">
        <f>+RSALP!R3</f>
        <v>2037</v>
      </c>
      <c r="S15" s="347">
        <f>+RSALP!S3</f>
        <v>2038</v>
      </c>
      <c r="T15" s="347">
        <f>+RSALP!T3</f>
        <v>2039</v>
      </c>
      <c r="U15" s="347">
        <f>+RSALP!U3</f>
        <v>2040</v>
      </c>
      <c r="V15" s="347">
        <f>+RSALP!V3</f>
        <v>2041</v>
      </c>
      <c r="W15" s="347">
        <f>+RSALP!W3</f>
        <v>2042</v>
      </c>
      <c r="X15" s="347">
        <f>+RSALP!X3</f>
        <v>2043</v>
      </c>
      <c r="Y15" s="347">
        <f>+RSALP!Y3</f>
        <v>2044</v>
      </c>
      <c r="Z15" s="347">
        <f>+RSALP!Z3</f>
        <v>2045</v>
      </c>
      <c r="AA15" s="347">
        <f>+RSALP!AA3</f>
        <v>2046</v>
      </c>
      <c r="AB15" s="347">
        <f>+RSALP!AB3</f>
        <v>2047</v>
      </c>
      <c r="AC15" s="347">
        <f>+RSALP!AC3</f>
        <v>2048</v>
      </c>
      <c r="AD15" s="347">
        <f>+RSALP!AD3</f>
        <v>2049</v>
      </c>
      <c r="AE15" s="347">
        <f>+RSALP!AE3</f>
        <v>2050</v>
      </c>
      <c r="AF15" s="347">
        <f>+RSALP!AF3</f>
        <v>2051</v>
      </c>
      <c r="AG15" s="540"/>
      <c r="AH15" s="195"/>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542"/>
    </row>
    <row r="16" spans="1:182" ht="14.25" x14ac:dyDescent="0.25">
      <c r="A16" s="198" t="s">
        <v>750</v>
      </c>
      <c r="B16" s="198"/>
      <c r="C16" s="199"/>
      <c r="D16" s="199"/>
      <c r="E16" s="200"/>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5"/>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2"/>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row>
    <row r="17" spans="1:182" ht="14.25" x14ac:dyDescent="0.25">
      <c r="A17" s="254" t="s">
        <v>810</v>
      </c>
      <c r="B17" s="254"/>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f>+SUM(C17:AF17)</f>
        <v>0</v>
      </c>
      <c r="AH17" s="195"/>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9"/>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row>
    <row r="18" spans="1:182" ht="14.25" x14ac:dyDescent="0.25">
      <c r="A18" s="207" t="s">
        <v>811</v>
      </c>
      <c r="B18" s="207"/>
      <c r="C18" s="320">
        <f>(DRIVERS!$C$12*12)*(1+B4)*(1+B7)</f>
        <v>19830488537.438423</v>
      </c>
      <c r="D18" s="320">
        <f>+C18*(1+C7)*(1+C4)</f>
        <v>20610496626.492485</v>
      </c>
      <c r="E18" s="320">
        <f t="shared" ref="E18:AA18" si="2">+D18*(1+D7)*(1+D4)</f>
        <v>21421185382.734409</v>
      </c>
      <c r="F18" s="320">
        <f t="shared" si="2"/>
        <v>22263761592.801792</v>
      </c>
      <c r="G18" s="320">
        <f t="shared" si="2"/>
        <v>23139479510.813297</v>
      </c>
      <c r="H18" s="320">
        <f t="shared" si="2"/>
        <v>24049642725.444145</v>
      </c>
      <c r="I18" s="320">
        <f>+H18*(1+H7)*(1+H4)</f>
        <v>24995606100.440746</v>
      </c>
      <c r="J18" s="320">
        <f>+I18*(1+I7)*(1+I4)</f>
        <v>25978777791.463108</v>
      </c>
      <c r="K18" s="320">
        <f>+J18*(1+J7)*(1+J4)</f>
        <v>27000621342.257286</v>
      </c>
      <c r="L18" s="320">
        <f t="shared" si="2"/>
        <v>28062657863.278217</v>
      </c>
      <c r="M18" s="320">
        <f t="shared" si="2"/>
        <v>29166468296.00602</v>
      </c>
      <c r="N18" s="320">
        <f t="shared" si="2"/>
        <v>30313695766.326443</v>
      </c>
      <c r="O18" s="320">
        <f t="shared" si="2"/>
        <v>31506048030.478626</v>
      </c>
      <c r="P18" s="320">
        <f t="shared" si="2"/>
        <v>32745300017.211254</v>
      </c>
      <c r="Q18" s="320">
        <f t="shared" si="2"/>
        <v>34033296469.931335</v>
      </c>
      <c r="R18" s="320">
        <f t="shared" si="2"/>
        <v>35371954692.778664</v>
      </c>
      <c r="S18" s="320">
        <f t="shared" si="2"/>
        <v>36763267404.71376</v>
      </c>
      <c r="T18" s="320">
        <f t="shared" si="2"/>
        <v>38209305705.867912</v>
      </c>
      <c r="U18" s="320">
        <f t="shared" si="2"/>
        <v>39712222160.570969</v>
      </c>
      <c r="V18" s="320">
        <f>+U18*(1+U7)*(1+U4)</f>
        <v>41274254001.646255</v>
      </c>
      <c r="W18" s="320">
        <f>+V18*(1+V7)*(1+V4)</f>
        <v>42897726460.742554</v>
      </c>
      <c r="X18" s="320">
        <f>+W18*(1+W7)*(1+W4)</f>
        <v>44585056229.660591</v>
      </c>
      <c r="Y18" s="320">
        <f t="shared" si="2"/>
        <v>46338755057.826622</v>
      </c>
      <c r="Z18" s="320">
        <f t="shared" si="2"/>
        <v>48161433491.268211</v>
      </c>
      <c r="AA18" s="320">
        <f t="shared" si="2"/>
        <v>50055804758.658134</v>
      </c>
      <c r="AB18" s="320"/>
      <c r="AC18" s="320"/>
      <c r="AD18" s="320"/>
      <c r="AE18" s="320"/>
      <c r="AF18" s="320"/>
      <c r="AG18" s="208">
        <f>+SUM(C18:AF18)</f>
        <v>818487306016.85132</v>
      </c>
      <c r="AH18" s="195"/>
      <c r="AI18" s="204"/>
      <c r="AJ18" s="204"/>
      <c r="AK18" s="204"/>
      <c r="AL18" s="204"/>
      <c r="AM18" s="204"/>
      <c r="AN18" s="205"/>
      <c r="AO18" s="204"/>
      <c r="AP18" s="204"/>
      <c r="AQ18" s="204"/>
      <c r="AR18" s="204"/>
      <c r="AS18" s="204"/>
      <c r="AT18" s="204"/>
      <c r="AU18" s="204"/>
      <c r="AV18" s="204"/>
      <c r="AW18" s="204"/>
      <c r="AX18" s="204"/>
      <c r="AY18" s="204"/>
      <c r="AZ18" s="205"/>
      <c r="BA18" s="204"/>
      <c r="BB18" s="204"/>
      <c r="BC18" s="204"/>
      <c r="BD18" s="204"/>
      <c r="BE18" s="204"/>
      <c r="BF18" s="204"/>
      <c r="BG18" s="204"/>
      <c r="BH18" s="204"/>
      <c r="BI18" s="204"/>
      <c r="BJ18" s="204"/>
      <c r="BK18" s="204"/>
      <c r="BL18" s="205"/>
      <c r="BM18" s="204"/>
      <c r="BN18" s="204"/>
      <c r="BO18" s="204"/>
      <c r="BP18" s="204"/>
      <c r="BQ18" s="204"/>
      <c r="BR18" s="204"/>
      <c r="BS18" s="204"/>
      <c r="BT18" s="204"/>
      <c r="BU18" s="204"/>
      <c r="BV18" s="204"/>
      <c r="BW18" s="204"/>
      <c r="BX18" s="205"/>
      <c r="BY18" s="204"/>
      <c r="BZ18" s="204"/>
      <c r="CA18" s="204"/>
      <c r="CB18" s="204"/>
      <c r="CC18" s="204"/>
      <c r="CD18" s="204"/>
      <c r="CE18" s="204"/>
      <c r="CF18" s="204"/>
      <c r="CG18" s="204"/>
      <c r="CH18" s="204"/>
      <c r="CI18" s="204"/>
      <c r="CJ18" s="205"/>
      <c r="CK18" s="204"/>
      <c r="CL18" s="204"/>
      <c r="CM18" s="204"/>
      <c r="CN18" s="204"/>
      <c r="CO18" s="204"/>
      <c r="CP18" s="204"/>
      <c r="CQ18" s="204"/>
      <c r="CR18" s="204"/>
      <c r="CS18" s="204"/>
      <c r="CT18" s="204"/>
      <c r="CU18" s="204"/>
      <c r="CV18" s="205"/>
      <c r="CW18" s="204"/>
      <c r="CX18" s="204"/>
      <c r="CY18" s="204"/>
      <c r="CZ18" s="204"/>
      <c r="DA18" s="204"/>
      <c r="DB18" s="204"/>
      <c r="DC18" s="204"/>
      <c r="DD18" s="204"/>
      <c r="DE18" s="204"/>
      <c r="DF18" s="204"/>
      <c r="DG18" s="204"/>
      <c r="DH18" s="205"/>
      <c r="DI18" s="204"/>
      <c r="DJ18" s="204"/>
      <c r="DK18" s="204"/>
      <c r="DL18" s="204"/>
      <c r="DM18" s="204"/>
      <c r="DN18" s="204"/>
      <c r="DO18" s="204"/>
      <c r="DP18" s="204"/>
      <c r="DQ18" s="204"/>
      <c r="DR18" s="204"/>
      <c r="DS18" s="204"/>
      <c r="DT18" s="205"/>
      <c r="DU18" s="204"/>
      <c r="DV18" s="204"/>
      <c r="DW18" s="204"/>
      <c r="DX18" s="204"/>
      <c r="DY18" s="204"/>
      <c r="DZ18" s="204"/>
      <c r="EA18" s="204"/>
      <c r="EB18" s="204"/>
      <c r="EC18" s="204"/>
      <c r="ED18" s="204"/>
      <c r="EE18" s="204"/>
      <c r="EF18" s="205"/>
      <c r="EG18" s="204"/>
      <c r="EH18" s="204"/>
      <c r="EI18" s="204"/>
      <c r="EJ18" s="204"/>
      <c r="EK18" s="204"/>
      <c r="EL18" s="204"/>
      <c r="EM18" s="204"/>
      <c r="EN18" s="204"/>
      <c r="EO18" s="204"/>
      <c r="EP18" s="204"/>
      <c r="EQ18" s="204"/>
      <c r="ER18" s="205"/>
      <c r="ES18" s="204"/>
      <c r="ET18" s="204"/>
      <c r="EU18" s="204"/>
      <c r="EV18" s="204"/>
      <c r="EW18" s="204"/>
      <c r="EX18" s="204"/>
      <c r="EY18" s="204"/>
      <c r="EZ18" s="204"/>
      <c r="FA18" s="204"/>
      <c r="FB18" s="204"/>
      <c r="FC18" s="204"/>
      <c r="FD18" s="205"/>
      <c r="FE18" s="204"/>
      <c r="FF18" s="204"/>
      <c r="FG18" s="204"/>
      <c r="FH18" s="204"/>
      <c r="FI18" s="204"/>
      <c r="FJ18" s="204"/>
      <c r="FK18" s="204"/>
      <c r="FL18" s="204"/>
      <c r="FM18" s="204"/>
      <c r="FN18" s="204"/>
      <c r="FO18" s="204"/>
      <c r="FP18" s="205"/>
      <c r="FQ18" s="204"/>
      <c r="FR18" s="204"/>
      <c r="FS18" s="204"/>
      <c r="FT18" s="204"/>
      <c r="FU18" s="204"/>
      <c r="FV18" s="204"/>
      <c r="FW18" s="204"/>
      <c r="FX18" s="204"/>
      <c r="FY18" s="204"/>
      <c r="FZ18" s="206"/>
    </row>
    <row r="19" spans="1:182" ht="28.5" x14ac:dyDescent="0.25">
      <c r="A19" s="254" t="s">
        <v>812</v>
      </c>
      <c r="B19" s="254"/>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f>+SUM(C19:AF19)</f>
        <v>0</v>
      </c>
      <c r="AH19" s="195"/>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9"/>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row>
    <row r="20" spans="1:182" ht="14.25" x14ac:dyDescent="0.25">
      <c r="A20" s="207" t="s">
        <v>813</v>
      </c>
      <c r="B20" s="207"/>
      <c r="C20" s="208">
        <f>(DRIVERS!C14*12)*(1+B4)</f>
        <v>981925372.79999995</v>
      </c>
      <c r="D20" s="208">
        <f>+C20*(1+C4)</f>
        <v>1017765648.9072</v>
      </c>
      <c r="E20" s="208">
        <f t="shared" ref="E20:AA20" si="3">+D20*(1+D4)</f>
        <v>1054914095.0923128</v>
      </c>
      <c r="F20" s="208">
        <f t="shared" si="3"/>
        <v>1093418459.5631821</v>
      </c>
      <c r="G20" s="208">
        <f t="shared" si="3"/>
        <v>1133328233.3372383</v>
      </c>
      <c r="H20" s="208">
        <f t="shared" si="3"/>
        <v>1174694713.8540475</v>
      </c>
      <c r="I20" s="208">
        <f t="shared" si="3"/>
        <v>1217571070.9097202</v>
      </c>
      <c r="J20" s="208">
        <f t="shared" si="3"/>
        <v>1262012414.997925</v>
      </c>
      <c r="K20" s="208">
        <f t="shared" si="3"/>
        <v>1308075868.1453493</v>
      </c>
      <c r="L20" s="208">
        <f t="shared" si="3"/>
        <v>1355820637.3326545</v>
      </c>
      <c r="M20" s="208">
        <f t="shared" si="3"/>
        <v>1405308090.5952964</v>
      </c>
      <c r="N20" s="208">
        <f t="shared" si="3"/>
        <v>1456601835.9020247</v>
      </c>
      <c r="O20" s="208">
        <f t="shared" si="3"/>
        <v>1509767802.9124486</v>
      </c>
      <c r="P20" s="208">
        <f t="shared" si="3"/>
        <v>1564874327.7187531</v>
      </c>
      <c r="Q20" s="208">
        <f t="shared" si="3"/>
        <v>1621992240.6804876</v>
      </c>
      <c r="R20" s="208">
        <f t="shared" si="3"/>
        <v>1681194957.4653254</v>
      </c>
      <c r="S20" s="208">
        <f t="shared" si="3"/>
        <v>1742558573.4128096</v>
      </c>
      <c r="T20" s="208">
        <f t="shared" si="3"/>
        <v>1806161961.3423772</v>
      </c>
      <c r="U20" s="208">
        <f t="shared" si="3"/>
        <v>1872086872.9313738</v>
      </c>
      <c r="V20" s="208">
        <f t="shared" si="3"/>
        <v>1940418043.7933691</v>
      </c>
      <c r="W20" s="208">
        <f t="shared" si="3"/>
        <v>2011243302.3918269</v>
      </c>
      <c r="X20" s="208">
        <f t="shared" si="3"/>
        <v>2084653682.9291284</v>
      </c>
      <c r="Y20" s="208">
        <f t="shared" si="3"/>
        <v>2160743542.3560414</v>
      </c>
      <c r="Z20" s="208">
        <f t="shared" si="3"/>
        <v>2239610681.6520367</v>
      </c>
      <c r="AA20" s="208">
        <f t="shared" si="3"/>
        <v>2321356471.5323358</v>
      </c>
      <c r="AB20" s="208"/>
      <c r="AC20" s="208"/>
      <c r="AD20" s="208"/>
      <c r="AE20" s="208"/>
      <c r="AF20" s="208"/>
      <c r="AG20" s="208">
        <f>+SUM(C20:AF20)</f>
        <v>39018098902.555267</v>
      </c>
      <c r="AH20" s="195"/>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9"/>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row>
    <row r="21" spans="1:182" ht="14.25" x14ac:dyDescent="0.25">
      <c r="A21" s="251" t="s">
        <v>751</v>
      </c>
      <c r="B21" s="251"/>
      <c r="C21" s="295">
        <f>+SUM(C17:C20)</f>
        <v>20812413910.238422</v>
      </c>
      <c r="D21" s="295">
        <f t="shared" ref="D21:AA21" si="4">+SUM(D17:D20)</f>
        <v>21628262275.399685</v>
      </c>
      <c r="E21" s="295">
        <f t="shared" si="4"/>
        <v>22476099477.826721</v>
      </c>
      <c r="F21" s="295">
        <f t="shared" si="4"/>
        <v>23357180052.364975</v>
      </c>
      <c r="G21" s="295">
        <f t="shared" si="4"/>
        <v>24272807744.150536</v>
      </c>
      <c r="H21" s="295">
        <f t="shared" si="4"/>
        <v>25224337439.298191</v>
      </c>
      <c r="I21" s="295">
        <f t="shared" si="4"/>
        <v>26213177171.350468</v>
      </c>
      <c r="J21" s="295">
        <f t="shared" si="4"/>
        <v>27240790206.461033</v>
      </c>
      <c r="K21" s="295">
        <f t="shared" si="4"/>
        <v>28308697210.402634</v>
      </c>
      <c r="L21" s="295">
        <f t="shared" si="4"/>
        <v>29418478500.61087</v>
      </c>
      <c r="M21" s="295">
        <f t="shared" si="4"/>
        <v>30571776386.601315</v>
      </c>
      <c r="N21" s="295">
        <f t="shared" si="4"/>
        <v>31770297602.228466</v>
      </c>
      <c r="O21" s="295">
        <f t="shared" si="4"/>
        <v>33015815833.391075</v>
      </c>
      <c r="P21" s="295">
        <f t="shared" si="4"/>
        <v>34310174344.930008</v>
      </c>
      <c r="Q21" s="295">
        <f t="shared" si="4"/>
        <v>35655288710.611824</v>
      </c>
      <c r="R21" s="295">
        <f t="shared" si="4"/>
        <v>37053149650.243988</v>
      </c>
      <c r="S21" s="295">
        <f t="shared" si="4"/>
        <v>38505825978.126572</v>
      </c>
      <c r="T21" s="295">
        <f t="shared" si="4"/>
        <v>40015467667.210289</v>
      </c>
      <c r="U21" s="295">
        <f t="shared" si="4"/>
        <v>41584309033.502342</v>
      </c>
      <c r="V21" s="295">
        <f t="shared" si="4"/>
        <v>43214672045.439621</v>
      </c>
      <c r="W21" s="295">
        <f t="shared" si="4"/>
        <v>44908969763.134384</v>
      </c>
      <c r="X21" s="295">
        <f t="shared" si="4"/>
        <v>46669709912.589722</v>
      </c>
      <c r="Y21" s="295">
        <f t="shared" si="4"/>
        <v>48499498600.182663</v>
      </c>
      <c r="Z21" s="295">
        <f t="shared" si="4"/>
        <v>50401044172.92025</v>
      </c>
      <c r="AA21" s="295">
        <f t="shared" si="4"/>
        <v>52377161230.190468</v>
      </c>
      <c r="AB21" s="295"/>
      <c r="AC21" s="295"/>
      <c r="AD21" s="295"/>
      <c r="AE21" s="295"/>
      <c r="AF21" s="295"/>
      <c r="AG21" s="203">
        <f>+SUM(C21:AF21)</f>
        <v>857505404919.40637</v>
      </c>
      <c r="AH21" s="195"/>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06"/>
    </row>
    <row r="22" spans="1:182" ht="14.25" x14ac:dyDescent="0.25">
      <c r="A22" s="207"/>
      <c r="B22" s="207"/>
      <c r="C22" s="211"/>
      <c r="D22" s="211"/>
      <c r="E22" s="212"/>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195"/>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4"/>
      <c r="EX22" s="204"/>
      <c r="EY22" s="213"/>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row>
    <row r="23" spans="1:182" ht="14.25" x14ac:dyDescent="0.25">
      <c r="A23" s="251" t="s">
        <v>752</v>
      </c>
      <c r="B23" s="251"/>
      <c r="C23" s="255"/>
      <c r="D23" s="255"/>
      <c r="E23" s="256"/>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195"/>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4"/>
      <c r="EX23" s="204"/>
      <c r="EY23" s="213"/>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row>
    <row r="24" spans="1:182" ht="14.25" x14ac:dyDescent="0.25">
      <c r="A24" s="198" t="s">
        <v>753</v>
      </c>
      <c r="B24" s="198"/>
      <c r="C24" s="211"/>
      <c r="D24" s="211"/>
      <c r="E24" s="212"/>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195"/>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4"/>
      <c r="EX24" s="204"/>
      <c r="EY24" s="214"/>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row>
    <row r="25" spans="1:182" ht="14.25" x14ac:dyDescent="0.25">
      <c r="A25" s="257" t="s">
        <v>754</v>
      </c>
      <c r="B25" s="257"/>
      <c r="C25" s="297">
        <f>+RSALP!C4*(1+B9)</f>
        <v>8791703631.3054237</v>
      </c>
      <c r="D25" s="297">
        <f>+RSALP!D4*(1+C9)</f>
        <v>7339775513.8577337</v>
      </c>
      <c r="E25" s="297">
        <f>+RSALP!E4*(1+D9)</f>
        <v>6528841978.1320372</v>
      </c>
      <c r="F25" s="297">
        <f>+RSALP!F4*(1+E9)</f>
        <v>6455621537.1109648</v>
      </c>
      <c r="G25" s="297">
        <f>+RSALP!G4*(1+F9)</f>
        <v>7280737311.6747065</v>
      </c>
      <c r="H25" s="297">
        <f>+RSALP!H4*(1+G9)</f>
        <v>7920883534.8274984</v>
      </c>
      <c r="I25" s="297">
        <f>+RSALP!I4*(1+H9)</f>
        <v>8167251773.0786924</v>
      </c>
      <c r="J25" s="297">
        <f>+RSALP!J4*(1+I9)</f>
        <v>8414839135.8823957</v>
      </c>
      <c r="K25" s="297">
        <f>+RSALP!K4*(1+J9)</f>
        <v>8663645623.2386112</v>
      </c>
      <c r="L25" s="297">
        <f>+RSALP!L4*(1+K9)</f>
        <v>8913671235.147337</v>
      </c>
      <c r="M25" s="297">
        <f>+RSALP!M4*(1+L9)</f>
        <v>9164915971.6085739</v>
      </c>
      <c r="N25" s="297">
        <f>+RSALP!N4*(1+M9)</f>
        <v>9417379832.6223202</v>
      </c>
      <c r="O25" s="297">
        <f>+RSALP!O4*(1+N9)</f>
        <v>9671062818.1885777</v>
      </c>
      <c r="P25" s="297">
        <f>+RSALP!P4*(1+O9)</f>
        <v>9925964928.3073463</v>
      </c>
      <c r="Q25" s="297">
        <f>+RSALP!Q4*(1+P9)</f>
        <v>10182086162.978624</v>
      </c>
      <c r="R25" s="297">
        <f>+RSALP!R4*(1+Q9)</f>
        <v>10270461740.444817</v>
      </c>
      <c r="S25" s="297">
        <f>+RSALP!S4*(1+R9)</f>
        <v>10561233052.661285</v>
      </c>
      <c r="T25" s="297">
        <f>+RSALP!T4*(1+S9)</f>
        <v>10854775102.497093</v>
      </c>
      <c r="U25" s="297">
        <f>+RSALP!U4*(1+T9)</f>
        <v>11151087889.952246</v>
      </c>
      <c r="V25" s="297">
        <f>+RSALP!V4*(1+U9)</f>
        <v>11450171415.026737</v>
      </c>
      <c r="W25" s="297">
        <f>+RSALP!W4*(1+V9)</f>
        <v>11752025677.720573</v>
      </c>
      <c r="X25" s="297">
        <f>+RSALP!X4*(1+W9)</f>
        <v>12056650678.033752</v>
      </c>
      <c r="Y25" s="297">
        <f>+RSALP!Y4*(1+X9)</f>
        <v>12364046415.96627</v>
      </c>
      <c r="Z25" s="297">
        <f>+RSALP!Z4*(1+Y9)</f>
        <v>12674212891.518131</v>
      </c>
      <c r="AA25" s="297">
        <f>+RSALP!AA4*(1+Z9)</f>
        <v>12987150104.689335</v>
      </c>
      <c r="AB25" s="297"/>
      <c r="AC25" s="297"/>
      <c r="AD25" s="297"/>
      <c r="AE25" s="297"/>
      <c r="AF25" s="297"/>
      <c r="AG25" s="203">
        <f>+SUM(C25:AF25)</f>
        <v>242960195956.4711</v>
      </c>
      <c r="AH25" s="19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c r="FV25" s="215"/>
      <c r="FW25" s="215"/>
      <c r="FX25" s="215"/>
      <c r="FY25" s="215"/>
      <c r="FZ25" s="206"/>
    </row>
    <row r="26" spans="1:182" ht="14.25" x14ac:dyDescent="0.25">
      <c r="A26" s="207" t="s">
        <v>755</v>
      </c>
      <c r="B26" s="207"/>
      <c r="C26" s="211">
        <f>+C21*DRIVERS!$C$33</f>
        <v>1040620695.5119212</v>
      </c>
      <c r="D26" s="211">
        <f>+D21*DRIVERS!$C$33</f>
        <v>1081413113.7699842</v>
      </c>
      <c r="E26" s="211">
        <f>+E21*DRIVERS!$C$33</f>
        <v>1123804973.8913362</v>
      </c>
      <c r="F26" s="211">
        <f>+F21*DRIVERS!$C$33</f>
        <v>1167859002.6182487</v>
      </c>
      <c r="G26" s="211">
        <f>+G21*DRIVERS!$C$33</f>
        <v>1213640387.2075269</v>
      </c>
      <c r="H26" s="211">
        <f>+H21*DRIVERS!$C$33</f>
        <v>1261216871.9649096</v>
      </c>
      <c r="I26" s="211">
        <f>+I21*DRIVERS!$C$33</f>
        <v>1310658858.5675235</v>
      </c>
      <c r="J26" s="211">
        <f>+J21*DRIVERS!$C$33</f>
        <v>1362039510.3230517</v>
      </c>
      <c r="K26" s="211">
        <f>+K21*DRIVERS!$C$33</f>
        <v>1415434860.5201318</v>
      </c>
      <c r="L26" s="211">
        <f>+L21*DRIVERS!$C$33</f>
        <v>1470923925.0305436</v>
      </c>
      <c r="M26" s="211">
        <f>+M21*DRIVERS!$C$33</f>
        <v>1528588819.3300657</v>
      </c>
      <c r="N26" s="211">
        <f>+N21*DRIVERS!$C$33</f>
        <v>1588514880.1114235</v>
      </c>
      <c r="O26" s="211">
        <f>+O21*DRIVERS!$C$33</f>
        <v>1650790791.6695538</v>
      </c>
      <c r="P26" s="211">
        <f>+P21*DRIVERS!$C$33</f>
        <v>1715508717.2465005</v>
      </c>
      <c r="Q26" s="211">
        <f>+Q21*DRIVERS!$C$33</f>
        <v>1782764435.5305912</v>
      </c>
      <c r="R26" s="211">
        <f>+R21*DRIVERS!$C$33</f>
        <v>1852657482.5121994</v>
      </c>
      <c r="S26" s="211">
        <f>+S21*DRIVERS!$C$33</f>
        <v>1925291298.9063287</v>
      </c>
      <c r="T26" s="211">
        <f>+T21*DRIVERS!$C$33</f>
        <v>2000773383.3605146</v>
      </c>
      <c r="U26" s="211">
        <f>+U21*DRIVERS!$C$33</f>
        <v>2079215451.6751173</v>
      </c>
      <c r="V26" s="211">
        <f>+V21*DRIVERS!$C$33</f>
        <v>2160733602.2719812</v>
      </c>
      <c r="W26" s="211">
        <f>+W21*DRIVERS!$C$33</f>
        <v>2245448488.1567192</v>
      </c>
      <c r="X26" s="211">
        <f>+X21*DRIVERS!$C$33</f>
        <v>2333485495.6294861</v>
      </c>
      <c r="Y26" s="211">
        <f>+Y21*DRIVERS!$C$33</f>
        <v>2424974930.0091333</v>
      </c>
      <c r="Z26" s="211">
        <f>+Z21*DRIVERS!$C$33</f>
        <v>2520052208.6460128</v>
      </c>
      <c r="AA26" s="211">
        <f>+AA21*DRIVERS!$C$33</f>
        <v>2618858061.5095234</v>
      </c>
      <c r="AB26" s="211"/>
      <c r="AC26" s="211"/>
      <c r="AD26" s="211"/>
      <c r="AE26" s="211"/>
      <c r="AF26" s="211"/>
      <c r="AG26" s="208">
        <f>+SUM(C26:AF26)</f>
        <v>42875270245.970329</v>
      </c>
      <c r="AH26" s="195"/>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6"/>
    </row>
    <row r="27" spans="1:182" ht="14.25" x14ac:dyDescent="0.25">
      <c r="A27" s="251" t="s">
        <v>756</v>
      </c>
      <c r="B27" s="251"/>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195"/>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4"/>
      <c r="EX27" s="204"/>
      <c r="EY27" s="213"/>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row>
    <row r="28" spans="1:182" ht="14.25" x14ac:dyDescent="0.25">
      <c r="A28" s="207" t="s">
        <v>757</v>
      </c>
      <c r="B28" s="207"/>
      <c r="C28" s="211">
        <f>+RSALP!C5*(1+B9)</f>
        <v>4523086586.8617277</v>
      </c>
      <c r="D28" s="211">
        <f>+RSALP!D5*(1+C9)</f>
        <v>4684413201.4546366</v>
      </c>
      <c r="E28" s="211">
        <f>+RSALP!E5*(1+D9)</f>
        <v>4850375001.0800514</v>
      </c>
      <c r="F28" s="211">
        <f>+RSALP!F5*(1+E9)</f>
        <v>5022446153.4794846</v>
      </c>
      <c r="G28" s="211">
        <f>+RSALP!G5*(1+F9)</f>
        <v>5196060488.1177483</v>
      </c>
      <c r="H28" s="211">
        <f>+RSALP!H5*(1+G9)</f>
        <v>5363839127.0880938</v>
      </c>
      <c r="I28" s="211">
        <f>+RSALP!I5*(1+H9)</f>
        <v>5517454810.9289865</v>
      </c>
      <c r="J28" s="211">
        <f>+RSALP!J5*(1+I9)</f>
        <v>5671168239.2983217</v>
      </c>
      <c r="K28" s="211">
        <f>+RSALP!K5*(1+J9)</f>
        <v>5824979412.1960974</v>
      </c>
      <c r="L28" s="211">
        <f>+RSALP!L5*(1+K9)</f>
        <v>5978888329.6223164</v>
      </c>
      <c r="M28" s="211">
        <f>+RSALP!M5*(1+L9)</f>
        <v>6132894991.5769749</v>
      </c>
      <c r="N28" s="211">
        <f>+RSALP!N5*(1+M9)</f>
        <v>6286999398.0600767</v>
      </c>
      <c r="O28" s="211">
        <f>+RSALP!O5*(1+N9)</f>
        <v>6441201549.071619</v>
      </c>
      <c r="P28" s="211">
        <f>+RSALP!P5*(1+O9)</f>
        <v>6595501444.6116037</v>
      </c>
      <c r="Q28" s="211">
        <f>+RSALP!Q5*(1+P9)</f>
        <v>6749899084.6800289</v>
      </c>
      <c r="R28" s="211">
        <f>+RSALP!R5*(1+Q9)</f>
        <v>0</v>
      </c>
      <c r="S28" s="211">
        <f>+RSALP!S5*(1+R9)</f>
        <v>0</v>
      </c>
      <c r="T28" s="211">
        <f>+RSALP!T5*(1+S9)</f>
        <v>0</v>
      </c>
      <c r="U28" s="211">
        <f>+RSALP!U5*(1+T9)</f>
        <v>0</v>
      </c>
      <c r="V28" s="211">
        <f>+RSALP!V5*(1+U9)</f>
        <v>0</v>
      </c>
      <c r="W28" s="211">
        <f>+RSALP!W5*(1+V9)</f>
        <v>0</v>
      </c>
      <c r="X28" s="211">
        <f>+RSALP!X5*(1+W9)</f>
        <v>0</v>
      </c>
      <c r="Y28" s="211">
        <f>+RSALP!Y5*(1+X9)</f>
        <v>0</v>
      </c>
      <c r="Z28" s="211">
        <f>+RSALP!Z5*(1+Y9)</f>
        <v>0</v>
      </c>
      <c r="AA28" s="211">
        <f>+RSALP!AA5*(1+Z9)</f>
        <v>0</v>
      </c>
      <c r="AB28" s="211"/>
      <c r="AC28" s="211"/>
      <c r="AD28" s="211"/>
      <c r="AE28" s="211"/>
      <c r="AF28" s="211"/>
      <c r="AG28" s="208">
        <f>+SUM(C28:AF28)</f>
        <v>84839207818.127762</v>
      </c>
      <c r="AH28" s="195"/>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6"/>
    </row>
    <row r="29" spans="1:182" s="219" customFormat="1" ht="14.25" x14ac:dyDescent="0.25">
      <c r="A29" s="254" t="s">
        <v>783</v>
      </c>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03">
        <f>+SUM(C29:AF29)</f>
        <v>0</v>
      </c>
      <c r="AH29" s="195"/>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217"/>
      <c r="DV29" s="217"/>
      <c r="DW29" s="217"/>
      <c r="DX29" s="217"/>
      <c r="DY29" s="217"/>
      <c r="DZ29" s="217"/>
      <c r="EA29" s="217"/>
      <c r="EB29" s="217"/>
      <c r="EC29" s="217"/>
      <c r="ED29" s="217"/>
      <c r="EE29" s="217"/>
      <c r="EF29" s="217"/>
      <c r="EG29" s="217"/>
      <c r="EH29" s="217"/>
      <c r="EI29" s="217"/>
      <c r="EJ29" s="217"/>
      <c r="EK29" s="217"/>
      <c r="EL29" s="217"/>
      <c r="EM29" s="217"/>
      <c r="EN29" s="217"/>
      <c r="EO29" s="217"/>
      <c r="EP29" s="217"/>
      <c r="EQ29" s="217"/>
      <c r="ER29" s="217"/>
      <c r="ES29" s="217"/>
      <c r="ET29" s="217"/>
      <c r="EU29" s="217"/>
      <c r="EV29" s="217"/>
      <c r="EW29" s="220"/>
      <c r="EX29" s="220"/>
      <c r="EY29" s="221"/>
      <c r="EZ29" s="217"/>
      <c r="FA29" s="217"/>
      <c r="FB29" s="217"/>
      <c r="FC29" s="217"/>
      <c r="FD29" s="217"/>
      <c r="FE29" s="217"/>
      <c r="FF29" s="217"/>
      <c r="FG29" s="217"/>
      <c r="FH29" s="217"/>
      <c r="FI29" s="217"/>
      <c r="FJ29" s="217"/>
      <c r="FK29" s="217"/>
      <c r="FL29" s="217"/>
      <c r="FM29" s="217"/>
      <c r="FN29" s="217"/>
      <c r="FO29" s="217"/>
      <c r="FP29" s="217"/>
      <c r="FQ29" s="217"/>
      <c r="FR29" s="217"/>
      <c r="FS29" s="217"/>
      <c r="FT29" s="217"/>
      <c r="FU29" s="217"/>
      <c r="FV29" s="217"/>
      <c r="FW29" s="217"/>
      <c r="FX29" s="217"/>
      <c r="FY29" s="217"/>
      <c r="FZ29" s="218"/>
    </row>
    <row r="30" spans="1:182" s="219" customFormat="1" ht="28.5" x14ac:dyDescent="0.25">
      <c r="A30" s="207" t="s">
        <v>784</v>
      </c>
      <c r="B30" s="207"/>
      <c r="C30" s="211">
        <f>+RSALP!C6*(1+B9)</f>
        <v>4450243983.6098232</v>
      </c>
      <c r="D30" s="211">
        <f>+RSALP!D6*(1+C9)</f>
        <v>4763213334.4921141</v>
      </c>
      <c r="E30" s="211">
        <f>+RSALP!E6*(1+D9)</f>
        <v>5139462754.5766125</v>
      </c>
      <c r="F30" s="211">
        <f>+RSALP!F6*(1+E9)</f>
        <v>5599117748.2486076</v>
      </c>
      <c r="G30" s="211">
        <f>+RSALP!G6*(1+F9)</f>
        <v>6079840440.0124731</v>
      </c>
      <c r="H30" s="211">
        <f>+RSALP!H6*(1+G9)</f>
        <v>6480893555.8869276</v>
      </c>
      <c r="I30" s="211">
        <f>+RSALP!I6*(1+H9)</f>
        <v>6688592409.8680487</v>
      </c>
      <c r="J30" s="211">
        <f>+RSALP!J6*(1+I9)</f>
        <v>6897625683.1831427</v>
      </c>
      <c r="K30" s="211">
        <f>+RSALP!K6*(1+J9)</f>
        <v>7107993375.8322096</v>
      </c>
      <c r="L30" s="211">
        <f>+RSALP!L6*(1+K9)</f>
        <v>7319695487.8152504</v>
      </c>
      <c r="M30" s="211">
        <f>+RSALP!M6*(1+L9)</f>
        <v>7532732019.1322641</v>
      </c>
      <c r="N30" s="211">
        <f>+RSALP!N6*(1+M9)</f>
        <v>7747102969.7832518</v>
      </c>
      <c r="O30" s="211">
        <f>+RSALP!O6*(1+N9)</f>
        <v>7962808339.7682114</v>
      </c>
      <c r="P30" s="211">
        <f>+RSALP!P6*(1+O9)</f>
        <v>8179848129.087142</v>
      </c>
      <c r="Q30" s="211">
        <f>+RSALP!Q6*(1+P9)</f>
        <v>8398222337.7400494</v>
      </c>
      <c r="R30" s="211">
        <f>+RSALP!R6*(1+Q9)</f>
        <v>8930604748.5994282</v>
      </c>
      <c r="S30" s="211">
        <f>+RSALP!S6*(1+R9)</f>
        <v>9197884712.9201488</v>
      </c>
      <c r="T30" s="211">
        <f>+RSALP!T6*(1+S9)</f>
        <v>9468197448.4544411</v>
      </c>
      <c r="U30" s="211">
        <f>+RSALP!U6*(1+T9)</f>
        <v>9741542955.2023106</v>
      </c>
      <c r="V30" s="211">
        <f>+RSALP!V6*(1+U9)</f>
        <v>10017921233.163755</v>
      </c>
      <c r="W30" s="211">
        <f>+RSALP!W6*(1+V9)</f>
        <v>10297332282.338772</v>
      </c>
      <c r="X30" s="211">
        <f>+RSALP!X6*(1+W9)</f>
        <v>10579776102.727365</v>
      </c>
      <c r="Y30" s="211">
        <f>+RSALP!Y6*(1+X9)</f>
        <v>10865252694.329535</v>
      </c>
      <c r="Z30" s="211">
        <f>+RSALP!Z6*(1+Y9)</f>
        <v>11153762057.145277</v>
      </c>
      <c r="AA30" s="211">
        <f>+RSALP!AA6*(1+Z9)</f>
        <v>11445304191.174597</v>
      </c>
      <c r="AB30" s="211"/>
      <c r="AC30" s="211"/>
      <c r="AD30" s="211"/>
      <c r="AE30" s="211"/>
      <c r="AF30" s="211"/>
      <c r="AG30" s="208">
        <f>+SUM(C30:AF30)</f>
        <v>202044970995.09171</v>
      </c>
      <c r="AH30" s="216"/>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c r="DN30" s="217"/>
      <c r="DO30" s="217"/>
      <c r="DP30" s="217"/>
      <c r="DQ30" s="217"/>
      <c r="DR30" s="217"/>
      <c r="DS30" s="217"/>
      <c r="DT30" s="217"/>
      <c r="DU30" s="217"/>
      <c r="DV30" s="217"/>
      <c r="DW30" s="217"/>
      <c r="DX30" s="217"/>
      <c r="DY30" s="217"/>
      <c r="DZ30" s="217"/>
      <c r="EA30" s="217"/>
      <c r="EB30" s="217"/>
      <c r="EC30" s="217"/>
      <c r="ED30" s="217"/>
      <c r="EE30" s="217"/>
      <c r="EF30" s="217"/>
      <c r="EG30" s="217"/>
      <c r="EH30" s="217"/>
      <c r="EI30" s="217"/>
      <c r="EJ30" s="217"/>
      <c r="EK30" s="217"/>
      <c r="EL30" s="217"/>
      <c r="EM30" s="217"/>
      <c r="EN30" s="217"/>
      <c r="EO30" s="217"/>
      <c r="EP30" s="217"/>
      <c r="EQ30" s="217"/>
      <c r="ER30" s="217"/>
      <c r="ES30" s="217"/>
      <c r="ET30" s="217"/>
      <c r="EU30" s="217"/>
      <c r="EV30" s="217"/>
      <c r="EW30" s="217"/>
      <c r="EX30" s="217"/>
      <c r="EY30" s="217"/>
      <c r="EZ30" s="217"/>
      <c r="FA30" s="217"/>
      <c r="FB30" s="217"/>
      <c r="FC30" s="217"/>
      <c r="FD30" s="217"/>
      <c r="FE30" s="217"/>
      <c r="FF30" s="217"/>
      <c r="FG30" s="217"/>
      <c r="FH30" s="217"/>
      <c r="FI30" s="217"/>
      <c r="FJ30" s="217"/>
      <c r="FK30" s="217"/>
      <c r="FL30" s="217"/>
      <c r="FM30" s="217"/>
      <c r="FN30" s="217"/>
      <c r="FO30" s="217"/>
      <c r="FP30" s="217"/>
      <c r="FQ30" s="217"/>
      <c r="FR30" s="217"/>
      <c r="FS30" s="217"/>
      <c r="FT30" s="217"/>
      <c r="FU30" s="217"/>
      <c r="FV30" s="217"/>
      <c r="FW30" s="217"/>
      <c r="FX30" s="217"/>
      <c r="FY30" s="217"/>
      <c r="FZ30" s="218"/>
    </row>
    <row r="31" spans="1:182" ht="13.5" x14ac:dyDescent="0.25">
      <c r="A31" s="251" t="s">
        <v>925</v>
      </c>
      <c r="B31" s="251"/>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row>
    <row r="32" spans="1:182" ht="14.25" x14ac:dyDescent="0.25">
      <c r="A32" s="207" t="s">
        <v>924</v>
      </c>
      <c r="B32" s="198"/>
      <c r="C32" s="299">
        <f>('Inversión No. 2.1 IAP'!H344+'Inversión No. 2.2 IAP'!H344+'Inversión 2.3 IAP'!H344+'Inversión 2.4 IAP'!H344)*(1+B9)</f>
        <v>0</v>
      </c>
      <c r="D32" s="299">
        <f>('Inversión No. 2.1 IAP'!I344+'Inversión No. 2.2 IAP'!I344+'Inversión 2.3 IAP'!I344+'Inversión 2.4 IAP'!I344)*(1+C9)</f>
        <v>2968847333.5234351</v>
      </c>
      <c r="E32" s="299">
        <f>('Inversión No. 2.1 IAP'!J344+'Inversión No. 2.2 IAP'!J344+'Inversión 2.3 IAP'!J344+'Inversión 2.4 IAP'!J344)*(1+D9)</f>
        <v>3689717571.6957159</v>
      </c>
      <c r="F32" s="299">
        <f>('Inversión No. 2.1 IAP'!K344+'Inversión No. 2.2 IAP'!K344+'Inversión 2.3 IAP'!K344+'Inversión 2.4 IAP'!K344)*(1+E9)</f>
        <v>4108272064.515183</v>
      </c>
      <c r="G32" s="299">
        <f>('Inversión No. 2.1 IAP'!L344+'Inversión No. 2.2 IAP'!L344+'Inversión 2.3 IAP'!L344+'Inversión 2.4 IAP'!L344)*(1+F9)</f>
        <v>4113474880.4092383</v>
      </c>
      <c r="H32" s="299">
        <f>('Inversión No. 2.1 IAP'!M344+'Inversión No. 2.2 IAP'!M344+'Inversión 2.3 IAP'!M344+'Inversión 2.4 IAP'!M344)*(1+G9)</f>
        <v>2943337690.1465712</v>
      </c>
      <c r="I32" s="299">
        <f>('Inversión No. 2.1 IAP'!N344+'Inversión No. 2.2 IAP'!N344+'Inversión 2.3 IAP'!N344+'Inversión 2.4 IAP'!N344)*(1+H9)</f>
        <v>0</v>
      </c>
      <c r="J32" s="299">
        <f>('Inversión No. 2.1 IAP'!O344+'Inversión No. 2.2 IAP'!O344+'Inversión 2.3 IAP'!O344+'Inversión 2.4 IAP'!O344)*(1+I9)</f>
        <v>0</v>
      </c>
      <c r="K32" s="299">
        <f>('Inversión No. 2.1 IAP'!P344+'Inversión No. 2.2 IAP'!P344+'Inversión 2.3 IAP'!P344+'Inversión 2.4 IAP'!P344)*(1+J9)</f>
        <v>0</v>
      </c>
      <c r="L32" s="299">
        <f>('Inversión No. 2.1 IAP'!Q344+'Inversión No. 2.2 IAP'!Q344+'Inversión 2.3 IAP'!Q344+'Inversión 2.4 IAP'!Q344)*(1+K9)</f>
        <v>0</v>
      </c>
      <c r="M32" s="299">
        <f>('Inversión No. 2.1 IAP'!R344+'Inversión No. 2.2 IAP'!R344+'Inversión 2.3 IAP'!R344+'Inversión 2.4 IAP'!R344)*(1+L9)</f>
        <v>0</v>
      </c>
      <c r="N32" s="299">
        <f>('Inversión No. 2.1 IAP'!S344+'Inversión No. 2.2 IAP'!S344+'Inversión 2.3 IAP'!S344+'Inversión 2.4 IAP'!S344)*(1+M9)</f>
        <v>0</v>
      </c>
      <c r="O32" s="299">
        <f>('Inversión No. 2.1 IAP'!T344+'Inversión No. 2.2 IAP'!T344+'Inversión 2.3 IAP'!T344+'Inversión 2.4 IAP'!T344)*(1+N9)</f>
        <v>0</v>
      </c>
      <c r="P32" s="299">
        <f>('Inversión No. 2.1 IAP'!U344+'Inversión No. 2.2 IAP'!U344+'Inversión 2.3 IAP'!U344+'Inversión 2.4 IAP'!U344)*(1+O9)</f>
        <v>0</v>
      </c>
      <c r="Q32" s="299">
        <f>('Inversión No. 2.1 IAP'!V344+'Inversión No. 2.2 IAP'!V344+'Inversión 2.3 IAP'!V344+'Inversión 2.4 IAP'!V344)*(1+P9)</f>
        <v>0</v>
      </c>
      <c r="R32" s="299">
        <f>('Inversión No. 2.1 IAP'!W344+'Inversión No. 2.2 IAP'!W344+'Inversión 2.3 IAP'!W344+'Inversión 2.4 IAP'!W344)*(1+Q9)</f>
        <v>53195873629.466125</v>
      </c>
      <c r="S32" s="299">
        <f>('Inversión No. 2.1 IAP'!X344+'Inversión No. 2.2 IAP'!X344+'Inversión 2.3 IAP'!X344+'Inversión 2.4 IAP'!X344)*(1+R9)</f>
        <v>4390458839.8866978</v>
      </c>
      <c r="T32" s="299">
        <f>('Inversión No. 2.1 IAP'!Y344+'Inversión No. 2.2 IAP'!Y344+'Inversión 2.3 IAP'!Y344+'Inversión 2.4 IAP'!Y344)*(1+S9)</f>
        <v>5401856316.068717</v>
      </c>
      <c r="U32" s="299">
        <f>('Inversión No. 2.1 IAP'!Z344+'Inversión No. 2.2 IAP'!Z344+'Inversión 2.3 IAP'!Z344+'Inversión 2.4 IAP'!Z344)*(1+T9)</f>
        <v>5957428313.1947994</v>
      </c>
      <c r="V32" s="299">
        <f>('Inversión No. 2.1 IAP'!AA344+'Inversión No. 2.2 IAP'!AA344+'Inversión 2.3 IAP'!AA344+'Inversión 2.4 IAP'!AA344)*(1+U9)</f>
        <v>5911033531.694438</v>
      </c>
      <c r="W32" s="299">
        <f>('Inversión No. 2.1 IAP'!AB344+'Inversión No. 2.2 IAP'!AB344+'Inversión 2.3 IAP'!AB344+'Inversión 2.4 IAP'!AB344)*(1+V9)</f>
        <v>4193144454.6409864</v>
      </c>
      <c r="X32" s="299">
        <f>('Inversión No. 2.1 IAP'!AC344+'Inversión No. 2.2 IAP'!AC344+'Inversión 2.3 IAP'!AC344+'Inversión 2.4 IAP'!AC344)*(1+W9)</f>
        <v>0</v>
      </c>
      <c r="Y32" s="299">
        <f>('Inversión No. 2.1 IAP'!AD344+'Inversión No. 2.2 IAP'!AD344+'Inversión 2.3 IAP'!AD344+'Inversión 2.4 IAP'!AD344)*(1+X9)</f>
        <v>0</v>
      </c>
      <c r="Z32" s="299">
        <f>('Inversión No. 2.1 IAP'!AE344+'Inversión No. 2.2 IAP'!AE344+'Inversión 2.3 IAP'!AE344+'Inversión 2.4 IAP'!AE344)*(1+Y9)</f>
        <v>0</v>
      </c>
      <c r="AA32" s="299">
        <f>('Inversión No. 2.1 IAP'!AF344+'Inversión No. 2.2 IAP'!AF344+'Inversión 2.3 IAP'!AF344+'Inversión 2.4 IAP'!AF344)*(1+Z9)</f>
        <v>0</v>
      </c>
      <c r="AB32" s="299"/>
      <c r="AC32" s="299"/>
      <c r="AD32" s="299"/>
      <c r="AE32" s="299"/>
      <c r="AF32" s="299"/>
      <c r="AG32" s="208">
        <f>+SUM(C32:AF32)</f>
        <v>96873444625.241913</v>
      </c>
    </row>
    <row r="33" spans="1:182" ht="14.25" x14ac:dyDescent="0.25">
      <c r="A33" s="207" t="s">
        <v>926</v>
      </c>
      <c r="B33" s="198"/>
      <c r="C33" s="299">
        <f>+('Exp Veg 1-IAP'!H344+'Exp Veg 2-IAP'!H344)*(1+B9)</f>
        <v>0</v>
      </c>
      <c r="D33" s="299">
        <f>+('Exp Veg 1-IAP'!I344+'Exp Veg 2-IAP'!I344)*(1+C9)</f>
        <v>0</v>
      </c>
      <c r="E33" s="299">
        <f>+('Exp Veg 1-IAP'!J344+'Exp Veg 2-IAP'!J344)*(1+D9)</f>
        <v>140926585.96159202</v>
      </c>
      <c r="F33" s="299">
        <f>+('Exp Veg 1-IAP'!K344+'Exp Veg 2-IAP'!K344)*(1+E9)</f>
        <v>145286194.58110604</v>
      </c>
      <c r="G33" s="299">
        <f>+('Exp Veg 1-IAP'!L344+'Exp Veg 2-IAP'!L344)*(1+F9)</f>
        <v>149645803.20062003</v>
      </c>
      <c r="H33" s="299">
        <f>+('Exp Veg 1-IAP'!M344+'Exp Veg 2-IAP'!M344)*(1+G9)</f>
        <v>154005411.82013401</v>
      </c>
      <c r="I33" s="299">
        <f>+('Exp Veg 1-IAP'!N344+'Exp Veg 2-IAP'!N344)*(1+H9)</f>
        <v>302959169.53671795</v>
      </c>
      <c r="J33" s="299">
        <f>+('Exp Veg 1-IAP'!O344+'Exp Veg 2-IAP'!O344)*(1+I9)</f>
        <v>311299290.37404907</v>
      </c>
      <c r="K33" s="299">
        <f>+('Exp Veg 1-IAP'!P344+'Exp Veg 2-IAP'!P344)*(1+J9)</f>
        <v>319639411.21138024</v>
      </c>
      <c r="L33" s="299">
        <f>+('Exp Veg 1-IAP'!Q344+'Exp Veg 2-IAP'!Q344)*(1+K9)</f>
        <v>327979532.04871136</v>
      </c>
      <c r="M33" s="299">
        <f>+('Exp Veg 1-IAP'!R344+'Exp Veg 2-IAP'!R344)*(1+L9)</f>
        <v>336319652.88604254</v>
      </c>
      <c r="N33" s="299">
        <f>+('Exp Veg 1-IAP'!S344+'Exp Veg 2-IAP'!S344)*(1+M9)</f>
        <v>344659773.72337365</v>
      </c>
      <c r="O33" s="299">
        <f>+('Exp Veg 1-IAP'!T344+'Exp Veg 2-IAP'!T344)*(1+N9)</f>
        <v>352999894.56070483</v>
      </c>
      <c r="P33" s="299">
        <f>+('Exp Veg 1-IAP'!U344+'Exp Veg 2-IAP'!U344)*(1+O9)</f>
        <v>361340015.39803594</v>
      </c>
      <c r="Q33" s="299">
        <f>+('Exp Veg 1-IAP'!V344+'Exp Veg 2-IAP'!V344)*(1+P9)</f>
        <v>369680136.23536712</v>
      </c>
      <c r="R33" s="299">
        <f>+('Exp Veg 1-IAP'!W344+'Exp Veg 2-IAP'!W344)*(1+Q9)</f>
        <v>378020257.07269824</v>
      </c>
      <c r="S33" s="299">
        <f>+('Exp Veg 1-IAP'!X344+'Exp Veg 2-IAP'!X344)*(1+R9)</f>
        <v>878091767.97733951</v>
      </c>
      <c r="T33" s="299">
        <f>+('Exp Veg 1-IAP'!Y344+'Exp Veg 2-IAP'!Y344)*(1+S9)</f>
        <v>1103367303.3164852</v>
      </c>
      <c r="U33" s="299">
        <f>+('Exp Veg 1-IAP'!Z344+'Exp Veg 2-IAP'!Z344)*(1+T9)</f>
        <v>1126681732.0208426</v>
      </c>
      <c r="V33" s="299">
        <f>+('Exp Veg 1-IAP'!AA344+'Exp Veg 2-IAP'!AA344)*(1+U9)</f>
        <v>1149996160.7252002</v>
      </c>
      <c r="W33" s="299">
        <f>+('Exp Veg 1-IAP'!AB344+'Exp Veg 2-IAP'!AB344)*(1+V9)</f>
        <v>1173310589.4295576</v>
      </c>
      <c r="X33" s="299">
        <f>+('Exp Veg 1-IAP'!AC344+'Exp Veg 2-IAP'!AC344)*(1+W9)</f>
        <v>1400926850.4982421</v>
      </c>
      <c r="Y33" s="299">
        <f>+('Exp Veg 1-IAP'!AD344+'Exp Veg 2-IAP'!AD344)*(1+X9)</f>
        <v>1428221791.4204168</v>
      </c>
      <c r="Z33" s="299">
        <f>+('Exp Veg 1-IAP'!AE344+'Exp Veg 2-IAP'!AE344)*(1+Y9)</f>
        <v>1455516732.3425915</v>
      </c>
      <c r="AA33" s="299">
        <f>+('Exp Veg 1-IAP'!AF344+'Exp Veg 2-IAP'!AF344)*(1+Z9)</f>
        <v>1482811673.2647662</v>
      </c>
      <c r="AB33" s="299"/>
      <c r="AC33" s="299"/>
      <c r="AD33" s="299"/>
      <c r="AE33" s="299"/>
      <c r="AF33" s="299"/>
      <c r="AG33" s="208">
        <f>+SUM(C33:AF33)</f>
        <v>15193685729.605974</v>
      </c>
    </row>
    <row r="34" spans="1:182" ht="14.25" x14ac:dyDescent="0.25">
      <c r="A34" s="254" t="s">
        <v>921</v>
      </c>
      <c r="B34" s="254"/>
      <c r="C34" s="255">
        <f>C30*DRIVERS!$C$34</f>
        <v>44502439.836098231</v>
      </c>
      <c r="D34" s="255">
        <f>D30*DRIVERS!$C$34</f>
        <v>47632133.344921142</v>
      </c>
      <c r="E34" s="255">
        <f>E30*DRIVERS!$C$34</f>
        <v>51394627.545766123</v>
      </c>
      <c r="F34" s="255">
        <f>F30*DRIVERS!$C$34</f>
        <v>55991177.482486077</v>
      </c>
      <c r="G34" s="255">
        <f>G30*DRIVERS!$C$34</f>
        <v>60798404.400124729</v>
      </c>
      <c r="H34" s="255">
        <f>H30*DRIVERS!$C$34</f>
        <v>64808935.55886928</v>
      </c>
      <c r="I34" s="255">
        <f>I30*DRIVERS!$C$34</f>
        <v>66885924.098680489</v>
      </c>
      <c r="J34" s="255">
        <f>J30*DRIVERS!$C$34</f>
        <v>68976256.831831425</v>
      </c>
      <c r="K34" s="255">
        <f>K30*DRIVERS!$C$34</f>
        <v>71079933.75832209</v>
      </c>
      <c r="L34" s="255">
        <f>L30*DRIVERS!$C$34</f>
        <v>73196954.878152505</v>
      </c>
      <c r="M34" s="255">
        <f>M30*DRIVERS!$C$34</f>
        <v>75327320.19132264</v>
      </c>
      <c r="N34" s="255">
        <f>N30*DRIVERS!$C$34</f>
        <v>77471029.697832525</v>
      </c>
      <c r="O34" s="255">
        <f>O30*DRIVERS!$C$34</f>
        <v>79628083.397682115</v>
      </c>
      <c r="P34" s="255">
        <f>P30*DRIVERS!$C$34</f>
        <v>81798481.290871426</v>
      </c>
      <c r="Q34" s="255">
        <f>Q30*DRIVERS!$C$34</f>
        <v>83982223.377400503</v>
      </c>
      <c r="R34" s="255">
        <f>R30*DRIVERS!$C$34</f>
        <v>89306047.485994279</v>
      </c>
      <c r="S34" s="255">
        <f>S30*DRIVERS!$C$34</f>
        <v>91978847.129201487</v>
      </c>
      <c r="T34" s="255">
        <f>T30*DRIVERS!$C$34</f>
        <v>94681974.484544411</v>
      </c>
      <c r="U34" s="255">
        <f>U30*DRIVERS!$C$34</f>
        <v>97415429.552023113</v>
      </c>
      <c r="V34" s="255">
        <f>V30*DRIVERS!$C$34</f>
        <v>100179212.33163756</v>
      </c>
      <c r="W34" s="255">
        <f>W30*DRIVERS!$C$34</f>
        <v>102973322.82338773</v>
      </c>
      <c r="X34" s="255">
        <f>X30*DRIVERS!$C$34</f>
        <v>105797761.02727365</v>
      </c>
      <c r="Y34" s="255">
        <f>Y30*DRIVERS!$C$34</f>
        <v>108652526.94329534</v>
      </c>
      <c r="Z34" s="255">
        <f>Z30*DRIVERS!$C$34</f>
        <v>111537620.57145277</v>
      </c>
      <c r="AA34" s="255">
        <f>AA30*DRIVERS!$C$34</f>
        <v>114453041.91174597</v>
      </c>
      <c r="AB34" s="255"/>
      <c r="AC34" s="255"/>
      <c r="AD34" s="255"/>
      <c r="AE34" s="255"/>
      <c r="AF34" s="255"/>
      <c r="AG34" s="203">
        <f>+SUM(C34:AF34)</f>
        <v>2020449709.9509177</v>
      </c>
      <c r="AH34" s="195"/>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6"/>
    </row>
    <row r="35" spans="1:182" ht="14.25" x14ac:dyDescent="0.25">
      <c r="A35" s="207" t="s">
        <v>922</v>
      </c>
      <c r="B35" s="207"/>
      <c r="C35" s="211"/>
      <c r="D35" s="211"/>
      <c r="E35" s="211"/>
      <c r="F35" s="211"/>
      <c r="G35" s="211"/>
      <c r="H35" s="211"/>
      <c r="I35" s="211">
        <f>+I21*DRIVERS!$C$37</f>
        <v>524263543.42700934</v>
      </c>
      <c r="J35" s="211">
        <f>+J21*DRIVERS!$C$37</f>
        <v>544815804.12922072</v>
      </c>
      <c r="K35" s="211">
        <f>+K21*DRIVERS!$C$37</f>
        <v>566173944.20805264</v>
      </c>
      <c r="L35" s="211">
        <f>+L21*DRIVERS!$C$37</f>
        <v>588369570.0122174</v>
      </c>
      <c r="M35" s="211">
        <f>+M21*DRIVERS!$C$37</f>
        <v>611435527.73202634</v>
      </c>
      <c r="N35" s="211">
        <f>+N21*DRIVERS!$C$37</f>
        <v>635405952.04456937</v>
      </c>
      <c r="O35" s="211">
        <f>+O21*DRIVERS!$C$37</f>
        <v>660316316.66782153</v>
      </c>
      <c r="P35" s="211">
        <f>+P21*DRIVERS!$C$37</f>
        <v>686203486.89860022</v>
      </c>
      <c r="Q35" s="211">
        <f>+Q21*DRIVERS!$C$37</f>
        <v>713105774.21223652</v>
      </c>
      <c r="R35" s="211">
        <f>+R21*DRIVERS!$C$37</f>
        <v>741062993.00487983</v>
      </c>
      <c r="S35" s="211">
        <f>+S21*DRIVERS!$C$38</f>
        <v>4620699117.3751888</v>
      </c>
      <c r="T35" s="211">
        <f>+T21*DRIVERS!$C$38</f>
        <v>4801856120.0652342</v>
      </c>
      <c r="U35" s="211">
        <f>+U21*DRIVERS!$C$38</f>
        <v>4990117084.0202808</v>
      </c>
      <c r="V35" s="211">
        <f>+V21*DRIVERS!$C$38</f>
        <v>5185760645.452754</v>
      </c>
      <c r="W35" s="211">
        <f>+W21*DRIVERS!$C$38</f>
        <v>5389076371.5761261</v>
      </c>
      <c r="X35" s="211">
        <f>+X21*DRIVERS!$C$38</f>
        <v>5600365189.510766</v>
      </c>
      <c r="Y35" s="211">
        <f>+Y21*DRIVERS!$C$38</f>
        <v>5819939832.0219193</v>
      </c>
      <c r="Z35" s="211">
        <f>+Z21*DRIVERS!$C$38</f>
        <v>6048125300.7504301</v>
      </c>
      <c r="AA35" s="211">
        <f>+AA21*DRIVERS!$C$38</f>
        <v>6285259347.6228561</v>
      </c>
      <c r="AB35" s="211"/>
      <c r="AC35" s="211"/>
      <c r="AD35" s="211"/>
      <c r="AE35" s="211"/>
      <c r="AF35" s="211"/>
      <c r="AG35" s="208">
        <f>+SUM(C35:AF35)</f>
        <v>55012351920.732193</v>
      </c>
      <c r="AH35" s="195"/>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6"/>
    </row>
    <row r="36" spans="1:182" ht="14.25" x14ac:dyDescent="0.25">
      <c r="A36" s="254" t="s">
        <v>923</v>
      </c>
      <c r="B36" s="254"/>
      <c r="C36" s="258">
        <f>+C21*DRIVERS!$C$35</f>
        <v>624372417.30715263</v>
      </c>
      <c r="D36" s="258">
        <f>+D21*DRIVERS!$C$35</f>
        <v>648847868.26199055</v>
      </c>
      <c r="E36" s="258">
        <f>+E21*DRIVERS!$C$35</f>
        <v>674282984.33480155</v>
      </c>
      <c r="F36" s="258">
        <f>+F21*DRIVERS!$C$35</f>
        <v>700715401.5709492</v>
      </c>
      <c r="G36" s="258">
        <f>+G21*DRIVERS!$C$35</f>
        <v>728184232.32451606</v>
      </c>
      <c r="H36" s="258">
        <f>+H21*DRIVERS!$C$35</f>
        <v>756730123.17894566</v>
      </c>
      <c r="I36" s="258">
        <f>+I21*DRIVERS!$C$35</f>
        <v>786395315.14051402</v>
      </c>
      <c r="J36" s="258">
        <f>+J21*DRIVERS!$C$35</f>
        <v>817223706.19383097</v>
      </c>
      <c r="K36" s="258">
        <f>+K21*DRIVERS!$C$35</f>
        <v>849260916.31207895</v>
      </c>
      <c r="L36" s="258">
        <f>+L21*DRIVERS!$C$35</f>
        <v>882554355.01832604</v>
      </c>
      <c r="M36" s="258">
        <f>+M21*DRIVERS!$C$35</f>
        <v>917153291.59803939</v>
      </c>
      <c r="N36" s="258">
        <f>+N21*DRIVERS!$C$35</f>
        <v>953108928.066854</v>
      </c>
      <c r="O36" s="258">
        <f>+O21*DRIVERS!$C$35</f>
        <v>990474475.00173223</v>
      </c>
      <c r="P36" s="258">
        <f>+P21*DRIVERS!$C$35</f>
        <v>1029305230.3479002</v>
      </c>
      <c r="Q36" s="258">
        <f>+Q21*DRIVERS!$C$35</f>
        <v>1069658661.3183547</v>
      </c>
      <c r="R36" s="258">
        <f>+R21*DRIVERS!$C$35</f>
        <v>1111594489.5073197</v>
      </c>
      <c r="S36" s="258">
        <f>+S21*DRIVERS!$C$36</f>
        <v>1694256343.037569</v>
      </c>
      <c r="T36" s="258">
        <f>+T21*DRIVERS!$C$36</f>
        <v>1760680577.3572526</v>
      </c>
      <c r="U36" s="258">
        <f>+U21*DRIVERS!$C$36</f>
        <v>1829709597.474103</v>
      </c>
      <c r="V36" s="258">
        <f>+V21*DRIVERS!$C$36</f>
        <v>1901445569.9993432</v>
      </c>
      <c r="W36" s="258">
        <f>+W21*DRIVERS!$C$36</f>
        <v>1975994669.5779128</v>
      </c>
      <c r="X36" s="258">
        <f>+X21*DRIVERS!$C$36</f>
        <v>2053467236.1539476</v>
      </c>
      <c r="Y36" s="258">
        <f>+Y21*DRIVERS!$C$36</f>
        <v>2133977938.4080369</v>
      </c>
      <c r="Z36" s="258">
        <f>+Z21*DRIVERS!$C$36</f>
        <v>2217645943.6084909</v>
      </c>
      <c r="AA36" s="258">
        <f>+AA21*DRIVERS!$C$36</f>
        <v>2304595094.1283803</v>
      </c>
      <c r="AB36" s="258"/>
      <c r="AC36" s="258"/>
      <c r="AD36" s="258"/>
      <c r="AE36" s="258"/>
      <c r="AF36" s="258"/>
      <c r="AG36" s="203">
        <f>+SUM(C36:AF36)</f>
        <v>31411635365.228336</v>
      </c>
      <c r="AH36" s="195"/>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06"/>
    </row>
    <row r="37" spans="1:182" ht="14.25" x14ac:dyDescent="0.25">
      <c r="A37" s="207"/>
      <c r="B37" s="207"/>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08"/>
      <c r="AH37" s="195"/>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06"/>
    </row>
    <row r="38" spans="1:182" ht="13.5" x14ac:dyDescent="0.25">
      <c r="A38" s="251" t="s">
        <v>758</v>
      </c>
      <c r="B38" s="251"/>
      <c r="C38" s="259">
        <f>SUM(C25:C37)</f>
        <v>19474529754.432144</v>
      </c>
      <c r="D38" s="259">
        <f>SUM(D25:D37)</f>
        <v>21534142498.704815</v>
      </c>
      <c r="E38" s="259">
        <f t="shared" ref="E38:AA38" si="5">SUM(E25:E37)</f>
        <v>22198806477.217915</v>
      </c>
      <c r="F38" s="259">
        <f t="shared" si="5"/>
        <v>23255309279.607029</v>
      </c>
      <c r="G38" s="259">
        <f t="shared" si="5"/>
        <v>24822381947.346951</v>
      </c>
      <c r="H38" s="259">
        <f t="shared" si="5"/>
        <v>24945715250.471951</v>
      </c>
      <c r="I38" s="259">
        <f t="shared" si="5"/>
        <v>23364461804.646172</v>
      </c>
      <c r="J38" s="259">
        <f t="shared" si="5"/>
        <v>24087987626.215847</v>
      </c>
      <c r="K38" s="259">
        <f t="shared" si="5"/>
        <v>24818207477.27689</v>
      </c>
      <c r="L38" s="259">
        <f t="shared" si="5"/>
        <v>25555279389.572853</v>
      </c>
      <c r="M38" s="259">
        <f t="shared" si="5"/>
        <v>26299367594.055309</v>
      </c>
      <c r="N38" s="259">
        <f t="shared" si="5"/>
        <v>27050642764.109703</v>
      </c>
      <c r="O38" s="259">
        <f t="shared" si="5"/>
        <v>27809282268.325897</v>
      </c>
      <c r="P38" s="259">
        <f t="shared" si="5"/>
        <v>28575470433.188004</v>
      </c>
      <c r="Q38" s="259">
        <f t="shared" si="5"/>
        <v>29349398816.072659</v>
      </c>
      <c r="R38" s="259">
        <f t="shared" si="5"/>
        <v>76569581388.09346</v>
      </c>
      <c r="S38" s="259">
        <f t="shared" si="5"/>
        <v>33359893979.893753</v>
      </c>
      <c r="T38" s="259">
        <f t="shared" si="5"/>
        <v>35486188225.604286</v>
      </c>
      <c r="U38" s="259">
        <f t="shared" si="5"/>
        <v>36973198453.091728</v>
      </c>
      <c r="V38" s="259">
        <f t="shared" si="5"/>
        <v>37877241370.665848</v>
      </c>
      <c r="W38" s="259">
        <f t="shared" si="5"/>
        <v>37129305856.264038</v>
      </c>
      <c r="X38" s="259">
        <f t="shared" si="5"/>
        <v>34130469313.58083</v>
      </c>
      <c r="Y38" s="259">
        <f t="shared" si="5"/>
        <v>35145066129.09861</v>
      </c>
      <c r="Z38" s="259">
        <f t="shared" si="5"/>
        <v>36180852754.58239</v>
      </c>
      <c r="AA38" s="259">
        <f t="shared" si="5"/>
        <v>37238431514.301201</v>
      </c>
      <c r="AB38" s="259"/>
      <c r="AC38" s="259"/>
      <c r="AD38" s="259"/>
      <c r="AE38" s="259"/>
      <c r="AF38" s="259"/>
      <c r="AG38" s="296">
        <f>+SUM(C38:AF38)</f>
        <v>773231212366.42017</v>
      </c>
      <c r="AH38" s="195"/>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06"/>
    </row>
    <row r="39" spans="1:182" ht="14.25" x14ac:dyDescent="0.25">
      <c r="A39" s="207"/>
      <c r="B39" s="207"/>
      <c r="C39" s="211"/>
      <c r="D39" s="211"/>
      <c r="E39" s="212"/>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08"/>
      <c r="AH39" s="195"/>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row>
    <row r="40" spans="1:182" ht="14.25" x14ac:dyDescent="0.25">
      <c r="A40" s="251" t="s">
        <v>759</v>
      </c>
      <c r="B40" s="251"/>
      <c r="C40" s="255"/>
      <c r="D40" s="255"/>
      <c r="E40" s="256"/>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03"/>
      <c r="AH40" s="195"/>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row>
    <row r="41" spans="1:182" ht="14.25" x14ac:dyDescent="0.25">
      <c r="A41" s="225" t="s">
        <v>760</v>
      </c>
      <c r="B41" s="225"/>
      <c r="C41" s="211">
        <f>ROUND((((C38-C25)*4)/1000),0)</f>
        <v>42731304</v>
      </c>
      <c r="D41" s="211">
        <f t="shared" ref="D41:AA41" si="6">ROUND((((D38-D25)*4)/1000),0)</f>
        <v>56777468</v>
      </c>
      <c r="E41" s="211">
        <f t="shared" si="6"/>
        <v>62679858</v>
      </c>
      <c r="F41" s="211">
        <f t="shared" si="6"/>
        <v>67198751</v>
      </c>
      <c r="G41" s="211">
        <f t="shared" si="6"/>
        <v>70166579</v>
      </c>
      <c r="H41" s="211">
        <f t="shared" si="6"/>
        <v>68099327</v>
      </c>
      <c r="I41" s="211">
        <f t="shared" si="6"/>
        <v>60788840</v>
      </c>
      <c r="J41" s="211">
        <f t="shared" si="6"/>
        <v>62692594</v>
      </c>
      <c r="K41" s="211">
        <f t="shared" si="6"/>
        <v>64618247</v>
      </c>
      <c r="L41" s="211">
        <f t="shared" si="6"/>
        <v>66566433</v>
      </c>
      <c r="M41" s="211">
        <f t="shared" si="6"/>
        <v>68537806</v>
      </c>
      <c r="N41" s="211">
        <f t="shared" si="6"/>
        <v>70533052</v>
      </c>
      <c r="O41" s="211">
        <f t="shared" si="6"/>
        <v>72552878</v>
      </c>
      <c r="P41" s="211">
        <f t="shared" si="6"/>
        <v>74598022</v>
      </c>
      <c r="Q41" s="211">
        <f t="shared" si="6"/>
        <v>76669251</v>
      </c>
      <c r="R41" s="211">
        <f>ROUND((((R38-R25)*4)/1000),0)</f>
        <v>265196479</v>
      </c>
      <c r="S41" s="211">
        <f t="shared" si="6"/>
        <v>91194644</v>
      </c>
      <c r="T41" s="211">
        <f t="shared" si="6"/>
        <v>98525652</v>
      </c>
      <c r="U41" s="211">
        <f t="shared" si="6"/>
        <v>103288442</v>
      </c>
      <c r="V41" s="211">
        <f t="shared" si="6"/>
        <v>105708280</v>
      </c>
      <c r="W41" s="211">
        <f t="shared" si="6"/>
        <v>101509121</v>
      </c>
      <c r="X41" s="211">
        <f t="shared" si="6"/>
        <v>88295275</v>
      </c>
      <c r="Y41" s="211">
        <f t="shared" si="6"/>
        <v>91124079</v>
      </c>
      <c r="Z41" s="211">
        <f t="shared" si="6"/>
        <v>94026559</v>
      </c>
      <c r="AA41" s="211">
        <f t="shared" si="6"/>
        <v>97005126</v>
      </c>
      <c r="AB41" s="211"/>
      <c r="AC41" s="211"/>
      <c r="AD41" s="211"/>
      <c r="AE41" s="211"/>
      <c r="AF41" s="211"/>
      <c r="AG41" s="208">
        <f>+SUM(C41:AF41)</f>
        <v>2121084067</v>
      </c>
      <c r="AH41" s="195"/>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row>
    <row r="42" spans="1:182" ht="14.25" x14ac:dyDescent="0.25">
      <c r="A42" s="251" t="s">
        <v>762</v>
      </c>
      <c r="B42" s="251"/>
      <c r="C42" s="259">
        <f>+SUM(C38:C41)</f>
        <v>19517261058.432144</v>
      </c>
      <c r="D42" s="259">
        <f t="shared" ref="D42:AA42" si="7">+SUM(D38:D41)</f>
        <v>21590919966.704815</v>
      </c>
      <c r="E42" s="259">
        <f t="shared" si="7"/>
        <v>22261486335.217915</v>
      </c>
      <c r="F42" s="259">
        <f t="shared" si="7"/>
        <v>23322508030.607029</v>
      </c>
      <c r="G42" s="259">
        <f t="shared" si="7"/>
        <v>24892548526.346951</v>
      </c>
      <c r="H42" s="259">
        <f t="shared" si="7"/>
        <v>25013814577.471951</v>
      </c>
      <c r="I42" s="259">
        <f t="shared" si="7"/>
        <v>23425250644.646172</v>
      </c>
      <c r="J42" s="259">
        <f t="shared" si="7"/>
        <v>24150680220.215847</v>
      </c>
      <c r="K42" s="259">
        <f t="shared" si="7"/>
        <v>24882825724.27689</v>
      </c>
      <c r="L42" s="259">
        <f t="shared" si="7"/>
        <v>25621845822.572853</v>
      </c>
      <c r="M42" s="259">
        <f t="shared" si="7"/>
        <v>26367905400.055309</v>
      </c>
      <c r="N42" s="259">
        <f t="shared" si="7"/>
        <v>27121175816.109703</v>
      </c>
      <c r="O42" s="259">
        <f t="shared" si="7"/>
        <v>27881835146.325897</v>
      </c>
      <c r="P42" s="259">
        <f t="shared" si="7"/>
        <v>28650068455.188004</v>
      </c>
      <c r="Q42" s="259">
        <f t="shared" si="7"/>
        <v>29426068067.072659</v>
      </c>
      <c r="R42" s="259">
        <f t="shared" si="7"/>
        <v>76834777867.09346</v>
      </c>
      <c r="S42" s="259">
        <f t="shared" si="7"/>
        <v>33451088623.893753</v>
      </c>
      <c r="T42" s="259">
        <f t="shared" si="7"/>
        <v>35584713877.604286</v>
      </c>
      <c r="U42" s="259">
        <f t="shared" si="7"/>
        <v>37076486895.091728</v>
      </c>
      <c r="V42" s="259">
        <f t="shared" si="7"/>
        <v>37982949650.665848</v>
      </c>
      <c r="W42" s="259">
        <f t="shared" si="7"/>
        <v>37230814977.264038</v>
      </c>
      <c r="X42" s="259">
        <f t="shared" si="7"/>
        <v>34218764588.58083</v>
      </c>
      <c r="Y42" s="259">
        <f t="shared" si="7"/>
        <v>35236190208.09861</v>
      </c>
      <c r="Z42" s="259">
        <f t="shared" si="7"/>
        <v>36274879313.58239</v>
      </c>
      <c r="AA42" s="259">
        <f t="shared" si="7"/>
        <v>37335436640.301201</v>
      </c>
      <c r="AB42" s="259"/>
      <c r="AC42" s="259"/>
      <c r="AD42" s="259"/>
      <c r="AE42" s="259"/>
      <c r="AF42" s="259"/>
      <c r="AG42" s="203">
        <f>+SUM(C42:AF42)</f>
        <v>775352296433.42017</v>
      </c>
      <c r="AH42" s="195"/>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06"/>
    </row>
    <row r="43" spans="1:182" ht="14.25" x14ac:dyDescent="0.25">
      <c r="A43" s="199"/>
      <c r="B43" s="199"/>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195"/>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row>
    <row r="44" spans="1:182" ht="14.25" x14ac:dyDescent="0.25">
      <c r="A44" s="260" t="s">
        <v>763</v>
      </c>
      <c r="B44" s="260"/>
      <c r="C44" s="259">
        <f>+C21-C42</f>
        <v>1295152851.8062782</v>
      </c>
      <c r="D44" s="259">
        <f t="shared" ref="D44:AA44" si="8">+D21-D42</f>
        <v>37342308.694869995</v>
      </c>
      <c r="E44" s="259">
        <f t="shared" si="8"/>
        <v>214613142.60880661</v>
      </c>
      <c r="F44" s="259">
        <f t="shared" si="8"/>
        <v>34672021.757946014</v>
      </c>
      <c r="G44" s="259">
        <f t="shared" si="8"/>
        <v>-619740782.19641495</v>
      </c>
      <c r="H44" s="259">
        <f t="shared" si="8"/>
        <v>210522861.82624054</v>
      </c>
      <c r="I44" s="259">
        <f t="shared" si="8"/>
        <v>2787926526.7042961</v>
      </c>
      <c r="J44" s="259">
        <f t="shared" si="8"/>
        <v>3090109986.2451859</v>
      </c>
      <c r="K44" s="259">
        <f t="shared" si="8"/>
        <v>3425871486.1257439</v>
      </c>
      <c r="L44" s="259">
        <f t="shared" si="8"/>
        <v>3796632678.0380173</v>
      </c>
      <c r="M44" s="259">
        <f t="shared" si="8"/>
        <v>4203870986.5460052</v>
      </c>
      <c r="N44" s="259">
        <f t="shared" si="8"/>
        <v>4649121786.118763</v>
      </c>
      <c r="O44" s="259">
        <f t="shared" si="8"/>
        <v>5133980687.0651779</v>
      </c>
      <c r="P44" s="259">
        <f t="shared" si="8"/>
        <v>5660105889.7420044</v>
      </c>
      <c r="Q44" s="259">
        <f t="shared" si="8"/>
        <v>6229220643.5391655</v>
      </c>
      <c r="R44" s="259">
        <f t="shared" si="8"/>
        <v>-39781628216.849472</v>
      </c>
      <c r="S44" s="259">
        <f t="shared" si="8"/>
        <v>5054737354.2328186</v>
      </c>
      <c r="T44" s="259">
        <f t="shared" si="8"/>
        <v>4430753789.6060028</v>
      </c>
      <c r="U44" s="259">
        <f t="shared" si="8"/>
        <v>4507822138.410614</v>
      </c>
      <c r="V44" s="259">
        <f t="shared" si="8"/>
        <v>5231722394.7737732</v>
      </c>
      <c r="W44" s="259">
        <f t="shared" si="8"/>
        <v>7678154785.8703461</v>
      </c>
      <c r="X44" s="259">
        <f t="shared" si="8"/>
        <v>12450945324.008892</v>
      </c>
      <c r="Y44" s="259">
        <f t="shared" si="8"/>
        <v>13263308392.084053</v>
      </c>
      <c r="Z44" s="259">
        <f t="shared" si="8"/>
        <v>14126164859.33786</v>
      </c>
      <c r="AA44" s="259">
        <f t="shared" si="8"/>
        <v>15041724589.889267</v>
      </c>
      <c r="AB44" s="259"/>
      <c r="AC44" s="259"/>
      <c r="AD44" s="259"/>
      <c r="AE44" s="259"/>
      <c r="AF44" s="259"/>
      <c r="AG44" s="203">
        <f>+SUM(C44:AF44)</f>
        <v>82153108485.986237</v>
      </c>
      <c r="AH44" s="195"/>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9"/>
    </row>
    <row r="45" spans="1:182" ht="14.25" x14ac:dyDescent="0.25">
      <c r="A45" s="227" t="s">
        <v>764</v>
      </c>
      <c r="B45" s="227"/>
      <c r="C45" s="226"/>
      <c r="D45" s="226">
        <f>ROUND((IF(C44&gt;0,C44*DATOS!$B$18)),0)</f>
        <v>5180611</v>
      </c>
      <c r="E45" s="226">
        <f>ROUND((IF(D44&gt;0,D44*DATOS!$B$18)),0)</f>
        <v>149369</v>
      </c>
      <c r="F45" s="226">
        <f>ROUND((IF(E44&gt;0,E44*DATOS!$B$18)),0)</f>
        <v>858453</v>
      </c>
      <c r="G45" s="226">
        <f>ROUND((IF(F44&gt;0,F44*DATOS!$B$18)),0)</f>
        <v>138688</v>
      </c>
      <c r="H45" s="226">
        <f>ROUND((IF(G44&gt;0,G44*DATOS!$B$18)),0)</f>
        <v>0</v>
      </c>
      <c r="I45" s="226">
        <f>ROUND((IF(H44&gt;0,H44*DATOS!$B$18)),0)</f>
        <v>842091</v>
      </c>
      <c r="J45" s="226">
        <f>ROUND((IF(I44&gt;0,I44*DATOS!$B$18)),0)</f>
        <v>11151706</v>
      </c>
      <c r="K45" s="226">
        <f>ROUND((IF(J44&gt;0,J44*DATOS!$B$18)),0)</f>
        <v>12360440</v>
      </c>
      <c r="L45" s="226">
        <f>ROUND((IF(K44&gt;0,K44*DATOS!$B$18)),0)</f>
        <v>13703486</v>
      </c>
      <c r="M45" s="226">
        <f>ROUND((IF(L44&gt;0,L44*DATOS!$B$18)),0)</f>
        <v>15186531</v>
      </c>
      <c r="N45" s="226">
        <f>ROUND((IF(M44&gt;0,M44*DATOS!$B$18)),0)</f>
        <v>16815484</v>
      </c>
      <c r="O45" s="226">
        <f>ROUND((IF(N44&gt;0,N44*DATOS!$B$18)),0)</f>
        <v>18596487</v>
      </c>
      <c r="P45" s="226">
        <f>ROUND((IF(O44&gt;0,O44*DATOS!$B$18)),0)</f>
        <v>20535923</v>
      </c>
      <c r="Q45" s="226">
        <f>ROUND((IF(P44&gt;0,P44*DATOS!$B$18)),0)</f>
        <v>22640424</v>
      </c>
      <c r="R45" s="226">
        <f>ROUND((IF(Q44&gt;0,Q44*DATOS!$B$18)),0)</f>
        <v>24916883</v>
      </c>
      <c r="S45" s="226">
        <f>ROUND((IF(R44&gt;0,R44*DATOS!$B$18)),0)</f>
        <v>0</v>
      </c>
      <c r="T45" s="226">
        <f>ROUND((IF(S44&gt;0,S44*DATOS!$B$18)),0)</f>
        <v>20218949</v>
      </c>
      <c r="U45" s="226">
        <f>ROUND((IF(T44&gt;0,T44*DATOS!$B$18)),0)</f>
        <v>17723015</v>
      </c>
      <c r="V45" s="226">
        <f>ROUND((IF(U44&gt;0,U44*DATOS!$B$18)),0)</f>
        <v>18031289</v>
      </c>
      <c r="W45" s="226">
        <f>ROUND((IF(V44&gt;0,V44*DATOS!$B$18)),0)</f>
        <v>20926890</v>
      </c>
      <c r="X45" s="226">
        <f>ROUND((IF(W44&gt;0,W44*DATOS!$B$18)),0)</f>
        <v>30712619</v>
      </c>
      <c r="Y45" s="226">
        <f>ROUND((IF(X44&gt;0,X44*DATOS!$B$18)),0)</f>
        <v>49803781</v>
      </c>
      <c r="Z45" s="226">
        <f>ROUND((IF(Y44&gt;0,Y44*DATOS!$B$18)),0)</f>
        <v>53053234</v>
      </c>
      <c r="AA45" s="226">
        <f>ROUND((IF(Z44&gt;0,Z44*DATOS!$B$18)),0)</f>
        <v>56504659</v>
      </c>
      <c r="AB45" s="226"/>
      <c r="AC45" s="226"/>
      <c r="AD45" s="226"/>
      <c r="AE45" s="226"/>
      <c r="AF45" s="226"/>
      <c r="AG45" s="208">
        <f>+SUM(C45:AF45)</f>
        <v>430051012</v>
      </c>
      <c r="AH45" s="195"/>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9"/>
    </row>
    <row r="46" spans="1:182" s="229" customFormat="1" ht="27" x14ac:dyDescent="0.25">
      <c r="A46" s="226" t="s">
        <v>996</v>
      </c>
      <c r="B46" s="259"/>
      <c r="C46" s="259">
        <f>+C45+C44</f>
        <v>1295152851.8062782</v>
      </c>
      <c r="D46" s="259">
        <f>+D45+D44+C46</f>
        <v>1337675771.5011482</v>
      </c>
      <c r="E46" s="259">
        <f>+E45+E44+D46</f>
        <v>1552438283.1099548</v>
      </c>
      <c r="F46" s="259">
        <f t="shared" ref="F46:AA46" si="9">+F45+F44+E46</f>
        <v>1587968757.8679008</v>
      </c>
      <c r="G46" s="259">
        <f t="shared" si="9"/>
        <v>968366663.6714859</v>
      </c>
      <c r="H46" s="259">
        <f t="shared" si="9"/>
        <v>1178889525.4977264</v>
      </c>
      <c r="I46" s="259">
        <f t="shared" si="9"/>
        <v>3967658143.2020226</v>
      </c>
      <c r="J46" s="259">
        <f t="shared" si="9"/>
        <v>7068919835.4472084</v>
      </c>
      <c r="K46" s="259">
        <f t="shared" si="9"/>
        <v>10507151761.572952</v>
      </c>
      <c r="L46" s="259">
        <f t="shared" si="9"/>
        <v>14317487925.61097</v>
      </c>
      <c r="M46" s="259">
        <f t="shared" si="9"/>
        <v>18536545443.156975</v>
      </c>
      <c r="N46" s="259">
        <f t="shared" si="9"/>
        <v>23202482713.275738</v>
      </c>
      <c r="O46" s="259">
        <f t="shared" si="9"/>
        <v>28355059887.340916</v>
      </c>
      <c r="P46" s="259">
        <f t="shared" si="9"/>
        <v>34035701700.08292</v>
      </c>
      <c r="Q46" s="259">
        <f t="shared" si="9"/>
        <v>40287562767.622086</v>
      </c>
      <c r="R46" s="259">
        <f t="shared" si="9"/>
        <v>530851433.77261353</v>
      </c>
      <c r="S46" s="259">
        <f t="shared" si="9"/>
        <v>5585588788.0054321</v>
      </c>
      <c r="T46" s="259">
        <f t="shared" si="9"/>
        <v>10036561526.611435</v>
      </c>
      <c r="U46" s="259">
        <f t="shared" si="9"/>
        <v>14562106680.022049</v>
      </c>
      <c r="V46" s="259">
        <f t="shared" si="9"/>
        <v>19811860363.795822</v>
      </c>
      <c r="W46" s="259">
        <f t="shared" si="9"/>
        <v>27510942039.666168</v>
      </c>
      <c r="X46" s="259">
        <f t="shared" si="9"/>
        <v>39992599982.675064</v>
      </c>
      <c r="Y46" s="259">
        <f t="shared" si="9"/>
        <v>53305712155.759117</v>
      </c>
      <c r="Z46" s="259">
        <f t="shared" si="9"/>
        <v>67484930249.096977</v>
      </c>
      <c r="AA46" s="259">
        <f t="shared" si="9"/>
        <v>82583159497.986237</v>
      </c>
      <c r="AB46" s="259"/>
      <c r="AC46" s="259"/>
      <c r="AD46" s="259"/>
      <c r="AE46" s="259"/>
      <c r="AF46" s="259"/>
      <c r="AG46" s="203">
        <f>+AA46</f>
        <v>82583159497.986237</v>
      </c>
      <c r="AH46" s="231"/>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row>
    <row r="47" spans="1:182" customFormat="1" ht="15" x14ac:dyDescent="0.25">
      <c r="A47" s="32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28"/>
      <c r="AG47" s="394"/>
      <c r="AH47" s="195"/>
    </row>
    <row r="48" spans="1:182" customFormat="1" ht="15" x14ac:dyDescent="0.25">
      <c r="A48" s="32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28"/>
      <c r="AG48" s="394"/>
      <c r="AH48" s="195"/>
    </row>
    <row r="49" spans="1:34" customFormat="1" ht="15" x14ac:dyDescent="0.25">
      <c r="A49" s="395"/>
      <c r="B49" s="396"/>
      <c r="C49" s="396"/>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28"/>
      <c r="AG49" s="394"/>
      <c r="AH49" s="195"/>
    </row>
    <row r="50" spans="1:34" customFormat="1" ht="15" x14ac:dyDescent="0.25">
      <c r="A50" s="395"/>
      <c r="B50" s="396"/>
      <c r="C50" s="396"/>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28"/>
      <c r="AG50" s="394"/>
      <c r="AH50" s="195"/>
    </row>
    <row r="51" spans="1:34" customFormat="1" ht="15" x14ac:dyDescent="0.25">
      <c r="A51" s="321"/>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28"/>
      <c r="AG51" s="394"/>
      <c r="AH51" s="195"/>
    </row>
    <row r="52" spans="1:34" customFormat="1" ht="15" x14ac:dyDescent="0.25">
      <c r="A52" s="395"/>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394"/>
      <c r="AH52" s="195"/>
    </row>
    <row r="53" spans="1:34" customFormat="1" ht="15" x14ac:dyDescent="0.25">
      <c r="A53" s="39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394"/>
      <c r="AH53" s="195"/>
    </row>
    <row r="54" spans="1:34" customFormat="1" ht="15" x14ac:dyDescent="0.25">
      <c r="A54" s="39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394"/>
      <c r="AH54" s="195"/>
    </row>
    <row r="55" spans="1:34" customFormat="1" ht="15" x14ac:dyDescent="0.25">
      <c r="A55" s="395"/>
      <c r="B55" s="396"/>
      <c r="C55" s="396"/>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28"/>
      <c r="AG55" s="394"/>
      <c r="AH55" s="195"/>
    </row>
    <row r="56" spans="1:34" customFormat="1" ht="15" x14ac:dyDescent="0.25">
      <c r="A56" s="39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28"/>
      <c r="AG56" s="394"/>
      <c r="AH56" s="195"/>
    </row>
    <row r="60" spans="1:34" s="265" customFormat="1" ht="14.25" x14ac:dyDescent="0.25">
      <c r="C60" s="266"/>
      <c r="D60" s="267"/>
      <c r="G60" s="268"/>
    </row>
    <row r="61" spans="1:34" s="265" customFormat="1" ht="14.25" x14ac:dyDescent="0.25">
      <c r="C61" s="266"/>
      <c r="D61" s="267"/>
      <c r="G61" s="268"/>
    </row>
    <row r="62" spans="1:34" s="265" customFormat="1" ht="14.25" x14ac:dyDescent="0.25">
      <c r="C62" s="266"/>
      <c r="D62" s="269"/>
      <c r="G62" s="268"/>
    </row>
    <row r="63" spans="1:34" s="265" customFormat="1" ht="14.25" x14ac:dyDescent="0.25">
      <c r="C63" s="266"/>
      <c r="D63" s="269"/>
      <c r="G63" s="268"/>
    </row>
    <row r="64" spans="1:34" s="265" customFormat="1" ht="14.25" x14ac:dyDescent="0.25">
      <c r="C64" s="266"/>
      <c r="D64" s="269"/>
      <c r="G64" s="268"/>
    </row>
    <row r="65" spans="3:7" s="265" customFormat="1" ht="14.25" x14ac:dyDescent="0.25">
      <c r="C65" s="266"/>
      <c r="D65" s="269"/>
      <c r="G65" s="268"/>
    </row>
    <row r="66" spans="3:7" s="265" customFormat="1" ht="14.25" x14ac:dyDescent="0.25">
      <c r="C66" s="266"/>
      <c r="D66" s="269"/>
      <c r="G66" s="270"/>
    </row>
    <row r="67" spans="3:7" s="265" customFormat="1" ht="14.25" x14ac:dyDescent="0.25">
      <c r="C67" s="266"/>
      <c r="D67" s="267"/>
      <c r="G67" s="270"/>
    </row>
    <row r="68" spans="3:7" s="265" customFormat="1" ht="14.25" x14ac:dyDescent="0.25">
      <c r="C68" s="266"/>
      <c r="D68" s="267"/>
      <c r="G68" s="270"/>
    </row>
    <row r="69" spans="3:7" s="265" customFormat="1" ht="14.25" x14ac:dyDescent="0.25">
      <c r="C69" s="266"/>
      <c r="D69" s="267"/>
      <c r="G69" s="270"/>
    </row>
    <row r="70" spans="3:7" s="265" customFormat="1" ht="14.25" x14ac:dyDescent="0.25">
      <c r="C70" s="266"/>
      <c r="D70" s="267"/>
      <c r="G70" s="270"/>
    </row>
    <row r="71" spans="3:7" s="265" customFormat="1" ht="14.25" x14ac:dyDescent="0.25">
      <c r="C71" s="266"/>
      <c r="D71" s="269"/>
      <c r="G71" s="270"/>
    </row>
    <row r="72" spans="3:7" s="265" customFormat="1" ht="14.25" x14ac:dyDescent="0.25">
      <c r="C72" s="266"/>
      <c r="D72" s="267"/>
      <c r="G72" s="270"/>
    </row>
    <row r="73" spans="3:7" s="265" customFormat="1" ht="14.25" x14ac:dyDescent="0.25">
      <c r="C73" s="266"/>
      <c r="D73" s="267"/>
      <c r="G73" s="270"/>
    </row>
    <row r="74" spans="3:7" s="265" customFormat="1" ht="14.25" x14ac:dyDescent="0.25">
      <c r="C74" s="266"/>
      <c r="D74" s="269"/>
      <c r="G74" s="270"/>
    </row>
    <row r="75" spans="3:7" s="265" customFormat="1" ht="14.25" x14ac:dyDescent="0.25">
      <c r="C75" s="266"/>
      <c r="D75" s="267"/>
      <c r="G75" s="270"/>
    </row>
    <row r="76" spans="3:7" s="265" customFormat="1" ht="14.25" x14ac:dyDescent="0.25">
      <c r="C76" s="266"/>
      <c r="D76" s="267"/>
      <c r="G76" s="270"/>
    </row>
    <row r="77" spans="3:7" s="265" customFormat="1" ht="14.25" x14ac:dyDescent="0.25">
      <c r="C77" s="266"/>
      <c r="D77" s="269"/>
      <c r="G77" s="270"/>
    </row>
    <row r="78" spans="3:7" s="265" customFormat="1" ht="14.25" x14ac:dyDescent="0.25">
      <c r="C78" s="266"/>
      <c r="D78" s="269"/>
      <c r="G78" s="270"/>
    </row>
    <row r="79" spans="3:7" s="265" customFormat="1" ht="14.25" x14ac:dyDescent="0.25">
      <c r="C79" s="266"/>
      <c r="D79" s="269"/>
      <c r="G79" s="270"/>
    </row>
    <row r="80" spans="3:7" s="265" customFormat="1" ht="14.25" x14ac:dyDescent="0.25">
      <c r="C80" s="266"/>
      <c r="D80" s="269"/>
      <c r="G80" s="270"/>
    </row>
    <row r="81" spans="3:7" s="265" customFormat="1" ht="14.25" x14ac:dyDescent="0.25">
      <c r="C81" s="266"/>
      <c r="D81" s="267"/>
      <c r="G81" s="270"/>
    </row>
    <row r="82" spans="3:7" s="265" customFormat="1" ht="14.25" x14ac:dyDescent="0.25">
      <c r="C82" s="266"/>
      <c r="D82" s="269"/>
      <c r="G82" s="270"/>
    </row>
    <row r="83" spans="3:7" s="265" customFormat="1" ht="14.25" x14ac:dyDescent="0.25">
      <c r="C83" s="266"/>
      <c r="D83" s="269"/>
      <c r="G83" s="270"/>
    </row>
    <row r="84" spans="3:7" s="265" customFormat="1" ht="14.25" x14ac:dyDescent="0.25">
      <c r="C84" s="266"/>
      <c r="D84" s="269"/>
      <c r="G84" s="270"/>
    </row>
    <row r="85" spans="3:7" s="265" customFormat="1" ht="14.25" x14ac:dyDescent="0.25">
      <c r="C85" s="266"/>
      <c r="D85" s="269"/>
      <c r="G85" s="270"/>
    </row>
    <row r="86" spans="3:7" s="265" customFormat="1" ht="14.25" x14ac:dyDescent="0.25">
      <c r="C86" s="266"/>
      <c r="D86" s="269"/>
      <c r="G86" s="270"/>
    </row>
    <row r="87" spans="3:7" s="265" customFormat="1" ht="14.25" x14ac:dyDescent="0.25">
      <c r="C87" s="266"/>
      <c r="D87" s="269"/>
      <c r="G87" s="270"/>
    </row>
    <row r="88" spans="3:7" s="265" customFormat="1" ht="14.25" x14ac:dyDescent="0.25">
      <c r="C88" s="266"/>
      <c r="D88" s="269"/>
      <c r="G88" s="270"/>
    </row>
    <row r="89" spans="3:7" s="265" customFormat="1" ht="14.25" x14ac:dyDescent="0.25">
      <c r="C89" s="266"/>
      <c r="D89" s="269"/>
      <c r="G89" s="270"/>
    </row>
    <row r="90" spans="3:7" s="265" customFormat="1" ht="14.25" x14ac:dyDescent="0.25">
      <c r="C90" s="266"/>
      <c r="D90" s="269"/>
      <c r="G90" s="270"/>
    </row>
    <row r="91" spans="3:7" s="265" customFormat="1" ht="14.25" x14ac:dyDescent="0.25">
      <c r="C91" s="266"/>
      <c r="D91" s="269"/>
      <c r="G91" s="270"/>
    </row>
    <row r="92" spans="3:7" s="265" customFormat="1" ht="14.25" x14ac:dyDescent="0.25">
      <c r="C92" s="266"/>
      <c r="D92" s="269"/>
      <c r="G92" s="270"/>
    </row>
    <row r="93" spans="3:7" s="265" customFormat="1" ht="14.25" x14ac:dyDescent="0.25">
      <c r="C93" s="266"/>
      <c r="D93" s="269"/>
      <c r="G93" s="270"/>
    </row>
    <row r="94" spans="3:7" s="265" customFormat="1" ht="14.25" x14ac:dyDescent="0.25">
      <c r="C94" s="266"/>
      <c r="D94" s="269"/>
      <c r="G94" s="270"/>
    </row>
    <row r="95" spans="3:7" s="265" customFormat="1" ht="14.25" x14ac:dyDescent="0.25">
      <c r="C95" s="266"/>
      <c r="D95" s="269"/>
      <c r="G95" s="270"/>
    </row>
    <row r="96" spans="3:7" s="265" customFormat="1" ht="14.25" x14ac:dyDescent="0.25">
      <c r="C96" s="266"/>
      <c r="D96" s="267"/>
      <c r="G96" s="270"/>
    </row>
    <row r="97" spans="3:7" s="265" customFormat="1" ht="14.25" x14ac:dyDescent="0.25">
      <c r="C97" s="266"/>
      <c r="D97" s="267"/>
      <c r="G97" s="270"/>
    </row>
    <row r="98" spans="3:7" s="265" customFormat="1" ht="14.25" x14ac:dyDescent="0.25">
      <c r="C98" s="266"/>
      <c r="D98" s="269"/>
      <c r="G98" s="270"/>
    </row>
    <row r="99" spans="3:7" s="265" customFormat="1" ht="14.25" x14ac:dyDescent="0.25">
      <c r="C99" s="266"/>
      <c r="D99" s="269"/>
      <c r="G99" s="270"/>
    </row>
    <row r="100" spans="3:7" s="265" customFormat="1" ht="14.25" x14ac:dyDescent="0.25">
      <c r="C100" s="266"/>
      <c r="D100" s="267"/>
    </row>
    <row r="101" spans="3:7" s="265" customFormat="1" ht="14.25" x14ac:dyDescent="0.25">
      <c r="C101" s="266"/>
      <c r="D101" s="267"/>
    </row>
    <row r="102" spans="3:7" s="265" customFormat="1" ht="14.25" x14ac:dyDescent="0.25">
      <c r="C102" s="266"/>
      <c r="D102" s="267"/>
    </row>
    <row r="103" spans="3:7" s="265" customFormat="1" ht="14.25" x14ac:dyDescent="0.25">
      <c r="C103" s="266"/>
      <c r="D103" s="269"/>
    </row>
    <row r="104" spans="3:7" s="265" customFormat="1" ht="14.25" x14ac:dyDescent="0.25">
      <c r="C104" s="266"/>
      <c r="D104" s="269"/>
    </row>
    <row r="105" spans="3:7" s="265" customFormat="1" ht="14.25" x14ac:dyDescent="0.25">
      <c r="C105" s="266"/>
      <c r="D105" s="269"/>
    </row>
    <row r="106" spans="3:7" s="265" customFormat="1" ht="14.25" x14ac:dyDescent="0.25">
      <c r="C106" s="266"/>
      <c r="D106" s="269"/>
    </row>
    <row r="107" spans="3:7" s="265" customFormat="1" ht="14.25" x14ac:dyDescent="0.25">
      <c r="C107" s="266"/>
      <c r="D107" s="269"/>
    </row>
    <row r="108" spans="3:7" s="265" customFormat="1" ht="14.25" x14ac:dyDescent="0.25">
      <c r="C108" s="266"/>
      <c r="D108" s="267"/>
    </row>
    <row r="109" spans="3:7" s="265" customFormat="1" ht="14.25" x14ac:dyDescent="0.25">
      <c r="C109" s="266"/>
      <c r="D109" s="269"/>
    </row>
    <row r="110" spans="3:7" s="265" customFormat="1" ht="14.25" x14ac:dyDescent="0.25">
      <c r="C110" s="266"/>
      <c r="D110" s="269"/>
    </row>
    <row r="111" spans="3:7" s="265" customFormat="1" ht="14.25" x14ac:dyDescent="0.25">
      <c r="C111" s="266"/>
      <c r="D111" s="267"/>
    </row>
    <row r="112" spans="3:7" s="265" customFormat="1" ht="14.25" x14ac:dyDescent="0.25">
      <c r="C112" s="266"/>
      <c r="D112" s="267"/>
    </row>
    <row r="113" spans="3:4" s="265" customFormat="1" ht="14.25" x14ac:dyDescent="0.25">
      <c r="C113" s="266"/>
      <c r="D113" s="269"/>
    </row>
    <row r="114" spans="3:4" s="265" customFormat="1" ht="14.25" x14ac:dyDescent="0.25">
      <c r="C114" s="266"/>
      <c r="D114" s="269"/>
    </row>
    <row r="115" spans="3:4" s="265" customFormat="1" ht="14.25" x14ac:dyDescent="0.25">
      <c r="C115" s="266"/>
      <c r="D115" s="269"/>
    </row>
    <row r="116" spans="3:4" s="265" customFormat="1" ht="14.25" x14ac:dyDescent="0.25">
      <c r="C116" s="266"/>
      <c r="D116" s="269"/>
    </row>
    <row r="117" spans="3:4" s="265" customFormat="1" ht="14.25" x14ac:dyDescent="0.25">
      <c r="C117" s="266"/>
      <c r="D117" s="267"/>
    </row>
    <row r="118" spans="3:4" s="265" customFormat="1" ht="14.25" x14ac:dyDescent="0.25">
      <c r="C118" s="266"/>
      <c r="D118" s="269"/>
    </row>
    <row r="119" spans="3:4" s="265" customFormat="1" ht="14.25" x14ac:dyDescent="0.25">
      <c r="C119" s="266"/>
      <c r="D119" s="267"/>
    </row>
    <row r="120" spans="3:4" s="265" customFormat="1" ht="14.25" x14ac:dyDescent="0.25">
      <c r="C120" s="266"/>
      <c r="D120" s="269"/>
    </row>
    <row r="121" spans="3:4" s="265" customFormat="1" ht="14.25" x14ac:dyDescent="0.25">
      <c r="C121" s="266"/>
      <c r="D121" s="267"/>
    </row>
    <row r="122" spans="3:4" s="265" customFormat="1" ht="14.25" x14ac:dyDescent="0.25">
      <c r="C122" s="266"/>
      <c r="D122" s="269"/>
    </row>
    <row r="123" spans="3:4" s="265" customFormat="1" ht="14.25" x14ac:dyDescent="0.25">
      <c r="C123" s="266"/>
      <c r="D123" s="267"/>
    </row>
    <row r="124" spans="3:4" s="265" customFormat="1" ht="14.25" x14ac:dyDescent="0.25">
      <c r="C124" s="266"/>
      <c r="D124" s="269"/>
    </row>
    <row r="125" spans="3:4" s="265" customFormat="1" ht="14.25" x14ac:dyDescent="0.25">
      <c r="C125" s="266"/>
      <c r="D125" s="269"/>
    </row>
    <row r="126" spans="3:4" s="265" customFormat="1" ht="14.25" x14ac:dyDescent="0.25">
      <c r="C126" s="266"/>
      <c r="D126" s="269"/>
    </row>
    <row r="127" spans="3:4" s="265" customFormat="1" ht="14.25" x14ac:dyDescent="0.25">
      <c r="C127" s="266"/>
      <c r="D127" s="269"/>
    </row>
    <row r="128" spans="3:4" s="265" customFormat="1" ht="14.25" x14ac:dyDescent="0.25">
      <c r="C128" s="266"/>
      <c r="D128" s="269"/>
    </row>
    <row r="129" spans="3:4" s="265" customFormat="1" ht="14.25" x14ac:dyDescent="0.25">
      <c r="C129" s="266"/>
      <c r="D129" s="269"/>
    </row>
    <row r="130" spans="3:4" s="265" customFormat="1" ht="14.25" x14ac:dyDescent="0.25">
      <c r="C130" s="266"/>
      <c r="D130" s="269"/>
    </row>
    <row r="131" spans="3:4" s="265" customFormat="1" ht="14.25" x14ac:dyDescent="0.25">
      <c r="C131" s="266"/>
      <c r="D131" s="269"/>
    </row>
    <row r="132" spans="3:4" s="265" customFormat="1" ht="14.25" x14ac:dyDescent="0.25">
      <c r="C132" s="266"/>
      <c r="D132" s="269"/>
    </row>
    <row r="133" spans="3:4" s="265" customFormat="1" ht="14.25" x14ac:dyDescent="0.25">
      <c r="C133" s="266"/>
      <c r="D133" s="269"/>
    </row>
    <row r="134" spans="3:4" s="265" customFormat="1" ht="14.25" x14ac:dyDescent="0.25">
      <c r="C134" s="266"/>
      <c r="D134" s="269"/>
    </row>
    <row r="135" spans="3:4" s="265" customFormat="1" ht="14.25" x14ac:dyDescent="0.25">
      <c r="C135" s="266"/>
      <c r="D135" s="269"/>
    </row>
    <row r="136" spans="3:4" s="265" customFormat="1" ht="14.25" x14ac:dyDescent="0.25">
      <c r="C136" s="266"/>
      <c r="D136" s="269"/>
    </row>
    <row r="137" spans="3:4" s="265" customFormat="1" ht="14.25" x14ac:dyDescent="0.25">
      <c r="C137" s="266"/>
      <c r="D137" s="269"/>
    </row>
    <row r="138" spans="3:4" s="265" customFormat="1" ht="14.25" x14ac:dyDescent="0.25">
      <c r="C138" s="266"/>
      <c r="D138" s="269"/>
    </row>
    <row r="139" spans="3:4" s="265" customFormat="1" ht="14.25" x14ac:dyDescent="0.25">
      <c r="C139" s="266"/>
      <c r="D139" s="269"/>
    </row>
    <row r="140" spans="3:4" s="265" customFormat="1" ht="14.25" x14ac:dyDescent="0.25">
      <c r="C140" s="266"/>
      <c r="D140" s="269"/>
    </row>
    <row r="141" spans="3:4" s="265" customFormat="1" ht="14.25" x14ac:dyDescent="0.25">
      <c r="C141" s="266"/>
      <c r="D141" s="269"/>
    </row>
    <row r="142" spans="3:4" s="265" customFormat="1" ht="14.25" x14ac:dyDescent="0.25">
      <c r="C142" s="266"/>
      <c r="D142" s="269"/>
    </row>
    <row r="143" spans="3:4" s="265" customFormat="1" ht="14.25" x14ac:dyDescent="0.25">
      <c r="C143" s="266"/>
      <c r="D143" s="269"/>
    </row>
    <row r="144" spans="3:4" s="265" customFormat="1" ht="14.25" x14ac:dyDescent="0.25">
      <c r="C144" s="266"/>
      <c r="D144" s="269"/>
    </row>
    <row r="145" spans="3:4" s="265" customFormat="1" ht="14.25" x14ac:dyDescent="0.25">
      <c r="C145" s="266"/>
      <c r="D145" s="269"/>
    </row>
    <row r="146" spans="3:4" s="265" customFormat="1" ht="14.25" x14ac:dyDescent="0.25">
      <c r="C146" s="266"/>
      <c r="D146" s="267"/>
    </row>
    <row r="147" spans="3:4" s="265" customFormat="1" ht="14.25" x14ac:dyDescent="0.25">
      <c r="C147" s="266"/>
      <c r="D147" s="267"/>
    </row>
    <row r="148" spans="3:4" s="265" customFormat="1" ht="14.25" x14ac:dyDescent="0.25">
      <c r="C148" s="266"/>
      <c r="D148" s="267"/>
    </row>
    <row r="149" spans="3:4" s="265" customFormat="1" ht="14.25" x14ac:dyDescent="0.25">
      <c r="C149" s="266"/>
      <c r="D149" s="267"/>
    </row>
    <row r="150" spans="3:4" s="265" customFormat="1" ht="14.25" x14ac:dyDescent="0.25">
      <c r="C150" s="266"/>
      <c r="D150" s="267"/>
    </row>
    <row r="151" spans="3:4" s="265" customFormat="1" ht="14.25" x14ac:dyDescent="0.25">
      <c r="C151" s="266"/>
      <c r="D151" s="267"/>
    </row>
    <row r="152" spans="3:4" s="265" customFormat="1" ht="14.25" x14ac:dyDescent="0.25">
      <c r="C152" s="266"/>
      <c r="D152" s="269"/>
    </row>
    <row r="153" spans="3:4" s="265" customFormat="1" ht="14.25" x14ac:dyDescent="0.25">
      <c r="C153" s="266"/>
      <c r="D153" s="267"/>
    </row>
    <row r="154" spans="3:4" s="265" customFormat="1" ht="14.25" x14ac:dyDescent="0.25">
      <c r="C154" s="266"/>
      <c r="D154" s="267"/>
    </row>
    <row r="155" spans="3:4" s="265" customFormat="1" ht="14.25" x14ac:dyDescent="0.25">
      <c r="C155" s="266"/>
      <c r="D155" s="269"/>
    </row>
    <row r="156" spans="3:4" s="265" customFormat="1" ht="14.25" x14ac:dyDescent="0.25">
      <c r="C156" s="266"/>
      <c r="D156" s="269"/>
    </row>
    <row r="157" spans="3:4" s="265" customFormat="1" ht="14.25" x14ac:dyDescent="0.25">
      <c r="C157" s="266"/>
      <c r="D157" s="267"/>
    </row>
    <row r="158" spans="3:4" s="265" customFormat="1" ht="14.25" x14ac:dyDescent="0.25">
      <c r="C158" s="266"/>
      <c r="D158" s="269"/>
    </row>
    <row r="159" spans="3:4" s="265" customFormat="1" ht="14.25" x14ac:dyDescent="0.25">
      <c r="C159" s="266"/>
      <c r="D159" s="267"/>
    </row>
    <row r="160" spans="3:4" s="265" customFormat="1" ht="14.25" x14ac:dyDescent="0.25">
      <c r="C160" s="266"/>
      <c r="D160" s="267"/>
    </row>
    <row r="161" spans="3:4" s="265" customFormat="1" ht="14.25" x14ac:dyDescent="0.25">
      <c r="C161" s="266"/>
      <c r="D161" s="267"/>
    </row>
    <row r="162" spans="3:4" s="265" customFormat="1" ht="14.25" x14ac:dyDescent="0.25">
      <c r="C162" s="266"/>
      <c r="D162" s="269"/>
    </row>
    <row r="163" spans="3:4" s="265" customFormat="1" ht="14.25" x14ac:dyDescent="0.25">
      <c r="C163" s="266"/>
      <c r="D163" s="269"/>
    </row>
    <row r="164" spans="3:4" s="265" customFormat="1" ht="14.25" x14ac:dyDescent="0.25">
      <c r="C164" s="266"/>
      <c r="D164" s="269"/>
    </row>
    <row r="165" spans="3:4" s="265" customFormat="1" ht="14.25" x14ac:dyDescent="0.25">
      <c r="C165" s="266"/>
      <c r="D165" s="269"/>
    </row>
    <row r="166" spans="3:4" s="265" customFormat="1" ht="14.25" x14ac:dyDescent="0.25">
      <c r="C166" s="266"/>
      <c r="D166" s="269"/>
    </row>
    <row r="167" spans="3:4" s="265" customFormat="1" ht="14.25" x14ac:dyDescent="0.25">
      <c r="C167" s="266"/>
      <c r="D167" s="269"/>
    </row>
    <row r="168" spans="3:4" s="265" customFormat="1" ht="14.25" x14ac:dyDescent="0.25">
      <c r="C168" s="266"/>
      <c r="D168" s="267"/>
    </row>
    <row r="169" spans="3:4" s="265" customFormat="1" ht="14.25" x14ac:dyDescent="0.25">
      <c r="C169" s="266"/>
      <c r="D169" s="269"/>
    </row>
    <row r="170" spans="3:4" s="265" customFormat="1" ht="14.25" x14ac:dyDescent="0.25">
      <c r="C170" s="266"/>
      <c r="D170" s="269"/>
    </row>
    <row r="171" spans="3:4" s="265" customFormat="1" ht="14.25" x14ac:dyDescent="0.25">
      <c r="C171" s="266"/>
      <c r="D171" s="267"/>
    </row>
    <row r="172" spans="3:4" s="265" customFormat="1" ht="14.25" x14ac:dyDescent="0.25">
      <c r="C172" s="266"/>
      <c r="D172" s="269"/>
    </row>
    <row r="173" spans="3:4" s="265" customFormat="1" ht="14.25" x14ac:dyDescent="0.25">
      <c r="C173" s="266"/>
      <c r="D173" s="269"/>
    </row>
    <row r="174" spans="3:4" s="265" customFormat="1" ht="14.25" x14ac:dyDescent="0.25">
      <c r="C174" s="266"/>
      <c r="D174" s="267"/>
    </row>
    <row r="175" spans="3:4" s="265" customFormat="1" ht="14.25" x14ac:dyDescent="0.25">
      <c r="C175" s="266"/>
      <c r="D175" s="269"/>
    </row>
    <row r="176" spans="3:4" s="265" customFormat="1" ht="14.25" x14ac:dyDescent="0.25">
      <c r="C176" s="266"/>
      <c r="D176" s="269"/>
    </row>
    <row r="177" spans="3:4" s="265" customFormat="1" ht="14.25" x14ac:dyDescent="0.25">
      <c r="C177" s="266"/>
      <c r="D177" s="269"/>
    </row>
    <row r="178" spans="3:4" s="265" customFormat="1" ht="14.25" x14ac:dyDescent="0.25">
      <c r="C178" s="266"/>
      <c r="D178" s="269"/>
    </row>
    <row r="179" spans="3:4" s="265" customFormat="1" ht="14.25" x14ac:dyDescent="0.25">
      <c r="C179" s="266"/>
      <c r="D179" s="269"/>
    </row>
    <row r="180" spans="3:4" s="265" customFormat="1" ht="14.25" x14ac:dyDescent="0.25">
      <c r="C180" s="266"/>
      <c r="D180" s="269"/>
    </row>
    <row r="181" spans="3:4" s="265" customFormat="1" ht="14.25" x14ac:dyDescent="0.25">
      <c r="C181" s="266"/>
      <c r="D181" s="267"/>
    </row>
    <row r="182" spans="3:4" s="265" customFormat="1" ht="14.25" x14ac:dyDescent="0.25">
      <c r="C182" s="266"/>
      <c r="D182" s="269"/>
    </row>
    <row r="183" spans="3:4" s="265" customFormat="1" ht="14.25" x14ac:dyDescent="0.25">
      <c r="C183" s="266"/>
      <c r="D183" s="269"/>
    </row>
    <row r="184" spans="3:4" s="265" customFormat="1" ht="14.25" x14ac:dyDescent="0.25">
      <c r="C184" s="266"/>
      <c r="D184" s="269"/>
    </row>
    <row r="185" spans="3:4" s="265" customFormat="1" ht="14.25" x14ac:dyDescent="0.25">
      <c r="C185" s="266"/>
      <c r="D185" s="267"/>
    </row>
    <row r="186" spans="3:4" s="265" customFormat="1" ht="14.25" x14ac:dyDescent="0.25">
      <c r="C186" s="266"/>
      <c r="D186" s="269"/>
    </row>
    <row r="187" spans="3:4" s="265" customFormat="1" ht="14.25" x14ac:dyDescent="0.25">
      <c r="C187" s="266"/>
      <c r="D187" s="269"/>
    </row>
    <row r="188" spans="3:4" s="265" customFormat="1" ht="14.25" x14ac:dyDescent="0.25">
      <c r="C188" s="266"/>
      <c r="D188" s="269"/>
    </row>
    <row r="189" spans="3:4" s="265" customFormat="1" ht="14.25" x14ac:dyDescent="0.25">
      <c r="C189" s="266"/>
      <c r="D189" s="269"/>
    </row>
    <row r="190" spans="3:4" s="265" customFormat="1" ht="14.25" x14ac:dyDescent="0.25">
      <c r="C190" s="266"/>
      <c r="D190" s="267"/>
    </row>
    <row r="191" spans="3:4" s="265" customFormat="1" ht="14.25" x14ac:dyDescent="0.25">
      <c r="C191" s="266"/>
      <c r="D191" s="269"/>
    </row>
    <row r="192" spans="3:4" s="265" customFormat="1" ht="14.25" x14ac:dyDescent="0.25">
      <c r="C192" s="266"/>
      <c r="D192" s="269"/>
    </row>
    <row r="193" spans="3:4" s="265" customFormat="1" ht="14.25" x14ac:dyDescent="0.25">
      <c r="C193" s="266"/>
      <c r="D193" s="269"/>
    </row>
    <row r="194" spans="3:4" s="265" customFormat="1" ht="14.25" x14ac:dyDescent="0.25">
      <c r="C194" s="266"/>
      <c r="D194" s="269"/>
    </row>
    <row r="195" spans="3:4" s="265" customFormat="1" ht="14.25" x14ac:dyDescent="0.25">
      <c r="C195" s="266"/>
      <c r="D195" s="269"/>
    </row>
    <row r="196" spans="3:4" s="265" customFormat="1" ht="14.25" x14ac:dyDescent="0.25">
      <c r="C196" s="266"/>
      <c r="D196" s="267"/>
    </row>
    <row r="197" spans="3:4" s="265" customFormat="1" ht="14.25" x14ac:dyDescent="0.25">
      <c r="C197" s="266"/>
      <c r="D197" s="269"/>
    </row>
    <row r="198" spans="3:4" s="265" customFormat="1" ht="14.25" x14ac:dyDescent="0.25">
      <c r="C198" s="266"/>
      <c r="D198" s="269"/>
    </row>
    <row r="199" spans="3:4" s="265" customFormat="1" ht="14.25" x14ac:dyDescent="0.25">
      <c r="C199" s="266"/>
      <c r="D199" s="269"/>
    </row>
    <row r="200" spans="3:4" s="265" customFormat="1" ht="14.25" x14ac:dyDescent="0.25">
      <c r="C200" s="266"/>
      <c r="D200" s="269"/>
    </row>
    <row r="201" spans="3:4" s="265" customFormat="1" ht="14.25" x14ac:dyDescent="0.25">
      <c r="C201" s="266"/>
      <c r="D201" s="267"/>
    </row>
    <row r="202" spans="3:4" s="265" customFormat="1" ht="14.25" x14ac:dyDescent="0.25">
      <c r="C202" s="266"/>
      <c r="D202" s="269"/>
    </row>
    <row r="203" spans="3:4" s="265" customFormat="1" ht="14.25" x14ac:dyDescent="0.25">
      <c r="C203" s="266"/>
      <c r="D203" s="269"/>
    </row>
    <row r="204" spans="3:4" s="265" customFormat="1" ht="14.25" x14ac:dyDescent="0.25">
      <c r="C204" s="266"/>
      <c r="D204" s="269"/>
    </row>
    <row r="205" spans="3:4" s="265" customFormat="1" ht="14.25" x14ac:dyDescent="0.25">
      <c r="C205" s="266"/>
      <c r="D205" s="269"/>
    </row>
    <row r="206" spans="3:4" s="265" customFormat="1" ht="14.25" x14ac:dyDescent="0.25">
      <c r="C206" s="266"/>
      <c r="D206" s="269"/>
    </row>
    <row r="207" spans="3:4" s="265" customFormat="1" ht="14.25" x14ac:dyDescent="0.25">
      <c r="C207" s="266"/>
      <c r="D207" s="267"/>
    </row>
    <row r="208" spans="3:4" s="265" customFormat="1" ht="14.25" x14ac:dyDescent="0.25">
      <c r="C208" s="266"/>
      <c r="D208" s="269"/>
    </row>
    <row r="209" spans="3:4" s="265" customFormat="1" ht="14.25" x14ac:dyDescent="0.25">
      <c r="C209" s="266"/>
      <c r="D209" s="269"/>
    </row>
    <row r="210" spans="3:4" s="265" customFormat="1" ht="14.25" x14ac:dyDescent="0.25">
      <c r="C210" s="266"/>
      <c r="D210" s="269"/>
    </row>
    <row r="211" spans="3:4" s="265" customFormat="1" ht="14.25" x14ac:dyDescent="0.25">
      <c r="C211" s="266"/>
      <c r="D211" s="269"/>
    </row>
    <row r="212" spans="3:4" s="265" customFormat="1" ht="14.25" x14ac:dyDescent="0.25">
      <c r="C212" s="266"/>
      <c r="D212" s="269"/>
    </row>
    <row r="213" spans="3:4" s="265" customFormat="1" ht="14.25" x14ac:dyDescent="0.25">
      <c r="C213" s="266"/>
      <c r="D213" s="269"/>
    </row>
    <row r="214" spans="3:4" s="265" customFormat="1" ht="14.25" x14ac:dyDescent="0.25">
      <c r="C214" s="266"/>
      <c r="D214" s="269"/>
    </row>
    <row r="215" spans="3:4" s="265" customFormat="1" ht="14.25" x14ac:dyDescent="0.25">
      <c r="C215" s="266"/>
      <c r="D215" s="267"/>
    </row>
    <row r="216" spans="3:4" s="265" customFormat="1" ht="14.25" x14ac:dyDescent="0.25">
      <c r="C216" s="266"/>
      <c r="D216" s="269"/>
    </row>
    <row r="217" spans="3:4" s="265" customFormat="1" ht="14.25" x14ac:dyDescent="0.25">
      <c r="C217" s="266"/>
      <c r="D217" s="267"/>
    </row>
    <row r="218" spans="3:4" s="265" customFormat="1" ht="14.25" x14ac:dyDescent="0.25">
      <c r="C218" s="266"/>
      <c r="D218" s="267"/>
    </row>
    <row r="219" spans="3:4" s="265" customFormat="1" ht="14.25" x14ac:dyDescent="0.25">
      <c r="C219" s="266"/>
      <c r="D219" s="269"/>
    </row>
    <row r="220" spans="3:4" s="265" customFormat="1" ht="14.25" x14ac:dyDescent="0.25">
      <c r="C220" s="266"/>
      <c r="D220" s="269"/>
    </row>
    <row r="221" spans="3:4" s="265" customFormat="1" ht="14.25" x14ac:dyDescent="0.25">
      <c r="C221" s="266"/>
      <c r="D221" s="267"/>
    </row>
    <row r="222" spans="3:4" s="265" customFormat="1" ht="14.25" x14ac:dyDescent="0.25">
      <c r="C222" s="266"/>
      <c r="D222" s="267"/>
    </row>
    <row r="223" spans="3:4" s="265" customFormat="1" ht="14.25" x14ac:dyDescent="0.25">
      <c r="C223" s="266"/>
      <c r="D223" s="269"/>
    </row>
    <row r="224" spans="3:4" s="265" customFormat="1" ht="14.25" x14ac:dyDescent="0.25">
      <c r="C224" s="266"/>
      <c r="D224" s="267"/>
    </row>
    <row r="225" spans="3:4" s="265" customFormat="1" ht="14.25" x14ac:dyDescent="0.25">
      <c r="C225" s="266"/>
      <c r="D225" s="267"/>
    </row>
    <row r="226" spans="3:4" s="265" customFormat="1" ht="14.25" x14ac:dyDescent="0.25">
      <c r="C226" s="266"/>
      <c r="D226" s="269"/>
    </row>
    <row r="227" spans="3:4" s="265" customFormat="1" ht="14.25" x14ac:dyDescent="0.25">
      <c r="C227" s="266"/>
      <c r="D227" s="269"/>
    </row>
    <row r="228" spans="3:4" s="265" customFormat="1" ht="14.25" x14ac:dyDescent="0.25">
      <c r="C228" s="266"/>
      <c r="D228" s="269"/>
    </row>
    <row r="229" spans="3:4" s="265" customFormat="1" ht="14.25" x14ac:dyDescent="0.25">
      <c r="C229" s="266"/>
      <c r="D229" s="269"/>
    </row>
    <row r="230" spans="3:4" s="265" customFormat="1" ht="14.25" x14ac:dyDescent="0.25">
      <c r="C230" s="266"/>
      <c r="D230" s="269"/>
    </row>
    <row r="231" spans="3:4" s="265" customFormat="1" ht="14.25" x14ac:dyDescent="0.25">
      <c r="C231" s="266"/>
      <c r="D231" s="269"/>
    </row>
    <row r="232" spans="3:4" s="265" customFormat="1" ht="14.25" x14ac:dyDescent="0.25">
      <c r="C232" s="266"/>
      <c r="D232" s="269"/>
    </row>
    <row r="233" spans="3:4" s="265" customFormat="1" ht="14.25" x14ac:dyDescent="0.25">
      <c r="C233" s="266"/>
      <c r="D233" s="269"/>
    </row>
    <row r="234" spans="3:4" s="265" customFormat="1" ht="14.25" x14ac:dyDescent="0.25">
      <c r="C234" s="266"/>
      <c r="D234" s="269"/>
    </row>
    <row r="235" spans="3:4" s="265" customFormat="1" ht="14.25" x14ac:dyDescent="0.25">
      <c r="C235" s="266"/>
      <c r="D235" s="269"/>
    </row>
    <row r="236" spans="3:4" s="265" customFormat="1" ht="14.25" x14ac:dyDescent="0.25">
      <c r="C236" s="266"/>
      <c r="D236" s="269"/>
    </row>
    <row r="237" spans="3:4" s="265" customFormat="1" ht="14.25" x14ac:dyDescent="0.25">
      <c r="C237" s="266"/>
      <c r="D237" s="269"/>
    </row>
    <row r="238" spans="3:4" s="265" customFormat="1" ht="14.25" x14ac:dyDescent="0.25">
      <c r="C238" s="266"/>
      <c r="D238" s="269"/>
    </row>
    <row r="239" spans="3:4" s="265" customFormat="1" ht="14.25" x14ac:dyDescent="0.25">
      <c r="C239" s="266"/>
      <c r="D239" s="269"/>
    </row>
    <row r="240" spans="3:4" s="265" customFormat="1" ht="14.25" x14ac:dyDescent="0.25">
      <c r="C240" s="266"/>
      <c r="D240" s="269"/>
    </row>
    <row r="241" spans="3:4" s="265" customFormat="1" ht="14.25" x14ac:dyDescent="0.25">
      <c r="C241" s="266"/>
      <c r="D241" s="269"/>
    </row>
    <row r="242" spans="3:4" s="265" customFormat="1" ht="14.25" x14ac:dyDescent="0.25">
      <c r="C242" s="266"/>
      <c r="D242" s="269"/>
    </row>
    <row r="243" spans="3:4" s="265" customFormat="1" ht="14.25" x14ac:dyDescent="0.25">
      <c r="C243" s="266"/>
      <c r="D243" s="269"/>
    </row>
    <row r="244" spans="3:4" s="265" customFormat="1" ht="14.25" x14ac:dyDescent="0.25">
      <c r="C244" s="266"/>
      <c r="D244" s="269"/>
    </row>
    <row r="245" spans="3:4" s="265" customFormat="1" ht="14.25" x14ac:dyDescent="0.25">
      <c r="C245" s="266"/>
      <c r="D245" s="269"/>
    </row>
    <row r="246" spans="3:4" s="265" customFormat="1" ht="14.25" x14ac:dyDescent="0.25">
      <c r="C246" s="266"/>
      <c r="D246" s="269"/>
    </row>
    <row r="247" spans="3:4" s="265" customFormat="1" ht="14.25" x14ac:dyDescent="0.25">
      <c r="C247" s="266"/>
      <c r="D247" s="269"/>
    </row>
    <row r="248" spans="3:4" s="265" customFormat="1" ht="14.25" x14ac:dyDescent="0.25">
      <c r="C248" s="266"/>
      <c r="D248" s="269"/>
    </row>
    <row r="249" spans="3:4" s="265" customFormat="1" ht="14.25" x14ac:dyDescent="0.25">
      <c r="C249" s="266"/>
      <c r="D249" s="269"/>
    </row>
    <row r="250" spans="3:4" s="265" customFormat="1" ht="14.25" x14ac:dyDescent="0.25">
      <c r="C250" s="266"/>
      <c r="D250" s="269"/>
    </row>
    <row r="251" spans="3:4" s="265" customFormat="1" ht="14.25" x14ac:dyDescent="0.25">
      <c r="C251" s="266"/>
      <c r="D251" s="269"/>
    </row>
    <row r="252" spans="3:4" s="265" customFormat="1" ht="14.25" x14ac:dyDescent="0.25">
      <c r="C252" s="266"/>
      <c r="D252" s="269"/>
    </row>
    <row r="253" spans="3:4" s="265" customFormat="1" ht="14.25" x14ac:dyDescent="0.25">
      <c r="C253" s="266"/>
      <c r="D253" s="269"/>
    </row>
    <row r="254" spans="3:4" s="265" customFormat="1" ht="14.25" x14ac:dyDescent="0.25">
      <c r="C254" s="266"/>
      <c r="D254" s="269"/>
    </row>
    <row r="255" spans="3:4" s="265" customFormat="1" ht="14.25" x14ac:dyDescent="0.25">
      <c r="C255" s="266"/>
      <c r="D255" s="269"/>
    </row>
    <row r="256" spans="3:4" s="265" customFormat="1" ht="14.25" x14ac:dyDescent="0.25">
      <c r="C256" s="266"/>
      <c r="D256" s="269"/>
    </row>
    <row r="257" spans="3:4" s="265" customFormat="1" ht="14.25" x14ac:dyDescent="0.25">
      <c r="C257" s="266"/>
      <c r="D257" s="269"/>
    </row>
    <row r="258" spans="3:4" s="265" customFormat="1" ht="14.25" x14ac:dyDescent="0.25">
      <c r="C258" s="266"/>
      <c r="D258" s="269"/>
    </row>
    <row r="259" spans="3:4" s="265" customFormat="1" ht="14.25" x14ac:dyDescent="0.25">
      <c r="C259" s="266"/>
      <c r="D259" s="269"/>
    </row>
    <row r="260" spans="3:4" s="265" customFormat="1" ht="14.25" x14ac:dyDescent="0.25">
      <c r="C260" s="266"/>
      <c r="D260" s="269"/>
    </row>
    <row r="261" spans="3:4" s="265" customFormat="1" ht="14.25" x14ac:dyDescent="0.25">
      <c r="C261" s="266"/>
      <c r="D261" s="269"/>
    </row>
    <row r="262" spans="3:4" s="265" customFormat="1" ht="14.25" x14ac:dyDescent="0.25">
      <c r="C262" s="266"/>
      <c r="D262" s="269"/>
    </row>
    <row r="263" spans="3:4" s="265" customFormat="1" ht="14.25" x14ac:dyDescent="0.25">
      <c r="C263" s="266"/>
      <c r="D263" s="269"/>
    </row>
    <row r="264" spans="3:4" s="265" customFormat="1" ht="14.25" x14ac:dyDescent="0.25">
      <c r="C264" s="266"/>
      <c r="D264" s="269"/>
    </row>
    <row r="265" spans="3:4" s="265" customFormat="1" ht="14.25" x14ac:dyDescent="0.25">
      <c r="C265" s="266"/>
      <c r="D265" s="269"/>
    </row>
    <row r="266" spans="3:4" s="265" customFormat="1" ht="14.25" x14ac:dyDescent="0.25">
      <c r="C266" s="266"/>
      <c r="D266" s="269"/>
    </row>
    <row r="267" spans="3:4" s="265" customFormat="1" ht="14.25" x14ac:dyDescent="0.25">
      <c r="C267" s="266"/>
      <c r="D267" s="269"/>
    </row>
    <row r="268" spans="3:4" s="265" customFormat="1" ht="14.25" x14ac:dyDescent="0.25">
      <c r="C268" s="266"/>
      <c r="D268" s="269"/>
    </row>
    <row r="269" spans="3:4" s="265" customFormat="1" ht="14.25" x14ac:dyDescent="0.25">
      <c r="C269" s="266"/>
      <c r="D269" s="269"/>
    </row>
    <row r="270" spans="3:4" s="265" customFormat="1" ht="14.25" x14ac:dyDescent="0.25">
      <c r="C270" s="266"/>
      <c r="D270" s="269"/>
    </row>
    <row r="271" spans="3:4" s="265" customFormat="1" ht="14.25" x14ac:dyDescent="0.25">
      <c r="C271" s="266"/>
      <c r="D271" s="269"/>
    </row>
  </sheetData>
  <mergeCells count="3">
    <mergeCell ref="AG13:AG15"/>
    <mergeCell ref="FZ13:FZ15"/>
    <mergeCell ref="A14:A1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3"/>
  <sheetViews>
    <sheetView workbookViewId="0"/>
  </sheetViews>
  <sheetFormatPr baseColWidth="10" defaultColWidth="10.85546875" defaultRowHeight="15" x14ac:dyDescent="0.25"/>
  <cols>
    <col min="1" max="1" width="10.85546875" style="108"/>
    <col min="2" max="2" width="7" style="278" customWidth="1"/>
    <col min="3" max="3" width="16.42578125" style="278" customWidth="1"/>
    <col min="4" max="4" width="14.42578125" style="108" bestFit="1" customWidth="1"/>
    <col min="5" max="5" width="14.42578125" style="108" customWidth="1"/>
    <col min="6" max="6" width="14.42578125" style="108" bestFit="1" customWidth="1"/>
    <col min="7" max="7" width="14.5703125" style="108" bestFit="1" customWidth="1"/>
    <col min="8" max="9" width="14.42578125" style="108" bestFit="1" customWidth="1"/>
    <col min="10" max="10" width="14.42578125" style="108" customWidth="1"/>
    <col min="11" max="11" width="19" style="108" bestFit="1" customWidth="1"/>
    <col min="12" max="12" width="19.5703125" style="108" bestFit="1" customWidth="1"/>
    <col min="13" max="13" width="21.42578125" style="108" customWidth="1"/>
    <col min="14" max="14" width="18.7109375" style="108" bestFit="1" customWidth="1"/>
    <col min="15" max="16384" width="10.85546875" style="108"/>
  </cols>
  <sheetData>
    <row r="2" spans="2:14" s="278" customFormat="1" ht="45" x14ac:dyDescent="0.25">
      <c r="B2" s="279" t="s">
        <v>796</v>
      </c>
      <c r="C2" s="279" t="s">
        <v>770</v>
      </c>
      <c r="D2" s="279" t="s">
        <v>741</v>
      </c>
      <c r="E2" s="279" t="s">
        <v>936</v>
      </c>
      <c r="F2" s="279" t="s">
        <v>726</v>
      </c>
      <c r="G2" s="279" t="s">
        <v>791</v>
      </c>
      <c r="H2" s="279" t="s">
        <v>731</v>
      </c>
      <c r="I2" s="279" t="s">
        <v>937</v>
      </c>
      <c r="J2" s="279" t="s">
        <v>801</v>
      </c>
      <c r="K2" s="279" t="s">
        <v>797</v>
      </c>
      <c r="L2" s="279" t="s">
        <v>798</v>
      </c>
      <c r="M2" s="279" t="s">
        <v>799</v>
      </c>
      <c r="N2" s="279" t="s">
        <v>800</v>
      </c>
    </row>
    <row r="3" spans="2:14" x14ac:dyDescent="0.25">
      <c r="B3" s="282">
        <f t="array" ref="B3:B32">+TRANSPOSE('F2-25 años'!C14:AF14)</f>
        <v>1</v>
      </c>
      <c r="C3" s="282">
        <f t="array" ref="C3:C32">+TRANSPOSE('F2-25 años'!C21:AF21)</f>
        <v>20812413910.238422</v>
      </c>
      <c r="D3" s="281">
        <f t="array" ref="D3:D32">+TRANSPOSE('F2-25 años'!C25:AF25)</f>
        <v>8791703631.3054237</v>
      </c>
      <c r="E3" s="281">
        <f t="array" ref="E3:E32">+TRANSPOSE('F2-25 años'!C26:AF26)</f>
        <v>1040620695.5119212</v>
      </c>
      <c r="F3" s="281">
        <f t="array" ref="F3:F32">+TRANSPOSE('F2-25 años'!C28:AF28)</f>
        <v>4523086586.8617277</v>
      </c>
      <c r="G3" s="281">
        <f t="array" ref="G3:G32">+TRANSPOSE('F2-25 años'!C29:AF29)</f>
        <v>0</v>
      </c>
      <c r="H3" s="281">
        <f t="array" ref="H3:H32">+TRANSPOSE('F2-25 años'!C30:AF30)</f>
        <v>4450243983.6098232</v>
      </c>
      <c r="I3" s="281">
        <f t="array" ref="I3:I32">+TRANSPOSE('F2-25 años'!C32:AF32)</f>
        <v>0</v>
      </c>
      <c r="J3" s="281">
        <f t="array" ref="J3:J32">+TRANSPOSE('F2-25 años'!C33:AF33)</f>
        <v>0</v>
      </c>
      <c r="K3" s="281">
        <f t="array" ref="K3:K32">+TRANSPOSE('F2-25 años'!C34:AF34)</f>
        <v>44502439.836098231</v>
      </c>
      <c r="L3" s="281">
        <f t="array" ref="L3:L32">+TRANSPOSE('F2-25 años'!C35:AF35)</f>
        <v>0</v>
      </c>
      <c r="M3" s="281">
        <f t="array" ref="M3:M32">+TRANSPOSE('F2-25 años'!C36:AF36)</f>
        <v>624372417.30715263</v>
      </c>
      <c r="N3" s="281">
        <f t="array" ref="N3:N32">+TRANSPOSE('F2-25 años'!C41:AF41)</f>
        <v>42731304</v>
      </c>
    </row>
    <row r="4" spans="2:14" x14ac:dyDescent="0.25">
      <c r="B4" s="282">
        <v>2</v>
      </c>
      <c r="C4" s="282">
        <v>21628262275.399685</v>
      </c>
      <c r="D4" s="281">
        <v>7339775513.8577337</v>
      </c>
      <c r="E4" s="281">
        <v>1081413113.7699842</v>
      </c>
      <c r="F4" s="281">
        <v>4684413201.4546366</v>
      </c>
      <c r="G4" s="281">
        <v>0</v>
      </c>
      <c r="H4" s="281">
        <v>4763213334.4921141</v>
      </c>
      <c r="I4" s="281">
        <v>2968847333.5234351</v>
      </c>
      <c r="J4" s="281">
        <v>0</v>
      </c>
      <c r="K4" s="281">
        <v>47632133.344921142</v>
      </c>
      <c r="L4" s="281">
        <v>0</v>
      </c>
      <c r="M4" s="281">
        <v>648847868.26199055</v>
      </c>
      <c r="N4" s="281">
        <v>56777468</v>
      </c>
    </row>
    <row r="5" spans="2:14" x14ac:dyDescent="0.25">
      <c r="B5" s="282">
        <v>3</v>
      </c>
      <c r="C5" s="282">
        <v>22476099477.826721</v>
      </c>
      <c r="D5" s="281">
        <v>6528841978.1320372</v>
      </c>
      <c r="E5" s="281">
        <v>1123804973.8913362</v>
      </c>
      <c r="F5" s="281">
        <v>4850375001.0800514</v>
      </c>
      <c r="G5" s="281">
        <v>0</v>
      </c>
      <c r="H5" s="281">
        <v>5139462754.5766125</v>
      </c>
      <c r="I5" s="281">
        <v>3689717571.6957159</v>
      </c>
      <c r="J5" s="281">
        <v>140926585.96159202</v>
      </c>
      <c r="K5" s="281">
        <v>51394627.545766123</v>
      </c>
      <c r="L5" s="281">
        <v>0</v>
      </c>
      <c r="M5" s="281">
        <v>674282984.33480155</v>
      </c>
      <c r="N5" s="281">
        <v>62679858</v>
      </c>
    </row>
    <row r="6" spans="2:14" x14ac:dyDescent="0.25">
      <c r="B6" s="282">
        <v>4</v>
      </c>
      <c r="C6" s="282">
        <v>23357180052.364975</v>
      </c>
      <c r="D6" s="281">
        <v>6455621537.1109648</v>
      </c>
      <c r="E6" s="281">
        <v>1167859002.6182487</v>
      </c>
      <c r="F6" s="281">
        <v>5022446153.4794846</v>
      </c>
      <c r="G6" s="281">
        <v>0</v>
      </c>
      <c r="H6" s="281">
        <v>5599117748.2486076</v>
      </c>
      <c r="I6" s="281">
        <v>4108272064.515183</v>
      </c>
      <c r="J6" s="281">
        <v>145286194.58110604</v>
      </c>
      <c r="K6" s="281">
        <v>55991177.482486077</v>
      </c>
      <c r="L6" s="281">
        <v>0</v>
      </c>
      <c r="M6" s="281">
        <v>700715401.5709492</v>
      </c>
      <c r="N6" s="281">
        <v>67198751</v>
      </c>
    </row>
    <row r="7" spans="2:14" x14ac:dyDescent="0.25">
      <c r="B7" s="282">
        <v>5</v>
      </c>
      <c r="C7" s="282">
        <v>24272807744.150536</v>
      </c>
      <c r="D7" s="281">
        <v>7280737311.6747065</v>
      </c>
      <c r="E7" s="281">
        <v>1213640387.2075269</v>
      </c>
      <c r="F7" s="281">
        <v>5196060488.1177483</v>
      </c>
      <c r="G7" s="281">
        <v>0</v>
      </c>
      <c r="H7" s="281">
        <v>6079840440.0124731</v>
      </c>
      <c r="I7" s="281">
        <v>4113474880.4092383</v>
      </c>
      <c r="J7" s="281">
        <v>149645803.20062003</v>
      </c>
      <c r="K7" s="281">
        <v>60798404.400124729</v>
      </c>
      <c r="L7" s="281">
        <v>0</v>
      </c>
      <c r="M7" s="281">
        <v>728184232.32451606</v>
      </c>
      <c r="N7" s="281">
        <v>70166579</v>
      </c>
    </row>
    <row r="8" spans="2:14" x14ac:dyDescent="0.25">
      <c r="B8" s="282">
        <v>6</v>
      </c>
      <c r="C8" s="282">
        <v>25224337439.298191</v>
      </c>
      <c r="D8" s="281">
        <v>7920883534.8274984</v>
      </c>
      <c r="E8" s="281">
        <v>1261216871.9649096</v>
      </c>
      <c r="F8" s="281">
        <v>5363839127.0880938</v>
      </c>
      <c r="G8" s="281">
        <v>0</v>
      </c>
      <c r="H8" s="281">
        <v>6480893555.8869276</v>
      </c>
      <c r="I8" s="281">
        <v>2943337690.1465712</v>
      </c>
      <c r="J8" s="281">
        <v>154005411.82013401</v>
      </c>
      <c r="K8" s="281">
        <v>64808935.55886928</v>
      </c>
      <c r="L8" s="281">
        <v>0</v>
      </c>
      <c r="M8" s="281">
        <v>756730123.17894566</v>
      </c>
      <c r="N8" s="281">
        <v>68099327</v>
      </c>
    </row>
    <row r="9" spans="2:14" x14ac:dyDescent="0.25">
      <c r="B9" s="282">
        <v>7</v>
      </c>
      <c r="C9" s="282">
        <v>26213177171.350468</v>
      </c>
      <c r="D9" s="281">
        <v>8167251773.0786924</v>
      </c>
      <c r="E9" s="281">
        <v>1310658858.5675235</v>
      </c>
      <c r="F9" s="281">
        <v>5517454810.9289865</v>
      </c>
      <c r="G9" s="281">
        <v>0</v>
      </c>
      <c r="H9" s="281">
        <v>6688592409.8680487</v>
      </c>
      <c r="I9" s="281">
        <v>0</v>
      </c>
      <c r="J9" s="281">
        <v>302959169.53671795</v>
      </c>
      <c r="K9" s="281">
        <v>66885924.098680489</v>
      </c>
      <c r="L9" s="281">
        <v>524263543.42700934</v>
      </c>
      <c r="M9" s="281">
        <v>786395315.14051402</v>
      </c>
      <c r="N9" s="281">
        <v>60788840</v>
      </c>
    </row>
    <row r="10" spans="2:14" x14ac:dyDescent="0.25">
      <c r="B10" s="282">
        <v>8</v>
      </c>
      <c r="C10" s="282">
        <v>27240790206.461033</v>
      </c>
      <c r="D10" s="281">
        <v>8414839135.8823957</v>
      </c>
      <c r="E10" s="281">
        <v>1362039510.3230517</v>
      </c>
      <c r="F10" s="281">
        <v>5671168239.2983217</v>
      </c>
      <c r="G10" s="281">
        <v>0</v>
      </c>
      <c r="H10" s="281">
        <v>6897625683.1831427</v>
      </c>
      <c r="I10" s="281">
        <v>0</v>
      </c>
      <c r="J10" s="281">
        <v>311299290.37404907</v>
      </c>
      <c r="K10" s="281">
        <v>68976256.831831425</v>
      </c>
      <c r="L10" s="281">
        <v>544815804.12922072</v>
      </c>
      <c r="M10" s="281">
        <v>817223706.19383097</v>
      </c>
      <c r="N10" s="281">
        <v>62692594</v>
      </c>
    </row>
    <row r="11" spans="2:14" x14ac:dyDescent="0.25">
      <c r="B11" s="282">
        <v>9</v>
      </c>
      <c r="C11" s="282">
        <v>28308697210.402634</v>
      </c>
      <c r="D11" s="281">
        <v>8663645623.2386112</v>
      </c>
      <c r="E11" s="281">
        <v>1415434860.5201318</v>
      </c>
      <c r="F11" s="281">
        <v>5824979412.1960974</v>
      </c>
      <c r="G11" s="281">
        <v>0</v>
      </c>
      <c r="H11" s="281">
        <v>7107993375.8322096</v>
      </c>
      <c r="I11" s="281">
        <v>0</v>
      </c>
      <c r="J11" s="281">
        <v>319639411.21138024</v>
      </c>
      <c r="K11" s="281">
        <v>71079933.75832209</v>
      </c>
      <c r="L11" s="281">
        <v>566173944.20805264</v>
      </c>
      <c r="M11" s="281">
        <v>849260916.31207895</v>
      </c>
      <c r="N11" s="281">
        <v>64618247</v>
      </c>
    </row>
    <row r="12" spans="2:14" x14ac:dyDescent="0.25">
      <c r="B12" s="282">
        <v>10</v>
      </c>
      <c r="C12" s="282">
        <v>29418478500.61087</v>
      </c>
      <c r="D12" s="281">
        <v>8913671235.147337</v>
      </c>
      <c r="E12" s="281">
        <v>1470923925.0305436</v>
      </c>
      <c r="F12" s="281">
        <v>5978888329.6223164</v>
      </c>
      <c r="G12" s="281">
        <v>0</v>
      </c>
      <c r="H12" s="281">
        <v>7319695487.8152504</v>
      </c>
      <c r="I12" s="281">
        <v>0</v>
      </c>
      <c r="J12" s="281">
        <v>327979532.04871136</v>
      </c>
      <c r="K12" s="281">
        <v>73196954.878152505</v>
      </c>
      <c r="L12" s="281">
        <v>588369570.0122174</v>
      </c>
      <c r="M12" s="281">
        <v>882554355.01832604</v>
      </c>
      <c r="N12" s="281">
        <v>66566433</v>
      </c>
    </row>
    <row r="13" spans="2:14" x14ac:dyDescent="0.25">
      <c r="B13" s="282">
        <v>11</v>
      </c>
      <c r="C13" s="282">
        <v>30571776386.601315</v>
      </c>
      <c r="D13" s="281">
        <v>9164915971.6085739</v>
      </c>
      <c r="E13" s="281">
        <v>1528588819.3300657</v>
      </c>
      <c r="F13" s="281">
        <v>6132894991.5769749</v>
      </c>
      <c r="G13" s="281">
        <v>0</v>
      </c>
      <c r="H13" s="281">
        <v>7532732019.1322641</v>
      </c>
      <c r="I13" s="281">
        <v>0</v>
      </c>
      <c r="J13" s="281">
        <v>336319652.88604254</v>
      </c>
      <c r="K13" s="281">
        <v>75327320.19132264</v>
      </c>
      <c r="L13" s="281">
        <v>611435527.73202634</v>
      </c>
      <c r="M13" s="281">
        <v>917153291.59803939</v>
      </c>
      <c r="N13" s="281">
        <v>68537806</v>
      </c>
    </row>
    <row r="14" spans="2:14" x14ac:dyDescent="0.25">
      <c r="B14" s="282">
        <v>12</v>
      </c>
      <c r="C14" s="282">
        <v>31770297602.228466</v>
      </c>
      <c r="D14" s="281">
        <v>9417379832.6223202</v>
      </c>
      <c r="E14" s="281">
        <v>1588514880.1114235</v>
      </c>
      <c r="F14" s="281">
        <v>6286999398.0600767</v>
      </c>
      <c r="G14" s="281">
        <v>0</v>
      </c>
      <c r="H14" s="281">
        <v>7747102969.7832518</v>
      </c>
      <c r="I14" s="281">
        <v>0</v>
      </c>
      <c r="J14" s="281">
        <v>344659773.72337365</v>
      </c>
      <c r="K14" s="281">
        <v>77471029.697832525</v>
      </c>
      <c r="L14" s="281">
        <v>635405952.04456937</v>
      </c>
      <c r="M14" s="281">
        <v>953108928.066854</v>
      </c>
      <c r="N14" s="281">
        <v>70533052</v>
      </c>
    </row>
    <row r="15" spans="2:14" x14ac:dyDescent="0.25">
      <c r="B15" s="282">
        <v>13</v>
      </c>
      <c r="C15" s="282">
        <v>33015815833.391075</v>
      </c>
      <c r="D15" s="281">
        <v>9671062818.1885777</v>
      </c>
      <c r="E15" s="281">
        <v>1650790791.6695538</v>
      </c>
      <c r="F15" s="281">
        <v>6441201549.071619</v>
      </c>
      <c r="G15" s="281">
        <v>0</v>
      </c>
      <c r="H15" s="281">
        <v>7962808339.7682114</v>
      </c>
      <c r="I15" s="281">
        <v>0</v>
      </c>
      <c r="J15" s="281">
        <v>352999894.56070483</v>
      </c>
      <c r="K15" s="281">
        <v>79628083.397682115</v>
      </c>
      <c r="L15" s="281">
        <v>660316316.66782153</v>
      </c>
      <c r="M15" s="281">
        <v>990474475.00173223</v>
      </c>
      <c r="N15" s="281">
        <v>72552878</v>
      </c>
    </row>
    <row r="16" spans="2:14" x14ac:dyDescent="0.25">
      <c r="B16" s="282">
        <v>14</v>
      </c>
      <c r="C16" s="282">
        <v>34310174344.930008</v>
      </c>
      <c r="D16" s="281">
        <v>9925964928.3073463</v>
      </c>
      <c r="E16" s="281">
        <v>1715508717.2465005</v>
      </c>
      <c r="F16" s="281">
        <v>6595501444.6116037</v>
      </c>
      <c r="G16" s="281">
        <v>0</v>
      </c>
      <c r="H16" s="281">
        <v>8179848129.087142</v>
      </c>
      <c r="I16" s="281">
        <v>0</v>
      </c>
      <c r="J16" s="281">
        <v>361340015.39803594</v>
      </c>
      <c r="K16" s="281">
        <v>81798481.290871426</v>
      </c>
      <c r="L16" s="281">
        <v>686203486.89860022</v>
      </c>
      <c r="M16" s="281">
        <v>1029305230.3479002</v>
      </c>
      <c r="N16" s="281">
        <v>74598022</v>
      </c>
    </row>
    <row r="17" spans="1:14" x14ac:dyDescent="0.25">
      <c r="B17" s="282">
        <v>15</v>
      </c>
      <c r="C17" s="282">
        <v>35655288710.611824</v>
      </c>
      <c r="D17" s="281">
        <v>10182086162.978624</v>
      </c>
      <c r="E17" s="281">
        <v>1782764435.5305912</v>
      </c>
      <c r="F17" s="281">
        <v>6749899084.6800289</v>
      </c>
      <c r="G17" s="281">
        <v>0</v>
      </c>
      <c r="H17" s="281">
        <v>8398222337.7400494</v>
      </c>
      <c r="I17" s="281">
        <v>0</v>
      </c>
      <c r="J17" s="281">
        <v>369680136.23536712</v>
      </c>
      <c r="K17" s="281">
        <v>83982223.377400503</v>
      </c>
      <c r="L17" s="281">
        <v>713105774.21223652</v>
      </c>
      <c r="M17" s="281">
        <v>1069658661.3183547</v>
      </c>
      <c r="N17" s="281">
        <v>76669251</v>
      </c>
    </row>
    <row r="18" spans="1:14" x14ac:dyDescent="0.25">
      <c r="B18" s="282">
        <v>16</v>
      </c>
      <c r="C18" s="282">
        <v>37053149650.243988</v>
      </c>
      <c r="D18" s="281">
        <v>10270461740.444817</v>
      </c>
      <c r="E18" s="281">
        <v>1852657482.5121994</v>
      </c>
      <c r="F18" s="281">
        <v>0</v>
      </c>
      <c r="G18" s="281">
        <v>0</v>
      </c>
      <c r="H18" s="281">
        <v>8930604748.5994282</v>
      </c>
      <c r="I18" s="281">
        <v>53195873629.466125</v>
      </c>
      <c r="J18" s="281">
        <v>378020257.07269824</v>
      </c>
      <c r="K18" s="281">
        <v>89306047.485994279</v>
      </c>
      <c r="L18" s="281">
        <v>741062993.00487983</v>
      </c>
      <c r="M18" s="281">
        <v>1111594489.5073197</v>
      </c>
      <c r="N18" s="281">
        <v>265196479</v>
      </c>
    </row>
    <row r="19" spans="1:14" x14ac:dyDescent="0.25">
      <c r="B19" s="282">
        <v>17</v>
      </c>
      <c r="C19" s="282">
        <v>38505825978.126572</v>
      </c>
      <c r="D19" s="281">
        <v>10561233052.661285</v>
      </c>
      <c r="E19" s="281">
        <v>1925291298.9063287</v>
      </c>
      <c r="F19" s="281">
        <v>0</v>
      </c>
      <c r="G19" s="281">
        <v>0</v>
      </c>
      <c r="H19" s="281">
        <v>9197884712.9201488</v>
      </c>
      <c r="I19" s="281">
        <v>4390458839.8866978</v>
      </c>
      <c r="J19" s="281">
        <v>878091767.97733951</v>
      </c>
      <c r="K19" s="281">
        <v>91978847.129201487</v>
      </c>
      <c r="L19" s="281">
        <v>4620699117.3751888</v>
      </c>
      <c r="M19" s="281">
        <v>1694256343.037569</v>
      </c>
      <c r="N19" s="281">
        <v>91194644</v>
      </c>
    </row>
    <row r="20" spans="1:14" x14ac:dyDescent="0.25">
      <c r="A20" s="43"/>
      <c r="B20" s="282">
        <v>18</v>
      </c>
      <c r="C20" s="282">
        <v>40015467667.210289</v>
      </c>
      <c r="D20" s="281">
        <v>10854775102.497093</v>
      </c>
      <c r="E20" s="281">
        <v>2000773383.3605146</v>
      </c>
      <c r="F20" s="281">
        <v>0</v>
      </c>
      <c r="G20" s="281">
        <v>0</v>
      </c>
      <c r="H20" s="281">
        <v>9468197448.4544411</v>
      </c>
      <c r="I20" s="281">
        <v>5401856316.068717</v>
      </c>
      <c r="J20" s="281">
        <v>1103367303.3164852</v>
      </c>
      <c r="K20" s="281">
        <v>94681974.484544411</v>
      </c>
      <c r="L20" s="281">
        <v>4801856120.0652342</v>
      </c>
      <c r="M20" s="281">
        <v>1760680577.3572526</v>
      </c>
      <c r="N20" s="281">
        <v>98525652</v>
      </c>
    </row>
    <row r="21" spans="1:14" x14ac:dyDescent="0.25">
      <c r="B21" s="282">
        <v>19</v>
      </c>
      <c r="C21" s="282">
        <v>41584309033.502342</v>
      </c>
      <c r="D21" s="281">
        <v>11151087889.952246</v>
      </c>
      <c r="E21" s="281">
        <v>2079215451.6751173</v>
      </c>
      <c r="F21" s="281">
        <v>0</v>
      </c>
      <c r="G21" s="281">
        <v>0</v>
      </c>
      <c r="H21" s="281">
        <v>9741542955.2023106</v>
      </c>
      <c r="I21" s="281">
        <v>5957428313.1947994</v>
      </c>
      <c r="J21" s="281">
        <v>1126681732.0208426</v>
      </c>
      <c r="K21" s="281">
        <v>97415429.552023113</v>
      </c>
      <c r="L21" s="281">
        <v>4990117084.0202808</v>
      </c>
      <c r="M21" s="281">
        <v>1829709597.474103</v>
      </c>
      <c r="N21" s="281">
        <v>103288442</v>
      </c>
    </row>
    <row r="22" spans="1:14" x14ac:dyDescent="0.25">
      <c r="B22" s="282">
        <v>20</v>
      </c>
      <c r="C22" s="282">
        <v>43214672045.439621</v>
      </c>
      <c r="D22" s="281">
        <v>11450171415.026737</v>
      </c>
      <c r="E22" s="281">
        <v>2160733602.2719812</v>
      </c>
      <c r="F22" s="281">
        <v>0</v>
      </c>
      <c r="G22" s="281">
        <v>0</v>
      </c>
      <c r="H22" s="281">
        <v>10017921233.163755</v>
      </c>
      <c r="I22" s="281">
        <v>5911033531.694438</v>
      </c>
      <c r="J22" s="281">
        <v>1149996160.7252002</v>
      </c>
      <c r="K22" s="281">
        <v>100179212.33163756</v>
      </c>
      <c r="L22" s="281">
        <v>5185760645.452754</v>
      </c>
      <c r="M22" s="281">
        <v>1901445569.9993432</v>
      </c>
      <c r="N22" s="281">
        <v>105708280</v>
      </c>
    </row>
    <row r="23" spans="1:14" x14ac:dyDescent="0.25">
      <c r="B23" s="282">
        <v>21</v>
      </c>
      <c r="C23" s="282">
        <v>44908969763.134384</v>
      </c>
      <c r="D23" s="281">
        <v>11752025677.720573</v>
      </c>
      <c r="E23" s="281">
        <v>2245448488.1567192</v>
      </c>
      <c r="F23" s="281">
        <v>0</v>
      </c>
      <c r="G23" s="281">
        <v>0</v>
      </c>
      <c r="H23" s="281">
        <v>10297332282.338772</v>
      </c>
      <c r="I23" s="281">
        <v>4193144454.6409864</v>
      </c>
      <c r="J23" s="281">
        <v>1173310589.4295576</v>
      </c>
      <c r="K23" s="281">
        <v>102973322.82338773</v>
      </c>
      <c r="L23" s="281">
        <v>5389076371.5761261</v>
      </c>
      <c r="M23" s="281">
        <v>1975994669.5779128</v>
      </c>
      <c r="N23" s="281">
        <v>101509121</v>
      </c>
    </row>
    <row r="24" spans="1:14" x14ac:dyDescent="0.25">
      <c r="B24" s="282">
        <v>22</v>
      </c>
      <c r="C24" s="282">
        <v>46669709912.589722</v>
      </c>
      <c r="D24" s="281">
        <v>12056650678.033752</v>
      </c>
      <c r="E24" s="281">
        <v>2333485495.6294861</v>
      </c>
      <c r="F24" s="281">
        <v>0</v>
      </c>
      <c r="G24" s="281">
        <v>0</v>
      </c>
      <c r="H24" s="281">
        <v>10579776102.727365</v>
      </c>
      <c r="I24" s="281">
        <v>0</v>
      </c>
      <c r="J24" s="281">
        <v>1400926850.4982421</v>
      </c>
      <c r="K24" s="281">
        <v>105797761.02727365</v>
      </c>
      <c r="L24" s="281">
        <v>5600365189.510766</v>
      </c>
      <c r="M24" s="281">
        <v>2053467236.1539476</v>
      </c>
      <c r="N24" s="281">
        <v>88295275</v>
      </c>
    </row>
    <row r="25" spans="1:14" x14ac:dyDescent="0.25">
      <c r="B25" s="282">
        <v>23</v>
      </c>
      <c r="C25" s="282">
        <v>48499498600.182663</v>
      </c>
      <c r="D25" s="281">
        <v>12364046415.96627</v>
      </c>
      <c r="E25" s="281">
        <v>2424974930.0091333</v>
      </c>
      <c r="F25" s="281">
        <v>0</v>
      </c>
      <c r="G25" s="281">
        <v>0</v>
      </c>
      <c r="H25" s="281">
        <v>10865252694.329535</v>
      </c>
      <c r="I25" s="281">
        <v>0</v>
      </c>
      <c r="J25" s="281">
        <v>1428221791.4204168</v>
      </c>
      <c r="K25" s="281">
        <v>108652526.94329534</v>
      </c>
      <c r="L25" s="281">
        <v>5819939832.0219193</v>
      </c>
      <c r="M25" s="281">
        <v>2133977938.4080369</v>
      </c>
      <c r="N25" s="281">
        <v>91124079</v>
      </c>
    </row>
    <row r="26" spans="1:14" x14ac:dyDescent="0.25">
      <c r="B26" s="282">
        <v>24</v>
      </c>
      <c r="C26" s="282">
        <v>50401044172.92025</v>
      </c>
      <c r="D26" s="281">
        <v>12674212891.518131</v>
      </c>
      <c r="E26" s="281">
        <v>2520052208.6460128</v>
      </c>
      <c r="F26" s="281">
        <v>0</v>
      </c>
      <c r="G26" s="281">
        <v>0</v>
      </c>
      <c r="H26" s="281">
        <v>11153762057.145277</v>
      </c>
      <c r="I26" s="281">
        <v>0</v>
      </c>
      <c r="J26" s="281">
        <v>1455516732.3425915</v>
      </c>
      <c r="K26" s="281">
        <v>111537620.57145277</v>
      </c>
      <c r="L26" s="281">
        <v>6048125300.7504301</v>
      </c>
      <c r="M26" s="281">
        <v>2217645943.6084909</v>
      </c>
      <c r="N26" s="281">
        <v>94026559</v>
      </c>
    </row>
    <row r="27" spans="1:14" x14ac:dyDescent="0.25">
      <c r="B27" s="282">
        <v>25</v>
      </c>
      <c r="C27" s="282">
        <v>52377161230.190468</v>
      </c>
      <c r="D27" s="281">
        <v>12987150104.689335</v>
      </c>
      <c r="E27" s="281">
        <v>2618858061.5095234</v>
      </c>
      <c r="F27" s="281">
        <v>0</v>
      </c>
      <c r="G27" s="281">
        <v>0</v>
      </c>
      <c r="H27" s="281">
        <v>11445304191.174597</v>
      </c>
      <c r="I27" s="281">
        <v>0</v>
      </c>
      <c r="J27" s="281">
        <v>1482811673.2647662</v>
      </c>
      <c r="K27" s="281">
        <v>114453041.91174597</v>
      </c>
      <c r="L27" s="281">
        <v>6285259347.6228561</v>
      </c>
      <c r="M27" s="281">
        <v>2304595094.1283803</v>
      </c>
      <c r="N27" s="281">
        <v>97005126</v>
      </c>
    </row>
    <row r="28" spans="1:14" x14ac:dyDescent="0.25">
      <c r="B28" s="282">
        <v>26</v>
      </c>
      <c r="C28" s="282">
        <v>0</v>
      </c>
      <c r="D28" s="281">
        <v>0</v>
      </c>
      <c r="E28" s="281">
        <v>0</v>
      </c>
      <c r="F28" s="281">
        <v>0</v>
      </c>
      <c r="G28" s="281">
        <v>0</v>
      </c>
      <c r="H28" s="281">
        <v>0</v>
      </c>
      <c r="I28" s="281">
        <v>0</v>
      </c>
      <c r="J28" s="281">
        <v>0</v>
      </c>
      <c r="K28" s="281">
        <v>0</v>
      </c>
      <c r="L28" s="281">
        <v>0</v>
      </c>
      <c r="M28" s="281">
        <v>0</v>
      </c>
      <c r="N28" s="281">
        <v>0</v>
      </c>
    </row>
    <row r="29" spans="1:14" x14ac:dyDescent="0.25">
      <c r="B29" s="282">
        <v>27</v>
      </c>
      <c r="C29" s="282">
        <v>0</v>
      </c>
      <c r="D29" s="281">
        <v>0</v>
      </c>
      <c r="E29" s="281">
        <v>0</v>
      </c>
      <c r="F29" s="281">
        <v>0</v>
      </c>
      <c r="G29" s="281">
        <v>0</v>
      </c>
      <c r="H29" s="281">
        <v>0</v>
      </c>
      <c r="I29" s="281">
        <v>0</v>
      </c>
      <c r="J29" s="281">
        <v>0</v>
      </c>
      <c r="K29" s="281">
        <v>0</v>
      </c>
      <c r="L29" s="281">
        <v>0</v>
      </c>
      <c r="M29" s="281">
        <v>0</v>
      </c>
      <c r="N29" s="281">
        <v>0</v>
      </c>
    </row>
    <row r="30" spans="1:14" x14ac:dyDescent="0.25">
      <c r="B30" s="282">
        <v>28</v>
      </c>
      <c r="C30" s="282">
        <v>0</v>
      </c>
      <c r="D30" s="281">
        <v>0</v>
      </c>
      <c r="E30" s="281">
        <v>0</v>
      </c>
      <c r="F30" s="281">
        <v>0</v>
      </c>
      <c r="G30" s="281">
        <v>0</v>
      </c>
      <c r="H30" s="281">
        <v>0</v>
      </c>
      <c r="I30" s="281">
        <v>0</v>
      </c>
      <c r="J30" s="281">
        <v>0</v>
      </c>
      <c r="K30" s="281">
        <v>0</v>
      </c>
      <c r="L30" s="281">
        <v>0</v>
      </c>
      <c r="M30" s="281">
        <v>0</v>
      </c>
      <c r="N30" s="281">
        <v>0</v>
      </c>
    </row>
    <row r="31" spans="1:14" x14ac:dyDescent="0.25">
      <c r="B31" s="282">
        <v>29</v>
      </c>
      <c r="C31" s="282">
        <v>0</v>
      </c>
      <c r="D31" s="281">
        <v>0</v>
      </c>
      <c r="E31" s="281">
        <v>0</v>
      </c>
      <c r="F31" s="281">
        <v>0</v>
      </c>
      <c r="G31" s="281">
        <v>0</v>
      </c>
      <c r="H31" s="281">
        <v>0</v>
      </c>
      <c r="I31" s="281">
        <v>0</v>
      </c>
      <c r="J31" s="281">
        <v>0</v>
      </c>
      <c r="K31" s="281">
        <v>0</v>
      </c>
      <c r="L31" s="281">
        <v>0</v>
      </c>
      <c r="M31" s="281">
        <v>0</v>
      </c>
      <c r="N31" s="281">
        <v>0</v>
      </c>
    </row>
    <row r="32" spans="1:14" x14ac:dyDescent="0.25">
      <c r="B32" s="282">
        <v>30</v>
      </c>
      <c r="C32" s="282">
        <v>0</v>
      </c>
      <c r="D32" s="281">
        <v>0</v>
      </c>
      <c r="E32" s="281">
        <v>0</v>
      </c>
      <c r="F32" s="281">
        <v>0</v>
      </c>
      <c r="G32" s="281">
        <v>0</v>
      </c>
      <c r="H32" s="281">
        <v>0</v>
      </c>
      <c r="I32" s="281">
        <v>0</v>
      </c>
      <c r="J32" s="281">
        <v>0</v>
      </c>
      <c r="K32" s="281">
        <v>0</v>
      </c>
      <c r="L32" s="281">
        <v>0</v>
      </c>
      <c r="M32" s="281">
        <v>0</v>
      </c>
      <c r="N32" s="281">
        <v>0</v>
      </c>
    </row>
    <row r="33" spans="2:14" x14ac:dyDescent="0.25">
      <c r="B33" s="283" t="s">
        <v>712</v>
      </c>
      <c r="C33" s="283">
        <f>+SUM(C3:C32)-'F2-25 años'!AG21</f>
        <v>0</v>
      </c>
      <c r="D33" s="280">
        <f>+SUM(D3:D32)-'F2-25 años'!AG25</f>
        <v>0</v>
      </c>
      <c r="E33" s="352">
        <f>+SUM(E3:E32)-'F2-25 años'!AG26</f>
        <v>0</v>
      </c>
      <c r="F33" s="280">
        <f>+SUM(F3:F32)-'F2-25 años'!AG28</f>
        <v>0</v>
      </c>
      <c r="G33" s="280">
        <f>+SUM(G3:G32)-'F2-25 años'!AG29</f>
        <v>0</v>
      </c>
      <c r="H33" s="280">
        <f>+SUM(H3:H32)-'F2-25 años'!AG30</f>
        <v>0</v>
      </c>
      <c r="I33" s="280">
        <f>+SUM(I3:I32)-'F2-25 años'!AG32</f>
        <v>0</v>
      </c>
      <c r="J33" s="352">
        <f>+SUM(J3:J32)-'F2-25 años'!AG33</f>
        <v>0</v>
      </c>
      <c r="K33" s="280">
        <f>+SUM(K3:K32)-'F2-25 años'!AG34</f>
        <v>0</v>
      </c>
      <c r="L33" s="280">
        <f>+SUM(L3:L32)-'F2-25 años'!AG35</f>
        <v>0</v>
      </c>
      <c r="M33" s="280">
        <f>+SUM(M3:M32)-'F2-25 años'!AG36</f>
        <v>0</v>
      </c>
      <c r="N33" s="280">
        <f>+SUM(N3:N32)-'F2-25 años'!AG41</f>
        <v>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B271"/>
  <sheetViews>
    <sheetView workbookViewId="0"/>
  </sheetViews>
  <sheetFormatPr baseColWidth="10" defaultColWidth="0" defaultRowHeight="12" x14ac:dyDescent="0.25"/>
  <cols>
    <col min="1" max="1" width="55.85546875" style="186" customWidth="1"/>
    <col min="2" max="2" width="9.28515625" style="186" bestFit="1" customWidth="1"/>
    <col min="3" max="3" width="19.7109375" style="186" bestFit="1" customWidth="1"/>
    <col min="4" max="5" width="18.85546875" style="186" bestFit="1" customWidth="1"/>
    <col min="6" max="6" width="18.5703125" style="186" bestFit="1" customWidth="1"/>
    <col min="7" max="9" width="19.42578125" style="186" bestFit="1" customWidth="1"/>
    <col min="10" max="10" width="19.140625" style="186" bestFit="1" customWidth="1"/>
    <col min="11" max="11" width="19.42578125" style="186" bestFit="1" customWidth="1"/>
    <col min="12" max="13" width="19.140625" style="186" bestFit="1" customWidth="1"/>
    <col min="14" max="15" width="18.85546875" style="186" bestFit="1" customWidth="1"/>
    <col min="16" max="22" width="18.140625" style="186" customWidth="1"/>
    <col min="23" max="30" width="18.140625" style="186" hidden="1" customWidth="1"/>
    <col min="31" max="32" width="17.5703125" style="186" hidden="1" customWidth="1"/>
    <col min="33" max="33" width="21.85546875" style="186" customWidth="1"/>
    <col min="34" max="34" width="13" style="186" customWidth="1"/>
    <col min="35" max="73" width="13" style="186" hidden="1"/>
    <col min="74" max="171" width="14" style="186" hidden="1"/>
    <col min="172" max="172" width="19.42578125" style="186" hidden="1"/>
    <col min="173" max="181" width="14" style="186" hidden="1"/>
    <col min="182" max="182" width="15.85546875" style="186" hidden="1"/>
    <col min="183" max="16382" width="4.85546875" style="186" hidden="1"/>
    <col min="16383" max="16384" width="2.140625" style="186" hidden="1"/>
  </cols>
  <sheetData>
    <row r="1" spans="1:182" ht="13.5" x14ac:dyDescent="0.25">
      <c r="A1" s="300" t="s">
        <v>767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row>
    <row r="2" spans="1:182" ht="13.5" x14ac:dyDescent="0.25">
      <c r="A2" s="184" t="s">
        <v>745</v>
      </c>
      <c r="B2" s="184"/>
      <c r="C2" s="184"/>
      <c r="D2" s="184"/>
      <c r="E2" s="187"/>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row>
    <row r="3" spans="1:182" ht="13.5" x14ac:dyDescent="0.25">
      <c r="A3" s="184"/>
      <c r="B3" s="184"/>
      <c r="C3" s="184"/>
      <c r="D3" s="184"/>
      <c r="E3" s="187"/>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row>
    <row r="4" spans="1:182" ht="13.5" x14ac:dyDescent="0.25">
      <c r="A4" s="184" t="s">
        <v>66</v>
      </c>
      <c r="B4" s="188">
        <f>+DRIVERS!$C$4</f>
        <v>3.6499999999999998E-2</v>
      </c>
      <c r="C4" s="188">
        <f>+DRIVERS!$C$4</f>
        <v>3.6499999999999998E-2</v>
      </c>
      <c r="D4" s="188">
        <f>+DRIVERS!$C$4</f>
        <v>3.6499999999999998E-2</v>
      </c>
      <c r="E4" s="188">
        <f>+DRIVERS!$C$4</f>
        <v>3.6499999999999998E-2</v>
      </c>
      <c r="F4" s="188">
        <f>+DRIVERS!$C$4</f>
        <v>3.6499999999999998E-2</v>
      </c>
      <c r="G4" s="188">
        <f>+DRIVERS!$C$4</f>
        <v>3.6499999999999998E-2</v>
      </c>
      <c r="H4" s="188">
        <f>+DRIVERS!$C$4</f>
        <v>3.6499999999999998E-2</v>
      </c>
      <c r="I4" s="188">
        <f>+DRIVERS!$C$4</f>
        <v>3.6499999999999998E-2</v>
      </c>
      <c r="J4" s="188">
        <f>+DRIVERS!$C$4</f>
        <v>3.6499999999999998E-2</v>
      </c>
      <c r="K4" s="188">
        <f>+DRIVERS!$C$4</f>
        <v>3.6499999999999998E-2</v>
      </c>
      <c r="L4" s="188">
        <f>+DRIVERS!$C$4</f>
        <v>3.6499999999999998E-2</v>
      </c>
      <c r="M4" s="188">
        <f>+DRIVERS!$C$4</f>
        <v>3.6499999999999998E-2</v>
      </c>
      <c r="N4" s="188">
        <f>+DRIVERS!$C$4</f>
        <v>3.6499999999999998E-2</v>
      </c>
      <c r="O4" s="188">
        <f>+DRIVERS!$C$4</f>
        <v>3.6499999999999998E-2</v>
      </c>
      <c r="P4" s="188">
        <f>+DRIVERS!$C$4</f>
        <v>3.6499999999999998E-2</v>
      </c>
      <c r="Q4" s="188">
        <f>+DRIVERS!$C$4</f>
        <v>3.6499999999999998E-2</v>
      </c>
      <c r="R4" s="188">
        <f>+DRIVERS!$C$4</f>
        <v>3.6499999999999998E-2</v>
      </c>
      <c r="S4" s="188">
        <f>+DRIVERS!$C$4</f>
        <v>3.6499999999999998E-2</v>
      </c>
      <c r="T4" s="188">
        <f>+DRIVERS!$C$4</f>
        <v>3.6499999999999998E-2</v>
      </c>
      <c r="U4" s="188">
        <f>+DRIVERS!$C$4</f>
        <v>3.6499999999999998E-2</v>
      </c>
      <c r="V4" s="188">
        <f>+DRIVERS!$C$4</f>
        <v>3.6499999999999998E-2</v>
      </c>
      <c r="W4" s="188">
        <f>+DRIVERS!$C$4</f>
        <v>3.6499999999999998E-2</v>
      </c>
      <c r="X4" s="188">
        <f>+DRIVERS!$C$4</f>
        <v>3.6499999999999998E-2</v>
      </c>
      <c r="Y4" s="188">
        <f>+DRIVERS!$C$4</f>
        <v>3.6499999999999998E-2</v>
      </c>
      <c r="Z4" s="188">
        <f>+DRIVERS!$C$4</f>
        <v>3.6499999999999998E-2</v>
      </c>
      <c r="AA4" s="188">
        <f>+DRIVERS!$C$4</f>
        <v>3.6499999999999998E-2</v>
      </c>
      <c r="AB4" s="188">
        <f>+DRIVERS!$C$4</f>
        <v>3.6499999999999998E-2</v>
      </c>
      <c r="AC4" s="188">
        <f>+DRIVERS!$C$4</f>
        <v>3.6499999999999998E-2</v>
      </c>
      <c r="AD4" s="188">
        <f>+DRIVERS!$C$4</f>
        <v>3.6499999999999998E-2</v>
      </c>
      <c r="AE4" s="188">
        <f>+DRIVERS!$C$4</f>
        <v>3.6499999999999998E-2</v>
      </c>
      <c r="AF4" s="188">
        <f>+DRIVERS!$C$4</f>
        <v>3.6499999999999998E-2</v>
      </c>
      <c r="AG4" s="188"/>
      <c r="AH4" s="188"/>
      <c r="AI4" s="188"/>
      <c r="AJ4" s="188"/>
      <c r="AK4" s="188"/>
      <c r="AM4" s="188"/>
      <c r="AN4" s="188"/>
      <c r="AO4" s="188"/>
      <c r="AP4" s="188"/>
      <c r="AQ4" s="188"/>
      <c r="AR4" s="188"/>
      <c r="AS4" s="188"/>
      <c r="AT4" s="188"/>
      <c r="AU4" s="188"/>
      <c r="AV4" s="188"/>
      <c r="AW4" s="188"/>
      <c r="AY4" s="188"/>
      <c r="AZ4" s="188"/>
      <c r="BA4" s="188"/>
      <c r="BB4" s="188"/>
      <c r="BC4" s="188"/>
      <c r="BD4" s="188"/>
      <c r="BE4" s="188"/>
      <c r="BF4" s="188"/>
      <c r="BG4" s="188"/>
      <c r="BH4" s="188"/>
      <c r="BI4" s="188"/>
      <c r="BK4" s="188"/>
      <c r="BL4" s="188"/>
      <c r="BM4" s="188"/>
      <c r="BN4" s="188"/>
      <c r="BO4" s="188"/>
      <c r="BP4" s="188"/>
      <c r="BQ4" s="188"/>
      <c r="BR4" s="188"/>
      <c r="BS4" s="188"/>
      <c r="BT4" s="188"/>
      <c r="BU4" s="188"/>
      <c r="BW4" s="188"/>
      <c r="BX4" s="188"/>
      <c r="BY4" s="188"/>
      <c r="BZ4" s="188"/>
      <c r="CA4" s="188"/>
      <c r="CB4" s="188"/>
      <c r="CC4" s="188"/>
      <c r="CD4" s="188"/>
      <c r="CE4" s="188"/>
      <c r="CF4" s="188"/>
      <c r="CG4" s="188"/>
      <c r="CH4" s="188"/>
      <c r="CI4" s="188"/>
      <c r="CJ4" s="188"/>
      <c r="CK4" s="188"/>
      <c r="CL4" s="188"/>
      <c r="CM4" s="188"/>
      <c r="CN4" s="188"/>
      <c r="CO4" s="188"/>
      <c r="CP4" s="188"/>
      <c r="CQ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row>
    <row r="5" spans="1:182" ht="13.5" x14ac:dyDescent="0.25">
      <c r="A5" s="185" t="s">
        <v>746</v>
      </c>
      <c r="B5" s="188">
        <f>+B4</f>
        <v>3.6499999999999998E-2</v>
      </c>
      <c r="C5" s="188">
        <f t="shared" ref="C5:AF5" si="0">+C4+B5</f>
        <v>7.2999999999999995E-2</v>
      </c>
      <c r="D5" s="188">
        <f t="shared" si="0"/>
        <v>0.10949999999999999</v>
      </c>
      <c r="E5" s="188">
        <f t="shared" si="0"/>
        <v>0.14599999999999999</v>
      </c>
      <c r="F5" s="188">
        <f t="shared" si="0"/>
        <v>0.1825</v>
      </c>
      <c r="G5" s="188">
        <f t="shared" si="0"/>
        <v>0.219</v>
      </c>
      <c r="H5" s="188">
        <f t="shared" si="0"/>
        <v>0.2555</v>
      </c>
      <c r="I5" s="188">
        <f t="shared" si="0"/>
        <v>0.29199999999999998</v>
      </c>
      <c r="J5" s="188">
        <f t="shared" si="0"/>
        <v>0.32849999999999996</v>
      </c>
      <c r="K5" s="188">
        <f t="shared" si="0"/>
        <v>0.36499999999999994</v>
      </c>
      <c r="L5" s="188">
        <f t="shared" si="0"/>
        <v>0.40149999999999991</v>
      </c>
      <c r="M5" s="188">
        <f t="shared" si="0"/>
        <v>0.43799999999999989</v>
      </c>
      <c r="N5" s="188">
        <f t="shared" si="0"/>
        <v>0.47449999999999987</v>
      </c>
      <c r="O5" s="188">
        <f t="shared" si="0"/>
        <v>0.5109999999999999</v>
      </c>
      <c r="P5" s="188">
        <f t="shared" si="0"/>
        <v>0.54749999999999988</v>
      </c>
      <c r="Q5" s="188">
        <f t="shared" si="0"/>
        <v>0.58399999999999985</v>
      </c>
      <c r="R5" s="188">
        <f t="shared" si="0"/>
        <v>0.62049999999999983</v>
      </c>
      <c r="S5" s="188">
        <f t="shared" si="0"/>
        <v>0.65699999999999981</v>
      </c>
      <c r="T5" s="188">
        <f t="shared" si="0"/>
        <v>0.69349999999999978</v>
      </c>
      <c r="U5" s="188">
        <f t="shared" si="0"/>
        <v>0.72999999999999976</v>
      </c>
      <c r="V5" s="188">
        <f t="shared" si="0"/>
        <v>0.76649999999999974</v>
      </c>
      <c r="W5" s="188">
        <f t="shared" si="0"/>
        <v>0.80299999999999971</v>
      </c>
      <c r="X5" s="188">
        <f t="shared" si="0"/>
        <v>0.83949999999999969</v>
      </c>
      <c r="Y5" s="188">
        <f t="shared" si="0"/>
        <v>0.87599999999999967</v>
      </c>
      <c r="Z5" s="188">
        <f t="shared" si="0"/>
        <v>0.91249999999999964</v>
      </c>
      <c r="AA5" s="188">
        <f t="shared" si="0"/>
        <v>0.94899999999999962</v>
      </c>
      <c r="AB5" s="188">
        <f t="shared" si="0"/>
        <v>0.9854999999999996</v>
      </c>
      <c r="AC5" s="188">
        <f t="shared" si="0"/>
        <v>1.0219999999999996</v>
      </c>
      <c r="AD5" s="188">
        <f t="shared" si="0"/>
        <v>1.0584999999999996</v>
      </c>
      <c r="AE5" s="188">
        <f t="shared" si="0"/>
        <v>1.0949999999999995</v>
      </c>
      <c r="AF5" s="188">
        <f t="shared" si="0"/>
        <v>1.1314999999999995</v>
      </c>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row>
    <row r="6" spans="1:182" ht="13.5" x14ac:dyDescent="0.25">
      <c r="A6" s="185"/>
      <c r="B6" s="185"/>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row>
    <row r="7" spans="1:182" ht="13.5" x14ac:dyDescent="0.25">
      <c r="A7" s="185" t="s">
        <v>747</v>
      </c>
      <c r="B7" s="188">
        <f>+DRIVERS!$C$6</f>
        <v>2.7339901477832504E-3</v>
      </c>
      <c r="C7" s="188">
        <f>+DRIVERS!$C$6</f>
        <v>2.7339901477832504E-3</v>
      </c>
      <c r="D7" s="188">
        <f>+DRIVERS!$C$6</f>
        <v>2.7339901477832504E-3</v>
      </c>
      <c r="E7" s="188">
        <f>+DRIVERS!$C$6</f>
        <v>2.7339901477832504E-3</v>
      </c>
      <c r="F7" s="188">
        <f>+DRIVERS!$C$6</f>
        <v>2.7339901477832504E-3</v>
      </c>
      <c r="G7" s="188">
        <f>+DRIVERS!$C$6</f>
        <v>2.7339901477832504E-3</v>
      </c>
      <c r="H7" s="188">
        <f>+DRIVERS!$C$6</f>
        <v>2.7339901477832504E-3</v>
      </c>
      <c r="I7" s="188">
        <f>+DRIVERS!$C$6</f>
        <v>2.7339901477832504E-3</v>
      </c>
      <c r="J7" s="188">
        <f>+DRIVERS!$C$6</f>
        <v>2.7339901477832504E-3</v>
      </c>
      <c r="K7" s="188">
        <f>+DRIVERS!$C$6</f>
        <v>2.7339901477832504E-3</v>
      </c>
      <c r="L7" s="188">
        <f>+DRIVERS!$C$6</f>
        <v>2.7339901477832504E-3</v>
      </c>
      <c r="M7" s="188">
        <f>+DRIVERS!$C$6</f>
        <v>2.7339901477832504E-3</v>
      </c>
      <c r="N7" s="188">
        <f>+DRIVERS!$C$6</f>
        <v>2.7339901477832504E-3</v>
      </c>
      <c r="O7" s="188">
        <f>+DRIVERS!$C$6</f>
        <v>2.7339901477832504E-3</v>
      </c>
      <c r="P7" s="188">
        <f>+DRIVERS!$C$6</f>
        <v>2.7339901477832504E-3</v>
      </c>
      <c r="Q7" s="188">
        <f>+DRIVERS!$C$6</f>
        <v>2.7339901477832504E-3</v>
      </c>
      <c r="R7" s="188">
        <f>+DRIVERS!$C$6</f>
        <v>2.7339901477832504E-3</v>
      </c>
      <c r="S7" s="188">
        <f>+DRIVERS!$C$6</f>
        <v>2.7339901477832504E-3</v>
      </c>
      <c r="T7" s="188">
        <f>+DRIVERS!$C$6</f>
        <v>2.7339901477832504E-3</v>
      </c>
      <c r="U7" s="188">
        <f>+DRIVERS!$C$6</f>
        <v>2.7339901477832504E-3</v>
      </c>
      <c r="V7" s="188">
        <f>+DRIVERS!$C$6</f>
        <v>2.7339901477832504E-3</v>
      </c>
      <c r="W7" s="188">
        <f>+DRIVERS!$C$6</f>
        <v>2.7339901477832504E-3</v>
      </c>
      <c r="X7" s="188">
        <f>+DRIVERS!$C$6</f>
        <v>2.7339901477832504E-3</v>
      </c>
      <c r="Y7" s="188">
        <f>+DRIVERS!$C$6</f>
        <v>2.7339901477832504E-3</v>
      </c>
      <c r="Z7" s="188">
        <f>+DRIVERS!$C$6</f>
        <v>2.7339901477832504E-3</v>
      </c>
      <c r="AA7" s="188">
        <f>+DRIVERS!$C$6</f>
        <v>2.7339901477832504E-3</v>
      </c>
      <c r="AB7" s="188">
        <f>+DRIVERS!$C$6</f>
        <v>2.7339901477832504E-3</v>
      </c>
      <c r="AC7" s="188">
        <f>+DRIVERS!$C$6</f>
        <v>2.7339901477832504E-3</v>
      </c>
      <c r="AD7" s="188">
        <f>+DRIVERS!$C$6</f>
        <v>2.7339901477832504E-3</v>
      </c>
      <c r="AE7" s="188">
        <f>+DRIVERS!$C$6</f>
        <v>2.7339901477832504E-3</v>
      </c>
      <c r="AF7" s="188">
        <f>+DRIVERS!$C$6</f>
        <v>2.7339901477832504E-3</v>
      </c>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row>
    <row r="8" spans="1:182" ht="13.5" x14ac:dyDescent="0.25">
      <c r="A8" s="184" t="s">
        <v>748</v>
      </c>
      <c r="B8" s="188">
        <f>+DRIVERS!$C$5</f>
        <v>3.4099999999999998E-2</v>
      </c>
      <c r="C8" s="188">
        <f>+DRIVERS!$C$5</f>
        <v>3.4099999999999998E-2</v>
      </c>
      <c r="D8" s="188">
        <f>+DRIVERS!$C$5</f>
        <v>3.4099999999999998E-2</v>
      </c>
      <c r="E8" s="188">
        <f>+DRIVERS!$C$5</f>
        <v>3.4099999999999998E-2</v>
      </c>
      <c r="F8" s="188">
        <f>+DRIVERS!$C$5</f>
        <v>3.4099999999999998E-2</v>
      </c>
      <c r="G8" s="188">
        <f>+DRIVERS!$C$5</f>
        <v>3.4099999999999998E-2</v>
      </c>
      <c r="H8" s="188">
        <f>+DRIVERS!$C$5</f>
        <v>3.4099999999999998E-2</v>
      </c>
      <c r="I8" s="188">
        <f>+DRIVERS!$C$5</f>
        <v>3.4099999999999998E-2</v>
      </c>
      <c r="J8" s="188">
        <f>+DRIVERS!$C$5</f>
        <v>3.4099999999999998E-2</v>
      </c>
      <c r="K8" s="188">
        <f>+DRIVERS!$C$5</f>
        <v>3.4099999999999998E-2</v>
      </c>
      <c r="L8" s="188">
        <f>+DRIVERS!$C$5</f>
        <v>3.4099999999999998E-2</v>
      </c>
      <c r="M8" s="188">
        <f>+DRIVERS!$C$5</f>
        <v>3.4099999999999998E-2</v>
      </c>
      <c r="N8" s="188">
        <f>+DRIVERS!$C$5</f>
        <v>3.4099999999999998E-2</v>
      </c>
      <c r="O8" s="188">
        <f>+DRIVERS!$C$5</f>
        <v>3.4099999999999998E-2</v>
      </c>
      <c r="P8" s="188">
        <f>+DRIVERS!$C$5</f>
        <v>3.4099999999999998E-2</v>
      </c>
      <c r="Q8" s="188">
        <f>+DRIVERS!$C$5</f>
        <v>3.4099999999999998E-2</v>
      </c>
      <c r="R8" s="188">
        <f>+DRIVERS!$C$5</f>
        <v>3.4099999999999998E-2</v>
      </c>
      <c r="S8" s="188">
        <f>+DRIVERS!$C$5</f>
        <v>3.4099999999999998E-2</v>
      </c>
      <c r="T8" s="188">
        <f>+DRIVERS!$C$5</f>
        <v>3.4099999999999998E-2</v>
      </c>
      <c r="U8" s="188">
        <f>+DRIVERS!$C$5</f>
        <v>3.4099999999999998E-2</v>
      </c>
      <c r="V8" s="188">
        <f>+DRIVERS!$C$5</f>
        <v>3.4099999999999998E-2</v>
      </c>
      <c r="W8" s="188">
        <f>+DRIVERS!$C$5</f>
        <v>3.4099999999999998E-2</v>
      </c>
      <c r="X8" s="188">
        <f>+DRIVERS!$C$5</f>
        <v>3.4099999999999998E-2</v>
      </c>
      <c r="Y8" s="188">
        <f>+DRIVERS!$C$5</f>
        <v>3.4099999999999998E-2</v>
      </c>
      <c r="Z8" s="188">
        <f>+DRIVERS!$C$5</f>
        <v>3.4099999999999998E-2</v>
      </c>
      <c r="AA8" s="188">
        <f>+DRIVERS!$C$5</f>
        <v>3.4099999999999998E-2</v>
      </c>
      <c r="AB8" s="188">
        <f>+DRIVERS!$C$5</f>
        <v>3.4099999999999998E-2</v>
      </c>
      <c r="AC8" s="188">
        <f>+DRIVERS!$C$5</f>
        <v>3.4099999999999998E-2</v>
      </c>
      <c r="AD8" s="188">
        <f>+DRIVERS!$C$5</f>
        <v>3.4099999999999998E-2</v>
      </c>
      <c r="AE8" s="188">
        <f>+DRIVERS!$C$5</f>
        <v>3.4099999999999998E-2</v>
      </c>
      <c r="AF8" s="188">
        <f>+DRIVERS!$C$5</f>
        <v>3.4099999999999998E-2</v>
      </c>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row>
    <row r="9" spans="1:182" ht="13.5" x14ac:dyDescent="0.25">
      <c r="A9" s="185"/>
      <c r="B9" s="188">
        <f>+B8</f>
        <v>3.4099999999999998E-2</v>
      </c>
      <c r="C9" s="188">
        <f t="shared" ref="C9:AF9" si="1">+C8+B9</f>
        <v>6.8199999999999997E-2</v>
      </c>
      <c r="D9" s="188">
        <f t="shared" si="1"/>
        <v>0.1023</v>
      </c>
      <c r="E9" s="188">
        <f t="shared" si="1"/>
        <v>0.13639999999999999</v>
      </c>
      <c r="F9" s="188">
        <f t="shared" si="1"/>
        <v>0.17049999999999998</v>
      </c>
      <c r="G9" s="188">
        <f t="shared" si="1"/>
        <v>0.20459999999999998</v>
      </c>
      <c r="H9" s="188">
        <f t="shared" si="1"/>
        <v>0.23869999999999997</v>
      </c>
      <c r="I9" s="188">
        <f t="shared" si="1"/>
        <v>0.27279999999999999</v>
      </c>
      <c r="J9" s="188">
        <f t="shared" si="1"/>
        <v>0.30690000000000001</v>
      </c>
      <c r="K9" s="188">
        <f t="shared" si="1"/>
        <v>0.34100000000000003</v>
      </c>
      <c r="L9" s="188">
        <f t="shared" si="1"/>
        <v>0.37510000000000004</v>
      </c>
      <c r="M9" s="188">
        <f t="shared" si="1"/>
        <v>0.40920000000000006</v>
      </c>
      <c r="N9" s="188">
        <f t="shared" si="1"/>
        <v>0.44330000000000008</v>
      </c>
      <c r="O9" s="188">
        <f t="shared" si="1"/>
        <v>0.4774000000000001</v>
      </c>
      <c r="P9" s="188">
        <f t="shared" si="1"/>
        <v>0.51150000000000007</v>
      </c>
      <c r="Q9" s="188">
        <f t="shared" si="1"/>
        <v>0.54560000000000008</v>
      </c>
      <c r="R9" s="188">
        <f t="shared" si="1"/>
        <v>0.5797000000000001</v>
      </c>
      <c r="S9" s="188">
        <f t="shared" si="1"/>
        <v>0.61380000000000012</v>
      </c>
      <c r="T9" s="188">
        <f t="shared" si="1"/>
        <v>0.64790000000000014</v>
      </c>
      <c r="U9" s="188">
        <f t="shared" si="1"/>
        <v>0.68200000000000016</v>
      </c>
      <c r="V9" s="188">
        <f t="shared" si="1"/>
        <v>0.71610000000000018</v>
      </c>
      <c r="W9" s="188">
        <f t="shared" si="1"/>
        <v>0.7502000000000002</v>
      </c>
      <c r="X9" s="188">
        <f t="shared" si="1"/>
        <v>0.78430000000000022</v>
      </c>
      <c r="Y9" s="188">
        <f t="shared" si="1"/>
        <v>0.81840000000000024</v>
      </c>
      <c r="Z9" s="188">
        <f t="shared" si="1"/>
        <v>0.85250000000000026</v>
      </c>
      <c r="AA9" s="188">
        <f t="shared" si="1"/>
        <v>0.88660000000000028</v>
      </c>
      <c r="AB9" s="188">
        <f t="shared" si="1"/>
        <v>0.9207000000000003</v>
      </c>
      <c r="AC9" s="188">
        <f t="shared" si="1"/>
        <v>0.95480000000000032</v>
      </c>
      <c r="AD9" s="188">
        <f t="shared" si="1"/>
        <v>0.98890000000000033</v>
      </c>
      <c r="AE9" s="188">
        <f t="shared" si="1"/>
        <v>1.0230000000000004</v>
      </c>
      <c r="AF9" s="188">
        <f t="shared" si="1"/>
        <v>1.0571000000000004</v>
      </c>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row>
    <row r="10" spans="1:182" ht="13.5" x14ac:dyDescent="0.25">
      <c r="A10" s="184"/>
      <c r="B10" s="184"/>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row>
    <row r="11" spans="1:182" ht="14.25" x14ac:dyDescent="0.25">
      <c r="A11" s="251" t="s">
        <v>828</v>
      </c>
      <c r="B11" s="251"/>
      <c r="C11" s="252">
        <f>('Inversión 1 financiada'!H344+'TOTAL INVERSION IAP'!H344)*(1+B9)</f>
        <v>29494322022.829678</v>
      </c>
      <c r="D11" s="252">
        <f>('Inversión 1 financiada'!I344+'TOTAL INVERSION IAP'!I344)*(1+C9)</f>
        <v>2968847333.5234351</v>
      </c>
      <c r="E11" s="252">
        <f>('Inversión 1 financiada'!J344+'TOTAL INVERSION IAP'!J344)*(1+D9)</f>
        <v>3830644157.6573076</v>
      </c>
      <c r="F11" s="252">
        <f>('Inversión 1 financiada'!K344+'TOTAL INVERSION IAP'!K344)*(1+E9)</f>
        <v>4253558259.0962892</v>
      </c>
      <c r="G11" s="252">
        <f>('Inversión 1 financiada'!L344+'TOTAL INVERSION IAP'!L344)*(1+F9)</f>
        <v>4263120683.6098585</v>
      </c>
      <c r="H11" s="252">
        <f>('Inversión 1 financiada'!M344+'TOTAL INVERSION IAP'!M344)*(1+G9)</f>
        <v>3097343101.9667048</v>
      </c>
      <c r="I11" s="252">
        <f>('Inversión 1 financiada'!N344+'TOTAL INVERSION IAP'!N344)*(1+H9)</f>
        <v>302959169.53671795</v>
      </c>
      <c r="J11" s="252">
        <f>('Inversión 1 financiada'!O344+'TOTAL INVERSION IAP'!O344)*(1+I9)</f>
        <v>311299290.37404907</v>
      </c>
      <c r="K11" s="252">
        <f>('Inversión 1 financiada'!P344+'TOTAL INVERSION IAP'!P344)*(1+J9)</f>
        <v>319639411.21138024</v>
      </c>
      <c r="L11" s="252">
        <f>('Inversión 1 financiada'!Q344+'TOTAL INVERSION IAP'!Q344)*(1+K9)</f>
        <v>327979532.04871136</v>
      </c>
      <c r="M11" s="252">
        <f>('Inversión 1 financiada'!R344+'TOTAL INVERSION IAP'!R344)*(1+L9)</f>
        <v>336319652.88604254</v>
      </c>
      <c r="N11" s="252">
        <f>('Inversión 1 financiada'!S344+'TOTAL INVERSION IAP'!S344)*(1+M9)</f>
        <v>344659773.72337365</v>
      </c>
      <c r="O11" s="252">
        <f>('Inversión 1 financiada'!T344+'TOTAL INVERSION IAP'!T344)*(1+N9)</f>
        <v>352999894.56070483</v>
      </c>
      <c r="P11" s="252">
        <f>('Inversión 1 financiada'!U344+'TOTAL INVERSION IAP'!U344)*(1+O9)</f>
        <v>361340015.39803594</v>
      </c>
      <c r="Q11" s="252">
        <f>('Inversión 1 financiada'!V344+'TOTAL INVERSION IAP'!V344)*(1+P9)</f>
        <v>369680136.23536712</v>
      </c>
      <c r="R11" s="252">
        <f>('Inversión 1 financiada'!W344+'TOTAL INVERSION IAP'!W344)*(1+Q9)</f>
        <v>53573893886.538826</v>
      </c>
      <c r="S11" s="252">
        <f>('Inversión 1 financiada'!X344+'TOTAL INVERSION IAP'!X344)*(1+R9)</f>
        <v>5268550607.8640375</v>
      </c>
      <c r="T11" s="252">
        <f>('Inversión 1 financiada'!Y344+'TOTAL INVERSION IAP'!Y344)*(1+S9)</f>
        <v>6505223619.3852015</v>
      </c>
      <c r="U11" s="252">
        <f>('Inversión 1 financiada'!Z344+'TOTAL INVERSION IAP'!Z344)*(1+T9)</f>
        <v>7084110045.215642</v>
      </c>
      <c r="V11" s="252">
        <f>('Inversión 1 financiada'!AA344+'TOTAL INVERSION IAP'!AA344)*(1+U9)</f>
        <v>7061029692.4196377</v>
      </c>
      <c r="W11" s="252"/>
      <c r="X11" s="252"/>
      <c r="Y11" s="252"/>
      <c r="Z11" s="252"/>
      <c r="AA11" s="252"/>
      <c r="AB11" s="252"/>
      <c r="AC11" s="252"/>
      <c r="AD11" s="252"/>
      <c r="AE11" s="252"/>
      <c r="AF11" s="252"/>
      <c r="AG11" s="191">
        <f>+SUM(C11:AF11)</f>
        <v>130427520286.08099</v>
      </c>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row>
    <row r="12" spans="1:182" ht="13.5" x14ac:dyDescent="0.25">
      <c r="A12" s="198"/>
      <c r="B12" s="198"/>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row>
    <row r="13" spans="1:182" s="194" customFormat="1" ht="13.5" x14ac:dyDescent="0.25">
      <c r="A13" s="350" t="s">
        <v>967</v>
      </c>
      <c r="B13" s="350"/>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540" t="s">
        <v>439</v>
      </c>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542"/>
    </row>
    <row r="14" spans="1:182" s="194" customFormat="1" ht="13.5" x14ac:dyDescent="0.25">
      <c r="A14" s="543" t="s">
        <v>14</v>
      </c>
      <c r="B14" s="349"/>
      <c r="C14" s="348">
        <f>+RSALP!C2</f>
        <v>1</v>
      </c>
      <c r="D14" s="348">
        <f>+RSALP!D2</f>
        <v>2</v>
      </c>
      <c r="E14" s="348">
        <f>+RSALP!E2</f>
        <v>3</v>
      </c>
      <c r="F14" s="348">
        <f>+RSALP!F2</f>
        <v>4</v>
      </c>
      <c r="G14" s="348">
        <f>+RSALP!G2</f>
        <v>5</v>
      </c>
      <c r="H14" s="348">
        <f>+RSALP!H2</f>
        <v>6</v>
      </c>
      <c r="I14" s="348">
        <f>+RSALP!I2</f>
        <v>7</v>
      </c>
      <c r="J14" s="348">
        <f>+RSALP!J2</f>
        <v>8</v>
      </c>
      <c r="K14" s="348">
        <f>+RSALP!K2</f>
        <v>9</v>
      </c>
      <c r="L14" s="348">
        <f>+RSALP!L2</f>
        <v>10</v>
      </c>
      <c r="M14" s="348">
        <f>+RSALP!M2</f>
        <v>11</v>
      </c>
      <c r="N14" s="348">
        <f>+RSALP!N2</f>
        <v>12</v>
      </c>
      <c r="O14" s="348">
        <f>+RSALP!O2</f>
        <v>13</v>
      </c>
      <c r="P14" s="348">
        <f>+RSALP!P2</f>
        <v>14</v>
      </c>
      <c r="Q14" s="348">
        <f>+RSALP!Q2</f>
        <v>15</v>
      </c>
      <c r="R14" s="348">
        <f>+RSALP!R2</f>
        <v>16</v>
      </c>
      <c r="S14" s="348">
        <f>+RSALP!S2</f>
        <v>17</v>
      </c>
      <c r="T14" s="348">
        <f>+RSALP!T2</f>
        <v>18</v>
      </c>
      <c r="U14" s="348">
        <f>+RSALP!U2</f>
        <v>19</v>
      </c>
      <c r="V14" s="348">
        <f>+RSALP!V2</f>
        <v>20</v>
      </c>
      <c r="W14" s="348">
        <f>+RSALP!W2</f>
        <v>21</v>
      </c>
      <c r="X14" s="348">
        <f>+RSALP!X2</f>
        <v>22</v>
      </c>
      <c r="Y14" s="348">
        <f>+RSALP!Y2</f>
        <v>23</v>
      </c>
      <c r="Z14" s="348">
        <f>+RSALP!Z2</f>
        <v>24</v>
      </c>
      <c r="AA14" s="348">
        <f>+RSALP!AA2</f>
        <v>25</v>
      </c>
      <c r="AB14" s="348">
        <f>+RSALP!AB2</f>
        <v>26</v>
      </c>
      <c r="AC14" s="348">
        <f>+RSALP!AC2</f>
        <v>27</v>
      </c>
      <c r="AD14" s="348">
        <f>+RSALP!AD2</f>
        <v>28</v>
      </c>
      <c r="AE14" s="348">
        <f>+RSALP!AE2</f>
        <v>29</v>
      </c>
      <c r="AF14" s="348">
        <f>+RSALP!AF2</f>
        <v>30</v>
      </c>
      <c r="AG14" s="541"/>
      <c r="AH14" s="195"/>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542"/>
    </row>
    <row r="15" spans="1:182" s="194" customFormat="1" ht="13.5" x14ac:dyDescent="0.25">
      <c r="A15" s="544"/>
      <c r="B15" s="350"/>
      <c r="C15" s="347">
        <f>+RSALP!C3</f>
        <v>2022</v>
      </c>
      <c r="D15" s="347">
        <f>+RSALP!D3</f>
        <v>2023</v>
      </c>
      <c r="E15" s="347">
        <f>+RSALP!E3</f>
        <v>2024</v>
      </c>
      <c r="F15" s="347">
        <f>+RSALP!F3</f>
        <v>2025</v>
      </c>
      <c r="G15" s="347">
        <f>+RSALP!G3</f>
        <v>2026</v>
      </c>
      <c r="H15" s="347">
        <f>+RSALP!H3</f>
        <v>2027</v>
      </c>
      <c r="I15" s="347">
        <f>+RSALP!I3</f>
        <v>2028</v>
      </c>
      <c r="J15" s="347">
        <f>+RSALP!J3</f>
        <v>2029</v>
      </c>
      <c r="K15" s="347">
        <f>+RSALP!K3</f>
        <v>2030</v>
      </c>
      <c r="L15" s="347">
        <f>+RSALP!L3</f>
        <v>2031</v>
      </c>
      <c r="M15" s="347">
        <f>+RSALP!M3</f>
        <v>2032</v>
      </c>
      <c r="N15" s="347">
        <f>+RSALP!N3</f>
        <v>2033</v>
      </c>
      <c r="O15" s="347">
        <f>+RSALP!O3</f>
        <v>2034</v>
      </c>
      <c r="P15" s="347">
        <f>+RSALP!P3</f>
        <v>2035</v>
      </c>
      <c r="Q15" s="347">
        <f>+RSALP!Q3</f>
        <v>2036</v>
      </c>
      <c r="R15" s="347">
        <f>+RSALP!R3</f>
        <v>2037</v>
      </c>
      <c r="S15" s="347">
        <f>+RSALP!S3</f>
        <v>2038</v>
      </c>
      <c r="T15" s="347">
        <f>+RSALP!T3</f>
        <v>2039</v>
      </c>
      <c r="U15" s="347">
        <f>+RSALP!U3</f>
        <v>2040</v>
      </c>
      <c r="V15" s="347">
        <f>+RSALP!V3</f>
        <v>2041</v>
      </c>
      <c r="W15" s="347">
        <f>+RSALP!W3</f>
        <v>2042</v>
      </c>
      <c r="X15" s="347">
        <f>+RSALP!X3</f>
        <v>2043</v>
      </c>
      <c r="Y15" s="347">
        <f>+RSALP!Y3</f>
        <v>2044</v>
      </c>
      <c r="Z15" s="347">
        <f>+RSALP!Z3</f>
        <v>2045</v>
      </c>
      <c r="AA15" s="347">
        <f>+RSALP!AA3</f>
        <v>2046</v>
      </c>
      <c r="AB15" s="347">
        <f>+RSALP!AB3</f>
        <v>2047</v>
      </c>
      <c r="AC15" s="347">
        <f>+RSALP!AC3</f>
        <v>2048</v>
      </c>
      <c r="AD15" s="347">
        <f>+RSALP!AD3</f>
        <v>2049</v>
      </c>
      <c r="AE15" s="347">
        <f>+RSALP!AE3</f>
        <v>2050</v>
      </c>
      <c r="AF15" s="347">
        <f>+RSALP!AF3</f>
        <v>2051</v>
      </c>
      <c r="AG15" s="540"/>
      <c r="AH15" s="195"/>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542"/>
    </row>
    <row r="16" spans="1:182" ht="14.25" x14ac:dyDescent="0.25">
      <c r="A16" s="198" t="s">
        <v>750</v>
      </c>
      <c r="B16" s="198"/>
      <c r="C16" s="199"/>
      <c r="D16" s="199"/>
      <c r="E16" s="200"/>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5"/>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2"/>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row>
    <row r="17" spans="1:182" ht="14.25" x14ac:dyDescent="0.25">
      <c r="A17" s="254" t="s">
        <v>810</v>
      </c>
      <c r="B17" s="254"/>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f>+SUM(C17:AF17)</f>
        <v>0</v>
      </c>
      <c r="AH17" s="195"/>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9"/>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row>
    <row r="18" spans="1:182" ht="14.25" x14ac:dyDescent="0.25">
      <c r="A18" s="207" t="s">
        <v>811</v>
      </c>
      <c r="B18" s="207"/>
      <c r="C18" s="320">
        <f>(DRIVERS!$C$12*12)*(1+B4)*(1+B7)</f>
        <v>19830488537.438423</v>
      </c>
      <c r="D18" s="320">
        <f>+C18*(1+C7)*(1+C4)</f>
        <v>20610496626.492485</v>
      </c>
      <c r="E18" s="320">
        <f t="shared" ref="E18:U18" si="2">+D18*(1+D7)*(1+D4)</f>
        <v>21421185382.734409</v>
      </c>
      <c r="F18" s="320">
        <f t="shared" si="2"/>
        <v>22263761592.801792</v>
      </c>
      <c r="G18" s="320">
        <f t="shared" si="2"/>
        <v>23139479510.813297</v>
      </c>
      <c r="H18" s="320">
        <f t="shared" si="2"/>
        <v>24049642725.444145</v>
      </c>
      <c r="I18" s="320">
        <f>+H18*(1+H7)*(1+H4)</f>
        <v>24995606100.440746</v>
      </c>
      <c r="J18" s="320">
        <f>+I18*(1+I7)*(1+I4)</f>
        <v>25978777791.463108</v>
      </c>
      <c r="K18" s="320">
        <f>+J18*(1+J7)*(1+J4)</f>
        <v>27000621342.257286</v>
      </c>
      <c r="L18" s="320">
        <f t="shared" si="2"/>
        <v>28062657863.278217</v>
      </c>
      <c r="M18" s="320">
        <f t="shared" si="2"/>
        <v>29166468296.00602</v>
      </c>
      <c r="N18" s="320">
        <f t="shared" si="2"/>
        <v>30313695766.326443</v>
      </c>
      <c r="O18" s="320">
        <f t="shared" si="2"/>
        <v>31506048030.478626</v>
      </c>
      <c r="P18" s="320">
        <f t="shared" si="2"/>
        <v>32745300017.211254</v>
      </c>
      <c r="Q18" s="320">
        <f t="shared" si="2"/>
        <v>34033296469.931335</v>
      </c>
      <c r="R18" s="320">
        <f t="shared" si="2"/>
        <v>35371954692.778664</v>
      </c>
      <c r="S18" s="320">
        <f t="shared" si="2"/>
        <v>36763267404.71376</v>
      </c>
      <c r="T18" s="320">
        <f t="shared" si="2"/>
        <v>38209305705.867912</v>
      </c>
      <c r="U18" s="320">
        <f t="shared" si="2"/>
        <v>39712222160.570969</v>
      </c>
      <c r="V18" s="320">
        <f>+U18*(1+U7)*(1+U4)</f>
        <v>41274254001.646255</v>
      </c>
      <c r="W18" s="320"/>
      <c r="X18" s="320"/>
      <c r="Y18" s="320"/>
      <c r="Z18" s="320"/>
      <c r="AA18" s="320"/>
      <c r="AB18" s="320"/>
      <c r="AC18" s="320"/>
      <c r="AD18" s="320"/>
      <c r="AE18" s="320"/>
      <c r="AF18" s="320"/>
      <c r="AG18" s="208">
        <f>+SUM(C18:AF18)</f>
        <v>586448530018.69519</v>
      </c>
      <c r="AH18" s="195"/>
      <c r="AI18" s="204"/>
      <c r="AJ18" s="204"/>
      <c r="AK18" s="204"/>
      <c r="AL18" s="204"/>
      <c r="AM18" s="204"/>
      <c r="AN18" s="205"/>
      <c r="AO18" s="204"/>
      <c r="AP18" s="204"/>
      <c r="AQ18" s="204"/>
      <c r="AR18" s="204"/>
      <c r="AS18" s="204"/>
      <c r="AT18" s="204"/>
      <c r="AU18" s="204"/>
      <c r="AV18" s="204"/>
      <c r="AW18" s="204"/>
      <c r="AX18" s="204"/>
      <c r="AY18" s="204"/>
      <c r="AZ18" s="205"/>
      <c r="BA18" s="204"/>
      <c r="BB18" s="204"/>
      <c r="BC18" s="204"/>
      <c r="BD18" s="204"/>
      <c r="BE18" s="204"/>
      <c r="BF18" s="204"/>
      <c r="BG18" s="204"/>
      <c r="BH18" s="204"/>
      <c r="BI18" s="204"/>
      <c r="BJ18" s="204"/>
      <c r="BK18" s="204"/>
      <c r="BL18" s="205"/>
      <c r="BM18" s="204"/>
      <c r="BN18" s="204"/>
      <c r="BO18" s="204"/>
      <c r="BP18" s="204"/>
      <c r="BQ18" s="204"/>
      <c r="BR18" s="204"/>
      <c r="BS18" s="204"/>
      <c r="BT18" s="204"/>
      <c r="BU18" s="204"/>
      <c r="BV18" s="204"/>
      <c r="BW18" s="204"/>
      <c r="BX18" s="205"/>
      <c r="BY18" s="204"/>
      <c r="BZ18" s="204"/>
      <c r="CA18" s="204"/>
      <c r="CB18" s="204"/>
      <c r="CC18" s="204"/>
      <c r="CD18" s="204"/>
      <c r="CE18" s="204"/>
      <c r="CF18" s="204"/>
      <c r="CG18" s="204"/>
      <c r="CH18" s="204"/>
      <c r="CI18" s="204"/>
      <c r="CJ18" s="205"/>
      <c r="CK18" s="204"/>
      <c r="CL18" s="204"/>
      <c r="CM18" s="204"/>
      <c r="CN18" s="204"/>
      <c r="CO18" s="204"/>
      <c r="CP18" s="204"/>
      <c r="CQ18" s="204"/>
      <c r="CR18" s="204"/>
      <c r="CS18" s="204"/>
      <c r="CT18" s="204"/>
      <c r="CU18" s="204"/>
      <c r="CV18" s="205"/>
      <c r="CW18" s="204"/>
      <c r="CX18" s="204"/>
      <c r="CY18" s="204"/>
      <c r="CZ18" s="204"/>
      <c r="DA18" s="204"/>
      <c r="DB18" s="204"/>
      <c r="DC18" s="204"/>
      <c r="DD18" s="204"/>
      <c r="DE18" s="204"/>
      <c r="DF18" s="204"/>
      <c r="DG18" s="204"/>
      <c r="DH18" s="205"/>
      <c r="DI18" s="204"/>
      <c r="DJ18" s="204"/>
      <c r="DK18" s="204"/>
      <c r="DL18" s="204"/>
      <c r="DM18" s="204"/>
      <c r="DN18" s="204"/>
      <c r="DO18" s="204"/>
      <c r="DP18" s="204"/>
      <c r="DQ18" s="204"/>
      <c r="DR18" s="204"/>
      <c r="DS18" s="204"/>
      <c r="DT18" s="205"/>
      <c r="DU18" s="204"/>
      <c r="DV18" s="204"/>
      <c r="DW18" s="204"/>
      <c r="DX18" s="204"/>
      <c r="DY18" s="204"/>
      <c r="DZ18" s="204"/>
      <c r="EA18" s="204"/>
      <c r="EB18" s="204"/>
      <c r="EC18" s="204"/>
      <c r="ED18" s="204"/>
      <c r="EE18" s="204"/>
      <c r="EF18" s="205"/>
      <c r="EG18" s="204"/>
      <c r="EH18" s="204"/>
      <c r="EI18" s="204"/>
      <c r="EJ18" s="204"/>
      <c r="EK18" s="204"/>
      <c r="EL18" s="204"/>
      <c r="EM18" s="204"/>
      <c r="EN18" s="204"/>
      <c r="EO18" s="204"/>
      <c r="EP18" s="204"/>
      <c r="EQ18" s="204"/>
      <c r="ER18" s="205"/>
      <c r="ES18" s="204"/>
      <c r="ET18" s="204"/>
      <c r="EU18" s="204"/>
      <c r="EV18" s="204"/>
      <c r="EW18" s="204"/>
      <c r="EX18" s="204"/>
      <c r="EY18" s="204"/>
      <c r="EZ18" s="204"/>
      <c r="FA18" s="204"/>
      <c r="FB18" s="204"/>
      <c r="FC18" s="204"/>
      <c r="FD18" s="205"/>
      <c r="FE18" s="204"/>
      <c r="FF18" s="204"/>
      <c r="FG18" s="204"/>
      <c r="FH18" s="204"/>
      <c r="FI18" s="204"/>
      <c r="FJ18" s="204"/>
      <c r="FK18" s="204"/>
      <c r="FL18" s="204"/>
      <c r="FM18" s="204"/>
      <c r="FN18" s="204"/>
      <c r="FO18" s="204"/>
      <c r="FP18" s="205"/>
      <c r="FQ18" s="204"/>
      <c r="FR18" s="204"/>
      <c r="FS18" s="204"/>
      <c r="FT18" s="204"/>
      <c r="FU18" s="204"/>
      <c r="FV18" s="204"/>
      <c r="FW18" s="204"/>
      <c r="FX18" s="204"/>
      <c r="FY18" s="204"/>
      <c r="FZ18" s="206"/>
    </row>
    <row r="19" spans="1:182" ht="28.5" x14ac:dyDescent="0.25">
      <c r="A19" s="254" t="s">
        <v>812</v>
      </c>
      <c r="B19" s="254"/>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f>+SUM(C19:AF19)</f>
        <v>0</v>
      </c>
      <c r="AH19" s="195"/>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9"/>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row>
    <row r="20" spans="1:182" ht="14.25" x14ac:dyDescent="0.25">
      <c r="A20" s="207" t="s">
        <v>813</v>
      </c>
      <c r="B20" s="207"/>
      <c r="C20" s="208">
        <f>(DRIVERS!C14*12)*(1+B4)</f>
        <v>981925372.79999995</v>
      </c>
      <c r="D20" s="208">
        <f>+C20*(1+C4)</f>
        <v>1017765648.9072</v>
      </c>
      <c r="E20" s="208">
        <f t="shared" ref="E20:V20" si="3">+D20*(1+D4)</f>
        <v>1054914095.0923128</v>
      </c>
      <c r="F20" s="208">
        <f t="shared" si="3"/>
        <v>1093418459.5631821</v>
      </c>
      <c r="G20" s="208">
        <f t="shared" si="3"/>
        <v>1133328233.3372383</v>
      </c>
      <c r="H20" s="208">
        <f t="shared" si="3"/>
        <v>1174694713.8540475</v>
      </c>
      <c r="I20" s="208">
        <f t="shared" si="3"/>
        <v>1217571070.9097202</v>
      </c>
      <c r="J20" s="208">
        <f t="shared" si="3"/>
        <v>1262012414.997925</v>
      </c>
      <c r="K20" s="208">
        <f t="shared" si="3"/>
        <v>1308075868.1453493</v>
      </c>
      <c r="L20" s="208">
        <f t="shared" si="3"/>
        <v>1355820637.3326545</v>
      </c>
      <c r="M20" s="208">
        <f t="shared" si="3"/>
        <v>1405308090.5952964</v>
      </c>
      <c r="N20" s="208">
        <f t="shared" si="3"/>
        <v>1456601835.9020247</v>
      </c>
      <c r="O20" s="208">
        <f t="shared" si="3"/>
        <v>1509767802.9124486</v>
      </c>
      <c r="P20" s="208">
        <f t="shared" si="3"/>
        <v>1564874327.7187531</v>
      </c>
      <c r="Q20" s="208">
        <f t="shared" si="3"/>
        <v>1621992240.6804876</v>
      </c>
      <c r="R20" s="208">
        <f t="shared" si="3"/>
        <v>1681194957.4653254</v>
      </c>
      <c r="S20" s="208">
        <f t="shared" si="3"/>
        <v>1742558573.4128096</v>
      </c>
      <c r="T20" s="208">
        <f t="shared" si="3"/>
        <v>1806161961.3423772</v>
      </c>
      <c r="U20" s="208">
        <f t="shared" si="3"/>
        <v>1872086872.9313738</v>
      </c>
      <c r="V20" s="208">
        <f t="shared" si="3"/>
        <v>1940418043.7933691</v>
      </c>
      <c r="W20" s="208"/>
      <c r="X20" s="208"/>
      <c r="Y20" s="208"/>
      <c r="Z20" s="208"/>
      <c r="AA20" s="208"/>
      <c r="AB20" s="208"/>
      <c r="AC20" s="208"/>
      <c r="AD20" s="208"/>
      <c r="AE20" s="208"/>
      <c r="AF20" s="208"/>
      <c r="AG20" s="208">
        <f>+SUM(C20:AF20)</f>
        <v>28200491221.693897</v>
      </c>
      <c r="AH20" s="195"/>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9"/>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row>
    <row r="21" spans="1:182" ht="14.25" x14ac:dyDescent="0.25">
      <c r="A21" s="251" t="s">
        <v>751</v>
      </c>
      <c r="B21" s="251"/>
      <c r="C21" s="295">
        <f>+SUM(C17:C20)</f>
        <v>20812413910.238422</v>
      </c>
      <c r="D21" s="295">
        <f t="shared" ref="D21:V21" si="4">+SUM(D17:D20)</f>
        <v>21628262275.399685</v>
      </c>
      <c r="E21" s="295">
        <f t="shared" si="4"/>
        <v>22476099477.826721</v>
      </c>
      <c r="F21" s="295">
        <f t="shared" si="4"/>
        <v>23357180052.364975</v>
      </c>
      <c r="G21" s="295">
        <f t="shared" si="4"/>
        <v>24272807744.150536</v>
      </c>
      <c r="H21" s="295">
        <f t="shared" si="4"/>
        <v>25224337439.298191</v>
      </c>
      <c r="I21" s="295">
        <f t="shared" si="4"/>
        <v>26213177171.350468</v>
      </c>
      <c r="J21" s="295">
        <f t="shared" si="4"/>
        <v>27240790206.461033</v>
      </c>
      <c r="K21" s="295">
        <f t="shared" si="4"/>
        <v>28308697210.402634</v>
      </c>
      <c r="L21" s="295">
        <f t="shared" si="4"/>
        <v>29418478500.61087</v>
      </c>
      <c r="M21" s="295">
        <f t="shared" si="4"/>
        <v>30571776386.601315</v>
      </c>
      <c r="N21" s="295">
        <f t="shared" si="4"/>
        <v>31770297602.228466</v>
      </c>
      <c r="O21" s="295">
        <f t="shared" si="4"/>
        <v>33015815833.391075</v>
      </c>
      <c r="P21" s="295">
        <f t="shared" si="4"/>
        <v>34310174344.930008</v>
      </c>
      <c r="Q21" s="295">
        <f t="shared" si="4"/>
        <v>35655288710.611824</v>
      </c>
      <c r="R21" s="295">
        <f t="shared" si="4"/>
        <v>37053149650.243988</v>
      </c>
      <c r="S21" s="295">
        <f t="shared" si="4"/>
        <v>38505825978.126572</v>
      </c>
      <c r="T21" s="295">
        <f t="shared" si="4"/>
        <v>40015467667.210289</v>
      </c>
      <c r="U21" s="295">
        <f t="shared" si="4"/>
        <v>41584309033.502342</v>
      </c>
      <c r="V21" s="295">
        <f t="shared" si="4"/>
        <v>43214672045.439621</v>
      </c>
      <c r="W21" s="295"/>
      <c r="X21" s="295"/>
      <c r="Y21" s="295"/>
      <c r="Z21" s="295"/>
      <c r="AA21" s="295"/>
      <c r="AB21" s="295"/>
      <c r="AC21" s="295"/>
      <c r="AD21" s="295"/>
      <c r="AE21" s="295"/>
      <c r="AF21" s="295"/>
      <c r="AG21" s="203">
        <f>+SUM(C21:AF21)</f>
        <v>614649021240.38892</v>
      </c>
      <c r="AH21" s="195"/>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06"/>
    </row>
    <row r="22" spans="1:182" ht="14.25" x14ac:dyDescent="0.25">
      <c r="A22" s="207"/>
      <c r="B22" s="207"/>
      <c r="C22" s="211"/>
      <c r="D22" s="211"/>
      <c r="E22" s="212"/>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195"/>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4"/>
      <c r="EX22" s="204"/>
      <c r="EY22" s="213"/>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row>
    <row r="23" spans="1:182" ht="14.25" x14ac:dyDescent="0.25">
      <c r="A23" s="251" t="s">
        <v>752</v>
      </c>
      <c r="B23" s="251"/>
      <c r="C23" s="255"/>
      <c r="D23" s="255"/>
      <c r="E23" s="256"/>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195"/>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4"/>
      <c r="EX23" s="204"/>
      <c r="EY23" s="213"/>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row>
    <row r="24" spans="1:182" ht="14.25" x14ac:dyDescent="0.25">
      <c r="A24" s="198" t="s">
        <v>753</v>
      </c>
      <c r="B24" s="198"/>
      <c r="C24" s="211"/>
      <c r="D24" s="211"/>
      <c r="E24" s="212"/>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195"/>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4"/>
      <c r="EX24" s="204"/>
      <c r="EY24" s="214"/>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row>
    <row r="25" spans="1:182" ht="14.25" x14ac:dyDescent="0.25">
      <c r="A25" s="257" t="s">
        <v>754</v>
      </c>
      <c r="B25" s="257"/>
      <c r="C25" s="297">
        <f>+RSALP!C4*(1+B9)</f>
        <v>8791703631.3054237</v>
      </c>
      <c r="D25" s="297">
        <f>+RSALP!D4*(1+C9)</f>
        <v>7339775513.8577337</v>
      </c>
      <c r="E25" s="297">
        <f>+RSALP!E4*(1+D9)</f>
        <v>6528841978.1320372</v>
      </c>
      <c r="F25" s="297">
        <f>+RSALP!F4*(1+E9)</f>
        <v>6455621537.1109648</v>
      </c>
      <c r="G25" s="297">
        <f>+RSALP!G4*(1+F9)</f>
        <v>7280737311.6747065</v>
      </c>
      <c r="H25" s="297">
        <f>+RSALP!H4*(1+G9)</f>
        <v>7920883534.8274984</v>
      </c>
      <c r="I25" s="297">
        <f>+RSALP!I4*(1+H9)</f>
        <v>8167251773.0786924</v>
      </c>
      <c r="J25" s="297">
        <f>+RSALP!J4*(1+I9)</f>
        <v>8414839135.8823957</v>
      </c>
      <c r="K25" s="297">
        <f>+RSALP!K4*(1+J9)</f>
        <v>8663645623.2386112</v>
      </c>
      <c r="L25" s="297">
        <f>+RSALP!L4*(1+K9)</f>
        <v>8913671235.147337</v>
      </c>
      <c r="M25" s="297">
        <f>+RSALP!M4*(1+L9)</f>
        <v>9164915971.6085739</v>
      </c>
      <c r="N25" s="297">
        <f>+RSALP!N4*(1+M9)</f>
        <v>9417379832.6223202</v>
      </c>
      <c r="O25" s="297">
        <f>+RSALP!O4*(1+N9)</f>
        <v>9671062818.1885777</v>
      </c>
      <c r="P25" s="297">
        <f>+RSALP!P4*(1+O9)</f>
        <v>9925964928.3073463</v>
      </c>
      <c r="Q25" s="297">
        <f>+RSALP!Q4*(1+P9)</f>
        <v>10182086162.978624</v>
      </c>
      <c r="R25" s="297">
        <f>+RSALP!R4*(1+Q9)</f>
        <v>10270461740.444817</v>
      </c>
      <c r="S25" s="297">
        <f>+RSALP!S4*(1+R9)</f>
        <v>10561233052.661285</v>
      </c>
      <c r="T25" s="297">
        <f>+RSALP!T4*(1+S9)</f>
        <v>10854775102.497093</v>
      </c>
      <c r="U25" s="297">
        <f>+RSALP!U4*(1+T9)</f>
        <v>11151087889.952246</v>
      </c>
      <c r="V25" s="297">
        <f>+RSALP!V4*(1+U9)</f>
        <v>11450171415.026737</v>
      </c>
      <c r="W25" s="297"/>
      <c r="X25" s="297"/>
      <c r="Y25" s="297"/>
      <c r="Z25" s="297"/>
      <c r="AA25" s="297"/>
      <c r="AB25" s="297"/>
      <c r="AC25" s="297"/>
      <c r="AD25" s="297"/>
      <c r="AE25" s="297"/>
      <c r="AF25" s="297"/>
      <c r="AG25" s="203">
        <f>+SUM(C25:AF25)</f>
        <v>181126110188.54303</v>
      </c>
      <c r="AH25" s="19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c r="FV25" s="215"/>
      <c r="FW25" s="215"/>
      <c r="FX25" s="215"/>
      <c r="FY25" s="215"/>
      <c r="FZ25" s="206"/>
    </row>
    <row r="26" spans="1:182" ht="14.25" x14ac:dyDescent="0.25">
      <c r="A26" s="207" t="s">
        <v>755</v>
      </c>
      <c r="B26" s="207"/>
      <c r="C26" s="211">
        <f>+C21*DRIVERS!$C$33</f>
        <v>1040620695.5119212</v>
      </c>
      <c r="D26" s="211">
        <f>+D21*DRIVERS!$C$33</f>
        <v>1081413113.7699842</v>
      </c>
      <c r="E26" s="211">
        <f>+E21*DRIVERS!$C$33</f>
        <v>1123804973.8913362</v>
      </c>
      <c r="F26" s="211">
        <f>+F21*DRIVERS!$C$33</f>
        <v>1167859002.6182487</v>
      </c>
      <c r="G26" s="211">
        <f>+G21*DRIVERS!$C$33</f>
        <v>1213640387.2075269</v>
      </c>
      <c r="H26" s="211">
        <f>+H21*DRIVERS!$C$33</f>
        <v>1261216871.9649096</v>
      </c>
      <c r="I26" s="211">
        <f>+I21*DRIVERS!$C$33</f>
        <v>1310658858.5675235</v>
      </c>
      <c r="J26" s="211">
        <f>+J21*DRIVERS!$C$33</f>
        <v>1362039510.3230517</v>
      </c>
      <c r="K26" s="211">
        <f>+K21*DRIVERS!$C$33</f>
        <v>1415434860.5201318</v>
      </c>
      <c r="L26" s="211">
        <f>+L21*DRIVERS!$C$33</f>
        <v>1470923925.0305436</v>
      </c>
      <c r="M26" s="211">
        <f>+M21*DRIVERS!$C$33</f>
        <v>1528588819.3300657</v>
      </c>
      <c r="N26" s="211">
        <f>+N21*DRIVERS!$C$33</f>
        <v>1588514880.1114235</v>
      </c>
      <c r="O26" s="211">
        <f>+O21*DRIVERS!$C$33</f>
        <v>1650790791.6695538</v>
      </c>
      <c r="P26" s="211">
        <f>+P21*DRIVERS!$C$33</f>
        <v>1715508717.2465005</v>
      </c>
      <c r="Q26" s="211">
        <f>+Q21*DRIVERS!$C$33</f>
        <v>1782764435.5305912</v>
      </c>
      <c r="R26" s="211">
        <f>+R21*DRIVERS!$C$33</f>
        <v>1852657482.5121994</v>
      </c>
      <c r="S26" s="211">
        <f>+S21*DRIVERS!$C$33</f>
        <v>1925291298.9063287</v>
      </c>
      <c r="T26" s="211">
        <f>+T21*DRIVERS!$C$33</f>
        <v>2000773383.3605146</v>
      </c>
      <c r="U26" s="211">
        <f>+U21*DRIVERS!$C$33</f>
        <v>2079215451.6751173</v>
      </c>
      <c r="V26" s="211">
        <f>+V21*DRIVERS!$C$33</f>
        <v>2160733602.2719812</v>
      </c>
      <c r="W26" s="211"/>
      <c r="X26" s="211"/>
      <c r="Y26" s="211"/>
      <c r="Z26" s="211"/>
      <c r="AA26" s="211"/>
      <c r="AB26" s="211"/>
      <c r="AC26" s="211"/>
      <c r="AD26" s="211"/>
      <c r="AE26" s="211"/>
      <c r="AF26" s="211"/>
      <c r="AG26" s="208">
        <f>+SUM(C26:AF26)</f>
        <v>30732451062.019455</v>
      </c>
      <c r="AH26" s="195"/>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6"/>
    </row>
    <row r="27" spans="1:182" ht="14.25" x14ac:dyDescent="0.25">
      <c r="A27" s="251" t="s">
        <v>756</v>
      </c>
      <c r="B27" s="251"/>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195"/>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4"/>
      <c r="EX27" s="204"/>
      <c r="EY27" s="213"/>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row>
    <row r="28" spans="1:182" ht="14.25" x14ac:dyDescent="0.25">
      <c r="A28" s="207" t="s">
        <v>757</v>
      </c>
      <c r="B28" s="207"/>
      <c r="C28" s="211">
        <f>+RSALP!C5*(1+B9)</f>
        <v>4523086586.8617277</v>
      </c>
      <c r="D28" s="211">
        <f>+RSALP!D5*(1+C9)</f>
        <v>4684413201.4546366</v>
      </c>
      <c r="E28" s="211">
        <f>+RSALP!E5*(1+D9)</f>
        <v>4850375001.0800514</v>
      </c>
      <c r="F28" s="211">
        <f>+RSALP!F5*(1+E9)</f>
        <v>5022446153.4794846</v>
      </c>
      <c r="G28" s="211">
        <f>+RSALP!G5*(1+F9)</f>
        <v>5196060488.1177483</v>
      </c>
      <c r="H28" s="211">
        <f>+RSALP!H5*(1+G9)</f>
        <v>5363839127.0880938</v>
      </c>
      <c r="I28" s="211">
        <f>+RSALP!I5*(1+H9)</f>
        <v>5517454810.9289865</v>
      </c>
      <c r="J28" s="211">
        <f>+RSALP!J5*(1+I9)</f>
        <v>5671168239.2983217</v>
      </c>
      <c r="K28" s="211">
        <f>+RSALP!K5*(1+J9)</f>
        <v>5824979412.1960974</v>
      </c>
      <c r="L28" s="211">
        <f>+RSALP!L5*(1+K9)</f>
        <v>5978888329.6223164</v>
      </c>
      <c r="M28" s="211">
        <f>+RSALP!M5*(1+L9)</f>
        <v>6132894991.5769749</v>
      </c>
      <c r="N28" s="211">
        <f>+RSALP!N5*(1+M9)</f>
        <v>6286999398.0600767</v>
      </c>
      <c r="O28" s="211">
        <f>+RSALP!O5*(1+N9)</f>
        <v>6441201549.071619</v>
      </c>
      <c r="P28" s="211">
        <f>+RSALP!P5*(1+O9)</f>
        <v>6595501444.6116037</v>
      </c>
      <c r="Q28" s="211">
        <f>+RSALP!Q5*(1+P9)</f>
        <v>6749899084.6800289</v>
      </c>
      <c r="R28" s="211">
        <f>+RSALP!R5*(1+Q9)</f>
        <v>0</v>
      </c>
      <c r="S28" s="211">
        <f>+RSALP!S5*(1+R9)</f>
        <v>0</v>
      </c>
      <c r="T28" s="211">
        <f>+RSALP!T5*(1+S9)</f>
        <v>0</v>
      </c>
      <c r="U28" s="211">
        <f>+RSALP!U5*(1+T9)</f>
        <v>0</v>
      </c>
      <c r="V28" s="211">
        <f>+RSALP!V5*(1+U9)</f>
        <v>0</v>
      </c>
      <c r="W28" s="211"/>
      <c r="X28" s="211"/>
      <c r="Y28" s="211"/>
      <c r="Z28" s="211"/>
      <c r="AA28" s="211"/>
      <c r="AB28" s="211"/>
      <c r="AC28" s="211"/>
      <c r="AD28" s="211"/>
      <c r="AE28" s="211"/>
      <c r="AF28" s="211"/>
      <c r="AG28" s="208">
        <f>+SUM(C28:AF28)</f>
        <v>84839207818.127762</v>
      </c>
      <c r="AH28" s="195"/>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6"/>
    </row>
    <row r="29" spans="1:182" s="219" customFormat="1" ht="14.25" x14ac:dyDescent="0.25">
      <c r="A29" s="254" t="s">
        <v>783</v>
      </c>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03">
        <f>+SUM(C29:AF29)</f>
        <v>0</v>
      </c>
      <c r="AH29" s="195"/>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217"/>
      <c r="DV29" s="217"/>
      <c r="DW29" s="217"/>
      <c r="DX29" s="217"/>
      <c r="DY29" s="217"/>
      <c r="DZ29" s="217"/>
      <c r="EA29" s="217"/>
      <c r="EB29" s="217"/>
      <c r="EC29" s="217"/>
      <c r="ED29" s="217"/>
      <c r="EE29" s="217"/>
      <c r="EF29" s="217"/>
      <c r="EG29" s="217"/>
      <c r="EH29" s="217"/>
      <c r="EI29" s="217"/>
      <c r="EJ29" s="217"/>
      <c r="EK29" s="217"/>
      <c r="EL29" s="217"/>
      <c r="EM29" s="217"/>
      <c r="EN29" s="217"/>
      <c r="EO29" s="217"/>
      <c r="EP29" s="217"/>
      <c r="EQ29" s="217"/>
      <c r="ER29" s="217"/>
      <c r="ES29" s="217"/>
      <c r="ET29" s="217"/>
      <c r="EU29" s="217"/>
      <c r="EV29" s="217"/>
      <c r="EW29" s="220"/>
      <c r="EX29" s="220"/>
      <c r="EY29" s="221"/>
      <c r="EZ29" s="217"/>
      <c r="FA29" s="217"/>
      <c r="FB29" s="217"/>
      <c r="FC29" s="217"/>
      <c r="FD29" s="217"/>
      <c r="FE29" s="217"/>
      <c r="FF29" s="217"/>
      <c r="FG29" s="217"/>
      <c r="FH29" s="217"/>
      <c r="FI29" s="217"/>
      <c r="FJ29" s="217"/>
      <c r="FK29" s="217"/>
      <c r="FL29" s="217"/>
      <c r="FM29" s="217"/>
      <c r="FN29" s="217"/>
      <c r="FO29" s="217"/>
      <c r="FP29" s="217"/>
      <c r="FQ29" s="217"/>
      <c r="FR29" s="217"/>
      <c r="FS29" s="217"/>
      <c r="FT29" s="217"/>
      <c r="FU29" s="217"/>
      <c r="FV29" s="217"/>
      <c r="FW29" s="217"/>
      <c r="FX29" s="217"/>
      <c r="FY29" s="217"/>
      <c r="FZ29" s="218"/>
    </row>
    <row r="30" spans="1:182" s="219" customFormat="1" ht="28.5" x14ac:dyDescent="0.25">
      <c r="A30" s="207" t="s">
        <v>784</v>
      </c>
      <c r="B30" s="207"/>
      <c r="C30" s="211">
        <f>+RSALP!C6*(1+B9)</f>
        <v>4450243983.6098232</v>
      </c>
      <c r="D30" s="211">
        <f>+RSALP!D6*(1+C9)</f>
        <v>4763213334.4921141</v>
      </c>
      <c r="E30" s="211">
        <f>+RSALP!E6*(1+D9)</f>
        <v>5139462754.5766125</v>
      </c>
      <c r="F30" s="211">
        <f>+RSALP!F6*(1+E9)</f>
        <v>5599117748.2486076</v>
      </c>
      <c r="G30" s="211">
        <f>+RSALP!G6*(1+F9)</f>
        <v>6079840440.0124731</v>
      </c>
      <c r="H30" s="211">
        <f>+RSALP!H6*(1+G9)</f>
        <v>6480893555.8869276</v>
      </c>
      <c r="I30" s="211">
        <f>+RSALP!I6*(1+H9)</f>
        <v>6688592409.8680487</v>
      </c>
      <c r="J30" s="211">
        <f>+RSALP!J6*(1+I9)</f>
        <v>6897625683.1831427</v>
      </c>
      <c r="K30" s="211">
        <f>+RSALP!K6*(1+J9)</f>
        <v>7107993375.8322096</v>
      </c>
      <c r="L30" s="211">
        <f>+RSALP!L6*(1+K9)</f>
        <v>7319695487.8152504</v>
      </c>
      <c r="M30" s="211">
        <f>+RSALP!M6*(1+L9)</f>
        <v>7532732019.1322641</v>
      </c>
      <c r="N30" s="211">
        <f>+RSALP!N6*(1+M9)</f>
        <v>7747102969.7832518</v>
      </c>
      <c r="O30" s="211">
        <f>+RSALP!O6*(1+N9)</f>
        <v>7962808339.7682114</v>
      </c>
      <c r="P30" s="211">
        <f>+RSALP!P6*(1+O9)</f>
        <v>8179848129.087142</v>
      </c>
      <c r="Q30" s="211">
        <f>+RSALP!Q6*(1+P9)</f>
        <v>8398222337.7400494</v>
      </c>
      <c r="R30" s="211">
        <f>+RSALP!R6*(1+Q9)</f>
        <v>8930604748.5994282</v>
      </c>
      <c r="S30" s="211">
        <f>+RSALP!S6*(1+R9)</f>
        <v>9197884712.9201488</v>
      </c>
      <c r="T30" s="211">
        <f>+RSALP!T6*(1+S9)</f>
        <v>9468197448.4544411</v>
      </c>
      <c r="U30" s="211">
        <f>+RSALP!U6*(1+T9)</f>
        <v>9741542955.2023106</v>
      </c>
      <c r="V30" s="211">
        <f>+RSALP!V6*(1+U9)</f>
        <v>10017921233.163755</v>
      </c>
      <c r="W30" s="211"/>
      <c r="X30" s="211"/>
      <c r="Y30" s="211"/>
      <c r="Z30" s="211"/>
      <c r="AA30" s="211"/>
      <c r="AB30" s="211"/>
      <c r="AC30" s="211"/>
      <c r="AD30" s="211"/>
      <c r="AE30" s="211"/>
      <c r="AF30" s="211"/>
      <c r="AG30" s="208">
        <f>+SUM(C30:AF30)</f>
        <v>147703543667.37619</v>
      </c>
      <c r="AH30" s="216"/>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c r="DN30" s="217"/>
      <c r="DO30" s="217"/>
      <c r="DP30" s="217"/>
      <c r="DQ30" s="217"/>
      <c r="DR30" s="217"/>
      <c r="DS30" s="217"/>
      <c r="DT30" s="217"/>
      <c r="DU30" s="217"/>
      <c r="DV30" s="217"/>
      <c r="DW30" s="217"/>
      <c r="DX30" s="217"/>
      <c r="DY30" s="217"/>
      <c r="DZ30" s="217"/>
      <c r="EA30" s="217"/>
      <c r="EB30" s="217"/>
      <c r="EC30" s="217"/>
      <c r="ED30" s="217"/>
      <c r="EE30" s="217"/>
      <c r="EF30" s="217"/>
      <c r="EG30" s="217"/>
      <c r="EH30" s="217"/>
      <c r="EI30" s="217"/>
      <c r="EJ30" s="217"/>
      <c r="EK30" s="217"/>
      <c r="EL30" s="217"/>
      <c r="EM30" s="217"/>
      <c r="EN30" s="217"/>
      <c r="EO30" s="217"/>
      <c r="EP30" s="217"/>
      <c r="EQ30" s="217"/>
      <c r="ER30" s="217"/>
      <c r="ES30" s="217"/>
      <c r="ET30" s="217"/>
      <c r="EU30" s="217"/>
      <c r="EV30" s="217"/>
      <c r="EW30" s="217"/>
      <c r="EX30" s="217"/>
      <c r="EY30" s="217"/>
      <c r="EZ30" s="217"/>
      <c r="FA30" s="217"/>
      <c r="FB30" s="217"/>
      <c r="FC30" s="217"/>
      <c r="FD30" s="217"/>
      <c r="FE30" s="217"/>
      <c r="FF30" s="217"/>
      <c r="FG30" s="217"/>
      <c r="FH30" s="217"/>
      <c r="FI30" s="217"/>
      <c r="FJ30" s="217"/>
      <c r="FK30" s="217"/>
      <c r="FL30" s="217"/>
      <c r="FM30" s="217"/>
      <c r="FN30" s="217"/>
      <c r="FO30" s="217"/>
      <c r="FP30" s="217"/>
      <c r="FQ30" s="217"/>
      <c r="FR30" s="217"/>
      <c r="FS30" s="217"/>
      <c r="FT30" s="217"/>
      <c r="FU30" s="217"/>
      <c r="FV30" s="217"/>
      <c r="FW30" s="217"/>
      <c r="FX30" s="217"/>
      <c r="FY30" s="217"/>
      <c r="FZ30" s="218"/>
    </row>
    <row r="31" spans="1:182" ht="13.5" x14ac:dyDescent="0.25">
      <c r="A31" s="251" t="s">
        <v>925</v>
      </c>
      <c r="B31" s="251"/>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row>
    <row r="32" spans="1:182" ht="14.25" x14ac:dyDescent="0.25">
      <c r="A32" s="207" t="s">
        <v>924</v>
      </c>
      <c r="B32" s="198"/>
      <c r="C32" s="299">
        <f>('Inversión No. 2.1 IAP'!H344+'Inversión No. 2.2 IAP'!H344+'Inversión 2.3 IAP'!H344+'Inversión 2.4 IAP'!H344)*(1+B9)</f>
        <v>0</v>
      </c>
      <c r="D32" s="299">
        <f>('Inversión No. 2.1 IAP'!I344+'Inversión No. 2.2 IAP'!I344+'Inversión 2.3 IAP'!I344+'Inversión 2.4 IAP'!I344)*(1+C9)</f>
        <v>2968847333.5234351</v>
      </c>
      <c r="E32" s="299">
        <f>('Inversión No. 2.1 IAP'!J344+'Inversión No. 2.2 IAP'!J344+'Inversión 2.3 IAP'!J344+'Inversión 2.4 IAP'!J344)*(1+D9)</f>
        <v>3689717571.6957159</v>
      </c>
      <c r="F32" s="299">
        <f>('Inversión No. 2.1 IAP'!K344+'Inversión No. 2.2 IAP'!K344+'Inversión 2.3 IAP'!K344+'Inversión 2.4 IAP'!K344)*(1+E9)</f>
        <v>4108272064.515183</v>
      </c>
      <c r="G32" s="299">
        <f>('Inversión No. 2.1 IAP'!L344+'Inversión No. 2.2 IAP'!L344+'Inversión 2.3 IAP'!L344+'Inversión 2.4 IAP'!L344)*(1+F9)</f>
        <v>4113474880.4092383</v>
      </c>
      <c r="H32" s="299">
        <f>('Inversión No. 2.1 IAP'!M344+'Inversión No. 2.2 IAP'!M344+'Inversión 2.3 IAP'!M344+'Inversión 2.4 IAP'!M344)*(1+G9)</f>
        <v>2943337690.1465712</v>
      </c>
      <c r="I32" s="299">
        <f>('Inversión No. 2.1 IAP'!N344+'Inversión No. 2.2 IAP'!N344+'Inversión 2.3 IAP'!N344+'Inversión 2.4 IAP'!N344)*(1+H9)</f>
        <v>0</v>
      </c>
      <c r="J32" s="299">
        <f>('Inversión No. 2.1 IAP'!O344+'Inversión No. 2.2 IAP'!O344+'Inversión 2.3 IAP'!O344+'Inversión 2.4 IAP'!O344)*(1+I9)</f>
        <v>0</v>
      </c>
      <c r="K32" s="299">
        <f>('Inversión No. 2.1 IAP'!P344+'Inversión No. 2.2 IAP'!P344+'Inversión 2.3 IAP'!P344+'Inversión 2.4 IAP'!P344)*(1+J9)</f>
        <v>0</v>
      </c>
      <c r="L32" s="299">
        <f>('Inversión No. 2.1 IAP'!Q344+'Inversión No. 2.2 IAP'!Q344+'Inversión 2.3 IAP'!Q344+'Inversión 2.4 IAP'!Q344)*(1+K9)</f>
        <v>0</v>
      </c>
      <c r="M32" s="299">
        <f>('Inversión No. 2.1 IAP'!R344+'Inversión No. 2.2 IAP'!R344+'Inversión 2.3 IAP'!R344+'Inversión 2.4 IAP'!R344)*(1+L9)</f>
        <v>0</v>
      </c>
      <c r="N32" s="299">
        <f>('Inversión No. 2.1 IAP'!S344+'Inversión No. 2.2 IAP'!S344+'Inversión 2.3 IAP'!S344+'Inversión 2.4 IAP'!S344)*(1+M9)</f>
        <v>0</v>
      </c>
      <c r="O32" s="299">
        <f>('Inversión No. 2.1 IAP'!T344+'Inversión No. 2.2 IAP'!T344+'Inversión 2.3 IAP'!T344+'Inversión 2.4 IAP'!T344)*(1+N9)</f>
        <v>0</v>
      </c>
      <c r="P32" s="299">
        <f>('Inversión No. 2.1 IAP'!U344+'Inversión No. 2.2 IAP'!U344+'Inversión 2.3 IAP'!U344+'Inversión 2.4 IAP'!U344)*(1+O9)</f>
        <v>0</v>
      </c>
      <c r="Q32" s="299">
        <f>('Inversión No. 2.1 IAP'!V344+'Inversión No. 2.2 IAP'!V344+'Inversión 2.3 IAP'!V344+'Inversión 2.4 IAP'!V344)*(1+P9)</f>
        <v>0</v>
      </c>
      <c r="R32" s="299">
        <f>('Inversión No. 2.1 IAP'!W344+'Inversión No. 2.2 IAP'!W344+'Inversión 2.3 IAP'!W344+'Inversión 2.4 IAP'!W344)*(1+Q9)</f>
        <v>53195873629.466125</v>
      </c>
      <c r="S32" s="299">
        <f>('Inversión No. 2.1 IAP'!X344+'Inversión No. 2.2 IAP'!X344+'Inversión 2.3 IAP'!X344+'Inversión 2.4 IAP'!X344)*(1+R9)</f>
        <v>4390458839.8866978</v>
      </c>
      <c r="T32" s="299">
        <f>('Inversión No. 2.1 IAP'!Y344+'Inversión No. 2.2 IAP'!Y344+'Inversión 2.3 IAP'!Y344+'Inversión 2.4 IAP'!Y344)*(1+S9)</f>
        <v>5401856316.068717</v>
      </c>
      <c r="U32" s="299">
        <f>('Inversión No. 2.1 IAP'!Z344+'Inversión No. 2.2 IAP'!Z344+'Inversión 2.3 IAP'!Z344+'Inversión 2.4 IAP'!Z344)*(1+T9)</f>
        <v>5957428313.1947994</v>
      </c>
      <c r="V32" s="299">
        <f>('Inversión No. 2.1 IAP'!AA344+'Inversión No. 2.2 IAP'!AA344+'Inversión 2.3 IAP'!AA344+'Inversión 2.4 IAP'!AA344)*(1+U9)</f>
        <v>5911033531.694438</v>
      </c>
      <c r="W32" s="299"/>
      <c r="X32" s="299"/>
      <c r="Y32" s="299"/>
      <c r="Z32" s="299"/>
      <c r="AA32" s="299"/>
      <c r="AB32" s="299"/>
      <c r="AC32" s="299"/>
      <c r="AD32" s="299"/>
      <c r="AE32" s="299"/>
      <c r="AF32" s="299"/>
      <c r="AG32" s="208">
        <f>+SUM(C32:AF32)</f>
        <v>92680300170.600922</v>
      </c>
    </row>
    <row r="33" spans="1:182" ht="14.25" x14ac:dyDescent="0.25">
      <c r="A33" s="207" t="s">
        <v>926</v>
      </c>
      <c r="B33" s="198"/>
      <c r="C33" s="299">
        <f>+('Exp Veg 1-IAP'!H344+'Exp Veg 2-IAP'!H344)*(1+B9)</f>
        <v>0</v>
      </c>
      <c r="D33" s="299">
        <f>+('Exp Veg 1-IAP'!I344+'Exp Veg 2-IAP'!I344)*(1+C9)</f>
        <v>0</v>
      </c>
      <c r="E33" s="299">
        <f>+('Exp Veg 1-IAP'!J344+'Exp Veg 2-IAP'!J344)*(1+D9)</f>
        <v>140926585.96159202</v>
      </c>
      <c r="F33" s="299">
        <f>+('Exp Veg 1-IAP'!K344+'Exp Veg 2-IAP'!K344)*(1+E9)</f>
        <v>145286194.58110604</v>
      </c>
      <c r="G33" s="299">
        <f>+('Exp Veg 1-IAP'!L344+'Exp Veg 2-IAP'!L344)*(1+F9)</f>
        <v>149645803.20062003</v>
      </c>
      <c r="H33" s="299">
        <f>+('Exp Veg 1-IAP'!M344+'Exp Veg 2-IAP'!M344)*(1+G9)</f>
        <v>154005411.82013401</v>
      </c>
      <c r="I33" s="299">
        <f>+('Exp Veg 1-IAP'!N344+'Exp Veg 2-IAP'!N344)*(1+H9)</f>
        <v>302959169.53671795</v>
      </c>
      <c r="J33" s="299">
        <f>+('Exp Veg 1-IAP'!O344+'Exp Veg 2-IAP'!O344)*(1+I9)</f>
        <v>311299290.37404907</v>
      </c>
      <c r="K33" s="299">
        <f>+('Exp Veg 1-IAP'!P344+'Exp Veg 2-IAP'!P344)*(1+J9)</f>
        <v>319639411.21138024</v>
      </c>
      <c r="L33" s="299">
        <f>+('Exp Veg 1-IAP'!Q344+'Exp Veg 2-IAP'!Q344)*(1+K9)</f>
        <v>327979532.04871136</v>
      </c>
      <c r="M33" s="299">
        <f>+('Exp Veg 1-IAP'!R344+'Exp Veg 2-IAP'!R344)*(1+L9)</f>
        <v>336319652.88604254</v>
      </c>
      <c r="N33" s="299">
        <f>+('Exp Veg 1-IAP'!S344+'Exp Veg 2-IAP'!S344)*(1+M9)</f>
        <v>344659773.72337365</v>
      </c>
      <c r="O33" s="299">
        <f>+('Exp Veg 1-IAP'!T344+'Exp Veg 2-IAP'!T344)*(1+N9)</f>
        <v>352999894.56070483</v>
      </c>
      <c r="P33" s="299">
        <f>+('Exp Veg 1-IAP'!U344+'Exp Veg 2-IAP'!U344)*(1+O9)</f>
        <v>361340015.39803594</v>
      </c>
      <c r="Q33" s="299">
        <f>+('Exp Veg 1-IAP'!V344+'Exp Veg 2-IAP'!V344)*(1+P9)</f>
        <v>369680136.23536712</v>
      </c>
      <c r="R33" s="299">
        <f>+('Exp Veg 1-IAP'!W344+'Exp Veg 2-IAP'!W344)*(1+Q9)</f>
        <v>378020257.07269824</v>
      </c>
      <c r="S33" s="299">
        <f>+('Exp Veg 1-IAP'!X344+'Exp Veg 2-IAP'!X344)*(1+R9)</f>
        <v>878091767.97733951</v>
      </c>
      <c r="T33" s="299">
        <f>+('Exp Veg 1-IAP'!Y344+'Exp Veg 2-IAP'!Y344)*(1+S9)</f>
        <v>1103367303.3164852</v>
      </c>
      <c r="U33" s="299">
        <f>+('Exp Veg 1-IAP'!Z344+'Exp Veg 2-IAP'!Z344)*(1+T9)</f>
        <v>1126681732.0208426</v>
      </c>
      <c r="V33" s="299">
        <f>+('Exp Veg 1-IAP'!AA344+'Exp Veg 2-IAP'!AA344)*(1+U9)</f>
        <v>1149996160.7252002</v>
      </c>
      <c r="W33" s="299"/>
      <c r="X33" s="299"/>
      <c r="Y33" s="299"/>
      <c r="Z33" s="299"/>
      <c r="AA33" s="299"/>
      <c r="AB33" s="299"/>
      <c r="AC33" s="299"/>
      <c r="AD33" s="299"/>
      <c r="AE33" s="299"/>
      <c r="AF33" s="299"/>
      <c r="AG33" s="208">
        <f>+SUM(C33:AF33)</f>
        <v>8252898092.6504002</v>
      </c>
    </row>
    <row r="34" spans="1:182" ht="14.25" x14ac:dyDescent="0.25">
      <c r="A34" s="254" t="s">
        <v>921</v>
      </c>
      <c r="B34" s="254"/>
      <c r="C34" s="255">
        <f>C30*DRIVERS!$C$34</f>
        <v>44502439.836098231</v>
      </c>
      <c r="D34" s="255">
        <f>D30*DRIVERS!$C$34</f>
        <v>47632133.344921142</v>
      </c>
      <c r="E34" s="255">
        <f>E30*DRIVERS!$C$34</f>
        <v>51394627.545766123</v>
      </c>
      <c r="F34" s="255">
        <f>F30*DRIVERS!$C$34</f>
        <v>55991177.482486077</v>
      </c>
      <c r="G34" s="255">
        <f>G30*DRIVERS!$C$34</f>
        <v>60798404.400124729</v>
      </c>
      <c r="H34" s="255">
        <f>H30*DRIVERS!$C$34</f>
        <v>64808935.55886928</v>
      </c>
      <c r="I34" s="255">
        <f>I30*DRIVERS!$C$34</f>
        <v>66885924.098680489</v>
      </c>
      <c r="J34" s="255">
        <f>J30*DRIVERS!$C$34</f>
        <v>68976256.831831425</v>
      </c>
      <c r="K34" s="255">
        <f>K30*DRIVERS!$C$34</f>
        <v>71079933.75832209</v>
      </c>
      <c r="L34" s="255">
        <f>L30*DRIVERS!$C$34</f>
        <v>73196954.878152505</v>
      </c>
      <c r="M34" s="255">
        <f>M30*DRIVERS!$C$34</f>
        <v>75327320.19132264</v>
      </c>
      <c r="N34" s="255">
        <f>N30*DRIVERS!$C$34</f>
        <v>77471029.697832525</v>
      </c>
      <c r="O34" s="255">
        <f>O30*DRIVERS!$C$34</f>
        <v>79628083.397682115</v>
      </c>
      <c r="P34" s="255">
        <f>P30*DRIVERS!$C$34</f>
        <v>81798481.290871426</v>
      </c>
      <c r="Q34" s="255">
        <f>Q30*DRIVERS!$C$34</f>
        <v>83982223.377400503</v>
      </c>
      <c r="R34" s="255">
        <f>R30*DRIVERS!$C$34</f>
        <v>89306047.485994279</v>
      </c>
      <c r="S34" s="255">
        <f>S30*DRIVERS!$C$34</f>
        <v>91978847.129201487</v>
      </c>
      <c r="T34" s="255">
        <f>T30*DRIVERS!$C$34</f>
        <v>94681974.484544411</v>
      </c>
      <c r="U34" s="255">
        <f>U30*DRIVERS!$C$34</f>
        <v>97415429.552023113</v>
      </c>
      <c r="V34" s="255">
        <f>V30*DRIVERS!$C$34</f>
        <v>100179212.33163756</v>
      </c>
      <c r="W34" s="255"/>
      <c r="X34" s="255"/>
      <c r="Y34" s="255"/>
      <c r="Z34" s="255"/>
      <c r="AA34" s="255"/>
      <c r="AB34" s="255"/>
      <c r="AC34" s="255"/>
      <c r="AD34" s="255"/>
      <c r="AE34" s="255"/>
      <c r="AF34" s="255"/>
      <c r="AG34" s="203">
        <f>+SUM(C34:AF34)</f>
        <v>1477035436.6737623</v>
      </c>
      <c r="AH34" s="195"/>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6"/>
    </row>
    <row r="35" spans="1:182" ht="14.25" x14ac:dyDescent="0.25">
      <c r="A35" s="207" t="s">
        <v>922</v>
      </c>
      <c r="B35" s="207"/>
      <c r="C35" s="211"/>
      <c r="D35" s="211"/>
      <c r="E35" s="211"/>
      <c r="F35" s="211"/>
      <c r="G35" s="211"/>
      <c r="H35" s="211"/>
      <c r="I35" s="211">
        <f>+I21*DRIVERS!$C$37</f>
        <v>524263543.42700934</v>
      </c>
      <c r="J35" s="211">
        <f>+J21*DRIVERS!$C$37</f>
        <v>544815804.12922072</v>
      </c>
      <c r="K35" s="211">
        <f>+K21*DRIVERS!$C$37</f>
        <v>566173944.20805264</v>
      </c>
      <c r="L35" s="211">
        <f>+L21*DRIVERS!$C$37</f>
        <v>588369570.0122174</v>
      </c>
      <c r="M35" s="211">
        <f>+M21*DRIVERS!$C$37</f>
        <v>611435527.73202634</v>
      </c>
      <c r="N35" s="211">
        <f>+N21*DRIVERS!$C$37</f>
        <v>635405952.04456937</v>
      </c>
      <c r="O35" s="211">
        <f>+O21*DRIVERS!$C$37</f>
        <v>660316316.66782153</v>
      </c>
      <c r="P35" s="211">
        <f>+P21*DRIVERS!$C$37</f>
        <v>686203486.89860022</v>
      </c>
      <c r="Q35" s="211">
        <f>+Q21*DRIVERS!$C$37</f>
        <v>713105774.21223652</v>
      </c>
      <c r="R35" s="211">
        <f>+R21*DRIVERS!$C$37</f>
        <v>741062993.00487983</v>
      </c>
      <c r="S35" s="211">
        <f>+S21*DRIVERS!$C$38</f>
        <v>4620699117.3751888</v>
      </c>
      <c r="T35" s="211">
        <f>+T21*DRIVERS!$C$38</f>
        <v>4801856120.0652342</v>
      </c>
      <c r="U35" s="211">
        <f>+U21*DRIVERS!$C$38</f>
        <v>4990117084.0202808</v>
      </c>
      <c r="V35" s="211">
        <f>+V21*DRIVERS!$C$38</f>
        <v>5185760645.452754</v>
      </c>
      <c r="W35" s="211"/>
      <c r="X35" s="211"/>
      <c r="Y35" s="211"/>
      <c r="Z35" s="211"/>
      <c r="AA35" s="211"/>
      <c r="AB35" s="211"/>
      <c r="AC35" s="211"/>
      <c r="AD35" s="211"/>
      <c r="AE35" s="211"/>
      <c r="AF35" s="211"/>
      <c r="AG35" s="208">
        <f>+SUM(C35:AF35)</f>
        <v>25869585879.250095</v>
      </c>
      <c r="AH35" s="195"/>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6"/>
    </row>
    <row r="36" spans="1:182" ht="14.25" x14ac:dyDescent="0.25">
      <c r="A36" s="254" t="s">
        <v>923</v>
      </c>
      <c r="B36" s="254"/>
      <c r="C36" s="258">
        <f>+C21*DRIVERS!$C$35</f>
        <v>624372417.30715263</v>
      </c>
      <c r="D36" s="258">
        <f>+D21*DRIVERS!$C$35</f>
        <v>648847868.26199055</v>
      </c>
      <c r="E36" s="258">
        <f>+E21*DRIVERS!$C$35</f>
        <v>674282984.33480155</v>
      </c>
      <c r="F36" s="258">
        <f>+F21*DRIVERS!$C$35</f>
        <v>700715401.5709492</v>
      </c>
      <c r="G36" s="258">
        <f>+G21*DRIVERS!$C$35</f>
        <v>728184232.32451606</v>
      </c>
      <c r="H36" s="258">
        <f>+H21*DRIVERS!$C$35</f>
        <v>756730123.17894566</v>
      </c>
      <c r="I36" s="258">
        <f>+I21*DRIVERS!$C$35</f>
        <v>786395315.14051402</v>
      </c>
      <c r="J36" s="258">
        <f>+J21*DRIVERS!$C$35</f>
        <v>817223706.19383097</v>
      </c>
      <c r="K36" s="258">
        <f>+K21*DRIVERS!$C$35</f>
        <v>849260916.31207895</v>
      </c>
      <c r="L36" s="258">
        <f>+L21*DRIVERS!$C$35</f>
        <v>882554355.01832604</v>
      </c>
      <c r="M36" s="258">
        <f>+M21*DRIVERS!$C$35</f>
        <v>917153291.59803939</v>
      </c>
      <c r="N36" s="258">
        <f>+N21*DRIVERS!$C$35</f>
        <v>953108928.066854</v>
      </c>
      <c r="O36" s="258">
        <f>+O21*DRIVERS!$C$35</f>
        <v>990474475.00173223</v>
      </c>
      <c r="P36" s="258">
        <f>+P21*DRIVERS!$C$35</f>
        <v>1029305230.3479002</v>
      </c>
      <c r="Q36" s="258">
        <f>+Q21*DRIVERS!$C$35</f>
        <v>1069658661.3183547</v>
      </c>
      <c r="R36" s="258">
        <f>+R21*DRIVERS!$C$35</f>
        <v>1111594489.5073197</v>
      </c>
      <c r="S36" s="258">
        <f>+S21*DRIVERS!$C$36</f>
        <v>1694256343.037569</v>
      </c>
      <c r="T36" s="258">
        <f>+T21*DRIVERS!$C$36</f>
        <v>1760680577.3572526</v>
      </c>
      <c r="U36" s="258">
        <f>+U21*DRIVERS!$C$36</f>
        <v>1829709597.474103</v>
      </c>
      <c r="V36" s="258">
        <f>+V21*DRIVERS!$C$36</f>
        <v>1901445569.9993432</v>
      </c>
      <c r="W36" s="258"/>
      <c r="X36" s="258"/>
      <c r="Y36" s="258"/>
      <c r="Z36" s="258"/>
      <c r="AA36" s="258"/>
      <c r="AB36" s="258"/>
      <c r="AC36" s="258"/>
      <c r="AD36" s="258"/>
      <c r="AE36" s="258"/>
      <c r="AF36" s="258"/>
      <c r="AG36" s="203">
        <f>+SUM(C36:AF36)</f>
        <v>20725954483.351574</v>
      </c>
      <c r="AH36" s="195"/>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06"/>
    </row>
    <row r="37" spans="1:182" ht="14.25" x14ac:dyDescent="0.25">
      <c r="A37" s="207"/>
      <c r="B37" s="207"/>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08"/>
      <c r="AH37" s="195"/>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06"/>
    </row>
    <row r="38" spans="1:182" ht="13.5" x14ac:dyDescent="0.25">
      <c r="A38" s="251" t="s">
        <v>758</v>
      </c>
      <c r="B38" s="251"/>
      <c r="C38" s="259">
        <f>SUM(C25:C37)</f>
        <v>19474529754.432144</v>
      </c>
      <c r="D38" s="259">
        <f>SUM(D25:D37)</f>
        <v>21534142498.704815</v>
      </c>
      <c r="E38" s="259">
        <f t="shared" ref="E38:V38" si="5">SUM(E25:E37)</f>
        <v>22198806477.217915</v>
      </c>
      <c r="F38" s="259">
        <f t="shared" si="5"/>
        <v>23255309279.607029</v>
      </c>
      <c r="G38" s="259">
        <f t="shared" si="5"/>
        <v>24822381947.346951</v>
      </c>
      <c r="H38" s="259">
        <f t="shared" si="5"/>
        <v>24945715250.471951</v>
      </c>
      <c r="I38" s="259">
        <f t="shared" si="5"/>
        <v>23364461804.646172</v>
      </c>
      <c r="J38" s="259">
        <f t="shared" si="5"/>
        <v>24087987626.215847</v>
      </c>
      <c r="K38" s="259">
        <f t="shared" si="5"/>
        <v>24818207477.27689</v>
      </c>
      <c r="L38" s="259">
        <f t="shared" si="5"/>
        <v>25555279389.572853</v>
      </c>
      <c r="M38" s="259">
        <f t="shared" si="5"/>
        <v>26299367594.055309</v>
      </c>
      <c r="N38" s="259">
        <f t="shared" si="5"/>
        <v>27050642764.109703</v>
      </c>
      <c r="O38" s="259">
        <f t="shared" si="5"/>
        <v>27809282268.325897</v>
      </c>
      <c r="P38" s="259">
        <f t="shared" si="5"/>
        <v>28575470433.188004</v>
      </c>
      <c r="Q38" s="259">
        <f t="shared" si="5"/>
        <v>29349398816.072659</v>
      </c>
      <c r="R38" s="259">
        <f t="shared" si="5"/>
        <v>76569581388.09346</v>
      </c>
      <c r="S38" s="259">
        <f t="shared" si="5"/>
        <v>33359893979.893753</v>
      </c>
      <c r="T38" s="259">
        <f t="shared" si="5"/>
        <v>35486188225.604286</v>
      </c>
      <c r="U38" s="259">
        <f t="shared" si="5"/>
        <v>36973198453.091728</v>
      </c>
      <c r="V38" s="259">
        <f t="shared" si="5"/>
        <v>37877241370.665848</v>
      </c>
      <c r="W38" s="259"/>
      <c r="X38" s="259"/>
      <c r="Y38" s="259"/>
      <c r="Z38" s="259"/>
      <c r="AA38" s="259"/>
      <c r="AB38" s="259"/>
      <c r="AC38" s="259"/>
      <c r="AD38" s="259"/>
      <c r="AE38" s="259"/>
      <c r="AF38" s="259"/>
      <c r="AG38" s="296">
        <f>+SUM(C38:AF38)</f>
        <v>593407086798.59314</v>
      </c>
      <c r="AH38" s="195"/>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06"/>
    </row>
    <row r="39" spans="1:182" ht="14.25" x14ac:dyDescent="0.25">
      <c r="A39" s="207"/>
      <c r="B39" s="207"/>
      <c r="C39" s="211"/>
      <c r="D39" s="211"/>
      <c r="E39" s="212"/>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08"/>
      <c r="AH39" s="195"/>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row>
    <row r="40" spans="1:182" ht="14.25" x14ac:dyDescent="0.25">
      <c r="A40" s="251" t="s">
        <v>759</v>
      </c>
      <c r="B40" s="251"/>
      <c r="C40" s="255"/>
      <c r="D40" s="255"/>
      <c r="E40" s="256"/>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03"/>
      <c r="AH40" s="195"/>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row>
    <row r="41" spans="1:182" ht="14.25" x14ac:dyDescent="0.25">
      <c r="A41" s="225" t="s">
        <v>760</v>
      </c>
      <c r="B41" s="225"/>
      <c r="C41" s="211">
        <f>ROUND((((C38-C25)*4)/1000),0)</f>
        <v>42731304</v>
      </c>
      <c r="D41" s="211">
        <f t="shared" ref="D41:V41" si="6">ROUND((((D38-D25)*4)/1000),0)</f>
        <v>56777468</v>
      </c>
      <c r="E41" s="211">
        <f t="shared" si="6"/>
        <v>62679858</v>
      </c>
      <c r="F41" s="211">
        <f t="shared" si="6"/>
        <v>67198751</v>
      </c>
      <c r="G41" s="211">
        <f t="shared" si="6"/>
        <v>70166579</v>
      </c>
      <c r="H41" s="211">
        <f t="shared" si="6"/>
        <v>68099327</v>
      </c>
      <c r="I41" s="211">
        <f t="shared" si="6"/>
        <v>60788840</v>
      </c>
      <c r="J41" s="211">
        <f t="shared" si="6"/>
        <v>62692594</v>
      </c>
      <c r="K41" s="211">
        <f t="shared" si="6"/>
        <v>64618247</v>
      </c>
      <c r="L41" s="211">
        <f t="shared" si="6"/>
        <v>66566433</v>
      </c>
      <c r="M41" s="211">
        <f t="shared" si="6"/>
        <v>68537806</v>
      </c>
      <c r="N41" s="211">
        <f t="shared" si="6"/>
        <v>70533052</v>
      </c>
      <c r="O41" s="211">
        <f t="shared" si="6"/>
        <v>72552878</v>
      </c>
      <c r="P41" s="211">
        <f t="shared" si="6"/>
        <v>74598022</v>
      </c>
      <c r="Q41" s="211">
        <f t="shared" si="6"/>
        <v>76669251</v>
      </c>
      <c r="R41" s="211">
        <f>ROUND((((R38-R25)*4)/1000),0)</f>
        <v>265196479</v>
      </c>
      <c r="S41" s="211">
        <f t="shared" si="6"/>
        <v>91194644</v>
      </c>
      <c r="T41" s="211">
        <f t="shared" si="6"/>
        <v>98525652</v>
      </c>
      <c r="U41" s="211">
        <f t="shared" si="6"/>
        <v>103288442</v>
      </c>
      <c r="V41" s="211">
        <f t="shared" si="6"/>
        <v>105708280</v>
      </c>
      <c r="W41" s="211"/>
      <c r="X41" s="211"/>
      <c r="Y41" s="211"/>
      <c r="Z41" s="211"/>
      <c r="AA41" s="211"/>
      <c r="AB41" s="211"/>
      <c r="AC41" s="211"/>
      <c r="AD41" s="211"/>
      <c r="AE41" s="211"/>
      <c r="AF41" s="211"/>
      <c r="AG41" s="208">
        <f>+SUM(C41:AF41)</f>
        <v>1649123907</v>
      </c>
      <c r="AH41" s="195"/>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row>
    <row r="42" spans="1:182" ht="14.25" x14ac:dyDescent="0.25">
      <c r="A42" s="251" t="s">
        <v>762</v>
      </c>
      <c r="B42" s="251"/>
      <c r="C42" s="259">
        <f>+SUM(C38:C41)</f>
        <v>19517261058.432144</v>
      </c>
      <c r="D42" s="259">
        <f t="shared" ref="D42:V42" si="7">+SUM(D38:D41)</f>
        <v>21590919966.704815</v>
      </c>
      <c r="E42" s="259">
        <f t="shared" si="7"/>
        <v>22261486335.217915</v>
      </c>
      <c r="F42" s="259">
        <f t="shared" si="7"/>
        <v>23322508030.607029</v>
      </c>
      <c r="G42" s="259">
        <f t="shared" si="7"/>
        <v>24892548526.346951</v>
      </c>
      <c r="H42" s="259">
        <f t="shared" si="7"/>
        <v>25013814577.471951</v>
      </c>
      <c r="I42" s="259">
        <f t="shared" si="7"/>
        <v>23425250644.646172</v>
      </c>
      <c r="J42" s="259">
        <f t="shared" si="7"/>
        <v>24150680220.215847</v>
      </c>
      <c r="K42" s="259">
        <f t="shared" si="7"/>
        <v>24882825724.27689</v>
      </c>
      <c r="L42" s="259">
        <f t="shared" si="7"/>
        <v>25621845822.572853</v>
      </c>
      <c r="M42" s="259">
        <f t="shared" si="7"/>
        <v>26367905400.055309</v>
      </c>
      <c r="N42" s="259">
        <f t="shared" si="7"/>
        <v>27121175816.109703</v>
      </c>
      <c r="O42" s="259">
        <f t="shared" si="7"/>
        <v>27881835146.325897</v>
      </c>
      <c r="P42" s="259">
        <f t="shared" si="7"/>
        <v>28650068455.188004</v>
      </c>
      <c r="Q42" s="259">
        <f t="shared" si="7"/>
        <v>29426068067.072659</v>
      </c>
      <c r="R42" s="259">
        <f t="shared" si="7"/>
        <v>76834777867.09346</v>
      </c>
      <c r="S42" s="259">
        <f t="shared" si="7"/>
        <v>33451088623.893753</v>
      </c>
      <c r="T42" s="259">
        <f t="shared" si="7"/>
        <v>35584713877.604286</v>
      </c>
      <c r="U42" s="259">
        <f t="shared" si="7"/>
        <v>37076486895.091728</v>
      </c>
      <c r="V42" s="259">
        <f t="shared" si="7"/>
        <v>37982949650.665848</v>
      </c>
      <c r="W42" s="259"/>
      <c r="X42" s="259"/>
      <c r="Y42" s="259"/>
      <c r="Z42" s="259"/>
      <c r="AA42" s="259"/>
      <c r="AB42" s="259"/>
      <c r="AC42" s="259"/>
      <c r="AD42" s="259"/>
      <c r="AE42" s="259"/>
      <c r="AF42" s="259"/>
      <c r="AG42" s="203">
        <f>+SUM(C42:AF42)</f>
        <v>595056210705.59314</v>
      </c>
      <c r="AH42" s="195"/>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06"/>
    </row>
    <row r="43" spans="1:182" ht="14.25" x14ac:dyDescent="0.25">
      <c r="A43" s="199"/>
      <c r="B43" s="199"/>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195"/>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row>
    <row r="44" spans="1:182" ht="14.25" x14ac:dyDescent="0.25">
      <c r="A44" s="260" t="s">
        <v>763</v>
      </c>
      <c r="B44" s="260"/>
      <c r="C44" s="259">
        <f>+C21-C42</f>
        <v>1295152851.8062782</v>
      </c>
      <c r="D44" s="259">
        <f t="shared" ref="D44:V44" si="8">+D21-D42</f>
        <v>37342308.694869995</v>
      </c>
      <c r="E44" s="259">
        <f t="shared" si="8"/>
        <v>214613142.60880661</v>
      </c>
      <c r="F44" s="259">
        <f t="shared" si="8"/>
        <v>34672021.757946014</v>
      </c>
      <c r="G44" s="259">
        <f t="shared" si="8"/>
        <v>-619740782.19641495</v>
      </c>
      <c r="H44" s="259">
        <f t="shared" si="8"/>
        <v>210522861.82624054</v>
      </c>
      <c r="I44" s="259">
        <f t="shared" si="8"/>
        <v>2787926526.7042961</v>
      </c>
      <c r="J44" s="259">
        <f t="shared" si="8"/>
        <v>3090109986.2451859</v>
      </c>
      <c r="K44" s="259">
        <f t="shared" si="8"/>
        <v>3425871486.1257439</v>
      </c>
      <c r="L44" s="259">
        <f t="shared" si="8"/>
        <v>3796632678.0380173</v>
      </c>
      <c r="M44" s="259">
        <f t="shared" si="8"/>
        <v>4203870986.5460052</v>
      </c>
      <c r="N44" s="259">
        <f t="shared" si="8"/>
        <v>4649121786.118763</v>
      </c>
      <c r="O44" s="259">
        <f t="shared" si="8"/>
        <v>5133980687.0651779</v>
      </c>
      <c r="P44" s="259">
        <f t="shared" si="8"/>
        <v>5660105889.7420044</v>
      </c>
      <c r="Q44" s="259">
        <f t="shared" si="8"/>
        <v>6229220643.5391655</v>
      </c>
      <c r="R44" s="259">
        <f t="shared" si="8"/>
        <v>-39781628216.849472</v>
      </c>
      <c r="S44" s="259">
        <f t="shared" si="8"/>
        <v>5054737354.2328186</v>
      </c>
      <c r="T44" s="259">
        <f t="shared" si="8"/>
        <v>4430753789.6060028</v>
      </c>
      <c r="U44" s="259">
        <f t="shared" si="8"/>
        <v>4507822138.410614</v>
      </c>
      <c r="V44" s="259">
        <f t="shared" si="8"/>
        <v>5231722394.7737732</v>
      </c>
      <c r="W44" s="259"/>
      <c r="X44" s="259"/>
      <c r="Y44" s="259"/>
      <c r="Z44" s="259"/>
      <c r="AA44" s="259"/>
      <c r="AB44" s="259"/>
      <c r="AC44" s="259"/>
      <c r="AD44" s="259"/>
      <c r="AE44" s="259"/>
      <c r="AF44" s="259"/>
      <c r="AG44" s="203">
        <f>+SUM(C44:AF44)</f>
        <v>19592810534.795822</v>
      </c>
      <c r="AH44" s="195"/>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9"/>
    </row>
    <row r="45" spans="1:182" ht="14.25" x14ac:dyDescent="0.25">
      <c r="A45" s="227" t="s">
        <v>764</v>
      </c>
      <c r="B45" s="227"/>
      <c r="C45" s="226"/>
      <c r="D45" s="226">
        <f>ROUND((IF(C44&gt;0,C44*DATOS!$B$18)),0)</f>
        <v>5180611</v>
      </c>
      <c r="E45" s="226">
        <f>ROUND((IF(D44&gt;0,D44*DATOS!$B$18)),0)</f>
        <v>149369</v>
      </c>
      <c r="F45" s="226">
        <f>ROUND((IF(E44&gt;0,E44*DATOS!$B$18)),0)</f>
        <v>858453</v>
      </c>
      <c r="G45" s="226">
        <f>ROUND((IF(F44&gt;0,F44*DATOS!$B$18)),0)</f>
        <v>138688</v>
      </c>
      <c r="H45" s="226">
        <f>ROUND((IF(G44&gt;0,G44*DATOS!$B$18)),0)</f>
        <v>0</v>
      </c>
      <c r="I45" s="226">
        <f>ROUND((IF(H44&gt;0,H44*DATOS!$B$18)),0)</f>
        <v>842091</v>
      </c>
      <c r="J45" s="226">
        <f>ROUND((IF(I44&gt;0,I44*DATOS!$B$18)),0)</f>
        <v>11151706</v>
      </c>
      <c r="K45" s="226">
        <f>ROUND((IF(J44&gt;0,J44*DATOS!$B$18)),0)</f>
        <v>12360440</v>
      </c>
      <c r="L45" s="226">
        <f>ROUND((IF(K44&gt;0,K44*DATOS!$B$18)),0)</f>
        <v>13703486</v>
      </c>
      <c r="M45" s="226">
        <f>ROUND((IF(L44&gt;0,L44*DATOS!$B$18)),0)</f>
        <v>15186531</v>
      </c>
      <c r="N45" s="226">
        <f>ROUND((IF(M44&gt;0,M44*DATOS!$B$18)),0)</f>
        <v>16815484</v>
      </c>
      <c r="O45" s="226">
        <f>ROUND((IF(N44&gt;0,N44*DATOS!$B$18)),0)</f>
        <v>18596487</v>
      </c>
      <c r="P45" s="226">
        <f>ROUND((IF(O44&gt;0,O44*DATOS!$B$18)),0)</f>
        <v>20535923</v>
      </c>
      <c r="Q45" s="226">
        <f>ROUND((IF(P44&gt;0,P44*DATOS!$B$18)),0)</f>
        <v>22640424</v>
      </c>
      <c r="R45" s="226">
        <f>ROUND((IF(Q44&gt;0,Q44*DATOS!$B$18)),0)</f>
        <v>24916883</v>
      </c>
      <c r="S45" s="226">
        <f>ROUND((IF(R44&gt;0,R44*DATOS!$B$18)),0)</f>
        <v>0</v>
      </c>
      <c r="T45" s="226">
        <f>ROUND((IF(S44&gt;0,S44*DATOS!$B$18)),0)</f>
        <v>20218949</v>
      </c>
      <c r="U45" s="226">
        <f>ROUND((IF(T44&gt;0,T44*DATOS!$B$18)),0)</f>
        <v>17723015</v>
      </c>
      <c r="V45" s="226">
        <f>ROUND((IF(U44&gt;0,U44*DATOS!$B$18)),0)</f>
        <v>18031289</v>
      </c>
      <c r="W45" s="226"/>
      <c r="X45" s="226"/>
      <c r="Y45" s="226"/>
      <c r="Z45" s="226"/>
      <c r="AA45" s="226"/>
      <c r="AB45" s="226"/>
      <c r="AC45" s="226"/>
      <c r="AD45" s="226"/>
      <c r="AE45" s="226"/>
      <c r="AF45" s="226"/>
      <c r="AG45" s="208">
        <f>+SUM(C45:AF45)</f>
        <v>219049829</v>
      </c>
      <c r="AH45" s="195"/>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9"/>
    </row>
    <row r="46" spans="1:182" s="229" customFormat="1" ht="27" x14ac:dyDescent="0.25">
      <c r="A46" s="226" t="s">
        <v>996</v>
      </c>
      <c r="B46" s="259"/>
      <c r="C46" s="259">
        <f>+C45+C44</f>
        <v>1295152851.8062782</v>
      </c>
      <c r="D46" s="259">
        <f>+D45+D44+C46</f>
        <v>1337675771.5011482</v>
      </c>
      <c r="E46" s="259">
        <f>+E45+E44+D46</f>
        <v>1552438283.1099548</v>
      </c>
      <c r="F46" s="259">
        <f t="shared" ref="F46:V46" si="9">+F45+F44+E46</f>
        <v>1587968757.8679008</v>
      </c>
      <c r="G46" s="259">
        <f t="shared" si="9"/>
        <v>968366663.6714859</v>
      </c>
      <c r="H46" s="259">
        <f t="shared" si="9"/>
        <v>1178889525.4977264</v>
      </c>
      <c r="I46" s="259">
        <f t="shared" si="9"/>
        <v>3967658143.2020226</v>
      </c>
      <c r="J46" s="259">
        <f t="shared" si="9"/>
        <v>7068919835.4472084</v>
      </c>
      <c r="K46" s="259">
        <f t="shared" si="9"/>
        <v>10507151761.572952</v>
      </c>
      <c r="L46" s="259">
        <f t="shared" si="9"/>
        <v>14317487925.61097</v>
      </c>
      <c r="M46" s="259">
        <f t="shared" si="9"/>
        <v>18536545443.156975</v>
      </c>
      <c r="N46" s="259">
        <f t="shared" si="9"/>
        <v>23202482713.275738</v>
      </c>
      <c r="O46" s="259">
        <f t="shared" si="9"/>
        <v>28355059887.340916</v>
      </c>
      <c r="P46" s="259">
        <f t="shared" si="9"/>
        <v>34035701700.08292</v>
      </c>
      <c r="Q46" s="259">
        <f t="shared" si="9"/>
        <v>40287562767.622086</v>
      </c>
      <c r="R46" s="259">
        <f t="shared" si="9"/>
        <v>530851433.77261353</v>
      </c>
      <c r="S46" s="259">
        <f t="shared" si="9"/>
        <v>5585588788.0054321</v>
      </c>
      <c r="T46" s="259">
        <f t="shared" si="9"/>
        <v>10036561526.611435</v>
      </c>
      <c r="U46" s="259">
        <f t="shared" si="9"/>
        <v>14562106680.022049</v>
      </c>
      <c r="V46" s="259">
        <f t="shared" si="9"/>
        <v>19811860363.795822</v>
      </c>
      <c r="W46" s="259"/>
      <c r="X46" s="259"/>
      <c r="Y46" s="259"/>
      <c r="Z46" s="259"/>
      <c r="AA46" s="259"/>
      <c r="AB46" s="259"/>
      <c r="AC46" s="259"/>
      <c r="AD46" s="259"/>
      <c r="AE46" s="259"/>
      <c r="AF46" s="259"/>
      <c r="AG46" s="203">
        <f>+V46</f>
        <v>19811860363.795822</v>
      </c>
      <c r="AH46" s="231"/>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row>
    <row r="47" spans="1:182" customFormat="1" ht="15" x14ac:dyDescent="0.25">
      <c r="A47" s="32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28"/>
      <c r="AG47" s="394"/>
      <c r="AH47" s="195"/>
    </row>
    <row r="48" spans="1:182" customFormat="1" ht="15" x14ac:dyDescent="0.25">
      <c r="A48" s="32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28"/>
      <c r="AG48" s="394"/>
      <c r="AH48" s="195"/>
    </row>
    <row r="49" spans="1:34" customFormat="1" ht="15" x14ac:dyDescent="0.25">
      <c r="A49" s="395"/>
      <c r="B49" s="396"/>
      <c r="C49" s="396"/>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28"/>
      <c r="AG49" s="394"/>
      <c r="AH49" s="195"/>
    </row>
    <row r="50" spans="1:34" customFormat="1" ht="15" x14ac:dyDescent="0.25">
      <c r="A50" s="395"/>
      <c r="B50" s="396"/>
      <c r="C50" s="396"/>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28"/>
      <c r="AG50" s="394"/>
      <c r="AH50" s="195"/>
    </row>
    <row r="51" spans="1:34" customFormat="1" ht="15" x14ac:dyDescent="0.25">
      <c r="A51" s="321"/>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28"/>
      <c r="AG51" s="394"/>
      <c r="AH51" s="195"/>
    </row>
    <row r="52" spans="1:34" customFormat="1" ht="15" x14ac:dyDescent="0.25">
      <c r="A52" s="395"/>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394"/>
      <c r="AH52" s="195"/>
    </row>
    <row r="53" spans="1:34" customFormat="1" ht="15" x14ac:dyDescent="0.25">
      <c r="A53" s="39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394"/>
      <c r="AH53" s="195"/>
    </row>
    <row r="54" spans="1:34" customFormat="1" ht="15" x14ac:dyDescent="0.25">
      <c r="A54" s="39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394"/>
      <c r="AH54" s="195"/>
    </row>
    <row r="55" spans="1:34" customFormat="1" ht="15" x14ac:dyDescent="0.25">
      <c r="A55" s="395"/>
      <c r="B55" s="396"/>
      <c r="C55" s="396"/>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28"/>
      <c r="AG55" s="394"/>
      <c r="AH55" s="195"/>
    </row>
    <row r="56" spans="1:34" customFormat="1" ht="15" x14ac:dyDescent="0.25">
      <c r="A56" s="39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28"/>
      <c r="AG56" s="394"/>
      <c r="AH56" s="195"/>
    </row>
    <row r="60" spans="1:34" s="265" customFormat="1" ht="14.25" x14ac:dyDescent="0.25">
      <c r="C60" s="266"/>
      <c r="D60" s="267"/>
      <c r="G60" s="268"/>
    </row>
    <row r="61" spans="1:34" s="265" customFormat="1" ht="14.25" x14ac:dyDescent="0.25">
      <c r="C61" s="266"/>
      <c r="D61" s="267"/>
      <c r="G61" s="268"/>
    </row>
    <row r="62" spans="1:34" s="265" customFormat="1" ht="14.25" x14ac:dyDescent="0.25">
      <c r="C62" s="266"/>
      <c r="D62" s="269"/>
      <c r="G62" s="268"/>
    </row>
    <row r="63" spans="1:34" s="265" customFormat="1" ht="14.25" x14ac:dyDescent="0.25">
      <c r="C63" s="266"/>
      <c r="D63" s="269"/>
      <c r="G63" s="268"/>
    </row>
    <row r="64" spans="1:34" s="265" customFormat="1" ht="14.25" x14ac:dyDescent="0.25">
      <c r="C64" s="266"/>
      <c r="D64" s="269"/>
      <c r="G64" s="268"/>
    </row>
    <row r="65" spans="3:7" s="265" customFormat="1" ht="14.25" x14ac:dyDescent="0.25">
      <c r="C65" s="266"/>
      <c r="D65" s="269"/>
      <c r="G65" s="268"/>
    </row>
    <row r="66" spans="3:7" s="265" customFormat="1" ht="14.25" x14ac:dyDescent="0.25">
      <c r="C66" s="266"/>
      <c r="D66" s="269"/>
      <c r="G66" s="270"/>
    </row>
    <row r="67" spans="3:7" s="265" customFormat="1" ht="14.25" x14ac:dyDescent="0.25">
      <c r="C67" s="266"/>
      <c r="D67" s="267"/>
      <c r="G67" s="270"/>
    </row>
    <row r="68" spans="3:7" s="265" customFormat="1" ht="14.25" x14ac:dyDescent="0.25">
      <c r="C68" s="266"/>
      <c r="D68" s="267"/>
      <c r="G68" s="270"/>
    </row>
    <row r="69" spans="3:7" s="265" customFormat="1" ht="14.25" x14ac:dyDescent="0.25">
      <c r="C69" s="266"/>
      <c r="D69" s="267"/>
      <c r="G69" s="270"/>
    </row>
    <row r="70" spans="3:7" s="265" customFormat="1" ht="14.25" x14ac:dyDescent="0.25">
      <c r="C70" s="266"/>
      <c r="D70" s="267"/>
      <c r="G70" s="270"/>
    </row>
    <row r="71" spans="3:7" s="265" customFormat="1" ht="14.25" x14ac:dyDescent="0.25">
      <c r="C71" s="266"/>
      <c r="D71" s="269"/>
      <c r="G71" s="270"/>
    </row>
    <row r="72" spans="3:7" s="265" customFormat="1" ht="14.25" x14ac:dyDescent="0.25">
      <c r="C72" s="266"/>
      <c r="D72" s="267"/>
      <c r="G72" s="270"/>
    </row>
    <row r="73" spans="3:7" s="265" customFormat="1" ht="14.25" x14ac:dyDescent="0.25">
      <c r="C73" s="266"/>
      <c r="D73" s="267"/>
      <c r="G73" s="270"/>
    </row>
    <row r="74" spans="3:7" s="265" customFormat="1" ht="14.25" x14ac:dyDescent="0.25">
      <c r="C74" s="266"/>
      <c r="D74" s="269"/>
      <c r="G74" s="270"/>
    </row>
    <row r="75" spans="3:7" s="265" customFormat="1" ht="14.25" x14ac:dyDescent="0.25">
      <c r="C75" s="266"/>
      <c r="D75" s="267"/>
      <c r="G75" s="270"/>
    </row>
    <row r="76" spans="3:7" s="265" customFormat="1" ht="14.25" x14ac:dyDescent="0.25">
      <c r="C76" s="266"/>
      <c r="D76" s="267"/>
      <c r="G76" s="270"/>
    </row>
    <row r="77" spans="3:7" s="265" customFormat="1" ht="14.25" x14ac:dyDescent="0.25">
      <c r="C77" s="266"/>
      <c r="D77" s="269"/>
      <c r="G77" s="270"/>
    </row>
    <row r="78" spans="3:7" s="265" customFormat="1" ht="14.25" x14ac:dyDescent="0.25">
      <c r="C78" s="266"/>
      <c r="D78" s="269"/>
      <c r="G78" s="270"/>
    </row>
    <row r="79" spans="3:7" s="265" customFormat="1" ht="14.25" x14ac:dyDescent="0.25">
      <c r="C79" s="266"/>
      <c r="D79" s="269"/>
      <c r="G79" s="270"/>
    </row>
    <row r="80" spans="3:7" s="265" customFormat="1" ht="14.25" x14ac:dyDescent="0.25">
      <c r="C80" s="266"/>
      <c r="D80" s="269"/>
      <c r="G80" s="270"/>
    </row>
    <row r="81" spans="3:7" s="265" customFormat="1" ht="14.25" x14ac:dyDescent="0.25">
      <c r="C81" s="266"/>
      <c r="D81" s="267"/>
      <c r="G81" s="270"/>
    </row>
    <row r="82" spans="3:7" s="265" customFormat="1" ht="14.25" x14ac:dyDescent="0.25">
      <c r="C82" s="266"/>
      <c r="D82" s="269"/>
      <c r="G82" s="270"/>
    </row>
    <row r="83" spans="3:7" s="265" customFormat="1" ht="14.25" x14ac:dyDescent="0.25">
      <c r="C83" s="266"/>
      <c r="D83" s="269"/>
      <c r="G83" s="270"/>
    </row>
    <row r="84" spans="3:7" s="265" customFormat="1" ht="14.25" x14ac:dyDescent="0.25">
      <c r="C84" s="266"/>
      <c r="D84" s="269"/>
      <c r="G84" s="270"/>
    </row>
    <row r="85" spans="3:7" s="265" customFormat="1" ht="14.25" x14ac:dyDescent="0.25">
      <c r="C85" s="266"/>
      <c r="D85" s="269"/>
      <c r="G85" s="270"/>
    </row>
    <row r="86" spans="3:7" s="265" customFormat="1" ht="14.25" x14ac:dyDescent="0.25">
      <c r="C86" s="266"/>
      <c r="D86" s="269"/>
      <c r="G86" s="270"/>
    </row>
    <row r="87" spans="3:7" s="265" customFormat="1" ht="14.25" x14ac:dyDescent="0.25">
      <c r="C87" s="266"/>
      <c r="D87" s="269"/>
      <c r="G87" s="270"/>
    </row>
    <row r="88" spans="3:7" s="265" customFormat="1" ht="14.25" x14ac:dyDescent="0.25">
      <c r="C88" s="266"/>
      <c r="D88" s="269"/>
      <c r="G88" s="270"/>
    </row>
    <row r="89" spans="3:7" s="265" customFormat="1" ht="14.25" x14ac:dyDescent="0.25">
      <c r="C89" s="266"/>
      <c r="D89" s="269"/>
      <c r="G89" s="270"/>
    </row>
    <row r="90" spans="3:7" s="265" customFormat="1" ht="14.25" x14ac:dyDescent="0.25">
      <c r="C90" s="266"/>
      <c r="D90" s="269"/>
      <c r="G90" s="270"/>
    </row>
    <row r="91" spans="3:7" s="265" customFormat="1" ht="14.25" x14ac:dyDescent="0.25">
      <c r="C91" s="266"/>
      <c r="D91" s="269"/>
      <c r="G91" s="270"/>
    </row>
    <row r="92" spans="3:7" s="265" customFormat="1" ht="14.25" x14ac:dyDescent="0.25">
      <c r="C92" s="266"/>
      <c r="D92" s="269"/>
      <c r="G92" s="270"/>
    </row>
    <row r="93" spans="3:7" s="265" customFormat="1" ht="14.25" x14ac:dyDescent="0.25">
      <c r="C93" s="266"/>
      <c r="D93" s="269"/>
      <c r="G93" s="270"/>
    </row>
    <row r="94" spans="3:7" s="265" customFormat="1" ht="14.25" x14ac:dyDescent="0.25">
      <c r="C94" s="266"/>
      <c r="D94" s="269"/>
      <c r="G94" s="270"/>
    </row>
    <row r="95" spans="3:7" s="265" customFormat="1" ht="14.25" x14ac:dyDescent="0.25">
      <c r="C95" s="266"/>
      <c r="D95" s="269"/>
      <c r="G95" s="270"/>
    </row>
    <row r="96" spans="3:7" s="265" customFormat="1" ht="14.25" x14ac:dyDescent="0.25">
      <c r="C96" s="266"/>
      <c r="D96" s="267"/>
      <c r="G96" s="270"/>
    </row>
    <row r="97" spans="3:7" s="265" customFormat="1" ht="14.25" x14ac:dyDescent="0.25">
      <c r="C97" s="266"/>
      <c r="D97" s="267"/>
      <c r="G97" s="270"/>
    </row>
    <row r="98" spans="3:7" s="265" customFormat="1" ht="14.25" x14ac:dyDescent="0.25">
      <c r="C98" s="266"/>
      <c r="D98" s="269"/>
      <c r="G98" s="270"/>
    </row>
    <row r="99" spans="3:7" s="265" customFormat="1" ht="14.25" x14ac:dyDescent="0.25">
      <c r="C99" s="266"/>
      <c r="D99" s="269"/>
      <c r="G99" s="270"/>
    </row>
    <row r="100" spans="3:7" s="265" customFormat="1" ht="14.25" x14ac:dyDescent="0.25">
      <c r="C100" s="266"/>
      <c r="D100" s="267"/>
    </row>
    <row r="101" spans="3:7" s="265" customFormat="1" ht="14.25" x14ac:dyDescent="0.25">
      <c r="C101" s="266"/>
      <c r="D101" s="267"/>
    </row>
    <row r="102" spans="3:7" s="265" customFormat="1" ht="14.25" x14ac:dyDescent="0.25">
      <c r="C102" s="266"/>
      <c r="D102" s="267"/>
    </row>
    <row r="103" spans="3:7" s="265" customFormat="1" ht="14.25" x14ac:dyDescent="0.25">
      <c r="C103" s="266"/>
      <c r="D103" s="269"/>
    </row>
    <row r="104" spans="3:7" s="265" customFormat="1" ht="14.25" x14ac:dyDescent="0.25">
      <c r="C104" s="266"/>
      <c r="D104" s="269"/>
    </row>
    <row r="105" spans="3:7" s="265" customFormat="1" ht="14.25" x14ac:dyDescent="0.25">
      <c r="C105" s="266"/>
      <c r="D105" s="269"/>
    </row>
    <row r="106" spans="3:7" s="265" customFormat="1" ht="14.25" x14ac:dyDescent="0.25">
      <c r="C106" s="266"/>
      <c r="D106" s="269"/>
    </row>
    <row r="107" spans="3:7" s="265" customFormat="1" ht="14.25" x14ac:dyDescent="0.25">
      <c r="C107" s="266"/>
      <c r="D107" s="269"/>
    </row>
    <row r="108" spans="3:7" s="265" customFormat="1" ht="14.25" x14ac:dyDescent="0.25">
      <c r="C108" s="266"/>
      <c r="D108" s="267"/>
    </row>
    <row r="109" spans="3:7" s="265" customFormat="1" ht="14.25" x14ac:dyDescent="0.25">
      <c r="C109" s="266"/>
      <c r="D109" s="269"/>
    </row>
    <row r="110" spans="3:7" s="265" customFormat="1" ht="14.25" x14ac:dyDescent="0.25">
      <c r="C110" s="266"/>
      <c r="D110" s="269"/>
    </row>
    <row r="111" spans="3:7" s="265" customFormat="1" ht="14.25" x14ac:dyDescent="0.25">
      <c r="C111" s="266"/>
      <c r="D111" s="267"/>
    </row>
    <row r="112" spans="3:7" s="265" customFormat="1" ht="14.25" x14ac:dyDescent="0.25">
      <c r="C112" s="266"/>
      <c r="D112" s="267"/>
    </row>
    <row r="113" spans="3:4" s="265" customFormat="1" ht="14.25" x14ac:dyDescent="0.25">
      <c r="C113" s="266"/>
      <c r="D113" s="269"/>
    </row>
    <row r="114" spans="3:4" s="265" customFormat="1" ht="14.25" x14ac:dyDescent="0.25">
      <c r="C114" s="266"/>
      <c r="D114" s="269"/>
    </row>
    <row r="115" spans="3:4" s="265" customFormat="1" ht="14.25" x14ac:dyDescent="0.25">
      <c r="C115" s="266"/>
      <c r="D115" s="269"/>
    </row>
    <row r="116" spans="3:4" s="265" customFormat="1" ht="14.25" x14ac:dyDescent="0.25">
      <c r="C116" s="266"/>
      <c r="D116" s="269"/>
    </row>
    <row r="117" spans="3:4" s="265" customFormat="1" ht="14.25" x14ac:dyDescent="0.25">
      <c r="C117" s="266"/>
      <c r="D117" s="267"/>
    </row>
    <row r="118" spans="3:4" s="265" customFormat="1" ht="14.25" x14ac:dyDescent="0.25">
      <c r="C118" s="266"/>
      <c r="D118" s="269"/>
    </row>
    <row r="119" spans="3:4" s="265" customFormat="1" ht="14.25" x14ac:dyDescent="0.25">
      <c r="C119" s="266"/>
      <c r="D119" s="267"/>
    </row>
    <row r="120" spans="3:4" s="265" customFormat="1" ht="14.25" x14ac:dyDescent="0.25">
      <c r="C120" s="266"/>
      <c r="D120" s="269"/>
    </row>
    <row r="121" spans="3:4" s="265" customFormat="1" ht="14.25" x14ac:dyDescent="0.25">
      <c r="C121" s="266"/>
      <c r="D121" s="267"/>
    </row>
    <row r="122" spans="3:4" s="265" customFormat="1" ht="14.25" x14ac:dyDescent="0.25">
      <c r="C122" s="266"/>
      <c r="D122" s="269"/>
    </row>
    <row r="123" spans="3:4" s="265" customFormat="1" ht="14.25" x14ac:dyDescent="0.25">
      <c r="C123" s="266"/>
      <c r="D123" s="267"/>
    </row>
    <row r="124" spans="3:4" s="265" customFormat="1" ht="14.25" x14ac:dyDescent="0.25">
      <c r="C124" s="266"/>
      <c r="D124" s="269"/>
    </row>
    <row r="125" spans="3:4" s="265" customFormat="1" ht="14.25" x14ac:dyDescent="0.25">
      <c r="C125" s="266"/>
      <c r="D125" s="269"/>
    </row>
    <row r="126" spans="3:4" s="265" customFormat="1" ht="14.25" x14ac:dyDescent="0.25">
      <c r="C126" s="266"/>
      <c r="D126" s="269"/>
    </row>
    <row r="127" spans="3:4" s="265" customFormat="1" ht="14.25" x14ac:dyDescent="0.25">
      <c r="C127" s="266"/>
      <c r="D127" s="269"/>
    </row>
    <row r="128" spans="3:4" s="265" customFormat="1" ht="14.25" x14ac:dyDescent="0.25">
      <c r="C128" s="266"/>
      <c r="D128" s="269"/>
    </row>
    <row r="129" spans="3:4" s="265" customFormat="1" ht="14.25" x14ac:dyDescent="0.25">
      <c r="C129" s="266"/>
      <c r="D129" s="269"/>
    </row>
    <row r="130" spans="3:4" s="265" customFormat="1" ht="14.25" x14ac:dyDescent="0.25">
      <c r="C130" s="266"/>
      <c r="D130" s="269"/>
    </row>
    <row r="131" spans="3:4" s="265" customFormat="1" ht="14.25" x14ac:dyDescent="0.25">
      <c r="C131" s="266"/>
      <c r="D131" s="269"/>
    </row>
    <row r="132" spans="3:4" s="265" customFormat="1" ht="14.25" x14ac:dyDescent="0.25">
      <c r="C132" s="266"/>
      <c r="D132" s="269"/>
    </row>
    <row r="133" spans="3:4" s="265" customFormat="1" ht="14.25" x14ac:dyDescent="0.25">
      <c r="C133" s="266"/>
      <c r="D133" s="269"/>
    </row>
    <row r="134" spans="3:4" s="265" customFormat="1" ht="14.25" x14ac:dyDescent="0.25">
      <c r="C134" s="266"/>
      <c r="D134" s="269"/>
    </row>
    <row r="135" spans="3:4" s="265" customFormat="1" ht="14.25" x14ac:dyDescent="0.25">
      <c r="C135" s="266"/>
      <c r="D135" s="269"/>
    </row>
    <row r="136" spans="3:4" s="265" customFormat="1" ht="14.25" x14ac:dyDescent="0.25">
      <c r="C136" s="266"/>
      <c r="D136" s="269"/>
    </row>
    <row r="137" spans="3:4" s="265" customFormat="1" ht="14.25" x14ac:dyDescent="0.25">
      <c r="C137" s="266"/>
      <c r="D137" s="269"/>
    </row>
    <row r="138" spans="3:4" s="265" customFormat="1" ht="14.25" x14ac:dyDescent="0.25">
      <c r="C138" s="266"/>
      <c r="D138" s="269"/>
    </row>
    <row r="139" spans="3:4" s="265" customFormat="1" ht="14.25" x14ac:dyDescent="0.25">
      <c r="C139" s="266"/>
      <c r="D139" s="269"/>
    </row>
    <row r="140" spans="3:4" s="265" customFormat="1" ht="14.25" x14ac:dyDescent="0.25">
      <c r="C140" s="266"/>
      <c r="D140" s="269"/>
    </row>
    <row r="141" spans="3:4" s="265" customFormat="1" ht="14.25" x14ac:dyDescent="0.25">
      <c r="C141" s="266"/>
      <c r="D141" s="269"/>
    </row>
    <row r="142" spans="3:4" s="265" customFormat="1" ht="14.25" x14ac:dyDescent="0.25">
      <c r="C142" s="266"/>
      <c r="D142" s="269"/>
    </row>
    <row r="143" spans="3:4" s="265" customFormat="1" ht="14.25" x14ac:dyDescent="0.25">
      <c r="C143" s="266"/>
      <c r="D143" s="269"/>
    </row>
    <row r="144" spans="3:4" s="265" customFormat="1" ht="14.25" x14ac:dyDescent="0.25">
      <c r="C144" s="266"/>
      <c r="D144" s="269"/>
    </row>
    <row r="145" spans="3:4" s="265" customFormat="1" ht="14.25" x14ac:dyDescent="0.25">
      <c r="C145" s="266"/>
      <c r="D145" s="269"/>
    </row>
    <row r="146" spans="3:4" s="265" customFormat="1" ht="14.25" x14ac:dyDescent="0.25">
      <c r="C146" s="266"/>
      <c r="D146" s="267"/>
    </row>
    <row r="147" spans="3:4" s="265" customFormat="1" ht="14.25" x14ac:dyDescent="0.25">
      <c r="C147" s="266"/>
      <c r="D147" s="267"/>
    </row>
    <row r="148" spans="3:4" s="265" customFormat="1" ht="14.25" x14ac:dyDescent="0.25">
      <c r="C148" s="266"/>
      <c r="D148" s="267"/>
    </row>
    <row r="149" spans="3:4" s="265" customFormat="1" ht="14.25" x14ac:dyDescent="0.25">
      <c r="C149" s="266"/>
      <c r="D149" s="267"/>
    </row>
    <row r="150" spans="3:4" s="265" customFormat="1" ht="14.25" x14ac:dyDescent="0.25">
      <c r="C150" s="266"/>
      <c r="D150" s="267"/>
    </row>
    <row r="151" spans="3:4" s="265" customFormat="1" ht="14.25" x14ac:dyDescent="0.25">
      <c r="C151" s="266"/>
      <c r="D151" s="267"/>
    </row>
    <row r="152" spans="3:4" s="265" customFormat="1" ht="14.25" x14ac:dyDescent="0.25">
      <c r="C152" s="266"/>
      <c r="D152" s="269"/>
    </row>
    <row r="153" spans="3:4" s="265" customFormat="1" ht="14.25" x14ac:dyDescent="0.25">
      <c r="C153" s="266"/>
      <c r="D153" s="267"/>
    </row>
    <row r="154" spans="3:4" s="265" customFormat="1" ht="14.25" x14ac:dyDescent="0.25">
      <c r="C154" s="266"/>
      <c r="D154" s="267"/>
    </row>
    <row r="155" spans="3:4" s="265" customFormat="1" ht="14.25" x14ac:dyDescent="0.25">
      <c r="C155" s="266"/>
      <c r="D155" s="269"/>
    </row>
    <row r="156" spans="3:4" s="265" customFormat="1" ht="14.25" x14ac:dyDescent="0.25">
      <c r="C156" s="266"/>
      <c r="D156" s="269"/>
    </row>
    <row r="157" spans="3:4" s="265" customFormat="1" ht="14.25" x14ac:dyDescent="0.25">
      <c r="C157" s="266"/>
      <c r="D157" s="267"/>
    </row>
    <row r="158" spans="3:4" s="265" customFormat="1" ht="14.25" x14ac:dyDescent="0.25">
      <c r="C158" s="266"/>
      <c r="D158" s="269"/>
    </row>
    <row r="159" spans="3:4" s="265" customFormat="1" ht="14.25" x14ac:dyDescent="0.25">
      <c r="C159" s="266"/>
      <c r="D159" s="267"/>
    </row>
    <row r="160" spans="3:4" s="265" customFormat="1" ht="14.25" x14ac:dyDescent="0.25">
      <c r="C160" s="266"/>
      <c r="D160" s="267"/>
    </row>
    <row r="161" spans="3:4" s="265" customFormat="1" ht="14.25" x14ac:dyDescent="0.25">
      <c r="C161" s="266"/>
      <c r="D161" s="267"/>
    </row>
    <row r="162" spans="3:4" s="265" customFormat="1" ht="14.25" x14ac:dyDescent="0.25">
      <c r="C162" s="266"/>
      <c r="D162" s="269"/>
    </row>
    <row r="163" spans="3:4" s="265" customFormat="1" ht="14.25" x14ac:dyDescent="0.25">
      <c r="C163" s="266"/>
      <c r="D163" s="269"/>
    </row>
    <row r="164" spans="3:4" s="265" customFormat="1" ht="14.25" x14ac:dyDescent="0.25">
      <c r="C164" s="266"/>
      <c r="D164" s="269"/>
    </row>
    <row r="165" spans="3:4" s="265" customFormat="1" ht="14.25" x14ac:dyDescent="0.25">
      <c r="C165" s="266"/>
      <c r="D165" s="269"/>
    </row>
    <row r="166" spans="3:4" s="265" customFormat="1" ht="14.25" x14ac:dyDescent="0.25">
      <c r="C166" s="266"/>
      <c r="D166" s="269"/>
    </row>
    <row r="167" spans="3:4" s="265" customFormat="1" ht="14.25" x14ac:dyDescent="0.25">
      <c r="C167" s="266"/>
      <c r="D167" s="269"/>
    </row>
    <row r="168" spans="3:4" s="265" customFormat="1" ht="14.25" x14ac:dyDescent="0.25">
      <c r="C168" s="266"/>
      <c r="D168" s="267"/>
    </row>
    <row r="169" spans="3:4" s="265" customFormat="1" ht="14.25" x14ac:dyDescent="0.25">
      <c r="C169" s="266"/>
      <c r="D169" s="269"/>
    </row>
    <row r="170" spans="3:4" s="265" customFormat="1" ht="14.25" x14ac:dyDescent="0.25">
      <c r="C170" s="266"/>
      <c r="D170" s="269"/>
    </row>
    <row r="171" spans="3:4" s="265" customFormat="1" ht="14.25" x14ac:dyDescent="0.25">
      <c r="C171" s="266"/>
      <c r="D171" s="267"/>
    </row>
    <row r="172" spans="3:4" s="265" customFormat="1" ht="14.25" x14ac:dyDescent="0.25">
      <c r="C172" s="266"/>
      <c r="D172" s="269"/>
    </row>
    <row r="173" spans="3:4" s="265" customFormat="1" ht="14.25" x14ac:dyDescent="0.25">
      <c r="C173" s="266"/>
      <c r="D173" s="269"/>
    </row>
    <row r="174" spans="3:4" s="265" customFormat="1" ht="14.25" x14ac:dyDescent="0.25">
      <c r="C174" s="266"/>
      <c r="D174" s="267"/>
    </row>
    <row r="175" spans="3:4" s="265" customFormat="1" ht="14.25" x14ac:dyDescent="0.25">
      <c r="C175" s="266"/>
      <c r="D175" s="269"/>
    </row>
    <row r="176" spans="3:4" s="265" customFormat="1" ht="14.25" x14ac:dyDescent="0.25">
      <c r="C176" s="266"/>
      <c r="D176" s="269"/>
    </row>
    <row r="177" spans="3:4" s="265" customFormat="1" ht="14.25" x14ac:dyDescent="0.25">
      <c r="C177" s="266"/>
      <c r="D177" s="269"/>
    </row>
    <row r="178" spans="3:4" s="265" customFormat="1" ht="14.25" x14ac:dyDescent="0.25">
      <c r="C178" s="266"/>
      <c r="D178" s="269"/>
    </row>
    <row r="179" spans="3:4" s="265" customFormat="1" ht="14.25" x14ac:dyDescent="0.25">
      <c r="C179" s="266"/>
      <c r="D179" s="269"/>
    </row>
    <row r="180" spans="3:4" s="265" customFormat="1" ht="14.25" x14ac:dyDescent="0.25">
      <c r="C180" s="266"/>
      <c r="D180" s="269"/>
    </row>
    <row r="181" spans="3:4" s="265" customFormat="1" ht="14.25" x14ac:dyDescent="0.25">
      <c r="C181" s="266"/>
      <c r="D181" s="267"/>
    </row>
    <row r="182" spans="3:4" s="265" customFormat="1" ht="14.25" x14ac:dyDescent="0.25">
      <c r="C182" s="266"/>
      <c r="D182" s="269"/>
    </row>
    <row r="183" spans="3:4" s="265" customFormat="1" ht="14.25" x14ac:dyDescent="0.25">
      <c r="C183" s="266"/>
      <c r="D183" s="269"/>
    </row>
    <row r="184" spans="3:4" s="265" customFormat="1" ht="14.25" x14ac:dyDescent="0.25">
      <c r="C184" s="266"/>
      <c r="D184" s="269"/>
    </row>
    <row r="185" spans="3:4" s="265" customFormat="1" ht="14.25" x14ac:dyDescent="0.25">
      <c r="C185" s="266"/>
      <c r="D185" s="267"/>
    </row>
    <row r="186" spans="3:4" s="265" customFormat="1" ht="14.25" x14ac:dyDescent="0.25">
      <c r="C186" s="266"/>
      <c r="D186" s="269"/>
    </row>
    <row r="187" spans="3:4" s="265" customFormat="1" ht="14.25" x14ac:dyDescent="0.25">
      <c r="C187" s="266"/>
      <c r="D187" s="269"/>
    </row>
    <row r="188" spans="3:4" s="265" customFormat="1" ht="14.25" x14ac:dyDescent="0.25">
      <c r="C188" s="266"/>
      <c r="D188" s="269"/>
    </row>
    <row r="189" spans="3:4" s="265" customFormat="1" ht="14.25" x14ac:dyDescent="0.25">
      <c r="C189" s="266"/>
      <c r="D189" s="269"/>
    </row>
    <row r="190" spans="3:4" s="265" customFormat="1" ht="14.25" x14ac:dyDescent="0.25">
      <c r="C190" s="266"/>
      <c r="D190" s="267"/>
    </row>
    <row r="191" spans="3:4" s="265" customFormat="1" ht="14.25" x14ac:dyDescent="0.25">
      <c r="C191" s="266"/>
      <c r="D191" s="269"/>
    </row>
    <row r="192" spans="3:4" s="265" customFormat="1" ht="14.25" x14ac:dyDescent="0.25">
      <c r="C192" s="266"/>
      <c r="D192" s="269"/>
    </row>
    <row r="193" spans="3:4" s="265" customFormat="1" ht="14.25" x14ac:dyDescent="0.25">
      <c r="C193" s="266"/>
      <c r="D193" s="269"/>
    </row>
    <row r="194" spans="3:4" s="265" customFormat="1" ht="14.25" x14ac:dyDescent="0.25">
      <c r="C194" s="266"/>
      <c r="D194" s="269"/>
    </row>
    <row r="195" spans="3:4" s="265" customFormat="1" ht="14.25" x14ac:dyDescent="0.25">
      <c r="C195" s="266"/>
      <c r="D195" s="269"/>
    </row>
    <row r="196" spans="3:4" s="265" customFormat="1" ht="14.25" x14ac:dyDescent="0.25">
      <c r="C196" s="266"/>
      <c r="D196" s="267"/>
    </row>
    <row r="197" spans="3:4" s="265" customFormat="1" ht="14.25" x14ac:dyDescent="0.25">
      <c r="C197" s="266"/>
      <c r="D197" s="269"/>
    </row>
    <row r="198" spans="3:4" s="265" customFormat="1" ht="14.25" x14ac:dyDescent="0.25">
      <c r="C198" s="266"/>
      <c r="D198" s="269"/>
    </row>
    <row r="199" spans="3:4" s="265" customFormat="1" ht="14.25" x14ac:dyDescent="0.25">
      <c r="C199" s="266"/>
      <c r="D199" s="269"/>
    </row>
    <row r="200" spans="3:4" s="265" customFormat="1" ht="14.25" x14ac:dyDescent="0.25">
      <c r="C200" s="266"/>
      <c r="D200" s="269"/>
    </row>
    <row r="201" spans="3:4" s="265" customFormat="1" ht="14.25" x14ac:dyDescent="0.25">
      <c r="C201" s="266"/>
      <c r="D201" s="267"/>
    </row>
    <row r="202" spans="3:4" s="265" customFormat="1" ht="14.25" x14ac:dyDescent="0.25">
      <c r="C202" s="266"/>
      <c r="D202" s="269"/>
    </row>
    <row r="203" spans="3:4" s="265" customFormat="1" ht="14.25" x14ac:dyDescent="0.25">
      <c r="C203" s="266"/>
      <c r="D203" s="269"/>
    </row>
    <row r="204" spans="3:4" s="265" customFormat="1" ht="14.25" x14ac:dyDescent="0.25">
      <c r="C204" s="266"/>
      <c r="D204" s="269"/>
    </row>
    <row r="205" spans="3:4" s="265" customFormat="1" ht="14.25" x14ac:dyDescent="0.25">
      <c r="C205" s="266"/>
      <c r="D205" s="269"/>
    </row>
    <row r="206" spans="3:4" s="265" customFormat="1" ht="14.25" x14ac:dyDescent="0.25">
      <c r="C206" s="266"/>
      <c r="D206" s="269"/>
    </row>
    <row r="207" spans="3:4" s="265" customFormat="1" ht="14.25" x14ac:dyDescent="0.25">
      <c r="C207" s="266"/>
      <c r="D207" s="267"/>
    </row>
    <row r="208" spans="3:4" s="265" customFormat="1" ht="14.25" x14ac:dyDescent="0.25">
      <c r="C208" s="266"/>
      <c r="D208" s="269"/>
    </row>
    <row r="209" spans="3:4" s="265" customFormat="1" ht="14.25" x14ac:dyDescent="0.25">
      <c r="C209" s="266"/>
      <c r="D209" s="269"/>
    </row>
    <row r="210" spans="3:4" s="265" customFormat="1" ht="14.25" x14ac:dyDescent="0.25">
      <c r="C210" s="266"/>
      <c r="D210" s="269"/>
    </row>
    <row r="211" spans="3:4" s="265" customFormat="1" ht="14.25" x14ac:dyDescent="0.25">
      <c r="C211" s="266"/>
      <c r="D211" s="269"/>
    </row>
    <row r="212" spans="3:4" s="265" customFormat="1" ht="14.25" x14ac:dyDescent="0.25">
      <c r="C212" s="266"/>
      <c r="D212" s="269"/>
    </row>
    <row r="213" spans="3:4" s="265" customFormat="1" ht="14.25" x14ac:dyDescent="0.25">
      <c r="C213" s="266"/>
      <c r="D213" s="269"/>
    </row>
    <row r="214" spans="3:4" s="265" customFormat="1" ht="14.25" x14ac:dyDescent="0.25">
      <c r="C214" s="266"/>
      <c r="D214" s="269"/>
    </row>
    <row r="215" spans="3:4" s="265" customFormat="1" ht="14.25" x14ac:dyDescent="0.25">
      <c r="C215" s="266"/>
      <c r="D215" s="267"/>
    </row>
    <row r="216" spans="3:4" s="265" customFormat="1" ht="14.25" x14ac:dyDescent="0.25">
      <c r="C216" s="266"/>
      <c r="D216" s="269"/>
    </row>
    <row r="217" spans="3:4" s="265" customFormat="1" ht="14.25" x14ac:dyDescent="0.25">
      <c r="C217" s="266"/>
      <c r="D217" s="267"/>
    </row>
    <row r="218" spans="3:4" s="265" customFormat="1" ht="14.25" x14ac:dyDescent="0.25">
      <c r="C218" s="266"/>
      <c r="D218" s="267"/>
    </row>
    <row r="219" spans="3:4" s="265" customFormat="1" ht="14.25" x14ac:dyDescent="0.25">
      <c r="C219" s="266"/>
      <c r="D219" s="269"/>
    </row>
    <row r="220" spans="3:4" s="265" customFormat="1" ht="14.25" x14ac:dyDescent="0.25">
      <c r="C220" s="266"/>
      <c r="D220" s="269"/>
    </row>
    <row r="221" spans="3:4" s="265" customFormat="1" ht="14.25" x14ac:dyDescent="0.25">
      <c r="C221" s="266"/>
      <c r="D221" s="267"/>
    </row>
    <row r="222" spans="3:4" s="265" customFormat="1" ht="14.25" x14ac:dyDescent="0.25">
      <c r="C222" s="266"/>
      <c r="D222" s="267"/>
    </row>
    <row r="223" spans="3:4" s="265" customFormat="1" ht="14.25" x14ac:dyDescent="0.25">
      <c r="C223" s="266"/>
      <c r="D223" s="269"/>
    </row>
    <row r="224" spans="3:4" s="265" customFormat="1" ht="14.25" x14ac:dyDescent="0.25">
      <c r="C224" s="266"/>
      <c r="D224" s="267"/>
    </row>
    <row r="225" spans="3:4" s="265" customFormat="1" ht="14.25" x14ac:dyDescent="0.25">
      <c r="C225" s="266"/>
      <c r="D225" s="267"/>
    </row>
    <row r="226" spans="3:4" s="265" customFormat="1" ht="14.25" x14ac:dyDescent="0.25">
      <c r="C226" s="266"/>
      <c r="D226" s="269"/>
    </row>
    <row r="227" spans="3:4" s="265" customFormat="1" ht="14.25" x14ac:dyDescent="0.25">
      <c r="C227" s="266"/>
      <c r="D227" s="269"/>
    </row>
    <row r="228" spans="3:4" s="265" customFormat="1" ht="14.25" x14ac:dyDescent="0.25">
      <c r="C228" s="266"/>
      <c r="D228" s="269"/>
    </row>
    <row r="229" spans="3:4" s="265" customFormat="1" ht="14.25" x14ac:dyDescent="0.25">
      <c r="C229" s="266"/>
      <c r="D229" s="269"/>
    </row>
    <row r="230" spans="3:4" s="265" customFormat="1" ht="14.25" x14ac:dyDescent="0.25">
      <c r="C230" s="266"/>
      <c r="D230" s="269"/>
    </row>
    <row r="231" spans="3:4" s="265" customFormat="1" ht="14.25" x14ac:dyDescent="0.25">
      <c r="C231" s="266"/>
      <c r="D231" s="269"/>
    </row>
    <row r="232" spans="3:4" s="265" customFormat="1" ht="14.25" x14ac:dyDescent="0.25">
      <c r="C232" s="266"/>
      <c r="D232" s="269"/>
    </row>
    <row r="233" spans="3:4" s="265" customFormat="1" ht="14.25" x14ac:dyDescent="0.25">
      <c r="C233" s="266"/>
      <c r="D233" s="269"/>
    </row>
    <row r="234" spans="3:4" s="265" customFormat="1" ht="14.25" x14ac:dyDescent="0.25">
      <c r="C234" s="266"/>
      <c r="D234" s="269"/>
    </row>
    <row r="235" spans="3:4" s="265" customFormat="1" ht="14.25" x14ac:dyDescent="0.25">
      <c r="C235" s="266"/>
      <c r="D235" s="269"/>
    </row>
    <row r="236" spans="3:4" s="265" customFormat="1" ht="14.25" x14ac:dyDescent="0.25">
      <c r="C236" s="266"/>
      <c r="D236" s="269"/>
    </row>
    <row r="237" spans="3:4" s="265" customFormat="1" ht="14.25" x14ac:dyDescent="0.25">
      <c r="C237" s="266"/>
      <c r="D237" s="269"/>
    </row>
    <row r="238" spans="3:4" s="265" customFormat="1" ht="14.25" x14ac:dyDescent="0.25">
      <c r="C238" s="266"/>
      <c r="D238" s="269"/>
    </row>
    <row r="239" spans="3:4" s="265" customFormat="1" ht="14.25" x14ac:dyDescent="0.25">
      <c r="C239" s="266"/>
      <c r="D239" s="269"/>
    </row>
    <row r="240" spans="3:4" s="265" customFormat="1" ht="14.25" x14ac:dyDescent="0.25">
      <c r="C240" s="266"/>
      <c r="D240" s="269"/>
    </row>
    <row r="241" spans="3:4" s="265" customFormat="1" ht="14.25" x14ac:dyDescent="0.25">
      <c r="C241" s="266"/>
      <c r="D241" s="269"/>
    </row>
    <row r="242" spans="3:4" s="265" customFormat="1" ht="14.25" x14ac:dyDescent="0.25">
      <c r="C242" s="266"/>
      <c r="D242" s="269"/>
    </row>
    <row r="243" spans="3:4" s="265" customFormat="1" ht="14.25" x14ac:dyDescent="0.25">
      <c r="C243" s="266"/>
      <c r="D243" s="269"/>
    </row>
    <row r="244" spans="3:4" s="265" customFormat="1" ht="14.25" x14ac:dyDescent="0.25">
      <c r="C244" s="266"/>
      <c r="D244" s="269"/>
    </row>
    <row r="245" spans="3:4" s="265" customFormat="1" ht="14.25" x14ac:dyDescent="0.25">
      <c r="C245" s="266"/>
      <c r="D245" s="269"/>
    </row>
    <row r="246" spans="3:4" s="265" customFormat="1" ht="14.25" x14ac:dyDescent="0.25">
      <c r="C246" s="266"/>
      <c r="D246" s="269"/>
    </row>
    <row r="247" spans="3:4" s="265" customFormat="1" ht="14.25" x14ac:dyDescent="0.25">
      <c r="C247" s="266"/>
      <c r="D247" s="269"/>
    </row>
    <row r="248" spans="3:4" s="265" customFormat="1" ht="14.25" x14ac:dyDescent="0.25">
      <c r="C248" s="266"/>
      <c r="D248" s="269"/>
    </row>
    <row r="249" spans="3:4" s="265" customFormat="1" ht="14.25" x14ac:dyDescent="0.25">
      <c r="C249" s="266"/>
      <c r="D249" s="269"/>
    </row>
    <row r="250" spans="3:4" s="265" customFormat="1" ht="14.25" x14ac:dyDescent="0.25">
      <c r="C250" s="266"/>
      <c r="D250" s="269"/>
    </row>
    <row r="251" spans="3:4" s="265" customFormat="1" ht="14.25" x14ac:dyDescent="0.25">
      <c r="C251" s="266"/>
      <c r="D251" s="269"/>
    </row>
    <row r="252" spans="3:4" s="265" customFormat="1" ht="14.25" x14ac:dyDescent="0.25">
      <c r="C252" s="266"/>
      <c r="D252" s="269"/>
    </row>
    <row r="253" spans="3:4" s="265" customFormat="1" ht="14.25" x14ac:dyDescent="0.25">
      <c r="C253" s="266"/>
      <c r="D253" s="269"/>
    </row>
    <row r="254" spans="3:4" s="265" customFormat="1" ht="14.25" x14ac:dyDescent="0.25">
      <c r="C254" s="266"/>
      <c r="D254" s="269"/>
    </row>
    <row r="255" spans="3:4" s="265" customFormat="1" ht="14.25" x14ac:dyDescent="0.25">
      <c r="C255" s="266"/>
      <c r="D255" s="269"/>
    </row>
    <row r="256" spans="3:4" s="265" customFormat="1" ht="14.25" x14ac:dyDescent="0.25">
      <c r="C256" s="266"/>
      <c r="D256" s="269"/>
    </row>
    <row r="257" spans="3:4" s="265" customFormat="1" ht="14.25" x14ac:dyDescent="0.25">
      <c r="C257" s="266"/>
      <c r="D257" s="269"/>
    </row>
    <row r="258" spans="3:4" s="265" customFormat="1" ht="14.25" x14ac:dyDescent="0.25">
      <c r="C258" s="266"/>
      <c r="D258" s="269"/>
    </row>
    <row r="259" spans="3:4" s="265" customFormat="1" ht="14.25" x14ac:dyDescent="0.25">
      <c r="C259" s="266"/>
      <c r="D259" s="269"/>
    </row>
    <row r="260" spans="3:4" s="265" customFormat="1" ht="14.25" x14ac:dyDescent="0.25">
      <c r="C260" s="266"/>
      <c r="D260" s="269"/>
    </row>
    <row r="261" spans="3:4" s="265" customFormat="1" ht="14.25" x14ac:dyDescent="0.25">
      <c r="C261" s="266"/>
      <c r="D261" s="269"/>
    </row>
    <row r="262" spans="3:4" s="265" customFormat="1" ht="14.25" x14ac:dyDescent="0.25">
      <c r="C262" s="266"/>
      <c r="D262" s="269"/>
    </row>
    <row r="263" spans="3:4" s="265" customFormat="1" ht="14.25" x14ac:dyDescent="0.25">
      <c r="C263" s="266"/>
      <c r="D263" s="269"/>
    </row>
    <row r="264" spans="3:4" s="265" customFormat="1" ht="14.25" x14ac:dyDescent="0.25">
      <c r="C264" s="266"/>
      <c r="D264" s="269"/>
    </row>
    <row r="265" spans="3:4" s="265" customFormat="1" ht="14.25" x14ac:dyDescent="0.25">
      <c r="C265" s="266"/>
      <c r="D265" s="269"/>
    </row>
    <row r="266" spans="3:4" s="265" customFormat="1" ht="14.25" x14ac:dyDescent="0.25">
      <c r="C266" s="266"/>
      <c r="D266" s="269"/>
    </row>
    <row r="267" spans="3:4" s="265" customFormat="1" ht="14.25" x14ac:dyDescent="0.25">
      <c r="C267" s="266"/>
      <c r="D267" s="269"/>
    </row>
    <row r="268" spans="3:4" s="265" customFormat="1" ht="14.25" x14ac:dyDescent="0.25">
      <c r="C268" s="266"/>
      <c r="D268" s="269"/>
    </row>
    <row r="269" spans="3:4" s="265" customFormat="1" ht="14.25" x14ac:dyDescent="0.25">
      <c r="C269" s="266"/>
      <c r="D269" s="269"/>
    </row>
    <row r="270" spans="3:4" s="265" customFormat="1" ht="14.25" x14ac:dyDescent="0.25">
      <c r="C270" s="266"/>
      <c r="D270" s="269"/>
    </row>
    <row r="271" spans="3:4" s="265" customFormat="1" ht="14.25" x14ac:dyDescent="0.25">
      <c r="C271" s="266"/>
      <c r="D271" s="269"/>
    </row>
  </sheetData>
  <mergeCells count="3">
    <mergeCell ref="AG13:AG15"/>
    <mergeCell ref="FZ13:FZ15"/>
    <mergeCell ref="A14:A1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3"/>
  <sheetViews>
    <sheetView workbookViewId="0"/>
  </sheetViews>
  <sheetFormatPr baseColWidth="10" defaultColWidth="10.85546875" defaultRowHeight="15" x14ac:dyDescent="0.25"/>
  <cols>
    <col min="1" max="1" width="10.85546875" style="108"/>
    <col min="2" max="2" width="7" style="278" customWidth="1"/>
    <col min="3" max="3" width="16.42578125" style="278" customWidth="1"/>
    <col min="4" max="4" width="14.42578125" style="108" bestFit="1" customWidth="1"/>
    <col min="5" max="5" width="14.42578125" style="108" customWidth="1"/>
    <col min="6" max="6" width="14.42578125" style="108" bestFit="1" customWidth="1"/>
    <col min="7" max="7" width="14.5703125" style="108" bestFit="1" customWidth="1"/>
    <col min="8" max="9" width="14.42578125" style="108" bestFit="1" customWidth="1"/>
    <col min="10" max="10" width="14.42578125" style="108" customWidth="1"/>
    <col min="11" max="11" width="19" style="108" bestFit="1" customWidth="1"/>
    <col min="12" max="12" width="19.5703125" style="108" bestFit="1" customWidth="1"/>
    <col min="13" max="13" width="21.42578125" style="108" customWidth="1"/>
    <col min="14" max="14" width="18.7109375" style="108" bestFit="1" customWidth="1"/>
    <col min="15" max="16384" width="10.85546875" style="108"/>
  </cols>
  <sheetData>
    <row r="2" spans="2:14" s="278" customFormat="1" ht="45" x14ac:dyDescent="0.25">
      <c r="B2" s="279" t="s">
        <v>796</v>
      </c>
      <c r="C2" s="279" t="s">
        <v>770</v>
      </c>
      <c r="D2" s="279" t="s">
        <v>741</v>
      </c>
      <c r="E2" s="279" t="s">
        <v>936</v>
      </c>
      <c r="F2" s="279" t="s">
        <v>726</v>
      </c>
      <c r="G2" s="279" t="s">
        <v>791</v>
      </c>
      <c r="H2" s="279" t="s">
        <v>731</v>
      </c>
      <c r="I2" s="279" t="s">
        <v>937</v>
      </c>
      <c r="J2" s="279" t="s">
        <v>801</v>
      </c>
      <c r="K2" s="279" t="s">
        <v>797</v>
      </c>
      <c r="L2" s="279" t="s">
        <v>798</v>
      </c>
      <c r="M2" s="279" t="s">
        <v>799</v>
      </c>
      <c r="N2" s="279" t="s">
        <v>800</v>
      </c>
    </row>
    <row r="3" spans="2:14" x14ac:dyDescent="0.25">
      <c r="B3" s="282">
        <f t="array" ref="B3:B32">+TRANSPOSE('F3-20 años'!C14:AF14)</f>
        <v>1</v>
      </c>
      <c r="C3" s="282">
        <f t="array" ref="C3:C32">+TRANSPOSE('F3-20 años'!C21:AF21)</f>
        <v>20812413910.238422</v>
      </c>
      <c r="D3" s="281">
        <f t="array" ref="D3:D32">+TRANSPOSE('F3-20 años'!C25:AF25)</f>
        <v>8791703631.3054237</v>
      </c>
      <c r="E3" s="281">
        <f t="array" ref="E3:E32">+TRANSPOSE('F3-20 años'!C26:AF26)</f>
        <v>1040620695.5119212</v>
      </c>
      <c r="F3" s="281">
        <f t="array" ref="F3:F32">+TRANSPOSE('F3-20 años'!C28:AF28)</f>
        <v>4523086586.8617277</v>
      </c>
      <c r="G3" s="281">
        <f t="array" ref="G3:G32">+TRANSPOSE('F3-20 años'!C29:AF29)</f>
        <v>0</v>
      </c>
      <c r="H3" s="281">
        <f t="array" ref="H3:H32">+TRANSPOSE('F3-20 años'!C30:AF30)</f>
        <v>4450243983.6098232</v>
      </c>
      <c r="I3" s="281">
        <f t="array" ref="I3:I32">+TRANSPOSE('F3-20 años'!C32:AF32)</f>
        <v>0</v>
      </c>
      <c r="J3" s="281">
        <f t="array" ref="J3:J32">+TRANSPOSE('F3-20 años'!C33:AF33)</f>
        <v>0</v>
      </c>
      <c r="K3" s="281">
        <f t="array" ref="K3:K32">+TRANSPOSE('F3-20 años'!C34:AF34)</f>
        <v>44502439.836098231</v>
      </c>
      <c r="L3" s="281">
        <f t="array" ref="L3:L32">+TRANSPOSE('F3-20 años'!C35:AF35)</f>
        <v>0</v>
      </c>
      <c r="M3" s="281">
        <f t="array" ref="M3:M32">+TRANSPOSE('F3-20 años'!C36:AF36)</f>
        <v>624372417.30715263</v>
      </c>
      <c r="N3" s="281">
        <f t="array" ref="N3:N32">+TRANSPOSE('F3-20 años'!C41:AF41)</f>
        <v>42731304</v>
      </c>
    </row>
    <row r="4" spans="2:14" x14ac:dyDescent="0.25">
      <c r="B4" s="282">
        <v>2</v>
      </c>
      <c r="C4" s="282">
        <v>21628262275.399685</v>
      </c>
      <c r="D4" s="281">
        <v>7339775513.8577337</v>
      </c>
      <c r="E4" s="281">
        <v>1081413113.7699842</v>
      </c>
      <c r="F4" s="281">
        <v>4684413201.4546366</v>
      </c>
      <c r="G4" s="281">
        <v>0</v>
      </c>
      <c r="H4" s="281">
        <v>4763213334.4921141</v>
      </c>
      <c r="I4" s="281">
        <v>2968847333.5234351</v>
      </c>
      <c r="J4" s="281">
        <v>0</v>
      </c>
      <c r="K4" s="281">
        <v>47632133.344921142</v>
      </c>
      <c r="L4" s="281">
        <v>0</v>
      </c>
      <c r="M4" s="281">
        <v>648847868.26199055</v>
      </c>
      <c r="N4" s="281">
        <v>56777468</v>
      </c>
    </row>
    <row r="5" spans="2:14" x14ac:dyDescent="0.25">
      <c r="B5" s="282">
        <v>3</v>
      </c>
      <c r="C5" s="282">
        <v>22476099477.826721</v>
      </c>
      <c r="D5" s="281">
        <v>6528841978.1320372</v>
      </c>
      <c r="E5" s="281">
        <v>1123804973.8913362</v>
      </c>
      <c r="F5" s="281">
        <v>4850375001.0800514</v>
      </c>
      <c r="G5" s="281">
        <v>0</v>
      </c>
      <c r="H5" s="281">
        <v>5139462754.5766125</v>
      </c>
      <c r="I5" s="281">
        <v>3689717571.6957159</v>
      </c>
      <c r="J5" s="281">
        <v>140926585.96159202</v>
      </c>
      <c r="K5" s="281">
        <v>51394627.545766123</v>
      </c>
      <c r="L5" s="281">
        <v>0</v>
      </c>
      <c r="M5" s="281">
        <v>674282984.33480155</v>
      </c>
      <c r="N5" s="281">
        <v>62679858</v>
      </c>
    </row>
    <row r="6" spans="2:14" x14ac:dyDescent="0.25">
      <c r="B6" s="282">
        <v>4</v>
      </c>
      <c r="C6" s="282">
        <v>23357180052.364975</v>
      </c>
      <c r="D6" s="281">
        <v>6455621537.1109648</v>
      </c>
      <c r="E6" s="281">
        <v>1167859002.6182487</v>
      </c>
      <c r="F6" s="281">
        <v>5022446153.4794846</v>
      </c>
      <c r="G6" s="281">
        <v>0</v>
      </c>
      <c r="H6" s="281">
        <v>5599117748.2486076</v>
      </c>
      <c r="I6" s="281">
        <v>4108272064.515183</v>
      </c>
      <c r="J6" s="281">
        <v>145286194.58110604</v>
      </c>
      <c r="K6" s="281">
        <v>55991177.482486077</v>
      </c>
      <c r="L6" s="281">
        <v>0</v>
      </c>
      <c r="M6" s="281">
        <v>700715401.5709492</v>
      </c>
      <c r="N6" s="281">
        <v>67198751</v>
      </c>
    </row>
    <row r="7" spans="2:14" x14ac:dyDescent="0.25">
      <c r="B7" s="282">
        <v>5</v>
      </c>
      <c r="C7" s="282">
        <v>24272807744.150536</v>
      </c>
      <c r="D7" s="281">
        <v>7280737311.6747065</v>
      </c>
      <c r="E7" s="281">
        <v>1213640387.2075269</v>
      </c>
      <c r="F7" s="281">
        <v>5196060488.1177483</v>
      </c>
      <c r="G7" s="281">
        <v>0</v>
      </c>
      <c r="H7" s="281">
        <v>6079840440.0124731</v>
      </c>
      <c r="I7" s="281">
        <v>4113474880.4092383</v>
      </c>
      <c r="J7" s="281">
        <v>149645803.20062003</v>
      </c>
      <c r="K7" s="281">
        <v>60798404.400124729</v>
      </c>
      <c r="L7" s="281">
        <v>0</v>
      </c>
      <c r="M7" s="281">
        <v>728184232.32451606</v>
      </c>
      <c r="N7" s="281">
        <v>70166579</v>
      </c>
    </row>
    <row r="8" spans="2:14" x14ac:dyDescent="0.25">
      <c r="B8" s="282">
        <v>6</v>
      </c>
      <c r="C8" s="282">
        <v>25224337439.298191</v>
      </c>
      <c r="D8" s="281">
        <v>7920883534.8274984</v>
      </c>
      <c r="E8" s="281">
        <v>1261216871.9649096</v>
      </c>
      <c r="F8" s="281">
        <v>5363839127.0880938</v>
      </c>
      <c r="G8" s="281">
        <v>0</v>
      </c>
      <c r="H8" s="281">
        <v>6480893555.8869276</v>
      </c>
      <c r="I8" s="281">
        <v>2943337690.1465712</v>
      </c>
      <c r="J8" s="281">
        <v>154005411.82013401</v>
      </c>
      <c r="K8" s="281">
        <v>64808935.55886928</v>
      </c>
      <c r="L8" s="281">
        <v>0</v>
      </c>
      <c r="M8" s="281">
        <v>756730123.17894566</v>
      </c>
      <c r="N8" s="281">
        <v>68099327</v>
      </c>
    </row>
    <row r="9" spans="2:14" x14ac:dyDescent="0.25">
      <c r="B9" s="282">
        <v>7</v>
      </c>
      <c r="C9" s="282">
        <v>26213177171.350468</v>
      </c>
      <c r="D9" s="281">
        <v>8167251773.0786924</v>
      </c>
      <c r="E9" s="281">
        <v>1310658858.5675235</v>
      </c>
      <c r="F9" s="281">
        <v>5517454810.9289865</v>
      </c>
      <c r="G9" s="281">
        <v>0</v>
      </c>
      <c r="H9" s="281">
        <v>6688592409.8680487</v>
      </c>
      <c r="I9" s="281">
        <v>0</v>
      </c>
      <c r="J9" s="281">
        <v>302959169.53671795</v>
      </c>
      <c r="K9" s="281">
        <v>66885924.098680489</v>
      </c>
      <c r="L9" s="281">
        <v>524263543.42700934</v>
      </c>
      <c r="M9" s="281">
        <v>786395315.14051402</v>
      </c>
      <c r="N9" s="281">
        <v>60788840</v>
      </c>
    </row>
    <row r="10" spans="2:14" x14ac:dyDescent="0.25">
      <c r="B10" s="282">
        <v>8</v>
      </c>
      <c r="C10" s="282">
        <v>27240790206.461033</v>
      </c>
      <c r="D10" s="281">
        <v>8414839135.8823957</v>
      </c>
      <c r="E10" s="281">
        <v>1362039510.3230517</v>
      </c>
      <c r="F10" s="281">
        <v>5671168239.2983217</v>
      </c>
      <c r="G10" s="281">
        <v>0</v>
      </c>
      <c r="H10" s="281">
        <v>6897625683.1831427</v>
      </c>
      <c r="I10" s="281">
        <v>0</v>
      </c>
      <c r="J10" s="281">
        <v>311299290.37404907</v>
      </c>
      <c r="K10" s="281">
        <v>68976256.831831425</v>
      </c>
      <c r="L10" s="281">
        <v>544815804.12922072</v>
      </c>
      <c r="M10" s="281">
        <v>817223706.19383097</v>
      </c>
      <c r="N10" s="281">
        <v>62692594</v>
      </c>
    </row>
    <row r="11" spans="2:14" x14ac:dyDescent="0.25">
      <c r="B11" s="282">
        <v>9</v>
      </c>
      <c r="C11" s="282">
        <v>28308697210.402634</v>
      </c>
      <c r="D11" s="281">
        <v>8663645623.2386112</v>
      </c>
      <c r="E11" s="281">
        <v>1415434860.5201318</v>
      </c>
      <c r="F11" s="281">
        <v>5824979412.1960974</v>
      </c>
      <c r="G11" s="281">
        <v>0</v>
      </c>
      <c r="H11" s="281">
        <v>7107993375.8322096</v>
      </c>
      <c r="I11" s="281">
        <v>0</v>
      </c>
      <c r="J11" s="281">
        <v>319639411.21138024</v>
      </c>
      <c r="K11" s="281">
        <v>71079933.75832209</v>
      </c>
      <c r="L11" s="281">
        <v>566173944.20805264</v>
      </c>
      <c r="M11" s="281">
        <v>849260916.31207895</v>
      </c>
      <c r="N11" s="281">
        <v>64618247</v>
      </c>
    </row>
    <row r="12" spans="2:14" x14ac:dyDescent="0.25">
      <c r="B12" s="282">
        <v>10</v>
      </c>
      <c r="C12" s="282">
        <v>29418478500.61087</v>
      </c>
      <c r="D12" s="281">
        <v>8913671235.147337</v>
      </c>
      <c r="E12" s="281">
        <v>1470923925.0305436</v>
      </c>
      <c r="F12" s="281">
        <v>5978888329.6223164</v>
      </c>
      <c r="G12" s="281">
        <v>0</v>
      </c>
      <c r="H12" s="281">
        <v>7319695487.8152504</v>
      </c>
      <c r="I12" s="281">
        <v>0</v>
      </c>
      <c r="J12" s="281">
        <v>327979532.04871136</v>
      </c>
      <c r="K12" s="281">
        <v>73196954.878152505</v>
      </c>
      <c r="L12" s="281">
        <v>588369570.0122174</v>
      </c>
      <c r="M12" s="281">
        <v>882554355.01832604</v>
      </c>
      <c r="N12" s="281">
        <v>66566433</v>
      </c>
    </row>
    <row r="13" spans="2:14" x14ac:dyDescent="0.25">
      <c r="B13" s="282">
        <v>11</v>
      </c>
      <c r="C13" s="282">
        <v>30571776386.601315</v>
      </c>
      <c r="D13" s="281">
        <v>9164915971.6085739</v>
      </c>
      <c r="E13" s="281">
        <v>1528588819.3300657</v>
      </c>
      <c r="F13" s="281">
        <v>6132894991.5769749</v>
      </c>
      <c r="G13" s="281">
        <v>0</v>
      </c>
      <c r="H13" s="281">
        <v>7532732019.1322641</v>
      </c>
      <c r="I13" s="281">
        <v>0</v>
      </c>
      <c r="J13" s="281">
        <v>336319652.88604254</v>
      </c>
      <c r="K13" s="281">
        <v>75327320.19132264</v>
      </c>
      <c r="L13" s="281">
        <v>611435527.73202634</v>
      </c>
      <c r="M13" s="281">
        <v>917153291.59803939</v>
      </c>
      <c r="N13" s="281">
        <v>68537806</v>
      </c>
    </row>
    <row r="14" spans="2:14" x14ac:dyDescent="0.25">
      <c r="B14" s="282">
        <v>12</v>
      </c>
      <c r="C14" s="282">
        <v>31770297602.228466</v>
      </c>
      <c r="D14" s="281">
        <v>9417379832.6223202</v>
      </c>
      <c r="E14" s="281">
        <v>1588514880.1114235</v>
      </c>
      <c r="F14" s="281">
        <v>6286999398.0600767</v>
      </c>
      <c r="G14" s="281">
        <v>0</v>
      </c>
      <c r="H14" s="281">
        <v>7747102969.7832518</v>
      </c>
      <c r="I14" s="281">
        <v>0</v>
      </c>
      <c r="J14" s="281">
        <v>344659773.72337365</v>
      </c>
      <c r="K14" s="281">
        <v>77471029.697832525</v>
      </c>
      <c r="L14" s="281">
        <v>635405952.04456937</v>
      </c>
      <c r="M14" s="281">
        <v>953108928.066854</v>
      </c>
      <c r="N14" s="281">
        <v>70533052</v>
      </c>
    </row>
    <row r="15" spans="2:14" x14ac:dyDescent="0.25">
      <c r="B15" s="282">
        <v>13</v>
      </c>
      <c r="C15" s="282">
        <v>33015815833.391075</v>
      </c>
      <c r="D15" s="281">
        <v>9671062818.1885777</v>
      </c>
      <c r="E15" s="281">
        <v>1650790791.6695538</v>
      </c>
      <c r="F15" s="281">
        <v>6441201549.071619</v>
      </c>
      <c r="G15" s="281">
        <v>0</v>
      </c>
      <c r="H15" s="281">
        <v>7962808339.7682114</v>
      </c>
      <c r="I15" s="281">
        <v>0</v>
      </c>
      <c r="J15" s="281">
        <v>352999894.56070483</v>
      </c>
      <c r="K15" s="281">
        <v>79628083.397682115</v>
      </c>
      <c r="L15" s="281">
        <v>660316316.66782153</v>
      </c>
      <c r="M15" s="281">
        <v>990474475.00173223</v>
      </c>
      <c r="N15" s="281">
        <v>72552878</v>
      </c>
    </row>
    <row r="16" spans="2:14" x14ac:dyDescent="0.25">
      <c r="B16" s="282">
        <v>14</v>
      </c>
      <c r="C16" s="282">
        <v>34310174344.930008</v>
      </c>
      <c r="D16" s="281">
        <v>9925964928.3073463</v>
      </c>
      <c r="E16" s="281">
        <v>1715508717.2465005</v>
      </c>
      <c r="F16" s="281">
        <v>6595501444.6116037</v>
      </c>
      <c r="G16" s="281">
        <v>0</v>
      </c>
      <c r="H16" s="281">
        <v>8179848129.087142</v>
      </c>
      <c r="I16" s="281">
        <v>0</v>
      </c>
      <c r="J16" s="281">
        <v>361340015.39803594</v>
      </c>
      <c r="K16" s="281">
        <v>81798481.290871426</v>
      </c>
      <c r="L16" s="281">
        <v>686203486.89860022</v>
      </c>
      <c r="M16" s="281">
        <v>1029305230.3479002</v>
      </c>
      <c r="N16" s="281">
        <v>74598022</v>
      </c>
    </row>
    <row r="17" spans="1:14" x14ac:dyDescent="0.25">
      <c r="B17" s="282">
        <v>15</v>
      </c>
      <c r="C17" s="282">
        <v>35655288710.611824</v>
      </c>
      <c r="D17" s="281">
        <v>10182086162.978624</v>
      </c>
      <c r="E17" s="281">
        <v>1782764435.5305912</v>
      </c>
      <c r="F17" s="281">
        <v>6749899084.6800289</v>
      </c>
      <c r="G17" s="281">
        <v>0</v>
      </c>
      <c r="H17" s="281">
        <v>8398222337.7400494</v>
      </c>
      <c r="I17" s="281">
        <v>0</v>
      </c>
      <c r="J17" s="281">
        <v>369680136.23536712</v>
      </c>
      <c r="K17" s="281">
        <v>83982223.377400503</v>
      </c>
      <c r="L17" s="281">
        <v>713105774.21223652</v>
      </c>
      <c r="M17" s="281">
        <v>1069658661.3183547</v>
      </c>
      <c r="N17" s="281">
        <v>76669251</v>
      </c>
    </row>
    <row r="18" spans="1:14" x14ac:dyDescent="0.25">
      <c r="B18" s="282">
        <v>16</v>
      </c>
      <c r="C18" s="282">
        <v>37053149650.243988</v>
      </c>
      <c r="D18" s="281">
        <v>10270461740.444817</v>
      </c>
      <c r="E18" s="281">
        <v>1852657482.5121994</v>
      </c>
      <c r="F18" s="281">
        <v>0</v>
      </c>
      <c r="G18" s="281">
        <v>0</v>
      </c>
      <c r="H18" s="281">
        <v>8930604748.5994282</v>
      </c>
      <c r="I18" s="281">
        <v>53195873629.466125</v>
      </c>
      <c r="J18" s="281">
        <v>378020257.07269824</v>
      </c>
      <c r="K18" s="281">
        <v>89306047.485994279</v>
      </c>
      <c r="L18" s="281">
        <v>741062993.00487983</v>
      </c>
      <c r="M18" s="281">
        <v>1111594489.5073197</v>
      </c>
      <c r="N18" s="281">
        <v>265196479</v>
      </c>
    </row>
    <row r="19" spans="1:14" x14ac:dyDescent="0.25">
      <c r="B19" s="282">
        <v>17</v>
      </c>
      <c r="C19" s="282">
        <v>38505825978.126572</v>
      </c>
      <c r="D19" s="281">
        <v>10561233052.661285</v>
      </c>
      <c r="E19" s="281">
        <v>1925291298.9063287</v>
      </c>
      <c r="F19" s="281">
        <v>0</v>
      </c>
      <c r="G19" s="281">
        <v>0</v>
      </c>
      <c r="H19" s="281">
        <v>9197884712.9201488</v>
      </c>
      <c r="I19" s="281">
        <v>4390458839.8866978</v>
      </c>
      <c r="J19" s="281">
        <v>878091767.97733951</v>
      </c>
      <c r="K19" s="281">
        <v>91978847.129201487</v>
      </c>
      <c r="L19" s="281">
        <v>4620699117.3751888</v>
      </c>
      <c r="M19" s="281">
        <v>1694256343.037569</v>
      </c>
      <c r="N19" s="281">
        <v>91194644</v>
      </c>
    </row>
    <row r="20" spans="1:14" x14ac:dyDescent="0.25">
      <c r="A20" s="43"/>
      <c r="B20" s="282">
        <v>18</v>
      </c>
      <c r="C20" s="282">
        <v>40015467667.210289</v>
      </c>
      <c r="D20" s="281">
        <v>10854775102.497093</v>
      </c>
      <c r="E20" s="281">
        <v>2000773383.3605146</v>
      </c>
      <c r="F20" s="281">
        <v>0</v>
      </c>
      <c r="G20" s="281">
        <v>0</v>
      </c>
      <c r="H20" s="281">
        <v>9468197448.4544411</v>
      </c>
      <c r="I20" s="281">
        <v>5401856316.068717</v>
      </c>
      <c r="J20" s="281">
        <v>1103367303.3164852</v>
      </c>
      <c r="K20" s="281">
        <v>94681974.484544411</v>
      </c>
      <c r="L20" s="281">
        <v>4801856120.0652342</v>
      </c>
      <c r="M20" s="281">
        <v>1760680577.3572526</v>
      </c>
      <c r="N20" s="281">
        <v>98525652</v>
      </c>
    </row>
    <row r="21" spans="1:14" x14ac:dyDescent="0.25">
      <c r="B21" s="282">
        <v>19</v>
      </c>
      <c r="C21" s="282">
        <v>41584309033.502342</v>
      </c>
      <c r="D21" s="281">
        <v>11151087889.952246</v>
      </c>
      <c r="E21" s="281">
        <v>2079215451.6751173</v>
      </c>
      <c r="F21" s="281">
        <v>0</v>
      </c>
      <c r="G21" s="281">
        <v>0</v>
      </c>
      <c r="H21" s="281">
        <v>9741542955.2023106</v>
      </c>
      <c r="I21" s="281">
        <v>5957428313.1947994</v>
      </c>
      <c r="J21" s="281">
        <v>1126681732.0208426</v>
      </c>
      <c r="K21" s="281">
        <v>97415429.552023113</v>
      </c>
      <c r="L21" s="281">
        <v>4990117084.0202808</v>
      </c>
      <c r="M21" s="281">
        <v>1829709597.474103</v>
      </c>
      <c r="N21" s="281">
        <v>103288442</v>
      </c>
    </row>
    <row r="22" spans="1:14" x14ac:dyDescent="0.25">
      <c r="B22" s="282">
        <v>20</v>
      </c>
      <c r="C22" s="282">
        <v>43214672045.439621</v>
      </c>
      <c r="D22" s="281">
        <v>11450171415.026737</v>
      </c>
      <c r="E22" s="281">
        <v>2160733602.2719812</v>
      </c>
      <c r="F22" s="281">
        <v>0</v>
      </c>
      <c r="G22" s="281">
        <v>0</v>
      </c>
      <c r="H22" s="281">
        <v>10017921233.163755</v>
      </c>
      <c r="I22" s="281">
        <v>5911033531.694438</v>
      </c>
      <c r="J22" s="281">
        <v>1149996160.7252002</v>
      </c>
      <c r="K22" s="281">
        <v>100179212.33163756</v>
      </c>
      <c r="L22" s="281">
        <v>5185760645.452754</v>
      </c>
      <c r="M22" s="281">
        <v>1901445569.9993432</v>
      </c>
      <c r="N22" s="281">
        <v>105708280</v>
      </c>
    </row>
    <row r="23" spans="1:14" x14ac:dyDescent="0.25">
      <c r="B23" s="282">
        <v>21</v>
      </c>
      <c r="C23" s="282">
        <v>0</v>
      </c>
      <c r="D23" s="281">
        <v>0</v>
      </c>
      <c r="E23" s="281">
        <v>0</v>
      </c>
      <c r="F23" s="281">
        <v>0</v>
      </c>
      <c r="G23" s="281">
        <v>0</v>
      </c>
      <c r="H23" s="281">
        <v>0</v>
      </c>
      <c r="I23" s="281">
        <v>0</v>
      </c>
      <c r="J23" s="281">
        <v>0</v>
      </c>
      <c r="K23" s="281">
        <v>0</v>
      </c>
      <c r="L23" s="281">
        <v>0</v>
      </c>
      <c r="M23" s="281">
        <v>0</v>
      </c>
      <c r="N23" s="281">
        <v>0</v>
      </c>
    </row>
    <row r="24" spans="1:14" x14ac:dyDescent="0.25">
      <c r="B24" s="282">
        <v>22</v>
      </c>
      <c r="C24" s="282">
        <v>0</v>
      </c>
      <c r="D24" s="281">
        <v>0</v>
      </c>
      <c r="E24" s="281">
        <v>0</v>
      </c>
      <c r="F24" s="281">
        <v>0</v>
      </c>
      <c r="G24" s="281">
        <v>0</v>
      </c>
      <c r="H24" s="281">
        <v>0</v>
      </c>
      <c r="I24" s="281">
        <v>0</v>
      </c>
      <c r="J24" s="281">
        <v>0</v>
      </c>
      <c r="K24" s="281">
        <v>0</v>
      </c>
      <c r="L24" s="281">
        <v>0</v>
      </c>
      <c r="M24" s="281">
        <v>0</v>
      </c>
      <c r="N24" s="281">
        <v>0</v>
      </c>
    </row>
    <row r="25" spans="1:14" x14ac:dyDescent="0.25">
      <c r="B25" s="282">
        <v>23</v>
      </c>
      <c r="C25" s="282">
        <v>0</v>
      </c>
      <c r="D25" s="281">
        <v>0</v>
      </c>
      <c r="E25" s="281">
        <v>0</v>
      </c>
      <c r="F25" s="281">
        <v>0</v>
      </c>
      <c r="G25" s="281">
        <v>0</v>
      </c>
      <c r="H25" s="281">
        <v>0</v>
      </c>
      <c r="I25" s="281">
        <v>0</v>
      </c>
      <c r="J25" s="281">
        <v>0</v>
      </c>
      <c r="K25" s="281">
        <v>0</v>
      </c>
      <c r="L25" s="281">
        <v>0</v>
      </c>
      <c r="M25" s="281">
        <v>0</v>
      </c>
      <c r="N25" s="281">
        <v>0</v>
      </c>
    </row>
    <row r="26" spans="1:14" x14ac:dyDescent="0.25">
      <c r="B26" s="282">
        <v>24</v>
      </c>
      <c r="C26" s="282">
        <v>0</v>
      </c>
      <c r="D26" s="281">
        <v>0</v>
      </c>
      <c r="E26" s="281">
        <v>0</v>
      </c>
      <c r="F26" s="281">
        <v>0</v>
      </c>
      <c r="G26" s="281">
        <v>0</v>
      </c>
      <c r="H26" s="281">
        <v>0</v>
      </c>
      <c r="I26" s="281">
        <v>0</v>
      </c>
      <c r="J26" s="281">
        <v>0</v>
      </c>
      <c r="K26" s="281">
        <v>0</v>
      </c>
      <c r="L26" s="281">
        <v>0</v>
      </c>
      <c r="M26" s="281">
        <v>0</v>
      </c>
      <c r="N26" s="281">
        <v>0</v>
      </c>
    </row>
    <row r="27" spans="1:14" x14ac:dyDescent="0.25">
      <c r="B27" s="282">
        <v>25</v>
      </c>
      <c r="C27" s="282">
        <v>0</v>
      </c>
      <c r="D27" s="281">
        <v>0</v>
      </c>
      <c r="E27" s="281">
        <v>0</v>
      </c>
      <c r="F27" s="281">
        <v>0</v>
      </c>
      <c r="G27" s="281">
        <v>0</v>
      </c>
      <c r="H27" s="281">
        <v>0</v>
      </c>
      <c r="I27" s="281">
        <v>0</v>
      </c>
      <c r="J27" s="281">
        <v>0</v>
      </c>
      <c r="K27" s="281">
        <v>0</v>
      </c>
      <c r="L27" s="281">
        <v>0</v>
      </c>
      <c r="M27" s="281">
        <v>0</v>
      </c>
      <c r="N27" s="281">
        <v>0</v>
      </c>
    </row>
    <row r="28" spans="1:14" x14ac:dyDescent="0.25">
      <c r="B28" s="282">
        <v>26</v>
      </c>
      <c r="C28" s="282">
        <v>0</v>
      </c>
      <c r="D28" s="281">
        <v>0</v>
      </c>
      <c r="E28" s="281">
        <v>0</v>
      </c>
      <c r="F28" s="281">
        <v>0</v>
      </c>
      <c r="G28" s="281">
        <v>0</v>
      </c>
      <c r="H28" s="281">
        <v>0</v>
      </c>
      <c r="I28" s="281">
        <v>0</v>
      </c>
      <c r="J28" s="281">
        <v>0</v>
      </c>
      <c r="K28" s="281">
        <v>0</v>
      </c>
      <c r="L28" s="281">
        <v>0</v>
      </c>
      <c r="M28" s="281">
        <v>0</v>
      </c>
      <c r="N28" s="281">
        <v>0</v>
      </c>
    </row>
    <row r="29" spans="1:14" x14ac:dyDescent="0.25">
      <c r="B29" s="282">
        <v>27</v>
      </c>
      <c r="C29" s="282">
        <v>0</v>
      </c>
      <c r="D29" s="281">
        <v>0</v>
      </c>
      <c r="E29" s="281">
        <v>0</v>
      </c>
      <c r="F29" s="281">
        <v>0</v>
      </c>
      <c r="G29" s="281">
        <v>0</v>
      </c>
      <c r="H29" s="281">
        <v>0</v>
      </c>
      <c r="I29" s="281">
        <v>0</v>
      </c>
      <c r="J29" s="281">
        <v>0</v>
      </c>
      <c r="K29" s="281">
        <v>0</v>
      </c>
      <c r="L29" s="281">
        <v>0</v>
      </c>
      <c r="M29" s="281">
        <v>0</v>
      </c>
      <c r="N29" s="281">
        <v>0</v>
      </c>
    </row>
    <row r="30" spans="1:14" x14ac:dyDescent="0.25">
      <c r="B30" s="282">
        <v>28</v>
      </c>
      <c r="C30" s="282">
        <v>0</v>
      </c>
      <c r="D30" s="281">
        <v>0</v>
      </c>
      <c r="E30" s="281">
        <v>0</v>
      </c>
      <c r="F30" s="281">
        <v>0</v>
      </c>
      <c r="G30" s="281">
        <v>0</v>
      </c>
      <c r="H30" s="281">
        <v>0</v>
      </c>
      <c r="I30" s="281">
        <v>0</v>
      </c>
      <c r="J30" s="281">
        <v>0</v>
      </c>
      <c r="K30" s="281">
        <v>0</v>
      </c>
      <c r="L30" s="281">
        <v>0</v>
      </c>
      <c r="M30" s="281">
        <v>0</v>
      </c>
      <c r="N30" s="281">
        <v>0</v>
      </c>
    </row>
    <row r="31" spans="1:14" x14ac:dyDescent="0.25">
      <c r="B31" s="282">
        <v>29</v>
      </c>
      <c r="C31" s="282">
        <v>0</v>
      </c>
      <c r="D31" s="281">
        <v>0</v>
      </c>
      <c r="E31" s="281">
        <v>0</v>
      </c>
      <c r="F31" s="281">
        <v>0</v>
      </c>
      <c r="G31" s="281">
        <v>0</v>
      </c>
      <c r="H31" s="281">
        <v>0</v>
      </c>
      <c r="I31" s="281">
        <v>0</v>
      </c>
      <c r="J31" s="281">
        <v>0</v>
      </c>
      <c r="K31" s="281">
        <v>0</v>
      </c>
      <c r="L31" s="281">
        <v>0</v>
      </c>
      <c r="M31" s="281">
        <v>0</v>
      </c>
      <c r="N31" s="281">
        <v>0</v>
      </c>
    </row>
    <row r="32" spans="1:14" x14ac:dyDescent="0.25">
      <c r="B32" s="282">
        <v>30</v>
      </c>
      <c r="C32" s="282">
        <v>0</v>
      </c>
      <c r="D32" s="281">
        <v>0</v>
      </c>
      <c r="E32" s="281">
        <v>0</v>
      </c>
      <c r="F32" s="281">
        <v>0</v>
      </c>
      <c r="G32" s="281">
        <v>0</v>
      </c>
      <c r="H32" s="281">
        <v>0</v>
      </c>
      <c r="I32" s="281">
        <v>0</v>
      </c>
      <c r="J32" s="281">
        <v>0</v>
      </c>
      <c r="K32" s="281">
        <v>0</v>
      </c>
      <c r="L32" s="281">
        <v>0</v>
      </c>
      <c r="M32" s="281">
        <v>0</v>
      </c>
      <c r="N32" s="281">
        <v>0</v>
      </c>
    </row>
    <row r="33" spans="2:14" x14ac:dyDescent="0.25">
      <c r="B33" s="283" t="s">
        <v>712</v>
      </c>
      <c r="C33" s="283">
        <f>+SUM(C3:C32)-'F3-20 años'!AG21</f>
        <v>0</v>
      </c>
      <c r="D33" s="280">
        <f>+SUM(D3:D32)-'F3-20 años'!AG25</f>
        <v>0</v>
      </c>
      <c r="E33" s="352">
        <f>+SUM(E3:E32)-'F3-20 años'!AG26</f>
        <v>0</v>
      </c>
      <c r="F33" s="280">
        <f>+SUM(F3:F32)-'F3-20 años'!AG28</f>
        <v>0</v>
      </c>
      <c r="G33" s="280">
        <f>+SUM(G3:G32)-'F3-20 años'!AG29</f>
        <v>0</v>
      </c>
      <c r="H33" s="280">
        <f>+SUM(H3:H32)-'F3-20 años'!AG30</f>
        <v>0</v>
      </c>
      <c r="I33" s="280">
        <f>+SUM(I3:I32)-'F3-20 años'!AG32</f>
        <v>0</v>
      </c>
      <c r="J33" s="352">
        <f>+SUM(J3:J32)-'F3-20 años'!AG33</f>
        <v>0</v>
      </c>
      <c r="K33" s="280">
        <f>+SUM(K3:K32)-'F3-20 años'!AG34</f>
        <v>0</v>
      </c>
      <c r="L33" s="280">
        <f>+SUM(L3:L32)-'F3-20 años'!AG35</f>
        <v>0</v>
      </c>
      <c r="M33" s="280">
        <f>+SUM(M3:M32)-'F3-20 años'!AG36</f>
        <v>0</v>
      </c>
      <c r="N33" s="280">
        <f>+SUM(N3:N32)-'F3-20 años'!AG41</f>
        <v>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B271"/>
  <sheetViews>
    <sheetView topLeftCell="A16" workbookViewId="0">
      <selection activeCell="A49" sqref="A49:C56"/>
    </sheetView>
  </sheetViews>
  <sheetFormatPr baseColWidth="10" defaultColWidth="0" defaultRowHeight="12" x14ac:dyDescent="0.25"/>
  <cols>
    <col min="1" max="1" width="55.85546875" style="186" customWidth="1"/>
    <col min="2" max="2" width="9.28515625" style="186" bestFit="1" customWidth="1"/>
    <col min="3" max="3" width="19.7109375" style="186" bestFit="1" customWidth="1"/>
    <col min="4" max="5" width="18.85546875" style="186" bestFit="1" customWidth="1"/>
    <col min="6" max="6" width="18.5703125" style="186" bestFit="1" customWidth="1"/>
    <col min="7" max="9" width="19.42578125" style="186" bestFit="1" customWidth="1"/>
    <col min="10" max="10" width="19.140625" style="186" bestFit="1" customWidth="1"/>
    <col min="11" max="11" width="19.42578125" style="186" bestFit="1" customWidth="1"/>
    <col min="12" max="13" width="19.140625" style="186" bestFit="1" customWidth="1"/>
    <col min="14" max="15" width="18.85546875" style="186" bestFit="1" customWidth="1"/>
    <col min="16" max="17" width="18.140625" style="186" customWidth="1"/>
    <col min="18" max="30" width="18.140625" style="186" hidden="1" customWidth="1"/>
    <col min="31" max="32" width="17.5703125" style="186" hidden="1" customWidth="1"/>
    <col min="33" max="33" width="21.85546875" style="186" customWidth="1"/>
    <col min="34" max="34" width="13" style="186" customWidth="1"/>
    <col min="35" max="73" width="13" style="186" hidden="1"/>
    <col min="74" max="171" width="14" style="186" hidden="1"/>
    <col min="172" max="172" width="19.42578125" style="186" hidden="1"/>
    <col min="173" max="181" width="14" style="186" hidden="1"/>
    <col min="182" max="182" width="15.85546875" style="186" hidden="1"/>
    <col min="183" max="16382" width="4.85546875" style="186" hidden="1"/>
    <col min="16383" max="16384" width="2.140625" style="186" hidden="1"/>
  </cols>
  <sheetData>
    <row r="1" spans="1:182" ht="13.5" x14ac:dyDescent="0.25">
      <c r="A1" s="300" t="s">
        <v>767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row>
    <row r="2" spans="1:182" ht="13.5" x14ac:dyDescent="0.25">
      <c r="A2" s="184" t="s">
        <v>745</v>
      </c>
      <c r="B2" s="184"/>
      <c r="C2" s="184"/>
      <c r="D2" s="184"/>
      <c r="E2" s="187"/>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row>
    <row r="3" spans="1:182" ht="13.5" x14ac:dyDescent="0.25">
      <c r="A3" s="184"/>
      <c r="B3" s="184"/>
      <c r="C3" s="184"/>
      <c r="D3" s="184"/>
      <c r="E3" s="187"/>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row>
    <row r="4" spans="1:182" ht="13.5" x14ac:dyDescent="0.25">
      <c r="A4" s="184" t="s">
        <v>66</v>
      </c>
      <c r="B4" s="188">
        <f>+DRIVERS!$C$4</f>
        <v>3.6499999999999998E-2</v>
      </c>
      <c r="C4" s="188">
        <f>+DRIVERS!$C$4</f>
        <v>3.6499999999999998E-2</v>
      </c>
      <c r="D4" s="188">
        <f>+DRIVERS!$C$4</f>
        <v>3.6499999999999998E-2</v>
      </c>
      <c r="E4" s="188">
        <f>+DRIVERS!$C$4</f>
        <v>3.6499999999999998E-2</v>
      </c>
      <c r="F4" s="188">
        <f>+DRIVERS!$C$4</f>
        <v>3.6499999999999998E-2</v>
      </c>
      <c r="G4" s="188">
        <f>+DRIVERS!$C$4</f>
        <v>3.6499999999999998E-2</v>
      </c>
      <c r="H4" s="188">
        <f>+DRIVERS!$C$4</f>
        <v>3.6499999999999998E-2</v>
      </c>
      <c r="I4" s="188">
        <f>+DRIVERS!$C$4</f>
        <v>3.6499999999999998E-2</v>
      </c>
      <c r="J4" s="188">
        <f>+DRIVERS!$C$4</f>
        <v>3.6499999999999998E-2</v>
      </c>
      <c r="K4" s="188">
        <f>+DRIVERS!$C$4</f>
        <v>3.6499999999999998E-2</v>
      </c>
      <c r="L4" s="188">
        <f>+DRIVERS!$C$4</f>
        <v>3.6499999999999998E-2</v>
      </c>
      <c r="M4" s="188">
        <f>+DRIVERS!$C$4</f>
        <v>3.6499999999999998E-2</v>
      </c>
      <c r="N4" s="188">
        <f>+DRIVERS!$C$4</f>
        <v>3.6499999999999998E-2</v>
      </c>
      <c r="O4" s="188">
        <f>+DRIVERS!$C$4</f>
        <v>3.6499999999999998E-2</v>
      </c>
      <c r="P4" s="188">
        <f>+DRIVERS!$C$4</f>
        <v>3.6499999999999998E-2</v>
      </c>
      <c r="Q4" s="188">
        <f>+DRIVERS!$C$4</f>
        <v>3.6499999999999998E-2</v>
      </c>
      <c r="R4" s="188">
        <f>+DRIVERS!$C$4</f>
        <v>3.6499999999999998E-2</v>
      </c>
      <c r="S4" s="188">
        <f>+DRIVERS!$C$4</f>
        <v>3.6499999999999998E-2</v>
      </c>
      <c r="T4" s="188">
        <f>+DRIVERS!$C$4</f>
        <v>3.6499999999999998E-2</v>
      </c>
      <c r="U4" s="188">
        <f>+DRIVERS!$C$4</f>
        <v>3.6499999999999998E-2</v>
      </c>
      <c r="V4" s="188">
        <f>+DRIVERS!$C$4</f>
        <v>3.6499999999999998E-2</v>
      </c>
      <c r="W4" s="188">
        <f>+DRIVERS!$C$4</f>
        <v>3.6499999999999998E-2</v>
      </c>
      <c r="X4" s="188">
        <f>+DRIVERS!$C$4</f>
        <v>3.6499999999999998E-2</v>
      </c>
      <c r="Y4" s="188">
        <f>+DRIVERS!$C$4</f>
        <v>3.6499999999999998E-2</v>
      </c>
      <c r="Z4" s="188">
        <f>+DRIVERS!$C$4</f>
        <v>3.6499999999999998E-2</v>
      </c>
      <c r="AA4" s="188">
        <f>+DRIVERS!$C$4</f>
        <v>3.6499999999999998E-2</v>
      </c>
      <c r="AB4" s="188">
        <f>+DRIVERS!$C$4</f>
        <v>3.6499999999999998E-2</v>
      </c>
      <c r="AC4" s="188">
        <f>+DRIVERS!$C$4</f>
        <v>3.6499999999999998E-2</v>
      </c>
      <c r="AD4" s="188">
        <f>+DRIVERS!$C$4</f>
        <v>3.6499999999999998E-2</v>
      </c>
      <c r="AE4" s="188">
        <f>+DRIVERS!$C$4</f>
        <v>3.6499999999999998E-2</v>
      </c>
      <c r="AF4" s="188">
        <f>+DRIVERS!$C$4</f>
        <v>3.6499999999999998E-2</v>
      </c>
      <c r="AG4" s="188"/>
      <c r="AH4" s="188"/>
      <c r="AI4" s="188"/>
      <c r="AJ4" s="188"/>
      <c r="AK4" s="188"/>
      <c r="AM4" s="188"/>
      <c r="AN4" s="188"/>
      <c r="AO4" s="188"/>
      <c r="AP4" s="188"/>
      <c r="AQ4" s="188"/>
      <c r="AR4" s="188"/>
      <c r="AS4" s="188"/>
      <c r="AT4" s="188"/>
      <c r="AU4" s="188"/>
      <c r="AV4" s="188"/>
      <c r="AW4" s="188"/>
      <c r="AY4" s="188"/>
      <c r="AZ4" s="188"/>
      <c r="BA4" s="188"/>
      <c r="BB4" s="188"/>
      <c r="BC4" s="188"/>
      <c r="BD4" s="188"/>
      <c r="BE4" s="188"/>
      <c r="BF4" s="188"/>
      <c r="BG4" s="188"/>
      <c r="BH4" s="188"/>
      <c r="BI4" s="188"/>
      <c r="BK4" s="188"/>
      <c r="BL4" s="188"/>
      <c r="BM4" s="188"/>
      <c r="BN4" s="188"/>
      <c r="BO4" s="188"/>
      <c r="BP4" s="188"/>
      <c r="BQ4" s="188"/>
      <c r="BR4" s="188"/>
      <c r="BS4" s="188"/>
      <c r="BT4" s="188"/>
      <c r="BU4" s="188"/>
      <c r="BW4" s="188"/>
      <c r="BX4" s="188"/>
      <c r="BY4" s="188"/>
      <c r="BZ4" s="188"/>
      <c r="CA4" s="188"/>
      <c r="CB4" s="188"/>
      <c r="CC4" s="188"/>
      <c r="CD4" s="188"/>
      <c r="CE4" s="188"/>
      <c r="CF4" s="188"/>
      <c r="CG4" s="188"/>
      <c r="CH4" s="188"/>
      <c r="CI4" s="188"/>
      <c r="CJ4" s="188"/>
      <c r="CK4" s="188"/>
      <c r="CL4" s="188"/>
      <c r="CM4" s="188"/>
      <c r="CN4" s="188"/>
      <c r="CO4" s="188"/>
      <c r="CP4" s="188"/>
      <c r="CQ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row>
    <row r="5" spans="1:182" ht="13.5" x14ac:dyDescent="0.25">
      <c r="A5" s="185" t="s">
        <v>746</v>
      </c>
      <c r="B5" s="188">
        <f>+B4</f>
        <v>3.6499999999999998E-2</v>
      </c>
      <c r="C5" s="188">
        <f t="shared" ref="C5:AF5" si="0">+C4+B5</f>
        <v>7.2999999999999995E-2</v>
      </c>
      <c r="D5" s="188">
        <f t="shared" si="0"/>
        <v>0.10949999999999999</v>
      </c>
      <c r="E5" s="188">
        <f t="shared" si="0"/>
        <v>0.14599999999999999</v>
      </c>
      <c r="F5" s="188">
        <f t="shared" si="0"/>
        <v>0.1825</v>
      </c>
      <c r="G5" s="188">
        <f t="shared" si="0"/>
        <v>0.219</v>
      </c>
      <c r="H5" s="188">
        <f t="shared" si="0"/>
        <v>0.2555</v>
      </c>
      <c r="I5" s="188">
        <f t="shared" si="0"/>
        <v>0.29199999999999998</v>
      </c>
      <c r="J5" s="188">
        <f t="shared" si="0"/>
        <v>0.32849999999999996</v>
      </c>
      <c r="K5" s="188">
        <f t="shared" si="0"/>
        <v>0.36499999999999994</v>
      </c>
      <c r="L5" s="188">
        <f t="shared" si="0"/>
        <v>0.40149999999999991</v>
      </c>
      <c r="M5" s="188">
        <f t="shared" si="0"/>
        <v>0.43799999999999989</v>
      </c>
      <c r="N5" s="188">
        <f t="shared" si="0"/>
        <v>0.47449999999999987</v>
      </c>
      <c r="O5" s="188">
        <f t="shared" si="0"/>
        <v>0.5109999999999999</v>
      </c>
      <c r="P5" s="188">
        <f t="shared" si="0"/>
        <v>0.54749999999999988</v>
      </c>
      <c r="Q5" s="188">
        <f t="shared" si="0"/>
        <v>0.58399999999999985</v>
      </c>
      <c r="R5" s="188">
        <f t="shared" si="0"/>
        <v>0.62049999999999983</v>
      </c>
      <c r="S5" s="188">
        <f t="shared" si="0"/>
        <v>0.65699999999999981</v>
      </c>
      <c r="T5" s="188">
        <f t="shared" si="0"/>
        <v>0.69349999999999978</v>
      </c>
      <c r="U5" s="188">
        <f t="shared" si="0"/>
        <v>0.72999999999999976</v>
      </c>
      <c r="V5" s="188">
        <f t="shared" si="0"/>
        <v>0.76649999999999974</v>
      </c>
      <c r="W5" s="188">
        <f t="shared" si="0"/>
        <v>0.80299999999999971</v>
      </c>
      <c r="X5" s="188">
        <f t="shared" si="0"/>
        <v>0.83949999999999969</v>
      </c>
      <c r="Y5" s="188">
        <f t="shared" si="0"/>
        <v>0.87599999999999967</v>
      </c>
      <c r="Z5" s="188">
        <f t="shared" si="0"/>
        <v>0.91249999999999964</v>
      </c>
      <c r="AA5" s="188">
        <f t="shared" si="0"/>
        <v>0.94899999999999962</v>
      </c>
      <c r="AB5" s="188">
        <f t="shared" si="0"/>
        <v>0.9854999999999996</v>
      </c>
      <c r="AC5" s="188">
        <f t="shared" si="0"/>
        <v>1.0219999999999996</v>
      </c>
      <c r="AD5" s="188">
        <f t="shared" si="0"/>
        <v>1.0584999999999996</v>
      </c>
      <c r="AE5" s="188">
        <f t="shared" si="0"/>
        <v>1.0949999999999995</v>
      </c>
      <c r="AF5" s="188">
        <f t="shared" si="0"/>
        <v>1.1314999999999995</v>
      </c>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row>
    <row r="6" spans="1:182" ht="13.5" x14ac:dyDescent="0.25">
      <c r="A6" s="185"/>
      <c r="B6" s="185"/>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row>
    <row r="7" spans="1:182" ht="13.5" x14ac:dyDescent="0.25">
      <c r="A7" s="185" t="s">
        <v>747</v>
      </c>
      <c r="B7" s="188">
        <f>+DRIVERS!$C$6</f>
        <v>2.7339901477832504E-3</v>
      </c>
      <c r="C7" s="188">
        <f>+DRIVERS!$C$6</f>
        <v>2.7339901477832504E-3</v>
      </c>
      <c r="D7" s="188">
        <f>+DRIVERS!$C$6</f>
        <v>2.7339901477832504E-3</v>
      </c>
      <c r="E7" s="188">
        <f>+DRIVERS!$C$6</f>
        <v>2.7339901477832504E-3</v>
      </c>
      <c r="F7" s="188">
        <f>+DRIVERS!$C$6</f>
        <v>2.7339901477832504E-3</v>
      </c>
      <c r="G7" s="188">
        <f>+DRIVERS!$C$6</f>
        <v>2.7339901477832504E-3</v>
      </c>
      <c r="H7" s="188">
        <f>+DRIVERS!$C$6</f>
        <v>2.7339901477832504E-3</v>
      </c>
      <c r="I7" s="188">
        <f>+DRIVERS!$C$6</f>
        <v>2.7339901477832504E-3</v>
      </c>
      <c r="J7" s="188">
        <f>+DRIVERS!$C$6</f>
        <v>2.7339901477832504E-3</v>
      </c>
      <c r="K7" s="188">
        <f>+DRIVERS!$C$6</f>
        <v>2.7339901477832504E-3</v>
      </c>
      <c r="L7" s="188">
        <f>+DRIVERS!$C$6</f>
        <v>2.7339901477832504E-3</v>
      </c>
      <c r="M7" s="188">
        <f>+DRIVERS!$C$6</f>
        <v>2.7339901477832504E-3</v>
      </c>
      <c r="N7" s="188">
        <f>+DRIVERS!$C$6</f>
        <v>2.7339901477832504E-3</v>
      </c>
      <c r="O7" s="188">
        <f>+DRIVERS!$C$6</f>
        <v>2.7339901477832504E-3</v>
      </c>
      <c r="P7" s="188">
        <f>+DRIVERS!$C$6</f>
        <v>2.7339901477832504E-3</v>
      </c>
      <c r="Q7" s="188">
        <f>+DRIVERS!$C$6</f>
        <v>2.7339901477832504E-3</v>
      </c>
      <c r="R7" s="188">
        <f>+DRIVERS!$C$6</f>
        <v>2.7339901477832504E-3</v>
      </c>
      <c r="S7" s="188">
        <f>+DRIVERS!$C$6</f>
        <v>2.7339901477832504E-3</v>
      </c>
      <c r="T7" s="188">
        <f>+DRIVERS!$C$6</f>
        <v>2.7339901477832504E-3</v>
      </c>
      <c r="U7" s="188">
        <f>+DRIVERS!$C$6</f>
        <v>2.7339901477832504E-3</v>
      </c>
      <c r="V7" s="188">
        <f>+DRIVERS!$C$6</f>
        <v>2.7339901477832504E-3</v>
      </c>
      <c r="W7" s="188">
        <f>+DRIVERS!$C$6</f>
        <v>2.7339901477832504E-3</v>
      </c>
      <c r="X7" s="188">
        <f>+DRIVERS!$C$6</f>
        <v>2.7339901477832504E-3</v>
      </c>
      <c r="Y7" s="188">
        <f>+DRIVERS!$C$6</f>
        <v>2.7339901477832504E-3</v>
      </c>
      <c r="Z7" s="188">
        <f>+DRIVERS!$C$6</f>
        <v>2.7339901477832504E-3</v>
      </c>
      <c r="AA7" s="188">
        <f>+DRIVERS!$C$6</f>
        <v>2.7339901477832504E-3</v>
      </c>
      <c r="AB7" s="188">
        <f>+DRIVERS!$C$6</f>
        <v>2.7339901477832504E-3</v>
      </c>
      <c r="AC7" s="188">
        <f>+DRIVERS!$C$6</f>
        <v>2.7339901477832504E-3</v>
      </c>
      <c r="AD7" s="188">
        <f>+DRIVERS!$C$6</f>
        <v>2.7339901477832504E-3</v>
      </c>
      <c r="AE7" s="188">
        <f>+DRIVERS!$C$6</f>
        <v>2.7339901477832504E-3</v>
      </c>
      <c r="AF7" s="188">
        <f>+DRIVERS!$C$6</f>
        <v>2.7339901477832504E-3</v>
      </c>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row>
    <row r="8" spans="1:182" ht="13.5" x14ac:dyDescent="0.25">
      <c r="A8" s="184" t="s">
        <v>748</v>
      </c>
      <c r="B8" s="188">
        <f>+DRIVERS!$C$5</f>
        <v>3.4099999999999998E-2</v>
      </c>
      <c r="C8" s="188">
        <f>+DRIVERS!$C$5</f>
        <v>3.4099999999999998E-2</v>
      </c>
      <c r="D8" s="188">
        <f>+DRIVERS!$C$5</f>
        <v>3.4099999999999998E-2</v>
      </c>
      <c r="E8" s="188">
        <f>+DRIVERS!$C$5</f>
        <v>3.4099999999999998E-2</v>
      </c>
      <c r="F8" s="188">
        <f>+DRIVERS!$C$5</f>
        <v>3.4099999999999998E-2</v>
      </c>
      <c r="G8" s="188">
        <f>+DRIVERS!$C$5</f>
        <v>3.4099999999999998E-2</v>
      </c>
      <c r="H8" s="188">
        <f>+DRIVERS!$C$5</f>
        <v>3.4099999999999998E-2</v>
      </c>
      <c r="I8" s="188">
        <f>+DRIVERS!$C$5</f>
        <v>3.4099999999999998E-2</v>
      </c>
      <c r="J8" s="188">
        <f>+DRIVERS!$C$5</f>
        <v>3.4099999999999998E-2</v>
      </c>
      <c r="K8" s="188">
        <f>+DRIVERS!$C$5</f>
        <v>3.4099999999999998E-2</v>
      </c>
      <c r="L8" s="188">
        <f>+DRIVERS!$C$5</f>
        <v>3.4099999999999998E-2</v>
      </c>
      <c r="M8" s="188">
        <f>+DRIVERS!$C$5</f>
        <v>3.4099999999999998E-2</v>
      </c>
      <c r="N8" s="188">
        <f>+DRIVERS!$C$5</f>
        <v>3.4099999999999998E-2</v>
      </c>
      <c r="O8" s="188">
        <f>+DRIVERS!$C$5</f>
        <v>3.4099999999999998E-2</v>
      </c>
      <c r="P8" s="188">
        <f>+DRIVERS!$C$5</f>
        <v>3.4099999999999998E-2</v>
      </c>
      <c r="Q8" s="188">
        <f>+DRIVERS!$C$5</f>
        <v>3.4099999999999998E-2</v>
      </c>
      <c r="R8" s="188">
        <f>+DRIVERS!$C$5</f>
        <v>3.4099999999999998E-2</v>
      </c>
      <c r="S8" s="188">
        <f>+DRIVERS!$C$5</f>
        <v>3.4099999999999998E-2</v>
      </c>
      <c r="T8" s="188">
        <f>+DRIVERS!$C$5</f>
        <v>3.4099999999999998E-2</v>
      </c>
      <c r="U8" s="188">
        <f>+DRIVERS!$C$5</f>
        <v>3.4099999999999998E-2</v>
      </c>
      <c r="V8" s="188">
        <f>+DRIVERS!$C$5</f>
        <v>3.4099999999999998E-2</v>
      </c>
      <c r="W8" s="188">
        <f>+DRIVERS!$C$5</f>
        <v>3.4099999999999998E-2</v>
      </c>
      <c r="X8" s="188">
        <f>+DRIVERS!$C$5</f>
        <v>3.4099999999999998E-2</v>
      </c>
      <c r="Y8" s="188">
        <f>+DRIVERS!$C$5</f>
        <v>3.4099999999999998E-2</v>
      </c>
      <c r="Z8" s="188">
        <f>+DRIVERS!$C$5</f>
        <v>3.4099999999999998E-2</v>
      </c>
      <c r="AA8" s="188">
        <f>+DRIVERS!$C$5</f>
        <v>3.4099999999999998E-2</v>
      </c>
      <c r="AB8" s="188">
        <f>+DRIVERS!$C$5</f>
        <v>3.4099999999999998E-2</v>
      </c>
      <c r="AC8" s="188">
        <f>+DRIVERS!$C$5</f>
        <v>3.4099999999999998E-2</v>
      </c>
      <c r="AD8" s="188">
        <f>+DRIVERS!$C$5</f>
        <v>3.4099999999999998E-2</v>
      </c>
      <c r="AE8" s="188">
        <f>+DRIVERS!$C$5</f>
        <v>3.4099999999999998E-2</v>
      </c>
      <c r="AF8" s="188">
        <f>+DRIVERS!$C$5</f>
        <v>3.4099999999999998E-2</v>
      </c>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row>
    <row r="9" spans="1:182" ht="13.5" x14ac:dyDescent="0.25">
      <c r="A9" s="185"/>
      <c r="B9" s="188">
        <f>+B8</f>
        <v>3.4099999999999998E-2</v>
      </c>
      <c r="C9" s="188">
        <f t="shared" ref="C9:AF9" si="1">+C8+B9</f>
        <v>6.8199999999999997E-2</v>
      </c>
      <c r="D9" s="188">
        <f t="shared" si="1"/>
        <v>0.1023</v>
      </c>
      <c r="E9" s="188">
        <f t="shared" si="1"/>
        <v>0.13639999999999999</v>
      </c>
      <c r="F9" s="188">
        <f t="shared" si="1"/>
        <v>0.17049999999999998</v>
      </c>
      <c r="G9" s="188">
        <f t="shared" si="1"/>
        <v>0.20459999999999998</v>
      </c>
      <c r="H9" s="188">
        <f t="shared" si="1"/>
        <v>0.23869999999999997</v>
      </c>
      <c r="I9" s="188">
        <f t="shared" si="1"/>
        <v>0.27279999999999999</v>
      </c>
      <c r="J9" s="188">
        <f t="shared" si="1"/>
        <v>0.30690000000000001</v>
      </c>
      <c r="K9" s="188">
        <f t="shared" si="1"/>
        <v>0.34100000000000003</v>
      </c>
      <c r="L9" s="188">
        <f t="shared" si="1"/>
        <v>0.37510000000000004</v>
      </c>
      <c r="M9" s="188">
        <f t="shared" si="1"/>
        <v>0.40920000000000006</v>
      </c>
      <c r="N9" s="188">
        <f t="shared" si="1"/>
        <v>0.44330000000000008</v>
      </c>
      <c r="O9" s="188">
        <f t="shared" si="1"/>
        <v>0.4774000000000001</v>
      </c>
      <c r="P9" s="188">
        <f t="shared" si="1"/>
        <v>0.51150000000000007</v>
      </c>
      <c r="Q9" s="188">
        <f t="shared" si="1"/>
        <v>0.54560000000000008</v>
      </c>
      <c r="R9" s="188">
        <f t="shared" si="1"/>
        <v>0.5797000000000001</v>
      </c>
      <c r="S9" s="188">
        <f t="shared" si="1"/>
        <v>0.61380000000000012</v>
      </c>
      <c r="T9" s="188">
        <f t="shared" si="1"/>
        <v>0.64790000000000014</v>
      </c>
      <c r="U9" s="188">
        <f t="shared" si="1"/>
        <v>0.68200000000000016</v>
      </c>
      <c r="V9" s="188">
        <f t="shared" si="1"/>
        <v>0.71610000000000018</v>
      </c>
      <c r="W9" s="188">
        <f t="shared" si="1"/>
        <v>0.7502000000000002</v>
      </c>
      <c r="X9" s="188">
        <f t="shared" si="1"/>
        <v>0.78430000000000022</v>
      </c>
      <c r="Y9" s="188">
        <f t="shared" si="1"/>
        <v>0.81840000000000024</v>
      </c>
      <c r="Z9" s="188">
        <f t="shared" si="1"/>
        <v>0.85250000000000026</v>
      </c>
      <c r="AA9" s="188">
        <f t="shared" si="1"/>
        <v>0.88660000000000028</v>
      </c>
      <c r="AB9" s="188">
        <f t="shared" si="1"/>
        <v>0.9207000000000003</v>
      </c>
      <c r="AC9" s="188">
        <f t="shared" si="1"/>
        <v>0.95480000000000032</v>
      </c>
      <c r="AD9" s="188">
        <f t="shared" si="1"/>
        <v>0.98890000000000033</v>
      </c>
      <c r="AE9" s="188">
        <f t="shared" si="1"/>
        <v>1.0230000000000004</v>
      </c>
      <c r="AF9" s="188">
        <f t="shared" si="1"/>
        <v>1.0571000000000004</v>
      </c>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row>
    <row r="10" spans="1:182" ht="13.5" x14ac:dyDescent="0.25">
      <c r="A10" s="184"/>
      <c r="B10" s="184"/>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row>
    <row r="11" spans="1:182" ht="14.25" x14ac:dyDescent="0.25">
      <c r="A11" s="251" t="s">
        <v>828</v>
      </c>
      <c r="B11" s="251"/>
      <c r="C11" s="252">
        <f>('Inversión 1 financiada'!H344+'TOTAL INVERSION IAP'!H344)*(1+B9)</f>
        <v>29494322022.829678</v>
      </c>
      <c r="D11" s="252">
        <f>('Inversión 1 financiada'!I344+'TOTAL INVERSION IAP'!I344)*(1+C9)</f>
        <v>2968847333.5234351</v>
      </c>
      <c r="E11" s="252">
        <f>('Inversión 1 financiada'!J344+'TOTAL INVERSION IAP'!J344)*(1+D9)</f>
        <v>3830644157.6573076</v>
      </c>
      <c r="F11" s="252">
        <f>('Inversión 1 financiada'!K344+'TOTAL INVERSION IAP'!K344)*(1+E9)</f>
        <v>4253558259.0962892</v>
      </c>
      <c r="G11" s="252">
        <f>('Inversión 1 financiada'!L344+'TOTAL INVERSION IAP'!L344)*(1+F9)</f>
        <v>4263120683.6098585</v>
      </c>
      <c r="H11" s="252">
        <f>('Inversión 1 financiada'!M344+'TOTAL INVERSION IAP'!M344)*(1+G9)</f>
        <v>3097343101.9667048</v>
      </c>
      <c r="I11" s="252">
        <f>('Inversión 1 financiada'!N344+'TOTAL INVERSION IAP'!N344)*(1+H9)</f>
        <v>302959169.53671795</v>
      </c>
      <c r="J11" s="252">
        <f>('Inversión 1 financiada'!O344+'TOTAL INVERSION IAP'!O344)*(1+I9)</f>
        <v>311299290.37404907</v>
      </c>
      <c r="K11" s="252">
        <f>('Inversión 1 financiada'!P344+'TOTAL INVERSION IAP'!P344)*(1+J9)</f>
        <v>319639411.21138024</v>
      </c>
      <c r="L11" s="252">
        <f>('Inversión 1 financiada'!Q344+'TOTAL INVERSION IAP'!Q344)*(1+K9)</f>
        <v>327979532.04871136</v>
      </c>
      <c r="M11" s="252">
        <f>('Inversión 1 financiada'!R344+'TOTAL INVERSION IAP'!R344)*(1+L9)</f>
        <v>336319652.88604254</v>
      </c>
      <c r="N11" s="252">
        <f>('Inversión 1 financiada'!S344+'TOTAL INVERSION IAP'!S344)*(1+M9)</f>
        <v>344659773.72337365</v>
      </c>
      <c r="O11" s="252">
        <f>('Inversión 1 financiada'!T344+'TOTAL INVERSION IAP'!T344)*(1+N9)</f>
        <v>352999894.56070483</v>
      </c>
      <c r="P11" s="252">
        <f>('Inversión 1 financiada'!U344+'TOTAL INVERSION IAP'!U344)*(1+O9)</f>
        <v>361340015.39803594</v>
      </c>
      <c r="Q11" s="252">
        <f>('Inversión 1 financiada'!V344+'TOTAL INVERSION IAP'!V344)*(1+P9)</f>
        <v>369680136.23536712</v>
      </c>
      <c r="R11" s="252"/>
      <c r="S11" s="252"/>
      <c r="T11" s="252"/>
      <c r="U11" s="252"/>
      <c r="V11" s="252"/>
      <c r="W11" s="252"/>
      <c r="X11" s="252"/>
      <c r="Y11" s="252"/>
      <c r="Z11" s="252"/>
      <c r="AA11" s="252"/>
      <c r="AB11" s="252"/>
      <c r="AC11" s="252"/>
      <c r="AD11" s="252"/>
      <c r="AE11" s="252"/>
      <c r="AF11" s="252"/>
      <c r="AG11" s="191">
        <f>+SUM(C11:AF11)</f>
        <v>50934712434.657654</v>
      </c>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row>
    <row r="12" spans="1:182" ht="13.5" x14ac:dyDescent="0.25">
      <c r="A12" s="198"/>
      <c r="B12" s="198"/>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row>
    <row r="13" spans="1:182" s="194" customFormat="1" ht="13.5" x14ac:dyDescent="0.25">
      <c r="A13" s="350" t="s">
        <v>827</v>
      </c>
      <c r="B13" s="350"/>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540" t="s">
        <v>439</v>
      </c>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542"/>
    </row>
    <row r="14" spans="1:182" s="194" customFormat="1" ht="13.5" x14ac:dyDescent="0.25">
      <c r="A14" s="543" t="s">
        <v>14</v>
      </c>
      <c r="B14" s="349"/>
      <c r="C14" s="348">
        <f>+RSALP!C2</f>
        <v>1</v>
      </c>
      <c r="D14" s="348">
        <f>+RSALP!D2</f>
        <v>2</v>
      </c>
      <c r="E14" s="348">
        <f>+RSALP!E2</f>
        <v>3</v>
      </c>
      <c r="F14" s="348">
        <f>+RSALP!F2</f>
        <v>4</v>
      </c>
      <c r="G14" s="348">
        <f>+RSALP!G2</f>
        <v>5</v>
      </c>
      <c r="H14" s="348">
        <f>+RSALP!H2</f>
        <v>6</v>
      </c>
      <c r="I14" s="348">
        <f>+RSALP!I2</f>
        <v>7</v>
      </c>
      <c r="J14" s="348">
        <f>+RSALP!J2</f>
        <v>8</v>
      </c>
      <c r="K14" s="348">
        <f>+RSALP!K2</f>
        <v>9</v>
      </c>
      <c r="L14" s="348">
        <f>+RSALP!L2</f>
        <v>10</v>
      </c>
      <c r="M14" s="348">
        <f>+RSALP!M2</f>
        <v>11</v>
      </c>
      <c r="N14" s="348">
        <f>+RSALP!N2</f>
        <v>12</v>
      </c>
      <c r="O14" s="348">
        <f>+RSALP!O2</f>
        <v>13</v>
      </c>
      <c r="P14" s="348">
        <f>+RSALP!P2</f>
        <v>14</v>
      </c>
      <c r="Q14" s="348">
        <f>+RSALP!Q2</f>
        <v>15</v>
      </c>
      <c r="R14" s="348">
        <f>+RSALP!R2</f>
        <v>16</v>
      </c>
      <c r="S14" s="348">
        <f>+RSALP!S2</f>
        <v>17</v>
      </c>
      <c r="T14" s="348">
        <f>+RSALP!T2</f>
        <v>18</v>
      </c>
      <c r="U14" s="348">
        <f>+RSALP!U2</f>
        <v>19</v>
      </c>
      <c r="V14" s="348">
        <f>+RSALP!V2</f>
        <v>20</v>
      </c>
      <c r="W14" s="348">
        <f>+RSALP!W2</f>
        <v>21</v>
      </c>
      <c r="X14" s="348">
        <f>+RSALP!X2</f>
        <v>22</v>
      </c>
      <c r="Y14" s="348">
        <f>+RSALP!Y2</f>
        <v>23</v>
      </c>
      <c r="Z14" s="348">
        <f>+RSALP!Z2</f>
        <v>24</v>
      </c>
      <c r="AA14" s="348">
        <f>+RSALP!AA2</f>
        <v>25</v>
      </c>
      <c r="AB14" s="348">
        <f>+RSALP!AB2</f>
        <v>26</v>
      </c>
      <c r="AC14" s="348">
        <f>+RSALP!AC2</f>
        <v>27</v>
      </c>
      <c r="AD14" s="348">
        <f>+RSALP!AD2</f>
        <v>28</v>
      </c>
      <c r="AE14" s="348">
        <f>+RSALP!AE2</f>
        <v>29</v>
      </c>
      <c r="AF14" s="348">
        <f>+RSALP!AF2</f>
        <v>30</v>
      </c>
      <c r="AG14" s="541"/>
      <c r="AH14" s="195"/>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542"/>
    </row>
    <row r="15" spans="1:182" s="194" customFormat="1" ht="13.5" x14ac:dyDescent="0.25">
      <c r="A15" s="544"/>
      <c r="B15" s="350"/>
      <c r="C15" s="347">
        <f>+RSALP!C3</f>
        <v>2022</v>
      </c>
      <c r="D15" s="347">
        <f>+RSALP!D3</f>
        <v>2023</v>
      </c>
      <c r="E15" s="347">
        <f>+RSALP!E3</f>
        <v>2024</v>
      </c>
      <c r="F15" s="347">
        <f>+RSALP!F3</f>
        <v>2025</v>
      </c>
      <c r="G15" s="347">
        <f>+RSALP!G3</f>
        <v>2026</v>
      </c>
      <c r="H15" s="347">
        <f>+RSALP!H3</f>
        <v>2027</v>
      </c>
      <c r="I15" s="347">
        <f>+RSALP!I3</f>
        <v>2028</v>
      </c>
      <c r="J15" s="347">
        <f>+RSALP!J3</f>
        <v>2029</v>
      </c>
      <c r="K15" s="347">
        <f>+RSALP!K3</f>
        <v>2030</v>
      </c>
      <c r="L15" s="347">
        <f>+RSALP!L3</f>
        <v>2031</v>
      </c>
      <c r="M15" s="347">
        <f>+RSALP!M3</f>
        <v>2032</v>
      </c>
      <c r="N15" s="347">
        <f>+RSALP!N3</f>
        <v>2033</v>
      </c>
      <c r="O15" s="347">
        <f>+RSALP!O3</f>
        <v>2034</v>
      </c>
      <c r="P15" s="347">
        <f>+RSALP!P3</f>
        <v>2035</v>
      </c>
      <c r="Q15" s="347">
        <f>+RSALP!Q3</f>
        <v>2036</v>
      </c>
      <c r="R15" s="347">
        <f>+RSALP!R3</f>
        <v>2037</v>
      </c>
      <c r="S15" s="347">
        <f>+RSALP!S3</f>
        <v>2038</v>
      </c>
      <c r="T15" s="347">
        <f>+RSALP!T3</f>
        <v>2039</v>
      </c>
      <c r="U15" s="347">
        <f>+RSALP!U3</f>
        <v>2040</v>
      </c>
      <c r="V15" s="347">
        <f>+RSALP!V3</f>
        <v>2041</v>
      </c>
      <c r="W15" s="347">
        <f>+RSALP!W3</f>
        <v>2042</v>
      </c>
      <c r="X15" s="347">
        <f>+RSALP!X3</f>
        <v>2043</v>
      </c>
      <c r="Y15" s="347">
        <f>+RSALP!Y3</f>
        <v>2044</v>
      </c>
      <c r="Z15" s="347">
        <f>+RSALP!Z3</f>
        <v>2045</v>
      </c>
      <c r="AA15" s="347">
        <f>+RSALP!AA3</f>
        <v>2046</v>
      </c>
      <c r="AB15" s="347">
        <f>+RSALP!AB3</f>
        <v>2047</v>
      </c>
      <c r="AC15" s="347">
        <f>+RSALP!AC3</f>
        <v>2048</v>
      </c>
      <c r="AD15" s="347">
        <f>+RSALP!AD3</f>
        <v>2049</v>
      </c>
      <c r="AE15" s="347">
        <f>+RSALP!AE3</f>
        <v>2050</v>
      </c>
      <c r="AF15" s="347">
        <f>+RSALP!AF3</f>
        <v>2051</v>
      </c>
      <c r="AG15" s="540"/>
      <c r="AH15" s="195"/>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542"/>
    </row>
    <row r="16" spans="1:182" ht="14.25" x14ac:dyDescent="0.25">
      <c r="A16" s="198" t="s">
        <v>750</v>
      </c>
      <c r="B16" s="198"/>
      <c r="C16" s="199"/>
      <c r="D16" s="199"/>
      <c r="E16" s="200"/>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5"/>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2"/>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row>
    <row r="17" spans="1:182" ht="14.25" x14ac:dyDescent="0.25">
      <c r="A17" s="254" t="s">
        <v>810</v>
      </c>
      <c r="B17" s="254"/>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f>+SUM(C17:AF17)</f>
        <v>0</v>
      </c>
      <c r="AH17" s="195"/>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9"/>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row>
    <row r="18" spans="1:182" ht="14.25" x14ac:dyDescent="0.25">
      <c r="A18" s="207" t="s">
        <v>811</v>
      </c>
      <c r="B18" s="207"/>
      <c r="C18" s="320">
        <f>(DRIVERS!$C$12*12)*(1+B4)*(1+B7)</f>
        <v>19830488537.438423</v>
      </c>
      <c r="D18" s="320">
        <f>+C18*(1+C7)*(1+C4)</f>
        <v>20610496626.492485</v>
      </c>
      <c r="E18" s="320">
        <f t="shared" ref="E18:Q18" si="2">+D18*(1+D7)*(1+D4)</f>
        <v>21421185382.734409</v>
      </c>
      <c r="F18" s="320">
        <f t="shared" si="2"/>
        <v>22263761592.801792</v>
      </c>
      <c r="G18" s="320">
        <f t="shared" si="2"/>
        <v>23139479510.813297</v>
      </c>
      <c r="H18" s="320">
        <f t="shared" si="2"/>
        <v>24049642725.444145</v>
      </c>
      <c r="I18" s="320">
        <f>+H18*(1+H7)*(1+H4)</f>
        <v>24995606100.440746</v>
      </c>
      <c r="J18" s="320">
        <f>+I18*(1+I7)*(1+I4)</f>
        <v>25978777791.463108</v>
      </c>
      <c r="K18" s="320">
        <f>+J18*(1+J7)*(1+J4)</f>
        <v>27000621342.257286</v>
      </c>
      <c r="L18" s="320">
        <f t="shared" si="2"/>
        <v>28062657863.278217</v>
      </c>
      <c r="M18" s="320">
        <f t="shared" si="2"/>
        <v>29166468296.00602</v>
      </c>
      <c r="N18" s="320">
        <f t="shared" si="2"/>
        <v>30313695766.326443</v>
      </c>
      <c r="O18" s="320">
        <f t="shared" si="2"/>
        <v>31506048030.478626</v>
      </c>
      <c r="P18" s="320">
        <f t="shared" si="2"/>
        <v>32745300017.211254</v>
      </c>
      <c r="Q18" s="320">
        <f t="shared" si="2"/>
        <v>34033296469.931335</v>
      </c>
      <c r="R18" s="320"/>
      <c r="S18" s="320"/>
      <c r="T18" s="320"/>
      <c r="U18" s="320"/>
      <c r="V18" s="320"/>
      <c r="W18" s="320"/>
      <c r="X18" s="320"/>
      <c r="Y18" s="320"/>
      <c r="Z18" s="320"/>
      <c r="AA18" s="320"/>
      <c r="AB18" s="320"/>
      <c r="AC18" s="320"/>
      <c r="AD18" s="320"/>
      <c r="AE18" s="320"/>
      <c r="AF18" s="320"/>
      <c r="AG18" s="208">
        <f>+SUM(C18:AF18)</f>
        <v>395117526053.11755</v>
      </c>
      <c r="AH18" s="195"/>
      <c r="AI18" s="204"/>
      <c r="AJ18" s="204"/>
      <c r="AK18" s="204"/>
      <c r="AL18" s="204"/>
      <c r="AM18" s="204"/>
      <c r="AN18" s="205"/>
      <c r="AO18" s="204"/>
      <c r="AP18" s="204"/>
      <c r="AQ18" s="204"/>
      <c r="AR18" s="204"/>
      <c r="AS18" s="204"/>
      <c r="AT18" s="204"/>
      <c r="AU18" s="204"/>
      <c r="AV18" s="204"/>
      <c r="AW18" s="204"/>
      <c r="AX18" s="204"/>
      <c r="AY18" s="204"/>
      <c r="AZ18" s="205"/>
      <c r="BA18" s="204"/>
      <c r="BB18" s="204"/>
      <c r="BC18" s="204"/>
      <c r="BD18" s="204"/>
      <c r="BE18" s="204"/>
      <c r="BF18" s="204"/>
      <c r="BG18" s="204"/>
      <c r="BH18" s="204"/>
      <c r="BI18" s="204"/>
      <c r="BJ18" s="204"/>
      <c r="BK18" s="204"/>
      <c r="BL18" s="205"/>
      <c r="BM18" s="204"/>
      <c r="BN18" s="204"/>
      <c r="BO18" s="204"/>
      <c r="BP18" s="204"/>
      <c r="BQ18" s="204"/>
      <c r="BR18" s="204"/>
      <c r="BS18" s="204"/>
      <c r="BT18" s="204"/>
      <c r="BU18" s="204"/>
      <c r="BV18" s="204"/>
      <c r="BW18" s="204"/>
      <c r="BX18" s="205"/>
      <c r="BY18" s="204"/>
      <c r="BZ18" s="204"/>
      <c r="CA18" s="204"/>
      <c r="CB18" s="204"/>
      <c r="CC18" s="204"/>
      <c r="CD18" s="204"/>
      <c r="CE18" s="204"/>
      <c r="CF18" s="204"/>
      <c r="CG18" s="204"/>
      <c r="CH18" s="204"/>
      <c r="CI18" s="204"/>
      <c r="CJ18" s="205"/>
      <c r="CK18" s="204"/>
      <c r="CL18" s="204"/>
      <c r="CM18" s="204"/>
      <c r="CN18" s="204"/>
      <c r="CO18" s="204"/>
      <c r="CP18" s="204"/>
      <c r="CQ18" s="204"/>
      <c r="CR18" s="204"/>
      <c r="CS18" s="204"/>
      <c r="CT18" s="204"/>
      <c r="CU18" s="204"/>
      <c r="CV18" s="205"/>
      <c r="CW18" s="204"/>
      <c r="CX18" s="204"/>
      <c r="CY18" s="204"/>
      <c r="CZ18" s="204"/>
      <c r="DA18" s="204"/>
      <c r="DB18" s="204"/>
      <c r="DC18" s="204"/>
      <c r="DD18" s="204"/>
      <c r="DE18" s="204"/>
      <c r="DF18" s="204"/>
      <c r="DG18" s="204"/>
      <c r="DH18" s="205"/>
      <c r="DI18" s="204"/>
      <c r="DJ18" s="204"/>
      <c r="DK18" s="204"/>
      <c r="DL18" s="204"/>
      <c r="DM18" s="204"/>
      <c r="DN18" s="204"/>
      <c r="DO18" s="204"/>
      <c r="DP18" s="204"/>
      <c r="DQ18" s="204"/>
      <c r="DR18" s="204"/>
      <c r="DS18" s="204"/>
      <c r="DT18" s="205"/>
      <c r="DU18" s="204"/>
      <c r="DV18" s="204"/>
      <c r="DW18" s="204"/>
      <c r="DX18" s="204"/>
      <c r="DY18" s="204"/>
      <c r="DZ18" s="204"/>
      <c r="EA18" s="204"/>
      <c r="EB18" s="204"/>
      <c r="EC18" s="204"/>
      <c r="ED18" s="204"/>
      <c r="EE18" s="204"/>
      <c r="EF18" s="205"/>
      <c r="EG18" s="204"/>
      <c r="EH18" s="204"/>
      <c r="EI18" s="204"/>
      <c r="EJ18" s="204"/>
      <c r="EK18" s="204"/>
      <c r="EL18" s="204"/>
      <c r="EM18" s="204"/>
      <c r="EN18" s="204"/>
      <c r="EO18" s="204"/>
      <c r="EP18" s="204"/>
      <c r="EQ18" s="204"/>
      <c r="ER18" s="205"/>
      <c r="ES18" s="204"/>
      <c r="ET18" s="204"/>
      <c r="EU18" s="204"/>
      <c r="EV18" s="204"/>
      <c r="EW18" s="204"/>
      <c r="EX18" s="204"/>
      <c r="EY18" s="204"/>
      <c r="EZ18" s="204"/>
      <c r="FA18" s="204"/>
      <c r="FB18" s="204"/>
      <c r="FC18" s="204"/>
      <c r="FD18" s="205"/>
      <c r="FE18" s="204"/>
      <c r="FF18" s="204"/>
      <c r="FG18" s="204"/>
      <c r="FH18" s="204"/>
      <c r="FI18" s="204"/>
      <c r="FJ18" s="204"/>
      <c r="FK18" s="204"/>
      <c r="FL18" s="204"/>
      <c r="FM18" s="204"/>
      <c r="FN18" s="204"/>
      <c r="FO18" s="204"/>
      <c r="FP18" s="205"/>
      <c r="FQ18" s="204"/>
      <c r="FR18" s="204"/>
      <c r="FS18" s="204"/>
      <c r="FT18" s="204"/>
      <c r="FU18" s="204"/>
      <c r="FV18" s="204"/>
      <c r="FW18" s="204"/>
      <c r="FX18" s="204"/>
      <c r="FY18" s="204"/>
      <c r="FZ18" s="206"/>
    </row>
    <row r="19" spans="1:182" ht="28.5" x14ac:dyDescent="0.25">
      <c r="A19" s="254" t="s">
        <v>812</v>
      </c>
      <c r="B19" s="254"/>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f>+SUM(C19:AF19)</f>
        <v>0</v>
      </c>
      <c r="AH19" s="195"/>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9"/>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row>
    <row r="20" spans="1:182" ht="14.25" x14ac:dyDescent="0.25">
      <c r="A20" s="207" t="s">
        <v>813</v>
      </c>
      <c r="B20" s="207"/>
      <c r="C20" s="208">
        <f>(DRIVERS!C14*12)*(1+B4)</f>
        <v>981925372.79999995</v>
      </c>
      <c r="D20" s="208">
        <f>+C20*(1+C4)</f>
        <v>1017765648.9072</v>
      </c>
      <c r="E20" s="208">
        <f t="shared" ref="E20:Q20" si="3">+D20*(1+D4)</f>
        <v>1054914095.0923128</v>
      </c>
      <c r="F20" s="208">
        <f t="shared" si="3"/>
        <v>1093418459.5631821</v>
      </c>
      <c r="G20" s="208">
        <f t="shared" si="3"/>
        <v>1133328233.3372383</v>
      </c>
      <c r="H20" s="208">
        <f t="shared" si="3"/>
        <v>1174694713.8540475</v>
      </c>
      <c r="I20" s="208">
        <f t="shared" si="3"/>
        <v>1217571070.9097202</v>
      </c>
      <c r="J20" s="208">
        <f t="shared" si="3"/>
        <v>1262012414.997925</v>
      </c>
      <c r="K20" s="208">
        <f t="shared" si="3"/>
        <v>1308075868.1453493</v>
      </c>
      <c r="L20" s="208">
        <f t="shared" si="3"/>
        <v>1355820637.3326545</v>
      </c>
      <c r="M20" s="208">
        <f t="shared" si="3"/>
        <v>1405308090.5952964</v>
      </c>
      <c r="N20" s="208">
        <f t="shared" si="3"/>
        <v>1456601835.9020247</v>
      </c>
      <c r="O20" s="208">
        <f t="shared" si="3"/>
        <v>1509767802.9124486</v>
      </c>
      <c r="P20" s="208">
        <f t="shared" si="3"/>
        <v>1564874327.7187531</v>
      </c>
      <c r="Q20" s="208">
        <f t="shared" si="3"/>
        <v>1621992240.6804876</v>
      </c>
      <c r="R20" s="208"/>
      <c r="S20" s="208"/>
      <c r="T20" s="208"/>
      <c r="U20" s="208"/>
      <c r="V20" s="208"/>
      <c r="W20" s="208"/>
      <c r="X20" s="208"/>
      <c r="Y20" s="208"/>
      <c r="Z20" s="208"/>
      <c r="AA20" s="208"/>
      <c r="AB20" s="208"/>
      <c r="AC20" s="208"/>
      <c r="AD20" s="208"/>
      <c r="AE20" s="208"/>
      <c r="AF20" s="208"/>
      <c r="AG20" s="208">
        <f>+SUM(C20:AF20)</f>
        <v>19158070812.748642</v>
      </c>
      <c r="AH20" s="195"/>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9"/>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row>
    <row r="21" spans="1:182" ht="14.25" x14ac:dyDescent="0.25">
      <c r="A21" s="251" t="s">
        <v>751</v>
      </c>
      <c r="B21" s="251"/>
      <c r="C21" s="295">
        <f>+SUM(C17:C20)</f>
        <v>20812413910.238422</v>
      </c>
      <c r="D21" s="295">
        <f t="shared" ref="D21:Q21" si="4">+SUM(D17:D20)</f>
        <v>21628262275.399685</v>
      </c>
      <c r="E21" s="295">
        <f t="shared" si="4"/>
        <v>22476099477.826721</v>
      </c>
      <c r="F21" s="295">
        <f t="shared" si="4"/>
        <v>23357180052.364975</v>
      </c>
      <c r="G21" s="295">
        <f t="shared" si="4"/>
        <v>24272807744.150536</v>
      </c>
      <c r="H21" s="295">
        <f t="shared" si="4"/>
        <v>25224337439.298191</v>
      </c>
      <c r="I21" s="295">
        <f t="shared" si="4"/>
        <v>26213177171.350468</v>
      </c>
      <c r="J21" s="295">
        <f t="shared" si="4"/>
        <v>27240790206.461033</v>
      </c>
      <c r="K21" s="295">
        <f t="shared" si="4"/>
        <v>28308697210.402634</v>
      </c>
      <c r="L21" s="295">
        <f t="shared" si="4"/>
        <v>29418478500.61087</v>
      </c>
      <c r="M21" s="295">
        <f t="shared" si="4"/>
        <v>30571776386.601315</v>
      </c>
      <c r="N21" s="295">
        <f t="shared" si="4"/>
        <v>31770297602.228466</v>
      </c>
      <c r="O21" s="295">
        <f t="shared" si="4"/>
        <v>33015815833.391075</v>
      </c>
      <c r="P21" s="295">
        <f t="shared" si="4"/>
        <v>34310174344.930008</v>
      </c>
      <c r="Q21" s="295">
        <f t="shared" si="4"/>
        <v>35655288710.611824</v>
      </c>
      <c r="R21" s="295"/>
      <c r="S21" s="295"/>
      <c r="T21" s="295"/>
      <c r="U21" s="295"/>
      <c r="V21" s="295"/>
      <c r="W21" s="295"/>
      <c r="X21" s="295"/>
      <c r="Y21" s="295"/>
      <c r="Z21" s="295"/>
      <c r="AA21" s="295"/>
      <c r="AB21" s="295"/>
      <c r="AC21" s="295"/>
      <c r="AD21" s="295"/>
      <c r="AE21" s="295"/>
      <c r="AF21" s="295"/>
      <c r="AG21" s="203">
        <f>+SUM(C21:AF21)</f>
        <v>414275596865.86615</v>
      </c>
      <c r="AH21" s="195"/>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06"/>
    </row>
    <row r="22" spans="1:182" ht="14.25" x14ac:dyDescent="0.25">
      <c r="A22" s="207"/>
      <c r="B22" s="207"/>
      <c r="C22" s="211"/>
      <c r="D22" s="211"/>
      <c r="E22" s="212"/>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195"/>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4"/>
      <c r="EX22" s="204"/>
      <c r="EY22" s="213"/>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row>
    <row r="23" spans="1:182" ht="14.25" x14ac:dyDescent="0.25">
      <c r="A23" s="251" t="s">
        <v>752</v>
      </c>
      <c r="B23" s="251"/>
      <c r="C23" s="255"/>
      <c r="D23" s="255"/>
      <c r="E23" s="256"/>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195"/>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4"/>
      <c r="EX23" s="204"/>
      <c r="EY23" s="213"/>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row>
    <row r="24" spans="1:182" ht="14.25" x14ac:dyDescent="0.25">
      <c r="A24" s="198" t="s">
        <v>753</v>
      </c>
      <c r="B24" s="198"/>
      <c r="C24" s="211"/>
      <c r="D24" s="211"/>
      <c r="E24" s="212"/>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195"/>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4"/>
      <c r="EX24" s="204"/>
      <c r="EY24" s="214"/>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row>
    <row r="25" spans="1:182" ht="14.25" x14ac:dyDescent="0.25">
      <c r="A25" s="257" t="s">
        <v>754</v>
      </c>
      <c r="B25" s="257"/>
      <c r="C25" s="297">
        <f>+RSALP!C4*(1+B9)</f>
        <v>8791703631.3054237</v>
      </c>
      <c r="D25" s="297">
        <f>+RSALP!D4*(1+C9)</f>
        <v>7339775513.8577337</v>
      </c>
      <c r="E25" s="297">
        <f>+RSALP!E4*(1+D9)</f>
        <v>6528841978.1320372</v>
      </c>
      <c r="F25" s="297">
        <f>+RSALP!F4*(1+E9)</f>
        <v>6455621537.1109648</v>
      </c>
      <c r="G25" s="297">
        <f>+RSALP!G4*(1+F9)</f>
        <v>7280737311.6747065</v>
      </c>
      <c r="H25" s="297">
        <f>+RSALP!H4*(1+G9)</f>
        <v>7920883534.8274984</v>
      </c>
      <c r="I25" s="297">
        <f>+RSALP!I4*(1+H9)</f>
        <v>8167251773.0786924</v>
      </c>
      <c r="J25" s="297">
        <f>+RSALP!J4*(1+I9)</f>
        <v>8414839135.8823957</v>
      </c>
      <c r="K25" s="297">
        <f>+RSALP!K4*(1+J9)</f>
        <v>8663645623.2386112</v>
      </c>
      <c r="L25" s="297">
        <f>+RSALP!L4*(1+K9)</f>
        <v>8913671235.147337</v>
      </c>
      <c r="M25" s="297">
        <f>+RSALP!M4*(1+L9)</f>
        <v>9164915971.6085739</v>
      </c>
      <c r="N25" s="297">
        <f>+RSALP!N4*(1+M9)</f>
        <v>9417379832.6223202</v>
      </c>
      <c r="O25" s="297">
        <f>+RSALP!O4*(1+N9)</f>
        <v>9671062818.1885777</v>
      </c>
      <c r="P25" s="297">
        <f>+RSALP!P4*(1+O9)</f>
        <v>9925964928.3073463</v>
      </c>
      <c r="Q25" s="297">
        <f>+RSALP!Q4*(1+P9)</f>
        <v>10182086162.978624</v>
      </c>
      <c r="R25" s="297"/>
      <c r="S25" s="297"/>
      <c r="T25" s="297"/>
      <c r="U25" s="297"/>
      <c r="V25" s="297"/>
      <c r="W25" s="297"/>
      <c r="X25" s="297"/>
      <c r="Y25" s="297"/>
      <c r="Z25" s="297"/>
      <c r="AA25" s="297"/>
      <c r="AB25" s="297"/>
      <c r="AC25" s="297"/>
      <c r="AD25" s="297"/>
      <c r="AE25" s="297"/>
      <c r="AF25" s="297"/>
      <c r="AG25" s="203">
        <f>+SUM(C25:AF25)</f>
        <v>126838380987.96085</v>
      </c>
      <c r="AH25" s="19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c r="FV25" s="215"/>
      <c r="FW25" s="215"/>
      <c r="FX25" s="215"/>
      <c r="FY25" s="215"/>
      <c r="FZ25" s="206"/>
    </row>
    <row r="26" spans="1:182" ht="14.25" x14ac:dyDescent="0.25">
      <c r="A26" s="207" t="s">
        <v>755</v>
      </c>
      <c r="B26" s="207"/>
      <c r="C26" s="211">
        <f>+C21*DRIVERS!$C$33</f>
        <v>1040620695.5119212</v>
      </c>
      <c r="D26" s="211">
        <f>+D21*DRIVERS!$C$33</f>
        <v>1081413113.7699842</v>
      </c>
      <c r="E26" s="211">
        <f>+E21*DRIVERS!$C$33</f>
        <v>1123804973.8913362</v>
      </c>
      <c r="F26" s="211">
        <f>+F21*DRIVERS!$C$33</f>
        <v>1167859002.6182487</v>
      </c>
      <c r="G26" s="211">
        <f>+G21*DRIVERS!$C$33</f>
        <v>1213640387.2075269</v>
      </c>
      <c r="H26" s="211">
        <f>+H21*DRIVERS!$C$33</f>
        <v>1261216871.9649096</v>
      </c>
      <c r="I26" s="211">
        <f>+I21*DRIVERS!$C$33</f>
        <v>1310658858.5675235</v>
      </c>
      <c r="J26" s="211">
        <f>+J21*DRIVERS!$C$33</f>
        <v>1362039510.3230517</v>
      </c>
      <c r="K26" s="211">
        <f>+K21*DRIVERS!$C$33</f>
        <v>1415434860.5201318</v>
      </c>
      <c r="L26" s="211">
        <f>+L21*DRIVERS!$C$33</f>
        <v>1470923925.0305436</v>
      </c>
      <c r="M26" s="211">
        <f>+M21*DRIVERS!$C$33</f>
        <v>1528588819.3300657</v>
      </c>
      <c r="N26" s="211">
        <f>+N21*DRIVERS!$C$33</f>
        <v>1588514880.1114235</v>
      </c>
      <c r="O26" s="211">
        <f>+O21*DRIVERS!$C$33</f>
        <v>1650790791.6695538</v>
      </c>
      <c r="P26" s="211">
        <f>+P21*DRIVERS!$C$33</f>
        <v>1715508717.2465005</v>
      </c>
      <c r="Q26" s="211">
        <f>+Q21*DRIVERS!$C$33</f>
        <v>1782764435.5305912</v>
      </c>
      <c r="R26" s="211"/>
      <c r="S26" s="211"/>
      <c r="T26" s="211"/>
      <c r="U26" s="211"/>
      <c r="V26" s="211"/>
      <c r="W26" s="211"/>
      <c r="X26" s="211"/>
      <c r="Y26" s="211"/>
      <c r="Z26" s="211"/>
      <c r="AA26" s="211"/>
      <c r="AB26" s="211"/>
      <c r="AC26" s="211"/>
      <c r="AD26" s="211"/>
      <c r="AE26" s="211"/>
      <c r="AF26" s="211"/>
      <c r="AG26" s="208">
        <f>+SUM(C26:AF26)</f>
        <v>20713779843.293312</v>
      </c>
      <c r="AH26" s="195"/>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6"/>
    </row>
    <row r="27" spans="1:182" ht="14.25" x14ac:dyDescent="0.25">
      <c r="A27" s="251" t="s">
        <v>756</v>
      </c>
      <c r="B27" s="251"/>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195"/>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4"/>
      <c r="EX27" s="204"/>
      <c r="EY27" s="213"/>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row>
    <row r="28" spans="1:182" ht="14.25" x14ac:dyDescent="0.25">
      <c r="A28" s="207" t="s">
        <v>757</v>
      </c>
      <c r="B28" s="207"/>
      <c r="C28" s="211">
        <f>+RSALP!C5*(1+B9)</f>
        <v>4523086586.8617277</v>
      </c>
      <c r="D28" s="211">
        <f>+RSALP!D5*(1+C9)</f>
        <v>4684413201.4546366</v>
      </c>
      <c r="E28" s="211">
        <f>+RSALP!E5*(1+D9)</f>
        <v>4850375001.0800514</v>
      </c>
      <c r="F28" s="211">
        <f>+RSALP!F5*(1+E9)</f>
        <v>5022446153.4794846</v>
      </c>
      <c r="G28" s="211">
        <f>+RSALP!G5*(1+F9)</f>
        <v>5196060488.1177483</v>
      </c>
      <c r="H28" s="211">
        <f>+RSALP!H5*(1+G9)</f>
        <v>5363839127.0880938</v>
      </c>
      <c r="I28" s="211">
        <f>+RSALP!I5*(1+H9)</f>
        <v>5517454810.9289865</v>
      </c>
      <c r="J28" s="211">
        <f>+RSALP!J5*(1+I9)</f>
        <v>5671168239.2983217</v>
      </c>
      <c r="K28" s="211">
        <f>+RSALP!K5*(1+J9)</f>
        <v>5824979412.1960974</v>
      </c>
      <c r="L28" s="211">
        <f>+RSALP!L5*(1+K9)</f>
        <v>5978888329.6223164</v>
      </c>
      <c r="M28" s="211">
        <f>+RSALP!M5*(1+L9)</f>
        <v>6132894991.5769749</v>
      </c>
      <c r="N28" s="211">
        <f>+RSALP!N5*(1+M9)</f>
        <v>6286999398.0600767</v>
      </c>
      <c r="O28" s="211">
        <f>+RSALP!O5*(1+N9)</f>
        <v>6441201549.071619</v>
      </c>
      <c r="P28" s="211">
        <f>+RSALP!P5*(1+O9)</f>
        <v>6595501444.6116037</v>
      </c>
      <c r="Q28" s="211">
        <f>+RSALP!Q5*(1+P9)</f>
        <v>6749899084.6800289</v>
      </c>
      <c r="R28" s="211"/>
      <c r="S28" s="211"/>
      <c r="T28" s="211"/>
      <c r="U28" s="211"/>
      <c r="V28" s="211"/>
      <c r="W28" s="211"/>
      <c r="X28" s="211"/>
      <c r="Y28" s="211"/>
      <c r="Z28" s="211"/>
      <c r="AA28" s="211"/>
      <c r="AB28" s="211"/>
      <c r="AC28" s="211"/>
      <c r="AD28" s="211"/>
      <c r="AE28" s="211"/>
      <c r="AF28" s="211"/>
      <c r="AG28" s="208">
        <f>+SUM(C28:AF28)</f>
        <v>84839207818.127762</v>
      </c>
      <c r="AH28" s="195"/>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6"/>
    </row>
    <row r="29" spans="1:182" s="219" customFormat="1" ht="14.25" x14ac:dyDescent="0.25">
      <c r="A29" s="254" t="s">
        <v>783</v>
      </c>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03">
        <f>+SUM(C29:AF29)</f>
        <v>0</v>
      </c>
      <c r="AH29" s="195"/>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217"/>
      <c r="DV29" s="217"/>
      <c r="DW29" s="217"/>
      <c r="DX29" s="217"/>
      <c r="DY29" s="217"/>
      <c r="DZ29" s="217"/>
      <c r="EA29" s="217"/>
      <c r="EB29" s="217"/>
      <c r="EC29" s="217"/>
      <c r="ED29" s="217"/>
      <c r="EE29" s="217"/>
      <c r="EF29" s="217"/>
      <c r="EG29" s="217"/>
      <c r="EH29" s="217"/>
      <c r="EI29" s="217"/>
      <c r="EJ29" s="217"/>
      <c r="EK29" s="217"/>
      <c r="EL29" s="217"/>
      <c r="EM29" s="217"/>
      <c r="EN29" s="217"/>
      <c r="EO29" s="217"/>
      <c r="EP29" s="217"/>
      <c r="EQ29" s="217"/>
      <c r="ER29" s="217"/>
      <c r="ES29" s="217"/>
      <c r="ET29" s="217"/>
      <c r="EU29" s="217"/>
      <c r="EV29" s="217"/>
      <c r="EW29" s="220"/>
      <c r="EX29" s="220"/>
      <c r="EY29" s="221"/>
      <c r="EZ29" s="217"/>
      <c r="FA29" s="217"/>
      <c r="FB29" s="217"/>
      <c r="FC29" s="217"/>
      <c r="FD29" s="217"/>
      <c r="FE29" s="217"/>
      <c r="FF29" s="217"/>
      <c r="FG29" s="217"/>
      <c r="FH29" s="217"/>
      <c r="FI29" s="217"/>
      <c r="FJ29" s="217"/>
      <c r="FK29" s="217"/>
      <c r="FL29" s="217"/>
      <c r="FM29" s="217"/>
      <c r="FN29" s="217"/>
      <c r="FO29" s="217"/>
      <c r="FP29" s="217"/>
      <c r="FQ29" s="217"/>
      <c r="FR29" s="217"/>
      <c r="FS29" s="217"/>
      <c r="FT29" s="217"/>
      <c r="FU29" s="217"/>
      <c r="FV29" s="217"/>
      <c r="FW29" s="217"/>
      <c r="FX29" s="217"/>
      <c r="FY29" s="217"/>
      <c r="FZ29" s="218"/>
    </row>
    <row r="30" spans="1:182" s="219" customFormat="1" ht="28.5" x14ac:dyDescent="0.25">
      <c r="A30" s="207" t="s">
        <v>784</v>
      </c>
      <c r="B30" s="207"/>
      <c r="C30" s="211">
        <f>+RSALP!C6*(1+B9)</f>
        <v>4450243983.6098232</v>
      </c>
      <c r="D30" s="211">
        <f>+RSALP!D6*(1+C9)</f>
        <v>4763213334.4921141</v>
      </c>
      <c r="E30" s="211">
        <f>+RSALP!E6*(1+D9)</f>
        <v>5139462754.5766125</v>
      </c>
      <c r="F30" s="211">
        <f>+RSALP!F6*(1+E9)</f>
        <v>5599117748.2486076</v>
      </c>
      <c r="G30" s="211">
        <f>+RSALP!G6*(1+F9)</f>
        <v>6079840440.0124731</v>
      </c>
      <c r="H30" s="211">
        <f>+RSALP!H6*(1+G9)</f>
        <v>6480893555.8869276</v>
      </c>
      <c r="I30" s="211">
        <f>+RSALP!I6*(1+H9)</f>
        <v>6688592409.8680487</v>
      </c>
      <c r="J30" s="211">
        <f>+RSALP!J6*(1+I9)</f>
        <v>6897625683.1831427</v>
      </c>
      <c r="K30" s="211">
        <f>+RSALP!K6*(1+J9)</f>
        <v>7107993375.8322096</v>
      </c>
      <c r="L30" s="211">
        <f>+RSALP!L6*(1+K9)</f>
        <v>7319695487.8152504</v>
      </c>
      <c r="M30" s="211">
        <f>+RSALP!M6*(1+L9)</f>
        <v>7532732019.1322641</v>
      </c>
      <c r="N30" s="211">
        <f>+RSALP!N6*(1+M9)</f>
        <v>7747102969.7832518</v>
      </c>
      <c r="O30" s="211">
        <f>+RSALP!O6*(1+N9)</f>
        <v>7962808339.7682114</v>
      </c>
      <c r="P30" s="211">
        <f>+RSALP!P6*(1+O9)</f>
        <v>8179848129.087142</v>
      </c>
      <c r="Q30" s="211">
        <f>+RSALP!Q6*(1+P9)</f>
        <v>8398222337.7400494</v>
      </c>
      <c r="R30" s="211"/>
      <c r="S30" s="211"/>
      <c r="T30" s="211"/>
      <c r="U30" s="211"/>
      <c r="V30" s="211"/>
      <c r="W30" s="211"/>
      <c r="X30" s="211"/>
      <c r="Y30" s="211"/>
      <c r="Z30" s="211"/>
      <c r="AA30" s="211"/>
      <c r="AB30" s="211"/>
      <c r="AC30" s="211"/>
      <c r="AD30" s="211"/>
      <c r="AE30" s="211"/>
      <c r="AF30" s="211"/>
      <c r="AG30" s="208">
        <f>+SUM(C30:AF30)</f>
        <v>100347392569.03612</v>
      </c>
      <c r="AH30" s="216"/>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c r="DN30" s="217"/>
      <c r="DO30" s="217"/>
      <c r="DP30" s="217"/>
      <c r="DQ30" s="217"/>
      <c r="DR30" s="217"/>
      <c r="DS30" s="217"/>
      <c r="DT30" s="217"/>
      <c r="DU30" s="217"/>
      <c r="DV30" s="217"/>
      <c r="DW30" s="217"/>
      <c r="DX30" s="217"/>
      <c r="DY30" s="217"/>
      <c r="DZ30" s="217"/>
      <c r="EA30" s="217"/>
      <c r="EB30" s="217"/>
      <c r="EC30" s="217"/>
      <c r="ED30" s="217"/>
      <c r="EE30" s="217"/>
      <c r="EF30" s="217"/>
      <c r="EG30" s="217"/>
      <c r="EH30" s="217"/>
      <c r="EI30" s="217"/>
      <c r="EJ30" s="217"/>
      <c r="EK30" s="217"/>
      <c r="EL30" s="217"/>
      <c r="EM30" s="217"/>
      <c r="EN30" s="217"/>
      <c r="EO30" s="217"/>
      <c r="EP30" s="217"/>
      <c r="EQ30" s="217"/>
      <c r="ER30" s="217"/>
      <c r="ES30" s="217"/>
      <c r="ET30" s="217"/>
      <c r="EU30" s="217"/>
      <c r="EV30" s="217"/>
      <c r="EW30" s="217"/>
      <c r="EX30" s="217"/>
      <c r="EY30" s="217"/>
      <c r="EZ30" s="217"/>
      <c r="FA30" s="217"/>
      <c r="FB30" s="217"/>
      <c r="FC30" s="217"/>
      <c r="FD30" s="217"/>
      <c r="FE30" s="217"/>
      <c r="FF30" s="217"/>
      <c r="FG30" s="217"/>
      <c r="FH30" s="217"/>
      <c r="FI30" s="217"/>
      <c r="FJ30" s="217"/>
      <c r="FK30" s="217"/>
      <c r="FL30" s="217"/>
      <c r="FM30" s="217"/>
      <c r="FN30" s="217"/>
      <c r="FO30" s="217"/>
      <c r="FP30" s="217"/>
      <c r="FQ30" s="217"/>
      <c r="FR30" s="217"/>
      <c r="FS30" s="217"/>
      <c r="FT30" s="217"/>
      <c r="FU30" s="217"/>
      <c r="FV30" s="217"/>
      <c r="FW30" s="217"/>
      <c r="FX30" s="217"/>
      <c r="FY30" s="217"/>
      <c r="FZ30" s="218"/>
    </row>
    <row r="31" spans="1:182" ht="13.5" x14ac:dyDescent="0.25">
      <c r="A31" s="251" t="s">
        <v>925</v>
      </c>
      <c r="B31" s="251"/>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row>
    <row r="32" spans="1:182" ht="14.25" x14ac:dyDescent="0.25">
      <c r="A32" s="207" t="s">
        <v>924</v>
      </c>
      <c r="B32" s="198"/>
      <c r="C32" s="299">
        <f>('Inversión No. 2.1 IAP'!H344+'Inversión No. 2.2 IAP'!H344+'Inversión 2.3 IAP'!H344+'Inversión 2.4 IAP'!H344)*(1+B9)</f>
        <v>0</v>
      </c>
      <c r="D32" s="299">
        <f>('Inversión No. 2.1 IAP'!I344+'Inversión No. 2.2 IAP'!I344+'Inversión 2.3 IAP'!I344+'Inversión 2.4 IAP'!I344)*(1+C9)</f>
        <v>2968847333.5234351</v>
      </c>
      <c r="E32" s="299">
        <f>('Inversión No. 2.1 IAP'!J344+'Inversión No. 2.2 IAP'!J344+'Inversión 2.3 IAP'!J344+'Inversión 2.4 IAP'!J344)*(1+D9)</f>
        <v>3689717571.6957159</v>
      </c>
      <c r="F32" s="299">
        <f>('Inversión No. 2.1 IAP'!K344+'Inversión No. 2.2 IAP'!K344+'Inversión 2.3 IAP'!K344+'Inversión 2.4 IAP'!K344)*(1+E9)</f>
        <v>4108272064.515183</v>
      </c>
      <c r="G32" s="299">
        <f>('Inversión No. 2.1 IAP'!L344+'Inversión No. 2.2 IAP'!L344+'Inversión 2.3 IAP'!L344+'Inversión 2.4 IAP'!L344)*(1+F9)</f>
        <v>4113474880.4092383</v>
      </c>
      <c r="H32" s="299">
        <f>('Inversión No. 2.1 IAP'!M344+'Inversión No. 2.2 IAP'!M344+'Inversión 2.3 IAP'!M344+'Inversión 2.4 IAP'!M344)*(1+G9)</f>
        <v>2943337690.1465712</v>
      </c>
      <c r="I32" s="299">
        <f>('Inversión No. 2.1 IAP'!N344+'Inversión No. 2.2 IAP'!N344+'Inversión 2.3 IAP'!N344+'Inversión 2.4 IAP'!N344)*(1+H9)</f>
        <v>0</v>
      </c>
      <c r="J32" s="299">
        <f>('Inversión No. 2.1 IAP'!O344+'Inversión No. 2.2 IAP'!O344+'Inversión 2.3 IAP'!O344+'Inversión 2.4 IAP'!O344)*(1+I9)</f>
        <v>0</v>
      </c>
      <c r="K32" s="299">
        <f>('Inversión No. 2.1 IAP'!P344+'Inversión No. 2.2 IAP'!P344+'Inversión 2.3 IAP'!P344+'Inversión 2.4 IAP'!P344)*(1+J9)</f>
        <v>0</v>
      </c>
      <c r="L32" s="299">
        <f>('Inversión No. 2.1 IAP'!Q344+'Inversión No. 2.2 IAP'!Q344+'Inversión 2.3 IAP'!Q344+'Inversión 2.4 IAP'!Q344)*(1+K9)</f>
        <v>0</v>
      </c>
      <c r="M32" s="299">
        <f>('Inversión No. 2.1 IAP'!R344+'Inversión No. 2.2 IAP'!R344+'Inversión 2.3 IAP'!R344+'Inversión 2.4 IAP'!R344)*(1+L9)</f>
        <v>0</v>
      </c>
      <c r="N32" s="299">
        <f>('Inversión No. 2.1 IAP'!S344+'Inversión No. 2.2 IAP'!S344+'Inversión 2.3 IAP'!S344+'Inversión 2.4 IAP'!S344)*(1+M9)</f>
        <v>0</v>
      </c>
      <c r="O32" s="299">
        <f>('Inversión No. 2.1 IAP'!T344+'Inversión No. 2.2 IAP'!T344+'Inversión 2.3 IAP'!T344+'Inversión 2.4 IAP'!T344)*(1+N9)</f>
        <v>0</v>
      </c>
      <c r="P32" s="299">
        <f>('Inversión No. 2.1 IAP'!U344+'Inversión No. 2.2 IAP'!U344+'Inversión 2.3 IAP'!U344+'Inversión 2.4 IAP'!U344)*(1+O9)</f>
        <v>0</v>
      </c>
      <c r="Q32" s="299">
        <f>('Inversión No. 2.1 IAP'!V344+'Inversión No. 2.2 IAP'!V344+'Inversión 2.3 IAP'!V344+'Inversión 2.4 IAP'!V344)*(1+P9)</f>
        <v>0</v>
      </c>
      <c r="R32" s="299"/>
      <c r="S32" s="299"/>
      <c r="T32" s="299"/>
      <c r="U32" s="299"/>
      <c r="V32" s="299"/>
      <c r="W32" s="299"/>
      <c r="X32" s="299"/>
      <c r="Y32" s="299"/>
      <c r="Z32" s="299"/>
      <c r="AA32" s="299"/>
      <c r="AB32" s="299"/>
      <c r="AC32" s="299"/>
      <c r="AD32" s="299"/>
      <c r="AE32" s="299"/>
      <c r="AF32" s="299"/>
      <c r="AG32" s="208">
        <f>+SUM(C32:AF32)</f>
        <v>17823649540.290142</v>
      </c>
    </row>
    <row r="33" spans="1:182" ht="14.25" x14ac:dyDescent="0.25">
      <c r="A33" s="207" t="s">
        <v>926</v>
      </c>
      <c r="B33" s="198"/>
      <c r="C33" s="299">
        <f>+('Exp Veg 1-IAP'!H344+'Exp Veg 2-IAP'!H344)*(1+B9)</f>
        <v>0</v>
      </c>
      <c r="D33" s="299">
        <f>+('Exp Veg 1-IAP'!I344+'Exp Veg 2-IAP'!I344)*(1+C9)</f>
        <v>0</v>
      </c>
      <c r="E33" s="299">
        <f>+('Exp Veg 1-IAP'!J344+'Exp Veg 2-IAP'!J344)*(1+D9)</f>
        <v>140926585.96159202</v>
      </c>
      <c r="F33" s="299">
        <f>+('Exp Veg 1-IAP'!K344+'Exp Veg 2-IAP'!K344)*(1+E9)</f>
        <v>145286194.58110604</v>
      </c>
      <c r="G33" s="299">
        <f>+('Exp Veg 1-IAP'!L344+'Exp Veg 2-IAP'!L344)*(1+F9)</f>
        <v>149645803.20062003</v>
      </c>
      <c r="H33" s="299">
        <f>+('Exp Veg 1-IAP'!M344+'Exp Veg 2-IAP'!M344)*(1+G9)</f>
        <v>154005411.82013401</v>
      </c>
      <c r="I33" s="299">
        <f>+('Exp Veg 1-IAP'!N344+'Exp Veg 2-IAP'!N344)*(1+H9)</f>
        <v>302959169.53671795</v>
      </c>
      <c r="J33" s="299">
        <f>+('Exp Veg 1-IAP'!O344+'Exp Veg 2-IAP'!O344)*(1+I9)</f>
        <v>311299290.37404907</v>
      </c>
      <c r="K33" s="299">
        <f>+('Exp Veg 1-IAP'!P344+'Exp Veg 2-IAP'!P344)*(1+J9)</f>
        <v>319639411.21138024</v>
      </c>
      <c r="L33" s="299">
        <f>+('Exp Veg 1-IAP'!Q344+'Exp Veg 2-IAP'!Q344)*(1+K9)</f>
        <v>327979532.04871136</v>
      </c>
      <c r="M33" s="299">
        <f>+('Exp Veg 1-IAP'!R344+'Exp Veg 2-IAP'!R344)*(1+L9)</f>
        <v>336319652.88604254</v>
      </c>
      <c r="N33" s="299">
        <f>+('Exp Veg 1-IAP'!S344+'Exp Veg 2-IAP'!S344)*(1+M9)</f>
        <v>344659773.72337365</v>
      </c>
      <c r="O33" s="299">
        <f>+('Exp Veg 1-IAP'!T344+'Exp Veg 2-IAP'!T344)*(1+N9)</f>
        <v>352999894.56070483</v>
      </c>
      <c r="P33" s="299">
        <f>+('Exp Veg 1-IAP'!U344+'Exp Veg 2-IAP'!U344)*(1+O9)</f>
        <v>361340015.39803594</v>
      </c>
      <c r="Q33" s="299">
        <f>+('Exp Veg 1-IAP'!V344+'Exp Veg 2-IAP'!V344)*(1+P9)</f>
        <v>369680136.23536712</v>
      </c>
      <c r="R33" s="299"/>
      <c r="S33" s="299"/>
      <c r="T33" s="299"/>
      <c r="U33" s="299"/>
      <c r="V33" s="299"/>
      <c r="W33" s="299"/>
      <c r="X33" s="299"/>
      <c r="Y33" s="299"/>
      <c r="Z33" s="299"/>
      <c r="AA33" s="299"/>
      <c r="AB33" s="299"/>
      <c r="AC33" s="299"/>
      <c r="AD33" s="299"/>
      <c r="AE33" s="299"/>
      <c r="AF33" s="299"/>
      <c r="AG33" s="208">
        <f>+SUM(C33:AF33)</f>
        <v>3616740871.5378351</v>
      </c>
    </row>
    <row r="34" spans="1:182" ht="14.25" x14ac:dyDescent="0.25">
      <c r="A34" s="254" t="s">
        <v>921</v>
      </c>
      <c r="B34" s="254"/>
      <c r="C34" s="255">
        <f>C30*DRIVERS!$C$34</f>
        <v>44502439.836098231</v>
      </c>
      <c r="D34" s="255">
        <f>D30*DRIVERS!$C$34</f>
        <v>47632133.344921142</v>
      </c>
      <c r="E34" s="255">
        <f>E30*DRIVERS!$C$34</f>
        <v>51394627.545766123</v>
      </c>
      <c r="F34" s="255">
        <f>F30*DRIVERS!$C$34</f>
        <v>55991177.482486077</v>
      </c>
      <c r="G34" s="255">
        <f>G30*DRIVERS!$C$34</f>
        <v>60798404.400124729</v>
      </c>
      <c r="H34" s="255">
        <f>H30*DRIVERS!$C$34</f>
        <v>64808935.55886928</v>
      </c>
      <c r="I34" s="255">
        <f>I30*DRIVERS!$C$34</f>
        <v>66885924.098680489</v>
      </c>
      <c r="J34" s="255">
        <f>J30*DRIVERS!$C$34</f>
        <v>68976256.831831425</v>
      </c>
      <c r="K34" s="255">
        <f>K30*DRIVERS!$C$34</f>
        <v>71079933.75832209</v>
      </c>
      <c r="L34" s="255">
        <f>L30*DRIVERS!$C$34</f>
        <v>73196954.878152505</v>
      </c>
      <c r="M34" s="255">
        <f>M30*DRIVERS!$C$34</f>
        <v>75327320.19132264</v>
      </c>
      <c r="N34" s="255">
        <f>N30*DRIVERS!$C$34</f>
        <v>77471029.697832525</v>
      </c>
      <c r="O34" s="255">
        <f>O30*DRIVERS!$C$34</f>
        <v>79628083.397682115</v>
      </c>
      <c r="P34" s="255">
        <f>P30*DRIVERS!$C$34</f>
        <v>81798481.290871426</v>
      </c>
      <c r="Q34" s="255">
        <f>Q30*DRIVERS!$C$34</f>
        <v>83982223.377400503</v>
      </c>
      <c r="R34" s="255"/>
      <c r="S34" s="255"/>
      <c r="T34" s="255"/>
      <c r="U34" s="255"/>
      <c r="V34" s="255"/>
      <c r="W34" s="255"/>
      <c r="X34" s="255"/>
      <c r="Y34" s="255"/>
      <c r="Z34" s="255"/>
      <c r="AA34" s="255"/>
      <c r="AB34" s="255"/>
      <c r="AC34" s="255"/>
      <c r="AD34" s="255"/>
      <c r="AE34" s="255"/>
      <c r="AF34" s="255"/>
      <c r="AG34" s="203">
        <f>+SUM(C34:AF34)</f>
        <v>1003473925.6903613</v>
      </c>
      <c r="AH34" s="195"/>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6"/>
    </row>
    <row r="35" spans="1:182" ht="14.25" x14ac:dyDescent="0.25">
      <c r="A35" s="207" t="s">
        <v>922</v>
      </c>
      <c r="B35" s="207"/>
      <c r="C35" s="211"/>
      <c r="D35" s="211"/>
      <c r="E35" s="211"/>
      <c r="F35" s="211"/>
      <c r="G35" s="211"/>
      <c r="H35" s="211"/>
      <c r="I35" s="211">
        <f>+I21*DRIVERS!$C$37</f>
        <v>524263543.42700934</v>
      </c>
      <c r="J35" s="211">
        <f>+J21*DRIVERS!$C$37</f>
        <v>544815804.12922072</v>
      </c>
      <c r="K35" s="211">
        <f>+K21*DRIVERS!$C$37</f>
        <v>566173944.20805264</v>
      </c>
      <c r="L35" s="211">
        <f>+L21*DRIVERS!$C$37</f>
        <v>588369570.0122174</v>
      </c>
      <c r="M35" s="211">
        <f>+M21*DRIVERS!$C$37</f>
        <v>611435527.73202634</v>
      </c>
      <c r="N35" s="211">
        <f>+N21*DRIVERS!$C$37</f>
        <v>635405952.04456937</v>
      </c>
      <c r="O35" s="211">
        <f>+O21*DRIVERS!$C$37</f>
        <v>660316316.66782153</v>
      </c>
      <c r="P35" s="211">
        <f>+P21*DRIVERS!$C$37</f>
        <v>686203486.89860022</v>
      </c>
      <c r="Q35" s="211">
        <f>+Q21*DRIVERS!$C$37</f>
        <v>713105774.21223652</v>
      </c>
      <c r="R35" s="211"/>
      <c r="S35" s="211"/>
      <c r="T35" s="211"/>
      <c r="U35" s="211"/>
      <c r="V35" s="211"/>
      <c r="W35" s="211"/>
      <c r="X35" s="211"/>
      <c r="Y35" s="211"/>
      <c r="Z35" s="211"/>
      <c r="AA35" s="211"/>
      <c r="AB35" s="211"/>
      <c r="AC35" s="211"/>
      <c r="AD35" s="211"/>
      <c r="AE35" s="211"/>
      <c r="AF35" s="211"/>
      <c r="AG35" s="208">
        <f>+SUM(C35:AF35)</f>
        <v>5530089919.3317547</v>
      </c>
      <c r="AH35" s="195"/>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6"/>
    </row>
    <row r="36" spans="1:182" ht="14.25" x14ac:dyDescent="0.25">
      <c r="A36" s="254" t="s">
        <v>923</v>
      </c>
      <c r="B36" s="254"/>
      <c r="C36" s="258">
        <f>+C21*DRIVERS!$C$35</f>
        <v>624372417.30715263</v>
      </c>
      <c r="D36" s="258">
        <f>+D21*DRIVERS!$C$35</f>
        <v>648847868.26199055</v>
      </c>
      <c r="E36" s="258">
        <f>+E21*DRIVERS!$C$35</f>
        <v>674282984.33480155</v>
      </c>
      <c r="F36" s="258">
        <f>+F21*DRIVERS!$C$35</f>
        <v>700715401.5709492</v>
      </c>
      <c r="G36" s="258">
        <f>+G21*DRIVERS!$C$35</f>
        <v>728184232.32451606</v>
      </c>
      <c r="H36" s="258">
        <f>+H21*DRIVERS!$C$35</f>
        <v>756730123.17894566</v>
      </c>
      <c r="I36" s="258">
        <f>+I21*DRIVERS!$C$35</f>
        <v>786395315.14051402</v>
      </c>
      <c r="J36" s="258">
        <f>+J21*DRIVERS!$C$35</f>
        <v>817223706.19383097</v>
      </c>
      <c r="K36" s="258">
        <f>+K21*DRIVERS!$C$35</f>
        <v>849260916.31207895</v>
      </c>
      <c r="L36" s="258">
        <f>+L21*DRIVERS!$C$35</f>
        <v>882554355.01832604</v>
      </c>
      <c r="M36" s="258">
        <f>+M21*DRIVERS!$C$35</f>
        <v>917153291.59803939</v>
      </c>
      <c r="N36" s="258">
        <f>+N21*DRIVERS!$C$35</f>
        <v>953108928.066854</v>
      </c>
      <c r="O36" s="258">
        <f>+O21*DRIVERS!$C$35</f>
        <v>990474475.00173223</v>
      </c>
      <c r="P36" s="258">
        <f>+P21*DRIVERS!$C$35</f>
        <v>1029305230.3479002</v>
      </c>
      <c r="Q36" s="258">
        <f>+Q21*DRIVERS!$C$35</f>
        <v>1069658661.3183547</v>
      </c>
      <c r="R36" s="258"/>
      <c r="S36" s="258"/>
      <c r="T36" s="258"/>
      <c r="U36" s="258"/>
      <c r="V36" s="258"/>
      <c r="W36" s="258"/>
      <c r="X36" s="258"/>
      <c r="Y36" s="258"/>
      <c r="Z36" s="258"/>
      <c r="AA36" s="258"/>
      <c r="AB36" s="258"/>
      <c r="AC36" s="258"/>
      <c r="AD36" s="258"/>
      <c r="AE36" s="258"/>
      <c r="AF36" s="258"/>
      <c r="AG36" s="203">
        <f>+SUM(C36:AF36)</f>
        <v>12428267905.975986</v>
      </c>
      <c r="AH36" s="195"/>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06"/>
    </row>
    <row r="37" spans="1:182" ht="14.25" x14ac:dyDescent="0.25">
      <c r="A37" s="207"/>
      <c r="B37" s="207"/>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08"/>
      <c r="AH37" s="195"/>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06"/>
    </row>
    <row r="38" spans="1:182" ht="13.5" x14ac:dyDescent="0.25">
      <c r="A38" s="251" t="s">
        <v>758</v>
      </c>
      <c r="B38" s="251"/>
      <c r="C38" s="259">
        <f>SUM(C25:C37)</f>
        <v>19474529754.432144</v>
      </c>
      <c r="D38" s="259">
        <f>SUM(D25:D37)</f>
        <v>21534142498.704815</v>
      </c>
      <c r="E38" s="259">
        <f t="shared" ref="E38:Q38" si="5">SUM(E25:E37)</f>
        <v>22198806477.217915</v>
      </c>
      <c r="F38" s="259">
        <f t="shared" si="5"/>
        <v>23255309279.607029</v>
      </c>
      <c r="G38" s="259">
        <f t="shared" si="5"/>
        <v>24822381947.346951</v>
      </c>
      <c r="H38" s="259">
        <f t="shared" si="5"/>
        <v>24945715250.471951</v>
      </c>
      <c r="I38" s="259">
        <f t="shared" si="5"/>
        <v>23364461804.646172</v>
      </c>
      <c r="J38" s="259">
        <f t="shared" si="5"/>
        <v>24087987626.215847</v>
      </c>
      <c r="K38" s="259">
        <f t="shared" si="5"/>
        <v>24818207477.27689</v>
      </c>
      <c r="L38" s="259">
        <f t="shared" si="5"/>
        <v>25555279389.572853</v>
      </c>
      <c r="M38" s="259">
        <f t="shared" si="5"/>
        <v>26299367594.055309</v>
      </c>
      <c r="N38" s="259">
        <f t="shared" si="5"/>
        <v>27050642764.109703</v>
      </c>
      <c r="O38" s="259">
        <f t="shared" si="5"/>
        <v>27809282268.325897</v>
      </c>
      <c r="P38" s="259">
        <f t="shared" si="5"/>
        <v>28575470433.188004</v>
      </c>
      <c r="Q38" s="259">
        <f t="shared" si="5"/>
        <v>29349398816.072659</v>
      </c>
      <c r="R38" s="259"/>
      <c r="S38" s="259"/>
      <c r="T38" s="259"/>
      <c r="U38" s="259"/>
      <c r="V38" s="259"/>
      <c r="W38" s="259"/>
      <c r="X38" s="259"/>
      <c r="Y38" s="259"/>
      <c r="Z38" s="259"/>
      <c r="AA38" s="259"/>
      <c r="AB38" s="259"/>
      <c r="AC38" s="259"/>
      <c r="AD38" s="259"/>
      <c r="AE38" s="259"/>
      <c r="AF38" s="259"/>
      <c r="AG38" s="296">
        <f>+SUM(C38:AF38)</f>
        <v>373140983381.24402</v>
      </c>
      <c r="AH38" s="195"/>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06"/>
    </row>
    <row r="39" spans="1:182" ht="14.25" x14ac:dyDescent="0.25">
      <c r="A39" s="207"/>
      <c r="B39" s="207"/>
      <c r="C39" s="211"/>
      <c r="D39" s="211"/>
      <c r="E39" s="212"/>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08"/>
      <c r="AH39" s="195"/>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row>
    <row r="40" spans="1:182" ht="14.25" x14ac:dyDescent="0.25">
      <c r="A40" s="251" t="s">
        <v>759</v>
      </c>
      <c r="B40" s="251"/>
      <c r="C40" s="255"/>
      <c r="D40" s="255"/>
      <c r="E40" s="256"/>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03"/>
      <c r="AH40" s="195"/>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row>
    <row r="41" spans="1:182" ht="14.25" x14ac:dyDescent="0.25">
      <c r="A41" s="225" t="s">
        <v>760</v>
      </c>
      <c r="B41" s="225"/>
      <c r="C41" s="211">
        <f>ROUND((((C38-C25)*4)/1000),0)</f>
        <v>42731304</v>
      </c>
      <c r="D41" s="211">
        <f t="shared" ref="D41:Q41" si="6">ROUND((((D38-D25)*4)/1000),0)</f>
        <v>56777468</v>
      </c>
      <c r="E41" s="211">
        <f t="shared" si="6"/>
        <v>62679858</v>
      </c>
      <c r="F41" s="211">
        <f t="shared" si="6"/>
        <v>67198751</v>
      </c>
      <c r="G41" s="211">
        <f t="shared" si="6"/>
        <v>70166579</v>
      </c>
      <c r="H41" s="211">
        <f t="shared" si="6"/>
        <v>68099327</v>
      </c>
      <c r="I41" s="211">
        <f t="shared" si="6"/>
        <v>60788840</v>
      </c>
      <c r="J41" s="211">
        <f t="shared" si="6"/>
        <v>62692594</v>
      </c>
      <c r="K41" s="211">
        <f t="shared" si="6"/>
        <v>64618247</v>
      </c>
      <c r="L41" s="211">
        <f t="shared" si="6"/>
        <v>66566433</v>
      </c>
      <c r="M41" s="211">
        <f t="shared" si="6"/>
        <v>68537806</v>
      </c>
      <c r="N41" s="211">
        <f t="shared" si="6"/>
        <v>70533052</v>
      </c>
      <c r="O41" s="211">
        <f t="shared" si="6"/>
        <v>72552878</v>
      </c>
      <c r="P41" s="211">
        <f t="shared" si="6"/>
        <v>74598022</v>
      </c>
      <c r="Q41" s="211">
        <f t="shared" si="6"/>
        <v>76669251</v>
      </c>
      <c r="R41" s="211"/>
      <c r="S41" s="211"/>
      <c r="T41" s="211"/>
      <c r="U41" s="211"/>
      <c r="V41" s="211"/>
      <c r="W41" s="211"/>
      <c r="X41" s="211"/>
      <c r="Y41" s="211"/>
      <c r="Z41" s="211"/>
      <c r="AA41" s="211"/>
      <c r="AB41" s="211"/>
      <c r="AC41" s="211"/>
      <c r="AD41" s="211"/>
      <c r="AE41" s="211"/>
      <c r="AF41" s="211"/>
      <c r="AG41" s="208">
        <f>+SUM(C41:AF41)</f>
        <v>985210410</v>
      </c>
      <c r="AH41" s="195"/>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row>
    <row r="42" spans="1:182" ht="14.25" x14ac:dyDescent="0.25">
      <c r="A42" s="251" t="s">
        <v>762</v>
      </c>
      <c r="B42" s="251"/>
      <c r="C42" s="259">
        <f>+SUM(C38:C41)</f>
        <v>19517261058.432144</v>
      </c>
      <c r="D42" s="259">
        <f t="shared" ref="D42:Q42" si="7">+SUM(D38:D41)</f>
        <v>21590919966.704815</v>
      </c>
      <c r="E42" s="259">
        <f t="shared" si="7"/>
        <v>22261486335.217915</v>
      </c>
      <c r="F42" s="259">
        <f t="shared" si="7"/>
        <v>23322508030.607029</v>
      </c>
      <c r="G42" s="259">
        <f t="shared" si="7"/>
        <v>24892548526.346951</v>
      </c>
      <c r="H42" s="259">
        <f t="shared" si="7"/>
        <v>25013814577.471951</v>
      </c>
      <c r="I42" s="259">
        <f t="shared" si="7"/>
        <v>23425250644.646172</v>
      </c>
      <c r="J42" s="259">
        <f t="shared" si="7"/>
        <v>24150680220.215847</v>
      </c>
      <c r="K42" s="259">
        <f t="shared" si="7"/>
        <v>24882825724.27689</v>
      </c>
      <c r="L42" s="259">
        <f t="shared" si="7"/>
        <v>25621845822.572853</v>
      </c>
      <c r="M42" s="259">
        <f t="shared" si="7"/>
        <v>26367905400.055309</v>
      </c>
      <c r="N42" s="259">
        <f t="shared" si="7"/>
        <v>27121175816.109703</v>
      </c>
      <c r="O42" s="259">
        <f t="shared" si="7"/>
        <v>27881835146.325897</v>
      </c>
      <c r="P42" s="259">
        <f t="shared" si="7"/>
        <v>28650068455.188004</v>
      </c>
      <c r="Q42" s="259">
        <f t="shared" si="7"/>
        <v>29426068067.072659</v>
      </c>
      <c r="R42" s="259"/>
      <c r="S42" s="259"/>
      <c r="T42" s="259"/>
      <c r="U42" s="259"/>
      <c r="V42" s="259"/>
      <c r="W42" s="259"/>
      <c r="X42" s="259"/>
      <c r="Y42" s="259"/>
      <c r="Z42" s="259"/>
      <c r="AA42" s="259"/>
      <c r="AB42" s="259"/>
      <c r="AC42" s="259"/>
      <c r="AD42" s="259"/>
      <c r="AE42" s="259"/>
      <c r="AF42" s="259"/>
      <c r="AG42" s="203">
        <f>+SUM(C42:AF42)</f>
        <v>374126193791.24402</v>
      </c>
      <c r="AH42" s="195"/>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06"/>
    </row>
    <row r="43" spans="1:182" ht="14.25" x14ac:dyDescent="0.25">
      <c r="A43" s="199"/>
      <c r="B43" s="199"/>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195"/>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row>
    <row r="44" spans="1:182" ht="14.25" x14ac:dyDescent="0.25">
      <c r="A44" s="260" t="s">
        <v>763</v>
      </c>
      <c r="B44" s="260"/>
      <c r="C44" s="259">
        <f>+C21-C42</f>
        <v>1295152851.8062782</v>
      </c>
      <c r="D44" s="259">
        <f t="shared" ref="D44:Q44" si="8">+D21-D42</f>
        <v>37342308.694869995</v>
      </c>
      <c r="E44" s="259">
        <f t="shared" si="8"/>
        <v>214613142.60880661</v>
      </c>
      <c r="F44" s="259">
        <f t="shared" si="8"/>
        <v>34672021.757946014</v>
      </c>
      <c r="G44" s="259">
        <f t="shared" si="8"/>
        <v>-619740782.19641495</v>
      </c>
      <c r="H44" s="259">
        <f t="shared" si="8"/>
        <v>210522861.82624054</v>
      </c>
      <c r="I44" s="259">
        <f t="shared" si="8"/>
        <v>2787926526.7042961</v>
      </c>
      <c r="J44" s="259">
        <f t="shared" si="8"/>
        <v>3090109986.2451859</v>
      </c>
      <c r="K44" s="259">
        <f t="shared" si="8"/>
        <v>3425871486.1257439</v>
      </c>
      <c r="L44" s="259">
        <f t="shared" si="8"/>
        <v>3796632678.0380173</v>
      </c>
      <c r="M44" s="259">
        <f t="shared" si="8"/>
        <v>4203870986.5460052</v>
      </c>
      <c r="N44" s="259">
        <f t="shared" si="8"/>
        <v>4649121786.118763</v>
      </c>
      <c r="O44" s="259">
        <f t="shared" si="8"/>
        <v>5133980687.0651779</v>
      </c>
      <c r="P44" s="259">
        <f t="shared" si="8"/>
        <v>5660105889.7420044</v>
      </c>
      <c r="Q44" s="259">
        <f t="shared" si="8"/>
        <v>6229220643.5391655</v>
      </c>
      <c r="R44" s="259"/>
      <c r="S44" s="259"/>
      <c r="T44" s="259"/>
      <c r="U44" s="259"/>
      <c r="V44" s="259"/>
      <c r="W44" s="259"/>
      <c r="X44" s="259"/>
      <c r="Y44" s="259"/>
      <c r="Z44" s="259"/>
      <c r="AA44" s="259"/>
      <c r="AB44" s="259"/>
      <c r="AC44" s="259"/>
      <c r="AD44" s="259"/>
      <c r="AE44" s="259"/>
      <c r="AF44" s="259"/>
      <c r="AG44" s="203">
        <f>+SUM(C44:AF44)</f>
        <v>40149403074.622086</v>
      </c>
      <c r="AH44" s="195"/>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9"/>
    </row>
    <row r="45" spans="1:182" ht="14.25" x14ac:dyDescent="0.25">
      <c r="A45" s="227" t="s">
        <v>764</v>
      </c>
      <c r="B45" s="227"/>
      <c r="C45" s="226"/>
      <c r="D45" s="226">
        <f>ROUND((IF(C44&gt;0,C44*DATOS!$B$18)),0)</f>
        <v>5180611</v>
      </c>
      <c r="E45" s="226">
        <f>ROUND((IF(D44&gt;0,D44*DATOS!$B$18)),0)</f>
        <v>149369</v>
      </c>
      <c r="F45" s="226">
        <f>ROUND((IF(E44&gt;0,E44*DATOS!$B$18)),0)</f>
        <v>858453</v>
      </c>
      <c r="G45" s="226">
        <f>ROUND((IF(F44&gt;0,F44*DATOS!$B$18)),0)</f>
        <v>138688</v>
      </c>
      <c r="H45" s="226">
        <f>ROUND((IF(G44&gt;0,G44*DATOS!$B$18)),0)</f>
        <v>0</v>
      </c>
      <c r="I45" s="226">
        <f>ROUND((IF(H44&gt;0,H44*DATOS!$B$18)),0)</f>
        <v>842091</v>
      </c>
      <c r="J45" s="226">
        <f>ROUND((IF(I44&gt;0,I44*DATOS!$B$18)),0)</f>
        <v>11151706</v>
      </c>
      <c r="K45" s="226">
        <f>ROUND((IF(J44&gt;0,J44*DATOS!$B$18)),0)</f>
        <v>12360440</v>
      </c>
      <c r="L45" s="226">
        <f>ROUND((IF(K44&gt;0,K44*DATOS!$B$18)),0)</f>
        <v>13703486</v>
      </c>
      <c r="M45" s="226">
        <f>ROUND((IF(L44&gt;0,L44*DATOS!$B$18)),0)</f>
        <v>15186531</v>
      </c>
      <c r="N45" s="226">
        <f>ROUND((IF(M44&gt;0,M44*DATOS!$B$18)),0)</f>
        <v>16815484</v>
      </c>
      <c r="O45" s="226">
        <f>ROUND((IF(N44&gt;0,N44*DATOS!$B$18)),0)</f>
        <v>18596487</v>
      </c>
      <c r="P45" s="226">
        <f>ROUND((IF(O44&gt;0,O44*DATOS!$B$18)),0)</f>
        <v>20535923</v>
      </c>
      <c r="Q45" s="226">
        <f>ROUND((IF(P44&gt;0,P44*DATOS!$B$18)),0)</f>
        <v>22640424</v>
      </c>
      <c r="R45" s="226"/>
      <c r="S45" s="226"/>
      <c r="T45" s="226"/>
      <c r="U45" s="226"/>
      <c r="V45" s="226"/>
      <c r="W45" s="226"/>
      <c r="X45" s="226"/>
      <c r="Y45" s="226"/>
      <c r="Z45" s="226"/>
      <c r="AA45" s="226"/>
      <c r="AB45" s="226"/>
      <c r="AC45" s="226"/>
      <c r="AD45" s="226"/>
      <c r="AE45" s="226"/>
      <c r="AF45" s="226"/>
      <c r="AG45" s="208">
        <f>+SUM(C45:AF45)</f>
        <v>138159693</v>
      </c>
      <c r="AH45" s="195"/>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9"/>
    </row>
    <row r="46" spans="1:182" s="229" customFormat="1" ht="27" x14ac:dyDescent="0.25">
      <c r="A46" s="226" t="s">
        <v>996</v>
      </c>
      <c r="B46" s="259"/>
      <c r="C46" s="259">
        <f>+C45+C44</f>
        <v>1295152851.8062782</v>
      </c>
      <c r="D46" s="259">
        <f>+D45+D44+C46</f>
        <v>1337675771.5011482</v>
      </c>
      <c r="E46" s="259">
        <f>+E45+E44+D46</f>
        <v>1552438283.1099548</v>
      </c>
      <c r="F46" s="259">
        <f t="shared" ref="F46:Q46" si="9">+F45+F44+E46</f>
        <v>1587968757.8679008</v>
      </c>
      <c r="G46" s="259">
        <f t="shared" si="9"/>
        <v>968366663.6714859</v>
      </c>
      <c r="H46" s="259">
        <f t="shared" si="9"/>
        <v>1178889525.4977264</v>
      </c>
      <c r="I46" s="259">
        <f t="shared" si="9"/>
        <v>3967658143.2020226</v>
      </c>
      <c r="J46" s="259">
        <f t="shared" si="9"/>
        <v>7068919835.4472084</v>
      </c>
      <c r="K46" s="259">
        <f t="shared" si="9"/>
        <v>10507151761.572952</v>
      </c>
      <c r="L46" s="259">
        <f t="shared" si="9"/>
        <v>14317487925.61097</v>
      </c>
      <c r="M46" s="259">
        <f t="shared" si="9"/>
        <v>18536545443.156975</v>
      </c>
      <c r="N46" s="259">
        <f t="shared" si="9"/>
        <v>23202482713.275738</v>
      </c>
      <c r="O46" s="259">
        <f t="shared" si="9"/>
        <v>28355059887.340916</v>
      </c>
      <c r="P46" s="259">
        <f t="shared" si="9"/>
        <v>34035701700.08292</v>
      </c>
      <c r="Q46" s="259">
        <f t="shared" si="9"/>
        <v>40287562767.622086</v>
      </c>
      <c r="R46" s="259"/>
      <c r="S46" s="259"/>
      <c r="T46" s="259"/>
      <c r="U46" s="259"/>
      <c r="V46" s="259"/>
      <c r="W46" s="259"/>
      <c r="X46" s="259"/>
      <c r="Y46" s="259"/>
      <c r="Z46" s="259"/>
      <c r="AA46" s="259"/>
      <c r="AB46" s="259"/>
      <c r="AC46" s="259"/>
      <c r="AD46" s="259"/>
      <c r="AE46" s="259"/>
      <c r="AF46" s="259"/>
      <c r="AG46" s="203">
        <f>+Q46</f>
        <v>40287562767.622086</v>
      </c>
      <c r="AH46" s="231"/>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row>
    <row r="47" spans="1:182" customFormat="1" ht="15" x14ac:dyDescent="0.25">
      <c r="A47" s="323" t="s">
        <v>985</v>
      </c>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28"/>
      <c r="AG47" s="394"/>
      <c r="AH47" s="195"/>
    </row>
    <row r="48" spans="1:182" customFormat="1" ht="15" x14ac:dyDescent="0.25">
      <c r="A48" s="32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28"/>
      <c r="AG48" s="394"/>
      <c r="AH48" s="195"/>
    </row>
    <row r="49" spans="1:34" customFormat="1" ht="15" x14ac:dyDescent="0.25">
      <c r="A49" s="324" t="s">
        <v>986</v>
      </c>
      <c r="B49" s="505"/>
      <c r="C49" s="505">
        <f>+DRIVERS!C25</f>
        <v>0.115</v>
      </c>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28"/>
      <c r="AG49" s="394"/>
      <c r="AH49" s="195"/>
    </row>
    <row r="50" spans="1:34" customFormat="1" ht="15" x14ac:dyDescent="0.25">
      <c r="A50" s="324" t="s">
        <v>987</v>
      </c>
      <c r="B50" s="505"/>
      <c r="C50" s="505">
        <v>0.14000000000000001</v>
      </c>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28"/>
      <c r="AG50" s="394"/>
      <c r="AH50" s="195"/>
    </row>
    <row r="51" spans="1:34" customFormat="1" ht="15" hidden="1" x14ac:dyDescent="0.25">
      <c r="A51" s="319"/>
      <c r="B51" s="506"/>
      <c r="C51" s="506"/>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28"/>
      <c r="AG51" s="394"/>
      <c r="AH51" s="195"/>
    </row>
    <row r="52" spans="1:34" customFormat="1" ht="15" hidden="1" x14ac:dyDescent="0.25">
      <c r="A52" s="324" t="s">
        <v>988</v>
      </c>
      <c r="B52" s="506"/>
      <c r="C52" s="506">
        <f>-C11</f>
        <v>-29494322022.829678</v>
      </c>
      <c r="D52" s="233">
        <f t="shared" ref="D52:AF52" si="10">-D11</f>
        <v>-2968847333.5234351</v>
      </c>
      <c r="E52" s="233">
        <f t="shared" si="10"/>
        <v>-3830644157.6573076</v>
      </c>
      <c r="F52" s="233">
        <f t="shared" si="10"/>
        <v>-4253558259.0962892</v>
      </c>
      <c r="G52" s="233">
        <f t="shared" si="10"/>
        <v>-4263120683.6098585</v>
      </c>
      <c r="H52" s="233">
        <f t="shared" si="10"/>
        <v>-3097343101.9667048</v>
      </c>
      <c r="I52" s="233">
        <f t="shared" si="10"/>
        <v>-302959169.53671795</v>
      </c>
      <c r="J52" s="233">
        <f t="shared" si="10"/>
        <v>-311299290.37404907</v>
      </c>
      <c r="K52" s="233">
        <f t="shared" si="10"/>
        <v>-319639411.21138024</v>
      </c>
      <c r="L52" s="233">
        <f t="shared" si="10"/>
        <v>-327979532.04871136</v>
      </c>
      <c r="M52" s="233">
        <f t="shared" si="10"/>
        <v>-336319652.88604254</v>
      </c>
      <c r="N52" s="233">
        <f t="shared" si="10"/>
        <v>-344659773.72337365</v>
      </c>
      <c r="O52" s="233">
        <f t="shared" si="10"/>
        <v>-352999894.56070483</v>
      </c>
      <c r="P52" s="233">
        <f t="shared" si="10"/>
        <v>-361340015.39803594</v>
      </c>
      <c r="Q52" s="233">
        <f t="shared" si="10"/>
        <v>-369680136.23536712</v>
      </c>
      <c r="R52" s="233">
        <f t="shared" si="10"/>
        <v>0</v>
      </c>
      <c r="S52" s="233">
        <f t="shared" si="10"/>
        <v>0</v>
      </c>
      <c r="T52" s="233">
        <f t="shared" si="10"/>
        <v>0</v>
      </c>
      <c r="U52" s="233">
        <f t="shared" si="10"/>
        <v>0</v>
      </c>
      <c r="V52" s="233">
        <f t="shared" si="10"/>
        <v>0</v>
      </c>
      <c r="W52" s="233">
        <f t="shared" si="10"/>
        <v>0</v>
      </c>
      <c r="X52" s="233">
        <f t="shared" si="10"/>
        <v>0</v>
      </c>
      <c r="Y52" s="233">
        <f t="shared" si="10"/>
        <v>0</v>
      </c>
      <c r="Z52" s="233">
        <f t="shared" si="10"/>
        <v>0</v>
      </c>
      <c r="AA52" s="233">
        <f t="shared" si="10"/>
        <v>0</v>
      </c>
      <c r="AB52" s="233">
        <f t="shared" si="10"/>
        <v>0</v>
      </c>
      <c r="AC52" s="233">
        <f t="shared" si="10"/>
        <v>0</v>
      </c>
      <c r="AD52" s="233">
        <f t="shared" si="10"/>
        <v>0</v>
      </c>
      <c r="AE52" s="233">
        <f t="shared" si="10"/>
        <v>0</v>
      </c>
      <c r="AF52" s="233">
        <f t="shared" si="10"/>
        <v>0</v>
      </c>
      <c r="AG52" s="394"/>
      <c r="AH52" s="195"/>
    </row>
    <row r="53" spans="1:34" customFormat="1" ht="15" hidden="1" x14ac:dyDescent="0.25">
      <c r="A53" s="324" t="s">
        <v>989</v>
      </c>
      <c r="B53" s="506"/>
      <c r="C53" s="506">
        <f>+C46</f>
        <v>1295152851.8062782</v>
      </c>
      <c r="D53" s="233">
        <f t="shared" ref="D53:AF53" si="11">+D46</f>
        <v>1337675771.5011482</v>
      </c>
      <c r="E53" s="233">
        <f t="shared" si="11"/>
        <v>1552438283.1099548</v>
      </c>
      <c r="F53" s="233">
        <f t="shared" si="11"/>
        <v>1587968757.8679008</v>
      </c>
      <c r="G53" s="233">
        <f t="shared" si="11"/>
        <v>968366663.6714859</v>
      </c>
      <c r="H53" s="233">
        <f t="shared" si="11"/>
        <v>1178889525.4977264</v>
      </c>
      <c r="I53" s="233">
        <f t="shared" si="11"/>
        <v>3967658143.2020226</v>
      </c>
      <c r="J53" s="233">
        <f t="shared" si="11"/>
        <v>7068919835.4472084</v>
      </c>
      <c r="K53" s="233">
        <f t="shared" si="11"/>
        <v>10507151761.572952</v>
      </c>
      <c r="L53" s="233">
        <f t="shared" si="11"/>
        <v>14317487925.61097</v>
      </c>
      <c r="M53" s="233">
        <f t="shared" si="11"/>
        <v>18536545443.156975</v>
      </c>
      <c r="N53" s="233">
        <f t="shared" si="11"/>
        <v>23202482713.275738</v>
      </c>
      <c r="O53" s="233">
        <f t="shared" si="11"/>
        <v>28355059887.340916</v>
      </c>
      <c r="P53" s="233">
        <f t="shared" si="11"/>
        <v>34035701700.08292</v>
      </c>
      <c r="Q53" s="233">
        <f t="shared" si="11"/>
        <v>40287562767.622086</v>
      </c>
      <c r="R53" s="233">
        <f t="shared" si="11"/>
        <v>0</v>
      </c>
      <c r="S53" s="233">
        <f t="shared" si="11"/>
        <v>0</v>
      </c>
      <c r="T53" s="233">
        <f t="shared" si="11"/>
        <v>0</v>
      </c>
      <c r="U53" s="233">
        <f t="shared" si="11"/>
        <v>0</v>
      </c>
      <c r="V53" s="233">
        <f t="shared" si="11"/>
        <v>0</v>
      </c>
      <c r="W53" s="233">
        <f t="shared" si="11"/>
        <v>0</v>
      </c>
      <c r="X53" s="233">
        <f t="shared" si="11"/>
        <v>0</v>
      </c>
      <c r="Y53" s="233">
        <f t="shared" si="11"/>
        <v>0</v>
      </c>
      <c r="Z53" s="233">
        <f t="shared" si="11"/>
        <v>0</v>
      </c>
      <c r="AA53" s="233">
        <f t="shared" si="11"/>
        <v>0</v>
      </c>
      <c r="AB53" s="233">
        <f t="shared" si="11"/>
        <v>0</v>
      </c>
      <c r="AC53" s="233">
        <f t="shared" si="11"/>
        <v>0</v>
      </c>
      <c r="AD53" s="233">
        <f t="shared" si="11"/>
        <v>0</v>
      </c>
      <c r="AE53" s="233">
        <f t="shared" si="11"/>
        <v>0</v>
      </c>
      <c r="AF53" s="233">
        <f t="shared" si="11"/>
        <v>0</v>
      </c>
      <c r="AG53" s="394"/>
      <c r="AH53" s="195"/>
    </row>
    <row r="54" spans="1:34" customFormat="1" ht="15" hidden="1" x14ac:dyDescent="0.25">
      <c r="A54" s="324" t="s">
        <v>990</v>
      </c>
      <c r="B54" s="506"/>
      <c r="C54" s="506">
        <f>+C52+C44+C28+C29</f>
        <v>-23676082584.161671</v>
      </c>
      <c r="D54" s="233">
        <f t="shared" ref="D54:AF54" si="12">+D52+D44+D28+D29</f>
        <v>1752908176.6260715</v>
      </c>
      <c r="E54" s="233">
        <f t="shared" si="12"/>
        <v>1234343986.0315504</v>
      </c>
      <c r="F54" s="233">
        <f t="shared" si="12"/>
        <v>803559916.14114141</v>
      </c>
      <c r="G54" s="233">
        <f t="shared" si="12"/>
        <v>313199022.3114748</v>
      </c>
      <c r="H54" s="233">
        <f t="shared" si="12"/>
        <v>2477018886.9476295</v>
      </c>
      <c r="I54" s="233">
        <f t="shared" si="12"/>
        <v>8002422168.0965652</v>
      </c>
      <c r="J54" s="233">
        <f t="shared" si="12"/>
        <v>8449978935.1694584</v>
      </c>
      <c r="K54" s="233">
        <f t="shared" si="12"/>
        <v>8931211487.1104622</v>
      </c>
      <c r="L54" s="233">
        <f t="shared" si="12"/>
        <v>9447541475.6116219</v>
      </c>
      <c r="M54" s="233">
        <f t="shared" si="12"/>
        <v>10000446325.236938</v>
      </c>
      <c r="N54" s="233">
        <f t="shared" si="12"/>
        <v>10591461410.455467</v>
      </c>
      <c r="O54" s="233">
        <f t="shared" si="12"/>
        <v>11222182341.576092</v>
      </c>
      <c r="P54" s="233">
        <f t="shared" si="12"/>
        <v>11894267318.955572</v>
      </c>
      <c r="Q54" s="233">
        <f t="shared" si="12"/>
        <v>12609439591.983828</v>
      </c>
      <c r="R54" s="233">
        <f>+R52+R44+R28+R29</f>
        <v>0</v>
      </c>
      <c r="S54" s="233">
        <f>+S52+S44+S28+S29</f>
        <v>0</v>
      </c>
      <c r="T54" s="233">
        <f t="shared" si="12"/>
        <v>0</v>
      </c>
      <c r="U54" s="233">
        <f t="shared" si="12"/>
        <v>0</v>
      </c>
      <c r="V54" s="233">
        <f t="shared" si="12"/>
        <v>0</v>
      </c>
      <c r="W54" s="233">
        <f t="shared" si="12"/>
        <v>0</v>
      </c>
      <c r="X54" s="233">
        <f t="shared" si="12"/>
        <v>0</v>
      </c>
      <c r="Y54" s="233">
        <f t="shared" si="12"/>
        <v>0</v>
      </c>
      <c r="Z54" s="233">
        <f t="shared" si="12"/>
        <v>0</v>
      </c>
      <c r="AA54" s="233">
        <f t="shared" si="12"/>
        <v>0</v>
      </c>
      <c r="AB54" s="233">
        <f t="shared" si="12"/>
        <v>0</v>
      </c>
      <c r="AC54" s="233">
        <f t="shared" si="12"/>
        <v>0</v>
      </c>
      <c r="AD54" s="233">
        <f t="shared" si="12"/>
        <v>0</v>
      </c>
      <c r="AE54" s="233">
        <f t="shared" si="12"/>
        <v>0</v>
      </c>
      <c r="AF54" s="233">
        <f t="shared" si="12"/>
        <v>0</v>
      </c>
      <c r="AG54" s="394"/>
      <c r="AH54" s="195"/>
    </row>
    <row r="55" spans="1:34" customFormat="1" ht="15" x14ac:dyDescent="0.25">
      <c r="A55" s="324" t="s">
        <v>991</v>
      </c>
      <c r="B55" s="505"/>
      <c r="C55" s="505">
        <f>+MIRR(C54:AF54,$C$49,$C$50)</f>
        <v>0.1483721888189844</v>
      </c>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28"/>
      <c r="AG55" s="394"/>
      <c r="AH55" s="195"/>
    </row>
    <row r="56" spans="1:34" customFormat="1" ht="15" x14ac:dyDescent="0.25">
      <c r="A56" s="324" t="s">
        <v>992</v>
      </c>
      <c r="B56" s="506"/>
      <c r="C56" s="506">
        <f>+NPV(C49,D54:AF54)+C54</f>
        <v>11743559897.533657</v>
      </c>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28"/>
      <c r="AG56" s="394"/>
      <c r="AH56" s="195"/>
    </row>
    <row r="60" spans="1:34" s="265" customFormat="1" ht="14.25" x14ac:dyDescent="0.25">
      <c r="C60" s="266"/>
      <c r="D60" s="267"/>
      <c r="G60" s="268"/>
    </row>
    <row r="61" spans="1:34" s="265" customFormat="1" ht="14.25" x14ac:dyDescent="0.25">
      <c r="C61" s="266"/>
      <c r="D61" s="267"/>
      <c r="G61" s="268"/>
    </row>
    <row r="62" spans="1:34" s="265" customFormat="1" ht="14.25" x14ac:dyDescent="0.25">
      <c r="C62" s="266"/>
      <c r="D62" s="269"/>
      <c r="G62" s="268"/>
    </row>
    <row r="63" spans="1:34" s="265" customFormat="1" ht="14.25" x14ac:dyDescent="0.25">
      <c r="C63" s="266"/>
      <c r="D63" s="269"/>
      <c r="G63" s="268"/>
    </row>
    <row r="64" spans="1:34" s="265" customFormat="1" ht="14.25" x14ac:dyDescent="0.25">
      <c r="C64" s="266"/>
      <c r="D64" s="269"/>
      <c r="G64" s="268"/>
    </row>
    <row r="65" spans="3:7" s="265" customFormat="1" ht="14.25" x14ac:dyDescent="0.25">
      <c r="C65" s="266"/>
      <c r="D65" s="269"/>
      <c r="G65" s="268"/>
    </row>
    <row r="66" spans="3:7" s="265" customFormat="1" ht="14.25" x14ac:dyDescent="0.25">
      <c r="C66" s="266"/>
      <c r="D66" s="269"/>
      <c r="G66" s="270"/>
    </row>
    <row r="67" spans="3:7" s="265" customFormat="1" ht="14.25" x14ac:dyDescent="0.25">
      <c r="C67" s="266"/>
      <c r="D67" s="267"/>
      <c r="G67" s="270"/>
    </row>
    <row r="68" spans="3:7" s="265" customFormat="1" ht="14.25" x14ac:dyDescent="0.25">
      <c r="C68" s="266"/>
      <c r="D68" s="267"/>
      <c r="G68" s="270"/>
    </row>
    <row r="69" spans="3:7" s="265" customFormat="1" ht="14.25" x14ac:dyDescent="0.25">
      <c r="C69" s="266"/>
      <c r="D69" s="267"/>
      <c r="G69" s="270"/>
    </row>
    <row r="70" spans="3:7" s="265" customFormat="1" ht="14.25" x14ac:dyDescent="0.25">
      <c r="C70" s="266"/>
      <c r="D70" s="267"/>
      <c r="G70" s="270"/>
    </row>
    <row r="71" spans="3:7" s="265" customFormat="1" ht="14.25" x14ac:dyDescent="0.25">
      <c r="C71" s="266"/>
      <c r="D71" s="269"/>
      <c r="G71" s="270"/>
    </row>
    <row r="72" spans="3:7" s="265" customFormat="1" ht="14.25" x14ac:dyDescent="0.25">
      <c r="C72" s="266"/>
      <c r="D72" s="267"/>
      <c r="G72" s="270"/>
    </row>
    <row r="73" spans="3:7" s="265" customFormat="1" ht="14.25" x14ac:dyDescent="0.25">
      <c r="C73" s="266"/>
      <c r="D73" s="267"/>
      <c r="G73" s="270"/>
    </row>
    <row r="74" spans="3:7" s="265" customFormat="1" ht="14.25" x14ac:dyDescent="0.25">
      <c r="C74" s="266"/>
      <c r="D74" s="269"/>
      <c r="G74" s="270"/>
    </row>
    <row r="75" spans="3:7" s="265" customFormat="1" ht="14.25" x14ac:dyDescent="0.25">
      <c r="C75" s="266"/>
      <c r="D75" s="267"/>
      <c r="G75" s="270"/>
    </row>
    <row r="76" spans="3:7" s="265" customFormat="1" ht="14.25" x14ac:dyDescent="0.25">
      <c r="C76" s="266"/>
      <c r="D76" s="267"/>
      <c r="G76" s="270"/>
    </row>
    <row r="77" spans="3:7" s="265" customFormat="1" ht="14.25" x14ac:dyDescent="0.25">
      <c r="C77" s="266"/>
      <c r="D77" s="269"/>
      <c r="G77" s="270"/>
    </row>
    <row r="78" spans="3:7" s="265" customFormat="1" ht="14.25" x14ac:dyDescent="0.25">
      <c r="C78" s="266"/>
      <c r="D78" s="269"/>
      <c r="G78" s="270"/>
    </row>
    <row r="79" spans="3:7" s="265" customFormat="1" ht="14.25" x14ac:dyDescent="0.25">
      <c r="C79" s="266"/>
      <c r="D79" s="269"/>
      <c r="G79" s="270"/>
    </row>
    <row r="80" spans="3:7" s="265" customFormat="1" ht="14.25" x14ac:dyDescent="0.25">
      <c r="C80" s="266"/>
      <c r="D80" s="269"/>
      <c r="G80" s="270"/>
    </row>
    <row r="81" spans="3:7" s="265" customFormat="1" ht="14.25" x14ac:dyDescent="0.25">
      <c r="C81" s="266"/>
      <c r="D81" s="267"/>
      <c r="G81" s="270"/>
    </row>
    <row r="82" spans="3:7" s="265" customFormat="1" ht="14.25" x14ac:dyDescent="0.25">
      <c r="C82" s="266"/>
      <c r="D82" s="269"/>
      <c r="G82" s="270"/>
    </row>
    <row r="83" spans="3:7" s="265" customFormat="1" ht="14.25" x14ac:dyDescent="0.25">
      <c r="C83" s="266"/>
      <c r="D83" s="269"/>
      <c r="G83" s="270"/>
    </row>
    <row r="84" spans="3:7" s="265" customFormat="1" ht="14.25" x14ac:dyDescent="0.25">
      <c r="C84" s="266"/>
      <c r="D84" s="269"/>
      <c r="G84" s="270"/>
    </row>
    <row r="85" spans="3:7" s="265" customFormat="1" ht="14.25" x14ac:dyDescent="0.25">
      <c r="C85" s="266"/>
      <c r="D85" s="269"/>
      <c r="G85" s="270"/>
    </row>
    <row r="86" spans="3:7" s="265" customFormat="1" ht="14.25" x14ac:dyDescent="0.25">
      <c r="C86" s="266"/>
      <c r="D86" s="269"/>
      <c r="G86" s="270"/>
    </row>
    <row r="87" spans="3:7" s="265" customFormat="1" ht="14.25" x14ac:dyDescent="0.25">
      <c r="C87" s="266"/>
      <c r="D87" s="269"/>
      <c r="G87" s="270"/>
    </row>
    <row r="88" spans="3:7" s="265" customFormat="1" ht="14.25" x14ac:dyDescent="0.25">
      <c r="C88" s="266"/>
      <c r="D88" s="269"/>
      <c r="G88" s="270"/>
    </row>
    <row r="89" spans="3:7" s="265" customFormat="1" ht="14.25" x14ac:dyDescent="0.25">
      <c r="C89" s="266"/>
      <c r="D89" s="269"/>
      <c r="G89" s="270"/>
    </row>
    <row r="90" spans="3:7" s="265" customFormat="1" ht="14.25" x14ac:dyDescent="0.25">
      <c r="C90" s="266"/>
      <c r="D90" s="269"/>
      <c r="G90" s="270"/>
    </row>
    <row r="91" spans="3:7" s="265" customFormat="1" ht="14.25" x14ac:dyDescent="0.25">
      <c r="C91" s="266"/>
      <c r="D91" s="269"/>
      <c r="G91" s="270"/>
    </row>
    <row r="92" spans="3:7" s="265" customFormat="1" ht="14.25" x14ac:dyDescent="0.25">
      <c r="C92" s="266"/>
      <c r="D92" s="269"/>
      <c r="G92" s="270"/>
    </row>
    <row r="93" spans="3:7" s="265" customFormat="1" ht="14.25" x14ac:dyDescent="0.25">
      <c r="C93" s="266"/>
      <c r="D93" s="269"/>
      <c r="G93" s="270"/>
    </row>
    <row r="94" spans="3:7" s="265" customFormat="1" ht="14.25" x14ac:dyDescent="0.25">
      <c r="C94" s="266"/>
      <c r="D94" s="269"/>
      <c r="G94" s="270"/>
    </row>
    <row r="95" spans="3:7" s="265" customFormat="1" ht="14.25" x14ac:dyDescent="0.25">
      <c r="C95" s="266"/>
      <c r="D95" s="269"/>
      <c r="G95" s="270"/>
    </row>
    <row r="96" spans="3:7" s="265" customFormat="1" ht="14.25" x14ac:dyDescent="0.25">
      <c r="C96" s="266"/>
      <c r="D96" s="267"/>
      <c r="G96" s="270"/>
    </row>
    <row r="97" spans="3:7" s="265" customFormat="1" ht="14.25" x14ac:dyDescent="0.25">
      <c r="C97" s="266"/>
      <c r="D97" s="267"/>
      <c r="G97" s="270"/>
    </row>
    <row r="98" spans="3:7" s="265" customFormat="1" ht="14.25" x14ac:dyDescent="0.25">
      <c r="C98" s="266"/>
      <c r="D98" s="269"/>
      <c r="G98" s="270"/>
    </row>
    <row r="99" spans="3:7" s="265" customFormat="1" ht="14.25" x14ac:dyDescent="0.25">
      <c r="C99" s="266"/>
      <c r="D99" s="269"/>
      <c r="G99" s="270"/>
    </row>
    <row r="100" spans="3:7" s="265" customFormat="1" ht="14.25" x14ac:dyDescent="0.25">
      <c r="C100" s="266"/>
      <c r="D100" s="267"/>
    </row>
    <row r="101" spans="3:7" s="265" customFormat="1" ht="14.25" x14ac:dyDescent="0.25">
      <c r="C101" s="266"/>
      <c r="D101" s="267"/>
    </row>
    <row r="102" spans="3:7" s="265" customFormat="1" ht="14.25" x14ac:dyDescent="0.25">
      <c r="C102" s="266"/>
      <c r="D102" s="267"/>
    </row>
    <row r="103" spans="3:7" s="265" customFormat="1" ht="14.25" x14ac:dyDescent="0.25">
      <c r="C103" s="266"/>
      <c r="D103" s="269"/>
    </row>
    <row r="104" spans="3:7" s="265" customFormat="1" ht="14.25" x14ac:dyDescent="0.25">
      <c r="C104" s="266"/>
      <c r="D104" s="269"/>
    </row>
    <row r="105" spans="3:7" s="265" customFormat="1" ht="14.25" x14ac:dyDescent="0.25">
      <c r="C105" s="266"/>
      <c r="D105" s="269"/>
    </row>
    <row r="106" spans="3:7" s="265" customFormat="1" ht="14.25" x14ac:dyDescent="0.25">
      <c r="C106" s="266"/>
      <c r="D106" s="269"/>
    </row>
    <row r="107" spans="3:7" s="265" customFormat="1" ht="14.25" x14ac:dyDescent="0.25">
      <c r="C107" s="266"/>
      <c r="D107" s="269"/>
    </row>
    <row r="108" spans="3:7" s="265" customFormat="1" ht="14.25" x14ac:dyDescent="0.25">
      <c r="C108" s="266"/>
      <c r="D108" s="267"/>
    </row>
    <row r="109" spans="3:7" s="265" customFormat="1" ht="14.25" x14ac:dyDescent="0.25">
      <c r="C109" s="266"/>
      <c r="D109" s="269"/>
    </row>
    <row r="110" spans="3:7" s="265" customFormat="1" ht="14.25" x14ac:dyDescent="0.25">
      <c r="C110" s="266"/>
      <c r="D110" s="269"/>
    </row>
    <row r="111" spans="3:7" s="265" customFormat="1" ht="14.25" x14ac:dyDescent="0.25">
      <c r="C111" s="266"/>
      <c r="D111" s="267"/>
    </row>
    <row r="112" spans="3:7" s="265" customFormat="1" ht="14.25" x14ac:dyDescent="0.25">
      <c r="C112" s="266"/>
      <c r="D112" s="267"/>
    </row>
    <row r="113" spans="3:4" s="265" customFormat="1" ht="14.25" x14ac:dyDescent="0.25">
      <c r="C113" s="266"/>
      <c r="D113" s="269"/>
    </row>
    <row r="114" spans="3:4" s="265" customFormat="1" ht="14.25" x14ac:dyDescent="0.25">
      <c r="C114" s="266"/>
      <c r="D114" s="269"/>
    </row>
    <row r="115" spans="3:4" s="265" customFormat="1" ht="14.25" x14ac:dyDescent="0.25">
      <c r="C115" s="266"/>
      <c r="D115" s="269"/>
    </row>
    <row r="116" spans="3:4" s="265" customFormat="1" ht="14.25" x14ac:dyDescent="0.25">
      <c r="C116" s="266"/>
      <c r="D116" s="269"/>
    </row>
    <row r="117" spans="3:4" s="265" customFormat="1" ht="14.25" x14ac:dyDescent="0.25">
      <c r="C117" s="266"/>
      <c r="D117" s="267"/>
    </row>
    <row r="118" spans="3:4" s="265" customFormat="1" ht="14.25" x14ac:dyDescent="0.25">
      <c r="C118" s="266"/>
      <c r="D118" s="269"/>
    </row>
    <row r="119" spans="3:4" s="265" customFormat="1" ht="14.25" x14ac:dyDescent="0.25">
      <c r="C119" s="266"/>
      <c r="D119" s="267"/>
    </row>
    <row r="120" spans="3:4" s="265" customFormat="1" ht="14.25" x14ac:dyDescent="0.25">
      <c r="C120" s="266"/>
      <c r="D120" s="269"/>
    </row>
    <row r="121" spans="3:4" s="265" customFormat="1" ht="14.25" x14ac:dyDescent="0.25">
      <c r="C121" s="266"/>
      <c r="D121" s="267"/>
    </row>
    <row r="122" spans="3:4" s="265" customFormat="1" ht="14.25" x14ac:dyDescent="0.25">
      <c r="C122" s="266"/>
      <c r="D122" s="269"/>
    </row>
    <row r="123" spans="3:4" s="265" customFormat="1" ht="14.25" x14ac:dyDescent="0.25">
      <c r="C123" s="266"/>
      <c r="D123" s="267"/>
    </row>
    <row r="124" spans="3:4" s="265" customFormat="1" ht="14.25" x14ac:dyDescent="0.25">
      <c r="C124" s="266"/>
      <c r="D124" s="269"/>
    </row>
    <row r="125" spans="3:4" s="265" customFormat="1" ht="14.25" x14ac:dyDescent="0.25">
      <c r="C125" s="266"/>
      <c r="D125" s="269"/>
    </row>
    <row r="126" spans="3:4" s="265" customFormat="1" ht="14.25" x14ac:dyDescent="0.25">
      <c r="C126" s="266"/>
      <c r="D126" s="269"/>
    </row>
    <row r="127" spans="3:4" s="265" customFormat="1" ht="14.25" x14ac:dyDescent="0.25">
      <c r="C127" s="266"/>
      <c r="D127" s="269"/>
    </row>
    <row r="128" spans="3:4" s="265" customFormat="1" ht="14.25" x14ac:dyDescent="0.25">
      <c r="C128" s="266"/>
      <c r="D128" s="269"/>
    </row>
    <row r="129" spans="3:4" s="265" customFormat="1" ht="14.25" x14ac:dyDescent="0.25">
      <c r="C129" s="266"/>
      <c r="D129" s="269"/>
    </row>
    <row r="130" spans="3:4" s="265" customFormat="1" ht="14.25" x14ac:dyDescent="0.25">
      <c r="C130" s="266"/>
      <c r="D130" s="269"/>
    </row>
    <row r="131" spans="3:4" s="265" customFormat="1" ht="14.25" x14ac:dyDescent="0.25">
      <c r="C131" s="266"/>
      <c r="D131" s="269"/>
    </row>
    <row r="132" spans="3:4" s="265" customFormat="1" ht="14.25" x14ac:dyDescent="0.25">
      <c r="C132" s="266"/>
      <c r="D132" s="269"/>
    </row>
    <row r="133" spans="3:4" s="265" customFormat="1" ht="14.25" x14ac:dyDescent="0.25">
      <c r="C133" s="266"/>
      <c r="D133" s="269"/>
    </row>
    <row r="134" spans="3:4" s="265" customFormat="1" ht="14.25" x14ac:dyDescent="0.25">
      <c r="C134" s="266"/>
      <c r="D134" s="269"/>
    </row>
    <row r="135" spans="3:4" s="265" customFormat="1" ht="14.25" x14ac:dyDescent="0.25">
      <c r="C135" s="266"/>
      <c r="D135" s="269"/>
    </row>
    <row r="136" spans="3:4" s="265" customFormat="1" ht="14.25" x14ac:dyDescent="0.25">
      <c r="C136" s="266"/>
      <c r="D136" s="269"/>
    </row>
    <row r="137" spans="3:4" s="265" customFormat="1" ht="14.25" x14ac:dyDescent="0.25">
      <c r="C137" s="266"/>
      <c r="D137" s="269"/>
    </row>
    <row r="138" spans="3:4" s="265" customFormat="1" ht="14.25" x14ac:dyDescent="0.25">
      <c r="C138" s="266"/>
      <c r="D138" s="269"/>
    </row>
    <row r="139" spans="3:4" s="265" customFormat="1" ht="14.25" x14ac:dyDescent="0.25">
      <c r="C139" s="266"/>
      <c r="D139" s="269"/>
    </row>
    <row r="140" spans="3:4" s="265" customFormat="1" ht="14.25" x14ac:dyDescent="0.25">
      <c r="C140" s="266"/>
      <c r="D140" s="269"/>
    </row>
    <row r="141" spans="3:4" s="265" customFormat="1" ht="14.25" x14ac:dyDescent="0.25">
      <c r="C141" s="266"/>
      <c r="D141" s="269"/>
    </row>
    <row r="142" spans="3:4" s="265" customFormat="1" ht="14.25" x14ac:dyDescent="0.25">
      <c r="C142" s="266"/>
      <c r="D142" s="269"/>
    </row>
    <row r="143" spans="3:4" s="265" customFormat="1" ht="14.25" x14ac:dyDescent="0.25">
      <c r="C143" s="266"/>
      <c r="D143" s="269"/>
    </row>
    <row r="144" spans="3:4" s="265" customFormat="1" ht="14.25" x14ac:dyDescent="0.25">
      <c r="C144" s="266"/>
      <c r="D144" s="269"/>
    </row>
    <row r="145" spans="3:4" s="265" customFormat="1" ht="14.25" x14ac:dyDescent="0.25">
      <c r="C145" s="266"/>
      <c r="D145" s="269"/>
    </row>
    <row r="146" spans="3:4" s="265" customFormat="1" ht="14.25" x14ac:dyDescent="0.25">
      <c r="C146" s="266"/>
      <c r="D146" s="267"/>
    </row>
    <row r="147" spans="3:4" s="265" customFormat="1" ht="14.25" x14ac:dyDescent="0.25">
      <c r="C147" s="266"/>
      <c r="D147" s="267"/>
    </row>
    <row r="148" spans="3:4" s="265" customFormat="1" ht="14.25" x14ac:dyDescent="0.25">
      <c r="C148" s="266"/>
      <c r="D148" s="267"/>
    </row>
    <row r="149" spans="3:4" s="265" customFormat="1" ht="14.25" x14ac:dyDescent="0.25">
      <c r="C149" s="266"/>
      <c r="D149" s="267"/>
    </row>
    <row r="150" spans="3:4" s="265" customFormat="1" ht="14.25" x14ac:dyDescent="0.25">
      <c r="C150" s="266"/>
      <c r="D150" s="267"/>
    </row>
    <row r="151" spans="3:4" s="265" customFormat="1" ht="14.25" x14ac:dyDescent="0.25">
      <c r="C151" s="266"/>
      <c r="D151" s="267"/>
    </row>
    <row r="152" spans="3:4" s="265" customFormat="1" ht="14.25" x14ac:dyDescent="0.25">
      <c r="C152" s="266"/>
      <c r="D152" s="269"/>
    </row>
    <row r="153" spans="3:4" s="265" customFormat="1" ht="14.25" x14ac:dyDescent="0.25">
      <c r="C153" s="266"/>
      <c r="D153" s="267"/>
    </row>
    <row r="154" spans="3:4" s="265" customFormat="1" ht="14.25" x14ac:dyDescent="0.25">
      <c r="C154" s="266"/>
      <c r="D154" s="267"/>
    </row>
    <row r="155" spans="3:4" s="265" customFormat="1" ht="14.25" x14ac:dyDescent="0.25">
      <c r="C155" s="266"/>
      <c r="D155" s="269"/>
    </row>
    <row r="156" spans="3:4" s="265" customFormat="1" ht="14.25" x14ac:dyDescent="0.25">
      <c r="C156" s="266"/>
      <c r="D156" s="269"/>
    </row>
    <row r="157" spans="3:4" s="265" customFormat="1" ht="14.25" x14ac:dyDescent="0.25">
      <c r="C157" s="266"/>
      <c r="D157" s="267"/>
    </row>
    <row r="158" spans="3:4" s="265" customFormat="1" ht="14.25" x14ac:dyDescent="0.25">
      <c r="C158" s="266"/>
      <c r="D158" s="269"/>
    </row>
    <row r="159" spans="3:4" s="265" customFormat="1" ht="14.25" x14ac:dyDescent="0.25">
      <c r="C159" s="266"/>
      <c r="D159" s="267"/>
    </row>
    <row r="160" spans="3:4" s="265" customFormat="1" ht="14.25" x14ac:dyDescent="0.25">
      <c r="C160" s="266"/>
      <c r="D160" s="267"/>
    </row>
    <row r="161" spans="3:4" s="265" customFormat="1" ht="14.25" x14ac:dyDescent="0.25">
      <c r="C161" s="266"/>
      <c r="D161" s="267"/>
    </row>
    <row r="162" spans="3:4" s="265" customFormat="1" ht="14.25" x14ac:dyDescent="0.25">
      <c r="C162" s="266"/>
      <c r="D162" s="269"/>
    </row>
    <row r="163" spans="3:4" s="265" customFormat="1" ht="14.25" x14ac:dyDescent="0.25">
      <c r="C163" s="266"/>
      <c r="D163" s="269"/>
    </row>
    <row r="164" spans="3:4" s="265" customFormat="1" ht="14.25" x14ac:dyDescent="0.25">
      <c r="C164" s="266"/>
      <c r="D164" s="269"/>
    </row>
    <row r="165" spans="3:4" s="265" customFormat="1" ht="14.25" x14ac:dyDescent="0.25">
      <c r="C165" s="266"/>
      <c r="D165" s="269"/>
    </row>
    <row r="166" spans="3:4" s="265" customFormat="1" ht="14.25" x14ac:dyDescent="0.25">
      <c r="C166" s="266"/>
      <c r="D166" s="269"/>
    </row>
    <row r="167" spans="3:4" s="265" customFormat="1" ht="14.25" x14ac:dyDescent="0.25">
      <c r="C167" s="266"/>
      <c r="D167" s="269"/>
    </row>
    <row r="168" spans="3:4" s="265" customFormat="1" ht="14.25" x14ac:dyDescent="0.25">
      <c r="C168" s="266"/>
      <c r="D168" s="267"/>
    </row>
    <row r="169" spans="3:4" s="265" customFormat="1" ht="14.25" x14ac:dyDescent="0.25">
      <c r="C169" s="266"/>
      <c r="D169" s="269"/>
    </row>
    <row r="170" spans="3:4" s="265" customFormat="1" ht="14.25" x14ac:dyDescent="0.25">
      <c r="C170" s="266"/>
      <c r="D170" s="269"/>
    </row>
    <row r="171" spans="3:4" s="265" customFormat="1" ht="14.25" x14ac:dyDescent="0.25">
      <c r="C171" s="266"/>
      <c r="D171" s="267"/>
    </row>
    <row r="172" spans="3:4" s="265" customFormat="1" ht="14.25" x14ac:dyDescent="0.25">
      <c r="C172" s="266"/>
      <c r="D172" s="269"/>
    </row>
    <row r="173" spans="3:4" s="265" customFormat="1" ht="14.25" x14ac:dyDescent="0.25">
      <c r="C173" s="266"/>
      <c r="D173" s="269"/>
    </row>
    <row r="174" spans="3:4" s="265" customFormat="1" ht="14.25" x14ac:dyDescent="0.25">
      <c r="C174" s="266"/>
      <c r="D174" s="267"/>
    </row>
    <row r="175" spans="3:4" s="265" customFormat="1" ht="14.25" x14ac:dyDescent="0.25">
      <c r="C175" s="266"/>
      <c r="D175" s="269"/>
    </row>
    <row r="176" spans="3:4" s="265" customFormat="1" ht="14.25" x14ac:dyDescent="0.25">
      <c r="C176" s="266"/>
      <c r="D176" s="269"/>
    </row>
    <row r="177" spans="3:4" s="265" customFormat="1" ht="14.25" x14ac:dyDescent="0.25">
      <c r="C177" s="266"/>
      <c r="D177" s="269"/>
    </row>
    <row r="178" spans="3:4" s="265" customFormat="1" ht="14.25" x14ac:dyDescent="0.25">
      <c r="C178" s="266"/>
      <c r="D178" s="269"/>
    </row>
    <row r="179" spans="3:4" s="265" customFormat="1" ht="14.25" x14ac:dyDescent="0.25">
      <c r="C179" s="266"/>
      <c r="D179" s="269"/>
    </row>
    <row r="180" spans="3:4" s="265" customFormat="1" ht="14.25" x14ac:dyDescent="0.25">
      <c r="C180" s="266"/>
      <c r="D180" s="269"/>
    </row>
    <row r="181" spans="3:4" s="265" customFormat="1" ht="14.25" x14ac:dyDescent="0.25">
      <c r="C181" s="266"/>
      <c r="D181" s="267"/>
    </row>
    <row r="182" spans="3:4" s="265" customFormat="1" ht="14.25" x14ac:dyDescent="0.25">
      <c r="C182" s="266"/>
      <c r="D182" s="269"/>
    </row>
    <row r="183" spans="3:4" s="265" customFormat="1" ht="14.25" x14ac:dyDescent="0.25">
      <c r="C183" s="266"/>
      <c r="D183" s="269"/>
    </row>
    <row r="184" spans="3:4" s="265" customFormat="1" ht="14.25" x14ac:dyDescent="0.25">
      <c r="C184" s="266"/>
      <c r="D184" s="269"/>
    </row>
    <row r="185" spans="3:4" s="265" customFormat="1" ht="14.25" x14ac:dyDescent="0.25">
      <c r="C185" s="266"/>
      <c r="D185" s="267"/>
    </row>
    <row r="186" spans="3:4" s="265" customFormat="1" ht="14.25" x14ac:dyDescent="0.25">
      <c r="C186" s="266"/>
      <c r="D186" s="269"/>
    </row>
    <row r="187" spans="3:4" s="265" customFormat="1" ht="14.25" x14ac:dyDescent="0.25">
      <c r="C187" s="266"/>
      <c r="D187" s="269"/>
    </row>
    <row r="188" spans="3:4" s="265" customFormat="1" ht="14.25" x14ac:dyDescent="0.25">
      <c r="C188" s="266"/>
      <c r="D188" s="269"/>
    </row>
    <row r="189" spans="3:4" s="265" customFormat="1" ht="14.25" x14ac:dyDescent="0.25">
      <c r="C189" s="266"/>
      <c r="D189" s="269"/>
    </row>
    <row r="190" spans="3:4" s="265" customFormat="1" ht="14.25" x14ac:dyDescent="0.25">
      <c r="C190" s="266"/>
      <c r="D190" s="267"/>
    </row>
    <row r="191" spans="3:4" s="265" customFormat="1" ht="14.25" x14ac:dyDescent="0.25">
      <c r="C191" s="266"/>
      <c r="D191" s="269"/>
    </row>
    <row r="192" spans="3:4" s="265" customFormat="1" ht="14.25" x14ac:dyDescent="0.25">
      <c r="C192" s="266"/>
      <c r="D192" s="269"/>
    </row>
    <row r="193" spans="3:4" s="265" customFormat="1" ht="14.25" x14ac:dyDescent="0.25">
      <c r="C193" s="266"/>
      <c r="D193" s="269"/>
    </row>
    <row r="194" spans="3:4" s="265" customFormat="1" ht="14.25" x14ac:dyDescent="0.25">
      <c r="C194" s="266"/>
      <c r="D194" s="269"/>
    </row>
    <row r="195" spans="3:4" s="265" customFormat="1" ht="14.25" x14ac:dyDescent="0.25">
      <c r="C195" s="266"/>
      <c r="D195" s="269"/>
    </row>
    <row r="196" spans="3:4" s="265" customFormat="1" ht="14.25" x14ac:dyDescent="0.25">
      <c r="C196" s="266"/>
      <c r="D196" s="267"/>
    </row>
    <row r="197" spans="3:4" s="265" customFormat="1" ht="14.25" x14ac:dyDescent="0.25">
      <c r="C197" s="266"/>
      <c r="D197" s="269"/>
    </row>
    <row r="198" spans="3:4" s="265" customFormat="1" ht="14.25" x14ac:dyDescent="0.25">
      <c r="C198" s="266"/>
      <c r="D198" s="269"/>
    </row>
    <row r="199" spans="3:4" s="265" customFormat="1" ht="14.25" x14ac:dyDescent="0.25">
      <c r="C199" s="266"/>
      <c r="D199" s="269"/>
    </row>
    <row r="200" spans="3:4" s="265" customFormat="1" ht="14.25" x14ac:dyDescent="0.25">
      <c r="C200" s="266"/>
      <c r="D200" s="269"/>
    </row>
    <row r="201" spans="3:4" s="265" customFormat="1" ht="14.25" x14ac:dyDescent="0.25">
      <c r="C201" s="266"/>
      <c r="D201" s="267"/>
    </row>
    <row r="202" spans="3:4" s="265" customFormat="1" ht="14.25" x14ac:dyDescent="0.25">
      <c r="C202" s="266"/>
      <c r="D202" s="269"/>
    </row>
    <row r="203" spans="3:4" s="265" customFormat="1" ht="14.25" x14ac:dyDescent="0.25">
      <c r="C203" s="266"/>
      <c r="D203" s="269"/>
    </row>
    <row r="204" spans="3:4" s="265" customFormat="1" ht="14.25" x14ac:dyDescent="0.25">
      <c r="C204" s="266"/>
      <c r="D204" s="269"/>
    </row>
    <row r="205" spans="3:4" s="265" customFormat="1" ht="14.25" x14ac:dyDescent="0.25">
      <c r="C205" s="266"/>
      <c r="D205" s="269"/>
    </row>
    <row r="206" spans="3:4" s="265" customFormat="1" ht="14.25" x14ac:dyDescent="0.25">
      <c r="C206" s="266"/>
      <c r="D206" s="269"/>
    </row>
    <row r="207" spans="3:4" s="265" customFormat="1" ht="14.25" x14ac:dyDescent="0.25">
      <c r="C207" s="266"/>
      <c r="D207" s="267"/>
    </row>
    <row r="208" spans="3:4" s="265" customFormat="1" ht="14.25" x14ac:dyDescent="0.25">
      <c r="C208" s="266"/>
      <c r="D208" s="269"/>
    </row>
    <row r="209" spans="3:4" s="265" customFormat="1" ht="14.25" x14ac:dyDescent="0.25">
      <c r="C209" s="266"/>
      <c r="D209" s="269"/>
    </row>
    <row r="210" spans="3:4" s="265" customFormat="1" ht="14.25" x14ac:dyDescent="0.25">
      <c r="C210" s="266"/>
      <c r="D210" s="269"/>
    </row>
    <row r="211" spans="3:4" s="265" customFormat="1" ht="14.25" x14ac:dyDescent="0.25">
      <c r="C211" s="266"/>
      <c r="D211" s="269"/>
    </row>
    <row r="212" spans="3:4" s="265" customFormat="1" ht="14.25" x14ac:dyDescent="0.25">
      <c r="C212" s="266"/>
      <c r="D212" s="269"/>
    </row>
    <row r="213" spans="3:4" s="265" customFormat="1" ht="14.25" x14ac:dyDescent="0.25">
      <c r="C213" s="266"/>
      <c r="D213" s="269"/>
    </row>
    <row r="214" spans="3:4" s="265" customFormat="1" ht="14.25" x14ac:dyDescent="0.25">
      <c r="C214" s="266"/>
      <c r="D214" s="269"/>
    </row>
    <row r="215" spans="3:4" s="265" customFormat="1" ht="14.25" x14ac:dyDescent="0.25">
      <c r="C215" s="266"/>
      <c r="D215" s="267"/>
    </row>
    <row r="216" spans="3:4" s="265" customFormat="1" ht="14.25" x14ac:dyDescent="0.25">
      <c r="C216" s="266"/>
      <c r="D216" s="269"/>
    </row>
    <row r="217" spans="3:4" s="265" customFormat="1" ht="14.25" x14ac:dyDescent="0.25">
      <c r="C217" s="266"/>
      <c r="D217" s="267"/>
    </row>
    <row r="218" spans="3:4" s="265" customFormat="1" ht="14.25" x14ac:dyDescent="0.25">
      <c r="C218" s="266"/>
      <c r="D218" s="267"/>
    </row>
    <row r="219" spans="3:4" s="265" customFormat="1" ht="14.25" x14ac:dyDescent="0.25">
      <c r="C219" s="266"/>
      <c r="D219" s="269"/>
    </row>
    <row r="220" spans="3:4" s="265" customFormat="1" ht="14.25" x14ac:dyDescent="0.25">
      <c r="C220" s="266"/>
      <c r="D220" s="269"/>
    </row>
    <row r="221" spans="3:4" s="265" customFormat="1" ht="14.25" x14ac:dyDescent="0.25">
      <c r="C221" s="266"/>
      <c r="D221" s="267"/>
    </row>
    <row r="222" spans="3:4" s="265" customFormat="1" ht="14.25" x14ac:dyDescent="0.25">
      <c r="C222" s="266"/>
      <c r="D222" s="267"/>
    </row>
    <row r="223" spans="3:4" s="265" customFormat="1" ht="14.25" x14ac:dyDescent="0.25">
      <c r="C223" s="266"/>
      <c r="D223" s="269"/>
    </row>
    <row r="224" spans="3:4" s="265" customFormat="1" ht="14.25" x14ac:dyDescent="0.25">
      <c r="C224" s="266"/>
      <c r="D224" s="267"/>
    </row>
    <row r="225" spans="3:4" s="265" customFormat="1" ht="14.25" x14ac:dyDescent="0.25">
      <c r="C225" s="266"/>
      <c r="D225" s="267"/>
    </row>
    <row r="226" spans="3:4" s="265" customFormat="1" ht="14.25" x14ac:dyDescent="0.25">
      <c r="C226" s="266"/>
      <c r="D226" s="269"/>
    </row>
    <row r="227" spans="3:4" s="265" customFormat="1" ht="14.25" x14ac:dyDescent="0.25">
      <c r="C227" s="266"/>
      <c r="D227" s="269"/>
    </row>
    <row r="228" spans="3:4" s="265" customFormat="1" ht="14.25" x14ac:dyDescent="0.25">
      <c r="C228" s="266"/>
      <c r="D228" s="269"/>
    </row>
    <row r="229" spans="3:4" s="265" customFormat="1" ht="14.25" x14ac:dyDescent="0.25">
      <c r="C229" s="266"/>
      <c r="D229" s="269"/>
    </row>
    <row r="230" spans="3:4" s="265" customFormat="1" ht="14.25" x14ac:dyDescent="0.25">
      <c r="C230" s="266"/>
      <c r="D230" s="269"/>
    </row>
    <row r="231" spans="3:4" s="265" customFormat="1" ht="14.25" x14ac:dyDescent="0.25">
      <c r="C231" s="266"/>
      <c r="D231" s="269"/>
    </row>
    <row r="232" spans="3:4" s="265" customFormat="1" ht="14.25" x14ac:dyDescent="0.25">
      <c r="C232" s="266"/>
      <c r="D232" s="269"/>
    </row>
    <row r="233" spans="3:4" s="265" customFormat="1" ht="14.25" x14ac:dyDescent="0.25">
      <c r="C233" s="266"/>
      <c r="D233" s="269"/>
    </row>
    <row r="234" spans="3:4" s="265" customFormat="1" ht="14.25" x14ac:dyDescent="0.25">
      <c r="C234" s="266"/>
      <c r="D234" s="269"/>
    </row>
    <row r="235" spans="3:4" s="265" customFormat="1" ht="14.25" x14ac:dyDescent="0.25">
      <c r="C235" s="266"/>
      <c r="D235" s="269"/>
    </row>
    <row r="236" spans="3:4" s="265" customFormat="1" ht="14.25" x14ac:dyDescent="0.25">
      <c r="C236" s="266"/>
      <c r="D236" s="269"/>
    </row>
    <row r="237" spans="3:4" s="265" customFormat="1" ht="14.25" x14ac:dyDescent="0.25">
      <c r="C237" s="266"/>
      <c r="D237" s="269"/>
    </row>
    <row r="238" spans="3:4" s="265" customFormat="1" ht="14.25" x14ac:dyDescent="0.25">
      <c r="C238" s="266"/>
      <c r="D238" s="269"/>
    </row>
    <row r="239" spans="3:4" s="265" customFormat="1" ht="14.25" x14ac:dyDescent="0.25">
      <c r="C239" s="266"/>
      <c r="D239" s="269"/>
    </row>
    <row r="240" spans="3:4" s="265" customFormat="1" ht="14.25" x14ac:dyDescent="0.25">
      <c r="C240" s="266"/>
      <c r="D240" s="269"/>
    </row>
    <row r="241" spans="3:4" s="265" customFormat="1" ht="14.25" x14ac:dyDescent="0.25">
      <c r="C241" s="266"/>
      <c r="D241" s="269"/>
    </row>
    <row r="242" spans="3:4" s="265" customFormat="1" ht="14.25" x14ac:dyDescent="0.25">
      <c r="C242" s="266"/>
      <c r="D242" s="269"/>
    </row>
    <row r="243" spans="3:4" s="265" customFormat="1" ht="14.25" x14ac:dyDescent="0.25">
      <c r="C243" s="266"/>
      <c r="D243" s="269"/>
    </row>
    <row r="244" spans="3:4" s="265" customFormat="1" ht="14.25" x14ac:dyDescent="0.25">
      <c r="C244" s="266"/>
      <c r="D244" s="269"/>
    </row>
    <row r="245" spans="3:4" s="265" customFormat="1" ht="14.25" x14ac:dyDescent="0.25">
      <c r="C245" s="266"/>
      <c r="D245" s="269"/>
    </row>
    <row r="246" spans="3:4" s="265" customFormat="1" ht="14.25" x14ac:dyDescent="0.25">
      <c r="C246" s="266"/>
      <c r="D246" s="269"/>
    </row>
    <row r="247" spans="3:4" s="265" customFormat="1" ht="14.25" x14ac:dyDescent="0.25">
      <c r="C247" s="266"/>
      <c r="D247" s="269"/>
    </row>
    <row r="248" spans="3:4" s="265" customFormat="1" ht="14.25" x14ac:dyDescent="0.25">
      <c r="C248" s="266"/>
      <c r="D248" s="269"/>
    </row>
    <row r="249" spans="3:4" s="265" customFormat="1" ht="14.25" x14ac:dyDescent="0.25">
      <c r="C249" s="266"/>
      <c r="D249" s="269"/>
    </row>
    <row r="250" spans="3:4" s="265" customFormat="1" ht="14.25" x14ac:dyDescent="0.25">
      <c r="C250" s="266"/>
      <c r="D250" s="269"/>
    </row>
    <row r="251" spans="3:4" s="265" customFormat="1" ht="14.25" x14ac:dyDescent="0.25">
      <c r="C251" s="266"/>
      <c r="D251" s="269"/>
    </row>
    <row r="252" spans="3:4" s="265" customFormat="1" ht="14.25" x14ac:dyDescent="0.25">
      <c r="C252" s="266"/>
      <c r="D252" s="269"/>
    </row>
    <row r="253" spans="3:4" s="265" customFormat="1" ht="14.25" x14ac:dyDescent="0.25">
      <c r="C253" s="266"/>
      <c r="D253" s="269"/>
    </row>
    <row r="254" spans="3:4" s="265" customFormat="1" ht="14.25" x14ac:dyDescent="0.25">
      <c r="C254" s="266"/>
      <c r="D254" s="269"/>
    </row>
    <row r="255" spans="3:4" s="265" customFormat="1" ht="14.25" x14ac:dyDescent="0.25">
      <c r="C255" s="266"/>
      <c r="D255" s="269"/>
    </row>
    <row r="256" spans="3:4" s="265" customFormat="1" ht="14.25" x14ac:dyDescent="0.25">
      <c r="C256" s="266"/>
      <c r="D256" s="269"/>
    </row>
    <row r="257" spans="3:4" s="265" customFormat="1" ht="14.25" x14ac:dyDescent="0.25">
      <c r="C257" s="266"/>
      <c r="D257" s="269"/>
    </row>
    <row r="258" spans="3:4" s="265" customFormat="1" ht="14.25" x14ac:dyDescent="0.25">
      <c r="C258" s="266"/>
      <c r="D258" s="269"/>
    </row>
    <row r="259" spans="3:4" s="265" customFormat="1" ht="14.25" x14ac:dyDescent="0.25">
      <c r="C259" s="266"/>
      <c r="D259" s="269"/>
    </row>
    <row r="260" spans="3:4" s="265" customFormat="1" ht="14.25" x14ac:dyDescent="0.25">
      <c r="C260" s="266"/>
      <c r="D260" s="269"/>
    </row>
    <row r="261" spans="3:4" s="265" customFormat="1" ht="14.25" x14ac:dyDescent="0.25">
      <c r="C261" s="266"/>
      <c r="D261" s="269"/>
    </row>
    <row r="262" spans="3:4" s="265" customFormat="1" ht="14.25" x14ac:dyDescent="0.25">
      <c r="C262" s="266"/>
      <c r="D262" s="269"/>
    </row>
    <row r="263" spans="3:4" s="265" customFormat="1" ht="14.25" x14ac:dyDescent="0.25">
      <c r="C263" s="266"/>
      <c r="D263" s="269"/>
    </row>
    <row r="264" spans="3:4" s="265" customFormat="1" ht="14.25" x14ac:dyDescent="0.25">
      <c r="C264" s="266"/>
      <c r="D264" s="269"/>
    </row>
    <row r="265" spans="3:4" s="265" customFormat="1" ht="14.25" x14ac:dyDescent="0.25">
      <c r="C265" s="266"/>
      <c r="D265" s="269"/>
    </row>
    <row r="266" spans="3:4" s="265" customFormat="1" ht="14.25" x14ac:dyDescent="0.25">
      <c r="C266" s="266"/>
      <c r="D266" s="269"/>
    </row>
    <row r="267" spans="3:4" s="265" customFormat="1" ht="14.25" x14ac:dyDescent="0.25">
      <c r="C267" s="266"/>
      <c r="D267" s="269"/>
    </row>
    <row r="268" spans="3:4" s="265" customFormat="1" ht="14.25" x14ac:dyDescent="0.25">
      <c r="C268" s="266"/>
      <c r="D268" s="269"/>
    </row>
    <row r="269" spans="3:4" s="265" customFormat="1" ht="14.25" x14ac:dyDescent="0.25">
      <c r="C269" s="266"/>
      <c r="D269" s="269"/>
    </row>
    <row r="270" spans="3:4" s="265" customFormat="1" ht="14.25" x14ac:dyDescent="0.25">
      <c r="C270" s="266"/>
      <c r="D270" s="269"/>
    </row>
    <row r="271" spans="3:4" s="265" customFormat="1" ht="14.25" x14ac:dyDescent="0.25">
      <c r="C271" s="266"/>
      <c r="D271" s="269"/>
    </row>
  </sheetData>
  <mergeCells count="3">
    <mergeCell ref="AG13:AG15"/>
    <mergeCell ref="FZ13:FZ15"/>
    <mergeCell ref="A14:A1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3"/>
  <sheetViews>
    <sheetView workbookViewId="0">
      <selection activeCell="B2" sqref="B2:C17"/>
    </sheetView>
  </sheetViews>
  <sheetFormatPr baseColWidth="10" defaultColWidth="10.85546875" defaultRowHeight="15" x14ac:dyDescent="0.25"/>
  <cols>
    <col min="1" max="1" width="10.85546875" style="108"/>
    <col min="2" max="2" width="7" style="278" customWidth="1"/>
    <col min="3" max="3" width="16.42578125" style="278" customWidth="1"/>
    <col min="4" max="6" width="14.42578125" style="108" customWidth="1"/>
    <col min="7" max="7" width="14.5703125" style="108" hidden="1" customWidth="1"/>
    <col min="8" max="10" width="14.42578125" style="108" customWidth="1"/>
    <col min="11" max="11" width="19" style="108" customWidth="1"/>
    <col min="12" max="12" width="19.5703125" style="108" customWidth="1"/>
    <col min="13" max="13" width="21.42578125" style="108" customWidth="1"/>
    <col min="14" max="14" width="18.7109375" style="108" bestFit="1" customWidth="1"/>
    <col min="15" max="15" width="21.42578125" style="108" customWidth="1"/>
    <col min="16" max="16384" width="10.85546875" style="108"/>
  </cols>
  <sheetData>
    <row r="2" spans="2:14" s="278" customFormat="1" ht="45" x14ac:dyDescent="0.25">
      <c r="B2" s="410" t="s">
        <v>796</v>
      </c>
      <c r="C2" s="410" t="s">
        <v>770</v>
      </c>
      <c r="D2" s="410" t="s">
        <v>741</v>
      </c>
      <c r="E2" s="410" t="s">
        <v>936</v>
      </c>
      <c r="F2" s="410" t="s">
        <v>726</v>
      </c>
      <c r="G2" s="410" t="s">
        <v>791</v>
      </c>
      <c r="H2" s="410" t="s">
        <v>731</v>
      </c>
      <c r="I2" s="410" t="s">
        <v>937</v>
      </c>
      <c r="J2" s="410" t="s">
        <v>801</v>
      </c>
      <c r="K2" s="410" t="s">
        <v>797</v>
      </c>
      <c r="L2" s="410" t="s">
        <v>798</v>
      </c>
      <c r="M2" s="410" t="s">
        <v>799</v>
      </c>
      <c r="N2" s="410" t="s">
        <v>800</v>
      </c>
    </row>
    <row r="3" spans="2:14" x14ac:dyDescent="0.25">
      <c r="B3" s="411">
        <f t="array" ref="B3:B32">+TRANSPOSE('F4-15 años'!C14:AF14)</f>
        <v>1</v>
      </c>
      <c r="C3" s="411">
        <f t="array" ref="C3:C32">+TRANSPOSE('F4-15 años'!C21:AF21)</f>
        <v>20812413910.238422</v>
      </c>
      <c r="D3" s="281">
        <f t="array" ref="D3:D32">+TRANSPOSE('F4-15 años'!C25:AF25)</f>
        <v>8791703631.3054237</v>
      </c>
      <c r="E3" s="281">
        <f t="array" ref="E3:E32">+TRANSPOSE('F4-15 años'!C26:AF26)</f>
        <v>1040620695.5119212</v>
      </c>
      <c r="F3" s="281">
        <f t="array" ref="F3:F32">+TRANSPOSE('F4-15 años'!C28:AF28)</f>
        <v>4523086586.8617277</v>
      </c>
      <c r="G3" s="281">
        <f t="array" ref="G3:G32">+TRANSPOSE('F4-15 años'!C29:AF29)</f>
        <v>0</v>
      </c>
      <c r="H3" s="281">
        <f t="array" ref="H3:H32">+TRANSPOSE('F4-15 años'!C30:AF30)</f>
        <v>4450243983.6098232</v>
      </c>
      <c r="I3" s="281">
        <f t="array" ref="I3:I32">+TRANSPOSE('F4-15 años'!C32:AF32)</f>
        <v>0</v>
      </c>
      <c r="J3" s="281">
        <f t="array" ref="J3:J32">+TRANSPOSE('F4-15 años'!C33:AF33)</f>
        <v>0</v>
      </c>
      <c r="K3" s="281">
        <f t="array" ref="K3:K32">+TRANSPOSE('F4-15 años'!C34:AF34)</f>
        <v>44502439.836098231</v>
      </c>
      <c r="L3" s="281">
        <f t="array" ref="L3:L32">+TRANSPOSE('F4-15 años'!C35:AF35)</f>
        <v>0</v>
      </c>
      <c r="M3" s="281">
        <f t="array" ref="M3:M32">+TRANSPOSE('F4-15 años'!C36:AF36)</f>
        <v>624372417.30715263</v>
      </c>
      <c r="N3" s="281">
        <f t="array" ref="N3:N32">+TRANSPOSE('F4-15 años'!C41:AF41)</f>
        <v>42731304</v>
      </c>
    </row>
    <row r="4" spans="2:14" x14ac:dyDescent="0.25">
      <c r="B4" s="411">
        <v>2</v>
      </c>
      <c r="C4" s="411">
        <v>21628262275.399685</v>
      </c>
      <c r="D4" s="281">
        <v>7339775513.8577337</v>
      </c>
      <c r="E4" s="281">
        <v>1081413113.7699842</v>
      </c>
      <c r="F4" s="281">
        <v>4684413201.4546366</v>
      </c>
      <c r="G4" s="281">
        <v>0</v>
      </c>
      <c r="H4" s="281">
        <v>4763213334.4921141</v>
      </c>
      <c r="I4" s="281">
        <v>2968847333.5234351</v>
      </c>
      <c r="J4" s="281">
        <v>0</v>
      </c>
      <c r="K4" s="281">
        <v>47632133.344921142</v>
      </c>
      <c r="L4" s="281">
        <v>0</v>
      </c>
      <c r="M4" s="281">
        <v>648847868.26199055</v>
      </c>
      <c r="N4" s="281">
        <v>56777468</v>
      </c>
    </row>
    <row r="5" spans="2:14" x14ac:dyDescent="0.25">
      <c r="B5" s="411">
        <v>3</v>
      </c>
      <c r="C5" s="411">
        <v>22476099477.826721</v>
      </c>
      <c r="D5" s="281">
        <v>6528841978.1320372</v>
      </c>
      <c r="E5" s="281">
        <v>1123804973.8913362</v>
      </c>
      <c r="F5" s="281">
        <v>4850375001.0800514</v>
      </c>
      <c r="G5" s="281">
        <v>0</v>
      </c>
      <c r="H5" s="281">
        <v>5139462754.5766125</v>
      </c>
      <c r="I5" s="281">
        <v>3689717571.6957159</v>
      </c>
      <c r="J5" s="281">
        <v>140926585.96159202</v>
      </c>
      <c r="K5" s="281">
        <v>51394627.545766123</v>
      </c>
      <c r="L5" s="281">
        <v>0</v>
      </c>
      <c r="M5" s="281">
        <v>674282984.33480155</v>
      </c>
      <c r="N5" s="281">
        <v>62679858</v>
      </c>
    </row>
    <row r="6" spans="2:14" x14ac:dyDescent="0.25">
      <c r="B6" s="411">
        <v>4</v>
      </c>
      <c r="C6" s="411">
        <v>23357180052.364975</v>
      </c>
      <c r="D6" s="281">
        <v>6455621537.1109648</v>
      </c>
      <c r="E6" s="281">
        <v>1167859002.6182487</v>
      </c>
      <c r="F6" s="281">
        <v>5022446153.4794846</v>
      </c>
      <c r="G6" s="281">
        <v>0</v>
      </c>
      <c r="H6" s="281">
        <v>5599117748.2486076</v>
      </c>
      <c r="I6" s="281">
        <v>4108272064.515183</v>
      </c>
      <c r="J6" s="281">
        <v>145286194.58110604</v>
      </c>
      <c r="K6" s="281">
        <v>55991177.482486077</v>
      </c>
      <c r="L6" s="281">
        <v>0</v>
      </c>
      <c r="M6" s="281">
        <v>700715401.5709492</v>
      </c>
      <c r="N6" s="281">
        <v>67198751</v>
      </c>
    </row>
    <row r="7" spans="2:14" x14ac:dyDescent="0.25">
      <c r="B7" s="411">
        <v>5</v>
      </c>
      <c r="C7" s="411">
        <v>24272807744.150536</v>
      </c>
      <c r="D7" s="281">
        <v>7280737311.6747065</v>
      </c>
      <c r="E7" s="281">
        <v>1213640387.2075269</v>
      </c>
      <c r="F7" s="281">
        <v>5196060488.1177483</v>
      </c>
      <c r="G7" s="281">
        <v>0</v>
      </c>
      <c r="H7" s="281">
        <v>6079840440.0124731</v>
      </c>
      <c r="I7" s="281">
        <v>4113474880.4092383</v>
      </c>
      <c r="J7" s="281">
        <v>149645803.20062003</v>
      </c>
      <c r="K7" s="281">
        <v>60798404.400124729</v>
      </c>
      <c r="L7" s="281">
        <v>0</v>
      </c>
      <c r="M7" s="281">
        <v>728184232.32451606</v>
      </c>
      <c r="N7" s="281">
        <v>70166579</v>
      </c>
    </row>
    <row r="8" spans="2:14" x14ac:dyDescent="0.25">
      <c r="B8" s="411">
        <v>6</v>
      </c>
      <c r="C8" s="411">
        <v>25224337439.298191</v>
      </c>
      <c r="D8" s="281">
        <v>7920883534.8274984</v>
      </c>
      <c r="E8" s="281">
        <v>1261216871.9649096</v>
      </c>
      <c r="F8" s="281">
        <v>5363839127.0880938</v>
      </c>
      <c r="G8" s="281">
        <v>0</v>
      </c>
      <c r="H8" s="281">
        <v>6480893555.8869276</v>
      </c>
      <c r="I8" s="281">
        <v>2943337690.1465712</v>
      </c>
      <c r="J8" s="281">
        <v>154005411.82013401</v>
      </c>
      <c r="K8" s="281">
        <v>64808935.55886928</v>
      </c>
      <c r="L8" s="281">
        <v>0</v>
      </c>
      <c r="M8" s="281">
        <v>756730123.17894566</v>
      </c>
      <c r="N8" s="281">
        <v>68099327</v>
      </c>
    </row>
    <row r="9" spans="2:14" x14ac:dyDescent="0.25">
      <c r="B9" s="411">
        <v>7</v>
      </c>
      <c r="C9" s="411">
        <v>26213177171.350468</v>
      </c>
      <c r="D9" s="281">
        <v>8167251773.0786924</v>
      </c>
      <c r="E9" s="281">
        <v>1310658858.5675235</v>
      </c>
      <c r="F9" s="281">
        <v>5517454810.9289865</v>
      </c>
      <c r="G9" s="281">
        <v>0</v>
      </c>
      <c r="H9" s="281">
        <v>6688592409.8680487</v>
      </c>
      <c r="I9" s="281">
        <v>0</v>
      </c>
      <c r="J9" s="281">
        <v>302959169.53671795</v>
      </c>
      <c r="K9" s="281">
        <v>66885924.098680489</v>
      </c>
      <c r="L9" s="281">
        <v>524263543.42700934</v>
      </c>
      <c r="M9" s="281">
        <v>786395315.14051402</v>
      </c>
      <c r="N9" s="281">
        <v>60788840</v>
      </c>
    </row>
    <row r="10" spans="2:14" x14ac:dyDescent="0.25">
      <c r="B10" s="411">
        <v>8</v>
      </c>
      <c r="C10" s="411">
        <v>27240790206.461033</v>
      </c>
      <c r="D10" s="281">
        <v>8414839135.8823957</v>
      </c>
      <c r="E10" s="281">
        <v>1362039510.3230517</v>
      </c>
      <c r="F10" s="281">
        <v>5671168239.2983217</v>
      </c>
      <c r="G10" s="281">
        <v>0</v>
      </c>
      <c r="H10" s="281">
        <v>6897625683.1831427</v>
      </c>
      <c r="I10" s="281">
        <v>0</v>
      </c>
      <c r="J10" s="281">
        <v>311299290.37404907</v>
      </c>
      <c r="K10" s="281">
        <v>68976256.831831425</v>
      </c>
      <c r="L10" s="281">
        <v>544815804.12922072</v>
      </c>
      <c r="M10" s="281">
        <v>817223706.19383097</v>
      </c>
      <c r="N10" s="281">
        <v>62692594</v>
      </c>
    </row>
    <row r="11" spans="2:14" x14ac:dyDescent="0.25">
      <c r="B11" s="411">
        <v>9</v>
      </c>
      <c r="C11" s="411">
        <v>28308697210.402634</v>
      </c>
      <c r="D11" s="281">
        <v>8663645623.2386112</v>
      </c>
      <c r="E11" s="281">
        <v>1415434860.5201318</v>
      </c>
      <c r="F11" s="281">
        <v>5824979412.1960974</v>
      </c>
      <c r="G11" s="281">
        <v>0</v>
      </c>
      <c r="H11" s="281">
        <v>7107993375.8322096</v>
      </c>
      <c r="I11" s="281">
        <v>0</v>
      </c>
      <c r="J11" s="281">
        <v>319639411.21138024</v>
      </c>
      <c r="K11" s="281">
        <v>71079933.75832209</v>
      </c>
      <c r="L11" s="281">
        <v>566173944.20805264</v>
      </c>
      <c r="M11" s="281">
        <v>849260916.31207895</v>
      </c>
      <c r="N11" s="281">
        <v>64618247</v>
      </c>
    </row>
    <row r="12" spans="2:14" x14ac:dyDescent="0.25">
      <c r="B12" s="411">
        <v>10</v>
      </c>
      <c r="C12" s="411">
        <v>29418478500.61087</v>
      </c>
      <c r="D12" s="281">
        <v>8913671235.147337</v>
      </c>
      <c r="E12" s="281">
        <v>1470923925.0305436</v>
      </c>
      <c r="F12" s="281">
        <v>5978888329.6223164</v>
      </c>
      <c r="G12" s="281">
        <v>0</v>
      </c>
      <c r="H12" s="281">
        <v>7319695487.8152504</v>
      </c>
      <c r="I12" s="281">
        <v>0</v>
      </c>
      <c r="J12" s="281">
        <v>327979532.04871136</v>
      </c>
      <c r="K12" s="281">
        <v>73196954.878152505</v>
      </c>
      <c r="L12" s="281">
        <v>588369570.0122174</v>
      </c>
      <c r="M12" s="281">
        <v>882554355.01832604</v>
      </c>
      <c r="N12" s="281">
        <v>66566433</v>
      </c>
    </row>
    <row r="13" spans="2:14" x14ac:dyDescent="0.25">
      <c r="B13" s="411">
        <v>11</v>
      </c>
      <c r="C13" s="411">
        <v>30571776386.601315</v>
      </c>
      <c r="D13" s="281">
        <v>9164915971.6085739</v>
      </c>
      <c r="E13" s="281">
        <v>1528588819.3300657</v>
      </c>
      <c r="F13" s="281">
        <v>6132894991.5769749</v>
      </c>
      <c r="G13" s="281">
        <v>0</v>
      </c>
      <c r="H13" s="281">
        <v>7532732019.1322641</v>
      </c>
      <c r="I13" s="281">
        <v>0</v>
      </c>
      <c r="J13" s="281">
        <v>336319652.88604254</v>
      </c>
      <c r="K13" s="281">
        <v>75327320.19132264</v>
      </c>
      <c r="L13" s="281">
        <v>611435527.73202634</v>
      </c>
      <c r="M13" s="281">
        <v>917153291.59803939</v>
      </c>
      <c r="N13" s="281">
        <v>68537806</v>
      </c>
    </row>
    <row r="14" spans="2:14" x14ac:dyDescent="0.25">
      <c r="B14" s="411">
        <v>12</v>
      </c>
      <c r="C14" s="411">
        <v>31770297602.228466</v>
      </c>
      <c r="D14" s="281">
        <v>9417379832.6223202</v>
      </c>
      <c r="E14" s="281">
        <v>1588514880.1114235</v>
      </c>
      <c r="F14" s="281">
        <v>6286999398.0600767</v>
      </c>
      <c r="G14" s="281">
        <v>0</v>
      </c>
      <c r="H14" s="281">
        <v>7747102969.7832518</v>
      </c>
      <c r="I14" s="281">
        <v>0</v>
      </c>
      <c r="J14" s="281">
        <v>344659773.72337365</v>
      </c>
      <c r="K14" s="281">
        <v>77471029.697832525</v>
      </c>
      <c r="L14" s="281">
        <v>635405952.04456937</v>
      </c>
      <c r="M14" s="281">
        <v>953108928.066854</v>
      </c>
      <c r="N14" s="281">
        <v>70533052</v>
      </c>
    </row>
    <row r="15" spans="2:14" x14ac:dyDescent="0.25">
      <c r="B15" s="411">
        <v>13</v>
      </c>
      <c r="C15" s="411">
        <v>33015815833.391075</v>
      </c>
      <c r="D15" s="281">
        <v>9671062818.1885777</v>
      </c>
      <c r="E15" s="281">
        <v>1650790791.6695538</v>
      </c>
      <c r="F15" s="281">
        <v>6441201549.071619</v>
      </c>
      <c r="G15" s="281">
        <v>0</v>
      </c>
      <c r="H15" s="281">
        <v>7962808339.7682114</v>
      </c>
      <c r="I15" s="281">
        <v>0</v>
      </c>
      <c r="J15" s="281">
        <v>352999894.56070483</v>
      </c>
      <c r="K15" s="281">
        <v>79628083.397682115</v>
      </c>
      <c r="L15" s="281">
        <v>660316316.66782153</v>
      </c>
      <c r="M15" s="281">
        <v>990474475.00173223</v>
      </c>
      <c r="N15" s="281">
        <v>72552878</v>
      </c>
    </row>
    <row r="16" spans="2:14" x14ac:dyDescent="0.25">
      <c r="B16" s="411">
        <v>14</v>
      </c>
      <c r="C16" s="411">
        <v>34310174344.930008</v>
      </c>
      <c r="D16" s="281">
        <v>9925964928.3073463</v>
      </c>
      <c r="E16" s="281">
        <v>1715508717.2465005</v>
      </c>
      <c r="F16" s="281">
        <v>6595501444.6116037</v>
      </c>
      <c r="G16" s="281">
        <v>0</v>
      </c>
      <c r="H16" s="281">
        <v>8179848129.087142</v>
      </c>
      <c r="I16" s="281">
        <v>0</v>
      </c>
      <c r="J16" s="281">
        <v>361340015.39803594</v>
      </c>
      <c r="K16" s="281">
        <v>81798481.290871426</v>
      </c>
      <c r="L16" s="281">
        <v>686203486.89860022</v>
      </c>
      <c r="M16" s="281">
        <v>1029305230.3479002</v>
      </c>
      <c r="N16" s="281">
        <v>74598022</v>
      </c>
    </row>
    <row r="17" spans="1:14" x14ac:dyDescent="0.25">
      <c r="B17" s="411">
        <v>15</v>
      </c>
      <c r="C17" s="411">
        <v>35655288710.611824</v>
      </c>
      <c r="D17" s="281">
        <v>10182086162.978624</v>
      </c>
      <c r="E17" s="281">
        <v>1782764435.5305912</v>
      </c>
      <c r="F17" s="281">
        <v>6749899084.6800289</v>
      </c>
      <c r="G17" s="281">
        <v>0</v>
      </c>
      <c r="H17" s="281">
        <v>8398222337.7400494</v>
      </c>
      <c r="I17" s="281">
        <v>0</v>
      </c>
      <c r="J17" s="281">
        <v>369680136.23536712</v>
      </c>
      <c r="K17" s="281">
        <v>83982223.377400503</v>
      </c>
      <c r="L17" s="281">
        <v>713105774.21223652</v>
      </c>
      <c r="M17" s="281">
        <v>1069658661.3183547</v>
      </c>
      <c r="N17" s="281">
        <v>76669251</v>
      </c>
    </row>
    <row r="18" spans="1:14" x14ac:dyDescent="0.25">
      <c r="B18" s="282">
        <v>16</v>
      </c>
      <c r="C18" s="282">
        <v>0</v>
      </c>
      <c r="D18" s="409">
        <v>0</v>
      </c>
      <c r="E18" s="409">
        <v>0</v>
      </c>
      <c r="F18" s="409">
        <v>0</v>
      </c>
      <c r="G18" s="409">
        <v>0</v>
      </c>
      <c r="H18" s="409">
        <v>0</v>
      </c>
      <c r="I18" s="409">
        <v>0</v>
      </c>
      <c r="J18" s="409">
        <v>0</v>
      </c>
      <c r="K18" s="409">
        <v>0</v>
      </c>
      <c r="L18" s="409">
        <v>0</v>
      </c>
      <c r="M18" s="409">
        <v>0</v>
      </c>
      <c r="N18" s="409">
        <v>0</v>
      </c>
    </row>
    <row r="19" spans="1:14" x14ac:dyDescent="0.25">
      <c r="B19" s="282">
        <v>17</v>
      </c>
      <c r="C19" s="282">
        <v>0</v>
      </c>
      <c r="D19" s="281">
        <v>0</v>
      </c>
      <c r="E19" s="281">
        <v>0</v>
      </c>
      <c r="F19" s="281">
        <v>0</v>
      </c>
      <c r="G19" s="281">
        <v>0</v>
      </c>
      <c r="H19" s="281">
        <v>0</v>
      </c>
      <c r="I19" s="281">
        <v>0</v>
      </c>
      <c r="J19" s="281">
        <v>0</v>
      </c>
      <c r="K19" s="281">
        <v>0</v>
      </c>
      <c r="L19" s="281">
        <v>0</v>
      </c>
      <c r="M19" s="281">
        <v>0</v>
      </c>
      <c r="N19" s="281">
        <v>0</v>
      </c>
    </row>
    <row r="20" spans="1:14" x14ac:dyDescent="0.25">
      <c r="A20" s="43"/>
      <c r="B20" s="282">
        <v>18</v>
      </c>
      <c r="C20" s="282">
        <v>0</v>
      </c>
      <c r="D20" s="281">
        <v>0</v>
      </c>
      <c r="E20" s="281">
        <v>0</v>
      </c>
      <c r="F20" s="281">
        <v>0</v>
      </c>
      <c r="G20" s="281">
        <v>0</v>
      </c>
      <c r="H20" s="281">
        <v>0</v>
      </c>
      <c r="I20" s="281">
        <v>0</v>
      </c>
      <c r="J20" s="281">
        <v>0</v>
      </c>
      <c r="K20" s="281">
        <v>0</v>
      </c>
      <c r="L20" s="281">
        <v>0</v>
      </c>
      <c r="M20" s="281">
        <v>0</v>
      </c>
      <c r="N20" s="281">
        <v>0</v>
      </c>
    </row>
    <row r="21" spans="1:14" x14ac:dyDescent="0.25">
      <c r="B21" s="282">
        <v>19</v>
      </c>
      <c r="C21" s="282">
        <v>0</v>
      </c>
      <c r="D21" s="281">
        <v>0</v>
      </c>
      <c r="E21" s="281">
        <v>0</v>
      </c>
      <c r="F21" s="281">
        <v>0</v>
      </c>
      <c r="G21" s="281">
        <v>0</v>
      </c>
      <c r="H21" s="281">
        <v>0</v>
      </c>
      <c r="I21" s="281">
        <v>0</v>
      </c>
      <c r="J21" s="281">
        <v>0</v>
      </c>
      <c r="K21" s="281">
        <v>0</v>
      </c>
      <c r="L21" s="281">
        <v>0</v>
      </c>
      <c r="M21" s="281">
        <v>0</v>
      </c>
      <c r="N21" s="281">
        <v>0</v>
      </c>
    </row>
    <row r="22" spans="1:14" x14ac:dyDescent="0.25">
      <c r="B22" s="282">
        <v>20</v>
      </c>
      <c r="C22" s="282">
        <v>0</v>
      </c>
      <c r="D22" s="281">
        <v>0</v>
      </c>
      <c r="E22" s="281">
        <v>0</v>
      </c>
      <c r="F22" s="281">
        <v>0</v>
      </c>
      <c r="G22" s="281">
        <v>0</v>
      </c>
      <c r="H22" s="281">
        <v>0</v>
      </c>
      <c r="I22" s="281">
        <v>0</v>
      </c>
      <c r="J22" s="281">
        <v>0</v>
      </c>
      <c r="K22" s="281">
        <v>0</v>
      </c>
      <c r="L22" s="281">
        <v>0</v>
      </c>
      <c r="M22" s="281">
        <v>0</v>
      </c>
      <c r="N22" s="281">
        <v>0</v>
      </c>
    </row>
    <row r="23" spans="1:14" x14ac:dyDescent="0.25">
      <c r="B23" s="282">
        <v>21</v>
      </c>
      <c r="C23" s="282">
        <v>0</v>
      </c>
      <c r="D23" s="281">
        <v>0</v>
      </c>
      <c r="E23" s="281">
        <v>0</v>
      </c>
      <c r="F23" s="281">
        <v>0</v>
      </c>
      <c r="G23" s="281">
        <v>0</v>
      </c>
      <c r="H23" s="281">
        <v>0</v>
      </c>
      <c r="I23" s="281">
        <v>0</v>
      </c>
      <c r="J23" s="281">
        <v>0</v>
      </c>
      <c r="K23" s="281">
        <v>0</v>
      </c>
      <c r="L23" s="281">
        <v>0</v>
      </c>
      <c r="M23" s="281">
        <v>0</v>
      </c>
      <c r="N23" s="281">
        <v>0</v>
      </c>
    </row>
    <row r="24" spans="1:14" x14ac:dyDescent="0.25">
      <c r="B24" s="282">
        <v>22</v>
      </c>
      <c r="C24" s="282">
        <v>0</v>
      </c>
      <c r="D24" s="281">
        <v>0</v>
      </c>
      <c r="E24" s="281">
        <v>0</v>
      </c>
      <c r="F24" s="281">
        <v>0</v>
      </c>
      <c r="G24" s="281">
        <v>0</v>
      </c>
      <c r="H24" s="281">
        <v>0</v>
      </c>
      <c r="I24" s="281">
        <v>0</v>
      </c>
      <c r="J24" s="281">
        <v>0</v>
      </c>
      <c r="K24" s="281">
        <v>0</v>
      </c>
      <c r="L24" s="281">
        <v>0</v>
      </c>
      <c r="M24" s="281">
        <v>0</v>
      </c>
      <c r="N24" s="281">
        <v>0</v>
      </c>
    </row>
    <row r="25" spans="1:14" x14ac:dyDescent="0.25">
      <c r="B25" s="282">
        <v>23</v>
      </c>
      <c r="C25" s="282">
        <v>0</v>
      </c>
      <c r="D25" s="281">
        <v>0</v>
      </c>
      <c r="E25" s="281">
        <v>0</v>
      </c>
      <c r="F25" s="281">
        <v>0</v>
      </c>
      <c r="G25" s="281">
        <v>0</v>
      </c>
      <c r="H25" s="281">
        <v>0</v>
      </c>
      <c r="I25" s="281">
        <v>0</v>
      </c>
      <c r="J25" s="281">
        <v>0</v>
      </c>
      <c r="K25" s="281">
        <v>0</v>
      </c>
      <c r="L25" s="281">
        <v>0</v>
      </c>
      <c r="M25" s="281">
        <v>0</v>
      </c>
      <c r="N25" s="281">
        <v>0</v>
      </c>
    </row>
    <row r="26" spans="1:14" x14ac:dyDescent="0.25">
      <c r="B26" s="282">
        <v>24</v>
      </c>
      <c r="C26" s="282">
        <v>0</v>
      </c>
      <c r="D26" s="281">
        <v>0</v>
      </c>
      <c r="E26" s="281">
        <v>0</v>
      </c>
      <c r="F26" s="281">
        <v>0</v>
      </c>
      <c r="G26" s="281">
        <v>0</v>
      </c>
      <c r="H26" s="281">
        <v>0</v>
      </c>
      <c r="I26" s="281">
        <v>0</v>
      </c>
      <c r="J26" s="281">
        <v>0</v>
      </c>
      <c r="K26" s="281">
        <v>0</v>
      </c>
      <c r="L26" s="281">
        <v>0</v>
      </c>
      <c r="M26" s="281">
        <v>0</v>
      </c>
      <c r="N26" s="281">
        <v>0</v>
      </c>
    </row>
    <row r="27" spans="1:14" x14ac:dyDescent="0.25">
      <c r="B27" s="282">
        <v>25</v>
      </c>
      <c r="C27" s="282">
        <v>0</v>
      </c>
      <c r="D27" s="281">
        <v>0</v>
      </c>
      <c r="E27" s="281">
        <v>0</v>
      </c>
      <c r="F27" s="281">
        <v>0</v>
      </c>
      <c r="G27" s="281">
        <v>0</v>
      </c>
      <c r="H27" s="281">
        <v>0</v>
      </c>
      <c r="I27" s="281">
        <v>0</v>
      </c>
      <c r="J27" s="281">
        <v>0</v>
      </c>
      <c r="K27" s="281">
        <v>0</v>
      </c>
      <c r="L27" s="281">
        <v>0</v>
      </c>
      <c r="M27" s="281">
        <v>0</v>
      </c>
      <c r="N27" s="281">
        <v>0</v>
      </c>
    </row>
    <row r="28" spans="1:14" x14ac:dyDescent="0.25">
      <c r="B28" s="282">
        <v>26</v>
      </c>
      <c r="C28" s="282">
        <v>0</v>
      </c>
      <c r="D28" s="281">
        <v>0</v>
      </c>
      <c r="E28" s="281">
        <v>0</v>
      </c>
      <c r="F28" s="281">
        <v>0</v>
      </c>
      <c r="G28" s="281">
        <v>0</v>
      </c>
      <c r="H28" s="281">
        <v>0</v>
      </c>
      <c r="I28" s="281">
        <v>0</v>
      </c>
      <c r="J28" s="281">
        <v>0</v>
      </c>
      <c r="K28" s="281">
        <v>0</v>
      </c>
      <c r="L28" s="281">
        <v>0</v>
      </c>
      <c r="M28" s="281">
        <v>0</v>
      </c>
      <c r="N28" s="281">
        <v>0</v>
      </c>
    </row>
    <row r="29" spans="1:14" x14ac:dyDescent="0.25">
      <c r="B29" s="282">
        <v>27</v>
      </c>
      <c r="C29" s="282">
        <v>0</v>
      </c>
      <c r="D29" s="281">
        <v>0</v>
      </c>
      <c r="E29" s="281">
        <v>0</v>
      </c>
      <c r="F29" s="281">
        <v>0</v>
      </c>
      <c r="G29" s="281">
        <v>0</v>
      </c>
      <c r="H29" s="281">
        <v>0</v>
      </c>
      <c r="I29" s="281">
        <v>0</v>
      </c>
      <c r="J29" s="281">
        <v>0</v>
      </c>
      <c r="K29" s="281">
        <v>0</v>
      </c>
      <c r="L29" s="281">
        <v>0</v>
      </c>
      <c r="M29" s="281">
        <v>0</v>
      </c>
      <c r="N29" s="281">
        <v>0</v>
      </c>
    </row>
    <row r="30" spans="1:14" x14ac:dyDescent="0.25">
      <c r="B30" s="282">
        <v>28</v>
      </c>
      <c r="C30" s="282">
        <v>0</v>
      </c>
      <c r="D30" s="281">
        <v>0</v>
      </c>
      <c r="E30" s="281">
        <v>0</v>
      </c>
      <c r="F30" s="281">
        <v>0</v>
      </c>
      <c r="G30" s="281">
        <v>0</v>
      </c>
      <c r="H30" s="281">
        <v>0</v>
      </c>
      <c r="I30" s="281">
        <v>0</v>
      </c>
      <c r="J30" s="281">
        <v>0</v>
      </c>
      <c r="K30" s="281">
        <v>0</v>
      </c>
      <c r="L30" s="281">
        <v>0</v>
      </c>
      <c r="M30" s="281">
        <v>0</v>
      </c>
      <c r="N30" s="281">
        <v>0</v>
      </c>
    </row>
    <row r="31" spans="1:14" x14ac:dyDescent="0.25">
      <c r="B31" s="282">
        <v>29</v>
      </c>
      <c r="C31" s="282">
        <v>0</v>
      </c>
      <c r="D31" s="281">
        <v>0</v>
      </c>
      <c r="E31" s="281">
        <v>0</v>
      </c>
      <c r="F31" s="281">
        <v>0</v>
      </c>
      <c r="G31" s="281">
        <v>0</v>
      </c>
      <c r="H31" s="281">
        <v>0</v>
      </c>
      <c r="I31" s="281">
        <v>0</v>
      </c>
      <c r="J31" s="281">
        <v>0</v>
      </c>
      <c r="K31" s="281">
        <v>0</v>
      </c>
      <c r="L31" s="281">
        <v>0</v>
      </c>
      <c r="M31" s="281">
        <v>0</v>
      </c>
      <c r="N31" s="281">
        <v>0</v>
      </c>
    </row>
    <row r="32" spans="1:14" x14ac:dyDescent="0.25">
      <c r="B32" s="282">
        <v>30</v>
      </c>
      <c r="C32" s="282">
        <v>0</v>
      </c>
      <c r="D32" s="281">
        <v>0</v>
      </c>
      <c r="E32" s="281">
        <v>0</v>
      </c>
      <c r="F32" s="281">
        <v>0</v>
      </c>
      <c r="G32" s="281">
        <v>0</v>
      </c>
      <c r="H32" s="281">
        <v>0</v>
      </c>
      <c r="I32" s="281">
        <v>0</v>
      </c>
      <c r="J32" s="281">
        <v>0</v>
      </c>
      <c r="K32" s="281">
        <v>0</v>
      </c>
      <c r="L32" s="281">
        <v>0</v>
      </c>
      <c r="M32" s="281">
        <v>0</v>
      </c>
      <c r="N32" s="281">
        <v>0</v>
      </c>
    </row>
    <row r="33" spans="2:14" x14ac:dyDescent="0.25">
      <c r="B33" s="283" t="s">
        <v>712</v>
      </c>
      <c r="C33" s="283">
        <f>+SUM(C3:C32)-'F4-15 años'!AG21</f>
        <v>0</v>
      </c>
      <c r="D33" s="280">
        <f>+SUM(D3:D32)-'F4-15 años'!AG25</f>
        <v>0</v>
      </c>
      <c r="E33" s="352">
        <f>+SUM(E3:E32)-'F4-15 años'!AG26</f>
        <v>0</v>
      </c>
      <c r="F33" s="280">
        <f>+SUM(F3:F32)-'F4-15 años'!AG28</f>
        <v>0</v>
      </c>
      <c r="G33" s="280">
        <f>+SUM(G3:G32)-'F4-15 años'!AG29</f>
        <v>0</v>
      </c>
      <c r="H33" s="280">
        <f>+SUM(H3:H32)-'F4-15 años'!AG30</f>
        <v>0</v>
      </c>
      <c r="I33" s="280">
        <f>+SUM(I3:I32)-'F4-15 años'!AG32</f>
        <v>0</v>
      </c>
      <c r="J33" s="352">
        <f>+SUM(J3:J32)-'F4-15 años'!AG33</f>
        <v>0</v>
      </c>
      <c r="K33" s="280">
        <f>+SUM(K3:K32)-'F4-15 años'!AG34</f>
        <v>0</v>
      </c>
      <c r="L33" s="280">
        <f>+SUM(L3:L32)-'F4-15 años'!AG35</f>
        <v>0</v>
      </c>
      <c r="M33" s="280">
        <f>+SUM(M3:M32)-'F4-15 años'!AG36</f>
        <v>0</v>
      </c>
      <c r="N33" s="280">
        <f>+SUM(N3:N32)-'F4-15 años'!AG41</f>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B271"/>
  <sheetViews>
    <sheetView workbookViewId="0"/>
  </sheetViews>
  <sheetFormatPr baseColWidth="10" defaultColWidth="0" defaultRowHeight="12" x14ac:dyDescent="0.25"/>
  <cols>
    <col min="1" max="1" width="55.85546875" style="186" customWidth="1"/>
    <col min="2" max="2" width="9.28515625" style="186" bestFit="1" customWidth="1"/>
    <col min="3" max="3" width="19.7109375" style="186" bestFit="1" customWidth="1"/>
    <col min="4" max="5" width="18.85546875" style="186" bestFit="1" customWidth="1"/>
    <col min="6" max="6" width="18.5703125" style="186" bestFit="1" customWidth="1"/>
    <col min="7" max="9" width="19.42578125" style="186" bestFit="1" customWidth="1"/>
    <col min="10" max="10" width="19.140625" style="186" bestFit="1" customWidth="1"/>
    <col min="11" max="11" width="19.42578125" style="186" bestFit="1" customWidth="1"/>
    <col min="12" max="12" width="19.140625" style="186" bestFit="1" customWidth="1"/>
    <col min="13" max="13" width="19.140625" style="186" hidden="1" customWidth="1"/>
    <col min="14" max="15" width="18.85546875" style="186" hidden="1" customWidth="1"/>
    <col min="16" max="30" width="18.140625" style="186" hidden="1" customWidth="1"/>
    <col min="31" max="32" width="17.5703125" style="186" hidden="1" customWidth="1"/>
    <col min="33" max="33" width="21.85546875" style="186" customWidth="1"/>
    <col min="34" max="34" width="13" style="186" customWidth="1"/>
    <col min="35" max="73" width="13" style="186" hidden="1"/>
    <col min="74" max="171" width="14" style="186" hidden="1"/>
    <col min="172" max="172" width="19.42578125" style="186" hidden="1"/>
    <col min="173" max="181" width="14" style="186" hidden="1"/>
    <col min="182" max="182" width="15.85546875" style="186" hidden="1"/>
    <col min="183" max="16382" width="4.85546875" style="186" hidden="1"/>
    <col min="16383" max="16384" width="2.140625" style="186" hidden="1"/>
  </cols>
  <sheetData>
    <row r="1" spans="1:182" ht="13.5" x14ac:dyDescent="0.25">
      <c r="A1" s="300" t="s">
        <v>767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row>
    <row r="2" spans="1:182" ht="13.5" x14ac:dyDescent="0.25">
      <c r="A2" s="184" t="s">
        <v>745</v>
      </c>
      <c r="B2" s="184"/>
      <c r="C2" s="184"/>
      <c r="D2" s="184"/>
      <c r="E2" s="187"/>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row>
    <row r="3" spans="1:182" ht="13.5" x14ac:dyDescent="0.25">
      <c r="A3" s="184"/>
      <c r="B3" s="184"/>
      <c r="C3" s="184"/>
      <c r="D3" s="184"/>
      <c r="E3" s="187"/>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row>
    <row r="4" spans="1:182" ht="13.5" x14ac:dyDescent="0.25">
      <c r="A4" s="184" t="s">
        <v>66</v>
      </c>
      <c r="B4" s="188">
        <f>+DRIVERS!$C$4</f>
        <v>3.6499999999999998E-2</v>
      </c>
      <c r="C4" s="188">
        <f>+DRIVERS!$C$4</f>
        <v>3.6499999999999998E-2</v>
      </c>
      <c r="D4" s="188">
        <f>+DRIVERS!$C$4</f>
        <v>3.6499999999999998E-2</v>
      </c>
      <c r="E4" s="188">
        <f>+DRIVERS!$C$4</f>
        <v>3.6499999999999998E-2</v>
      </c>
      <c r="F4" s="188">
        <f>+DRIVERS!$C$4</f>
        <v>3.6499999999999998E-2</v>
      </c>
      <c r="G4" s="188">
        <f>+DRIVERS!$C$4</f>
        <v>3.6499999999999998E-2</v>
      </c>
      <c r="H4" s="188">
        <f>+DRIVERS!$C$4</f>
        <v>3.6499999999999998E-2</v>
      </c>
      <c r="I4" s="188">
        <f>+DRIVERS!$C$4</f>
        <v>3.6499999999999998E-2</v>
      </c>
      <c r="J4" s="188">
        <f>+DRIVERS!$C$4</f>
        <v>3.6499999999999998E-2</v>
      </c>
      <c r="K4" s="188">
        <f>+DRIVERS!$C$4</f>
        <v>3.6499999999999998E-2</v>
      </c>
      <c r="L4" s="188">
        <f>+DRIVERS!$C$4</f>
        <v>3.6499999999999998E-2</v>
      </c>
      <c r="M4" s="188">
        <f>+DRIVERS!$C$4</f>
        <v>3.6499999999999998E-2</v>
      </c>
      <c r="N4" s="188">
        <f>+DRIVERS!$C$4</f>
        <v>3.6499999999999998E-2</v>
      </c>
      <c r="O4" s="188">
        <f>+DRIVERS!$C$4</f>
        <v>3.6499999999999998E-2</v>
      </c>
      <c r="P4" s="188">
        <f>+DRIVERS!$C$4</f>
        <v>3.6499999999999998E-2</v>
      </c>
      <c r="Q4" s="188">
        <f>+DRIVERS!$C$4</f>
        <v>3.6499999999999998E-2</v>
      </c>
      <c r="R4" s="188">
        <f>+DRIVERS!$C$4</f>
        <v>3.6499999999999998E-2</v>
      </c>
      <c r="S4" s="188">
        <f>+DRIVERS!$C$4</f>
        <v>3.6499999999999998E-2</v>
      </c>
      <c r="T4" s="188">
        <f>+DRIVERS!$C$4</f>
        <v>3.6499999999999998E-2</v>
      </c>
      <c r="U4" s="188">
        <f>+DRIVERS!$C$4</f>
        <v>3.6499999999999998E-2</v>
      </c>
      <c r="V4" s="188">
        <f>+DRIVERS!$C$4</f>
        <v>3.6499999999999998E-2</v>
      </c>
      <c r="W4" s="188">
        <f>+DRIVERS!$C$4</f>
        <v>3.6499999999999998E-2</v>
      </c>
      <c r="X4" s="188">
        <f>+DRIVERS!$C$4</f>
        <v>3.6499999999999998E-2</v>
      </c>
      <c r="Y4" s="188">
        <f>+DRIVERS!$C$4</f>
        <v>3.6499999999999998E-2</v>
      </c>
      <c r="Z4" s="188">
        <f>+DRIVERS!$C$4</f>
        <v>3.6499999999999998E-2</v>
      </c>
      <c r="AA4" s="188">
        <f>+DRIVERS!$C$4</f>
        <v>3.6499999999999998E-2</v>
      </c>
      <c r="AB4" s="188">
        <f>+DRIVERS!$C$4</f>
        <v>3.6499999999999998E-2</v>
      </c>
      <c r="AC4" s="188">
        <f>+DRIVERS!$C$4</f>
        <v>3.6499999999999998E-2</v>
      </c>
      <c r="AD4" s="188">
        <f>+DRIVERS!$C$4</f>
        <v>3.6499999999999998E-2</v>
      </c>
      <c r="AE4" s="188">
        <f>+DRIVERS!$C$4</f>
        <v>3.6499999999999998E-2</v>
      </c>
      <c r="AF4" s="188">
        <f>+DRIVERS!$C$4</f>
        <v>3.6499999999999998E-2</v>
      </c>
      <c r="AG4" s="188"/>
      <c r="AH4" s="188"/>
      <c r="AI4" s="188"/>
      <c r="AJ4" s="188"/>
      <c r="AK4" s="188"/>
      <c r="AM4" s="188"/>
      <c r="AN4" s="188"/>
      <c r="AO4" s="188"/>
      <c r="AP4" s="188"/>
      <c r="AQ4" s="188"/>
      <c r="AR4" s="188"/>
      <c r="AS4" s="188"/>
      <c r="AT4" s="188"/>
      <c r="AU4" s="188"/>
      <c r="AV4" s="188"/>
      <c r="AW4" s="188"/>
      <c r="AY4" s="188"/>
      <c r="AZ4" s="188"/>
      <c r="BA4" s="188"/>
      <c r="BB4" s="188"/>
      <c r="BC4" s="188"/>
      <c r="BD4" s="188"/>
      <c r="BE4" s="188"/>
      <c r="BF4" s="188"/>
      <c r="BG4" s="188"/>
      <c r="BH4" s="188"/>
      <c r="BI4" s="188"/>
      <c r="BK4" s="188"/>
      <c r="BL4" s="188"/>
      <c r="BM4" s="188"/>
      <c r="BN4" s="188"/>
      <c r="BO4" s="188"/>
      <c r="BP4" s="188"/>
      <c r="BQ4" s="188"/>
      <c r="BR4" s="188"/>
      <c r="BS4" s="188"/>
      <c r="BT4" s="188"/>
      <c r="BU4" s="188"/>
      <c r="BW4" s="188"/>
      <c r="BX4" s="188"/>
      <c r="BY4" s="188"/>
      <c r="BZ4" s="188"/>
      <c r="CA4" s="188"/>
      <c r="CB4" s="188"/>
      <c r="CC4" s="188"/>
      <c r="CD4" s="188"/>
      <c r="CE4" s="188"/>
      <c r="CF4" s="188"/>
      <c r="CG4" s="188"/>
      <c r="CH4" s="188"/>
      <c r="CI4" s="188"/>
      <c r="CJ4" s="188"/>
      <c r="CK4" s="188"/>
      <c r="CL4" s="188"/>
      <c r="CM4" s="188"/>
      <c r="CN4" s="188"/>
      <c r="CO4" s="188"/>
      <c r="CP4" s="188"/>
      <c r="CQ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row>
    <row r="5" spans="1:182" ht="13.5" x14ac:dyDescent="0.25">
      <c r="A5" s="185" t="s">
        <v>746</v>
      </c>
      <c r="B5" s="188">
        <f>+B4</f>
        <v>3.6499999999999998E-2</v>
      </c>
      <c r="C5" s="188">
        <f t="shared" ref="C5:AF5" si="0">+C4+B5</f>
        <v>7.2999999999999995E-2</v>
      </c>
      <c r="D5" s="188">
        <f t="shared" si="0"/>
        <v>0.10949999999999999</v>
      </c>
      <c r="E5" s="188">
        <f t="shared" si="0"/>
        <v>0.14599999999999999</v>
      </c>
      <c r="F5" s="188">
        <f t="shared" si="0"/>
        <v>0.1825</v>
      </c>
      <c r="G5" s="188">
        <f t="shared" si="0"/>
        <v>0.219</v>
      </c>
      <c r="H5" s="188">
        <f t="shared" si="0"/>
        <v>0.2555</v>
      </c>
      <c r="I5" s="188">
        <f t="shared" si="0"/>
        <v>0.29199999999999998</v>
      </c>
      <c r="J5" s="188">
        <f t="shared" si="0"/>
        <v>0.32849999999999996</v>
      </c>
      <c r="K5" s="188">
        <f t="shared" si="0"/>
        <v>0.36499999999999994</v>
      </c>
      <c r="L5" s="188">
        <f t="shared" si="0"/>
        <v>0.40149999999999991</v>
      </c>
      <c r="M5" s="188">
        <f t="shared" si="0"/>
        <v>0.43799999999999989</v>
      </c>
      <c r="N5" s="188">
        <f t="shared" si="0"/>
        <v>0.47449999999999987</v>
      </c>
      <c r="O5" s="188">
        <f t="shared" si="0"/>
        <v>0.5109999999999999</v>
      </c>
      <c r="P5" s="188">
        <f t="shared" si="0"/>
        <v>0.54749999999999988</v>
      </c>
      <c r="Q5" s="188">
        <f t="shared" si="0"/>
        <v>0.58399999999999985</v>
      </c>
      <c r="R5" s="188">
        <f t="shared" si="0"/>
        <v>0.62049999999999983</v>
      </c>
      <c r="S5" s="188">
        <f t="shared" si="0"/>
        <v>0.65699999999999981</v>
      </c>
      <c r="T5" s="188">
        <f t="shared" si="0"/>
        <v>0.69349999999999978</v>
      </c>
      <c r="U5" s="188">
        <f t="shared" si="0"/>
        <v>0.72999999999999976</v>
      </c>
      <c r="V5" s="188">
        <f t="shared" si="0"/>
        <v>0.76649999999999974</v>
      </c>
      <c r="W5" s="188">
        <f t="shared" si="0"/>
        <v>0.80299999999999971</v>
      </c>
      <c r="X5" s="188">
        <f t="shared" si="0"/>
        <v>0.83949999999999969</v>
      </c>
      <c r="Y5" s="188">
        <f t="shared" si="0"/>
        <v>0.87599999999999967</v>
      </c>
      <c r="Z5" s="188">
        <f t="shared" si="0"/>
        <v>0.91249999999999964</v>
      </c>
      <c r="AA5" s="188">
        <f t="shared" si="0"/>
        <v>0.94899999999999962</v>
      </c>
      <c r="AB5" s="188">
        <f t="shared" si="0"/>
        <v>0.9854999999999996</v>
      </c>
      <c r="AC5" s="188">
        <f t="shared" si="0"/>
        <v>1.0219999999999996</v>
      </c>
      <c r="AD5" s="188">
        <f t="shared" si="0"/>
        <v>1.0584999999999996</v>
      </c>
      <c r="AE5" s="188">
        <f t="shared" si="0"/>
        <v>1.0949999999999995</v>
      </c>
      <c r="AF5" s="188">
        <f t="shared" si="0"/>
        <v>1.1314999999999995</v>
      </c>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row>
    <row r="6" spans="1:182" ht="13.5" x14ac:dyDescent="0.25">
      <c r="A6" s="185"/>
      <c r="B6" s="185"/>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row>
    <row r="7" spans="1:182" ht="13.5" x14ac:dyDescent="0.25">
      <c r="A7" s="185" t="s">
        <v>747</v>
      </c>
      <c r="B7" s="188">
        <f>+DRIVERS!$C$6</f>
        <v>2.7339901477832504E-3</v>
      </c>
      <c r="C7" s="188">
        <f>+DRIVERS!$C$6</f>
        <v>2.7339901477832504E-3</v>
      </c>
      <c r="D7" s="188">
        <f>+DRIVERS!$C$6</f>
        <v>2.7339901477832504E-3</v>
      </c>
      <c r="E7" s="188">
        <f>+DRIVERS!$C$6</f>
        <v>2.7339901477832504E-3</v>
      </c>
      <c r="F7" s="188">
        <f>+DRIVERS!$C$6</f>
        <v>2.7339901477832504E-3</v>
      </c>
      <c r="G7" s="188">
        <f>+DRIVERS!$C$6</f>
        <v>2.7339901477832504E-3</v>
      </c>
      <c r="H7" s="188">
        <f>+DRIVERS!$C$6</f>
        <v>2.7339901477832504E-3</v>
      </c>
      <c r="I7" s="188">
        <f>+DRIVERS!$C$6</f>
        <v>2.7339901477832504E-3</v>
      </c>
      <c r="J7" s="188">
        <f>+DRIVERS!$C$6</f>
        <v>2.7339901477832504E-3</v>
      </c>
      <c r="K7" s="188">
        <f>+DRIVERS!$C$6</f>
        <v>2.7339901477832504E-3</v>
      </c>
      <c r="L7" s="188">
        <f>+DRIVERS!$C$6</f>
        <v>2.7339901477832504E-3</v>
      </c>
      <c r="M7" s="188">
        <f>+DRIVERS!$C$6</f>
        <v>2.7339901477832504E-3</v>
      </c>
      <c r="N7" s="188">
        <f>+DRIVERS!$C$6</f>
        <v>2.7339901477832504E-3</v>
      </c>
      <c r="O7" s="188">
        <f>+DRIVERS!$C$6</f>
        <v>2.7339901477832504E-3</v>
      </c>
      <c r="P7" s="188">
        <f>+DRIVERS!$C$6</f>
        <v>2.7339901477832504E-3</v>
      </c>
      <c r="Q7" s="188">
        <f>+DRIVERS!$C$6</f>
        <v>2.7339901477832504E-3</v>
      </c>
      <c r="R7" s="188">
        <f>+DRIVERS!$C$6</f>
        <v>2.7339901477832504E-3</v>
      </c>
      <c r="S7" s="188">
        <f>+DRIVERS!$C$6</f>
        <v>2.7339901477832504E-3</v>
      </c>
      <c r="T7" s="188">
        <f>+DRIVERS!$C$6</f>
        <v>2.7339901477832504E-3</v>
      </c>
      <c r="U7" s="188">
        <f>+DRIVERS!$C$6</f>
        <v>2.7339901477832504E-3</v>
      </c>
      <c r="V7" s="188">
        <f>+DRIVERS!$C$6</f>
        <v>2.7339901477832504E-3</v>
      </c>
      <c r="W7" s="188">
        <f>+DRIVERS!$C$6</f>
        <v>2.7339901477832504E-3</v>
      </c>
      <c r="X7" s="188">
        <f>+DRIVERS!$C$6</f>
        <v>2.7339901477832504E-3</v>
      </c>
      <c r="Y7" s="188">
        <f>+DRIVERS!$C$6</f>
        <v>2.7339901477832504E-3</v>
      </c>
      <c r="Z7" s="188">
        <f>+DRIVERS!$C$6</f>
        <v>2.7339901477832504E-3</v>
      </c>
      <c r="AA7" s="188">
        <f>+DRIVERS!$C$6</f>
        <v>2.7339901477832504E-3</v>
      </c>
      <c r="AB7" s="188">
        <f>+DRIVERS!$C$6</f>
        <v>2.7339901477832504E-3</v>
      </c>
      <c r="AC7" s="188">
        <f>+DRIVERS!$C$6</f>
        <v>2.7339901477832504E-3</v>
      </c>
      <c r="AD7" s="188">
        <f>+DRIVERS!$C$6</f>
        <v>2.7339901477832504E-3</v>
      </c>
      <c r="AE7" s="188">
        <f>+DRIVERS!$C$6</f>
        <v>2.7339901477832504E-3</v>
      </c>
      <c r="AF7" s="188">
        <f>+DRIVERS!$C$6</f>
        <v>2.7339901477832504E-3</v>
      </c>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row>
    <row r="8" spans="1:182" ht="13.5" x14ac:dyDescent="0.25">
      <c r="A8" s="184" t="s">
        <v>748</v>
      </c>
      <c r="B8" s="188">
        <f>+DRIVERS!$C$5</f>
        <v>3.4099999999999998E-2</v>
      </c>
      <c r="C8" s="188">
        <f>+DRIVERS!$C$5</f>
        <v>3.4099999999999998E-2</v>
      </c>
      <c r="D8" s="188">
        <f>+DRIVERS!$C$5</f>
        <v>3.4099999999999998E-2</v>
      </c>
      <c r="E8" s="188">
        <f>+DRIVERS!$C$5</f>
        <v>3.4099999999999998E-2</v>
      </c>
      <c r="F8" s="188">
        <f>+DRIVERS!$C$5</f>
        <v>3.4099999999999998E-2</v>
      </c>
      <c r="G8" s="188">
        <f>+DRIVERS!$C$5</f>
        <v>3.4099999999999998E-2</v>
      </c>
      <c r="H8" s="188">
        <f>+DRIVERS!$C$5</f>
        <v>3.4099999999999998E-2</v>
      </c>
      <c r="I8" s="188">
        <f>+DRIVERS!$C$5</f>
        <v>3.4099999999999998E-2</v>
      </c>
      <c r="J8" s="188">
        <f>+DRIVERS!$C$5</f>
        <v>3.4099999999999998E-2</v>
      </c>
      <c r="K8" s="188">
        <f>+DRIVERS!$C$5</f>
        <v>3.4099999999999998E-2</v>
      </c>
      <c r="L8" s="188">
        <f>+DRIVERS!$C$5</f>
        <v>3.4099999999999998E-2</v>
      </c>
      <c r="M8" s="188">
        <f>+DRIVERS!$C$5</f>
        <v>3.4099999999999998E-2</v>
      </c>
      <c r="N8" s="188">
        <f>+DRIVERS!$C$5</f>
        <v>3.4099999999999998E-2</v>
      </c>
      <c r="O8" s="188">
        <f>+DRIVERS!$C$5</f>
        <v>3.4099999999999998E-2</v>
      </c>
      <c r="P8" s="188">
        <f>+DRIVERS!$C$5</f>
        <v>3.4099999999999998E-2</v>
      </c>
      <c r="Q8" s="188">
        <f>+DRIVERS!$C$5</f>
        <v>3.4099999999999998E-2</v>
      </c>
      <c r="R8" s="188">
        <f>+DRIVERS!$C$5</f>
        <v>3.4099999999999998E-2</v>
      </c>
      <c r="S8" s="188">
        <f>+DRIVERS!$C$5</f>
        <v>3.4099999999999998E-2</v>
      </c>
      <c r="T8" s="188">
        <f>+DRIVERS!$C$5</f>
        <v>3.4099999999999998E-2</v>
      </c>
      <c r="U8" s="188">
        <f>+DRIVERS!$C$5</f>
        <v>3.4099999999999998E-2</v>
      </c>
      <c r="V8" s="188">
        <f>+DRIVERS!$C$5</f>
        <v>3.4099999999999998E-2</v>
      </c>
      <c r="W8" s="188">
        <f>+DRIVERS!$C$5</f>
        <v>3.4099999999999998E-2</v>
      </c>
      <c r="X8" s="188">
        <f>+DRIVERS!$C$5</f>
        <v>3.4099999999999998E-2</v>
      </c>
      <c r="Y8" s="188">
        <f>+DRIVERS!$C$5</f>
        <v>3.4099999999999998E-2</v>
      </c>
      <c r="Z8" s="188">
        <f>+DRIVERS!$C$5</f>
        <v>3.4099999999999998E-2</v>
      </c>
      <c r="AA8" s="188">
        <f>+DRIVERS!$C$5</f>
        <v>3.4099999999999998E-2</v>
      </c>
      <c r="AB8" s="188">
        <f>+DRIVERS!$C$5</f>
        <v>3.4099999999999998E-2</v>
      </c>
      <c r="AC8" s="188">
        <f>+DRIVERS!$C$5</f>
        <v>3.4099999999999998E-2</v>
      </c>
      <c r="AD8" s="188">
        <f>+DRIVERS!$C$5</f>
        <v>3.4099999999999998E-2</v>
      </c>
      <c r="AE8" s="188">
        <f>+DRIVERS!$C$5</f>
        <v>3.4099999999999998E-2</v>
      </c>
      <c r="AF8" s="188">
        <f>+DRIVERS!$C$5</f>
        <v>3.4099999999999998E-2</v>
      </c>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row>
    <row r="9" spans="1:182" ht="13.5" x14ac:dyDescent="0.25">
      <c r="A9" s="185"/>
      <c r="B9" s="188">
        <f>+B8</f>
        <v>3.4099999999999998E-2</v>
      </c>
      <c r="C9" s="188">
        <f t="shared" ref="C9:AF9" si="1">+C8+B9</f>
        <v>6.8199999999999997E-2</v>
      </c>
      <c r="D9" s="188">
        <f t="shared" si="1"/>
        <v>0.1023</v>
      </c>
      <c r="E9" s="188">
        <f t="shared" si="1"/>
        <v>0.13639999999999999</v>
      </c>
      <c r="F9" s="188">
        <f t="shared" si="1"/>
        <v>0.17049999999999998</v>
      </c>
      <c r="G9" s="188">
        <f t="shared" si="1"/>
        <v>0.20459999999999998</v>
      </c>
      <c r="H9" s="188">
        <f t="shared" si="1"/>
        <v>0.23869999999999997</v>
      </c>
      <c r="I9" s="188">
        <f t="shared" si="1"/>
        <v>0.27279999999999999</v>
      </c>
      <c r="J9" s="188">
        <f t="shared" si="1"/>
        <v>0.30690000000000001</v>
      </c>
      <c r="K9" s="188">
        <f t="shared" si="1"/>
        <v>0.34100000000000003</v>
      </c>
      <c r="L9" s="188">
        <f t="shared" si="1"/>
        <v>0.37510000000000004</v>
      </c>
      <c r="M9" s="188">
        <f t="shared" si="1"/>
        <v>0.40920000000000006</v>
      </c>
      <c r="N9" s="188">
        <f t="shared" si="1"/>
        <v>0.44330000000000008</v>
      </c>
      <c r="O9" s="188">
        <f t="shared" si="1"/>
        <v>0.4774000000000001</v>
      </c>
      <c r="P9" s="188">
        <f t="shared" si="1"/>
        <v>0.51150000000000007</v>
      </c>
      <c r="Q9" s="188">
        <f t="shared" si="1"/>
        <v>0.54560000000000008</v>
      </c>
      <c r="R9" s="188">
        <f t="shared" si="1"/>
        <v>0.5797000000000001</v>
      </c>
      <c r="S9" s="188">
        <f t="shared" si="1"/>
        <v>0.61380000000000012</v>
      </c>
      <c r="T9" s="188">
        <f t="shared" si="1"/>
        <v>0.64790000000000014</v>
      </c>
      <c r="U9" s="188">
        <f t="shared" si="1"/>
        <v>0.68200000000000016</v>
      </c>
      <c r="V9" s="188">
        <f t="shared" si="1"/>
        <v>0.71610000000000018</v>
      </c>
      <c r="W9" s="188">
        <f t="shared" si="1"/>
        <v>0.7502000000000002</v>
      </c>
      <c r="X9" s="188">
        <f t="shared" si="1"/>
        <v>0.78430000000000022</v>
      </c>
      <c r="Y9" s="188">
        <f t="shared" si="1"/>
        <v>0.81840000000000024</v>
      </c>
      <c r="Z9" s="188">
        <f t="shared" si="1"/>
        <v>0.85250000000000026</v>
      </c>
      <c r="AA9" s="188">
        <f t="shared" si="1"/>
        <v>0.88660000000000028</v>
      </c>
      <c r="AB9" s="188">
        <f t="shared" si="1"/>
        <v>0.9207000000000003</v>
      </c>
      <c r="AC9" s="188">
        <f t="shared" si="1"/>
        <v>0.95480000000000032</v>
      </c>
      <c r="AD9" s="188">
        <f t="shared" si="1"/>
        <v>0.98890000000000033</v>
      </c>
      <c r="AE9" s="188">
        <f t="shared" si="1"/>
        <v>1.0230000000000004</v>
      </c>
      <c r="AF9" s="188">
        <f t="shared" si="1"/>
        <v>1.0571000000000004</v>
      </c>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row>
    <row r="10" spans="1:182" ht="13.5" x14ac:dyDescent="0.25">
      <c r="A10" s="184"/>
      <c r="B10" s="184"/>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row>
    <row r="11" spans="1:182" ht="14.25" x14ac:dyDescent="0.25">
      <c r="A11" s="251" t="s">
        <v>828</v>
      </c>
      <c r="B11" s="251"/>
      <c r="C11" s="252">
        <f>('Inversión 1 financiada'!H344+'TOTAL INVERSION IAP'!H344)*(1+B9)</f>
        <v>29494322022.829678</v>
      </c>
      <c r="D11" s="252">
        <f>('Inversión 1 financiada'!I344+'TOTAL INVERSION IAP'!I344)*(1+C9)</f>
        <v>2968847333.5234351</v>
      </c>
      <c r="E11" s="252">
        <f>('Inversión 1 financiada'!J344+'TOTAL INVERSION IAP'!J344)*(1+D9)</f>
        <v>3830644157.6573076</v>
      </c>
      <c r="F11" s="252">
        <f>('Inversión 1 financiada'!K344+'TOTAL INVERSION IAP'!K344)*(1+E9)</f>
        <v>4253558259.0962892</v>
      </c>
      <c r="G11" s="252">
        <f>('Inversión 1 financiada'!L344+'TOTAL INVERSION IAP'!L344)*(1+F9)</f>
        <v>4263120683.6098585</v>
      </c>
      <c r="H11" s="252">
        <f>('Inversión 1 financiada'!M344+'TOTAL INVERSION IAP'!M344)*(1+G9)</f>
        <v>3097343101.9667048</v>
      </c>
      <c r="I11" s="252">
        <f>('Inversión 1 financiada'!N344+'TOTAL INVERSION IAP'!N344)*(1+H9)</f>
        <v>302959169.53671795</v>
      </c>
      <c r="J11" s="252">
        <f>('Inversión 1 financiada'!O344+'TOTAL INVERSION IAP'!O344)*(1+I9)</f>
        <v>311299290.37404907</v>
      </c>
      <c r="K11" s="252">
        <f>('Inversión 1 financiada'!P344+'TOTAL INVERSION IAP'!P344)*(1+J9)</f>
        <v>319639411.21138024</v>
      </c>
      <c r="L11" s="252">
        <f>('Inversión 1 financiada'!Q344+'TOTAL INVERSION IAP'!Q344)*(1+K9)</f>
        <v>327979532.04871136</v>
      </c>
      <c r="M11" s="252"/>
      <c r="N11" s="252"/>
      <c r="O11" s="252"/>
      <c r="P11" s="252"/>
      <c r="Q11" s="252"/>
      <c r="R11" s="252"/>
      <c r="S11" s="252"/>
      <c r="T11" s="252"/>
      <c r="U11" s="252"/>
      <c r="V11" s="252"/>
      <c r="W11" s="252"/>
      <c r="X11" s="252"/>
      <c r="Y11" s="252"/>
      <c r="Z11" s="252"/>
      <c r="AA11" s="252"/>
      <c r="AB11" s="252"/>
      <c r="AC11" s="252"/>
      <c r="AD11" s="252"/>
      <c r="AE11" s="252"/>
      <c r="AF11" s="252"/>
      <c r="AG11" s="191">
        <f>+SUM(C11:AF11)</f>
        <v>49169712961.854134</v>
      </c>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row>
    <row r="12" spans="1:182" ht="13.5" x14ac:dyDescent="0.25">
      <c r="A12" s="198"/>
      <c r="B12" s="198"/>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row>
    <row r="13" spans="1:182" s="194" customFormat="1" ht="13.5" x14ac:dyDescent="0.25">
      <c r="A13" s="350" t="s">
        <v>968</v>
      </c>
      <c r="B13" s="350"/>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540" t="s">
        <v>439</v>
      </c>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542"/>
    </row>
    <row r="14" spans="1:182" s="194" customFormat="1" ht="13.5" x14ac:dyDescent="0.25">
      <c r="A14" s="543" t="s">
        <v>14</v>
      </c>
      <c r="B14" s="349"/>
      <c r="C14" s="348">
        <f>+RSALP!C2</f>
        <v>1</v>
      </c>
      <c r="D14" s="348">
        <f>+RSALP!D2</f>
        <v>2</v>
      </c>
      <c r="E14" s="348">
        <f>+RSALP!E2</f>
        <v>3</v>
      </c>
      <c r="F14" s="348">
        <f>+RSALP!F2</f>
        <v>4</v>
      </c>
      <c r="G14" s="348">
        <f>+RSALP!G2</f>
        <v>5</v>
      </c>
      <c r="H14" s="348">
        <f>+RSALP!H2</f>
        <v>6</v>
      </c>
      <c r="I14" s="348">
        <f>+RSALP!I2</f>
        <v>7</v>
      </c>
      <c r="J14" s="348">
        <f>+RSALP!J2</f>
        <v>8</v>
      </c>
      <c r="K14" s="348">
        <f>+RSALP!K2</f>
        <v>9</v>
      </c>
      <c r="L14" s="348">
        <f>+RSALP!L2</f>
        <v>10</v>
      </c>
      <c r="M14" s="348">
        <f>+RSALP!M2</f>
        <v>11</v>
      </c>
      <c r="N14" s="348">
        <f>+RSALP!N2</f>
        <v>12</v>
      </c>
      <c r="O14" s="348">
        <f>+RSALP!O2</f>
        <v>13</v>
      </c>
      <c r="P14" s="348">
        <f>+RSALP!P2</f>
        <v>14</v>
      </c>
      <c r="Q14" s="348">
        <f>+RSALP!Q2</f>
        <v>15</v>
      </c>
      <c r="R14" s="348">
        <f>+RSALP!R2</f>
        <v>16</v>
      </c>
      <c r="S14" s="348">
        <f>+RSALP!S2</f>
        <v>17</v>
      </c>
      <c r="T14" s="348">
        <f>+RSALP!T2</f>
        <v>18</v>
      </c>
      <c r="U14" s="348">
        <f>+RSALP!U2</f>
        <v>19</v>
      </c>
      <c r="V14" s="348">
        <f>+RSALP!V2</f>
        <v>20</v>
      </c>
      <c r="W14" s="348">
        <f>+RSALP!W2</f>
        <v>21</v>
      </c>
      <c r="X14" s="348">
        <f>+RSALP!X2</f>
        <v>22</v>
      </c>
      <c r="Y14" s="348">
        <f>+RSALP!Y2</f>
        <v>23</v>
      </c>
      <c r="Z14" s="348">
        <f>+RSALP!Z2</f>
        <v>24</v>
      </c>
      <c r="AA14" s="348">
        <f>+RSALP!AA2</f>
        <v>25</v>
      </c>
      <c r="AB14" s="348">
        <f>+RSALP!AB2</f>
        <v>26</v>
      </c>
      <c r="AC14" s="348">
        <f>+RSALP!AC2</f>
        <v>27</v>
      </c>
      <c r="AD14" s="348">
        <f>+RSALP!AD2</f>
        <v>28</v>
      </c>
      <c r="AE14" s="348">
        <f>+RSALP!AE2</f>
        <v>29</v>
      </c>
      <c r="AF14" s="348">
        <f>+RSALP!AF2</f>
        <v>30</v>
      </c>
      <c r="AG14" s="541"/>
      <c r="AH14" s="195"/>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542"/>
    </row>
    <row r="15" spans="1:182" s="194" customFormat="1" ht="13.5" x14ac:dyDescent="0.25">
      <c r="A15" s="544"/>
      <c r="B15" s="350"/>
      <c r="C15" s="347">
        <f>+RSALP!C3</f>
        <v>2022</v>
      </c>
      <c r="D15" s="347">
        <f>+RSALP!D3</f>
        <v>2023</v>
      </c>
      <c r="E15" s="347">
        <f>+RSALP!E3</f>
        <v>2024</v>
      </c>
      <c r="F15" s="347">
        <f>+RSALP!F3</f>
        <v>2025</v>
      </c>
      <c r="G15" s="347">
        <f>+RSALP!G3</f>
        <v>2026</v>
      </c>
      <c r="H15" s="347">
        <f>+RSALP!H3</f>
        <v>2027</v>
      </c>
      <c r="I15" s="347">
        <f>+RSALP!I3</f>
        <v>2028</v>
      </c>
      <c r="J15" s="347">
        <f>+RSALP!J3</f>
        <v>2029</v>
      </c>
      <c r="K15" s="347">
        <f>+RSALP!K3</f>
        <v>2030</v>
      </c>
      <c r="L15" s="347">
        <f>+RSALP!L3</f>
        <v>2031</v>
      </c>
      <c r="M15" s="347">
        <f>+RSALP!M3</f>
        <v>2032</v>
      </c>
      <c r="N15" s="347">
        <f>+RSALP!N3</f>
        <v>2033</v>
      </c>
      <c r="O15" s="347">
        <f>+RSALP!O3</f>
        <v>2034</v>
      </c>
      <c r="P15" s="347">
        <f>+RSALP!P3</f>
        <v>2035</v>
      </c>
      <c r="Q15" s="347">
        <f>+RSALP!Q3</f>
        <v>2036</v>
      </c>
      <c r="R15" s="347">
        <f>+RSALP!R3</f>
        <v>2037</v>
      </c>
      <c r="S15" s="347">
        <f>+RSALP!S3</f>
        <v>2038</v>
      </c>
      <c r="T15" s="347">
        <f>+RSALP!T3</f>
        <v>2039</v>
      </c>
      <c r="U15" s="347">
        <f>+RSALP!U3</f>
        <v>2040</v>
      </c>
      <c r="V15" s="347">
        <f>+RSALP!V3</f>
        <v>2041</v>
      </c>
      <c r="W15" s="347">
        <f>+RSALP!W3</f>
        <v>2042</v>
      </c>
      <c r="X15" s="347">
        <f>+RSALP!X3</f>
        <v>2043</v>
      </c>
      <c r="Y15" s="347">
        <f>+RSALP!Y3</f>
        <v>2044</v>
      </c>
      <c r="Z15" s="347">
        <f>+RSALP!Z3</f>
        <v>2045</v>
      </c>
      <c r="AA15" s="347">
        <f>+RSALP!AA3</f>
        <v>2046</v>
      </c>
      <c r="AB15" s="347">
        <f>+RSALP!AB3</f>
        <v>2047</v>
      </c>
      <c r="AC15" s="347">
        <f>+RSALP!AC3</f>
        <v>2048</v>
      </c>
      <c r="AD15" s="347">
        <f>+RSALP!AD3</f>
        <v>2049</v>
      </c>
      <c r="AE15" s="347">
        <f>+RSALP!AE3</f>
        <v>2050</v>
      </c>
      <c r="AF15" s="347">
        <f>+RSALP!AF3</f>
        <v>2051</v>
      </c>
      <c r="AG15" s="540"/>
      <c r="AH15" s="195"/>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542"/>
    </row>
    <row r="16" spans="1:182" ht="14.25" x14ac:dyDescent="0.25">
      <c r="A16" s="198" t="s">
        <v>750</v>
      </c>
      <c r="B16" s="198"/>
      <c r="C16" s="199"/>
      <c r="D16" s="199"/>
      <c r="E16" s="200"/>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5"/>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2"/>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row>
    <row r="17" spans="1:182" ht="14.25" x14ac:dyDescent="0.25">
      <c r="A17" s="254" t="s">
        <v>810</v>
      </c>
      <c r="B17" s="254"/>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f>+SUM(C17:AF17)</f>
        <v>0</v>
      </c>
      <c r="AH17" s="195"/>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9"/>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row>
    <row r="18" spans="1:182" ht="14.25" x14ac:dyDescent="0.25">
      <c r="A18" s="207" t="s">
        <v>811</v>
      </c>
      <c r="B18" s="207"/>
      <c r="C18" s="320">
        <f>(DRIVERS!$C$12*12)*(1+B4)*(1+B7)</f>
        <v>19830488537.438423</v>
      </c>
      <c r="D18" s="320">
        <f>+C18*(1+C7)*(1+C4)</f>
        <v>20610496626.492485</v>
      </c>
      <c r="E18" s="320">
        <f t="shared" ref="E18:L18" si="2">+D18*(1+D7)*(1+D4)</f>
        <v>21421185382.734409</v>
      </c>
      <c r="F18" s="320">
        <f t="shared" si="2"/>
        <v>22263761592.801792</v>
      </c>
      <c r="G18" s="320">
        <f t="shared" si="2"/>
        <v>23139479510.813297</v>
      </c>
      <c r="H18" s="320">
        <f t="shared" si="2"/>
        <v>24049642725.444145</v>
      </c>
      <c r="I18" s="320">
        <f>+H18*(1+H7)*(1+H4)</f>
        <v>24995606100.440746</v>
      </c>
      <c r="J18" s="320">
        <f>+I18*(1+I7)*(1+I4)</f>
        <v>25978777791.463108</v>
      </c>
      <c r="K18" s="320">
        <f>+J18*(1+J7)*(1+J4)</f>
        <v>27000621342.257286</v>
      </c>
      <c r="L18" s="320">
        <f t="shared" si="2"/>
        <v>28062657863.278217</v>
      </c>
      <c r="M18" s="320"/>
      <c r="N18" s="320"/>
      <c r="O18" s="320"/>
      <c r="P18" s="320"/>
      <c r="Q18" s="320"/>
      <c r="R18" s="320"/>
      <c r="S18" s="320"/>
      <c r="T18" s="320"/>
      <c r="U18" s="320"/>
      <c r="V18" s="320"/>
      <c r="W18" s="320"/>
      <c r="X18" s="320"/>
      <c r="Y18" s="320"/>
      <c r="Z18" s="320"/>
      <c r="AA18" s="320"/>
      <c r="AB18" s="320"/>
      <c r="AC18" s="320"/>
      <c r="AD18" s="320"/>
      <c r="AE18" s="320"/>
      <c r="AF18" s="320"/>
      <c r="AG18" s="208">
        <f>+SUM(C18:AF18)</f>
        <v>237352717473.16391</v>
      </c>
      <c r="AH18" s="195"/>
      <c r="AI18" s="204"/>
      <c r="AJ18" s="204"/>
      <c r="AK18" s="204"/>
      <c r="AL18" s="204"/>
      <c r="AM18" s="204"/>
      <c r="AN18" s="205"/>
      <c r="AO18" s="204"/>
      <c r="AP18" s="204"/>
      <c r="AQ18" s="204"/>
      <c r="AR18" s="204"/>
      <c r="AS18" s="204"/>
      <c r="AT18" s="204"/>
      <c r="AU18" s="204"/>
      <c r="AV18" s="204"/>
      <c r="AW18" s="204"/>
      <c r="AX18" s="204"/>
      <c r="AY18" s="204"/>
      <c r="AZ18" s="205"/>
      <c r="BA18" s="204"/>
      <c r="BB18" s="204"/>
      <c r="BC18" s="204"/>
      <c r="BD18" s="204"/>
      <c r="BE18" s="204"/>
      <c r="BF18" s="204"/>
      <c r="BG18" s="204"/>
      <c r="BH18" s="204"/>
      <c r="BI18" s="204"/>
      <c r="BJ18" s="204"/>
      <c r="BK18" s="204"/>
      <c r="BL18" s="205"/>
      <c r="BM18" s="204"/>
      <c r="BN18" s="204"/>
      <c r="BO18" s="204"/>
      <c r="BP18" s="204"/>
      <c r="BQ18" s="204"/>
      <c r="BR18" s="204"/>
      <c r="BS18" s="204"/>
      <c r="BT18" s="204"/>
      <c r="BU18" s="204"/>
      <c r="BV18" s="204"/>
      <c r="BW18" s="204"/>
      <c r="BX18" s="205"/>
      <c r="BY18" s="204"/>
      <c r="BZ18" s="204"/>
      <c r="CA18" s="204"/>
      <c r="CB18" s="204"/>
      <c r="CC18" s="204"/>
      <c r="CD18" s="204"/>
      <c r="CE18" s="204"/>
      <c r="CF18" s="204"/>
      <c r="CG18" s="204"/>
      <c r="CH18" s="204"/>
      <c r="CI18" s="204"/>
      <c r="CJ18" s="205"/>
      <c r="CK18" s="204"/>
      <c r="CL18" s="204"/>
      <c r="CM18" s="204"/>
      <c r="CN18" s="204"/>
      <c r="CO18" s="204"/>
      <c r="CP18" s="204"/>
      <c r="CQ18" s="204"/>
      <c r="CR18" s="204"/>
      <c r="CS18" s="204"/>
      <c r="CT18" s="204"/>
      <c r="CU18" s="204"/>
      <c r="CV18" s="205"/>
      <c r="CW18" s="204"/>
      <c r="CX18" s="204"/>
      <c r="CY18" s="204"/>
      <c r="CZ18" s="204"/>
      <c r="DA18" s="204"/>
      <c r="DB18" s="204"/>
      <c r="DC18" s="204"/>
      <c r="DD18" s="204"/>
      <c r="DE18" s="204"/>
      <c r="DF18" s="204"/>
      <c r="DG18" s="204"/>
      <c r="DH18" s="205"/>
      <c r="DI18" s="204"/>
      <c r="DJ18" s="204"/>
      <c r="DK18" s="204"/>
      <c r="DL18" s="204"/>
      <c r="DM18" s="204"/>
      <c r="DN18" s="204"/>
      <c r="DO18" s="204"/>
      <c r="DP18" s="204"/>
      <c r="DQ18" s="204"/>
      <c r="DR18" s="204"/>
      <c r="DS18" s="204"/>
      <c r="DT18" s="205"/>
      <c r="DU18" s="204"/>
      <c r="DV18" s="204"/>
      <c r="DW18" s="204"/>
      <c r="DX18" s="204"/>
      <c r="DY18" s="204"/>
      <c r="DZ18" s="204"/>
      <c r="EA18" s="204"/>
      <c r="EB18" s="204"/>
      <c r="EC18" s="204"/>
      <c r="ED18" s="204"/>
      <c r="EE18" s="204"/>
      <c r="EF18" s="205"/>
      <c r="EG18" s="204"/>
      <c r="EH18" s="204"/>
      <c r="EI18" s="204"/>
      <c r="EJ18" s="204"/>
      <c r="EK18" s="204"/>
      <c r="EL18" s="204"/>
      <c r="EM18" s="204"/>
      <c r="EN18" s="204"/>
      <c r="EO18" s="204"/>
      <c r="EP18" s="204"/>
      <c r="EQ18" s="204"/>
      <c r="ER18" s="205"/>
      <c r="ES18" s="204"/>
      <c r="ET18" s="204"/>
      <c r="EU18" s="204"/>
      <c r="EV18" s="204"/>
      <c r="EW18" s="204"/>
      <c r="EX18" s="204"/>
      <c r="EY18" s="204"/>
      <c r="EZ18" s="204"/>
      <c r="FA18" s="204"/>
      <c r="FB18" s="204"/>
      <c r="FC18" s="204"/>
      <c r="FD18" s="205"/>
      <c r="FE18" s="204"/>
      <c r="FF18" s="204"/>
      <c r="FG18" s="204"/>
      <c r="FH18" s="204"/>
      <c r="FI18" s="204"/>
      <c r="FJ18" s="204"/>
      <c r="FK18" s="204"/>
      <c r="FL18" s="204"/>
      <c r="FM18" s="204"/>
      <c r="FN18" s="204"/>
      <c r="FO18" s="204"/>
      <c r="FP18" s="205"/>
      <c r="FQ18" s="204"/>
      <c r="FR18" s="204"/>
      <c r="FS18" s="204"/>
      <c r="FT18" s="204"/>
      <c r="FU18" s="204"/>
      <c r="FV18" s="204"/>
      <c r="FW18" s="204"/>
      <c r="FX18" s="204"/>
      <c r="FY18" s="204"/>
      <c r="FZ18" s="206"/>
    </row>
    <row r="19" spans="1:182" ht="28.5" x14ac:dyDescent="0.25">
      <c r="A19" s="254" t="s">
        <v>812</v>
      </c>
      <c r="B19" s="254"/>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f>+SUM(C19:AF19)</f>
        <v>0</v>
      </c>
      <c r="AH19" s="195"/>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9"/>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row>
    <row r="20" spans="1:182" ht="14.25" x14ac:dyDescent="0.25">
      <c r="A20" s="207" t="s">
        <v>813</v>
      </c>
      <c r="B20" s="207"/>
      <c r="C20" s="208">
        <f>(DRIVERS!C14*12)*(1+B4)</f>
        <v>981925372.79999995</v>
      </c>
      <c r="D20" s="208">
        <f>+C20*(1+C4)</f>
        <v>1017765648.9072</v>
      </c>
      <c r="E20" s="208">
        <f t="shared" ref="E20:L20" si="3">+D20*(1+D4)</f>
        <v>1054914095.0923128</v>
      </c>
      <c r="F20" s="208">
        <f t="shared" si="3"/>
        <v>1093418459.5631821</v>
      </c>
      <c r="G20" s="208">
        <f t="shared" si="3"/>
        <v>1133328233.3372383</v>
      </c>
      <c r="H20" s="208">
        <f t="shared" si="3"/>
        <v>1174694713.8540475</v>
      </c>
      <c r="I20" s="208">
        <f t="shared" si="3"/>
        <v>1217571070.9097202</v>
      </c>
      <c r="J20" s="208">
        <f t="shared" si="3"/>
        <v>1262012414.997925</v>
      </c>
      <c r="K20" s="208">
        <f t="shared" si="3"/>
        <v>1308075868.1453493</v>
      </c>
      <c r="L20" s="208">
        <f t="shared" si="3"/>
        <v>1355820637.3326545</v>
      </c>
      <c r="M20" s="208"/>
      <c r="N20" s="208"/>
      <c r="O20" s="208"/>
      <c r="P20" s="208"/>
      <c r="Q20" s="208"/>
      <c r="R20" s="208"/>
      <c r="S20" s="208"/>
      <c r="T20" s="208"/>
      <c r="U20" s="208"/>
      <c r="V20" s="208"/>
      <c r="W20" s="208"/>
      <c r="X20" s="208"/>
      <c r="Y20" s="208"/>
      <c r="Z20" s="208"/>
      <c r="AA20" s="208"/>
      <c r="AB20" s="208"/>
      <c r="AC20" s="208"/>
      <c r="AD20" s="208"/>
      <c r="AE20" s="208"/>
      <c r="AF20" s="208"/>
      <c r="AG20" s="208">
        <f>+SUM(C20:AF20)</f>
        <v>11599526514.939631</v>
      </c>
      <c r="AH20" s="195"/>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9"/>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row>
    <row r="21" spans="1:182" ht="14.25" x14ac:dyDescent="0.25">
      <c r="A21" s="251" t="s">
        <v>751</v>
      </c>
      <c r="B21" s="251"/>
      <c r="C21" s="295">
        <f>+SUM(C17:C20)</f>
        <v>20812413910.238422</v>
      </c>
      <c r="D21" s="295">
        <f t="shared" ref="D21:L21" si="4">+SUM(D17:D20)</f>
        <v>21628262275.399685</v>
      </c>
      <c r="E21" s="295">
        <f t="shared" si="4"/>
        <v>22476099477.826721</v>
      </c>
      <c r="F21" s="295">
        <f t="shared" si="4"/>
        <v>23357180052.364975</v>
      </c>
      <c r="G21" s="295">
        <f t="shared" si="4"/>
        <v>24272807744.150536</v>
      </c>
      <c r="H21" s="295">
        <f t="shared" si="4"/>
        <v>25224337439.298191</v>
      </c>
      <c r="I21" s="295">
        <f t="shared" si="4"/>
        <v>26213177171.350468</v>
      </c>
      <c r="J21" s="295">
        <f t="shared" si="4"/>
        <v>27240790206.461033</v>
      </c>
      <c r="K21" s="295">
        <f t="shared" si="4"/>
        <v>28308697210.402634</v>
      </c>
      <c r="L21" s="295">
        <f t="shared" si="4"/>
        <v>29418478500.61087</v>
      </c>
      <c r="M21" s="295"/>
      <c r="N21" s="295"/>
      <c r="O21" s="295"/>
      <c r="P21" s="295"/>
      <c r="Q21" s="295"/>
      <c r="R21" s="295"/>
      <c r="S21" s="295"/>
      <c r="T21" s="295"/>
      <c r="U21" s="295"/>
      <c r="V21" s="295"/>
      <c r="W21" s="295"/>
      <c r="X21" s="295"/>
      <c r="Y21" s="295"/>
      <c r="Z21" s="295"/>
      <c r="AA21" s="295"/>
      <c r="AB21" s="295"/>
      <c r="AC21" s="295"/>
      <c r="AD21" s="295"/>
      <c r="AE21" s="295"/>
      <c r="AF21" s="295"/>
      <c r="AG21" s="203">
        <f>+SUM(C21:AF21)</f>
        <v>248952243988.10355</v>
      </c>
      <c r="AH21" s="195"/>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06"/>
    </row>
    <row r="22" spans="1:182" ht="14.25" x14ac:dyDescent="0.25">
      <c r="A22" s="207"/>
      <c r="B22" s="207"/>
      <c r="C22" s="211"/>
      <c r="D22" s="211"/>
      <c r="E22" s="212"/>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195"/>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4"/>
      <c r="EX22" s="204"/>
      <c r="EY22" s="213"/>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row>
    <row r="23" spans="1:182" ht="14.25" x14ac:dyDescent="0.25">
      <c r="A23" s="251" t="s">
        <v>752</v>
      </c>
      <c r="B23" s="251"/>
      <c r="C23" s="255"/>
      <c r="D23" s="255"/>
      <c r="E23" s="256"/>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195"/>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4"/>
      <c r="EX23" s="204"/>
      <c r="EY23" s="213"/>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row>
    <row r="24" spans="1:182" ht="14.25" x14ac:dyDescent="0.25">
      <c r="A24" s="198" t="s">
        <v>753</v>
      </c>
      <c r="B24" s="198"/>
      <c r="C24" s="211"/>
      <c r="D24" s="211"/>
      <c r="E24" s="212"/>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195"/>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4"/>
      <c r="EX24" s="204"/>
      <c r="EY24" s="214"/>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row>
    <row r="25" spans="1:182" ht="14.25" x14ac:dyDescent="0.25">
      <c r="A25" s="257" t="s">
        <v>754</v>
      </c>
      <c r="B25" s="257"/>
      <c r="C25" s="297">
        <f>+RSALP!C4*(1+B9)</f>
        <v>8791703631.3054237</v>
      </c>
      <c r="D25" s="297">
        <f>+RSALP!D4*(1+C9)</f>
        <v>7339775513.8577337</v>
      </c>
      <c r="E25" s="297">
        <f>+RSALP!E4*(1+D9)</f>
        <v>6528841978.1320372</v>
      </c>
      <c r="F25" s="297">
        <f>+RSALP!F4*(1+E9)</f>
        <v>6455621537.1109648</v>
      </c>
      <c r="G25" s="297">
        <f>+RSALP!G4*(1+F9)</f>
        <v>7280737311.6747065</v>
      </c>
      <c r="H25" s="297">
        <f>+RSALP!H4*(1+G9)</f>
        <v>7920883534.8274984</v>
      </c>
      <c r="I25" s="297">
        <f>+RSALP!I4*(1+H9)</f>
        <v>8167251773.0786924</v>
      </c>
      <c r="J25" s="297">
        <f>+RSALP!J4*(1+I9)</f>
        <v>8414839135.8823957</v>
      </c>
      <c r="K25" s="297">
        <f>+RSALP!K4*(1+J9)</f>
        <v>8663645623.2386112</v>
      </c>
      <c r="L25" s="297">
        <f>+RSALP!L4*(1+K9)</f>
        <v>8913671235.147337</v>
      </c>
      <c r="M25" s="297"/>
      <c r="N25" s="297"/>
      <c r="O25" s="297"/>
      <c r="P25" s="297"/>
      <c r="Q25" s="297"/>
      <c r="R25" s="297"/>
      <c r="S25" s="297"/>
      <c r="T25" s="297"/>
      <c r="U25" s="297"/>
      <c r="V25" s="297"/>
      <c r="W25" s="297"/>
      <c r="X25" s="297"/>
      <c r="Y25" s="297"/>
      <c r="Z25" s="297"/>
      <c r="AA25" s="297"/>
      <c r="AB25" s="297"/>
      <c r="AC25" s="297"/>
      <c r="AD25" s="297"/>
      <c r="AE25" s="297"/>
      <c r="AF25" s="297"/>
      <c r="AG25" s="203">
        <f>+SUM(C25:AF25)</f>
        <v>78476971274.255402</v>
      </c>
      <c r="AH25" s="19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c r="FV25" s="215"/>
      <c r="FW25" s="215"/>
      <c r="FX25" s="215"/>
      <c r="FY25" s="215"/>
      <c r="FZ25" s="206"/>
    </row>
    <row r="26" spans="1:182" ht="14.25" x14ac:dyDescent="0.25">
      <c r="A26" s="207" t="s">
        <v>755</v>
      </c>
      <c r="B26" s="207"/>
      <c r="C26" s="211">
        <f>+C21*DRIVERS!$C$33</f>
        <v>1040620695.5119212</v>
      </c>
      <c r="D26" s="211">
        <f>+D21*DRIVERS!$C$33</f>
        <v>1081413113.7699842</v>
      </c>
      <c r="E26" s="211">
        <f>+E21*DRIVERS!$C$33</f>
        <v>1123804973.8913362</v>
      </c>
      <c r="F26" s="211">
        <f>+F21*DRIVERS!$C$33</f>
        <v>1167859002.6182487</v>
      </c>
      <c r="G26" s="211">
        <f>+G21*DRIVERS!$C$33</f>
        <v>1213640387.2075269</v>
      </c>
      <c r="H26" s="211">
        <f>+H21*DRIVERS!$C$33</f>
        <v>1261216871.9649096</v>
      </c>
      <c r="I26" s="211">
        <f>+I21*DRIVERS!$C$33</f>
        <v>1310658858.5675235</v>
      </c>
      <c r="J26" s="211">
        <f>+J21*DRIVERS!$C$33</f>
        <v>1362039510.3230517</v>
      </c>
      <c r="K26" s="211">
        <f>+K21*DRIVERS!$C$33</f>
        <v>1415434860.5201318</v>
      </c>
      <c r="L26" s="211">
        <f>+L21*DRIVERS!$C$33</f>
        <v>1470923925.0305436</v>
      </c>
      <c r="M26" s="211"/>
      <c r="N26" s="211"/>
      <c r="O26" s="211"/>
      <c r="P26" s="211"/>
      <c r="Q26" s="211"/>
      <c r="R26" s="211"/>
      <c r="S26" s="211"/>
      <c r="T26" s="211"/>
      <c r="U26" s="211"/>
      <c r="V26" s="211"/>
      <c r="W26" s="211"/>
      <c r="X26" s="211"/>
      <c r="Y26" s="211"/>
      <c r="Z26" s="211"/>
      <c r="AA26" s="211"/>
      <c r="AB26" s="211"/>
      <c r="AC26" s="211"/>
      <c r="AD26" s="211"/>
      <c r="AE26" s="211"/>
      <c r="AF26" s="211"/>
      <c r="AG26" s="208">
        <f>+SUM(C26:AF26)</f>
        <v>12447612199.405178</v>
      </c>
      <c r="AH26" s="195"/>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6"/>
    </row>
    <row r="27" spans="1:182" ht="14.25" x14ac:dyDescent="0.25">
      <c r="A27" s="251" t="s">
        <v>756</v>
      </c>
      <c r="B27" s="251"/>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195"/>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4"/>
      <c r="EX27" s="204"/>
      <c r="EY27" s="213"/>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row>
    <row r="28" spans="1:182" ht="14.25" x14ac:dyDescent="0.25">
      <c r="A28" s="207" t="s">
        <v>757</v>
      </c>
      <c r="B28" s="207"/>
      <c r="C28" s="211">
        <f>+RSALP!C5*(1+B9)</f>
        <v>4523086586.8617277</v>
      </c>
      <c r="D28" s="211">
        <f>+RSALP!D5*(1+C9)</f>
        <v>4684413201.4546366</v>
      </c>
      <c r="E28" s="211">
        <f>+RSALP!E5*(1+D9)</f>
        <v>4850375001.0800514</v>
      </c>
      <c r="F28" s="211">
        <f>+RSALP!F5*(1+E9)</f>
        <v>5022446153.4794846</v>
      </c>
      <c r="G28" s="211">
        <f>+RSALP!G5*(1+F9)</f>
        <v>5196060488.1177483</v>
      </c>
      <c r="H28" s="211">
        <f>+RSALP!H5*(1+G9)</f>
        <v>5363839127.0880938</v>
      </c>
      <c r="I28" s="211">
        <f>+RSALP!I5*(1+H9)</f>
        <v>5517454810.9289865</v>
      </c>
      <c r="J28" s="211">
        <f>+RSALP!J5*(1+I9)</f>
        <v>5671168239.2983217</v>
      </c>
      <c r="K28" s="211">
        <f>+RSALP!K5*(1+J9)</f>
        <v>5824979412.1960974</v>
      </c>
      <c r="L28" s="211">
        <f>+RSALP!L5*(1+K9)</f>
        <v>5978888329.6223164</v>
      </c>
      <c r="M28" s="211"/>
      <c r="N28" s="211"/>
      <c r="O28" s="211"/>
      <c r="P28" s="211"/>
      <c r="Q28" s="211"/>
      <c r="R28" s="211"/>
      <c r="S28" s="211"/>
      <c r="T28" s="211"/>
      <c r="U28" s="211"/>
      <c r="V28" s="211"/>
      <c r="W28" s="211"/>
      <c r="X28" s="211"/>
      <c r="Y28" s="211"/>
      <c r="Z28" s="211"/>
      <c r="AA28" s="211"/>
      <c r="AB28" s="211"/>
      <c r="AC28" s="211"/>
      <c r="AD28" s="211"/>
      <c r="AE28" s="211"/>
      <c r="AF28" s="211"/>
      <c r="AG28" s="208">
        <f>+SUM(C28:AF28)</f>
        <v>52632711350.127464</v>
      </c>
      <c r="AH28" s="195"/>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6"/>
    </row>
    <row r="29" spans="1:182" s="219" customFormat="1" ht="14.25" x14ac:dyDescent="0.25">
      <c r="A29" s="254" t="s">
        <v>783</v>
      </c>
      <c r="B29" s="254"/>
      <c r="C29" s="255"/>
      <c r="D29" s="255"/>
      <c r="E29" s="255"/>
      <c r="F29" s="255"/>
      <c r="G29" s="255"/>
      <c r="H29" s="255"/>
      <c r="I29" s="255"/>
      <c r="J29" s="255"/>
      <c r="K29" s="255"/>
      <c r="L29" s="255">
        <f>+CAAEn!Q350*(1+K9)</f>
        <v>19952129159.341873</v>
      </c>
      <c r="M29" s="255"/>
      <c r="N29" s="255"/>
      <c r="O29" s="255"/>
      <c r="P29" s="255"/>
      <c r="Q29" s="255"/>
      <c r="R29" s="255"/>
      <c r="S29" s="255"/>
      <c r="T29" s="255"/>
      <c r="U29" s="255"/>
      <c r="V29" s="255"/>
      <c r="W29" s="255"/>
      <c r="X29" s="255"/>
      <c r="Y29" s="255"/>
      <c r="Z29" s="255"/>
      <c r="AA29" s="255"/>
      <c r="AB29" s="255"/>
      <c r="AC29" s="255"/>
      <c r="AD29" s="255"/>
      <c r="AE29" s="255"/>
      <c r="AF29" s="255"/>
      <c r="AG29" s="203">
        <f>+SUM(C29:AF29)</f>
        <v>19952129159.341873</v>
      </c>
      <c r="AH29" s="195"/>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217"/>
      <c r="DV29" s="217"/>
      <c r="DW29" s="217"/>
      <c r="DX29" s="217"/>
      <c r="DY29" s="217"/>
      <c r="DZ29" s="217"/>
      <c r="EA29" s="217"/>
      <c r="EB29" s="217"/>
      <c r="EC29" s="217"/>
      <c r="ED29" s="217"/>
      <c r="EE29" s="217"/>
      <c r="EF29" s="217"/>
      <c r="EG29" s="217"/>
      <c r="EH29" s="217"/>
      <c r="EI29" s="217"/>
      <c r="EJ29" s="217"/>
      <c r="EK29" s="217"/>
      <c r="EL29" s="217"/>
      <c r="EM29" s="217"/>
      <c r="EN29" s="217"/>
      <c r="EO29" s="217"/>
      <c r="EP29" s="217"/>
      <c r="EQ29" s="217"/>
      <c r="ER29" s="217"/>
      <c r="ES29" s="217"/>
      <c r="ET29" s="217"/>
      <c r="EU29" s="217"/>
      <c r="EV29" s="217"/>
      <c r="EW29" s="220"/>
      <c r="EX29" s="220"/>
      <c r="EY29" s="221"/>
      <c r="EZ29" s="217"/>
      <c r="FA29" s="217"/>
      <c r="FB29" s="217"/>
      <c r="FC29" s="217"/>
      <c r="FD29" s="217"/>
      <c r="FE29" s="217"/>
      <c r="FF29" s="217"/>
      <c r="FG29" s="217"/>
      <c r="FH29" s="217"/>
      <c r="FI29" s="217"/>
      <c r="FJ29" s="217"/>
      <c r="FK29" s="217"/>
      <c r="FL29" s="217"/>
      <c r="FM29" s="217"/>
      <c r="FN29" s="217"/>
      <c r="FO29" s="217"/>
      <c r="FP29" s="217"/>
      <c r="FQ29" s="217"/>
      <c r="FR29" s="217"/>
      <c r="FS29" s="217"/>
      <c r="FT29" s="217"/>
      <c r="FU29" s="217"/>
      <c r="FV29" s="217"/>
      <c r="FW29" s="217"/>
      <c r="FX29" s="217"/>
      <c r="FY29" s="217"/>
      <c r="FZ29" s="218"/>
    </row>
    <row r="30" spans="1:182" s="219" customFormat="1" ht="28.5" x14ac:dyDescent="0.25">
      <c r="A30" s="207" t="s">
        <v>784</v>
      </c>
      <c r="B30" s="207"/>
      <c r="C30" s="211">
        <f>+RSALP!C6*(1+B9)</f>
        <v>4450243983.6098232</v>
      </c>
      <c r="D30" s="211">
        <f>+RSALP!D6*(1+C9)</f>
        <v>4763213334.4921141</v>
      </c>
      <c r="E30" s="211">
        <f>+RSALP!E6*(1+D9)</f>
        <v>5139462754.5766125</v>
      </c>
      <c r="F30" s="211">
        <f>+RSALP!F6*(1+E9)</f>
        <v>5599117748.2486076</v>
      </c>
      <c r="G30" s="211">
        <f>+RSALP!G6*(1+F9)</f>
        <v>6079840440.0124731</v>
      </c>
      <c r="H30" s="211">
        <f>+RSALP!H6*(1+G9)</f>
        <v>6480893555.8869276</v>
      </c>
      <c r="I30" s="211">
        <f>+RSALP!I6*(1+H9)</f>
        <v>6688592409.8680487</v>
      </c>
      <c r="J30" s="211">
        <f>+RSALP!J6*(1+I9)</f>
        <v>6897625683.1831427</v>
      </c>
      <c r="K30" s="211">
        <f>+RSALP!K6*(1+J9)</f>
        <v>7107993375.8322096</v>
      </c>
      <c r="L30" s="211">
        <f>+RSALP!L6*(1+K9)</f>
        <v>7319695487.8152504</v>
      </c>
      <c r="M30" s="211"/>
      <c r="N30" s="211"/>
      <c r="O30" s="211"/>
      <c r="P30" s="211"/>
      <c r="Q30" s="211"/>
      <c r="R30" s="211"/>
      <c r="S30" s="211"/>
      <c r="T30" s="211"/>
      <c r="U30" s="211"/>
      <c r="V30" s="211"/>
      <c r="W30" s="211"/>
      <c r="X30" s="211"/>
      <c r="Y30" s="211"/>
      <c r="Z30" s="211"/>
      <c r="AA30" s="211"/>
      <c r="AB30" s="211"/>
      <c r="AC30" s="211"/>
      <c r="AD30" s="211"/>
      <c r="AE30" s="211"/>
      <c r="AF30" s="211"/>
      <c r="AG30" s="208">
        <f>+SUM(C30:AF30)</f>
        <v>60526678773.525208</v>
      </c>
      <c r="AH30" s="216"/>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c r="DN30" s="217"/>
      <c r="DO30" s="217"/>
      <c r="DP30" s="217"/>
      <c r="DQ30" s="217"/>
      <c r="DR30" s="217"/>
      <c r="DS30" s="217"/>
      <c r="DT30" s="217"/>
      <c r="DU30" s="217"/>
      <c r="DV30" s="217"/>
      <c r="DW30" s="217"/>
      <c r="DX30" s="217"/>
      <c r="DY30" s="217"/>
      <c r="DZ30" s="217"/>
      <c r="EA30" s="217"/>
      <c r="EB30" s="217"/>
      <c r="EC30" s="217"/>
      <c r="ED30" s="217"/>
      <c r="EE30" s="217"/>
      <c r="EF30" s="217"/>
      <c r="EG30" s="217"/>
      <c r="EH30" s="217"/>
      <c r="EI30" s="217"/>
      <c r="EJ30" s="217"/>
      <c r="EK30" s="217"/>
      <c r="EL30" s="217"/>
      <c r="EM30" s="217"/>
      <c r="EN30" s="217"/>
      <c r="EO30" s="217"/>
      <c r="EP30" s="217"/>
      <c r="EQ30" s="217"/>
      <c r="ER30" s="217"/>
      <c r="ES30" s="217"/>
      <c r="ET30" s="217"/>
      <c r="EU30" s="217"/>
      <c r="EV30" s="217"/>
      <c r="EW30" s="217"/>
      <c r="EX30" s="217"/>
      <c r="EY30" s="217"/>
      <c r="EZ30" s="217"/>
      <c r="FA30" s="217"/>
      <c r="FB30" s="217"/>
      <c r="FC30" s="217"/>
      <c r="FD30" s="217"/>
      <c r="FE30" s="217"/>
      <c r="FF30" s="217"/>
      <c r="FG30" s="217"/>
      <c r="FH30" s="217"/>
      <c r="FI30" s="217"/>
      <c r="FJ30" s="217"/>
      <c r="FK30" s="217"/>
      <c r="FL30" s="217"/>
      <c r="FM30" s="217"/>
      <c r="FN30" s="217"/>
      <c r="FO30" s="217"/>
      <c r="FP30" s="217"/>
      <c r="FQ30" s="217"/>
      <c r="FR30" s="217"/>
      <c r="FS30" s="217"/>
      <c r="FT30" s="217"/>
      <c r="FU30" s="217"/>
      <c r="FV30" s="217"/>
      <c r="FW30" s="217"/>
      <c r="FX30" s="217"/>
      <c r="FY30" s="217"/>
      <c r="FZ30" s="218"/>
    </row>
    <row r="31" spans="1:182" ht="13.5" x14ac:dyDescent="0.25">
      <c r="A31" s="251" t="s">
        <v>925</v>
      </c>
      <c r="B31" s="251"/>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row>
    <row r="32" spans="1:182" ht="14.25" x14ac:dyDescent="0.25">
      <c r="A32" s="207" t="s">
        <v>924</v>
      </c>
      <c r="B32" s="198"/>
      <c r="C32" s="299">
        <f>('Inversión No. 2.1 IAP'!H344+'Inversión No. 2.2 IAP'!H344+'Inversión 2.3 IAP'!H344+'Inversión 2.4 IAP'!H344)*(1+B9)</f>
        <v>0</v>
      </c>
      <c r="D32" s="299">
        <f>('Inversión No. 2.1 IAP'!I344+'Inversión No. 2.2 IAP'!I344+'Inversión 2.3 IAP'!I344+'Inversión 2.4 IAP'!I344)*(1+C9)</f>
        <v>2968847333.5234351</v>
      </c>
      <c r="E32" s="299">
        <f>('Inversión No. 2.1 IAP'!J344+'Inversión No. 2.2 IAP'!J344+'Inversión 2.3 IAP'!J344+'Inversión 2.4 IAP'!J344)*(1+D9)</f>
        <v>3689717571.6957159</v>
      </c>
      <c r="F32" s="299">
        <f>('Inversión No. 2.1 IAP'!K344+'Inversión No. 2.2 IAP'!K344+'Inversión 2.3 IAP'!K344+'Inversión 2.4 IAP'!K344)*(1+E9)</f>
        <v>4108272064.515183</v>
      </c>
      <c r="G32" s="299">
        <f>('Inversión No. 2.1 IAP'!L344+'Inversión No. 2.2 IAP'!L344+'Inversión 2.3 IAP'!L344+'Inversión 2.4 IAP'!L344)*(1+F9)</f>
        <v>4113474880.4092383</v>
      </c>
      <c r="H32" s="299">
        <f>('Inversión No. 2.1 IAP'!M344+'Inversión No. 2.2 IAP'!M344+'Inversión 2.3 IAP'!M344+'Inversión 2.4 IAP'!M344)*(1+G9)</f>
        <v>2943337690.1465712</v>
      </c>
      <c r="I32" s="299">
        <f>('Inversión No. 2.1 IAP'!N344+'Inversión No. 2.2 IAP'!N344+'Inversión 2.3 IAP'!N344+'Inversión 2.4 IAP'!N344)*(1+H9)</f>
        <v>0</v>
      </c>
      <c r="J32" s="299">
        <f>('Inversión No. 2.1 IAP'!O344+'Inversión No. 2.2 IAP'!O344+'Inversión 2.3 IAP'!O344+'Inversión 2.4 IAP'!O344)*(1+I9)</f>
        <v>0</v>
      </c>
      <c r="K32" s="299">
        <f>('Inversión No. 2.1 IAP'!P344+'Inversión No. 2.2 IAP'!P344+'Inversión 2.3 IAP'!P344+'Inversión 2.4 IAP'!P344)*(1+J9)</f>
        <v>0</v>
      </c>
      <c r="L32" s="299">
        <f>('Inversión No. 2.1 IAP'!Q344+'Inversión No. 2.2 IAP'!Q344+'Inversión 2.3 IAP'!Q344+'Inversión 2.4 IAP'!Q344)*(1+K9)</f>
        <v>0</v>
      </c>
      <c r="M32" s="299"/>
      <c r="N32" s="299"/>
      <c r="O32" s="299"/>
      <c r="P32" s="299"/>
      <c r="Q32" s="299"/>
      <c r="R32" s="299"/>
      <c r="S32" s="299"/>
      <c r="T32" s="299"/>
      <c r="U32" s="299"/>
      <c r="V32" s="299"/>
      <c r="W32" s="299"/>
      <c r="X32" s="299"/>
      <c r="Y32" s="299"/>
      <c r="Z32" s="299"/>
      <c r="AA32" s="299"/>
      <c r="AB32" s="299"/>
      <c r="AC32" s="299"/>
      <c r="AD32" s="299"/>
      <c r="AE32" s="299"/>
      <c r="AF32" s="299"/>
      <c r="AG32" s="208">
        <f>+SUM(C32:AF32)</f>
        <v>17823649540.290142</v>
      </c>
    </row>
    <row r="33" spans="1:182" ht="14.25" x14ac:dyDescent="0.25">
      <c r="A33" s="207" t="s">
        <v>926</v>
      </c>
      <c r="B33" s="198"/>
      <c r="C33" s="299">
        <f>+('Exp Veg 1-IAP'!H344+'Exp Veg 2-IAP'!H344)*(1+B9)</f>
        <v>0</v>
      </c>
      <c r="D33" s="299">
        <f>+('Exp Veg 1-IAP'!I344+'Exp Veg 2-IAP'!I344)*(1+C9)</f>
        <v>0</v>
      </c>
      <c r="E33" s="299">
        <f>+('Exp Veg 1-IAP'!J344+'Exp Veg 2-IAP'!J344)*(1+D9)</f>
        <v>140926585.96159202</v>
      </c>
      <c r="F33" s="299">
        <f>+('Exp Veg 1-IAP'!K344+'Exp Veg 2-IAP'!K344)*(1+E9)</f>
        <v>145286194.58110604</v>
      </c>
      <c r="G33" s="299">
        <f>+('Exp Veg 1-IAP'!L344+'Exp Veg 2-IAP'!L344)*(1+F9)</f>
        <v>149645803.20062003</v>
      </c>
      <c r="H33" s="299">
        <f>+('Exp Veg 1-IAP'!M344+'Exp Veg 2-IAP'!M344)*(1+G9)</f>
        <v>154005411.82013401</v>
      </c>
      <c r="I33" s="299">
        <f>+('Exp Veg 1-IAP'!N344+'Exp Veg 2-IAP'!N344)*(1+H9)</f>
        <v>302959169.53671795</v>
      </c>
      <c r="J33" s="299">
        <f>+('Exp Veg 1-IAP'!O344+'Exp Veg 2-IAP'!O344)*(1+I9)</f>
        <v>311299290.37404907</v>
      </c>
      <c r="K33" s="299">
        <f>+('Exp Veg 1-IAP'!P344+'Exp Veg 2-IAP'!P344)*(1+J9)</f>
        <v>319639411.21138024</v>
      </c>
      <c r="L33" s="299">
        <f>+('Exp Veg 1-IAP'!Q344+'Exp Veg 2-IAP'!Q344)*(1+K9)</f>
        <v>327979532.04871136</v>
      </c>
      <c r="M33" s="299"/>
      <c r="N33" s="299"/>
      <c r="O33" s="299"/>
      <c r="P33" s="299"/>
      <c r="Q33" s="299"/>
      <c r="R33" s="299"/>
      <c r="S33" s="299"/>
      <c r="T33" s="299"/>
      <c r="U33" s="299"/>
      <c r="V33" s="299"/>
      <c r="W33" s="299"/>
      <c r="X33" s="299"/>
      <c r="Y33" s="299"/>
      <c r="Z33" s="299"/>
      <c r="AA33" s="299"/>
      <c r="AB33" s="299"/>
      <c r="AC33" s="299"/>
      <c r="AD33" s="299"/>
      <c r="AE33" s="299"/>
      <c r="AF33" s="299"/>
      <c r="AG33" s="208">
        <f>+SUM(C33:AF33)</f>
        <v>1851741398.7343109</v>
      </c>
    </row>
    <row r="34" spans="1:182" ht="14.25" x14ac:dyDescent="0.25">
      <c r="A34" s="254" t="s">
        <v>921</v>
      </c>
      <c r="B34" s="254"/>
      <c r="C34" s="255">
        <f>C30*DRIVERS!$C$34</f>
        <v>44502439.836098231</v>
      </c>
      <c r="D34" s="255">
        <f>D30*DRIVERS!$C$34</f>
        <v>47632133.344921142</v>
      </c>
      <c r="E34" s="255">
        <f>E30*DRIVERS!$C$34</f>
        <v>51394627.545766123</v>
      </c>
      <c r="F34" s="255">
        <f>F30*DRIVERS!$C$34</f>
        <v>55991177.482486077</v>
      </c>
      <c r="G34" s="255">
        <f>G30*DRIVERS!$C$34</f>
        <v>60798404.400124729</v>
      </c>
      <c r="H34" s="255">
        <f>H30*DRIVERS!$C$34</f>
        <v>64808935.55886928</v>
      </c>
      <c r="I34" s="255">
        <f>I30*DRIVERS!$C$34</f>
        <v>66885924.098680489</v>
      </c>
      <c r="J34" s="255">
        <f>J30*DRIVERS!$C$34</f>
        <v>68976256.831831425</v>
      </c>
      <c r="K34" s="255">
        <f>K30*DRIVERS!$C$34</f>
        <v>71079933.75832209</v>
      </c>
      <c r="L34" s="255">
        <f>L30*DRIVERS!$C$34</f>
        <v>73196954.878152505</v>
      </c>
      <c r="M34" s="255"/>
      <c r="N34" s="255"/>
      <c r="O34" s="255"/>
      <c r="P34" s="255"/>
      <c r="Q34" s="255"/>
      <c r="R34" s="255"/>
      <c r="S34" s="255"/>
      <c r="T34" s="255"/>
      <c r="U34" s="255"/>
      <c r="V34" s="255"/>
      <c r="W34" s="255"/>
      <c r="X34" s="255"/>
      <c r="Y34" s="255"/>
      <c r="Z34" s="255"/>
      <c r="AA34" s="255"/>
      <c r="AB34" s="255"/>
      <c r="AC34" s="255"/>
      <c r="AD34" s="255"/>
      <c r="AE34" s="255"/>
      <c r="AF34" s="255"/>
      <c r="AG34" s="203">
        <f>+SUM(C34:AF34)</f>
        <v>605266787.73525214</v>
      </c>
      <c r="AH34" s="195"/>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6"/>
    </row>
    <row r="35" spans="1:182" ht="14.25" x14ac:dyDescent="0.25">
      <c r="A35" s="207" t="s">
        <v>922</v>
      </c>
      <c r="B35" s="207"/>
      <c r="C35" s="211"/>
      <c r="D35" s="211"/>
      <c r="E35" s="211"/>
      <c r="F35" s="211"/>
      <c r="G35" s="211"/>
      <c r="H35" s="211"/>
      <c r="I35" s="211">
        <f>+I21*DRIVERS!$C$37</f>
        <v>524263543.42700934</v>
      </c>
      <c r="J35" s="211">
        <f>+J21*DRIVERS!$C$37</f>
        <v>544815804.12922072</v>
      </c>
      <c r="K35" s="211">
        <f>+K21*DRIVERS!$C$37</f>
        <v>566173944.20805264</v>
      </c>
      <c r="L35" s="211">
        <f>+L21*DRIVERS!$C$37</f>
        <v>588369570.0122174</v>
      </c>
      <c r="M35" s="211"/>
      <c r="N35" s="211"/>
      <c r="O35" s="211"/>
      <c r="P35" s="211"/>
      <c r="Q35" s="211"/>
      <c r="R35" s="211"/>
      <c r="S35" s="211"/>
      <c r="T35" s="211"/>
      <c r="U35" s="211"/>
      <c r="V35" s="211"/>
      <c r="W35" s="211"/>
      <c r="X35" s="211"/>
      <c r="Y35" s="211"/>
      <c r="Z35" s="211"/>
      <c r="AA35" s="211"/>
      <c r="AB35" s="211"/>
      <c r="AC35" s="211"/>
      <c r="AD35" s="211"/>
      <c r="AE35" s="211"/>
      <c r="AF35" s="211"/>
      <c r="AG35" s="208">
        <f>+SUM(C35:AF35)</f>
        <v>2223622861.7765002</v>
      </c>
      <c r="AH35" s="195"/>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6"/>
    </row>
    <row r="36" spans="1:182" ht="14.25" x14ac:dyDescent="0.25">
      <c r="A36" s="254" t="s">
        <v>923</v>
      </c>
      <c r="B36" s="254"/>
      <c r="C36" s="258">
        <f>+C21*DRIVERS!$C$35</f>
        <v>624372417.30715263</v>
      </c>
      <c r="D36" s="258">
        <f>+D21*DRIVERS!$C$35</f>
        <v>648847868.26199055</v>
      </c>
      <c r="E36" s="258">
        <f>+E21*DRIVERS!$C$35</f>
        <v>674282984.33480155</v>
      </c>
      <c r="F36" s="258">
        <f>+F21*DRIVERS!$C$35</f>
        <v>700715401.5709492</v>
      </c>
      <c r="G36" s="258">
        <f>+G21*DRIVERS!$C$35</f>
        <v>728184232.32451606</v>
      </c>
      <c r="H36" s="258">
        <f>+H21*DRIVERS!$C$35</f>
        <v>756730123.17894566</v>
      </c>
      <c r="I36" s="258">
        <f>+I21*DRIVERS!$C$35</f>
        <v>786395315.14051402</v>
      </c>
      <c r="J36" s="258">
        <f>+J21*DRIVERS!$C$35</f>
        <v>817223706.19383097</v>
      </c>
      <c r="K36" s="258">
        <f>+K21*DRIVERS!$C$35</f>
        <v>849260916.31207895</v>
      </c>
      <c r="L36" s="258">
        <f>+L21*DRIVERS!$C$35</f>
        <v>882554355.01832604</v>
      </c>
      <c r="M36" s="258"/>
      <c r="N36" s="258"/>
      <c r="O36" s="258"/>
      <c r="P36" s="258"/>
      <c r="Q36" s="258"/>
      <c r="R36" s="258"/>
      <c r="S36" s="258"/>
      <c r="T36" s="258"/>
      <c r="U36" s="258"/>
      <c r="V36" s="258"/>
      <c r="W36" s="258"/>
      <c r="X36" s="258"/>
      <c r="Y36" s="258"/>
      <c r="Z36" s="258"/>
      <c r="AA36" s="258"/>
      <c r="AB36" s="258"/>
      <c r="AC36" s="258"/>
      <c r="AD36" s="258"/>
      <c r="AE36" s="258"/>
      <c r="AF36" s="258"/>
      <c r="AG36" s="203">
        <f>+SUM(C36:AF36)</f>
        <v>7468567319.6431046</v>
      </c>
      <c r="AH36" s="195"/>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06"/>
    </row>
    <row r="37" spans="1:182" ht="14.25" x14ac:dyDescent="0.25">
      <c r="A37" s="207"/>
      <c r="B37" s="207"/>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08"/>
      <c r="AH37" s="195"/>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06"/>
    </row>
    <row r="38" spans="1:182" ht="13.5" x14ac:dyDescent="0.25">
      <c r="A38" s="251" t="s">
        <v>758</v>
      </c>
      <c r="B38" s="251"/>
      <c r="C38" s="259">
        <f>SUM(C25:C37)</f>
        <v>19474529754.432144</v>
      </c>
      <c r="D38" s="259">
        <f>SUM(D25:D37)</f>
        <v>21534142498.704815</v>
      </c>
      <c r="E38" s="259">
        <f t="shared" ref="E38:L38" si="5">SUM(E25:E37)</f>
        <v>22198806477.217915</v>
      </c>
      <c r="F38" s="259">
        <f t="shared" si="5"/>
        <v>23255309279.607029</v>
      </c>
      <c r="G38" s="259">
        <f t="shared" si="5"/>
        <v>24822381947.346951</v>
      </c>
      <c r="H38" s="259">
        <f t="shared" si="5"/>
        <v>24945715250.471951</v>
      </c>
      <c r="I38" s="259">
        <f t="shared" si="5"/>
        <v>23364461804.646172</v>
      </c>
      <c r="J38" s="259">
        <f t="shared" si="5"/>
        <v>24087987626.215847</v>
      </c>
      <c r="K38" s="259">
        <f t="shared" si="5"/>
        <v>24818207477.27689</v>
      </c>
      <c r="L38" s="259">
        <f t="shared" si="5"/>
        <v>45507408548.914726</v>
      </c>
      <c r="M38" s="259"/>
      <c r="N38" s="259"/>
      <c r="O38" s="259"/>
      <c r="P38" s="259"/>
      <c r="Q38" s="259"/>
      <c r="R38" s="259"/>
      <c r="S38" s="259"/>
      <c r="T38" s="259"/>
      <c r="U38" s="259"/>
      <c r="V38" s="259"/>
      <c r="W38" s="259"/>
      <c r="X38" s="259"/>
      <c r="Y38" s="259"/>
      <c r="Z38" s="259"/>
      <c r="AA38" s="259"/>
      <c r="AB38" s="259"/>
      <c r="AC38" s="259"/>
      <c r="AD38" s="259"/>
      <c r="AE38" s="259"/>
      <c r="AF38" s="259"/>
      <c r="AG38" s="296">
        <f>+SUM(C38:AF38)</f>
        <v>254008950664.83444</v>
      </c>
      <c r="AH38" s="195"/>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06"/>
    </row>
    <row r="39" spans="1:182" ht="14.25" x14ac:dyDescent="0.25">
      <c r="A39" s="207"/>
      <c r="B39" s="207"/>
      <c r="C39" s="211"/>
      <c r="D39" s="211"/>
      <c r="E39" s="212"/>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08"/>
      <c r="AH39" s="195"/>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row>
    <row r="40" spans="1:182" ht="14.25" x14ac:dyDescent="0.25">
      <c r="A40" s="251" t="s">
        <v>759</v>
      </c>
      <c r="B40" s="251"/>
      <c r="C40" s="255"/>
      <c r="D40" s="255"/>
      <c r="E40" s="256"/>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03"/>
      <c r="AH40" s="195"/>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row>
    <row r="41" spans="1:182" ht="14.25" x14ac:dyDescent="0.25">
      <c r="A41" s="225" t="s">
        <v>760</v>
      </c>
      <c r="B41" s="225"/>
      <c r="C41" s="211">
        <f>ROUND((((C38-C25)*4)/1000),0)</f>
        <v>42731304</v>
      </c>
      <c r="D41" s="211">
        <f t="shared" ref="D41:L41" si="6">ROUND((((D38-D25)*4)/1000),0)</f>
        <v>56777468</v>
      </c>
      <c r="E41" s="211">
        <f t="shared" si="6"/>
        <v>62679858</v>
      </c>
      <c r="F41" s="211">
        <f t="shared" si="6"/>
        <v>67198751</v>
      </c>
      <c r="G41" s="211">
        <f t="shared" si="6"/>
        <v>70166579</v>
      </c>
      <c r="H41" s="211">
        <f t="shared" si="6"/>
        <v>68099327</v>
      </c>
      <c r="I41" s="211">
        <f t="shared" si="6"/>
        <v>60788840</v>
      </c>
      <c r="J41" s="211">
        <f t="shared" si="6"/>
        <v>62692594</v>
      </c>
      <c r="K41" s="211">
        <f t="shared" si="6"/>
        <v>64618247</v>
      </c>
      <c r="L41" s="211">
        <f t="shared" si="6"/>
        <v>146374949</v>
      </c>
      <c r="M41" s="211"/>
      <c r="N41" s="211"/>
      <c r="O41" s="211"/>
      <c r="P41" s="211"/>
      <c r="Q41" s="211"/>
      <c r="R41" s="211"/>
      <c r="S41" s="211"/>
      <c r="T41" s="211"/>
      <c r="U41" s="211"/>
      <c r="V41" s="211"/>
      <c r="W41" s="211"/>
      <c r="X41" s="211"/>
      <c r="Y41" s="211"/>
      <c r="Z41" s="211"/>
      <c r="AA41" s="211"/>
      <c r="AB41" s="211"/>
      <c r="AC41" s="211"/>
      <c r="AD41" s="211"/>
      <c r="AE41" s="211"/>
      <c r="AF41" s="211"/>
      <c r="AG41" s="208">
        <f>+SUM(C41:AF41)</f>
        <v>702127917</v>
      </c>
      <c r="AH41" s="195"/>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row>
    <row r="42" spans="1:182" ht="14.25" x14ac:dyDescent="0.25">
      <c r="A42" s="251" t="s">
        <v>762</v>
      </c>
      <c r="B42" s="251"/>
      <c r="C42" s="259">
        <f>+SUM(C38:C41)</f>
        <v>19517261058.432144</v>
      </c>
      <c r="D42" s="259">
        <f t="shared" ref="D42:L42" si="7">+SUM(D38:D41)</f>
        <v>21590919966.704815</v>
      </c>
      <c r="E42" s="259">
        <f t="shared" si="7"/>
        <v>22261486335.217915</v>
      </c>
      <c r="F42" s="259">
        <f t="shared" si="7"/>
        <v>23322508030.607029</v>
      </c>
      <c r="G42" s="259">
        <f t="shared" si="7"/>
        <v>24892548526.346951</v>
      </c>
      <c r="H42" s="259">
        <f t="shared" si="7"/>
        <v>25013814577.471951</v>
      </c>
      <c r="I42" s="259">
        <f t="shared" si="7"/>
        <v>23425250644.646172</v>
      </c>
      <c r="J42" s="259">
        <f t="shared" si="7"/>
        <v>24150680220.215847</v>
      </c>
      <c r="K42" s="259">
        <f t="shared" si="7"/>
        <v>24882825724.27689</v>
      </c>
      <c r="L42" s="259">
        <f t="shared" si="7"/>
        <v>45653783497.914726</v>
      </c>
      <c r="M42" s="259"/>
      <c r="N42" s="259"/>
      <c r="O42" s="259"/>
      <c r="P42" s="259"/>
      <c r="Q42" s="259"/>
      <c r="R42" s="259"/>
      <c r="S42" s="259"/>
      <c r="T42" s="259"/>
      <c r="U42" s="259"/>
      <c r="V42" s="259"/>
      <c r="W42" s="259"/>
      <c r="X42" s="259"/>
      <c r="Y42" s="259"/>
      <c r="Z42" s="259"/>
      <c r="AA42" s="259"/>
      <c r="AB42" s="259"/>
      <c r="AC42" s="259"/>
      <c r="AD42" s="259"/>
      <c r="AE42" s="259"/>
      <c r="AF42" s="259"/>
      <c r="AG42" s="203">
        <f>+SUM(C42:AF42)</f>
        <v>254711078581.83444</v>
      </c>
      <c r="AH42" s="195"/>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06"/>
    </row>
    <row r="43" spans="1:182" ht="14.25" x14ac:dyDescent="0.25">
      <c r="A43" s="199"/>
      <c r="B43" s="199"/>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195"/>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row>
    <row r="44" spans="1:182" ht="14.25" x14ac:dyDescent="0.25">
      <c r="A44" s="260" t="s">
        <v>763</v>
      </c>
      <c r="B44" s="260"/>
      <c r="C44" s="259">
        <f>+C21-C42</f>
        <v>1295152851.8062782</v>
      </c>
      <c r="D44" s="259">
        <f t="shared" ref="D44:L44" si="8">+D21-D42</f>
        <v>37342308.694869995</v>
      </c>
      <c r="E44" s="259">
        <f t="shared" si="8"/>
        <v>214613142.60880661</v>
      </c>
      <c r="F44" s="259">
        <f t="shared" si="8"/>
        <v>34672021.757946014</v>
      </c>
      <c r="G44" s="259">
        <f t="shared" si="8"/>
        <v>-619740782.19641495</v>
      </c>
      <c r="H44" s="259">
        <f t="shared" si="8"/>
        <v>210522861.82624054</v>
      </c>
      <c r="I44" s="259">
        <f t="shared" si="8"/>
        <v>2787926526.7042961</v>
      </c>
      <c r="J44" s="259">
        <f t="shared" si="8"/>
        <v>3090109986.2451859</v>
      </c>
      <c r="K44" s="259">
        <f t="shared" si="8"/>
        <v>3425871486.1257439</v>
      </c>
      <c r="L44" s="259">
        <f t="shared" si="8"/>
        <v>-16235304997.303856</v>
      </c>
      <c r="M44" s="259"/>
      <c r="N44" s="259"/>
      <c r="O44" s="259"/>
      <c r="P44" s="259"/>
      <c r="Q44" s="259"/>
      <c r="R44" s="259"/>
      <c r="S44" s="259"/>
      <c r="T44" s="259"/>
      <c r="U44" s="259"/>
      <c r="V44" s="259"/>
      <c r="W44" s="259"/>
      <c r="X44" s="259"/>
      <c r="Y44" s="259"/>
      <c r="Z44" s="259"/>
      <c r="AA44" s="259"/>
      <c r="AB44" s="259"/>
      <c r="AC44" s="259"/>
      <c r="AD44" s="259"/>
      <c r="AE44" s="259"/>
      <c r="AF44" s="259"/>
      <c r="AG44" s="203">
        <f>+SUM(C44:AF44)</f>
        <v>-5758834593.7309036</v>
      </c>
      <c r="AH44" s="195"/>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9"/>
    </row>
    <row r="45" spans="1:182" ht="14.25" x14ac:dyDescent="0.25">
      <c r="A45" s="230" t="s">
        <v>764</v>
      </c>
      <c r="B45" s="227"/>
      <c r="C45" s="226"/>
      <c r="D45" s="226">
        <f>ROUND((IF(C44&gt;0,C44*DATOS!$B$18)),0)</f>
        <v>5180611</v>
      </c>
      <c r="E45" s="226">
        <f>ROUND((IF(D44&gt;0,D44*DATOS!$B$18)),0)</f>
        <v>149369</v>
      </c>
      <c r="F45" s="226">
        <f>ROUND((IF(E44&gt;0,E44*DATOS!$B$18)),0)</f>
        <v>858453</v>
      </c>
      <c r="G45" s="226">
        <f>ROUND((IF(F44&gt;0,F44*DATOS!$B$18)),0)</f>
        <v>138688</v>
      </c>
      <c r="H45" s="226">
        <f>ROUND((IF(G44&gt;0,G44*DATOS!$B$18)),0)</f>
        <v>0</v>
      </c>
      <c r="I45" s="226">
        <f>ROUND((IF(H44&gt;0,H44*DATOS!$B$18)),0)</f>
        <v>842091</v>
      </c>
      <c r="J45" s="226">
        <f>ROUND((IF(I44&gt;0,I44*DATOS!$B$18)),0)</f>
        <v>11151706</v>
      </c>
      <c r="K45" s="226">
        <f>ROUND((IF(J44&gt;0,J44*DATOS!$B$18)),0)</f>
        <v>12360440</v>
      </c>
      <c r="L45" s="226">
        <f>ROUND((IF(K44&gt;0,K44*DATOS!$B$18)),0)</f>
        <v>13703486</v>
      </c>
      <c r="M45" s="226"/>
      <c r="N45" s="226"/>
      <c r="O45" s="226"/>
      <c r="P45" s="226"/>
      <c r="Q45" s="226"/>
      <c r="R45" s="226"/>
      <c r="S45" s="226"/>
      <c r="T45" s="226"/>
      <c r="U45" s="226"/>
      <c r="V45" s="226"/>
      <c r="W45" s="226"/>
      <c r="X45" s="226"/>
      <c r="Y45" s="226"/>
      <c r="Z45" s="226"/>
      <c r="AA45" s="226"/>
      <c r="AB45" s="226"/>
      <c r="AC45" s="226"/>
      <c r="AD45" s="226"/>
      <c r="AE45" s="226"/>
      <c r="AF45" s="226"/>
      <c r="AG45" s="208">
        <f>+SUM(C45:AF45)</f>
        <v>44384844</v>
      </c>
      <c r="AH45" s="195"/>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9"/>
    </row>
    <row r="46" spans="1:182" s="229" customFormat="1" ht="27" x14ac:dyDescent="0.25">
      <c r="A46" s="226" t="s">
        <v>996</v>
      </c>
      <c r="B46" s="259"/>
      <c r="C46" s="259">
        <f>+C45+C44</f>
        <v>1295152851.8062782</v>
      </c>
      <c r="D46" s="259">
        <f>+D45+D44+C46</f>
        <v>1337675771.5011482</v>
      </c>
      <c r="E46" s="259">
        <f>+E45+E44+D46</f>
        <v>1552438283.1099548</v>
      </c>
      <c r="F46" s="259">
        <f t="shared" ref="F46:L46" si="9">+F45+F44+E46</f>
        <v>1587968757.8679008</v>
      </c>
      <c r="G46" s="259">
        <f t="shared" si="9"/>
        <v>968366663.6714859</v>
      </c>
      <c r="H46" s="259">
        <f t="shared" si="9"/>
        <v>1178889525.4977264</v>
      </c>
      <c r="I46" s="259">
        <f t="shared" si="9"/>
        <v>3967658143.2020226</v>
      </c>
      <c r="J46" s="259">
        <f t="shared" si="9"/>
        <v>7068919835.4472084</v>
      </c>
      <c r="K46" s="259">
        <f t="shared" si="9"/>
        <v>10507151761.572952</v>
      </c>
      <c r="L46" s="259">
        <f t="shared" si="9"/>
        <v>-5714449749.7309036</v>
      </c>
      <c r="M46" s="259"/>
      <c r="N46" s="259"/>
      <c r="O46" s="259"/>
      <c r="P46" s="259"/>
      <c r="Q46" s="259"/>
      <c r="R46" s="259"/>
      <c r="S46" s="259"/>
      <c r="T46" s="259"/>
      <c r="U46" s="259"/>
      <c r="V46" s="259"/>
      <c r="W46" s="259"/>
      <c r="X46" s="259"/>
      <c r="Y46" s="259"/>
      <c r="Z46" s="259"/>
      <c r="AA46" s="259"/>
      <c r="AB46" s="259"/>
      <c r="AC46" s="259"/>
      <c r="AD46" s="259"/>
      <c r="AE46" s="259"/>
      <c r="AF46" s="259"/>
      <c r="AG46" s="203">
        <f>+L46</f>
        <v>-5714449749.7309036</v>
      </c>
      <c r="AH46" s="231"/>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row>
    <row r="47" spans="1:182" customFormat="1" ht="15" x14ac:dyDescent="0.25">
      <c r="A47" s="323" t="s">
        <v>985</v>
      </c>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28"/>
      <c r="AG47" s="394"/>
      <c r="AH47" s="195"/>
    </row>
    <row r="48" spans="1:182" customFormat="1" ht="15" x14ac:dyDescent="0.25">
      <c r="A48" s="32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28"/>
      <c r="AG48" s="394"/>
      <c r="AH48" s="195"/>
    </row>
    <row r="49" spans="1:34" customFormat="1" ht="15" x14ac:dyDescent="0.25">
      <c r="A49" s="395"/>
      <c r="B49" s="396"/>
      <c r="C49" s="396"/>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28"/>
      <c r="AG49" s="394"/>
      <c r="AH49" s="195"/>
    </row>
    <row r="50" spans="1:34" customFormat="1" ht="15" x14ac:dyDescent="0.25">
      <c r="A50" s="395"/>
      <c r="B50" s="396"/>
      <c r="C50" s="396"/>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28"/>
      <c r="AG50" s="394"/>
      <c r="AH50" s="195"/>
    </row>
    <row r="51" spans="1:34" customFormat="1" ht="15" x14ac:dyDescent="0.25">
      <c r="A51" s="321"/>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28"/>
      <c r="AG51" s="394"/>
      <c r="AH51" s="195"/>
    </row>
    <row r="52" spans="1:34" customFormat="1" ht="15" x14ac:dyDescent="0.25">
      <c r="A52" s="395"/>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394"/>
      <c r="AH52" s="195"/>
    </row>
    <row r="53" spans="1:34" customFormat="1" ht="15" x14ac:dyDescent="0.25">
      <c r="A53" s="39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394"/>
      <c r="AH53" s="195"/>
    </row>
    <row r="54" spans="1:34" customFormat="1" ht="15" x14ac:dyDescent="0.25">
      <c r="A54" s="39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394"/>
      <c r="AH54" s="195"/>
    </row>
    <row r="55" spans="1:34" customFormat="1" ht="15" x14ac:dyDescent="0.25">
      <c r="A55" s="395"/>
      <c r="B55" s="396"/>
      <c r="C55" s="396"/>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28"/>
      <c r="AG55" s="394"/>
      <c r="AH55" s="195"/>
    </row>
    <row r="56" spans="1:34" customFormat="1" ht="15" x14ac:dyDescent="0.25">
      <c r="A56" s="395"/>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28"/>
      <c r="AG56" s="394"/>
      <c r="AH56" s="195"/>
    </row>
    <row r="60" spans="1:34" s="265" customFormat="1" ht="14.25" x14ac:dyDescent="0.25">
      <c r="C60" s="266"/>
      <c r="D60" s="267"/>
      <c r="G60" s="268"/>
    </row>
    <row r="61" spans="1:34" s="265" customFormat="1" ht="14.25" x14ac:dyDescent="0.25">
      <c r="C61" s="266"/>
      <c r="D61" s="267"/>
      <c r="G61" s="268"/>
    </row>
    <row r="62" spans="1:34" s="265" customFormat="1" ht="14.25" x14ac:dyDescent="0.25">
      <c r="C62" s="266"/>
      <c r="D62" s="269"/>
      <c r="G62" s="268"/>
    </row>
    <row r="63" spans="1:34" s="265" customFormat="1" ht="14.25" x14ac:dyDescent="0.25">
      <c r="C63" s="266"/>
      <c r="D63" s="269"/>
      <c r="G63" s="268"/>
    </row>
    <row r="64" spans="1:34" s="265" customFormat="1" ht="14.25" x14ac:dyDescent="0.25">
      <c r="C64" s="266"/>
      <c r="D64" s="269"/>
      <c r="G64" s="268"/>
    </row>
    <row r="65" spans="3:7" s="265" customFormat="1" ht="14.25" x14ac:dyDescent="0.25">
      <c r="C65" s="266"/>
      <c r="D65" s="269"/>
      <c r="G65" s="268"/>
    </row>
    <row r="66" spans="3:7" s="265" customFormat="1" ht="14.25" x14ac:dyDescent="0.25">
      <c r="C66" s="266"/>
      <c r="D66" s="269"/>
      <c r="G66" s="270"/>
    </row>
    <row r="67" spans="3:7" s="265" customFormat="1" ht="14.25" x14ac:dyDescent="0.25">
      <c r="C67" s="266"/>
      <c r="D67" s="267"/>
      <c r="G67" s="270"/>
    </row>
    <row r="68" spans="3:7" s="265" customFormat="1" ht="14.25" x14ac:dyDescent="0.25">
      <c r="C68" s="266"/>
      <c r="D68" s="267"/>
      <c r="G68" s="270"/>
    </row>
    <row r="69" spans="3:7" s="265" customFormat="1" ht="14.25" x14ac:dyDescent="0.25">
      <c r="C69" s="266"/>
      <c r="D69" s="267"/>
      <c r="G69" s="270"/>
    </row>
    <row r="70" spans="3:7" s="265" customFormat="1" ht="14.25" x14ac:dyDescent="0.25">
      <c r="C70" s="266"/>
      <c r="D70" s="267"/>
      <c r="G70" s="270"/>
    </row>
    <row r="71" spans="3:7" s="265" customFormat="1" ht="14.25" x14ac:dyDescent="0.25">
      <c r="C71" s="266"/>
      <c r="D71" s="269"/>
      <c r="G71" s="270"/>
    </row>
    <row r="72" spans="3:7" s="265" customFormat="1" ht="14.25" x14ac:dyDescent="0.25">
      <c r="C72" s="266"/>
      <c r="D72" s="267"/>
      <c r="G72" s="270"/>
    </row>
    <row r="73" spans="3:7" s="265" customFormat="1" ht="14.25" x14ac:dyDescent="0.25">
      <c r="C73" s="266"/>
      <c r="D73" s="267"/>
      <c r="G73" s="270"/>
    </row>
    <row r="74" spans="3:7" s="265" customFormat="1" ht="14.25" x14ac:dyDescent="0.25">
      <c r="C74" s="266"/>
      <c r="D74" s="269"/>
      <c r="G74" s="270"/>
    </row>
    <row r="75" spans="3:7" s="265" customFormat="1" ht="14.25" x14ac:dyDescent="0.25">
      <c r="C75" s="266"/>
      <c r="D75" s="267"/>
      <c r="G75" s="270"/>
    </row>
    <row r="76" spans="3:7" s="265" customFormat="1" ht="14.25" x14ac:dyDescent="0.25">
      <c r="C76" s="266"/>
      <c r="D76" s="267"/>
      <c r="G76" s="270"/>
    </row>
    <row r="77" spans="3:7" s="265" customFormat="1" ht="14.25" x14ac:dyDescent="0.25">
      <c r="C77" s="266"/>
      <c r="D77" s="269"/>
      <c r="G77" s="270"/>
    </row>
    <row r="78" spans="3:7" s="265" customFormat="1" ht="14.25" x14ac:dyDescent="0.25">
      <c r="C78" s="266"/>
      <c r="D78" s="269"/>
      <c r="G78" s="270"/>
    </row>
    <row r="79" spans="3:7" s="265" customFormat="1" ht="14.25" x14ac:dyDescent="0.25">
      <c r="C79" s="266"/>
      <c r="D79" s="269"/>
      <c r="G79" s="270"/>
    </row>
    <row r="80" spans="3:7" s="265" customFormat="1" ht="14.25" x14ac:dyDescent="0.25">
      <c r="C80" s="266"/>
      <c r="D80" s="269"/>
      <c r="G80" s="270"/>
    </row>
    <row r="81" spans="3:7" s="265" customFormat="1" ht="14.25" x14ac:dyDescent="0.25">
      <c r="C81" s="266"/>
      <c r="D81" s="267"/>
      <c r="G81" s="270"/>
    </row>
    <row r="82" spans="3:7" s="265" customFormat="1" ht="14.25" x14ac:dyDescent="0.25">
      <c r="C82" s="266"/>
      <c r="D82" s="269"/>
      <c r="G82" s="270"/>
    </row>
    <row r="83" spans="3:7" s="265" customFormat="1" ht="14.25" x14ac:dyDescent="0.25">
      <c r="C83" s="266"/>
      <c r="D83" s="269"/>
      <c r="G83" s="270"/>
    </row>
    <row r="84" spans="3:7" s="265" customFormat="1" ht="14.25" x14ac:dyDescent="0.25">
      <c r="C84" s="266"/>
      <c r="D84" s="269"/>
      <c r="G84" s="270"/>
    </row>
    <row r="85" spans="3:7" s="265" customFormat="1" ht="14.25" x14ac:dyDescent="0.25">
      <c r="C85" s="266"/>
      <c r="D85" s="269"/>
      <c r="G85" s="270"/>
    </row>
    <row r="86" spans="3:7" s="265" customFormat="1" ht="14.25" x14ac:dyDescent="0.25">
      <c r="C86" s="266"/>
      <c r="D86" s="269"/>
      <c r="G86" s="270"/>
    </row>
    <row r="87" spans="3:7" s="265" customFormat="1" ht="14.25" x14ac:dyDescent="0.25">
      <c r="C87" s="266"/>
      <c r="D87" s="269"/>
      <c r="G87" s="270"/>
    </row>
    <row r="88" spans="3:7" s="265" customFormat="1" ht="14.25" x14ac:dyDescent="0.25">
      <c r="C88" s="266"/>
      <c r="D88" s="269"/>
      <c r="G88" s="270"/>
    </row>
    <row r="89" spans="3:7" s="265" customFormat="1" ht="14.25" x14ac:dyDescent="0.25">
      <c r="C89" s="266"/>
      <c r="D89" s="269"/>
      <c r="G89" s="270"/>
    </row>
    <row r="90" spans="3:7" s="265" customFormat="1" ht="14.25" x14ac:dyDescent="0.25">
      <c r="C90" s="266"/>
      <c r="D90" s="269"/>
      <c r="G90" s="270"/>
    </row>
    <row r="91" spans="3:7" s="265" customFormat="1" ht="14.25" x14ac:dyDescent="0.25">
      <c r="C91" s="266"/>
      <c r="D91" s="269"/>
      <c r="G91" s="270"/>
    </row>
    <row r="92" spans="3:7" s="265" customFormat="1" ht="14.25" x14ac:dyDescent="0.25">
      <c r="C92" s="266"/>
      <c r="D92" s="269"/>
      <c r="G92" s="270"/>
    </row>
    <row r="93" spans="3:7" s="265" customFormat="1" ht="14.25" x14ac:dyDescent="0.25">
      <c r="C93" s="266"/>
      <c r="D93" s="269"/>
      <c r="G93" s="270"/>
    </row>
    <row r="94" spans="3:7" s="265" customFormat="1" ht="14.25" x14ac:dyDescent="0.25">
      <c r="C94" s="266"/>
      <c r="D94" s="269"/>
      <c r="G94" s="270"/>
    </row>
    <row r="95" spans="3:7" s="265" customFormat="1" ht="14.25" x14ac:dyDescent="0.25">
      <c r="C95" s="266"/>
      <c r="D95" s="269"/>
      <c r="G95" s="270"/>
    </row>
    <row r="96" spans="3:7" s="265" customFormat="1" ht="14.25" x14ac:dyDescent="0.25">
      <c r="C96" s="266"/>
      <c r="D96" s="267"/>
      <c r="G96" s="270"/>
    </row>
    <row r="97" spans="3:7" s="265" customFormat="1" ht="14.25" x14ac:dyDescent="0.25">
      <c r="C97" s="266"/>
      <c r="D97" s="267"/>
      <c r="G97" s="270"/>
    </row>
    <row r="98" spans="3:7" s="265" customFormat="1" ht="14.25" x14ac:dyDescent="0.25">
      <c r="C98" s="266"/>
      <c r="D98" s="269"/>
      <c r="G98" s="270"/>
    </row>
    <row r="99" spans="3:7" s="265" customFormat="1" ht="14.25" x14ac:dyDescent="0.25">
      <c r="C99" s="266"/>
      <c r="D99" s="269"/>
      <c r="G99" s="270"/>
    </row>
    <row r="100" spans="3:7" s="265" customFormat="1" ht="14.25" x14ac:dyDescent="0.25">
      <c r="C100" s="266"/>
      <c r="D100" s="267"/>
    </row>
    <row r="101" spans="3:7" s="265" customFormat="1" ht="14.25" x14ac:dyDescent="0.25">
      <c r="C101" s="266"/>
      <c r="D101" s="267"/>
    </row>
    <row r="102" spans="3:7" s="265" customFormat="1" ht="14.25" x14ac:dyDescent="0.25">
      <c r="C102" s="266"/>
      <c r="D102" s="267"/>
    </row>
    <row r="103" spans="3:7" s="265" customFormat="1" ht="14.25" x14ac:dyDescent="0.25">
      <c r="C103" s="266"/>
      <c r="D103" s="269"/>
    </row>
    <row r="104" spans="3:7" s="265" customFormat="1" ht="14.25" x14ac:dyDescent="0.25">
      <c r="C104" s="266"/>
      <c r="D104" s="269"/>
    </row>
    <row r="105" spans="3:7" s="265" customFormat="1" ht="14.25" x14ac:dyDescent="0.25">
      <c r="C105" s="266"/>
      <c r="D105" s="269"/>
    </row>
    <row r="106" spans="3:7" s="265" customFormat="1" ht="14.25" x14ac:dyDescent="0.25">
      <c r="C106" s="266"/>
      <c r="D106" s="269"/>
    </row>
    <row r="107" spans="3:7" s="265" customFormat="1" ht="14.25" x14ac:dyDescent="0.25">
      <c r="C107" s="266"/>
      <c r="D107" s="269"/>
    </row>
    <row r="108" spans="3:7" s="265" customFormat="1" ht="14.25" x14ac:dyDescent="0.25">
      <c r="C108" s="266"/>
      <c r="D108" s="267"/>
    </row>
    <row r="109" spans="3:7" s="265" customFormat="1" ht="14.25" x14ac:dyDescent="0.25">
      <c r="C109" s="266"/>
      <c r="D109" s="269"/>
    </row>
    <row r="110" spans="3:7" s="265" customFormat="1" ht="14.25" x14ac:dyDescent="0.25">
      <c r="C110" s="266"/>
      <c r="D110" s="269"/>
    </row>
    <row r="111" spans="3:7" s="265" customFormat="1" ht="14.25" x14ac:dyDescent="0.25">
      <c r="C111" s="266"/>
      <c r="D111" s="267"/>
    </row>
    <row r="112" spans="3:7" s="265" customFormat="1" ht="14.25" x14ac:dyDescent="0.25">
      <c r="C112" s="266"/>
      <c r="D112" s="267"/>
    </row>
    <row r="113" spans="3:4" s="265" customFormat="1" ht="14.25" x14ac:dyDescent="0.25">
      <c r="C113" s="266"/>
      <c r="D113" s="269"/>
    </row>
    <row r="114" spans="3:4" s="265" customFormat="1" ht="14.25" x14ac:dyDescent="0.25">
      <c r="C114" s="266"/>
      <c r="D114" s="269"/>
    </row>
    <row r="115" spans="3:4" s="265" customFormat="1" ht="14.25" x14ac:dyDescent="0.25">
      <c r="C115" s="266"/>
      <c r="D115" s="269"/>
    </row>
    <row r="116" spans="3:4" s="265" customFormat="1" ht="14.25" x14ac:dyDescent="0.25">
      <c r="C116" s="266"/>
      <c r="D116" s="269"/>
    </row>
    <row r="117" spans="3:4" s="265" customFormat="1" ht="14.25" x14ac:dyDescent="0.25">
      <c r="C117" s="266"/>
      <c r="D117" s="267"/>
    </row>
    <row r="118" spans="3:4" s="265" customFormat="1" ht="14.25" x14ac:dyDescent="0.25">
      <c r="C118" s="266"/>
      <c r="D118" s="269"/>
    </row>
    <row r="119" spans="3:4" s="265" customFormat="1" ht="14.25" x14ac:dyDescent="0.25">
      <c r="C119" s="266"/>
      <c r="D119" s="267"/>
    </row>
    <row r="120" spans="3:4" s="265" customFormat="1" ht="14.25" x14ac:dyDescent="0.25">
      <c r="C120" s="266"/>
      <c r="D120" s="269"/>
    </row>
    <row r="121" spans="3:4" s="265" customFormat="1" ht="14.25" x14ac:dyDescent="0.25">
      <c r="C121" s="266"/>
      <c r="D121" s="267"/>
    </row>
    <row r="122" spans="3:4" s="265" customFormat="1" ht="14.25" x14ac:dyDescent="0.25">
      <c r="C122" s="266"/>
      <c r="D122" s="269"/>
    </row>
    <row r="123" spans="3:4" s="265" customFormat="1" ht="14.25" x14ac:dyDescent="0.25">
      <c r="C123" s="266"/>
      <c r="D123" s="267"/>
    </row>
    <row r="124" spans="3:4" s="265" customFormat="1" ht="14.25" x14ac:dyDescent="0.25">
      <c r="C124" s="266"/>
      <c r="D124" s="269"/>
    </row>
    <row r="125" spans="3:4" s="265" customFormat="1" ht="14.25" x14ac:dyDescent="0.25">
      <c r="C125" s="266"/>
      <c r="D125" s="269"/>
    </row>
    <row r="126" spans="3:4" s="265" customFormat="1" ht="14.25" x14ac:dyDescent="0.25">
      <c r="C126" s="266"/>
      <c r="D126" s="269"/>
    </row>
    <row r="127" spans="3:4" s="265" customFormat="1" ht="14.25" x14ac:dyDescent="0.25">
      <c r="C127" s="266"/>
      <c r="D127" s="269"/>
    </row>
    <row r="128" spans="3:4" s="265" customFormat="1" ht="14.25" x14ac:dyDescent="0.25">
      <c r="C128" s="266"/>
      <c r="D128" s="269"/>
    </row>
    <row r="129" spans="3:4" s="265" customFormat="1" ht="14.25" x14ac:dyDescent="0.25">
      <c r="C129" s="266"/>
      <c r="D129" s="269"/>
    </row>
    <row r="130" spans="3:4" s="265" customFormat="1" ht="14.25" x14ac:dyDescent="0.25">
      <c r="C130" s="266"/>
      <c r="D130" s="269"/>
    </row>
    <row r="131" spans="3:4" s="265" customFormat="1" ht="14.25" x14ac:dyDescent="0.25">
      <c r="C131" s="266"/>
      <c r="D131" s="269"/>
    </row>
    <row r="132" spans="3:4" s="265" customFormat="1" ht="14.25" x14ac:dyDescent="0.25">
      <c r="C132" s="266"/>
      <c r="D132" s="269"/>
    </row>
    <row r="133" spans="3:4" s="265" customFormat="1" ht="14.25" x14ac:dyDescent="0.25">
      <c r="C133" s="266"/>
      <c r="D133" s="269"/>
    </row>
    <row r="134" spans="3:4" s="265" customFormat="1" ht="14.25" x14ac:dyDescent="0.25">
      <c r="C134" s="266"/>
      <c r="D134" s="269"/>
    </row>
    <row r="135" spans="3:4" s="265" customFormat="1" ht="14.25" x14ac:dyDescent="0.25">
      <c r="C135" s="266"/>
      <c r="D135" s="269"/>
    </row>
    <row r="136" spans="3:4" s="265" customFormat="1" ht="14.25" x14ac:dyDescent="0.25">
      <c r="C136" s="266"/>
      <c r="D136" s="269"/>
    </row>
    <row r="137" spans="3:4" s="265" customFormat="1" ht="14.25" x14ac:dyDescent="0.25">
      <c r="C137" s="266"/>
      <c r="D137" s="269"/>
    </row>
    <row r="138" spans="3:4" s="265" customFormat="1" ht="14.25" x14ac:dyDescent="0.25">
      <c r="C138" s="266"/>
      <c r="D138" s="269"/>
    </row>
    <row r="139" spans="3:4" s="265" customFormat="1" ht="14.25" x14ac:dyDescent="0.25">
      <c r="C139" s="266"/>
      <c r="D139" s="269"/>
    </row>
    <row r="140" spans="3:4" s="265" customFormat="1" ht="14.25" x14ac:dyDescent="0.25">
      <c r="C140" s="266"/>
      <c r="D140" s="269"/>
    </row>
    <row r="141" spans="3:4" s="265" customFormat="1" ht="14.25" x14ac:dyDescent="0.25">
      <c r="C141" s="266"/>
      <c r="D141" s="269"/>
    </row>
    <row r="142" spans="3:4" s="265" customFormat="1" ht="14.25" x14ac:dyDescent="0.25">
      <c r="C142" s="266"/>
      <c r="D142" s="269"/>
    </row>
    <row r="143" spans="3:4" s="265" customFormat="1" ht="14.25" x14ac:dyDescent="0.25">
      <c r="C143" s="266"/>
      <c r="D143" s="269"/>
    </row>
    <row r="144" spans="3:4" s="265" customFormat="1" ht="14.25" x14ac:dyDescent="0.25">
      <c r="C144" s="266"/>
      <c r="D144" s="269"/>
    </row>
    <row r="145" spans="3:4" s="265" customFormat="1" ht="14.25" x14ac:dyDescent="0.25">
      <c r="C145" s="266"/>
      <c r="D145" s="269"/>
    </row>
    <row r="146" spans="3:4" s="265" customFormat="1" ht="14.25" x14ac:dyDescent="0.25">
      <c r="C146" s="266"/>
      <c r="D146" s="267"/>
    </row>
    <row r="147" spans="3:4" s="265" customFormat="1" ht="14.25" x14ac:dyDescent="0.25">
      <c r="C147" s="266"/>
      <c r="D147" s="267"/>
    </row>
    <row r="148" spans="3:4" s="265" customFormat="1" ht="14.25" x14ac:dyDescent="0.25">
      <c r="C148" s="266"/>
      <c r="D148" s="267"/>
    </row>
    <row r="149" spans="3:4" s="265" customFormat="1" ht="14.25" x14ac:dyDescent="0.25">
      <c r="C149" s="266"/>
      <c r="D149" s="267"/>
    </row>
    <row r="150" spans="3:4" s="265" customFormat="1" ht="14.25" x14ac:dyDescent="0.25">
      <c r="C150" s="266"/>
      <c r="D150" s="267"/>
    </row>
    <row r="151" spans="3:4" s="265" customFormat="1" ht="14.25" x14ac:dyDescent="0.25">
      <c r="C151" s="266"/>
      <c r="D151" s="267"/>
    </row>
    <row r="152" spans="3:4" s="265" customFormat="1" ht="14.25" x14ac:dyDescent="0.25">
      <c r="C152" s="266"/>
      <c r="D152" s="269"/>
    </row>
    <row r="153" spans="3:4" s="265" customFormat="1" ht="14.25" x14ac:dyDescent="0.25">
      <c r="C153" s="266"/>
      <c r="D153" s="267"/>
    </row>
    <row r="154" spans="3:4" s="265" customFormat="1" ht="14.25" x14ac:dyDescent="0.25">
      <c r="C154" s="266"/>
      <c r="D154" s="267"/>
    </row>
    <row r="155" spans="3:4" s="265" customFormat="1" ht="14.25" x14ac:dyDescent="0.25">
      <c r="C155" s="266"/>
      <c r="D155" s="269"/>
    </row>
    <row r="156" spans="3:4" s="265" customFormat="1" ht="14.25" x14ac:dyDescent="0.25">
      <c r="C156" s="266"/>
      <c r="D156" s="269"/>
    </row>
    <row r="157" spans="3:4" s="265" customFormat="1" ht="14.25" x14ac:dyDescent="0.25">
      <c r="C157" s="266"/>
      <c r="D157" s="267"/>
    </row>
    <row r="158" spans="3:4" s="265" customFormat="1" ht="14.25" x14ac:dyDescent="0.25">
      <c r="C158" s="266"/>
      <c r="D158" s="269"/>
    </row>
    <row r="159" spans="3:4" s="265" customFormat="1" ht="14.25" x14ac:dyDescent="0.25">
      <c r="C159" s="266"/>
      <c r="D159" s="267"/>
    </row>
    <row r="160" spans="3:4" s="265" customFormat="1" ht="14.25" x14ac:dyDescent="0.25">
      <c r="C160" s="266"/>
      <c r="D160" s="267"/>
    </row>
    <row r="161" spans="3:4" s="265" customFormat="1" ht="14.25" x14ac:dyDescent="0.25">
      <c r="C161" s="266"/>
      <c r="D161" s="267"/>
    </row>
    <row r="162" spans="3:4" s="265" customFormat="1" ht="14.25" x14ac:dyDescent="0.25">
      <c r="C162" s="266"/>
      <c r="D162" s="269"/>
    </row>
    <row r="163" spans="3:4" s="265" customFormat="1" ht="14.25" x14ac:dyDescent="0.25">
      <c r="C163" s="266"/>
      <c r="D163" s="269"/>
    </row>
    <row r="164" spans="3:4" s="265" customFormat="1" ht="14.25" x14ac:dyDescent="0.25">
      <c r="C164" s="266"/>
      <c r="D164" s="269"/>
    </row>
    <row r="165" spans="3:4" s="265" customFormat="1" ht="14.25" x14ac:dyDescent="0.25">
      <c r="C165" s="266"/>
      <c r="D165" s="269"/>
    </row>
    <row r="166" spans="3:4" s="265" customFormat="1" ht="14.25" x14ac:dyDescent="0.25">
      <c r="C166" s="266"/>
      <c r="D166" s="269"/>
    </row>
    <row r="167" spans="3:4" s="265" customFormat="1" ht="14.25" x14ac:dyDescent="0.25">
      <c r="C167" s="266"/>
      <c r="D167" s="269"/>
    </row>
    <row r="168" spans="3:4" s="265" customFormat="1" ht="14.25" x14ac:dyDescent="0.25">
      <c r="C168" s="266"/>
      <c r="D168" s="267"/>
    </row>
    <row r="169" spans="3:4" s="265" customFormat="1" ht="14.25" x14ac:dyDescent="0.25">
      <c r="C169" s="266"/>
      <c r="D169" s="269"/>
    </row>
    <row r="170" spans="3:4" s="265" customFormat="1" ht="14.25" x14ac:dyDescent="0.25">
      <c r="C170" s="266"/>
      <c r="D170" s="269"/>
    </row>
    <row r="171" spans="3:4" s="265" customFormat="1" ht="14.25" x14ac:dyDescent="0.25">
      <c r="C171" s="266"/>
      <c r="D171" s="267"/>
    </row>
    <row r="172" spans="3:4" s="265" customFormat="1" ht="14.25" x14ac:dyDescent="0.25">
      <c r="C172" s="266"/>
      <c r="D172" s="269"/>
    </row>
    <row r="173" spans="3:4" s="265" customFormat="1" ht="14.25" x14ac:dyDescent="0.25">
      <c r="C173" s="266"/>
      <c r="D173" s="269"/>
    </row>
    <row r="174" spans="3:4" s="265" customFormat="1" ht="14.25" x14ac:dyDescent="0.25">
      <c r="C174" s="266"/>
      <c r="D174" s="267"/>
    </row>
    <row r="175" spans="3:4" s="265" customFormat="1" ht="14.25" x14ac:dyDescent="0.25">
      <c r="C175" s="266"/>
      <c r="D175" s="269"/>
    </row>
    <row r="176" spans="3:4" s="265" customFormat="1" ht="14.25" x14ac:dyDescent="0.25">
      <c r="C176" s="266"/>
      <c r="D176" s="269"/>
    </row>
    <row r="177" spans="3:4" s="265" customFormat="1" ht="14.25" x14ac:dyDescent="0.25">
      <c r="C177" s="266"/>
      <c r="D177" s="269"/>
    </row>
    <row r="178" spans="3:4" s="265" customFormat="1" ht="14.25" x14ac:dyDescent="0.25">
      <c r="C178" s="266"/>
      <c r="D178" s="269"/>
    </row>
    <row r="179" spans="3:4" s="265" customFormat="1" ht="14.25" x14ac:dyDescent="0.25">
      <c r="C179" s="266"/>
      <c r="D179" s="269"/>
    </row>
    <row r="180" spans="3:4" s="265" customFormat="1" ht="14.25" x14ac:dyDescent="0.25">
      <c r="C180" s="266"/>
      <c r="D180" s="269"/>
    </row>
    <row r="181" spans="3:4" s="265" customFormat="1" ht="14.25" x14ac:dyDescent="0.25">
      <c r="C181" s="266"/>
      <c r="D181" s="267"/>
    </row>
    <row r="182" spans="3:4" s="265" customFormat="1" ht="14.25" x14ac:dyDescent="0.25">
      <c r="C182" s="266"/>
      <c r="D182" s="269"/>
    </row>
    <row r="183" spans="3:4" s="265" customFormat="1" ht="14.25" x14ac:dyDescent="0.25">
      <c r="C183" s="266"/>
      <c r="D183" s="269"/>
    </row>
    <row r="184" spans="3:4" s="265" customFormat="1" ht="14.25" x14ac:dyDescent="0.25">
      <c r="C184" s="266"/>
      <c r="D184" s="269"/>
    </row>
    <row r="185" spans="3:4" s="265" customFormat="1" ht="14.25" x14ac:dyDescent="0.25">
      <c r="C185" s="266"/>
      <c r="D185" s="267"/>
    </row>
    <row r="186" spans="3:4" s="265" customFormat="1" ht="14.25" x14ac:dyDescent="0.25">
      <c r="C186" s="266"/>
      <c r="D186" s="269"/>
    </row>
    <row r="187" spans="3:4" s="265" customFormat="1" ht="14.25" x14ac:dyDescent="0.25">
      <c r="C187" s="266"/>
      <c r="D187" s="269"/>
    </row>
    <row r="188" spans="3:4" s="265" customFormat="1" ht="14.25" x14ac:dyDescent="0.25">
      <c r="C188" s="266"/>
      <c r="D188" s="269"/>
    </row>
    <row r="189" spans="3:4" s="265" customFormat="1" ht="14.25" x14ac:dyDescent="0.25">
      <c r="C189" s="266"/>
      <c r="D189" s="269"/>
    </row>
    <row r="190" spans="3:4" s="265" customFormat="1" ht="14.25" x14ac:dyDescent="0.25">
      <c r="C190" s="266"/>
      <c r="D190" s="267"/>
    </row>
    <row r="191" spans="3:4" s="265" customFormat="1" ht="14.25" x14ac:dyDescent="0.25">
      <c r="C191" s="266"/>
      <c r="D191" s="269"/>
    </row>
    <row r="192" spans="3:4" s="265" customFormat="1" ht="14.25" x14ac:dyDescent="0.25">
      <c r="C192" s="266"/>
      <c r="D192" s="269"/>
    </row>
    <row r="193" spans="3:4" s="265" customFormat="1" ht="14.25" x14ac:dyDescent="0.25">
      <c r="C193" s="266"/>
      <c r="D193" s="269"/>
    </row>
    <row r="194" spans="3:4" s="265" customFormat="1" ht="14.25" x14ac:dyDescent="0.25">
      <c r="C194" s="266"/>
      <c r="D194" s="269"/>
    </row>
    <row r="195" spans="3:4" s="265" customFormat="1" ht="14.25" x14ac:dyDescent="0.25">
      <c r="C195" s="266"/>
      <c r="D195" s="269"/>
    </row>
    <row r="196" spans="3:4" s="265" customFormat="1" ht="14.25" x14ac:dyDescent="0.25">
      <c r="C196" s="266"/>
      <c r="D196" s="267"/>
    </row>
    <row r="197" spans="3:4" s="265" customFormat="1" ht="14.25" x14ac:dyDescent="0.25">
      <c r="C197" s="266"/>
      <c r="D197" s="269"/>
    </row>
    <row r="198" spans="3:4" s="265" customFormat="1" ht="14.25" x14ac:dyDescent="0.25">
      <c r="C198" s="266"/>
      <c r="D198" s="269"/>
    </row>
    <row r="199" spans="3:4" s="265" customFormat="1" ht="14.25" x14ac:dyDescent="0.25">
      <c r="C199" s="266"/>
      <c r="D199" s="269"/>
    </row>
    <row r="200" spans="3:4" s="265" customFormat="1" ht="14.25" x14ac:dyDescent="0.25">
      <c r="C200" s="266"/>
      <c r="D200" s="269"/>
    </row>
    <row r="201" spans="3:4" s="265" customFormat="1" ht="14.25" x14ac:dyDescent="0.25">
      <c r="C201" s="266"/>
      <c r="D201" s="267"/>
    </row>
    <row r="202" spans="3:4" s="265" customFormat="1" ht="14.25" x14ac:dyDescent="0.25">
      <c r="C202" s="266"/>
      <c r="D202" s="269"/>
    </row>
    <row r="203" spans="3:4" s="265" customFormat="1" ht="14.25" x14ac:dyDescent="0.25">
      <c r="C203" s="266"/>
      <c r="D203" s="269"/>
    </row>
    <row r="204" spans="3:4" s="265" customFormat="1" ht="14.25" x14ac:dyDescent="0.25">
      <c r="C204" s="266"/>
      <c r="D204" s="269"/>
    </row>
    <row r="205" spans="3:4" s="265" customFormat="1" ht="14.25" x14ac:dyDescent="0.25">
      <c r="C205" s="266"/>
      <c r="D205" s="269"/>
    </row>
    <row r="206" spans="3:4" s="265" customFormat="1" ht="14.25" x14ac:dyDescent="0.25">
      <c r="C206" s="266"/>
      <c r="D206" s="269"/>
    </row>
    <row r="207" spans="3:4" s="265" customFormat="1" ht="14.25" x14ac:dyDescent="0.25">
      <c r="C207" s="266"/>
      <c r="D207" s="267"/>
    </row>
    <row r="208" spans="3:4" s="265" customFormat="1" ht="14.25" x14ac:dyDescent="0.25">
      <c r="C208" s="266"/>
      <c r="D208" s="269"/>
    </row>
    <row r="209" spans="3:4" s="265" customFormat="1" ht="14.25" x14ac:dyDescent="0.25">
      <c r="C209" s="266"/>
      <c r="D209" s="269"/>
    </row>
    <row r="210" spans="3:4" s="265" customFormat="1" ht="14.25" x14ac:dyDescent="0.25">
      <c r="C210" s="266"/>
      <c r="D210" s="269"/>
    </row>
    <row r="211" spans="3:4" s="265" customFormat="1" ht="14.25" x14ac:dyDescent="0.25">
      <c r="C211" s="266"/>
      <c r="D211" s="269"/>
    </row>
    <row r="212" spans="3:4" s="265" customFormat="1" ht="14.25" x14ac:dyDescent="0.25">
      <c r="C212" s="266"/>
      <c r="D212" s="269"/>
    </row>
    <row r="213" spans="3:4" s="265" customFormat="1" ht="14.25" x14ac:dyDescent="0.25">
      <c r="C213" s="266"/>
      <c r="D213" s="269"/>
    </row>
    <row r="214" spans="3:4" s="265" customFormat="1" ht="14.25" x14ac:dyDescent="0.25">
      <c r="C214" s="266"/>
      <c r="D214" s="269"/>
    </row>
    <row r="215" spans="3:4" s="265" customFormat="1" ht="14.25" x14ac:dyDescent="0.25">
      <c r="C215" s="266"/>
      <c r="D215" s="267"/>
    </row>
    <row r="216" spans="3:4" s="265" customFormat="1" ht="14.25" x14ac:dyDescent="0.25">
      <c r="C216" s="266"/>
      <c r="D216" s="269"/>
    </row>
    <row r="217" spans="3:4" s="265" customFormat="1" ht="14.25" x14ac:dyDescent="0.25">
      <c r="C217" s="266"/>
      <c r="D217" s="267"/>
    </row>
    <row r="218" spans="3:4" s="265" customFormat="1" ht="14.25" x14ac:dyDescent="0.25">
      <c r="C218" s="266"/>
      <c r="D218" s="267"/>
    </row>
    <row r="219" spans="3:4" s="265" customFormat="1" ht="14.25" x14ac:dyDescent="0.25">
      <c r="C219" s="266"/>
      <c r="D219" s="269"/>
    </row>
    <row r="220" spans="3:4" s="265" customFormat="1" ht="14.25" x14ac:dyDescent="0.25">
      <c r="C220" s="266"/>
      <c r="D220" s="269"/>
    </row>
    <row r="221" spans="3:4" s="265" customFormat="1" ht="14.25" x14ac:dyDescent="0.25">
      <c r="C221" s="266"/>
      <c r="D221" s="267"/>
    </row>
    <row r="222" spans="3:4" s="265" customFormat="1" ht="14.25" x14ac:dyDescent="0.25">
      <c r="C222" s="266"/>
      <c r="D222" s="267"/>
    </row>
    <row r="223" spans="3:4" s="265" customFormat="1" ht="14.25" x14ac:dyDescent="0.25">
      <c r="C223" s="266"/>
      <c r="D223" s="269"/>
    </row>
    <row r="224" spans="3:4" s="265" customFormat="1" ht="14.25" x14ac:dyDescent="0.25">
      <c r="C224" s="266"/>
      <c r="D224" s="267"/>
    </row>
    <row r="225" spans="3:4" s="265" customFormat="1" ht="14.25" x14ac:dyDescent="0.25">
      <c r="C225" s="266"/>
      <c r="D225" s="267"/>
    </row>
    <row r="226" spans="3:4" s="265" customFormat="1" ht="14.25" x14ac:dyDescent="0.25">
      <c r="C226" s="266"/>
      <c r="D226" s="269"/>
    </row>
    <row r="227" spans="3:4" s="265" customFormat="1" ht="14.25" x14ac:dyDescent="0.25">
      <c r="C227" s="266"/>
      <c r="D227" s="269"/>
    </row>
    <row r="228" spans="3:4" s="265" customFormat="1" ht="14.25" x14ac:dyDescent="0.25">
      <c r="C228" s="266"/>
      <c r="D228" s="269"/>
    </row>
    <row r="229" spans="3:4" s="265" customFormat="1" ht="14.25" x14ac:dyDescent="0.25">
      <c r="C229" s="266"/>
      <c r="D229" s="269"/>
    </row>
    <row r="230" spans="3:4" s="265" customFormat="1" ht="14.25" x14ac:dyDescent="0.25">
      <c r="C230" s="266"/>
      <c r="D230" s="269"/>
    </row>
    <row r="231" spans="3:4" s="265" customFormat="1" ht="14.25" x14ac:dyDescent="0.25">
      <c r="C231" s="266"/>
      <c r="D231" s="269"/>
    </row>
    <row r="232" spans="3:4" s="265" customFormat="1" ht="14.25" x14ac:dyDescent="0.25">
      <c r="C232" s="266"/>
      <c r="D232" s="269"/>
    </row>
    <row r="233" spans="3:4" s="265" customFormat="1" ht="14.25" x14ac:dyDescent="0.25">
      <c r="C233" s="266"/>
      <c r="D233" s="269"/>
    </row>
    <row r="234" spans="3:4" s="265" customFormat="1" ht="14.25" x14ac:dyDescent="0.25">
      <c r="C234" s="266"/>
      <c r="D234" s="269"/>
    </row>
    <row r="235" spans="3:4" s="265" customFormat="1" ht="14.25" x14ac:dyDescent="0.25">
      <c r="C235" s="266"/>
      <c r="D235" s="269"/>
    </row>
    <row r="236" spans="3:4" s="265" customFormat="1" ht="14.25" x14ac:dyDescent="0.25">
      <c r="C236" s="266"/>
      <c r="D236" s="269"/>
    </row>
    <row r="237" spans="3:4" s="265" customFormat="1" ht="14.25" x14ac:dyDescent="0.25">
      <c r="C237" s="266"/>
      <c r="D237" s="269"/>
    </row>
    <row r="238" spans="3:4" s="265" customFormat="1" ht="14.25" x14ac:dyDescent="0.25">
      <c r="C238" s="266"/>
      <c r="D238" s="269"/>
    </row>
    <row r="239" spans="3:4" s="265" customFormat="1" ht="14.25" x14ac:dyDescent="0.25">
      <c r="C239" s="266"/>
      <c r="D239" s="269"/>
    </row>
    <row r="240" spans="3:4" s="265" customFormat="1" ht="14.25" x14ac:dyDescent="0.25">
      <c r="C240" s="266"/>
      <c r="D240" s="269"/>
    </row>
    <row r="241" spans="3:4" s="265" customFormat="1" ht="14.25" x14ac:dyDescent="0.25">
      <c r="C241" s="266"/>
      <c r="D241" s="269"/>
    </row>
    <row r="242" spans="3:4" s="265" customFormat="1" ht="14.25" x14ac:dyDescent="0.25">
      <c r="C242" s="266"/>
      <c r="D242" s="269"/>
    </row>
    <row r="243" spans="3:4" s="265" customFormat="1" ht="14.25" x14ac:dyDescent="0.25">
      <c r="C243" s="266"/>
      <c r="D243" s="269"/>
    </row>
    <row r="244" spans="3:4" s="265" customFormat="1" ht="14.25" x14ac:dyDescent="0.25">
      <c r="C244" s="266"/>
      <c r="D244" s="269"/>
    </row>
    <row r="245" spans="3:4" s="265" customFormat="1" ht="14.25" x14ac:dyDescent="0.25">
      <c r="C245" s="266"/>
      <c r="D245" s="269"/>
    </row>
    <row r="246" spans="3:4" s="265" customFormat="1" ht="14.25" x14ac:dyDescent="0.25">
      <c r="C246" s="266"/>
      <c r="D246" s="269"/>
    </row>
    <row r="247" spans="3:4" s="265" customFormat="1" ht="14.25" x14ac:dyDescent="0.25">
      <c r="C247" s="266"/>
      <c r="D247" s="269"/>
    </row>
    <row r="248" spans="3:4" s="265" customFormat="1" ht="14.25" x14ac:dyDescent="0.25">
      <c r="C248" s="266"/>
      <c r="D248" s="269"/>
    </row>
    <row r="249" spans="3:4" s="265" customFormat="1" ht="14.25" x14ac:dyDescent="0.25">
      <c r="C249" s="266"/>
      <c r="D249" s="269"/>
    </row>
    <row r="250" spans="3:4" s="265" customFormat="1" ht="14.25" x14ac:dyDescent="0.25">
      <c r="C250" s="266"/>
      <c r="D250" s="269"/>
    </row>
    <row r="251" spans="3:4" s="265" customFormat="1" ht="14.25" x14ac:dyDescent="0.25">
      <c r="C251" s="266"/>
      <c r="D251" s="269"/>
    </row>
    <row r="252" spans="3:4" s="265" customFormat="1" ht="14.25" x14ac:dyDescent="0.25">
      <c r="C252" s="266"/>
      <c r="D252" s="269"/>
    </row>
    <row r="253" spans="3:4" s="265" customFormat="1" ht="14.25" x14ac:dyDescent="0.25">
      <c r="C253" s="266"/>
      <c r="D253" s="269"/>
    </row>
    <row r="254" spans="3:4" s="265" customFormat="1" ht="14.25" x14ac:dyDescent="0.25">
      <c r="C254" s="266"/>
      <c r="D254" s="269"/>
    </row>
    <row r="255" spans="3:4" s="265" customFormat="1" ht="14.25" x14ac:dyDescent="0.25">
      <c r="C255" s="266"/>
      <c r="D255" s="269"/>
    </row>
    <row r="256" spans="3:4" s="265" customFormat="1" ht="14.25" x14ac:dyDescent="0.25">
      <c r="C256" s="266"/>
      <c r="D256" s="269"/>
    </row>
    <row r="257" spans="3:4" s="265" customFormat="1" ht="14.25" x14ac:dyDescent="0.25">
      <c r="C257" s="266"/>
      <c r="D257" s="269"/>
    </row>
    <row r="258" spans="3:4" s="265" customFormat="1" ht="14.25" x14ac:dyDescent="0.25">
      <c r="C258" s="266"/>
      <c r="D258" s="269"/>
    </row>
    <row r="259" spans="3:4" s="265" customFormat="1" ht="14.25" x14ac:dyDescent="0.25">
      <c r="C259" s="266"/>
      <c r="D259" s="269"/>
    </row>
    <row r="260" spans="3:4" s="265" customFormat="1" ht="14.25" x14ac:dyDescent="0.25">
      <c r="C260" s="266"/>
      <c r="D260" s="269"/>
    </row>
    <row r="261" spans="3:4" s="265" customFormat="1" ht="14.25" x14ac:dyDescent="0.25">
      <c r="C261" s="266"/>
      <c r="D261" s="269"/>
    </row>
    <row r="262" spans="3:4" s="265" customFormat="1" ht="14.25" x14ac:dyDescent="0.25">
      <c r="C262" s="266"/>
      <c r="D262" s="269"/>
    </row>
    <row r="263" spans="3:4" s="265" customFormat="1" ht="14.25" x14ac:dyDescent="0.25">
      <c r="C263" s="266"/>
      <c r="D263" s="269"/>
    </row>
    <row r="264" spans="3:4" s="265" customFormat="1" ht="14.25" x14ac:dyDescent="0.25">
      <c r="C264" s="266"/>
      <c r="D264" s="269"/>
    </row>
    <row r="265" spans="3:4" s="265" customFormat="1" ht="14.25" x14ac:dyDescent="0.25">
      <c r="C265" s="266"/>
      <c r="D265" s="269"/>
    </row>
    <row r="266" spans="3:4" s="265" customFormat="1" ht="14.25" x14ac:dyDescent="0.25">
      <c r="C266" s="266"/>
      <c r="D266" s="269"/>
    </row>
    <row r="267" spans="3:4" s="265" customFormat="1" ht="14.25" x14ac:dyDescent="0.25">
      <c r="C267" s="266"/>
      <c r="D267" s="269"/>
    </row>
    <row r="268" spans="3:4" s="265" customFormat="1" ht="14.25" x14ac:dyDescent="0.25">
      <c r="C268" s="266"/>
      <c r="D268" s="269"/>
    </row>
    <row r="269" spans="3:4" s="265" customFormat="1" ht="14.25" x14ac:dyDescent="0.25">
      <c r="C269" s="266"/>
      <c r="D269" s="269"/>
    </row>
    <row r="270" spans="3:4" s="265" customFormat="1" ht="14.25" x14ac:dyDescent="0.25">
      <c r="C270" s="266"/>
      <c r="D270" s="269"/>
    </row>
    <row r="271" spans="3:4" s="265" customFormat="1" ht="14.25" x14ac:dyDescent="0.25">
      <c r="C271" s="266"/>
      <c r="D271" s="269"/>
    </row>
  </sheetData>
  <mergeCells count="3">
    <mergeCell ref="AG13:AG15"/>
    <mergeCell ref="FZ13:FZ15"/>
    <mergeCell ref="A14:A1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3"/>
  <sheetViews>
    <sheetView workbookViewId="0"/>
  </sheetViews>
  <sheetFormatPr baseColWidth="10" defaultColWidth="10.85546875" defaultRowHeight="15" x14ac:dyDescent="0.25"/>
  <cols>
    <col min="1" max="1" width="10.85546875" style="108"/>
    <col min="2" max="2" width="7" style="278" customWidth="1"/>
    <col min="3" max="3" width="16.42578125" style="278" customWidth="1"/>
    <col min="4" max="4" width="14.42578125" style="108" bestFit="1" customWidth="1"/>
    <col min="5" max="5" width="14.42578125" style="108" customWidth="1"/>
    <col min="6" max="6" width="14.42578125" style="108" bestFit="1" customWidth="1"/>
    <col min="7" max="7" width="14.5703125" style="108" bestFit="1" customWidth="1"/>
    <col min="8" max="9" width="14.42578125" style="108" bestFit="1" customWidth="1"/>
    <col min="10" max="10" width="14.42578125" style="108" customWidth="1"/>
    <col min="11" max="11" width="19" style="108" bestFit="1" customWidth="1"/>
    <col min="12" max="12" width="19.5703125" style="108" bestFit="1" customWidth="1"/>
    <col min="13" max="13" width="21.42578125" style="108" customWidth="1"/>
    <col min="14" max="14" width="18.7109375" style="108" bestFit="1" customWidth="1"/>
    <col min="15" max="16384" width="10.85546875" style="108"/>
  </cols>
  <sheetData>
    <row r="2" spans="2:14" s="278" customFormat="1" ht="45" x14ac:dyDescent="0.25">
      <c r="B2" s="279" t="s">
        <v>796</v>
      </c>
      <c r="C2" s="279" t="s">
        <v>770</v>
      </c>
      <c r="D2" s="279" t="s">
        <v>741</v>
      </c>
      <c r="E2" s="279" t="s">
        <v>936</v>
      </c>
      <c r="F2" s="279" t="s">
        <v>726</v>
      </c>
      <c r="G2" s="279" t="s">
        <v>791</v>
      </c>
      <c r="H2" s="279" t="s">
        <v>731</v>
      </c>
      <c r="I2" s="279" t="s">
        <v>937</v>
      </c>
      <c r="J2" s="279" t="s">
        <v>801</v>
      </c>
      <c r="K2" s="279" t="s">
        <v>797</v>
      </c>
      <c r="L2" s="279" t="s">
        <v>798</v>
      </c>
      <c r="M2" s="279" t="s">
        <v>799</v>
      </c>
      <c r="N2" s="279" t="s">
        <v>800</v>
      </c>
    </row>
    <row r="3" spans="2:14" x14ac:dyDescent="0.25">
      <c r="B3" s="282">
        <f t="array" ref="B3:B32">+TRANSPOSE('F4-10 años'!C14:AF14)</f>
        <v>1</v>
      </c>
      <c r="C3" s="282">
        <f t="array" ref="C3:C32">+TRANSPOSE('F4-10 años'!C21:AF21)</f>
        <v>20812413910.238422</v>
      </c>
      <c r="D3" s="281">
        <f t="array" ref="D3:D32">+TRANSPOSE('F4-10 años'!C25:AF25)</f>
        <v>8791703631.3054237</v>
      </c>
      <c r="E3" s="281">
        <f t="array" ref="E3:E32">+TRANSPOSE('F4-10 años'!C26:AF26)</f>
        <v>1040620695.5119212</v>
      </c>
      <c r="F3" s="281">
        <f t="array" ref="F3:F32">+TRANSPOSE('F4-10 años'!C28:AF28)</f>
        <v>4523086586.8617277</v>
      </c>
      <c r="G3" s="281">
        <f t="array" ref="G3:G32">+TRANSPOSE('F4-10 años'!C29:AF29)</f>
        <v>0</v>
      </c>
      <c r="H3" s="281">
        <f t="array" ref="H3:H32">+TRANSPOSE('F4-10 años'!C30:AF30)</f>
        <v>4450243983.6098232</v>
      </c>
      <c r="I3" s="281">
        <f t="array" ref="I3:I32">+TRANSPOSE('F4-10 años'!C32:AF32)</f>
        <v>0</v>
      </c>
      <c r="J3" s="281">
        <f t="array" ref="J3:J32">+TRANSPOSE('F4-10 años'!C33:AF33)</f>
        <v>0</v>
      </c>
      <c r="K3" s="281">
        <f t="array" ref="K3:K32">+TRANSPOSE('F4-10 años'!C34:AF34)</f>
        <v>44502439.836098231</v>
      </c>
      <c r="L3" s="281">
        <f t="array" ref="L3:L32">+TRANSPOSE('F4-10 años'!C35:AF35)</f>
        <v>0</v>
      </c>
      <c r="M3" s="281">
        <f t="array" ref="M3:M32">+TRANSPOSE('F4-10 años'!C36:AF36)</f>
        <v>624372417.30715263</v>
      </c>
      <c r="N3" s="281">
        <f t="array" ref="N3:N32">+TRANSPOSE('F4-10 años'!C41:AF41)</f>
        <v>42731304</v>
      </c>
    </row>
    <row r="4" spans="2:14" x14ac:dyDescent="0.25">
      <c r="B4" s="282">
        <v>2</v>
      </c>
      <c r="C4" s="282">
        <v>21628262275.399685</v>
      </c>
      <c r="D4" s="281">
        <v>7339775513.8577337</v>
      </c>
      <c r="E4" s="281">
        <v>1081413113.7699842</v>
      </c>
      <c r="F4" s="281">
        <v>4684413201.4546366</v>
      </c>
      <c r="G4" s="281">
        <v>0</v>
      </c>
      <c r="H4" s="281">
        <v>4763213334.4921141</v>
      </c>
      <c r="I4" s="281">
        <v>2968847333.5234351</v>
      </c>
      <c r="J4" s="281">
        <v>0</v>
      </c>
      <c r="K4" s="281">
        <v>47632133.344921142</v>
      </c>
      <c r="L4" s="281">
        <v>0</v>
      </c>
      <c r="M4" s="281">
        <v>648847868.26199055</v>
      </c>
      <c r="N4" s="281">
        <v>56777468</v>
      </c>
    </row>
    <row r="5" spans="2:14" x14ac:dyDescent="0.25">
      <c r="B5" s="282">
        <v>3</v>
      </c>
      <c r="C5" s="282">
        <v>22476099477.826721</v>
      </c>
      <c r="D5" s="281">
        <v>6528841978.1320372</v>
      </c>
      <c r="E5" s="281">
        <v>1123804973.8913362</v>
      </c>
      <c r="F5" s="281">
        <v>4850375001.0800514</v>
      </c>
      <c r="G5" s="281">
        <v>0</v>
      </c>
      <c r="H5" s="281">
        <v>5139462754.5766125</v>
      </c>
      <c r="I5" s="281">
        <v>3689717571.6957159</v>
      </c>
      <c r="J5" s="281">
        <v>140926585.96159202</v>
      </c>
      <c r="K5" s="281">
        <v>51394627.545766123</v>
      </c>
      <c r="L5" s="281">
        <v>0</v>
      </c>
      <c r="M5" s="281">
        <v>674282984.33480155</v>
      </c>
      <c r="N5" s="281">
        <v>62679858</v>
      </c>
    </row>
    <row r="6" spans="2:14" x14ac:dyDescent="0.25">
      <c r="B6" s="282">
        <v>4</v>
      </c>
      <c r="C6" s="282">
        <v>23357180052.364975</v>
      </c>
      <c r="D6" s="281">
        <v>6455621537.1109648</v>
      </c>
      <c r="E6" s="281">
        <v>1167859002.6182487</v>
      </c>
      <c r="F6" s="281">
        <v>5022446153.4794846</v>
      </c>
      <c r="G6" s="281">
        <v>0</v>
      </c>
      <c r="H6" s="281">
        <v>5599117748.2486076</v>
      </c>
      <c r="I6" s="281">
        <v>4108272064.515183</v>
      </c>
      <c r="J6" s="281">
        <v>145286194.58110604</v>
      </c>
      <c r="K6" s="281">
        <v>55991177.482486077</v>
      </c>
      <c r="L6" s="281">
        <v>0</v>
      </c>
      <c r="M6" s="281">
        <v>700715401.5709492</v>
      </c>
      <c r="N6" s="281">
        <v>67198751</v>
      </c>
    </row>
    <row r="7" spans="2:14" x14ac:dyDescent="0.25">
      <c r="B7" s="282">
        <v>5</v>
      </c>
      <c r="C7" s="282">
        <v>24272807744.150536</v>
      </c>
      <c r="D7" s="281">
        <v>7280737311.6747065</v>
      </c>
      <c r="E7" s="281">
        <v>1213640387.2075269</v>
      </c>
      <c r="F7" s="281">
        <v>5196060488.1177483</v>
      </c>
      <c r="G7" s="281">
        <v>0</v>
      </c>
      <c r="H7" s="281">
        <v>6079840440.0124731</v>
      </c>
      <c r="I7" s="281">
        <v>4113474880.4092383</v>
      </c>
      <c r="J7" s="281">
        <v>149645803.20062003</v>
      </c>
      <c r="K7" s="281">
        <v>60798404.400124729</v>
      </c>
      <c r="L7" s="281">
        <v>0</v>
      </c>
      <c r="M7" s="281">
        <v>728184232.32451606</v>
      </c>
      <c r="N7" s="281">
        <v>70166579</v>
      </c>
    </row>
    <row r="8" spans="2:14" x14ac:dyDescent="0.25">
      <c r="B8" s="282">
        <v>6</v>
      </c>
      <c r="C8" s="282">
        <v>25224337439.298191</v>
      </c>
      <c r="D8" s="281">
        <v>7920883534.8274984</v>
      </c>
      <c r="E8" s="281">
        <v>1261216871.9649096</v>
      </c>
      <c r="F8" s="281">
        <v>5363839127.0880938</v>
      </c>
      <c r="G8" s="281">
        <v>0</v>
      </c>
      <c r="H8" s="281">
        <v>6480893555.8869276</v>
      </c>
      <c r="I8" s="281">
        <v>2943337690.1465712</v>
      </c>
      <c r="J8" s="281">
        <v>154005411.82013401</v>
      </c>
      <c r="K8" s="281">
        <v>64808935.55886928</v>
      </c>
      <c r="L8" s="281">
        <v>0</v>
      </c>
      <c r="M8" s="281">
        <v>756730123.17894566</v>
      </c>
      <c r="N8" s="281">
        <v>68099327</v>
      </c>
    </row>
    <row r="9" spans="2:14" x14ac:dyDescent="0.25">
      <c r="B9" s="282">
        <v>7</v>
      </c>
      <c r="C9" s="282">
        <v>26213177171.350468</v>
      </c>
      <c r="D9" s="281">
        <v>8167251773.0786924</v>
      </c>
      <c r="E9" s="281">
        <v>1310658858.5675235</v>
      </c>
      <c r="F9" s="281">
        <v>5517454810.9289865</v>
      </c>
      <c r="G9" s="281">
        <v>0</v>
      </c>
      <c r="H9" s="281">
        <v>6688592409.8680487</v>
      </c>
      <c r="I9" s="281">
        <v>0</v>
      </c>
      <c r="J9" s="281">
        <v>302959169.53671795</v>
      </c>
      <c r="K9" s="281">
        <v>66885924.098680489</v>
      </c>
      <c r="L9" s="281">
        <v>524263543.42700934</v>
      </c>
      <c r="M9" s="281">
        <v>786395315.14051402</v>
      </c>
      <c r="N9" s="281">
        <v>60788840</v>
      </c>
    </row>
    <row r="10" spans="2:14" x14ac:dyDescent="0.25">
      <c r="B10" s="282">
        <v>8</v>
      </c>
      <c r="C10" s="282">
        <v>27240790206.461033</v>
      </c>
      <c r="D10" s="281">
        <v>8414839135.8823957</v>
      </c>
      <c r="E10" s="281">
        <v>1362039510.3230517</v>
      </c>
      <c r="F10" s="281">
        <v>5671168239.2983217</v>
      </c>
      <c r="G10" s="281">
        <v>0</v>
      </c>
      <c r="H10" s="281">
        <v>6897625683.1831427</v>
      </c>
      <c r="I10" s="281">
        <v>0</v>
      </c>
      <c r="J10" s="281">
        <v>311299290.37404907</v>
      </c>
      <c r="K10" s="281">
        <v>68976256.831831425</v>
      </c>
      <c r="L10" s="281">
        <v>544815804.12922072</v>
      </c>
      <c r="M10" s="281">
        <v>817223706.19383097</v>
      </c>
      <c r="N10" s="281">
        <v>62692594</v>
      </c>
    </row>
    <row r="11" spans="2:14" x14ac:dyDescent="0.25">
      <c r="B11" s="282">
        <v>9</v>
      </c>
      <c r="C11" s="282">
        <v>28308697210.402634</v>
      </c>
      <c r="D11" s="281">
        <v>8663645623.2386112</v>
      </c>
      <c r="E11" s="281">
        <v>1415434860.5201318</v>
      </c>
      <c r="F11" s="281">
        <v>5824979412.1960974</v>
      </c>
      <c r="G11" s="281">
        <v>0</v>
      </c>
      <c r="H11" s="281">
        <v>7107993375.8322096</v>
      </c>
      <c r="I11" s="281">
        <v>0</v>
      </c>
      <c r="J11" s="281">
        <v>319639411.21138024</v>
      </c>
      <c r="K11" s="281">
        <v>71079933.75832209</v>
      </c>
      <c r="L11" s="281">
        <v>566173944.20805264</v>
      </c>
      <c r="M11" s="281">
        <v>849260916.31207895</v>
      </c>
      <c r="N11" s="281">
        <v>64618247</v>
      </c>
    </row>
    <row r="12" spans="2:14" x14ac:dyDescent="0.25">
      <c r="B12" s="282">
        <v>10</v>
      </c>
      <c r="C12" s="282">
        <v>29418478500.61087</v>
      </c>
      <c r="D12" s="281">
        <v>8913671235.147337</v>
      </c>
      <c r="E12" s="281">
        <v>1470923925.0305436</v>
      </c>
      <c r="F12" s="281">
        <v>5978888329.6223164</v>
      </c>
      <c r="G12" s="281">
        <v>19952129159.341873</v>
      </c>
      <c r="H12" s="281">
        <v>7319695487.8152504</v>
      </c>
      <c r="I12" s="281">
        <v>0</v>
      </c>
      <c r="J12" s="281">
        <v>327979532.04871136</v>
      </c>
      <c r="K12" s="281">
        <v>73196954.878152505</v>
      </c>
      <c r="L12" s="281">
        <v>588369570.0122174</v>
      </c>
      <c r="M12" s="281">
        <v>882554355.01832604</v>
      </c>
      <c r="N12" s="281">
        <v>146374949</v>
      </c>
    </row>
    <row r="13" spans="2:14" x14ac:dyDescent="0.25">
      <c r="B13" s="282">
        <v>11</v>
      </c>
      <c r="C13" s="282">
        <v>0</v>
      </c>
      <c r="D13" s="281">
        <v>0</v>
      </c>
      <c r="E13" s="281">
        <v>0</v>
      </c>
      <c r="F13" s="281">
        <v>0</v>
      </c>
      <c r="G13" s="281">
        <v>0</v>
      </c>
      <c r="H13" s="281">
        <v>0</v>
      </c>
      <c r="I13" s="281">
        <v>0</v>
      </c>
      <c r="J13" s="281">
        <v>0</v>
      </c>
      <c r="K13" s="281">
        <v>0</v>
      </c>
      <c r="L13" s="281">
        <v>0</v>
      </c>
      <c r="M13" s="281">
        <v>0</v>
      </c>
      <c r="N13" s="281">
        <v>0</v>
      </c>
    </row>
    <row r="14" spans="2:14" x14ac:dyDescent="0.25">
      <c r="B14" s="282">
        <v>12</v>
      </c>
      <c r="C14" s="282">
        <v>0</v>
      </c>
      <c r="D14" s="281">
        <v>0</v>
      </c>
      <c r="E14" s="281">
        <v>0</v>
      </c>
      <c r="F14" s="281">
        <v>0</v>
      </c>
      <c r="G14" s="281">
        <v>0</v>
      </c>
      <c r="H14" s="281">
        <v>0</v>
      </c>
      <c r="I14" s="281">
        <v>0</v>
      </c>
      <c r="J14" s="281">
        <v>0</v>
      </c>
      <c r="K14" s="281">
        <v>0</v>
      </c>
      <c r="L14" s="281">
        <v>0</v>
      </c>
      <c r="M14" s="281">
        <v>0</v>
      </c>
      <c r="N14" s="281">
        <v>0</v>
      </c>
    </row>
    <row r="15" spans="2:14" x14ac:dyDescent="0.25">
      <c r="B15" s="282">
        <v>13</v>
      </c>
      <c r="C15" s="282">
        <v>0</v>
      </c>
      <c r="D15" s="281">
        <v>0</v>
      </c>
      <c r="E15" s="281">
        <v>0</v>
      </c>
      <c r="F15" s="281">
        <v>0</v>
      </c>
      <c r="G15" s="281">
        <v>0</v>
      </c>
      <c r="H15" s="281">
        <v>0</v>
      </c>
      <c r="I15" s="281">
        <v>0</v>
      </c>
      <c r="J15" s="281">
        <v>0</v>
      </c>
      <c r="K15" s="281">
        <v>0</v>
      </c>
      <c r="L15" s="281">
        <v>0</v>
      </c>
      <c r="M15" s="281">
        <v>0</v>
      </c>
      <c r="N15" s="281">
        <v>0</v>
      </c>
    </row>
    <row r="16" spans="2:14" x14ac:dyDescent="0.25">
      <c r="B16" s="282">
        <v>14</v>
      </c>
      <c r="C16" s="282">
        <v>0</v>
      </c>
      <c r="D16" s="281">
        <v>0</v>
      </c>
      <c r="E16" s="281">
        <v>0</v>
      </c>
      <c r="F16" s="281">
        <v>0</v>
      </c>
      <c r="G16" s="281">
        <v>0</v>
      </c>
      <c r="H16" s="281">
        <v>0</v>
      </c>
      <c r="I16" s="281">
        <v>0</v>
      </c>
      <c r="J16" s="281">
        <v>0</v>
      </c>
      <c r="K16" s="281">
        <v>0</v>
      </c>
      <c r="L16" s="281">
        <v>0</v>
      </c>
      <c r="M16" s="281">
        <v>0</v>
      </c>
      <c r="N16" s="281">
        <v>0</v>
      </c>
    </row>
    <row r="17" spans="1:14" x14ac:dyDescent="0.25">
      <c r="B17" s="282">
        <v>15</v>
      </c>
      <c r="C17" s="282">
        <v>0</v>
      </c>
      <c r="D17" s="281">
        <v>0</v>
      </c>
      <c r="E17" s="281">
        <v>0</v>
      </c>
      <c r="F17" s="281">
        <v>0</v>
      </c>
      <c r="G17" s="281">
        <v>0</v>
      </c>
      <c r="H17" s="281">
        <v>0</v>
      </c>
      <c r="I17" s="281">
        <v>0</v>
      </c>
      <c r="J17" s="281">
        <v>0</v>
      </c>
      <c r="K17" s="281">
        <v>0</v>
      </c>
      <c r="L17" s="281">
        <v>0</v>
      </c>
      <c r="M17" s="281">
        <v>0</v>
      </c>
      <c r="N17" s="281">
        <v>0</v>
      </c>
    </row>
    <row r="18" spans="1:14" x14ac:dyDescent="0.25">
      <c r="B18" s="282">
        <v>16</v>
      </c>
      <c r="C18" s="282">
        <v>0</v>
      </c>
      <c r="D18" s="281">
        <v>0</v>
      </c>
      <c r="E18" s="281">
        <v>0</v>
      </c>
      <c r="F18" s="281">
        <v>0</v>
      </c>
      <c r="G18" s="281">
        <v>0</v>
      </c>
      <c r="H18" s="281">
        <v>0</v>
      </c>
      <c r="I18" s="281">
        <v>0</v>
      </c>
      <c r="J18" s="281">
        <v>0</v>
      </c>
      <c r="K18" s="281">
        <v>0</v>
      </c>
      <c r="L18" s="281">
        <v>0</v>
      </c>
      <c r="M18" s="281">
        <v>0</v>
      </c>
      <c r="N18" s="281">
        <v>0</v>
      </c>
    </row>
    <row r="19" spans="1:14" x14ac:dyDescent="0.25">
      <c r="B19" s="282">
        <v>17</v>
      </c>
      <c r="C19" s="282">
        <v>0</v>
      </c>
      <c r="D19" s="281">
        <v>0</v>
      </c>
      <c r="E19" s="281">
        <v>0</v>
      </c>
      <c r="F19" s="281">
        <v>0</v>
      </c>
      <c r="G19" s="281">
        <v>0</v>
      </c>
      <c r="H19" s="281">
        <v>0</v>
      </c>
      <c r="I19" s="281">
        <v>0</v>
      </c>
      <c r="J19" s="281">
        <v>0</v>
      </c>
      <c r="K19" s="281">
        <v>0</v>
      </c>
      <c r="L19" s="281">
        <v>0</v>
      </c>
      <c r="M19" s="281">
        <v>0</v>
      </c>
      <c r="N19" s="281">
        <v>0</v>
      </c>
    </row>
    <row r="20" spans="1:14" x14ac:dyDescent="0.25">
      <c r="A20" s="43"/>
      <c r="B20" s="282">
        <v>18</v>
      </c>
      <c r="C20" s="282">
        <v>0</v>
      </c>
      <c r="D20" s="281">
        <v>0</v>
      </c>
      <c r="E20" s="281">
        <v>0</v>
      </c>
      <c r="F20" s="281">
        <v>0</v>
      </c>
      <c r="G20" s="281">
        <v>0</v>
      </c>
      <c r="H20" s="281">
        <v>0</v>
      </c>
      <c r="I20" s="281">
        <v>0</v>
      </c>
      <c r="J20" s="281">
        <v>0</v>
      </c>
      <c r="K20" s="281">
        <v>0</v>
      </c>
      <c r="L20" s="281">
        <v>0</v>
      </c>
      <c r="M20" s="281">
        <v>0</v>
      </c>
      <c r="N20" s="281">
        <v>0</v>
      </c>
    </row>
    <row r="21" spans="1:14" x14ac:dyDescent="0.25">
      <c r="B21" s="282">
        <v>19</v>
      </c>
      <c r="C21" s="282">
        <v>0</v>
      </c>
      <c r="D21" s="281">
        <v>0</v>
      </c>
      <c r="E21" s="281">
        <v>0</v>
      </c>
      <c r="F21" s="281">
        <v>0</v>
      </c>
      <c r="G21" s="281">
        <v>0</v>
      </c>
      <c r="H21" s="281">
        <v>0</v>
      </c>
      <c r="I21" s="281">
        <v>0</v>
      </c>
      <c r="J21" s="281">
        <v>0</v>
      </c>
      <c r="K21" s="281">
        <v>0</v>
      </c>
      <c r="L21" s="281">
        <v>0</v>
      </c>
      <c r="M21" s="281">
        <v>0</v>
      </c>
      <c r="N21" s="281">
        <v>0</v>
      </c>
    </row>
    <row r="22" spans="1:14" x14ac:dyDescent="0.25">
      <c r="B22" s="282">
        <v>20</v>
      </c>
      <c r="C22" s="282">
        <v>0</v>
      </c>
      <c r="D22" s="281">
        <v>0</v>
      </c>
      <c r="E22" s="281">
        <v>0</v>
      </c>
      <c r="F22" s="281">
        <v>0</v>
      </c>
      <c r="G22" s="281">
        <v>0</v>
      </c>
      <c r="H22" s="281">
        <v>0</v>
      </c>
      <c r="I22" s="281">
        <v>0</v>
      </c>
      <c r="J22" s="281">
        <v>0</v>
      </c>
      <c r="K22" s="281">
        <v>0</v>
      </c>
      <c r="L22" s="281">
        <v>0</v>
      </c>
      <c r="M22" s="281">
        <v>0</v>
      </c>
      <c r="N22" s="281">
        <v>0</v>
      </c>
    </row>
    <row r="23" spans="1:14" x14ac:dyDescent="0.25">
      <c r="B23" s="282">
        <v>21</v>
      </c>
      <c r="C23" s="282">
        <v>0</v>
      </c>
      <c r="D23" s="281">
        <v>0</v>
      </c>
      <c r="E23" s="281">
        <v>0</v>
      </c>
      <c r="F23" s="281">
        <v>0</v>
      </c>
      <c r="G23" s="281">
        <v>0</v>
      </c>
      <c r="H23" s="281">
        <v>0</v>
      </c>
      <c r="I23" s="281">
        <v>0</v>
      </c>
      <c r="J23" s="281">
        <v>0</v>
      </c>
      <c r="K23" s="281">
        <v>0</v>
      </c>
      <c r="L23" s="281">
        <v>0</v>
      </c>
      <c r="M23" s="281">
        <v>0</v>
      </c>
      <c r="N23" s="281">
        <v>0</v>
      </c>
    </row>
    <row r="24" spans="1:14" x14ac:dyDescent="0.25">
      <c r="B24" s="282">
        <v>22</v>
      </c>
      <c r="C24" s="282">
        <v>0</v>
      </c>
      <c r="D24" s="281">
        <v>0</v>
      </c>
      <c r="E24" s="281">
        <v>0</v>
      </c>
      <c r="F24" s="281">
        <v>0</v>
      </c>
      <c r="G24" s="281">
        <v>0</v>
      </c>
      <c r="H24" s="281">
        <v>0</v>
      </c>
      <c r="I24" s="281">
        <v>0</v>
      </c>
      <c r="J24" s="281">
        <v>0</v>
      </c>
      <c r="K24" s="281">
        <v>0</v>
      </c>
      <c r="L24" s="281">
        <v>0</v>
      </c>
      <c r="M24" s="281">
        <v>0</v>
      </c>
      <c r="N24" s="281">
        <v>0</v>
      </c>
    </row>
    <row r="25" spans="1:14" x14ac:dyDescent="0.25">
      <c r="B25" s="282">
        <v>23</v>
      </c>
      <c r="C25" s="282">
        <v>0</v>
      </c>
      <c r="D25" s="281">
        <v>0</v>
      </c>
      <c r="E25" s="281">
        <v>0</v>
      </c>
      <c r="F25" s="281">
        <v>0</v>
      </c>
      <c r="G25" s="281">
        <v>0</v>
      </c>
      <c r="H25" s="281">
        <v>0</v>
      </c>
      <c r="I25" s="281">
        <v>0</v>
      </c>
      <c r="J25" s="281">
        <v>0</v>
      </c>
      <c r="K25" s="281">
        <v>0</v>
      </c>
      <c r="L25" s="281">
        <v>0</v>
      </c>
      <c r="M25" s="281">
        <v>0</v>
      </c>
      <c r="N25" s="281">
        <v>0</v>
      </c>
    </row>
    <row r="26" spans="1:14" x14ac:dyDescent="0.25">
      <c r="B26" s="282">
        <v>24</v>
      </c>
      <c r="C26" s="282">
        <v>0</v>
      </c>
      <c r="D26" s="281">
        <v>0</v>
      </c>
      <c r="E26" s="281">
        <v>0</v>
      </c>
      <c r="F26" s="281">
        <v>0</v>
      </c>
      <c r="G26" s="281">
        <v>0</v>
      </c>
      <c r="H26" s="281">
        <v>0</v>
      </c>
      <c r="I26" s="281">
        <v>0</v>
      </c>
      <c r="J26" s="281">
        <v>0</v>
      </c>
      <c r="K26" s="281">
        <v>0</v>
      </c>
      <c r="L26" s="281">
        <v>0</v>
      </c>
      <c r="M26" s="281">
        <v>0</v>
      </c>
      <c r="N26" s="281">
        <v>0</v>
      </c>
    </row>
    <row r="27" spans="1:14" x14ac:dyDescent="0.25">
      <c r="B27" s="282">
        <v>25</v>
      </c>
      <c r="C27" s="282">
        <v>0</v>
      </c>
      <c r="D27" s="281">
        <v>0</v>
      </c>
      <c r="E27" s="281">
        <v>0</v>
      </c>
      <c r="F27" s="281">
        <v>0</v>
      </c>
      <c r="G27" s="281">
        <v>0</v>
      </c>
      <c r="H27" s="281">
        <v>0</v>
      </c>
      <c r="I27" s="281">
        <v>0</v>
      </c>
      <c r="J27" s="281">
        <v>0</v>
      </c>
      <c r="K27" s="281">
        <v>0</v>
      </c>
      <c r="L27" s="281">
        <v>0</v>
      </c>
      <c r="M27" s="281">
        <v>0</v>
      </c>
      <c r="N27" s="281">
        <v>0</v>
      </c>
    </row>
    <row r="28" spans="1:14" x14ac:dyDescent="0.25">
      <c r="B28" s="282">
        <v>26</v>
      </c>
      <c r="C28" s="282">
        <v>0</v>
      </c>
      <c r="D28" s="281">
        <v>0</v>
      </c>
      <c r="E28" s="281">
        <v>0</v>
      </c>
      <c r="F28" s="281">
        <v>0</v>
      </c>
      <c r="G28" s="281">
        <v>0</v>
      </c>
      <c r="H28" s="281">
        <v>0</v>
      </c>
      <c r="I28" s="281">
        <v>0</v>
      </c>
      <c r="J28" s="281">
        <v>0</v>
      </c>
      <c r="K28" s="281">
        <v>0</v>
      </c>
      <c r="L28" s="281">
        <v>0</v>
      </c>
      <c r="M28" s="281">
        <v>0</v>
      </c>
      <c r="N28" s="281">
        <v>0</v>
      </c>
    </row>
    <row r="29" spans="1:14" x14ac:dyDescent="0.25">
      <c r="B29" s="282">
        <v>27</v>
      </c>
      <c r="C29" s="282">
        <v>0</v>
      </c>
      <c r="D29" s="281">
        <v>0</v>
      </c>
      <c r="E29" s="281">
        <v>0</v>
      </c>
      <c r="F29" s="281">
        <v>0</v>
      </c>
      <c r="G29" s="281">
        <v>0</v>
      </c>
      <c r="H29" s="281">
        <v>0</v>
      </c>
      <c r="I29" s="281">
        <v>0</v>
      </c>
      <c r="J29" s="281">
        <v>0</v>
      </c>
      <c r="K29" s="281">
        <v>0</v>
      </c>
      <c r="L29" s="281">
        <v>0</v>
      </c>
      <c r="M29" s="281">
        <v>0</v>
      </c>
      <c r="N29" s="281">
        <v>0</v>
      </c>
    </row>
    <row r="30" spans="1:14" x14ac:dyDescent="0.25">
      <c r="B30" s="282">
        <v>28</v>
      </c>
      <c r="C30" s="282">
        <v>0</v>
      </c>
      <c r="D30" s="281">
        <v>0</v>
      </c>
      <c r="E30" s="281">
        <v>0</v>
      </c>
      <c r="F30" s="281">
        <v>0</v>
      </c>
      <c r="G30" s="281">
        <v>0</v>
      </c>
      <c r="H30" s="281">
        <v>0</v>
      </c>
      <c r="I30" s="281">
        <v>0</v>
      </c>
      <c r="J30" s="281">
        <v>0</v>
      </c>
      <c r="K30" s="281">
        <v>0</v>
      </c>
      <c r="L30" s="281">
        <v>0</v>
      </c>
      <c r="M30" s="281">
        <v>0</v>
      </c>
      <c r="N30" s="281">
        <v>0</v>
      </c>
    </row>
    <row r="31" spans="1:14" x14ac:dyDescent="0.25">
      <c r="B31" s="282">
        <v>29</v>
      </c>
      <c r="C31" s="282">
        <v>0</v>
      </c>
      <c r="D31" s="281">
        <v>0</v>
      </c>
      <c r="E31" s="281">
        <v>0</v>
      </c>
      <c r="F31" s="281">
        <v>0</v>
      </c>
      <c r="G31" s="281">
        <v>0</v>
      </c>
      <c r="H31" s="281">
        <v>0</v>
      </c>
      <c r="I31" s="281">
        <v>0</v>
      </c>
      <c r="J31" s="281">
        <v>0</v>
      </c>
      <c r="K31" s="281">
        <v>0</v>
      </c>
      <c r="L31" s="281">
        <v>0</v>
      </c>
      <c r="M31" s="281">
        <v>0</v>
      </c>
      <c r="N31" s="281">
        <v>0</v>
      </c>
    </row>
    <row r="32" spans="1:14" x14ac:dyDescent="0.25">
      <c r="B32" s="282">
        <v>30</v>
      </c>
      <c r="C32" s="282">
        <v>0</v>
      </c>
      <c r="D32" s="281">
        <v>0</v>
      </c>
      <c r="E32" s="281">
        <v>0</v>
      </c>
      <c r="F32" s="281">
        <v>0</v>
      </c>
      <c r="G32" s="281">
        <v>0</v>
      </c>
      <c r="H32" s="281">
        <v>0</v>
      </c>
      <c r="I32" s="281">
        <v>0</v>
      </c>
      <c r="J32" s="281">
        <v>0</v>
      </c>
      <c r="K32" s="281">
        <v>0</v>
      </c>
      <c r="L32" s="281">
        <v>0</v>
      </c>
      <c r="M32" s="281">
        <v>0</v>
      </c>
      <c r="N32" s="281">
        <v>0</v>
      </c>
    </row>
    <row r="33" spans="2:14" x14ac:dyDescent="0.25">
      <c r="B33" s="283" t="s">
        <v>712</v>
      </c>
      <c r="C33" s="283">
        <f>+SUM(C3:C32)-'F4-10 años'!AG21</f>
        <v>0</v>
      </c>
      <c r="D33" s="280">
        <f>+SUM(D3:D32)-'F4-10 años'!AG25</f>
        <v>0</v>
      </c>
      <c r="E33" s="352">
        <f>+SUM(E3:E32)-'F4-10 años'!AG26</f>
        <v>0</v>
      </c>
      <c r="F33" s="280">
        <f>+SUM(F3:F32)-'F4-10 años'!AG28</f>
        <v>0</v>
      </c>
      <c r="G33" s="280">
        <f>+SUM(G3:G32)-'F4-10 años'!AG29</f>
        <v>0</v>
      </c>
      <c r="H33" s="280">
        <f>+SUM(H3:H32)-'F4-10 años'!AG30</f>
        <v>0</v>
      </c>
      <c r="I33" s="280">
        <f>+SUM(I3:I32)-'F4-10 años'!AG32</f>
        <v>0</v>
      </c>
      <c r="J33" s="352">
        <f>+SUM(J3:J32)-'F4-10 años'!AG33</f>
        <v>0</v>
      </c>
      <c r="K33" s="280">
        <f>+SUM(K3:K32)-'F4-10 años'!AG34</f>
        <v>0</v>
      </c>
      <c r="L33" s="280">
        <f>+SUM(L3:L32)-'F4-10 años'!AG35</f>
        <v>0</v>
      </c>
      <c r="M33" s="280">
        <f>+SUM(M3:M32)-'F4-10 años'!AG36</f>
        <v>0</v>
      </c>
      <c r="N33" s="280">
        <f>+SUM(N3:N32)-'F4-10 años'!AG41</f>
        <v>0</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B268"/>
  <sheetViews>
    <sheetView topLeftCell="A23" workbookViewId="0">
      <selection activeCell="G34" sqref="G34"/>
    </sheetView>
  </sheetViews>
  <sheetFormatPr baseColWidth="10" defaultColWidth="0" defaultRowHeight="12" x14ac:dyDescent="0.25"/>
  <cols>
    <col min="1" max="1" width="55.85546875" style="195" customWidth="1"/>
    <col min="2" max="2" width="19.7109375" style="195" hidden="1" customWidth="1"/>
    <col min="3" max="4" width="18.85546875" style="195" hidden="1" customWidth="1"/>
    <col min="5" max="5" width="18.5703125" style="195" bestFit="1" customWidth="1"/>
    <col min="6" max="6" width="19.42578125" style="195" hidden="1" customWidth="1"/>
    <col min="7" max="7" width="106.85546875" style="440" customWidth="1"/>
    <col min="8" max="8" width="13" style="195" customWidth="1"/>
    <col min="9" max="47" width="13" style="195" hidden="1"/>
    <col min="48" max="145" width="14" style="195" hidden="1"/>
    <col min="146" max="146" width="19.42578125" style="195" hidden="1"/>
    <col min="147" max="155" width="14" style="195" hidden="1"/>
    <col min="156" max="156" width="15.85546875" style="195" hidden="1"/>
    <col min="157" max="16382" width="4.85546875" style="195" hidden="1"/>
    <col min="16383" max="16384" width="2.140625" style="195" hidden="1"/>
  </cols>
  <sheetData>
    <row r="1" spans="1:156" ht="13.5" x14ac:dyDescent="0.25">
      <c r="A1" s="184"/>
      <c r="B1" s="184"/>
      <c r="C1" s="184"/>
      <c r="D1" s="184"/>
      <c r="E1" s="184"/>
      <c r="F1" s="184"/>
      <c r="G1" s="185"/>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row>
    <row r="2" spans="1:156" ht="13.5" x14ac:dyDescent="0.25">
      <c r="A2" s="184"/>
      <c r="B2" s="184"/>
      <c r="C2" s="184"/>
      <c r="D2" s="187"/>
      <c r="E2" s="184"/>
      <c r="F2" s="184"/>
      <c r="G2" s="185"/>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row>
    <row r="3" spans="1:156" ht="13.5" x14ac:dyDescent="0.25">
      <c r="A3" s="184"/>
      <c r="B3" s="184"/>
      <c r="C3" s="184"/>
      <c r="D3" s="187"/>
      <c r="E3" s="184"/>
      <c r="F3" s="184"/>
      <c r="G3" s="185"/>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row>
    <row r="4" spans="1:156" ht="13.5" x14ac:dyDescent="0.25">
      <c r="A4" s="184"/>
      <c r="B4" s="188"/>
      <c r="C4" s="188"/>
      <c r="D4" s="188"/>
      <c r="E4" s="188"/>
      <c r="F4" s="188"/>
      <c r="G4" s="188"/>
      <c r="H4" s="188"/>
      <c r="I4" s="188"/>
      <c r="J4" s="188"/>
      <c r="K4" s="188"/>
      <c r="M4" s="188"/>
      <c r="N4" s="188"/>
      <c r="O4" s="188"/>
      <c r="P4" s="188"/>
      <c r="Q4" s="188"/>
      <c r="R4" s="188"/>
      <c r="S4" s="188"/>
      <c r="T4" s="188"/>
      <c r="U4" s="188"/>
      <c r="V4" s="188"/>
      <c r="W4" s="188"/>
      <c r="Y4" s="188"/>
      <c r="Z4" s="188"/>
      <c r="AA4" s="188"/>
      <c r="AB4" s="188"/>
      <c r="AC4" s="188"/>
      <c r="AD4" s="188"/>
      <c r="AE4" s="188"/>
      <c r="AF4" s="188"/>
      <c r="AG4" s="188"/>
      <c r="AH4" s="188"/>
      <c r="AI4" s="188"/>
      <c r="AK4" s="188"/>
      <c r="AL4" s="188"/>
      <c r="AM4" s="188"/>
      <c r="AN4" s="188"/>
      <c r="AO4" s="188"/>
      <c r="AP4" s="188"/>
      <c r="AQ4" s="188"/>
      <c r="AR4" s="188"/>
      <c r="AS4" s="188"/>
      <c r="AT4" s="188"/>
      <c r="AU4" s="188"/>
      <c r="AW4" s="188"/>
      <c r="AX4" s="188"/>
      <c r="AY4" s="188"/>
      <c r="AZ4" s="188"/>
      <c r="BA4" s="188"/>
      <c r="BB4" s="188"/>
      <c r="BC4" s="188"/>
      <c r="BD4" s="188"/>
      <c r="BE4" s="188"/>
      <c r="BF4" s="188"/>
      <c r="BG4" s="188"/>
      <c r="BH4" s="188"/>
      <c r="BI4" s="188"/>
      <c r="BJ4" s="188"/>
      <c r="BK4" s="188"/>
      <c r="BL4" s="188"/>
      <c r="BM4" s="188"/>
      <c r="BN4" s="188"/>
      <c r="BO4" s="188"/>
      <c r="BP4" s="188"/>
      <c r="BQ4" s="188"/>
      <c r="BS4" s="188"/>
      <c r="BT4" s="188"/>
      <c r="BU4" s="188"/>
      <c r="BV4" s="188"/>
      <c r="BW4" s="188"/>
      <c r="BX4" s="188"/>
      <c r="BY4" s="188"/>
      <c r="BZ4" s="188"/>
      <c r="CA4" s="188"/>
      <c r="CB4" s="188"/>
      <c r="CC4" s="188"/>
      <c r="CD4" s="188"/>
      <c r="CE4" s="188"/>
      <c r="CF4" s="188"/>
      <c r="CG4" s="188"/>
      <c r="CH4" s="188"/>
      <c r="CI4" s="188"/>
      <c r="CJ4" s="188"/>
      <c r="CK4" s="188"/>
      <c r="CL4" s="188"/>
      <c r="CM4" s="188"/>
      <c r="CN4" s="188"/>
      <c r="CO4" s="188"/>
      <c r="CP4" s="188"/>
      <c r="CQ4" s="188"/>
      <c r="CR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row>
    <row r="5" spans="1:156" ht="13.5" x14ac:dyDescent="0.25">
      <c r="A5" s="185"/>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row>
    <row r="6" spans="1:156" ht="13.5" x14ac:dyDescent="0.25">
      <c r="A6" s="185"/>
      <c r="B6" s="188"/>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row>
    <row r="7" spans="1:156" ht="13.5" x14ac:dyDescent="0.25">
      <c r="A7" s="185"/>
      <c r="B7" s="188"/>
      <c r="C7" s="188"/>
      <c r="D7" s="188"/>
      <c r="E7" s="188"/>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row>
    <row r="8" spans="1:156" ht="13.5" x14ac:dyDescent="0.25">
      <c r="A8" s="184"/>
      <c r="B8" s="188"/>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row>
    <row r="9" spans="1:156" ht="13.5" x14ac:dyDescent="0.25">
      <c r="A9" s="185"/>
      <c r="B9" s="188"/>
      <c r="C9" s="188"/>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row>
    <row r="10" spans="1:156" ht="13.5" x14ac:dyDescent="0.25">
      <c r="A10" s="300"/>
      <c r="B10" s="342"/>
      <c r="C10" s="342"/>
      <c r="D10" s="342"/>
      <c r="E10" s="342"/>
      <c r="F10" s="342"/>
      <c r="G10" s="343"/>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row>
    <row r="11" spans="1:156" ht="14.25" x14ac:dyDescent="0.25">
      <c r="A11" s="251" t="str">
        <f>+'F1-30 años'!A11</f>
        <v xml:space="preserve">INVERSIONES </v>
      </c>
      <c r="B11" s="420">
        <f>+'F1-30 años'!AG11</f>
        <v>149384934857.83401</v>
      </c>
      <c r="C11" s="420">
        <f>+'F2-25 años'!AG11/1000</f>
        <v>141561452.37767756</v>
      </c>
      <c r="D11" s="420">
        <f>+'F3-20 años'!AG11/1000</f>
        <v>130427520.28608099</v>
      </c>
      <c r="E11" s="420">
        <f>+'F4-15 años'!AG11/1000</f>
        <v>50934712.434657656</v>
      </c>
      <c r="F11" s="420">
        <f>+'F4-10 años'!AG11/1000</f>
        <v>49169712.96185413</v>
      </c>
      <c r="G11" s="353" t="s">
        <v>829</v>
      </c>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row>
    <row r="12" spans="1:156" ht="13.5" x14ac:dyDescent="0.25">
      <c r="A12" s="198"/>
      <c r="B12" s="192"/>
      <c r="C12" s="192"/>
      <c r="D12" s="192"/>
      <c r="E12" s="192"/>
      <c r="F12" s="192"/>
      <c r="G12" s="354"/>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row>
    <row r="13" spans="1:156" s="423" customFormat="1" ht="13.5" x14ac:dyDescent="0.25">
      <c r="A13" s="401" t="s">
        <v>816</v>
      </c>
      <c r="B13" s="421"/>
      <c r="C13" s="421"/>
      <c r="D13" s="421"/>
      <c r="E13" s="421"/>
      <c r="F13" s="421"/>
      <c r="G13" s="545" t="s">
        <v>14</v>
      </c>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547"/>
    </row>
    <row r="14" spans="1:156" s="423" customFormat="1" ht="22.5" x14ac:dyDescent="0.25">
      <c r="A14" s="543" t="s">
        <v>14</v>
      </c>
      <c r="B14" s="424" t="s">
        <v>817</v>
      </c>
      <c r="C14" s="424" t="s">
        <v>818</v>
      </c>
      <c r="D14" s="424" t="s">
        <v>819</v>
      </c>
      <c r="E14" s="424" t="s">
        <v>820</v>
      </c>
      <c r="F14" s="424" t="s">
        <v>821</v>
      </c>
      <c r="G14" s="546"/>
      <c r="H14" s="195"/>
      <c r="I14" s="425"/>
      <c r="J14" s="425"/>
      <c r="K14" s="425"/>
      <c r="L14" s="425"/>
      <c r="M14" s="425"/>
      <c r="N14" s="425"/>
      <c r="O14" s="425"/>
      <c r="P14" s="425"/>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c r="CM14" s="425"/>
      <c r="CN14" s="425"/>
      <c r="CO14" s="425"/>
      <c r="CP14" s="425"/>
      <c r="CQ14" s="425"/>
      <c r="CR14" s="425"/>
      <c r="CS14" s="425"/>
      <c r="CT14" s="425"/>
      <c r="CU14" s="425"/>
      <c r="CV14" s="425"/>
      <c r="CW14" s="425"/>
      <c r="CX14" s="425"/>
      <c r="CY14" s="425"/>
      <c r="CZ14" s="425"/>
      <c r="DA14" s="425"/>
      <c r="DB14" s="425"/>
      <c r="DC14" s="425"/>
      <c r="DD14" s="425"/>
      <c r="DE14" s="425"/>
      <c r="DF14" s="425"/>
      <c r="DG14" s="425"/>
      <c r="DH14" s="425"/>
      <c r="DI14" s="425"/>
      <c r="DJ14" s="425"/>
      <c r="DK14" s="425"/>
      <c r="DL14" s="425"/>
      <c r="DM14" s="425"/>
      <c r="DN14" s="425"/>
      <c r="DO14" s="425"/>
      <c r="DP14" s="425"/>
      <c r="DQ14" s="425"/>
      <c r="DR14" s="425"/>
      <c r="DS14" s="425"/>
      <c r="DT14" s="425"/>
      <c r="DU14" s="425"/>
      <c r="DV14" s="425"/>
      <c r="DW14" s="425"/>
      <c r="DX14" s="425"/>
      <c r="DY14" s="425"/>
      <c r="DZ14" s="425"/>
      <c r="EA14" s="425"/>
      <c r="EB14" s="425"/>
      <c r="EC14" s="425"/>
      <c r="ED14" s="425"/>
      <c r="EE14" s="425"/>
      <c r="EF14" s="425"/>
      <c r="EG14" s="425"/>
      <c r="EH14" s="425"/>
      <c r="EI14" s="425"/>
      <c r="EJ14" s="425"/>
      <c r="EK14" s="425"/>
      <c r="EL14" s="425"/>
      <c r="EM14" s="425"/>
      <c r="EN14" s="425"/>
      <c r="EO14" s="425"/>
      <c r="EP14" s="425"/>
      <c r="EQ14" s="425"/>
      <c r="ER14" s="425"/>
      <c r="ES14" s="425"/>
      <c r="ET14" s="425"/>
      <c r="EU14" s="425"/>
      <c r="EV14" s="425"/>
      <c r="EW14" s="425"/>
      <c r="EX14" s="425"/>
      <c r="EY14" s="425"/>
      <c r="EZ14" s="547"/>
    </row>
    <row r="15" spans="1:156" s="423" customFormat="1" x14ac:dyDescent="0.25">
      <c r="A15" s="544"/>
      <c r="B15" s="426" t="s">
        <v>822</v>
      </c>
      <c r="C15" s="426" t="s">
        <v>823</v>
      </c>
      <c r="D15" s="426" t="s">
        <v>824</v>
      </c>
      <c r="E15" s="426" t="s">
        <v>825</v>
      </c>
      <c r="F15" s="426" t="s">
        <v>826</v>
      </c>
      <c r="G15" s="545"/>
      <c r="H15" s="195"/>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7"/>
      <c r="AN15" s="427"/>
      <c r="AO15" s="427"/>
      <c r="AP15" s="427"/>
      <c r="AQ15" s="427"/>
      <c r="AR15" s="427"/>
      <c r="AS15" s="427"/>
      <c r="AT15" s="427"/>
      <c r="AU15" s="427"/>
      <c r="AV15" s="427"/>
      <c r="AW15" s="427"/>
      <c r="AX15" s="427"/>
      <c r="AY15" s="427"/>
      <c r="AZ15" s="427"/>
      <c r="BA15" s="427"/>
      <c r="BB15" s="427"/>
      <c r="BC15" s="427"/>
      <c r="BD15" s="427"/>
      <c r="BE15" s="427"/>
      <c r="BF15" s="427"/>
      <c r="BG15" s="427"/>
      <c r="BH15" s="427"/>
      <c r="BI15" s="427"/>
      <c r="BJ15" s="427"/>
      <c r="BK15" s="427"/>
      <c r="BL15" s="427"/>
      <c r="BM15" s="427"/>
      <c r="BN15" s="427"/>
      <c r="BO15" s="427"/>
      <c r="BP15" s="427"/>
      <c r="BQ15" s="427"/>
      <c r="BR15" s="427"/>
      <c r="BS15" s="427"/>
      <c r="BT15" s="427"/>
      <c r="BU15" s="427"/>
      <c r="BV15" s="427"/>
      <c r="BW15" s="427"/>
      <c r="BX15" s="427"/>
      <c r="BY15" s="427"/>
      <c r="BZ15" s="427"/>
      <c r="CA15" s="427"/>
      <c r="CB15" s="427"/>
      <c r="CC15" s="427"/>
      <c r="CD15" s="427"/>
      <c r="CE15" s="427"/>
      <c r="CF15" s="427"/>
      <c r="CG15" s="427"/>
      <c r="CH15" s="427"/>
      <c r="CI15" s="427"/>
      <c r="CJ15" s="427"/>
      <c r="CK15" s="427"/>
      <c r="CL15" s="427"/>
      <c r="CM15" s="427"/>
      <c r="CN15" s="427"/>
      <c r="CO15" s="427"/>
      <c r="CP15" s="427"/>
      <c r="CQ15" s="427"/>
      <c r="CR15" s="427"/>
      <c r="CS15" s="427"/>
      <c r="CT15" s="427"/>
      <c r="CU15" s="427"/>
      <c r="CV15" s="427"/>
      <c r="CW15" s="427"/>
      <c r="CX15" s="427"/>
      <c r="CY15" s="427"/>
      <c r="CZ15" s="427"/>
      <c r="DA15" s="427"/>
      <c r="DB15" s="427"/>
      <c r="DC15" s="427"/>
      <c r="DD15" s="427"/>
      <c r="DE15" s="427"/>
      <c r="DF15" s="427"/>
      <c r="DG15" s="427"/>
      <c r="DH15" s="427"/>
      <c r="DI15" s="427"/>
      <c r="DJ15" s="427"/>
      <c r="DK15" s="427"/>
      <c r="DL15" s="427"/>
      <c r="DM15" s="427"/>
      <c r="DN15" s="427"/>
      <c r="DO15" s="427"/>
      <c r="DP15" s="427"/>
      <c r="DQ15" s="427"/>
      <c r="DR15" s="427"/>
      <c r="DS15" s="427"/>
      <c r="DT15" s="427"/>
      <c r="DU15" s="427"/>
      <c r="DV15" s="427"/>
      <c r="DW15" s="427"/>
      <c r="DX15" s="427"/>
      <c r="DY15" s="427"/>
      <c r="DZ15" s="427"/>
      <c r="EA15" s="427"/>
      <c r="EB15" s="427"/>
      <c r="EC15" s="427"/>
      <c r="ED15" s="427"/>
      <c r="EE15" s="427"/>
      <c r="EF15" s="427"/>
      <c r="EG15" s="427"/>
      <c r="EH15" s="427"/>
      <c r="EI15" s="427"/>
      <c r="EJ15" s="427"/>
      <c r="EK15" s="427"/>
      <c r="EL15" s="427"/>
      <c r="EM15" s="427"/>
      <c r="EN15" s="427"/>
      <c r="EO15" s="427"/>
      <c r="EP15" s="427"/>
      <c r="EQ15" s="427"/>
      <c r="ER15" s="427"/>
      <c r="ES15" s="427"/>
      <c r="ET15" s="427"/>
      <c r="EU15" s="427"/>
      <c r="EV15" s="427"/>
      <c r="EW15" s="427"/>
      <c r="EX15" s="427"/>
      <c r="EY15" s="427"/>
      <c r="EZ15" s="547"/>
    </row>
    <row r="16" spans="1:156" ht="14.25" x14ac:dyDescent="0.25">
      <c r="A16" s="198" t="str">
        <f>+'F1-30 años'!A16</f>
        <v>1. INGRESOS IMPUESTO DE ALUMBRADO PÚBLICO</v>
      </c>
      <c r="B16" s="199"/>
      <c r="C16" s="199"/>
      <c r="D16" s="200"/>
      <c r="E16" s="199"/>
      <c r="F16" s="199"/>
      <c r="G16" s="546"/>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2"/>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1"/>
    </row>
    <row r="17" spans="1:156" ht="14.25" x14ac:dyDescent="0.25">
      <c r="A17" s="254" t="str">
        <f>+'F1-30 años'!A17</f>
        <v>1.1 Recursos INVAMA</v>
      </c>
      <c r="B17" s="428">
        <f>+'F1-30 años'!AG17/1000</f>
        <v>0</v>
      </c>
      <c r="C17" s="428">
        <f>+'F2-25 años'!AG17/1000</f>
        <v>0</v>
      </c>
      <c r="D17" s="428">
        <f>+'F3-20 años'!AG17/1000</f>
        <v>0</v>
      </c>
      <c r="E17" s="428">
        <f>+'F4-15 años'!AG17/1000</f>
        <v>0</v>
      </c>
      <c r="F17" s="428">
        <f>+'F4-10 años'!AG17/1000</f>
        <v>0</v>
      </c>
      <c r="G17" s="261" t="s">
        <v>839</v>
      </c>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9"/>
      <c r="DZ17" s="201"/>
      <c r="EA17" s="201"/>
      <c r="EB17" s="201"/>
      <c r="EC17" s="201"/>
      <c r="ED17" s="201"/>
      <c r="EE17" s="201"/>
      <c r="EF17" s="201"/>
      <c r="EG17" s="201"/>
      <c r="EH17" s="201"/>
      <c r="EI17" s="201"/>
      <c r="EJ17" s="201"/>
      <c r="EK17" s="201"/>
      <c r="EL17" s="201"/>
      <c r="EM17" s="201"/>
      <c r="EN17" s="201"/>
      <c r="EO17" s="201"/>
      <c r="EP17" s="201"/>
      <c r="EQ17" s="201"/>
      <c r="ER17" s="201"/>
      <c r="ES17" s="201"/>
      <c r="ET17" s="201"/>
      <c r="EU17" s="201"/>
      <c r="EV17" s="201"/>
      <c r="EW17" s="201"/>
      <c r="EX17" s="201"/>
      <c r="EY17" s="201"/>
    </row>
    <row r="18" spans="1:156" ht="24" x14ac:dyDescent="0.25">
      <c r="A18" s="207" t="str">
        <f>+'F1-30 años'!A18</f>
        <v>1.2. Recaudo IAP (Operador de Red - Municipio)</v>
      </c>
      <c r="B18" s="429">
        <f>+'F1-30 años'!AG18/1000</f>
        <v>1099894879.5453382</v>
      </c>
      <c r="C18" s="429">
        <f>+'F2-25 años'!AG18/1000</f>
        <v>818487306.01685131</v>
      </c>
      <c r="D18" s="429">
        <f>+'F3-20 años'!AG18/1000</f>
        <v>586448530.01869524</v>
      </c>
      <c r="E18" s="429">
        <f>+'F4-15 años'!AG18/1000</f>
        <v>395117526.05311757</v>
      </c>
      <c r="F18" s="429">
        <f>+'F4-10 años'!AG18/1000</f>
        <v>237352717.4731639</v>
      </c>
      <c r="G18" s="262" t="s">
        <v>832</v>
      </c>
      <c r="I18" s="204"/>
      <c r="J18" s="204"/>
      <c r="K18" s="204"/>
      <c r="L18" s="204"/>
      <c r="M18" s="204"/>
      <c r="N18" s="205"/>
      <c r="O18" s="204"/>
      <c r="P18" s="204"/>
      <c r="Q18" s="204"/>
      <c r="R18" s="204"/>
      <c r="S18" s="204"/>
      <c r="T18" s="204"/>
      <c r="U18" s="204"/>
      <c r="V18" s="204"/>
      <c r="W18" s="204"/>
      <c r="X18" s="204"/>
      <c r="Y18" s="204"/>
      <c r="Z18" s="205"/>
      <c r="AA18" s="204"/>
      <c r="AB18" s="204"/>
      <c r="AC18" s="204"/>
      <c r="AD18" s="204"/>
      <c r="AE18" s="204"/>
      <c r="AF18" s="204"/>
      <c r="AG18" s="204"/>
      <c r="AH18" s="204"/>
      <c r="AI18" s="204"/>
      <c r="AJ18" s="204"/>
      <c r="AK18" s="204"/>
      <c r="AL18" s="205"/>
      <c r="AM18" s="204"/>
      <c r="AN18" s="204"/>
      <c r="AO18" s="204"/>
      <c r="AP18" s="204"/>
      <c r="AQ18" s="204"/>
      <c r="AR18" s="204"/>
      <c r="AS18" s="204"/>
      <c r="AT18" s="204"/>
      <c r="AU18" s="204"/>
      <c r="AV18" s="204"/>
      <c r="AW18" s="204"/>
      <c r="AX18" s="205"/>
      <c r="AY18" s="204"/>
      <c r="AZ18" s="204"/>
      <c r="BA18" s="204"/>
      <c r="BB18" s="204"/>
      <c r="BC18" s="204"/>
      <c r="BD18" s="204"/>
      <c r="BE18" s="204"/>
      <c r="BF18" s="204"/>
      <c r="BG18" s="204"/>
      <c r="BH18" s="204"/>
      <c r="BI18" s="204"/>
      <c r="BJ18" s="205"/>
      <c r="BK18" s="204"/>
      <c r="BL18" s="204"/>
      <c r="BM18" s="204"/>
      <c r="BN18" s="204"/>
      <c r="BO18" s="204"/>
      <c r="BP18" s="204"/>
      <c r="BQ18" s="204"/>
      <c r="BR18" s="204"/>
      <c r="BS18" s="204"/>
      <c r="BT18" s="204"/>
      <c r="BU18" s="204"/>
      <c r="BV18" s="205"/>
      <c r="BW18" s="204"/>
      <c r="BX18" s="204"/>
      <c r="BY18" s="204"/>
      <c r="BZ18" s="204"/>
      <c r="CA18" s="204"/>
      <c r="CB18" s="204"/>
      <c r="CC18" s="204"/>
      <c r="CD18" s="204"/>
      <c r="CE18" s="204"/>
      <c r="CF18" s="204"/>
      <c r="CG18" s="204"/>
      <c r="CH18" s="205"/>
      <c r="CI18" s="204"/>
      <c r="CJ18" s="204"/>
      <c r="CK18" s="204"/>
      <c r="CL18" s="204"/>
      <c r="CM18" s="204"/>
      <c r="CN18" s="204"/>
      <c r="CO18" s="204"/>
      <c r="CP18" s="204"/>
      <c r="CQ18" s="204"/>
      <c r="CR18" s="204"/>
      <c r="CS18" s="204"/>
      <c r="CT18" s="205"/>
      <c r="CU18" s="204"/>
      <c r="CV18" s="204"/>
      <c r="CW18" s="204"/>
      <c r="CX18" s="204"/>
      <c r="CY18" s="204"/>
      <c r="CZ18" s="204"/>
      <c r="DA18" s="204"/>
      <c r="DB18" s="204"/>
      <c r="DC18" s="204"/>
      <c r="DD18" s="204"/>
      <c r="DE18" s="204"/>
      <c r="DF18" s="205"/>
      <c r="DG18" s="204"/>
      <c r="DH18" s="204"/>
      <c r="DI18" s="204"/>
      <c r="DJ18" s="204"/>
      <c r="DK18" s="204"/>
      <c r="DL18" s="204"/>
      <c r="DM18" s="204"/>
      <c r="DN18" s="204"/>
      <c r="DO18" s="204"/>
      <c r="DP18" s="204"/>
      <c r="DQ18" s="204"/>
      <c r="DR18" s="205"/>
      <c r="DS18" s="204"/>
      <c r="DT18" s="204"/>
      <c r="DU18" s="204"/>
      <c r="DV18" s="204"/>
      <c r="DW18" s="204"/>
      <c r="DX18" s="204"/>
      <c r="DY18" s="204"/>
      <c r="DZ18" s="204"/>
      <c r="EA18" s="204"/>
      <c r="EB18" s="204"/>
      <c r="EC18" s="204"/>
      <c r="ED18" s="205"/>
      <c r="EE18" s="204"/>
      <c r="EF18" s="204"/>
      <c r="EG18" s="204"/>
      <c r="EH18" s="204"/>
      <c r="EI18" s="204"/>
      <c r="EJ18" s="204"/>
      <c r="EK18" s="204"/>
      <c r="EL18" s="204"/>
      <c r="EM18" s="204"/>
      <c r="EN18" s="204"/>
      <c r="EO18" s="204"/>
      <c r="EP18" s="205"/>
      <c r="EQ18" s="204"/>
      <c r="ER18" s="204"/>
      <c r="ES18" s="204"/>
      <c r="ET18" s="204"/>
      <c r="EU18" s="204"/>
      <c r="EV18" s="204"/>
      <c r="EW18" s="204"/>
      <c r="EX18" s="204"/>
      <c r="EY18" s="204"/>
      <c r="EZ18" s="430"/>
    </row>
    <row r="19" spans="1:156" ht="28.5" x14ac:dyDescent="0.25">
      <c r="A19" s="254" t="str">
        <f>+'F1-30 años'!A19</f>
        <v>1.3.  Recaudo IAP por lotes urbanizables no urbanizados (Predial)</v>
      </c>
      <c r="B19" s="428">
        <f>+'F1-30 años'!AG19/1000</f>
        <v>0</v>
      </c>
      <c r="C19" s="428">
        <f>+'F2-25 años'!AG19/1000</f>
        <v>0</v>
      </c>
      <c r="D19" s="428">
        <f>+'F3-20 años'!AG19/1000</f>
        <v>0</v>
      </c>
      <c r="E19" s="428">
        <f>+'F4-15 años'!AG19/1000</f>
        <v>0</v>
      </c>
      <c r="F19" s="428">
        <f>+'F4-10 años'!AG19/1000</f>
        <v>0</v>
      </c>
      <c r="G19" s="261"/>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9"/>
      <c r="DZ19" s="201"/>
      <c r="EA19" s="201"/>
      <c r="EB19" s="201"/>
      <c r="EC19" s="201"/>
      <c r="ED19" s="201"/>
      <c r="EE19" s="201"/>
      <c r="EF19" s="201"/>
      <c r="EG19" s="201"/>
      <c r="EH19" s="201"/>
      <c r="EI19" s="201"/>
      <c r="EJ19" s="201"/>
      <c r="EK19" s="201"/>
      <c r="EL19" s="201"/>
      <c r="EM19" s="201"/>
      <c r="EN19" s="201"/>
      <c r="EO19" s="201"/>
      <c r="EP19" s="201"/>
      <c r="EQ19" s="201"/>
      <c r="ER19" s="201"/>
      <c r="ES19" s="201"/>
      <c r="ET19" s="201"/>
      <c r="EU19" s="201"/>
      <c r="EV19" s="201"/>
      <c r="EW19" s="201"/>
      <c r="EX19" s="201"/>
      <c r="EY19" s="201"/>
    </row>
    <row r="20" spans="1:156" ht="14.25" x14ac:dyDescent="0.25">
      <c r="A20" s="207" t="str">
        <f>+'F1-30 años'!A20</f>
        <v>1.4 Recaudo de IAP otros comercializadores</v>
      </c>
      <c r="B20" s="429">
        <f>+'F1-30 años'!AG20/1000</f>
        <v>51959394.556235306</v>
      </c>
      <c r="C20" s="429">
        <f>+'F2-25 años'!AG20/1000</f>
        <v>39018098.902555265</v>
      </c>
      <c r="D20" s="429">
        <f>+'F3-20 años'!AG20/1000</f>
        <v>28200491.221693896</v>
      </c>
      <c r="E20" s="429">
        <f>+'F4-15 años'!AG20/1000</f>
        <v>19158070.812748641</v>
      </c>
      <c r="F20" s="429">
        <f>+'F4-10 años'!AG20/1000</f>
        <v>11599526.51493963</v>
      </c>
      <c r="G20" s="262" t="s">
        <v>830</v>
      </c>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9"/>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row>
    <row r="21" spans="1:156" ht="13.5" x14ac:dyDescent="0.25">
      <c r="A21" s="251" t="str">
        <f>+'F1-30 años'!A21</f>
        <v>TOTAL INGRESOS</v>
      </c>
      <c r="B21" s="431">
        <f>+SUM(B17:B20)</f>
        <v>1151854274.1015735</v>
      </c>
      <c r="C21" s="431">
        <f t="shared" ref="C21:F21" si="0">+SUM(C17:C20)</f>
        <v>857505404.91940653</v>
      </c>
      <c r="D21" s="431">
        <f t="shared" si="0"/>
        <v>614649021.24038911</v>
      </c>
      <c r="E21" s="431">
        <f t="shared" si="0"/>
        <v>414275596.86586618</v>
      </c>
      <c r="F21" s="431">
        <f t="shared" si="0"/>
        <v>248952243.98810354</v>
      </c>
      <c r="G21" s="261" t="s">
        <v>831</v>
      </c>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c r="BO21" s="432"/>
      <c r="BP21" s="432"/>
      <c r="BQ21" s="432"/>
      <c r="BR21" s="432"/>
      <c r="BS21" s="432"/>
      <c r="BT21" s="432"/>
      <c r="BU21" s="432"/>
      <c r="BV21" s="432"/>
      <c r="BW21" s="432"/>
      <c r="BX21" s="432"/>
      <c r="BY21" s="432"/>
      <c r="BZ21" s="432"/>
      <c r="CA21" s="432"/>
      <c r="CB21" s="432"/>
      <c r="CC21" s="432"/>
      <c r="CD21" s="432"/>
      <c r="CE21" s="432"/>
      <c r="CF21" s="432"/>
      <c r="CG21" s="432"/>
      <c r="CH21" s="432"/>
      <c r="CI21" s="432"/>
      <c r="CJ21" s="432"/>
      <c r="CK21" s="432"/>
      <c r="CL21" s="432"/>
      <c r="CM21" s="432"/>
      <c r="CN21" s="432"/>
      <c r="CO21" s="432"/>
      <c r="CP21" s="432"/>
      <c r="CQ21" s="432"/>
      <c r="CR21" s="432"/>
      <c r="CS21" s="432"/>
      <c r="CT21" s="432"/>
      <c r="CU21" s="432"/>
      <c r="CV21" s="432"/>
      <c r="CW21" s="432"/>
      <c r="CX21" s="432"/>
      <c r="CY21" s="432"/>
      <c r="CZ21" s="432"/>
      <c r="DA21" s="432"/>
      <c r="DB21" s="432"/>
      <c r="DC21" s="432"/>
      <c r="DD21" s="432"/>
      <c r="DE21" s="432"/>
      <c r="DF21" s="432"/>
      <c r="DG21" s="432"/>
      <c r="DH21" s="432"/>
      <c r="DI21" s="432"/>
      <c r="DJ21" s="432"/>
      <c r="DK21" s="432"/>
      <c r="DL21" s="432"/>
      <c r="DM21" s="432"/>
      <c r="DN21" s="432"/>
      <c r="DO21" s="432"/>
      <c r="DP21" s="432"/>
      <c r="DQ21" s="432"/>
      <c r="DR21" s="432"/>
      <c r="DS21" s="432"/>
      <c r="DT21" s="432"/>
      <c r="DU21" s="432"/>
      <c r="DV21" s="432"/>
      <c r="DW21" s="432"/>
      <c r="DX21" s="432"/>
      <c r="DY21" s="432"/>
      <c r="DZ21" s="432"/>
      <c r="EA21" s="432"/>
      <c r="EB21" s="432"/>
      <c r="EC21" s="432"/>
      <c r="ED21" s="432"/>
      <c r="EE21" s="432"/>
      <c r="EF21" s="432"/>
      <c r="EG21" s="432"/>
      <c r="EH21" s="432"/>
      <c r="EI21" s="432"/>
      <c r="EJ21" s="432"/>
      <c r="EK21" s="432"/>
      <c r="EL21" s="432"/>
      <c r="EM21" s="432"/>
      <c r="EN21" s="432"/>
      <c r="EO21" s="432"/>
      <c r="EP21" s="432"/>
      <c r="EQ21" s="432"/>
      <c r="ER21" s="432"/>
      <c r="ES21" s="432"/>
      <c r="ET21" s="432"/>
      <c r="EU21" s="432"/>
      <c r="EV21" s="432"/>
      <c r="EW21" s="432"/>
      <c r="EX21" s="432"/>
      <c r="EY21" s="432"/>
      <c r="EZ21" s="430"/>
    </row>
    <row r="22" spans="1:156" ht="14.25" x14ac:dyDescent="0.25">
      <c r="A22" s="198"/>
      <c r="B22" s="211"/>
      <c r="C22" s="211"/>
      <c r="D22" s="212"/>
      <c r="E22" s="211"/>
      <c r="F22" s="211"/>
      <c r="G22" s="262"/>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4"/>
      <c r="DX22" s="204"/>
      <c r="DY22" s="213"/>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row>
    <row r="23" spans="1:156" ht="14.25" x14ac:dyDescent="0.25">
      <c r="A23" s="251" t="str">
        <f>+'F1-30 años'!A23</f>
        <v>2. EGRESOS</v>
      </c>
      <c r="B23" s="255"/>
      <c r="C23" s="255"/>
      <c r="D23" s="256"/>
      <c r="E23" s="255"/>
      <c r="F23" s="255"/>
      <c r="G23" s="26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4"/>
      <c r="DX23" s="204"/>
      <c r="DY23" s="213"/>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row>
    <row r="24" spans="1:156" ht="14.25" x14ac:dyDescent="0.25">
      <c r="A24" s="198" t="str">
        <f>+'F1-30 años'!A24</f>
        <v>2.1. Costos Energía Eléctrica - Interventoría</v>
      </c>
      <c r="B24" s="211"/>
      <c r="C24" s="211"/>
      <c r="D24" s="212"/>
      <c r="E24" s="429"/>
      <c r="F24" s="211"/>
      <c r="G24" s="262"/>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4"/>
      <c r="DX24" s="204"/>
      <c r="DY24" s="214"/>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row>
    <row r="25" spans="1:156" ht="36" x14ac:dyDescent="0.25">
      <c r="A25" s="254" t="str">
        <f>+'F1-30 años'!A25</f>
        <v xml:space="preserve">2.1.1. Costo Suministro de Energía Eléctrica CSEE </v>
      </c>
      <c r="B25" s="428">
        <f>+'F1-30 años'!AG25/1000</f>
        <v>312686980.49416286</v>
      </c>
      <c r="C25" s="428">
        <f>+'F2-25 años'!AG25/1000</f>
        <v>242960195.95647109</v>
      </c>
      <c r="D25" s="428">
        <f>+'F3-20 años'!AG25/1000</f>
        <v>181126110.18854302</v>
      </c>
      <c r="E25" s="428">
        <f>+'F4-15 años'!AG25/1000</f>
        <v>126838380.98796085</v>
      </c>
      <c r="F25" s="428">
        <f>+'F4-10 años'!AG25/1000</f>
        <v>78476971.274255395</v>
      </c>
      <c r="G25" s="261" t="s">
        <v>840</v>
      </c>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c r="EO25" s="215"/>
      <c r="EP25" s="215"/>
      <c r="EQ25" s="215"/>
      <c r="ER25" s="215"/>
      <c r="ES25" s="215"/>
      <c r="ET25" s="215"/>
      <c r="EU25" s="215"/>
      <c r="EV25" s="215"/>
      <c r="EW25" s="215"/>
      <c r="EX25" s="215"/>
      <c r="EY25" s="215"/>
      <c r="EZ25" s="430"/>
    </row>
    <row r="26" spans="1:156" ht="24" x14ac:dyDescent="0.25">
      <c r="A26" s="207" t="str">
        <f>+'F1-30 años'!A26</f>
        <v>2.1.2. Contrato de Interventoría - Incluido IVA</v>
      </c>
      <c r="B26" s="429">
        <f>+'F1-30 años'!AG26/1000</f>
        <v>57592713.705078684</v>
      </c>
      <c r="C26" s="429">
        <f>+'F2-25 años'!AG26/1000</f>
        <v>42875270.245970331</v>
      </c>
      <c r="D26" s="429">
        <f>+'F3-20 años'!AG26/1000</f>
        <v>30732451.062019456</v>
      </c>
      <c r="E26" s="429">
        <f>+'F4-15 años'!AG26/1000</f>
        <v>20713779.843293313</v>
      </c>
      <c r="F26" s="429">
        <f>+'F4-10 años'!AG26/1000</f>
        <v>12447612.199405178</v>
      </c>
      <c r="G26" s="262" t="s">
        <v>1000</v>
      </c>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430"/>
    </row>
    <row r="27" spans="1:156" ht="14.25" x14ac:dyDescent="0.25">
      <c r="A27" s="254" t="str">
        <f>+'F1-30 años'!A27</f>
        <v xml:space="preserve">2.2. Remuneración Resolución CREG 123 de 2011 </v>
      </c>
      <c r="B27" s="255"/>
      <c r="C27" s="428"/>
      <c r="D27" s="428"/>
      <c r="E27" s="428"/>
      <c r="F27" s="428"/>
      <c r="G27" s="26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4"/>
      <c r="DX27" s="204"/>
      <c r="DY27" s="213"/>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row>
    <row r="28" spans="1:156" ht="24" x14ac:dyDescent="0.25">
      <c r="A28" s="207" t="str">
        <f>+'F1-30 años'!A28</f>
        <v xml:space="preserve">2.2.1  Remuneración por Inversión realizada CINV, </v>
      </c>
      <c r="B28" s="429">
        <f>+'F1-30 años'!AG28/1000</f>
        <v>84839207.818127766</v>
      </c>
      <c r="C28" s="429">
        <f>+'F2-25 años'!AG28/1000</f>
        <v>84839207.818127766</v>
      </c>
      <c r="D28" s="429">
        <f>+'F3-20 años'!AG28/1000</f>
        <v>84839207.818127766</v>
      </c>
      <c r="E28" s="429">
        <f>+'F4-15 años'!AG28/1000</f>
        <v>84839207.818127766</v>
      </c>
      <c r="F28" s="429">
        <f>+'F4-10 años'!AG28/1000</f>
        <v>52632711.350127466</v>
      </c>
      <c r="G28" s="262" t="s">
        <v>833</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430"/>
    </row>
    <row r="29" spans="1:156" s="216" customFormat="1" ht="24" x14ac:dyDescent="0.25">
      <c r="A29" s="254" t="str">
        <f>+'F1-30 años'!A29</f>
        <v>2.2.2. Remuneración amortización vida útil remanente</v>
      </c>
      <c r="B29" s="428">
        <f>+'F1-30 años'!AG29/1000</f>
        <v>0</v>
      </c>
      <c r="C29" s="428">
        <f>+'F2-25 años'!AG29/1000</f>
        <v>0</v>
      </c>
      <c r="D29" s="428">
        <f>+'F3-20 años'!AG29/1000</f>
        <v>0</v>
      </c>
      <c r="E29" s="428">
        <f>+'F4-15 años'!AG29/1000</f>
        <v>0</v>
      </c>
      <c r="F29" s="428">
        <f>+'F4-10 años'!AG29/1000</f>
        <v>19952129.159341872</v>
      </c>
      <c r="G29" s="261" t="s">
        <v>834</v>
      </c>
      <c r="H29" s="195"/>
      <c r="I29" s="217"/>
      <c r="J29" s="217"/>
      <c r="K29" s="217"/>
      <c r="L29" s="217"/>
      <c r="M29" s="217"/>
      <c r="N29" s="217"/>
      <c r="O29" s="217"/>
      <c r="P29" s="217"/>
      <c r="Q29" s="217"/>
      <c r="R29" s="217"/>
      <c r="S29" s="217"/>
      <c r="T29" s="217"/>
      <c r="U29" s="217"/>
      <c r="V29" s="217"/>
      <c r="W29" s="217"/>
      <c r="X29" s="217"/>
      <c r="Y29" s="217"/>
      <c r="Z29" s="217"/>
      <c r="AA29" s="217"/>
      <c r="AB29" s="217"/>
      <c r="AC29" s="217"/>
      <c r="AD29" s="217"/>
      <c r="AE29" s="217"/>
      <c r="AF29" s="217"/>
      <c r="AG29" s="217"/>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217"/>
      <c r="DV29" s="217"/>
      <c r="DW29" s="220"/>
      <c r="DX29" s="220"/>
      <c r="DY29" s="221"/>
      <c r="DZ29" s="217"/>
      <c r="EA29" s="217"/>
      <c r="EB29" s="217"/>
      <c r="EC29" s="217"/>
      <c r="ED29" s="217"/>
      <c r="EE29" s="217"/>
      <c r="EF29" s="217"/>
      <c r="EG29" s="217"/>
      <c r="EH29" s="217"/>
      <c r="EI29" s="217"/>
      <c r="EJ29" s="217"/>
      <c r="EK29" s="217"/>
      <c r="EL29" s="217"/>
      <c r="EM29" s="217"/>
      <c r="EN29" s="217"/>
      <c r="EO29" s="217"/>
      <c r="EP29" s="217"/>
      <c r="EQ29" s="217"/>
      <c r="ER29" s="217"/>
      <c r="ES29" s="217"/>
      <c r="ET29" s="217"/>
      <c r="EU29" s="217"/>
      <c r="EV29" s="217"/>
      <c r="EW29" s="217"/>
      <c r="EX29" s="217"/>
      <c r="EY29" s="217"/>
      <c r="EZ29" s="433"/>
    </row>
    <row r="30" spans="1:156" s="216" customFormat="1" ht="28.5" x14ac:dyDescent="0.25">
      <c r="A30" s="207" t="str">
        <f>+'F1-30 años'!A30</f>
        <v>2.2.3. Remuneración por Administración, Operación y Mantenimiento CAOM</v>
      </c>
      <c r="B30" s="429">
        <f>+'F1-30 años'!AG30/1000</f>
        <v>263750770.95387957</v>
      </c>
      <c r="C30" s="429">
        <f>+'F2-25 años'!AG30/1000</f>
        <v>202044970.99509171</v>
      </c>
      <c r="D30" s="429">
        <f>+'F3-20 años'!AG30/1000</f>
        <v>147703543.66737619</v>
      </c>
      <c r="E30" s="429">
        <f>+'F4-15 años'!AG30/1000</f>
        <v>100347392.56903611</v>
      </c>
      <c r="F30" s="429">
        <f>+'F4-10 años'!AG30/1000</f>
        <v>60526678.773525208</v>
      </c>
      <c r="G30" s="262" t="s">
        <v>841</v>
      </c>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c r="DN30" s="217"/>
      <c r="DO30" s="217"/>
      <c r="DP30" s="217"/>
      <c r="DQ30" s="217"/>
      <c r="DR30" s="217"/>
      <c r="DS30" s="217"/>
      <c r="DT30" s="217"/>
      <c r="DU30" s="217"/>
      <c r="DV30" s="217"/>
      <c r="DW30" s="217"/>
      <c r="DX30" s="217"/>
      <c r="DY30" s="217"/>
      <c r="DZ30" s="217"/>
      <c r="EA30" s="217"/>
      <c r="EB30" s="217"/>
      <c r="EC30" s="217"/>
      <c r="ED30" s="217"/>
      <c r="EE30" s="217"/>
      <c r="EF30" s="217"/>
      <c r="EG30" s="217"/>
      <c r="EH30" s="217"/>
      <c r="EI30" s="217"/>
      <c r="EJ30" s="217"/>
      <c r="EK30" s="217"/>
      <c r="EL30" s="217"/>
      <c r="EM30" s="217"/>
      <c r="EN30" s="217"/>
      <c r="EO30" s="217"/>
      <c r="EP30" s="217"/>
      <c r="EQ30" s="217"/>
      <c r="ER30" s="217"/>
      <c r="ES30" s="217"/>
      <c r="ET30" s="217"/>
      <c r="EU30" s="217"/>
      <c r="EV30" s="217"/>
      <c r="EW30" s="217"/>
      <c r="EX30" s="217"/>
      <c r="EY30" s="217"/>
      <c r="EZ30" s="433"/>
    </row>
    <row r="31" spans="1:156" ht="14.25" x14ac:dyDescent="0.25">
      <c r="A31" s="254" t="str">
        <f>+'F1-30 años'!A31</f>
        <v>2.3. Otros Gastos con recursos del IAP</v>
      </c>
      <c r="B31" s="434"/>
      <c r="C31" s="428"/>
      <c r="D31" s="428"/>
      <c r="E31" s="428"/>
      <c r="F31" s="428"/>
      <c r="G31" s="435"/>
    </row>
    <row r="32" spans="1:156" ht="14.25" x14ac:dyDescent="0.25">
      <c r="A32" s="207" t="str">
        <f>+'F1-30 años'!A32</f>
        <v>2.3.1 Modernizacion</v>
      </c>
      <c r="B32" s="429">
        <f>+'F1-30 años'!AG32/1000</f>
        <v>96873444.625241905</v>
      </c>
      <c r="C32" s="429">
        <f>+'F2-25 años'!AG32/1000</f>
        <v>96873444.625241905</v>
      </c>
      <c r="D32" s="429">
        <f>+'F3-20 años'!AG32/1000</f>
        <v>92680300.170600921</v>
      </c>
      <c r="E32" s="429">
        <f>+'F4-15 años'!AG32/1000</f>
        <v>17823649.540290143</v>
      </c>
      <c r="F32" s="429">
        <f>+'F4-10 años'!AG32/1000</f>
        <v>17823649.540290143</v>
      </c>
      <c r="G32" s="436" t="s">
        <v>938</v>
      </c>
    </row>
    <row r="33" spans="1:156" ht="14.25" x14ac:dyDescent="0.25">
      <c r="A33" s="254" t="str">
        <f>+'F1-30 años'!A33</f>
        <v>2.3.2 Expansión vegetativa</v>
      </c>
      <c r="B33" s="428">
        <f>+'F1-30 años'!AG33/1000</f>
        <v>23017168.209762424</v>
      </c>
      <c r="C33" s="428">
        <f>+'F2-25 años'!AG33/1000</f>
        <v>15193685.729605975</v>
      </c>
      <c r="D33" s="428">
        <f>+'F3-20 años'!AG33/1000</f>
        <v>8252898.0926504005</v>
      </c>
      <c r="E33" s="428">
        <f>+'F4-15 años'!AG33/1000</f>
        <v>3616740.8715378353</v>
      </c>
      <c r="F33" s="428">
        <f>+'F4-10 años'!AG33/1000</f>
        <v>1851741.3987343109</v>
      </c>
      <c r="G33" s="435" t="s">
        <v>842</v>
      </c>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430"/>
    </row>
    <row r="34" spans="1:156" ht="14.25" x14ac:dyDescent="0.25">
      <c r="A34" s="207" t="str">
        <f>+'F1-30 años'!A34</f>
        <v>2.3.3 Gestión ambiental de los residuos del Alumbrado Público</v>
      </c>
      <c r="B34" s="429">
        <f>+'F1-30 años'!AG34/1000</f>
        <v>2637507.7095387965</v>
      </c>
      <c r="C34" s="429">
        <f>+'F2-25 años'!AG34/1000</f>
        <v>2020449.7099509176</v>
      </c>
      <c r="D34" s="429">
        <f>+'F3-20 años'!AG34/1000</f>
        <v>1477035.4366737623</v>
      </c>
      <c r="E34" s="429">
        <f>+'F4-15 años'!AG34/1000</f>
        <v>1003473.9256903613</v>
      </c>
      <c r="F34" s="429">
        <f>+'F4-10 años'!AG34/1000</f>
        <v>605266.78773525218</v>
      </c>
      <c r="G34" s="262" t="s">
        <v>843</v>
      </c>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430"/>
    </row>
    <row r="35" spans="1:156" ht="84" x14ac:dyDescent="0.25">
      <c r="A35" s="254" t="str">
        <f>+'F1-30 años'!A35</f>
        <v>2.3.4 Desarrollo tecnológico asociado al servicio de AP</v>
      </c>
      <c r="B35" s="428">
        <f>+'F1-30 años'!AG35/1000</f>
        <v>90334216.222592205</v>
      </c>
      <c r="C35" s="428">
        <f>+'F2-25 años'!AG35/1000</f>
        <v>55012351.920732193</v>
      </c>
      <c r="D35" s="428">
        <f>+'F3-20 años'!AG35/1000</f>
        <v>25869585.879250094</v>
      </c>
      <c r="E35" s="428">
        <f>+'F4-15 años'!AG35/1000</f>
        <v>5530089.9193317546</v>
      </c>
      <c r="F35" s="428">
        <f>+'F4-10 años'!AG35/1000</f>
        <v>2223622.8617765</v>
      </c>
      <c r="G35" s="261" t="s">
        <v>835</v>
      </c>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c r="BT35" s="223"/>
      <c r="BU35" s="223"/>
      <c r="BV35" s="223"/>
      <c r="BW35" s="223"/>
      <c r="BX35" s="223"/>
      <c r="BY35" s="223"/>
      <c r="BZ35" s="223"/>
      <c r="CA35" s="223"/>
      <c r="CB35" s="223"/>
      <c r="CC35" s="223"/>
      <c r="CD35" s="223"/>
      <c r="CE35" s="223"/>
      <c r="CF35" s="223"/>
      <c r="CG35" s="223"/>
      <c r="CH35" s="223"/>
      <c r="CI35" s="223"/>
      <c r="CJ35" s="223"/>
      <c r="CK35" s="223"/>
      <c r="CL35" s="223"/>
      <c r="CM35" s="223"/>
      <c r="CN35" s="223"/>
      <c r="CO35" s="223"/>
      <c r="CP35" s="223"/>
      <c r="CQ35" s="223"/>
      <c r="CR35" s="223"/>
      <c r="CS35" s="223"/>
      <c r="CT35" s="223"/>
      <c r="CU35" s="223"/>
      <c r="CV35" s="223"/>
      <c r="CW35" s="223"/>
      <c r="CX35" s="223"/>
      <c r="CY35" s="223"/>
      <c r="CZ35" s="223"/>
      <c r="DA35" s="223"/>
      <c r="DB35" s="223"/>
      <c r="DC35" s="223"/>
      <c r="DD35" s="223"/>
      <c r="DE35" s="223"/>
      <c r="DF35" s="223"/>
      <c r="DG35" s="223"/>
      <c r="DH35" s="223"/>
      <c r="DI35" s="223"/>
      <c r="DJ35" s="223"/>
      <c r="DK35" s="223"/>
      <c r="DL35" s="223"/>
      <c r="DM35" s="223"/>
      <c r="DN35" s="223"/>
      <c r="DO35" s="223"/>
      <c r="DP35" s="223"/>
      <c r="DQ35" s="223"/>
      <c r="DR35" s="223"/>
      <c r="DS35" s="223"/>
      <c r="DT35" s="223"/>
      <c r="DU35" s="223"/>
      <c r="DV35" s="223"/>
      <c r="DW35" s="223"/>
      <c r="DX35" s="223"/>
      <c r="DY35" s="223"/>
      <c r="DZ35" s="223"/>
      <c r="EA35" s="223"/>
      <c r="EB35" s="223"/>
      <c r="EC35" s="223"/>
      <c r="ED35" s="223"/>
      <c r="EE35" s="223"/>
      <c r="EF35" s="223"/>
      <c r="EG35" s="223"/>
      <c r="EH35" s="223"/>
      <c r="EI35" s="223"/>
      <c r="EJ35" s="223"/>
      <c r="EK35" s="223"/>
      <c r="EL35" s="223"/>
      <c r="EM35" s="223"/>
      <c r="EN35" s="223"/>
      <c r="EO35" s="223"/>
      <c r="EP35" s="223"/>
      <c r="EQ35" s="223"/>
      <c r="ER35" s="223"/>
      <c r="ES35" s="223"/>
      <c r="ET35" s="223"/>
      <c r="EU35" s="223"/>
      <c r="EV35" s="223"/>
      <c r="EW35" s="223"/>
      <c r="EX35" s="223"/>
      <c r="EY35" s="223"/>
      <c r="EZ35" s="430"/>
    </row>
    <row r="36" spans="1:156" ht="60" x14ac:dyDescent="0.25">
      <c r="A36" s="207" t="str">
        <f>+'F1-30 años'!A36</f>
        <v>2.3.5 Alumbrado Navideño y Ornamental</v>
      </c>
      <c r="B36" s="429">
        <f>+'F1-30 años'!AG36/1000</f>
        <v>44362985.609243684</v>
      </c>
      <c r="C36" s="429">
        <f>+'F2-25 años'!AG36/1000</f>
        <v>31411635.365228336</v>
      </c>
      <c r="D36" s="429">
        <f>+'F3-20 años'!AG36/1000</f>
        <v>20725954.483351573</v>
      </c>
      <c r="E36" s="429">
        <f>+'F4-15 años'!AG36/1000</f>
        <v>12428267.905975986</v>
      </c>
      <c r="F36" s="429">
        <f>+'F4-10 años'!AG36/1000</f>
        <v>7468567.3196431044</v>
      </c>
      <c r="G36" s="262" t="s">
        <v>1001</v>
      </c>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430"/>
    </row>
    <row r="37" spans="1:156" ht="13.5" x14ac:dyDescent="0.25">
      <c r="A37" s="251"/>
      <c r="B37" s="259"/>
      <c r="C37" s="259"/>
      <c r="D37" s="259"/>
      <c r="E37" s="259"/>
      <c r="F37" s="259"/>
      <c r="G37" s="261"/>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430"/>
    </row>
    <row r="38" spans="1:156" ht="14.25" x14ac:dyDescent="0.25">
      <c r="A38" s="198" t="str">
        <f>+'F1-30 años'!A38</f>
        <v>TOTAL EGRESOS OPERACIÓN AP</v>
      </c>
      <c r="B38" s="226">
        <f>+SUM(B24:B37)</f>
        <v>976094995.34762788</v>
      </c>
      <c r="C38" s="226">
        <f t="shared" ref="C38:F38" si="1">+SUM(C24:C37)</f>
        <v>773231212.36642015</v>
      </c>
      <c r="D38" s="226">
        <f t="shared" si="1"/>
        <v>593407086.79859316</v>
      </c>
      <c r="E38" s="226">
        <f t="shared" si="1"/>
        <v>373140983.38124412</v>
      </c>
      <c r="F38" s="226">
        <f t="shared" si="1"/>
        <v>254008950.66483444</v>
      </c>
      <c r="G38" s="262"/>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row>
    <row r="39" spans="1:156" ht="14.25" x14ac:dyDescent="0.25">
      <c r="A39" s="251"/>
      <c r="B39" s="259"/>
      <c r="C39" s="259"/>
      <c r="D39" s="356"/>
      <c r="E39" s="259"/>
      <c r="F39" s="259"/>
      <c r="G39" s="26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row>
    <row r="40" spans="1:156" ht="14.25" x14ac:dyDescent="0.25">
      <c r="A40" s="198" t="str">
        <f>+'F1-30 años'!A40</f>
        <v>3. OTROS EGRESOS</v>
      </c>
      <c r="B40" s="429"/>
      <c r="C40" s="429"/>
      <c r="D40" s="429"/>
      <c r="E40" s="429"/>
      <c r="F40" s="429"/>
      <c r="G40" s="262"/>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row>
    <row r="41" spans="1:156" ht="14.25" x14ac:dyDescent="0.25">
      <c r="A41" s="254" t="str">
        <f>+'F1-30 años'!A41</f>
        <v>3.1. Gastos financieros</v>
      </c>
      <c r="B41" s="428">
        <f>+'F1-30 años'!AG41/1000</f>
        <v>2653632.06</v>
      </c>
      <c r="C41" s="428">
        <f>+'F2-25 años'!AG41/1000</f>
        <v>2121084.0669999998</v>
      </c>
      <c r="D41" s="428">
        <f>+'F3-20 años'!AG41/1000</f>
        <v>1649123.9069999999</v>
      </c>
      <c r="E41" s="428">
        <f>+'F4-15 años'!AG41/1000</f>
        <v>985210.41</v>
      </c>
      <c r="F41" s="428">
        <f>+'F4-10 años'!AG41/1000</f>
        <v>702127.91700000002</v>
      </c>
      <c r="G41" s="261" t="s">
        <v>761</v>
      </c>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430"/>
    </row>
    <row r="42" spans="1:156" ht="14.25" x14ac:dyDescent="0.25">
      <c r="A42" s="198" t="str">
        <f>+'F1-30 años'!A42</f>
        <v>TOTAL EGRESOS</v>
      </c>
      <c r="B42" s="226">
        <f>+SUM(B38:B41)</f>
        <v>978748627.40762782</v>
      </c>
      <c r="C42" s="226">
        <f t="shared" ref="C42:F42" si="2">+SUM(C38:C41)</f>
        <v>775352296.43342018</v>
      </c>
      <c r="D42" s="226">
        <f t="shared" si="2"/>
        <v>595056210.70559311</v>
      </c>
      <c r="E42" s="226">
        <f t="shared" si="2"/>
        <v>374126193.79124415</v>
      </c>
      <c r="F42" s="226">
        <f t="shared" si="2"/>
        <v>254711078.58183444</v>
      </c>
      <c r="G42" s="262" t="s">
        <v>836</v>
      </c>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row>
    <row r="43" spans="1:156" ht="13.5" x14ac:dyDescent="0.25">
      <c r="A43" s="251"/>
      <c r="B43" s="259"/>
      <c r="C43" s="259"/>
      <c r="D43" s="259"/>
      <c r="E43" s="259"/>
      <c r="F43" s="259"/>
      <c r="G43" s="261"/>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31"/>
    </row>
    <row r="44" spans="1:156" ht="13.5" x14ac:dyDescent="0.25">
      <c r="A44" s="198" t="str">
        <f>+'F1-30 años'!A44</f>
        <v>FLUJO DE CAJA LIBRE</v>
      </c>
      <c r="B44" s="437">
        <f>+B21-B42</f>
        <v>173105646.69394565</v>
      </c>
      <c r="C44" s="437">
        <f>+C21-C42</f>
        <v>82153108.485986352</v>
      </c>
      <c r="D44" s="437">
        <f>+D21-D42</f>
        <v>19592810.534796</v>
      </c>
      <c r="E44" s="437">
        <f>+E21-E42</f>
        <v>40149403.074622035</v>
      </c>
      <c r="F44" s="437">
        <f>+F21-F42</f>
        <v>-5758834.5937308967</v>
      </c>
      <c r="G44" s="262" t="s">
        <v>837</v>
      </c>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31"/>
    </row>
    <row r="45" spans="1:156" s="231" customFormat="1" ht="14.25" x14ac:dyDescent="0.25">
      <c r="A45" s="254" t="str">
        <f>+'F1-30 años'!A45</f>
        <v>RENDIMIENTOS FINANCIEROS</v>
      </c>
      <c r="B45" s="428">
        <f>+'F1-30 años'!AG45/1000</f>
        <v>772053.34100000001</v>
      </c>
      <c r="C45" s="428">
        <f>+'F2-25 años'!AG45/1000</f>
        <v>430051.01199999999</v>
      </c>
      <c r="D45" s="428">
        <f>+'F3-20 años'!AG45/1000</f>
        <v>219049.829</v>
      </c>
      <c r="E45" s="428">
        <f>+'F4-15 años'!AG45/1000</f>
        <v>138159.693</v>
      </c>
      <c r="F45" s="428">
        <f>+'F4-10 años'!AG45/1000</f>
        <v>44384.843999999997</v>
      </c>
      <c r="G45" s="261" t="s">
        <v>838</v>
      </c>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row>
    <row r="46" spans="1:156" ht="27" x14ac:dyDescent="0.25">
      <c r="A46" s="226" t="s">
        <v>996</v>
      </c>
      <c r="B46" s="226">
        <f>+B44+B45</f>
        <v>173877700.03494564</v>
      </c>
      <c r="C46" s="226">
        <f>+C44+C45</f>
        <v>82583159.497986346</v>
      </c>
      <c r="D46" s="226">
        <f>+D44+D45</f>
        <v>19811860.363795999</v>
      </c>
      <c r="E46" s="226">
        <f>+E44+E45</f>
        <v>40287562.767622039</v>
      </c>
      <c r="F46" s="226">
        <f>+F44+F45</f>
        <v>-5714449.7497308971</v>
      </c>
      <c r="G46" s="262" t="s">
        <v>939</v>
      </c>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row>
    <row r="47" spans="1:156" ht="12.75" x14ac:dyDescent="0.25">
      <c r="A47" s="355" t="s">
        <v>712</v>
      </c>
      <c r="B47" s="438">
        <f>+B46-'F1-30 años'!AG46/1000</f>
        <v>0</v>
      </c>
      <c r="C47" s="439">
        <f>+C46-'F2-25 años'!AG46/1000</f>
        <v>0</v>
      </c>
      <c r="D47" s="439">
        <f>+D46-'F3-20 años'!AG46/1000</f>
        <v>1.7881393432617188E-7</v>
      </c>
      <c r="E47" s="439">
        <f>+E46-'F4-15 años'!AG46/1000</f>
        <v>0</v>
      </c>
      <c r="F47" s="439">
        <f>+F46-'F4-10 años'!AG46/1000</f>
        <v>0</v>
      </c>
    </row>
    <row r="48" spans="1:156" x14ac:dyDescent="0.25">
      <c r="B48" s="441"/>
      <c r="C48" s="441"/>
      <c r="D48" s="441"/>
      <c r="E48" s="441"/>
      <c r="F48" s="441"/>
    </row>
    <row r="49" spans="1:7" x14ac:dyDescent="0.25">
      <c r="A49" s="442"/>
      <c r="B49" s="441"/>
      <c r="C49" s="441"/>
      <c r="D49" s="441"/>
      <c r="E49" s="441"/>
      <c r="F49" s="441"/>
    </row>
    <row r="51" spans="1:7" x14ac:dyDescent="0.25">
      <c r="A51" s="443"/>
    </row>
    <row r="57" spans="1:7" s="444" customFormat="1" ht="14.25" x14ac:dyDescent="0.25">
      <c r="B57" s="445"/>
      <c r="C57" s="446"/>
      <c r="F57" s="447"/>
      <c r="G57" s="448"/>
    </row>
    <row r="58" spans="1:7" s="444" customFormat="1" ht="14.25" x14ac:dyDescent="0.25">
      <c r="B58" s="445"/>
      <c r="C58" s="446"/>
      <c r="F58" s="447"/>
      <c r="G58" s="448"/>
    </row>
    <row r="59" spans="1:7" s="444" customFormat="1" ht="14.25" x14ac:dyDescent="0.25">
      <c r="B59" s="445"/>
      <c r="C59" s="449"/>
      <c r="F59" s="447"/>
      <c r="G59" s="448"/>
    </row>
    <row r="60" spans="1:7" s="444" customFormat="1" ht="14.25" x14ac:dyDescent="0.25">
      <c r="B60" s="445"/>
      <c r="C60" s="449"/>
      <c r="F60" s="447"/>
      <c r="G60" s="448"/>
    </row>
    <row r="61" spans="1:7" s="444" customFormat="1" ht="14.25" x14ac:dyDescent="0.25">
      <c r="B61" s="445"/>
      <c r="C61" s="449"/>
      <c r="F61" s="447"/>
      <c r="G61" s="448"/>
    </row>
    <row r="62" spans="1:7" s="444" customFormat="1" ht="14.25" x14ac:dyDescent="0.25">
      <c r="B62" s="445"/>
      <c r="C62" s="449"/>
      <c r="F62" s="447"/>
      <c r="G62" s="448"/>
    </row>
    <row r="63" spans="1:7" s="444" customFormat="1" ht="14.25" x14ac:dyDescent="0.25">
      <c r="B63" s="445"/>
      <c r="C63" s="449"/>
      <c r="F63" s="450"/>
      <c r="G63" s="448"/>
    </row>
    <row r="64" spans="1:7" s="444" customFormat="1" ht="14.25" x14ac:dyDescent="0.25">
      <c r="B64" s="445"/>
      <c r="C64" s="446"/>
      <c r="F64" s="450"/>
      <c r="G64" s="448"/>
    </row>
    <row r="65" spans="2:7" s="444" customFormat="1" ht="14.25" x14ac:dyDescent="0.25">
      <c r="B65" s="445"/>
      <c r="C65" s="446"/>
      <c r="F65" s="450"/>
      <c r="G65" s="448"/>
    </row>
    <row r="66" spans="2:7" s="444" customFormat="1" ht="14.25" x14ac:dyDescent="0.25">
      <c r="B66" s="445"/>
      <c r="C66" s="446"/>
      <c r="F66" s="450"/>
      <c r="G66" s="448"/>
    </row>
    <row r="67" spans="2:7" s="444" customFormat="1" ht="14.25" x14ac:dyDescent="0.25">
      <c r="B67" s="445"/>
      <c r="C67" s="446"/>
      <c r="F67" s="450"/>
      <c r="G67" s="448"/>
    </row>
    <row r="68" spans="2:7" s="444" customFormat="1" ht="14.25" x14ac:dyDescent="0.25">
      <c r="B68" s="445"/>
      <c r="C68" s="449"/>
      <c r="F68" s="450"/>
      <c r="G68" s="448"/>
    </row>
    <row r="69" spans="2:7" s="444" customFormat="1" ht="14.25" x14ac:dyDescent="0.25">
      <c r="B69" s="445"/>
      <c r="C69" s="446"/>
      <c r="F69" s="450"/>
      <c r="G69" s="448"/>
    </row>
    <row r="70" spans="2:7" s="444" customFormat="1" ht="14.25" x14ac:dyDescent="0.25">
      <c r="B70" s="445"/>
      <c r="C70" s="446"/>
      <c r="F70" s="450"/>
      <c r="G70" s="448"/>
    </row>
    <row r="71" spans="2:7" s="444" customFormat="1" ht="14.25" x14ac:dyDescent="0.25">
      <c r="B71" s="445"/>
      <c r="C71" s="449"/>
      <c r="F71" s="450"/>
      <c r="G71" s="448"/>
    </row>
    <row r="72" spans="2:7" s="444" customFormat="1" ht="14.25" x14ac:dyDescent="0.25">
      <c r="B72" s="445"/>
      <c r="C72" s="446"/>
      <c r="F72" s="450"/>
      <c r="G72" s="448"/>
    </row>
    <row r="73" spans="2:7" s="444" customFormat="1" ht="14.25" x14ac:dyDescent="0.25">
      <c r="B73" s="445"/>
      <c r="C73" s="446"/>
      <c r="F73" s="450"/>
      <c r="G73" s="448"/>
    </row>
    <row r="74" spans="2:7" s="444" customFormat="1" ht="14.25" x14ac:dyDescent="0.25">
      <c r="B74" s="445"/>
      <c r="C74" s="449"/>
      <c r="F74" s="450"/>
      <c r="G74" s="448"/>
    </row>
    <row r="75" spans="2:7" s="444" customFormat="1" ht="14.25" x14ac:dyDescent="0.25">
      <c r="B75" s="445"/>
      <c r="C75" s="449"/>
      <c r="F75" s="450"/>
      <c r="G75" s="448"/>
    </row>
    <row r="76" spans="2:7" s="444" customFormat="1" ht="14.25" x14ac:dyDescent="0.25">
      <c r="B76" s="445"/>
      <c r="C76" s="449"/>
      <c r="F76" s="450"/>
      <c r="G76" s="448"/>
    </row>
    <row r="77" spans="2:7" s="444" customFormat="1" ht="14.25" x14ac:dyDescent="0.25">
      <c r="B77" s="445"/>
      <c r="C77" s="449"/>
      <c r="F77" s="450"/>
      <c r="G77" s="448"/>
    </row>
    <row r="78" spans="2:7" s="444" customFormat="1" ht="14.25" x14ac:dyDescent="0.25">
      <c r="B78" s="445"/>
      <c r="C78" s="446"/>
      <c r="F78" s="450"/>
      <c r="G78" s="448"/>
    </row>
    <row r="79" spans="2:7" s="444" customFormat="1" ht="14.25" x14ac:dyDescent="0.25">
      <c r="B79" s="445"/>
      <c r="C79" s="449"/>
      <c r="F79" s="450"/>
      <c r="G79" s="448"/>
    </row>
    <row r="80" spans="2:7" s="444" customFormat="1" ht="14.25" x14ac:dyDescent="0.25">
      <c r="B80" s="445"/>
      <c r="C80" s="449"/>
      <c r="F80" s="450"/>
      <c r="G80" s="448"/>
    </row>
    <row r="81" spans="2:7" s="444" customFormat="1" ht="14.25" x14ac:dyDescent="0.25">
      <c r="B81" s="445"/>
      <c r="C81" s="449"/>
      <c r="F81" s="450"/>
      <c r="G81" s="448"/>
    </row>
    <row r="82" spans="2:7" s="444" customFormat="1" ht="14.25" x14ac:dyDescent="0.25">
      <c r="B82" s="445"/>
      <c r="C82" s="449"/>
      <c r="F82" s="450"/>
      <c r="G82" s="448"/>
    </row>
    <row r="83" spans="2:7" s="444" customFormat="1" ht="14.25" x14ac:dyDescent="0.25">
      <c r="B83" s="445"/>
      <c r="C83" s="449"/>
      <c r="F83" s="450"/>
      <c r="G83" s="448"/>
    </row>
    <row r="84" spans="2:7" s="444" customFormat="1" ht="14.25" x14ac:dyDescent="0.25">
      <c r="B84" s="445"/>
      <c r="C84" s="449"/>
      <c r="F84" s="450"/>
      <c r="G84" s="448"/>
    </row>
    <row r="85" spans="2:7" s="444" customFormat="1" ht="14.25" x14ac:dyDescent="0.25">
      <c r="B85" s="445"/>
      <c r="C85" s="449"/>
      <c r="F85" s="450"/>
      <c r="G85" s="448"/>
    </row>
    <row r="86" spans="2:7" s="444" customFormat="1" ht="14.25" x14ac:dyDescent="0.25">
      <c r="B86" s="445"/>
      <c r="C86" s="449"/>
      <c r="F86" s="450"/>
      <c r="G86" s="448"/>
    </row>
    <row r="87" spans="2:7" s="444" customFormat="1" ht="14.25" x14ac:dyDescent="0.25">
      <c r="B87" s="445"/>
      <c r="C87" s="449"/>
      <c r="F87" s="450"/>
      <c r="G87" s="448"/>
    </row>
    <row r="88" spans="2:7" s="444" customFormat="1" ht="14.25" x14ac:dyDescent="0.25">
      <c r="B88" s="445"/>
      <c r="C88" s="449"/>
      <c r="F88" s="450"/>
      <c r="G88" s="448"/>
    </row>
    <row r="89" spans="2:7" s="444" customFormat="1" ht="14.25" x14ac:dyDescent="0.25">
      <c r="B89" s="445"/>
      <c r="C89" s="449"/>
      <c r="F89" s="450"/>
      <c r="G89" s="448"/>
    </row>
    <row r="90" spans="2:7" s="444" customFormat="1" ht="14.25" x14ac:dyDescent="0.25">
      <c r="B90" s="445"/>
      <c r="C90" s="449"/>
      <c r="F90" s="450"/>
      <c r="G90" s="448"/>
    </row>
    <row r="91" spans="2:7" s="444" customFormat="1" ht="14.25" x14ac:dyDescent="0.25">
      <c r="B91" s="445"/>
      <c r="C91" s="449"/>
      <c r="F91" s="450"/>
      <c r="G91" s="448"/>
    </row>
    <row r="92" spans="2:7" s="444" customFormat="1" ht="14.25" x14ac:dyDescent="0.25">
      <c r="B92" s="445"/>
      <c r="C92" s="449"/>
      <c r="F92" s="450"/>
      <c r="G92" s="448"/>
    </row>
    <row r="93" spans="2:7" s="444" customFormat="1" ht="14.25" x14ac:dyDescent="0.25">
      <c r="B93" s="445"/>
      <c r="C93" s="446"/>
      <c r="F93" s="450"/>
      <c r="G93" s="448"/>
    </row>
    <row r="94" spans="2:7" s="444" customFormat="1" ht="14.25" x14ac:dyDescent="0.25">
      <c r="B94" s="445"/>
      <c r="C94" s="446"/>
      <c r="F94" s="450"/>
      <c r="G94" s="448"/>
    </row>
    <row r="95" spans="2:7" s="444" customFormat="1" ht="14.25" x14ac:dyDescent="0.25">
      <c r="B95" s="445"/>
      <c r="C95" s="449"/>
      <c r="F95" s="450"/>
      <c r="G95" s="448"/>
    </row>
    <row r="96" spans="2:7" s="444" customFormat="1" ht="14.25" x14ac:dyDescent="0.25">
      <c r="B96" s="445"/>
      <c r="C96" s="449"/>
      <c r="F96" s="450"/>
      <c r="G96" s="448"/>
    </row>
    <row r="97" spans="2:7" s="444" customFormat="1" ht="14.25" x14ac:dyDescent="0.25">
      <c r="B97" s="445"/>
      <c r="C97" s="446"/>
      <c r="G97" s="448"/>
    </row>
    <row r="98" spans="2:7" s="444" customFormat="1" ht="14.25" x14ac:dyDescent="0.25">
      <c r="B98" s="445"/>
      <c r="C98" s="446"/>
      <c r="G98" s="448"/>
    </row>
    <row r="99" spans="2:7" s="444" customFormat="1" ht="14.25" x14ac:dyDescent="0.25">
      <c r="B99" s="445"/>
      <c r="C99" s="446"/>
      <c r="G99" s="448"/>
    </row>
    <row r="100" spans="2:7" s="444" customFormat="1" ht="14.25" x14ac:dyDescent="0.25">
      <c r="B100" s="445"/>
      <c r="C100" s="449"/>
      <c r="G100" s="448"/>
    </row>
    <row r="101" spans="2:7" s="444" customFormat="1" ht="14.25" x14ac:dyDescent="0.25">
      <c r="B101" s="445"/>
      <c r="C101" s="449"/>
      <c r="G101" s="448"/>
    </row>
    <row r="102" spans="2:7" s="444" customFormat="1" ht="14.25" x14ac:dyDescent="0.25">
      <c r="B102" s="445"/>
      <c r="C102" s="449"/>
      <c r="G102" s="448"/>
    </row>
    <row r="103" spans="2:7" s="444" customFormat="1" ht="14.25" x14ac:dyDescent="0.25">
      <c r="B103" s="445"/>
      <c r="C103" s="449"/>
      <c r="G103" s="448"/>
    </row>
    <row r="104" spans="2:7" s="444" customFormat="1" ht="14.25" x14ac:dyDescent="0.25">
      <c r="B104" s="445"/>
      <c r="C104" s="449"/>
      <c r="G104" s="448"/>
    </row>
    <row r="105" spans="2:7" s="444" customFormat="1" ht="14.25" x14ac:dyDescent="0.25">
      <c r="B105" s="445"/>
      <c r="C105" s="446"/>
      <c r="G105" s="448"/>
    </row>
    <row r="106" spans="2:7" s="444" customFormat="1" ht="14.25" x14ac:dyDescent="0.25">
      <c r="B106" s="445"/>
      <c r="C106" s="449"/>
      <c r="G106" s="448"/>
    </row>
    <row r="107" spans="2:7" s="444" customFormat="1" ht="14.25" x14ac:dyDescent="0.25">
      <c r="B107" s="445"/>
      <c r="C107" s="449"/>
      <c r="G107" s="448"/>
    </row>
    <row r="108" spans="2:7" s="444" customFormat="1" ht="14.25" x14ac:dyDescent="0.25">
      <c r="B108" s="445"/>
      <c r="C108" s="446"/>
      <c r="G108" s="448"/>
    </row>
    <row r="109" spans="2:7" s="444" customFormat="1" ht="14.25" x14ac:dyDescent="0.25">
      <c r="B109" s="445"/>
      <c r="C109" s="446"/>
      <c r="G109" s="448"/>
    </row>
    <row r="110" spans="2:7" s="444" customFormat="1" ht="14.25" x14ac:dyDescent="0.25">
      <c r="B110" s="445"/>
      <c r="C110" s="449"/>
      <c r="G110" s="448"/>
    </row>
    <row r="111" spans="2:7" s="444" customFormat="1" ht="14.25" x14ac:dyDescent="0.25">
      <c r="B111" s="445"/>
      <c r="C111" s="449"/>
      <c r="G111" s="448"/>
    </row>
    <row r="112" spans="2:7" s="444" customFormat="1" ht="14.25" x14ac:dyDescent="0.25">
      <c r="B112" s="445"/>
      <c r="C112" s="449"/>
      <c r="G112" s="448"/>
    </row>
    <row r="113" spans="2:7" s="444" customFormat="1" ht="14.25" x14ac:dyDescent="0.25">
      <c r="B113" s="445"/>
      <c r="C113" s="449"/>
      <c r="G113" s="448"/>
    </row>
    <row r="114" spans="2:7" s="444" customFormat="1" ht="14.25" x14ac:dyDescent="0.25">
      <c r="B114" s="445"/>
      <c r="C114" s="446"/>
      <c r="G114" s="448"/>
    </row>
    <row r="115" spans="2:7" s="444" customFormat="1" ht="14.25" x14ac:dyDescent="0.25">
      <c r="B115" s="445"/>
      <c r="C115" s="449"/>
      <c r="G115" s="448"/>
    </row>
    <row r="116" spans="2:7" s="444" customFormat="1" ht="14.25" x14ac:dyDescent="0.25">
      <c r="B116" s="445"/>
      <c r="C116" s="446"/>
      <c r="G116" s="448"/>
    </row>
    <row r="117" spans="2:7" s="444" customFormat="1" ht="14.25" x14ac:dyDescent="0.25">
      <c r="B117" s="445"/>
      <c r="C117" s="449"/>
      <c r="G117" s="448"/>
    </row>
    <row r="118" spans="2:7" s="444" customFormat="1" ht="14.25" x14ac:dyDescent="0.25">
      <c r="B118" s="445"/>
      <c r="C118" s="446"/>
      <c r="G118" s="448"/>
    </row>
    <row r="119" spans="2:7" s="444" customFormat="1" ht="14.25" x14ac:dyDescent="0.25">
      <c r="B119" s="445"/>
      <c r="C119" s="449"/>
      <c r="G119" s="448"/>
    </row>
    <row r="120" spans="2:7" s="444" customFormat="1" ht="14.25" x14ac:dyDescent="0.25">
      <c r="B120" s="445"/>
      <c r="C120" s="446"/>
      <c r="G120" s="448"/>
    </row>
    <row r="121" spans="2:7" s="444" customFormat="1" ht="14.25" x14ac:dyDescent="0.25">
      <c r="B121" s="445"/>
      <c r="C121" s="449"/>
      <c r="G121" s="448"/>
    </row>
    <row r="122" spans="2:7" s="444" customFormat="1" ht="14.25" x14ac:dyDescent="0.25">
      <c r="B122" s="445"/>
      <c r="C122" s="449"/>
      <c r="G122" s="448"/>
    </row>
    <row r="123" spans="2:7" s="444" customFormat="1" ht="14.25" x14ac:dyDescent="0.25">
      <c r="B123" s="445"/>
      <c r="C123" s="449"/>
      <c r="G123" s="448"/>
    </row>
    <row r="124" spans="2:7" s="444" customFormat="1" ht="14.25" x14ac:dyDescent="0.25">
      <c r="B124" s="445"/>
      <c r="C124" s="449"/>
      <c r="G124" s="448"/>
    </row>
    <row r="125" spans="2:7" s="444" customFormat="1" ht="14.25" x14ac:dyDescent="0.25">
      <c r="B125" s="445"/>
      <c r="C125" s="449"/>
      <c r="G125" s="448"/>
    </row>
    <row r="126" spans="2:7" s="444" customFormat="1" ht="14.25" x14ac:dyDescent="0.25">
      <c r="B126" s="445"/>
      <c r="C126" s="449"/>
      <c r="G126" s="448"/>
    </row>
    <row r="127" spans="2:7" s="444" customFormat="1" ht="14.25" x14ac:dyDescent="0.25">
      <c r="B127" s="445"/>
      <c r="C127" s="449"/>
      <c r="G127" s="448"/>
    </row>
    <row r="128" spans="2:7" s="444" customFormat="1" ht="14.25" x14ac:dyDescent="0.25">
      <c r="B128" s="445"/>
      <c r="C128" s="449"/>
      <c r="G128" s="448"/>
    </row>
    <row r="129" spans="2:7" s="444" customFormat="1" ht="14.25" x14ac:dyDescent="0.25">
      <c r="B129" s="445"/>
      <c r="C129" s="449"/>
      <c r="G129" s="448"/>
    </row>
    <row r="130" spans="2:7" s="444" customFormat="1" ht="14.25" x14ac:dyDescent="0.25">
      <c r="B130" s="445"/>
      <c r="C130" s="449"/>
      <c r="G130" s="448"/>
    </row>
    <row r="131" spans="2:7" s="444" customFormat="1" ht="14.25" x14ac:dyDescent="0.25">
      <c r="B131" s="445"/>
      <c r="C131" s="449"/>
      <c r="G131" s="448"/>
    </row>
    <row r="132" spans="2:7" s="444" customFormat="1" ht="14.25" x14ac:dyDescent="0.25">
      <c r="B132" s="445"/>
      <c r="C132" s="449"/>
      <c r="G132" s="448"/>
    </row>
    <row r="133" spans="2:7" s="444" customFormat="1" ht="14.25" x14ac:dyDescent="0.25">
      <c r="B133" s="445"/>
      <c r="C133" s="449"/>
      <c r="G133" s="448"/>
    </row>
    <row r="134" spans="2:7" s="444" customFormat="1" ht="14.25" x14ac:dyDescent="0.25">
      <c r="B134" s="445"/>
      <c r="C134" s="449"/>
      <c r="G134" s="448"/>
    </row>
    <row r="135" spans="2:7" s="444" customFormat="1" ht="14.25" x14ac:dyDescent="0.25">
      <c r="B135" s="445"/>
      <c r="C135" s="449"/>
      <c r="G135" s="448"/>
    </row>
    <row r="136" spans="2:7" s="444" customFormat="1" ht="14.25" x14ac:dyDescent="0.25">
      <c r="B136" s="445"/>
      <c r="C136" s="449"/>
      <c r="G136" s="448"/>
    </row>
    <row r="137" spans="2:7" s="444" customFormat="1" ht="14.25" x14ac:dyDescent="0.25">
      <c r="B137" s="445"/>
      <c r="C137" s="449"/>
      <c r="G137" s="448"/>
    </row>
    <row r="138" spans="2:7" s="444" customFormat="1" ht="14.25" x14ac:dyDescent="0.25">
      <c r="B138" s="445"/>
      <c r="C138" s="449"/>
      <c r="G138" s="448"/>
    </row>
    <row r="139" spans="2:7" s="444" customFormat="1" ht="14.25" x14ac:dyDescent="0.25">
      <c r="B139" s="445"/>
      <c r="C139" s="449"/>
      <c r="G139" s="448"/>
    </row>
    <row r="140" spans="2:7" s="444" customFormat="1" ht="14.25" x14ac:dyDescent="0.25">
      <c r="B140" s="445"/>
      <c r="C140" s="449"/>
      <c r="G140" s="448"/>
    </row>
    <row r="141" spans="2:7" s="444" customFormat="1" ht="14.25" x14ac:dyDescent="0.25">
      <c r="B141" s="445"/>
      <c r="C141" s="449"/>
      <c r="G141" s="448"/>
    </row>
    <row r="142" spans="2:7" s="444" customFormat="1" ht="14.25" x14ac:dyDescent="0.25">
      <c r="B142" s="445"/>
      <c r="C142" s="449"/>
      <c r="G142" s="448"/>
    </row>
    <row r="143" spans="2:7" s="444" customFormat="1" ht="14.25" x14ac:dyDescent="0.25">
      <c r="B143" s="445"/>
      <c r="C143" s="446"/>
      <c r="G143" s="448"/>
    </row>
    <row r="144" spans="2:7" s="444" customFormat="1" ht="14.25" x14ac:dyDescent="0.25">
      <c r="B144" s="445"/>
      <c r="C144" s="446"/>
      <c r="G144" s="448"/>
    </row>
    <row r="145" spans="2:7" s="444" customFormat="1" ht="14.25" x14ac:dyDescent="0.25">
      <c r="B145" s="445"/>
      <c r="C145" s="446"/>
      <c r="G145" s="448"/>
    </row>
    <row r="146" spans="2:7" s="444" customFormat="1" ht="14.25" x14ac:dyDescent="0.25">
      <c r="B146" s="445"/>
      <c r="C146" s="446"/>
      <c r="G146" s="448"/>
    </row>
    <row r="147" spans="2:7" s="444" customFormat="1" ht="14.25" x14ac:dyDescent="0.25">
      <c r="B147" s="445"/>
      <c r="C147" s="446"/>
      <c r="G147" s="448"/>
    </row>
    <row r="148" spans="2:7" s="444" customFormat="1" ht="14.25" x14ac:dyDescent="0.25">
      <c r="B148" s="445"/>
      <c r="C148" s="446"/>
      <c r="G148" s="448"/>
    </row>
    <row r="149" spans="2:7" s="444" customFormat="1" ht="14.25" x14ac:dyDescent="0.25">
      <c r="B149" s="445"/>
      <c r="C149" s="449"/>
      <c r="G149" s="448"/>
    </row>
    <row r="150" spans="2:7" s="444" customFormat="1" ht="14.25" x14ac:dyDescent="0.25">
      <c r="B150" s="445"/>
      <c r="C150" s="446"/>
      <c r="G150" s="448"/>
    </row>
    <row r="151" spans="2:7" s="444" customFormat="1" ht="14.25" x14ac:dyDescent="0.25">
      <c r="B151" s="445"/>
      <c r="C151" s="446"/>
      <c r="G151" s="448"/>
    </row>
    <row r="152" spans="2:7" s="444" customFormat="1" ht="14.25" x14ac:dyDescent="0.25">
      <c r="B152" s="445"/>
      <c r="C152" s="449"/>
      <c r="G152" s="448"/>
    </row>
    <row r="153" spans="2:7" s="444" customFormat="1" ht="14.25" x14ac:dyDescent="0.25">
      <c r="B153" s="445"/>
      <c r="C153" s="449"/>
      <c r="G153" s="448"/>
    </row>
    <row r="154" spans="2:7" s="444" customFormat="1" ht="14.25" x14ac:dyDescent="0.25">
      <c r="B154" s="445"/>
      <c r="C154" s="446"/>
      <c r="G154" s="448"/>
    </row>
    <row r="155" spans="2:7" s="444" customFormat="1" ht="14.25" x14ac:dyDescent="0.25">
      <c r="B155" s="445"/>
      <c r="C155" s="449"/>
      <c r="G155" s="448"/>
    </row>
    <row r="156" spans="2:7" s="444" customFormat="1" ht="14.25" x14ac:dyDescent="0.25">
      <c r="B156" s="445"/>
      <c r="C156" s="446"/>
      <c r="G156" s="448"/>
    </row>
    <row r="157" spans="2:7" s="444" customFormat="1" ht="14.25" x14ac:dyDescent="0.25">
      <c r="B157" s="445"/>
      <c r="C157" s="446"/>
      <c r="G157" s="448"/>
    </row>
    <row r="158" spans="2:7" s="444" customFormat="1" ht="14.25" x14ac:dyDescent="0.25">
      <c r="B158" s="445"/>
      <c r="C158" s="446"/>
      <c r="G158" s="448"/>
    </row>
    <row r="159" spans="2:7" s="444" customFormat="1" ht="14.25" x14ac:dyDescent="0.25">
      <c r="B159" s="445"/>
      <c r="C159" s="449"/>
      <c r="G159" s="448"/>
    </row>
    <row r="160" spans="2:7" s="444" customFormat="1" ht="14.25" x14ac:dyDescent="0.25">
      <c r="B160" s="445"/>
      <c r="C160" s="449"/>
      <c r="G160" s="448"/>
    </row>
    <row r="161" spans="2:7" s="444" customFormat="1" ht="14.25" x14ac:dyDescent="0.25">
      <c r="B161" s="445"/>
      <c r="C161" s="449"/>
      <c r="G161" s="448"/>
    </row>
    <row r="162" spans="2:7" s="444" customFormat="1" ht="14.25" x14ac:dyDescent="0.25">
      <c r="B162" s="445"/>
      <c r="C162" s="449"/>
      <c r="G162" s="448"/>
    </row>
    <row r="163" spans="2:7" s="444" customFormat="1" ht="14.25" x14ac:dyDescent="0.25">
      <c r="B163" s="445"/>
      <c r="C163" s="449"/>
      <c r="G163" s="448"/>
    </row>
    <row r="164" spans="2:7" s="444" customFormat="1" ht="14.25" x14ac:dyDescent="0.25">
      <c r="B164" s="445"/>
      <c r="C164" s="449"/>
      <c r="G164" s="448"/>
    </row>
    <row r="165" spans="2:7" s="444" customFormat="1" ht="14.25" x14ac:dyDescent="0.25">
      <c r="B165" s="445"/>
      <c r="C165" s="446"/>
      <c r="G165" s="448"/>
    </row>
    <row r="166" spans="2:7" s="444" customFormat="1" ht="14.25" x14ac:dyDescent="0.25">
      <c r="B166" s="445"/>
      <c r="C166" s="449"/>
      <c r="G166" s="448"/>
    </row>
    <row r="167" spans="2:7" s="444" customFormat="1" ht="14.25" x14ac:dyDescent="0.25">
      <c r="B167" s="445"/>
      <c r="C167" s="449"/>
      <c r="G167" s="448"/>
    </row>
    <row r="168" spans="2:7" s="444" customFormat="1" ht="14.25" x14ac:dyDescent="0.25">
      <c r="B168" s="445"/>
      <c r="C168" s="446"/>
      <c r="G168" s="448"/>
    </row>
    <row r="169" spans="2:7" s="444" customFormat="1" ht="14.25" x14ac:dyDescent="0.25">
      <c r="B169" s="445"/>
      <c r="C169" s="449"/>
      <c r="G169" s="448"/>
    </row>
    <row r="170" spans="2:7" s="444" customFormat="1" ht="14.25" x14ac:dyDescent="0.25">
      <c r="B170" s="445"/>
      <c r="C170" s="449"/>
      <c r="G170" s="448"/>
    </row>
    <row r="171" spans="2:7" s="444" customFormat="1" ht="14.25" x14ac:dyDescent="0.25">
      <c r="B171" s="445"/>
      <c r="C171" s="446"/>
      <c r="G171" s="448"/>
    </row>
    <row r="172" spans="2:7" s="444" customFormat="1" ht="14.25" x14ac:dyDescent="0.25">
      <c r="B172" s="445"/>
      <c r="C172" s="449"/>
      <c r="G172" s="448"/>
    </row>
    <row r="173" spans="2:7" s="444" customFormat="1" ht="14.25" x14ac:dyDescent="0.25">
      <c r="B173" s="445"/>
      <c r="C173" s="449"/>
      <c r="G173" s="448"/>
    </row>
    <row r="174" spans="2:7" s="444" customFormat="1" ht="14.25" x14ac:dyDescent="0.25">
      <c r="B174" s="445"/>
      <c r="C174" s="449"/>
      <c r="G174" s="448"/>
    </row>
    <row r="175" spans="2:7" s="444" customFormat="1" ht="14.25" x14ac:dyDescent="0.25">
      <c r="B175" s="445"/>
      <c r="C175" s="449"/>
      <c r="G175" s="448"/>
    </row>
    <row r="176" spans="2:7" s="444" customFormat="1" ht="14.25" x14ac:dyDescent="0.25">
      <c r="B176" s="445"/>
      <c r="C176" s="449"/>
      <c r="G176" s="448"/>
    </row>
    <row r="177" spans="2:7" s="444" customFormat="1" ht="14.25" x14ac:dyDescent="0.25">
      <c r="B177" s="445"/>
      <c r="C177" s="449"/>
      <c r="G177" s="448"/>
    </row>
    <row r="178" spans="2:7" s="444" customFormat="1" ht="14.25" x14ac:dyDescent="0.25">
      <c r="B178" s="445"/>
      <c r="C178" s="446"/>
      <c r="G178" s="448"/>
    </row>
    <row r="179" spans="2:7" s="444" customFormat="1" ht="14.25" x14ac:dyDescent="0.25">
      <c r="B179" s="445"/>
      <c r="C179" s="449"/>
      <c r="G179" s="448"/>
    </row>
    <row r="180" spans="2:7" s="444" customFormat="1" ht="14.25" x14ac:dyDescent="0.25">
      <c r="B180" s="445"/>
      <c r="C180" s="449"/>
      <c r="G180" s="448"/>
    </row>
    <row r="181" spans="2:7" s="444" customFormat="1" ht="14.25" x14ac:dyDescent="0.25">
      <c r="B181" s="445"/>
      <c r="C181" s="449"/>
      <c r="G181" s="448"/>
    </row>
    <row r="182" spans="2:7" s="444" customFormat="1" ht="14.25" x14ac:dyDescent="0.25">
      <c r="B182" s="445"/>
      <c r="C182" s="446"/>
      <c r="G182" s="448"/>
    </row>
    <row r="183" spans="2:7" s="444" customFormat="1" ht="14.25" x14ac:dyDescent="0.25">
      <c r="B183" s="445"/>
      <c r="C183" s="449"/>
      <c r="G183" s="448"/>
    </row>
    <row r="184" spans="2:7" s="444" customFormat="1" ht="14.25" x14ac:dyDescent="0.25">
      <c r="B184" s="445"/>
      <c r="C184" s="449"/>
      <c r="G184" s="448"/>
    </row>
    <row r="185" spans="2:7" s="444" customFormat="1" ht="14.25" x14ac:dyDescent="0.25">
      <c r="B185" s="445"/>
      <c r="C185" s="449"/>
      <c r="G185" s="448"/>
    </row>
    <row r="186" spans="2:7" s="444" customFormat="1" ht="14.25" x14ac:dyDescent="0.25">
      <c r="B186" s="445"/>
      <c r="C186" s="449"/>
      <c r="G186" s="448"/>
    </row>
    <row r="187" spans="2:7" s="444" customFormat="1" ht="14.25" x14ac:dyDescent="0.25">
      <c r="B187" s="445"/>
      <c r="C187" s="446"/>
      <c r="G187" s="448"/>
    </row>
    <row r="188" spans="2:7" s="444" customFormat="1" ht="14.25" x14ac:dyDescent="0.25">
      <c r="B188" s="445"/>
      <c r="C188" s="449"/>
      <c r="G188" s="448"/>
    </row>
    <row r="189" spans="2:7" s="444" customFormat="1" ht="14.25" x14ac:dyDescent="0.25">
      <c r="B189" s="445"/>
      <c r="C189" s="449"/>
      <c r="G189" s="448"/>
    </row>
    <row r="190" spans="2:7" s="444" customFormat="1" ht="14.25" x14ac:dyDescent="0.25">
      <c r="B190" s="445"/>
      <c r="C190" s="449"/>
      <c r="G190" s="448"/>
    </row>
    <row r="191" spans="2:7" s="444" customFormat="1" ht="14.25" x14ac:dyDescent="0.25">
      <c r="B191" s="445"/>
      <c r="C191" s="449"/>
      <c r="G191" s="448"/>
    </row>
    <row r="192" spans="2:7" s="444" customFormat="1" ht="14.25" x14ac:dyDescent="0.25">
      <c r="B192" s="445"/>
      <c r="C192" s="449"/>
      <c r="G192" s="448"/>
    </row>
    <row r="193" spans="2:7" s="444" customFormat="1" ht="14.25" x14ac:dyDescent="0.25">
      <c r="B193" s="445"/>
      <c r="C193" s="446"/>
      <c r="G193" s="448"/>
    </row>
    <row r="194" spans="2:7" s="444" customFormat="1" ht="14.25" x14ac:dyDescent="0.25">
      <c r="B194" s="445"/>
      <c r="C194" s="449"/>
      <c r="G194" s="448"/>
    </row>
    <row r="195" spans="2:7" s="444" customFormat="1" ht="14.25" x14ac:dyDescent="0.25">
      <c r="B195" s="445"/>
      <c r="C195" s="449"/>
      <c r="G195" s="448"/>
    </row>
    <row r="196" spans="2:7" s="444" customFormat="1" ht="14.25" x14ac:dyDescent="0.25">
      <c r="B196" s="445"/>
      <c r="C196" s="449"/>
      <c r="G196" s="448"/>
    </row>
    <row r="197" spans="2:7" s="444" customFormat="1" ht="14.25" x14ac:dyDescent="0.25">
      <c r="B197" s="445"/>
      <c r="C197" s="449"/>
      <c r="G197" s="448"/>
    </row>
    <row r="198" spans="2:7" s="444" customFormat="1" ht="14.25" x14ac:dyDescent="0.25">
      <c r="B198" s="445"/>
      <c r="C198" s="446"/>
      <c r="G198" s="448"/>
    </row>
    <row r="199" spans="2:7" s="444" customFormat="1" ht="14.25" x14ac:dyDescent="0.25">
      <c r="B199" s="445"/>
      <c r="C199" s="449"/>
      <c r="G199" s="448"/>
    </row>
    <row r="200" spans="2:7" s="444" customFormat="1" ht="14.25" x14ac:dyDescent="0.25">
      <c r="B200" s="445"/>
      <c r="C200" s="449"/>
      <c r="G200" s="448"/>
    </row>
    <row r="201" spans="2:7" s="444" customFormat="1" ht="14.25" x14ac:dyDescent="0.25">
      <c r="B201" s="445"/>
      <c r="C201" s="449"/>
      <c r="G201" s="448"/>
    </row>
    <row r="202" spans="2:7" s="444" customFormat="1" ht="14.25" x14ac:dyDescent="0.25">
      <c r="B202" s="445"/>
      <c r="C202" s="449"/>
      <c r="G202" s="448"/>
    </row>
    <row r="203" spans="2:7" s="444" customFormat="1" ht="14.25" x14ac:dyDescent="0.25">
      <c r="B203" s="445"/>
      <c r="C203" s="449"/>
      <c r="G203" s="448"/>
    </row>
    <row r="204" spans="2:7" s="444" customFormat="1" ht="14.25" x14ac:dyDescent="0.25">
      <c r="B204" s="445"/>
      <c r="C204" s="446"/>
      <c r="G204" s="448"/>
    </row>
    <row r="205" spans="2:7" s="444" customFormat="1" ht="14.25" x14ac:dyDescent="0.25">
      <c r="B205" s="445"/>
      <c r="C205" s="449"/>
      <c r="G205" s="448"/>
    </row>
    <row r="206" spans="2:7" s="444" customFormat="1" ht="14.25" x14ac:dyDescent="0.25">
      <c r="B206" s="445"/>
      <c r="C206" s="449"/>
      <c r="G206" s="448"/>
    </row>
    <row r="207" spans="2:7" s="444" customFormat="1" ht="14.25" x14ac:dyDescent="0.25">
      <c r="B207" s="445"/>
      <c r="C207" s="449"/>
      <c r="G207" s="448"/>
    </row>
    <row r="208" spans="2:7" s="444" customFormat="1" ht="14.25" x14ac:dyDescent="0.25">
      <c r="B208" s="445"/>
      <c r="C208" s="449"/>
      <c r="G208" s="448"/>
    </row>
    <row r="209" spans="2:7" s="444" customFormat="1" ht="14.25" x14ac:dyDescent="0.25">
      <c r="B209" s="445"/>
      <c r="C209" s="449"/>
      <c r="G209" s="448"/>
    </row>
    <row r="210" spans="2:7" s="444" customFormat="1" ht="14.25" x14ac:dyDescent="0.25">
      <c r="B210" s="445"/>
      <c r="C210" s="449"/>
      <c r="G210" s="448"/>
    </row>
    <row r="211" spans="2:7" s="444" customFormat="1" ht="14.25" x14ac:dyDescent="0.25">
      <c r="B211" s="445"/>
      <c r="C211" s="449"/>
      <c r="G211" s="448"/>
    </row>
    <row r="212" spans="2:7" s="444" customFormat="1" ht="14.25" x14ac:dyDescent="0.25">
      <c r="B212" s="445"/>
      <c r="C212" s="446"/>
      <c r="G212" s="448"/>
    </row>
    <row r="213" spans="2:7" s="444" customFormat="1" ht="14.25" x14ac:dyDescent="0.25">
      <c r="B213" s="445"/>
      <c r="C213" s="449"/>
      <c r="G213" s="448"/>
    </row>
    <row r="214" spans="2:7" s="444" customFormat="1" ht="14.25" x14ac:dyDescent="0.25">
      <c r="B214" s="445"/>
      <c r="C214" s="446"/>
      <c r="G214" s="448"/>
    </row>
    <row r="215" spans="2:7" s="444" customFormat="1" ht="14.25" x14ac:dyDescent="0.25">
      <c r="B215" s="445"/>
      <c r="C215" s="446"/>
      <c r="G215" s="448"/>
    </row>
    <row r="216" spans="2:7" s="444" customFormat="1" ht="14.25" x14ac:dyDescent="0.25">
      <c r="B216" s="445"/>
      <c r="C216" s="449"/>
      <c r="G216" s="448"/>
    </row>
    <row r="217" spans="2:7" s="444" customFormat="1" ht="14.25" x14ac:dyDescent="0.25">
      <c r="B217" s="445"/>
      <c r="C217" s="449"/>
      <c r="G217" s="448"/>
    </row>
    <row r="218" spans="2:7" s="444" customFormat="1" ht="14.25" x14ac:dyDescent="0.25">
      <c r="B218" s="445"/>
      <c r="C218" s="446"/>
      <c r="G218" s="448"/>
    </row>
    <row r="219" spans="2:7" s="444" customFormat="1" ht="14.25" x14ac:dyDescent="0.25">
      <c r="B219" s="445"/>
      <c r="C219" s="446"/>
      <c r="G219" s="448"/>
    </row>
    <row r="220" spans="2:7" s="444" customFormat="1" ht="14.25" x14ac:dyDescent="0.25">
      <c r="B220" s="445"/>
      <c r="C220" s="449"/>
      <c r="G220" s="448"/>
    </row>
    <row r="221" spans="2:7" s="444" customFormat="1" ht="14.25" x14ac:dyDescent="0.25">
      <c r="B221" s="445"/>
      <c r="C221" s="446"/>
      <c r="G221" s="448"/>
    </row>
    <row r="222" spans="2:7" s="444" customFormat="1" ht="14.25" x14ac:dyDescent="0.25">
      <c r="B222" s="445"/>
      <c r="C222" s="446"/>
      <c r="G222" s="448"/>
    </row>
    <row r="223" spans="2:7" s="444" customFormat="1" ht="14.25" x14ac:dyDescent="0.25">
      <c r="B223" s="445"/>
      <c r="C223" s="449"/>
      <c r="G223" s="448"/>
    </row>
    <row r="224" spans="2:7" s="444" customFormat="1" ht="14.25" x14ac:dyDescent="0.25">
      <c r="B224" s="445"/>
      <c r="C224" s="449"/>
      <c r="G224" s="448"/>
    </row>
    <row r="225" spans="2:7" s="444" customFormat="1" ht="14.25" x14ac:dyDescent="0.25">
      <c r="B225" s="445"/>
      <c r="C225" s="449"/>
      <c r="G225" s="448"/>
    </row>
    <row r="226" spans="2:7" s="444" customFormat="1" ht="14.25" x14ac:dyDescent="0.25">
      <c r="B226" s="445"/>
      <c r="C226" s="449"/>
      <c r="G226" s="448"/>
    </row>
    <row r="227" spans="2:7" s="444" customFormat="1" ht="14.25" x14ac:dyDescent="0.25">
      <c r="B227" s="445"/>
      <c r="C227" s="449"/>
      <c r="G227" s="448"/>
    </row>
    <row r="228" spans="2:7" s="444" customFormat="1" ht="14.25" x14ac:dyDescent="0.25">
      <c r="B228" s="445"/>
      <c r="C228" s="449"/>
      <c r="G228" s="448"/>
    </row>
    <row r="229" spans="2:7" s="444" customFormat="1" ht="14.25" x14ac:dyDescent="0.25">
      <c r="B229" s="445"/>
      <c r="C229" s="449"/>
      <c r="G229" s="448"/>
    </row>
    <row r="230" spans="2:7" s="444" customFormat="1" ht="14.25" x14ac:dyDescent="0.25">
      <c r="B230" s="445"/>
      <c r="C230" s="449"/>
      <c r="G230" s="448"/>
    </row>
    <row r="231" spans="2:7" s="444" customFormat="1" ht="14.25" x14ac:dyDescent="0.25">
      <c r="B231" s="445"/>
      <c r="C231" s="449"/>
      <c r="G231" s="448"/>
    </row>
    <row r="232" spans="2:7" s="444" customFormat="1" ht="14.25" x14ac:dyDescent="0.25">
      <c r="B232" s="445"/>
      <c r="C232" s="449"/>
      <c r="G232" s="448"/>
    </row>
    <row r="233" spans="2:7" s="444" customFormat="1" ht="14.25" x14ac:dyDescent="0.25">
      <c r="B233" s="445"/>
      <c r="C233" s="449"/>
      <c r="G233" s="448"/>
    </row>
    <row r="234" spans="2:7" s="444" customFormat="1" ht="14.25" x14ac:dyDescent="0.25">
      <c r="B234" s="445"/>
      <c r="C234" s="449"/>
      <c r="G234" s="448"/>
    </row>
    <row r="235" spans="2:7" s="444" customFormat="1" ht="14.25" x14ac:dyDescent="0.25">
      <c r="B235" s="445"/>
      <c r="C235" s="449"/>
      <c r="G235" s="448"/>
    </row>
    <row r="236" spans="2:7" s="444" customFormat="1" ht="14.25" x14ac:dyDescent="0.25">
      <c r="B236" s="445"/>
      <c r="C236" s="449"/>
      <c r="G236" s="448"/>
    </row>
    <row r="237" spans="2:7" s="444" customFormat="1" ht="14.25" x14ac:dyDescent="0.25">
      <c r="B237" s="445"/>
      <c r="C237" s="449"/>
      <c r="G237" s="448"/>
    </row>
    <row r="238" spans="2:7" s="444" customFormat="1" ht="14.25" x14ac:dyDescent="0.25">
      <c r="B238" s="445"/>
      <c r="C238" s="449"/>
      <c r="G238" s="448"/>
    </row>
    <row r="239" spans="2:7" s="444" customFormat="1" ht="14.25" x14ac:dyDescent="0.25">
      <c r="B239" s="445"/>
      <c r="C239" s="449"/>
      <c r="G239" s="448"/>
    </row>
    <row r="240" spans="2:7" s="444" customFormat="1" ht="14.25" x14ac:dyDescent="0.25">
      <c r="B240" s="445"/>
      <c r="C240" s="449"/>
      <c r="G240" s="448"/>
    </row>
    <row r="241" spans="2:7" s="444" customFormat="1" ht="14.25" x14ac:dyDescent="0.25">
      <c r="B241" s="445"/>
      <c r="C241" s="449"/>
      <c r="G241" s="448"/>
    </row>
    <row r="242" spans="2:7" s="444" customFormat="1" ht="14.25" x14ac:dyDescent="0.25">
      <c r="B242" s="445"/>
      <c r="C242" s="449"/>
      <c r="G242" s="448"/>
    </row>
    <row r="243" spans="2:7" s="444" customFormat="1" ht="14.25" x14ac:dyDescent="0.25">
      <c r="B243" s="445"/>
      <c r="C243" s="449"/>
      <c r="G243" s="448"/>
    </row>
    <row r="244" spans="2:7" s="444" customFormat="1" ht="14.25" x14ac:dyDescent="0.25">
      <c r="B244" s="445"/>
      <c r="C244" s="449"/>
      <c r="G244" s="448"/>
    </row>
    <row r="245" spans="2:7" s="444" customFormat="1" ht="14.25" x14ac:dyDescent="0.25">
      <c r="B245" s="445"/>
      <c r="C245" s="449"/>
      <c r="G245" s="448"/>
    </row>
    <row r="246" spans="2:7" s="444" customFormat="1" ht="14.25" x14ac:dyDescent="0.25">
      <c r="B246" s="445"/>
      <c r="C246" s="449"/>
      <c r="G246" s="448"/>
    </row>
    <row r="247" spans="2:7" s="444" customFormat="1" ht="14.25" x14ac:dyDescent="0.25">
      <c r="B247" s="445"/>
      <c r="C247" s="449"/>
      <c r="G247" s="448"/>
    </row>
    <row r="248" spans="2:7" s="444" customFormat="1" ht="14.25" x14ac:dyDescent="0.25">
      <c r="B248" s="445"/>
      <c r="C248" s="449"/>
      <c r="G248" s="448"/>
    </row>
    <row r="249" spans="2:7" s="444" customFormat="1" ht="14.25" x14ac:dyDescent="0.25">
      <c r="B249" s="445"/>
      <c r="C249" s="449"/>
      <c r="G249" s="448"/>
    </row>
    <row r="250" spans="2:7" s="444" customFormat="1" ht="14.25" x14ac:dyDescent="0.25">
      <c r="B250" s="445"/>
      <c r="C250" s="449"/>
      <c r="G250" s="448"/>
    </row>
    <row r="251" spans="2:7" s="444" customFormat="1" ht="14.25" x14ac:dyDescent="0.25">
      <c r="B251" s="445"/>
      <c r="C251" s="449"/>
      <c r="G251" s="448"/>
    </row>
    <row r="252" spans="2:7" s="444" customFormat="1" ht="14.25" x14ac:dyDescent="0.25">
      <c r="B252" s="445"/>
      <c r="C252" s="449"/>
      <c r="G252" s="448"/>
    </row>
    <row r="253" spans="2:7" s="444" customFormat="1" ht="14.25" x14ac:dyDescent="0.25">
      <c r="B253" s="445"/>
      <c r="C253" s="449"/>
      <c r="G253" s="448"/>
    </row>
    <row r="254" spans="2:7" s="444" customFormat="1" ht="14.25" x14ac:dyDescent="0.25">
      <c r="B254" s="445"/>
      <c r="C254" s="449"/>
      <c r="G254" s="448"/>
    </row>
    <row r="255" spans="2:7" s="444" customFormat="1" ht="14.25" x14ac:dyDescent="0.25">
      <c r="B255" s="445"/>
      <c r="C255" s="449"/>
      <c r="G255" s="448"/>
    </row>
    <row r="256" spans="2:7" s="444" customFormat="1" ht="14.25" x14ac:dyDescent="0.25">
      <c r="B256" s="445"/>
      <c r="C256" s="449"/>
      <c r="G256" s="448"/>
    </row>
    <row r="257" spans="2:7" s="444" customFormat="1" ht="14.25" x14ac:dyDescent="0.25">
      <c r="B257" s="445"/>
      <c r="C257" s="449"/>
      <c r="G257" s="448"/>
    </row>
    <row r="258" spans="2:7" s="444" customFormat="1" ht="14.25" x14ac:dyDescent="0.25">
      <c r="B258" s="445"/>
      <c r="C258" s="449"/>
      <c r="G258" s="448"/>
    </row>
    <row r="259" spans="2:7" s="444" customFormat="1" ht="14.25" x14ac:dyDescent="0.25">
      <c r="B259" s="445"/>
      <c r="C259" s="449"/>
      <c r="G259" s="448"/>
    </row>
    <row r="260" spans="2:7" s="444" customFormat="1" ht="14.25" x14ac:dyDescent="0.25">
      <c r="B260" s="445"/>
      <c r="C260" s="449"/>
      <c r="G260" s="448"/>
    </row>
    <row r="261" spans="2:7" s="444" customFormat="1" ht="14.25" x14ac:dyDescent="0.25">
      <c r="B261" s="445"/>
      <c r="C261" s="449"/>
      <c r="G261" s="448"/>
    </row>
    <row r="262" spans="2:7" s="444" customFormat="1" ht="14.25" x14ac:dyDescent="0.25">
      <c r="B262" s="445"/>
      <c r="C262" s="449"/>
      <c r="G262" s="448"/>
    </row>
    <row r="263" spans="2:7" s="444" customFormat="1" ht="14.25" x14ac:dyDescent="0.25">
      <c r="B263" s="445"/>
      <c r="C263" s="449"/>
      <c r="G263" s="448"/>
    </row>
    <row r="264" spans="2:7" s="444" customFormat="1" ht="14.25" x14ac:dyDescent="0.25">
      <c r="B264" s="445"/>
      <c r="C264" s="449"/>
      <c r="G264" s="448"/>
    </row>
    <row r="265" spans="2:7" s="444" customFormat="1" ht="14.25" x14ac:dyDescent="0.25">
      <c r="B265" s="445"/>
      <c r="C265" s="449"/>
      <c r="G265" s="448"/>
    </row>
    <row r="266" spans="2:7" s="444" customFormat="1" ht="14.25" x14ac:dyDescent="0.25">
      <c r="B266" s="445"/>
      <c r="C266" s="449"/>
      <c r="G266" s="448"/>
    </row>
    <row r="267" spans="2:7" s="444" customFormat="1" ht="14.25" x14ac:dyDescent="0.25">
      <c r="B267" s="445"/>
      <c r="C267" s="449"/>
      <c r="G267" s="448"/>
    </row>
    <row r="268" spans="2:7" s="444" customFormat="1" ht="14.25" x14ac:dyDescent="0.25">
      <c r="B268" s="445"/>
      <c r="C268" s="449"/>
      <c r="G268" s="448"/>
    </row>
  </sheetData>
  <mergeCells count="3">
    <mergeCell ref="G13:G16"/>
    <mergeCell ref="EZ13:EZ15"/>
    <mergeCell ref="A14:A1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L133"/>
  <sheetViews>
    <sheetView workbookViewId="0"/>
  </sheetViews>
  <sheetFormatPr baseColWidth="10" defaultColWidth="22.85546875" defaultRowHeight="12.75" x14ac:dyDescent="0.2"/>
  <cols>
    <col min="1" max="6" width="22.85546875" style="357" customWidth="1"/>
    <col min="7" max="8" width="22.85546875" style="359" customWidth="1"/>
    <col min="9" max="9" width="22.85546875" style="383" customWidth="1"/>
    <col min="10" max="16384" width="22.85546875" style="357"/>
  </cols>
  <sheetData>
    <row r="1" spans="1:12" ht="13.5" thickBot="1" x14ac:dyDescent="0.25">
      <c r="A1" s="357" t="s">
        <v>940</v>
      </c>
      <c r="B1" s="358">
        <v>30000000000</v>
      </c>
      <c r="I1" s="548" t="s">
        <v>941</v>
      </c>
      <c r="J1" s="549"/>
      <c r="K1" s="360" t="s">
        <v>942</v>
      </c>
      <c r="L1" s="361"/>
    </row>
    <row r="2" spans="1:12" ht="15" x14ac:dyDescent="0.2">
      <c r="A2" s="357" t="s">
        <v>943</v>
      </c>
      <c r="B2" s="357">
        <v>120</v>
      </c>
      <c r="C2" s="359"/>
      <c r="I2" s="362"/>
      <c r="J2" s="363"/>
      <c r="K2" s="364"/>
      <c r="L2" s="363"/>
    </row>
    <row r="3" spans="1:12" ht="15" x14ac:dyDescent="0.2">
      <c r="A3" s="357" t="s">
        <v>944</v>
      </c>
      <c r="B3" s="365">
        <v>1</v>
      </c>
      <c r="C3" s="359"/>
      <c r="I3" s="362"/>
      <c r="J3" s="363"/>
      <c r="K3" s="364"/>
      <c r="L3" s="363"/>
    </row>
    <row r="4" spans="1:12" ht="15" x14ac:dyDescent="0.25">
      <c r="A4" s="366" t="s">
        <v>945</v>
      </c>
      <c r="B4" s="367">
        <v>120</v>
      </c>
      <c r="C4" s="359"/>
      <c r="F4" s="368"/>
      <c r="I4" s="369" t="s">
        <v>946</v>
      </c>
      <c r="J4" s="370">
        <v>2.0129999999999999E-2</v>
      </c>
      <c r="K4" s="364" t="s">
        <v>947</v>
      </c>
      <c r="L4" s="363">
        <v>1.99</v>
      </c>
    </row>
    <row r="5" spans="1:12" ht="15" x14ac:dyDescent="0.25">
      <c r="A5" s="357" t="s">
        <v>948</v>
      </c>
      <c r="B5" s="371">
        <f>B1*((B7)/((1-((1+(B7))^(-B4)))))</f>
        <v>346304268.71722829</v>
      </c>
      <c r="C5" s="372"/>
      <c r="I5" s="369" t="s">
        <v>949</v>
      </c>
      <c r="J5" s="373">
        <v>2.8000000000000001E-2</v>
      </c>
      <c r="K5" s="364" t="s">
        <v>950</v>
      </c>
      <c r="L5" s="363">
        <v>5</v>
      </c>
    </row>
    <row r="6" spans="1:12" x14ac:dyDescent="0.2">
      <c r="A6" s="357" t="s">
        <v>951</v>
      </c>
      <c r="B6" s="374">
        <v>0.01</v>
      </c>
      <c r="I6" s="369" t="s">
        <v>952</v>
      </c>
      <c r="J6" s="375">
        <v>4.8129999999999999E-2</v>
      </c>
      <c r="K6" s="364"/>
      <c r="L6" s="363"/>
    </row>
    <row r="7" spans="1:12" x14ac:dyDescent="0.2">
      <c r="A7" s="357" t="s">
        <v>953</v>
      </c>
      <c r="B7" s="376">
        <v>5.724216694740436E-3</v>
      </c>
      <c r="I7" s="369" t="s">
        <v>954</v>
      </c>
      <c r="J7" s="375">
        <v>4.9700000000000001E-2</v>
      </c>
      <c r="K7" s="364" t="s">
        <v>955</v>
      </c>
      <c r="L7" s="363">
        <v>7.0895000000000152</v>
      </c>
    </row>
    <row r="8" spans="1:12" ht="15.75" thickBot="1" x14ac:dyDescent="0.3">
      <c r="I8" s="377" t="s">
        <v>956</v>
      </c>
      <c r="J8" s="378">
        <v>1.23E-2</v>
      </c>
      <c r="K8" s="379"/>
      <c r="L8" s="380"/>
    </row>
    <row r="9" spans="1:12" x14ac:dyDescent="0.2">
      <c r="A9" s="381" t="s">
        <v>957</v>
      </c>
      <c r="B9" s="382" t="s">
        <v>958</v>
      </c>
      <c r="C9" s="382" t="s">
        <v>959</v>
      </c>
      <c r="D9" s="382" t="s">
        <v>960</v>
      </c>
      <c r="E9" s="382" t="s">
        <v>961</v>
      </c>
      <c r="F9" s="382"/>
      <c r="G9" s="381" t="s">
        <v>958</v>
      </c>
      <c r="H9" s="381" t="s">
        <v>962</v>
      </c>
      <c r="I9" s="382" t="s">
        <v>958</v>
      </c>
    </row>
    <row r="10" spans="1:12" x14ac:dyDescent="0.2">
      <c r="B10" s="383"/>
      <c r="C10" s="383"/>
      <c r="D10" s="383"/>
      <c r="E10" s="383"/>
      <c r="F10" s="383"/>
    </row>
    <row r="11" spans="1:12" x14ac:dyDescent="0.2">
      <c r="A11" s="359">
        <v>0</v>
      </c>
      <c r="B11" s="383">
        <f>C11+D11+F11</f>
        <v>0</v>
      </c>
      <c r="C11" s="383">
        <v>0</v>
      </c>
      <c r="D11" s="383">
        <v>0</v>
      </c>
      <c r="E11" s="383">
        <f>B1-C11</f>
        <v>30000000000</v>
      </c>
      <c r="F11" s="383"/>
      <c r="J11" s="383"/>
    </row>
    <row r="12" spans="1:12" x14ac:dyDescent="0.2">
      <c r="A12" s="359">
        <f t="shared" ref="A12:A67" si="0">A11+1</f>
        <v>1</v>
      </c>
      <c r="B12" s="383">
        <f t="shared" ref="B12:B70" si="1">ROUND(($B$5),0)</f>
        <v>346304269</v>
      </c>
      <c r="C12" s="383">
        <f t="shared" ref="C12:C67" si="2">B12-D12</f>
        <v>174577768.15778691</v>
      </c>
      <c r="D12" s="383">
        <f t="shared" ref="D12:D67" si="3">E11*($B$7)</f>
        <v>171726500.84221309</v>
      </c>
      <c r="E12" s="383">
        <f t="shared" ref="E12:E67" si="4">E11-C12</f>
        <v>29825422231.842213</v>
      </c>
      <c r="F12" s="383"/>
      <c r="H12" s="384"/>
    </row>
    <row r="13" spans="1:12" x14ac:dyDescent="0.2">
      <c r="A13" s="359">
        <f t="shared" si="0"/>
        <v>2</v>
      </c>
      <c r="B13" s="383">
        <f t="shared" si="1"/>
        <v>346304269</v>
      </c>
      <c r="C13" s="383">
        <f t="shared" si="2"/>
        <v>175577089.13280624</v>
      </c>
      <c r="D13" s="383">
        <f t="shared" si="3"/>
        <v>170727179.86719376</v>
      </c>
      <c r="E13" s="383">
        <f t="shared" si="4"/>
        <v>29649845142.709408</v>
      </c>
      <c r="F13" s="383"/>
    </row>
    <row r="14" spans="1:12" x14ac:dyDescent="0.2">
      <c r="A14" s="359">
        <f t="shared" si="0"/>
        <v>3</v>
      </c>
      <c r="B14" s="383">
        <f t="shared" si="1"/>
        <v>346304269</v>
      </c>
      <c r="C14" s="383">
        <f t="shared" si="2"/>
        <v>176582130.43763417</v>
      </c>
      <c r="D14" s="383">
        <f t="shared" si="3"/>
        <v>169722138.56236583</v>
      </c>
      <c r="E14" s="383">
        <f t="shared" si="4"/>
        <v>29473263012.271774</v>
      </c>
      <c r="F14" s="383"/>
      <c r="H14" s="384"/>
      <c r="J14" s="383"/>
    </row>
    <row r="15" spans="1:12" x14ac:dyDescent="0.2">
      <c r="A15" s="359">
        <f t="shared" si="0"/>
        <v>4</v>
      </c>
      <c r="B15" s="383">
        <f t="shared" si="1"/>
        <v>346304269</v>
      </c>
      <c r="C15" s="383">
        <f t="shared" si="2"/>
        <v>177592924.81667811</v>
      </c>
      <c r="D15" s="383">
        <f t="shared" si="3"/>
        <v>168711344.18332189</v>
      </c>
      <c r="E15" s="383">
        <f t="shared" si="4"/>
        <v>29295670087.455097</v>
      </c>
      <c r="F15" s="383"/>
      <c r="H15" s="384"/>
    </row>
    <row r="16" spans="1:12" x14ac:dyDescent="0.2">
      <c r="A16" s="359">
        <f t="shared" si="0"/>
        <v>5</v>
      </c>
      <c r="B16" s="383">
        <f t="shared" si="1"/>
        <v>346304269</v>
      </c>
      <c r="C16" s="383">
        <f t="shared" si="2"/>
        <v>178609505.20178151</v>
      </c>
      <c r="D16" s="383">
        <f t="shared" si="3"/>
        <v>167694763.79821849</v>
      </c>
      <c r="E16" s="383">
        <f t="shared" si="4"/>
        <v>29117060582.253315</v>
      </c>
      <c r="F16" s="383"/>
      <c r="H16" s="384"/>
    </row>
    <row r="17" spans="1:10" x14ac:dyDescent="0.2">
      <c r="A17" s="359">
        <f t="shared" si="0"/>
        <v>6</v>
      </c>
      <c r="B17" s="383">
        <f t="shared" si="1"/>
        <v>346304269</v>
      </c>
      <c r="C17" s="383">
        <f t="shared" si="2"/>
        <v>179631904.71329689</v>
      </c>
      <c r="D17" s="383">
        <f t="shared" si="3"/>
        <v>166672364.28670311</v>
      </c>
      <c r="E17" s="383">
        <f t="shared" si="4"/>
        <v>28937428677.540016</v>
      </c>
      <c r="F17" s="383"/>
      <c r="G17" s="385"/>
      <c r="H17" s="386"/>
    </row>
    <row r="18" spans="1:10" x14ac:dyDescent="0.2">
      <c r="A18" s="359">
        <f t="shared" si="0"/>
        <v>7</v>
      </c>
      <c r="B18" s="383">
        <f t="shared" si="1"/>
        <v>346304269</v>
      </c>
      <c r="C18" s="383">
        <f t="shared" si="2"/>
        <v>180660156.66116479</v>
      </c>
      <c r="D18" s="383">
        <f t="shared" si="3"/>
        <v>165644112.33883521</v>
      </c>
      <c r="E18" s="383">
        <f t="shared" si="4"/>
        <v>28756768520.878853</v>
      </c>
      <c r="F18" s="383"/>
      <c r="H18" s="384"/>
    </row>
    <row r="19" spans="1:10" x14ac:dyDescent="0.2">
      <c r="A19" s="359">
        <f t="shared" si="0"/>
        <v>8</v>
      </c>
      <c r="B19" s="383">
        <f t="shared" si="1"/>
        <v>346304269</v>
      </c>
      <c r="C19" s="383">
        <f t="shared" si="2"/>
        <v>181694294.54599902</v>
      </c>
      <c r="D19" s="383">
        <f t="shared" si="3"/>
        <v>164609974.45400098</v>
      </c>
      <c r="E19" s="383">
        <f t="shared" si="4"/>
        <v>28575074226.332855</v>
      </c>
      <c r="F19" s="383"/>
      <c r="H19" s="384"/>
    </row>
    <row r="20" spans="1:10" x14ac:dyDescent="0.2">
      <c r="A20" s="359">
        <f t="shared" si="0"/>
        <v>9</v>
      </c>
      <c r="B20" s="383">
        <f t="shared" si="1"/>
        <v>346304269</v>
      </c>
      <c r="C20" s="383">
        <f t="shared" si="2"/>
        <v>182734352.06017831</v>
      </c>
      <c r="D20" s="383">
        <f t="shared" si="3"/>
        <v>163569916.93982169</v>
      </c>
      <c r="E20" s="383">
        <f t="shared" si="4"/>
        <v>28392339874.272678</v>
      </c>
      <c r="F20" s="383"/>
      <c r="H20" s="384"/>
    </row>
    <row r="21" spans="1:10" x14ac:dyDescent="0.2">
      <c r="A21" s="359">
        <f t="shared" si="0"/>
        <v>10</v>
      </c>
      <c r="B21" s="383">
        <f t="shared" si="1"/>
        <v>346304269</v>
      </c>
      <c r="C21" s="383">
        <f t="shared" si="2"/>
        <v>183780363.08894375</v>
      </c>
      <c r="D21" s="383">
        <f t="shared" si="3"/>
        <v>162523905.91105625</v>
      </c>
      <c r="E21" s="383">
        <f t="shared" si="4"/>
        <v>28208559511.183735</v>
      </c>
      <c r="F21" s="383"/>
      <c r="G21" s="385"/>
      <c r="H21" s="386"/>
      <c r="J21" s="383"/>
    </row>
    <row r="22" spans="1:10" x14ac:dyDescent="0.2">
      <c r="A22" s="359">
        <f t="shared" si="0"/>
        <v>11</v>
      </c>
      <c r="B22" s="383">
        <f t="shared" si="1"/>
        <v>346304269</v>
      </c>
      <c r="C22" s="383">
        <f t="shared" si="2"/>
        <v>184832361.71150294</v>
      </c>
      <c r="D22" s="383">
        <f t="shared" si="3"/>
        <v>161471907.28849706</v>
      </c>
      <c r="E22" s="383">
        <f t="shared" si="4"/>
        <v>28023727149.472233</v>
      </c>
      <c r="F22" s="383"/>
      <c r="H22" s="384"/>
    </row>
    <row r="23" spans="1:10" x14ac:dyDescent="0.2">
      <c r="A23" s="359">
        <f t="shared" si="0"/>
        <v>12</v>
      </c>
      <c r="B23" s="383">
        <f t="shared" si="1"/>
        <v>346304269</v>
      </c>
      <c r="C23" s="383">
        <f t="shared" si="2"/>
        <v>185890382.20214024</v>
      </c>
      <c r="D23" s="383">
        <f t="shared" si="3"/>
        <v>160413886.79785976</v>
      </c>
      <c r="E23" s="383">
        <f t="shared" si="4"/>
        <v>27837836767.270092</v>
      </c>
      <c r="F23" s="383"/>
      <c r="G23" s="384">
        <f>SUM(C12:C23)</f>
        <v>2162163232.7299128</v>
      </c>
      <c r="H23" s="384">
        <f>SUM(D11:D23)</f>
        <v>1993487995.270087</v>
      </c>
      <c r="I23" s="383">
        <f>SUM(G23:H23)</f>
        <v>4155651228</v>
      </c>
    </row>
    <row r="24" spans="1:10" x14ac:dyDescent="0.2">
      <c r="A24" s="359">
        <f t="shared" si="0"/>
        <v>13</v>
      </c>
      <c r="B24" s="383">
        <f t="shared" si="1"/>
        <v>346304269</v>
      </c>
      <c r="C24" s="383">
        <f t="shared" si="2"/>
        <v>186954459.03133342</v>
      </c>
      <c r="D24" s="383">
        <f t="shared" si="3"/>
        <v>159349809.96866658</v>
      </c>
      <c r="E24" s="383">
        <f t="shared" si="4"/>
        <v>27650882308.238758</v>
      </c>
      <c r="F24" s="383"/>
      <c r="H24" s="384"/>
      <c r="I24" s="383">
        <f t="shared" ref="I24:I87" si="5">SUM(G24:H24)</f>
        <v>0</v>
      </c>
    </row>
    <row r="25" spans="1:10" x14ac:dyDescent="0.2">
      <c r="A25" s="359">
        <f t="shared" si="0"/>
        <v>14</v>
      </c>
      <c r="B25" s="383">
        <f t="shared" si="1"/>
        <v>346304269</v>
      </c>
      <c r="C25" s="383">
        <f t="shared" si="2"/>
        <v>188024626.86687675</v>
      </c>
      <c r="D25" s="383">
        <f t="shared" si="3"/>
        <v>158279642.13312325</v>
      </c>
      <c r="E25" s="383">
        <f t="shared" si="4"/>
        <v>27462857681.37188</v>
      </c>
      <c r="F25" s="383"/>
      <c r="H25" s="384"/>
      <c r="I25" s="383">
        <f t="shared" si="5"/>
        <v>0</v>
      </c>
      <c r="J25" s="383"/>
    </row>
    <row r="26" spans="1:10" x14ac:dyDescent="0.2">
      <c r="A26" s="359">
        <f t="shared" si="0"/>
        <v>15</v>
      </c>
      <c r="B26" s="383">
        <f t="shared" si="1"/>
        <v>346304269</v>
      </c>
      <c r="C26" s="383">
        <f t="shared" si="2"/>
        <v>189100920.57501048</v>
      </c>
      <c r="D26" s="383">
        <f t="shared" si="3"/>
        <v>157203348.42498952</v>
      </c>
      <c r="E26" s="383">
        <f t="shared" si="4"/>
        <v>27273756760.796867</v>
      </c>
      <c r="F26" s="383"/>
      <c r="G26" s="384"/>
      <c r="H26" s="386"/>
      <c r="I26" s="383">
        <f t="shared" si="5"/>
        <v>0</v>
      </c>
    </row>
    <row r="27" spans="1:10" x14ac:dyDescent="0.2">
      <c r="A27" s="359">
        <f t="shared" si="0"/>
        <v>16</v>
      </c>
      <c r="B27" s="383">
        <f t="shared" si="1"/>
        <v>346304269</v>
      </c>
      <c r="C27" s="383">
        <f t="shared" si="2"/>
        <v>190183375.22155672</v>
      </c>
      <c r="D27" s="383">
        <f t="shared" si="3"/>
        <v>156120893.77844328</v>
      </c>
      <c r="E27" s="383">
        <f t="shared" si="4"/>
        <v>27083573385.57531</v>
      </c>
      <c r="F27" s="383"/>
      <c r="I27" s="383">
        <f t="shared" si="5"/>
        <v>0</v>
      </c>
    </row>
    <row r="28" spans="1:10" x14ac:dyDescent="0.2">
      <c r="A28" s="359">
        <f t="shared" si="0"/>
        <v>17</v>
      </c>
      <c r="B28" s="383">
        <f t="shared" si="1"/>
        <v>346304269</v>
      </c>
      <c r="C28" s="383">
        <f t="shared" si="2"/>
        <v>191272026.07306206</v>
      </c>
      <c r="D28" s="383">
        <f t="shared" si="3"/>
        <v>155032242.92693794</v>
      </c>
      <c r="E28" s="383">
        <f t="shared" si="4"/>
        <v>26892301359.502247</v>
      </c>
      <c r="F28" s="383"/>
      <c r="G28" s="385"/>
      <c r="H28" s="386"/>
      <c r="I28" s="383">
        <f t="shared" si="5"/>
        <v>0</v>
      </c>
    </row>
    <row r="29" spans="1:10" x14ac:dyDescent="0.2">
      <c r="A29" s="359">
        <f t="shared" si="0"/>
        <v>18</v>
      </c>
      <c r="B29" s="383">
        <f t="shared" si="1"/>
        <v>346304269</v>
      </c>
      <c r="C29" s="383">
        <f t="shared" si="2"/>
        <v>192366908.59794632</v>
      </c>
      <c r="D29" s="383">
        <f t="shared" si="3"/>
        <v>153937360.40205368</v>
      </c>
      <c r="E29" s="383">
        <f t="shared" si="4"/>
        <v>26699934450.904301</v>
      </c>
      <c r="F29" s="383"/>
      <c r="I29" s="383">
        <f t="shared" si="5"/>
        <v>0</v>
      </c>
    </row>
    <row r="30" spans="1:10" x14ac:dyDescent="0.2">
      <c r="A30" s="359">
        <f t="shared" si="0"/>
        <v>19</v>
      </c>
      <c r="B30" s="383">
        <f t="shared" si="1"/>
        <v>346304269</v>
      </c>
      <c r="C30" s="383">
        <f t="shared" si="2"/>
        <v>193468058.46765828</v>
      </c>
      <c r="D30" s="383">
        <f t="shared" si="3"/>
        <v>152836210.53234172</v>
      </c>
      <c r="E30" s="383">
        <f t="shared" si="4"/>
        <v>26506466392.436642</v>
      </c>
      <c r="F30" s="383"/>
      <c r="I30" s="383">
        <f t="shared" si="5"/>
        <v>0</v>
      </c>
    </row>
    <row r="31" spans="1:10" x14ac:dyDescent="0.2">
      <c r="A31" s="359">
        <f t="shared" si="0"/>
        <v>20</v>
      </c>
      <c r="B31" s="383">
        <f t="shared" si="1"/>
        <v>346304269</v>
      </c>
      <c r="C31" s="383">
        <f t="shared" si="2"/>
        <v>194575511.55783787</v>
      </c>
      <c r="D31" s="383">
        <f t="shared" si="3"/>
        <v>151728757.44216213</v>
      </c>
      <c r="E31" s="383">
        <f t="shared" si="4"/>
        <v>26311890880.878803</v>
      </c>
      <c r="F31" s="383"/>
      <c r="I31" s="383">
        <f t="shared" si="5"/>
        <v>0</v>
      </c>
    </row>
    <row r="32" spans="1:10" x14ac:dyDescent="0.2">
      <c r="A32" s="359">
        <f t="shared" si="0"/>
        <v>21</v>
      </c>
      <c r="B32" s="383">
        <f t="shared" si="1"/>
        <v>346304269</v>
      </c>
      <c r="C32" s="383">
        <f t="shared" si="2"/>
        <v>195689303.94948491</v>
      </c>
      <c r="D32" s="383">
        <f t="shared" si="3"/>
        <v>150614965.05051509</v>
      </c>
      <c r="E32" s="383">
        <f t="shared" si="4"/>
        <v>26116201576.929317</v>
      </c>
      <c r="F32" s="383"/>
      <c r="I32" s="383">
        <f t="shared" si="5"/>
        <v>0</v>
      </c>
    </row>
    <row r="33" spans="1:9" x14ac:dyDescent="0.2">
      <c r="A33" s="359">
        <f t="shared" si="0"/>
        <v>22</v>
      </c>
      <c r="B33" s="383">
        <f t="shared" si="1"/>
        <v>346304269</v>
      </c>
      <c r="C33" s="383">
        <f t="shared" si="2"/>
        <v>196809471.93013471</v>
      </c>
      <c r="D33" s="383">
        <f t="shared" si="3"/>
        <v>149494797.06986529</v>
      </c>
      <c r="E33" s="383">
        <f t="shared" si="4"/>
        <v>25919392104.999184</v>
      </c>
      <c r="F33" s="383"/>
      <c r="I33" s="383">
        <f t="shared" si="5"/>
        <v>0</v>
      </c>
    </row>
    <row r="34" spans="1:9" x14ac:dyDescent="0.2">
      <c r="A34" s="359">
        <f t="shared" si="0"/>
        <v>23</v>
      </c>
      <c r="B34" s="383">
        <f t="shared" si="1"/>
        <v>346304269</v>
      </c>
      <c r="C34" s="383">
        <f t="shared" si="2"/>
        <v>197936051.99504021</v>
      </c>
      <c r="D34" s="383">
        <f t="shared" si="3"/>
        <v>148368217.00495979</v>
      </c>
      <c r="E34" s="383">
        <f t="shared" si="4"/>
        <v>25721456053.004143</v>
      </c>
      <c r="F34" s="383"/>
      <c r="I34" s="383">
        <f t="shared" si="5"/>
        <v>0</v>
      </c>
    </row>
    <row r="35" spans="1:9" x14ac:dyDescent="0.2">
      <c r="A35" s="359">
        <f t="shared" si="0"/>
        <v>24</v>
      </c>
      <c r="B35" s="383">
        <f t="shared" si="1"/>
        <v>346304269</v>
      </c>
      <c r="C35" s="383">
        <f t="shared" si="2"/>
        <v>199069080.84836125</v>
      </c>
      <c r="D35" s="383">
        <f t="shared" si="3"/>
        <v>147235188.15163875</v>
      </c>
      <c r="E35" s="383">
        <f t="shared" si="4"/>
        <v>25522386972.155781</v>
      </c>
      <c r="F35" s="383"/>
      <c r="G35" s="384">
        <f>SUM(C24:C35)</f>
        <v>2315449795.1143026</v>
      </c>
      <c r="H35" s="384">
        <f>SUM(D24:D35)</f>
        <v>1840201432.8856969</v>
      </c>
      <c r="I35" s="383">
        <f t="shared" si="5"/>
        <v>4155651227.9999995</v>
      </c>
    </row>
    <row r="36" spans="1:9" x14ac:dyDescent="0.2">
      <c r="A36" s="359">
        <f t="shared" si="0"/>
        <v>25</v>
      </c>
      <c r="B36" s="383">
        <f t="shared" si="1"/>
        <v>346304269</v>
      </c>
      <c r="C36" s="383">
        <f t="shared" si="2"/>
        <v>200208595.40436009</v>
      </c>
      <c r="D36" s="383">
        <f t="shared" si="3"/>
        <v>146095673.59563991</v>
      </c>
      <c r="E36" s="383">
        <f t="shared" si="4"/>
        <v>25322178376.751419</v>
      </c>
      <c r="F36" s="383"/>
      <c r="I36" s="383">
        <f>SUM(G36:H36)</f>
        <v>0</v>
      </c>
    </row>
    <row r="37" spans="1:9" x14ac:dyDescent="0.2">
      <c r="A37" s="359">
        <f t="shared" si="0"/>
        <v>26</v>
      </c>
      <c r="B37" s="383">
        <f t="shared" si="1"/>
        <v>346304269</v>
      </c>
      <c r="C37" s="383">
        <f t="shared" si="2"/>
        <v>201354632.78860426</v>
      </c>
      <c r="D37" s="383">
        <f t="shared" si="3"/>
        <v>144949636.21139574</v>
      </c>
      <c r="E37" s="383">
        <f t="shared" si="4"/>
        <v>25120823743.962814</v>
      </c>
      <c r="F37" s="383"/>
      <c r="I37" s="383">
        <f t="shared" si="5"/>
        <v>0</v>
      </c>
    </row>
    <row r="38" spans="1:9" x14ac:dyDescent="0.2">
      <c r="A38" s="359">
        <f t="shared" si="0"/>
        <v>27</v>
      </c>
      <c r="B38" s="383">
        <f t="shared" si="1"/>
        <v>346304269</v>
      </c>
      <c r="C38" s="383">
        <f t="shared" si="2"/>
        <v>202507230.33917612</v>
      </c>
      <c r="D38" s="383">
        <f t="shared" si="3"/>
        <v>143797038.66082388</v>
      </c>
      <c r="E38" s="383">
        <f t="shared" si="4"/>
        <v>24918316513.623638</v>
      </c>
      <c r="F38" s="383"/>
      <c r="I38" s="383">
        <f t="shared" si="5"/>
        <v>0</v>
      </c>
    </row>
    <row r="39" spans="1:9" x14ac:dyDescent="0.2">
      <c r="A39" s="359">
        <f t="shared" si="0"/>
        <v>28</v>
      </c>
      <c r="B39" s="383">
        <f t="shared" si="1"/>
        <v>346304269</v>
      </c>
      <c r="C39" s="383">
        <f t="shared" si="2"/>
        <v>203666425.60788926</v>
      </c>
      <c r="D39" s="383">
        <f t="shared" si="3"/>
        <v>142637843.39211074</v>
      </c>
      <c r="E39" s="383">
        <f t="shared" si="4"/>
        <v>24714650088.015747</v>
      </c>
      <c r="F39" s="383"/>
      <c r="I39" s="383">
        <f t="shared" si="5"/>
        <v>0</v>
      </c>
    </row>
    <row r="40" spans="1:9" x14ac:dyDescent="0.2">
      <c r="A40" s="359">
        <f t="shared" si="0"/>
        <v>29</v>
      </c>
      <c r="B40" s="383">
        <f t="shared" si="1"/>
        <v>346304269</v>
      </c>
      <c r="C40" s="383">
        <f t="shared" si="2"/>
        <v>204832256.36151206</v>
      </c>
      <c r="D40" s="383">
        <f t="shared" si="3"/>
        <v>141472012.63848794</v>
      </c>
      <c r="E40" s="383">
        <f t="shared" si="4"/>
        <v>24509817831.654236</v>
      </c>
      <c r="F40" s="383"/>
      <c r="H40" s="384"/>
      <c r="I40" s="383">
        <f t="shared" si="5"/>
        <v>0</v>
      </c>
    </row>
    <row r="41" spans="1:9" x14ac:dyDescent="0.2">
      <c r="A41" s="359">
        <f t="shared" si="0"/>
        <v>30</v>
      </c>
      <c r="B41" s="383">
        <f t="shared" si="1"/>
        <v>346304269</v>
      </c>
      <c r="C41" s="383">
        <f t="shared" si="2"/>
        <v>206004760.58299798</v>
      </c>
      <c r="D41" s="383">
        <f t="shared" si="3"/>
        <v>140299508.41700202</v>
      </c>
      <c r="E41" s="383">
        <f t="shared" si="4"/>
        <v>24303813071.071239</v>
      </c>
      <c r="F41" s="383"/>
      <c r="I41" s="383">
        <f t="shared" si="5"/>
        <v>0</v>
      </c>
    </row>
    <row r="42" spans="1:9" x14ac:dyDescent="0.2">
      <c r="A42" s="359">
        <f t="shared" si="0"/>
        <v>31</v>
      </c>
      <c r="B42" s="383">
        <f t="shared" si="1"/>
        <v>346304269</v>
      </c>
      <c r="C42" s="383">
        <f t="shared" si="2"/>
        <v>207183976.47272319</v>
      </c>
      <c r="D42" s="383">
        <f t="shared" si="3"/>
        <v>139120292.52727681</v>
      </c>
      <c r="E42" s="383">
        <f t="shared" si="4"/>
        <v>24096629094.598515</v>
      </c>
      <c r="F42" s="383"/>
      <c r="I42" s="383">
        <f t="shared" si="5"/>
        <v>0</v>
      </c>
    </row>
    <row r="43" spans="1:9" x14ac:dyDescent="0.2">
      <c r="A43" s="359">
        <f t="shared" si="0"/>
        <v>32</v>
      </c>
      <c r="B43" s="383">
        <f t="shared" si="1"/>
        <v>346304269</v>
      </c>
      <c r="C43" s="383">
        <f t="shared" si="2"/>
        <v>208369942.44973105</v>
      </c>
      <c r="D43" s="383">
        <f t="shared" si="3"/>
        <v>137934326.55026895</v>
      </c>
      <c r="E43" s="383">
        <f t="shared" si="4"/>
        <v>23888259152.148785</v>
      </c>
      <c r="F43" s="383"/>
      <c r="I43" s="383">
        <f t="shared" si="5"/>
        <v>0</v>
      </c>
    </row>
    <row r="44" spans="1:9" x14ac:dyDescent="0.2">
      <c r="A44" s="359">
        <f t="shared" si="0"/>
        <v>33</v>
      </c>
      <c r="B44" s="383">
        <f t="shared" si="1"/>
        <v>346304269</v>
      </c>
      <c r="C44" s="383">
        <f t="shared" si="2"/>
        <v>209562697.1529839</v>
      </c>
      <c r="D44" s="383">
        <f t="shared" si="3"/>
        <v>136741571.8470161</v>
      </c>
      <c r="E44" s="383">
        <f t="shared" si="4"/>
        <v>23678696454.9958</v>
      </c>
      <c r="F44" s="383"/>
      <c r="I44" s="383">
        <f t="shared" si="5"/>
        <v>0</v>
      </c>
    </row>
    <row r="45" spans="1:9" x14ac:dyDescent="0.2">
      <c r="A45" s="359">
        <f t="shared" si="0"/>
        <v>34</v>
      </c>
      <c r="B45" s="383">
        <f t="shared" si="1"/>
        <v>346304269</v>
      </c>
      <c r="C45" s="383">
        <f t="shared" si="2"/>
        <v>210762279.44262186</v>
      </c>
      <c r="D45" s="383">
        <f t="shared" si="3"/>
        <v>135541989.55737814</v>
      </c>
      <c r="E45" s="383">
        <f t="shared" si="4"/>
        <v>23467934175.553177</v>
      </c>
      <c r="F45" s="383"/>
      <c r="I45" s="383">
        <f t="shared" si="5"/>
        <v>0</v>
      </c>
    </row>
    <row r="46" spans="1:9" x14ac:dyDescent="0.2">
      <c r="A46" s="359">
        <f t="shared" si="0"/>
        <v>35</v>
      </c>
      <c r="B46" s="383">
        <f t="shared" si="1"/>
        <v>346304269</v>
      </c>
      <c r="C46" s="383">
        <f t="shared" si="2"/>
        <v>211968728.40122887</v>
      </c>
      <c r="D46" s="383">
        <f t="shared" si="3"/>
        <v>134335540.59877113</v>
      </c>
      <c r="E46" s="383">
        <f t="shared" si="4"/>
        <v>23255965447.151947</v>
      </c>
      <c r="F46" s="383"/>
      <c r="I46" s="383">
        <f t="shared" si="5"/>
        <v>0</v>
      </c>
    </row>
    <row r="47" spans="1:9" x14ac:dyDescent="0.2">
      <c r="A47" s="359">
        <f t="shared" si="0"/>
        <v>36</v>
      </c>
      <c r="B47" s="383">
        <f t="shared" si="1"/>
        <v>346304269</v>
      </c>
      <c r="C47" s="383">
        <f t="shared" si="2"/>
        <v>213182083.33510607</v>
      </c>
      <c r="D47" s="383">
        <f t="shared" si="3"/>
        <v>133122185.66489391</v>
      </c>
      <c r="E47" s="383">
        <f t="shared" si="4"/>
        <v>23042783363.816841</v>
      </c>
      <c r="F47" s="383"/>
      <c r="G47" s="384">
        <f>SUM(C36:C47)</f>
        <v>2479603608.3389349</v>
      </c>
      <c r="H47" s="384">
        <f>SUM(D36:D47)</f>
        <v>1676047619.6610651</v>
      </c>
      <c r="I47" s="383">
        <f t="shared" si="5"/>
        <v>4155651228</v>
      </c>
    </row>
    <row r="48" spans="1:9" x14ac:dyDescent="0.2">
      <c r="A48" s="359">
        <f t="shared" si="0"/>
        <v>37</v>
      </c>
      <c r="B48" s="383">
        <f t="shared" si="1"/>
        <v>346304269</v>
      </c>
      <c r="C48" s="383">
        <f t="shared" si="2"/>
        <v>214402383.77555245</v>
      </c>
      <c r="D48" s="383">
        <f t="shared" si="3"/>
        <v>131901885.22444755</v>
      </c>
      <c r="E48" s="383">
        <f t="shared" si="4"/>
        <v>22828380980.04129</v>
      </c>
      <c r="F48" s="383"/>
      <c r="I48" s="383">
        <f>SUM(G48:H48)</f>
        <v>0</v>
      </c>
    </row>
    <row r="49" spans="1:9" x14ac:dyDescent="0.2">
      <c r="A49" s="359">
        <f t="shared" si="0"/>
        <v>38</v>
      </c>
      <c r="B49" s="383">
        <f t="shared" si="1"/>
        <v>346304269</v>
      </c>
      <c r="C49" s="383">
        <f t="shared" si="2"/>
        <v>215629669.48015261</v>
      </c>
      <c r="D49" s="383">
        <f t="shared" si="3"/>
        <v>130674599.51984739</v>
      </c>
      <c r="E49" s="383">
        <f t="shared" si="4"/>
        <v>22612751310.561138</v>
      </c>
      <c r="F49" s="383"/>
      <c r="I49" s="383">
        <f t="shared" si="5"/>
        <v>0</v>
      </c>
    </row>
    <row r="50" spans="1:9" x14ac:dyDescent="0.2">
      <c r="A50" s="359">
        <f t="shared" si="0"/>
        <v>39</v>
      </c>
      <c r="B50" s="383">
        <f t="shared" si="1"/>
        <v>346304269</v>
      </c>
      <c r="C50" s="383">
        <f t="shared" si="2"/>
        <v>216863980.43407226</v>
      </c>
      <c r="D50" s="383">
        <f t="shared" si="3"/>
        <v>129440288.56592774</v>
      </c>
      <c r="E50" s="383">
        <f t="shared" si="4"/>
        <v>22395887330.127068</v>
      </c>
      <c r="F50" s="383"/>
      <c r="I50" s="383">
        <f t="shared" si="5"/>
        <v>0</v>
      </c>
    </row>
    <row r="51" spans="1:9" x14ac:dyDescent="0.2">
      <c r="A51" s="359">
        <f t="shared" si="0"/>
        <v>40</v>
      </c>
      <c r="B51" s="383">
        <f t="shared" si="1"/>
        <v>346304269</v>
      </c>
      <c r="C51" s="383">
        <f t="shared" si="2"/>
        <v>218105356.85136083</v>
      </c>
      <c r="D51" s="383">
        <f t="shared" si="3"/>
        <v>128198912.14863917</v>
      </c>
      <c r="E51" s="383">
        <f t="shared" si="4"/>
        <v>22177781973.275707</v>
      </c>
      <c r="F51" s="383"/>
      <c r="I51" s="383">
        <f t="shared" si="5"/>
        <v>0</v>
      </c>
    </row>
    <row r="52" spans="1:9" x14ac:dyDescent="0.2">
      <c r="A52" s="359">
        <f t="shared" si="0"/>
        <v>41</v>
      </c>
      <c r="B52" s="383">
        <f t="shared" si="1"/>
        <v>346304269</v>
      </c>
      <c r="C52" s="383">
        <f t="shared" si="2"/>
        <v>219353839.17626172</v>
      </c>
      <c r="D52" s="383">
        <f t="shared" si="3"/>
        <v>126950429.82373829</v>
      </c>
      <c r="E52" s="383">
        <f t="shared" si="4"/>
        <v>21958428134.099445</v>
      </c>
      <c r="F52" s="383"/>
      <c r="I52" s="383">
        <f t="shared" si="5"/>
        <v>0</v>
      </c>
    </row>
    <row r="53" spans="1:9" x14ac:dyDescent="0.2">
      <c r="A53" s="359">
        <f t="shared" si="0"/>
        <v>42</v>
      </c>
      <c r="B53" s="383">
        <f t="shared" si="1"/>
        <v>346304269</v>
      </c>
      <c r="C53" s="383">
        <f t="shared" si="2"/>
        <v>220609468.08452988</v>
      </c>
      <c r="D53" s="383">
        <f t="shared" si="3"/>
        <v>125694800.91547012</v>
      </c>
      <c r="E53" s="383">
        <f t="shared" si="4"/>
        <v>21737818666.014915</v>
      </c>
      <c r="F53" s="383"/>
      <c r="I53" s="383">
        <f t="shared" si="5"/>
        <v>0</v>
      </c>
    </row>
    <row r="54" spans="1:9" x14ac:dyDescent="0.2">
      <c r="A54" s="359">
        <f t="shared" si="0"/>
        <v>43</v>
      </c>
      <c r="B54" s="383">
        <f t="shared" si="1"/>
        <v>346304269</v>
      </c>
      <c r="C54" s="383">
        <f t="shared" si="2"/>
        <v>221872284.48475713</v>
      </c>
      <c r="D54" s="383">
        <f t="shared" si="3"/>
        <v>124431984.51524286</v>
      </c>
      <c r="E54" s="383">
        <f t="shared" si="4"/>
        <v>21515946381.530159</v>
      </c>
      <c r="F54" s="383"/>
      <c r="I54" s="383">
        <f t="shared" si="5"/>
        <v>0</v>
      </c>
    </row>
    <row r="55" spans="1:9" x14ac:dyDescent="0.2">
      <c r="A55" s="359">
        <f t="shared" si="0"/>
        <v>44</v>
      </c>
      <c r="B55" s="383">
        <f t="shared" si="1"/>
        <v>346304269</v>
      </c>
      <c r="C55" s="383">
        <f t="shared" si="2"/>
        <v>223142329.519705</v>
      </c>
      <c r="D55" s="383">
        <f t="shared" si="3"/>
        <v>123161939.48029502</v>
      </c>
      <c r="E55" s="383">
        <f t="shared" si="4"/>
        <v>21292804052.010452</v>
      </c>
      <c r="F55" s="383"/>
      <c r="I55" s="383">
        <f t="shared" si="5"/>
        <v>0</v>
      </c>
    </row>
    <row r="56" spans="1:9" x14ac:dyDescent="0.2">
      <c r="A56" s="359">
        <f t="shared" si="0"/>
        <v>45</v>
      </c>
      <c r="B56" s="383">
        <f t="shared" si="1"/>
        <v>346304269</v>
      </c>
      <c r="C56" s="383">
        <f t="shared" si="2"/>
        <v>224419644.56764495</v>
      </c>
      <c r="D56" s="383">
        <f t="shared" si="3"/>
        <v>121884624.43235503</v>
      </c>
      <c r="E56" s="383">
        <f t="shared" si="4"/>
        <v>21068384407.442806</v>
      </c>
      <c r="F56" s="383"/>
      <c r="I56" s="383">
        <f t="shared" si="5"/>
        <v>0</v>
      </c>
    </row>
    <row r="57" spans="1:9" x14ac:dyDescent="0.2">
      <c r="A57" s="359">
        <f t="shared" si="0"/>
        <v>46</v>
      </c>
      <c r="B57" s="383">
        <f t="shared" si="1"/>
        <v>346304269</v>
      </c>
      <c r="C57" s="383">
        <f t="shared" si="2"/>
        <v>225704271.24370679</v>
      </c>
      <c r="D57" s="383">
        <f t="shared" si="3"/>
        <v>120599997.75629321</v>
      </c>
      <c r="E57" s="383">
        <f t="shared" si="4"/>
        <v>20842680136.1991</v>
      </c>
      <c r="F57" s="383"/>
      <c r="I57" s="383">
        <f t="shared" si="5"/>
        <v>0</v>
      </c>
    </row>
    <row r="58" spans="1:9" x14ac:dyDescent="0.2">
      <c r="A58" s="359">
        <f t="shared" si="0"/>
        <v>47</v>
      </c>
      <c r="B58" s="383">
        <f t="shared" si="1"/>
        <v>346304269</v>
      </c>
      <c r="C58" s="383">
        <f t="shared" si="2"/>
        <v>226996251.40123424</v>
      </c>
      <c r="D58" s="383">
        <f t="shared" si="3"/>
        <v>119308017.59876576</v>
      </c>
      <c r="E58" s="383">
        <f t="shared" si="4"/>
        <v>20615683884.797867</v>
      </c>
      <c r="F58" s="383"/>
      <c r="I58" s="383">
        <f t="shared" si="5"/>
        <v>0</v>
      </c>
    </row>
    <row r="59" spans="1:9" x14ac:dyDescent="0.2">
      <c r="A59" s="359">
        <f t="shared" si="0"/>
        <v>48</v>
      </c>
      <c r="B59" s="383">
        <f t="shared" si="1"/>
        <v>346304269</v>
      </c>
      <c r="C59" s="383">
        <f t="shared" si="2"/>
        <v>228295627.13314867</v>
      </c>
      <c r="D59" s="383">
        <f t="shared" si="3"/>
        <v>118008641.86685131</v>
      </c>
      <c r="E59" s="383">
        <f t="shared" si="4"/>
        <v>20387388257.664719</v>
      </c>
      <c r="F59" s="383"/>
      <c r="G59" s="384">
        <f>SUM(C48:C59)</f>
        <v>2655395106.1521263</v>
      </c>
      <c r="H59" s="384">
        <f>SUM(D48:D59)</f>
        <v>1500256121.8478737</v>
      </c>
      <c r="I59" s="383">
        <f t="shared" si="5"/>
        <v>4155651228</v>
      </c>
    </row>
    <row r="60" spans="1:9" x14ac:dyDescent="0.2">
      <c r="A60" s="359">
        <f t="shared" si="0"/>
        <v>49</v>
      </c>
      <c r="B60" s="383">
        <f t="shared" si="1"/>
        <v>346304269</v>
      </c>
      <c r="C60" s="383">
        <f t="shared" si="2"/>
        <v>229602440.7733205</v>
      </c>
      <c r="D60" s="383">
        <f t="shared" si="3"/>
        <v>116701828.22667952</v>
      </c>
      <c r="E60" s="383">
        <f t="shared" si="4"/>
        <v>20157785816.891399</v>
      </c>
      <c r="F60" s="383"/>
      <c r="I60" s="383">
        <f t="shared" si="5"/>
        <v>0</v>
      </c>
    </row>
    <row r="61" spans="1:9" x14ac:dyDescent="0.2">
      <c r="A61" s="359">
        <f t="shared" si="0"/>
        <v>50</v>
      </c>
      <c r="B61" s="383">
        <f t="shared" si="1"/>
        <v>346304269</v>
      </c>
      <c r="C61" s="383">
        <f t="shared" si="2"/>
        <v>230916734.89794827</v>
      </c>
      <c r="D61" s="383">
        <f t="shared" si="3"/>
        <v>115387534.10205172</v>
      </c>
      <c r="E61" s="383">
        <f t="shared" si="4"/>
        <v>19926869081.99345</v>
      </c>
      <c r="F61" s="383"/>
      <c r="I61" s="383">
        <f t="shared" si="5"/>
        <v>0</v>
      </c>
    </row>
    <row r="62" spans="1:9" x14ac:dyDescent="0.2">
      <c r="A62" s="359">
        <f t="shared" si="0"/>
        <v>51</v>
      </c>
      <c r="B62" s="383">
        <f t="shared" si="1"/>
        <v>346304269</v>
      </c>
      <c r="C62" s="383">
        <f t="shared" si="2"/>
        <v>232238552.32694608</v>
      </c>
      <c r="D62" s="383">
        <f t="shared" si="3"/>
        <v>114065716.67305394</v>
      </c>
      <c r="E62" s="383">
        <f t="shared" si="4"/>
        <v>19694630529.666504</v>
      </c>
      <c r="F62" s="383"/>
      <c r="I62" s="383">
        <f t="shared" si="5"/>
        <v>0</v>
      </c>
    </row>
    <row r="63" spans="1:9" x14ac:dyDescent="0.2">
      <c r="A63" s="359">
        <f t="shared" si="0"/>
        <v>52</v>
      </c>
      <c r="B63" s="383">
        <f t="shared" si="1"/>
        <v>346304269</v>
      </c>
      <c r="C63" s="383">
        <f t="shared" si="2"/>
        <v>233567936.12533832</v>
      </c>
      <c r="D63" s="383">
        <f t="shared" si="3"/>
        <v>112736332.87466168</v>
      </c>
      <c r="E63" s="383">
        <f t="shared" si="4"/>
        <v>19461062593.541164</v>
      </c>
      <c r="F63" s="383"/>
      <c r="I63" s="383">
        <f t="shared" si="5"/>
        <v>0</v>
      </c>
    </row>
    <row r="64" spans="1:9" x14ac:dyDescent="0.2">
      <c r="A64" s="359">
        <f t="shared" si="0"/>
        <v>53</v>
      </c>
      <c r="B64" s="383">
        <f t="shared" si="1"/>
        <v>346304269</v>
      </c>
      <c r="C64" s="383">
        <f t="shared" si="2"/>
        <v>234904929.60466307</v>
      </c>
      <c r="D64" s="383">
        <f t="shared" si="3"/>
        <v>111399339.39533694</v>
      </c>
      <c r="E64" s="383">
        <f t="shared" si="4"/>
        <v>19226157663.936501</v>
      </c>
      <c r="F64" s="383"/>
      <c r="I64" s="383">
        <f t="shared" si="5"/>
        <v>0</v>
      </c>
    </row>
    <row r="65" spans="1:9" x14ac:dyDescent="0.2">
      <c r="A65" s="359">
        <f t="shared" si="0"/>
        <v>54</v>
      </c>
      <c r="B65" s="383">
        <f t="shared" si="1"/>
        <v>346304269</v>
      </c>
      <c r="C65" s="383">
        <f t="shared" si="2"/>
        <v>236249576.3243829</v>
      </c>
      <c r="D65" s="383">
        <f t="shared" si="3"/>
        <v>110054692.6756171</v>
      </c>
      <c r="E65" s="383">
        <f t="shared" si="4"/>
        <v>18989908087.612118</v>
      </c>
      <c r="F65" s="383"/>
      <c r="I65" s="383">
        <f t="shared" si="5"/>
        <v>0</v>
      </c>
    </row>
    <row r="66" spans="1:9" x14ac:dyDescent="0.2">
      <c r="A66" s="359">
        <f t="shared" si="0"/>
        <v>55</v>
      </c>
      <c r="B66" s="383">
        <f t="shared" si="1"/>
        <v>346304269</v>
      </c>
      <c r="C66" s="383">
        <f t="shared" si="2"/>
        <v>237601920.09330428</v>
      </c>
      <c r="D66" s="383">
        <f t="shared" si="3"/>
        <v>108702348.90669571</v>
      </c>
      <c r="E66" s="383">
        <f t="shared" si="4"/>
        <v>18752306167.518814</v>
      </c>
      <c r="F66" s="383"/>
      <c r="I66" s="383">
        <f t="shared" si="5"/>
        <v>0</v>
      </c>
    </row>
    <row r="67" spans="1:9" x14ac:dyDescent="0.2">
      <c r="A67" s="359">
        <f t="shared" si="0"/>
        <v>56</v>
      </c>
      <c r="B67" s="383">
        <f>ROUND(($B$5),0)</f>
        <v>346304269</v>
      </c>
      <c r="C67" s="383">
        <f t="shared" si="2"/>
        <v>238962004.97100475</v>
      </c>
      <c r="D67" s="383">
        <f t="shared" si="3"/>
        <v>107342264.02899525</v>
      </c>
      <c r="E67" s="383">
        <f t="shared" si="4"/>
        <v>18513344162.54781</v>
      </c>
      <c r="F67" s="383"/>
      <c r="I67" s="383">
        <f t="shared" si="5"/>
        <v>0</v>
      </c>
    </row>
    <row r="68" spans="1:9" x14ac:dyDescent="0.2">
      <c r="A68" s="359">
        <f>A67+1</f>
        <v>57</v>
      </c>
      <c r="B68" s="383">
        <f t="shared" si="1"/>
        <v>346304269</v>
      </c>
      <c r="C68" s="383">
        <f>B68-D68</f>
        <v>240329875.26926845</v>
      </c>
      <c r="D68" s="383">
        <f>E67*($B$7)</f>
        <v>105974393.73073156</v>
      </c>
      <c r="E68" s="383">
        <f>E67-C68</f>
        <v>18273014287.278542</v>
      </c>
      <c r="F68" s="383"/>
      <c r="I68" s="383">
        <f t="shared" si="5"/>
        <v>0</v>
      </c>
    </row>
    <row r="69" spans="1:9" x14ac:dyDescent="0.2">
      <c r="A69" s="359">
        <f>A68+1</f>
        <v>58</v>
      </c>
      <c r="B69" s="383">
        <f t="shared" si="1"/>
        <v>346304269</v>
      </c>
      <c r="C69" s="383">
        <f>B69-D69</f>
        <v>241705575.55352968</v>
      </c>
      <c r="D69" s="383">
        <f>E68*($B$7)</f>
        <v>104598693.44647034</v>
      </c>
      <c r="E69" s="383">
        <f>E68-C69</f>
        <v>18031308711.725014</v>
      </c>
      <c r="F69" s="383"/>
      <c r="I69" s="383">
        <f t="shared" si="5"/>
        <v>0</v>
      </c>
    </row>
    <row r="70" spans="1:9" x14ac:dyDescent="0.2">
      <c r="A70" s="359">
        <f>A69+1</f>
        <v>59</v>
      </c>
      <c r="B70" s="383">
        <f t="shared" si="1"/>
        <v>346304269</v>
      </c>
      <c r="C70" s="383">
        <f>B70-D70</f>
        <v>243089150.64432502</v>
      </c>
      <c r="D70" s="383">
        <f>E69*($B$7)</f>
        <v>103215118.35567498</v>
      </c>
      <c r="E70" s="383">
        <f>E69-C70</f>
        <v>17788219561.080688</v>
      </c>
      <c r="F70" s="383"/>
      <c r="I70" s="383">
        <f t="shared" si="5"/>
        <v>0</v>
      </c>
    </row>
    <row r="71" spans="1:9" x14ac:dyDescent="0.2">
      <c r="A71" s="359">
        <f>A70+1</f>
        <v>60</v>
      </c>
      <c r="B71" s="383">
        <f>ROUND(($B$5),0)</f>
        <v>346304269</v>
      </c>
      <c r="C71" s="383">
        <f>B71-D71</f>
        <v>244480645.61875355</v>
      </c>
      <c r="D71" s="383">
        <f>E70*($B$7)</f>
        <v>101823623.38124646</v>
      </c>
      <c r="E71" s="383">
        <f>E70-C71</f>
        <v>17543738915.461933</v>
      </c>
      <c r="F71" s="383"/>
      <c r="G71" s="384">
        <f>SUM(C60:C71)</f>
        <v>2843649342.2027845</v>
      </c>
      <c r="H71" s="384">
        <f>SUM(D60:D71)</f>
        <v>1312001885.7972155</v>
      </c>
      <c r="I71" s="383">
        <f t="shared" si="5"/>
        <v>4155651228</v>
      </c>
    </row>
    <row r="72" spans="1:9" x14ac:dyDescent="0.2">
      <c r="A72" s="359">
        <f t="shared" ref="A72:A102" si="6">A71+1</f>
        <v>61</v>
      </c>
      <c r="B72" s="383">
        <f t="shared" ref="B72:B131" si="7">ROUND(($B$5),0)</f>
        <v>346304269</v>
      </c>
      <c r="C72" s="383">
        <f t="shared" ref="C72:C131" si="8">B72-D72</f>
        <v>245880105.81194532</v>
      </c>
      <c r="D72" s="383">
        <f t="shared" ref="D72:D131" si="9">E71*($B$7)</f>
        <v>100424163.18805467</v>
      </c>
      <c r="E72" s="383">
        <f t="shared" ref="E72:E131" si="10">E71-C72</f>
        <v>17297858809.649986</v>
      </c>
      <c r="F72" s="383"/>
      <c r="I72" s="383">
        <f t="shared" si="5"/>
        <v>0</v>
      </c>
    </row>
    <row r="73" spans="1:9" x14ac:dyDescent="0.2">
      <c r="A73" s="359">
        <f t="shared" si="6"/>
        <v>62</v>
      </c>
      <c r="B73" s="383">
        <f t="shared" si="7"/>
        <v>346304269</v>
      </c>
      <c r="C73" s="383">
        <f t="shared" si="8"/>
        <v>247287576.81853861</v>
      </c>
      <c r="D73" s="383">
        <f t="shared" si="9"/>
        <v>99016692.181461379</v>
      </c>
      <c r="E73" s="383">
        <f t="shared" si="10"/>
        <v>17050571232.831448</v>
      </c>
      <c r="F73" s="383"/>
      <c r="G73" s="384"/>
      <c r="H73" s="384"/>
      <c r="I73" s="383">
        <f t="shared" si="5"/>
        <v>0</v>
      </c>
    </row>
    <row r="74" spans="1:9" x14ac:dyDescent="0.2">
      <c r="A74" s="359">
        <f t="shared" si="6"/>
        <v>63</v>
      </c>
      <c r="B74" s="383">
        <f t="shared" si="7"/>
        <v>346304269</v>
      </c>
      <c r="C74" s="383">
        <f t="shared" si="8"/>
        <v>248703104.49416521</v>
      </c>
      <c r="D74" s="383">
        <f t="shared" si="9"/>
        <v>97601164.505834788</v>
      </c>
      <c r="E74" s="383">
        <f t="shared" si="10"/>
        <v>16801868128.337282</v>
      </c>
      <c r="F74" s="383"/>
      <c r="I74" s="383">
        <f t="shared" si="5"/>
        <v>0</v>
      </c>
    </row>
    <row r="75" spans="1:9" x14ac:dyDescent="0.2">
      <c r="A75" s="359">
        <f t="shared" si="6"/>
        <v>64</v>
      </c>
      <c r="B75" s="383">
        <f t="shared" si="7"/>
        <v>346304269</v>
      </c>
      <c r="C75" s="383">
        <f t="shared" si="8"/>
        <v>250126734.95694447</v>
      </c>
      <c r="D75" s="383">
        <f t="shared" si="9"/>
        <v>96177534.043055519</v>
      </c>
      <c r="E75" s="383">
        <f t="shared" si="10"/>
        <v>16551741393.380337</v>
      </c>
      <c r="I75" s="383">
        <f t="shared" si="5"/>
        <v>0</v>
      </c>
    </row>
    <row r="76" spans="1:9" x14ac:dyDescent="0.2">
      <c r="A76" s="359">
        <f t="shared" si="6"/>
        <v>65</v>
      </c>
      <c r="B76" s="383">
        <f t="shared" si="7"/>
        <v>346304269</v>
      </c>
      <c r="C76" s="383">
        <f t="shared" si="8"/>
        <v>251558514.58898595</v>
      </c>
      <c r="D76" s="383">
        <f t="shared" si="9"/>
        <v>94745754.41101405</v>
      </c>
      <c r="E76" s="383">
        <f t="shared" si="10"/>
        <v>16300182878.791351</v>
      </c>
      <c r="I76" s="383">
        <f t="shared" si="5"/>
        <v>0</v>
      </c>
    </row>
    <row r="77" spans="1:9" x14ac:dyDescent="0.2">
      <c r="A77" s="359">
        <f t="shared" si="6"/>
        <v>66</v>
      </c>
      <c r="B77" s="383">
        <f t="shared" si="7"/>
        <v>346304269</v>
      </c>
      <c r="C77" s="383">
        <f t="shared" si="8"/>
        <v>252998490.03790033</v>
      </c>
      <c r="D77" s="383">
        <f t="shared" si="9"/>
        <v>93305778.962099671</v>
      </c>
      <c r="E77" s="383">
        <f t="shared" si="10"/>
        <v>16047184388.75345</v>
      </c>
      <c r="I77" s="383">
        <f t="shared" si="5"/>
        <v>0</v>
      </c>
    </row>
    <row r="78" spans="1:9" x14ac:dyDescent="0.2">
      <c r="A78" s="359">
        <f t="shared" si="6"/>
        <v>67</v>
      </c>
      <c r="B78" s="383">
        <f t="shared" si="7"/>
        <v>346304269</v>
      </c>
      <c r="C78" s="383">
        <f t="shared" si="8"/>
        <v>254446708.21831942</v>
      </c>
      <c r="D78" s="383">
        <f t="shared" si="9"/>
        <v>91857560.781680599</v>
      </c>
      <c r="E78" s="383">
        <f t="shared" si="10"/>
        <v>15792737680.535131</v>
      </c>
      <c r="I78" s="383">
        <f t="shared" si="5"/>
        <v>0</v>
      </c>
    </row>
    <row r="79" spans="1:9" x14ac:dyDescent="0.2">
      <c r="A79" s="359">
        <f t="shared" si="6"/>
        <v>68</v>
      </c>
      <c r="B79" s="383">
        <f t="shared" si="7"/>
        <v>346304269</v>
      </c>
      <c r="C79" s="383">
        <f t="shared" si="8"/>
        <v>255903216.31342447</v>
      </c>
      <c r="D79" s="383">
        <f t="shared" si="9"/>
        <v>90401052.686575547</v>
      </c>
      <c r="E79" s="383">
        <f t="shared" si="10"/>
        <v>15536834464.221706</v>
      </c>
      <c r="I79" s="383">
        <f t="shared" si="5"/>
        <v>0</v>
      </c>
    </row>
    <row r="80" spans="1:9" x14ac:dyDescent="0.2">
      <c r="A80" s="359">
        <f t="shared" si="6"/>
        <v>69</v>
      </c>
      <c r="B80" s="383">
        <f t="shared" si="7"/>
        <v>346304269</v>
      </c>
      <c r="C80" s="383">
        <f t="shared" si="8"/>
        <v>257368061.77648354</v>
      </c>
      <c r="D80" s="383">
        <f t="shared" si="9"/>
        <v>88936207.223516464</v>
      </c>
      <c r="E80" s="383">
        <f t="shared" si="10"/>
        <v>15279466402.445223</v>
      </c>
      <c r="I80" s="383">
        <f t="shared" si="5"/>
        <v>0</v>
      </c>
    </row>
    <row r="81" spans="1:9" x14ac:dyDescent="0.2">
      <c r="A81" s="359">
        <f t="shared" si="6"/>
        <v>70</v>
      </c>
      <c r="B81" s="383">
        <f t="shared" si="7"/>
        <v>346304269</v>
      </c>
      <c r="C81" s="383">
        <f t="shared" si="8"/>
        <v>258841292.33239746</v>
      </c>
      <c r="D81" s="383">
        <f t="shared" si="9"/>
        <v>87462976.667602539</v>
      </c>
      <c r="E81" s="383">
        <f t="shared" si="10"/>
        <v>15020625110.112825</v>
      </c>
      <c r="I81" s="383">
        <f t="shared" si="5"/>
        <v>0</v>
      </c>
    </row>
    <row r="82" spans="1:9" x14ac:dyDescent="0.2">
      <c r="A82" s="359">
        <f t="shared" si="6"/>
        <v>71</v>
      </c>
      <c r="B82" s="383">
        <f t="shared" si="7"/>
        <v>346304269</v>
      </c>
      <c r="C82" s="383">
        <f t="shared" si="8"/>
        <v>260322955.97925478</v>
      </c>
      <c r="D82" s="383">
        <f t="shared" si="9"/>
        <v>85981313.020745233</v>
      </c>
      <c r="E82" s="383">
        <f t="shared" si="10"/>
        <v>14760302154.13357</v>
      </c>
      <c r="I82" s="383">
        <f t="shared" si="5"/>
        <v>0</v>
      </c>
    </row>
    <row r="83" spans="1:9" x14ac:dyDescent="0.2">
      <c r="A83" s="387">
        <f t="shared" si="6"/>
        <v>72</v>
      </c>
      <c r="B83" s="388">
        <f t="shared" si="7"/>
        <v>346304269</v>
      </c>
      <c r="C83" s="388">
        <f t="shared" si="8"/>
        <v>261813100.9898954</v>
      </c>
      <c r="D83" s="388">
        <f t="shared" si="9"/>
        <v>84491168.010104597</v>
      </c>
      <c r="E83" s="388">
        <f t="shared" si="10"/>
        <v>14498489053.143675</v>
      </c>
      <c r="F83" s="389"/>
      <c r="G83" s="390">
        <f>SUM(C72:C83)</f>
        <v>3045249862.3182549</v>
      </c>
      <c r="H83" s="390">
        <f>SUM(D72:D83)</f>
        <v>1110401365.6817451</v>
      </c>
      <c r="I83" s="383">
        <f t="shared" si="5"/>
        <v>4155651228</v>
      </c>
    </row>
    <row r="84" spans="1:9" x14ac:dyDescent="0.2">
      <c r="A84" s="359">
        <f t="shared" si="6"/>
        <v>73</v>
      </c>
      <c r="B84" s="383">
        <f t="shared" si="7"/>
        <v>346304269</v>
      </c>
      <c r="C84" s="383">
        <f t="shared" si="8"/>
        <v>263311775.9134835</v>
      </c>
      <c r="D84" s="383">
        <f t="shared" si="9"/>
        <v>82992493.086516485</v>
      </c>
      <c r="E84" s="383">
        <f t="shared" si="10"/>
        <v>14235177277.230192</v>
      </c>
      <c r="I84" s="383">
        <f t="shared" si="5"/>
        <v>0</v>
      </c>
    </row>
    <row r="85" spans="1:9" x14ac:dyDescent="0.2">
      <c r="A85" s="359">
        <f t="shared" si="6"/>
        <v>74</v>
      </c>
      <c r="B85" s="383">
        <f t="shared" si="7"/>
        <v>346304269</v>
      </c>
      <c r="C85" s="383">
        <f t="shared" si="8"/>
        <v>264819029.57708925</v>
      </c>
      <c r="D85" s="383">
        <f t="shared" si="9"/>
        <v>81485239.422910765</v>
      </c>
      <c r="E85" s="383">
        <f t="shared" si="10"/>
        <v>13970358247.653103</v>
      </c>
      <c r="I85" s="383">
        <f t="shared" si="5"/>
        <v>0</v>
      </c>
    </row>
    <row r="86" spans="1:9" x14ac:dyDescent="0.2">
      <c r="A86" s="359">
        <f t="shared" si="6"/>
        <v>75</v>
      </c>
      <c r="B86" s="383">
        <f t="shared" si="7"/>
        <v>346304269</v>
      </c>
      <c r="C86" s="383">
        <f t="shared" si="8"/>
        <v>266334911.08727938</v>
      </c>
      <c r="D86" s="383">
        <f t="shared" si="9"/>
        <v>79969357.912720636</v>
      </c>
      <c r="E86" s="383">
        <f t="shared" si="10"/>
        <v>13704023336.565823</v>
      </c>
      <c r="I86" s="383">
        <f t="shared" si="5"/>
        <v>0</v>
      </c>
    </row>
    <row r="87" spans="1:9" x14ac:dyDescent="0.2">
      <c r="A87" s="359">
        <f t="shared" si="6"/>
        <v>76</v>
      </c>
      <c r="B87" s="383">
        <f t="shared" si="7"/>
        <v>346304269</v>
      </c>
      <c r="C87" s="383">
        <f t="shared" si="8"/>
        <v>267859469.83171737</v>
      </c>
      <c r="D87" s="383">
        <f t="shared" si="9"/>
        <v>78444799.168282613</v>
      </c>
      <c r="E87" s="383">
        <f t="shared" si="10"/>
        <v>13436163866.734106</v>
      </c>
      <c r="I87" s="383">
        <f t="shared" si="5"/>
        <v>0</v>
      </c>
    </row>
    <row r="88" spans="1:9" x14ac:dyDescent="0.2">
      <c r="A88" s="359">
        <f t="shared" si="6"/>
        <v>77</v>
      </c>
      <c r="B88" s="383">
        <f t="shared" si="7"/>
        <v>346304269</v>
      </c>
      <c r="C88" s="383">
        <f t="shared" si="8"/>
        <v>269392755.48077244</v>
      </c>
      <c r="D88" s="383">
        <f t="shared" si="9"/>
        <v>76911513.519227579</v>
      </c>
      <c r="E88" s="383">
        <f t="shared" si="10"/>
        <v>13166771111.253334</v>
      </c>
      <c r="I88" s="383">
        <f t="shared" ref="I88:I131" si="11">SUM(G88:H88)</f>
        <v>0</v>
      </c>
    </row>
    <row r="89" spans="1:9" x14ac:dyDescent="0.2">
      <c r="A89" s="359">
        <f t="shared" si="6"/>
        <v>78</v>
      </c>
      <c r="B89" s="383">
        <f t="shared" si="7"/>
        <v>346304269</v>
      </c>
      <c r="C89" s="383">
        <f t="shared" si="8"/>
        <v>270934817.98913759</v>
      </c>
      <c r="D89" s="383">
        <f t="shared" si="9"/>
        <v>75369451.010862425</v>
      </c>
      <c r="E89" s="383">
        <f t="shared" si="10"/>
        <v>12895836293.264196</v>
      </c>
      <c r="I89" s="383">
        <f t="shared" si="11"/>
        <v>0</v>
      </c>
    </row>
    <row r="90" spans="1:9" x14ac:dyDescent="0.2">
      <c r="A90" s="359">
        <f t="shared" si="6"/>
        <v>79</v>
      </c>
      <c r="B90" s="383">
        <f t="shared" si="7"/>
        <v>346304269</v>
      </c>
      <c r="C90" s="383">
        <f t="shared" si="8"/>
        <v>272485707.59745747</v>
      </c>
      <c r="D90" s="383">
        <f t="shared" si="9"/>
        <v>73818561.402542531</v>
      </c>
      <c r="E90" s="383">
        <f t="shared" si="10"/>
        <v>12623350585.666739</v>
      </c>
      <c r="I90" s="383">
        <f t="shared" si="11"/>
        <v>0</v>
      </c>
    </row>
    <row r="91" spans="1:9" x14ac:dyDescent="0.2">
      <c r="A91" s="359">
        <f t="shared" si="6"/>
        <v>80</v>
      </c>
      <c r="B91" s="383">
        <f t="shared" si="7"/>
        <v>346304269</v>
      </c>
      <c r="C91" s="383">
        <f t="shared" si="8"/>
        <v>274045474.833965</v>
      </c>
      <c r="D91" s="383">
        <f t="shared" si="9"/>
        <v>72258794.166035011</v>
      </c>
      <c r="E91" s="383">
        <f t="shared" si="10"/>
        <v>12349305110.832773</v>
      </c>
      <c r="I91" s="383">
        <f t="shared" si="11"/>
        <v>0</v>
      </c>
    </row>
    <row r="92" spans="1:9" x14ac:dyDescent="0.2">
      <c r="A92" s="359">
        <f t="shared" si="6"/>
        <v>81</v>
      </c>
      <c r="B92" s="383">
        <f t="shared" si="7"/>
        <v>346304269</v>
      </c>
      <c r="C92" s="383">
        <f t="shared" si="8"/>
        <v>275614170.51612765</v>
      </c>
      <c r="D92" s="383">
        <f t="shared" si="9"/>
        <v>70690098.483872354</v>
      </c>
      <c r="E92" s="383">
        <f t="shared" si="10"/>
        <v>12073690940.316645</v>
      </c>
      <c r="I92" s="383">
        <f t="shared" si="11"/>
        <v>0</v>
      </c>
    </row>
    <row r="93" spans="1:9" x14ac:dyDescent="0.2">
      <c r="A93" s="359">
        <f t="shared" si="6"/>
        <v>82</v>
      </c>
      <c r="B93" s="383">
        <f t="shared" si="7"/>
        <v>346304269</v>
      </c>
      <c r="C93" s="383">
        <f t="shared" si="8"/>
        <v>277191845.75230312</v>
      </c>
      <c r="D93" s="383">
        <f t="shared" si="9"/>
        <v>69112423.247696891</v>
      </c>
      <c r="E93" s="383">
        <f t="shared" si="10"/>
        <v>11796499094.564342</v>
      </c>
      <c r="I93" s="383">
        <f t="shared" si="11"/>
        <v>0</v>
      </c>
    </row>
    <row r="94" spans="1:9" x14ac:dyDescent="0.2">
      <c r="A94" s="359">
        <f t="shared" si="6"/>
        <v>83</v>
      </c>
      <c r="B94" s="383">
        <f t="shared" si="7"/>
        <v>346304269</v>
      </c>
      <c r="C94" s="383">
        <f t="shared" si="8"/>
        <v>278778551.94340432</v>
      </c>
      <c r="D94" s="383">
        <f t="shared" si="9"/>
        <v>67525717.056595653</v>
      </c>
      <c r="E94" s="383">
        <f t="shared" si="10"/>
        <v>11517720542.620937</v>
      </c>
      <c r="I94" s="383">
        <f t="shared" si="11"/>
        <v>0</v>
      </c>
    </row>
    <row r="95" spans="1:9" s="389" customFormat="1" x14ac:dyDescent="0.2">
      <c r="A95" s="387">
        <f t="shared" si="6"/>
        <v>84</v>
      </c>
      <c r="B95" s="388">
        <f t="shared" si="7"/>
        <v>346304269</v>
      </c>
      <c r="C95" s="388">
        <f t="shared" si="8"/>
        <v>280374340.78457439</v>
      </c>
      <c r="D95" s="388">
        <f t="shared" si="9"/>
        <v>65929928.21542564</v>
      </c>
      <c r="E95" s="388">
        <f t="shared" si="10"/>
        <v>11237346201.836363</v>
      </c>
      <c r="G95" s="390">
        <f>SUM(C84:C95)</f>
        <v>3261142851.3073115</v>
      </c>
      <c r="H95" s="390">
        <f>SUM(D84:D95)</f>
        <v>894508376.69268847</v>
      </c>
      <c r="I95" s="383">
        <f t="shared" si="11"/>
        <v>4155651228</v>
      </c>
    </row>
    <row r="96" spans="1:9" x14ac:dyDescent="0.2">
      <c r="A96" s="359">
        <f t="shared" si="6"/>
        <v>85</v>
      </c>
      <c r="B96" s="383">
        <f t="shared" si="7"/>
        <v>346304269</v>
      </c>
      <c r="C96" s="383">
        <f t="shared" si="8"/>
        <v>281979264.26687026</v>
      </c>
      <c r="D96" s="383">
        <f t="shared" si="9"/>
        <v>64325004.73312974</v>
      </c>
      <c r="E96" s="383">
        <f t="shared" si="10"/>
        <v>10955366937.569492</v>
      </c>
      <c r="I96" s="383">
        <f t="shared" si="11"/>
        <v>0</v>
      </c>
    </row>
    <row r="97" spans="1:9" x14ac:dyDescent="0.2">
      <c r="A97" s="359">
        <f t="shared" si="6"/>
        <v>86</v>
      </c>
      <c r="B97" s="383">
        <f t="shared" si="7"/>
        <v>346304269</v>
      </c>
      <c r="C97" s="383">
        <f t="shared" si="8"/>
        <v>283593374.67895728</v>
      </c>
      <c r="D97" s="383">
        <f t="shared" si="9"/>
        <v>62710894.321042694</v>
      </c>
      <c r="E97" s="383">
        <f t="shared" si="10"/>
        <v>10671773562.890535</v>
      </c>
      <c r="I97" s="383">
        <f t="shared" si="11"/>
        <v>0</v>
      </c>
    </row>
    <row r="98" spans="1:9" x14ac:dyDescent="0.2">
      <c r="A98" s="359">
        <f t="shared" si="6"/>
        <v>87</v>
      </c>
      <c r="B98" s="383">
        <f t="shared" si="7"/>
        <v>346304269</v>
      </c>
      <c r="C98" s="383">
        <f t="shared" si="8"/>
        <v>285216724.60881239</v>
      </c>
      <c r="D98" s="383">
        <f t="shared" si="9"/>
        <v>61087544.391187631</v>
      </c>
      <c r="E98" s="383">
        <f t="shared" si="10"/>
        <v>10386556838.281723</v>
      </c>
      <c r="I98" s="383">
        <f t="shared" si="11"/>
        <v>0</v>
      </c>
    </row>
    <row r="99" spans="1:9" x14ac:dyDescent="0.2">
      <c r="A99" s="359">
        <f t="shared" si="6"/>
        <v>88</v>
      </c>
      <c r="B99" s="383">
        <f t="shared" si="7"/>
        <v>346304269</v>
      </c>
      <c r="C99" s="383">
        <f t="shared" si="8"/>
        <v>286849366.94543731</v>
      </c>
      <c r="D99" s="383">
        <f t="shared" si="9"/>
        <v>59454902.05456268</v>
      </c>
      <c r="E99" s="383">
        <f t="shared" si="10"/>
        <v>10099707471.336287</v>
      </c>
      <c r="I99" s="383">
        <f t="shared" si="11"/>
        <v>0</v>
      </c>
    </row>
    <row r="100" spans="1:9" x14ac:dyDescent="0.2">
      <c r="A100" s="359">
        <f t="shared" si="6"/>
        <v>89</v>
      </c>
      <c r="B100" s="383">
        <f t="shared" si="7"/>
        <v>346304269</v>
      </c>
      <c r="C100" s="383">
        <f t="shared" si="8"/>
        <v>288491354.88058209</v>
      </c>
      <c r="D100" s="383">
        <f t="shared" si="9"/>
        <v>57812914.119417883</v>
      </c>
      <c r="E100" s="383">
        <f t="shared" si="10"/>
        <v>9811216116.4557037</v>
      </c>
      <c r="I100" s="383">
        <f t="shared" si="11"/>
        <v>0</v>
      </c>
    </row>
    <row r="101" spans="1:9" x14ac:dyDescent="0.2">
      <c r="A101" s="359">
        <f t="shared" si="6"/>
        <v>90</v>
      </c>
      <c r="B101" s="383">
        <f t="shared" si="7"/>
        <v>346304269</v>
      </c>
      <c r="C101" s="383">
        <f t="shared" si="8"/>
        <v>290142741.91047782</v>
      </c>
      <c r="D101" s="383">
        <f t="shared" si="9"/>
        <v>56161527.089522168</v>
      </c>
      <c r="E101" s="383">
        <f t="shared" si="10"/>
        <v>9521073374.5452251</v>
      </c>
      <c r="I101" s="383">
        <f t="shared" si="11"/>
        <v>0</v>
      </c>
    </row>
    <row r="102" spans="1:9" x14ac:dyDescent="0.2">
      <c r="A102" s="359">
        <f t="shared" si="6"/>
        <v>91</v>
      </c>
      <c r="B102" s="383">
        <f t="shared" si="7"/>
        <v>346304269</v>
      </c>
      <c r="C102" s="383">
        <f t="shared" si="8"/>
        <v>291803581.83757955</v>
      </c>
      <c r="D102" s="383">
        <f t="shared" si="9"/>
        <v>54500687.162420437</v>
      </c>
      <c r="E102" s="383">
        <f t="shared" si="10"/>
        <v>9229269792.7076454</v>
      </c>
      <c r="I102" s="383">
        <f t="shared" si="11"/>
        <v>0</v>
      </c>
    </row>
    <row r="103" spans="1:9" x14ac:dyDescent="0.2">
      <c r="A103" s="359">
        <f>A102+1</f>
        <v>92</v>
      </c>
      <c r="B103" s="383">
        <f t="shared" si="7"/>
        <v>346304269</v>
      </c>
      <c r="C103" s="383">
        <f t="shared" si="8"/>
        <v>293473928.77231932</v>
      </c>
      <c r="D103" s="383">
        <f t="shared" si="9"/>
        <v>52830340.227680705</v>
      </c>
      <c r="E103" s="383">
        <f t="shared" si="10"/>
        <v>8935795863.9353256</v>
      </c>
      <c r="I103" s="383">
        <f t="shared" si="11"/>
        <v>0</v>
      </c>
    </row>
    <row r="104" spans="1:9" x14ac:dyDescent="0.2">
      <c r="A104" s="359">
        <f t="shared" ref="A104:A131" si="12">A103+1</f>
        <v>93</v>
      </c>
      <c r="B104" s="383">
        <f t="shared" si="7"/>
        <v>346304269</v>
      </c>
      <c r="C104" s="383">
        <f t="shared" si="8"/>
        <v>295153837.13486886</v>
      </c>
      <c r="D104" s="383">
        <f t="shared" si="9"/>
        <v>51150431.865131132</v>
      </c>
      <c r="E104" s="383">
        <f t="shared" si="10"/>
        <v>8640642026.800457</v>
      </c>
      <c r="I104" s="383">
        <f t="shared" si="11"/>
        <v>0</v>
      </c>
    </row>
    <row r="105" spans="1:9" x14ac:dyDescent="0.2">
      <c r="A105" s="359">
        <f t="shared" si="12"/>
        <v>94</v>
      </c>
      <c r="B105" s="383">
        <f t="shared" si="7"/>
        <v>346304269</v>
      </c>
      <c r="C105" s="383">
        <f t="shared" si="8"/>
        <v>296843361.65691298</v>
      </c>
      <c r="D105" s="383">
        <f t="shared" si="9"/>
        <v>49460907.343087018</v>
      </c>
      <c r="E105" s="383">
        <f t="shared" si="10"/>
        <v>8343798665.1435442</v>
      </c>
      <c r="I105" s="383">
        <f t="shared" si="11"/>
        <v>0</v>
      </c>
    </row>
    <row r="106" spans="1:9" x14ac:dyDescent="0.2">
      <c r="A106" s="359">
        <f t="shared" si="12"/>
        <v>95</v>
      </c>
      <c r="B106" s="383">
        <f t="shared" si="7"/>
        <v>346304269</v>
      </c>
      <c r="C106" s="383">
        <f t="shared" si="8"/>
        <v>298542557.38343239</v>
      </c>
      <c r="D106" s="383">
        <f t="shared" si="9"/>
        <v>47761711.616567641</v>
      </c>
      <c r="E106" s="383">
        <f t="shared" si="10"/>
        <v>8045256107.7601118</v>
      </c>
      <c r="I106" s="383">
        <f t="shared" si="11"/>
        <v>0</v>
      </c>
    </row>
    <row r="107" spans="1:9" s="389" customFormat="1" x14ac:dyDescent="0.2">
      <c r="A107" s="359">
        <f t="shared" si="12"/>
        <v>96</v>
      </c>
      <c r="B107" s="383">
        <f t="shared" si="7"/>
        <v>346304269</v>
      </c>
      <c r="C107" s="383">
        <f t="shared" si="8"/>
        <v>300251479.67449713</v>
      </c>
      <c r="D107" s="383">
        <f t="shared" si="9"/>
        <v>46052789.325502895</v>
      </c>
      <c r="E107" s="383">
        <f t="shared" si="10"/>
        <v>7745004628.0856152</v>
      </c>
      <c r="G107" s="390">
        <f>SUM(C96:C107)</f>
        <v>3492341573.7507472</v>
      </c>
      <c r="H107" s="390">
        <f>SUM(D96:D107)</f>
        <v>663309654.24925256</v>
      </c>
      <c r="I107" s="383">
        <f t="shared" si="11"/>
        <v>4155651228</v>
      </c>
    </row>
    <row r="108" spans="1:9" x14ac:dyDescent="0.2">
      <c r="A108" s="359">
        <f t="shared" si="12"/>
        <v>97</v>
      </c>
      <c r="B108" s="383">
        <f t="shared" si="7"/>
        <v>346304269</v>
      </c>
      <c r="C108" s="383">
        <f t="shared" si="8"/>
        <v>301970184.20707035</v>
      </c>
      <c r="D108" s="383">
        <f t="shared" si="9"/>
        <v>44334084.79292962</v>
      </c>
      <c r="E108" s="383">
        <f t="shared" si="10"/>
        <v>7443034443.8785448</v>
      </c>
      <c r="I108" s="383">
        <f t="shared" si="11"/>
        <v>0</v>
      </c>
    </row>
    <row r="109" spans="1:9" x14ac:dyDescent="0.2">
      <c r="A109" s="359">
        <f t="shared" si="12"/>
        <v>98</v>
      </c>
      <c r="B109" s="383">
        <f t="shared" si="7"/>
        <v>346304269</v>
      </c>
      <c r="C109" s="383">
        <f t="shared" si="8"/>
        <v>303698726.97682232</v>
      </c>
      <c r="D109" s="383">
        <f t="shared" si="9"/>
        <v>42605542.023177661</v>
      </c>
      <c r="E109" s="383">
        <f t="shared" si="10"/>
        <v>7139335716.9017229</v>
      </c>
      <c r="I109" s="383">
        <f t="shared" si="11"/>
        <v>0</v>
      </c>
    </row>
    <row r="110" spans="1:9" x14ac:dyDescent="0.2">
      <c r="A110" s="359">
        <f t="shared" si="12"/>
        <v>99</v>
      </c>
      <c r="B110" s="383">
        <f t="shared" si="7"/>
        <v>346304269</v>
      </c>
      <c r="C110" s="383">
        <f t="shared" si="8"/>
        <v>305437164.29995447</v>
      </c>
      <c r="D110" s="383">
        <f t="shared" si="9"/>
        <v>40867104.700045519</v>
      </c>
      <c r="E110" s="383">
        <f t="shared" si="10"/>
        <v>6833898552.6017685</v>
      </c>
      <c r="I110" s="383">
        <f t="shared" si="11"/>
        <v>0</v>
      </c>
    </row>
    <row r="111" spans="1:9" x14ac:dyDescent="0.2">
      <c r="A111" s="359">
        <f t="shared" si="12"/>
        <v>100</v>
      </c>
      <c r="B111" s="383">
        <f t="shared" si="7"/>
        <v>346304269</v>
      </c>
      <c r="C111" s="383">
        <f t="shared" si="8"/>
        <v>307185552.81503445</v>
      </c>
      <c r="D111" s="383">
        <f t="shared" si="9"/>
        <v>39118716.184965543</v>
      </c>
      <c r="E111" s="383">
        <f t="shared" si="10"/>
        <v>6526712999.7867336</v>
      </c>
      <c r="I111" s="383">
        <f t="shared" si="11"/>
        <v>0</v>
      </c>
    </row>
    <row r="112" spans="1:9" x14ac:dyDescent="0.2">
      <c r="A112" s="359">
        <f t="shared" si="12"/>
        <v>101</v>
      </c>
      <c r="B112" s="383">
        <f t="shared" si="7"/>
        <v>346304269</v>
      </c>
      <c r="C112" s="383">
        <f t="shared" si="8"/>
        <v>308943949.48484135</v>
      </c>
      <c r="D112" s="383">
        <f t="shared" si="9"/>
        <v>37360319.515158653</v>
      </c>
      <c r="E112" s="383">
        <f t="shared" si="10"/>
        <v>6217769050.3018923</v>
      </c>
      <c r="I112" s="383">
        <f t="shared" si="11"/>
        <v>0</v>
      </c>
    </row>
    <row r="113" spans="1:12" x14ac:dyDescent="0.2">
      <c r="A113" s="359">
        <f t="shared" si="12"/>
        <v>102</v>
      </c>
      <c r="B113" s="383">
        <f t="shared" si="7"/>
        <v>346304269</v>
      </c>
      <c r="C113" s="383">
        <f t="shared" si="8"/>
        <v>310712411.59822154</v>
      </c>
      <c r="D113" s="383">
        <f t="shared" si="9"/>
        <v>35591857.401778474</v>
      </c>
      <c r="E113" s="383">
        <f t="shared" si="10"/>
        <v>5907056638.7036705</v>
      </c>
      <c r="I113" s="383">
        <f t="shared" si="11"/>
        <v>0</v>
      </c>
    </row>
    <row r="114" spans="1:12" x14ac:dyDescent="0.2">
      <c r="A114" s="359">
        <f t="shared" si="12"/>
        <v>103</v>
      </c>
      <c r="B114" s="383">
        <f t="shared" si="7"/>
        <v>346304269</v>
      </c>
      <c r="C114" s="383">
        <f t="shared" si="8"/>
        <v>312490996.77195513</v>
      </c>
      <c r="D114" s="383">
        <f t="shared" si="9"/>
        <v>33813272.228044875</v>
      </c>
      <c r="E114" s="383">
        <f t="shared" si="10"/>
        <v>5594565641.931715</v>
      </c>
      <c r="I114" s="383">
        <f t="shared" si="11"/>
        <v>0</v>
      </c>
    </row>
    <row r="115" spans="1:12" x14ac:dyDescent="0.2">
      <c r="A115" s="359">
        <f t="shared" si="12"/>
        <v>104</v>
      </c>
      <c r="B115" s="383">
        <f t="shared" si="7"/>
        <v>346304269</v>
      </c>
      <c r="C115" s="383">
        <f t="shared" si="8"/>
        <v>314279762.95263326</v>
      </c>
      <c r="D115" s="383">
        <f t="shared" si="9"/>
        <v>32024506.047366768</v>
      </c>
      <c r="E115" s="383">
        <f t="shared" si="10"/>
        <v>5280285878.9790821</v>
      </c>
      <c r="I115" s="383">
        <f t="shared" si="11"/>
        <v>0</v>
      </c>
    </row>
    <row r="116" spans="1:12" x14ac:dyDescent="0.2">
      <c r="A116" s="359">
        <f t="shared" si="12"/>
        <v>105</v>
      </c>
      <c r="B116" s="383">
        <f t="shared" si="7"/>
        <v>346304269</v>
      </c>
      <c r="C116" s="383">
        <f t="shared" si="8"/>
        <v>316078768.41854578</v>
      </c>
      <c r="D116" s="383">
        <f t="shared" si="9"/>
        <v>30225500.58145424</v>
      </c>
      <c r="E116" s="383">
        <f t="shared" si="10"/>
        <v>4964207110.5605364</v>
      </c>
      <c r="I116" s="383">
        <f t="shared" si="11"/>
        <v>0</v>
      </c>
    </row>
    <row r="117" spans="1:12" x14ac:dyDescent="0.2">
      <c r="A117" s="359">
        <f t="shared" si="12"/>
        <v>106</v>
      </c>
      <c r="B117" s="383">
        <f t="shared" si="7"/>
        <v>346304269</v>
      </c>
      <c r="C117" s="383">
        <f t="shared" si="8"/>
        <v>317888071.78158021</v>
      </c>
      <c r="D117" s="383">
        <f t="shared" si="9"/>
        <v>28416197.218419805</v>
      </c>
      <c r="E117" s="383">
        <f t="shared" si="10"/>
        <v>4646319038.7789564</v>
      </c>
      <c r="I117" s="383">
        <f t="shared" si="11"/>
        <v>0</v>
      </c>
    </row>
    <row r="118" spans="1:12" x14ac:dyDescent="0.2">
      <c r="A118" s="359">
        <f t="shared" si="12"/>
        <v>107</v>
      </c>
      <c r="B118" s="383">
        <f t="shared" si="7"/>
        <v>346304269</v>
      </c>
      <c r="C118" s="383">
        <f t="shared" si="8"/>
        <v>319707731.98913115</v>
      </c>
      <c r="D118" s="383">
        <f t="shared" si="9"/>
        <v>26596537.010868836</v>
      </c>
      <c r="E118" s="383">
        <f t="shared" si="10"/>
        <v>4326611306.7898254</v>
      </c>
      <c r="I118" s="383">
        <f t="shared" si="11"/>
        <v>0</v>
      </c>
    </row>
    <row r="119" spans="1:12" x14ac:dyDescent="0.2">
      <c r="A119" s="387">
        <f t="shared" si="12"/>
        <v>108</v>
      </c>
      <c r="B119" s="388">
        <f t="shared" si="7"/>
        <v>346304269</v>
      </c>
      <c r="C119" s="388">
        <f t="shared" si="8"/>
        <v>321537808.32602096</v>
      </c>
      <c r="D119" s="388">
        <f t="shared" si="9"/>
        <v>24766460.673979051</v>
      </c>
      <c r="E119" s="388">
        <f t="shared" si="10"/>
        <v>4005073498.4638042</v>
      </c>
      <c r="F119" s="389"/>
      <c r="G119" s="390">
        <f>SUM(C108:C119)</f>
        <v>3739931129.6218109</v>
      </c>
      <c r="H119" s="390">
        <f>SUM(D108:D119)</f>
        <v>415720098.37818897</v>
      </c>
      <c r="I119" s="383">
        <f t="shared" si="11"/>
        <v>4155651228</v>
      </c>
      <c r="J119" s="389"/>
      <c r="K119" s="389"/>
      <c r="L119" s="389"/>
    </row>
    <row r="120" spans="1:12" x14ac:dyDescent="0.2">
      <c r="A120" s="359">
        <f t="shared" si="12"/>
        <v>109</v>
      </c>
      <c r="B120" s="383">
        <f t="shared" si="7"/>
        <v>346304269</v>
      </c>
      <c r="C120" s="383">
        <f t="shared" si="8"/>
        <v>323378360.41643101</v>
      </c>
      <c r="D120" s="383">
        <f t="shared" si="9"/>
        <v>22925908.583568994</v>
      </c>
      <c r="E120" s="383">
        <f t="shared" si="10"/>
        <v>3681695138.0473733</v>
      </c>
      <c r="I120" s="383">
        <f t="shared" si="11"/>
        <v>0</v>
      </c>
    </row>
    <row r="121" spans="1:12" x14ac:dyDescent="0.2">
      <c r="A121" s="359">
        <f t="shared" si="12"/>
        <v>110</v>
      </c>
      <c r="B121" s="383">
        <f t="shared" si="7"/>
        <v>346304269</v>
      </c>
      <c r="C121" s="383">
        <f t="shared" si="8"/>
        <v>325229448.2258445</v>
      </c>
      <c r="D121" s="383">
        <f t="shared" si="9"/>
        <v>21074820.774155468</v>
      </c>
      <c r="E121" s="383">
        <f t="shared" si="10"/>
        <v>3356465689.8215289</v>
      </c>
      <c r="I121" s="383">
        <f t="shared" si="11"/>
        <v>0</v>
      </c>
    </row>
    <row r="122" spans="1:12" x14ac:dyDescent="0.2">
      <c r="A122" s="359">
        <f t="shared" si="12"/>
        <v>111</v>
      </c>
      <c r="B122" s="383">
        <f t="shared" si="7"/>
        <v>346304269</v>
      </c>
      <c r="C122" s="383">
        <f t="shared" si="8"/>
        <v>327091132.06300014</v>
      </c>
      <c r="D122" s="383">
        <f t="shared" si="9"/>
        <v>19213136.936999869</v>
      </c>
      <c r="E122" s="383">
        <f t="shared" si="10"/>
        <v>3029374557.7585287</v>
      </c>
      <c r="I122" s="383">
        <f t="shared" si="11"/>
        <v>0</v>
      </c>
    </row>
    <row r="123" spans="1:12" x14ac:dyDescent="0.2">
      <c r="A123" s="359">
        <f t="shared" si="12"/>
        <v>112</v>
      </c>
      <c r="B123" s="383">
        <f t="shared" si="7"/>
        <v>346304269</v>
      </c>
      <c r="C123" s="383">
        <f t="shared" si="8"/>
        <v>328963472.58185673</v>
      </c>
      <c r="D123" s="383">
        <f t="shared" si="9"/>
        <v>17340796.418143295</v>
      </c>
      <c r="E123" s="383">
        <f t="shared" si="10"/>
        <v>2700411085.176672</v>
      </c>
      <c r="G123" s="384"/>
      <c r="H123" s="384"/>
      <c r="I123" s="383">
        <f t="shared" si="11"/>
        <v>0</v>
      </c>
    </row>
    <row r="124" spans="1:12" x14ac:dyDescent="0.2">
      <c r="A124" s="359">
        <f t="shared" si="12"/>
        <v>113</v>
      </c>
      <c r="B124" s="383">
        <f t="shared" si="7"/>
        <v>346304269</v>
      </c>
      <c r="C124" s="383">
        <f t="shared" si="8"/>
        <v>330846530.78356957</v>
      </c>
      <c r="D124" s="383">
        <f t="shared" si="9"/>
        <v>15457738.216430444</v>
      </c>
      <c r="E124" s="383">
        <f t="shared" si="10"/>
        <v>2369564554.3931026</v>
      </c>
      <c r="I124" s="383">
        <f t="shared" si="11"/>
        <v>0</v>
      </c>
    </row>
    <row r="125" spans="1:12" x14ac:dyDescent="0.2">
      <c r="A125" s="359">
        <f t="shared" si="12"/>
        <v>114</v>
      </c>
      <c r="B125" s="383">
        <f t="shared" si="7"/>
        <v>346304269</v>
      </c>
      <c r="C125" s="383">
        <f t="shared" si="8"/>
        <v>332740368.0184778</v>
      </c>
      <c r="D125" s="383">
        <f t="shared" si="9"/>
        <v>13563900.98152218</v>
      </c>
      <c r="E125" s="383">
        <f t="shared" si="10"/>
        <v>2036824186.3746247</v>
      </c>
      <c r="I125" s="383">
        <f t="shared" si="11"/>
        <v>0</v>
      </c>
    </row>
    <row r="126" spans="1:12" x14ac:dyDescent="0.2">
      <c r="A126" s="359">
        <f t="shared" si="12"/>
        <v>115</v>
      </c>
      <c r="B126" s="383">
        <f t="shared" si="7"/>
        <v>346304269</v>
      </c>
      <c r="C126" s="383">
        <f t="shared" si="8"/>
        <v>334645045.98810327</v>
      </c>
      <c r="D126" s="383">
        <f t="shared" si="9"/>
        <v>11659223.011896731</v>
      </c>
      <c r="E126" s="383">
        <f t="shared" si="10"/>
        <v>1702179140.3865213</v>
      </c>
      <c r="I126" s="383">
        <f t="shared" si="11"/>
        <v>0</v>
      </c>
    </row>
    <row r="127" spans="1:12" x14ac:dyDescent="0.2">
      <c r="A127" s="359">
        <f t="shared" si="12"/>
        <v>116</v>
      </c>
      <c r="B127" s="383">
        <f t="shared" si="7"/>
        <v>346304269</v>
      </c>
      <c r="C127" s="383">
        <f t="shared" si="8"/>
        <v>336560626.74716055</v>
      </c>
      <c r="D127" s="383">
        <f t="shared" si="9"/>
        <v>9743642.2528394498</v>
      </c>
      <c r="E127" s="383">
        <f t="shared" si="10"/>
        <v>1365618513.6393609</v>
      </c>
      <c r="I127" s="383">
        <f t="shared" si="11"/>
        <v>0</v>
      </c>
    </row>
    <row r="128" spans="1:12" x14ac:dyDescent="0.2">
      <c r="A128" s="359">
        <f t="shared" si="12"/>
        <v>117</v>
      </c>
      <c r="B128" s="383">
        <f t="shared" si="7"/>
        <v>346304269</v>
      </c>
      <c r="C128" s="383">
        <f t="shared" si="8"/>
        <v>338487172.70557892</v>
      </c>
      <c r="D128" s="383">
        <f t="shared" si="9"/>
        <v>7817096.2944210498</v>
      </c>
      <c r="E128" s="383">
        <f t="shared" si="10"/>
        <v>1027131340.933782</v>
      </c>
      <c r="I128" s="383">
        <f t="shared" si="11"/>
        <v>0</v>
      </c>
    </row>
    <row r="129" spans="1:9" x14ac:dyDescent="0.2">
      <c r="A129" s="359">
        <f t="shared" si="12"/>
        <v>118</v>
      </c>
      <c r="B129" s="383">
        <f t="shared" si="7"/>
        <v>346304269</v>
      </c>
      <c r="C129" s="383">
        <f t="shared" si="8"/>
        <v>340424746.63053572</v>
      </c>
      <c r="D129" s="383">
        <f t="shared" si="9"/>
        <v>5879522.3694642857</v>
      </c>
      <c r="E129" s="383">
        <f t="shared" si="10"/>
        <v>686706594.30324626</v>
      </c>
      <c r="I129" s="383">
        <f t="shared" si="11"/>
        <v>0</v>
      </c>
    </row>
    <row r="130" spans="1:9" x14ac:dyDescent="0.2">
      <c r="A130" s="359">
        <f t="shared" si="12"/>
        <v>119</v>
      </c>
      <c r="B130" s="383">
        <f t="shared" si="7"/>
        <v>346304269</v>
      </c>
      <c r="C130" s="383">
        <f t="shared" si="8"/>
        <v>342373411.64850104</v>
      </c>
      <c r="D130" s="383">
        <f t="shared" si="9"/>
        <v>3930857.3514989899</v>
      </c>
      <c r="E130" s="383">
        <f t="shared" si="10"/>
        <v>344333182.65474522</v>
      </c>
      <c r="I130" s="383">
        <f t="shared" si="11"/>
        <v>0</v>
      </c>
    </row>
    <row r="131" spans="1:9" x14ac:dyDescent="0.2">
      <c r="A131" s="359">
        <f t="shared" si="12"/>
        <v>120</v>
      </c>
      <c r="B131" s="383">
        <f t="shared" si="7"/>
        <v>346304269</v>
      </c>
      <c r="C131" s="383">
        <f t="shared" si="8"/>
        <v>344333231.2472946</v>
      </c>
      <c r="D131" s="383">
        <f t="shared" si="9"/>
        <v>1971037.7527054006</v>
      </c>
      <c r="E131" s="383">
        <f t="shared" si="10"/>
        <v>-48.592549383640289</v>
      </c>
      <c r="G131" s="384">
        <f>SUM(C120:C131)</f>
        <v>4005073547.0563536</v>
      </c>
      <c r="H131" s="384">
        <f>SUM(D120:D131)</f>
        <v>150577680.94364613</v>
      </c>
      <c r="I131" s="383">
        <f t="shared" si="11"/>
        <v>4155651227.9999995</v>
      </c>
    </row>
    <row r="133" spans="1:9" x14ac:dyDescent="0.2">
      <c r="B133" s="383">
        <f>SUM(B10:B131)</f>
        <v>41556512280</v>
      </c>
      <c r="C133" s="383">
        <f t="shared" ref="C133:H133" si="13">SUM(C10:C131)</f>
        <v>30000000048.592529</v>
      </c>
      <c r="D133" s="383">
        <f t="shared" si="13"/>
        <v>11556512231.407452</v>
      </c>
      <c r="E133" s="383">
        <f t="shared" si="13"/>
        <v>2018880983619.6011</v>
      </c>
      <c r="F133" s="383">
        <f t="shared" si="13"/>
        <v>0</v>
      </c>
      <c r="G133" s="384">
        <f t="shared" si="13"/>
        <v>30000000048.592541</v>
      </c>
      <c r="H133" s="384">
        <f t="shared" si="13"/>
        <v>11556512231.407457</v>
      </c>
      <c r="I133" s="383">
        <f>SUM(I23:I131)</f>
        <v>41556512280</v>
      </c>
    </row>
  </sheetData>
  <mergeCells count="1">
    <mergeCell ref="I1:J1"/>
  </mergeCells>
  <pageMargins left="0.75" right="0.75" top="1" bottom="1" header="0" footer="0"/>
  <pageSetup scale="50" orientation="portrait" horizontalDpi="4294967295" verticalDpi="300" r:id="rId1"/>
  <headerFooter alignWithMargins="0"/>
  <colBreaks count="1" manualBreakCount="1">
    <brk id="5" min="7" max="10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4:P140"/>
  <sheetViews>
    <sheetView topLeftCell="A7" zoomScaleNormal="100" workbookViewId="0">
      <selection activeCell="B6" sqref="B6"/>
    </sheetView>
  </sheetViews>
  <sheetFormatPr baseColWidth="10" defaultColWidth="10.85546875" defaultRowHeight="15" x14ac:dyDescent="0.25"/>
  <cols>
    <col min="1" max="1" width="3.5703125" style="322" bestFit="1" customWidth="1"/>
    <col min="2" max="2" width="69.85546875" style="321" bestFit="1" customWidth="1"/>
    <col min="3" max="3" width="12" style="326" customWidth="1"/>
    <col min="4" max="8" width="12" style="326" bestFit="1" customWidth="1"/>
    <col min="9" max="9" width="15.28515625" style="326" hidden="1" customWidth="1"/>
    <col min="10" max="10" width="14.7109375" style="326" bestFit="1" customWidth="1"/>
    <col min="11" max="11" width="15.140625" style="326" bestFit="1" customWidth="1"/>
    <col min="12" max="12" width="9.5703125" style="326" bestFit="1" customWidth="1"/>
    <col min="13" max="13" width="12" style="326" bestFit="1" customWidth="1"/>
    <col min="14" max="14" width="18.28515625" style="326" hidden="1" customWidth="1"/>
    <col min="15" max="15" width="10.85546875" style="321"/>
    <col min="16" max="16" width="59.5703125" style="321" bestFit="1" customWidth="1"/>
    <col min="17" max="16384" width="10.85546875" style="321"/>
  </cols>
  <sheetData>
    <row r="4" spans="1:16" ht="30" customHeight="1" x14ac:dyDescent="0.25"/>
    <row r="5" spans="1:16" ht="30" customHeight="1" x14ac:dyDescent="0.25">
      <c r="B5" s="526" t="s">
        <v>900</v>
      </c>
      <c r="C5" s="526"/>
      <c r="D5" s="526"/>
      <c r="E5" s="526"/>
      <c r="F5" s="526"/>
      <c r="G5" s="526"/>
      <c r="H5" s="526"/>
      <c r="I5" s="526"/>
      <c r="J5" s="526"/>
      <c r="K5" s="526"/>
      <c r="L5" s="526"/>
      <c r="M5" s="526"/>
      <c r="N5" s="526"/>
    </row>
    <row r="6" spans="1:16" x14ac:dyDescent="0.25">
      <c r="B6" s="513" t="s">
        <v>897</v>
      </c>
    </row>
    <row r="7" spans="1:16" ht="30" customHeight="1" x14ac:dyDescent="0.25"/>
    <row r="8" spans="1:16" x14ac:dyDescent="0.25">
      <c r="B8" s="323" t="s">
        <v>862</v>
      </c>
    </row>
    <row r="9" spans="1:16" x14ac:dyDescent="0.25">
      <c r="B9" s="323"/>
    </row>
    <row r="10" spans="1:16" x14ac:dyDescent="0.25">
      <c r="B10" s="323" t="s">
        <v>891</v>
      </c>
    </row>
    <row r="11" spans="1:16" x14ac:dyDescent="0.25">
      <c r="A11" s="318"/>
      <c r="B11" s="328" t="s">
        <v>863</v>
      </c>
      <c r="C11" s="330" t="s">
        <v>864</v>
      </c>
      <c r="D11" s="330" t="s">
        <v>865</v>
      </c>
      <c r="E11" s="330" t="s">
        <v>866</v>
      </c>
      <c r="F11" s="330" t="s">
        <v>867</v>
      </c>
      <c r="G11" s="330" t="s">
        <v>868</v>
      </c>
      <c r="H11" s="330" t="s">
        <v>869</v>
      </c>
      <c r="I11" s="330" t="s">
        <v>870</v>
      </c>
      <c r="J11" s="330" t="s">
        <v>871</v>
      </c>
      <c r="K11" s="330" t="s">
        <v>872</v>
      </c>
      <c r="L11" s="330" t="s">
        <v>873</v>
      </c>
      <c r="M11" s="330" t="s">
        <v>874</v>
      </c>
      <c r="N11" s="330" t="s">
        <v>875</v>
      </c>
    </row>
    <row r="12" spans="1:16" s="416" customFormat="1" x14ac:dyDescent="0.25">
      <c r="A12" s="412">
        <v>1</v>
      </c>
      <c r="B12" s="413" t="s">
        <v>893</v>
      </c>
      <c r="C12" s="414"/>
      <c r="D12" s="414"/>
      <c r="E12" s="414"/>
      <c r="F12" s="414"/>
      <c r="G12" s="414"/>
      <c r="H12" s="414"/>
      <c r="I12" s="414"/>
      <c r="J12" s="417">
        <v>1</v>
      </c>
      <c r="K12" s="414"/>
      <c r="L12" s="414"/>
      <c r="M12" s="414"/>
      <c r="N12" s="414">
        <v>1</v>
      </c>
      <c r="P12" s="416" t="s">
        <v>1</v>
      </c>
    </row>
    <row r="13" spans="1:16" s="416" customFormat="1" x14ac:dyDescent="0.25">
      <c r="A13" s="412">
        <f>+A12+1</f>
        <v>2</v>
      </c>
      <c r="B13" s="413" t="s">
        <v>887</v>
      </c>
      <c r="C13" s="414"/>
      <c r="D13" s="414"/>
      <c r="E13" s="414"/>
      <c r="F13" s="414"/>
      <c r="G13" s="414"/>
      <c r="H13" s="414"/>
      <c r="I13" s="414"/>
      <c r="J13" s="414"/>
      <c r="K13" s="414">
        <v>1</v>
      </c>
      <c r="L13" s="414"/>
      <c r="M13" s="414"/>
      <c r="N13" s="414">
        <v>1</v>
      </c>
      <c r="P13" s="414" t="s">
        <v>912</v>
      </c>
    </row>
    <row r="14" spans="1:16" s="416" customFormat="1" x14ac:dyDescent="0.25">
      <c r="A14" s="412">
        <f t="shared" ref="A14:A27" si="0">+A13+1</f>
        <v>3</v>
      </c>
      <c r="B14" s="413" t="s">
        <v>876</v>
      </c>
      <c r="C14" s="414">
        <v>11892</v>
      </c>
      <c r="D14" s="414">
        <v>25378</v>
      </c>
      <c r="E14" s="414">
        <v>63698</v>
      </c>
      <c r="F14" s="414">
        <v>25553</v>
      </c>
      <c r="G14" s="414">
        <v>6064</v>
      </c>
      <c r="H14" s="414">
        <v>10620</v>
      </c>
      <c r="I14" s="414">
        <v>143205</v>
      </c>
      <c r="J14" s="414">
        <v>226</v>
      </c>
      <c r="K14" s="414">
        <v>12851</v>
      </c>
      <c r="L14" s="414">
        <v>570</v>
      </c>
      <c r="M14" s="417">
        <v>531</v>
      </c>
      <c r="N14" s="414">
        <v>14178</v>
      </c>
      <c r="P14" s="415" t="s">
        <v>913</v>
      </c>
    </row>
    <row r="15" spans="1:16" s="416" customFormat="1" x14ac:dyDescent="0.25">
      <c r="A15" s="412">
        <f t="shared" si="0"/>
        <v>4</v>
      </c>
      <c r="B15" s="413" t="s">
        <v>877</v>
      </c>
      <c r="C15" s="414"/>
      <c r="D15" s="414"/>
      <c r="E15" s="414"/>
      <c r="F15" s="414"/>
      <c r="G15" s="414"/>
      <c r="H15" s="414"/>
      <c r="I15" s="414"/>
      <c r="J15" s="414"/>
      <c r="K15" s="414">
        <v>17</v>
      </c>
      <c r="L15" s="414"/>
      <c r="M15" s="414"/>
      <c r="N15" s="414">
        <v>17</v>
      </c>
    </row>
    <row r="16" spans="1:16" s="416" customFormat="1" x14ac:dyDescent="0.25">
      <c r="A16" s="412">
        <f t="shared" si="0"/>
        <v>5</v>
      </c>
      <c r="B16" s="413" t="s">
        <v>896</v>
      </c>
      <c r="C16" s="414"/>
      <c r="D16" s="414"/>
      <c r="E16" s="414"/>
      <c r="F16" s="414"/>
      <c r="G16" s="414"/>
      <c r="H16" s="414"/>
      <c r="I16" s="414"/>
      <c r="J16" s="414"/>
      <c r="K16" s="414">
        <v>2</v>
      </c>
      <c r="L16" s="414"/>
      <c r="M16" s="414"/>
      <c r="N16" s="414">
        <v>2</v>
      </c>
    </row>
    <row r="17" spans="1:14" s="416" customFormat="1" x14ac:dyDescent="0.25">
      <c r="A17" s="412">
        <f t="shared" si="0"/>
        <v>6</v>
      </c>
      <c r="B17" s="413" t="s">
        <v>878</v>
      </c>
      <c r="C17" s="414"/>
      <c r="D17" s="414"/>
      <c r="E17" s="414"/>
      <c r="F17" s="414"/>
      <c r="G17" s="414"/>
      <c r="H17" s="414"/>
      <c r="I17" s="414"/>
      <c r="J17" s="414"/>
      <c r="K17" s="414">
        <v>6</v>
      </c>
      <c r="L17" s="414"/>
      <c r="M17" s="414"/>
      <c r="N17" s="414">
        <v>6</v>
      </c>
    </row>
    <row r="18" spans="1:14" s="416" customFormat="1" x14ac:dyDescent="0.25">
      <c r="A18" s="412">
        <f t="shared" si="0"/>
        <v>7</v>
      </c>
      <c r="B18" s="413" t="s">
        <v>888</v>
      </c>
      <c r="C18" s="414"/>
      <c r="D18" s="414"/>
      <c r="E18" s="414"/>
      <c r="F18" s="414"/>
      <c r="G18" s="414"/>
      <c r="H18" s="414"/>
      <c r="I18" s="414"/>
      <c r="J18" s="414"/>
      <c r="K18" s="414">
        <v>1</v>
      </c>
      <c r="L18" s="414"/>
      <c r="M18" s="417">
        <v>1587</v>
      </c>
      <c r="N18" s="414">
        <v>1588</v>
      </c>
    </row>
    <row r="19" spans="1:14" s="416" customFormat="1" x14ac:dyDescent="0.25">
      <c r="A19" s="412">
        <f t="shared" si="0"/>
        <v>8</v>
      </c>
      <c r="B19" s="413" t="s">
        <v>879</v>
      </c>
      <c r="C19" s="414"/>
      <c r="D19" s="414"/>
      <c r="E19" s="414"/>
      <c r="F19" s="414"/>
      <c r="G19" s="414"/>
      <c r="H19" s="414"/>
      <c r="I19" s="414"/>
      <c r="J19" s="417">
        <v>1</v>
      </c>
      <c r="K19" s="414"/>
      <c r="L19" s="414"/>
      <c r="M19" s="414"/>
      <c r="N19" s="414">
        <v>1</v>
      </c>
    </row>
    <row r="20" spans="1:14" s="416" customFormat="1" x14ac:dyDescent="0.25">
      <c r="A20" s="412">
        <f t="shared" si="0"/>
        <v>9</v>
      </c>
      <c r="B20" s="413" t="s">
        <v>880</v>
      </c>
      <c r="C20" s="414"/>
      <c r="D20" s="414"/>
      <c r="E20" s="414"/>
      <c r="F20" s="414"/>
      <c r="G20" s="414"/>
      <c r="H20" s="414"/>
      <c r="I20" s="414"/>
      <c r="J20" s="417">
        <v>50</v>
      </c>
      <c r="K20" s="414">
        <v>1</v>
      </c>
      <c r="L20" s="414"/>
      <c r="M20" s="414"/>
      <c r="N20" s="414">
        <v>51</v>
      </c>
    </row>
    <row r="21" spans="1:14" s="416" customFormat="1" x14ac:dyDescent="0.25">
      <c r="A21" s="412">
        <f t="shared" si="0"/>
        <v>10</v>
      </c>
      <c r="B21" s="413" t="s">
        <v>889</v>
      </c>
      <c r="C21" s="414"/>
      <c r="D21" s="414"/>
      <c r="E21" s="414"/>
      <c r="F21" s="414"/>
      <c r="G21" s="414"/>
      <c r="H21" s="414"/>
      <c r="I21" s="414"/>
      <c r="J21" s="417"/>
      <c r="K21" s="414">
        <v>3</v>
      </c>
      <c r="L21" s="414">
        <v>1</v>
      </c>
      <c r="M21" s="414"/>
      <c r="N21" s="414">
        <v>4</v>
      </c>
    </row>
    <row r="22" spans="1:14" s="416" customFormat="1" x14ac:dyDescent="0.25">
      <c r="A22" s="412">
        <f t="shared" si="0"/>
        <v>11</v>
      </c>
      <c r="B22" s="413" t="s">
        <v>881</v>
      </c>
      <c r="C22" s="414"/>
      <c r="D22" s="414"/>
      <c r="E22" s="414"/>
      <c r="F22" s="414"/>
      <c r="G22" s="414"/>
      <c r="H22" s="414"/>
      <c r="I22" s="414"/>
      <c r="J22" s="417">
        <v>13</v>
      </c>
      <c r="K22" s="414"/>
      <c r="L22" s="414"/>
      <c r="M22" s="414"/>
      <c r="N22" s="414">
        <v>13</v>
      </c>
    </row>
    <row r="23" spans="1:14" s="416" customFormat="1" x14ac:dyDescent="0.25">
      <c r="A23" s="412">
        <f t="shared" si="0"/>
        <v>12</v>
      </c>
      <c r="B23" s="413" t="s">
        <v>882</v>
      </c>
      <c r="C23" s="414"/>
      <c r="D23" s="414"/>
      <c r="E23" s="414"/>
      <c r="F23" s="414"/>
      <c r="G23" s="414"/>
      <c r="H23" s="414"/>
      <c r="I23" s="414"/>
      <c r="J23" s="417">
        <v>1</v>
      </c>
      <c r="K23" s="414">
        <v>6</v>
      </c>
      <c r="L23" s="414">
        <v>1</v>
      </c>
      <c r="M23" s="414"/>
      <c r="N23" s="414">
        <v>8</v>
      </c>
    </row>
    <row r="24" spans="1:14" s="416" customFormat="1" x14ac:dyDescent="0.25">
      <c r="A24" s="412">
        <f t="shared" si="0"/>
        <v>13</v>
      </c>
      <c r="B24" s="413" t="s">
        <v>883</v>
      </c>
      <c r="C24" s="414"/>
      <c r="D24" s="414"/>
      <c r="E24" s="414"/>
      <c r="F24" s="414"/>
      <c r="G24" s="414"/>
      <c r="H24" s="414"/>
      <c r="I24" s="414"/>
      <c r="J24" s="417">
        <v>4</v>
      </c>
      <c r="K24" s="414">
        <v>8</v>
      </c>
      <c r="L24" s="414"/>
      <c r="M24" s="414"/>
      <c r="N24" s="414">
        <v>12</v>
      </c>
    </row>
    <row r="25" spans="1:14" s="416" customFormat="1" x14ac:dyDescent="0.25">
      <c r="A25" s="412">
        <f t="shared" si="0"/>
        <v>14</v>
      </c>
      <c r="B25" s="413" t="s">
        <v>884</v>
      </c>
      <c r="C25" s="414"/>
      <c r="D25" s="414"/>
      <c r="E25" s="414"/>
      <c r="F25" s="414"/>
      <c r="G25" s="414"/>
      <c r="H25" s="414"/>
      <c r="I25" s="414"/>
      <c r="J25" s="417">
        <v>1</v>
      </c>
      <c r="K25" s="414">
        <v>8</v>
      </c>
      <c r="L25" s="414"/>
      <c r="M25" s="414"/>
      <c r="N25" s="414">
        <v>9</v>
      </c>
    </row>
    <row r="26" spans="1:14" s="416" customFormat="1" x14ac:dyDescent="0.25">
      <c r="A26" s="412">
        <f t="shared" si="0"/>
        <v>15</v>
      </c>
      <c r="B26" s="413" t="s">
        <v>885</v>
      </c>
      <c r="C26" s="414"/>
      <c r="D26" s="414"/>
      <c r="E26" s="414"/>
      <c r="F26" s="414"/>
      <c r="G26" s="414"/>
      <c r="H26" s="414"/>
      <c r="I26" s="414"/>
      <c r="J26" s="417">
        <v>1</v>
      </c>
      <c r="K26" s="414">
        <v>3</v>
      </c>
      <c r="L26" s="414"/>
      <c r="M26" s="414"/>
      <c r="N26" s="414">
        <v>4</v>
      </c>
    </row>
    <row r="27" spans="1:14" s="416" customFormat="1" x14ac:dyDescent="0.25">
      <c r="A27" s="412">
        <f t="shared" si="0"/>
        <v>16</v>
      </c>
      <c r="B27" s="413" t="s">
        <v>886</v>
      </c>
      <c r="C27" s="414"/>
      <c r="D27" s="414"/>
      <c r="E27" s="414"/>
      <c r="F27" s="414"/>
      <c r="G27" s="414"/>
      <c r="H27" s="414"/>
      <c r="I27" s="414"/>
      <c r="J27" s="417">
        <v>10</v>
      </c>
      <c r="K27" s="414">
        <v>61</v>
      </c>
      <c r="L27" s="414">
        <v>2</v>
      </c>
      <c r="M27" s="414"/>
      <c r="N27" s="414">
        <v>73</v>
      </c>
    </row>
    <row r="28" spans="1:14" x14ac:dyDescent="0.25">
      <c r="B28" s="323" t="s">
        <v>439</v>
      </c>
      <c r="C28" s="325">
        <f>+SUM(C12:C27)</f>
        <v>11892</v>
      </c>
      <c r="D28" s="325">
        <f t="shared" ref="D28:N28" si="1">+SUM(D12:D27)</f>
        <v>25378</v>
      </c>
      <c r="E28" s="325">
        <f t="shared" si="1"/>
        <v>63698</v>
      </c>
      <c r="F28" s="325">
        <f t="shared" si="1"/>
        <v>25553</v>
      </c>
      <c r="G28" s="325">
        <f t="shared" si="1"/>
        <v>6064</v>
      </c>
      <c r="H28" s="325">
        <f t="shared" si="1"/>
        <v>10620</v>
      </c>
      <c r="I28" s="325">
        <f t="shared" si="1"/>
        <v>143205</v>
      </c>
      <c r="J28" s="325">
        <f t="shared" si="1"/>
        <v>308</v>
      </c>
      <c r="K28" s="325">
        <f t="shared" si="1"/>
        <v>12968</v>
      </c>
      <c r="L28" s="325">
        <f t="shared" si="1"/>
        <v>574</v>
      </c>
      <c r="M28" s="325">
        <f t="shared" si="1"/>
        <v>2118</v>
      </c>
      <c r="N28" s="325">
        <f t="shared" si="1"/>
        <v>15968</v>
      </c>
    </row>
    <row r="30" spans="1:14" x14ac:dyDescent="0.25">
      <c r="B30" s="327" t="s">
        <v>890</v>
      </c>
    </row>
    <row r="31" spans="1:14" x14ac:dyDescent="0.25">
      <c r="A31" s="318"/>
      <c r="B31" s="328" t="s">
        <v>863</v>
      </c>
      <c r="C31" s="330" t="s">
        <v>864</v>
      </c>
      <c r="D31" s="330" t="s">
        <v>865</v>
      </c>
      <c r="E31" s="330" t="s">
        <v>866</v>
      </c>
      <c r="F31" s="330" t="s">
        <v>867</v>
      </c>
      <c r="G31" s="330" t="s">
        <v>868</v>
      </c>
      <c r="H31" s="330" t="s">
        <v>869</v>
      </c>
      <c r="I31" s="330" t="s">
        <v>870</v>
      </c>
      <c r="J31" s="330" t="s">
        <v>871</v>
      </c>
      <c r="K31" s="330" t="s">
        <v>872</v>
      </c>
      <c r="L31" s="330" t="s">
        <v>873</v>
      </c>
      <c r="M31" s="330" t="s">
        <v>874</v>
      </c>
      <c r="N31" s="330" t="s">
        <v>875</v>
      </c>
    </row>
    <row r="32" spans="1:14" x14ac:dyDescent="0.25">
      <c r="A32" s="318">
        <v>1</v>
      </c>
      <c r="B32" s="329" t="s">
        <v>893</v>
      </c>
      <c r="C32" s="180"/>
      <c r="D32" s="180"/>
      <c r="E32" s="180"/>
      <c r="F32" s="180"/>
      <c r="G32" s="180"/>
      <c r="H32" s="180"/>
      <c r="I32" s="180"/>
      <c r="J32" s="180"/>
      <c r="K32" s="180"/>
      <c r="L32" s="180"/>
      <c r="M32" s="180"/>
      <c r="N32" s="180"/>
    </row>
    <row r="33" spans="1:14" s="416" customFormat="1" x14ac:dyDescent="0.25">
      <c r="A33" s="412">
        <f>+A32+1</f>
        <v>2</v>
      </c>
      <c r="B33" s="413" t="s">
        <v>887</v>
      </c>
      <c r="C33" s="414"/>
      <c r="D33" s="414"/>
      <c r="E33" s="414"/>
      <c r="F33" s="414"/>
      <c r="G33" s="414"/>
      <c r="H33" s="414"/>
      <c r="I33" s="414"/>
      <c r="J33" s="414"/>
      <c r="K33" s="414"/>
      <c r="L33" s="414"/>
      <c r="M33" s="414"/>
      <c r="N33" s="414"/>
    </row>
    <row r="34" spans="1:14" s="416" customFormat="1" x14ac:dyDescent="0.25">
      <c r="A34" s="412">
        <f t="shared" ref="A34:A47" si="2">+A33+1</f>
        <v>3</v>
      </c>
      <c r="B34" s="413" t="s">
        <v>876</v>
      </c>
      <c r="C34" s="414">
        <v>14</v>
      </c>
      <c r="D34" s="414">
        <v>20</v>
      </c>
      <c r="E34" s="414">
        <v>1</v>
      </c>
      <c r="F34" s="414">
        <v>2</v>
      </c>
      <c r="G34" s="414">
        <v>1</v>
      </c>
      <c r="H34" s="414">
        <v>11</v>
      </c>
      <c r="I34" s="414">
        <v>49</v>
      </c>
      <c r="J34" s="415">
        <v>2</v>
      </c>
      <c r="K34" s="414">
        <v>10</v>
      </c>
      <c r="L34" s="414">
        <v>1</v>
      </c>
      <c r="M34" s="415">
        <v>8</v>
      </c>
      <c r="N34" s="414">
        <v>21</v>
      </c>
    </row>
    <row r="35" spans="1:14" s="416" customFormat="1" x14ac:dyDescent="0.25">
      <c r="A35" s="412">
        <f t="shared" si="2"/>
        <v>4</v>
      </c>
      <c r="B35" s="413" t="s">
        <v>877</v>
      </c>
      <c r="C35" s="414"/>
      <c r="D35" s="414"/>
      <c r="E35" s="414"/>
      <c r="F35" s="414"/>
      <c r="G35" s="414"/>
      <c r="H35" s="414"/>
      <c r="I35" s="414"/>
      <c r="J35" s="414"/>
      <c r="K35" s="414"/>
      <c r="L35" s="414"/>
      <c r="M35" s="414"/>
      <c r="N35" s="414"/>
    </row>
    <row r="36" spans="1:14" s="416" customFormat="1" x14ac:dyDescent="0.25">
      <c r="A36" s="412">
        <f t="shared" si="2"/>
        <v>5</v>
      </c>
      <c r="B36" s="413" t="s">
        <v>896</v>
      </c>
      <c r="C36" s="414"/>
      <c r="D36" s="414"/>
      <c r="E36" s="414"/>
      <c r="F36" s="414"/>
      <c r="G36" s="414"/>
      <c r="H36" s="414"/>
      <c r="I36" s="414"/>
      <c r="J36" s="414"/>
      <c r="K36" s="414"/>
      <c r="L36" s="414"/>
      <c r="M36" s="414"/>
      <c r="N36" s="414"/>
    </row>
    <row r="37" spans="1:14" s="416" customFormat="1" x14ac:dyDescent="0.25">
      <c r="A37" s="412">
        <f t="shared" si="2"/>
        <v>6</v>
      </c>
      <c r="B37" s="413" t="s">
        <v>878</v>
      </c>
      <c r="C37" s="414"/>
      <c r="D37" s="414"/>
      <c r="E37" s="414"/>
      <c r="F37" s="414"/>
      <c r="G37" s="414"/>
      <c r="H37" s="414"/>
      <c r="I37" s="414"/>
      <c r="J37" s="414"/>
      <c r="K37" s="414"/>
      <c r="L37" s="414"/>
      <c r="M37" s="414"/>
      <c r="N37" s="414"/>
    </row>
    <row r="38" spans="1:14" s="416" customFormat="1" x14ac:dyDescent="0.25">
      <c r="A38" s="412">
        <f t="shared" si="2"/>
        <v>7</v>
      </c>
      <c r="B38" s="413" t="s">
        <v>888</v>
      </c>
      <c r="C38" s="414"/>
      <c r="D38" s="414"/>
      <c r="E38" s="414"/>
      <c r="F38" s="414"/>
      <c r="G38" s="414"/>
      <c r="H38" s="414"/>
      <c r="I38" s="414"/>
      <c r="J38" s="414"/>
      <c r="K38" s="414"/>
      <c r="L38" s="414"/>
      <c r="M38" s="414"/>
      <c r="N38" s="414"/>
    </row>
    <row r="39" spans="1:14" s="416" customFormat="1" x14ac:dyDescent="0.25">
      <c r="A39" s="412">
        <f t="shared" si="2"/>
        <v>8</v>
      </c>
      <c r="B39" s="413" t="s">
        <v>879</v>
      </c>
      <c r="C39" s="414"/>
      <c r="D39" s="414"/>
      <c r="E39" s="414"/>
      <c r="F39" s="414"/>
      <c r="G39" s="414"/>
      <c r="H39" s="414"/>
      <c r="I39" s="414"/>
      <c r="J39" s="414"/>
      <c r="K39" s="414"/>
      <c r="L39" s="414"/>
      <c r="M39" s="414"/>
      <c r="N39" s="414"/>
    </row>
    <row r="40" spans="1:14" s="416" customFormat="1" x14ac:dyDescent="0.25">
      <c r="A40" s="412">
        <f t="shared" si="2"/>
        <v>9</v>
      </c>
      <c r="B40" s="413" t="s">
        <v>880</v>
      </c>
      <c r="C40" s="414"/>
      <c r="D40" s="414"/>
      <c r="E40" s="414"/>
      <c r="F40" s="414"/>
      <c r="G40" s="414"/>
      <c r="H40" s="414"/>
      <c r="I40" s="414"/>
      <c r="J40" s="415">
        <v>6</v>
      </c>
      <c r="K40" s="414"/>
      <c r="L40" s="414"/>
      <c r="M40" s="414"/>
      <c r="N40" s="414">
        <v>6</v>
      </c>
    </row>
    <row r="41" spans="1:14" s="416" customFormat="1" x14ac:dyDescent="0.25">
      <c r="A41" s="412">
        <f t="shared" si="2"/>
        <v>10</v>
      </c>
      <c r="B41" s="413" t="s">
        <v>889</v>
      </c>
      <c r="C41" s="414"/>
      <c r="D41" s="414"/>
      <c r="E41" s="414"/>
      <c r="F41" s="414"/>
      <c r="G41" s="414"/>
      <c r="H41" s="414"/>
      <c r="I41" s="414"/>
      <c r="J41" s="414"/>
      <c r="K41" s="414"/>
      <c r="L41" s="414">
        <v>1</v>
      </c>
      <c r="M41" s="414"/>
      <c r="N41" s="414">
        <v>1</v>
      </c>
    </row>
    <row r="42" spans="1:14" x14ac:dyDescent="0.25">
      <c r="A42" s="318">
        <f t="shared" si="2"/>
        <v>11</v>
      </c>
      <c r="B42" s="329" t="s">
        <v>881</v>
      </c>
      <c r="C42" s="180"/>
      <c r="D42" s="180"/>
      <c r="E42" s="180"/>
      <c r="F42" s="180"/>
      <c r="G42" s="180"/>
      <c r="H42" s="180"/>
      <c r="I42" s="180"/>
      <c r="J42" s="180"/>
      <c r="K42" s="180"/>
      <c r="L42" s="180"/>
      <c r="M42" s="180"/>
      <c r="N42" s="180"/>
    </row>
    <row r="43" spans="1:14" x14ac:dyDescent="0.25">
      <c r="A43" s="318">
        <f t="shared" si="2"/>
        <v>12</v>
      </c>
      <c r="B43" s="329" t="s">
        <v>882</v>
      </c>
      <c r="C43" s="180"/>
      <c r="D43" s="180"/>
      <c r="E43" s="180"/>
      <c r="F43" s="180"/>
      <c r="G43" s="180"/>
      <c r="H43" s="180"/>
      <c r="I43" s="180"/>
      <c r="J43" s="180"/>
      <c r="K43" s="180"/>
      <c r="L43" s="180"/>
      <c r="M43" s="180"/>
      <c r="N43" s="180"/>
    </row>
    <row r="44" spans="1:14" x14ac:dyDescent="0.25">
      <c r="A44" s="318">
        <f t="shared" si="2"/>
        <v>13</v>
      </c>
      <c r="B44" s="329" t="s">
        <v>883</v>
      </c>
      <c r="C44" s="180"/>
      <c r="D44" s="180"/>
      <c r="E44" s="180"/>
      <c r="F44" s="180"/>
      <c r="G44" s="180"/>
      <c r="H44" s="180"/>
      <c r="I44" s="180"/>
      <c r="J44" s="180"/>
      <c r="K44" s="180">
        <v>1</v>
      </c>
      <c r="L44" s="180"/>
      <c r="M44" s="180"/>
      <c r="N44" s="180">
        <v>1</v>
      </c>
    </row>
    <row r="45" spans="1:14" x14ac:dyDescent="0.25">
      <c r="A45" s="318">
        <f t="shared" si="2"/>
        <v>14</v>
      </c>
      <c r="B45" s="329" t="s">
        <v>884</v>
      </c>
      <c r="C45" s="180"/>
      <c r="D45" s="180"/>
      <c r="E45" s="180"/>
      <c r="F45" s="180"/>
      <c r="G45" s="180"/>
      <c r="H45" s="180"/>
      <c r="I45" s="180"/>
      <c r="J45" s="180"/>
      <c r="K45" s="180"/>
      <c r="L45" s="180"/>
      <c r="M45" s="180"/>
      <c r="N45" s="180"/>
    </row>
    <row r="46" spans="1:14" x14ac:dyDescent="0.25">
      <c r="A46" s="318">
        <f t="shared" si="2"/>
        <v>15</v>
      </c>
      <c r="B46" s="329" t="s">
        <v>885</v>
      </c>
      <c r="C46" s="180"/>
      <c r="D46" s="180"/>
      <c r="E46" s="180"/>
      <c r="F46" s="180"/>
      <c r="G46" s="180"/>
      <c r="H46" s="180"/>
      <c r="I46" s="180"/>
      <c r="J46" s="180"/>
      <c r="K46" s="180"/>
      <c r="L46" s="180"/>
      <c r="M46" s="180"/>
      <c r="N46" s="180"/>
    </row>
    <row r="47" spans="1:14" x14ac:dyDescent="0.25">
      <c r="A47" s="318">
        <f t="shared" si="2"/>
        <v>16</v>
      </c>
      <c r="B47" s="329" t="s">
        <v>886</v>
      </c>
      <c r="C47" s="180"/>
      <c r="D47" s="180"/>
      <c r="E47" s="180"/>
      <c r="F47" s="180"/>
      <c r="G47" s="180"/>
      <c r="H47" s="180"/>
      <c r="I47" s="180"/>
      <c r="J47" s="180"/>
      <c r="K47" s="180">
        <v>2</v>
      </c>
      <c r="L47" s="180"/>
      <c r="M47" s="180"/>
      <c r="N47" s="180">
        <v>2</v>
      </c>
    </row>
    <row r="48" spans="1:14" x14ac:dyDescent="0.25">
      <c r="B48" s="323" t="s">
        <v>439</v>
      </c>
      <c r="C48" s="325">
        <f>+SUM(C32:C47)</f>
        <v>14</v>
      </c>
      <c r="D48" s="325">
        <f t="shared" ref="D48" si="3">+SUM(D32:D47)</f>
        <v>20</v>
      </c>
      <c r="E48" s="325">
        <f t="shared" ref="E48" si="4">+SUM(E32:E47)</f>
        <v>1</v>
      </c>
      <c r="F48" s="325">
        <f t="shared" ref="F48" si="5">+SUM(F32:F47)</f>
        <v>2</v>
      </c>
      <c r="G48" s="325">
        <f t="shared" ref="G48" si="6">+SUM(G32:G47)</f>
        <v>1</v>
      </c>
      <c r="H48" s="325">
        <f t="shared" ref="H48" si="7">+SUM(H32:H47)</f>
        <v>11</v>
      </c>
      <c r="I48" s="325">
        <f t="shared" ref="I48" si="8">+SUM(I32:I47)</f>
        <v>49</v>
      </c>
      <c r="J48" s="325">
        <f t="shared" ref="J48" si="9">+SUM(J32:J47)</f>
        <v>8</v>
      </c>
      <c r="K48" s="325">
        <f t="shared" ref="K48" si="10">+SUM(K32:K47)</f>
        <v>13</v>
      </c>
      <c r="L48" s="325">
        <f t="shared" ref="L48" si="11">+SUM(L32:L47)</f>
        <v>2</v>
      </c>
      <c r="M48" s="325">
        <f t="shared" ref="M48" si="12">+SUM(M32:M47)</f>
        <v>8</v>
      </c>
      <c r="N48" s="325">
        <f t="shared" ref="N48" si="13">+SUM(N32:N47)</f>
        <v>31</v>
      </c>
    </row>
    <row r="50" spans="1:14" x14ac:dyDescent="0.25">
      <c r="B50" s="327" t="s">
        <v>892</v>
      </c>
    </row>
    <row r="51" spans="1:14" x14ac:dyDescent="0.25">
      <c r="A51" s="318"/>
      <c r="B51" s="328" t="s">
        <v>863</v>
      </c>
      <c r="C51" s="330" t="s">
        <v>864</v>
      </c>
      <c r="D51" s="330" t="s">
        <v>865</v>
      </c>
      <c r="E51" s="330" t="s">
        <v>866</v>
      </c>
      <c r="F51" s="330" t="s">
        <v>867</v>
      </c>
      <c r="G51" s="330" t="s">
        <v>868</v>
      </c>
      <c r="H51" s="330" t="s">
        <v>869</v>
      </c>
      <c r="I51" s="330" t="s">
        <v>870</v>
      </c>
      <c r="J51" s="330" t="s">
        <v>871</v>
      </c>
      <c r="K51" s="330" t="s">
        <v>872</v>
      </c>
      <c r="L51" s="330" t="s">
        <v>873</v>
      </c>
      <c r="M51" s="330" t="s">
        <v>874</v>
      </c>
      <c r="N51" s="330" t="s">
        <v>875</v>
      </c>
    </row>
    <row r="52" spans="1:14" x14ac:dyDescent="0.25">
      <c r="A52" s="318">
        <v>1</v>
      </c>
      <c r="B52" s="329" t="s">
        <v>893</v>
      </c>
      <c r="C52" s="180"/>
      <c r="D52" s="180"/>
      <c r="E52" s="180"/>
      <c r="F52" s="180"/>
      <c r="G52" s="180"/>
      <c r="H52" s="180"/>
      <c r="I52" s="180"/>
      <c r="J52" s="180"/>
      <c r="K52" s="180"/>
      <c r="L52" s="180"/>
      <c r="M52" s="180"/>
      <c r="N52" s="180"/>
    </row>
    <row r="53" spans="1:14" x14ac:dyDescent="0.25">
      <c r="A53" s="318">
        <f>+A52+1</f>
        <v>2</v>
      </c>
      <c r="B53" s="329" t="s">
        <v>887</v>
      </c>
      <c r="C53" s="180"/>
      <c r="D53" s="180"/>
      <c r="E53" s="180"/>
      <c r="F53" s="180"/>
      <c r="G53" s="180"/>
      <c r="H53" s="180"/>
      <c r="I53" s="180"/>
      <c r="J53" s="180"/>
      <c r="K53" s="180"/>
      <c r="L53" s="180"/>
      <c r="M53" s="180"/>
      <c r="N53" s="180"/>
    </row>
    <row r="54" spans="1:14" s="416" customFormat="1" x14ac:dyDescent="0.25">
      <c r="A54" s="412">
        <f t="shared" ref="A54:A67" si="14">+A53+1</f>
        <v>3</v>
      </c>
      <c r="B54" s="413" t="s">
        <v>876</v>
      </c>
      <c r="C54" s="414">
        <v>2549</v>
      </c>
      <c r="D54" s="414">
        <v>3270</v>
      </c>
      <c r="E54" s="414">
        <v>832</v>
      </c>
      <c r="F54" s="414">
        <v>313</v>
      </c>
      <c r="G54" s="414">
        <v>186</v>
      </c>
      <c r="H54" s="414">
        <v>233</v>
      </c>
      <c r="I54" s="414">
        <v>7383</v>
      </c>
      <c r="J54" s="414">
        <v>47</v>
      </c>
      <c r="K54" s="414">
        <v>382</v>
      </c>
      <c r="L54" s="414">
        <v>42</v>
      </c>
      <c r="M54" s="415">
        <v>72</v>
      </c>
      <c r="N54" s="414">
        <v>543</v>
      </c>
    </row>
    <row r="55" spans="1:14" x14ac:dyDescent="0.25">
      <c r="A55" s="318">
        <f t="shared" si="14"/>
        <v>4</v>
      </c>
      <c r="B55" s="329" t="s">
        <v>877</v>
      </c>
      <c r="C55" s="180"/>
      <c r="D55" s="180"/>
      <c r="E55" s="180"/>
      <c r="F55" s="180"/>
      <c r="G55" s="180"/>
      <c r="H55" s="180"/>
      <c r="I55" s="180"/>
      <c r="J55" s="180"/>
      <c r="K55" s="180"/>
      <c r="L55" s="180"/>
      <c r="M55" s="180"/>
      <c r="N55" s="180"/>
    </row>
    <row r="56" spans="1:14" x14ac:dyDescent="0.25">
      <c r="A56" s="318">
        <f t="shared" si="14"/>
        <v>5</v>
      </c>
      <c r="B56" s="329" t="s">
        <v>896</v>
      </c>
      <c r="C56" s="180"/>
      <c r="D56" s="180"/>
      <c r="E56" s="180"/>
      <c r="F56" s="180"/>
      <c r="G56" s="180"/>
      <c r="H56" s="180"/>
      <c r="I56" s="180"/>
      <c r="J56" s="180"/>
      <c r="K56" s="180"/>
      <c r="L56" s="180"/>
      <c r="M56" s="180"/>
      <c r="N56" s="180"/>
    </row>
    <row r="57" spans="1:14" x14ac:dyDescent="0.25">
      <c r="A57" s="318">
        <f t="shared" si="14"/>
        <v>6</v>
      </c>
      <c r="B57" s="329" t="s">
        <v>878</v>
      </c>
      <c r="C57" s="180"/>
      <c r="D57" s="180"/>
      <c r="E57" s="180"/>
      <c r="F57" s="180"/>
      <c r="G57" s="180"/>
      <c r="H57" s="180"/>
      <c r="I57" s="180"/>
      <c r="J57" s="180"/>
      <c r="K57" s="180"/>
      <c r="L57" s="180"/>
      <c r="M57" s="180"/>
      <c r="N57" s="180"/>
    </row>
    <row r="58" spans="1:14" x14ac:dyDescent="0.25">
      <c r="A58" s="318">
        <f t="shared" si="14"/>
        <v>7</v>
      </c>
      <c r="B58" s="329" t="s">
        <v>888</v>
      </c>
      <c r="C58" s="180"/>
      <c r="D58" s="180"/>
      <c r="E58" s="180"/>
      <c r="F58" s="180"/>
      <c r="G58" s="180"/>
      <c r="H58" s="180"/>
      <c r="I58" s="180"/>
      <c r="J58" s="180"/>
      <c r="K58" s="180"/>
      <c r="L58" s="180"/>
      <c r="M58" s="180"/>
      <c r="N58" s="180"/>
    </row>
    <row r="59" spans="1:14" x14ac:dyDescent="0.25">
      <c r="A59" s="318">
        <f t="shared" si="14"/>
        <v>8</v>
      </c>
      <c r="B59" s="329" t="s">
        <v>879</v>
      </c>
      <c r="C59" s="180"/>
      <c r="D59" s="180"/>
      <c r="E59" s="180"/>
      <c r="F59" s="180"/>
      <c r="G59" s="180"/>
      <c r="H59" s="180"/>
      <c r="I59" s="180"/>
      <c r="J59" s="180"/>
      <c r="K59" s="180"/>
      <c r="L59" s="180"/>
      <c r="M59" s="180"/>
      <c r="N59" s="180"/>
    </row>
    <row r="60" spans="1:14" x14ac:dyDescent="0.25">
      <c r="A60" s="318">
        <f t="shared" si="14"/>
        <v>9</v>
      </c>
      <c r="B60" s="329" t="s">
        <v>880</v>
      </c>
      <c r="C60" s="180"/>
      <c r="D60" s="180"/>
      <c r="E60" s="180"/>
      <c r="F60" s="180"/>
      <c r="G60" s="180"/>
      <c r="H60" s="180"/>
      <c r="I60" s="180"/>
      <c r="J60" s="180"/>
      <c r="K60" s="180"/>
      <c r="L60" s="180"/>
      <c r="M60" s="180"/>
      <c r="N60" s="180"/>
    </row>
    <row r="61" spans="1:14" x14ac:dyDescent="0.25">
      <c r="A61" s="318">
        <f t="shared" si="14"/>
        <v>10</v>
      </c>
      <c r="B61" s="329" t="s">
        <v>889</v>
      </c>
      <c r="C61" s="180"/>
      <c r="D61" s="180"/>
      <c r="E61" s="180"/>
      <c r="F61" s="180"/>
      <c r="G61" s="180"/>
      <c r="H61" s="180"/>
      <c r="I61" s="180"/>
      <c r="J61" s="180"/>
      <c r="K61" s="180"/>
      <c r="L61" s="180"/>
      <c r="M61" s="180"/>
      <c r="N61" s="180"/>
    </row>
    <row r="62" spans="1:14" x14ac:dyDescent="0.25">
      <c r="A62" s="318">
        <f t="shared" si="14"/>
        <v>11</v>
      </c>
      <c r="B62" s="329" t="s">
        <v>881</v>
      </c>
      <c r="C62" s="180"/>
      <c r="D62" s="180"/>
      <c r="E62" s="180"/>
      <c r="F62" s="180"/>
      <c r="G62" s="180"/>
      <c r="H62" s="180"/>
      <c r="I62" s="180"/>
      <c r="J62" s="180"/>
      <c r="K62" s="180"/>
      <c r="L62" s="180"/>
      <c r="M62" s="180"/>
      <c r="N62" s="180"/>
    </row>
    <row r="63" spans="1:14" x14ac:dyDescent="0.25">
      <c r="A63" s="318">
        <f t="shared" si="14"/>
        <v>12</v>
      </c>
      <c r="B63" s="329" t="s">
        <v>882</v>
      </c>
      <c r="C63" s="180"/>
      <c r="D63" s="180"/>
      <c r="E63" s="180"/>
      <c r="F63" s="180"/>
      <c r="G63" s="180"/>
      <c r="H63" s="180"/>
      <c r="I63" s="180"/>
      <c r="J63" s="180"/>
      <c r="K63" s="180"/>
      <c r="L63" s="180"/>
      <c r="M63" s="180"/>
      <c r="N63" s="180"/>
    </row>
    <row r="64" spans="1:14" x14ac:dyDescent="0.25">
      <c r="A64" s="318">
        <f t="shared" si="14"/>
        <v>13</v>
      </c>
      <c r="B64" s="329" t="s">
        <v>883</v>
      </c>
      <c r="C64" s="180"/>
      <c r="D64" s="180"/>
      <c r="E64" s="180"/>
      <c r="F64" s="180"/>
      <c r="G64" s="180"/>
      <c r="H64" s="180"/>
      <c r="I64" s="180"/>
      <c r="J64" s="180"/>
      <c r="K64" s="180"/>
      <c r="L64" s="180"/>
      <c r="M64" s="180"/>
      <c r="N64" s="180"/>
    </row>
    <row r="65" spans="1:14" x14ac:dyDescent="0.25">
      <c r="A65" s="318">
        <f t="shared" si="14"/>
        <v>14</v>
      </c>
      <c r="B65" s="329" t="s">
        <v>884</v>
      </c>
      <c r="C65" s="180"/>
      <c r="D65" s="180"/>
      <c r="E65" s="180"/>
      <c r="F65" s="180"/>
      <c r="G65" s="180"/>
      <c r="H65" s="180"/>
      <c r="I65" s="180"/>
      <c r="J65" s="180"/>
      <c r="K65" s="180"/>
      <c r="L65" s="180"/>
      <c r="M65" s="180"/>
      <c r="N65" s="180"/>
    </row>
    <row r="66" spans="1:14" x14ac:dyDescent="0.25">
      <c r="A66" s="318">
        <f t="shared" si="14"/>
        <v>15</v>
      </c>
      <c r="B66" s="329" t="s">
        <v>885</v>
      </c>
      <c r="C66" s="180"/>
      <c r="D66" s="180"/>
      <c r="E66" s="180"/>
      <c r="F66" s="180"/>
      <c r="G66" s="180"/>
      <c r="H66" s="180"/>
      <c r="I66" s="180"/>
      <c r="J66" s="180"/>
      <c r="K66" s="180"/>
      <c r="L66" s="180"/>
      <c r="M66" s="180"/>
      <c r="N66" s="180"/>
    </row>
    <row r="67" spans="1:14" x14ac:dyDescent="0.25">
      <c r="A67" s="318">
        <f t="shared" si="14"/>
        <v>16</v>
      </c>
      <c r="B67" s="329" t="s">
        <v>886</v>
      </c>
      <c r="C67" s="180"/>
      <c r="D67" s="180"/>
      <c r="E67" s="180"/>
      <c r="F67" s="180"/>
      <c r="G67" s="180"/>
      <c r="H67" s="180"/>
      <c r="I67" s="180"/>
      <c r="J67" s="180"/>
      <c r="K67" s="180">
        <v>1</v>
      </c>
      <c r="L67" s="180"/>
      <c r="M67" s="180"/>
      <c r="N67" s="180">
        <v>1</v>
      </c>
    </row>
    <row r="68" spans="1:14" x14ac:dyDescent="0.25">
      <c r="B68" s="323" t="s">
        <v>439</v>
      </c>
      <c r="C68" s="325">
        <f>+SUM(C52:C67)</f>
        <v>2549</v>
      </c>
      <c r="D68" s="325">
        <f t="shared" ref="D68" si="15">+SUM(D52:D67)</f>
        <v>3270</v>
      </c>
      <c r="E68" s="325">
        <f t="shared" ref="E68" si="16">+SUM(E52:E67)</f>
        <v>832</v>
      </c>
      <c r="F68" s="325">
        <f t="shared" ref="F68" si="17">+SUM(F52:F67)</f>
        <v>313</v>
      </c>
      <c r="G68" s="325">
        <f t="shared" ref="G68" si="18">+SUM(G52:G67)</f>
        <v>186</v>
      </c>
      <c r="H68" s="325">
        <f t="shared" ref="H68" si="19">+SUM(H52:H67)</f>
        <v>233</v>
      </c>
      <c r="I68" s="325">
        <f t="shared" ref="I68" si="20">+SUM(I52:I67)</f>
        <v>7383</v>
      </c>
      <c r="J68" s="325">
        <f t="shared" ref="J68" si="21">+SUM(J52:J67)</f>
        <v>47</v>
      </c>
      <c r="K68" s="325">
        <f t="shared" ref="K68" si="22">+SUM(K52:K67)</f>
        <v>383</v>
      </c>
      <c r="L68" s="325">
        <f t="shared" ref="L68" si="23">+SUM(L52:L67)</f>
        <v>42</v>
      </c>
      <c r="M68" s="325">
        <f t="shared" ref="M68" si="24">+SUM(M52:M67)</f>
        <v>72</v>
      </c>
      <c r="N68" s="325">
        <f t="shared" ref="N68" si="25">+SUM(N52:N67)</f>
        <v>544</v>
      </c>
    </row>
    <row r="70" spans="1:14" x14ac:dyDescent="0.25">
      <c r="B70" s="328" t="s">
        <v>814</v>
      </c>
      <c r="C70" s="330" t="s">
        <v>864</v>
      </c>
      <c r="D70" s="330" t="s">
        <v>865</v>
      </c>
      <c r="E70" s="330" t="s">
        <v>866</v>
      </c>
      <c r="F70" s="330" t="s">
        <v>867</v>
      </c>
      <c r="G70" s="330" t="s">
        <v>868</v>
      </c>
      <c r="H70" s="330" t="s">
        <v>869</v>
      </c>
      <c r="I70" s="330" t="s">
        <v>870</v>
      </c>
      <c r="J70" s="330" t="s">
        <v>871</v>
      </c>
      <c r="K70" s="330" t="s">
        <v>872</v>
      </c>
      <c r="L70" s="330" t="s">
        <v>873</v>
      </c>
      <c r="M70" s="330" t="s">
        <v>874</v>
      </c>
    </row>
    <row r="71" spans="1:14" x14ac:dyDescent="0.25">
      <c r="B71" s="418" t="s">
        <v>898</v>
      </c>
      <c r="C71" s="331">
        <f>+C28</f>
        <v>11892</v>
      </c>
      <c r="D71" s="331">
        <f t="shared" ref="D71:N71" si="26">+D28</f>
        <v>25378</v>
      </c>
      <c r="E71" s="331">
        <f t="shared" si="26"/>
        <v>63698</v>
      </c>
      <c r="F71" s="331">
        <f t="shared" si="26"/>
        <v>25553</v>
      </c>
      <c r="G71" s="331">
        <f t="shared" si="26"/>
        <v>6064</v>
      </c>
      <c r="H71" s="331">
        <f t="shared" si="26"/>
        <v>10620</v>
      </c>
      <c r="I71" s="331">
        <f t="shared" si="26"/>
        <v>143205</v>
      </c>
      <c r="J71" s="331">
        <f t="shared" si="26"/>
        <v>308</v>
      </c>
      <c r="K71" s="331">
        <f t="shared" si="26"/>
        <v>12968</v>
      </c>
      <c r="L71" s="331">
        <f t="shared" si="26"/>
        <v>574</v>
      </c>
      <c r="M71" s="331">
        <f t="shared" si="26"/>
        <v>2118</v>
      </c>
      <c r="N71" s="331">
        <f t="shared" si="26"/>
        <v>15968</v>
      </c>
    </row>
    <row r="72" spans="1:14" x14ac:dyDescent="0.25">
      <c r="B72" s="418" t="s">
        <v>899</v>
      </c>
      <c r="C72" s="331">
        <f>+C48+C68</f>
        <v>2563</v>
      </c>
      <c r="D72" s="331">
        <f t="shared" ref="D72:N72" si="27">+D48+D68</f>
        <v>3290</v>
      </c>
      <c r="E72" s="331">
        <f t="shared" si="27"/>
        <v>833</v>
      </c>
      <c r="F72" s="331">
        <f t="shared" si="27"/>
        <v>315</v>
      </c>
      <c r="G72" s="331">
        <f t="shared" si="27"/>
        <v>187</v>
      </c>
      <c r="H72" s="331">
        <f t="shared" si="27"/>
        <v>244</v>
      </c>
      <c r="I72" s="331">
        <f t="shared" si="27"/>
        <v>7432</v>
      </c>
      <c r="J72" s="331">
        <f t="shared" si="27"/>
        <v>55</v>
      </c>
      <c r="K72" s="331">
        <f t="shared" si="27"/>
        <v>396</v>
      </c>
      <c r="L72" s="331">
        <f t="shared" si="27"/>
        <v>44</v>
      </c>
      <c r="M72" s="331">
        <f t="shared" si="27"/>
        <v>80</v>
      </c>
      <c r="N72" s="331">
        <f t="shared" si="27"/>
        <v>575</v>
      </c>
    </row>
    <row r="73" spans="1:14" x14ac:dyDescent="0.25">
      <c r="B73" s="418" t="s">
        <v>439</v>
      </c>
      <c r="C73" s="331">
        <f t="shared" ref="C73:H73" si="28">+SUM(C71:C72)</f>
        <v>14455</v>
      </c>
      <c r="D73" s="331">
        <f t="shared" si="28"/>
        <v>28668</v>
      </c>
      <c r="E73" s="331">
        <f t="shared" si="28"/>
        <v>64531</v>
      </c>
      <c r="F73" s="331">
        <f t="shared" si="28"/>
        <v>25868</v>
      </c>
      <c r="G73" s="331">
        <f t="shared" si="28"/>
        <v>6251</v>
      </c>
      <c r="H73" s="331">
        <f t="shared" si="28"/>
        <v>10864</v>
      </c>
      <c r="I73" s="331"/>
      <c r="J73" s="331">
        <f>+SUM(J71:J72)</f>
        <v>363</v>
      </c>
      <c r="K73" s="331">
        <f>+SUM(K71:K72)</f>
        <v>13364</v>
      </c>
      <c r="L73" s="331">
        <f>+SUM(L71:L72)</f>
        <v>618</v>
      </c>
      <c r="M73" s="331">
        <f>+SUM(M71:M72)</f>
        <v>2198</v>
      </c>
      <c r="N73" s="331"/>
    </row>
    <row r="74" spans="1:14" x14ac:dyDescent="0.25">
      <c r="B74" s="508"/>
      <c r="C74" s="509"/>
      <c r="D74" s="509"/>
      <c r="E74" s="509"/>
      <c r="F74" s="509"/>
      <c r="G74" s="509"/>
      <c r="H74" s="509"/>
      <c r="I74" s="509"/>
      <c r="J74" s="509"/>
      <c r="K74" s="509"/>
      <c r="L74" s="509"/>
      <c r="M74" s="509"/>
      <c r="N74" s="509"/>
    </row>
    <row r="76" spans="1:14" x14ac:dyDescent="0.25">
      <c r="B76" s="510" t="s">
        <v>1007</v>
      </c>
    </row>
    <row r="77" spans="1:14" x14ac:dyDescent="0.25">
      <c r="B77" s="512"/>
    </row>
    <row r="78" spans="1:14" x14ac:dyDescent="0.25">
      <c r="B78" s="511" t="s">
        <v>891</v>
      </c>
    </row>
    <row r="79" spans="1:14" x14ac:dyDescent="0.25">
      <c r="A79" s="318"/>
      <c r="B79" s="328" t="s">
        <v>863</v>
      </c>
      <c r="C79" s="330" t="s">
        <v>864</v>
      </c>
      <c r="D79" s="330" t="s">
        <v>865</v>
      </c>
      <c r="E79" s="330" t="s">
        <v>866</v>
      </c>
      <c r="F79" s="330" t="s">
        <v>867</v>
      </c>
      <c r="G79" s="330" t="s">
        <v>868</v>
      </c>
      <c r="H79" s="330" t="s">
        <v>869</v>
      </c>
      <c r="I79" s="330" t="s">
        <v>870</v>
      </c>
      <c r="J79" s="330" t="s">
        <v>871</v>
      </c>
      <c r="K79" s="330" t="s">
        <v>872</v>
      </c>
      <c r="L79" s="330" t="s">
        <v>873</v>
      </c>
      <c r="M79" s="330" t="s">
        <v>874</v>
      </c>
      <c r="N79" s="330" t="s">
        <v>875</v>
      </c>
    </row>
    <row r="80" spans="1:14" x14ac:dyDescent="0.25">
      <c r="A80" s="318">
        <v>1</v>
      </c>
      <c r="B80" s="329" t="s">
        <v>893</v>
      </c>
      <c r="C80" s="180"/>
      <c r="D80" s="180"/>
      <c r="E80" s="180"/>
      <c r="F80" s="180"/>
      <c r="G80" s="180"/>
      <c r="H80" s="180"/>
      <c r="I80" s="180"/>
      <c r="J80" s="340">
        <v>762747</v>
      </c>
      <c r="K80" s="180"/>
      <c r="L80" s="180"/>
      <c r="M80" s="180"/>
      <c r="N80" s="180">
        <v>762747</v>
      </c>
    </row>
    <row r="81" spans="1:14" x14ac:dyDescent="0.25">
      <c r="A81" s="318">
        <f>+A80+1</f>
        <v>2</v>
      </c>
      <c r="B81" s="329" t="s">
        <v>887</v>
      </c>
      <c r="C81" s="180"/>
      <c r="D81" s="180"/>
      <c r="E81" s="180"/>
      <c r="F81" s="180"/>
      <c r="G81" s="180"/>
      <c r="H81" s="180"/>
      <c r="I81" s="180"/>
      <c r="J81" s="180"/>
      <c r="K81" s="277">
        <v>112064</v>
      </c>
      <c r="L81" s="180"/>
      <c r="M81" s="180"/>
      <c r="N81" s="180">
        <v>112064</v>
      </c>
    </row>
    <row r="82" spans="1:14" x14ac:dyDescent="0.25">
      <c r="A82" s="318">
        <f t="shared" ref="A82:A95" si="29">+A81+1</f>
        <v>3</v>
      </c>
      <c r="B82" s="329" t="s">
        <v>876</v>
      </c>
      <c r="C82" s="180">
        <v>107.14883955600403</v>
      </c>
      <c r="D82" s="180">
        <v>162.58897470249823</v>
      </c>
      <c r="E82" s="180">
        <v>111.71276963169959</v>
      </c>
      <c r="F82" s="180">
        <v>104.40308378663953</v>
      </c>
      <c r="G82" s="180">
        <v>94.620382585751983</v>
      </c>
      <c r="H82" s="180">
        <v>114.30885122410547</v>
      </c>
      <c r="I82" s="180">
        <v>118.51420690618345</v>
      </c>
      <c r="J82" s="335">
        <v>3085.6106194690265</v>
      </c>
      <c r="K82" s="332">
        <v>442.27888880242784</v>
      </c>
      <c r="L82" s="335">
        <v>724.65087719298242</v>
      </c>
      <c r="M82" s="333">
        <v>307.57250470809794</v>
      </c>
      <c r="N82" s="180">
        <v>490.72125828748767</v>
      </c>
    </row>
    <row r="83" spans="1:14" x14ac:dyDescent="0.25">
      <c r="A83" s="318">
        <f t="shared" si="29"/>
        <v>4</v>
      </c>
      <c r="B83" s="329" t="s">
        <v>877</v>
      </c>
      <c r="C83" s="180"/>
      <c r="D83" s="180"/>
      <c r="E83" s="180"/>
      <c r="F83" s="180"/>
      <c r="G83" s="180"/>
      <c r="H83" s="180"/>
      <c r="I83" s="180"/>
      <c r="J83" s="180"/>
      <c r="K83" s="180"/>
      <c r="L83" s="180"/>
      <c r="M83" s="180"/>
      <c r="N83" s="180"/>
    </row>
    <row r="84" spans="1:14" x14ac:dyDescent="0.25">
      <c r="A84" s="318">
        <f t="shared" si="29"/>
        <v>5</v>
      </c>
      <c r="B84" s="329" t="s">
        <v>896</v>
      </c>
      <c r="C84" s="180"/>
      <c r="D84" s="180"/>
      <c r="E84" s="180"/>
      <c r="F84" s="180"/>
      <c r="G84" s="180"/>
      <c r="H84" s="180"/>
      <c r="I84" s="180"/>
      <c r="J84" s="180"/>
      <c r="K84" s="339">
        <v>50091.5</v>
      </c>
      <c r="L84" s="180"/>
      <c r="M84" s="180"/>
      <c r="N84" s="180">
        <v>50091.5</v>
      </c>
    </row>
    <row r="85" spans="1:14" x14ac:dyDescent="0.25">
      <c r="A85" s="318">
        <f t="shared" si="29"/>
        <v>6</v>
      </c>
      <c r="B85" s="329" t="s">
        <v>878</v>
      </c>
      <c r="C85" s="180"/>
      <c r="D85" s="180"/>
      <c r="E85" s="180"/>
      <c r="F85" s="180"/>
      <c r="G85" s="180"/>
      <c r="H85" s="180"/>
      <c r="I85" s="180"/>
      <c r="J85" s="180"/>
      <c r="K85" s="277">
        <v>70000.833333333328</v>
      </c>
      <c r="L85" s="180"/>
      <c r="M85" s="180"/>
      <c r="N85" s="180">
        <v>70000.833333333328</v>
      </c>
    </row>
    <row r="86" spans="1:14" x14ac:dyDescent="0.25">
      <c r="A86" s="318">
        <f t="shared" si="29"/>
        <v>7</v>
      </c>
      <c r="B86" s="329" t="s">
        <v>888</v>
      </c>
      <c r="C86" s="180"/>
      <c r="D86" s="180"/>
      <c r="E86" s="180"/>
      <c r="F86" s="180"/>
      <c r="G86" s="180"/>
      <c r="H86" s="180"/>
      <c r="I86" s="180"/>
      <c r="J86" s="180"/>
      <c r="K86" s="277">
        <v>1853155</v>
      </c>
      <c r="L86" s="180"/>
      <c r="M86" s="334">
        <v>1167.7095148078135</v>
      </c>
      <c r="N86" s="180">
        <v>2333.9483627204031</v>
      </c>
    </row>
    <row r="87" spans="1:14" x14ac:dyDescent="0.25">
      <c r="A87" s="318">
        <f t="shared" si="29"/>
        <v>8</v>
      </c>
      <c r="B87" s="329" t="s">
        <v>879</v>
      </c>
      <c r="C87" s="180"/>
      <c r="D87" s="180"/>
      <c r="E87" s="180"/>
      <c r="F87" s="180"/>
      <c r="G87" s="180"/>
      <c r="H87" s="180"/>
      <c r="I87" s="180"/>
      <c r="J87" s="180"/>
      <c r="K87" s="180"/>
      <c r="L87" s="180"/>
      <c r="M87" s="180"/>
      <c r="N87" s="180"/>
    </row>
    <row r="88" spans="1:14" x14ac:dyDescent="0.25">
      <c r="A88" s="318">
        <f t="shared" si="29"/>
        <v>9</v>
      </c>
      <c r="B88" s="329" t="s">
        <v>880</v>
      </c>
      <c r="C88" s="180"/>
      <c r="D88" s="180"/>
      <c r="E88" s="180"/>
      <c r="F88" s="180"/>
      <c r="G88" s="180"/>
      <c r="H88" s="180"/>
      <c r="I88" s="180"/>
      <c r="J88" s="340">
        <v>165944.44</v>
      </c>
      <c r="K88" s="277">
        <v>91550</v>
      </c>
      <c r="L88" s="180"/>
      <c r="M88" s="180"/>
      <c r="N88" s="180">
        <v>164485.72549019608</v>
      </c>
    </row>
    <row r="89" spans="1:14" x14ac:dyDescent="0.25">
      <c r="A89" s="318">
        <f t="shared" si="29"/>
        <v>10</v>
      </c>
      <c r="B89" s="329" t="s">
        <v>889</v>
      </c>
      <c r="C89" s="180"/>
      <c r="D89" s="180"/>
      <c r="E89" s="180"/>
      <c r="F89" s="180"/>
      <c r="G89" s="180"/>
      <c r="H89" s="180"/>
      <c r="I89" s="180"/>
      <c r="J89" s="180"/>
      <c r="K89" s="180"/>
      <c r="L89" s="180"/>
      <c r="M89" s="180"/>
      <c r="N89" s="180"/>
    </row>
    <row r="90" spans="1:14" x14ac:dyDescent="0.25">
      <c r="A90" s="318">
        <f t="shared" si="29"/>
        <v>11</v>
      </c>
      <c r="B90" s="329" t="s">
        <v>881</v>
      </c>
      <c r="C90" s="180"/>
      <c r="D90" s="180"/>
      <c r="E90" s="180"/>
      <c r="F90" s="180"/>
      <c r="G90" s="180"/>
      <c r="H90" s="180"/>
      <c r="I90" s="180"/>
      <c r="J90" s="340">
        <v>1392282.8461538462</v>
      </c>
      <c r="K90" s="180"/>
      <c r="L90" s="180"/>
      <c r="M90" s="180"/>
      <c r="N90" s="180">
        <v>1392282.8461538462</v>
      </c>
    </row>
    <row r="91" spans="1:14" x14ac:dyDescent="0.25">
      <c r="A91" s="318">
        <f t="shared" si="29"/>
        <v>12</v>
      </c>
      <c r="B91" s="329" t="s">
        <v>882</v>
      </c>
      <c r="C91" s="180"/>
      <c r="D91" s="180"/>
      <c r="E91" s="180"/>
      <c r="F91" s="180"/>
      <c r="G91" s="180"/>
      <c r="H91" s="180"/>
      <c r="I91" s="180"/>
      <c r="J91" s="180"/>
      <c r="K91" s="180"/>
      <c r="L91" s="180"/>
      <c r="M91" s="180"/>
      <c r="N91" s="180"/>
    </row>
    <row r="92" spans="1:14" x14ac:dyDescent="0.25">
      <c r="A92" s="318">
        <f t="shared" si="29"/>
        <v>13</v>
      </c>
      <c r="B92" s="329" t="s">
        <v>883</v>
      </c>
      <c r="C92" s="180"/>
      <c r="D92" s="180"/>
      <c r="E92" s="180"/>
      <c r="F92" s="180"/>
      <c r="G92" s="180"/>
      <c r="H92" s="180"/>
      <c r="I92" s="180"/>
      <c r="J92" s="180"/>
      <c r="K92" s="180"/>
      <c r="L92" s="180"/>
      <c r="M92" s="180"/>
      <c r="N92" s="180"/>
    </row>
    <row r="93" spans="1:14" x14ac:dyDescent="0.25">
      <c r="A93" s="318">
        <f t="shared" si="29"/>
        <v>14</v>
      </c>
      <c r="B93" s="329" t="s">
        <v>884</v>
      </c>
      <c r="C93" s="180"/>
      <c r="D93" s="180"/>
      <c r="E93" s="180"/>
      <c r="F93" s="180"/>
      <c r="G93" s="180"/>
      <c r="H93" s="180"/>
      <c r="I93" s="180"/>
      <c r="J93" s="180"/>
      <c r="K93" s="180"/>
      <c r="L93" s="180"/>
      <c r="M93" s="180"/>
      <c r="N93" s="180"/>
    </row>
    <row r="94" spans="1:14" x14ac:dyDescent="0.25">
      <c r="A94" s="318">
        <f t="shared" si="29"/>
        <v>15</v>
      </c>
      <c r="B94" s="329" t="s">
        <v>885</v>
      </c>
      <c r="C94" s="180"/>
      <c r="D94" s="180"/>
      <c r="E94" s="180"/>
      <c r="F94" s="180"/>
      <c r="G94" s="180"/>
      <c r="H94" s="180"/>
      <c r="I94" s="180"/>
      <c r="J94" s="338">
        <v>33370</v>
      </c>
      <c r="K94" s="337">
        <v>14154</v>
      </c>
      <c r="L94" s="180"/>
      <c r="M94" s="180"/>
      <c r="N94" s="180">
        <v>18958</v>
      </c>
    </row>
    <row r="95" spans="1:14" x14ac:dyDescent="0.25">
      <c r="A95" s="318">
        <f t="shared" si="29"/>
        <v>16</v>
      </c>
      <c r="B95" s="329" t="s">
        <v>886</v>
      </c>
      <c r="C95" s="180"/>
      <c r="D95" s="180"/>
      <c r="E95" s="180"/>
      <c r="F95" s="180"/>
      <c r="G95" s="180"/>
      <c r="H95" s="180"/>
      <c r="I95" s="180"/>
      <c r="J95" s="180"/>
      <c r="K95" s="180"/>
      <c r="L95" s="180"/>
      <c r="M95" s="180"/>
      <c r="N95" s="180"/>
    </row>
    <row r="96" spans="1:14" x14ac:dyDescent="0.25">
      <c r="B96" s="323" t="s">
        <v>439</v>
      </c>
      <c r="C96" s="325">
        <f>+SUM(C80:C95)</f>
        <v>107.14883955600403</v>
      </c>
      <c r="D96" s="325">
        <f t="shared" ref="D96" si="30">+SUM(D80:D95)</f>
        <v>162.58897470249823</v>
      </c>
      <c r="E96" s="325">
        <f t="shared" ref="E96" si="31">+SUM(E80:E95)</f>
        <v>111.71276963169959</v>
      </c>
      <c r="F96" s="325">
        <f t="shared" ref="F96" si="32">+SUM(F80:F95)</f>
        <v>104.40308378663953</v>
      </c>
      <c r="G96" s="325">
        <f t="shared" ref="G96" si="33">+SUM(G80:G95)</f>
        <v>94.620382585751983</v>
      </c>
      <c r="H96" s="325">
        <f t="shared" ref="H96" si="34">+SUM(H80:H95)</f>
        <v>114.30885122410547</v>
      </c>
      <c r="I96" s="325">
        <f t="shared" ref="I96" si="35">+SUM(I80:I95)</f>
        <v>118.51420690618345</v>
      </c>
      <c r="J96" s="325">
        <f t="shared" ref="J96" si="36">+SUM(J80:J95)</f>
        <v>2357429.896773315</v>
      </c>
      <c r="K96" s="325">
        <f t="shared" ref="K96" si="37">+SUM(K80:K95)</f>
        <v>2191457.612222136</v>
      </c>
      <c r="L96" s="325">
        <f t="shared" ref="L96" si="38">+SUM(L80:L95)</f>
        <v>724.65087719298242</v>
      </c>
      <c r="M96" s="325">
        <f t="shared" ref="M96" si="39">+SUM(M80:M95)</f>
        <v>1475.2820195159115</v>
      </c>
      <c r="N96" s="325">
        <f t="shared" ref="N96" si="40">+SUM(N80:N95)</f>
        <v>2573454.5745983836</v>
      </c>
    </row>
    <row r="98" spans="1:14" x14ac:dyDescent="0.25">
      <c r="B98" s="327" t="s">
        <v>890</v>
      </c>
    </row>
    <row r="99" spans="1:14" x14ac:dyDescent="0.25">
      <c r="A99" s="318"/>
      <c r="B99" s="328" t="s">
        <v>863</v>
      </c>
      <c r="C99" s="330" t="s">
        <v>864</v>
      </c>
      <c r="D99" s="330" t="s">
        <v>865</v>
      </c>
      <c r="E99" s="330" t="s">
        <v>866</v>
      </c>
      <c r="F99" s="330" t="s">
        <v>867</v>
      </c>
      <c r="G99" s="330" t="s">
        <v>868</v>
      </c>
      <c r="H99" s="330" t="s">
        <v>869</v>
      </c>
      <c r="I99" s="330" t="s">
        <v>870</v>
      </c>
      <c r="J99" s="330" t="s">
        <v>871</v>
      </c>
      <c r="K99" s="330" t="s">
        <v>872</v>
      </c>
      <c r="L99" s="330" t="s">
        <v>873</v>
      </c>
      <c r="M99" s="330" t="s">
        <v>874</v>
      </c>
      <c r="N99" s="330" t="s">
        <v>875</v>
      </c>
    </row>
    <row r="100" spans="1:14" x14ac:dyDescent="0.25">
      <c r="A100" s="318">
        <v>1</v>
      </c>
      <c r="B100" s="329" t="s">
        <v>893</v>
      </c>
      <c r="C100" s="180"/>
      <c r="D100" s="180"/>
      <c r="E100" s="180"/>
      <c r="F100" s="180"/>
      <c r="G100" s="180"/>
      <c r="H100" s="180"/>
      <c r="I100" s="180"/>
      <c r="J100" s="180"/>
      <c r="K100" s="180"/>
      <c r="L100" s="180"/>
      <c r="M100" s="180"/>
      <c r="N100" s="180"/>
    </row>
    <row r="101" spans="1:14" x14ac:dyDescent="0.25">
      <c r="A101" s="318">
        <f>+A100+1</f>
        <v>2</v>
      </c>
      <c r="B101" s="329" t="s">
        <v>887</v>
      </c>
      <c r="C101" s="180"/>
      <c r="D101" s="180"/>
      <c r="E101" s="180"/>
      <c r="F101" s="180"/>
      <c r="G101" s="180"/>
      <c r="H101" s="180"/>
      <c r="I101" s="180"/>
      <c r="J101" s="180"/>
      <c r="K101" s="180"/>
      <c r="L101" s="180"/>
      <c r="M101" s="180"/>
      <c r="N101" s="180"/>
    </row>
    <row r="102" spans="1:14" x14ac:dyDescent="0.25">
      <c r="A102" s="318">
        <f t="shared" ref="A102:A115" si="41">+A101+1</f>
        <v>3</v>
      </c>
      <c r="B102" s="329" t="s">
        <v>876</v>
      </c>
      <c r="C102" s="180">
        <v>96.071428571428569</v>
      </c>
      <c r="D102" s="180">
        <v>59.45</v>
      </c>
      <c r="E102" s="180"/>
      <c r="F102" s="180">
        <v>58.5</v>
      </c>
      <c r="G102" s="180">
        <v>573</v>
      </c>
      <c r="H102" s="180">
        <v>42.18181818181818</v>
      </c>
      <c r="I102" s="180">
        <v>75.265306122448976</v>
      </c>
      <c r="J102" s="336">
        <v>12548</v>
      </c>
      <c r="K102" s="335">
        <v>3433.4</v>
      </c>
      <c r="L102" s="335">
        <v>1657</v>
      </c>
      <c r="M102" s="333">
        <v>204.75</v>
      </c>
      <c r="N102" s="180">
        <v>2986.9047619047619</v>
      </c>
    </row>
    <row r="103" spans="1:14" x14ac:dyDescent="0.25">
      <c r="A103" s="318">
        <f t="shared" si="41"/>
        <v>4</v>
      </c>
      <c r="B103" s="329" t="s">
        <v>877</v>
      </c>
      <c r="C103" s="180"/>
      <c r="D103" s="180"/>
      <c r="E103" s="180"/>
      <c r="F103" s="180"/>
      <c r="G103" s="180"/>
      <c r="H103" s="180"/>
      <c r="I103" s="180"/>
      <c r="J103" s="180"/>
      <c r="K103" s="180"/>
      <c r="L103" s="180"/>
      <c r="M103" s="180"/>
      <c r="N103" s="180"/>
    </row>
    <row r="104" spans="1:14" x14ac:dyDescent="0.25">
      <c r="A104" s="318">
        <f t="shared" si="41"/>
        <v>5</v>
      </c>
      <c r="B104" s="329" t="s">
        <v>896</v>
      </c>
      <c r="C104" s="180"/>
      <c r="D104" s="180"/>
      <c r="E104" s="180"/>
      <c r="F104" s="180"/>
      <c r="G104" s="180"/>
      <c r="H104" s="180"/>
      <c r="I104" s="180"/>
      <c r="J104" s="180"/>
      <c r="K104" s="180"/>
      <c r="L104" s="180"/>
      <c r="M104" s="180"/>
      <c r="N104" s="180"/>
    </row>
    <row r="105" spans="1:14" x14ac:dyDescent="0.25">
      <c r="A105" s="318">
        <f t="shared" si="41"/>
        <v>6</v>
      </c>
      <c r="B105" s="329" t="s">
        <v>878</v>
      </c>
      <c r="C105" s="180"/>
      <c r="D105" s="180"/>
      <c r="E105" s="180"/>
      <c r="F105" s="180"/>
      <c r="G105" s="180"/>
      <c r="H105" s="180"/>
      <c r="I105" s="180"/>
      <c r="J105" s="180"/>
      <c r="K105" s="180"/>
      <c r="L105" s="180"/>
      <c r="M105" s="180"/>
      <c r="N105" s="180"/>
    </row>
    <row r="106" spans="1:14" x14ac:dyDescent="0.25">
      <c r="A106" s="318">
        <f t="shared" si="41"/>
        <v>7</v>
      </c>
      <c r="B106" s="329" t="s">
        <v>888</v>
      </c>
      <c r="C106" s="180"/>
      <c r="D106" s="180"/>
      <c r="E106" s="180"/>
      <c r="F106" s="180"/>
      <c r="G106" s="180"/>
      <c r="H106" s="180"/>
      <c r="I106" s="180"/>
      <c r="J106" s="180"/>
      <c r="K106" s="180"/>
      <c r="L106" s="180"/>
      <c r="M106" s="180"/>
      <c r="N106" s="180"/>
    </row>
    <row r="107" spans="1:14" x14ac:dyDescent="0.25">
      <c r="A107" s="318">
        <f t="shared" si="41"/>
        <v>8</v>
      </c>
      <c r="B107" s="329" t="s">
        <v>879</v>
      </c>
      <c r="C107" s="180"/>
      <c r="D107" s="180"/>
      <c r="E107" s="180"/>
      <c r="F107" s="180"/>
      <c r="G107" s="180"/>
      <c r="H107" s="180"/>
      <c r="I107" s="180"/>
      <c r="J107" s="180"/>
      <c r="K107" s="180"/>
      <c r="L107" s="180"/>
      <c r="M107" s="180"/>
      <c r="N107" s="180"/>
    </row>
    <row r="108" spans="1:14" x14ac:dyDescent="0.25">
      <c r="A108" s="318">
        <f t="shared" si="41"/>
        <v>9</v>
      </c>
      <c r="B108" s="329" t="s">
        <v>880</v>
      </c>
      <c r="C108" s="180"/>
      <c r="D108" s="180"/>
      <c r="E108" s="180"/>
      <c r="F108" s="180"/>
      <c r="G108" s="180"/>
      <c r="H108" s="180"/>
      <c r="I108" s="180"/>
      <c r="J108" s="340">
        <v>75858.666666666672</v>
      </c>
      <c r="K108" s="180"/>
      <c r="L108" s="180"/>
      <c r="M108" s="180"/>
      <c r="N108" s="180">
        <v>75858.666666666672</v>
      </c>
    </row>
    <row r="109" spans="1:14" x14ac:dyDescent="0.25">
      <c r="A109" s="318">
        <f t="shared" si="41"/>
        <v>10</v>
      </c>
      <c r="B109" s="329" t="s">
        <v>889</v>
      </c>
      <c r="C109" s="180"/>
      <c r="D109" s="180"/>
      <c r="E109" s="180"/>
      <c r="F109" s="180"/>
      <c r="G109" s="180"/>
      <c r="H109" s="180"/>
      <c r="I109" s="180"/>
      <c r="J109" s="180"/>
      <c r="K109" s="180"/>
      <c r="L109" s="180"/>
      <c r="M109" s="180"/>
      <c r="N109" s="180"/>
    </row>
    <row r="110" spans="1:14" x14ac:dyDescent="0.25">
      <c r="A110" s="318">
        <f t="shared" si="41"/>
        <v>11</v>
      </c>
      <c r="B110" s="329" t="s">
        <v>881</v>
      </c>
      <c r="C110" s="180"/>
      <c r="D110" s="180"/>
      <c r="E110" s="180"/>
      <c r="F110" s="180"/>
      <c r="G110" s="180"/>
      <c r="H110" s="180"/>
      <c r="I110" s="180"/>
      <c r="J110" s="180"/>
      <c r="K110" s="180"/>
      <c r="L110" s="180"/>
      <c r="M110" s="180"/>
      <c r="N110" s="180"/>
    </row>
    <row r="111" spans="1:14" x14ac:dyDescent="0.25">
      <c r="A111" s="318">
        <f t="shared" si="41"/>
        <v>12</v>
      </c>
      <c r="B111" s="329" t="s">
        <v>882</v>
      </c>
      <c r="C111" s="180"/>
      <c r="D111" s="180"/>
      <c r="E111" s="180"/>
      <c r="F111" s="180"/>
      <c r="G111" s="180"/>
      <c r="H111" s="180"/>
      <c r="I111" s="180"/>
      <c r="J111" s="180"/>
      <c r="K111" s="180"/>
      <c r="L111" s="180"/>
      <c r="M111" s="180"/>
      <c r="N111" s="180"/>
    </row>
    <row r="112" spans="1:14" x14ac:dyDescent="0.25">
      <c r="A112" s="318">
        <f t="shared" si="41"/>
        <v>13</v>
      </c>
      <c r="B112" s="329" t="s">
        <v>883</v>
      </c>
      <c r="C112" s="180"/>
      <c r="D112" s="180"/>
      <c r="E112" s="180"/>
      <c r="F112" s="180"/>
      <c r="G112" s="180"/>
      <c r="H112" s="180"/>
      <c r="I112" s="180"/>
      <c r="J112" s="180"/>
      <c r="K112" s="180"/>
      <c r="L112" s="180"/>
      <c r="M112" s="180"/>
      <c r="N112" s="180"/>
    </row>
    <row r="113" spans="1:14" x14ac:dyDescent="0.25">
      <c r="A113" s="318">
        <f t="shared" si="41"/>
        <v>14</v>
      </c>
      <c r="B113" s="329" t="s">
        <v>884</v>
      </c>
      <c r="C113" s="180"/>
      <c r="D113" s="180"/>
      <c r="E113" s="180"/>
      <c r="F113" s="180"/>
      <c r="G113" s="180"/>
      <c r="H113" s="180"/>
      <c r="I113" s="180"/>
      <c r="J113" s="180"/>
      <c r="K113" s="180"/>
      <c r="L113" s="180"/>
      <c r="M113" s="180"/>
      <c r="N113" s="180"/>
    </row>
    <row r="114" spans="1:14" x14ac:dyDescent="0.25">
      <c r="A114" s="318">
        <f t="shared" si="41"/>
        <v>15</v>
      </c>
      <c r="B114" s="329" t="s">
        <v>885</v>
      </c>
      <c r="C114" s="180"/>
      <c r="D114" s="180"/>
      <c r="E114" s="180"/>
      <c r="F114" s="180"/>
      <c r="G114" s="180"/>
      <c r="H114" s="180"/>
      <c r="I114" s="180"/>
      <c r="J114" s="180"/>
      <c r="K114" s="180"/>
      <c r="L114" s="180"/>
      <c r="M114" s="180"/>
      <c r="N114" s="180"/>
    </row>
    <row r="115" spans="1:14" x14ac:dyDescent="0.25">
      <c r="A115" s="318">
        <f t="shared" si="41"/>
        <v>16</v>
      </c>
      <c r="B115" s="329" t="s">
        <v>886</v>
      </c>
      <c r="C115" s="180"/>
      <c r="D115" s="180"/>
      <c r="E115" s="180"/>
      <c r="F115" s="180"/>
      <c r="G115" s="180"/>
      <c r="H115" s="180"/>
      <c r="I115" s="180"/>
      <c r="J115" s="180"/>
      <c r="K115" s="180"/>
      <c r="L115" s="180"/>
      <c r="M115" s="180"/>
      <c r="N115" s="180"/>
    </row>
    <row r="116" spans="1:14" x14ac:dyDescent="0.25">
      <c r="B116" s="323" t="s">
        <v>439</v>
      </c>
      <c r="C116" s="325">
        <f>+SUM(C100:C115)</f>
        <v>96.071428571428569</v>
      </c>
      <c r="D116" s="325">
        <f t="shared" ref="D116" si="42">+SUM(D100:D115)</f>
        <v>59.45</v>
      </c>
      <c r="E116" s="325">
        <f t="shared" ref="E116" si="43">+SUM(E100:E115)</f>
        <v>0</v>
      </c>
      <c r="F116" s="325">
        <f t="shared" ref="F116" si="44">+SUM(F100:F115)</f>
        <v>58.5</v>
      </c>
      <c r="G116" s="325">
        <f t="shared" ref="G116" si="45">+SUM(G100:G115)</f>
        <v>573</v>
      </c>
      <c r="H116" s="325">
        <f t="shared" ref="H116" si="46">+SUM(H100:H115)</f>
        <v>42.18181818181818</v>
      </c>
      <c r="I116" s="325">
        <f t="shared" ref="I116" si="47">+SUM(I100:I115)</f>
        <v>75.265306122448976</v>
      </c>
      <c r="J116" s="325">
        <f t="shared" ref="J116" si="48">+SUM(J100:J115)</f>
        <v>88406.666666666672</v>
      </c>
      <c r="K116" s="325">
        <f t="shared" ref="K116" si="49">+SUM(K100:K115)</f>
        <v>3433.4</v>
      </c>
      <c r="L116" s="325">
        <f t="shared" ref="L116" si="50">+SUM(L100:L115)</f>
        <v>1657</v>
      </c>
      <c r="M116" s="325">
        <f t="shared" ref="M116" si="51">+SUM(M100:M115)</f>
        <v>204.75</v>
      </c>
      <c r="N116" s="325">
        <f t="shared" ref="N116" si="52">+SUM(N100:N115)</f>
        <v>78845.571428571435</v>
      </c>
    </row>
    <row r="118" spans="1:14" x14ac:dyDescent="0.25">
      <c r="B118" s="327" t="s">
        <v>892</v>
      </c>
    </row>
    <row r="119" spans="1:14" x14ac:dyDescent="0.25">
      <c r="A119" s="318"/>
      <c r="B119" s="328" t="s">
        <v>863</v>
      </c>
      <c r="C119" s="330" t="s">
        <v>864</v>
      </c>
      <c r="D119" s="330" t="s">
        <v>865</v>
      </c>
      <c r="E119" s="330" t="s">
        <v>866</v>
      </c>
      <c r="F119" s="330" t="s">
        <v>867</v>
      </c>
      <c r="G119" s="330" t="s">
        <v>868</v>
      </c>
      <c r="H119" s="330" t="s">
        <v>869</v>
      </c>
      <c r="I119" s="330" t="s">
        <v>870</v>
      </c>
      <c r="J119" s="330" t="s">
        <v>871</v>
      </c>
      <c r="K119" s="330" t="s">
        <v>872</v>
      </c>
      <c r="L119" s="330" t="s">
        <v>873</v>
      </c>
      <c r="M119" s="330" t="s">
        <v>874</v>
      </c>
      <c r="N119" s="330" t="s">
        <v>875</v>
      </c>
    </row>
    <row r="120" spans="1:14" x14ac:dyDescent="0.25">
      <c r="A120" s="318">
        <v>1</v>
      </c>
      <c r="B120" s="329" t="s">
        <v>893</v>
      </c>
      <c r="C120" s="180"/>
      <c r="D120" s="180"/>
      <c r="E120" s="180"/>
      <c r="F120" s="180"/>
      <c r="G120" s="180"/>
      <c r="H120" s="180"/>
      <c r="I120" s="180"/>
      <c r="J120" s="180"/>
      <c r="K120" s="180"/>
      <c r="L120" s="180"/>
      <c r="M120" s="180"/>
      <c r="N120" s="180"/>
    </row>
    <row r="121" spans="1:14" x14ac:dyDescent="0.25">
      <c r="A121" s="318">
        <f>+A120+1</f>
        <v>2</v>
      </c>
      <c r="B121" s="329" t="s">
        <v>887</v>
      </c>
      <c r="C121" s="180"/>
      <c r="D121" s="180"/>
      <c r="E121" s="180"/>
      <c r="F121" s="180"/>
      <c r="G121" s="180"/>
      <c r="H121" s="180"/>
      <c r="I121" s="180"/>
      <c r="J121" s="180"/>
      <c r="K121" s="180"/>
      <c r="L121" s="180"/>
      <c r="M121" s="180"/>
      <c r="N121" s="180"/>
    </row>
    <row r="122" spans="1:14" x14ac:dyDescent="0.25">
      <c r="A122" s="318">
        <f t="shared" ref="A122:A135" si="53">+A121+1</f>
        <v>3</v>
      </c>
      <c r="B122" s="329" t="s">
        <v>876</v>
      </c>
      <c r="C122" s="180">
        <v>133.73126716359357</v>
      </c>
      <c r="D122" s="180">
        <v>182.30978593272172</v>
      </c>
      <c r="E122" s="180">
        <v>213.74639423076923</v>
      </c>
      <c r="F122" s="180">
        <v>349.63897763578274</v>
      </c>
      <c r="G122" s="180">
        <v>284.18279569892474</v>
      </c>
      <c r="H122" s="180">
        <v>493.18025751072963</v>
      </c>
      <c r="I122" s="180">
        <v>188.55167276174996</v>
      </c>
      <c r="J122" s="335">
        <v>2413.4680851063831</v>
      </c>
      <c r="K122" s="335">
        <v>1015.7565445026178</v>
      </c>
      <c r="L122" s="335">
        <v>817.26190476190482</v>
      </c>
      <c r="M122" s="333">
        <v>280.13888888888891</v>
      </c>
      <c r="N122" s="180">
        <v>1023.8434622467771</v>
      </c>
    </row>
    <row r="123" spans="1:14" x14ac:dyDescent="0.25">
      <c r="A123" s="318">
        <f t="shared" si="53"/>
        <v>4</v>
      </c>
      <c r="B123" s="329" t="s">
        <v>877</v>
      </c>
      <c r="C123" s="180"/>
      <c r="D123" s="180"/>
      <c r="E123" s="180"/>
      <c r="F123" s="180"/>
      <c r="G123" s="180"/>
      <c r="H123" s="180"/>
      <c r="I123" s="180"/>
      <c r="J123" s="180"/>
      <c r="K123" s="180"/>
      <c r="L123" s="180"/>
      <c r="M123" s="180"/>
      <c r="N123" s="180"/>
    </row>
    <row r="124" spans="1:14" x14ac:dyDescent="0.25">
      <c r="A124" s="318">
        <f t="shared" si="53"/>
        <v>5</v>
      </c>
      <c r="B124" s="329" t="s">
        <v>896</v>
      </c>
      <c r="C124" s="180"/>
      <c r="D124" s="180"/>
      <c r="E124" s="180"/>
      <c r="F124" s="180"/>
      <c r="G124" s="180"/>
      <c r="H124" s="180"/>
      <c r="I124" s="180"/>
      <c r="J124" s="180"/>
      <c r="K124" s="180"/>
      <c r="L124" s="180"/>
      <c r="M124" s="180"/>
      <c r="N124" s="180"/>
    </row>
    <row r="125" spans="1:14" x14ac:dyDescent="0.25">
      <c r="A125" s="318">
        <f t="shared" si="53"/>
        <v>6</v>
      </c>
      <c r="B125" s="329" t="s">
        <v>878</v>
      </c>
      <c r="C125" s="180"/>
      <c r="D125" s="180"/>
      <c r="E125" s="180"/>
      <c r="F125" s="180"/>
      <c r="G125" s="180"/>
      <c r="H125" s="180"/>
      <c r="I125" s="180"/>
      <c r="J125" s="180"/>
      <c r="K125" s="180"/>
      <c r="L125" s="180"/>
      <c r="M125" s="180"/>
      <c r="N125" s="180"/>
    </row>
    <row r="126" spans="1:14" x14ac:dyDescent="0.25">
      <c r="A126" s="318">
        <f t="shared" si="53"/>
        <v>7</v>
      </c>
      <c r="B126" s="329" t="s">
        <v>888</v>
      </c>
      <c r="C126" s="180"/>
      <c r="D126" s="180"/>
      <c r="E126" s="180"/>
      <c r="F126" s="180"/>
      <c r="G126" s="180"/>
      <c r="H126" s="180"/>
      <c r="I126" s="180"/>
      <c r="J126" s="180"/>
      <c r="K126" s="180"/>
      <c r="L126" s="180"/>
      <c r="M126" s="180"/>
      <c r="N126" s="180"/>
    </row>
    <row r="127" spans="1:14" x14ac:dyDescent="0.25">
      <c r="A127" s="318">
        <f t="shared" si="53"/>
        <v>8</v>
      </c>
      <c r="B127" s="329" t="s">
        <v>879</v>
      </c>
      <c r="C127" s="180"/>
      <c r="D127" s="180"/>
      <c r="E127" s="180"/>
      <c r="F127" s="180"/>
      <c r="G127" s="180"/>
      <c r="H127" s="180"/>
      <c r="I127" s="180"/>
      <c r="J127" s="180"/>
      <c r="K127" s="180"/>
      <c r="L127" s="180"/>
      <c r="M127" s="180"/>
      <c r="N127" s="180"/>
    </row>
    <row r="128" spans="1:14" x14ac:dyDescent="0.25">
      <c r="A128" s="318">
        <f t="shared" si="53"/>
        <v>9</v>
      </c>
      <c r="B128" s="329" t="s">
        <v>880</v>
      </c>
      <c r="C128" s="180"/>
      <c r="D128" s="180"/>
      <c r="E128" s="180"/>
      <c r="F128" s="180"/>
      <c r="G128" s="180"/>
      <c r="H128" s="180"/>
      <c r="I128" s="180"/>
      <c r="J128" s="180"/>
      <c r="K128" s="180"/>
      <c r="L128" s="180"/>
      <c r="M128" s="180"/>
      <c r="N128" s="180"/>
    </row>
    <row r="129" spans="1:14" x14ac:dyDescent="0.25">
      <c r="A129" s="318">
        <f t="shared" si="53"/>
        <v>10</v>
      </c>
      <c r="B129" s="329" t="s">
        <v>889</v>
      </c>
      <c r="C129" s="180"/>
      <c r="D129" s="180"/>
      <c r="E129" s="180"/>
      <c r="F129" s="180"/>
      <c r="G129" s="180"/>
      <c r="H129" s="180"/>
      <c r="I129" s="180"/>
      <c r="J129" s="180"/>
      <c r="K129" s="180"/>
      <c r="L129" s="180"/>
      <c r="M129" s="180"/>
      <c r="N129" s="180"/>
    </row>
    <row r="130" spans="1:14" x14ac:dyDescent="0.25">
      <c r="A130" s="318">
        <f t="shared" si="53"/>
        <v>11</v>
      </c>
      <c r="B130" s="329" t="s">
        <v>881</v>
      </c>
      <c r="C130" s="180"/>
      <c r="D130" s="180"/>
      <c r="E130" s="180"/>
      <c r="F130" s="180"/>
      <c r="G130" s="180"/>
      <c r="H130" s="180"/>
      <c r="I130" s="180"/>
      <c r="J130" s="180"/>
      <c r="K130" s="180"/>
      <c r="L130" s="180"/>
      <c r="M130" s="180"/>
      <c r="N130" s="180"/>
    </row>
    <row r="131" spans="1:14" x14ac:dyDescent="0.25">
      <c r="A131" s="318">
        <f t="shared" si="53"/>
        <v>12</v>
      </c>
      <c r="B131" s="329" t="s">
        <v>882</v>
      </c>
      <c r="C131" s="180"/>
      <c r="D131" s="180"/>
      <c r="E131" s="180"/>
      <c r="F131" s="180"/>
      <c r="G131" s="180"/>
      <c r="H131" s="180"/>
      <c r="I131" s="180"/>
      <c r="J131" s="180"/>
      <c r="K131" s="180"/>
      <c r="L131" s="180"/>
      <c r="M131" s="180"/>
      <c r="N131" s="180"/>
    </row>
    <row r="132" spans="1:14" x14ac:dyDescent="0.25">
      <c r="A132" s="318">
        <f t="shared" si="53"/>
        <v>13</v>
      </c>
      <c r="B132" s="329" t="s">
        <v>883</v>
      </c>
      <c r="C132" s="180"/>
      <c r="D132" s="180"/>
      <c r="E132" s="180"/>
      <c r="F132" s="180"/>
      <c r="G132" s="180"/>
      <c r="H132" s="180"/>
      <c r="I132" s="180"/>
      <c r="J132" s="180"/>
      <c r="K132" s="180"/>
      <c r="L132" s="180"/>
      <c r="M132" s="180"/>
      <c r="N132" s="180"/>
    </row>
    <row r="133" spans="1:14" x14ac:dyDescent="0.25">
      <c r="A133" s="318">
        <f t="shared" si="53"/>
        <v>14</v>
      </c>
      <c r="B133" s="329" t="s">
        <v>884</v>
      </c>
      <c r="C133" s="180"/>
      <c r="D133" s="180"/>
      <c r="E133" s="180"/>
      <c r="F133" s="180"/>
      <c r="G133" s="180"/>
      <c r="H133" s="180"/>
      <c r="I133" s="180"/>
      <c r="J133" s="180"/>
      <c r="K133" s="180"/>
      <c r="L133" s="180"/>
      <c r="M133" s="180"/>
      <c r="N133" s="180"/>
    </row>
    <row r="134" spans="1:14" x14ac:dyDescent="0.25">
      <c r="A134" s="318">
        <f t="shared" si="53"/>
        <v>15</v>
      </c>
      <c r="B134" s="329" t="s">
        <v>885</v>
      </c>
      <c r="C134" s="180"/>
      <c r="D134" s="180"/>
      <c r="E134" s="180"/>
      <c r="F134" s="180"/>
      <c r="G134" s="180"/>
      <c r="H134" s="180"/>
      <c r="I134" s="180"/>
      <c r="J134" s="180"/>
      <c r="K134" s="180"/>
      <c r="L134" s="180"/>
      <c r="M134" s="180"/>
      <c r="N134" s="180"/>
    </row>
    <row r="135" spans="1:14" x14ac:dyDescent="0.25">
      <c r="A135" s="318">
        <f t="shared" si="53"/>
        <v>16</v>
      </c>
      <c r="B135" s="329" t="s">
        <v>886</v>
      </c>
      <c r="C135" s="180"/>
      <c r="D135" s="180"/>
      <c r="E135" s="180"/>
      <c r="F135" s="180"/>
      <c r="G135" s="180"/>
      <c r="H135" s="180"/>
      <c r="I135" s="180"/>
      <c r="J135" s="180"/>
      <c r="K135" s="180"/>
      <c r="L135" s="180"/>
      <c r="M135" s="180"/>
      <c r="N135" s="180"/>
    </row>
    <row r="136" spans="1:14" x14ac:dyDescent="0.25">
      <c r="B136" s="323" t="s">
        <v>439</v>
      </c>
      <c r="C136" s="325">
        <f>+SUM(C120:C135)</f>
        <v>133.73126716359357</v>
      </c>
      <c r="D136" s="325">
        <f t="shared" ref="D136" si="54">+SUM(D120:D135)</f>
        <v>182.30978593272172</v>
      </c>
      <c r="E136" s="325">
        <f t="shared" ref="E136" si="55">+SUM(E120:E135)</f>
        <v>213.74639423076923</v>
      </c>
      <c r="F136" s="325">
        <f t="shared" ref="F136" si="56">+SUM(F120:F135)</f>
        <v>349.63897763578274</v>
      </c>
      <c r="G136" s="325">
        <f t="shared" ref="G136" si="57">+SUM(G120:G135)</f>
        <v>284.18279569892474</v>
      </c>
      <c r="H136" s="325">
        <f t="shared" ref="H136" si="58">+SUM(H120:H135)</f>
        <v>493.18025751072963</v>
      </c>
      <c r="I136" s="325">
        <f t="shared" ref="I136" si="59">+SUM(I120:I135)</f>
        <v>188.55167276174996</v>
      </c>
      <c r="J136" s="325">
        <f t="shared" ref="J136" si="60">+SUM(J120:J135)</f>
        <v>2413.4680851063831</v>
      </c>
      <c r="K136" s="325">
        <f t="shared" ref="K136" si="61">+SUM(K120:K135)</f>
        <v>1015.7565445026178</v>
      </c>
      <c r="L136" s="325">
        <f t="shared" ref="L136" si="62">+SUM(L120:L135)</f>
        <v>817.26190476190482</v>
      </c>
      <c r="M136" s="325">
        <f t="shared" ref="M136" si="63">+SUM(M120:M135)</f>
        <v>280.13888888888891</v>
      </c>
      <c r="N136" s="325">
        <f t="shared" ref="N136" si="64">+SUM(N120:N135)</f>
        <v>1023.8434622467771</v>
      </c>
    </row>
    <row r="138" spans="1:14" x14ac:dyDescent="0.25">
      <c r="B138" s="328" t="s">
        <v>814</v>
      </c>
      <c r="C138" s="330" t="s">
        <v>864</v>
      </c>
      <c r="D138" s="330" t="s">
        <v>865</v>
      </c>
      <c r="E138" s="330" t="s">
        <v>866</v>
      </c>
      <c r="F138" s="330" t="s">
        <v>867</v>
      </c>
      <c r="G138" s="330" t="s">
        <v>868</v>
      </c>
      <c r="H138" s="330" t="s">
        <v>869</v>
      </c>
      <c r="I138" s="330" t="s">
        <v>870</v>
      </c>
      <c r="J138" s="330" t="s">
        <v>871</v>
      </c>
      <c r="K138" s="330" t="s">
        <v>872</v>
      </c>
      <c r="L138" s="330" t="s">
        <v>873</v>
      </c>
      <c r="M138" s="330" t="s">
        <v>874</v>
      </c>
    </row>
    <row r="139" spans="1:14" x14ac:dyDescent="0.25">
      <c r="B139" s="418" t="s">
        <v>898</v>
      </c>
      <c r="C139" s="331">
        <f>+C96</f>
        <v>107.14883955600403</v>
      </c>
      <c r="D139" s="331">
        <f t="shared" ref="D139:M139" si="65">+D96</f>
        <v>162.58897470249823</v>
      </c>
      <c r="E139" s="331">
        <f t="shared" si="65"/>
        <v>111.71276963169959</v>
      </c>
      <c r="F139" s="331">
        <f t="shared" si="65"/>
        <v>104.40308378663953</v>
      </c>
      <c r="G139" s="331">
        <f t="shared" si="65"/>
        <v>94.620382585751983</v>
      </c>
      <c r="H139" s="331">
        <f t="shared" si="65"/>
        <v>114.30885122410547</v>
      </c>
      <c r="I139" s="331"/>
      <c r="J139" s="331">
        <f t="shared" si="65"/>
        <v>2357429.896773315</v>
      </c>
      <c r="K139" s="331">
        <f t="shared" si="65"/>
        <v>2191457.612222136</v>
      </c>
      <c r="L139" s="331">
        <f t="shared" si="65"/>
        <v>724.65087719298242</v>
      </c>
      <c r="M139" s="331">
        <f t="shared" si="65"/>
        <v>1475.2820195159115</v>
      </c>
      <c r="N139" s="331"/>
    </row>
    <row r="140" spans="1:14" x14ac:dyDescent="0.25">
      <c r="B140" s="418" t="s">
        <v>899</v>
      </c>
      <c r="C140" s="331">
        <f>+AVERAGE(C116,C136)</f>
        <v>114.90134786751108</v>
      </c>
      <c r="D140" s="331">
        <f t="shared" ref="D140:M140" si="66">+AVERAGE(D116,D136)</f>
        <v>120.87989296636087</v>
      </c>
      <c r="E140" s="331">
        <f t="shared" si="66"/>
        <v>106.87319711538461</v>
      </c>
      <c r="F140" s="331">
        <f t="shared" si="66"/>
        <v>204.06948881789137</v>
      </c>
      <c r="G140" s="331">
        <f t="shared" si="66"/>
        <v>428.5913978494624</v>
      </c>
      <c r="H140" s="331">
        <f t="shared" si="66"/>
        <v>267.68103784627391</v>
      </c>
      <c r="I140" s="331"/>
      <c r="J140" s="331">
        <f t="shared" si="66"/>
        <v>45410.06737588653</v>
      </c>
      <c r="K140" s="331">
        <f t="shared" si="66"/>
        <v>2224.578272251309</v>
      </c>
      <c r="L140" s="331">
        <f t="shared" si="66"/>
        <v>1237.1309523809523</v>
      </c>
      <c r="M140" s="331">
        <f t="shared" si="66"/>
        <v>242.44444444444446</v>
      </c>
      <c r="N140" s="331"/>
    </row>
  </sheetData>
  <mergeCells count="1">
    <mergeCell ref="B5:N5"/>
  </mergeCells>
  <phoneticPr fontId="8" type="noConversion"/>
  <hyperlinks>
    <hyperlink ref="B6" r:id="rId1"/>
  </hyperlinks>
  <pageMargins left="0.7" right="0.7" top="0.75" bottom="0.75" header="0.3" footer="0.3"/>
  <pageSetup paperSize="9" orientation="portrait" horizontalDpi="0" verticalDpi="0"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4.9989318521683403E-2"/>
  </sheetPr>
  <dimension ref="A1:XFB271"/>
  <sheetViews>
    <sheetView workbookViewId="0"/>
  </sheetViews>
  <sheetFormatPr baseColWidth="10" defaultColWidth="0" defaultRowHeight="12" x14ac:dyDescent="0.25"/>
  <cols>
    <col min="1" max="1" width="55.85546875" style="186" customWidth="1"/>
    <col min="2" max="2" width="9.28515625" style="186" bestFit="1" customWidth="1"/>
    <col min="3" max="3" width="19.7109375" style="186" bestFit="1" customWidth="1"/>
    <col min="4" max="5" width="18.85546875" style="186" bestFit="1" customWidth="1"/>
    <col min="6" max="6" width="18.5703125" style="186" bestFit="1" customWidth="1"/>
    <col min="7" max="9" width="19.42578125" style="186" bestFit="1" customWidth="1"/>
    <col min="10" max="10" width="19.140625" style="186" bestFit="1" customWidth="1"/>
    <col min="11" max="11" width="19.42578125" style="186" bestFit="1" customWidth="1"/>
    <col min="12" max="13" width="19.140625" style="186" bestFit="1" customWidth="1"/>
    <col min="14" max="15" width="18.85546875" style="186" bestFit="1" customWidth="1"/>
    <col min="16" max="17" width="18.140625" style="186" customWidth="1"/>
    <col min="18" max="30" width="18.140625" style="186" hidden="1" customWidth="1"/>
    <col min="31" max="32" width="17.5703125" style="186" hidden="1" customWidth="1"/>
    <col min="33" max="33" width="21.85546875" style="186" customWidth="1"/>
    <col min="34" max="34" width="13" style="186" customWidth="1"/>
    <col min="35" max="73" width="13" style="186" hidden="1"/>
    <col min="74" max="171" width="14" style="186" hidden="1"/>
    <col min="172" max="172" width="19.42578125" style="186" hidden="1"/>
    <col min="173" max="181" width="14" style="186" hidden="1"/>
    <col min="182" max="182" width="15.85546875" style="186" hidden="1"/>
    <col min="183" max="16382" width="4.85546875" style="186" hidden="1"/>
    <col min="16383" max="16384" width="2.140625" style="186" hidden="1"/>
  </cols>
  <sheetData>
    <row r="1" spans="1:182" ht="13.5" x14ac:dyDescent="0.25">
      <c r="A1" s="300" t="s">
        <v>767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row>
    <row r="2" spans="1:182" ht="13.5" x14ac:dyDescent="0.25">
      <c r="A2" s="184" t="s">
        <v>745</v>
      </c>
      <c r="B2" s="184"/>
      <c r="C2" s="184"/>
      <c r="D2" s="184"/>
      <c r="E2" s="187"/>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row>
    <row r="3" spans="1:182" ht="13.5" x14ac:dyDescent="0.25">
      <c r="A3" s="184"/>
      <c r="B3" s="184"/>
      <c r="C3" s="184"/>
      <c r="D3" s="184"/>
      <c r="E3" s="187"/>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row>
    <row r="4" spans="1:182" ht="13.5" x14ac:dyDescent="0.25">
      <c r="A4" s="184" t="s">
        <v>66</v>
      </c>
      <c r="B4" s="188">
        <f>+DRIVERS!$C$4</f>
        <v>3.6499999999999998E-2</v>
      </c>
      <c r="C4" s="188">
        <f>+DRIVERS!$C$4</f>
        <v>3.6499999999999998E-2</v>
      </c>
      <c r="D4" s="188">
        <f>+DRIVERS!$C$4</f>
        <v>3.6499999999999998E-2</v>
      </c>
      <c r="E4" s="188">
        <f>+DRIVERS!$C$4</f>
        <v>3.6499999999999998E-2</v>
      </c>
      <c r="F4" s="188">
        <f>+DRIVERS!$C$4</f>
        <v>3.6499999999999998E-2</v>
      </c>
      <c r="G4" s="188">
        <f>+DRIVERS!$C$4</f>
        <v>3.6499999999999998E-2</v>
      </c>
      <c r="H4" s="188">
        <f>+DRIVERS!$C$4</f>
        <v>3.6499999999999998E-2</v>
      </c>
      <c r="I4" s="188">
        <f>+DRIVERS!$C$4</f>
        <v>3.6499999999999998E-2</v>
      </c>
      <c r="J4" s="188">
        <f>+DRIVERS!$C$4</f>
        <v>3.6499999999999998E-2</v>
      </c>
      <c r="K4" s="188">
        <f>+DRIVERS!$C$4</f>
        <v>3.6499999999999998E-2</v>
      </c>
      <c r="L4" s="188">
        <f>+DRIVERS!$C$4</f>
        <v>3.6499999999999998E-2</v>
      </c>
      <c r="M4" s="188">
        <f>+DRIVERS!$C$4</f>
        <v>3.6499999999999998E-2</v>
      </c>
      <c r="N4" s="188">
        <f>+DRIVERS!$C$4</f>
        <v>3.6499999999999998E-2</v>
      </c>
      <c r="O4" s="188">
        <f>+DRIVERS!$C$4</f>
        <v>3.6499999999999998E-2</v>
      </c>
      <c r="P4" s="188">
        <f>+DRIVERS!$C$4</f>
        <v>3.6499999999999998E-2</v>
      </c>
      <c r="Q4" s="188">
        <f>+DRIVERS!$C$4</f>
        <v>3.6499999999999998E-2</v>
      </c>
      <c r="R4" s="188">
        <f>+DRIVERS!$C$4</f>
        <v>3.6499999999999998E-2</v>
      </c>
      <c r="S4" s="188">
        <f>+DRIVERS!$C$4</f>
        <v>3.6499999999999998E-2</v>
      </c>
      <c r="T4" s="188">
        <f>+DRIVERS!$C$4</f>
        <v>3.6499999999999998E-2</v>
      </c>
      <c r="U4" s="188">
        <f>+DRIVERS!$C$4</f>
        <v>3.6499999999999998E-2</v>
      </c>
      <c r="V4" s="188">
        <f>+DRIVERS!$C$4</f>
        <v>3.6499999999999998E-2</v>
      </c>
      <c r="W4" s="188">
        <f>+DRIVERS!$C$4</f>
        <v>3.6499999999999998E-2</v>
      </c>
      <c r="X4" s="188">
        <f>+DRIVERS!$C$4</f>
        <v>3.6499999999999998E-2</v>
      </c>
      <c r="Y4" s="188">
        <f>+DRIVERS!$C$4</f>
        <v>3.6499999999999998E-2</v>
      </c>
      <c r="Z4" s="188">
        <f>+DRIVERS!$C$4</f>
        <v>3.6499999999999998E-2</v>
      </c>
      <c r="AA4" s="188">
        <f>+DRIVERS!$C$4</f>
        <v>3.6499999999999998E-2</v>
      </c>
      <c r="AB4" s="188">
        <f>+DRIVERS!$C$4</f>
        <v>3.6499999999999998E-2</v>
      </c>
      <c r="AC4" s="188">
        <f>+DRIVERS!$C$4</f>
        <v>3.6499999999999998E-2</v>
      </c>
      <c r="AD4" s="188">
        <f>+DRIVERS!$C$4</f>
        <v>3.6499999999999998E-2</v>
      </c>
      <c r="AE4" s="188">
        <f>+DRIVERS!$C$4</f>
        <v>3.6499999999999998E-2</v>
      </c>
      <c r="AF4" s="188">
        <f>+DRIVERS!$C$4</f>
        <v>3.6499999999999998E-2</v>
      </c>
      <c r="AG4" s="188"/>
      <c r="AH4" s="188"/>
      <c r="AI4" s="188"/>
      <c r="AJ4" s="188"/>
      <c r="AK4" s="188"/>
      <c r="AM4" s="188"/>
      <c r="AN4" s="188"/>
      <c r="AO4" s="188"/>
      <c r="AP4" s="188"/>
      <c r="AQ4" s="188"/>
      <c r="AR4" s="188"/>
      <c r="AS4" s="188"/>
      <c r="AT4" s="188"/>
      <c r="AU4" s="188"/>
      <c r="AV4" s="188"/>
      <c r="AW4" s="188"/>
      <c r="AY4" s="188"/>
      <c r="AZ4" s="188"/>
      <c r="BA4" s="188"/>
      <c r="BB4" s="188"/>
      <c r="BC4" s="188"/>
      <c r="BD4" s="188"/>
      <c r="BE4" s="188"/>
      <c r="BF4" s="188"/>
      <c r="BG4" s="188"/>
      <c r="BH4" s="188"/>
      <c r="BI4" s="188"/>
      <c r="BK4" s="188"/>
      <c r="BL4" s="188"/>
      <c r="BM4" s="188"/>
      <c r="BN4" s="188"/>
      <c r="BO4" s="188"/>
      <c r="BP4" s="188"/>
      <c r="BQ4" s="188"/>
      <c r="BR4" s="188"/>
      <c r="BS4" s="188"/>
      <c r="BT4" s="188"/>
      <c r="BU4" s="188"/>
      <c r="BW4" s="188"/>
      <c r="BX4" s="188"/>
      <c r="BY4" s="188"/>
      <c r="BZ4" s="188"/>
      <c r="CA4" s="188"/>
      <c r="CB4" s="188"/>
      <c r="CC4" s="188"/>
      <c r="CD4" s="188"/>
      <c r="CE4" s="188"/>
      <c r="CF4" s="188"/>
      <c r="CG4" s="188"/>
      <c r="CH4" s="188"/>
      <c r="CI4" s="188"/>
      <c r="CJ4" s="188"/>
      <c r="CK4" s="188"/>
      <c r="CL4" s="188"/>
      <c r="CM4" s="188"/>
      <c r="CN4" s="188"/>
      <c r="CO4" s="188"/>
      <c r="CP4" s="188"/>
      <c r="CQ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row>
    <row r="5" spans="1:182" ht="13.5" x14ac:dyDescent="0.25">
      <c r="A5" s="185" t="s">
        <v>746</v>
      </c>
      <c r="B5" s="188">
        <f>+B4</f>
        <v>3.6499999999999998E-2</v>
      </c>
      <c r="C5" s="188">
        <f t="shared" ref="C5:AF5" si="0">+C4+B5</f>
        <v>7.2999999999999995E-2</v>
      </c>
      <c r="D5" s="188">
        <f t="shared" si="0"/>
        <v>0.10949999999999999</v>
      </c>
      <c r="E5" s="188">
        <f t="shared" si="0"/>
        <v>0.14599999999999999</v>
      </c>
      <c r="F5" s="188">
        <f t="shared" si="0"/>
        <v>0.1825</v>
      </c>
      <c r="G5" s="188">
        <f t="shared" si="0"/>
        <v>0.219</v>
      </c>
      <c r="H5" s="188">
        <f t="shared" si="0"/>
        <v>0.2555</v>
      </c>
      <c r="I5" s="188">
        <f t="shared" si="0"/>
        <v>0.29199999999999998</v>
      </c>
      <c r="J5" s="188">
        <f t="shared" si="0"/>
        <v>0.32849999999999996</v>
      </c>
      <c r="K5" s="188">
        <f t="shared" si="0"/>
        <v>0.36499999999999994</v>
      </c>
      <c r="L5" s="188">
        <f t="shared" si="0"/>
        <v>0.40149999999999991</v>
      </c>
      <c r="M5" s="188">
        <f t="shared" si="0"/>
        <v>0.43799999999999989</v>
      </c>
      <c r="N5" s="188">
        <f t="shared" si="0"/>
        <v>0.47449999999999987</v>
      </c>
      <c r="O5" s="188">
        <f t="shared" si="0"/>
        <v>0.5109999999999999</v>
      </c>
      <c r="P5" s="188">
        <f t="shared" si="0"/>
        <v>0.54749999999999988</v>
      </c>
      <c r="Q5" s="188">
        <f t="shared" si="0"/>
        <v>0.58399999999999985</v>
      </c>
      <c r="R5" s="188">
        <f t="shared" si="0"/>
        <v>0.62049999999999983</v>
      </c>
      <c r="S5" s="188">
        <f t="shared" si="0"/>
        <v>0.65699999999999981</v>
      </c>
      <c r="T5" s="188">
        <f t="shared" si="0"/>
        <v>0.69349999999999978</v>
      </c>
      <c r="U5" s="188">
        <f t="shared" si="0"/>
        <v>0.72999999999999976</v>
      </c>
      <c r="V5" s="188">
        <f t="shared" si="0"/>
        <v>0.76649999999999974</v>
      </c>
      <c r="W5" s="188">
        <f t="shared" si="0"/>
        <v>0.80299999999999971</v>
      </c>
      <c r="X5" s="188">
        <f t="shared" si="0"/>
        <v>0.83949999999999969</v>
      </c>
      <c r="Y5" s="188">
        <f t="shared" si="0"/>
        <v>0.87599999999999967</v>
      </c>
      <c r="Z5" s="188">
        <f t="shared" si="0"/>
        <v>0.91249999999999964</v>
      </c>
      <c r="AA5" s="188">
        <f t="shared" si="0"/>
        <v>0.94899999999999962</v>
      </c>
      <c r="AB5" s="188">
        <f t="shared" si="0"/>
        <v>0.9854999999999996</v>
      </c>
      <c r="AC5" s="188">
        <f t="shared" si="0"/>
        <v>1.0219999999999996</v>
      </c>
      <c r="AD5" s="188">
        <f t="shared" si="0"/>
        <v>1.0584999999999996</v>
      </c>
      <c r="AE5" s="188">
        <f t="shared" si="0"/>
        <v>1.0949999999999995</v>
      </c>
      <c r="AF5" s="188">
        <f t="shared" si="0"/>
        <v>1.1314999999999995</v>
      </c>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row>
    <row r="6" spans="1:182" ht="13.5" x14ac:dyDescent="0.25">
      <c r="A6" s="185"/>
      <c r="B6" s="185"/>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row>
    <row r="7" spans="1:182" ht="13.5" x14ac:dyDescent="0.25">
      <c r="A7" s="185" t="s">
        <v>747</v>
      </c>
      <c r="B7" s="188">
        <f>+DRIVERS!$C$6</f>
        <v>2.7339901477832504E-3</v>
      </c>
      <c r="C7" s="188">
        <f>+DRIVERS!$C$6</f>
        <v>2.7339901477832504E-3</v>
      </c>
      <c r="D7" s="188">
        <f>+DRIVERS!$C$6</f>
        <v>2.7339901477832504E-3</v>
      </c>
      <c r="E7" s="188">
        <f>+DRIVERS!$C$6</f>
        <v>2.7339901477832504E-3</v>
      </c>
      <c r="F7" s="188">
        <f>+DRIVERS!$C$6</f>
        <v>2.7339901477832504E-3</v>
      </c>
      <c r="G7" s="188">
        <f>+DRIVERS!$C$6</f>
        <v>2.7339901477832504E-3</v>
      </c>
      <c r="H7" s="188">
        <f>+DRIVERS!$C$6</f>
        <v>2.7339901477832504E-3</v>
      </c>
      <c r="I7" s="188">
        <f>+DRIVERS!$C$6</f>
        <v>2.7339901477832504E-3</v>
      </c>
      <c r="J7" s="188">
        <f>+DRIVERS!$C$6</f>
        <v>2.7339901477832504E-3</v>
      </c>
      <c r="K7" s="188">
        <f>+DRIVERS!$C$6</f>
        <v>2.7339901477832504E-3</v>
      </c>
      <c r="L7" s="188">
        <f>+DRIVERS!$C$6</f>
        <v>2.7339901477832504E-3</v>
      </c>
      <c r="M7" s="188">
        <f>+DRIVERS!$C$6</f>
        <v>2.7339901477832504E-3</v>
      </c>
      <c r="N7" s="188">
        <f>+DRIVERS!$C$6</f>
        <v>2.7339901477832504E-3</v>
      </c>
      <c r="O7" s="188">
        <f>+DRIVERS!$C$6</f>
        <v>2.7339901477832504E-3</v>
      </c>
      <c r="P7" s="188">
        <f>+DRIVERS!$C$6</f>
        <v>2.7339901477832504E-3</v>
      </c>
      <c r="Q7" s="188">
        <f>+DRIVERS!$C$6</f>
        <v>2.7339901477832504E-3</v>
      </c>
      <c r="R7" s="188">
        <f>+DRIVERS!$C$6</f>
        <v>2.7339901477832504E-3</v>
      </c>
      <c r="S7" s="188">
        <f>+DRIVERS!$C$6</f>
        <v>2.7339901477832504E-3</v>
      </c>
      <c r="T7" s="188">
        <f>+DRIVERS!$C$6</f>
        <v>2.7339901477832504E-3</v>
      </c>
      <c r="U7" s="188">
        <f>+DRIVERS!$C$6</f>
        <v>2.7339901477832504E-3</v>
      </c>
      <c r="V7" s="188">
        <f>+DRIVERS!$C$6</f>
        <v>2.7339901477832504E-3</v>
      </c>
      <c r="W7" s="188">
        <f>+DRIVERS!$C$6</f>
        <v>2.7339901477832504E-3</v>
      </c>
      <c r="X7" s="188">
        <f>+DRIVERS!$C$6</f>
        <v>2.7339901477832504E-3</v>
      </c>
      <c r="Y7" s="188">
        <f>+DRIVERS!$C$6</f>
        <v>2.7339901477832504E-3</v>
      </c>
      <c r="Z7" s="188">
        <f>+DRIVERS!$C$6</f>
        <v>2.7339901477832504E-3</v>
      </c>
      <c r="AA7" s="188">
        <f>+DRIVERS!$C$6</f>
        <v>2.7339901477832504E-3</v>
      </c>
      <c r="AB7" s="188">
        <f>+DRIVERS!$C$6</f>
        <v>2.7339901477832504E-3</v>
      </c>
      <c r="AC7" s="188">
        <f>+DRIVERS!$C$6</f>
        <v>2.7339901477832504E-3</v>
      </c>
      <c r="AD7" s="188">
        <f>+DRIVERS!$C$6</f>
        <v>2.7339901477832504E-3</v>
      </c>
      <c r="AE7" s="188">
        <f>+DRIVERS!$C$6</f>
        <v>2.7339901477832504E-3</v>
      </c>
      <c r="AF7" s="188">
        <f>+DRIVERS!$C$6</f>
        <v>2.7339901477832504E-3</v>
      </c>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row>
    <row r="8" spans="1:182" ht="13.5" x14ac:dyDescent="0.25">
      <c r="A8" s="184" t="s">
        <v>748</v>
      </c>
      <c r="B8" s="188">
        <f>+DRIVERS!$C$5</f>
        <v>3.4099999999999998E-2</v>
      </c>
      <c r="C8" s="188">
        <f>+DRIVERS!$C$5</f>
        <v>3.4099999999999998E-2</v>
      </c>
      <c r="D8" s="188">
        <f>+DRIVERS!$C$5</f>
        <v>3.4099999999999998E-2</v>
      </c>
      <c r="E8" s="188">
        <f>+DRIVERS!$C$5</f>
        <v>3.4099999999999998E-2</v>
      </c>
      <c r="F8" s="188">
        <f>+DRIVERS!$C$5</f>
        <v>3.4099999999999998E-2</v>
      </c>
      <c r="G8" s="188">
        <f>+DRIVERS!$C$5</f>
        <v>3.4099999999999998E-2</v>
      </c>
      <c r="H8" s="188">
        <f>+DRIVERS!$C$5</f>
        <v>3.4099999999999998E-2</v>
      </c>
      <c r="I8" s="188">
        <f>+DRIVERS!$C$5</f>
        <v>3.4099999999999998E-2</v>
      </c>
      <c r="J8" s="188">
        <f>+DRIVERS!$C$5</f>
        <v>3.4099999999999998E-2</v>
      </c>
      <c r="K8" s="188">
        <f>+DRIVERS!$C$5</f>
        <v>3.4099999999999998E-2</v>
      </c>
      <c r="L8" s="188">
        <f>+DRIVERS!$C$5</f>
        <v>3.4099999999999998E-2</v>
      </c>
      <c r="M8" s="188">
        <f>+DRIVERS!$C$5</f>
        <v>3.4099999999999998E-2</v>
      </c>
      <c r="N8" s="188">
        <f>+DRIVERS!$C$5</f>
        <v>3.4099999999999998E-2</v>
      </c>
      <c r="O8" s="188">
        <f>+DRIVERS!$C$5</f>
        <v>3.4099999999999998E-2</v>
      </c>
      <c r="P8" s="188">
        <f>+DRIVERS!$C$5</f>
        <v>3.4099999999999998E-2</v>
      </c>
      <c r="Q8" s="188">
        <f>+DRIVERS!$C$5</f>
        <v>3.4099999999999998E-2</v>
      </c>
      <c r="R8" s="188">
        <f>+DRIVERS!$C$5</f>
        <v>3.4099999999999998E-2</v>
      </c>
      <c r="S8" s="188">
        <f>+DRIVERS!$C$5</f>
        <v>3.4099999999999998E-2</v>
      </c>
      <c r="T8" s="188">
        <f>+DRIVERS!$C$5</f>
        <v>3.4099999999999998E-2</v>
      </c>
      <c r="U8" s="188">
        <f>+DRIVERS!$C$5</f>
        <v>3.4099999999999998E-2</v>
      </c>
      <c r="V8" s="188">
        <f>+DRIVERS!$C$5</f>
        <v>3.4099999999999998E-2</v>
      </c>
      <c r="W8" s="188">
        <f>+DRIVERS!$C$5</f>
        <v>3.4099999999999998E-2</v>
      </c>
      <c r="X8" s="188">
        <f>+DRIVERS!$C$5</f>
        <v>3.4099999999999998E-2</v>
      </c>
      <c r="Y8" s="188">
        <f>+DRIVERS!$C$5</f>
        <v>3.4099999999999998E-2</v>
      </c>
      <c r="Z8" s="188">
        <f>+DRIVERS!$C$5</f>
        <v>3.4099999999999998E-2</v>
      </c>
      <c r="AA8" s="188">
        <f>+DRIVERS!$C$5</f>
        <v>3.4099999999999998E-2</v>
      </c>
      <c r="AB8" s="188">
        <f>+DRIVERS!$C$5</f>
        <v>3.4099999999999998E-2</v>
      </c>
      <c r="AC8" s="188">
        <f>+DRIVERS!$C$5</f>
        <v>3.4099999999999998E-2</v>
      </c>
      <c r="AD8" s="188">
        <f>+DRIVERS!$C$5</f>
        <v>3.4099999999999998E-2</v>
      </c>
      <c r="AE8" s="188">
        <f>+DRIVERS!$C$5</f>
        <v>3.4099999999999998E-2</v>
      </c>
      <c r="AF8" s="188">
        <f>+DRIVERS!$C$5</f>
        <v>3.4099999999999998E-2</v>
      </c>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row>
    <row r="9" spans="1:182" ht="13.5" x14ac:dyDescent="0.25">
      <c r="A9" s="185"/>
      <c r="B9" s="188">
        <f>+B8</f>
        <v>3.4099999999999998E-2</v>
      </c>
      <c r="C9" s="188">
        <f t="shared" ref="C9:AF9" si="1">+C8+B9</f>
        <v>6.8199999999999997E-2</v>
      </c>
      <c r="D9" s="188">
        <f t="shared" si="1"/>
        <v>0.1023</v>
      </c>
      <c r="E9" s="188">
        <f t="shared" si="1"/>
        <v>0.13639999999999999</v>
      </c>
      <c r="F9" s="188">
        <f t="shared" si="1"/>
        <v>0.17049999999999998</v>
      </c>
      <c r="G9" s="188">
        <f t="shared" si="1"/>
        <v>0.20459999999999998</v>
      </c>
      <c r="H9" s="188">
        <f t="shared" si="1"/>
        <v>0.23869999999999997</v>
      </c>
      <c r="I9" s="188">
        <f t="shared" si="1"/>
        <v>0.27279999999999999</v>
      </c>
      <c r="J9" s="188">
        <f t="shared" si="1"/>
        <v>0.30690000000000001</v>
      </c>
      <c r="K9" s="188">
        <f t="shared" si="1"/>
        <v>0.34100000000000003</v>
      </c>
      <c r="L9" s="188">
        <f t="shared" si="1"/>
        <v>0.37510000000000004</v>
      </c>
      <c r="M9" s="188">
        <f t="shared" si="1"/>
        <v>0.40920000000000006</v>
      </c>
      <c r="N9" s="188">
        <f t="shared" si="1"/>
        <v>0.44330000000000008</v>
      </c>
      <c r="O9" s="188">
        <f t="shared" si="1"/>
        <v>0.4774000000000001</v>
      </c>
      <c r="P9" s="188">
        <f t="shared" si="1"/>
        <v>0.51150000000000007</v>
      </c>
      <c r="Q9" s="188">
        <f t="shared" si="1"/>
        <v>0.54560000000000008</v>
      </c>
      <c r="R9" s="188">
        <f t="shared" si="1"/>
        <v>0.5797000000000001</v>
      </c>
      <c r="S9" s="188">
        <f t="shared" si="1"/>
        <v>0.61380000000000012</v>
      </c>
      <c r="T9" s="188">
        <f t="shared" si="1"/>
        <v>0.64790000000000014</v>
      </c>
      <c r="U9" s="188">
        <f t="shared" si="1"/>
        <v>0.68200000000000016</v>
      </c>
      <c r="V9" s="188">
        <f t="shared" si="1"/>
        <v>0.71610000000000018</v>
      </c>
      <c r="W9" s="188">
        <f t="shared" si="1"/>
        <v>0.7502000000000002</v>
      </c>
      <c r="X9" s="188">
        <f t="shared" si="1"/>
        <v>0.78430000000000022</v>
      </c>
      <c r="Y9" s="188">
        <f t="shared" si="1"/>
        <v>0.81840000000000024</v>
      </c>
      <c r="Z9" s="188">
        <f t="shared" si="1"/>
        <v>0.85250000000000026</v>
      </c>
      <c r="AA9" s="188">
        <f t="shared" si="1"/>
        <v>0.88660000000000028</v>
      </c>
      <c r="AB9" s="188">
        <f t="shared" si="1"/>
        <v>0.9207000000000003</v>
      </c>
      <c r="AC9" s="188">
        <f t="shared" si="1"/>
        <v>0.95480000000000032</v>
      </c>
      <c r="AD9" s="188">
        <f t="shared" si="1"/>
        <v>0.98890000000000033</v>
      </c>
      <c r="AE9" s="188">
        <f t="shared" si="1"/>
        <v>1.0230000000000004</v>
      </c>
      <c r="AF9" s="188">
        <f t="shared" si="1"/>
        <v>1.0571000000000004</v>
      </c>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row>
    <row r="10" spans="1:182" ht="13.5" x14ac:dyDescent="0.25">
      <c r="A10" s="184"/>
      <c r="B10" s="184"/>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row>
    <row r="11" spans="1:182" ht="14.25" x14ac:dyDescent="0.25">
      <c r="A11" s="251" t="s">
        <v>828</v>
      </c>
      <c r="B11" s="251"/>
      <c r="C11" s="252">
        <f>('Inversión 1 financiada'!H344+'TOTAL INVERSION IAP'!H344)*(1+B9)</f>
        <v>29494322022.829678</v>
      </c>
      <c r="D11" s="252">
        <f>('Inversión 1 financiada'!I344+'TOTAL INVERSION IAP'!I344)*(1+C9)</f>
        <v>2968847333.5234351</v>
      </c>
      <c r="E11" s="252">
        <f>('Inversión 1 financiada'!J344+'TOTAL INVERSION IAP'!J344)*(1+D9)</f>
        <v>3830644157.6573076</v>
      </c>
      <c r="F11" s="252">
        <f>('Inversión 1 financiada'!K344+'TOTAL INVERSION IAP'!K344)*(1+E9)</f>
        <v>4253558259.0962892</v>
      </c>
      <c r="G11" s="252">
        <f>('Inversión 1 financiada'!L344+'TOTAL INVERSION IAP'!L344)*(1+F9)</f>
        <v>4263120683.6098585</v>
      </c>
      <c r="H11" s="252">
        <f>('Inversión 1 financiada'!M344+'TOTAL INVERSION IAP'!M344)*(1+G9)</f>
        <v>3097343101.9667048</v>
      </c>
      <c r="I11" s="252">
        <f>('Inversión 1 financiada'!N344+'TOTAL INVERSION IAP'!N344)*(1+H9)</f>
        <v>302959169.53671795</v>
      </c>
      <c r="J11" s="252">
        <f>('Inversión 1 financiada'!O344+'TOTAL INVERSION IAP'!O344)*(1+I9)</f>
        <v>311299290.37404907</v>
      </c>
      <c r="K11" s="252">
        <f>('Inversión 1 financiada'!P344+'TOTAL INVERSION IAP'!P344)*(1+J9)</f>
        <v>319639411.21138024</v>
      </c>
      <c r="L11" s="252">
        <f>('Inversión 1 financiada'!Q344+'TOTAL INVERSION IAP'!Q344)*(1+K9)</f>
        <v>327979532.04871136</v>
      </c>
      <c r="M11" s="252">
        <f>('Inversión 1 financiada'!R344+'TOTAL INVERSION IAP'!R344)*(1+L9)</f>
        <v>336319652.88604254</v>
      </c>
      <c r="N11" s="252">
        <f>('Inversión 1 financiada'!S344+'TOTAL INVERSION IAP'!S344)*(1+M9)</f>
        <v>344659773.72337365</v>
      </c>
      <c r="O11" s="252">
        <f>('Inversión 1 financiada'!T344+'TOTAL INVERSION IAP'!T344)*(1+N9)</f>
        <v>352999894.56070483</v>
      </c>
      <c r="P11" s="252">
        <f>('Inversión 1 financiada'!U344+'TOTAL INVERSION IAP'!U344)*(1+O9)</f>
        <v>361340015.39803594</v>
      </c>
      <c r="Q11" s="252">
        <f>('Inversión 1 financiada'!V344+'TOTAL INVERSION IAP'!V344)*(1+P9)</f>
        <v>369680136.23536712</v>
      </c>
      <c r="R11" s="252"/>
      <c r="S11" s="252"/>
      <c r="T11" s="252"/>
      <c r="U11" s="252"/>
      <c r="V11" s="252"/>
      <c r="W11" s="252"/>
      <c r="X11" s="252"/>
      <c r="Y11" s="252"/>
      <c r="Z11" s="252"/>
      <c r="AA11" s="252"/>
      <c r="AB11" s="252"/>
      <c r="AC11" s="252"/>
      <c r="AD11" s="252"/>
      <c r="AE11" s="252"/>
      <c r="AF11" s="252"/>
      <c r="AG11" s="191">
        <f>+SUM(C11:AF11)</f>
        <v>50934712434.657654</v>
      </c>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row>
    <row r="12" spans="1:182" ht="13.5" x14ac:dyDescent="0.25">
      <c r="A12" s="198"/>
      <c r="B12" s="198"/>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row>
    <row r="13" spans="1:182" s="194" customFormat="1" ht="13.5" x14ac:dyDescent="0.25">
      <c r="A13" s="350" t="s">
        <v>969</v>
      </c>
      <c r="B13" s="350"/>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540" t="s">
        <v>439</v>
      </c>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542"/>
    </row>
    <row r="14" spans="1:182" s="194" customFormat="1" ht="13.5" x14ac:dyDescent="0.25">
      <c r="A14" s="543" t="s">
        <v>14</v>
      </c>
      <c r="B14" s="349"/>
      <c r="C14" s="348">
        <f>+RSALP!C2</f>
        <v>1</v>
      </c>
      <c r="D14" s="348">
        <f>+RSALP!D2</f>
        <v>2</v>
      </c>
      <c r="E14" s="348">
        <f>+RSALP!E2</f>
        <v>3</v>
      </c>
      <c r="F14" s="348">
        <f>+RSALP!F2</f>
        <v>4</v>
      </c>
      <c r="G14" s="348">
        <f>+RSALP!G2</f>
        <v>5</v>
      </c>
      <c r="H14" s="348">
        <f>+RSALP!H2</f>
        <v>6</v>
      </c>
      <c r="I14" s="348">
        <f>+RSALP!I2</f>
        <v>7</v>
      </c>
      <c r="J14" s="348">
        <f>+RSALP!J2</f>
        <v>8</v>
      </c>
      <c r="K14" s="348">
        <f>+RSALP!K2</f>
        <v>9</v>
      </c>
      <c r="L14" s="348">
        <f>+RSALP!L2</f>
        <v>10</v>
      </c>
      <c r="M14" s="348">
        <f>+RSALP!M2</f>
        <v>11</v>
      </c>
      <c r="N14" s="348">
        <f>+RSALP!N2</f>
        <v>12</v>
      </c>
      <c r="O14" s="348">
        <f>+RSALP!O2</f>
        <v>13</v>
      </c>
      <c r="P14" s="348">
        <f>+RSALP!P2</f>
        <v>14</v>
      </c>
      <c r="Q14" s="348">
        <f>+RSALP!Q2</f>
        <v>15</v>
      </c>
      <c r="R14" s="348">
        <f>+RSALP!R2</f>
        <v>16</v>
      </c>
      <c r="S14" s="348">
        <f>+RSALP!S2</f>
        <v>17</v>
      </c>
      <c r="T14" s="348">
        <f>+RSALP!T2</f>
        <v>18</v>
      </c>
      <c r="U14" s="348">
        <f>+RSALP!U2</f>
        <v>19</v>
      </c>
      <c r="V14" s="348">
        <f>+RSALP!V2</f>
        <v>20</v>
      </c>
      <c r="W14" s="348">
        <f>+RSALP!W2</f>
        <v>21</v>
      </c>
      <c r="X14" s="348">
        <f>+RSALP!X2</f>
        <v>22</v>
      </c>
      <c r="Y14" s="348">
        <f>+RSALP!Y2</f>
        <v>23</v>
      </c>
      <c r="Z14" s="348">
        <f>+RSALP!Z2</f>
        <v>24</v>
      </c>
      <c r="AA14" s="348">
        <f>+RSALP!AA2</f>
        <v>25</v>
      </c>
      <c r="AB14" s="348">
        <f>+RSALP!AB2</f>
        <v>26</v>
      </c>
      <c r="AC14" s="348">
        <f>+RSALP!AC2</f>
        <v>27</v>
      </c>
      <c r="AD14" s="348">
        <f>+RSALP!AD2</f>
        <v>28</v>
      </c>
      <c r="AE14" s="348">
        <f>+RSALP!AE2</f>
        <v>29</v>
      </c>
      <c r="AF14" s="348">
        <f>+RSALP!AF2</f>
        <v>30</v>
      </c>
      <c r="AG14" s="541"/>
      <c r="AH14" s="195"/>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542"/>
    </row>
    <row r="15" spans="1:182" s="194" customFormat="1" ht="13.5" x14ac:dyDescent="0.25">
      <c r="A15" s="544"/>
      <c r="B15" s="350"/>
      <c r="C15" s="347">
        <f>+RSALP!C3</f>
        <v>2022</v>
      </c>
      <c r="D15" s="347">
        <f>+RSALP!D3</f>
        <v>2023</v>
      </c>
      <c r="E15" s="347">
        <f>+RSALP!E3</f>
        <v>2024</v>
      </c>
      <c r="F15" s="347">
        <f>+RSALP!F3</f>
        <v>2025</v>
      </c>
      <c r="G15" s="347">
        <f>+RSALP!G3</f>
        <v>2026</v>
      </c>
      <c r="H15" s="347">
        <f>+RSALP!H3</f>
        <v>2027</v>
      </c>
      <c r="I15" s="347">
        <f>+RSALP!I3</f>
        <v>2028</v>
      </c>
      <c r="J15" s="347">
        <f>+RSALP!J3</f>
        <v>2029</v>
      </c>
      <c r="K15" s="347">
        <f>+RSALP!K3</f>
        <v>2030</v>
      </c>
      <c r="L15" s="347">
        <f>+RSALP!L3</f>
        <v>2031</v>
      </c>
      <c r="M15" s="347">
        <f>+RSALP!M3</f>
        <v>2032</v>
      </c>
      <c r="N15" s="347">
        <f>+RSALP!N3</f>
        <v>2033</v>
      </c>
      <c r="O15" s="347">
        <f>+RSALP!O3</f>
        <v>2034</v>
      </c>
      <c r="P15" s="347">
        <f>+RSALP!P3</f>
        <v>2035</v>
      </c>
      <c r="Q15" s="347">
        <f>+RSALP!Q3</f>
        <v>2036</v>
      </c>
      <c r="R15" s="347">
        <f>+RSALP!R3</f>
        <v>2037</v>
      </c>
      <c r="S15" s="347">
        <f>+RSALP!S3</f>
        <v>2038</v>
      </c>
      <c r="T15" s="347">
        <f>+RSALP!T3</f>
        <v>2039</v>
      </c>
      <c r="U15" s="347">
        <f>+RSALP!U3</f>
        <v>2040</v>
      </c>
      <c r="V15" s="347">
        <f>+RSALP!V3</f>
        <v>2041</v>
      </c>
      <c r="W15" s="347">
        <f>+RSALP!W3</f>
        <v>2042</v>
      </c>
      <c r="X15" s="347">
        <f>+RSALP!X3</f>
        <v>2043</v>
      </c>
      <c r="Y15" s="347">
        <f>+RSALP!Y3</f>
        <v>2044</v>
      </c>
      <c r="Z15" s="347">
        <f>+RSALP!Z3</f>
        <v>2045</v>
      </c>
      <c r="AA15" s="347">
        <f>+RSALP!AA3</f>
        <v>2046</v>
      </c>
      <c r="AB15" s="347">
        <f>+RSALP!AB3</f>
        <v>2047</v>
      </c>
      <c r="AC15" s="347">
        <f>+RSALP!AC3</f>
        <v>2048</v>
      </c>
      <c r="AD15" s="347">
        <f>+RSALP!AD3</f>
        <v>2049</v>
      </c>
      <c r="AE15" s="347">
        <f>+RSALP!AE3</f>
        <v>2050</v>
      </c>
      <c r="AF15" s="347">
        <f>+RSALP!AF3</f>
        <v>2051</v>
      </c>
      <c r="AG15" s="540"/>
      <c r="AH15" s="195"/>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542"/>
    </row>
    <row r="16" spans="1:182" ht="14.25" x14ac:dyDescent="0.25">
      <c r="A16" s="198" t="s">
        <v>750</v>
      </c>
      <c r="B16" s="198"/>
      <c r="C16" s="199"/>
      <c r="D16" s="199"/>
      <c r="E16" s="200"/>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5"/>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2"/>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row>
    <row r="17" spans="1:182" ht="14.25" x14ac:dyDescent="0.25">
      <c r="A17" s="254" t="s">
        <v>810</v>
      </c>
      <c r="B17" s="254"/>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f>+SUM(C17:AF17)</f>
        <v>0</v>
      </c>
      <c r="AH17" s="195"/>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9"/>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row>
    <row r="18" spans="1:182" ht="14.25" x14ac:dyDescent="0.25">
      <c r="A18" s="207" t="s">
        <v>811</v>
      </c>
      <c r="B18" s="207"/>
      <c r="C18" s="320">
        <f>(DRIVERS!$C$12*12)*(1+B4)*(1+B7)</f>
        <v>19830488537.438423</v>
      </c>
      <c r="D18" s="320">
        <f>+C18*(1+C7)*(1+C4)</f>
        <v>20610496626.492485</v>
      </c>
      <c r="E18" s="320">
        <f t="shared" ref="E18:Q18" si="2">+D18*(1+D7)*(1+D4)</f>
        <v>21421185382.734409</v>
      </c>
      <c r="F18" s="320">
        <f t="shared" si="2"/>
        <v>22263761592.801792</v>
      </c>
      <c r="G18" s="320">
        <f t="shared" si="2"/>
        <v>23139479510.813297</v>
      </c>
      <c r="H18" s="320">
        <f t="shared" si="2"/>
        <v>24049642725.444145</v>
      </c>
      <c r="I18" s="320">
        <f>+H18*(1+H7)*(1+H4)</f>
        <v>24995606100.440746</v>
      </c>
      <c r="J18" s="320">
        <f>+I18*(1+I7)*(1+I4)</f>
        <v>25978777791.463108</v>
      </c>
      <c r="K18" s="320">
        <f>+J18*(1+J7)*(1+J4)</f>
        <v>27000621342.257286</v>
      </c>
      <c r="L18" s="320">
        <f t="shared" si="2"/>
        <v>28062657863.278217</v>
      </c>
      <c r="M18" s="320">
        <f t="shared" si="2"/>
        <v>29166468296.00602</v>
      </c>
      <c r="N18" s="320">
        <f t="shared" si="2"/>
        <v>30313695766.326443</v>
      </c>
      <c r="O18" s="320">
        <f t="shared" si="2"/>
        <v>31506048030.478626</v>
      </c>
      <c r="P18" s="320">
        <f t="shared" si="2"/>
        <v>32745300017.211254</v>
      </c>
      <c r="Q18" s="320">
        <f t="shared" si="2"/>
        <v>34033296469.931335</v>
      </c>
      <c r="R18" s="320"/>
      <c r="S18" s="320"/>
      <c r="T18" s="320"/>
      <c r="U18" s="320"/>
      <c r="V18" s="320"/>
      <c r="W18" s="320"/>
      <c r="X18" s="320"/>
      <c r="Y18" s="320"/>
      <c r="Z18" s="320"/>
      <c r="AA18" s="320"/>
      <c r="AB18" s="320"/>
      <c r="AC18" s="320"/>
      <c r="AD18" s="320"/>
      <c r="AE18" s="320"/>
      <c r="AF18" s="320"/>
      <c r="AG18" s="208">
        <f>+SUM(C18:AF18)</f>
        <v>395117526053.11755</v>
      </c>
      <c r="AH18" s="195"/>
      <c r="AI18" s="204"/>
      <c r="AJ18" s="204"/>
      <c r="AK18" s="204"/>
      <c r="AL18" s="204"/>
      <c r="AM18" s="204"/>
      <c r="AN18" s="205"/>
      <c r="AO18" s="204"/>
      <c r="AP18" s="204"/>
      <c r="AQ18" s="204"/>
      <c r="AR18" s="204"/>
      <c r="AS18" s="204"/>
      <c r="AT18" s="204"/>
      <c r="AU18" s="204"/>
      <c r="AV18" s="204"/>
      <c r="AW18" s="204"/>
      <c r="AX18" s="204"/>
      <c r="AY18" s="204"/>
      <c r="AZ18" s="205"/>
      <c r="BA18" s="204"/>
      <c r="BB18" s="204"/>
      <c r="BC18" s="204"/>
      <c r="BD18" s="204"/>
      <c r="BE18" s="204"/>
      <c r="BF18" s="204"/>
      <c r="BG18" s="204"/>
      <c r="BH18" s="204"/>
      <c r="BI18" s="204"/>
      <c r="BJ18" s="204"/>
      <c r="BK18" s="204"/>
      <c r="BL18" s="205"/>
      <c r="BM18" s="204"/>
      <c r="BN18" s="204"/>
      <c r="BO18" s="204"/>
      <c r="BP18" s="204"/>
      <c r="BQ18" s="204"/>
      <c r="BR18" s="204"/>
      <c r="BS18" s="204"/>
      <c r="BT18" s="204"/>
      <c r="BU18" s="204"/>
      <c r="BV18" s="204"/>
      <c r="BW18" s="204"/>
      <c r="BX18" s="205"/>
      <c r="BY18" s="204"/>
      <c r="BZ18" s="204"/>
      <c r="CA18" s="204"/>
      <c r="CB18" s="204"/>
      <c r="CC18" s="204"/>
      <c r="CD18" s="204"/>
      <c r="CE18" s="204"/>
      <c r="CF18" s="204"/>
      <c r="CG18" s="204"/>
      <c r="CH18" s="204"/>
      <c r="CI18" s="204"/>
      <c r="CJ18" s="205"/>
      <c r="CK18" s="204"/>
      <c r="CL18" s="204"/>
      <c r="CM18" s="204"/>
      <c r="CN18" s="204"/>
      <c r="CO18" s="204"/>
      <c r="CP18" s="204"/>
      <c r="CQ18" s="204"/>
      <c r="CR18" s="204"/>
      <c r="CS18" s="204"/>
      <c r="CT18" s="204"/>
      <c r="CU18" s="204"/>
      <c r="CV18" s="205"/>
      <c r="CW18" s="204"/>
      <c r="CX18" s="204"/>
      <c r="CY18" s="204"/>
      <c r="CZ18" s="204"/>
      <c r="DA18" s="204"/>
      <c r="DB18" s="204"/>
      <c r="DC18" s="204"/>
      <c r="DD18" s="204"/>
      <c r="DE18" s="204"/>
      <c r="DF18" s="204"/>
      <c r="DG18" s="204"/>
      <c r="DH18" s="205"/>
      <c r="DI18" s="204"/>
      <c r="DJ18" s="204"/>
      <c r="DK18" s="204"/>
      <c r="DL18" s="204"/>
      <c r="DM18" s="204"/>
      <c r="DN18" s="204"/>
      <c r="DO18" s="204"/>
      <c r="DP18" s="204"/>
      <c r="DQ18" s="204"/>
      <c r="DR18" s="204"/>
      <c r="DS18" s="204"/>
      <c r="DT18" s="205"/>
      <c r="DU18" s="204"/>
      <c r="DV18" s="204"/>
      <c r="DW18" s="204"/>
      <c r="DX18" s="204"/>
      <c r="DY18" s="204"/>
      <c r="DZ18" s="204"/>
      <c r="EA18" s="204"/>
      <c r="EB18" s="204"/>
      <c r="EC18" s="204"/>
      <c r="ED18" s="204"/>
      <c r="EE18" s="204"/>
      <c r="EF18" s="205"/>
      <c r="EG18" s="204"/>
      <c r="EH18" s="204"/>
      <c r="EI18" s="204"/>
      <c r="EJ18" s="204"/>
      <c r="EK18" s="204"/>
      <c r="EL18" s="204"/>
      <c r="EM18" s="204"/>
      <c r="EN18" s="204"/>
      <c r="EO18" s="204"/>
      <c r="EP18" s="204"/>
      <c r="EQ18" s="204"/>
      <c r="ER18" s="205"/>
      <c r="ES18" s="204"/>
      <c r="ET18" s="204"/>
      <c r="EU18" s="204"/>
      <c r="EV18" s="204"/>
      <c r="EW18" s="204"/>
      <c r="EX18" s="204"/>
      <c r="EY18" s="204"/>
      <c r="EZ18" s="204"/>
      <c r="FA18" s="204"/>
      <c r="FB18" s="204"/>
      <c r="FC18" s="204"/>
      <c r="FD18" s="205"/>
      <c r="FE18" s="204"/>
      <c r="FF18" s="204"/>
      <c r="FG18" s="204"/>
      <c r="FH18" s="204"/>
      <c r="FI18" s="204"/>
      <c r="FJ18" s="204"/>
      <c r="FK18" s="204"/>
      <c r="FL18" s="204"/>
      <c r="FM18" s="204"/>
      <c r="FN18" s="204"/>
      <c r="FO18" s="204"/>
      <c r="FP18" s="205"/>
      <c r="FQ18" s="204"/>
      <c r="FR18" s="204"/>
      <c r="FS18" s="204"/>
      <c r="FT18" s="204"/>
      <c r="FU18" s="204"/>
      <c r="FV18" s="204"/>
      <c r="FW18" s="204"/>
      <c r="FX18" s="204"/>
      <c r="FY18" s="204"/>
      <c r="FZ18" s="206"/>
    </row>
    <row r="19" spans="1:182" ht="28.5" x14ac:dyDescent="0.25">
      <c r="A19" s="254" t="s">
        <v>812</v>
      </c>
      <c r="B19" s="254"/>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f>+SUM(C19:AF19)</f>
        <v>0</v>
      </c>
      <c r="AH19" s="195"/>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9"/>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row>
    <row r="20" spans="1:182" ht="14.25" x14ac:dyDescent="0.25">
      <c r="A20" s="207" t="s">
        <v>813</v>
      </c>
      <c r="B20" s="207"/>
      <c r="C20" s="208">
        <f>(DRIVERS!C14*12)*(1+B4)</f>
        <v>981925372.79999995</v>
      </c>
      <c r="D20" s="208">
        <f>+C20*(1+C4)</f>
        <v>1017765648.9072</v>
      </c>
      <c r="E20" s="208">
        <f t="shared" ref="E20:Q20" si="3">+D20*(1+D4)</f>
        <v>1054914095.0923128</v>
      </c>
      <c r="F20" s="208">
        <f t="shared" si="3"/>
        <v>1093418459.5631821</v>
      </c>
      <c r="G20" s="208">
        <f t="shared" si="3"/>
        <v>1133328233.3372383</v>
      </c>
      <c r="H20" s="208">
        <f t="shared" si="3"/>
        <v>1174694713.8540475</v>
      </c>
      <c r="I20" s="208">
        <f t="shared" si="3"/>
        <v>1217571070.9097202</v>
      </c>
      <c r="J20" s="208">
        <f t="shared" si="3"/>
        <v>1262012414.997925</v>
      </c>
      <c r="K20" s="208">
        <f t="shared" si="3"/>
        <v>1308075868.1453493</v>
      </c>
      <c r="L20" s="208">
        <f t="shared" si="3"/>
        <v>1355820637.3326545</v>
      </c>
      <c r="M20" s="208">
        <f t="shared" si="3"/>
        <v>1405308090.5952964</v>
      </c>
      <c r="N20" s="208">
        <f t="shared" si="3"/>
        <v>1456601835.9020247</v>
      </c>
      <c r="O20" s="208">
        <f t="shared" si="3"/>
        <v>1509767802.9124486</v>
      </c>
      <c r="P20" s="208">
        <f t="shared" si="3"/>
        <v>1564874327.7187531</v>
      </c>
      <c r="Q20" s="208">
        <f t="shared" si="3"/>
        <v>1621992240.6804876</v>
      </c>
      <c r="R20" s="208"/>
      <c r="S20" s="208"/>
      <c r="T20" s="208"/>
      <c r="U20" s="208"/>
      <c r="V20" s="208"/>
      <c r="W20" s="208"/>
      <c r="X20" s="208"/>
      <c r="Y20" s="208"/>
      <c r="Z20" s="208"/>
      <c r="AA20" s="208"/>
      <c r="AB20" s="208"/>
      <c r="AC20" s="208"/>
      <c r="AD20" s="208"/>
      <c r="AE20" s="208"/>
      <c r="AF20" s="208"/>
      <c r="AG20" s="208">
        <f>+SUM(C20:AF20)</f>
        <v>19158070812.748642</v>
      </c>
      <c r="AH20" s="195"/>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9"/>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row>
    <row r="21" spans="1:182" ht="14.25" x14ac:dyDescent="0.25">
      <c r="A21" s="251" t="s">
        <v>751</v>
      </c>
      <c r="B21" s="251"/>
      <c r="C21" s="295">
        <f>+SUM(C17:C20)</f>
        <v>20812413910.238422</v>
      </c>
      <c r="D21" s="295">
        <f t="shared" ref="D21:Q21" si="4">+SUM(D17:D20)</f>
        <v>21628262275.399685</v>
      </c>
      <c r="E21" s="295">
        <f t="shared" si="4"/>
        <v>22476099477.826721</v>
      </c>
      <c r="F21" s="295">
        <f t="shared" si="4"/>
        <v>23357180052.364975</v>
      </c>
      <c r="G21" s="295">
        <f t="shared" si="4"/>
        <v>24272807744.150536</v>
      </c>
      <c r="H21" s="295">
        <f t="shared" si="4"/>
        <v>25224337439.298191</v>
      </c>
      <c r="I21" s="295">
        <f t="shared" si="4"/>
        <v>26213177171.350468</v>
      </c>
      <c r="J21" s="295">
        <f t="shared" si="4"/>
        <v>27240790206.461033</v>
      </c>
      <c r="K21" s="295">
        <f t="shared" si="4"/>
        <v>28308697210.402634</v>
      </c>
      <c r="L21" s="295">
        <f t="shared" si="4"/>
        <v>29418478500.61087</v>
      </c>
      <c r="M21" s="295">
        <f t="shared" si="4"/>
        <v>30571776386.601315</v>
      </c>
      <c r="N21" s="295">
        <f t="shared" si="4"/>
        <v>31770297602.228466</v>
      </c>
      <c r="O21" s="295">
        <f t="shared" si="4"/>
        <v>33015815833.391075</v>
      </c>
      <c r="P21" s="295">
        <f t="shared" si="4"/>
        <v>34310174344.930008</v>
      </c>
      <c r="Q21" s="295">
        <f t="shared" si="4"/>
        <v>35655288710.611824</v>
      </c>
      <c r="R21" s="295"/>
      <c r="S21" s="295"/>
      <c r="T21" s="295"/>
      <c r="U21" s="295"/>
      <c r="V21" s="295"/>
      <c r="W21" s="295"/>
      <c r="X21" s="295"/>
      <c r="Y21" s="295"/>
      <c r="Z21" s="295"/>
      <c r="AA21" s="295"/>
      <c r="AB21" s="295"/>
      <c r="AC21" s="295"/>
      <c r="AD21" s="295"/>
      <c r="AE21" s="295"/>
      <c r="AF21" s="295"/>
      <c r="AG21" s="203">
        <f>+SUM(C21:AF21)</f>
        <v>414275596865.86615</v>
      </c>
      <c r="AH21" s="195"/>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06"/>
    </row>
    <row r="22" spans="1:182" ht="14.25" x14ac:dyDescent="0.25">
      <c r="A22" s="207"/>
      <c r="B22" s="207"/>
      <c r="C22" s="211"/>
      <c r="D22" s="211"/>
      <c r="E22" s="212"/>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195"/>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4"/>
      <c r="EX22" s="204"/>
      <c r="EY22" s="213"/>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row>
    <row r="23" spans="1:182" ht="14.25" x14ac:dyDescent="0.25">
      <c r="A23" s="251" t="s">
        <v>752</v>
      </c>
      <c r="B23" s="251"/>
      <c r="C23" s="255"/>
      <c r="D23" s="255"/>
      <c r="E23" s="256"/>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195"/>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4"/>
      <c r="EX23" s="204"/>
      <c r="EY23" s="213"/>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row>
    <row r="24" spans="1:182" ht="14.25" x14ac:dyDescent="0.25">
      <c r="A24" s="198" t="s">
        <v>753</v>
      </c>
      <c r="B24" s="198"/>
      <c r="C24" s="211"/>
      <c r="D24" s="211"/>
      <c r="E24" s="212"/>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195"/>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4"/>
      <c r="EX24" s="204"/>
      <c r="EY24" s="214"/>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row>
    <row r="25" spans="1:182" ht="14.25" x14ac:dyDescent="0.25">
      <c r="A25" s="257" t="s">
        <v>754</v>
      </c>
      <c r="B25" s="257"/>
      <c r="C25" s="297">
        <f>+RSALP!C4*(1+B9)</f>
        <v>8791703631.3054237</v>
      </c>
      <c r="D25" s="297">
        <f>+RSALP!D4*(1+C9)</f>
        <v>7339775513.8577337</v>
      </c>
      <c r="E25" s="297">
        <f>+RSALP!E4*(1+D9)</f>
        <v>6528841978.1320372</v>
      </c>
      <c r="F25" s="297">
        <f>+RSALP!F4*(1+E9)</f>
        <v>6455621537.1109648</v>
      </c>
      <c r="G25" s="297">
        <f>+RSALP!G4*(1+F9)</f>
        <v>7280737311.6747065</v>
      </c>
      <c r="H25" s="297">
        <f>+RSALP!H4*(1+G9)</f>
        <v>7920883534.8274984</v>
      </c>
      <c r="I25" s="297">
        <f>+RSALP!I4*(1+H9)</f>
        <v>8167251773.0786924</v>
      </c>
      <c r="J25" s="297">
        <f>+RSALP!J4*(1+I9)</f>
        <v>8414839135.8823957</v>
      </c>
      <c r="K25" s="297">
        <f>+RSALP!K4*(1+J9)</f>
        <v>8663645623.2386112</v>
      </c>
      <c r="L25" s="297">
        <f>+RSALP!L4*(1+K9)</f>
        <v>8913671235.147337</v>
      </c>
      <c r="M25" s="297">
        <f>+RSALP!M4*(1+L9)</f>
        <v>9164915971.6085739</v>
      </c>
      <c r="N25" s="297">
        <f>+RSALP!N4*(1+M9)</f>
        <v>9417379832.6223202</v>
      </c>
      <c r="O25" s="297">
        <f>+RSALP!O4*(1+N9)</f>
        <v>9671062818.1885777</v>
      </c>
      <c r="P25" s="297">
        <f>+RSALP!P4*(1+O9)</f>
        <v>9925964928.3073463</v>
      </c>
      <c r="Q25" s="297">
        <f>+RSALP!Q4*(1+P9)</f>
        <v>10182086162.978624</v>
      </c>
      <c r="R25" s="297"/>
      <c r="S25" s="297"/>
      <c r="T25" s="297"/>
      <c r="U25" s="297"/>
      <c r="V25" s="297"/>
      <c r="W25" s="297"/>
      <c r="X25" s="297"/>
      <c r="Y25" s="297"/>
      <c r="Z25" s="297"/>
      <c r="AA25" s="297"/>
      <c r="AB25" s="297"/>
      <c r="AC25" s="297"/>
      <c r="AD25" s="297"/>
      <c r="AE25" s="297"/>
      <c r="AF25" s="297"/>
      <c r="AG25" s="203">
        <f>+SUM(C25:AF25)</f>
        <v>126838380987.96085</v>
      </c>
      <c r="AH25" s="19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c r="FV25" s="215"/>
      <c r="FW25" s="215"/>
      <c r="FX25" s="215"/>
      <c r="FY25" s="215"/>
      <c r="FZ25" s="206"/>
    </row>
    <row r="26" spans="1:182" ht="14.25" x14ac:dyDescent="0.25">
      <c r="A26" s="207" t="s">
        <v>755</v>
      </c>
      <c r="B26" s="207"/>
      <c r="C26" s="211">
        <f>+C21*DRIVERS!$C$33</f>
        <v>1040620695.5119212</v>
      </c>
      <c r="D26" s="211">
        <f>+D21*DRIVERS!$C$33</f>
        <v>1081413113.7699842</v>
      </c>
      <c r="E26" s="211">
        <f>+E21*DRIVERS!$C$33</f>
        <v>1123804973.8913362</v>
      </c>
      <c r="F26" s="211">
        <f>+F21*DRIVERS!$C$33</f>
        <v>1167859002.6182487</v>
      </c>
      <c r="G26" s="211">
        <f>+G21*DRIVERS!$C$33</f>
        <v>1213640387.2075269</v>
      </c>
      <c r="H26" s="211">
        <f>+H21*DRIVERS!$C$33</f>
        <v>1261216871.9649096</v>
      </c>
      <c r="I26" s="211">
        <f>+I21*DRIVERS!$C$33</f>
        <v>1310658858.5675235</v>
      </c>
      <c r="J26" s="211">
        <f>+J21*DRIVERS!$C$33</f>
        <v>1362039510.3230517</v>
      </c>
      <c r="K26" s="211">
        <f>+K21*DRIVERS!$C$33</f>
        <v>1415434860.5201318</v>
      </c>
      <c r="L26" s="211">
        <f>+L21*DRIVERS!$C$33</f>
        <v>1470923925.0305436</v>
      </c>
      <c r="M26" s="211">
        <f>+M21*DRIVERS!$C$33</f>
        <v>1528588819.3300657</v>
      </c>
      <c r="N26" s="211">
        <f>+N21*DRIVERS!$C$33</f>
        <v>1588514880.1114235</v>
      </c>
      <c r="O26" s="211">
        <f>+O21*DRIVERS!$C$33</f>
        <v>1650790791.6695538</v>
      </c>
      <c r="P26" s="211">
        <f>+P21*DRIVERS!$C$33</f>
        <v>1715508717.2465005</v>
      </c>
      <c r="Q26" s="211">
        <f>+Q21*DRIVERS!$C$33</f>
        <v>1782764435.5305912</v>
      </c>
      <c r="R26" s="211"/>
      <c r="S26" s="211"/>
      <c r="T26" s="211"/>
      <c r="U26" s="211"/>
      <c r="V26" s="211"/>
      <c r="W26" s="211"/>
      <c r="X26" s="211"/>
      <c r="Y26" s="211"/>
      <c r="Z26" s="211"/>
      <c r="AA26" s="211"/>
      <c r="AB26" s="211"/>
      <c r="AC26" s="211"/>
      <c r="AD26" s="211"/>
      <c r="AE26" s="211"/>
      <c r="AF26" s="211"/>
      <c r="AG26" s="208">
        <f>+SUM(C26:AF26)</f>
        <v>20713779843.293312</v>
      </c>
      <c r="AH26" s="195"/>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6"/>
    </row>
    <row r="27" spans="1:182" ht="14.25" x14ac:dyDescent="0.25">
      <c r="A27" s="251" t="s">
        <v>964</v>
      </c>
      <c r="B27" s="251"/>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195"/>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4"/>
      <c r="EX27" s="204"/>
      <c r="EY27" s="213"/>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row>
    <row r="28" spans="1:182" ht="14.25" x14ac:dyDescent="0.25">
      <c r="A28" s="345" t="s">
        <v>963</v>
      </c>
      <c r="B28" s="345"/>
      <c r="C28" s="346">
        <f>+'Calculo credito'!I23</f>
        <v>4155651228</v>
      </c>
      <c r="D28" s="346">
        <f>+'Calculo credito'!I35</f>
        <v>4155651227.9999995</v>
      </c>
      <c r="E28" s="346">
        <f>+'Calculo credito'!I47</f>
        <v>4155651228</v>
      </c>
      <c r="F28" s="346">
        <f>+'Calculo credito'!I59</f>
        <v>4155651228</v>
      </c>
      <c r="G28" s="346">
        <f>+'Calculo credito'!I71</f>
        <v>4155651228</v>
      </c>
      <c r="H28" s="346">
        <f>+'Calculo credito'!I83</f>
        <v>4155651228</v>
      </c>
      <c r="I28" s="346">
        <f>+'Calculo credito'!I95</f>
        <v>4155651228</v>
      </c>
      <c r="J28" s="346">
        <f>+'Calculo credito'!I107</f>
        <v>4155651228</v>
      </c>
      <c r="K28" s="346">
        <f>+'Calculo credito'!I119</f>
        <v>4155651228</v>
      </c>
      <c r="L28" s="346">
        <f>+'Calculo credito'!I131</f>
        <v>4155651227.9999995</v>
      </c>
      <c r="M28" s="346"/>
      <c r="N28" s="346"/>
      <c r="O28" s="346"/>
      <c r="P28" s="346"/>
      <c r="Q28" s="346"/>
      <c r="R28" s="346"/>
      <c r="S28" s="346"/>
      <c r="T28" s="346"/>
      <c r="U28" s="346"/>
      <c r="V28" s="346"/>
      <c r="W28" s="346"/>
      <c r="X28" s="346"/>
      <c r="Y28" s="346"/>
      <c r="Z28" s="346"/>
      <c r="AA28" s="346"/>
      <c r="AB28" s="346"/>
      <c r="AC28" s="346"/>
      <c r="AD28" s="346"/>
      <c r="AE28" s="346"/>
      <c r="AF28" s="346"/>
      <c r="AG28" s="391">
        <f>+SUM(C28:AF28)</f>
        <v>41556512280</v>
      </c>
      <c r="AH28" s="195"/>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6"/>
    </row>
    <row r="29" spans="1:182" s="219" customFormat="1" ht="14.25" x14ac:dyDescent="0.25">
      <c r="A29" s="254" t="s">
        <v>783</v>
      </c>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03">
        <f>+SUM(C29:AF29)</f>
        <v>0</v>
      </c>
      <c r="AH29" s="195"/>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217"/>
      <c r="DV29" s="217"/>
      <c r="DW29" s="217"/>
      <c r="DX29" s="217"/>
      <c r="DY29" s="217"/>
      <c r="DZ29" s="217"/>
      <c r="EA29" s="217"/>
      <c r="EB29" s="217"/>
      <c r="EC29" s="217"/>
      <c r="ED29" s="217"/>
      <c r="EE29" s="217"/>
      <c r="EF29" s="217"/>
      <c r="EG29" s="217"/>
      <c r="EH29" s="217"/>
      <c r="EI29" s="217"/>
      <c r="EJ29" s="217"/>
      <c r="EK29" s="217"/>
      <c r="EL29" s="217"/>
      <c r="EM29" s="217"/>
      <c r="EN29" s="217"/>
      <c r="EO29" s="217"/>
      <c r="EP29" s="217"/>
      <c r="EQ29" s="217"/>
      <c r="ER29" s="217"/>
      <c r="ES29" s="217"/>
      <c r="ET29" s="217"/>
      <c r="EU29" s="217"/>
      <c r="EV29" s="217"/>
      <c r="EW29" s="220"/>
      <c r="EX29" s="220"/>
      <c r="EY29" s="221"/>
      <c r="EZ29" s="217"/>
      <c r="FA29" s="217"/>
      <c r="FB29" s="217"/>
      <c r="FC29" s="217"/>
      <c r="FD29" s="217"/>
      <c r="FE29" s="217"/>
      <c r="FF29" s="217"/>
      <c r="FG29" s="217"/>
      <c r="FH29" s="217"/>
      <c r="FI29" s="217"/>
      <c r="FJ29" s="217"/>
      <c r="FK29" s="217"/>
      <c r="FL29" s="217"/>
      <c r="FM29" s="217"/>
      <c r="FN29" s="217"/>
      <c r="FO29" s="217"/>
      <c r="FP29" s="217"/>
      <c r="FQ29" s="217"/>
      <c r="FR29" s="217"/>
      <c r="FS29" s="217"/>
      <c r="FT29" s="217"/>
      <c r="FU29" s="217"/>
      <c r="FV29" s="217"/>
      <c r="FW29" s="217"/>
      <c r="FX29" s="217"/>
      <c r="FY29" s="217"/>
      <c r="FZ29" s="218"/>
    </row>
    <row r="30" spans="1:182" s="219" customFormat="1" ht="28.5" x14ac:dyDescent="0.25">
      <c r="A30" s="207" t="s">
        <v>784</v>
      </c>
      <c r="B30" s="207"/>
      <c r="C30" s="211">
        <f>+RSALP!C6*(1+B9)</f>
        <v>4450243983.6098232</v>
      </c>
      <c r="D30" s="211">
        <f>+RSALP!D6*(1+C9)</f>
        <v>4763213334.4921141</v>
      </c>
      <c r="E30" s="211">
        <f>+RSALP!E6*(1+D9)</f>
        <v>5139462754.5766125</v>
      </c>
      <c r="F30" s="211">
        <f>+RSALP!F6*(1+E9)</f>
        <v>5599117748.2486076</v>
      </c>
      <c r="G30" s="211">
        <f>+RSALP!G6*(1+F9)</f>
        <v>6079840440.0124731</v>
      </c>
      <c r="H30" s="211">
        <f>+RSALP!H6*(1+G9)</f>
        <v>6480893555.8869276</v>
      </c>
      <c r="I30" s="211">
        <f>+RSALP!I6*(1+H9)</f>
        <v>6688592409.8680487</v>
      </c>
      <c r="J30" s="211">
        <f>+RSALP!J6*(1+I9)</f>
        <v>6897625683.1831427</v>
      </c>
      <c r="K30" s="211">
        <f>+RSALP!K6*(1+J9)</f>
        <v>7107993375.8322096</v>
      </c>
      <c r="L30" s="211">
        <f>+RSALP!L6*(1+K9)</f>
        <v>7319695487.8152504</v>
      </c>
      <c r="M30" s="211">
        <f>+RSALP!M6*(1+L9)</f>
        <v>7532732019.1322641</v>
      </c>
      <c r="N30" s="211">
        <f>+RSALP!N6*(1+M9)</f>
        <v>7747102969.7832518</v>
      </c>
      <c r="O30" s="211">
        <f>+RSALP!O6*(1+N9)</f>
        <v>7962808339.7682114</v>
      </c>
      <c r="P30" s="211">
        <f>+RSALP!P6*(1+O9)</f>
        <v>8179848129.087142</v>
      </c>
      <c r="Q30" s="211">
        <f>+RSALP!Q6*(1+P9)</f>
        <v>8398222337.7400494</v>
      </c>
      <c r="R30" s="211"/>
      <c r="S30" s="211"/>
      <c r="T30" s="211"/>
      <c r="U30" s="211"/>
      <c r="V30" s="211"/>
      <c r="W30" s="211"/>
      <c r="X30" s="211"/>
      <c r="Y30" s="211"/>
      <c r="Z30" s="211"/>
      <c r="AA30" s="211"/>
      <c r="AB30" s="211"/>
      <c r="AC30" s="211"/>
      <c r="AD30" s="211"/>
      <c r="AE30" s="211"/>
      <c r="AF30" s="211"/>
      <c r="AG30" s="208">
        <f>+SUM(C30:AF30)</f>
        <v>100347392569.03612</v>
      </c>
      <c r="AH30" s="216"/>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c r="DN30" s="217"/>
      <c r="DO30" s="217"/>
      <c r="DP30" s="217"/>
      <c r="DQ30" s="217"/>
      <c r="DR30" s="217"/>
      <c r="DS30" s="217"/>
      <c r="DT30" s="217"/>
      <c r="DU30" s="217"/>
      <c r="DV30" s="217"/>
      <c r="DW30" s="217"/>
      <c r="DX30" s="217"/>
      <c r="DY30" s="217"/>
      <c r="DZ30" s="217"/>
      <c r="EA30" s="217"/>
      <c r="EB30" s="217"/>
      <c r="EC30" s="217"/>
      <c r="ED30" s="217"/>
      <c r="EE30" s="217"/>
      <c r="EF30" s="217"/>
      <c r="EG30" s="217"/>
      <c r="EH30" s="217"/>
      <c r="EI30" s="217"/>
      <c r="EJ30" s="217"/>
      <c r="EK30" s="217"/>
      <c r="EL30" s="217"/>
      <c r="EM30" s="217"/>
      <c r="EN30" s="217"/>
      <c r="EO30" s="217"/>
      <c r="EP30" s="217"/>
      <c r="EQ30" s="217"/>
      <c r="ER30" s="217"/>
      <c r="ES30" s="217"/>
      <c r="ET30" s="217"/>
      <c r="EU30" s="217"/>
      <c r="EV30" s="217"/>
      <c r="EW30" s="217"/>
      <c r="EX30" s="217"/>
      <c r="EY30" s="217"/>
      <c r="EZ30" s="217"/>
      <c r="FA30" s="217"/>
      <c r="FB30" s="217"/>
      <c r="FC30" s="217"/>
      <c r="FD30" s="217"/>
      <c r="FE30" s="217"/>
      <c r="FF30" s="217"/>
      <c r="FG30" s="217"/>
      <c r="FH30" s="217"/>
      <c r="FI30" s="217"/>
      <c r="FJ30" s="217"/>
      <c r="FK30" s="217"/>
      <c r="FL30" s="217"/>
      <c r="FM30" s="217"/>
      <c r="FN30" s="217"/>
      <c r="FO30" s="217"/>
      <c r="FP30" s="217"/>
      <c r="FQ30" s="217"/>
      <c r="FR30" s="217"/>
      <c r="FS30" s="217"/>
      <c r="FT30" s="217"/>
      <c r="FU30" s="217"/>
      <c r="FV30" s="217"/>
      <c r="FW30" s="217"/>
      <c r="FX30" s="217"/>
      <c r="FY30" s="217"/>
      <c r="FZ30" s="218"/>
    </row>
    <row r="31" spans="1:182" ht="13.5" x14ac:dyDescent="0.25">
      <c r="A31" s="251" t="s">
        <v>925</v>
      </c>
      <c r="B31" s="251"/>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row>
    <row r="32" spans="1:182" ht="14.25" x14ac:dyDescent="0.25">
      <c r="A32" s="207" t="s">
        <v>924</v>
      </c>
      <c r="B32" s="198"/>
      <c r="C32" s="299">
        <f>('Inversión No. 2.1 IAP'!H344+'Inversión No. 2.2 IAP'!H344+'Inversión 2.3 IAP'!H344+'Inversión 2.4 IAP'!H344)*(1+B9)</f>
        <v>0</v>
      </c>
      <c r="D32" s="299">
        <f>('Inversión No. 2.1 IAP'!I344+'Inversión No. 2.2 IAP'!I344+'Inversión 2.3 IAP'!I344+'Inversión 2.4 IAP'!I344)*(1+C9)</f>
        <v>2968847333.5234351</v>
      </c>
      <c r="E32" s="299">
        <f>('Inversión No. 2.1 IAP'!J344+'Inversión No. 2.2 IAP'!J344+'Inversión 2.3 IAP'!J344+'Inversión 2.4 IAP'!J344)*(1+D9)</f>
        <v>3689717571.6957159</v>
      </c>
      <c r="F32" s="299">
        <f>('Inversión No. 2.1 IAP'!K344+'Inversión No. 2.2 IAP'!K344+'Inversión 2.3 IAP'!K344+'Inversión 2.4 IAP'!K344)*(1+E9)</f>
        <v>4108272064.515183</v>
      </c>
      <c r="G32" s="299">
        <f>('Inversión No. 2.1 IAP'!L344+'Inversión No. 2.2 IAP'!L344+'Inversión 2.3 IAP'!L344+'Inversión 2.4 IAP'!L344)*(1+F9)</f>
        <v>4113474880.4092383</v>
      </c>
      <c r="H32" s="299">
        <f>('Inversión No. 2.1 IAP'!M344+'Inversión No. 2.2 IAP'!M344+'Inversión 2.3 IAP'!M344+'Inversión 2.4 IAP'!M344)*(1+G9)</f>
        <v>2943337690.1465712</v>
      </c>
      <c r="I32" s="299">
        <f>('Inversión No. 2.1 IAP'!N344+'Inversión No. 2.2 IAP'!N344+'Inversión 2.3 IAP'!N344+'Inversión 2.4 IAP'!N344)*(1+H9)</f>
        <v>0</v>
      </c>
      <c r="J32" s="299">
        <f>('Inversión No. 2.1 IAP'!O344+'Inversión No. 2.2 IAP'!O344+'Inversión 2.3 IAP'!O344+'Inversión 2.4 IAP'!O344)*(1+I9)</f>
        <v>0</v>
      </c>
      <c r="K32" s="299">
        <f>('Inversión No. 2.1 IAP'!P344+'Inversión No. 2.2 IAP'!P344+'Inversión 2.3 IAP'!P344+'Inversión 2.4 IAP'!P344)*(1+J9)</f>
        <v>0</v>
      </c>
      <c r="L32" s="299">
        <f>('Inversión No. 2.1 IAP'!Q344+'Inversión No. 2.2 IAP'!Q344+'Inversión 2.3 IAP'!Q344+'Inversión 2.4 IAP'!Q344)*(1+K9)</f>
        <v>0</v>
      </c>
      <c r="M32" s="299">
        <f>('Inversión No. 2.1 IAP'!R344+'Inversión No. 2.2 IAP'!R344+'Inversión 2.3 IAP'!R344+'Inversión 2.4 IAP'!R344)*(1+L9)</f>
        <v>0</v>
      </c>
      <c r="N32" s="299">
        <f>('Inversión No. 2.1 IAP'!S344+'Inversión No. 2.2 IAP'!S344+'Inversión 2.3 IAP'!S344+'Inversión 2.4 IAP'!S344)*(1+M9)</f>
        <v>0</v>
      </c>
      <c r="O32" s="299">
        <f>('Inversión No. 2.1 IAP'!T344+'Inversión No. 2.2 IAP'!T344+'Inversión 2.3 IAP'!T344+'Inversión 2.4 IAP'!T344)*(1+N9)</f>
        <v>0</v>
      </c>
      <c r="P32" s="299">
        <f>('Inversión No. 2.1 IAP'!U344+'Inversión No. 2.2 IAP'!U344+'Inversión 2.3 IAP'!U344+'Inversión 2.4 IAP'!U344)*(1+O9)</f>
        <v>0</v>
      </c>
      <c r="Q32" s="299">
        <f>('Inversión No. 2.1 IAP'!V344+'Inversión No. 2.2 IAP'!V344+'Inversión 2.3 IAP'!V344+'Inversión 2.4 IAP'!V344)*(1+P9)</f>
        <v>0</v>
      </c>
      <c r="R32" s="299"/>
      <c r="S32" s="299"/>
      <c r="T32" s="299"/>
      <c r="U32" s="299"/>
      <c r="V32" s="299"/>
      <c r="W32" s="299"/>
      <c r="X32" s="299"/>
      <c r="Y32" s="299"/>
      <c r="Z32" s="299"/>
      <c r="AA32" s="299"/>
      <c r="AB32" s="299"/>
      <c r="AC32" s="299"/>
      <c r="AD32" s="299"/>
      <c r="AE32" s="299"/>
      <c r="AF32" s="299"/>
      <c r="AG32" s="208">
        <f>+SUM(C32:AF32)</f>
        <v>17823649540.290142</v>
      </c>
    </row>
    <row r="33" spans="1:182" ht="14.25" x14ac:dyDescent="0.25">
      <c r="A33" s="207" t="s">
        <v>926</v>
      </c>
      <c r="B33" s="198"/>
      <c r="C33" s="299">
        <f>+('Exp Veg 1-IAP'!H344+'Exp Veg 2-IAP'!H344)*(1+B9)</f>
        <v>0</v>
      </c>
      <c r="D33" s="299">
        <f>+('Exp Veg 1-IAP'!I344+'Exp Veg 2-IAP'!I344)*(1+C9)</f>
        <v>0</v>
      </c>
      <c r="E33" s="299">
        <f>+('Exp Veg 1-IAP'!J344+'Exp Veg 2-IAP'!J344)*(1+D9)</f>
        <v>140926585.96159202</v>
      </c>
      <c r="F33" s="299">
        <f>+('Exp Veg 1-IAP'!K344+'Exp Veg 2-IAP'!K344)*(1+E9)</f>
        <v>145286194.58110604</v>
      </c>
      <c r="G33" s="299">
        <f>+('Exp Veg 1-IAP'!L344+'Exp Veg 2-IAP'!L344)*(1+F9)</f>
        <v>149645803.20062003</v>
      </c>
      <c r="H33" s="299">
        <f>+('Exp Veg 1-IAP'!M344+'Exp Veg 2-IAP'!M344)*(1+G9)</f>
        <v>154005411.82013401</v>
      </c>
      <c r="I33" s="299">
        <f>+('Exp Veg 1-IAP'!N344+'Exp Veg 2-IAP'!N344)*(1+H9)</f>
        <v>302959169.53671795</v>
      </c>
      <c r="J33" s="299">
        <f>+('Exp Veg 1-IAP'!O344+'Exp Veg 2-IAP'!O344)*(1+I9)</f>
        <v>311299290.37404907</v>
      </c>
      <c r="K33" s="299">
        <f>+('Exp Veg 1-IAP'!P344+'Exp Veg 2-IAP'!P344)*(1+J9)</f>
        <v>319639411.21138024</v>
      </c>
      <c r="L33" s="299">
        <f>+('Exp Veg 1-IAP'!Q344+'Exp Veg 2-IAP'!Q344)*(1+K9)</f>
        <v>327979532.04871136</v>
      </c>
      <c r="M33" s="299">
        <f>+('Exp Veg 1-IAP'!R344+'Exp Veg 2-IAP'!R344)*(1+L9)</f>
        <v>336319652.88604254</v>
      </c>
      <c r="N33" s="299">
        <f>+('Exp Veg 1-IAP'!S344+'Exp Veg 2-IAP'!S344)*(1+M9)</f>
        <v>344659773.72337365</v>
      </c>
      <c r="O33" s="299">
        <f>+('Exp Veg 1-IAP'!T344+'Exp Veg 2-IAP'!T344)*(1+N9)</f>
        <v>352999894.56070483</v>
      </c>
      <c r="P33" s="299">
        <f>+('Exp Veg 1-IAP'!U344+'Exp Veg 2-IAP'!U344)*(1+O9)</f>
        <v>361340015.39803594</v>
      </c>
      <c r="Q33" s="299">
        <f>+('Exp Veg 1-IAP'!V344+'Exp Veg 2-IAP'!V344)*(1+P9)</f>
        <v>369680136.23536712</v>
      </c>
      <c r="R33" s="299"/>
      <c r="S33" s="299"/>
      <c r="T33" s="299"/>
      <c r="U33" s="299"/>
      <c r="V33" s="299"/>
      <c r="W33" s="299"/>
      <c r="X33" s="299"/>
      <c r="Y33" s="299"/>
      <c r="Z33" s="299"/>
      <c r="AA33" s="299"/>
      <c r="AB33" s="299"/>
      <c r="AC33" s="299"/>
      <c r="AD33" s="299"/>
      <c r="AE33" s="299"/>
      <c r="AF33" s="299"/>
      <c r="AG33" s="208">
        <f>+SUM(C33:AF33)</f>
        <v>3616740871.5378351</v>
      </c>
    </row>
    <row r="34" spans="1:182" ht="14.25" x14ac:dyDescent="0.25">
      <c r="A34" s="254" t="s">
        <v>921</v>
      </c>
      <c r="B34" s="254"/>
      <c r="C34" s="255">
        <f>C30*DRIVERS!$C$34</f>
        <v>44502439.836098231</v>
      </c>
      <c r="D34" s="255">
        <f>D30*DRIVERS!$C$34</f>
        <v>47632133.344921142</v>
      </c>
      <c r="E34" s="255">
        <f>E30*DRIVERS!$C$34</f>
        <v>51394627.545766123</v>
      </c>
      <c r="F34" s="255">
        <f>F30*DRIVERS!$C$34</f>
        <v>55991177.482486077</v>
      </c>
      <c r="G34" s="255">
        <f>G30*DRIVERS!$C$34</f>
        <v>60798404.400124729</v>
      </c>
      <c r="H34" s="255">
        <f>H30*DRIVERS!$C$34</f>
        <v>64808935.55886928</v>
      </c>
      <c r="I34" s="255">
        <f>I30*DRIVERS!$C$34</f>
        <v>66885924.098680489</v>
      </c>
      <c r="J34" s="255">
        <f>J30*DRIVERS!$C$34</f>
        <v>68976256.831831425</v>
      </c>
      <c r="K34" s="255">
        <f>K30*DRIVERS!$C$34</f>
        <v>71079933.75832209</v>
      </c>
      <c r="L34" s="255">
        <f>L30*DRIVERS!$C$34</f>
        <v>73196954.878152505</v>
      </c>
      <c r="M34" s="255">
        <f>M30*DRIVERS!$C$34</f>
        <v>75327320.19132264</v>
      </c>
      <c r="N34" s="255">
        <f>N30*DRIVERS!$C$34</f>
        <v>77471029.697832525</v>
      </c>
      <c r="O34" s="255">
        <f>O30*DRIVERS!$C$34</f>
        <v>79628083.397682115</v>
      </c>
      <c r="P34" s="255">
        <f>P30*DRIVERS!$C$34</f>
        <v>81798481.290871426</v>
      </c>
      <c r="Q34" s="255">
        <f>Q30*DRIVERS!$C$34</f>
        <v>83982223.377400503</v>
      </c>
      <c r="R34" s="255"/>
      <c r="S34" s="255"/>
      <c r="T34" s="255"/>
      <c r="U34" s="255"/>
      <c r="V34" s="255"/>
      <c r="W34" s="255"/>
      <c r="X34" s="255"/>
      <c r="Y34" s="255"/>
      <c r="Z34" s="255"/>
      <c r="AA34" s="255"/>
      <c r="AB34" s="255"/>
      <c r="AC34" s="255"/>
      <c r="AD34" s="255"/>
      <c r="AE34" s="255"/>
      <c r="AF34" s="255"/>
      <c r="AG34" s="203">
        <f>+SUM(C34:AF34)</f>
        <v>1003473925.6903613</v>
      </c>
      <c r="AH34" s="195"/>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6"/>
    </row>
    <row r="35" spans="1:182" ht="14.25" x14ac:dyDescent="0.25">
      <c r="A35" s="207" t="s">
        <v>922</v>
      </c>
      <c r="B35" s="207"/>
      <c r="C35" s="211"/>
      <c r="D35" s="211"/>
      <c r="E35" s="211"/>
      <c r="F35" s="211"/>
      <c r="G35" s="211"/>
      <c r="H35" s="211"/>
      <c r="I35" s="211">
        <f>+I21*DRIVERS!$C$37</f>
        <v>524263543.42700934</v>
      </c>
      <c r="J35" s="211">
        <f>+J21*DRIVERS!$C$37</f>
        <v>544815804.12922072</v>
      </c>
      <c r="K35" s="211">
        <f>+K21*DRIVERS!$C$37</f>
        <v>566173944.20805264</v>
      </c>
      <c r="L35" s="211">
        <f>+L21*DRIVERS!$C$37</f>
        <v>588369570.0122174</v>
      </c>
      <c r="M35" s="211">
        <f>+M21*DRIVERS!$C$37</f>
        <v>611435527.73202634</v>
      </c>
      <c r="N35" s="211">
        <f>+N21*DRIVERS!$C$37</f>
        <v>635405952.04456937</v>
      </c>
      <c r="O35" s="211">
        <f>+O21*DRIVERS!$C$37</f>
        <v>660316316.66782153</v>
      </c>
      <c r="P35" s="211">
        <f>+P21*DRIVERS!$C$37</f>
        <v>686203486.89860022</v>
      </c>
      <c r="Q35" s="211">
        <f>+Q21*DRIVERS!$C$37</f>
        <v>713105774.21223652</v>
      </c>
      <c r="R35" s="211"/>
      <c r="S35" s="211"/>
      <c r="T35" s="211"/>
      <c r="U35" s="211"/>
      <c r="V35" s="211"/>
      <c r="W35" s="211"/>
      <c r="X35" s="211"/>
      <c r="Y35" s="211"/>
      <c r="Z35" s="211"/>
      <c r="AA35" s="211"/>
      <c r="AB35" s="211"/>
      <c r="AC35" s="211"/>
      <c r="AD35" s="211"/>
      <c r="AE35" s="211"/>
      <c r="AF35" s="211"/>
      <c r="AG35" s="208">
        <f>+SUM(C35:AF35)</f>
        <v>5530089919.3317547</v>
      </c>
      <c r="AH35" s="195"/>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6"/>
    </row>
    <row r="36" spans="1:182" ht="14.25" x14ac:dyDescent="0.25">
      <c r="A36" s="254" t="s">
        <v>923</v>
      </c>
      <c r="B36" s="254"/>
      <c r="C36" s="258">
        <f>+C21*DRIVERS!$C$35</f>
        <v>624372417.30715263</v>
      </c>
      <c r="D36" s="258">
        <f>+D21*DRIVERS!$C$35</f>
        <v>648847868.26199055</v>
      </c>
      <c r="E36" s="258">
        <f>+E21*DRIVERS!$C$35</f>
        <v>674282984.33480155</v>
      </c>
      <c r="F36" s="258">
        <f>+F21*DRIVERS!$C$35</f>
        <v>700715401.5709492</v>
      </c>
      <c r="G36" s="258">
        <f>+G21*DRIVERS!$C$35</f>
        <v>728184232.32451606</v>
      </c>
      <c r="H36" s="258">
        <f>+H21*DRIVERS!$C$35</f>
        <v>756730123.17894566</v>
      </c>
      <c r="I36" s="258">
        <f>+I21*DRIVERS!$C$35</f>
        <v>786395315.14051402</v>
      </c>
      <c r="J36" s="258">
        <f>+J21*DRIVERS!$C$35</f>
        <v>817223706.19383097</v>
      </c>
      <c r="K36" s="258">
        <f>+K21*DRIVERS!$C$35</f>
        <v>849260916.31207895</v>
      </c>
      <c r="L36" s="258">
        <f>+L21*DRIVERS!$C$35</f>
        <v>882554355.01832604</v>
      </c>
      <c r="M36" s="258">
        <f>+M21*DRIVERS!$C$35</f>
        <v>917153291.59803939</v>
      </c>
      <c r="N36" s="258">
        <f>+N21*DRIVERS!$C$35</f>
        <v>953108928.066854</v>
      </c>
      <c r="O36" s="258">
        <f>+O21*DRIVERS!$C$35</f>
        <v>990474475.00173223</v>
      </c>
      <c r="P36" s="258">
        <f>+P21*DRIVERS!$C$35</f>
        <v>1029305230.3479002</v>
      </c>
      <c r="Q36" s="258">
        <f>+Q21*DRIVERS!$C$35</f>
        <v>1069658661.3183547</v>
      </c>
      <c r="R36" s="258"/>
      <c r="S36" s="258"/>
      <c r="T36" s="258"/>
      <c r="U36" s="258"/>
      <c r="V36" s="258"/>
      <c r="W36" s="258"/>
      <c r="X36" s="258"/>
      <c r="Y36" s="258"/>
      <c r="Z36" s="258"/>
      <c r="AA36" s="258"/>
      <c r="AB36" s="258"/>
      <c r="AC36" s="258"/>
      <c r="AD36" s="258"/>
      <c r="AE36" s="258"/>
      <c r="AF36" s="258"/>
      <c r="AG36" s="203">
        <f>+SUM(C36:AF36)</f>
        <v>12428267905.975986</v>
      </c>
      <c r="AH36" s="195"/>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06"/>
    </row>
    <row r="37" spans="1:182" ht="14.25" x14ac:dyDescent="0.25">
      <c r="A37" s="207"/>
      <c r="B37" s="207"/>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08"/>
      <c r="AH37" s="195"/>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06"/>
    </row>
    <row r="38" spans="1:182" ht="13.5" x14ac:dyDescent="0.25">
      <c r="A38" s="251" t="s">
        <v>758</v>
      </c>
      <c r="B38" s="251"/>
      <c r="C38" s="259">
        <f>SUM(C25:C37)</f>
        <v>19107094395.570419</v>
      </c>
      <c r="D38" s="259">
        <f>SUM(D25:D37)</f>
        <v>21005380525.250175</v>
      </c>
      <c r="E38" s="259">
        <f t="shared" ref="E38:Q38" si="5">SUM(E25:E37)</f>
        <v>21504082704.137859</v>
      </c>
      <c r="F38" s="259">
        <f t="shared" si="5"/>
        <v>22388514354.127544</v>
      </c>
      <c r="G38" s="259">
        <f t="shared" si="5"/>
        <v>23781972687.229202</v>
      </c>
      <c r="H38" s="259">
        <f t="shared" si="5"/>
        <v>23737527351.383858</v>
      </c>
      <c r="I38" s="259">
        <f t="shared" si="5"/>
        <v>22002658221.717182</v>
      </c>
      <c r="J38" s="259">
        <f t="shared" si="5"/>
        <v>22572470614.917526</v>
      </c>
      <c r="K38" s="259">
        <f t="shared" si="5"/>
        <v>23148879293.080791</v>
      </c>
      <c r="L38" s="259">
        <f t="shared" si="5"/>
        <v>23732042287.950539</v>
      </c>
      <c r="M38" s="259">
        <f t="shared" si="5"/>
        <v>20166472602.478333</v>
      </c>
      <c r="N38" s="259">
        <f t="shared" si="5"/>
        <v>20763643366.049625</v>
      </c>
      <c r="O38" s="259">
        <f t="shared" si="5"/>
        <v>21368080719.25428</v>
      </c>
      <c r="P38" s="259">
        <f t="shared" si="5"/>
        <v>21979968988.576397</v>
      </c>
      <c r="Q38" s="259">
        <f t="shared" si="5"/>
        <v>22599499731.392628</v>
      </c>
      <c r="R38" s="259"/>
      <c r="S38" s="259"/>
      <c r="T38" s="259"/>
      <c r="U38" s="259"/>
      <c r="V38" s="259"/>
      <c r="W38" s="259"/>
      <c r="X38" s="259"/>
      <c r="Y38" s="259"/>
      <c r="Z38" s="259"/>
      <c r="AA38" s="259"/>
      <c r="AB38" s="259"/>
      <c r="AC38" s="259"/>
      <c r="AD38" s="259"/>
      <c r="AE38" s="259"/>
      <c r="AF38" s="259"/>
      <c r="AG38" s="296">
        <f>+SUM(C38:AF38)</f>
        <v>329858287843.11639</v>
      </c>
      <c r="AH38" s="195"/>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06"/>
    </row>
    <row r="39" spans="1:182" ht="14.25" x14ac:dyDescent="0.25">
      <c r="A39" s="207"/>
      <c r="B39" s="207"/>
      <c r="C39" s="211"/>
      <c r="D39" s="211"/>
      <c r="E39" s="212"/>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08"/>
      <c r="AH39" s="195"/>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row>
    <row r="40" spans="1:182" ht="14.25" x14ac:dyDescent="0.25">
      <c r="A40" s="251" t="s">
        <v>759</v>
      </c>
      <c r="B40" s="251"/>
      <c r="C40" s="255"/>
      <c r="D40" s="255"/>
      <c r="E40" s="256"/>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03"/>
      <c r="AH40" s="195"/>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row>
    <row r="41" spans="1:182" ht="14.25" x14ac:dyDescent="0.25">
      <c r="A41" s="225" t="s">
        <v>760</v>
      </c>
      <c r="B41" s="225"/>
      <c r="C41" s="211">
        <f>ROUND((((C38-C25)*4)/1000),0)</f>
        <v>41261563</v>
      </c>
      <c r="D41" s="211">
        <f t="shared" ref="D41:Q41" si="6">ROUND((((D38-D25)*4)/1000),0)</f>
        <v>54662420</v>
      </c>
      <c r="E41" s="211">
        <f t="shared" si="6"/>
        <v>59900963</v>
      </c>
      <c r="F41" s="211">
        <f t="shared" si="6"/>
        <v>63731571</v>
      </c>
      <c r="G41" s="211">
        <f t="shared" si="6"/>
        <v>66004942</v>
      </c>
      <c r="H41" s="211">
        <f t="shared" si="6"/>
        <v>63266575</v>
      </c>
      <c r="I41" s="211">
        <f t="shared" si="6"/>
        <v>55341626</v>
      </c>
      <c r="J41" s="211">
        <f t="shared" si="6"/>
        <v>56630526</v>
      </c>
      <c r="K41" s="211">
        <f t="shared" si="6"/>
        <v>57940935</v>
      </c>
      <c r="L41" s="211">
        <f t="shared" si="6"/>
        <v>59273484</v>
      </c>
      <c r="M41" s="211">
        <f t="shared" si="6"/>
        <v>44006227</v>
      </c>
      <c r="N41" s="211">
        <f t="shared" si="6"/>
        <v>45385054</v>
      </c>
      <c r="O41" s="211">
        <f t="shared" si="6"/>
        <v>46788072</v>
      </c>
      <c r="P41" s="211">
        <f t="shared" si="6"/>
        <v>48216016</v>
      </c>
      <c r="Q41" s="211">
        <f t="shared" si="6"/>
        <v>49669654</v>
      </c>
      <c r="R41" s="211"/>
      <c r="S41" s="211"/>
      <c r="T41" s="211"/>
      <c r="U41" s="211"/>
      <c r="V41" s="211"/>
      <c r="W41" s="211"/>
      <c r="X41" s="211"/>
      <c r="Y41" s="211"/>
      <c r="Z41" s="211"/>
      <c r="AA41" s="211"/>
      <c r="AB41" s="211"/>
      <c r="AC41" s="211"/>
      <c r="AD41" s="211"/>
      <c r="AE41" s="211"/>
      <c r="AF41" s="211"/>
      <c r="AG41" s="208">
        <f>+SUM(C41:AF41)</f>
        <v>812079628</v>
      </c>
      <c r="AH41" s="195"/>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row>
    <row r="42" spans="1:182" ht="14.25" x14ac:dyDescent="0.25">
      <c r="A42" s="251" t="s">
        <v>762</v>
      </c>
      <c r="B42" s="251"/>
      <c r="C42" s="259">
        <f>+SUM(C38:C41)</f>
        <v>19148355958.570419</v>
      </c>
      <c r="D42" s="259">
        <f t="shared" ref="D42:Q42" si="7">+SUM(D38:D41)</f>
        <v>21060042945.250175</v>
      </c>
      <c r="E42" s="259">
        <f t="shared" si="7"/>
        <v>21563983667.137859</v>
      </c>
      <c r="F42" s="259">
        <f t="shared" si="7"/>
        <v>22452245925.127544</v>
      </c>
      <c r="G42" s="259">
        <f t="shared" si="7"/>
        <v>23847977629.229202</v>
      </c>
      <c r="H42" s="259">
        <f t="shared" si="7"/>
        <v>23800793926.383858</v>
      </c>
      <c r="I42" s="259">
        <f t="shared" si="7"/>
        <v>22057999847.717182</v>
      </c>
      <c r="J42" s="259">
        <f t="shared" si="7"/>
        <v>22629101140.917526</v>
      </c>
      <c r="K42" s="259">
        <f t="shared" si="7"/>
        <v>23206820228.080791</v>
      </c>
      <c r="L42" s="259">
        <f t="shared" si="7"/>
        <v>23791315771.950539</v>
      </c>
      <c r="M42" s="259">
        <f t="shared" si="7"/>
        <v>20210478829.478333</v>
      </c>
      <c r="N42" s="259">
        <f t="shared" si="7"/>
        <v>20809028420.049625</v>
      </c>
      <c r="O42" s="259">
        <f t="shared" si="7"/>
        <v>21414868791.25428</v>
      </c>
      <c r="P42" s="259">
        <f t="shared" si="7"/>
        <v>22028185004.576397</v>
      </c>
      <c r="Q42" s="259">
        <f t="shared" si="7"/>
        <v>22649169385.392628</v>
      </c>
      <c r="R42" s="259"/>
      <c r="S42" s="259"/>
      <c r="T42" s="259"/>
      <c r="U42" s="259"/>
      <c r="V42" s="259"/>
      <c r="W42" s="259"/>
      <c r="X42" s="259"/>
      <c r="Y42" s="259"/>
      <c r="Z42" s="259"/>
      <c r="AA42" s="259"/>
      <c r="AB42" s="259"/>
      <c r="AC42" s="259"/>
      <c r="AD42" s="259"/>
      <c r="AE42" s="259"/>
      <c r="AF42" s="259"/>
      <c r="AG42" s="203">
        <f>+SUM(C42:AF42)</f>
        <v>330670367471.11639</v>
      </c>
      <c r="AH42" s="195"/>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06"/>
    </row>
    <row r="43" spans="1:182" ht="14.25" x14ac:dyDescent="0.25">
      <c r="A43" s="199"/>
      <c r="B43" s="199"/>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195"/>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row>
    <row r="44" spans="1:182" ht="14.25" x14ac:dyDescent="0.25">
      <c r="A44" s="260" t="s">
        <v>763</v>
      </c>
      <c r="B44" s="260"/>
      <c r="C44" s="259">
        <f>+C21-C42</f>
        <v>1664057951.6680031</v>
      </c>
      <c r="D44" s="259">
        <f t="shared" ref="D44:Q44" si="8">+D21-D42</f>
        <v>568219330.14950943</v>
      </c>
      <c r="E44" s="259">
        <f t="shared" si="8"/>
        <v>912115810.68886185</v>
      </c>
      <c r="F44" s="259">
        <f t="shared" si="8"/>
        <v>904934127.23743057</v>
      </c>
      <c r="G44" s="259">
        <f t="shared" si="8"/>
        <v>424830114.92133331</v>
      </c>
      <c r="H44" s="259">
        <f t="shared" si="8"/>
        <v>1423543512.9143333</v>
      </c>
      <c r="I44" s="259">
        <f t="shared" si="8"/>
        <v>4155177323.6332855</v>
      </c>
      <c r="J44" s="259">
        <f t="shared" si="8"/>
        <v>4611689065.5435066</v>
      </c>
      <c r="K44" s="259">
        <f t="shared" si="8"/>
        <v>5101876982.3218422</v>
      </c>
      <c r="L44" s="259">
        <f t="shared" si="8"/>
        <v>5627162728.6603317</v>
      </c>
      <c r="M44" s="259">
        <f t="shared" si="8"/>
        <v>10361297557.122982</v>
      </c>
      <c r="N44" s="259">
        <f t="shared" si="8"/>
        <v>10961269182.178841</v>
      </c>
      <c r="O44" s="259">
        <f t="shared" si="8"/>
        <v>11600947042.136795</v>
      </c>
      <c r="P44" s="259">
        <f t="shared" si="8"/>
        <v>12281989340.353611</v>
      </c>
      <c r="Q44" s="259">
        <f t="shared" si="8"/>
        <v>13006119325.219196</v>
      </c>
      <c r="R44" s="259"/>
      <c r="S44" s="259"/>
      <c r="T44" s="259"/>
      <c r="U44" s="259"/>
      <c r="V44" s="259"/>
      <c r="W44" s="259"/>
      <c r="X44" s="259"/>
      <c r="Y44" s="259"/>
      <c r="Z44" s="259"/>
      <c r="AA44" s="259"/>
      <c r="AB44" s="259"/>
      <c r="AC44" s="259"/>
      <c r="AD44" s="259"/>
      <c r="AE44" s="259"/>
      <c r="AF44" s="259"/>
      <c r="AG44" s="203">
        <f>+SUM(C44:AF44)</f>
        <v>83605229394.749863</v>
      </c>
      <c r="AH44" s="195"/>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9"/>
    </row>
    <row r="45" spans="1:182" ht="14.25" x14ac:dyDescent="0.25">
      <c r="A45" s="227" t="s">
        <v>764</v>
      </c>
      <c r="B45" s="227"/>
      <c r="C45" s="226"/>
      <c r="D45" s="226">
        <f>ROUND((IF(C44&gt;0,C44*DATOS!$B$18)),0)</f>
        <v>6656232</v>
      </c>
      <c r="E45" s="226">
        <f>ROUND((IF(D44&gt;0,D44*DATOS!$B$18)),0)</f>
        <v>2272877</v>
      </c>
      <c r="F45" s="226">
        <f>ROUND((IF(E44&gt;0,E44*DATOS!$B$18)),0)</f>
        <v>3648463</v>
      </c>
      <c r="G45" s="226">
        <f>ROUND((IF(F44&gt;0,F44*DATOS!$B$18)),0)</f>
        <v>3619737</v>
      </c>
      <c r="H45" s="226">
        <f>ROUND((IF(G44&gt;0,G44*DATOS!$B$18)),0)</f>
        <v>1699320</v>
      </c>
      <c r="I45" s="226">
        <f>ROUND((IF(H44&gt;0,H44*DATOS!$B$18)),0)</f>
        <v>5694174</v>
      </c>
      <c r="J45" s="226">
        <f>ROUND((IF(I44&gt;0,I44*DATOS!$B$18)),0)</f>
        <v>16620709</v>
      </c>
      <c r="K45" s="226">
        <f>ROUND((IF(J44&gt;0,J44*DATOS!$B$18)),0)</f>
        <v>18446756</v>
      </c>
      <c r="L45" s="226">
        <f>ROUND((IF(K44&gt;0,K44*DATOS!$B$18)),0)</f>
        <v>20407508</v>
      </c>
      <c r="M45" s="226">
        <f>ROUND((IF(L44&gt;0,L44*DATOS!$B$18)),0)</f>
        <v>22508651</v>
      </c>
      <c r="N45" s="226">
        <f>ROUND((IF(M44&gt;0,M44*DATOS!$B$18)),0)</f>
        <v>41445190</v>
      </c>
      <c r="O45" s="226">
        <f>ROUND((IF(N44&gt;0,N44*DATOS!$B$18)),0)</f>
        <v>43845077</v>
      </c>
      <c r="P45" s="226">
        <f>ROUND((IF(O44&gt;0,O44*DATOS!$B$18)),0)</f>
        <v>46403788</v>
      </c>
      <c r="Q45" s="226">
        <f>ROUND((IF(P44&gt;0,P44*DATOS!$B$18)),0)</f>
        <v>49127957</v>
      </c>
      <c r="R45" s="226"/>
      <c r="S45" s="226"/>
      <c r="T45" s="226"/>
      <c r="U45" s="226"/>
      <c r="V45" s="226"/>
      <c r="W45" s="226"/>
      <c r="X45" s="226"/>
      <c r="Y45" s="226"/>
      <c r="Z45" s="226"/>
      <c r="AA45" s="226"/>
      <c r="AB45" s="226"/>
      <c r="AC45" s="226"/>
      <c r="AD45" s="226"/>
      <c r="AE45" s="226"/>
      <c r="AF45" s="226"/>
      <c r="AG45" s="208">
        <f>+SUM(C45:AF45)</f>
        <v>282396439</v>
      </c>
      <c r="AH45" s="195"/>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9"/>
    </row>
    <row r="46" spans="1:182" s="229" customFormat="1" ht="14.25" x14ac:dyDescent="0.25">
      <c r="A46" s="259" t="s">
        <v>765</v>
      </c>
      <c r="B46" s="259"/>
      <c r="C46" s="259">
        <f>+C45+C44</f>
        <v>1664057951.6680031</v>
      </c>
      <c r="D46" s="259">
        <f>+D45+D44+C46</f>
        <v>2238933513.8175125</v>
      </c>
      <c r="E46" s="259">
        <f>+E45+E44+D46</f>
        <v>3153322201.5063744</v>
      </c>
      <c r="F46" s="259">
        <f t="shared" ref="F46:Q46" si="9">+F45+F44+E46</f>
        <v>4061904791.7438049</v>
      </c>
      <c r="G46" s="259">
        <f t="shared" si="9"/>
        <v>4490354643.6651382</v>
      </c>
      <c r="H46" s="259">
        <f t="shared" si="9"/>
        <v>5915597476.5794716</v>
      </c>
      <c r="I46" s="259">
        <f t="shared" si="9"/>
        <v>10076468974.212757</v>
      </c>
      <c r="J46" s="259">
        <f t="shared" si="9"/>
        <v>14704778748.756264</v>
      </c>
      <c r="K46" s="259">
        <f t="shared" si="9"/>
        <v>19825102487.078106</v>
      </c>
      <c r="L46" s="259">
        <f t="shared" si="9"/>
        <v>25472672723.738438</v>
      </c>
      <c r="M46" s="259">
        <f t="shared" si="9"/>
        <v>35856478931.86142</v>
      </c>
      <c r="N46" s="259">
        <f t="shared" si="9"/>
        <v>46859193304.04026</v>
      </c>
      <c r="O46" s="259">
        <f t="shared" si="9"/>
        <v>58503985423.177055</v>
      </c>
      <c r="P46" s="259">
        <f t="shared" si="9"/>
        <v>70832378551.53067</v>
      </c>
      <c r="Q46" s="259">
        <f t="shared" si="9"/>
        <v>83887625833.749863</v>
      </c>
      <c r="R46" s="259"/>
      <c r="S46" s="259"/>
      <c r="T46" s="259"/>
      <c r="U46" s="259"/>
      <c r="V46" s="259"/>
      <c r="W46" s="259"/>
      <c r="X46" s="259"/>
      <c r="Y46" s="259"/>
      <c r="Z46" s="259"/>
      <c r="AA46" s="259"/>
      <c r="AB46" s="259"/>
      <c r="AC46" s="259"/>
      <c r="AD46" s="259"/>
      <c r="AE46" s="259"/>
      <c r="AF46" s="259"/>
      <c r="AG46" s="203">
        <f>+Q46</f>
        <v>83887625833.749863</v>
      </c>
      <c r="AH46" s="231"/>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row>
    <row r="47" spans="1:182" ht="13.5" x14ac:dyDescent="0.25">
      <c r="A47" s="232"/>
      <c r="B47" s="232"/>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28"/>
      <c r="AH47" s="195"/>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c r="EB47" s="228"/>
      <c r="EC47" s="228"/>
      <c r="ED47" s="228"/>
      <c r="EE47" s="228"/>
      <c r="EF47" s="228"/>
      <c r="EG47" s="228"/>
      <c r="EH47" s="228"/>
      <c r="EI47" s="228"/>
      <c r="EJ47" s="228"/>
      <c r="EK47" s="228"/>
      <c r="EL47" s="228"/>
      <c r="EM47" s="228"/>
      <c r="EN47" s="228"/>
      <c r="EO47" s="228"/>
      <c r="EP47" s="228"/>
      <c r="EQ47" s="228"/>
      <c r="ER47" s="228"/>
      <c r="ES47" s="228"/>
      <c r="ET47" s="228"/>
      <c r="EU47" s="228"/>
      <c r="EV47" s="228"/>
      <c r="EW47" s="228"/>
      <c r="EX47" s="228"/>
      <c r="EY47" s="228"/>
      <c r="EZ47" s="228"/>
      <c r="FA47" s="228"/>
      <c r="FB47" s="228"/>
      <c r="FC47" s="228"/>
      <c r="FD47" s="228"/>
      <c r="FE47" s="228"/>
      <c r="FF47" s="228"/>
      <c r="FG47" s="228"/>
      <c r="FH47" s="228"/>
      <c r="FI47" s="228"/>
      <c r="FJ47" s="228"/>
      <c r="FK47" s="228"/>
      <c r="FL47" s="228"/>
      <c r="FM47" s="228"/>
      <c r="FN47" s="228"/>
      <c r="FO47" s="228"/>
      <c r="FP47" s="228"/>
      <c r="FQ47" s="228"/>
      <c r="FR47" s="228"/>
      <c r="FS47" s="228"/>
      <c r="FT47" s="228"/>
      <c r="FU47" s="228"/>
      <c r="FV47" s="228"/>
      <c r="FW47" s="228"/>
      <c r="FX47" s="228"/>
      <c r="FY47" s="228"/>
    </row>
    <row r="48" spans="1:182" ht="14.25" x14ac:dyDescent="0.25">
      <c r="A48" s="232" t="s">
        <v>766</v>
      </c>
      <c r="B48" s="232"/>
      <c r="C48" s="234">
        <f>+RSALP!C9</f>
        <v>32760</v>
      </c>
      <c r="D48" s="234">
        <f>+RSALP!D9</f>
        <v>32760</v>
      </c>
      <c r="E48" s="234">
        <f>+RSALP!E9</f>
        <v>32875</v>
      </c>
      <c r="F48" s="234">
        <f>+RSALP!F9</f>
        <v>32990</v>
      </c>
      <c r="G48" s="234">
        <f>+RSALP!G9</f>
        <v>33105</v>
      </c>
      <c r="H48" s="234">
        <f>+RSALP!H9</f>
        <v>33220</v>
      </c>
      <c r="I48" s="234">
        <f>+RSALP!I9</f>
        <v>33440</v>
      </c>
      <c r="J48" s="234">
        <f>+RSALP!J9</f>
        <v>33660</v>
      </c>
      <c r="K48" s="234">
        <f>+RSALP!K9</f>
        <v>33880</v>
      </c>
      <c r="L48" s="234">
        <f>+RSALP!L9</f>
        <v>34100</v>
      </c>
      <c r="M48" s="234">
        <f>+RSALP!M9</f>
        <v>34320</v>
      </c>
      <c r="N48" s="234">
        <f>+RSALP!N9</f>
        <v>34540</v>
      </c>
      <c r="O48" s="234">
        <f>+RSALP!O9</f>
        <v>34760</v>
      </c>
      <c r="P48" s="234">
        <f>+RSALP!P9</f>
        <v>34980</v>
      </c>
      <c r="Q48" s="234">
        <f>+RSALP!Q9</f>
        <v>35200</v>
      </c>
      <c r="R48" s="234"/>
      <c r="S48" s="234"/>
      <c r="T48" s="234"/>
      <c r="U48" s="234"/>
      <c r="V48" s="234"/>
      <c r="W48" s="234"/>
      <c r="X48" s="234"/>
      <c r="Y48" s="234"/>
      <c r="Z48" s="234"/>
      <c r="AA48" s="234"/>
      <c r="AB48" s="234"/>
      <c r="AC48" s="234"/>
      <c r="AD48" s="234"/>
      <c r="AE48" s="234"/>
      <c r="AF48" s="234"/>
      <c r="AG48" s="235"/>
      <c r="AH48" s="19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35"/>
      <c r="DX48" s="235"/>
      <c r="DY48" s="235"/>
      <c r="DZ48" s="235"/>
      <c r="EA48" s="235"/>
      <c r="EB48" s="235"/>
      <c r="EC48" s="235"/>
      <c r="ED48" s="235"/>
      <c r="EE48" s="235"/>
      <c r="EF48" s="235"/>
      <c r="EG48" s="235"/>
      <c r="EH48" s="235"/>
      <c r="EI48" s="235"/>
      <c r="EJ48" s="235"/>
      <c r="EK48" s="235"/>
      <c r="EL48" s="235"/>
      <c r="EM48" s="235"/>
      <c r="EN48" s="235"/>
      <c r="EO48" s="235"/>
      <c r="EP48" s="235"/>
      <c r="EQ48" s="235"/>
      <c r="ER48" s="235"/>
      <c r="ES48" s="235"/>
      <c r="ET48" s="235"/>
      <c r="EU48" s="235"/>
      <c r="EV48" s="235"/>
      <c r="EW48" s="235"/>
      <c r="EX48" s="235"/>
      <c r="EY48" s="235"/>
      <c r="EZ48" s="235"/>
      <c r="FA48" s="235"/>
      <c r="FB48" s="235"/>
      <c r="FC48" s="235"/>
      <c r="FD48" s="235"/>
      <c r="FE48" s="235"/>
      <c r="FF48" s="235"/>
      <c r="FG48" s="235"/>
      <c r="FH48" s="235"/>
      <c r="FI48" s="235"/>
      <c r="FJ48" s="235"/>
      <c r="FK48" s="235"/>
      <c r="FL48" s="235"/>
      <c r="FM48" s="235"/>
      <c r="FN48" s="235"/>
      <c r="FO48" s="235"/>
      <c r="FP48" s="235"/>
      <c r="FQ48" s="235"/>
      <c r="FR48" s="235"/>
      <c r="FS48" s="235"/>
      <c r="FT48" s="235"/>
      <c r="FU48" s="235"/>
      <c r="FV48" s="235"/>
      <c r="FW48" s="235"/>
      <c r="FX48" s="235"/>
      <c r="FY48" s="235"/>
    </row>
    <row r="49" spans="1:181" ht="13.5" x14ac:dyDescent="0.25">
      <c r="A49" s="232"/>
      <c r="B49" s="232"/>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28"/>
      <c r="AH49" s="195"/>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c r="EB49" s="228"/>
      <c r="EC49" s="228"/>
      <c r="ED49" s="228"/>
      <c r="EE49" s="228"/>
      <c r="EF49" s="228"/>
      <c r="EG49" s="228"/>
      <c r="EH49" s="228"/>
      <c r="EI49" s="228"/>
      <c r="EJ49" s="228"/>
      <c r="EK49" s="228"/>
      <c r="EL49" s="228"/>
      <c r="EM49" s="228"/>
      <c r="EN49" s="228"/>
      <c r="EO49" s="228"/>
      <c r="EP49" s="228"/>
      <c r="EQ49" s="228"/>
      <c r="ER49" s="228"/>
      <c r="ES49" s="228"/>
      <c r="ET49" s="228"/>
      <c r="EU49" s="228"/>
      <c r="EV49" s="228"/>
      <c r="EW49" s="228"/>
      <c r="EX49" s="228"/>
      <c r="EY49" s="228"/>
      <c r="EZ49" s="228"/>
      <c r="FA49" s="228"/>
      <c r="FB49" s="228"/>
      <c r="FC49" s="228"/>
      <c r="FD49" s="228"/>
      <c r="FE49" s="228"/>
      <c r="FF49" s="228"/>
      <c r="FG49" s="228"/>
      <c r="FH49" s="228"/>
      <c r="FI49" s="228"/>
      <c r="FJ49" s="228"/>
      <c r="FK49" s="228"/>
      <c r="FL49" s="228"/>
      <c r="FM49" s="228"/>
      <c r="FN49" s="228"/>
      <c r="FO49" s="228"/>
      <c r="FP49" s="228"/>
      <c r="FQ49" s="228"/>
      <c r="FR49" s="228"/>
      <c r="FS49" s="228"/>
      <c r="FT49" s="228"/>
      <c r="FU49" s="228"/>
      <c r="FV49" s="228"/>
      <c r="FW49" s="228"/>
      <c r="FX49" s="228"/>
      <c r="FY49" s="228"/>
    </row>
    <row r="50" spans="1:181" ht="13.5" x14ac:dyDescent="0.25">
      <c r="A50" s="232" t="s">
        <v>785</v>
      </c>
      <c r="B50" s="232"/>
      <c r="C50" s="263">
        <f>+AG46</f>
        <v>83887625833.749863</v>
      </c>
    </row>
    <row r="51" spans="1:181" x14ac:dyDescent="0.25">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row>
    <row r="52" spans="1:181" x14ac:dyDescent="0.25">
      <c r="A52" s="238"/>
      <c r="B52" s="238"/>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row>
    <row r="54" spans="1:181" x14ac:dyDescent="0.25">
      <c r="A54" s="236"/>
      <c r="B54" s="236"/>
    </row>
    <row r="60" spans="1:181" s="265" customFormat="1" ht="14.25" x14ac:dyDescent="0.25">
      <c r="C60" s="266"/>
      <c r="D60" s="267"/>
      <c r="G60" s="268"/>
    </row>
    <row r="61" spans="1:181" s="265" customFormat="1" ht="14.25" x14ac:dyDescent="0.25">
      <c r="C61" s="266"/>
      <c r="D61" s="267"/>
      <c r="G61" s="268"/>
    </row>
    <row r="62" spans="1:181" s="265" customFormat="1" ht="14.25" x14ac:dyDescent="0.25">
      <c r="C62" s="266"/>
      <c r="D62" s="269"/>
      <c r="G62" s="268"/>
    </row>
    <row r="63" spans="1:181" s="265" customFormat="1" ht="14.25" x14ac:dyDescent="0.25">
      <c r="C63" s="266"/>
      <c r="D63" s="269"/>
      <c r="G63" s="268"/>
    </row>
    <row r="64" spans="1:181" s="265" customFormat="1" ht="14.25" x14ac:dyDescent="0.25">
      <c r="C64" s="266"/>
      <c r="D64" s="269"/>
      <c r="G64" s="268"/>
    </row>
    <row r="65" spans="3:7" s="265" customFormat="1" ht="14.25" x14ac:dyDescent="0.25">
      <c r="C65" s="266"/>
      <c r="D65" s="269"/>
      <c r="G65" s="268"/>
    </row>
    <row r="66" spans="3:7" s="265" customFormat="1" ht="14.25" x14ac:dyDescent="0.25">
      <c r="C66" s="266"/>
      <c r="D66" s="269"/>
      <c r="G66" s="270"/>
    </row>
    <row r="67" spans="3:7" s="265" customFormat="1" ht="14.25" x14ac:dyDescent="0.25">
      <c r="C67" s="266"/>
      <c r="D67" s="267"/>
      <c r="G67" s="270"/>
    </row>
    <row r="68" spans="3:7" s="265" customFormat="1" ht="14.25" x14ac:dyDescent="0.25">
      <c r="C68" s="266"/>
      <c r="D68" s="267"/>
      <c r="G68" s="270"/>
    </row>
    <row r="69" spans="3:7" s="265" customFormat="1" ht="14.25" x14ac:dyDescent="0.25">
      <c r="C69" s="266"/>
      <c r="D69" s="267"/>
      <c r="G69" s="270"/>
    </row>
    <row r="70" spans="3:7" s="265" customFormat="1" ht="14.25" x14ac:dyDescent="0.25">
      <c r="C70" s="266"/>
      <c r="D70" s="267"/>
      <c r="G70" s="270"/>
    </row>
    <row r="71" spans="3:7" s="265" customFormat="1" ht="14.25" x14ac:dyDescent="0.25">
      <c r="C71" s="266"/>
      <c r="D71" s="269"/>
      <c r="G71" s="270"/>
    </row>
    <row r="72" spans="3:7" s="265" customFormat="1" ht="14.25" x14ac:dyDescent="0.25">
      <c r="C72" s="266"/>
      <c r="D72" s="267"/>
      <c r="G72" s="270"/>
    </row>
    <row r="73" spans="3:7" s="265" customFormat="1" ht="14.25" x14ac:dyDescent="0.25">
      <c r="C73" s="266"/>
      <c r="D73" s="267"/>
      <c r="G73" s="270"/>
    </row>
    <row r="74" spans="3:7" s="265" customFormat="1" ht="14.25" x14ac:dyDescent="0.25">
      <c r="C74" s="266"/>
      <c r="D74" s="269"/>
      <c r="G74" s="270"/>
    </row>
    <row r="75" spans="3:7" s="265" customFormat="1" ht="14.25" x14ac:dyDescent="0.25">
      <c r="C75" s="266"/>
      <c r="D75" s="267"/>
      <c r="G75" s="270"/>
    </row>
    <row r="76" spans="3:7" s="265" customFormat="1" ht="14.25" x14ac:dyDescent="0.25">
      <c r="C76" s="266"/>
      <c r="D76" s="267"/>
      <c r="G76" s="270"/>
    </row>
    <row r="77" spans="3:7" s="265" customFormat="1" ht="14.25" x14ac:dyDescent="0.25">
      <c r="C77" s="266"/>
      <c r="D77" s="269"/>
      <c r="G77" s="270"/>
    </row>
    <row r="78" spans="3:7" s="265" customFormat="1" ht="14.25" x14ac:dyDescent="0.25">
      <c r="C78" s="266"/>
      <c r="D78" s="269"/>
      <c r="G78" s="270"/>
    </row>
    <row r="79" spans="3:7" s="265" customFormat="1" ht="14.25" x14ac:dyDescent="0.25">
      <c r="C79" s="266"/>
      <c r="D79" s="269"/>
      <c r="G79" s="270"/>
    </row>
    <row r="80" spans="3:7" s="265" customFormat="1" ht="14.25" x14ac:dyDescent="0.25">
      <c r="C80" s="266"/>
      <c r="D80" s="269"/>
      <c r="G80" s="270"/>
    </row>
    <row r="81" spans="3:7" s="265" customFormat="1" ht="14.25" x14ac:dyDescent="0.25">
      <c r="C81" s="266"/>
      <c r="D81" s="267"/>
      <c r="G81" s="270"/>
    </row>
    <row r="82" spans="3:7" s="265" customFormat="1" ht="14.25" x14ac:dyDescent="0.25">
      <c r="C82" s="266"/>
      <c r="D82" s="269"/>
      <c r="G82" s="270"/>
    </row>
    <row r="83" spans="3:7" s="265" customFormat="1" ht="14.25" x14ac:dyDescent="0.25">
      <c r="C83" s="266"/>
      <c r="D83" s="269"/>
      <c r="G83" s="270"/>
    </row>
    <row r="84" spans="3:7" s="265" customFormat="1" ht="14.25" x14ac:dyDescent="0.25">
      <c r="C84" s="266"/>
      <c r="D84" s="269"/>
      <c r="G84" s="270"/>
    </row>
    <row r="85" spans="3:7" s="265" customFormat="1" ht="14.25" x14ac:dyDescent="0.25">
      <c r="C85" s="266"/>
      <c r="D85" s="269"/>
      <c r="G85" s="270"/>
    </row>
    <row r="86" spans="3:7" s="265" customFormat="1" ht="14.25" x14ac:dyDescent="0.25">
      <c r="C86" s="266"/>
      <c r="D86" s="269"/>
      <c r="G86" s="270"/>
    </row>
    <row r="87" spans="3:7" s="265" customFormat="1" ht="14.25" x14ac:dyDescent="0.25">
      <c r="C87" s="266"/>
      <c r="D87" s="269"/>
      <c r="G87" s="270"/>
    </row>
    <row r="88" spans="3:7" s="265" customFormat="1" ht="14.25" x14ac:dyDescent="0.25">
      <c r="C88" s="266"/>
      <c r="D88" s="269"/>
      <c r="G88" s="270"/>
    </row>
    <row r="89" spans="3:7" s="265" customFormat="1" ht="14.25" x14ac:dyDescent="0.25">
      <c r="C89" s="266"/>
      <c r="D89" s="269"/>
      <c r="G89" s="270"/>
    </row>
    <row r="90" spans="3:7" s="265" customFormat="1" ht="14.25" x14ac:dyDescent="0.25">
      <c r="C90" s="266"/>
      <c r="D90" s="269"/>
      <c r="G90" s="270"/>
    </row>
    <row r="91" spans="3:7" s="265" customFormat="1" ht="14.25" x14ac:dyDescent="0.25">
      <c r="C91" s="266"/>
      <c r="D91" s="269"/>
      <c r="G91" s="270"/>
    </row>
    <row r="92" spans="3:7" s="265" customFormat="1" ht="14.25" x14ac:dyDescent="0.25">
      <c r="C92" s="266"/>
      <c r="D92" s="269"/>
      <c r="G92" s="270"/>
    </row>
    <row r="93" spans="3:7" s="265" customFormat="1" ht="14.25" x14ac:dyDescent="0.25">
      <c r="C93" s="266"/>
      <c r="D93" s="269"/>
      <c r="G93" s="270"/>
    </row>
    <row r="94" spans="3:7" s="265" customFormat="1" ht="14.25" x14ac:dyDescent="0.25">
      <c r="C94" s="266"/>
      <c r="D94" s="269"/>
      <c r="G94" s="270"/>
    </row>
    <row r="95" spans="3:7" s="265" customFormat="1" ht="14.25" x14ac:dyDescent="0.25">
      <c r="C95" s="266"/>
      <c r="D95" s="269"/>
      <c r="G95" s="270"/>
    </row>
    <row r="96" spans="3:7" s="265" customFormat="1" ht="14.25" x14ac:dyDescent="0.25">
      <c r="C96" s="266"/>
      <c r="D96" s="267"/>
      <c r="G96" s="270"/>
    </row>
    <row r="97" spans="3:7" s="265" customFormat="1" ht="14.25" x14ac:dyDescent="0.25">
      <c r="C97" s="266"/>
      <c r="D97" s="267"/>
      <c r="G97" s="270"/>
    </row>
    <row r="98" spans="3:7" s="265" customFormat="1" ht="14.25" x14ac:dyDescent="0.25">
      <c r="C98" s="266"/>
      <c r="D98" s="269"/>
      <c r="G98" s="270"/>
    </row>
    <row r="99" spans="3:7" s="265" customFormat="1" ht="14.25" x14ac:dyDescent="0.25">
      <c r="C99" s="266"/>
      <c r="D99" s="269"/>
      <c r="G99" s="270"/>
    </row>
    <row r="100" spans="3:7" s="265" customFormat="1" ht="14.25" x14ac:dyDescent="0.25">
      <c r="C100" s="266"/>
      <c r="D100" s="267"/>
    </row>
    <row r="101" spans="3:7" s="265" customFormat="1" ht="14.25" x14ac:dyDescent="0.25">
      <c r="C101" s="266"/>
      <c r="D101" s="267"/>
    </row>
    <row r="102" spans="3:7" s="265" customFormat="1" ht="14.25" x14ac:dyDescent="0.25">
      <c r="C102" s="266"/>
      <c r="D102" s="267"/>
    </row>
    <row r="103" spans="3:7" s="265" customFormat="1" ht="14.25" x14ac:dyDescent="0.25">
      <c r="C103" s="266"/>
      <c r="D103" s="269"/>
    </row>
    <row r="104" spans="3:7" s="265" customFormat="1" ht="14.25" x14ac:dyDescent="0.25">
      <c r="C104" s="266"/>
      <c r="D104" s="269"/>
    </row>
    <row r="105" spans="3:7" s="265" customFormat="1" ht="14.25" x14ac:dyDescent="0.25">
      <c r="C105" s="266"/>
      <c r="D105" s="269"/>
    </row>
    <row r="106" spans="3:7" s="265" customFormat="1" ht="14.25" x14ac:dyDescent="0.25">
      <c r="C106" s="266"/>
      <c r="D106" s="269"/>
    </row>
    <row r="107" spans="3:7" s="265" customFormat="1" ht="14.25" x14ac:dyDescent="0.25">
      <c r="C107" s="266"/>
      <c r="D107" s="269"/>
    </row>
    <row r="108" spans="3:7" s="265" customFormat="1" ht="14.25" x14ac:dyDescent="0.25">
      <c r="C108" s="266"/>
      <c r="D108" s="267"/>
    </row>
    <row r="109" spans="3:7" s="265" customFormat="1" ht="14.25" x14ac:dyDescent="0.25">
      <c r="C109" s="266"/>
      <c r="D109" s="269"/>
    </row>
    <row r="110" spans="3:7" s="265" customFormat="1" ht="14.25" x14ac:dyDescent="0.25">
      <c r="C110" s="266"/>
      <c r="D110" s="269"/>
    </row>
    <row r="111" spans="3:7" s="265" customFormat="1" ht="14.25" x14ac:dyDescent="0.25">
      <c r="C111" s="266"/>
      <c r="D111" s="267"/>
    </row>
    <row r="112" spans="3:7" s="265" customFormat="1" ht="14.25" x14ac:dyDescent="0.25">
      <c r="C112" s="266"/>
      <c r="D112" s="267"/>
    </row>
    <row r="113" spans="3:4" s="265" customFormat="1" ht="14.25" x14ac:dyDescent="0.25">
      <c r="C113" s="266"/>
      <c r="D113" s="269"/>
    </row>
    <row r="114" spans="3:4" s="265" customFormat="1" ht="14.25" x14ac:dyDescent="0.25">
      <c r="C114" s="266"/>
      <c r="D114" s="269"/>
    </row>
    <row r="115" spans="3:4" s="265" customFormat="1" ht="14.25" x14ac:dyDescent="0.25">
      <c r="C115" s="266"/>
      <c r="D115" s="269"/>
    </row>
    <row r="116" spans="3:4" s="265" customFormat="1" ht="14.25" x14ac:dyDescent="0.25">
      <c r="C116" s="266"/>
      <c r="D116" s="269"/>
    </row>
    <row r="117" spans="3:4" s="265" customFormat="1" ht="14.25" x14ac:dyDescent="0.25">
      <c r="C117" s="266"/>
      <c r="D117" s="267"/>
    </row>
    <row r="118" spans="3:4" s="265" customFormat="1" ht="14.25" x14ac:dyDescent="0.25">
      <c r="C118" s="266"/>
      <c r="D118" s="269"/>
    </row>
    <row r="119" spans="3:4" s="265" customFormat="1" ht="14.25" x14ac:dyDescent="0.25">
      <c r="C119" s="266"/>
      <c r="D119" s="267"/>
    </row>
    <row r="120" spans="3:4" s="265" customFormat="1" ht="14.25" x14ac:dyDescent="0.25">
      <c r="C120" s="266"/>
      <c r="D120" s="269"/>
    </row>
    <row r="121" spans="3:4" s="265" customFormat="1" ht="14.25" x14ac:dyDescent="0.25">
      <c r="C121" s="266"/>
      <c r="D121" s="267"/>
    </row>
    <row r="122" spans="3:4" s="265" customFormat="1" ht="14.25" x14ac:dyDescent="0.25">
      <c r="C122" s="266"/>
      <c r="D122" s="269"/>
    </row>
    <row r="123" spans="3:4" s="265" customFormat="1" ht="14.25" x14ac:dyDescent="0.25">
      <c r="C123" s="266"/>
      <c r="D123" s="267"/>
    </row>
    <row r="124" spans="3:4" s="265" customFormat="1" ht="14.25" x14ac:dyDescent="0.25">
      <c r="C124" s="266"/>
      <c r="D124" s="269"/>
    </row>
    <row r="125" spans="3:4" s="265" customFormat="1" ht="14.25" x14ac:dyDescent="0.25">
      <c r="C125" s="266"/>
      <c r="D125" s="269"/>
    </row>
    <row r="126" spans="3:4" s="265" customFormat="1" ht="14.25" x14ac:dyDescent="0.25">
      <c r="C126" s="266"/>
      <c r="D126" s="269"/>
    </row>
    <row r="127" spans="3:4" s="265" customFormat="1" ht="14.25" x14ac:dyDescent="0.25">
      <c r="C127" s="266"/>
      <c r="D127" s="269"/>
    </row>
    <row r="128" spans="3:4" s="265" customFormat="1" ht="14.25" x14ac:dyDescent="0.25">
      <c r="C128" s="266"/>
      <c r="D128" s="269"/>
    </row>
    <row r="129" spans="3:4" s="265" customFormat="1" ht="14.25" x14ac:dyDescent="0.25">
      <c r="C129" s="266"/>
      <c r="D129" s="269"/>
    </row>
    <row r="130" spans="3:4" s="265" customFormat="1" ht="14.25" x14ac:dyDescent="0.25">
      <c r="C130" s="266"/>
      <c r="D130" s="269"/>
    </row>
    <row r="131" spans="3:4" s="265" customFormat="1" ht="14.25" x14ac:dyDescent="0.25">
      <c r="C131" s="266"/>
      <c r="D131" s="269"/>
    </row>
    <row r="132" spans="3:4" s="265" customFormat="1" ht="14.25" x14ac:dyDescent="0.25">
      <c r="C132" s="266"/>
      <c r="D132" s="269"/>
    </row>
    <row r="133" spans="3:4" s="265" customFormat="1" ht="14.25" x14ac:dyDescent="0.25">
      <c r="C133" s="266"/>
      <c r="D133" s="269"/>
    </row>
    <row r="134" spans="3:4" s="265" customFormat="1" ht="14.25" x14ac:dyDescent="0.25">
      <c r="C134" s="266"/>
      <c r="D134" s="269"/>
    </row>
    <row r="135" spans="3:4" s="265" customFormat="1" ht="14.25" x14ac:dyDescent="0.25">
      <c r="C135" s="266"/>
      <c r="D135" s="269"/>
    </row>
    <row r="136" spans="3:4" s="265" customFormat="1" ht="14.25" x14ac:dyDescent="0.25">
      <c r="C136" s="266"/>
      <c r="D136" s="269"/>
    </row>
    <row r="137" spans="3:4" s="265" customFormat="1" ht="14.25" x14ac:dyDescent="0.25">
      <c r="C137" s="266"/>
      <c r="D137" s="269"/>
    </row>
    <row r="138" spans="3:4" s="265" customFormat="1" ht="14.25" x14ac:dyDescent="0.25">
      <c r="C138" s="266"/>
      <c r="D138" s="269"/>
    </row>
    <row r="139" spans="3:4" s="265" customFormat="1" ht="14.25" x14ac:dyDescent="0.25">
      <c r="C139" s="266"/>
      <c r="D139" s="269"/>
    </row>
    <row r="140" spans="3:4" s="265" customFormat="1" ht="14.25" x14ac:dyDescent="0.25">
      <c r="C140" s="266"/>
      <c r="D140" s="269"/>
    </row>
    <row r="141" spans="3:4" s="265" customFormat="1" ht="14.25" x14ac:dyDescent="0.25">
      <c r="C141" s="266"/>
      <c r="D141" s="269"/>
    </row>
    <row r="142" spans="3:4" s="265" customFormat="1" ht="14.25" x14ac:dyDescent="0.25">
      <c r="C142" s="266"/>
      <c r="D142" s="269"/>
    </row>
    <row r="143" spans="3:4" s="265" customFormat="1" ht="14.25" x14ac:dyDescent="0.25">
      <c r="C143" s="266"/>
      <c r="D143" s="269"/>
    </row>
    <row r="144" spans="3:4" s="265" customFormat="1" ht="14.25" x14ac:dyDescent="0.25">
      <c r="C144" s="266"/>
      <c r="D144" s="269"/>
    </row>
    <row r="145" spans="3:4" s="265" customFormat="1" ht="14.25" x14ac:dyDescent="0.25">
      <c r="C145" s="266"/>
      <c r="D145" s="269"/>
    </row>
    <row r="146" spans="3:4" s="265" customFormat="1" ht="14.25" x14ac:dyDescent="0.25">
      <c r="C146" s="266"/>
      <c r="D146" s="267"/>
    </row>
    <row r="147" spans="3:4" s="265" customFormat="1" ht="14.25" x14ac:dyDescent="0.25">
      <c r="C147" s="266"/>
      <c r="D147" s="267"/>
    </row>
    <row r="148" spans="3:4" s="265" customFormat="1" ht="14.25" x14ac:dyDescent="0.25">
      <c r="C148" s="266"/>
      <c r="D148" s="267"/>
    </row>
    <row r="149" spans="3:4" s="265" customFormat="1" ht="14.25" x14ac:dyDescent="0.25">
      <c r="C149" s="266"/>
      <c r="D149" s="267"/>
    </row>
    <row r="150" spans="3:4" s="265" customFormat="1" ht="14.25" x14ac:dyDescent="0.25">
      <c r="C150" s="266"/>
      <c r="D150" s="267"/>
    </row>
    <row r="151" spans="3:4" s="265" customFormat="1" ht="14.25" x14ac:dyDescent="0.25">
      <c r="C151" s="266"/>
      <c r="D151" s="267"/>
    </row>
    <row r="152" spans="3:4" s="265" customFormat="1" ht="14.25" x14ac:dyDescent="0.25">
      <c r="C152" s="266"/>
      <c r="D152" s="269"/>
    </row>
    <row r="153" spans="3:4" s="265" customFormat="1" ht="14.25" x14ac:dyDescent="0.25">
      <c r="C153" s="266"/>
      <c r="D153" s="267"/>
    </row>
    <row r="154" spans="3:4" s="265" customFormat="1" ht="14.25" x14ac:dyDescent="0.25">
      <c r="C154" s="266"/>
      <c r="D154" s="267"/>
    </row>
    <row r="155" spans="3:4" s="265" customFormat="1" ht="14.25" x14ac:dyDescent="0.25">
      <c r="C155" s="266"/>
      <c r="D155" s="269"/>
    </row>
    <row r="156" spans="3:4" s="265" customFormat="1" ht="14.25" x14ac:dyDescent="0.25">
      <c r="C156" s="266"/>
      <c r="D156" s="269"/>
    </row>
    <row r="157" spans="3:4" s="265" customFormat="1" ht="14.25" x14ac:dyDescent="0.25">
      <c r="C157" s="266"/>
      <c r="D157" s="267"/>
    </row>
    <row r="158" spans="3:4" s="265" customFormat="1" ht="14.25" x14ac:dyDescent="0.25">
      <c r="C158" s="266"/>
      <c r="D158" s="269"/>
    </row>
    <row r="159" spans="3:4" s="265" customFormat="1" ht="14.25" x14ac:dyDescent="0.25">
      <c r="C159" s="266"/>
      <c r="D159" s="267"/>
    </row>
    <row r="160" spans="3:4" s="265" customFormat="1" ht="14.25" x14ac:dyDescent="0.25">
      <c r="C160" s="266"/>
      <c r="D160" s="267"/>
    </row>
    <row r="161" spans="3:4" s="265" customFormat="1" ht="14.25" x14ac:dyDescent="0.25">
      <c r="C161" s="266"/>
      <c r="D161" s="267"/>
    </row>
    <row r="162" spans="3:4" s="265" customFormat="1" ht="14.25" x14ac:dyDescent="0.25">
      <c r="C162" s="266"/>
      <c r="D162" s="269"/>
    </row>
    <row r="163" spans="3:4" s="265" customFormat="1" ht="14.25" x14ac:dyDescent="0.25">
      <c r="C163" s="266"/>
      <c r="D163" s="269"/>
    </row>
    <row r="164" spans="3:4" s="265" customFormat="1" ht="14.25" x14ac:dyDescent="0.25">
      <c r="C164" s="266"/>
      <c r="D164" s="269"/>
    </row>
    <row r="165" spans="3:4" s="265" customFormat="1" ht="14.25" x14ac:dyDescent="0.25">
      <c r="C165" s="266"/>
      <c r="D165" s="269"/>
    </row>
    <row r="166" spans="3:4" s="265" customFormat="1" ht="14.25" x14ac:dyDescent="0.25">
      <c r="C166" s="266"/>
      <c r="D166" s="269"/>
    </row>
    <row r="167" spans="3:4" s="265" customFormat="1" ht="14.25" x14ac:dyDescent="0.25">
      <c r="C167" s="266"/>
      <c r="D167" s="269"/>
    </row>
    <row r="168" spans="3:4" s="265" customFormat="1" ht="14.25" x14ac:dyDescent="0.25">
      <c r="C168" s="266"/>
      <c r="D168" s="267"/>
    </row>
    <row r="169" spans="3:4" s="265" customFormat="1" ht="14.25" x14ac:dyDescent="0.25">
      <c r="C169" s="266"/>
      <c r="D169" s="269"/>
    </row>
    <row r="170" spans="3:4" s="265" customFormat="1" ht="14.25" x14ac:dyDescent="0.25">
      <c r="C170" s="266"/>
      <c r="D170" s="269"/>
    </row>
    <row r="171" spans="3:4" s="265" customFormat="1" ht="14.25" x14ac:dyDescent="0.25">
      <c r="C171" s="266"/>
      <c r="D171" s="267"/>
    </row>
    <row r="172" spans="3:4" s="265" customFormat="1" ht="14.25" x14ac:dyDescent="0.25">
      <c r="C172" s="266"/>
      <c r="D172" s="269"/>
    </row>
    <row r="173" spans="3:4" s="265" customFormat="1" ht="14.25" x14ac:dyDescent="0.25">
      <c r="C173" s="266"/>
      <c r="D173" s="269"/>
    </row>
    <row r="174" spans="3:4" s="265" customFormat="1" ht="14.25" x14ac:dyDescent="0.25">
      <c r="C174" s="266"/>
      <c r="D174" s="267"/>
    </row>
    <row r="175" spans="3:4" s="265" customFormat="1" ht="14.25" x14ac:dyDescent="0.25">
      <c r="C175" s="266"/>
      <c r="D175" s="269"/>
    </row>
    <row r="176" spans="3:4" s="265" customFormat="1" ht="14.25" x14ac:dyDescent="0.25">
      <c r="C176" s="266"/>
      <c r="D176" s="269"/>
    </row>
    <row r="177" spans="3:4" s="265" customFormat="1" ht="14.25" x14ac:dyDescent="0.25">
      <c r="C177" s="266"/>
      <c r="D177" s="269"/>
    </row>
    <row r="178" spans="3:4" s="265" customFormat="1" ht="14.25" x14ac:dyDescent="0.25">
      <c r="C178" s="266"/>
      <c r="D178" s="269"/>
    </row>
    <row r="179" spans="3:4" s="265" customFormat="1" ht="14.25" x14ac:dyDescent="0.25">
      <c r="C179" s="266"/>
      <c r="D179" s="269"/>
    </row>
    <row r="180" spans="3:4" s="265" customFormat="1" ht="14.25" x14ac:dyDescent="0.25">
      <c r="C180" s="266"/>
      <c r="D180" s="269"/>
    </row>
    <row r="181" spans="3:4" s="265" customFormat="1" ht="14.25" x14ac:dyDescent="0.25">
      <c r="C181" s="266"/>
      <c r="D181" s="267"/>
    </row>
    <row r="182" spans="3:4" s="265" customFormat="1" ht="14.25" x14ac:dyDescent="0.25">
      <c r="C182" s="266"/>
      <c r="D182" s="269"/>
    </row>
    <row r="183" spans="3:4" s="265" customFormat="1" ht="14.25" x14ac:dyDescent="0.25">
      <c r="C183" s="266"/>
      <c r="D183" s="269"/>
    </row>
    <row r="184" spans="3:4" s="265" customFormat="1" ht="14.25" x14ac:dyDescent="0.25">
      <c r="C184" s="266"/>
      <c r="D184" s="269"/>
    </row>
    <row r="185" spans="3:4" s="265" customFormat="1" ht="14.25" x14ac:dyDescent="0.25">
      <c r="C185" s="266"/>
      <c r="D185" s="267"/>
    </row>
    <row r="186" spans="3:4" s="265" customFormat="1" ht="14.25" x14ac:dyDescent="0.25">
      <c r="C186" s="266"/>
      <c r="D186" s="269"/>
    </row>
    <row r="187" spans="3:4" s="265" customFormat="1" ht="14.25" x14ac:dyDescent="0.25">
      <c r="C187" s="266"/>
      <c r="D187" s="269"/>
    </row>
    <row r="188" spans="3:4" s="265" customFormat="1" ht="14.25" x14ac:dyDescent="0.25">
      <c r="C188" s="266"/>
      <c r="D188" s="269"/>
    </row>
    <row r="189" spans="3:4" s="265" customFormat="1" ht="14.25" x14ac:dyDescent="0.25">
      <c r="C189" s="266"/>
      <c r="D189" s="269"/>
    </row>
    <row r="190" spans="3:4" s="265" customFormat="1" ht="14.25" x14ac:dyDescent="0.25">
      <c r="C190" s="266"/>
      <c r="D190" s="267"/>
    </row>
    <row r="191" spans="3:4" s="265" customFormat="1" ht="14.25" x14ac:dyDescent="0.25">
      <c r="C191" s="266"/>
      <c r="D191" s="269"/>
    </row>
    <row r="192" spans="3:4" s="265" customFormat="1" ht="14.25" x14ac:dyDescent="0.25">
      <c r="C192" s="266"/>
      <c r="D192" s="269"/>
    </row>
    <row r="193" spans="3:4" s="265" customFormat="1" ht="14.25" x14ac:dyDescent="0.25">
      <c r="C193" s="266"/>
      <c r="D193" s="269"/>
    </row>
    <row r="194" spans="3:4" s="265" customFormat="1" ht="14.25" x14ac:dyDescent="0.25">
      <c r="C194" s="266"/>
      <c r="D194" s="269"/>
    </row>
    <row r="195" spans="3:4" s="265" customFormat="1" ht="14.25" x14ac:dyDescent="0.25">
      <c r="C195" s="266"/>
      <c r="D195" s="269"/>
    </row>
    <row r="196" spans="3:4" s="265" customFormat="1" ht="14.25" x14ac:dyDescent="0.25">
      <c r="C196" s="266"/>
      <c r="D196" s="267"/>
    </row>
    <row r="197" spans="3:4" s="265" customFormat="1" ht="14.25" x14ac:dyDescent="0.25">
      <c r="C197" s="266"/>
      <c r="D197" s="269"/>
    </row>
    <row r="198" spans="3:4" s="265" customFormat="1" ht="14.25" x14ac:dyDescent="0.25">
      <c r="C198" s="266"/>
      <c r="D198" s="269"/>
    </row>
    <row r="199" spans="3:4" s="265" customFormat="1" ht="14.25" x14ac:dyDescent="0.25">
      <c r="C199" s="266"/>
      <c r="D199" s="269"/>
    </row>
    <row r="200" spans="3:4" s="265" customFormat="1" ht="14.25" x14ac:dyDescent="0.25">
      <c r="C200" s="266"/>
      <c r="D200" s="269"/>
    </row>
    <row r="201" spans="3:4" s="265" customFormat="1" ht="14.25" x14ac:dyDescent="0.25">
      <c r="C201" s="266"/>
      <c r="D201" s="267"/>
    </row>
    <row r="202" spans="3:4" s="265" customFormat="1" ht="14.25" x14ac:dyDescent="0.25">
      <c r="C202" s="266"/>
      <c r="D202" s="269"/>
    </row>
    <row r="203" spans="3:4" s="265" customFormat="1" ht="14.25" x14ac:dyDescent="0.25">
      <c r="C203" s="266"/>
      <c r="D203" s="269"/>
    </row>
    <row r="204" spans="3:4" s="265" customFormat="1" ht="14.25" x14ac:dyDescent="0.25">
      <c r="C204" s="266"/>
      <c r="D204" s="269"/>
    </row>
    <row r="205" spans="3:4" s="265" customFormat="1" ht="14.25" x14ac:dyDescent="0.25">
      <c r="C205" s="266"/>
      <c r="D205" s="269"/>
    </row>
    <row r="206" spans="3:4" s="265" customFormat="1" ht="14.25" x14ac:dyDescent="0.25">
      <c r="C206" s="266"/>
      <c r="D206" s="269"/>
    </row>
    <row r="207" spans="3:4" s="265" customFormat="1" ht="14.25" x14ac:dyDescent="0.25">
      <c r="C207" s="266"/>
      <c r="D207" s="267"/>
    </row>
    <row r="208" spans="3:4" s="265" customFormat="1" ht="14.25" x14ac:dyDescent="0.25">
      <c r="C208" s="266"/>
      <c r="D208" s="269"/>
    </row>
    <row r="209" spans="3:4" s="265" customFormat="1" ht="14.25" x14ac:dyDescent="0.25">
      <c r="C209" s="266"/>
      <c r="D209" s="269"/>
    </row>
    <row r="210" spans="3:4" s="265" customFormat="1" ht="14.25" x14ac:dyDescent="0.25">
      <c r="C210" s="266"/>
      <c r="D210" s="269"/>
    </row>
    <row r="211" spans="3:4" s="265" customFormat="1" ht="14.25" x14ac:dyDescent="0.25">
      <c r="C211" s="266"/>
      <c r="D211" s="269"/>
    </row>
    <row r="212" spans="3:4" s="265" customFormat="1" ht="14.25" x14ac:dyDescent="0.25">
      <c r="C212" s="266"/>
      <c r="D212" s="269"/>
    </row>
    <row r="213" spans="3:4" s="265" customFormat="1" ht="14.25" x14ac:dyDescent="0.25">
      <c r="C213" s="266"/>
      <c r="D213" s="269"/>
    </row>
    <row r="214" spans="3:4" s="265" customFormat="1" ht="14.25" x14ac:dyDescent="0.25">
      <c r="C214" s="266"/>
      <c r="D214" s="269"/>
    </row>
    <row r="215" spans="3:4" s="265" customFormat="1" ht="14.25" x14ac:dyDescent="0.25">
      <c r="C215" s="266"/>
      <c r="D215" s="267"/>
    </row>
    <row r="216" spans="3:4" s="265" customFormat="1" ht="14.25" x14ac:dyDescent="0.25">
      <c r="C216" s="266"/>
      <c r="D216" s="269"/>
    </row>
    <row r="217" spans="3:4" s="265" customFormat="1" ht="14.25" x14ac:dyDescent="0.25">
      <c r="C217" s="266"/>
      <c r="D217" s="267"/>
    </row>
    <row r="218" spans="3:4" s="265" customFormat="1" ht="14.25" x14ac:dyDescent="0.25">
      <c r="C218" s="266"/>
      <c r="D218" s="267"/>
    </row>
    <row r="219" spans="3:4" s="265" customFormat="1" ht="14.25" x14ac:dyDescent="0.25">
      <c r="C219" s="266"/>
      <c r="D219" s="269"/>
    </row>
    <row r="220" spans="3:4" s="265" customFormat="1" ht="14.25" x14ac:dyDescent="0.25">
      <c r="C220" s="266"/>
      <c r="D220" s="269"/>
    </row>
    <row r="221" spans="3:4" s="265" customFormat="1" ht="14.25" x14ac:dyDescent="0.25">
      <c r="C221" s="266"/>
      <c r="D221" s="267"/>
    </row>
    <row r="222" spans="3:4" s="265" customFormat="1" ht="14.25" x14ac:dyDescent="0.25">
      <c r="C222" s="266"/>
      <c r="D222" s="267"/>
    </row>
    <row r="223" spans="3:4" s="265" customFormat="1" ht="14.25" x14ac:dyDescent="0.25">
      <c r="C223" s="266"/>
      <c r="D223" s="269"/>
    </row>
    <row r="224" spans="3:4" s="265" customFormat="1" ht="14.25" x14ac:dyDescent="0.25">
      <c r="C224" s="266"/>
      <c r="D224" s="267"/>
    </row>
    <row r="225" spans="3:4" s="265" customFormat="1" ht="14.25" x14ac:dyDescent="0.25">
      <c r="C225" s="266"/>
      <c r="D225" s="267"/>
    </row>
    <row r="226" spans="3:4" s="265" customFormat="1" ht="14.25" x14ac:dyDescent="0.25">
      <c r="C226" s="266"/>
      <c r="D226" s="269"/>
    </row>
    <row r="227" spans="3:4" s="265" customFormat="1" ht="14.25" x14ac:dyDescent="0.25">
      <c r="C227" s="266"/>
      <c r="D227" s="269"/>
    </row>
    <row r="228" spans="3:4" s="265" customFormat="1" ht="14.25" x14ac:dyDescent="0.25">
      <c r="C228" s="266"/>
      <c r="D228" s="269"/>
    </row>
    <row r="229" spans="3:4" s="265" customFormat="1" ht="14.25" x14ac:dyDescent="0.25">
      <c r="C229" s="266"/>
      <c r="D229" s="269"/>
    </row>
    <row r="230" spans="3:4" s="265" customFormat="1" ht="14.25" x14ac:dyDescent="0.25">
      <c r="C230" s="266"/>
      <c r="D230" s="269"/>
    </row>
    <row r="231" spans="3:4" s="265" customFormat="1" ht="14.25" x14ac:dyDescent="0.25">
      <c r="C231" s="266"/>
      <c r="D231" s="269"/>
    </row>
    <row r="232" spans="3:4" s="265" customFormat="1" ht="14.25" x14ac:dyDescent="0.25">
      <c r="C232" s="266"/>
      <c r="D232" s="269"/>
    </row>
    <row r="233" spans="3:4" s="265" customFormat="1" ht="14.25" x14ac:dyDescent="0.25">
      <c r="C233" s="266"/>
      <c r="D233" s="269"/>
    </row>
    <row r="234" spans="3:4" s="265" customFormat="1" ht="14.25" x14ac:dyDescent="0.25">
      <c r="C234" s="266"/>
      <c r="D234" s="269"/>
    </row>
    <row r="235" spans="3:4" s="265" customFormat="1" ht="14.25" x14ac:dyDescent="0.25">
      <c r="C235" s="266"/>
      <c r="D235" s="269"/>
    </row>
    <row r="236" spans="3:4" s="265" customFormat="1" ht="14.25" x14ac:dyDescent="0.25">
      <c r="C236" s="266"/>
      <c r="D236" s="269"/>
    </row>
    <row r="237" spans="3:4" s="265" customFormat="1" ht="14.25" x14ac:dyDescent="0.25">
      <c r="C237" s="266"/>
      <c r="D237" s="269"/>
    </row>
    <row r="238" spans="3:4" s="265" customFormat="1" ht="14.25" x14ac:dyDescent="0.25">
      <c r="C238" s="266"/>
      <c r="D238" s="269"/>
    </row>
    <row r="239" spans="3:4" s="265" customFormat="1" ht="14.25" x14ac:dyDescent="0.25">
      <c r="C239" s="266"/>
      <c r="D239" s="269"/>
    </row>
    <row r="240" spans="3:4" s="265" customFormat="1" ht="14.25" x14ac:dyDescent="0.25">
      <c r="C240" s="266"/>
      <c r="D240" s="269"/>
    </row>
    <row r="241" spans="3:4" s="265" customFormat="1" ht="14.25" x14ac:dyDescent="0.25">
      <c r="C241" s="266"/>
      <c r="D241" s="269"/>
    </row>
    <row r="242" spans="3:4" s="265" customFormat="1" ht="14.25" x14ac:dyDescent="0.25">
      <c r="C242" s="266"/>
      <c r="D242" s="269"/>
    </row>
    <row r="243" spans="3:4" s="265" customFormat="1" ht="14.25" x14ac:dyDescent="0.25">
      <c r="C243" s="266"/>
      <c r="D243" s="269"/>
    </row>
    <row r="244" spans="3:4" s="265" customFormat="1" ht="14.25" x14ac:dyDescent="0.25">
      <c r="C244" s="266"/>
      <c r="D244" s="269"/>
    </row>
    <row r="245" spans="3:4" s="265" customFormat="1" ht="14.25" x14ac:dyDescent="0.25">
      <c r="C245" s="266"/>
      <c r="D245" s="269"/>
    </row>
    <row r="246" spans="3:4" s="265" customFormat="1" ht="14.25" x14ac:dyDescent="0.25">
      <c r="C246" s="266"/>
      <c r="D246" s="269"/>
    </row>
    <row r="247" spans="3:4" s="265" customFormat="1" ht="14.25" x14ac:dyDescent="0.25">
      <c r="C247" s="266"/>
      <c r="D247" s="269"/>
    </row>
    <row r="248" spans="3:4" s="265" customFormat="1" ht="14.25" x14ac:dyDescent="0.25">
      <c r="C248" s="266"/>
      <c r="D248" s="269"/>
    </row>
    <row r="249" spans="3:4" s="265" customFormat="1" ht="14.25" x14ac:dyDescent="0.25">
      <c r="C249" s="266"/>
      <c r="D249" s="269"/>
    </row>
    <row r="250" spans="3:4" s="265" customFormat="1" ht="14.25" x14ac:dyDescent="0.25">
      <c r="C250" s="266"/>
      <c r="D250" s="269"/>
    </row>
    <row r="251" spans="3:4" s="265" customFormat="1" ht="14.25" x14ac:dyDescent="0.25">
      <c r="C251" s="266"/>
      <c r="D251" s="269"/>
    </row>
    <row r="252" spans="3:4" s="265" customFormat="1" ht="14.25" x14ac:dyDescent="0.25">
      <c r="C252" s="266"/>
      <c r="D252" s="269"/>
    </row>
    <row r="253" spans="3:4" s="265" customFormat="1" ht="14.25" x14ac:dyDescent="0.25">
      <c r="C253" s="266"/>
      <c r="D253" s="269"/>
    </row>
    <row r="254" spans="3:4" s="265" customFormat="1" ht="14.25" x14ac:dyDescent="0.25">
      <c r="C254" s="266"/>
      <c r="D254" s="269"/>
    </row>
    <row r="255" spans="3:4" s="265" customFormat="1" ht="14.25" x14ac:dyDescent="0.25">
      <c r="C255" s="266"/>
      <c r="D255" s="269"/>
    </row>
    <row r="256" spans="3:4" s="265" customFormat="1" ht="14.25" x14ac:dyDescent="0.25">
      <c r="C256" s="266"/>
      <c r="D256" s="269"/>
    </row>
    <row r="257" spans="3:4" s="265" customFormat="1" ht="14.25" x14ac:dyDescent="0.25">
      <c r="C257" s="266"/>
      <c r="D257" s="269"/>
    </row>
    <row r="258" spans="3:4" s="265" customFormat="1" ht="14.25" x14ac:dyDescent="0.25">
      <c r="C258" s="266"/>
      <c r="D258" s="269"/>
    </row>
    <row r="259" spans="3:4" s="265" customFormat="1" ht="14.25" x14ac:dyDescent="0.25">
      <c r="C259" s="266"/>
      <c r="D259" s="269"/>
    </row>
    <row r="260" spans="3:4" s="265" customFormat="1" ht="14.25" x14ac:dyDescent="0.25">
      <c r="C260" s="266"/>
      <c r="D260" s="269"/>
    </row>
    <row r="261" spans="3:4" s="265" customFormat="1" ht="14.25" x14ac:dyDescent="0.25">
      <c r="C261" s="266"/>
      <c r="D261" s="269"/>
    </row>
    <row r="262" spans="3:4" s="265" customFormat="1" ht="14.25" x14ac:dyDescent="0.25">
      <c r="C262" s="266"/>
      <c r="D262" s="269"/>
    </row>
    <row r="263" spans="3:4" s="265" customFormat="1" ht="14.25" x14ac:dyDescent="0.25">
      <c r="C263" s="266"/>
      <c r="D263" s="269"/>
    </row>
    <row r="264" spans="3:4" s="265" customFormat="1" ht="14.25" x14ac:dyDescent="0.25">
      <c r="C264" s="266"/>
      <c r="D264" s="269"/>
    </row>
    <row r="265" spans="3:4" s="265" customFormat="1" ht="14.25" x14ac:dyDescent="0.25">
      <c r="C265" s="266"/>
      <c r="D265" s="269"/>
    </row>
    <row r="266" spans="3:4" s="265" customFormat="1" ht="14.25" x14ac:dyDescent="0.25">
      <c r="C266" s="266"/>
      <c r="D266" s="269"/>
    </row>
    <row r="267" spans="3:4" s="265" customFormat="1" ht="14.25" x14ac:dyDescent="0.25">
      <c r="C267" s="266"/>
      <c r="D267" s="269"/>
    </row>
    <row r="268" spans="3:4" s="265" customFormat="1" ht="14.25" x14ac:dyDescent="0.25">
      <c r="C268" s="266"/>
      <c r="D268" s="269"/>
    </row>
    <row r="269" spans="3:4" s="265" customFormat="1" ht="14.25" x14ac:dyDescent="0.25">
      <c r="C269" s="266"/>
      <c r="D269" s="269"/>
    </row>
    <row r="270" spans="3:4" s="265" customFormat="1" ht="14.25" x14ac:dyDescent="0.25">
      <c r="C270" s="266"/>
      <c r="D270" s="269"/>
    </row>
    <row r="271" spans="3:4" s="265" customFormat="1" ht="14.25" x14ac:dyDescent="0.25">
      <c r="C271" s="266"/>
      <c r="D271" s="269"/>
    </row>
  </sheetData>
  <mergeCells count="3">
    <mergeCell ref="AG13:AG15"/>
    <mergeCell ref="FZ13:FZ15"/>
    <mergeCell ref="A14:A15"/>
  </mergeCell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2:N33"/>
  <sheetViews>
    <sheetView workbookViewId="0"/>
  </sheetViews>
  <sheetFormatPr baseColWidth="10" defaultColWidth="10.85546875" defaultRowHeight="15" x14ac:dyDescent="0.25"/>
  <cols>
    <col min="1" max="1" width="10.85546875" style="108"/>
    <col min="2" max="2" width="7" style="278" customWidth="1"/>
    <col min="3" max="3" width="16.42578125" style="278" customWidth="1"/>
    <col min="4" max="4" width="14.42578125" style="108" bestFit="1" customWidth="1"/>
    <col min="5" max="5" width="14.42578125" style="108" customWidth="1"/>
    <col min="6" max="6" width="14.42578125" style="108" bestFit="1" customWidth="1"/>
    <col min="7" max="7" width="14.5703125" style="108" bestFit="1" customWidth="1"/>
    <col min="8" max="9" width="14.42578125" style="108" bestFit="1" customWidth="1"/>
    <col min="10" max="10" width="14.42578125" style="108" customWidth="1"/>
    <col min="11" max="11" width="19" style="108" bestFit="1" customWidth="1"/>
    <col min="12" max="12" width="19.5703125" style="108" bestFit="1" customWidth="1"/>
    <col min="13" max="13" width="21.42578125" style="108" customWidth="1"/>
    <col min="14" max="14" width="18.7109375" style="108" bestFit="1" customWidth="1"/>
    <col min="15" max="16384" width="10.85546875" style="108"/>
  </cols>
  <sheetData>
    <row r="2" spans="2:14" s="278" customFormat="1" ht="45" x14ac:dyDescent="0.25">
      <c r="B2" s="279" t="s">
        <v>796</v>
      </c>
      <c r="C2" s="279" t="s">
        <v>770</v>
      </c>
      <c r="D2" s="279" t="s">
        <v>741</v>
      </c>
      <c r="E2" s="279" t="s">
        <v>936</v>
      </c>
      <c r="F2" s="279" t="s">
        <v>965</v>
      </c>
      <c r="G2" s="279" t="s">
        <v>791</v>
      </c>
      <c r="H2" s="279" t="s">
        <v>731</v>
      </c>
      <c r="I2" s="279" t="s">
        <v>937</v>
      </c>
      <c r="J2" s="279" t="s">
        <v>801</v>
      </c>
      <c r="K2" s="279" t="s">
        <v>797</v>
      </c>
      <c r="L2" s="279" t="s">
        <v>798</v>
      </c>
      <c r="M2" s="279" t="s">
        <v>799</v>
      </c>
      <c r="N2" s="279" t="s">
        <v>800</v>
      </c>
    </row>
    <row r="3" spans="2:14" x14ac:dyDescent="0.25">
      <c r="B3" s="282">
        <f t="array" ref="B3:B32">+TRANSPOSE('F-JDM-15 años'!C14:AF14)</f>
        <v>1</v>
      </c>
      <c r="C3" s="282">
        <f t="array" ref="C3:C32">+TRANSPOSE('F-JDM-15 años'!C21:AF21)</f>
        <v>20812413910.238422</v>
      </c>
      <c r="D3" s="281">
        <f t="array" ref="D3:D32">+TRANSPOSE('F-JDM-15 años'!C25:AF25)</f>
        <v>8791703631.3054237</v>
      </c>
      <c r="E3" s="281">
        <f t="array" ref="E3:E32">+TRANSPOSE('F-JDM-15 años'!C26:AF26)</f>
        <v>1040620695.5119212</v>
      </c>
      <c r="F3" s="281">
        <f t="array" ref="F3:F32">+TRANSPOSE('F-JDM-15 años'!C28:AF28)</f>
        <v>4155651228</v>
      </c>
      <c r="G3" s="281">
        <f t="array" ref="G3:G32">+TRANSPOSE('F-JDM-15 años'!C29:AF29)</f>
        <v>0</v>
      </c>
      <c r="H3" s="281">
        <f t="array" ref="H3:H32">+TRANSPOSE('F-JDM-15 años'!C30:AF30)</f>
        <v>4450243983.6098232</v>
      </c>
      <c r="I3" s="281">
        <f t="array" ref="I3:I32">+TRANSPOSE('F-JDM-15 años'!C32:AF32)</f>
        <v>0</v>
      </c>
      <c r="J3" s="281">
        <f t="array" ref="J3:J32">+TRANSPOSE('F-JDM-15 años'!C33:AF33)</f>
        <v>0</v>
      </c>
      <c r="K3" s="281">
        <f t="array" ref="K3:K32">+TRANSPOSE('F-JDM-15 años'!C34:AF34)</f>
        <v>44502439.836098231</v>
      </c>
      <c r="L3" s="281">
        <f t="array" ref="L3:L32">+TRANSPOSE('F-JDM-15 años'!C35:AF35)</f>
        <v>0</v>
      </c>
      <c r="M3" s="281">
        <f t="array" ref="M3:M32">+TRANSPOSE('F-JDM-15 años'!C36:AF36)</f>
        <v>624372417.30715263</v>
      </c>
      <c r="N3" s="281">
        <f t="array" ref="N3:N32">+TRANSPOSE('F-JDM-15 años'!C41:AF41)</f>
        <v>41261563</v>
      </c>
    </row>
    <row r="4" spans="2:14" x14ac:dyDescent="0.25">
      <c r="B4" s="282">
        <v>2</v>
      </c>
      <c r="C4" s="282">
        <v>21628262275.399685</v>
      </c>
      <c r="D4" s="281">
        <v>7339775513.8577337</v>
      </c>
      <c r="E4" s="281">
        <v>1081413113.7699842</v>
      </c>
      <c r="F4" s="281">
        <v>4155651227.9999995</v>
      </c>
      <c r="G4" s="281">
        <v>0</v>
      </c>
      <c r="H4" s="281">
        <v>4763213334.4921141</v>
      </c>
      <c r="I4" s="281">
        <v>2968847333.5234351</v>
      </c>
      <c r="J4" s="281">
        <v>0</v>
      </c>
      <c r="K4" s="281">
        <v>47632133.344921142</v>
      </c>
      <c r="L4" s="281">
        <v>0</v>
      </c>
      <c r="M4" s="281">
        <v>648847868.26199055</v>
      </c>
      <c r="N4" s="281">
        <v>54662420</v>
      </c>
    </row>
    <row r="5" spans="2:14" x14ac:dyDescent="0.25">
      <c r="B5" s="282">
        <v>3</v>
      </c>
      <c r="C5" s="282">
        <v>22476099477.826721</v>
      </c>
      <c r="D5" s="281">
        <v>6528841978.1320372</v>
      </c>
      <c r="E5" s="281">
        <v>1123804973.8913362</v>
      </c>
      <c r="F5" s="281">
        <v>4155651228</v>
      </c>
      <c r="G5" s="281">
        <v>0</v>
      </c>
      <c r="H5" s="281">
        <v>5139462754.5766125</v>
      </c>
      <c r="I5" s="281">
        <v>3689717571.6957159</v>
      </c>
      <c r="J5" s="281">
        <v>140926585.96159202</v>
      </c>
      <c r="K5" s="281">
        <v>51394627.545766123</v>
      </c>
      <c r="L5" s="281">
        <v>0</v>
      </c>
      <c r="M5" s="281">
        <v>674282984.33480155</v>
      </c>
      <c r="N5" s="281">
        <v>59900963</v>
      </c>
    </row>
    <row r="6" spans="2:14" x14ac:dyDescent="0.25">
      <c r="B6" s="282">
        <v>4</v>
      </c>
      <c r="C6" s="282">
        <v>23357180052.364975</v>
      </c>
      <c r="D6" s="281">
        <v>6455621537.1109648</v>
      </c>
      <c r="E6" s="281">
        <v>1167859002.6182487</v>
      </c>
      <c r="F6" s="281">
        <v>4155651228</v>
      </c>
      <c r="G6" s="281">
        <v>0</v>
      </c>
      <c r="H6" s="281">
        <v>5599117748.2486076</v>
      </c>
      <c r="I6" s="281">
        <v>4108272064.515183</v>
      </c>
      <c r="J6" s="281">
        <v>145286194.58110604</v>
      </c>
      <c r="K6" s="281">
        <v>55991177.482486077</v>
      </c>
      <c r="L6" s="281">
        <v>0</v>
      </c>
      <c r="M6" s="281">
        <v>700715401.5709492</v>
      </c>
      <c r="N6" s="281">
        <v>63731571</v>
      </c>
    </row>
    <row r="7" spans="2:14" x14ac:dyDescent="0.25">
      <c r="B7" s="282">
        <v>5</v>
      </c>
      <c r="C7" s="282">
        <v>24272807744.150536</v>
      </c>
      <c r="D7" s="281">
        <v>7280737311.6747065</v>
      </c>
      <c r="E7" s="281">
        <v>1213640387.2075269</v>
      </c>
      <c r="F7" s="281">
        <v>4155651228</v>
      </c>
      <c r="G7" s="281">
        <v>0</v>
      </c>
      <c r="H7" s="281">
        <v>6079840440.0124731</v>
      </c>
      <c r="I7" s="281">
        <v>4113474880.4092383</v>
      </c>
      <c r="J7" s="281">
        <v>149645803.20062003</v>
      </c>
      <c r="K7" s="281">
        <v>60798404.400124729</v>
      </c>
      <c r="L7" s="281">
        <v>0</v>
      </c>
      <c r="M7" s="281">
        <v>728184232.32451606</v>
      </c>
      <c r="N7" s="281">
        <v>66004942</v>
      </c>
    </row>
    <row r="8" spans="2:14" x14ac:dyDescent="0.25">
      <c r="B8" s="282">
        <v>6</v>
      </c>
      <c r="C8" s="282">
        <v>25224337439.298191</v>
      </c>
      <c r="D8" s="281">
        <v>7920883534.8274984</v>
      </c>
      <c r="E8" s="281">
        <v>1261216871.9649096</v>
      </c>
      <c r="F8" s="281">
        <v>4155651228</v>
      </c>
      <c r="G8" s="281">
        <v>0</v>
      </c>
      <c r="H8" s="281">
        <v>6480893555.8869276</v>
      </c>
      <c r="I8" s="281">
        <v>2943337690.1465712</v>
      </c>
      <c r="J8" s="281">
        <v>154005411.82013401</v>
      </c>
      <c r="K8" s="281">
        <v>64808935.55886928</v>
      </c>
      <c r="L8" s="281">
        <v>0</v>
      </c>
      <c r="M8" s="281">
        <v>756730123.17894566</v>
      </c>
      <c r="N8" s="281">
        <v>63266575</v>
      </c>
    </row>
    <row r="9" spans="2:14" x14ac:dyDescent="0.25">
      <c r="B9" s="282">
        <v>7</v>
      </c>
      <c r="C9" s="282">
        <v>26213177171.350468</v>
      </c>
      <c r="D9" s="281">
        <v>8167251773.0786924</v>
      </c>
      <c r="E9" s="281">
        <v>1310658858.5675235</v>
      </c>
      <c r="F9" s="281">
        <v>4155651228</v>
      </c>
      <c r="G9" s="281">
        <v>0</v>
      </c>
      <c r="H9" s="281">
        <v>6688592409.8680487</v>
      </c>
      <c r="I9" s="281">
        <v>0</v>
      </c>
      <c r="J9" s="281">
        <v>302959169.53671795</v>
      </c>
      <c r="K9" s="281">
        <v>66885924.098680489</v>
      </c>
      <c r="L9" s="281">
        <v>524263543.42700934</v>
      </c>
      <c r="M9" s="281">
        <v>786395315.14051402</v>
      </c>
      <c r="N9" s="281">
        <v>55341626</v>
      </c>
    </row>
    <row r="10" spans="2:14" x14ac:dyDescent="0.25">
      <c r="B10" s="282">
        <v>8</v>
      </c>
      <c r="C10" s="282">
        <v>27240790206.461033</v>
      </c>
      <c r="D10" s="281">
        <v>8414839135.8823957</v>
      </c>
      <c r="E10" s="281">
        <v>1362039510.3230517</v>
      </c>
      <c r="F10" s="281">
        <v>4155651228</v>
      </c>
      <c r="G10" s="281">
        <v>0</v>
      </c>
      <c r="H10" s="281">
        <v>6897625683.1831427</v>
      </c>
      <c r="I10" s="281">
        <v>0</v>
      </c>
      <c r="J10" s="281">
        <v>311299290.37404907</v>
      </c>
      <c r="K10" s="281">
        <v>68976256.831831425</v>
      </c>
      <c r="L10" s="281">
        <v>544815804.12922072</v>
      </c>
      <c r="M10" s="281">
        <v>817223706.19383097</v>
      </c>
      <c r="N10" s="281">
        <v>56630526</v>
      </c>
    </row>
    <row r="11" spans="2:14" x14ac:dyDescent="0.25">
      <c r="B11" s="282">
        <v>9</v>
      </c>
      <c r="C11" s="282">
        <v>28308697210.402634</v>
      </c>
      <c r="D11" s="281">
        <v>8663645623.2386112</v>
      </c>
      <c r="E11" s="281">
        <v>1415434860.5201318</v>
      </c>
      <c r="F11" s="281">
        <v>4155651228</v>
      </c>
      <c r="G11" s="281">
        <v>0</v>
      </c>
      <c r="H11" s="281">
        <v>7107993375.8322096</v>
      </c>
      <c r="I11" s="281">
        <v>0</v>
      </c>
      <c r="J11" s="281">
        <v>319639411.21138024</v>
      </c>
      <c r="K11" s="281">
        <v>71079933.75832209</v>
      </c>
      <c r="L11" s="281">
        <v>566173944.20805264</v>
      </c>
      <c r="M11" s="281">
        <v>849260916.31207895</v>
      </c>
      <c r="N11" s="281">
        <v>57940935</v>
      </c>
    </row>
    <row r="12" spans="2:14" x14ac:dyDescent="0.25">
      <c r="B12" s="282">
        <v>10</v>
      </c>
      <c r="C12" s="282">
        <v>29418478500.61087</v>
      </c>
      <c r="D12" s="281">
        <v>8913671235.147337</v>
      </c>
      <c r="E12" s="281">
        <v>1470923925.0305436</v>
      </c>
      <c r="F12" s="281">
        <v>4155651227.9999995</v>
      </c>
      <c r="G12" s="281">
        <v>0</v>
      </c>
      <c r="H12" s="281">
        <v>7319695487.8152504</v>
      </c>
      <c r="I12" s="281">
        <v>0</v>
      </c>
      <c r="J12" s="281">
        <v>327979532.04871136</v>
      </c>
      <c r="K12" s="281">
        <v>73196954.878152505</v>
      </c>
      <c r="L12" s="281">
        <v>588369570.0122174</v>
      </c>
      <c r="M12" s="281">
        <v>882554355.01832604</v>
      </c>
      <c r="N12" s="281">
        <v>59273484</v>
      </c>
    </row>
    <row r="13" spans="2:14" x14ac:dyDescent="0.25">
      <c r="B13" s="282">
        <v>11</v>
      </c>
      <c r="C13" s="282">
        <v>30571776386.601315</v>
      </c>
      <c r="D13" s="281">
        <v>9164915971.6085739</v>
      </c>
      <c r="E13" s="281">
        <v>1528588819.3300657</v>
      </c>
      <c r="F13" s="281">
        <v>0</v>
      </c>
      <c r="G13" s="281">
        <v>0</v>
      </c>
      <c r="H13" s="281">
        <v>7532732019.1322641</v>
      </c>
      <c r="I13" s="281">
        <v>0</v>
      </c>
      <c r="J13" s="281">
        <v>336319652.88604254</v>
      </c>
      <c r="K13" s="281">
        <v>75327320.19132264</v>
      </c>
      <c r="L13" s="281">
        <v>611435527.73202634</v>
      </c>
      <c r="M13" s="281">
        <v>917153291.59803939</v>
      </c>
      <c r="N13" s="281">
        <v>44006227</v>
      </c>
    </row>
    <row r="14" spans="2:14" x14ac:dyDescent="0.25">
      <c r="B14" s="282">
        <v>12</v>
      </c>
      <c r="C14" s="282">
        <v>31770297602.228466</v>
      </c>
      <c r="D14" s="281">
        <v>9417379832.6223202</v>
      </c>
      <c r="E14" s="281">
        <v>1588514880.1114235</v>
      </c>
      <c r="F14" s="281">
        <v>0</v>
      </c>
      <c r="G14" s="281">
        <v>0</v>
      </c>
      <c r="H14" s="281">
        <v>7747102969.7832518</v>
      </c>
      <c r="I14" s="281">
        <v>0</v>
      </c>
      <c r="J14" s="281">
        <v>344659773.72337365</v>
      </c>
      <c r="K14" s="281">
        <v>77471029.697832525</v>
      </c>
      <c r="L14" s="281">
        <v>635405952.04456937</v>
      </c>
      <c r="M14" s="281">
        <v>953108928.066854</v>
      </c>
      <c r="N14" s="281">
        <v>45385054</v>
      </c>
    </row>
    <row r="15" spans="2:14" x14ac:dyDescent="0.25">
      <c r="B15" s="282">
        <v>13</v>
      </c>
      <c r="C15" s="282">
        <v>33015815833.391075</v>
      </c>
      <c r="D15" s="281">
        <v>9671062818.1885777</v>
      </c>
      <c r="E15" s="281">
        <v>1650790791.6695538</v>
      </c>
      <c r="F15" s="281">
        <v>0</v>
      </c>
      <c r="G15" s="281">
        <v>0</v>
      </c>
      <c r="H15" s="281">
        <v>7962808339.7682114</v>
      </c>
      <c r="I15" s="281">
        <v>0</v>
      </c>
      <c r="J15" s="281">
        <v>352999894.56070483</v>
      </c>
      <c r="K15" s="281">
        <v>79628083.397682115</v>
      </c>
      <c r="L15" s="281">
        <v>660316316.66782153</v>
      </c>
      <c r="M15" s="281">
        <v>990474475.00173223</v>
      </c>
      <c r="N15" s="281">
        <v>46788072</v>
      </c>
    </row>
    <row r="16" spans="2:14" x14ac:dyDescent="0.25">
      <c r="B16" s="282">
        <v>14</v>
      </c>
      <c r="C16" s="282">
        <v>34310174344.930008</v>
      </c>
      <c r="D16" s="281">
        <v>9925964928.3073463</v>
      </c>
      <c r="E16" s="281">
        <v>1715508717.2465005</v>
      </c>
      <c r="F16" s="281">
        <v>0</v>
      </c>
      <c r="G16" s="281">
        <v>0</v>
      </c>
      <c r="H16" s="281">
        <v>8179848129.087142</v>
      </c>
      <c r="I16" s="281">
        <v>0</v>
      </c>
      <c r="J16" s="281">
        <v>361340015.39803594</v>
      </c>
      <c r="K16" s="281">
        <v>81798481.290871426</v>
      </c>
      <c r="L16" s="281">
        <v>686203486.89860022</v>
      </c>
      <c r="M16" s="281">
        <v>1029305230.3479002</v>
      </c>
      <c r="N16" s="281">
        <v>48216016</v>
      </c>
    </row>
    <row r="17" spans="1:14" x14ac:dyDescent="0.25">
      <c r="B17" s="282">
        <v>15</v>
      </c>
      <c r="C17" s="282">
        <v>35655288710.611824</v>
      </c>
      <c r="D17" s="281">
        <v>10182086162.978624</v>
      </c>
      <c r="E17" s="281">
        <v>1782764435.5305912</v>
      </c>
      <c r="F17" s="281">
        <v>0</v>
      </c>
      <c r="G17" s="281">
        <v>0</v>
      </c>
      <c r="H17" s="281">
        <v>8398222337.7400494</v>
      </c>
      <c r="I17" s="281">
        <v>0</v>
      </c>
      <c r="J17" s="281">
        <v>369680136.23536712</v>
      </c>
      <c r="K17" s="281">
        <v>83982223.377400503</v>
      </c>
      <c r="L17" s="281">
        <v>713105774.21223652</v>
      </c>
      <c r="M17" s="281">
        <v>1069658661.3183547</v>
      </c>
      <c r="N17" s="281">
        <v>49669654</v>
      </c>
    </row>
    <row r="18" spans="1:14" x14ac:dyDescent="0.25">
      <c r="B18" s="282">
        <v>16</v>
      </c>
      <c r="C18" s="282">
        <v>0</v>
      </c>
      <c r="D18" s="281">
        <v>0</v>
      </c>
      <c r="E18" s="281">
        <v>0</v>
      </c>
      <c r="F18" s="281">
        <v>0</v>
      </c>
      <c r="G18" s="281">
        <v>0</v>
      </c>
      <c r="H18" s="281">
        <v>0</v>
      </c>
      <c r="I18" s="281">
        <v>0</v>
      </c>
      <c r="J18" s="281">
        <v>0</v>
      </c>
      <c r="K18" s="281">
        <v>0</v>
      </c>
      <c r="L18" s="281">
        <v>0</v>
      </c>
      <c r="M18" s="281">
        <v>0</v>
      </c>
      <c r="N18" s="281">
        <v>0</v>
      </c>
    </row>
    <row r="19" spans="1:14" x14ac:dyDescent="0.25">
      <c r="B19" s="282">
        <v>17</v>
      </c>
      <c r="C19" s="282">
        <v>0</v>
      </c>
      <c r="D19" s="281">
        <v>0</v>
      </c>
      <c r="E19" s="281">
        <v>0</v>
      </c>
      <c r="F19" s="281">
        <v>0</v>
      </c>
      <c r="G19" s="281">
        <v>0</v>
      </c>
      <c r="H19" s="281">
        <v>0</v>
      </c>
      <c r="I19" s="281">
        <v>0</v>
      </c>
      <c r="J19" s="281">
        <v>0</v>
      </c>
      <c r="K19" s="281">
        <v>0</v>
      </c>
      <c r="L19" s="281">
        <v>0</v>
      </c>
      <c r="M19" s="281">
        <v>0</v>
      </c>
      <c r="N19" s="281">
        <v>0</v>
      </c>
    </row>
    <row r="20" spans="1:14" x14ac:dyDescent="0.25">
      <c r="A20" s="43"/>
      <c r="B20" s="282">
        <v>18</v>
      </c>
      <c r="C20" s="282">
        <v>0</v>
      </c>
      <c r="D20" s="281">
        <v>0</v>
      </c>
      <c r="E20" s="281">
        <v>0</v>
      </c>
      <c r="F20" s="281">
        <v>0</v>
      </c>
      <c r="G20" s="281">
        <v>0</v>
      </c>
      <c r="H20" s="281">
        <v>0</v>
      </c>
      <c r="I20" s="281">
        <v>0</v>
      </c>
      <c r="J20" s="281">
        <v>0</v>
      </c>
      <c r="K20" s="281">
        <v>0</v>
      </c>
      <c r="L20" s="281">
        <v>0</v>
      </c>
      <c r="M20" s="281">
        <v>0</v>
      </c>
      <c r="N20" s="281">
        <v>0</v>
      </c>
    </row>
    <row r="21" spans="1:14" x14ac:dyDescent="0.25">
      <c r="B21" s="282">
        <v>19</v>
      </c>
      <c r="C21" s="282">
        <v>0</v>
      </c>
      <c r="D21" s="281">
        <v>0</v>
      </c>
      <c r="E21" s="281">
        <v>0</v>
      </c>
      <c r="F21" s="281">
        <v>0</v>
      </c>
      <c r="G21" s="281">
        <v>0</v>
      </c>
      <c r="H21" s="281">
        <v>0</v>
      </c>
      <c r="I21" s="281">
        <v>0</v>
      </c>
      <c r="J21" s="281">
        <v>0</v>
      </c>
      <c r="K21" s="281">
        <v>0</v>
      </c>
      <c r="L21" s="281">
        <v>0</v>
      </c>
      <c r="M21" s="281">
        <v>0</v>
      </c>
      <c r="N21" s="281">
        <v>0</v>
      </c>
    </row>
    <row r="22" spans="1:14" x14ac:dyDescent="0.25">
      <c r="B22" s="282">
        <v>20</v>
      </c>
      <c r="C22" s="282">
        <v>0</v>
      </c>
      <c r="D22" s="281">
        <v>0</v>
      </c>
      <c r="E22" s="281">
        <v>0</v>
      </c>
      <c r="F22" s="281">
        <v>0</v>
      </c>
      <c r="G22" s="281">
        <v>0</v>
      </c>
      <c r="H22" s="281">
        <v>0</v>
      </c>
      <c r="I22" s="281">
        <v>0</v>
      </c>
      <c r="J22" s="281">
        <v>0</v>
      </c>
      <c r="K22" s="281">
        <v>0</v>
      </c>
      <c r="L22" s="281">
        <v>0</v>
      </c>
      <c r="M22" s="281">
        <v>0</v>
      </c>
      <c r="N22" s="281">
        <v>0</v>
      </c>
    </row>
    <row r="23" spans="1:14" x14ac:dyDescent="0.25">
      <c r="B23" s="282">
        <v>21</v>
      </c>
      <c r="C23" s="282">
        <v>0</v>
      </c>
      <c r="D23" s="281">
        <v>0</v>
      </c>
      <c r="E23" s="281">
        <v>0</v>
      </c>
      <c r="F23" s="281">
        <v>0</v>
      </c>
      <c r="G23" s="281">
        <v>0</v>
      </c>
      <c r="H23" s="281">
        <v>0</v>
      </c>
      <c r="I23" s="281">
        <v>0</v>
      </c>
      <c r="J23" s="281">
        <v>0</v>
      </c>
      <c r="K23" s="281">
        <v>0</v>
      </c>
      <c r="L23" s="281">
        <v>0</v>
      </c>
      <c r="M23" s="281">
        <v>0</v>
      </c>
      <c r="N23" s="281">
        <v>0</v>
      </c>
    </row>
    <row r="24" spans="1:14" x14ac:dyDescent="0.25">
      <c r="B24" s="282">
        <v>22</v>
      </c>
      <c r="C24" s="282">
        <v>0</v>
      </c>
      <c r="D24" s="281">
        <v>0</v>
      </c>
      <c r="E24" s="281">
        <v>0</v>
      </c>
      <c r="F24" s="281">
        <v>0</v>
      </c>
      <c r="G24" s="281">
        <v>0</v>
      </c>
      <c r="H24" s="281">
        <v>0</v>
      </c>
      <c r="I24" s="281">
        <v>0</v>
      </c>
      <c r="J24" s="281">
        <v>0</v>
      </c>
      <c r="K24" s="281">
        <v>0</v>
      </c>
      <c r="L24" s="281">
        <v>0</v>
      </c>
      <c r="M24" s="281">
        <v>0</v>
      </c>
      <c r="N24" s="281">
        <v>0</v>
      </c>
    </row>
    <row r="25" spans="1:14" x14ac:dyDescent="0.25">
      <c r="B25" s="282">
        <v>23</v>
      </c>
      <c r="C25" s="282">
        <v>0</v>
      </c>
      <c r="D25" s="281">
        <v>0</v>
      </c>
      <c r="E25" s="281">
        <v>0</v>
      </c>
      <c r="F25" s="281">
        <v>0</v>
      </c>
      <c r="G25" s="281">
        <v>0</v>
      </c>
      <c r="H25" s="281">
        <v>0</v>
      </c>
      <c r="I25" s="281">
        <v>0</v>
      </c>
      <c r="J25" s="281">
        <v>0</v>
      </c>
      <c r="K25" s="281">
        <v>0</v>
      </c>
      <c r="L25" s="281">
        <v>0</v>
      </c>
      <c r="M25" s="281">
        <v>0</v>
      </c>
      <c r="N25" s="281">
        <v>0</v>
      </c>
    </row>
    <row r="26" spans="1:14" x14ac:dyDescent="0.25">
      <c r="B26" s="282">
        <v>24</v>
      </c>
      <c r="C26" s="282">
        <v>0</v>
      </c>
      <c r="D26" s="281">
        <v>0</v>
      </c>
      <c r="E26" s="281">
        <v>0</v>
      </c>
      <c r="F26" s="281">
        <v>0</v>
      </c>
      <c r="G26" s="281">
        <v>0</v>
      </c>
      <c r="H26" s="281">
        <v>0</v>
      </c>
      <c r="I26" s="281">
        <v>0</v>
      </c>
      <c r="J26" s="281">
        <v>0</v>
      </c>
      <c r="K26" s="281">
        <v>0</v>
      </c>
      <c r="L26" s="281">
        <v>0</v>
      </c>
      <c r="M26" s="281">
        <v>0</v>
      </c>
      <c r="N26" s="281">
        <v>0</v>
      </c>
    </row>
    <row r="27" spans="1:14" x14ac:dyDescent="0.25">
      <c r="B27" s="282">
        <v>25</v>
      </c>
      <c r="C27" s="282">
        <v>0</v>
      </c>
      <c r="D27" s="281">
        <v>0</v>
      </c>
      <c r="E27" s="281">
        <v>0</v>
      </c>
      <c r="F27" s="281">
        <v>0</v>
      </c>
      <c r="G27" s="281">
        <v>0</v>
      </c>
      <c r="H27" s="281">
        <v>0</v>
      </c>
      <c r="I27" s="281">
        <v>0</v>
      </c>
      <c r="J27" s="281">
        <v>0</v>
      </c>
      <c r="K27" s="281">
        <v>0</v>
      </c>
      <c r="L27" s="281">
        <v>0</v>
      </c>
      <c r="M27" s="281">
        <v>0</v>
      </c>
      <c r="N27" s="281">
        <v>0</v>
      </c>
    </row>
    <row r="28" spans="1:14" x14ac:dyDescent="0.25">
      <c r="B28" s="282">
        <v>26</v>
      </c>
      <c r="C28" s="282">
        <v>0</v>
      </c>
      <c r="D28" s="281">
        <v>0</v>
      </c>
      <c r="E28" s="281">
        <v>0</v>
      </c>
      <c r="F28" s="281">
        <v>0</v>
      </c>
      <c r="G28" s="281">
        <v>0</v>
      </c>
      <c r="H28" s="281">
        <v>0</v>
      </c>
      <c r="I28" s="281">
        <v>0</v>
      </c>
      <c r="J28" s="281">
        <v>0</v>
      </c>
      <c r="K28" s="281">
        <v>0</v>
      </c>
      <c r="L28" s="281">
        <v>0</v>
      </c>
      <c r="M28" s="281">
        <v>0</v>
      </c>
      <c r="N28" s="281">
        <v>0</v>
      </c>
    </row>
    <row r="29" spans="1:14" x14ac:dyDescent="0.25">
      <c r="B29" s="282">
        <v>27</v>
      </c>
      <c r="C29" s="282">
        <v>0</v>
      </c>
      <c r="D29" s="281">
        <v>0</v>
      </c>
      <c r="E29" s="281">
        <v>0</v>
      </c>
      <c r="F29" s="281">
        <v>0</v>
      </c>
      <c r="G29" s="281">
        <v>0</v>
      </c>
      <c r="H29" s="281">
        <v>0</v>
      </c>
      <c r="I29" s="281">
        <v>0</v>
      </c>
      <c r="J29" s="281">
        <v>0</v>
      </c>
      <c r="K29" s="281">
        <v>0</v>
      </c>
      <c r="L29" s="281">
        <v>0</v>
      </c>
      <c r="M29" s="281">
        <v>0</v>
      </c>
      <c r="N29" s="281">
        <v>0</v>
      </c>
    </row>
    <row r="30" spans="1:14" x14ac:dyDescent="0.25">
      <c r="B30" s="282">
        <v>28</v>
      </c>
      <c r="C30" s="282">
        <v>0</v>
      </c>
      <c r="D30" s="281">
        <v>0</v>
      </c>
      <c r="E30" s="281">
        <v>0</v>
      </c>
      <c r="F30" s="281">
        <v>0</v>
      </c>
      <c r="G30" s="281">
        <v>0</v>
      </c>
      <c r="H30" s="281">
        <v>0</v>
      </c>
      <c r="I30" s="281">
        <v>0</v>
      </c>
      <c r="J30" s="281">
        <v>0</v>
      </c>
      <c r="K30" s="281">
        <v>0</v>
      </c>
      <c r="L30" s="281">
        <v>0</v>
      </c>
      <c r="M30" s="281">
        <v>0</v>
      </c>
      <c r="N30" s="281">
        <v>0</v>
      </c>
    </row>
    <row r="31" spans="1:14" x14ac:dyDescent="0.25">
      <c r="B31" s="282">
        <v>29</v>
      </c>
      <c r="C31" s="282">
        <v>0</v>
      </c>
      <c r="D31" s="281">
        <v>0</v>
      </c>
      <c r="E31" s="281">
        <v>0</v>
      </c>
      <c r="F31" s="281">
        <v>0</v>
      </c>
      <c r="G31" s="281">
        <v>0</v>
      </c>
      <c r="H31" s="281">
        <v>0</v>
      </c>
      <c r="I31" s="281">
        <v>0</v>
      </c>
      <c r="J31" s="281">
        <v>0</v>
      </c>
      <c r="K31" s="281">
        <v>0</v>
      </c>
      <c r="L31" s="281">
        <v>0</v>
      </c>
      <c r="M31" s="281">
        <v>0</v>
      </c>
      <c r="N31" s="281">
        <v>0</v>
      </c>
    </row>
    <row r="32" spans="1:14" x14ac:dyDescent="0.25">
      <c r="B32" s="282">
        <v>30</v>
      </c>
      <c r="C32" s="282">
        <v>0</v>
      </c>
      <c r="D32" s="281">
        <v>0</v>
      </c>
      <c r="E32" s="281">
        <v>0</v>
      </c>
      <c r="F32" s="281">
        <v>0</v>
      </c>
      <c r="G32" s="281">
        <v>0</v>
      </c>
      <c r="H32" s="281">
        <v>0</v>
      </c>
      <c r="I32" s="281">
        <v>0</v>
      </c>
      <c r="J32" s="281">
        <v>0</v>
      </c>
      <c r="K32" s="281">
        <v>0</v>
      </c>
      <c r="L32" s="281">
        <v>0</v>
      </c>
      <c r="M32" s="281">
        <v>0</v>
      </c>
      <c r="N32" s="281">
        <v>0</v>
      </c>
    </row>
    <row r="33" spans="2:14" x14ac:dyDescent="0.25">
      <c r="B33" s="283" t="s">
        <v>712</v>
      </c>
      <c r="C33" s="283">
        <f>+SUM(C3:C32)-'F-JDM-15 años'!AG21</f>
        <v>0</v>
      </c>
      <c r="D33" s="280">
        <f>+SUM(D3:D32)-'F-JDM-15 años'!AG25</f>
        <v>0</v>
      </c>
      <c r="E33" s="352">
        <f>+SUM(E3:E32)-'F-JDM-15 años'!AG26</f>
        <v>0</v>
      </c>
      <c r="F33" s="280">
        <f>+SUM(F3:F32)-'F-JDM-15 años'!AG28</f>
        <v>0</v>
      </c>
      <c r="G33" s="280">
        <f>+SUM(G3:G32)-'F-JDM-15 años'!AG29</f>
        <v>0</v>
      </c>
      <c r="H33" s="280">
        <f>+SUM(H3:H32)-'F-JDM-15 años'!AG30</f>
        <v>0</v>
      </c>
      <c r="I33" s="280">
        <f>+SUM(I3:I32)-'F-JDM-15 años'!AG32</f>
        <v>0</v>
      </c>
      <c r="J33" s="352">
        <f>+SUM(J3:J32)-'F-JDM-15 años'!AG33</f>
        <v>0</v>
      </c>
      <c r="K33" s="280">
        <f>+SUM(K3:K32)-'F-JDM-15 años'!AG34</f>
        <v>0</v>
      </c>
      <c r="L33" s="280">
        <f>+SUM(L3:L32)-'F-JDM-15 años'!AG35</f>
        <v>0</v>
      </c>
      <c r="M33" s="280">
        <f>+SUM(M3:M32)-'F-JDM-15 años'!AG36</f>
        <v>0</v>
      </c>
      <c r="N33" s="280">
        <f>+SUM(N3:N32)-'F-JDM-15 años'!AG41</f>
        <v>0</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XFB271"/>
  <sheetViews>
    <sheetView topLeftCell="A10" zoomScale="70" zoomScaleNormal="70" workbookViewId="0">
      <selection activeCell="C31" sqref="C31"/>
    </sheetView>
  </sheetViews>
  <sheetFormatPr baseColWidth="10" defaultColWidth="0" defaultRowHeight="12" x14ac:dyDescent="0.25"/>
  <cols>
    <col min="1" max="1" width="55.85546875" style="186" customWidth="1"/>
    <col min="2" max="2" width="9.28515625" style="186" bestFit="1" customWidth="1"/>
    <col min="3" max="3" width="19.7109375" style="186" bestFit="1" customWidth="1"/>
    <col min="4" max="5" width="18.85546875" style="186" bestFit="1" customWidth="1"/>
    <col min="6" max="6" width="18.5703125" style="186" bestFit="1" customWidth="1"/>
    <col min="7" max="9" width="19.42578125" style="186" bestFit="1" customWidth="1"/>
    <col min="10" max="10" width="19.140625" style="186" bestFit="1" customWidth="1"/>
    <col min="11" max="11" width="19.42578125" style="186" bestFit="1" customWidth="1"/>
    <col min="12" max="12" width="19.140625" style="186" bestFit="1" customWidth="1"/>
    <col min="13" max="13" width="19.140625" style="186" hidden="1" customWidth="1"/>
    <col min="14" max="15" width="18.85546875" style="186" hidden="1" customWidth="1"/>
    <col min="16" max="30" width="18.140625" style="186" hidden="1" customWidth="1"/>
    <col min="31" max="32" width="17.5703125" style="186" hidden="1" customWidth="1"/>
    <col min="33" max="33" width="21.85546875" style="186" customWidth="1"/>
    <col min="34" max="34" width="13" style="186" customWidth="1"/>
    <col min="35" max="73" width="13" style="186" hidden="1"/>
    <col min="74" max="171" width="14" style="186" hidden="1"/>
    <col min="172" max="172" width="19.42578125" style="186" hidden="1"/>
    <col min="173" max="181" width="14" style="186" hidden="1"/>
    <col min="182" max="182" width="15.85546875" style="186" hidden="1"/>
    <col min="183" max="16382" width="4.85546875" style="186" hidden="1"/>
    <col min="16383" max="16384" width="2.140625" style="186" hidden="1"/>
  </cols>
  <sheetData>
    <row r="1" spans="1:182" ht="13.5" x14ac:dyDescent="0.25">
      <c r="A1" s="300" t="s">
        <v>767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row>
    <row r="2" spans="1:182" ht="13.5" x14ac:dyDescent="0.25">
      <c r="A2" s="184" t="s">
        <v>745</v>
      </c>
      <c r="B2" s="184"/>
      <c r="C2" s="184"/>
      <c r="D2" s="184"/>
      <c r="E2" s="187"/>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row>
    <row r="3" spans="1:182" ht="13.5" x14ac:dyDescent="0.25">
      <c r="A3" s="184"/>
      <c r="B3" s="184"/>
      <c r="C3" s="184"/>
      <c r="D3" s="184"/>
      <c r="E3" s="187"/>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row>
    <row r="4" spans="1:182" ht="13.5" x14ac:dyDescent="0.25">
      <c r="A4" s="184" t="s">
        <v>66</v>
      </c>
      <c r="B4" s="188">
        <f>+DRIVERS!$C$4</f>
        <v>3.6499999999999998E-2</v>
      </c>
      <c r="C4" s="188">
        <f>+DRIVERS!$C$4</f>
        <v>3.6499999999999998E-2</v>
      </c>
      <c r="D4" s="188">
        <f>+DRIVERS!$C$4</f>
        <v>3.6499999999999998E-2</v>
      </c>
      <c r="E4" s="188">
        <f>+DRIVERS!$C$4</f>
        <v>3.6499999999999998E-2</v>
      </c>
      <c r="F4" s="188">
        <f>+DRIVERS!$C$4</f>
        <v>3.6499999999999998E-2</v>
      </c>
      <c r="G4" s="188">
        <f>+DRIVERS!$C$4</f>
        <v>3.6499999999999998E-2</v>
      </c>
      <c r="H4" s="188">
        <f>+DRIVERS!$C$4</f>
        <v>3.6499999999999998E-2</v>
      </c>
      <c r="I4" s="188">
        <f>+DRIVERS!$C$4</f>
        <v>3.6499999999999998E-2</v>
      </c>
      <c r="J4" s="188">
        <f>+DRIVERS!$C$4</f>
        <v>3.6499999999999998E-2</v>
      </c>
      <c r="K4" s="188">
        <f>+DRIVERS!$C$4</f>
        <v>3.6499999999999998E-2</v>
      </c>
      <c r="L4" s="188">
        <f>+DRIVERS!$C$4</f>
        <v>3.6499999999999998E-2</v>
      </c>
      <c r="M4" s="188">
        <f>+DRIVERS!$C$4</f>
        <v>3.6499999999999998E-2</v>
      </c>
      <c r="N4" s="188">
        <f>+DRIVERS!$C$4</f>
        <v>3.6499999999999998E-2</v>
      </c>
      <c r="O4" s="188">
        <f>+DRIVERS!$C$4</f>
        <v>3.6499999999999998E-2</v>
      </c>
      <c r="P4" s="188">
        <f>+DRIVERS!$C$4</f>
        <v>3.6499999999999998E-2</v>
      </c>
      <c r="Q4" s="188">
        <f>+DRIVERS!$C$4</f>
        <v>3.6499999999999998E-2</v>
      </c>
      <c r="R4" s="188">
        <f>+DRIVERS!$C$4</f>
        <v>3.6499999999999998E-2</v>
      </c>
      <c r="S4" s="188">
        <f>+DRIVERS!$C$4</f>
        <v>3.6499999999999998E-2</v>
      </c>
      <c r="T4" s="188">
        <f>+DRIVERS!$C$4</f>
        <v>3.6499999999999998E-2</v>
      </c>
      <c r="U4" s="188">
        <f>+DRIVERS!$C$4</f>
        <v>3.6499999999999998E-2</v>
      </c>
      <c r="V4" s="188">
        <f>+DRIVERS!$C$4</f>
        <v>3.6499999999999998E-2</v>
      </c>
      <c r="W4" s="188">
        <f>+DRIVERS!$C$4</f>
        <v>3.6499999999999998E-2</v>
      </c>
      <c r="X4" s="188">
        <f>+DRIVERS!$C$4</f>
        <v>3.6499999999999998E-2</v>
      </c>
      <c r="Y4" s="188">
        <f>+DRIVERS!$C$4</f>
        <v>3.6499999999999998E-2</v>
      </c>
      <c r="Z4" s="188">
        <f>+DRIVERS!$C$4</f>
        <v>3.6499999999999998E-2</v>
      </c>
      <c r="AA4" s="188">
        <f>+DRIVERS!$C$4</f>
        <v>3.6499999999999998E-2</v>
      </c>
      <c r="AB4" s="188">
        <f>+DRIVERS!$C$4</f>
        <v>3.6499999999999998E-2</v>
      </c>
      <c r="AC4" s="188">
        <f>+DRIVERS!$C$4</f>
        <v>3.6499999999999998E-2</v>
      </c>
      <c r="AD4" s="188">
        <f>+DRIVERS!$C$4</f>
        <v>3.6499999999999998E-2</v>
      </c>
      <c r="AE4" s="188">
        <f>+DRIVERS!$C$4</f>
        <v>3.6499999999999998E-2</v>
      </c>
      <c r="AF4" s="188">
        <f>+DRIVERS!$C$4</f>
        <v>3.6499999999999998E-2</v>
      </c>
      <c r="AG4" s="188"/>
      <c r="AH4" s="188"/>
      <c r="AI4" s="188"/>
      <c r="AJ4" s="188"/>
      <c r="AK4" s="188"/>
      <c r="AM4" s="188"/>
      <c r="AN4" s="188"/>
      <c r="AO4" s="188"/>
      <c r="AP4" s="188"/>
      <c r="AQ4" s="188"/>
      <c r="AR4" s="188"/>
      <c r="AS4" s="188"/>
      <c r="AT4" s="188"/>
      <c r="AU4" s="188"/>
      <c r="AV4" s="188"/>
      <c r="AW4" s="188"/>
      <c r="AY4" s="188"/>
      <c r="AZ4" s="188"/>
      <c r="BA4" s="188"/>
      <c r="BB4" s="188"/>
      <c r="BC4" s="188"/>
      <c r="BD4" s="188"/>
      <c r="BE4" s="188"/>
      <c r="BF4" s="188"/>
      <c r="BG4" s="188"/>
      <c r="BH4" s="188"/>
      <c r="BI4" s="188"/>
      <c r="BK4" s="188"/>
      <c r="BL4" s="188"/>
      <c r="BM4" s="188"/>
      <c r="BN4" s="188"/>
      <c r="BO4" s="188"/>
      <c r="BP4" s="188"/>
      <c r="BQ4" s="188"/>
      <c r="BR4" s="188"/>
      <c r="BS4" s="188"/>
      <c r="BT4" s="188"/>
      <c r="BU4" s="188"/>
      <c r="BW4" s="188"/>
      <c r="BX4" s="188"/>
      <c r="BY4" s="188"/>
      <c r="BZ4" s="188"/>
      <c r="CA4" s="188"/>
      <c r="CB4" s="188"/>
      <c r="CC4" s="188"/>
      <c r="CD4" s="188"/>
      <c r="CE4" s="188"/>
      <c r="CF4" s="188"/>
      <c r="CG4" s="188"/>
      <c r="CH4" s="188"/>
      <c r="CI4" s="188"/>
      <c r="CJ4" s="188"/>
      <c r="CK4" s="188"/>
      <c r="CL4" s="188"/>
      <c r="CM4" s="188"/>
      <c r="CN4" s="188"/>
      <c r="CO4" s="188"/>
      <c r="CP4" s="188"/>
      <c r="CQ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row>
    <row r="5" spans="1:182" ht="13.5" x14ac:dyDescent="0.25">
      <c r="A5" s="185" t="s">
        <v>746</v>
      </c>
      <c r="B5" s="188">
        <f>+B4</f>
        <v>3.6499999999999998E-2</v>
      </c>
      <c r="C5" s="188">
        <f t="shared" ref="C5:AF5" si="0">+C4+B5</f>
        <v>7.2999999999999995E-2</v>
      </c>
      <c r="D5" s="188">
        <f t="shared" si="0"/>
        <v>0.10949999999999999</v>
      </c>
      <c r="E5" s="188">
        <f t="shared" si="0"/>
        <v>0.14599999999999999</v>
      </c>
      <c r="F5" s="188">
        <f t="shared" si="0"/>
        <v>0.1825</v>
      </c>
      <c r="G5" s="188">
        <f t="shared" si="0"/>
        <v>0.219</v>
      </c>
      <c r="H5" s="188">
        <f t="shared" si="0"/>
        <v>0.2555</v>
      </c>
      <c r="I5" s="188">
        <f t="shared" si="0"/>
        <v>0.29199999999999998</v>
      </c>
      <c r="J5" s="188">
        <f t="shared" si="0"/>
        <v>0.32849999999999996</v>
      </c>
      <c r="K5" s="188">
        <f t="shared" si="0"/>
        <v>0.36499999999999994</v>
      </c>
      <c r="L5" s="188">
        <f t="shared" si="0"/>
        <v>0.40149999999999991</v>
      </c>
      <c r="M5" s="188">
        <f t="shared" si="0"/>
        <v>0.43799999999999989</v>
      </c>
      <c r="N5" s="188">
        <f t="shared" si="0"/>
        <v>0.47449999999999987</v>
      </c>
      <c r="O5" s="188">
        <f t="shared" si="0"/>
        <v>0.5109999999999999</v>
      </c>
      <c r="P5" s="188">
        <f t="shared" si="0"/>
        <v>0.54749999999999988</v>
      </c>
      <c r="Q5" s="188">
        <f t="shared" si="0"/>
        <v>0.58399999999999985</v>
      </c>
      <c r="R5" s="188">
        <f t="shared" si="0"/>
        <v>0.62049999999999983</v>
      </c>
      <c r="S5" s="188">
        <f t="shared" si="0"/>
        <v>0.65699999999999981</v>
      </c>
      <c r="T5" s="188">
        <f t="shared" si="0"/>
        <v>0.69349999999999978</v>
      </c>
      <c r="U5" s="188">
        <f t="shared" si="0"/>
        <v>0.72999999999999976</v>
      </c>
      <c r="V5" s="188">
        <f t="shared" si="0"/>
        <v>0.76649999999999974</v>
      </c>
      <c r="W5" s="188">
        <f t="shared" si="0"/>
        <v>0.80299999999999971</v>
      </c>
      <c r="X5" s="188">
        <f t="shared" si="0"/>
        <v>0.83949999999999969</v>
      </c>
      <c r="Y5" s="188">
        <f t="shared" si="0"/>
        <v>0.87599999999999967</v>
      </c>
      <c r="Z5" s="188">
        <f t="shared" si="0"/>
        <v>0.91249999999999964</v>
      </c>
      <c r="AA5" s="188">
        <f t="shared" si="0"/>
        <v>0.94899999999999962</v>
      </c>
      <c r="AB5" s="188">
        <f t="shared" si="0"/>
        <v>0.9854999999999996</v>
      </c>
      <c r="AC5" s="188">
        <f t="shared" si="0"/>
        <v>1.0219999999999996</v>
      </c>
      <c r="AD5" s="188">
        <f t="shared" si="0"/>
        <v>1.0584999999999996</v>
      </c>
      <c r="AE5" s="188">
        <f t="shared" si="0"/>
        <v>1.0949999999999995</v>
      </c>
      <c r="AF5" s="188">
        <f t="shared" si="0"/>
        <v>1.1314999999999995</v>
      </c>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row>
    <row r="6" spans="1:182" ht="13.5" x14ac:dyDescent="0.25">
      <c r="A6" s="185"/>
      <c r="B6" s="185"/>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row>
    <row r="7" spans="1:182" ht="13.5" x14ac:dyDescent="0.25">
      <c r="A7" s="185" t="s">
        <v>747</v>
      </c>
      <c r="B7" s="188">
        <f>+DRIVERS!$C$6</f>
        <v>2.7339901477832504E-3</v>
      </c>
      <c r="C7" s="188">
        <f>+DRIVERS!$C$6</f>
        <v>2.7339901477832504E-3</v>
      </c>
      <c r="D7" s="188">
        <f>+DRIVERS!$C$6</f>
        <v>2.7339901477832504E-3</v>
      </c>
      <c r="E7" s="188">
        <f>+DRIVERS!$C$6</f>
        <v>2.7339901477832504E-3</v>
      </c>
      <c r="F7" s="188">
        <f>+DRIVERS!$C$6</f>
        <v>2.7339901477832504E-3</v>
      </c>
      <c r="G7" s="188">
        <f>+DRIVERS!$C$6</f>
        <v>2.7339901477832504E-3</v>
      </c>
      <c r="H7" s="188">
        <f>+DRIVERS!$C$6</f>
        <v>2.7339901477832504E-3</v>
      </c>
      <c r="I7" s="188">
        <f>+DRIVERS!$C$6</f>
        <v>2.7339901477832504E-3</v>
      </c>
      <c r="J7" s="188">
        <f>+DRIVERS!$C$6</f>
        <v>2.7339901477832504E-3</v>
      </c>
      <c r="K7" s="188">
        <f>+DRIVERS!$C$6</f>
        <v>2.7339901477832504E-3</v>
      </c>
      <c r="L7" s="188">
        <f>+DRIVERS!$C$6</f>
        <v>2.7339901477832504E-3</v>
      </c>
      <c r="M7" s="188">
        <f>+DRIVERS!$C$6</f>
        <v>2.7339901477832504E-3</v>
      </c>
      <c r="N7" s="188">
        <f>+DRIVERS!$C$6</f>
        <v>2.7339901477832504E-3</v>
      </c>
      <c r="O7" s="188">
        <f>+DRIVERS!$C$6</f>
        <v>2.7339901477832504E-3</v>
      </c>
      <c r="P7" s="188">
        <f>+DRIVERS!$C$6</f>
        <v>2.7339901477832504E-3</v>
      </c>
      <c r="Q7" s="188">
        <f>+DRIVERS!$C$6</f>
        <v>2.7339901477832504E-3</v>
      </c>
      <c r="R7" s="188">
        <f>+DRIVERS!$C$6</f>
        <v>2.7339901477832504E-3</v>
      </c>
      <c r="S7" s="188">
        <f>+DRIVERS!$C$6</f>
        <v>2.7339901477832504E-3</v>
      </c>
      <c r="T7" s="188">
        <f>+DRIVERS!$C$6</f>
        <v>2.7339901477832504E-3</v>
      </c>
      <c r="U7" s="188">
        <f>+DRIVERS!$C$6</f>
        <v>2.7339901477832504E-3</v>
      </c>
      <c r="V7" s="188">
        <f>+DRIVERS!$C$6</f>
        <v>2.7339901477832504E-3</v>
      </c>
      <c r="W7" s="188">
        <f>+DRIVERS!$C$6</f>
        <v>2.7339901477832504E-3</v>
      </c>
      <c r="X7" s="188">
        <f>+DRIVERS!$C$6</f>
        <v>2.7339901477832504E-3</v>
      </c>
      <c r="Y7" s="188">
        <f>+DRIVERS!$C$6</f>
        <v>2.7339901477832504E-3</v>
      </c>
      <c r="Z7" s="188">
        <f>+DRIVERS!$C$6</f>
        <v>2.7339901477832504E-3</v>
      </c>
      <c r="AA7" s="188">
        <f>+DRIVERS!$C$6</f>
        <v>2.7339901477832504E-3</v>
      </c>
      <c r="AB7" s="188">
        <f>+DRIVERS!$C$6</f>
        <v>2.7339901477832504E-3</v>
      </c>
      <c r="AC7" s="188">
        <f>+DRIVERS!$C$6</f>
        <v>2.7339901477832504E-3</v>
      </c>
      <c r="AD7" s="188">
        <f>+DRIVERS!$C$6</f>
        <v>2.7339901477832504E-3</v>
      </c>
      <c r="AE7" s="188">
        <f>+DRIVERS!$C$6</f>
        <v>2.7339901477832504E-3</v>
      </c>
      <c r="AF7" s="188">
        <f>+DRIVERS!$C$6</f>
        <v>2.7339901477832504E-3</v>
      </c>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row>
    <row r="8" spans="1:182" ht="13.5" x14ac:dyDescent="0.25">
      <c r="A8" s="184" t="s">
        <v>748</v>
      </c>
      <c r="B8" s="188">
        <f>+DRIVERS!$C$5</f>
        <v>3.4099999999999998E-2</v>
      </c>
      <c r="C8" s="188">
        <f>+DRIVERS!$C$5</f>
        <v>3.4099999999999998E-2</v>
      </c>
      <c r="D8" s="188">
        <f>+DRIVERS!$C$5</f>
        <v>3.4099999999999998E-2</v>
      </c>
      <c r="E8" s="188">
        <f>+DRIVERS!$C$5</f>
        <v>3.4099999999999998E-2</v>
      </c>
      <c r="F8" s="188">
        <f>+DRIVERS!$C$5</f>
        <v>3.4099999999999998E-2</v>
      </c>
      <c r="G8" s="188">
        <f>+DRIVERS!$C$5</f>
        <v>3.4099999999999998E-2</v>
      </c>
      <c r="H8" s="188">
        <f>+DRIVERS!$C$5</f>
        <v>3.4099999999999998E-2</v>
      </c>
      <c r="I8" s="188">
        <f>+DRIVERS!$C$5</f>
        <v>3.4099999999999998E-2</v>
      </c>
      <c r="J8" s="188">
        <f>+DRIVERS!$C$5</f>
        <v>3.4099999999999998E-2</v>
      </c>
      <c r="K8" s="188">
        <f>+DRIVERS!$C$5</f>
        <v>3.4099999999999998E-2</v>
      </c>
      <c r="L8" s="188">
        <f>+DRIVERS!$C$5</f>
        <v>3.4099999999999998E-2</v>
      </c>
      <c r="M8" s="188">
        <f>+DRIVERS!$C$5</f>
        <v>3.4099999999999998E-2</v>
      </c>
      <c r="N8" s="188">
        <f>+DRIVERS!$C$5</f>
        <v>3.4099999999999998E-2</v>
      </c>
      <c r="O8" s="188">
        <f>+DRIVERS!$C$5</f>
        <v>3.4099999999999998E-2</v>
      </c>
      <c r="P8" s="188">
        <f>+DRIVERS!$C$5</f>
        <v>3.4099999999999998E-2</v>
      </c>
      <c r="Q8" s="188">
        <f>+DRIVERS!$C$5</f>
        <v>3.4099999999999998E-2</v>
      </c>
      <c r="R8" s="188">
        <f>+DRIVERS!$C$5</f>
        <v>3.4099999999999998E-2</v>
      </c>
      <c r="S8" s="188">
        <f>+DRIVERS!$C$5</f>
        <v>3.4099999999999998E-2</v>
      </c>
      <c r="T8" s="188">
        <f>+DRIVERS!$C$5</f>
        <v>3.4099999999999998E-2</v>
      </c>
      <c r="U8" s="188">
        <f>+DRIVERS!$C$5</f>
        <v>3.4099999999999998E-2</v>
      </c>
      <c r="V8" s="188">
        <f>+DRIVERS!$C$5</f>
        <v>3.4099999999999998E-2</v>
      </c>
      <c r="W8" s="188">
        <f>+DRIVERS!$C$5</f>
        <v>3.4099999999999998E-2</v>
      </c>
      <c r="X8" s="188">
        <f>+DRIVERS!$C$5</f>
        <v>3.4099999999999998E-2</v>
      </c>
      <c r="Y8" s="188">
        <f>+DRIVERS!$C$5</f>
        <v>3.4099999999999998E-2</v>
      </c>
      <c r="Z8" s="188">
        <f>+DRIVERS!$C$5</f>
        <v>3.4099999999999998E-2</v>
      </c>
      <c r="AA8" s="188">
        <f>+DRIVERS!$C$5</f>
        <v>3.4099999999999998E-2</v>
      </c>
      <c r="AB8" s="188">
        <f>+DRIVERS!$C$5</f>
        <v>3.4099999999999998E-2</v>
      </c>
      <c r="AC8" s="188">
        <f>+DRIVERS!$C$5</f>
        <v>3.4099999999999998E-2</v>
      </c>
      <c r="AD8" s="188">
        <f>+DRIVERS!$C$5</f>
        <v>3.4099999999999998E-2</v>
      </c>
      <c r="AE8" s="188">
        <f>+DRIVERS!$C$5</f>
        <v>3.4099999999999998E-2</v>
      </c>
      <c r="AF8" s="188">
        <f>+DRIVERS!$C$5</f>
        <v>3.4099999999999998E-2</v>
      </c>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row>
    <row r="9" spans="1:182" ht="13.5" x14ac:dyDescent="0.25">
      <c r="A9" s="185"/>
      <c r="B9" s="188">
        <f>+B8</f>
        <v>3.4099999999999998E-2</v>
      </c>
      <c r="C9" s="188">
        <f t="shared" ref="C9:AF9" si="1">+C8+B9</f>
        <v>6.8199999999999997E-2</v>
      </c>
      <c r="D9" s="188">
        <f t="shared" si="1"/>
        <v>0.1023</v>
      </c>
      <c r="E9" s="188">
        <f t="shared" si="1"/>
        <v>0.13639999999999999</v>
      </c>
      <c r="F9" s="188">
        <f t="shared" si="1"/>
        <v>0.17049999999999998</v>
      </c>
      <c r="G9" s="188">
        <f t="shared" si="1"/>
        <v>0.20459999999999998</v>
      </c>
      <c r="H9" s="188">
        <f t="shared" si="1"/>
        <v>0.23869999999999997</v>
      </c>
      <c r="I9" s="188">
        <f t="shared" si="1"/>
        <v>0.27279999999999999</v>
      </c>
      <c r="J9" s="188">
        <f t="shared" si="1"/>
        <v>0.30690000000000001</v>
      </c>
      <c r="K9" s="188">
        <f t="shared" si="1"/>
        <v>0.34100000000000003</v>
      </c>
      <c r="L9" s="188">
        <f t="shared" si="1"/>
        <v>0.37510000000000004</v>
      </c>
      <c r="M9" s="188">
        <f t="shared" si="1"/>
        <v>0.40920000000000006</v>
      </c>
      <c r="N9" s="188">
        <f t="shared" si="1"/>
        <v>0.44330000000000008</v>
      </c>
      <c r="O9" s="188">
        <f t="shared" si="1"/>
        <v>0.4774000000000001</v>
      </c>
      <c r="P9" s="188">
        <f t="shared" si="1"/>
        <v>0.51150000000000007</v>
      </c>
      <c r="Q9" s="188">
        <f t="shared" si="1"/>
        <v>0.54560000000000008</v>
      </c>
      <c r="R9" s="188">
        <f t="shared" si="1"/>
        <v>0.5797000000000001</v>
      </c>
      <c r="S9" s="188">
        <f t="shared" si="1"/>
        <v>0.61380000000000012</v>
      </c>
      <c r="T9" s="188">
        <f t="shared" si="1"/>
        <v>0.64790000000000014</v>
      </c>
      <c r="U9" s="188">
        <f t="shared" si="1"/>
        <v>0.68200000000000016</v>
      </c>
      <c r="V9" s="188">
        <f t="shared" si="1"/>
        <v>0.71610000000000018</v>
      </c>
      <c r="W9" s="188">
        <f t="shared" si="1"/>
        <v>0.7502000000000002</v>
      </c>
      <c r="X9" s="188">
        <f t="shared" si="1"/>
        <v>0.78430000000000022</v>
      </c>
      <c r="Y9" s="188">
        <f t="shared" si="1"/>
        <v>0.81840000000000024</v>
      </c>
      <c r="Z9" s="188">
        <f t="shared" si="1"/>
        <v>0.85250000000000026</v>
      </c>
      <c r="AA9" s="188">
        <f t="shared" si="1"/>
        <v>0.88660000000000028</v>
      </c>
      <c r="AB9" s="188">
        <f t="shared" si="1"/>
        <v>0.9207000000000003</v>
      </c>
      <c r="AC9" s="188">
        <f t="shared" si="1"/>
        <v>0.95480000000000032</v>
      </c>
      <c r="AD9" s="188">
        <f t="shared" si="1"/>
        <v>0.98890000000000033</v>
      </c>
      <c r="AE9" s="188">
        <f t="shared" si="1"/>
        <v>1.0230000000000004</v>
      </c>
      <c r="AF9" s="188">
        <f t="shared" si="1"/>
        <v>1.0571000000000004</v>
      </c>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row>
    <row r="10" spans="1:182" ht="13.5" x14ac:dyDescent="0.25">
      <c r="A10" s="184"/>
      <c r="B10" s="184"/>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row>
    <row r="11" spans="1:182" ht="14.25" x14ac:dyDescent="0.25">
      <c r="A11" s="251" t="s">
        <v>828</v>
      </c>
      <c r="B11" s="251"/>
      <c r="C11" s="252">
        <f>('Inversión 1 financiada'!H344+'TOTAL INVERSION IAP'!H344)*(1+B9)</f>
        <v>29494322022.829678</v>
      </c>
      <c r="D11" s="252">
        <f>('Inversión 1 financiada'!I344+'TOTAL INVERSION IAP'!I344)*(1+C9)</f>
        <v>2968847333.5234351</v>
      </c>
      <c r="E11" s="252">
        <f>('Inversión 1 financiada'!J344+'TOTAL INVERSION IAP'!J344)*(1+D9)</f>
        <v>3830644157.6573076</v>
      </c>
      <c r="F11" s="252">
        <f>('Inversión 1 financiada'!K344+'TOTAL INVERSION IAP'!K344)*(1+E9)</f>
        <v>4253558259.0962892</v>
      </c>
      <c r="G11" s="252">
        <f>('Inversión 1 financiada'!L344+'TOTAL INVERSION IAP'!L344)*(1+F9)</f>
        <v>4263120683.6098585</v>
      </c>
      <c r="H11" s="252">
        <f>('Inversión 1 financiada'!M344+'TOTAL INVERSION IAP'!M344)*(1+G9)</f>
        <v>3097343101.9667048</v>
      </c>
      <c r="I11" s="252">
        <f>('Inversión 1 financiada'!N344+'TOTAL INVERSION IAP'!N344)*(1+H9)</f>
        <v>302959169.53671795</v>
      </c>
      <c r="J11" s="252">
        <f>('Inversión 1 financiada'!O344+'TOTAL INVERSION IAP'!O344)*(1+I9)</f>
        <v>311299290.37404907</v>
      </c>
      <c r="K11" s="252">
        <f>('Inversión 1 financiada'!P344+'TOTAL INVERSION IAP'!P344)*(1+J9)</f>
        <v>319639411.21138024</v>
      </c>
      <c r="L11" s="252">
        <f>('Inversión 1 financiada'!Q344+'TOTAL INVERSION IAP'!Q344)*(1+K9)</f>
        <v>327979532.04871136</v>
      </c>
      <c r="M11" s="252"/>
      <c r="N11" s="252"/>
      <c r="O11" s="252"/>
      <c r="P11" s="252"/>
      <c r="Q11" s="252"/>
      <c r="R11" s="252"/>
      <c r="S11" s="252"/>
      <c r="T11" s="252"/>
      <c r="U11" s="252"/>
      <c r="V11" s="252"/>
      <c r="W11" s="252"/>
      <c r="X11" s="252"/>
      <c r="Y11" s="252"/>
      <c r="Z11" s="252"/>
      <c r="AA11" s="252"/>
      <c r="AB11" s="252"/>
      <c r="AC11" s="252"/>
      <c r="AD11" s="252"/>
      <c r="AE11" s="252"/>
      <c r="AF11" s="252"/>
      <c r="AG11" s="191">
        <f>+SUM(C11:AF11)</f>
        <v>49169712961.854134</v>
      </c>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row>
    <row r="12" spans="1:182" ht="13.5" x14ac:dyDescent="0.25">
      <c r="A12" s="198"/>
      <c r="B12" s="198"/>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row>
    <row r="13" spans="1:182" s="194" customFormat="1" ht="13.5" x14ac:dyDescent="0.25">
      <c r="A13" s="517" t="s">
        <v>970</v>
      </c>
      <c r="B13" s="517"/>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540" t="s">
        <v>439</v>
      </c>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542"/>
    </row>
    <row r="14" spans="1:182" s="194" customFormat="1" ht="13.5" x14ac:dyDescent="0.25">
      <c r="A14" s="543" t="s">
        <v>14</v>
      </c>
      <c r="B14" s="516"/>
      <c r="C14" s="515">
        <f>+RSALP!C2</f>
        <v>1</v>
      </c>
      <c r="D14" s="515">
        <f>+RSALP!D2</f>
        <v>2</v>
      </c>
      <c r="E14" s="515">
        <f>+RSALP!E2</f>
        <v>3</v>
      </c>
      <c r="F14" s="515">
        <f>+RSALP!F2</f>
        <v>4</v>
      </c>
      <c r="G14" s="515">
        <f>+RSALP!G2</f>
        <v>5</v>
      </c>
      <c r="H14" s="515">
        <f>+RSALP!H2</f>
        <v>6</v>
      </c>
      <c r="I14" s="515">
        <f>+RSALP!I2</f>
        <v>7</v>
      </c>
      <c r="J14" s="515">
        <f>+RSALP!J2</f>
        <v>8</v>
      </c>
      <c r="K14" s="515">
        <f>+RSALP!K2</f>
        <v>9</v>
      </c>
      <c r="L14" s="515">
        <f>+RSALP!L2</f>
        <v>10</v>
      </c>
      <c r="M14" s="515">
        <f>+RSALP!M2</f>
        <v>11</v>
      </c>
      <c r="N14" s="515">
        <f>+RSALP!N2</f>
        <v>12</v>
      </c>
      <c r="O14" s="515">
        <f>+RSALP!O2</f>
        <v>13</v>
      </c>
      <c r="P14" s="515">
        <f>+RSALP!P2</f>
        <v>14</v>
      </c>
      <c r="Q14" s="515">
        <f>+RSALP!Q2</f>
        <v>15</v>
      </c>
      <c r="R14" s="515">
        <f>+RSALP!R2</f>
        <v>16</v>
      </c>
      <c r="S14" s="515">
        <f>+RSALP!S2</f>
        <v>17</v>
      </c>
      <c r="T14" s="515">
        <f>+RSALP!T2</f>
        <v>18</v>
      </c>
      <c r="U14" s="515">
        <f>+RSALP!U2</f>
        <v>19</v>
      </c>
      <c r="V14" s="515">
        <f>+RSALP!V2</f>
        <v>20</v>
      </c>
      <c r="W14" s="515">
        <f>+RSALP!W2</f>
        <v>21</v>
      </c>
      <c r="X14" s="515">
        <f>+RSALP!X2</f>
        <v>22</v>
      </c>
      <c r="Y14" s="515">
        <f>+RSALP!Y2</f>
        <v>23</v>
      </c>
      <c r="Z14" s="515">
        <f>+RSALP!Z2</f>
        <v>24</v>
      </c>
      <c r="AA14" s="515">
        <f>+RSALP!AA2</f>
        <v>25</v>
      </c>
      <c r="AB14" s="515">
        <f>+RSALP!AB2</f>
        <v>26</v>
      </c>
      <c r="AC14" s="515">
        <f>+RSALP!AC2</f>
        <v>27</v>
      </c>
      <c r="AD14" s="515">
        <f>+RSALP!AD2</f>
        <v>28</v>
      </c>
      <c r="AE14" s="515">
        <f>+RSALP!AE2</f>
        <v>29</v>
      </c>
      <c r="AF14" s="515">
        <f>+RSALP!AF2</f>
        <v>30</v>
      </c>
      <c r="AG14" s="541"/>
      <c r="AH14" s="195"/>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542"/>
    </row>
    <row r="15" spans="1:182" s="194" customFormat="1" ht="13.5" x14ac:dyDescent="0.25">
      <c r="A15" s="544"/>
      <c r="B15" s="517"/>
      <c r="C15" s="514">
        <f>+RSALP!C3</f>
        <v>2022</v>
      </c>
      <c r="D15" s="514">
        <f>+RSALP!D3</f>
        <v>2023</v>
      </c>
      <c r="E15" s="514">
        <f>+RSALP!E3</f>
        <v>2024</v>
      </c>
      <c r="F15" s="514">
        <f>+RSALP!F3</f>
        <v>2025</v>
      </c>
      <c r="G15" s="514">
        <f>+RSALP!G3</f>
        <v>2026</v>
      </c>
      <c r="H15" s="514">
        <f>+RSALP!H3</f>
        <v>2027</v>
      </c>
      <c r="I15" s="514">
        <f>+RSALP!I3</f>
        <v>2028</v>
      </c>
      <c r="J15" s="514">
        <f>+RSALP!J3</f>
        <v>2029</v>
      </c>
      <c r="K15" s="514">
        <f>+RSALP!K3</f>
        <v>2030</v>
      </c>
      <c r="L15" s="514">
        <f>+RSALP!L3</f>
        <v>2031</v>
      </c>
      <c r="M15" s="514">
        <f>+RSALP!M3</f>
        <v>2032</v>
      </c>
      <c r="N15" s="514">
        <f>+RSALP!N3</f>
        <v>2033</v>
      </c>
      <c r="O15" s="514">
        <f>+RSALP!O3</f>
        <v>2034</v>
      </c>
      <c r="P15" s="514">
        <f>+RSALP!P3</f>
        <v>2035</v>
      </c>
      <c r="Q15" s="514">
        <f>+RSALP!Q3</f>
        <v>2036</v>
      </c>
      <c r="R15" s="514">
        <f>+RSALP!R3</f>
        <v>2037</v>
      </c>
      <c r="S15" s="514">
        <f>+RSALP!S3</f>
        <v>2038</v>
      </c>
      <c r="T15" s="514">
        <f>+RSALP!T3</f>
        <v>2039</v>
      </c>
      <c r="U15" s="514">
        <f>+RSALP!U3</f>
        <v>2040</v>
      </c>
      <c r="V15" s="514">
        <f>+RSALP!V3</f>
        <v>2041</v>
      </c>
      <c r="W15" s="514">
        <f>+RSALP!W3</f>
        <v>2042</v>
      </c>
      <c r="X15" s="514">
        <f>+RSALP!X3</f>
        <v>2043</v>
      </c>
      <c r="Y15" s="514">
        <f>+RSALP!Y3</f>
        <v>2044</v>
      </c>
      <c r="Z15" s="514">
        <f>+RSALP!Z3</f>
        <v>2045</v>
      </c>
      <c r="AA15" s="514">
        <f>+RSALP!AA3</f>
        <v>2046</v>
      </c>
      <c r="AB15" s="514">
        <f>+RSALP!AB3</f>
        <v>2047</v>
      </c>
      <c r="AC15" s="514">
        <f>+RSALP!AC3</f>
        <v>2048</v>
      </c>
      <c r="AD15" s="514">
        <f>+RSALP!AD3</f>
        <v>2049</v>
      </c>
      <c r="AE15" s="514">
        <f>+RSALP!AE3</f>
        <v>2050</v>
      </c>
      <c r="AF15" s="514">
        <f>+RSALP!AF3</f>
        <v>2051</v>
      </c>
      <c r="AG15" s="540"/>
      <c r="AH15" s="195"/>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542"/>
    </row>
    <row r="16" spans="1:182" ht="14.25" x14ac:dyDescent="0.25">
      <c r="A16" s="198" t="s">
        <v>750</v>
      </c>
      <c r="B16" s="198"/>
      <c r="C16" s="199"/>
      <c r="D16" s="199"/>
      <c r="E16" s="200"/>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5"/>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2"/>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row>
    <row r="17" spans="1:182" ht="14.25" x14ac:dyDescent="0.25">
      <c r="A17" s="254" t="s">
        <v>810</v>
      </c>
      <c r="B17" s="254"/>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f>+SUM(C17:AF17)</f>
        <v>0</v>
      </c>
      <c r="AH17" s="195"/>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9"/>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row>
    <row r="18" spans="1:182" ht="14.25" x14ac:dyDescent="0.25">
      <c r="A18" s="207" t="s">
        <v>811</v>
      </c>
      <c r="B18" s="207"/>
      <c r="C18" s="320">
        <f>(DRIVERS!$C$12*12)*(1+B4)*(1+B7)</f>
        <v>19830488537.438423</v>
      </c>
      <c r="D18" s="320">
        <f>+C18*(1+C7)*(1+C4)</f>
        <v>20610496626.492485</v>
      </c>
      <c r="E18" s="320">
        <f t="shared" ref="E18:L18" si="2">+D18*(1+D7)*(1+D4)</f>
        <v>21421185382.734409</v>
      </c>
      <c r="F18" s="320">
        <f t="shared" si="2"/>
        <v>22263761592.801792</v>
      </c>
      <c r="G18" s="320">
        <f t="shared" si="2"/>
        <v>23139479510.813297</v>
      </c>
      <c r="H18" s="320">
        <f t="shared" si="2"/>
        <v>24049642725.444145</v>
      </c>
      <c r="I18" s="320">
        <f>+H18*(1+H7)*(1+H4)</f>
        <v>24995606100.440746</v>
      </c>
      <c r="J18" s="320">
        <f>+I18*(1+I7)*(1+I4)</f>
        <v>25978777791.463108</v>
      </c>
      <c r="K18" s="320">
        <f>+J18*(1+J7)*(1+J4)</f>
        <v>27000621342.257286</v>
      </c>
      <c r="L18" s="320">
        <f t="shared" si="2"/>
        <v>28062657863.278217</v>
      </c>
      <c r="M18" s="320"/>
      <c r="N18" s="320"/>
      <c r="O18" s="320"/>
      <c r="P18" s="320"/>
      <c r="Q18" s="320"/>
      <c r="R18" s="320"/>
      <c r="S18" s="320"/>
      <c r="T18" s="320"/>
      <c r="U18" s="320"/>
      <c r="V18" s="320"/>
      <c r="W18" s="320"/>
      <c r="X18" s="320"/>
      <c r="Y18" s="320"/>
      <c r="Z18" s="320"/>
      <c r="AA18" s="320"/>
      <c r="AB18" s="320"/>
      <c r="AC18" s="320"/>
      <c r="AD18" s="320"/>
      <c r="AE18" s="320"/>
      <c r="AF18" s="320"/>
      <c r="AG18" s="208">
        <f>+SUM(C18:AF18)</f>
        <v>237352717473.16391</v>
      </c>
      <c r="AH18" s="195"/>
      <c r="AI18" s="204"/>
      <c r="AJ18" s="204"/>
      <c r="AK18" s="204"/>
      <c r="AL18" s="204"/>
      <c r="AM18" s="204"/>
      <c r="AN18" s="205"/>
      <c r="AO18" s="204"/>
      <c r="AP18" s="204"/>
      <c r="AQ18" s="204"/>
      <c r="AR18" s="204"/>
      <c r="AS18" s="204"/>
      <c r="AT18" s="204"/>
      <c r="AU18" s="204"/>
      <c r="AV18" s="204"/>
      <c r="AW18" s="204"/>
      <c r="AX18" s="204"/>
      <c r="AY18" s="204"/>
      <c r="AZ18" s="205"/>
      <c r="BA18" s="204"/>
      <c r="BB18" s="204"/>
      <c r="BC18" s="204"/>
      <c r="BD18" s="204"/>
      <c r="BE18" s="204"/>
      <c r="BF18" s="204"/>
      <c r="BG18" s="204"/>
      <c r="BH18" s="204"/>
      <c r="BI18" s="204"/>
      <c r="BJ18" s="204"/>
      <c r="BK18" s="204"/>
      <c r="BL18" s="205"/>
      <c r="BM18" s="204"/>
      <c r="BN18" s="204"/>
      <c r="BO18" s="204"/>
      <c r="BP18" s="204"/>
      <c r="BQ18" s="204"/>
      <c r="BR18" s="204"/>
      <c r="BS18" s="204"/>
      <c r="BT18" s="204"/>
      <c r="BU18" s="204"/>
      <c r="BV18" s="204"/>
      <c r="BW18" s="204"/>
      <c r="BX18" s="205"/>
      <c r="BY18" s="204"/>
      <c r="BZ18" s="204"/>
      <c r="CA18" s="204"/>
      <c r="CB18" s="204"/>
      <c r="CC18" s="204"/>
      <c r="CD18" s="204"/>
      <c r="CE18" s="204"/>
      <c r="CF18" s="204"/>
      <c r="CG18" s="204"/>
      <c r="CH18" s="204"/>
      <c r="CI18" s="204"/>
      <c r="CJ18" s="205"/>
      <c r="CK18" s="204"/>
      <c r="CL18" s="204"/>
      <c r="CM18" s="204"/>
      <c r="CN18" s="204"/>
      <c r="CO18" s="204"/>
      <c r="CP18" s="204"/>
      <c r="CQ18" s="204"/>
      <c r="CR18" s="204"/>
      <c r="CS18" s="204"/>
      <c r="CT18" s="204"/>
      <c r="CU18" s="204"/>
      <c r="CV18" s="205"/>
      <c r="CW18" s="204"/>
      <c r="CX18" s="204"/>
      <c r="CY18" s="204"/>
      <c r="CZ18" s="204"/>
      <c r="DA18" s="204"/>
      <c r="DB18" s="204"/>
      <c r="DC18" s="204"/>
      <c r="DD18" s="204"/>
      <c r="DE18" s="204"/>
      <c r="DF18" s="204"/>
      <c r="DG18" s="204"/>
      <c r="DH18" s="205"/>
      <c r="DI18" s="204"/>
      <c r="DJ18" s="204"/>
      <c r="DK18" s="204"/>
      <c r="DL18" s="204"/>
      <c r="DM18" s="204"/>
      <c r="DN18" s="204"/>
      <c r="DO18" s="204"/>
      <c r="DP18" s="204"/>
      <c r="DQ18" s="204"/>
      <c r="DR18" s="204"/>
      <c r="DS18" s="204"/>
      <c r="DT18" s="205"/>
      <c r="DU18" s="204"/>
      <c r="DV18" s="204"/>
      <c r="DW18" s="204"/>
      <c r="DX18" s="204"/>
      <c r="DY18" s="204"/>
      <c r="DZ18" s="204"/>
      <c r="EA18" s="204"/>
      <c r="EB18" s="204"/>
      <c r="EC18" s="204"/>
      <c r="ED18" s="204"/>
      <c r="EE18" s="204"/>
      <c r="EF18" s="205"/>
      <c r="EG18" s="204"/>
      <c r="EH18" s="204"/>
      <c r="EI18" s="204"/>
      <c r="EJ18" s="204"/>
      <c r="EK18" s="204"/>
      <c r="EL18" s="204"/>
      <c r="EM18" s="204"/>
      <c r="EN18" s="204"/>
      <c r="EO18" s="204"/>
      <c r="EP18" s="204"/>
      <c r="EQ18" s="204"/>
      <c r="ER18" s="205"/>
      <c r="ES18" s="204"/>
      <c r="ET18" s="204"/>
      <c r="EU18" s="204"/>
      <c r="EV18" s="204"/>
      <c r="EW18" s="204"/>
      <c r="EX18" s="204"/>
      <c r="EY18" s="204"/>
      <c r="EZ18" s="204"/>
      <c r="FA18" s="204"/>
      <c r="FB18" s="204"/>
      <c r="FC18" s="204"/>
      <c r="FD18" s="205"/>
      <c r="FE18" s="204"/>
      <c r="FF18" s="204"/>
      <c r="FG18" s="204"/>
      <c r="FH18" s="204"/>
      <c r="FI18" s="204"/>
      <c r="FJ18" s="204"/>
      <c r="FK18" s="204"/>
      <c r="FL18" s="204"/>
      <c r="FM18" s="204"/>
      <c r="FN18" s="204"/>
      <c r="FO18" s="204"/>
      <c r="FP18" s="205"/>
      <c r="FQ18" s="204"/>
      <c r="FR18" s="204"/>
      <c r="FS18" s="204"/>
      <c r="FT18" s="204"/>
      <c r="FU18" s="204"/>
      <c r="FV18" s="204"/>
      <c r="FW18" s="204"/>
      <c r="FX18" s="204"/>
      <c r="FY18" s="204"/>
      <c r="FZ18" s="206"/>
    </row>
    <row r="19" spans="1:182" ht="28.5" x14ac:dyDescent="0.25">
      <c r="A19" s="254" t="s">
        <v>812</v>
      </c>
      <c r="B19" s="254"/>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f>+SUM(C19:AF19)</f>
        <v>0</v>
      </c>
      <c r="AH19" s="195"/>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9"/>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row>
    <row r="20" spans="1:182" ht="14.25" x14ac:dyDescent="0.25">
      <c r="A20" s="207" t="s">
        <v>813</v>
      </c>
      <c r="B20" s="207"/>
      <c r="C20" s="208">
        <f>(DRIVERS!C14*12)*(1+B4)</f>
        <v>981925372.79999995</v>
      </c>
      <c r="D20" s="208">
        <f>+C20*(1+C4)</f>
        <v>1017765648.9072</v>
      </c>
      <c r="E20" s="208">
        <f t="shared" ref="E20:L20" si="3">+D20*(1+D4)</f>
        <v>1054914095.0923128</v>
      </c>
      <c r="F20" s="208">
        <f t="shared" si="3"/>
        <v>1093418459.5631821</v>
      </c>
      <c r="G20" s="208">
        <f t="shared" si="3"/>
        <v>1133328233.3372383</v>
      </c>
      <c r="H20" s="208">
        <f t="shared" si="3"/>
        <v>1174694713.8540475</v>
      </c>
      <c r="I20" s="208">
        <f t="shared" si="3"/>
        <v>1217571070.9097202</v>
      </c>
      <c r="J20" s="208">
        <f t="shared" si="3"/>
        <v>1262012414.997925</v>
      </c>
      <c r="K20" s="208">
        <f t="shared" si="3"/>
        <v>1308075868.1453493</v>
      </c>
      <c r="L20" s="208">
        <f t="shared" si="3"/>
        <v>1355820637.3326545</v>
      </c>
      <c r="M20" s="208"/>
      <c r="N20" s="208"/>
      <c r="O20" s="208"/>
      <c r="P20" s="208"/>
      <c r="Q20" s="208"/>
      <c r="R20" s="208"/>
      <c r="S20" s="208"/>
      <c r="T20" s="208"/>
      <c r="U20" s="208"/>
      <c r="V20" s="208"/>
      <c r="W20" s="208"/>
      <c r="X20" s="208"/>
      <c r="Y20" s="208"/>
      <c r="Z20" s="208"/>
      <c r="AA20" s="208"/>
      <c r="AB20" s="208"/>
      <c r="AC20" s="208"/>
      <c r="AD20" s="208"/>
      <c r="AE20" s="208"/>
      <c r="AF20" s="208"/>
      <c r="AG20" s="208">
        <f>+SUM(C20:AF20)</f>
        <v>11599526514.939631</v>
      </c>
      <c r="AH20" s="195"/>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9"/>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row>
    <row r="21" spans="1:182" ht="14.25" x14ac:dyDescent="0.25">
      <c r="A21" s="251" t="s">
        <v>751</v>
      </c>
      <c r="B21" s="251"/>
      <c r="C21" s="295">
        <f>+SUM(C17:C20)</f>
        <v>20812413910.238422</v>
      </c>
      <c r="D21" s="295">
        <f t="shared" ref="D21:L21" si="4">+SUM(D17:D20)</f>
        <v>21628262275.399685</v>
      </c>
      <c r="E21" s="295">
        <f t="shared" si="4"/>
        <v>22476099477.826721</v>
      </c>
      <c r="F21" s="295">
        <f t="shared" si="4"/>
        <v>23357180052.364975</v>
      </c>
      <c r="G21" s="295">
        <f t="shared" si="4"/>
        <v>24272807744.150536</v>
      </c>
      <c r="H21" s="295">
        <f t="shared" si="4"/>
        <v>25224337439.298191</v>
      </c>
      <c r="I21" s="295">
        <f t="shared" si="4"/>
        <v>26213177171.350468</v>
      </c>
      <c r="J21" s="295">
        <f t="shared" si="4"/>
        <v>27240790206.461033</v>
      </c>
      <c r="K21" s="295">
        <f t="shared" si="4"/>
        <v>28308697210.402634</v>
      </c>
      <c r="L21" s="295">
        <f t="shared" si="4"/>
        <v>29418478500.61087</v>
      </c>
      <c r="M21" s="295"/>
      <c r="N21" s="295"/>
      <c r="O21" s="295"/>
      <c r="P21" s="295"/>
      <c r="Q21" s="295"/>
      <c r="R21" s="295"/>
      <c r="S21" s="295"/>
      <c r="T21" s="295"/>
      <c r="U21" s="295"/>
      <c r="V21" s="295"/>
      <c r="W21" s="295"/>
      <c r="X21" s="295"/>
      <c r="Y21" s="295"/>
      <c r="Z21" s="295"/>
      <c r="AA21" s="295"/>
      <c r="AB21" s="295"/>
      <c r="AC21" s="295"/>
      <c r="AD21" s="295"/>
      <c r="AE21" s="295"/>
      <c r="AF21" s="295"/>
      <c r="AG21" s="203">
        <f>+SUM(C21:AF21)</f>
        <v>248952243988.10355</v>
      </c>
      <c r="AH21" s="195"/>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06"/>
    </row>
    <row r="22" spans="1:182" ht="14.25" x14ac:dyDescent="0.25">
      <c r="A22" s="207"/>
      <c r="B22" s="207"/>
      <c r="C22" s="211"/>
      <c r="D22" s="211"/>
      <c r="E22" s="212"/>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195"/>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4"/>
      <c r="EX22" s="204"/>
      <c r="EY22" s="213"/>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row>
    <row r="23" spans="1:182" ht="14.25" x14ac:dyDescent="0.25">
      <c r="A23" s="251" t="s">
        <v>752</v>
      </c>
      <c r="B23" s="251"/>
      <c r="C23" s="255"/>
      <c r="D23" s="255"/>
      <c r="E23" s="256"/>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195"/>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4"/>
      <c r="EX23" s="204"/>
      <c r="EY23" s="213"/>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row>
    <row r="24" spans="1:182" ht="14.25" x14ac:dyDescent="0.25">
      <c r="A24" s="198" t="s">
        <v>753</v>
      </c>
      <c r="B24" s="198"/>
      <c r="C24" s="211"/>
      <c r="D24" s="211"/>
      <c r="E24" s="212"/>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195"/>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4"/>
      <c r="EX24" s="204"/>
      <c r="EY24" s="214"/>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row>
    <row r="25" spans="1:182" ht="14.25" x14ac:dyDescent="0.25">
      <c r="A25" s="257" t="s">
        <v>754</v>
      </c>
      <c r="B25" s="257"/>
      <c r="C25" s="297">
        <f>+RSALP!C4*(1+B9)</f>
        <v>8791703631.3054237</v>
      </c>
      <c r="D25" s="297">
        <f>+RSALP!D4*(1+C9)</f>
        <v>7339775513.8577337</v>
      </c>
      <c r="E25" s="297">
        <f>+RSALP!E4*(1+D9)</f>
        <v>6528841978.1320372</v>
      </c>
      <c r="F25" s="297">
        <f>+RSALP!F4*(1+E9)</f>
        <v>6455621537.1109648</v>
      </c>
      <c r="G25" s="297">
        <f>+RSALP!G4*(1+F9)</f>
        <v>7280737311.6747065</v>
      </c>
      <c r="H25" s="297">
        <f>+RSALP!H4*(1+G9)</f>
        <v>7920883534.8274984</v>
      </c>
      <c r="I25" s="297">
        <f>+RSALP!I4*(1+H9)</f>
        <v>8167251773.0786924</v>
      </c>
      <c r="J25" s="297">
        <f>+RSALP!J4*(1+I9)</f>
        <v>8414839135.8823957</v>
      </c>
      <c r="K25" s="297">
        <f>+RSALP!K4*(1+J9)</f>
        <v>8663645623.2386112</v>
      </c>
      <c r="L25" s="297">
        <f>+RSALP!L4*(1+K9)</f>
        <v>8913671235.147337</v>
      </c>
      <c r="M25" s="297"/>
      <c r="N25" s="297"/>
      <c r="O25" s="297"/>
      <c r="P25" s="297"/>
      <c r="Q25" s="297"/>
      <c r="R25" s="297"/>
      <c r="S25" s="297"/>
      <c r="T25" s="297"/>
      <c r="U25" s="297"/>
      <c r="V25" s="297"/>
      <c r="W25" s="297"/>
      <c r="X25" s="297"/>
      <c r="Y25" s="297"/>
      <c r="Z25" s="297"/>
      <c r="AA25" s="297"/>
      <c r="AB25" s="297"/>
      <c r="AC25" s="297"/>
      <c r="AD25" s="297"/>
      <c r="AE25" s="297"/>
      <c r="AF25" s="297"/>
      <c r="AG25" s="203">
        <f>+SUM(C25:AF25)</f>
        <v>78476971274.255402</v>
      </c>
      <c r="AH25" s="19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c r="FV25" s="215"/>
      <c r="FW25" s="215"/>
      <c r="FX25" s="215"/>
      <c r="FY25" s="215"/>
      <c r="FZ25" s="206"/>
    </row>
    <row r="26" spans="1:182" ht="14.25" x14ac:dyDescent="0.25">
      <c r="A26" s="207" t="s">
        <v>755</v>
      </c>
      <c r="B26" s="207"/>
      <c r="C26" s="211">
        <f>+C21*DRIVERS!$C$33</f>
        <v>1040620695.5119212</v>
      </c>
      <c r="D26" s="211">
        <f>+D21*DRIVERS!$C$33</f>
        <v>1081413113.7699842</v>
      </c>
      <c r="E26" s="211">
        <f>+E21*DRIVERS!$C$33</f>
        <v>1123804973.8913362</v>
      </c>
      <c r="F26" s="211">
        <f>+F21*DRIVERS!$C$33</f>
        <v>1167859002.6182487</v>
      </c>
      <c r="G26" s="211">
        <f>+G21*DRIVERS!$C$33</f>
        <v>1213640387.2075269</v>
      </c>
      <c r="H26" s="211">
        <f>+H21*DRIVERS!$C$33</f>
        <v>1261216871.9649096</v>
      </c>
      <c r="I26" s="211">
        <f>+I21*DRIVERS!$C$33</f>
        <v>1310658858.5675235</v>
      </c>
      <c r="J26" s="211">
        <f>+J21*DRIVERS!$C$33</f>
        <v>1362039510.3230517</v>
      </c>
      <c r="K26" s="211">
        <f>+K21*DRIVERS!$C$33</f>
        <v>1415434860.5201318</v>
      </c>
      <c r="L26" s="211">
        <f>+L21*DRIVERS!$C$33</f>
        <v>1470923925.0305436</v>
      </c>
      <c r="M26" s="211"/>
      <c r="N26" s="211"/>
      <c r="O26" s="211"/>
      <c r="P26" s="211"/>
      <c r="Q26" s="211"/>
      <c r="R26" s="211"/>
      <c r="S26" s="211"/>
      <c r="T26" s="211"/>
      <c r="U26" s="211"/>
      <c r="V26" s="211"/>
      <c r="W26" s="211"/>
      <c r="X26" s="211"/>
      <c r="Y26" s="211"/>
      <c r="Z26" s="211"/>
      <c r="AA26" s="211"/>
      <c r="AB26" s="211"/>
      <c r="AC26" s="211"/>
      <c r="AD26" s="211"/>
      <c r="AE26" s="211"/>
      <c r="AF26" s="211"/>
      <c r="AG26" s="208">
        <f>+SUM(C26:AF26)</f>
        <v>12447612199.405178</v>
      </c>
      <c r="AH26" s="195"/>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6"/>
    </row>
    <row r="27" spans="1:182" ht="14.25" x14ac:dyDescent="0.25">
      <c r="A27" s="251" t="s">
        <v>964</v>
      </c>
      <c r="B27" s="251"/>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195"/>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4"/>
      <c r="EX27" s="204"/>
      <c r="EY27" s="213"/>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row>
    <row r="28" spans="1:182" ht="14.25" x14ac:dyDescent="0.25">
      <c r="A28" s="345" t="s">
        <v>963</v>
      </c>
      <c r="B28" s="345"/>
      <c r="C28" s="346">
        <f>+'F-JDM-15 años'!C28</f>
        <v>4155651228</v>
      </c>
      <c r="D28" s="346">
        <f>+'F-JDM-15 años'!D28</f>
        <v>4155651227.9999995</v>
      </c>
      <c r="E28" s="346">
        <f>+'F-JDM-15 años'!E28</f>
        <v>4155651228</v>
      </c>
      <c r="F28" s="346">
        <f>+'F-JDM-15 años'!F28</f>
        <v>4155651228</v>
      </c>
      <c r="G28" s="346">
        <f>+'F-JDM-15 años'!G28</f>
        <v>4155651228</v>
      </c>
      <c r="H28" s="346">
        <f>+'F-JDM-15 años'!H28</f>
        <v>4155651228</v>
      </c>
      <c r="I28" s="346">
        <f>+'F-JDM-15 años'!I28</f>
        <v>4155651228</v>
      </c>
      <c r="J28" s="346">
        <f>+'F-JDM-15 años'!J28</f>
        <v>4155651228</v>
      </c>
      <c r="K28" s="346">
        <f>+'F-JDM-15 años'!K28</f>
        <v>4155651228</v>
      </c>
      <c r="L28" s="346">
        <f>+'F-JDM-15 años'!L28</f>
        <v>4155651227.9999995</v>
      </c>
      <c r="M28" s="346"/>
      <c r="N28" s="346"/>
      <c r="O28" s="346"/>
      <c r="P28" s="346"/>
      <c r="Q28" s="346"/>
      <c r="R28" s="346"/>
      <c r="S28" s="346"/>
      <c r="T28" s="346"/>
      <c r="U28" s="346"/>
      <c r="V28" s="346"/>
      <c r="W28" s="346"/>
      <c r="X28" s="346"/>
      <c r="Y28" s="346"/>
      <c r="Z28" s="346"/>
      <c r="AA28" s="346"/>
      <c r="AB28" s="346"/>
      <c r="AC28" s="346"/>
      <c r="AD28" s="346"/>
      <c r="AE28" s="346"/>
      <c r="AF28" s="346"/>
      <c r="AG28" s="391">
        <f>+SUM(C28:AF28)</f>
        <v>41556512280</v>
      </c>
      <c r="AH28" s="195"/>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6"/>
    </row>
    <row r="29" spans="1:182" s="219" customFormat="1" ht="14.25" x14ac:dyDescent="0.25">
      <c r="A29" s="254" t="s">
        <v>783</v>
      </c>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03">
        <f>+SUM(C29:AF29)</f>
        <v>0</v>
      </c>
      <c r="AH29" s="195"/>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217"/>
      <c r="DV29" s="217"/>
      <c r="DW29" s="217"/>
      <c r="DX29" s="217"/>
      <c r="DY29" s="217"/>
      <c r="DZ29" s="217"/>
      <c r="EA29" s="217"/>
      <c r="EB29" s="217"/>
      <c r="EC29" s="217"/>
      <c r="ED29" s="217"/>
      <c r="EE29" s="217"/>
      <c r="EF29" s="217"/>
      <c r="EG29" s="217"/>
      <c r="EH29" s="217"/>
      <c r="EI29" s="217"/>
      <c r="EJ29" s="217"/>
      <c r="EK29" s="217"/>
      <c r="EL29" s="217"/>
      <c r="EM29" s="217"/>
      <c r="EN29" s="217"/>
      <c r="EO29" s="217"/>
      <c r="EP29" s="217"/>
      <c r="EQ29" s="217"/>
      <c r="ER29" s="217"/>
      <c r="ES29" s="217"/>
      <c r="ET29" s="217"/>
      <c r="EU29" s="217"/>
      <c r="EV29" s="217"/>
      <c r="EW29" s="220"/>
      <c r="EX29" s="220"/>
      <c r="EY29" s="221"/>
      <c r="EZ29" s="217"/>
      <c r="FA29" s="217"/>
      <c r="FB29" s="217"/>
      <c r="FC29" s="217"/>
      <c r="FD29" s="217"/>
      <c r="FE29" s="217"/>
      <c r="FF29" s="217"/>
      <c r="FG29" s="217"/>
      <c r="FH29" s="217"/>
      <c r="FI29" s="217"/>
      <c r="FJ29" s="217"/>
      <c r="FK29" s="217"/>
      <c r="FL29" s="217"/>
      <c r="FM29" s="217"/>
      <c r="FN29" s="217"/>
      <c r="FO29" s="217"/>
      <c r="FP29" s="217"/>
      <c r="FQ29" s="217"/>
      <c r="FR29" s="217"/>
      <c r="FS29" s="217"/>
      <c r="FT29" s="217"/>
      <c r="FU29" s="217"/>
      <c r="FV29" s="217"/>
      <c r="FW29" s="217"/>
      <c r="FX29" s="217"/>
      <c r="FY29" s="217"/>
      <c r="FZ29" s="218"/>
    </row>
    <row r="30" spans="1:182" s="219" customFormat="1" ht="28.5" x14ac:dyDescent="0.25">
      <c r="A30" s="207" t="s">
        <v>784</v>
      </c>
      <c r="B30" s="207"/>
      <c r="C30" s="211">
        <f>+RSALP!C6*(1+B9)</f>
        <v>4450243983.6098232</v>
      </c>
      <c r="D30" s="211">
        <f>+RSALP!D6*(1+C9)</f>
        <v>4763213334.4921141</v>
      </c>
      <c r="E30" s="211">
        <f>+RSALP!E6*(1+D9)</f>
        <v>5139462754.5766125</v>
      </c>
      <c r="F30" s="211">
        <f>+RSALP!F6*(1+E9)</f>
        <v>5599117748.2486076</v>
      </c>
      <c r="G30" s="211">
        <f>+RSALP!G6*(1+F9)</f>
        <v>6079840440.0124731</v>
      </c>
      <c r="H30" s="211">
        <f>+RSALP!H6*(1+G9)</f>
        <v>6480893555.8869276</v>
      </c>
      <c r="I30" s="211">
        <f>+RSALP!I6*(1+H9)</f>
        <v>6688592409.8680487</v>
      </c>
      <c r="J30" s="211">
        <f>+RSALP!J6*(1+I9)</f>
        <v>6897625683.1831427</v>
      </c>
      <c r="K30" s="211">
        <f>+RSALP!K6*(1+J9)</f>
        <v>7107993375.8322096</v>
      </c>
      <c r="L30" s="211">
        <f>+RSALP!L6*(1+K9)</f>
        <v>7319695487.8152504</v>
      </c>
      <c r="M30" s="211"/>
      <c r="N30" s="211"/>
      <c r="O30" s="211"/>
      <c r="P30" s="211"/>
      <c r="Q30" s="211"/>
      <c r="R30" s="211"/>
      <c r="S30" s="211"/>
      <c r="T30" s="211"/>
      <c r="U30" s="211"/>
      <c r="V30" s="211"/>
      <c r="W30" s="211"/>
      <c r="X30" s="211"/>
      <c r="Y30" s="211"/>
      <c r="Z30" s="211"/>
      <c r="AA30" s="211"/>
      <c r="AB30" s="211"/>
      <c r="AC30" s="211"/>
      <c r="AD30" s="211"/>
      <c r="AE30" s="211"/>
      <c r="AF30" s="211"/>
      <c r="AG30" s="208">
        <f>+SUM(C30:AF30)</f>
        <v>60526678773.525208</v>
      </c>
      <c r="AH30" s="216"/>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c r="DN30" s="217"/>
      <c r="DO30" s="217"/>
      <c r="DP30" s="217"/>
      <c r="DQ30" s="217"/>
      <c r="DR30" s="217"/>
      <c r="DS30" s="217"/>
      <c r="DT30" s="217"/>
      <c r="DU30" s="217"/>
      <c r="DV30" s="217"/>
      <c r="DW30" s="217"/>
      <c r="DX30" s="217"/>
      <c r="DY30" s="217"/>
      <c r="DZ30" s="217"/>
      <c r="EA30" s="217"/>
      <c r="EB30" s="217"/>
      <c r="EC30" s="217"/>
      <c r="ED30" s="217"/>
      <c r="EE30" s="217"/>
      <c r="EF30" s="217"/>
      <c r="EG30" s="217"/>
      <c r="EH30" s="217"/>
      <c r="EI30" s="217"/>
      <c r="EJ30" s="217"/>
      <c r="EK30" s="217"/>
      <c r="EL30" s="217"/>
      <c r="EM30" s="217"/>
      <c r="EN30" s="217"/>
      <c r="EO30" s="217"/>
      <c r="EP30" s="217"/>
      <c r="EQ30" s="217"/>
      <c r="ER30" s="217"/>
      <c r="ES30" s="217"/>
      <c r="ET30" s="217"/>
      <c r="EU30" s="217"/>
      <c r="EV30" s="217"/>
      <c r="EW30" s="217"/>
      <c r="EX30" s="217"/>
      <c r="EY30" s="217"/>
      <c r="EZ30" s="217"/>
      <c r="FA30" s="217"/>
      <c r="FB30" s="217"/>
      <c r="FC30" s="217"/>
      <c r="FD30" s="217"/>
      <c r="FE30" s="217"/>
      <c r="FF30" s="217"/>
      <c r="FG30" s="217"/>
      <c r="FH30" s="217"/>
      <c r="FI30" s="217"/>
      <c r="FJ30" s="217"/>
      <c r="FK30" s="217"/>
      <c r="FL30" s="217"/>
      <c r="FM30" s="217"/>
      <c r="FN30" s="217"/>
      <c r="FO30" s="217"/>
      <c r="FP30" s="217"/>
      <c r="FQ30" s="217"/>
      <c r="FR30" s="217"/>
      <c r="FS30" s="217"/>
      <c r="FT30" s="217"/>
      <c r="FU30" s="217"/>
      <c r="FV30" s="217"/>
      <c r="FW30" s="217"/>
      <c r="FX30" s="217"/>
      <c r="FY30" s="217"/>
      <c r="FZ30" s="218"/>
    </row>
    <row r="31" spans="1:182" ht="13.5" x14ac:dyDescent="0.25">
      <c r="A31" s="251" t="s">
        <v>925</v>
      </c>
      <c r="B31" s="251"/>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row>
    <row r="32" spans="1:182" ht="14.25" x14ac:dyDescent="0.25">
      <c r="A32" s="207" t="s">
        <v>924</v>
      </c>
      <c r="B32" s="198"/>
      <c r="C32" s="299">
        <f>('Inversión No. 2.1 IAP'!H344+'Inversión No. 2.2 IAP'!H344+'Inversión 2.3 IAP'!H344+'Inversión 2.4 IAP'!H344)*(1+B9)</f>
        <v>0</v>
      </c>
      <c r="D32" s="299">
        <f>('Inversión No. 2.1 IAP'!I344+'Inversión No. 2.2 IAP'!I344+'Inversión 2.3 IAP'!I344+'Inversión 2.4 IAP'!I344)*(1+C9)</f>
        <v>2968847333.5234351</v>
      </c>
      <c r="E32" s="299">
        <f>('Inversión No. 2.1 IAP'!J344+'Inversión No. 2.2 IAP'!J344+'Inversión 2.3 IAP'!J344+'Inversión 2.4 IAP'!J344)*(1+D9)</f>
        <v>3689717571.6957159</v>
      </c>
      <c r="F32" s="299">
        <f>('Inversión No. 2.1 IAP'!K344+'Inversión No. 2.2 IAP'!K344+'Inversión 2.3 IAP'!K344+'Inversión 2.4 IAP'!K344)*(1+E9)</f>
        <v>4108272064.515183</v>
      </c>
      <c r="G32" s="299">
        <f>('Inversión No. 2.1 IAP'!L344+'Inversión No. 2.2 IAP'!L344+'Inversión 2.3 IAP'!L344+'Inversión 2.4 IAP'!L344)*(1+F9)</f>
        <v>4113474880.4092383</v>
      </c>
      <c r="H32" s="299">
        <f>('Inversión No. 2.1 IAP'!M344+'Inversión No. 2.2 IAP'!M344+'Inversión 2.3 IAP'!M344+'Inversión 2.4 IAP'!M344)*(1+G9)</f>
        <v>2943337690.1465712</v>
      </c>
      <c r="I32" s="299">
        <f>('Inversión No. 2.1 IAP'!N344+'Inversión No. 2.2 IAP'!N344+'Inversión 2.3 IAP'!N344+'Inversión 2.4 IAP'!N344)*(1+H9)</f>
        <v>0</v>
      </c>
      <c r="J32" s="299">
        <f>('Inversión No. 2.1 IAP'!O344+'Inversión No. 2.2 IAP'!O344+'Inversión 2.3 IAP'!O344+'Inversión 2.4 IAP'!O344)*(1+I9)</f>
        <v>0</v>
      </c>
      <c r="K32" s="299">
        <f>('Inversión No. 2.1 IAP'!P344+'Inversión No. 2.2 IAP'!P344+'Inversión 2.3 IAP'!P344+'Inversión 2.4 IAP'!P344)*(1+J9)</f>
        <v>0</v>
      </c>
      <c r="L32" s="299">
        <f>('Inversión No. 2.1 IAP'!Q344+'Inversión No. 2.2 IAP'!Q344+'Inversión 2.3 IAP'!Q344+'Inversión 2.4 IAP'!Q344)*(1+K9)</f>
        <v>0</v>
      </c>
      <c r="M32" s="299"/>
      <c r="N32" s="299"/>
      <c r="O32" s="299"/>
      <c r="P32" s="299"/>
      <c r="Q32" s="299"/>
      <c r="R32" s="299"/>
      <c r="S32" s="299"/>
      <c r="T32" s="299"/>
      <c r="U32" s="299"/>
      <c r="V32" s="299"/>
      <c r="W32" s="299"/>
      <c r="X32" s="299"/>
      <c r="Y32" s="299"/>
      <c r="Z32" s="299"/>
      <c r="AA32" s="299"/>
      <c r="AB32" s="299"/>
      <c r="AC32" s="299"/>
      <c r="AD32" s="299"/>
      <c r="AE32" s="299"/>
      <c r="AF32" s="299"/>
      <c r="AG32" s="208">
        <f>+SUM(C32:AF32)</f>
        <v>17823649540.290142</v>
      </c>
    </row>
    <row r="33" spans="1:182" ht="14.25" x14ac:dyDescent="0.25">
      <c r="A33" s="207" t="s">
        <v>926</v>
      </c>
      <c r="B33" s="198"/>
      <c r="C33" s="299">
        <f>+('Exp Veg 1-IAP'!H344+'Exp Veg 2-IAP'!H344)*(1+B9)</f>
        <v>0</v>
      </c>
      <c r="D33" s="299">
        <f>+('Exp Veg 1-IAP'!I344+'Exp Veg 2-IAP'!I344)*(1+C9)</f>
        <v>0</v>
      </c>
      <c r="E33" s="299">
        <f>+('Exp Veg 1-IAP'!J344+'Exp Veg 2-IAP'!J344)*(1+D9)</f>
        <v>140926585.96159202</v>
      </c>
      <c r="F33" s="299">
        <f>+('Exp Veg 1-IAP'!K344+'Exp Veg 2-IAP'!K344)*(1+E9)</f>
        <v>145286194.58110604</v>
      </c>
      <c r="G33" s="299">
        <f>+('Exp Veg 1-IAP'!L344+'Exp Veg 2-IAP'!L344)*(1+F9)</f>
        <v>149645803.20062003</v>
      </c>
      <c r="H33" s="299">
        <f>+('Exp Veg 1-IAP'!M344+'Exp Veg 2-IAP'!M344)*(1+G9)</f>
        <v>154005411.82013401</v>
      </c>
      <c r="I33" s="299">
        <f>+('Exp Veg 1-IAP'!N344+'Exp Veg 2-IAP'!N344)*(1+H9)</f>
        <v>302959169.53671795</v>
      </c>
      <c r="J33" s="299">
        <f>+('Exp Veg 1-IAP'!O344+'Exp Veg 2-IAP'!O344)*(1+I9)</f>
        <v>311299290.37404907</v>
      </c>
      <c r="K33" s="299">
        <f>+('Exp Veg 1-IAP'!P344+'Exp Veg 2-IAP'!P344)*(1+J9)</f>
        <v>319639411.21138024</v>
      </c>
      <c r="L33" s="299">
        <f>+('Exp Veg 1-IAP'!Q344+'Exp Veg 2-IAP'!Q344)*(1+K9)</f>
        <v>327979532.04871136</v>
      </c>
      <c r="M33" s="299"/>
      <c r="N33" s="299"/>
      <c r="O33" s="299"/>
      <c r="P33" s="299"/>
      <c r="Q33" s="299"/>
      <c r="R33" s="299"/>
      <c r="S33" s="299"/>
      <c r="T33" s="299"/>
      <c r="U33" s="299"/>
      <c r="V33" s="299"/>
      <c r="W33" s="299"/>
      <c r="X33" s="299"/>
      <c r="Y33" s="299"/>
      <c r="Z33" s="299"/>
      <c r="AA33" s="299"/>
      <c r="AB33" s="299"/>
      <c r="AC33" s="299"/>
      <c r="AD33" s="299"/>
      <c r="AE33" s="299"/>
      <c r="AF33" s="299"/>
      <c r="AG33" s="208">
        <f>+SUM(C33:AF33)</f>
        <v>1851741398.7343109</v>
      </c>
    </row>
    <row r="34" spans="1:182" ht="14.25" x14ac:dyDescent="0.25">
      <c r="A34" s="254" t="s">
        <v>921</v>
      </c>
      <c r="B34" s="254"/>
      <c r="C34" s="255">
        <f>C30*DRIVERS!$C$34</f>
        <v>44502439.836098231</v>
      </c>
      <c r="D34" s="255">
        <f>D30*DRIVERS!$C$34</f>
        <v>47632133.344921142</v>
      </c>
      <c r="E34" s="255">
        <f>E30*DRIVERS!$C$34</f>
        <v>51394627.545766123</v>
      </c>
      <c r="F34" s="255">
        <f>F30*DRIVERS!$C$34</f>
        <v>55991177.482486077</v>
      </c>
      <c r="G34" s="255">
        <f>G30*DRIVERS!$C$34</f>
        <v>60798404.400124729</v>
      </c>
      <c r="H34" s="255">
        <f>H30*DRIVERS!$C$34</f>
        <v>64808935.55886928</v>
      </c>
      <c r="I34" s="255">
        <f>I30*DRIVERS!$C$34</f>
        <v>66885924.098680489</v>
      </c>
      <c r="J34" s="255">
        <f>J30*DRIVERS!$C$34</f>
        <v>68976256.831831425</v>
      </c>
      <c r="K34" s="255">
        <f>K30*DRIVERS!$C$34</f>
        <v>71079933.75832209</v>
      </c>
      <c r="L34" s="255">
        <f>L30*DRIVERS!$C$34</f>
        <v>73196954.878152505</v>
      </c>
      <c r="M34" s="255"/>
      <c r="N34" s="255"/>
      <c r="O34" s="255"/>
      <c r="P34" s="255"/>
      <c r="Q34" s="255"/>
      <c r="R34" s="255"/>
      <c r="S34" s="255"/>
      <c r="T34" s="255"/>
      <c r="U34" s="255"/>
      <c r="V34" s="255"/>
      <c r="W34" s="255"/>
      <c r="X34" s="255"/>
      <c r="Y34" s="255"/>
      <c r="Z34" s="255"/>
      <c r="AA34" s="255"/>
      <c r="AB34" s="255"/>
      <c r="AC34" s="255"/>
      <c r="AD34" s="255"/>
      <c r="AE34" s="255"/>
      <c r="AF34" s="255"/>
      <c r="AG34" s="203">
        <f>+SUM(C34:AF34)</f>
        <v>605266787.73525214</v>
      </c>
      <c r="AH34" s="195"/>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6"/>
    </row>
    <row r="35" spans="1:182" ht="14.25" x14ac:dyDescent="0.25">
      <c r="A35" s="207" t="s">
        <v>922</v>
      </c>
      <c r="B35" s="207"/>
      <c r="C35" s="211"/>
      <c r="D35" s="211"/>
      <c r="E35" s="211"/>
      <c r="F35" s="211"/>
      <c r="G35" s="211"/>
      <c r="H35" s="211"/>
      <c r="I35" s="211">
        <f>+I21*DRIVERS!$C$37</f>
        <v>524263543.42700934</v>
      </c>
      <c r="J35" s="211">
        <f>+J21*DRIVERS!$C$37</f>
        <v>544815804.12922072</v>
      </c>
      <c r="K35" s="211">
        <f>+K21*DRIVERS!$C$37</f>
        <v>566173944.20805264</v>
      </c>
      <c r="L35" s="211">
        <f>+L21*DRIVERS!$C$37</f>
        <v>588369570.0122174</v>
      </c>
      <c r="M35" s="211"/>
      <c r="N35" s="211"/>
      <c r="O35" s="211"/>
      <c r="P35" s="211"/>
      <c r="Q35" s="211"/>
      <c r="R35" s="211"/>
      <c r="S35" s="211"/>
      <c r="T35" s="211"/>
      <c r="U35" s="211"/>
      <c r="V35" s="211"/>
      <c r="W35" s="211"/>
      <c r="X35" s="211"/>
      <c r="Y35" s="211"/>
      <c r="Z35" s="211"/>
      <c r="AA35" s="211"/>
      <c r="AB35" s="211"/>
      <c r="AC35" s="211"/>
      <c r="AD35" s="211"/>
      <c r="AE35" s="211"/>
      <c r="AF35" s="211"/>
      <c r="AG35" s="208">
        <f>+SUM(C35:AF35)</f>
        <v>2223622861.7765002</v>
      </c>
      <c r="AH35" s="195"/>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6"/>
    </row>
    <row r="36" spans="1:182" ht="14.25" x14ac:dyDescent="0.25">
      <c r="A36" s="254" t="s">
        <v>923</v>
      </c>
      <c r="B36" s="254"/>
      <c r="C36" s="258">
        <f>+C21*DRIVERS!$C$35</f>
        <v>624372417.30715263</v>
      </c>
      <c r="D36" s="258">
        <f>+D21*DRIVERS!$C$35</f>
        <v>648847868.26199055</v>
      </c>
      <c r="E36" s="258">
        <f>+E21*DRIVERS!$C$35</f>
        <v>674282984.33480155</v>
      </c>
      <c r="F36" s="258">
        <f>+F21*DRIVERS!$C$35</f>
        <v>700715401.5709492</v>
      </c>
      <c r="G36" s="258">
        <f>+G21*DRIVERS!$C$35</f>
        <v>728184232.32451606</v>
      </c>
      <c r="H36" s="258">
        <f>+H21*DRIVERS!$C$35</f>
        <v>756730123.17894566</v>
      </c>
      <c r="I36" s="258">
        <f>+I21*DRIVERS!$C$35</f>
        <v>786395315.14051402</v>
      </c>
      <c r="J36" s="258">
        <f>+J21*DRIVERS!$C$35</f>
        <v>817223706.19383097</v>
      </c>
      <c r="K36" s="258">
        <f>+K21*DRIVERS!$C$35</f>
        <v>849260916.31207895</v>
      </c>
      <c r="L36" s="258">
        <f>+L21*DRIVERS!$C$35</f>
        <v>882554355.01832604</v>
      </c>
      <c r="M36" s="258"/>
      <c r="N36" s="258"/>
      <c r="O36" s="258"/>
      <c r="P36" s="258"/>
      <c r="Q36" s="258"/>
      <c r="R36" s="258"/>
      <c r="S36" s="258"/>
      <c r="T36" s="258"/>
      <c r="U36" s="258"/>
      <c r="V36" s="258"/>
      <c r="W36" s="258"/>
      <c r="X36" s="258"/>
      <c r="Y36" s="258"/>
      <c r="Z36" s="258"/>
      <c r="AA36" s="258"/>
      <c r="AB36" s="258"/>
      <c r="AC36" s="258"/>
      <c r="AD36" s="258"/>
      <c r="AE36" s="258"/>
      <c r="AF36" s="258"/>
      <c r="AG36" s="203">
        <f>+SUM(C36:AF36)</f>
        <v>7468567319.6431046</v>
      </c>
      <c r="AH36" s="195"/>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06"/>
    </row>
    <row r="37" spans="1:182" ht="14.25" x14ac:dyDescent="0.25">
      <c r="A37" s="207"/>
      <c r="B37" s="207"/>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08"/>
      <c r="AH37" s="195"/>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06"/>
    </row>
    <row r="38" spans="1:182" ht="13.5" x14ac:dyDescent="0.25">
      <c r="A38" s="251" t="s">
        <v>758</v>
      </c>
      <c r="B38" s="251"/>
      <c r="C38" s="259">
        <f t="shared" ref="C38:L38" si="5">SUM(C25:C37)</f>
        <v>19107094395.570419</v>
      </c>
      <c r="D38" s="259">
        <f t="shared" si="5"/>
        <v>21005380525.250175</v>
      </c>
      <c r="E38" s="259">
        <f t="shared" si="5"/>
        <v>21504082704.137859</v>
      </c>
      <c r="F38" s="259">
        <f t="shared" si="5"/>
        <v>22388514354.127544</v>
      </c>
      <c r="G38" s="259">
        <f t="shared" si="5"/>
        <v>23781972687.229202</v>
      </c>
      <c r="H38" s="259">
        <f t="shared" si="5"/>
        <v>23737527351.383858</v>
      </c>
      <c r="I38" s="259">
        <f t="shared" si="5"/>
        <v>22002658221.717182</v>
      </c>
      <c r="J38" s="259">
        <f t="shared" si="5"/>
        <v>22572470614.917526</v>
      </c>
      <c r="K38" s="259">
        <f t="shared" si="5"/>
        <v>23148879293.080791</v>
      </c>
      <c r="L38" s="259">
        <f t="shared" si="5"/>
        <v>23732042287.950539</v>
      </c>
      <c r="M38" s="259"/>
      <c r="N38" s="259"/>
      <c r="O38" s="259"/>
      <c r="P38" s="259"/>
      <c r="Q38" s="259"/>
      <c r="R38" s="259"/>
      <c r="S38" s="259"/>
      <c r="T38" s="259"/>
      <c r="U38" s="259"/>
      <c r="V38" s="259"/>
      <c r="W38" s="259"/>
      <c r="X38" s="259"/>
      <c r="Y38" s="259"/>
      <c r="Z38" s="259"/>
      <c r="AA38" s="259"/>
      <c r="AB38" s="259"/>
      <c r="AC38" s="259"/>
      <c r="AD38" s="259"/>
      <c r="AE38" s="259"/>
      <c r="AF38" s="259"/>
      <c r="AG38" s="296">
        <f>+SUM(C38:AF38)</f>
        <v>222980622435.36511</v>
      </c>
      <c r="AH38" s="195"/>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06"/>
    </row>
    <row r="39" spans="1:182" ht="14.25" x14ac:dyDescent="0.25">
      <c r="A39" s="207"/>
      <c r="B39" s="207"/>
      <c r="C39" s="211"/>
      <c r="D39" s="211"/>
      <c r="E39" s="212"/>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08"/>
      <c r="AH39" s="195"/>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row>
    <row r="40" spans="1:182" ht="14.25" x14ac:dyDescent="0.25">
      <c r="A40" s="251" t="s">
        <v>759</v>
      </c>
      <c r="B40" s="251"/>
      <c r="C40" s="255"/>
      <c r="D40" s="255"/>
      <c r="E40" s="256"/>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03"/>
      <c r="AH40" s="195"/>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row>
    <row r="41" spans="1:182" ht="14.25" x14ac:dyDescent="0.25">
      <c r="A41" s="225" t="s">
        <v>760</v>
      </c>
      <c r="B41" s="225"/>
      <c r="C41" s="211">
        <f t="shared" ref="C41:L41" si="6">ROUND((((C38-C25)*4)/1000),0)</f>
        <v>41261563</v>
      </c>
      <c r="D41" s="211">
        <f t="shared" si="6"/>
        <v>54662420</v>
      </c>
      <c r="E41" s="211">
        <f t="shared" si="6"/>
        <v>59900963</v>
      </c>
      <c r="F41" s="211">
        <f t="shared" si="6"/>
        <v>63731571</v>
      </c>
      <c r="G41" s="211">
        <f t="shared" si="6"/>
        <v>66004942</v>
      </c>
      <c r="H41" s="211">
        <f t="shared" si="6"/>
        <v>63266575</v>
      </c>
      <c r="I41" s="211">
        <f t="shared" si="6"/>
        <v>55341626</v>
      </c>
      <c r="J41" s="211">
        <f t="shared" si="6"/>
        <v>56630526</v>
      </c>
      <c r="K41" s="211">
        <f t="shared" si="6"/>
        <v>57940935</v>
      </c>
      <c r="L41" s="211">
        <f t="shared" si="6"/>
        <v>59273484</v>
      </c>
      <c r="M41" s="211"/>
      <c r="N41" s="211"/>
      <c r="O41" s="211"/>
      <c r="P41" s="211"/>
      <c r="Q41" s="211"/>
      <c r="R41" s="211"/>
      <c r="S41" s="211"/>
      <c r="T41" s="211"/>
      <c r="U41" s="211"/>
      <c r="V41" s="211"/>
      <c r="W41" s="211"/>
      <c r="X41" s="211"/>
      <c r="Y41" s="211"/>
      <c r="Z41" s="211"/>
      <c r="AA41" s="211"/>
      <c r="AB41" s="211"/>
      <c r="AC41" s="211"/>
      <c r="AD41" s="211"/>
      <c r="AE41" s="211"/>
      <c r="AF41" s="211"/>
      <c r="AG41" s="208">
        <f>+SUM(C41:AF41)</f>
        <v>578014605</v>
      </c>
      <c r="AH41" s="195"/>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row>
    <row r="42" spans="1:182" ht="14.25" x14ac:dyDescent="0.25">
      <c r="A42" s="251" t="s">
        <v>762</v>
      </c>
      <c r="B42" s="251"/>
      <c r="C42" s="259">
        <f>+SUM(C38:C41)</f>
        <v>19148355958.570419</v>
      </c>
      <c r="D42" s="259">
        <f t="shared" ref="D42:L42" si="7">+SUM(D38:D41)</f>
        <v>21060042945.250175</v>
      </c>
      <c r="E42" s="259">
        <f t="shared" si="7"/>
        <v>21563983667.137859</v>
      </c>
      <c r="F42" s="259">
        <f t="shared" si="7"/>
        <v>22452245925.127544</v>
      </c>
      <c r="G42" s="259">
        <f t="shared" si="7"/>
        <v>23847977629.229202</v>
      </c>
      <c r="H42" s="259">
        <f t="shared" si="7"/>
        <v>23800793926.383858</v>
      </c>
      <c r="I42" s="259">
        <f t="shared" si="7"/>
        <v>22057999847.717182</v>
      </c>
      <c r="J42" s="259">
        <f t="shared" si="7"/>
        <v>22629101140.917526</v>
      </c>
      <c r="K42" s="259">
        <f t="shared" si="7"/>
        <v>23206820228.080791</v>
      </c>
      <c r="L42" s="259">
        <f t="shared" si="7"/>
        <v>23791315771.950539</v>
      </c>
      <c r="M42" s="259"/>
      <c r="N42" s="259"/>
      <c r="O42" s="259"/>
      <c r="P42" s="259"/>
      <c r="Q42" s="259"/>
      <c r="R42" s="259"/>
      <c r="S42" s="259"/>
      <c r="T42" s="259"/>
      <c r="U42" s="259"/>
      <c r="V42" s="259"/>
      <c r="W42" s="259"/>
      <c r="X42" s="259"/>
      <c r="Y42" s="259"/>
      <c r="Z42" s="259"/>
      <c r="AA42" s="259"/>
      <c r="AB42" s="259"/>
      <c r="AC42" s="259"/>
      <c r="AD42" s="259"/>
      <c r="AE42" s="259"/>
      <c r="AF42" s="259"/>
      <c r="AG42" s="203">
        <f>+SUM(C42:AF42)</f>
        <v>223558637040.36511</v>
      </c>
      <c r="AH42" s="195"/>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06"/>
    </row>
    <row r="43" spans="1:182" ht="14.25" x14ac:dyDescent="0.25">
      <c r="A43" s="199"/>
      <c r="B43" s="199"/>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195"/>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row>
    <row r="44" spans="1:182" ht="14.25" x14ac:dyDescent="0.25">
      <c r="A44" s="260" t="s">
        <v>763</v>
      </c>
      <c r="B44" s="260"/>
      <c r="C44" s="259">
        <f t="shared" ref="C44:L44" si="8">+C21-C42</f>
        <v>1664057951.6680031</v>
      </c>
      <c r="D44" s="259">
        <f t="shared" si="8"/>
        <v>568219330.14950943</v>
      </c>
      <c r="E44" s="259">
        <f t="shared" si="8"/>
        <v>912115810.68886185</v>
      </c>
      <c r="F44" s="259">
        <f t="shared" si="8"/>
        <v>904934127.23743057</v>
      </c>
      <c r="G44" s="259">
        <f t="shared" si="8"/>
        <v>424830114.92133331</v>
      </c>
      <c r="H44" s="259">
        <f t="shared" si="8"/>
        <v>1423543512.9143333</v>
      </c>
      <c r="I44" s="259">
        <f t="shared" si="8"/>
        <v>4155177323.6332855</v>
      </c>
      <c r="J44" s="259">
        <f t="shared" si="8"/>
        <v>4611689065.5435066</v>
      </c>
      <c r="K44" s="259">
        <f t="shared" si="8"/>
        <v>5101876982.3218422</v>
      </c>
      <c r="L44" s="259">
        <f t="shared" si="8"/>
        <v>5627162728.6603317</v>
      </c>
      <c r="M44" s="259"/>
      <c r="N44" s="259"/>
      <c r="O44" s="259"/>
      <c r="P44" s="259"/>
      <c r="Q44" s="259"/>
      <c r="R44" s="259"/>
      <c r="S44" s="259"/>
      <c r="T44" s="259"/>
      <c r="U44" s="259"/>
      <c r="V44" s="259"/>
      <c r="W44" s="259"/>
      <c r="X44" s="259"/>
      <c r="Y44" s="259"/>
      <c r="Z44" s="259"/>
      <c r="AA44" s="259"/>
      <c r="AB44" s="259"/>
      <c r="AC44" s="259"/>
      <c r="AD44" s="259"/>
      <c r="AE44" s="259"/>
      <c r="AF44" s="259"/>
      <c r="AG44" s="203">
        <f>+SUM(C44:AF44)</f>
        <v>25393606947.738438</v>
      </c>
      <c r="AH44" s="195"/>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9"/>
    </row>
    <row r="45" spans="1:182" ht="14.25" x14ac:dyDescent="0.25">
      <c r="A45" s="227" t="s">
        <v>764</v>
      </c>
      <c r="B45" s="227"/>
      <c r="C45" s="226"/>
      <c r="D45" s="226">
        <f>ROUND((IF(C44&gt;0,C44*DATOS!$B$18)),0)</f>
        <v>6656232</v>
      </c>
      <c r="E45" s="226">
        <f>ROUND((IF(D44&gt;0,D44*DATOS!$B$18)),0)</f>
        <v>2272877</v>
      </c>
      <c r="F45" s="226">
        <f>ROUND((IF(E44&gt;0,E44*DATOS!$B$18)),0)</f>
        <v>3648463</v>
      </c>
      <c r="G45" s="226">
        <f>ROUND((IF(F44&gt;0,F44*DATOS!$B$18)),0)</f>
        <v>3619737</v>
      </c>
      <c r="H45" s="226">
        <f>ROUND((IF(G44&gt;0,G44*DATOS!$B$18)),0)</f>
        <v>1699320</v>
      </c>
      <c r="I45" s="226">
        <f>ROUND((IF(H44&gt;0,H44*DATOS!$B$18)),0)</f>
        <v>5694174</v>
      </c>
      <c r="J45" s="226">
        <f>ROUND((IF(I44&gt;0,I44*DATOS!$B$18)),0)</f>
        <v>16620709</v>
      </c>
      <c r="K45" s="226">
        <f>ROUND((IF(J44&gt;0,J44*DATOS!$B$18)),0)</f>
        <v>18446756</v>
      </c>
      <c r="L45" s="226">
        <f>ROUND((IF(K44&gt;0,K44*DATOS!$B$18)),0)</f>
        <v>20407508</v>
      </c>
      <c r="M45" s="226"/>
      <c r="N45" s="226"/>
      <c r="O45" s="226"/>
      <c r="P45" s="226"/>
      <c r="Q45" s="226"/>
      <c r="R45" s="226"/>
      <c r="S45" s="226"/>
      <c r="T45" s="226"/>
      <c r="U45" s="226"/>
      <c r="V45" s="226"/>
      <c r="W45" s="226"/>
      <c r="X45" s="226"/>
      <c r="Y45" s="226"/>
      <c r="Z45" s="226"/>
      <c r="AA45" s="226"/>
      <c r="AB45" s="226"/>
      <c r="AC45" s="226"/>
      <c r="AD45" s="226"/>
      <c r="AE45" s="226"/>
      <c r="AF45" s="226"/>
      <c r="AG45" s="208">
        <f>+SUM(C45:AF45)</f>
        <v>79065776</v>
      </c>
      <c r="AH45" s="195"/>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9"/>
    </row>
    <row r="46" spans="1:182" s="229" customFormat="1" ht="14.25" x14ac:dyDescent="0.25">
      <c r="A46" s="259" t="s">
        <v>765</v>
      </c>
      <c r="B46" s="259"/>
      <c r="C46" s="259">
        <f>+C45+C44</f>
        <v>1664057951.6680031</v>
      </c>
      <c r="D46" s="259">
        <f>+D45+D44+C46</f>
        <v>2238933513.8175125</v>
      </c>
      <c r="E46" s="259">
        <f>+E45+E44+D46</f>
        <v>3153322201.5063744</v>
      </c>
      <c r="F46" s="259">
        <f t="shared" ref="F46:L46" si="9">+F45+F44+E46</f>
        <v>4061904791.7438049</v>
      </c>
      <c r="G46" s="259">
        <f t="shared" si="9"/>
        <v>4490354643.6651382</v>
      </c>
      <c r="H46" s="259">
        <f t="shared" si="9"/>
        <v>5915597476.5794716</v>
      </c>
      <c r="I46" s="259">
        <f t="shared" si="9"/>
        <v>10076468974.212757</v>
      </c>
      <c r="J46" s="259">
        <f t="shared" si="9"/>
        <v>14704778748.756264</v>
      </c>
      <c r="K46" s="259">
        <f t="shared" si="9"/>
        <v>19825102487.078106</v>
      </c>
      <c r="L46" s="259">
        <f t="shared" si="9"/>
        <v>25472672723.738438</v>
      </c>
      <c r="M46" s="259"/>
      <c r="N46" s="259"/>
      <c r="O46" s="259"/>
      <c r="P46" s="259"/>
      <c r="Q46" s="259"/>
      <c r="R46" s="259"/>
      <c r="S46" s="259"/>
      <c r="T46" s="259"/>
      <c r="U46" s="259"/>
      <c r="V46" s="259"/>
      <c r="W46" s="259"/>
      <c r="X46" s="259"/>
      <c r="Y46" s="259"/>
      <c r="Z46" s="259"/>
      <c r="AA46" s="259"/>
      <c r="AB46" s="259"/>
      <c r="AC46" s="259"/>
      <c r="AD46" s="259"/>
      <c r="AE46" s="259"/>
      <c r="AF46" s="259"/>
      <c r="AG46" s="203">
        <f>+L46</f>
        <v>25472672723.738438</v>
      </c>
      <c r="AH46" s="231"/>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row>
    <row r="47" spans="1:182" ht="13.5" x14ac:dyDescent="0.25">
      <c r="A47" s="232"/>
      <c r="B47" s="232"/>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28"/>
      <c r="AH47" s="195"/>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c r="EB47" s="228"/>
      <c r="EC47" s="228"/>
      <c r="ED47" s="228"/>
      <c r="EE47" s="228"/>
      <c r="EF47" s="228"/>
      <c r="EG47" s="228"/>
      <c r="EH47" s="228"/>
      <c r="EI47" s="228"/>
      <c r="EJ47" s="228"/>
      <c r="EK47" s="228"/>
      <c r="EL47" s="228"/>
      <c r="EM47" s="228"/>
      <c r="EN47" s="228"/>
      <c r="EO47" s="228"/>
      <c r="EP47" s="228"/>
      <c r="EQ47" s="228"/>
      <c r="ER47" s="228"/>
      <c r="ES47" s="228"/>
      <c r="ET47" s="228"/>
      <c r="EU47" s="228"/>
      <c r="EV47" s="228"/>
      <c r="EW47" s="228"/>
      <c r="EX47" s="228"/>
      <c r="EY47" s="228"/>
      <c r="EZ47" s="228"/>
      <c r="FA47" s="228"/>
      <c r="FB47" s="228"/>
      <c r="FC47" s="228"/>
      <c r="FD47" s="228"/>
      <c r="FE47" s="228"/>
      <c r="FF47" s="228"/>
      <c r="FG47" s="228"/>
      <c r="FH47" s="228"/>
      <c r="FI47" s="228"/>
      <c r="FJ47" s="228"/>
      <c r="FK47" s="228"/>
      <c r="FL47" s="228"/>
      <c r="FM47" s="228"/>
      <c r="FN47" s="228"/>
      <c r="FO47" s="228"/>
      <c r="FP47" s="228"/>
      <c r="FQ47" s="228"/>
      <c r="FR47" s="228"/>
      <c r="FS47" s="228"/>
      <c r="FT47" s="228"/>
      <c r="FU47" s="228"/>
      <c r="FV47" s="228"/>
      <c r="FW47" s="228"/>
      <c r="FX47" s="228"/>
      <c r="FY47" s="228"/>
    </row>
    <row r="48" spans="1:182" ht="14.25" x14ac:dyDescent="0.25">
      <c r="A48" s="232" t="s">
        <v>766</v>
      </c>
      <c r="B48" s="232"/>
      <c r="C48" s="234">
        <f>+RSALP!C9</f>
        <v>32760</v>
      </c>
      <c r="D48" s="234">
        <f>+RSALP!D9</f>
        <v>32760</v>
      </c>
      <c r="E48" s="234">
        <f>+RSALP!E9</f>
        <v>32875</v>
      </c>
      <c r="F48" s="234">
        <f>+RSALP!F9</f>
        <v>32990</v>
      </c>
      <c r="G48" s="234">
        <f>+RSALP!G9</f>
        <v>33105</v>
      </c>
      <c r="H48" s="234">
        <f>+RSALP!H9</f>
        <v>33220</v>
      </c>
      <c r="I48" s="234">
        <f>+RSALP!I9</f>
        <v>33440</v>
      </c>
      <c r="J48" s="234">
        <f>+RSALP!J9</f>
        <v>33660</v>
      </c>
      <c r="K48" s="234">
        <f>+RSALP!K9</f>
        <v>33880</v>
      </c>
      <c r="L48" s="234">
        <f>+RSALP!L9</f>
        <v>34100</v>
      </c>
      <c r="M48" s="234"/>
      <c r="N48" s="234"/>
      <c r="O48" s="234"/>
      <c r="P48" s="234"/>
      <c r="Q48" s="234"/>
      <c r="R48" s="234"/>
      <c r="S48" s="234"/>
      <c r="T48" s="234"/>
      <c r="U48" s="234"/>
      <c r="V48" s="234"/>
      <c r="W48" s="234"/>
      <c r="X48" s="234"/>
      <c r="Y48" s="234"/>
      <c r="Z48" s="234"/>
      <c r="AA48" s="234"/>
      <c r="AB48" s="234"/>
      <c r="AC48" s="234"/>
      <c r="AD48" s="234"/>
      <c r="AE48" s="234"/>
      <c r="AF48" s="234"/>
      <c r="AG48" s="235"/>
      <c r="AH48" s="19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35"/>
      <c r="DX48" s="235"/>
      <c r="DY48" s="235"/>
      <c r="DZ48" s="235"/>
      <c r="EA48" s="235"/>
      <c r="EB48" s="235"/>
      <c r="EC48" s="235"/>
      <c r="ED48" s="235"/>
      <c r="EE48" s="235"/>
      <c r="EF48" s="235"/>
      <c r="EG48" s="235"/>
      <c r="EH48" s="235"/>
      <c r="EI48" s="235"/>
      <c r="EJ48" s="235"/>
      <c r="EK48" s="235"/>
      <c r="EL48" s="235"/>
      <c r="EM48" s="235"/>
      <c r="EN48" s="235"/>
      <c r="EO48" s="235"/>
      <c r="EP48" s="235"/>
      <c r="EQ48" s="235"/>
      <c r="ER48" s="235"/>
      <c r="ES48" s="235"/>
      <c r="ET48" s="235"/>
      <c r="EU48" s="235"/>
      <c r="EV48" s="235"/>
      <c r="EW48" s="235"/>
      <c r="EX48" s="235"/>
      <c r="EY48" s="235"/>
      <c r="EZ48" s="235"/>
      <c r="FA48" s="235"/>
      <c r="FB48" s="235"/>
      <c r="FC48" s="235"/>
      <c r="FD48" s="235"/>
      <c r="FE48" s="235"/>
      <c r="FF48" s="235"/>
      <c r="FG48" s="235"/>
      <c r="FH48" s="235"/>
      <c r="FI48" s="235"/>
      <c r="FJ48" s="235"/>
      <c r="FK48" s="235"/>
      <c r="FL48" s="235"/>
      <c r="FM48" s="235"/>
      <c r="FN48" s="235"/>
      <c r="FO48" s="235"/>
      <c r="FP48" s="235"/>
      <c r="FQ48" s="235"/>
      <c r="FR48" s="235"/>
      <c r="FS48" s="235"/>
      <c r="FT48" s="235"/>
      <c r="FU48" s="235"/>
      <c r="FV48" s="235"/>
      <c r="FW48" s="235"/>
      <c r="FX48" s="235"/>
      <c r="FY48" s="235"/>
    </row>
    <row r="49" spans="1:181" ht="13.5" x14ac:dyDescent="0.25">
      <c r="A49" s="232"/>
      <c r="B49" s="232"/>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28"/>
      <c r="AH49" s="195"/>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c r="EB49" s="228"/>
      <c r="EC49" s="228"/>
      <c r="ED49" s="228"/>
      <c r="EE49" s="228"/>
      <c r="EF49" s="228"/>
      <c r="EG49" s="228"/>
      <c r="EH49" s="228"/>
      <c r="EI49" s="228"/>
      <c r="EJ49" s="228"/>
      <c r="EK49" s="228"/>
      <c r="EL49" s="228"/>
      <c r="EM49" s="228"/>
      <c r="EN49" s="228"/>
      <c r="EO49" s="228"/>
      <c r="EP49" s="228"/>
      <c r="EQ49" s="228"/>
      <c r="ER49" s="228"/>
      <c r="ES49" s="228"/>
      <c r="ET49" s="228"/>
      <c r="EU49" s="228"/>
      <c r="EV49" s="228"/>
      <c r="EW49" s="228"/>
      <c r="EX49" s="228"/>
      <c r="EY49" s="228"/>
      <c r="EZ49" s="228"/>
      <c r="FA49" s="228"/>
      <c r="FB49" s="228"/>
      <c r="FC49" s="228"/>
      <c r="FD49" s="228"/>
      <c r="FE49" s="228"/>
      <c r="FF49" s="228"/>
      <c r="FG49" s="228"/>
      <c r="FH49" s="228"/>
      <c r="FI49" s="228"/>
      <c r="FJ49" s="228"/>
      <c r="FK49" s="228"/>
      <c r="FL49" s="228"/>
      <c r="FM49" s="228"/>
      <c r="FN49" s="228"/>
      <c r="FO49" s="228"/>
      <c r="FP49" s="228"/>
      <c r="FQ49" s="228"/>
      <c r="FR49" s="228"/>
      <c r="FS49" s="228"/>
      <c r="FT49" s="228"/>
      <c r="FU49" s="228"/>
      <c r="FV49" s="228"/>
      <c r="FW49" s="228"/>
      <c r="FX49" s="228"/>
      <c r="FY49" s="228"/>
    </row>
    <row r="50" spans="1:181" ht="13.5" x14ac:dyDescent="0.25">
      <c r="A50" s="232" t="s">
        <v>785</v>
      </c>
      <c r="B50" s="232"/>
      <c r="C50" s="263">
        <f>+AG46</f>
        <v>25472672723.738438</v>
      </c>
    </row>
    <row r="51" spans="1:181" x14ac:dyDescent="0.25">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row>
    <row r="52" spans="1:181" x14ac:dyDescent="0.25">
      <c r="A52" s="238"/>
      <c r="B52" s="238"/>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row>
    <row r="54" spans="1:181" x14ac:dyDescent="0.25">
      <c r="A54" s="236"/>
      <c r="B54" s="236"/>
    </row>
    <row r="60" spans="1:181" s="265" customFormat="1" ht="14.25" x14ac:dyDescent="0.25">
      <c r="C60" s="266"/>
      <c r="D60" s="267"/>
      <c r="G60" s="268"/>
    </row>
    <row r="61" spans="1:181" s="265" customFormat="1" ht="14.25" x14ac:dyDescent="0.25">
      <c r="C61" s="266"/>
      <c r="D61" s="267"/>
      <c r="G61" s="268"/>
    </row>
    <row r="62" spans="1:181" s="265" customFormat="1" ht="14.25" x14ac:dyDescent="0.25">
      <c r="C62" s="266"/>
      <c r="D62" s="269"/>
      <c r="G62" s="268"/>
    </row>
    <row r="63" spans="1:181" s="265" customFormat="1" ht="14.25" x14ac:dyDescent="0.25">
      <c r="C63" s="266"/>
      <c r="D63" s="269"/>
      <c r="G63" s="268"/>
    </row>
    <row r="64" spans="1:181" s="265" customFormat="1" ht="14.25" x14ac:dyDescent="0.25">
      <c r="C64" s="266"/>
      <c r="D64" s="269"/>
      <c r="G64" s="268"/>
    </row>
    <row r="65" spans="3:7" s="265" customFormat="1" ht="14.25" x14ac:dyDescent="0.25">
      <c r="C65" s="266"/>
      <c r="D65" s="269"/>
      <c r="G65" s="268"/>
    </row>
    <row r="66" spans="3:7" s="265" customFormat="1" ht="14.25" x14ac:dyDescent="0.25">
      <c r="C66" s="266"/>
      <c r="D66" s="269"/>
      <c r="G66" s="270"/>
    </row>
    <row r="67" spans="3:7" s="265" customFormat="1" ht="14.25" x14ac:dyDescent="0.25">
      <c r="C67" s="266"/>
      <c r="D67" s="267"/>
      <c r="G67" s="270"/>
    </row>
    <row r="68" spans="3:7" s="265" customFormat="1" ht="14.25" x14ac:dyDescent="0.25">
      <c r="C68" s="266"/>
      <c r="D68" s="267"/>
      <c r="G68" s="270"/>
    </row>
    <row r="69" spans="3:7" s="265" customFormat="1" ht="14.25" x14ac:dyDescent="0.25">
      <c r="C69" s="266"/>
      <c r="D69" s="267"/>
      <c r="G69" s="270"/>
    </row>
    <row r="70" spans="3:7" s="265" customFormat="1" ht="14.25" x14ac:dyDescent="0.25">
      <c r="C70" s="266"/>
      <c r="D70" s="267"/>
      <c r="G70" s="270"/>
    </row>
    <row r="71" spans="3:7" s="265" customFormat="1" ht="14.25" x14ac:dyDescent="0.25">
      <c r="C71" s="266"/>
      <c r="D71" s="269"/>
      <c r="G71" s="270"/>
    </row>
    <row r="72" spans="3:7" s="265" customFormat="1" ht="14.25" x14ac:dyDescent="0.25">
      <c r="C72" s="266"/>
      <c r="D72" s="267"/>
      <c r="G72" s="270"/>
    </row>
    <row r="73" spans="3:7" s="265" customFormat="1" ht="14.25" x14ac:dyDescent="0.25">
      <c r="C73" s="266"/>
      <c r="D73" s="267"/>
      <c r="G73" s="270"/>
    </row>
    <row r="74" spans="3:7" s="265" customFormat="1" ht="14.25" x14ac:dyDescent="0.25">
      <c r="C74" s="266"/>
      <c r="D74" s="269"/>
      <c r="G74" s="270"/>
    </row>
    <row r="75" spans="3:7" s="265" customFormat="1" ht="14.25" x14ac:dyDescent="0.25">
      <c r="C75" s="266"/>
      <c r="D75" s="267"/>
      <c r="G75" s="270"/>
    </row>
    <row r="76" spans="3:7" s="265" customFormat="1" ht="14.25" x14ac:dyDescent="0.25">
      <c r="C76" s="266"/>
      <c r="D76" s="267"/>
      <c r="G76" s="270"/>
    </row>
    <row r="77" spans="3:7" s="265" customFormat="1" ht="14.25" x14ac:dyDescent="0.25">
      <c r="C77" s="266"/>
      <c r="D77" s="269"/>
      <c r="G77" s="270"/>
    </row>
    <row r="78" spans="3:7" s="265" customFormat="1" ht="14.25" x14ac:dyDescent="0.25">
      <c r="C78" s="266"/>
      <c r="D78" s="269"/>
      <c r="G78" s="270"/>
    </row>
    <row r="79" spans="3:7" s="265" customFormat="1" ht="14.25" x14ac:dyDescent="0.25">
      <c r="C79" s="266"/>
      <c r="D79" s="269"/>
      <c r="G79" s="270"/>
    </row>
    <row r="80" spans="3:7" s="265" customFormat="1" ht="14.25" x14ac:dyDescent="0.25">
      <c r="C80" s="266"/>
      <c r="D80" s="269"/>
      <c r="G80" s="270"/>
    </row>
    <row r="81" spans="3:7" s="265" customFormat="1" ht="14.25" x14ac:dyDescent="0.25">
      <c r="C81" s="266"/>
      <c r="D81" s="267"/>
      <c r="G81" s="270"/>
    </row>
    <row r="82" spans="3:7" s="265" customFormat="1" ht="14.25" x14ac:dyDescent="0.25">
      <c r="C82" s="266"/>
      <c r="D82" s="269"/>
      <c r="G82" s="270"/>
    </row>
    <row r="83" spans="3:7" s="265" customFormat="1" ht="14.25" x14ac:dyDescent="0.25">
      <c r="C83" s="266"/>
      <c r="D83" s="269"/>
      <c r="G83" s="270"/>
    </row>
    <row r="84" spans="3:7" s="265" customFormat="1" ht="14.25" x14ac:dyDescent="0.25">
      <c r="C84" s="266"/>
      <c r="D84" s="269"/>
      <c r="G84" s="270"/>
    </row>
    <row r="85" spans="3:7" s="265" customFormat="1" ht="14.25" x14ac:dyDescent="0.25">
      <c r="C85" s="266"/>
      <c r="D85" s="269"/>
      <c r="G85" s="270"/>
    </row>
    <row r="86" spans="3:7" s="265" customFormat="1" ht="14.25" x14ac:dyDescent="0.25">
      <c r="C86" s="266"/>
      <c r="D86" s="269"/>
      <c r="G86" s="270"/>
    </row>
    <row r="87" spans="3:7" s="265" customFormat="1" ht="14.25" x14ac:dyDescent="0.25">
      <c r="C87" s="266"/>
      <c r="D87" s="269"/>
      <c r="G87" s="270"/>
    </row>
    <row r="88" spans="3:7" s="265" customFormat="1" ht="14.25" x14ac:dyDescent="0.25">
      <c r="C88" s="266"/>
      <c r="D88" s="269"/>
      <c r="G88" s="270"/>
    </row>
    <row r="89" spans="3:7" s="265" customFormat="1" ht="14.25" x14ac:dyDescent="0.25">
      <c r="C89" s="266"/>
      <c r="D89" s="269"/>
      <c r="G89" s="270"/>
    </row>
    <row r="90" spans="3:7" s="265" customFormat="1" ht="14.25" x14ac:dyDescent="0.25">
      <c r="C90" s="266"/>
      <c r="D90" s="269"/>
      <c r="G90" s="270"/>
    </row>
    <row r="91" spans="3:7" s="265" customFormat="1" ht="14.25" x14ac:dyDescent="0.25">
      <c r="C91" s="266"/>
      <c r="D91" s="269"/>
      <c r="G91" s="270"/>
    </row>
    <row r="92" spans="3:7" s="265" customFormat="1" ht="14.25" x14ac:dyDescent="0.25">
      <c r="C92" s="266"/>
      <c r="D92" s="269"/>
      <c r="G92" s="270"/>
    </row>
    <row r="93" spans="3:7" s="265" customFormat="1" ht="14.25" x14ac:dyDescent="0.25">
      <c r="C93" s="266"/>
      <c r="D93" s="269"/>
      <c r="G93" s="270"/>
    </row>
    <row r="94" spans="3:7" s="265" customFormat="1" ht="14.25" x14ac:dyDescent="0.25">
      <c r="C94" s="266"/>
      <c r="D94" s="269"/>
      <c r="G94" s="270"/>
    </row>
    <row r="95" spans="3:7" s="265" customFormat="1" ht="14.25" x14ac:dyDescent="0.25">
      <c r="C95" s="266"/>
      <c r="D95" s="269"/>
      <c r="G95" s="270"/>
    </row>
    <row r="96" spans="3:7" s="265" customFormat="1" ht="14.25" x14ac:dyDescent="0.25">
      <c r="C96" s="266"/>
      <c r="D96" s="267"/>
      <c r="G96" s="270"/>
    </row>
    <row r="97" spans="3:7" s="265" customFormat="1" ht="14.25" x14ac:dyDescent="0.25">
      <c r="C97" s="266"/>
      <c r="D97" s="267"/>
      <c r="G97" s="270"/>
    </row>
    <row r="98" spans="3:7" s="265" customFormat="1" ht="14.25" x14ac:dyDescent="0.25">
      <c r="C98" s="266"/>
      <c r="D98" s="269"/>
      <c r="G98" s="270"/>
    </row>
    <row r="99" spans="3:7" s="265" customFormat="1" ht="14.25" x14ac:dyDescent="0.25">
      <c r="C99" s="266"/>
      <c r="D99" s="269"/>
      <c r="G99" s="270"/>
    </row>
    <row r="100" spans="3:7" s="265" customFormat="1" ht="14.25" x14ac:dyDescent="0.25">
      <c r="C100" s="266"/>
      <c r="D100" s="267"/>
    </row>
    <row r="101" spans="3:7" s="265" customFormat="1" ht="14.25" x14ac:dyDescent="0.25">
      <c r="C101" s="266"/>
      <c r="D101" s="267"/>
    </row>
    <row r="102" spans="3:7" s="265" customFormat="1" ht="14.25" x14ac:dyDescent="0.25">
      <c r="C102" s="266"/>
      <c r="D102" s="267"/>
    </row>
    <row r="103" spans="3:7" s="265" customFormat="1" ht="14.25" x14ac:dyDescent="0.25">
      <c r="C103" s="266"/>
      <c r="D103" s="269"/>
    </row>
    <row r="104" spans="3:7" s="265" customFormat="1" ht="14.25" x14ac:dyDescent="0.25">
      <c r="C104" s="266"/>
      <c r="D104" s="269"/>
    </row>
    <row r="105" spans="3:7" s="265" customFormat="1" ht="14.25" x14ac:dyDescent="0.25">
      <c r="C105" s="266"/>
      <c r="D105" s="269"/>
    </row>
    <row r="106" spans="3:7" s="265" customFormat="1" ht="14.25" x14ac:dyDescent="0.25">
      <c r="C106" s="266"/>
      <c r="D106" s="269"/>
    </row>
    <row r="107" spans="3:7" s="265" customFormat="1" ht="14.25" x14ac:dyDescent="0.25">
      <c r="C107" s="266"/>
      <c r="D107" s="269"/>
    </row>
    <row r="108" spans="3:7" s="265" customFormat="1" ht="14.25" x14ac:dyDescent="0.25">
      <c r="C108" s="266"/>
      <c r="D108" s="267"/>
    </row>
    <row r="109" spans="3:7" s="265" customFormat="1" ht="14.25" x14ac:dyDescent="0.25">
      <c r="C109" s="266"/>
      <c r="D109" s="269"/>
    </row>
    <row r="110" spans="3:7" s="265" customFormat="1" ht="14.25" x14ac:dyDescent="0.25">
      <c r="C110" s="266"/>
      <c r="D110" s="269"/>
    </row>
    <row r="111" spans="3:7" s="265" customFormat="1" ht="14.25" x14ac:dyDescent="0.25">
      <c r="C111" s="266"/>
      <c r="D111" s="267"/>
    </row>
    <row r="112" spans="3:7" s="265" customFormat="1" ht="14.25" x14ac:dyDescent="0.25">
      <c r="C112" s="266"/>
      <c r="D112" s="267"/>
    </row>
    <row r="113" spans="3:4" s="265" customFormat="1" ht="14.25" x14ac:dyDescent="0.25">
      <c r="C113" s="266"/>
      <c r="D113" s="269"/>
    </row>
    <row r="114" spans="3:4" s="265" customFormat="1" ht="14.25" x14ac:dyDescent="0.25">
      <c r="C114" s="266"/>
      <c r="D114" s="269"/>
    </row>
    <row r="115" spans="3:4" s="265" customFormat="1" ht="14.25" x14ac:dyDescent="0.25">
      <c r="C115" s="266"/>
      <c r="D115" s="269"/>
    </row>
    <row r="116" spans="3:4" s="265" customFormat="1" ht="14.25" x14ac:dyDescent="0.25">
      <c r="C116" s="266"/>
      <c r="D116" s="269"/>
    </row>
    <row r="117" spans="3:4" s="265" customFormat="1" ht="14.25" x14ac:dyDescent="0.25">
      <c r="C117" s="266"/>
      <c r="D117" s="267"/>
    </row>
    <row r="118" spans="3:4" s="265" customFormat="1" ht="14.25" x14ac:dyDescent="0.25">
      <c r="C118" s="266"/>
      <c r="D118" s="269"/>
    </row>
    <row r="119" spans="3:4" s="265" customFormat="1" ht="14.25" x14ac:dyDescent="0.25">
      <c r="C119" s="266"/>
      <c r="D119" s="267"/>
    </row>
    <row r="120" spans="3:4" s="265" customFormat="1" ht="14.25" x14ac:dyDescent="0.25">
      <c r="C120" s="266"/>
      <c r="D120" s="269"/>
    </row>
    <row r="121" spans="3:4" s="265" customFormat="1" ht="14.25" x14ac:dyDescent="0.25">
      <c r="C121" s="266"/>
      <c r="D121" s="267"/>
    </row>
    <row r="122" spans="3:4" s="265" customFormat="1" ht="14.25" x14ac:dyDescent="0.25">
      <c r="C122" s="266"/>
      <c r="D122" s="269"/>
    </row>
    <row r="123" spans="3:4" s="265" customFormat="1" ht="14.25" x14ac:dyDescent="0.25">
      <c r="C123" s="266"/>
      <c r="D123" s="267"/>
    </row>
    <row r="124" spans="3:4" s="265" customFormat="1" ht="14.25" x14ac:dyDescent="0.25">
      <c r="C124" s="266"/>
      <c r="D124" s="269"/>
    </row>
    <row r="125" spans="3:4" s="265" customFormat="1" ht="14.25" x14ac:dyDescent="0.25">
      <c r="C125" s="266"/>
      <c r="D125" s="269"/>
    </row>
    <row r="126" spans="3:4" s="265" customFormat="1" ht="14.25" x14ac:dyDescent="0.25">
      <c r="C126" s="266"/>
      <c r="D126" s="269"/>
    </row>
    <row r="127" spans="3:4" s="265" customFormat="1" ht="14.25" x14ac:dyDescent="0.25">
      <c r="C127" s="266"/>
      <c r="D127" s="269"/>
    </row>
    <row r="128" spans="3:4" s="265" customFormat="1" ht="14.25" x14ac:dyDescent="0.25">
      <c r="C128" s="266"/>
      <c r="D128" s="269"/>
    </row>
    <row r="129" spans="3:4" s="265" customFormat="1" ht="14.25" x14ac:dyDescent="0.25">
      <c r="C129" s="266"/>
      <c r="D129" s="269"/>
    </row>
    <row r="130" spans="3:4" s="265" customFormat="1" ht="14.25" x14ac:dyDescent="0.25">
      <c r="C130" s="266"/>
      <c r="D130" s="269"/>
    </row>
    <row r="131" spans="3:4" s="265" customFormat="1" ht="14.25" x14ac:dyDescent="0.25">
      <c r="C131" s="266"/>
      <c r="D131" s="269"/>
    </row>
    <row r="132" spans="3:4" s="265" customFormat="1" ht="14.25" x14ac:dyDescent="0.25">
      <c r="C132" s="266"/>
      <c r="D132" s="269"/>
    </row>
    <row r="133" spans="3:4" s="265" customFormat="1" ht="14.25" x14ac:dyDescent="0.25">
      <c r="C133" s="266"/>
      <c r="D133" s="269"/>
    </row>
    <row r="134" spans="3:4" s="265" customFormat="1" ht="14.25" x14ac:dyDescent="0.25">
      <c r="C134" s="266"/>
      <c r="D134" s="269"/>
    </row>
    <row r="135" spans="3:4" s="265" customFormat="1" ht="14.25" x14ac:dyDescent="0.25">
      <c r="C135" s="266"/>
      <c r="D135" s="269"/>
    </row>
    <row r="136" spans="3:4" s="265" customFormat="1" ht="14.25" x14ac:dyDescent="0.25">
      <c r="C136" s="266"/>
      <c r="D136" s="269"/>
    </row>
    <row r="137" spans="3:4" s="265" customFormat="1" ht="14.25" x14ac:dyDescent="0.25">
      <c r="C137" s="266"/>
      <c r="D137" s="269"/>
    </row>
    <row r="138" spans="3:4" s="265" customFormat="1" ht="14.25" x14ac:dyDescent="0.25">
      <c r="C138" s="266"/>
      <c r="D138" s="269"/>
    </row>
    <row r="139" spans="3:4" s="265" customFormat="1" ht="14.25" x14ac:dyDescent="0.25">
      <c r="C139" s="266"/>
      <c r="D139" s="269"/>
    </row>
    <row r="140" spans="3:4" s="265" customFormat="1" ht="14.25" x14ac:dyDescent="0.25">
      <c r="C140" s="266"/>
      <c r="D140" s="269"/>
    </row>
    <row r="141" spans="3:4" s="265" customFormat="1" ht="14.25" x14ac:dyDescent="0.25">
      <c r="C141" s="266"/>
      <c r="D141" s="269"/>
    </row>
    <row r="142" spans="3:4" s="265" customFormat="1" ht="14.25" x14ac:dyDescent="0.25">
      <c r="C142" s="266"/>
      <c r="D142" s="269"/>
    </row>
    <row r="143" spans="3:4" s="265" customFormat="1" ht="14.25" x14ac:dyDescent="0.25">
      <c r="C143" s="266"/>
      <c r="D143" s="269"/>
    </row>
    <row r="144" spans="3:4" s="265" customFormat="1" ht="14.25" x14ac:dyDescent="0.25">
      <c r="C144" s="266"/>
      <c r="D144" s="269"/>
    </row>
    <row r="145" spans="3:4" s="265" customFormat="1" ht="14.25" x14ac:dyDescent="0.25">
      <c r="C145" s="266"/>
      <c r="D145" s="269"/>
    </row>
    <row r="146" spans="3:4" s="265" customFormat="1" ht="14.25" x14ac:dyDescent="0.25">
      <c r="C146" s="266"/>
      <c r="D146" s="267"/>
    </row>
    <row r="147" spans="3:4" s="265" customFormat="1" ht="14.25" x14ac:dyDescent="0.25">
      <c r="C147" s="266"/>
      <c r="D147" s="267"/>
    </row>
    <row r="148" spans="3:4" s="265" customFormat="1" ht="14.25" x14ac:dyDescent="0.25">
      <c r="C148" s="266"/>
      <c r="D148" s="267"/>
    </row>
    <row r="149" spans="3:4" s="265" customFormat="1" ht="14.25" x14ac:dyDescent="0.25">
      <c r="C149" s="266"/>
      <c r="D149" s="267"/>
    </row>
    <row r="150" spans="3:4" s="265" customFormat="1" ht="14.25" x14ac:dyDescent="0.25">
      <c r="C150" s="266"/>
      <c r="D150" s="267"/>
    </row>
    <row r="151" spans="3:4" s="265" customFormat="1" ht="14.25" x14ac:dyDescent="0.25">
      <c r="C151" s="266"/>
      <c r="D151" s="267"/>
    </row>
    <row r="152" spans="3:4" s="265" customFormat="1" ht="14.25" x14ac:dyDescent="0.25">
      <c r="C152" s="266"/>
      <c r="D152" s="269"/>
    </row>
    <row r="153" spans="3:4" s="265" customFormat="1" ht="14.25" x14ac:dyDescent="0.25">
      <c r="C153" s="266"/>
      <c r="D153" s="267"/>
    </row>
    <row r="154" spans="3:4" s="265" customFormat="1" ht="14.25" x14ac:dyDescent="0.25">
      <c r="C154" s="266"/>
      <c r="D154" s="267"/>
    </row>
    <row r="155" spans="3:4" s="265" customFormat="1" ht="14.25" x14ac:dyDescent="0.25">
      <c r="C155" s="266"/>
      <c r="D155" s="269"/>
    </row>
    <row r="156" spans="3:4" s="265" customFormat="1" ht="14.25" x14ac:dyDescent="0.25">
      <c r="C156" s="266"/>
      <c r="D156" s="269"/>
    </row>
    <row r="157" spans="3:4" s="265" customFormat="1" ht="14.25" x14ac:dyDescent="0.25">
      <c r="C157" s="266"/>
      <c r="D157" s="267"/>
    </row>
    <row r="158" spans="3:4" s="265" customFormat="1" ht="14.25" x14ac:dyDescent="0.25">
      <c r="C158" s="266"/>
      <c r="D158" s="269"/>
    </row>
    <row r="159" spans="3:4" s="265" customFormat="1" ht="14.25" x14ac:dyDescent="0.25">
      <c r="C159" s="266"/>
      <c r="D159" s="267"/>
    </row>
    <row r="160" spans="3:4" s="265" customFormat="1" ht="14.25" x14ac:dyDescent="0.25">
      <c r="C160" s="266"/>
      <c r="D160" s="267"/>
    </row>
    <row r="161" spans="3:4" s="265" customFormat="1" ht="14.25" x14ac:dyDescent="0.25">
      <c r="C161" s="266"/>
      <c r="D161" s="267"/>
    </row>
    <row r="162" spans="3:4" s="265" customFormat="1" ht="14.25" x14ac:dyDescent="0.25">
      <c r="C162" s="266"/>
      <c r="D162" s="269"/>
    </row>
    <row r="163" spans="3:4" s="265" customFormat="1" ht="14.25" x14ac:dyDescent="0.25">
      <c r="C163" s="266"/>
      <c r="D163" s="269"/>
    </row>
    <row r="164" spans="3:4" s="265" customFormat="1" ht="14.25" x14ac:dyDescent="0.25">
      <c r="C164" s="266"/>
      <c r="D164" s="269"/>
    </row>
    <row r="165" spans="3:4" s="265" customFormat="1" ht="14.25" x14ac:dyDescent="0.25">
      <c r="C165" s="266"/>
      <c r="D165" s="269"/>
    </row>
    <row r="166" spans="3:4" s="265" customFormat="1" ht="14.25" x14ac:dyDescent="0.25">
      <c r="C166" s="266"/>
      <c r="D166" s="269"/>
    </row>
    <row r="167" spans="3:4" s="265" customFormat="1" ht="14.25" x14ac:dyDescent="0.25">
      <c r="C167" s="266"/>
      <c r="D167" s="269"/>
    </row>
    <row r="168" spans="3:4" s="265" customFormat="1" ht="14.25" x14ac:dyDescent="0.25">
      <c r="C168" s="266"/>
      <c r="D168" s="267"/>
    </row>
    <row r="169" spans="3:4" s="265" customFormat="1" ht="14.25" x14ac:dyDescent="0.25">
      <c r="C169" s="266"/>
      <c r="D169" s="269"/>
    </row>
    <row r="170" spans="3:4" s="265" customFormat="1" ht="14.25" x14ac:dyDescent="0.25">
      <c r="C170" s="266"/>
      <c r="D170" s="269"/>
    </row>
    <row r="171" spans="3:4" s="265" customFormat="1" ht="14.25" x14ac:dyDescent="0.25">
      <c r="C171" s="266"/>
      <c r="D171" s="267"/>
    </row>
    <row r="172" spans="3:4" s="265" customFormat="1" ht="14.25" x14ac:dyDescent="0.25">
      <c r="C172" s="266"/>
      <c r="D172" s="269"/>
    </row>
    <row r="173" spans="3:4" s="265" customFormat="1" ht="14.25" x14ac:dyDescent="0.25">
      <c r="C173" s="266"/>
      <c r="D173" s="269"/>
    </row>
    <row r="174" spans="3:4" s="265" customFormat="1" ht="14.25" x14ac:dyDescent="0.25">
      <c r="C174" s="266"/>
      <c r="D174" s="267"/>
    </row>
    <row r="175" spans="3:4" s="265" customFormat="1" ht="14.25" x14ac:dyDescent="0.25">
      <c r="C175" s="266"/>
      <c r="D175" s="269"/>
    </row>
    <row r="176" spans="3:4" s="265" customFormat="1" ht="14.25" x14ac:dyDescent="0.25">
      <c r="C176" s="266"/>
      <c r="D176" s="269"/>
    </row>
    <row r="177" spans="3:4" s="265" customFormat="1" ht="14.25" x14ac:dyDescent="0.25">
      <c r="C177" s="266"/>
      <c r="D177" s="269"/>
    </row>
    <row r="178" spans="3:4" s="265" customFormat="1" ht="14.25" x14ac:dyDescent="0.25">
      <c r="C178" s="266"/>
      <c r="D178" s="269"/>
    </row>
    <row r="179" spans="3:4" s="265" customFormat="1" ht="14.25" x14ac:dyDescent="0.25">
      <c r="C179" s="266"/>
      <c r="D179" s="269"/>
    </row>
    <row r="180" spans="3:4" s="265" customFormat="1" ht="14.25" x14ac:dyDescent="0.25">
      <c r="C180" s="266"/>
      <c r="D180" s="269"/>
    </row>
    <row r="181" spans="3:4" s="265" customFormat="1" ht="14.25" x14ac:dyDescent="0.25">
      <c r="C181" s="266"/>
      <c r="D181" s="267"/>
    </row>
    <row r="182" spans="3:4" s="265" customFormat="1" ht="14.25" x14ac:dyDescent="0.25">
      <c r="C182" s="266"/>
      <c r="D182" s="269"/>
    </row>
    <row r="183" spans="3:4" s="265" customFormat="1" ht="14.25" x14ac:dyDescent="0.25">
      <c r="C183" s="266"/>
      <c r="D183" s="269"/>
    </row>
    <row r="184" spans="3:4" s="265" customFormat="1" ht="14.25" x14ac:dyDescent="0.25">
      <c r="C184" s="266"/>
      <c r="D184" s="269"/>
    </row>
    <row r="185" spans="3:4" s="265" customFormat="1" ht="14.25" x14ac:dyDescent="0.25">
      <c r="C185" s="266"/>
      <c r="D185" s="267"/>
    </row>
    <row r="186" spans="3:4" s="265" customFormat="1" ht="14.25" x14ac:dyDescent="0.25">
      <c r="C186" s="266"/>
      <c r="D186" s="269"/>
    </row>
    <row r="187" spans="3:4" s="265" customFormat="1" ht="14.25" x14ac:dyDescent="0.25">
      <c r="C187" s="266"/>
      <c r="D187" s="269"/>
    </row>
    <row r="188" spans="3:4" s="265" customFormat="1" ht="14.25" x14ac:dyDescent="0.25">
      <c r="C188" s="266"/>
      <c r="D188" s="269"/>
    </row>
    <row r="189" spans="3:4" s="265" customFormat="1" ht="14.25" x14ac:dyDescent="0.25">
      <c r="C189" s="266"/>
      <c r="D189" s="269"/>
    </row>
    <row r="190" spans="3:4" s="265" customFormat="1" ht="14.25" x14ac:dyDescent="0.25">
      <c r="C190" s="266"/>
      <c r="D190" s="267"/>
    </row>
    <row r="191" spans="3:4" s="265" customFormat="1" ht="14.25" x14ac:dyDescent="0.25">
      <c r="C191" s="266"/>
      <c r="D191" s="269"/>
    </row>
    <row r="192" spans="3:4" s="265" customFormat="1" ht="14.25" x14ac:dyDescent="0.25">
      <c r="C192" s="266"/>
      <c r="D192" s="269"/>
    </row>
    <row r="193" spans="3:4" s="265" customFormat="1" ht="14.25" x14ac:dyDescent="0.25">
      <c r="C193" s="266"/>
      <c r="D193" s="269"/>
    </row>
    <row r="194" spans="3:4" s="265" customFormat="1" ht="14.25" x14ac:dyDescent="0.25">
      <c r="C194" s="266"/>
      <c r="D194" s="269"/>
    </row>
    <row r="195" spans="3:4" s="265" customFormat="1" ht="14.25" x14ac:dyDescent="0.25">
      <c r="C195" s="266"/>
      <c r="D195" s="269"/>
    </row>
    <row r="196" spans="3:4" s="265" customFormat="1" ht="14.25" x14ac:dyDescent="0.25">
      <c r="C196" s="266"/>
      <c r="D196" s="267"/>
    </row>
    <row r="197" spans="3:4" s="265" customFormat="1" ht="14.25" x14ac:dyDescent="0.25">
      <c r="C197" s="266"/>
      <c r="D197" s="269"/>
    </row>
    <row r="198" spans="3:4" s="265" customFormat="1" ht="14.25" x14ac:dyDescent="0.25">
      <c r="C198" s="266"/>
      <c r="D198" s="269"/>
    </row>
    <row r="199" spans="3:4" s="265" customFormat="1" ht="14.25" x14ac:dyDescent="0.25">
      <c r="C199" s="266"/>
      <c r="D199" s="269"/>
    </row>
    <row r="200" spans="3:4" s="265" customFormat="1" ht="14.25" x14ac:dyDescent="0.25">
      <c r="C200" s="266"/>
      <c r="D200" s="269"/>
    </row>
    <row r="201" spans="3:4" s="265" customFormat="1" ht="14.25" x14ac:dyDescent="0.25">
      <c r="C201" s="266"/>
      <c r="D201" s="267"/>
    </row>
    <row r="202" spans="3:4" s="265" customFormat="1" ht="14.25" x14ac:dyDescent="0.25">
      <c r="C202" s="266"/>
      <c r="D202" s="269"/>
    </row>
    <row r="203" spans="3:4" s="265" customFormat="1" ht="14.25" x14ac:dyDescent="0.25">
      <c r="C203" s="266"/>
      <c r="D203" s="269"/>
    </row>
    <row r="204" spans="3:4" s="265" customFormat="1" ht="14.25" x14ac:dyDescent="0.25">
      <c r="C204" s="266"/>
      <c r="D204" s="269"/>
    </row>
    <row r="205" spans="3:4" s="265" customFormat="1" ht="14.25" x14ac:dyDescent="0.25">
      <c r="C205" s="266"/>
      <c r="D205" s="269"/>
    </row>
    <row r="206" spans="3:4" s="265" customFormat="1" ht="14.25" x14ac:dyDescent="0.25">
      <c r="C206" s="266"/>
      <c r="D206" s="269"/>
    </row>
    <row r="207" spans="3:4" s="265" customFormat="1" ht="14.25" x14ac:dyDescent="0.25">
      <c r="C207" s="266"/>
      <c r="D207" s="267"/>
    </row>
    <row r="208" spans="3:4" s="265" customFormat="1" ht="14.25" x14ac:dyDescent="0.25">
      <c r="C208" s="266"/>
      <c r="D208" s="269"/>
    </row>
    <row r="209" spans="3:4" s="265" customFormat="1" ht="14.25" x14ac:dyDescent="0.25">
      <c r="C209" s="266"/>
      <c r="D209" s="269"/>
    </row>
    <row r="210" spans="3:4" s="265" customFormat="1" ht="14.25" x14ac:dyDescent="0.25">
      <c r="C210" s="266"/>
      <c r="D210" s="269"/>
    </row>
    <row r="211" spans="3:4" s="265" customFormat="1" ht="14.25" x14ac:dyDescent="0.25">
      <c r="C211" s="266"/>
      <c r="D211" s="269"/>
    </row>
    <row r="212" spans="3:4" s="265" customFormat="1" ht="14.25" x14ac:dyDescent="0.25">
      <c r="C212" s="266"/>
      <c r="D212" s="269"/>
    </row>
    <row r="213" spans="3:4" s="265" customFormat="1" ht="14.25" x14ac:dyDescent="0.25">
      <c r="C213" s="266"/>
      <c r="D213" s="269"/>
    </row>
    <row r="214" spans="3:4" s="265" customFormat="1" ht="14.25" x14ac:dyDescent="0.25">
      <c r="C214" s="266"/>
      <c r="D214" s="269"/>
    </row>
    <row r="215" spans="3:4" s="265" customFormat="1" ht="14.25" x14ac:dyDescent="0.25">
      <c r="C215" s="266"/>
      <c r="D215" s="267"/>
    </row>
    <row r="216" spans="3:4" s="265" customFormat="1" ht="14.25" x14ac:dyDescent="0.25">
      <c r="C216" s="266"/>
      <c r="D216" s="269"/>
    </row>
    <row r="217" spans="3:4" s="265" customFormat="1" ht="14.25" x14ac:dyDescent="0.25">
      <c r="C217" s="266"/>
      <c r="D217" s="267"/>
    </row>
    <row r="218" spans="3:4" s="265" customFormat="1" ht="14.25" x14ac:dyDescent="0.25">
      <c r="C218" s="266"/>
      <c r="D218" s="267"/>
    </row>
    <row r="219" spans="3:4" s="265" customFormat="1" ht="14.25" x14ac:dyDescent="0.25">
      <c r="C219" s="266"/>
      <c r="D219" s="269"/>
    </row>
    <row r="220" spans="3:4" s="265" customFormat="1" ht="14.25" x14ac:dyDescent="0.25">
      <c r="C220" s="266"/>
      <c r="D220" s="269"/>
    </row>
    <row r="221" spans="3:4" s="265" customFormat="1" ht="14.25" x14ac:dyDescent="0.25">
      <c r="C221" s="266"/>
      <c r="D221" s="267"/>
    </row>
    <row r="222" spans="3:4" s="265" customFormat="1" ht="14.25" x14ac:dyDescent="0.25">
      <c r="C222" s="266"/>
      <c r="D222" s="267"/>
    </row>
    <row r="223" spans="3:4" s="265" customFormat="1" ht="14.25" x14ac:dyDescent="0.25">
      <c r="C223" s="266"/>
      <c r="D223" s="269"/>
    </row>
    <row r="224" spans="3:4" s="265" customFormat="1" ht="14.25" x14ac:dyDescent="0.25">
      <c r="C224" s="266"/>
      <c r="D224" s="267"/>
    </row>
    <row r="225" spans="3:4" s="265" customFormat="1" ht="14.25" x14ac:dyDescent="0.25">
      <c r="C225" s="266"/>
      <c r="D225" s="267"/>
    </row>
    <row r="226" spans="3:4" s="265" customFormat="1" ht="14.25" x14ac:dyDescent="0.25">
      <c r="C226" s="266"/>
      <c r="D226" s="269"/>
    </row>
    <row r="227" spans="3:4" s="265" customFormat="1" ht="14.25" x14ac:dyDescent="0.25">
      <c r="C227" s="266"/>
      <c r="D227" s="269"/>
    </row>
    <row r="228" spans="3:4" s="265" customFormat="1" ht="14.25" x14ac:dyDescent="0.25">
      <c r="C228" s="266"/>
      <c r="D228" s="269"/>
    </row>
    <row r="229" spans="3:4" s="265" customFormat="1" ht="14.25" x14ac:dyDescent="0.25">
      <c r="C229" s="266"/>
      <c r="D229" s="269"/>
    </row>
    <row r="230" spans="3:4" s="265" customFormat="1" ht="14.25" x14ac:dyDescent="0.25">
      <c r="C230" s="266"/>
      <c r="D230" s="269"/>
    </row>
    <row r="231" spans="3:4" s="265" customFormat="1" ht="14.25" x14ac:dyDescent="0.25">
      <c r="C231" s="266"/>
      <c r="D231" s="269"/>
    </row>
    <row r="232" spans="3:4" s="265" customFormat="1" ht="14.25" x14ac:dyDescent="0.25">
      <c r="C232" s="266"/>
      <c r="D232" s="269"/>
    </row>
    <row r="233" spans="3:4" s="265" customFormat="1" ht="14.25" x14ac:dyDescent="0.25">
      <c r="C233" s="266"/>
      <c r="D233" s="269"/>
    </row>
    <row r="234" spans="3:4" s="265" customFormat="1" ht="14.25" x14ac:dyDescent="0.25">
      <c r="C234" s="266"/>
      <c r="D234" s="269"/>
    </row>
    <row r="235" spans="3:4" s="265" customFormat="1" ht="14.25" x14ac:dyDescent="0.25">
      <c r="C235" s="266"/>
      <c r="D235" s="269"/>
    </row>
    <row r="236" spans="3:4" s="265" customFormat="1" ht="14.25" x14ac:dyDescent="0.25">
      <c r="C236" s="266"/>
      <c r="D236" s="269"/>
    </row>
    <row r="237" spans="3:4" s="265" customFormat="1" ht="14.25" x14ac:dyDescent="0.25">
      <c r="C237" s="266"/>
      <c r="D237" s="269"/>
    </row>
    <row r="238" spans="3:4" s="265" customFormat="1" ht="14.25" x14ac:dyDescent="0.25">
      <c r="C238" s="266"/>
      <c r="D238" s="269"/>
    </row>
    <row r="239" spans="3:4" s="265" customFormat="1" ht="14.25" x14ac:dyDescent="0.25">
      <c r="C239" s="266"/>
      <c r="D239" s="269"/>
    </row>
    <row r="240" spans="3:4" s="265" customFormat="1" ht="14.25" x14ac:dyDescent="0.25">
      <c r="C240" s="266"/>
      <c r="D240" s="269"/>
    </row>
    <row r="241" spans="3:4" s="265" customFormat="1" ht="14.25" x14ac:dyDescent="0.25">
      <c r="C241" s="266"/>
      <c r="D241" s="269"/>
    </row>
    <row r="242" spans="3:4" s="265" customFormat="1" ht="14.25" x14ac:dyDescent="0.25">
      <c r="C242" s="266"/>
      <c r="D242" s="269"/>
    </row>
    <row r="243" spans="3:4" s="265" customFormat="1" ht="14.25" x14ac:dyDescent="0.25">
      <c r="C243" s="266"/>
      <c r="D243" s="269"/>
    </row>
    <row r="244" spans="3:4" s="265" customFormat="1" ht="14.25" x14ac:dyDescent="0.25">
      <c r="C244" s="266"/>
      <c r="D244" s="269"/>
    </row>
    <row r="245" spans="3:4" s="265" customFormat="1" ht="14.25" x14ac:dyDescent="0.25">
      <c r="C245" s="266"/>
      <c r="D245" s="269"/>
    </row>
    <row r="246" spans="3:4" s="265" customFormat="1" ht="14.25" x14ac:dyDescent="0.25">
      <c r="C246" s="266"/>
      <c r="D246" s="269"/>
    </row>
    <row r="247" spans="3:4" s="265" customFormat="1" ht="14.25" x14ac:dyDescent="0.25">
      <c r="C247" s="266"/>
      <c r="D247" s="269"/>
    </row>
    <row r="248" spans="3:4" s="265" customFormat="1" ht="14.25" x14ac:dyDescent="0.25">
      <c r="C248" s="266"/>
      <c r="D248" s="269"/>
    </row>
    <row r="249" spans="3:4" s="265" customFormat="1" ht="14.25" x14ac:dyDescent="0.25">
      <c r="C249" s="266"/>
      <c r="D249" s="269"/>
    </row>
    <row r="250" spans="3:4" s="265" customFormat="1" ht="14.25" x14ac:dyDescent="0.25">
      <c r="C250" s="266"/>
      <c r="D250" s="269"/>
    </row>
    <row r="251" spans="3:4" s="265" customFormat="1" ht="14.25" x14ac:dyDescent="0.25">
      <c r="C251" s="266"/>
      <c r="D251" s="269"/>
    </row>
    <row r="252" spans="3:4" s="265" customFormat="1" ht="14.25" x14ac:dyDescent="0.25">
      <c r="C252" s="266"/>
      <c r="D252" s="269"/>
    </row>
    <row r="253" spans="3:4" s="265" customFormat="1" ht="14.25" x14ac:dyDescent="0.25">
      <c r="C253" s="266"/>
      <c r="D253" s="269"/>
    </row>
    <row r="254" spans="3:4" s="265" customFormat="1" ht="14.25" x14ac:dyDescent="0.25">
      <c r="C254" s="266"/>
      <c r="D254" s="269"/>
    </row>
    <row r="255" spans="3:4" s="265" customFormat="1" ht="14.25" x14ac:dyDescent="0.25">
      <c r="C255" s="266"/>
      <c r="D255" s="269"/>
    </row>
    <row r="256" spans="3:4" s="265" customFormat="1" ht="14.25" x14ac:dyDescent="0.25">
      <c r="C256" s="266"/>
      <c r="D256" s="269"/>
    </row>
    <row r="257" spans="3:4" s="265" customFormat="1" ht="14.25" x14ac:dyDescent="0.25">
      <c r="C257" s="266"/>
      <c r="D257" s="269"/>
    </row>
    <row r="258" spans="3:4" s="265" customFormat="1" ht="14.25" x14ac:dyDescent="0.25">
      <c r="C258" s="266"/>
      <c r="D258" s="269"/>
    </row>
    <row r="259" spans="3:4" s="265" customFormat="1" ht="14.25" x14ac:dyDescent="0.25">
      <c r="C259" s="266"/>
      <c r="D259" s="269"/>
    </row>
    <row r="260" spans="3:4" s="265" customFormat="1" ht="14.25" x14ac:dyDescent="0.25">
      <c r="C260" s="266"/>
      <c r="D260" s="269"/>
    </row>
    <row r="261" spans="3:4" s="265" customFormat="1" ht="14.25" x14ac:dyDescent="0.25">
      <c r="C261" s="266"/>
      <c r="D261" s="269"/>
    </row>
    <row r="262" spans="3:4" s="265" customFormat="1" ht="14.25" x14ac:dyDescent="0.25">
      <c r="C262" s="266"/>
      <c r="D262" s="269"/>
    </row>
    <row r="263" spans="3:4" s="265" customFormat="1" ht="14.25" x14ac:dyDescent="0.25">
      <c r="C263" s="266"/>
      <c r="D263" s="269"/>
    </row>
    <row r="264" spans="3:4" s="265" customFormat="1" ht="14.25" x14ac:dyDescent="0.25">
      <c r="C264" s="266"/>
      <c r="D264" s="269"/>
    </row>
    <row r="265" spans="3:4" s="265" customFormat="1" ht="14.25" x14ac:dyDescent="0.25">
      <c r="C265" s="266"/>
      <c r="D265" s="269"/>
    </row>
    <row r="266" spans="3:4" s="265" customFormat="1" ht="14.25" x14ac:dyDescent="0.25">
      <c r="C266" s="266"/>
      <c r="D266" s="269"/>
    </row>
    <row r="267" spans="3:4" s="265" customFormat="1" ht="14.25" x14ac:dyDescent="0.25">
      <c r="C267" s="266"/>
      <c r="D267" s="269"/>
    </row>
    <row r="268" spans="3:4" s="265" customFormat="1" ht="14.25" x14ac:dyDescent="0.25">
      <c r="C268" s="266"/>
      <c r="D268" s="269"/>
    </row>
    <row r="269" spans="3:4" s="265" customFormat="1" ht="14.25" x14ac:dyDescent="0.25">
      <c r="C269" s="266"/>
      <c r="D269" s="269"/>
    </row>
    <row r="270" spans="3:4" s="265" customFormat="1" ht="14.25" x14ac:dyDescent="0.25">
      <c r="C270" s="266"/>
      <c r="D270" s="269"/>
    </row>
    <row r="271" spans="3:4" s="265" customFormat="1" ht="14.25" x14ac:dyDescent="0.25">
      <c r="C271" s="266"/>
      <c r="D271" s="269"/>
    </row>
  </sheetData>
  <mergeCells count="3">
    <mergeCell ref="AG13:AG15"/>
    <mergeCell ref="FZ13:FZ15"/>
    <mergeCell ref="A14:A1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XFB271"/>
  <sheetViews>
    <sheetView topLeftCell="A13" workbookViewId="0">
      <selection activeCell="A28" sqref="A28"/>
    </sheetView>
  </sheetViews>
  <sheetFormatPr baseColWidth="10" defaultColWidth="0" defaultRowHeight="12" x14ac:dyDescent="0.25"/>
  <cols>
    <col min="1" max="1" width="55.85546875" style="186" customWidth="1"/>
    <col min="2" max="2" width="9.28515625" style="186" bestFit="1" customWidth="1"/>
    <col min="3" max="3" width="19.7109375" style="186" bestFit="1" customWidth="1"/>
    <col min="4" max="5" width="18.85546875" style="186" bestFit="1" customWidth="1"/>
    <col min="6" max="6" width="18.5703125" style="186" bestFit="1" customWidth="1"/>
    <col min="7" max="9" width="19.42578125" style="186" bestFit="1" customWidth="1"/>
    <col min="10" max="10" width="19.140625" style="186" bestFit="1" customWidth="1"/>
    <col min="11" max="11" width="19.42578125" style="186" bestFit="1" customWidth="1"/>
    <col min="12" max="12" width="19.140625" style="186" bestFit="1" customWidth="1"/>
    <col min="13" max="13" width="19.140625" style="186" hidden="1" customWidth="1"/>
    <col min="14" max="15" width="18.85546875" style="186" hidden="1" customWidth="1"/>
    <col min="16" max="30" width="18.140625" style="186" hidden="1" customWidth="1"/>
    <col min="31" max="32" width="17.5703125" style="186" hidden="1" customWidth="1"/>
    <col min="33" max="33" width="21.85546875" style="186" customWidth="1"/>
    <col min="34" max="34" width="13" style="186" customWidth="1"/>
    <col min="35" max="73" width="13" style="186" hidden="1"/>
    <col min="74" max="171" width="14" style="186" hidden="1"/>
    <col min="172" max="172" width="19.42578125" style="186" hidden="1"/>
    <col min="173" max="181" width="14" style="186" hidden="1"/>
    <col min="182" max="182" width="15.85546875" style="186" hidden="1"/>
    <col min="183" max="16382" width="4.85546875" style="186" hidden="1"/>
    <col min="16383" max="16384" width="2.140625" style="186" hidden="1"/>
  </cols>
  <sheetData>
    <row r="1" spans="1:182" ht="13.5" x14ac:dyDescent="0.25">
      <c r="A1" s="300" t="s">
        <v>767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row>
    <row r="2" spans="1:182" ht="13.5" x14ac:dyDescent="0.25">
      <c r="A2" s="184" t="s">
        <v>745</v>
      </c>
      <c r="B2" s="184"/>
      <c r="C2" s="184"/>
      <c r="D2" s="184"/>
      <c r="E2" s="187"/>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row>
    <row r="3" spans="1:182" ht="13.5" x14ac:dyDescent="0.25">
      <c r="A3" s="184"/>
      <c r="B3" s="184"/>
      <c r="C3" s="184"/>
      <c r="D3" s="184"/>
      <c r="E3" s="187"/>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row>
    <row r="4" spans="1:182" ht="13.5" x14ac:dyDescent="0.25">
      <c r="A4" s="184" t="s">
        <v>66</v>
      </c>
      <c r="B4" s="188">
        <f>+DRIVERS!$C$4</f>
        <v>3.6499999999999998E-2</v>
      </c>
      <c r="C4" s="188">
        <f>+DRIVERS!$C$4</f>
        <v>3.6499999999999998E-2</v>
      </c>
      <c r="D4" s="188">
        <f>+DRIVERS!$C$4</f>
        <v>3.6499999999999998E-2</v>
      </c>
      <c r="E4" s="188">
        <f>+DRIVERS!$C$4</f>
        <v>3.6499999999999998E-2</v>
      </c>
      <c r="F4" s="188">
        <f>+DRIVERS!$C$4</f>
        <v>3.6499999999999998E-2</v>
      </c>
      <c r="G4" s="188">
        <f>+DRIVERS!$C$4</f>
        <v>3.6499999999999998E-2</v>
      </c>
      <c r="H4" s="188">
        <f>+DRIVERS!$C$4</f>
        <v>3.6499999999999998E-2</v>
      </c>
      <c r="I4" s="188">
        <f>+DRIVERS!$C$4</f>
        <v>3.6499999999999998E-2</v>
      </c>
      <c r="J4" s="188">
        <f>+DRIVERS!$C$4</f>
        <v>3.6499999999999998E-2</v>
      </c>
      <c r="K4" s="188">
        <f>+DRIVERS!$C$4</f>
        <v>3.6499999999999998E-2</v>
      </c>
      <c r="L4" s="188">
        <f>+DRIVERS!$C$4</f>
        <v>3.6499999999999998E-2</v>
      </c>
      <c r="M4" s="188">
        <f>+DRIVERS!$C$4</f>
        <v>3.6499999999999998E-2</v>
      </c>
      <c r="N4" s="188">
        <f>+DRIVERS!$C$4</f>
        <v>3.6499999999999998E-2</v>
      </c>
      <c r="O4" s="188">
        <f>+DRIVERS!$C$4</f>
        <v>3.6499999999999998E-2</v>
      </c>
      <c r="P4" s="188">
        <f>+DRIVERS!$C$4</f>
        <v>3.6499999999999998E-2</v>
      </c>
      <c r="Q4" s="188">
        <f>+DRIVERS!$C$4</f>
        <v>3.6499999999999998E-2</v>
      </c>
      <c r="R4" s="188">
        <f>+DRIVERS!$C$4</f>
        <v>3.6499999999999998E-2</v>
      </c>
      <c r="S4" s="188">
        <f>+DRIVERS!$C$4</f>
        <v>3.6499999999999998E-2</v>
      </c>
      <c r="T4" s="188">
        <f>+DRIVERS!$C$4</f>
        <v>3.6499999999999998E-2</v>
      </c>
      <c r="U4" s="188">
        <f>+DRIVERS!$C$4</f>
        <v>3.6499999999999998E-2</v>
      </c>
      <c r="V4" s="188">
        <f>+DRIVERS!$C$4</f>
        <v>3.6499999999999998E-2</v>
      </c>
      <c r="W4" s="188">
        <f>+DRIVERS!$C$4</f>
        <v>3.6499999999999998E-2</v>
      </c>
      <c r="X4" s="188">
        <f>+DRIVERS!$C$4</f>
        <v>3.6499999999999998E-2</v>
      </c>
      <c r="Y4" s="188">
        <f>+DRIVERS!$C$4</f>
        <v>3.6499999999999998E-2</v>
      </c>
      <c r="Z4" s="188">
        <f>+DRIVERS!$C$4</f>
        <v>3.6499999999999998E-2</v>
      </c>
      <c r="AA4" s="188">
        <f>+DRIVERS!$C$4</f>
        <v>3.6499999999999998E-2</v>
      </c>
      <c r="AB4" s="188">
        <f>+DRIVERS!$C$4</f>
        <v>3.6499999999999998E-2</v>
      </c>
      <c r="AC4" s="188">
        <f>+DRIVERS!$C$4</f>
        <v>3.6499999999999998E-2</v>
      </c>
      <c r="AD4" s="188">
        <f>+DRIVERS!$C$4</f>
        <v>3.6499999999999998E-2</v>
      </c>
      <c r="AE4" s="188">
        <f>+DRIVERS!$C$4</f>
        <v>3.6499999999999998E-2</v>
      </c>
      <c r="AF4" s="188">
        <f>+DRIVERS!$C$4</f>
        <v>3.6499999999999998E-2</v>
      </c>
      <c r="AG4" s="188"/>
      <c r="AH4" s="188"/>
      <c r="AI4" s="188"/>
      <c r="AJ4" s="188"/>
      <c r="AK4" s="188"/>
      <c r="AM4" s="188"/>
      <c r="AN4" s="188"/>
      <c r="AO4" s="188"/>
      <c r="AP4" s="188"/>
      <c r="AQ4" s="188"/>
      <c r="AR4" s="188"/>
      <c r="AS4" s="188"/>
      <c r="AT4" s="188"/>
      <c r="AU4" s="188"/>
      <c r="AV4" s="188"/>
      <c r="AW4" s="188"/>
      <c r="AY4" s="188"/>
      <c r="AZ4" s="188"/>
      <c r="BA4" s="188"/>
      <c r="BB4" s="188"/>
      <c r="BC4" s="188"/>
      <c r="BD4" s="188"/>
      <c r="BE4" s="188"/>
      <c r="BF4" s="188"/>
      <c r="BG4" s="188"/>
      <c r="BH4" s="188"/>
      <c r="BI4" s="188"/>
      <c r="BK4" s="188"/>
      <c r="BL4" s="188"/>
      <c r="BM4" s="188"/>
      <c r="BN4" s="188"/>
      <c r="BO4" s="188"/>
      <c r="BP4" s="188"/>
      <c r="BQ4" s="188"/>
      <c r="BR4" s="188"/>
      <c r="BS4" s="188"/>
      <c r="BT4" s="188"/>
      <c r="BU4" s="188"/>
      <c r="BW4" s="188"/>
      <c r="BX4" s="188"/>
      <c r="BY4" s="188"/>
      <c r="BZ4" s="188"/>
      <c r="CA4" s="188"/>
      <c r="CB4" s="188"/>
      <c r="CC4" s="188"/>
      <c r="CD4" s="188"/>
      <c r="CE4" s="188"/>
      <c r="CF4" s="188"/>
      <c r="CG4" s="188"/>
      <c r="CH4" s="188"/>
      <c r="CI4" s="188"/>
      <c r="CJ4" s="188"/>
      <c r="CK4" s="188"/>
      <c r="CL4" s="188"/>
      <c r="CM4" s="188"/>
      <c r="CN4" s="188"/>
      <c r="CO4" s="188"/>
      <c r="CP4" s="188"/>
      <c r="CQ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row>
    <row r="5" spans="1:182" ht="13.5" x14ac:dyDescent="0.25">
      <c r="A5" s="185" t="s">
        <v>746</v>
      </c>
      <c r="B5" s="188">
        <f>+B4</f>
        <v>3.6499999999999998E-2</v>
      </c>
      <c r="C5" s="188">
        <f t="shared" ref="C5:AF5" si="0">+C4+B5</f>
        <v>7.2999999999999995E-2</v>
      </c>
      <c r="D5" s="188">
        <f t="shared" si="0"/>
        <v>0.10949999999999999</v>
      </c>
      <c r="E5" s="188">
        <f t="shared" si="0"/>
        <v>0.14599999999999999</v>
      </c>
      <c r="F5" s="188">
        <f t="shared" si="0"/>
        <v>0.1825</v>
      </c>
      <c r="G5" s="188">
        <f t="shared" si="0"/>
        <v>0.219</v>
      </c>
      <c r="H5" s="188">
        <f t="shared" si="0"/>
        <v>0.2555</v>
      </c>
      <c r="I5" s="188">
        <f t="shared" si="0"/>
        <v>0.29199999999999998</v>
      </c>
      <c r="J5" s="188">
        <f t="shared" si="0"/>
        <v>0.32849999999999996</v>
      </c>
      <c r="K5" s="188">
        <f t="shared" si="0"/>
        <v>0.36499999999999994</v>
      </c>
      <c r="L5" s="188">
        <f t="shared" si="0"/>
        <v>0.40149999999999991</v>
      </c>
      <c r="M5" s="188">
        <f t="shared" si="0"/>
        <v>0.43799999999999989</v>
      </c>
      <c r="N5" s="188">
        <f t="shared" si="0"/>
        <v>0.47449999999999987</v>
      </c>
      <c r="O5" s="188">
        <f t="shared" si="0"/>
        <v>0.5109999999999999</v>
      </c>
      <c r="P5" s="188">
        <f t="shared" si="0"/>
        <v>0.54749999999999988</v>
      </c>
      <c r="Q5" s="188">
        <f t="shared" si="0"/>
        <v>0.58399999999999985</v>
      </c>
      <c r="R5" s="188">
        <f t="shared" si="0"/>
        <v>0.62049999999999983</v>
      </c>
      <c r="S5" s="188">
        <f t="shared" si="0"/>
        <v>0.65699999999999981</v>
      </c>
      <c r="T5" s="188">
        <f t="shared" si="0"/>
        <v>0.69349999999999978</v>
      </c>
      <c r="U5" s="188">
        <f t="shared" si="0"/>
        <v>0.72999999999999976</v>
      </c>
      <c r="V5" s="188">
        <f t="shared" si="0"/>
        <v>0.76649999999999974</v>
      </c>
      <c r="W5" s="188">
        <f t="shared" si="0"/>
        <v>0.80299999999999971</v>
      </c>
      <c r="X5" s="188">
        <f t="shared" si="0"/>
        <v>0.83949999999999969</v>
      </c>
      <c r="Y5" s="188">
        <f t="shared" si="0"/>
        <v>0.87599999999999967</v>
      </c>
      <c r="Z5" s="188">
        <f t="shared" si="0"/>
        <v>0.91249999999999964</v>
      </c>
      <c r="AA5" s="188">
        <f t="shared" si="0"/>
        <v>0.94899999999999962</v>
      </c>
      <c r="AB5" s="188">
        <f t="shared" si="0"/>
        <v>0.9854999999999996</v>
      </c>
      <c r="AC5" s="188">
        <f t="shared" si="0"/>
        <v>1.0219999999999996</v>
      </c>
      <c r="AD5" s="188">
        <f t="shared" si="0"/>
        <v>1.0584999999999996</v>
      </c>
      <c r="AE5" s="188">
        <f t="shared" si="0"/>
        <v>1.0949999999999995</v>
      </c>
      <c r="AF5" s="188">
        <f t="shared" si="0"/>
        <v>1.1314999999999995</v>
      </c>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row>
    <row r="6" spans="1:182" ht="13.5" x14ac:dyDescent="0.25">
      <c r="A6" s="185"/>
      <c r="B6" s="185"/>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row>
    <row r="7" spans="1:182" ht="13.5" x14ac:dyDescent="0.25">
      <c r="A7" s="185" t="s">
        <v>747</v>
      </c>
      <c r="B7" s="188">
        <f>+DRIVERS!$C$6</f>
        <v>2.7339901477832504E-3</v>
      </c>
      <c r="C7" s="188">
        <f>+DRIVERS!$C$6</f>
        <v>2.7339901477832504E-3</v>
      </c>
      <c r="D7" s="188">
        <f>+DRIVERS!$C$6</f>
        <v>2.7339901477832504E-3</v>
      </c>
      <c r="E7" s="188">
        <f>+DRIVERS!$C$6</f>
        <v>2.7339901477832504E-3</v>
      </c>
      <c r="F7" s="188">
        <f>+DRIVERS!$C$6</f>
        <v>2.7339901477832504E-3</v>
      </c>
      <c r="G7" s="188">
        <f>+DRIVERS!$C$6</f>
        <v>2.7339901477832504E-3</v>
      </c>
      <c r="H7" s="188">
        <f>+DRIVERS!$C$6</f>
        <v>2.7339901477832504E-3</v>
      </c>
      <c r="I7" s="188">
        <f>+DRIVERS!$C$6</f>
        <v>2.7339901477832504E-3</v>
      </c>
      <c r="J7" s="188">
        <f>+DRIVERS!$C$6</f>
        <v>2.7339901477832504E-3</v>
      </c>
      <c r="K7" s="188">
        <f>+DRIVERS!$C$6</f>
        <v>2.7339901477832504E-3</v>
      </c>
      <c r="L7" s="188">
        <f>+DRIVERS!$C$6</f>
        <v>2.7339901477832504E-3</v>
      </c>
      <c r="M7" s="188">
        <f>+DRIVERS!$C$6</f>
        <v>2.7339901477832504E-3</v>
      </c>
      <c r="N7" s="188">
        <f>+DRIVERS!$C$6</f>
        <v>2.7339901477832504E-3</v>
      </c>
      <c r="O7" s="188">
        <f>+DRIVERS!$C$6</f>
        <v>2.7339901477832504E-3</v>
      </c>
      <c r="P7" s="188">
        <f>+DRIVERS!$C$6</f>
        <v>2.7339901477832504E-3</v>
      </c>
      <c r="Q7" s="188">
        <f>+DRIVERS!$C$6</f>
        <v>2.7339901477832504E-3</v>
      </c>
      <c r="R7" s="188">
        <f>+DRIVERS!$C$6</f>
        <v>2.7339901477832504E-3</v>
      </c>
      <c r="S7" s="188">
        <f>+DRIVERS!$C$6</f>
        <v>2.7339901477832504E-3</v>
      </c>
      <c r="T7" s="188">
        <f>+DRIVERS!$C$6</f>
        <v>2.7339901477832504E-3</v>
      </c>
      <c r="U7" s="188">
        <f>+DRIVERS!$C$6</f>
        <v>2.7339901477832504E-3</v>
      </c>
      <c r="V7" s="188">
        <f>+DRIVERS!$C$6</f>
        <v>2.7339901477832504E-3</v>
      </c>
      <c r="W7" s="188">
        <f>+DRIVERS!$C$6</f>
        <v>2.7339901477832504E-3</v>
      </c>
      <c r="X7" s="188">
        <f>+DRIVERS!$C$6</f>
        <v>2.7339901477832504E-3</v>
      </c>
      <c r="Y7" s="188">
        <f>+DRIVERS!$C$6</f>
        <v>2.7339901477832504E-3</v>
      </c>
      <c r="Z7" s="188">
        <f>+DRIVERS!$C$6</f>
        <v>2.7339901477832504E-3</v>
      </c>
      <c r="AA7" s="188">
        <f>+DRIVERS!$C$6</f>
        <v>2.7339901477832504E-3</v>
      </c>
      <c r="AB7" s="188">
        <f>+DRIVERS!$C$6</f>
        <v>2.7339901477832504E-3</v>
      </c>
      <c r="AC7" s="188">
        <f>+DRIVERS!$C$6</f>
        <v>2.7339901477832504E-3</v>
      </c>
      <c r="AD7" s="188">
        <f>+DRIVERS!$C$6</f>
        <v>2.7339901477832504E-3</v>
      </c>
      <c r="AE7" s="188">
        <f>+DRIVERS!$C$6</f>
        <v>2.7339901477832504E-3</v>
      </c>
      <c r="AF7" s="188">
        <f>+DRIVERS!$C$6</f>
        <v>2.7339901477832504E-3</v>
      </c>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row>
    <row r="8" spans="1:182" ht="13.5" x14ac:dyDescent="0.25">
      <c r="A8" s="184" t="s">
        <v>748</v>
      </c>
      <c r="B8" s="188">
        <f>+DRIVERS!$C$5</f>
        <v>3.4099999999999998E-2</v>
      </c>
      <c r="C8" s="188">
        <f>+DRIVERS!$C$5</f>
        <v>3.4099999999999998E-2</v>
      </c>
      <c r="D8" s="188">
        <f>+DRIVERS!$C$5</f>
        <v>3.4099999999999998E-2</v>
      </c>
      <c r="E8" s="188">
        <f>+DRIVERS!$C$5</f>
        <v>3.4099999999999998E-2</v>
      </c>
      <c r="F8" s="188">
        <f>+DRIVERS!$C$5</f>
        <v>3.4099999999999998E-2</v>
      </c>
      <c r="G8" s="188">
        <f>+DRIVERS!$C$5</f>
        <v>3.4099999999999998E-2</v>
      </c>
      <c r="H8" s="188">
        <f>+DRIVERS!$C$5</f>
        <v>3.4099999999999998E-2</v>
      </c>
      <c r="I8" s="188">
        <f>+DRIVERS!$C$5</f>
        <v>3.4099999999999998E-2</v>
      </c>
      <c r="J8" s="188">
        <f>+DRIVERS!$C$5</f>
        <v>3.4099999999999998E-2</v>
      </c>
      <c r="K8" s="188">
        <f>+DRIVERS!$C$5</f>
        <v>3.4099999999999998E-2</v>
      </c>
      <c r="L8" s="188">
        <f>+DRIVERS!$C$5</f>
        <v>3.4099999999999998E-2</v>
      </c>
      <c r="M8" s="188">
        <f>+DRIVERS!$C$5</f>
        <v>3.4099999999999998E-2</v>
      </c>
      <c r="N8" s="188">
        <f>+DRIVERS!$C$5</f>
        <v>3.4099999999999998E-2</v>
      </c>
      <c r="O8" s="188">
        <f>+DRIVERS!$C$5</f>
        <v>3.4099999999999998E-2</v>
      </c>
      <c r="P8" s="188">
        <f>+DRIVERS!$C$5</f>
        <v>3.4099999999999998E-2</v>
      </c>
      <c r="Q8" s="188">
        <f>+DRIVERS!$C$5</f>
        <v>3.4099999999999998E-2</v>
      </c>
      <c r="R8" s="188">
        <f>+DRIVERS!$C$5</f>
        <v>3.4099999999999998E-2</v>
      </c>
      <c r="S8" s="188">
        <f>+DRIVERS!$C$5</f>
        <v>3.4099999999999998E-2</v>
      </c>
      <c r="T8" s="188">
        <f>+DRIVERS!$C$5</f>
        <v>3.4099999999999998E-2</v>
      </c>
      <c r="U8" s="188">
        <f>+DRIVERS!$C$5</f>
        <v>3.4099999999999998E-2</v>
      </c>
      <c r="V8" s="188">
        <f>+DRIVERS!$C$5</f>
        <v>3.4099999999999998E-2</v>
      </c>
      <c r="W8" s="188">
        <f>+DRIVERS!$C$5</f>
        <v>3.4099999999999998E-2</v>
      </c>
      <c r="X8" s="188">
        <f>+DRIVERS!$C$5</f>
        <v>3.4099999999999998E-2</v>
      </c>
      <c r="Y8" s="188">
        <f>+DRIVERS!$C$5</f>
        <v>3.4099999999999998E-2</v>
      </c>
      <c r="Z8" s="188">
        <f>+DRIVERS!$C$5</f>
        <v>3.4099999999999998E-2</v>
      </c>
      <c r="AA8" s="188">
        <f>+DRIVERS!$C$5</f>
        <v>3.4099999999999998E-2</v>
      </c>
      <c r="AB8" s="188">
        <f>+DRIVERS!$C$5</f>
        <v>3.4099999999999998E-2</v>
      </c>
      <c r="AC8" s="188">
        <f>+DRIVERS!$C$5</f>
        <v>3.4099999999999998E-2</v>
      </c>
      <c r="AD8" s="188">
        <f>+DRIVERS!$C$5</f>
        <v>3.4099999999999998E-2</v>
      </c>
      <c r="AE8" s="188">
        <f>+DRIVERS!$C$5</f>
        <v>3.4099999999999998E-2</v>
      </c>
      <c r="AF8" s="188">
        <f>+DRIVERS!$C$5</f>
        <v>3.4099999999999998E-2</v>
      </c>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row>
    <row r="9" spans="1:182" ht="13.5" x14ac:dyDescent="0.25">
      <c r="A9" s="185"/>
      <c r="B9" s="188">
        <f>+B8</f>
        <v>3.4099999999999998E-2</v>
      </c>
      <c r="C9" s="188">
        <f t="shared" ref="C9:AF9" si="1">+C8+B9</f>
        <v>6.8199999999999997E-2</v>
      </c>
      <c r="D9" s="188">
        <f t="shared" si="1"/>
        <v>0.1023</v>
      </c>
      <c r="E9" s="188">
        <f t="shared" si="1"/>
        <v>0.13639999999999999</v>
      </c>
      <c r="F9" s="188">
        <f t="shared" si="1"/>
        <v>0.17049999999999998</v>
      </c>
      <c r="G9" s="188">
        <f t="shared" si="1"/>
        <v>0.20459999999999998</v>
      </c>
      <c r="H9" s="188">
        <f t="shared" si="1"/>
        <v>0.23869999999999997</v>
      </c>
      <c r="I9" s="188">
        <f t="shared" si="1"/>
        <v>0.27279999999999999</v>
      </c>
      <c r="J9" s="188">
        <f t="shared" si="1"/>
        <v>0.30690000000000001</v>
      </c>
      <c r="K9" s="188">
        <f t="shared" si="1"/>
        <v>0.34100000000000003</v>
      </c>
      <c r="L9" s="188">
        <f t="shared" si="1"/>
        <v>0.37510000000000004</v>
      </c>
      <c r="M9" s="188">
        <f t="shared" si="1"/>
        <v>0.40920000000000006</v>
      </c>
      <c r="N9" s="188">
        <f t="shared" si="1"/>
        <v>0.44330000000000008</v>
      </c>
      <c r="O9" s="188">
        <f t="shared" si="1"/>
        <v>0.4774000000000001</v>
      </c>
      <c r="P9" s="188">
        <f t="shared" si="1"/>
        <v>0.51150000000000007</v>
      </c>
      <c r="Q9" s="188">
        <f t="shared" si="1"/>
        <v>0.54560000000000008</v>
      </c>
      <c r="R9" s="188">
        <f t="shared" si="1"/>
        <v>0.5797000000000001</v>
      </c>
      <c r="S9" s="188">
        <f t="shared" si="1"/>
        <v>0.61380000000000012</v>
      </c>
      <c r="T9" s="188">
        <f t="shared" si="1"/>
        <v>0.64790000000000014</v>
      </c>
      <c r="U9" s="188">
        <f t="shared" si="1"/>
        <v>0.68200000000000016</v>
      </c>
      <c r="V9" s="188">
        <f t="shared" si="1"/>
        <v>0.71610000000000018</v>
      </c>
      <c r="W9" s="188">
        <f t="shared" si="1"/>
        <v>0.7502000000000002</v>
      </c>
      <c r="X9" s="188">
        <f t="shared" si="1"/>
        <v>0.78430000000000022</v>
      </c>
      <c r="Y9" s="188">
        <f t="shared" si="1"/>
        <v>0.81840000000000024</v>
      </c>
      <c r="Z9" s="188">
        <f t="shared" si="1"/>
        <v>0.85250000000000026</v>
      </c>
      <c r="AA9" s="188">
        <f t="shared" si="1"/>
        <v>0.88660000000000028</v>
      </c>
      <c r="AB9" s="188">
        <f t="shared" si="1"/>
        <v>0.9207000000000003</v>
      </c>
      <c r="AC9" s="188">
        <f t="shared" si="1"/>
        <v>0.95480000000000032</v>
      </c>
      <c r="AD9" s="188">
        <f t="shared" si="1"/>
        <v>0.98890000000000033</v>
      </c>
      <c r="AE9" s="188">
        <f t="shared" si="1"/>
        <v>1.0230000000000004</v>
      </c>
      <c r="AF9" s="188">
        <f t="shared" si="1"/>
        <v>1.0571000000000004</v>
      </c>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row>
    <row r="10" spans="1:182" ht="13.5" x14ac:dyDescent="0.25">
      <c r="A10" s="184"/>
      <c r="B10" s="184"/>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row>
    <row r="11" spans="1:182" ht="14.25" x14ac:dyDescent="0.25">
      <c r="A11" s="251" t="s">
        <v>828</v>
      </c>
      <c r="B11" s="251"/>
      <c r="C11" s="252">
        <f>('Inversión 1 financiada'!H344+'TOTAL INVERSION IAP'!H344)*(1+B9)</f>
        <v>29494322022.829678</v>
      </c>
      <c r="D11" s="252">
        <f>('Inversión 1 financiada'!I344+'TOTAL INVERSION IAP'!I344)*(1+C9)</f>
        <v>2968847333.5234351</v>
      </c>
      <c r="E11" s="252">
        <f>('Inversión 1 financiada'!J344+'TOTAL INVERSION IAP'!J344)*(1+D9)</f>
        <v>3830644157.6573076</v>
      </c>
      <c r="F11" s="252">
        <f>('Inversión 1 financiada'!K344+'TOTAL INVERSION IAP'!K344)*(1+E9)</f>
        <v>4253558259.0962892</v>
      </c>
      <c r="G11" s="252">
        <f>('Inversión 1 financiada'!L344+'TOTAL INVERSION IAP'!L344)*(1+F9)</f>
        <v>4263120683.6098585</v>
      </c>
      <c r="H11" s="252">
        <f>('Inversión 1 financiada'!M344+'TOTAL INVERSION IAP'!M344)*(1+G9)</f>
        <v>3097343101.9667048</v>
      </c>
      <c r="I11" s="252">
        <f>('Inversión 1 financiada'!N344+'TOTAL INVERSION IAP'!N344)*(1+H9)</f>
        <v>302959169.53671795</v>
      </c>
      <c r="J11" s="252">
        <f>('Inversión 1 financiada'!O344+'TOTAL INVERSION IAP'!O344)*(1+I9)</f>
        <v>311299290.37404907</v>
      </c>
      <c r="K11" s="252">
        <f>('Inversión 1 financiada'!P344+'TOTAL INVERSION IAP'!P344)*(1+J9)</f>
        <v>319639411.21138024</v>
      </c>
      <c r="L11" s="252">
        <f>('Inversión 1 financiada'!Q344+'TOTAL INVERSION IAP'!Q344)*(1+K9)</f>
        <v>327979532.04871136</v>
      </c>
      <c r="M11" s="252"/>
      <c r="N11" s="252"/>
      <c r="O11" s="252"/>
      <c r="P11" s="252"/>
      <c r="Q11" s="252"/>
      <c r="R11" s="252"/>
      <c r="S11" s="252"/>
      <c r="T11" s="252"/>
      <c r="U11" s="252"/>
      <c r="V11" s="252"/>
      <c r="W11" s="252"/>
      <c r="X11" s="252"/>
      <c r="Y11" s="252"/>
      <c r="Z11" s="252"/>
      <c r="AA11" s="252"/>
      <c r="AB11" s="252"/>
      <c r="AC11" s="252"/>
      <c r="AD11" s="252"/>
      <c r="AE11" s="252"/>
      <c r="AF11" s="252"/>
      <c r="AG11" s="191">
        <f>+SUM(C11:AF11)</f>
        <v>49169712961.854134</v>
      </c>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row>
    <row r="12" spans="1:182" ht="13.5" x14ac:dyDescent="0.25">
      <c r="A12" s="198"/>
      <c r="B12" s="198"/>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row>
    <row r="13" spans="1:182" s="194" customFormat="1" ht="13.5" x14ac:dyDescent="0.25">
      <c r="A13" s="350" t="s">
        <v>970</v>
      </c>
      <c r="B13" s="350"/>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540" t="s">
        <v>439</v>
      </c>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542"/>
    </row>
    <row r="14" spans="1:182" s="194" customFormat="1" ht="13.5" x14ac:dyDescent="0.25">
      <c r="A14" s="543" t="s">
        <v>14</v>
      </c>
      <c r="B14" s="349"/>
      <c r="C14" s="348">
        <f>+RSALP!C2</f>
        <v>1</v>
      </c>
      <c r="D14" s="348">
        <f>+RSALP!D2</f>
        <v>2</v>
      </c>
      <c r="E14" s="348">
        <f>+RSALP!E2</f>
        <v>3</v>
      </c>
      <c r="F14" s="348">
        <f>+RSALP!F2</f>
        <v>4</v>
      </c>
      <c r="G14" s="348">
        <f>+RSALP!G2</f>
        <v>5</v>
      </c>
      <c r="H14" s="348">
        <f>+RSALP!H2</f>
        <v>6</v>
      </c>
      <c r="I14" s="348">
        <f>+RSALP!I2</f>
        <v>7</v>
      </c>
      <c r="J14" s="348">
        <f>+RSALP!J2</f>
        <v>8</v>
      </c>
      <c r="K14" s="348">
        <f>+RSALP!K2</f>
        <v>9</v>
      </c>
      <c r="L14" s="348">
        <f>+RSALP!L2</f>
        <v>10</v>
      </c>
      <c r="M14" s="348">
        <f>+RSALP!M2</f>
        <v>11</v>
      </c>
      <c r="N14" s="348">
        <f>+RSALP!N2</f>
        <v>12</v>
      </c>
      <c r="O14" s="348">
        <f>+RSALP!O2</f>
        <v>13</v>
      </c>
      <c r="P14" s="348">
        <f>+RSALP!P2</f>
        <v>14</v>
      </c>
      <c r="Q14" s="348">
        <f>+RSALP!Q2</f>
        <v>15</v>
      </c>
      <c r="R14" s="348">
        <f>+RSALP!R2</f>
        <v>16</v>
      </c>
      <c r="S14" s="348">
        <f>+RSALP!S2</f>
        <v>17</v>
      </c>
      <c r="T14" s="348">
        <f>+RSALP!T2</f>
        <v>18</v>
      </c>
      <c r="U14" s="348">
        <f>+RSALP!U2</f>
        <v>19</v>
      </c>
      <c r="V14" s="348">
        <f>+RSALP!V2</f>
        <v>20</v>
      </c>
      <c r="W14" s="348">
        <f>+RSALP!W2</f>
        <v>21</v>
      </c>
      <c r="X14" s="348">
        <f>+RSALP!X2</f>
        <v>22</v>
      </c>
      <c r="Y14" s="348">
        <f>+RSALP!Y2</f>
        <v>23</v>
      </c>
      <c r="Z14" s="348">
        <f>+RSALP!Z2</f>
        <v>24</v>
      </c>
      <c r="AA14" s="348">
        <f>+RSALP!AA2</f>
        <v>25</v>
      </c>
      <c r="AB14" s="348">
        <f>+RSALP!AB2</f>
        <v>26</v>
      </c>
      <c r="AC14" s="348">
        <f>+RSALP!AC2</f>
        <v>27</v>
      </c>
      <c r="AD14" s="348">
        <f>+RSALP!AD2</f>
        <v>28</v>
      </c>
      <c r="AE14" s="348">
        <f>+RSALP!AE2</f>
        <v>29</v>
      </c>
      <c r="AF14" s="348">
        <f>+RSALP!AF2</f>
        <v>30</v>
      </c>
      <c r="AG14" s="541"/>
      <c r="AH14" s="195"/>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542"/>
    </row>
    <row r="15" spans="1:182" s="194" customFormat="1" ht="13.5" x14ac:dyDescent="0.25">
      <c r="A15" s="544"/>
      <c r="B15" s="350"/>
      <c r="C15" s="347">
        <f>+RSALP!C3</f>
        <v>2022</v>
      </c>
      <c r="D15" s="347">
        <f>+RSALP!D3</f>
        <v>2023</v>
      </c>
      <c r="E15" s="347">
        <f>+RSALP!E3</f>
        <v>2024</v>
      </c>
      <c r="F15" s="347">
        <f>+RSALP!F3</f>
        <v>2025</v>
      </c>
      <c r="G15" s="347">
        <f>+RSALP!G3</f>
        <v>2026</v>
      </c>
      <c r="H15" s="347">
        <f>+RSALP!H3</f>
        <v>2027</v>
      </c>
      <c r="I15" s="347">
        <f>+RSALP!I3</f>
        <v>2028</v>
      </c>
      <c r="J15" s="347">
        <f>+RSALP!J3</f>
        <v>2029</v>
      </c>
      <c r="K15" s="347">
        <f>+RSALP!K3</f>
        <v>2030</v>
      </c>
      <c r="L15" s="347">
        <f>+RSALP!L3</f>
        <v>2031</v>
      </c>
      <c r="M15" s="347">
        <f>+RSALP!M3</f>
        <v>2032</v>
      </c>
      <c r="N15" s="347">
        <f>+RSALP!N3</f>
        <v>2033</v>
      </c>
      <c r="O15" s="347">
        <f>+RSALP!O3</f>
        <v>2034</v>
      </c>
      <c r="P15" s="347">
        <f>+RSALP!P3</f>
        <v>2035</v>
      </c>
      <c r="Q15" s="347">
        <f>+RSALP!Q3</f>
        <v>2036</v>
      </c>
      <c r="R15" s="347">
        <f>+RSALP!R3</f>
        <v>2037</v>
      </c>
      <c r="S15" s="347">
        <f>+RSALP!S3</f>
        <v>2038</v>
      </c>
      <c r="T15" s="347">
        <f>+RSALP!T3</f>
        <v>2039</v>
      </c>
      <c r="U15" s="347">
        <f>+RSALP!U3</f>
        <v>2040</v>
      </c>
      <c r="V15" s="347">
        <f>+RSALP!V3</f>
        <v>2041</v>
      </c>
      <c r="W15" s="347">
        <f>+RSALP!W3</f>
        <v>2042</v>
      </c>
      <c r="X15" s="347">
        <f>+RSALP!X3</f>
        <v>2043</v>
      </c>
      <c r="Y15" s="347">
        <f>+RSALP!Y3</f>
        <v>2044</v>
      </c>
      <c r="Z15" s="347">
        <f>+RSALP!Z3</f>
        <v>2045</v>
      </c>
      <c r="AA15" s="347">
        <f>+RSALP!AA3</f>
        <v>2046</v>
      </c>
      <c r="AB15" s="347">
        <f>+RSALP!AB3</f>
        <v>2047</v>
      </c>
      <c r="AC15" s="347">
        <f>+RSALP!AC3</f>
        <v>2048</v>
      </c>
      <c r="AD15" s="347">
        <f>+RSALP!AD3</f>
        <v>2049</v>
      </c>
      <c r="AE15" s="347">
        <f>+RSALP!AE3</f>
        <v>2050</v>
      </c>
      <c r="AF15" s="347">
        <f>+RSALP!AF3</f>
        <v>2051</v>
      </c>
      <c r="AG15" s="540"/>
      <c r="AH15" s="195"/>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542"/>
    </row>
    <row r="16" spans="1:182" ht="14.25" x14ac:dyDescent="0.25">
      <c r="A16" s="198" t="s">
        <v>750</v>
      </c>
      <c r="B16" s="198"/>
      <c r="C16" s="199"/>
      <c r="D16" s="199"/>
      <c r="E16" s="200"/>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5"/>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2"/>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row>
    <row r="17" spans="1:182" ht="14.25" x14ac:dyDescent="0.25">
      <c r="A17" s="254" t="s">
        <v>810</v>
      </c>
      <c r="B17" s="254"/>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f>+SUM(C17:AF17)</f>
        <v>0</v>
      </c>
      <c r="AH17" s="195"/>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9"/>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row>
    <row r="18" spans="1:182" ht="14.25" x14ac:dyDescent="0.25">
      <c r="A18" s="207" t="s">
        <v>811</v>
      </c>
      <c r="B18" s="207"/>
      <c r="C18" s="320">
        <f>(DRIVERS!$C$12*12)*(1+B4)*(1+B7)</f>
        <v>19830488537.438423</v>
      </c>
      <c r="D18" s="320">
        <f>+C18*(1+C7)*(1+C4)</f>
        <v>20610496626.492485</v>
      </c>
      <c r="E18" s="320">
        <f t="shared" ref="E18:L18" si="2">+D18*(1+D7)*(1+D4)</f>
        <v>21421185382.734409</v>
      </c>
      <c r="F18" s="320">
        <f t="shared" si="2"/>
        <v>22263761592.801792</v>
      </c>
      <c r="G18" s="320">
        <f t="shared" si="2"/>
        <v>23139479510.813297</v>
      </c>
      <c r="H18" s="320">
        <f t="shared" si="2"/>
        <v>24049642725.444145</v>
      </c>
      <c r="I18" s="320">
        <f>+H18*(1+H7)*(1+H4)</f>
        <v>24995606100.440746</v>
      </c>
      <c r="J18" s="320">
        <f>+I18*(1+I7)*(1+I4)</f>
        <v>25978777791.463108</v>
      </c>
      <c r="K18" s="320">
        <f>+J18*(1+J7)*(1+J4)</f>
        <v>27000621342.257286</v>
      </c>
      <c r="L18" s="320">
        <f t="shared" si="2"/>
        <v>28062657863.278217</v>
      </c>
      <c r="M18" s="320"/>
      <c r="N18" s="320"/>
      <c r="O18" s="320"/>
      <c r="P18" s="320"/>
      <c r="Q18" s="320"/>
      <c r="R18" s="320"/>
      <c r="S18" s="320"/>
      <c r="T18" s="320"/>
      <c r="U18" s="320"/>
      <c r="V18" s="320"/>
      <c r="W18" s="320"/>
      <c r="X18" s="320"/>
      <c r="Y18" s="320"/>
      <c r="Z18" s="320"/>
      <c r="AA18" s="320"/>
      <c r="AB18" s="320"/>
      <c r="AC18" s="320"/>
      <c r="AD18" s="320"/>
      <c r="AE18" s="320"/>
      <c r="AF18" s="320"/>
      <c r="AG18" s="208">
        <f>+SUM(C18:AF18)</f>
        <v>237352717473.16391</v>
      </c>
      <c r="AH18" s="195"/>
      <c r="AI18" s="204"/>
      <c r="AJ18" s="204"/>
      <c r="AK18" s="204"/>
      <c r="AL18" s="204"/>
      <c r="AM18" s="204"/>
      <c r="AN18" s="205"/>
      <c r="AO18" s="204"/>
      <c r="AP18" s="204"/>
      <c r="AQ18" s="204"/>
      <c r="AR18" s="204"/>
      <c r="AS18" s="204"/>
      <c r="AT18" s="204"/>
      <c r="AU18" s="204"/>
      <c r="AV18" s="204"/>
      <c r="AW18" s="204"/>
      <c r="AX18" s="204"/>
      <c r="AY18" s="204"/>
      <c r="AZ18" s="205"/>
      <c r="BA18" s="204"/>
      <c r="BB18" s="204"/>
      <c r="BC18" s="204"/>
      <c r="BD18" s="204"/>
      <c r="BE18" s="204"/>
      <c r="BF18" s="204"/>
      <c r="BG18" s="204"/>
      <c r="BH18" s="204"/>
      <c r="BI18" s="204"/>
      <c r="BJ18" s="204"/>
      <c r="BK18" s="204"/>
      <c r="BL18" s="205"/>
      <c r="BM18" s="204"/>
      <c r="BN18" s="204"/>
      <c r="BO18" s="204"/>
      <c r="BP18" s="204"/>
      <c r="BQ18" s="204"/>
      <c r="BR18" s="204"/>
      <c r="BS18" s="204"/>
      <c r="BT18" s="204"/>
      <c r="BU18" s="204"/>
      <c r="BV18" s="204"/>
      <c r="BW18" s="204"/>
      <c r="BX18" s="205"/>
      <c r="BY18" s="204"/>
      <c r="BZ18" s="204"/>
      <c r="CA18" s="204"/>
      <c r="CB18" s="204"/>
      <c r="CC18" s="204"/>
      <c r="CD18" s="204"/>
      <c r="CE18" s="204"/>
      <c r="CF18" s="204"/>
      <c r="CG18" s="204"/>
      <c r="CH18" s="204"/>
      <c r="CI18" s="204"/>
      <c r="CJ18" s="205"/>
      <c r="CK18" s="204"/>
      <c r="CL18" s="204"/>
      <c r="CM18" s="204"/>
      <c r="CN18" s="204"/>
      <c r="CO18" s="204"/>
      <c r="CP18" s="204"/>
      <c r="CQ18" s="204"/>
      <c r="CR18" s="204"/>
      <c r="CS18" s="204"/>
      <c r="CT18" s="204"/>
      <c r="CU18" s="204"/>
      <c r="CV18" s="205"/>
      <c r="CW18" s="204"/>
      <c r="CX18" s="204"/>
      <c r="CY18" s="204"/>
      <c r="CZ18" s="204"/>
      <c r="DA18" s="204"/>
      <c r="DB18" s="204"/>
      <c r="DC18" s="204"/>
      <c r="DD18" s="204"/>
      <c r="DE18" s="204"/>
      <c r="DF18" s="204"/>
      <c r="DG18" s="204"/>
      <c r="DH18" s="205"/>
      <c r="DI18" s="204"/>
      <c r="DJ18" s="204"/>
      <c r="DK18" s="204"/>
      <c r="DL18" s="204"/>
      <c r="DM18" s="204"/>
      <c r="DN18" s="204"/>
      <c r="DO18" s="204"/>
      <c r="DP18" s="204"/>
      <c r="DQ18" s="204"/>
      <c r="DR18" s="204"/>
      <c r="DS18" s="204"/>
      <c r="DT18" s="205"/>
      <c r="DU18" s="204"/>
      <c r="DV18" s="204"/>
      <c r="DW18" s="204"/>
      <c r="DX18" s="204"/>
      <c r="DY18" s="204"/>
      <c r="DZ18" s="204"/>
      <c r="EA18" s="204"/>
      <c r="EB18" s="204"/>
      <c r="EC18" s="204"/>
      <c r="ED18" s="204"/>
      <c r="EE18" s="204"/>
      <c r="EF18" s="205"/>
      <c r="EG18" s="204"/>
      <c r="EH18" s="204"/>
      <c r="EI18" s="204"/>
      <c r="EJ18" s="204"/>
      <c r="EK18" s="204"/>
      <c r="EL18" s="204"/>
      <c r="EM18" s="204"/>
      <c r="EN18" s="204"/>
      <c r="EO18" s="204"/>
      <c r="EP18" s="204"/>
      <c r="EQ18" s="204"/>
      <c r="ER18" s="205"/>
      <c r="ES18" s="204"/>
      <c r="ET18" s="204"/>
      <c r="EU18" s="204"/>
      <c r="EV18" s="204"/>
      <c r="EW18" s="204"/>
      <c r="EX18" s="204"/>
      <c r="EY18" s="204"/>
      <c r="EZ18" s="204"/>
      <c r="FA18" s="204"/>
      <c r="FB18" s="204"/>
      <c r="FC18" s="204"/>
      <c r="FD18" s="205"/>
      <c r="FE18" s="204"/>
      <c r="FF18" s="204"/>
      <c r="FG18" s="204"/>
      <c r="FH18" s="204"/>
      <c r="FI18" s="204"/>
      <c r="FJ18" s="204"/>
      <c r="FK18" s="204"/>
      <c r="FL18" s="204"/>
      <c r="FM18" s="204"/>
      <c r="FN18" s="204"/>
      <c r="FO18" s="204"/>
      <c r="FP18" s="205"/>
      <c r="FQ18" s="204"/>
      <c r="FR18" s="204"/>
      <c r="FS18" s="204"/>
      <c r="FT18" s="204"/>
      <c r="FU18" s="204"/>
      <c r="FV18" s="204"/>
      <c r="FW18" s="204"/>
      <c r="FX18" s="204"/>
      <c r="FY18" s="204"/>
      <c r="FZ18" s="206"/>
    </row>
    <row r="19" spans="1:182" ht="28.5" x14ac:dyDescent="0.25">
      <c r="A19" s="254" t="s">
        <v>812</v>
      </c>
      <c r="B19" s="254"/>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f>+SUM(C19:AF19)</f>
        <v>0</v>
      </c>
      <c r="AH19" s="195"/>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9"/>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row>
    <row r="20" spans="1:182" ht="14.25" x14ac:dyDescent="0.25">
      <c r="A20" s="207" t="s">
        <v>813</v>
      </c>
      <c r="B20" s="207"/>
      <c r="C20" s="208">
        <f>(DRIVERS!C14*12)*(1+B4)</f>
        <v>981925372.79999995</v>
      </c>
      <c r="D20" s="208">
        <f>+C20*(1+C4)</f>
        <v>1017765648.9072</v>
      </c>
      <c r="E20" s="208">
        <f t="shared" ref="E20:L20" si="3">+D20*(1+D4)</f>
        <v>1054914095.0923128</v>
      </c>
      <c r="F20" s="208">
        <f t="shared" si="3"/>
        <v>1093418459.5631821</v>
      </c>
      <c r="G20" s="208">
        <f t="shared" si="3"/>
        <v>1133328233.3372383</v>
      </c>
      <c r="H20" s="208">
        <f t="shared" si="3"/>
        <v>1174694713.8540475</v>
      </c>
      <c r="I20" s="208">
        <f t="shared" si="3"/>
        <v>1217571070.9097202</v>
      </c>
      <c r="J20" s="208">
        <f t="shared" si="3"/>
        <v>1262012414.997925</v>
      </c>
      <c r="K20" s="208">
        <f t="shared" si="3"/>
        <v>1308075868.1453493</v>
      </c>
      <c r="L20" s="208">
        <f t="shared" si="3"/>
        <v>1355820637.3326545</v>
      </c>
      <c r="M20" s="208"/>
      <c r="N20" s="208"/>
      <c r="O20" s="208"/>
      <c r="P20" s="208"/>
      <c r="Q20" s="208"/>
      <c r="R20" s="208"/>
      <c r="S20" s="208"/>
      <c r="T20" s="208"/>
      <c r="U20" s="208"/>
      <c r="V20" s="208"/>
      <c r="W20" s="208"/>
      <c r="X20" s="208"/>
      <c r="Y20" s="208"/>
      <c r="Z20" s="208"/>
      <c r="AA20" s="208"/>
      <c r="AB20" s="208"/>
      <c r="AC20" s="208"/>
      <c r="AD20" s="208"/>
      <c r="AE20" s="208"/>
      <c r="AF20" s="208"/>
      <c r="AG20" s="208">
        <f>+SUM(C20:AF20)</f>
        <v>11599526514.939631</v>
      </c>
      <c r="AH20" s="195"/>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9"/>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row>
    <row r="21" spans="1:182" ht="14.25" x14ac:dyDescent="0.25">
      <c r="A21" s="251" t="s">
        <v>751</v>
      </c>
      <c r="B21" s="251"/>
      <c r="C21" s="295">
        <f>+SUM(C17:C20)</f>
        <v>20812413910.238422</v>
      </c>
      <c r="D21" s="295">
        <f t="shared" ref="D21:L21" si="4">+SUM(D17:D20)</f>
        <v>21628262275.399685</v>
      </c>
      <c r="E21" s="295">
        <f t="shared" si="4"/>
        <v>22476099477.826721</v>
      </c>
      <c r="F21" s="295">
        <f t="shared" si="4"/>
        <v>23357180052.364975</v>
      </c>
      <c r="G21" s="295">
        <f t="shared" si="4"/>
        <v>24272807744.150536</v>
      </c>
      <c r="H21" s="295">
        <f t="shared" si="4"/>
        <v>25224337439.298191</v>
      </c>
      <c r="I21" s="295">
        <f t="shared" si="4"/>
        <v>26213177171.350468</v>
      </c>
      <c r="J21" s="295">
        <f t="shared" si="4"/>
        <v>27240790206.461033</v>
      </c>
      <c r="K21" s="295">
        <f t="shared" si="4"/>
        <v>28308697210.402634</v>
      </c>
      <c r="L21" s="295">
        <f t="shared" si="4"/>
        <v>29418478500.61087</v>
      </c>
      <c r="M21" s="295"/>
      <c r="N21" s="295"/>
      <c r="O21" s="295"/>
      <c r="P21" s="295"/>
      <c r="Q21" s="295"/>
      <c r="R21" s="295"/>
      <c r="S21" s="295"/>
      <c r="T21" s="295"/>
      <c r="U21" s="295"/>
      <c r="V21" s="295"/>
      <c r="W21" s="295"/>
      <c r="X21" s="295"/>
      <c r="Y21" s="295"/>
      <c r="Z21" s="295"/>
      <c r="AA21" s="295"/>
      <c r="AB21" s="295"/>
      <c r="AC21" s="295"/>
      <c r="AD21" s="295"/>
      <c r="AE21" s="295"/>
      <c r="AF21" s="295"/>
      <c r="AG21" s="203">
        <f>+SUM(C21:AF21)</f>
        <v>248952243988.10355</v>
      </c>
      <c r="AH21" s="195"/>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06"/>
    </row>
    <row r="22" spans="1:182" ht="14.25" x14ac:dyDescent="0.25">
      <c r="A22" s="207"/>
      <c r="B22" s="207"/>
      <c r="C22" s="211"/>
      <c r="D22" s="211"/>
      <c r="E22" s="212"/>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195"/>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4"/>
      <c r="EX22" s="204"/>
      <c r="EY22" s="213"/>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row>
    <row r="23" spans="1:182" ht="14.25" x14ac:dyDescent="0.25">
      <c r="A23" s="251" t="s">
        <v>752</v>
      </c>
      <c r="B23" s="251"/>
      <c r="C23" s="255"/>
      <c r="D23" s="255"/>
      <c r="E23" s="256"/>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195"/>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4"/>
      <c r="EX23" s="204"/>
      <c r="EY23" s="213"/>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row>
    <row r="24" spans="1:182" ht="14.25" x14ac:dyDescent="0.25">
      <c r="A24" s="198" t="s">
        <v>753</v>
      </c>
      <c r="B24" s="198"/>
      <c r="C24" s="211"/>
      <c r="D24" s="211"/>
      <c r="E24" s="212"/>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195"/>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4"/>
      <c r="EX24" s="204"/>
      <c r="EY24" s="214"/>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row>
    <row r="25" spans="1:182" ht="14.25" x14ac:dyDescent="0.25">
      <c r="A25" s="257" t="s">
        <v>754</v>
      </c>
      <c r="B25" s="257"/>
      <c r="C25" s="297">
        <f>+RSALP!C4*(1+B9)</f>
        <v>8791703631.3054237</v>
      </c>
      <c r="D25" s="297">
        <f>+RSALP!D4*(1+C9)</f>
        <v>7339775513.8577337</v>
      </c>
      <c r="E25" s="297">
        <f>+RSALP!E4*(1+D9)</f>
        <v>6528841978.1320372</v>
      </c>
      <c r="F25" s="297">
        <f>+RSALP!F4*(1+E9)</f>
        <v>6455621537.1109648</v>
      </c>
      <c r="G25" s="297">
        <f>+RSALP!G4*(1+F9)</f>
        <v>7280737311.6747065</v>
      </c>
      <c r="H25" s="297">
        <f>+RSALP!H4*(1+G9)</f>
        <v>7920883534.8274984</v>
      </c>
      <c r="I25" s="297">
        <f>+RSALP!I4*(1+H9)</f>
        <v>8167251773.0786924</v>
      </c>
      <c r="J25" s="297">
        <f>+RSALP!J4*(1+I9)</f>
        <v>8414839135.8823957</v>
      </c>
      <c r="K25" s="297">
        <f>+RSALP!K4*(1+J9)</f>
        <v>8663645623.2386112</v>
      </c>
      <c r="L25" s="297">
        <f>+RSALP!L4*(1+K9)</f>
        <v>8913671235.147337</v>
      </c>
      <c r="M25" s="297"/>
      <c r="N25" s="297"/>
      <c r="O25" s="297"/>
      <c r="P25" s="297"/>
      <c r="Q25" s="297"/>
      <c r="R25" s="297"/>
      <c r="S25" s="297"/>
      <c r="T25" s="297"/>
      <c r="U25" s="297"/>
      <c r="V25" s="297"/>
      <c r="W25" s="297"/>
      <c r="X25" s="297"/>
      <c r="Y25" s="297"/>
      <c r="Z25" s="297"/>
      <c r="AA25" s="297"/>
      <c r="AB25" s="297"/>
      <c r="AC25" s="297"/>
      <c r="AD25" s="297"/>
      <c r="AE25" s="297"/>
      <c r="AF25" s="297"/>
      <c r="AG25" s="203">
        <f>+SUM(C25:AF25)</f>
        <v>78476971274.255402</v>
      </c>
      <c r="AH25" s="19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c r="FV25" s="215"/>
      <c r="FW25" s="215"/>
      <c r="FX25" s="215"/>
      <c r="FY25" s="215"/>
      <c r="FZ25" s="206"/>
    </row>
    <row r="26" spans="1:182" ht="14.25" x14ac:dyDescent="0.25">
      <c r="A26" s="207" t="s">
        <v>755</v>
      </c>
      <c r="B26" s="207"/>
      <c r="C26" s="211">
        <f>+C21*DRIVERS!$C$33</f>
        <v>1040620695.5119212</v>
      </c>
      <c r="D26" s="211">
        <f>+D21*DRIVERS!$C$33</f>
        <v>1081413113.7699842</v>
      </c>
      <c r="E26" s="211">
        <f>+E21*DRIVERS!$C$33</f>
        <v>1123804973.8913362</v>
      </c>
      <c r="F26" s="211">
        <f>+F21*DRIVERS!$C$33</f>
        <v>1167859002.6182487</v>
      </c>
      <c r="G26" s="211">
        <f>+G21*DRIVERS!$C$33</f>
        <v>1213640387.2075269</v>
      </c>
      <c r="H26" s="211">
        <f>+H21*DRIVERS!$C$33</f>
        <v>1261216871.9649096</v>
      </c>
      <c r="I26" s="211">
        <f>+I21*DRIVERS!$C$33</f>
        <v>1310658858.5675235</v>
      </c>
      <c r="J26" s="211">
        <f>+J21*DRIVERS!$C$33</f>
        <v>1362039510.3230517</v>
      </c>
      <c r="K26" s="211">
        <f>+K21*DRIVERS!$C$33</f>
        <v>1415434860.5201318</v>
      </c>
      <c r="L26" s="211">
        <f>+L21*DRIVERS!$C$33</f>
        <v>1470923925.0305436</v>
      </c>
      <c r="M26" s="211"/>
      <c r="N26" s="211"/>
      <c r="O26" s="211"/>
      <c r="P26" s="211"/>
      <c r="Q26" s="211"/>
      <c r="R26" s="211"/>
      <c r="S26" s="211"/>
      <c r="T26" s="211"/>
      <c r="U26" s="211"/>
      <c r="V26" s="211"/>
      <c r="W26" s="211"/>
      <c r="X26" s="211"/>
      <c r="Y26" s="211"/>
      <c r="Z26" s="211"/>
      <c r="AA26" s="211"/>
      <c r="AB26" s="211"/>
      <c r="AC26" s="211"/>
      <c r="AD26" s="211"/>
      <c r="AE26" s="211"/>
      <c r="AF26" s="211"/>
      <c r="AG26" s="208">
        <f>+SUM(C26:AF26)</f>
        <v>12447612199.405178</v>
      </c>
      <c r="AH26" s="195"/>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6"/>
    </row>
    <row r="27" spans="1:182" ht="14.25" x14ac:dyDescent="0.25">
      <c r="A27" s="251" t="s">
        <v>964</v>
      </c>
      <c r="B27" s="251"/>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195"/>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4"/>
      <c r="EX27" s="204"/>
      <c r="EY27" s="213"/>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row>
    <row r="28" spans="1:182" ht="14.25" x14ac:dyDescent="0.25">
      <c r="A28" s="345" t="s">
        <v>963</v>
      </c>
      <c r="B28" s="345"/>
      <c r="C28" s="346">
        <f>+'F-JDM-15 años'!C28</f>
        <v>4155651228</v>
      </c>
      <c r="D28" s="346">
        <f>+'F-JDM-15 años'!D28</f>
        <v>4155651227.9999995</v>
      </c>
      <c r="E28" s="346">
        <f>+'F-JDM-15 años'!E28</f>
        <v>4155651228</v>
      </c>
      <c r="F28" s="346">
        <f>+'F-JDM-15 años'!F28</f>
        <v>4155651228</v>
      </c>
      <c r="G28" s="346">
        <f>+'F-JDM-15 años'!G28</f>
        <v>4155651228</v>
      </c>
      <c r="H28" s="346">
        <f>+'F-JDM-15 años'!H28</f>
        <v>4155651228</v>
      </c>
      <c r="I28" s="346">
        <f>+'F-JDM-15 años'!I28</f>
        <v>4155651228</v>
      </c>
      <c r="J28" s="346">
        <f>+'F-JDM-15 años'!J28</f>
        <v>4155651228</v>
      </c>
      <c r="K28" s="346">
        <f>+'F-JDM-15 años'!K28</f>
        <v>4155651228</v>
      </c>
      <c r="L28" s="346">
        <f>+'F-JDM-15 años'!L28</f>
        <v>4155651227.9999995</v>
      </c>
      <c r="M28" s="346"/>
      <c r="N28" s="346"/>
      <c r="O28" s="346"/>
      <c r="P28" s="346"/>
      <c r="Q28" s="346"/>
      <c r="R28" s="346"/>
      <c r="S28" s="346"/>
      <c r="T28" s="346"/>
      <c r="U28" s="346"/>
      <c r="V28" s="346"/>
      <c r="W28" s="346"/>
      <c r="X28" s="346"/>
      <c r="Y28" s="346"/>
      <c r="Z28" s="346"/>
      <c r="AA28" s="346"/>
      <c r="AB28" s="346"/>
      <c r="AC28" s="346"/>
      <c r="AD28" s="346"/>
      <c r="AE28" s="346"/>
      <c r="AF28" s="346"/>
      <c r="AG28" s="391">
        <f>+SUM(C28:AF28)</f>
        <v>41556512280</v>
      </c>
      <c r="AH28" s="195"/>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6"/>
    </row>
    <row r="29" spans="1:182" s="219" customFormat="1" ht="14.25" x14ac:dyDescent="0.25">
      <c r="A29" s="254" t="s">
        <v>783</v>
      </c>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03">
        <f>+SUM(C29:AF29)</f>
        <v>0</v>
      </c>
      <c r="AH29" s="195"/>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217"/>
      <c r="DV29" s="217"/>
      <c r="DW29" s="217"/>
      <c r="DX29" s="217"/>
      <c r="DY29" s="217"/>
      <c r="DZ29" s="217"/>
      <c r="EA29" s="217"/>
      <c r="EB29" s="217"/>
      <c r="EC29" s="217"/>
      <c r="ED29" s="217"/>
      <c r="EE29" s="217"/>
      <c r="EF29" s="217"/>
      <c r="EG29" s="217"/>
      <c r="EH29" s="217"/>
      <c r="EI29" s="217"/>
      <c r="EJ29" s="217"/>
      <c r="EK29" s="217"/>
      <c r="EL29" s="217"/>
      <c r="EM29" s="217"/>
      <c r="EN29" s="217"/>
      <c r="EO29" s="217"/>
      <c r="EP29" s="217"/>
      <c r="EQ29" s="217"/>
      <c r="ER29" s="217"/>
      <c r="ES29" s="217"/>
      <c r="ET29" s="217"/>
      <c r="EU29" s="217"/>
      <c r="EV29" s="217"/>
      <c r="EW29" s="220"/>
      <c r="EX29" s="220"/>
      <c r="EY29" s="221"/>
      <c r="EZ29" s="217"/>
      <c r="FA29" s="217"/>
      <c r="FB29" s="217"/>
      <c r="FC29" s="217"/>
      <c r="FD29" s="217"/>
      <c r="FE29" s="217"/>
      <c r="FF29" s="217"/>
      <c r="FG29" s="217"/>
      <c r="FH29" s="217"/>
      <c r="FI29" s="217"/>
      <c r="FJ29" s="217"/>
      <c r="FK29" s="217"/>
      <c r="FL29" s="217"/>
      <c r="FM29" s="217"/>
      <c r="FN29" s="217"/>
      <c r="FO29" s="217"/>
      <c r="FP29" s="217"/>
      <c r="FQ29" s="217"/>
      <c r="FR29" s="217"/>
      <c r="FS29" s="217"/>
      <c r="FT29" s="217"/>
      <c r="FU29" s="217"/>
      <c r="FV29" s="217"/>
      <c r="FW29" s="217"/>
      <c r="FX29" s="217"/>
      <c r="FY29" s="217"/>
      <c r="FZ29" s="218"/>
    </row>
    <row r="30" spans="1:182" s="219" customFormat="1" ht="28.5" x14ac:dyDescent="0.25">
      <c r="A30" s="207" t="s">
        <v>784</v>
      </c>
      <c r="B30" s="207"/>
      <c r="C30" s="211">
        <f>+RSALP!C6*(1+B9)</f>
        <v>4450243983.6098232</v>
      </c>
      <c r="D30" s="211">
        <f>+RSALP!D6*(1+C9)</f>
        <v>4763213334.4921141</v>
      </c>
      <c r="E30" s="211">
        <f>+RSALP!E6*(1+D9)</f>
        <v>5139462754.5766125</v>
      </c>
      <c r="F30" s="211">
        <f>+RSALP!F6*(1+E9)</f>
        <v>5599117748.2486076</v>
      </c>
      <c r="G30" s="211">
        <f>+RSALP!G6*(1+F9)</f>
        <v>6079840440.0124731</v>
      </c>
      <c r="H30" s="211">
        <f>+RSALP!H6*(1+G9)</f>
        <v>6480893555.8869276</v>
      </c>
      <c r="I30" s="211">
        <f>+RSALP!I6*(1+H9)</f>
        <v>6688592409.8680487</v>
      </c>
      <c r="J30" s="211">
        <f>+RSALP!J6*(1+I9)</f>
        <v>6897625683.1831427</v>
      </c>
      <c r="K30" s="211">
        <f>+RSALP!K6*(1+J9)</f>
        <v>7107993375.8322096</v>
      </c>
      <c r="L30" s="211">
        <f>+RSALP!L6*(1+K9)</f>
        <v>7319695487.8152504</v>
      </c>
      <c r="M30" s="211"/>
      <c r="N30" s="211"/>
      <c r="O30" s="211"/>
      <c r="P30" s="211"/>
      <c r="Q30" s="211"/>
      <c r="R30" s="211"/>
      <c r="S30" s="211"/>
      <c r="T30" s="211"/>
      <c r="U30" s="211"/>
      <c r="V30" s="211"/>
      <c r="W30" s="211"/>
      <c r="X30" s="211"/>
      <c r="Y30" s="211"/>
      <c r="Z30" s="211"/>
      <c r="AA30" s="211"/>
      <c r="AB30" s="211"/>
      <c r="AC30" s="211"/>
      <c r="AD30" s="211"/>
      <c r="AE30" s="211"/>
      <c r="AF30" s="211"/>
      <c r="AG30" s="208">
        <f>+SUM(C30:AF30)</f>
        <v>60526678773.525208</v>
      </c>
      <c r="AH30" s="216"/>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c r="DN30" s="217"/>
      <c r="DO30" s="217"/>
      <c r="DP30" s="217"/>
      <c r="DQ30" s="217"/>
      <c r="DR30" s="217"/>
      <c r="DS30" s="217"/>
      <c r="DT30" s="217"/>
      <c r="DU30" s="217"/>
      <c r="DV30" s="217"/>
      <c r="DW30" s="217"/>
      <c r="DX30" s="217"/>
      <c r="DY30" s="217"/>
      <c r="DZ30" s="217"/>
      <c r="EA30" s="217"/>
      <c r="EB30" s="217"/>
      <c r="EC30" s="217"/>
      <c r="ED30" s="217"/>
      <c r="EE30" s="217"/>
      <c r="EF30" s="217"/>
      <c r="EG30" s="217"/>
      <c r="EH30" s="217"/>
      <c r="EI30" s="217"/>
      <c r="EJ30" s="217"/>
      <c r="EK30" s="217"/>
      <c r="EL30" s="217"/>
      <c r="EM30" s="217"/>
      <c r="EN30" s="217"/>
      <c r="EO30" s="217"/>
      <c r="EP30" s="217"/>
      <c r="EQ30" s="217"/>
      <c r="ER30" s="217"/>
      <c r="ES30" s="217"/>
      <c r="ET30" s="217"/>
      <c r="EU30" s="217"/>
      <c r="EV30" s="217"/>
      <c r="EW30" s="217"/>
      <c r="EX30" s="217"/>
      <c r="EY30" s="217"/>
      <c r="EZ30" s="217"/>
      <c r="FA30" s="217"/>
      <c r="FB30" s="217"/>
      <c r="FC30" s="217"/>
      <c r="FD30" s="217"/>
      <c r="FE30" s="217"/>
      <c r="FF30" s="217"/>
      <c r="FG30" s="217"/>
      <c r="FH30" s="217"/>
      <c r="FI30" s="217"/>
      <c r="FJ30" s="217"/>
      <c r="FK30" s="217"/>
      <c r="FL30" s="217"/>
      <c r="FM30" s="217"/>
      <c r="FN30" s="217"/>
      <c r="FO30" s="217"/>
      <c r="FP30" s="217"/>
      <c r="FQ30" s="217"/>
      <c r="FR30" s="217"/>
      <c r="FS30" s="217"/>
      <c r="FT30" s="217"/>
      <c r="FU30" s="217"/>
      <c r="FV30" s="217"/>
      <c r="FW30" s="217"/>
      <c r="FX30" s="217"/>
      <c r="FY30" s="217"/>
      <c r="FZ30" s="218"/>
    </row>
    <row r="31" spans="1:182" ht="13.5" x14ac:dyDescent="0.25">
      <c r="A31" s="251" t="s">
        <v>925</v>
      </c>
      <c r="B31" s="251"/>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row>
    <row r="32" spans="1:182" ht="14.25" x14ac:dyDescent="0.25">
      <c r="A32" s="207" t="s">
        <v>924</v>
      </c>
      <c r="B32" s="198"/>
      <c r="C32" s="299">
        <f>('Inversión No. 2.1 IAP'!H344+'Inversión No. 2.2 IAP'!H344+'Inversión 2.3 IAP'!H344+'Inversión 2.4 IAP'!H344)*(1+B9)</f>
        <v>0</v>
      </c>
      <c r="D32" s="299">
        <f>('Inversión No. 2.1 IAP'!I344+'Inversión No. 2.2 IAP'!I344+'Inversión 2.3 IAP'!I344+'Inversión 2.4 IAP'!I344)*(1+C9)</f>
        <v>2968847333.5234351</v>
      </c>
      <c r="E32" s="299">
        <f>('Inversión No. 2.1 IAP'!J344+'Inversión No. 2.2 IAP'!J344+'Inversión 2.3 IAP'!J344+'Inversión 2.4 IAP'!J344)*(1+D9)</f>
        <v>3689717571.6957159</v>
      </c>
      <c r="F32" s="299">
        <f>('Inversión No. 2.1 IAP'!K344+'Inversión No. 2.2 IAP'!K344+'Inversión 2.3 IAP'!K344+'Inversión 2.4 IAP'!K344)*(1+E9)</f>
        <v>4108272064.515183</v>
      </c>
      <c r="G32" s="299">
        <f>('Inversión No. 2.1 IAP'!L344+'Inversión No. 2.2 IAP'!L344+'Inversión 2.3 IAP'!L344+'Inversión 2.4 IAP'!L344)*(1+F9)</f>
        <v>4113474880.4092383</v>
      </c>
      <c r="H32" s="299">
        <f>('Inversión No. 2.1 IAP'!M344+'Inversión No. 2.2 IAP'!M344+'Inversión 2.3 IAP'!M344+'Inversión 2.4 IAP'!M344)*(1+G9)</f>
        <v>2943337690.1465712</v>
      </c>
      <c r="I32" s="299">
        <f>('Inversión No. 2.1 IAP'!N344+'Inversión No. 2.2 IAP'!N344+'Inversión 2.3 IAP'!N344+'Inversión 2.4 IAP'!N344)*(1+H9)</f>
        <v>0</v>
      </c>
      <c r="J32" s="299">
        <f>('Inversión No. 2.1 IAP'!O344+'Inversión No. 2.2 IAP'!O344+'Inversión 2.3 IAP'!O344+'Inversión 2.4 IAP'!O344)*(1+I9)</f>
        <v>0</v>
      </c>
      <c r="K32" s="299">
        <f>('Inversión No. 2.1 IAP'!P344+'Inversión No. 2.2 IAP'!P344+'Inversión 2.3 IAP'!P344+'Inversión 2.4 IAP'!P344)*(1+J9)</f>
        <v>0</v>
      </c>
      <c r="L32" s="299">
        <f>('Inversión No. 2.1 IAP'!Q344+'Inversión No. 2.2 IAP'!Q344+'Inversión 2.3 IAP'!Q344+'Inversión 2.4 IAP'!Q344)*(1+K9)</f>
        <v>0</v>
      </c>
      <c r="M32" s="299"/>
      <c r="N32" s="299"/>
      <c r="O32" s="299"/>
      <c r="P32" s="299"/>
      <c r="Q32" s="299"/>
      <c r="R32" s="299"/>
      <c r="S32" s="299"/>
      <c r="T32" s="299"/>
      <c r="U32" s="299"/>
      <c r="V32" s="299"/>
      <c r="W32" s="299"/>
      <c r="X32" s="299"/>
      <c r="Y32" s="299"/>
      <c r="Z32" s="299"/>
      <c r="AA32" s="299"/>
      <c r="AB32" s="299"/>
      <c r="AC32" s="299"/>
      <c r="AD32" s="299"/>
      <c r="AE32" s="299"/>
      <c r="AF32" s="299"/>
      <c r="AG32" s="208">
        <f>+SUM(C32:AF32)</f>
        <v>17823649540.290142</v>
      </c>
    </row>
    <row r="33" spans="1:182" ht="14.25" x14ac:dyDescent="0.25">
      <c r="A33" s="207" t="s">
        <v>926</v>
      </c>
      <c r="B33" s="198"/>
      <c r="C33" s="299">
        <f>+('Exp Veg 1-IAP'!H344+'Exp Veg 2-IAP'!H344)*(1+B9)</f>
        <v>0</v>
      </c>
      <c r="D33" s="299">
        <f>+('Exp Veg 1-IAP'!I344+'Exp Veg 2-IAP'!I344)*(1+C9)</f>
        <v>0</v>
      </c>
      <c r="E33" s="299">
        <f>+('Exp Veg 1-IAP'!J344+'Exp Veg 2-IAP'!J344)*(1+D9)</f>
        <v>140926585.96159202</v>
      </c>
      <c r="F33" s="299">
        <f>+('Exp Veg 1-IAP'!K344+'Exp Veg 2-IAP'!K344)*(1+E9)</f>
        <v>145286194.58110604</v>
      </c>
      <c r="G33" s="299">
        <f>+('Exp Veg 1-IAP'!L344+'Exp Veg 2-IAP'!L344)*(1+F9)</f>
        <v>149645803.20062003</v>
      </c>
      <c r="H33" s="299">
        <f>+('Exp Veg 1-IAP'!M344+'Exp Veg 2-IAP'!M344)*(1+G9)</f>
        <v>154005411.82013401</v>
      </c>
      <c r="I33" s="299">
        <f>+('Exp Veg 1-IAP'!N344+'Exp Veg 2-IAP'!N344)*(1+H9)</f>
        <v>302959169.53671795</v>
      </c>
      <c r="J33" s="299">
        <f>+('Exp Veg 1-IAP'!O344+'Exp Veg 2-IAP'!O344)*(1+I9)</f>
        <v>311299290.37404907</v>
      </c>
      <c r="K33" s="299">
        <f>+('Exp Veg 1-IAP'!P344+'Exp Veg 2-IAP'!P344)*(1+J9)</f>
        <v>319639411.21138024</v>
      </c>
      <c r="L33" s="299">
        <f>+('Exp Veg 1-IAP'!Q344+'Exp Veg 2-IAP'!Q344)*(1+K9)</f>
        <v>327979532.04871136</v>
      </c>
      <c r="M33" s="299"/>
      <c r="N33" s="299"/>
      <c r="O33" s="299"/>
      <c r="P33" s="299"/>
      <c r="Q33" s="299"/>
      <c r="R33" s="299"/>
      <c r="S33" s="299"/>
      <c r="T33" s="299"/>
      <c r="U33" s="299"/>
      <c r="V33" s="299"/>
      <c r="W33" s="299"/>
      <c r="X33" s="299"/>
      <c r="Y33" s="299"/>
      <c r="Z33" s="299"/>
      <c r="AA33" s="299"/>
      <c r="AB33" s="299"/>
      <c r="AC33" s="299"/>
      <c r="AD33" s="299"/>
      <c r="AE33" s="299"/>
      <c r="AF33" s="299"/>
      <c r="AG33" s="208">
        <f>+SUM(C33:AF33)</f>
        <v>1851741398.7343109</v>
      </c>
    </row>
    <row r="34" spans="1:182" ht="14.25" x14ac:dyDescent="0.25">
      <c r="A34" s="254" t="s">
        <v>921</v>
      </c>
      <c r="B34" s="254"/>
      <c r="C34" s="255">
        <f>C30*DRIVERS!$C$34</f>
        <v>44502439.836098231</v>
      </c>
      <c r="D34" s="255">
        <f>D30*DRIVERS!$C$34</f>
        <v>47632133.344921142</v>
      </c>
      <c r="E34" s="255">
        <f>E30*DRIVERS!$C$34</f>
        <v>51394627.545766123</v>
      </c>
      <c r="F34" s="255">
        <f>F30*DRIVERS!$C$34</f>
        <v>55991177.482486077</v>
      </c>
      <c r="G34" s="255">
        <f>G30*DRIVERS!$C$34</f>
        <v>60798404.400124729</v>
      </c>
      <c r="H34" s="255">
        <f>H30*DRIVERS!$C$34</f>
        <v>64808935.55886928</v>
      </c>
      <c r="I34" s="255">
        <f>I30*DRIVERS!$C$34</f>
        <v>66885924.098680489</v>
      </c>
      <c r="J34" s="255">
        <f>J30*DRIVERS!$C$34</f>
        <v>68976256.831831425</v>
      </c>
      <c r="K34" s="255">
        <f>K30*DRIVERS!$C$34</f>
        <v>71079933.75832209</v>
      </c>
      <c r="L34" s="255">
        <f>L30*DRIVERS!$C$34</f>
        <v>73196954.878152505</v>
      </c>
      <c r="M34" s="255"/>
      <c r="N34" s="255"/>
      <c r="O34" s="255"/>
      <c r="P34" s="255"/>
      <c r="Q34" s="255"/>
      <c r="R34" s="255"/>
      <c r="S34" s="255"/>
      <c r="T34" s="255"/>
      <c r="U34" s="255"/>
      <c r="V34" s="255"/>
      <c r="W34" s="255"/>
      <c r="X34" s="255"/>
      <c r="Y34" s="255"/>
      <c r="Z34" s="255"/>
      <c r="AA34" s="255"/>
      <c r="AB34" s="255"/>
      <c r="AC34" s="255"/>
      <c r="AD34" s="255"/>
      <c r="AE34" s="255"/>
      <c r="AF34" s="255"/>
      <c r="AG34" s="203">
        <f>+SUM(C34:AF34)</f>
        <v>605266787.73525214</v>
      </c>
      <c r="AH34" s="195"/>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6"/>
    </row>
    <row r="35" spans="1:182" ht="14.25" x14ac:dyDescent="0.25">
      <c r="A35" s="207" t="s">
        <v>922</v>
      </c>
      <c r="B35" s="207"/>
      <c r="C35" s="211"/>
      <c r="D35" s="211"/>
      <c r="E35" s="211"/>
      <c r="F35" s="211"/>
      <c r="G35" s="211"/>
      <c r="H35" s="211"/>
      <c r="I35" s="211">
        <f>+I21*DRIVERS!$C$37</f>
        <v>524263543.42700934</v>
      </c>
      <c r="J35" s="211">
        <f>+J21*DRIVERS!$C$37</f>
        <v>544815804.12922072</v>
      </c>
      <c r="K35" s="211">
        <f>+K21*DRIVERS!$C$37</f>
        <v>566173944.20805264</v>
      </c>
      <c r="L35" s="211">
        <f>+L21*DRIVERS!$C$37</f>
        <v>588369570.0122174</v>
      </c>
      <c r="M35" s="211"/>
      <c r="N35" s="211"/>
      <c r="O35" s="211"/>
      <c r="P35" s="211"/>
      <c r="Q35" s="211"/>
      <c r="R35" s="211"/>
      <c r="S35" s="211"/>
      <c r="T35" s="211"/>
      <c r="U35" s="211"/>
      <c r="V35" s="211"/>
      <c r="W35" s="211"/>
      <c r="X35" s="211"/>
      <c r="Y35" s="211"/>
      <c r="Z35" s="211"/>
      <c r="AA35" s="211"/>
      <c r="AB35" s="211"/>
      <c r="AC35" s="211"/>
      <c r="AD35" s="211"/>
      <c r="AE35" s="211"/>
      <c r="AF35" s="211"/>
      <c r="AG35" s="208">
        <f>+SUM(C35:AF35)</f>
        <v>2223622861.7765002</v>
      </c>
      <c r="AH35" s="195"/>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6"/>
    </row>
    <row r="36" spans="1:182" ht="14.25" x14ac:dyDescent="0.25">
      <c r="A36" s="254" t="s">
        <v>923</v>
      </c>
      <c r="B36" s="254"/>
      <c r="C36" s="258">
        <f>+C21*DRIVERS!$C$35</f>
        <v>624372417.30715263</v>
      </c>
      <c r="D36" s="258">
        <f>+D21*DRIVERS!$C$35</f>
        <v>648847868.26199055</v>
      </c>
      <c r="E36" s="258">
        <f>+E21*DRIVERS!$C$35</f>
        <v>674282984.33480155</v>
      </c>
      <c r="F36" s="258">
        <f>+F21*DRIVERS!$C$35</f>
        <v>700715401.5709492</v>
      </c>
      <c r="G36" s="258">
        <f>+G21*DRIVERS!$C$35</f>
        <v>728184232.32451606</v>
      </c>
      <c r="H36" s="258">
        <f>+H21*DRIVERS!$C$35</f>
        <v>756730123.17894566</v>
      </c>
      <c r="I36" s="258">
        <f>+I21*DRIVERS!$C$35</f>
        <v>786395315.14051402</v>
      </c>
      <c r="J36" s="258">
        <f>+J21*DRIVERS!$C$35</f>
        <v>817223706.19383097</v>
      </c>
      <c r="K36" s="258">
        <f>+K21*DRIVERS!$C$35</f>
        <v>849260916.31207895</v>
      </c>
      <c r="L36" s="258">
        <f>+L21*DRIVERS!$C$35</f>
        <v>882554355.01832604</v>
      </c>
      <c r="M36" s="258"/>
      <c r="N36" s="258"/>
      <c r="O36" s="258"/>
      <c r="P36" s="258"/>
      <c r="Q36" s="258"/>
      <c r="R36" s="258"/>
      <c r="S36" s="258"/>
      <c r="T36" s="258"/>
      <c r="U36" s="258"/>
      <c r="V36" s="258"/>
      <c r="W36" s="258"/>
      <c r="X36" s="258"/>
      <c r="Y36" s="258"/>
      <c r="Z36" s="258"/>
      <c r="AA36" s="258"/>
      <c r="AB36" s="258"/>
      <c r="AC36" s="258"/>
      <c r="AD36" s="258"/>
      <c r="AE36" s="258"/>
      <c r="AF36" s="258"/>
      <c r="AG36" s="203">
        <f>+SUM(C36:AF36)</f>
        <v>7468567319.6431046</v>
      </c>
      <c r="AH36" s="195"/>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06"/>
    </row>
    <row r="37" spans="1:182" ht="14.25" x14ac:dyDescent="0.25">
      <c r="A37" s="207"/>
      <c r="B37" s="207"/>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08"/>
      <c r="AH37" s="195"/>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06"/>
    </row>
    <row r="38" spans="1:182" ht="13.5" x14ac:dyDescent="0.25">
      <c r="A38" s="251" t="s">
        <v>758</v>
      </c>
      <c r="B38" s="251"/>
      <c r="C38" s="259">
        <f>SUM(C25:C37)</f>
        <v>19107094395.570419</v>
      </c>
      <c r="D38" s="259">
        <f>SUM(D25:D37)</f>
        <v>21005380525.250175</v>
      </c>
      <c r="E38" s="259">
        <f t="shared" ref="E38:L38" si="5">SUM(E25:E37)</f>
        <v>21504082704.137859</v>
      </c>
      <c r="F38" s="259">
        <f t="shared" si="5"/>
        <v>22388514354.127544</v>
      </c>
      <c r="G38" s="259">
        <f t="shared" si="5"/>
        <v>23781972687.229202</v>
      </c>
      <c r="H38" s="259">
        <f t="shared" si="5"/>
        <v>23737527351.383858</v>
      </c>
      <c r="I38" s="259">
        <f t="shared" si="5"/>
        <v>22002658221.717182</v>
      </c>
      <c r="J38" s="259">
        <f t="shared" si="5"/>
        <v>22572470614.917526</v>
      </c>
      <c r="K38" s="259">
        <f t="shared" si="5"/>
        <v>23148879293.080791</v>
      </c>
      <c r="L38" s="259">
        <f t="shared" si="5"/>
        <v>23732042287.950539</v>
      </c>
      <c r="M38" s="259"/>
      <c r="N38" s="259"/>
      <c r="O38" s="259"/>
      <c r="P38" s="259"/>
      <c r="Q38" s="259"/>
      <c r="R38" s="259"/>
      <c r="S38" s="259"/>
      <c r="T38" s="259"/>
      <c r="U38" s="259"/>
      <c r="V38" s="259"/>
      <c r="W38" s="259"/>
      <c r="X38" s="259"/>
      <c r="Y38" s="259"/>
      <c r="Z38" s="259"/>
      <c r="AA38" s="259"/>
      <c r="AB38" s="259"/>
      <c r="AC38" s="259"/>
      <c r="AD38" s="259"/>
      <c r="AE38" s="259"/>
      <c r="AF38" s="259"/>
      <c r="AG38" s="296">
        <f>+SUM(C38:AF38)</f>
        <v>222980622435.36511</v>
      </c>
      <c r="AH38" s="195"/>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06"/>
    </row>
    <row r="39" spans="1:182" ht="14.25" x14ac:dyDescent="0.25">
      <c r="A39" s="207"/>
      <c r="B39" s="207"/>
      <c r="C39" s="211"/>
      <c r="D39" s="211"/>
      <c r="E39" s="212"/>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08"/>
      <c r="AH39" s="195"/>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row>
    <row r="40" spans="1:182" ht="14.25" x14ac:dyDescent="0.25">
      <c r="A40" s="251" t="s">
        <v>759</v>
      </c>
      <c r="B40" s="251"/>
      <c r="C40" s="255"/>
      <c r="D40" s="255"/>
      <c r="E40" s="256"/>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03"/>
      <c r="AH40" s="195"/>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row>
    <row r="41" spans="1:182" ht="14.25" x14ac:dyDescent="0.25">
      <c r="A41" s="225" t="s">
        <v>760</v>
      </c>
      <c r="B41" s="225"/>
      <c r="C41" s="211">
        <f>ROUND((((C38-C25)*4)/1000),0)</f>
        <v>41261563</v>
      </c>
      <c r="D41" s="211">
        <f t="shared" ref="D41:L41" si="6">ROUND((((D38-D25)*4)/1000),0)</f>
        <v>54662420</v>
      </c>
      <c r="E41" s="211">
        <f t="shared" si="6"/>
        <v>59900963</v>
      </c>
      <c r="F41" s="211">
        <f t="shared" si="6"/>
        <v>63731571</v>
      </c>
      <c r="G41" s="211">
        <f t="shared" si="6"/>
        <v>66004942</v>
      </c>
      <c r="H41" s="211">
        <f t="shared" si="6"/>
        <v>63266575</v>
      </c>
      <c r="I41" s="211">
        <f t="shared" si="6"/>
        <v>55341626</v>
      </c>
      <c r="J41" s="211">
        <f t="shared" si="6"/>
        <v>56630526</v>
      </c>
      <c r="K41" s="211">
        <f t="shared" si="6"/>
        <v>57940935</v>
      </c>
      <c r="L41" s="211">
        <f t="shared" si="6"/>
        <v>59273484</v>
      </c>
      <c r="M41" s="211"/>
      <c r="N41" s="211"/>
      <c r="O41" s="211"/>
      <c r="P41" s="211"/>
      <c r="Q41" s="211"/>
      <c r="R41" s="211"/>
      <c r="S41" s="211"/>
      <c r="T41" s="211"/>
      <c r="U41" s="211"/>
      <c r="V41" s="211"/>
      <c r="W41" s="211"/>
      <c r="X41" s="211"/>
      <c r="Y41" s="211"/>
      <c r="Z41" s="211"/>
      <c r="AA41" s="211"/>
      <c r="AB41" s="211"/>
      <c r="AC41" s="211"/>
      <c r="AD41" s="211"/>
      <c r="AE41" s="211"/>
      <c r="AF41" s="211"/>
      <c r="AG41" s="208">
        <f>+SUM(C41:AF41)</f>
        <v>578014605</v>
      </c>
      <c r="AH41" s="195"/>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row>
    <row r="42" spans="1:182" ht="14.25" x14ac:dyDescent="0.25">
      <c r="A42" s="251" t="s">
        <v>762</v>
      </c>
      <c r="B42" s="251"/>
      <c r="C42" s="259">
        <f>+SUM(C38:C41)</f>
        <v>19148355958.570419</v>
      </c>
      <c r="D42" s="259">
        <f t="shared" ref="D42:L42" si="7">+SUM(D38:D41)</f>
        <v>21060042945.250175</v>
      </c>
      <c r="E42" s="259">
        <f t="shared" si="7"/>
        <v>21563983667.137859</v>
      </c>
      <c r="F42" s="259">
        <f t="shared" si="7"/>
        <v>22452245925.127544</v>
      </c>
      <c r="G42" s="259">
        <f t="shared" si="7"/>
        <v>23847977629.229202</v>
      </c>
      <c r="H42" s="259">
        <f t="shared" si="7"/>
        <v>23800793926.383858</v>
      </c>
      <c r="I42" s="259">
        <f t="shared" si="7"/>
        <v>22057999847.717182</v>
      </c>
      <c r="J42" s="259">
        <f t="shared" si="7"/>
        <v>22629101140.917526</v>
      </c>
      <c r="K42" s="259">
        <f t="shared" si="7"/>
        <v>23206820228.080791</v>
      </c>
      <c r="L42" s="259">
        <f t="shared" si="7"/>
        <v>23791315771.950539</v>
      </c>
      <c r="M42" s="259"/>
      <c r="N42" s="259"/>
      <c r="O42" s="259"/>
      <c r="P42" s="259"/>
      <c r="Q42" s="259"/>
      <c r="R42" s="259"/>
      <c r="S42" s="259"/>
      <c r="T42" s="259"/>
      <c r="U42" s="259"/>
      <c r="V42" s="259"/>
      <c r="W42" s="259"/>
      <c r="X42" s="259"/>
      <c r="Y42" s="259"/>
      <c r="Z42" s="259"/>
      <c r="AA42" s="259"/>
      <c r="AB42" s="259"/>
      <c r="AC42" s="259"/>
      <c r="AD42" s="259"/>
      <c r="AE42" s="259"/>
      <c r="AF42" s="259"/>
      <c r="AG42" s="203">
        <f>+SUM(C42:AF42)</f>
        <v>223558637040.36511</v>
      </c>
      <c r="AH42" s="195"/>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06"/>
    </row>
    <row r="43" spans="1:182" ht="14.25" x14ac:dyDescent="0.25">
      <c r="A43" s="199"/>
      <c r="B43" s="199"/>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195"/>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row>
    <row r="44" spans="1:182" ht="14.25" x14ac:dyDescent="0.25">
      <c r="A44" s="260" t="s">
        <v>763</v>
      </c>
      <c r="B44" s="260"/>
      <c r="C44" s="259">
        <f>+C21-C42</f>
        <v>1664057951.6680031</v>
      </c>
      <c r="D44" s="259">
        <f t="shared" ref="D44:L44" si="8">+D21-D42</f>
        <v>568219330.14950943</v>
      </c>
      <c r="E44" s="259">
        <f t="shared" si="8"/>
        <v>912115810.68886185</v>
      </c>
      <c r="F44" s="259">
        <f t="shared" si="8"/>
        <v>904934127.23743057</v>
      </c>
      <c r="G44" s="259">
        <f t="shared" si="8"/>
        <v>424830114.92133331</v>
      </c>
      <c r="H44" s="259">
        <f t="shared" si="8"/>
        <v>1423543512.9143333</v>
      </c>
      <c r="I44" s="259">
        <f t="shared" si="8"/>
        <v>4155177323.6332855</v>
      </c>
      <c r="J44" s="259">
        <f t="shared" si="8"/>
        <v>4611689065.5435066</v>
      </c>
      <c r="K44" s="259">
        <f t="shared" si="8"/>
        <v>5101876982.3218422</v>
      </c>
      <c r="L44" s="259">
        <f t="shared" si="8"/>
        <v>5627162728.6603317</v>
      </c>
      <c r="M44" s="259"/>
      <c r="N44" s="259"/>
      <c r="O44" s="259"/>
      <c r="P44" s="259"/>
      <c r="Q44" s="259"/>
      <c r="R44" s="259"/>
      <c r="S44" s="259"/>
      <c r="T44" s="259"/>
      <c r="U44" s="259"/>
      <c r="V44" s="259"/>
      <c r="W44" s="259"/>
      <c r="X44" s="259"/>
      <c r="Y44" s="259"/>
      <c r="Z44" s="259"/>
      <c r="AA44" s="259"/>
      <c r="AB44" s="259"/>
      <c r="AC44" s="259"/>
      <c r="AD44" s="259"/>
      <c r="AE44" s="259"/>
      <c r="AF44" s="259"/>
      <c r="AG44" s="203">
        <f>+SUM(C44:AF44)</f>
        <v>25393606947.738438</v>
      </c>
      <c r="AH44" s="195"/>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9"/>
    </row>
    <row r="45" spans="1:182" ht="14.25" x14ac:dyDescent="0.25">
      <c r="A45" s="227" t="s">
        <v>764</v>
      </c>
      <c r="B45" s="227"/>
      <c r="C45" s="226"/>
      <c r="D45" s="226">
        <f>ROUND((IF(C44&gt;0,C44*DATOS!$B$18)),0)</f>
        <v>6656232</v>
      </c>
      <c r="E45" s="226">
        <f>ROUND((IF(D44&gt;0,D44*DATOS!$B$18)),0)</f>
        <v>2272877</v>
      </c>
      <c r="F45" s="226">
        <f>ROUND((IF(E44&gt;0,E44*DATOS!$B$18)),0)</f>
        <v>3648463</v>
      </c>
      <c r="G45" s="226">
        <f>ROUND((IF(F44&gt;0,F44*DATOS!$B$18)),0)</f>
        <v>3619737</v>
      </c>
      <c r="H45" s="226">
        <f>ROUND((IF(G44&gt;0,G44*DATOS!$B$18)),0)</f>
        <v>1699320</v>
      </c>
      <c r="I45" s="226">
        <f>ROUND((IF(H44&gt;0,H44*DATOS!$B$18)),0)</f>
        <v>5694174</v>
      </c>
      <c r="J45" s="226">
        <f>ROUND((IF(I44&gt;0,I44*DATOS!$B$18)),0)</f>
        <v>16620709</v>
      </c>
      <c r="K45" s="226">
        <f>ROUND((IF(J44&gt;0,J44*DATOS!$B$18)),0)</f>
        <v>18446756</v>
      </c>
      <c r="L45" s="226">
        <f>ROUND((IF(K44&gt;0,K44*DATOS!$B$18)),0)</f>
        <v>20407508</v>
      </c>
      <c r="M45" s="226"/>
      <c r="N45" s="226"/>
      <c r="O45" s="226"/>
      <c r="P45" s="226"/>
      <c r="Q45" s="226"/>
      <c r="R45" s="226"/>
      <c r="S45" s="226"/>
      <c r="T45" s="226"/>
      <c r="U45" s="226"/>
      <c r="V45" s="226"/>
      <c r="W45" s="226"/>
      <c r="X45" s="226"/>
      <c r="Y45" s="226"/>
      <c r="Z45" s="226"/>
      <c r="AA45" s="226"/>
      <c r="AB45" s="226"/>
      <c r="AC45" s="226"/>
      <c r="AD45" s="226"/>
      <c r="AE45" s="226"/>
      <c r="AF45" s="226"/>
      <c r="AG45" s="208">
        <f>+SUM(C45:AF45)</f>
        <v>79065776</v>
      </c>
      <c r="AH45" s="195"/>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9"/>
    </row>
    <row r="46" spans="1:182" s="229" customFormat="1" ht="14.25" x14ac:dyDescent="0.25">
      <c r="A46" s="259" t="s">
        <v>765</v>
      </c>
      <c r="B46" s="259"/>
      <c r="C46" s="259">
        <f>+C45+C44</f>
        <v>1664057951.6680031</v>
      </c>
      <c r="D46" s="259">
        <f>+D45+D44+C46</f>
        <v>2238933513.8175125</v>
      </c>
      <c r="E46" s="259">
        <f>+E45+E44+D46</f>
        <v>3153322201.5063744</v>
      </c>
      <c r="F46" s="259">
        <f t="shared" ref="F46:L46" si="9">+F45+F44+E46</f>
        <v>4061904791.7438049</v>
      </c>
      <c r="G46" s="259">
        <f t="shared" si="9"/>
        <v>4490354643.6651382</v>
      </c>
      <c r="H46" s="259">
        <f t="shared" si="9"/>
        <v>5915597476.5794716</v>
      </c>
      <c r="I46" s="259">
        <f t="shared" si="9"/>
        <v>10076468974.212757</v>
      </c>
      <c r="J46" s="259">
        <f t="shared" si="9"/>
        <v>14704778748.756264</v>
      </c>
      <c r="K46" s="259">
        <f t="shared" si="9"/>
        <v>19825102487.078106</v>
      </c>
      <c r="L46" s="259">
        <f t="shared" si="9"/>
        <v>25472672723.738438</v>
      </c>
      <c r="M46" s="259"/>
      <c r="N46" s="259"/>
      <c r="O46" s="259"/>
      <c r="P46" s="259"/>
      <c r="Q46" s="259"/>
      <c r="R46" s="259"/>
      <c r="S46" s="259"/>
      <c r="T46" s="259"/>
      <c r="U46" s="259"/>
      <c r="V46" s="259"/>
      <c r="W46" s="259"/>
      <c r="X46" s="259"/>
      <c r="Y46" s="259"/>
      <c r="Z46" s="259"/>
      <c r="AA46" s="259"/>
      <c r="AB46" s="259"/>
      <c r="AC46" s="259"/>
      <c r="AD46" s="259"/>
      <c r="AE46" s="259"/>
      <c r="AF46" s="259"/>
      <c r="AG46" s="203">
        <f>+L46</f>
        <v>25472672723.738438</v>
      </c>
      <c r="AH46" s="231"/>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row>
    <row r="47" spans="1:182" ht="13.5" x14ac:dyDescent="0.25">
      <c r="A47" s="232"/>
      <c r="B47" s="232"/>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28"/>
      <c r="AH47" s="195"/>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c r="EB47" s="228"/>
      <c r="EC47" s="228"/>
      <c r="ED47" s="228"/>
      <c r="EE47" s="228"/>
      <c r="EF47" s="228"/>
      <c r="EG47" s="228"/>
      <c r="EH47" s="228"/>
      <c r="EI47" s="228"/>
      <c r="EJ47" s="228"/>
      <c r="EK47" s="228"/>
      <c r="EL47" s="228"/>
      <c r="EM47" s="228"/>
      <c r="EN47" s="228"/>
      <c r="EO47" s="228"/>
      <c r="EP47" s="228"/>
      <c r="EQ47" s="228"/>
      <c r="ER47" s="228"/>
      <c r="ES47" s="228"/>
      <c r="ET47" s="228"/>
      <c r="EU47" s="228"/>
      <c r="EV47" s="228"/>
      <c r="EW47" s="228"/>
      <c r="EX47" s="228"/>
      <c r="EY47" s="228"/>
      <c r="EZ47" s="228"/>
      <c r="FA47" s="228"/>
      <c r="FB47" s="228"/>
      <c r="FC47" s="228"/>
      <c r="FD47" s="228"/>
      <c r="FE47" s="228"/>
      <c r="FF47" s="228"/>
      <c r="FG47" s="228"/>
      <c r="FH47" s="228"/>
      <c r="FI47" s="228"/>
      <c r="FJ47" s="228"/>
      <c r="FK47" s="228"/>
      <c r="FL47" s="228"/>
      <c r="FM47" s="228"/>
      <c r="FN47" s="228"/>
      <c r="FO47" s="228"/>
      <c r="FP47" s="228"/>
      <c r="FQ47" s="228"/>
      <c r="FR47" s="228"/>
      <c r="FS47" s="228"/>
      <c r="FT47" s="228"/>
      <c r="FU47" s="228"/>
      <c r="FV47" s="228"/>
      <c r="FW47" s="228"/>
      <c r="FX47" s="228"/>
      <c r="FY47" s="228"/>
    </row>
    <row r="48" spans="1:182" ht="14.25" x14ac:dyDescent="0.25">
      <c r="A48" s="232" t="s">
        <v>766</v>
      </c>
      <c r="B48" s="232"/>
      <c r="C48" s="234">
        <f>+RSALP!C9</f>
        <v>32760</v>
      </c>
      <c r="D48" s="234">
        <f>+RSALP!D9</f>
        <v>32760</v>
      </c>
      <c r="E48" s="234">
        <f>+RSALP!E9</f>
        <v>32875</v>
      </c>
      <c r="F48" s="234">
        <f>+RSALP!F9</f>
        <v>32990</v>
      </c>
      <c r="G48" s="234">
        <f>+RSALP!G9</f>
        <v>33105</v>
      </c>
      <c r="H48" s="234">
        <f>+RSALP!H9</f>
        <v>33220</v>
      </c>
      <c r="I48" s="234">
        <f>+RSALP!I9</f>
        <v>33440</v>
      </c>
      <c r="J48" s="234">
        <f>+RSALP!J9</f>
        <v>33660</v>
      </c>
      <c r="K48" s="234">
        <f>+RSALP!K9</f>
        <v>33880</v>
      </c>
      <c r="L48" s="234">
        <f>+RSALP!L9</f>
        <v>34100</v>
      </c>
      <c r="M48" s="234"/>
      <c r="N48" s="234"/>
      <c r="O48" s="234"/>
      <c r="P48" s="234"/>
      <c r="Q48" s="234"/>
      <c r="R48" s="234"/>
      <c r="S48" s="234"/>
      <c r="T48" s="234"/>
      <c r="U48" s="234"/>
      <c r="V48" s="234"/>
      <c r="W48" s="234"/>
      <c r="X48" s="234"/>
      <c r="Y48" s="234"/>
      <c r="Z48" s="234"/>
      <c r="AA48" s="234"/>
      <c r="AB48" s="234"/>
      <c r="AC48" s="234"/>
      <c r="AD48" s="234"/>
      <c r="AE48" s="234"/>
      <c r="AF48" s="234"/>
      <c r="AG48" s="235"/>
      <c r="AH48" s="19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35"/>
      <c r="DX48" s="235"/>
      <c r="DY48" s="235"/>
      <c r="DZ48" s="235"/>
      <c r="EA48" s="235"/>
      <c r="EB48" s="235"/>
      <c r="EC48" s="235"/>
      <c r="ED48" s="235"/>
      <c r="EE48" s="235"/>
      <c r="EF48" s="235"/>
      <c r="EG48" s="235"/>
      <c r="EH48" s="235"/>
      <c r="EI48" s="235"/>
      <c r="EJ48" s="235"/>
      <c r="EK48" s="235"/>
      <c r="EL48" s="235"/>
      <c r="EM48" s="235"/>
      <c r="EN48" s="235"/>
      <c r="EO48" s="235"/>
      <c r="EP48" s="235"/>
      <c r="EQ48" s="235"/>
      <c r="ER48" s="235"/>
      <c r="ES48" s="235"/>
      <c r="ET48" s="235"/>
      <c r="EU48" s="235"/>
      <c r="EV48" s="235"/>
      <c r="EW48" s="235"/>
      <c r="EX48" s="235"/>
      <c r="EY48" s="235"/>
      <c r="EZ48" s="235"/>
      <c r="FA48" s="235"/>
      <c r="FB48" s="235"/>
      <c r="FC48" s="235"/>
      <c r="FD48" s="235"/>
      <c r="FE48" s="235"/>
      <c r="FF48" s="235"/>
      <c r="FG48" s="235"/>
      <c r="FH48" s="235"/>
      <c r="FI48" s="235"/>
      <c r="FJ48" s="235"/>
      <c r="FK48" s="235"/>
      <c r="FL48" s="235"/>
      <c r="FM48" s="235"/>
      <c r="FN48" s="235"/>
      <c r="FO48" s="235"/>
      <c r="FP48" s="235"/>
      <c r="FQ48" s="235"/>
      <c r="FR48" s="235"/>
      <c r="FS48" s="235"/>
      <c r="FT48" s="235"/>
      <c r="FU48" s="235"/>
      <c r="FV48" s="235"/>
      <c r="FW48" s="235"/>
      <c r="FX48" s="235"/>
      <c r="FY48" s="235"/>
    </row>
    <row r="49" spans="1:181" ht="13.5" x14ac:dyDescent="0.25">
      <c r="A49" s="232"/>
      <c r="B49" s="232"/>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28"/>
      <c r="AH49" s="195"/>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c r="EB49" s="228"/>
      <c r="EC49" s="228"/>
      <c r="ED49" s="228"/>
      <c r="EE49" s="228"/>
      <c r="EF49" s="228"/>
      <c r="EG49" s="228"/>
      <c r="EH49" s="228"/>
      <c r="EI49" s="228"/>
      <c r="EJ49" s="228"/>
      <c r="EK49" s="228"/>
      <c r="EL49" s="228"/>
      <c r="EM49" s="228"/>
      <c r="EN49" s="228"/>
      <c r="EO49" s="228"/>
      <c r="EP49" s="228"/>
      <c r="EQ49" s="228"/>
      <c r="ER49" s="228"/>
      <c r="ES49" s="228"/>
      <c r="ET49" s="228"/>
      <c r="EU49" s="228"/>
      <c r="EV49" s="228"/>
      <c r="EW49" s="228"/>
      <c r="EX49" s="228"/>
      <c r="EY49" s="228"/>
      <c r="EZ49" s="228"/>
      <c r="FA49" s="228"/>
      <c r="FB49" s="228"/>
      <c r="FC49" s="228"/>
      <c r="FD49" s="228"/>
      <c r="FE49" s="228"/>
      <c r="FF49" s="228"/>
      <c r="FG49" s="228"/>
      <c r="FH49" s="228"/>
      <c r="FI49" s="228"/>
      <c r="FJ49" s="228"/>
      <c r="FK49" s="228"/>
      <c r="FL49" s="228"/>
      <c r="FM49" s="228"/>
      <c r="FN49" s="228"/>
      <c r="FO49" s="228"/>
      <c r="FP49" s="228"/>
      <c r="FQ49" s="228"/>
      <c r="FR49" s="228"/>
      <c r="FS49" s="228"/>
      <c r="FT49" s="228"/>
      <c r="FU49" s="228"/>
      <c r="FV49" s="228"/>
      <c r="FW49" s="228"/>
      <c r="FX49" s="228"/>
      <c r="FY49" s="228"/>
    </row>
    <row r="50" spans="1:181" ht="13.5" x14ac:dyDescent="0.25">
      <c r="A50" s="232" t="s">
        <v>785</v>
      </c>
      <c r="B50" s="232"/>
      <c r="C50" s="263">
        <f>+AG46</f>
        <v>25472672723.738438</v>
      </c>
    </row>
    <row r="51" spans="1:181" x14ac:dyDescent="0.25">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row>
    <row r="52" spans="1:181" x14ac:dyDescent="0.25">
      <c r="A52" s="238"/>
      <c r="B52" s="238"/>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row>
    <row r="54" spans="1:181" x14ac:dyDescent="0.25">
      <c r="A54" s="236"/>
      <c r="B54" s="236"/>
    </row>
    <row r="60" spans="1:181" s="265" customFormat="1" ht="14.25" x14ac:dyDescent="0.25">
      <c r="C60" s="266"/>
      <c r="D60" s="267"/>
      <c r="G60" s="268"/>
    </row>
    <row r="61" spans="1:181" s="265" customFormat="1" ht="14.25" x14ac:dyDescent="0.25">
      <c r="C61" s="266"/>
      <c r="D61" s="267"/>
      <c r="G61" s="268"/>
    </row>
    <row r="62" spans="1:181" s="265" customFormat="1" ht="14.25" x14ac:dyDescent="0.25">
      <c r="C62" s="266"/>
      <c r="D62" s="269"/>
      <c r="G62" s="268"/>
    </row>
    <row r="63" spans="1:181" s="265" customFormat="1" ht="14.25" x14ac:dyDescent="0.25">
      <c r="C63" s="266"/>
      <c r="D63" s="269"/>
      <c r="G63" s="268"/>
    </row>
    <row r="64" spans="1:181" s="265" customFormat="1" ht="14.25" x14ac:dyDescent="0.25">
      <c r="C64" s="266"/>
      <c r="D64" s="269"/>
      <c r="G64" s="268"/>
    </row>
    <row r="65" spans="3:7" s="265" customFormat="1" ht="14.25" x14ac:dyDescent="0.25">
      <c r="C65" s="266"/>
      <c r="D65" s="269"/>
      <c r="G65" s="268"/>
    </row>
    <row r="66" spans="3:7" s="265" customFormat="1" ht="14.25" x14ac:dyDescent="0.25">
      <c r="C66" s="266"/>
      <c r="D66" s="269"/>
      <c r="G66" s="270"/>
    </row>
    <row r="67" spans="3:7" s="265" customFormat="1" ht="14.25" x14ac:dyDescent="0.25">
      <c r="C67" s="266"/>
      <c r="D67" s="267"/>
      <c r="G67" s="270"/>
    </row>
    <row r="68" spans="3:7" s="265" customFormat="1" ht="14.25" x14ac:dyDescent="0.25">
      <c r="C68" s="266"/>
      <c r="D68" s="267"/>
      <c r="G68" s="270"/>
    </row>
    <row r="69" spans="3:7" s="265" customFormat="1" ht="14.25" x14ac:dyDescent="0.25">
      <c r="C69" s="266"/>
      <c r="D69" s="267"/>
      <c r="G69" s="270"/>
    </row>
    <row r="70" spans="3:7" s="265" customFormat="1" ht="14.25" x14ac:dyDescent="0.25">
      <c r="C70" s="266"/>
      <c r="D70" s="267"/>
      <c r="G70" s="270"/>
    </row>
    <row r="71" spans="3:7" s="265" customFormat="1" ht="14.25" x14ac:dyDescent="0.25">
      <c r="C71" s="266"/>
      <c r="D71" s="269"/>
      <c r="G71" s="270"/>
    </row>
    <row r="72" spans="3:7" s="265" customFormat="1" ht="14.25" x14ac:dyDescent="0.25">
      <c r="C72" s="266"/>
      <c r="D72" s="267"/>
      <c r="G72" s="270"/>
    </row>
    <row r="73" spans="3:7" s="265" customFormat="1" ht="14.25" x14ac:dyDescent="0.25">
      <c r="C73" s="266"/>
      <c r="D73" s="267"/>
      <c r="G73" s="270"/>
    </row>
    <row r="74" spans="3:7" s="265" customFormat="1" ht="14.25" x14ac:dyDescent="0.25">
      <c r="C74" s="266"/>
      <c r="D74" s="269"/>
      <c r="G74" s="270"/>
    </row>
    <row r="75" spans="3:7" s="265" customFormat="1" ht="14.25" x14ac:dyDescent="0.25">
      <c r="C75" s="266"/>
      <c r="D75" s="267"/>
      <c r="G75" s="270"/>
    </row>
    <row r="76" spans="3:7" s="265" customFormat="1" ht="14.25" x14ac:dyDescent="0.25">
      <c r="C76" s="266"/>
      <c r="D76" s="267"/>
      <c r="G76" s="270"/>
    </row>
    <row r="77" spans="3:7" s="265" customFormat="1" ht="14.25" x14ac:dyDescent="0.25">
      <c r="C77" s="266"/>
      <c r="D77" s="269"/>
      <c r="G77" s="270"/>
    </row>
    <row r="78" spans="3:7" s="265" customFormat="1" ht="14.25" x14ac:dyDescent="0.25">
      <c r="C78" s="266"/>
      <c r="D78" s="269"/>
      <c r="G78" s="270"/>
    </row>
    <row r="79" spans="3:7" s="265" customFormat="1" ht="14.25" x14ac:dyDescent="0.25">
      <c r="C79" s="266"/>
      <c r="D79" s="269"/>
      <c r="G79" s="270"/>
    </row>
    <row r="80" spans="3:7" s="265" customFormat="1" ht="14.25" x14ac:dyDescent="0.25">
      <c r="C80" s="266"/>
      <c r="D80" s="269"/>
      <c r="G80" s="270"/>
    </row>
    <row r="81" spans="3:7" s="265" customFormat="1" ht="14.25" x14ac:dyDescent="0.25">
      <c r="C81" s="266"/>
      <c r="D81" s="267"/>
      <c r="G81" s="270"/>
    </row>
    <row r="82" spans="3:7" s="265" customFormat="1" ht="14.25" x14ac:dyDescent="0.25">
      <c r="C82" s="266"/>
      <c r="D82" s="269"/>
      <c r="G82" s="270"/>
    </row>
    <row r="83" spans="3:7" s="265" customFormat="1" ht="14.25" x14ac:dyDescent="0.25">
      <c r="C83" s="266"/>
      <c r="D83" s="269"/>
      <c r="G83" s="270"/>
    </row>
    <row r="84" spans="3:7" s="265" customFormat="1" ht="14.25" x14ac:dyDescent="0.25">
      <c r="C84" s="266"/>
      <c r="D84" s="269"/>
      <c r="G84" s="270"/>
    </row>
    <row r="85" spans="3:7" s="265" customFormat="1" ht="14.25" x14ac:dyDescent="0.25">
      <c r="C85" s="266"/>
      <c r="D85" s="269"/>
      <c r="G85" s="270"/>
    </row>
    <row r="86" spans="3:7" s="265" customFormat="1" ht="14.25" x14ac:dyDescent="0.25">
      <c r="C86" s="266"/>
      <c r="D86" s="269"/>
      <c r="G86" s="270"/>
    </row>
    <row r="87" spans="3:7" s="265" customFormat="1" ht="14.25" x14ac:dyDescent="0.25">
      <c r="C87" s="266"/>
      <c r="D87" s="269"/>
      <c r="G87" s="270"/>
    </row>
    <row r="88" spans="3:7" s="265" customFormat="1" ht="14.25" x14ac:dyDescent="0.25">
      <c r="C88" s="266"/>
      <c r="D88" s="269"/>
      <c r="G88" s="270"/>
    </row>
    <row r="89" spans="3:7" s="265" customFormat="1" ht="14.25" x14ac:dyDescent="0.25">
      <c r="C89" s="266"/>
      <c r="D89" s="269"/>
      <c r="G89" s="270"/>
    </row>
    <row r="90" spans="3:7" s="265" customFormat="1" ht="14.25" x14ac:dyDescent="0.25">
      <c r="C90" s="266"/>
      <c r="D90" s="269"/>
      <c r="G90" s="270"/>
    </row>
    <row r="91" spans="3:7" s="265" customFormat="1" ht="14.25" x14ac:dyDescent="0.25">
      <c r="C91" s="266"/>
      <c r="D91" s="269"/>
      <c r="G91" s="270"/>
    </row>
    <row r="92" spans="3:7" s="265" customFormat="1" ht="14.25" x14ac:dyDescent="0.25">
      <c r="C92" s="266"/>
      <c r="D92" s="269"/>
      <c r="G92" s="270"/>
    </row>
    <row r="93" spans="3:7" s="265" customFormat="1" ht="14.25" x14ac:dyDescent="0.25">
      <c r="C93" s="266"/>
      <c r="D93" s="269"/>
      <c r="G93" s="270"/>
    </row>
    <row r="94" spans="3:7" s="265" customFormat="1" ht="14.25" x14ac:dyDescent="0.25">
      <c r="C94" s="266"/>
      <c r="D94" s="269"/>
      <c r="G94" s="270"/>
    </row>
    <row r="95" spans="3:7" s="265" customFormat="1" ht="14.25" x14ac:dyDescent="0.25">
      <c r="C95" s="266"/>
      <c r="D95" s="269"/>
      <c r="G95" s="270"/>
    </row>
    <row r="96" spans="3:7" s="265" customFormat="1" ht="14.25" x14ac:dyDescent="0.25">
      <c r="C96" s="266"/>
      <c r="D96" s="267"/>
      <c r="G96" s="270"/>
    </row>
    <row r="97" spans="3:7" s="265" customFormat="1" ht="14.25" x14ac:dyDescent="0.25">
      <c r="C97" s="266"/>
      <c r="D97" s="267"/>
      <c r="G97" s="270"/>
    </row>
    <row r="98" spans="3:7" s="265" customFormat="1" ht="14.25" x14ac:dyDescent="0.25">
      <c r="C98" s="266"/>
      <c r="D98" s="269"/>
      <c r="G98" s="270"/>
    </row>
    <row r="99" spans="3:7" s="265" customFormat="1" ht="14.25" x14ac:dyDescent="0.25">
      <c r="C99" s="266"/>
      <c r="D99" s="269"/>
      <c r="G99" s="270"/>
    </row>
    <row r="100" spans="3:7" s="265" customFormat="1" ht="14.25" x14ac:dyDescent="0.25">
      <c r="C100" s="266"/>
      <c r="D100" s="267"/>
    </row>
    <row r="101" spans="3:7" s="265" customFormat="1" ht="14.25" x14ac:dyDescent="0.25">
      <c r="C101" s="266"/>
      <c r="D101" s="267"/>
    </row>
    <row r="102" spans="3:7" s="265" customFormat="1" ht="14.25" x14ac:dyDescent="0.25">
      <c r="C102" s="266"/>
      <c r="D102" s="267"/>
    </row>
    <row r="103" spans="3:7" s="265" customFormat="1" ht="14.25" x14ac:dyDescent="0.25">
      <c r="C103" s="266"/>
      <c r="D103" s="269"/>
    </row>
    <row r="104" spans="3:7" s="265" customFormat="1" ht="14.25" x14ac:dyDescent="0.25">
      <c r="C104" s="266"/>
      <c r="D104" s="269"/>
    </row>
    <row r="105" spans="3:7" s="265" customFormat="1" ht="14.25" x14ac:dyDescent="0.25">
      <c r="C105" s="266"/>
      <c r="D105" s="269"/>
    </row>
    <row r="106" spans="3:7" s="265" customFormat="1" ht="14.25" x14ac:dyDescent="0.25">
      <c r="C106" s="266"/>
      <c r="D106" s="269"/>
    </row>
    <row r="107" spans="3:7" s="265" customFormat="1" ht="14.25" x14ac:dyDescent="0.25">
      <c r="C107" s="266"/>
      <c r="D107" s="269"/>
    </row>
    <row r="108" spans="3:7" s="265" customFormat="1" ht="14.25" x14ac:dyDescent="0.25">
      <c r="C108" s="266"/>
      <c r="D108" s="267"/>
    </row>
    <row r="109" spans="3:7" s="265" customFormat="1" ht="14.25" x14ac:dyDescent="0.25">
      <c r="C109" s="266"/>
      <c r="D109" s="269"/>
    </row>
    <row r="110" spans="3:7" s="265" customFormat="1" ht="14.25" x14ac:dyDescent="0.25">
      <c r="C110" s="266"/>
      <c r="D110" s="269"/>
    </row>
    <row r="111" spans="3:7" s="265" customFormat="1" ht="14.25" x14ac:dyDescent="0.25">
      <c r="C111" s="266"/>
      <c r="D111" s="267"/>
    </row>
    <row r="112" spans="3:7" s="265" customFormat="1" ht="14.25" x14ac:dyDescent="0.25">
      <c r="C112" s="266"/>
      <c r="D112" s="267"/>
    </row>
    <row r="113" spans="3:4" s="265" customFormat="1" ht="14.25" x14ac:dyDescent="0.25">
      <c r="C113" s="266"/>
      <c r="D113" s="269"/>
    </row>
    <row r="114" spans="3:4" s="265" customFormat="1" ht="14.25" x14ac:dyDescent="0.25">
      <c r="C114" s="266"/>
      <c r="D114" s="269"/>
    </row>
    <row r="115" spans="3:4" s="265" customFormat="1" ht="14.25" x14ac:dyDescent="0.25">
      <c r="C115" s="266"/>
      <c r="D115" s="269"/>
    </row>
    <row r="116" spans="3:4" s="265" customFormat="1" ht="14.25" x14ac:dyDescent="0.25">
      <c r="C116" s="266"/>
      <c r="D116" s="269"/>
    </row>
    <row r="117" spans="3:4" s="265" customFormat="1" ht="14.25" x14ac:dyDescent="0.25">
      <c r="C117" s="266"/>
      <c r="D117" s="267"/>
    </row>
    <row r="118" spans="3:4" s="265" customFormat="1" ht="14.25" x14ac:dyDescent="0.25">
      <c r="C118" s="266"/>
      <c r="D118" s="269"/>
    </row>
    <row r="119" spans="3:4" s="265" customFormat="1" ht="14.25" x14ac:dyDescent="0.25">
      <c r="C119" s="266"/>
      <c r="D119" s="267"/>
    </row>
    <row r="120" spans="3:4" s="265" customFormat="1" ht="14.25" x14ac:dyDescent="0.25">
      <c r="C120" s="266"/>
      <c r="D120" s="269"/>
    </row>
    <row r="121" spans="3:4" s="265" customFormat="1" ht="14.25" x14ac:dyDescent="0.25">
      <c r="C121" s="266"/>
      <c r="D121" s="267"/>
    </row>
    <row r="122" spans="3:4" s="265" customFormat="1" ht="14.25" x14ac:dyDescent="0.25">
      <c r="C122" s="266"/>
      <c r="D122" s="269"/>
    </row>
    <row r="123" spans="3:4" s="265" customFormat="1" ht="14.25" x14ac:dyDescent="0.25">
      <c r="C123" s="266"/>
      <c r="D123" s="267"/>
    </row>
    <row r="124" spans="3:4" s="265" customFormat="1" ht="14.25" x14ac:dyDescent="0.25">
      <c r="C124" s="266"/>
      <c r="D124" s="269"/>
    </row>
    <row r="125" spans="3:4" s="265" customFormat="1" ht="14.25" x14ac:dyDescent="0.25">
      <c r="C125" s="266"/>
      <c r="D125" s="269"/>
    </row>
    <row r="126" spans="3:4" s="265" customFormat="1" ht="14.25" x14ac:dyDescent="0.25">
      <c r="C126" s="266"/>
      <c r="D126" s="269"/>
    </row>
    <row r="127" spans="3:4" s="265" customFormat="1" ht="14.25" x14ac:dyDescent="0.25">
      <c r="C127" s="266"/>
      <c r="D127" s="269"/>
    </row>
    <row r="128" spans="3:4" s="265" customFormat="1" ht="14.25" x14ac:dyDescent="0.25">
      <c r="C128" s="266"/>
      <c r="D128" s="269"/>
    </row>
    <row r="129" spans="3:4" s="265" customFormat="1" ht="14.25" x14ac:dyDescent="0.25">
      <c r="C129" s="266"/>
      <c r="D129" s="269"/>
    </row>
    <row r="130" spans="3:4" s="265" customFormat="1" ht="14.25" x14ac:dyDescent="0.25">
      <c r="C130" s="266"/>
      <c r="D130" s="269"/>
    </row>
    <row r="131" spans="3:4" s="265" customFormat="1" ht="14.25" x14ac:dyDescent="0.25">
      <c r="C131" s="266"/>
      <c r="D131" s="269"/>
    </row>
    <row r="132" spans="3:4" s="265" customFormat="1" ht="14.25" x14ac:dyDescent="0.25">
      <c r="C132" s="266"/>
      <c r="D132" s="269"/>
    </row>
    <row r="133" spans="3:4" s="265" customFormat="1" ht="14.25" x14ac:dyDescent="0.25">
      <c r="C133" s="266"/>
      <c r="D133" s="269"/>
    </row>
    <row r="134" spans="3:4" s="265" customFormat="1" ht="14.25" x14ac:dyDescent="0.25">
      <c r="C134" s="266"/>
      <c r="D134" s="269"/>
    </row>
    <row r="135" spans="3:4" s="265" customFormat="1" ht="14.25" x14ac:dyDescent="0.25">
      <c r="C135" s="266"/>
      <c r="D135" s="269"/>
    </row>
    <row r="136" spans="3:4" s="265" customFormat="1" ht="14.25" x14ac:dyDescent="0.25">
      <c r="C136" s="266"/>
      <c r="D136" s="269"/>
    </row>
    <row r="137" spans="3:4" s="265" customFormat="1" ht="14.25" x14ac:dyDescent="0.25">
      <c r="C137" s="266"/>
      <c r="D137" s="269"/>
    </row>
    <row r="138" spans="3:4" s="265" customFormat="1" ht="14.25" x14ac:dyDescent="0.25">
      <c r="C138" s="266"/>
      <c r="D138" s="269"/>
    </row>
    <row r="139" spans="3:4" s="265" customFormat="1" ht="14.25" x14ac:dyDescent="0.25">
      <c r="C139" s="266"/>
      <c r="D139" s="269"/>
    </row>
    <row r="140" spans="3:4" s="265" customFormat="1" ht="14.25" x14ac:dyDescent="0.25">
      <c r="C140" s="266"/>
      <c r="D140" s="269"/>
    </row>
    <row r="141" spans="3:4" s="265" customFormat="1" ht="14.25" x14ac:dyDescent="0.25">
      <c r="C141" s="266"/>
      <c r="D141" s="269"/>
    </row>
    <row r="142" spans="3:4" s="265" customFormat="1" ht="14.25" x14ac:dyDescent="0.25">
      <c r="C142" s="266"/>
      <c r="D142" s="269"/>
    </row>
    <row r="143" spans="3:4" s="265" customFormat="1" ht="14.25" x14ac:dyDescent="0.25">
      <c r="C143" s="266"/>
      <c r="D143" s="269"/>
    </row>
    <row r="144" spans="3:4" s="265" customFormat="1" ht="14.25" x14ac:dyDescent="0.25">
      <c r="C144" s="266"/>
      <c r="D144" s="269"/>
    </row>
    <row r="145" spans="3:4" s="265" customFormat="1" ht="14.25" x14ac:dyDescent="0.25">
      <c r="C145" s="266"/>
      <c r="D145" s="269"/>
    </row>
    <row r="146" spans="3:4" s="265" customFormat="1" ht="14.25" x14ac:dyDescent="0.25">
      <c r="C146" s="266"/>
      <c r="D146" s="267"/>
    </row>
    <row r="147" spans="3:4" s="265" customFormat="1" ht="14.25" x14ac:dyDescent="0.25">
      <c r="C147" s="266"/>
      <c r="D147" s="267"/>
    </row>
    <row r="148" spans="3:4" s="265" customFormat="1" ht="14.25" x14ac:dyDescent="0.25">
      <c r="C148" s="266"/>
      <c r="D148" s="267"/>
    </row>
    <row r="149" spans="3:4" s="265" customFormat="1" ht="14.25" x14ac:dyDescent="0.25">
      <c r="C149" s="266"/>
      <c r="D149" s="267"/>
    </row>
    <row r="150" spans="3:4" s="265" customFormat="1" ht="14.25" x14ac:dyDescent="0.25">
      <c r="C150" s="266"/>
      <c r="D150" s="267"/>
    </row>
    <row r="151" spans="3:4" s="265" customFormat="1" ht="14.25" x14ac:dyDescent="0.25">
      <c r="C151" s="266"/>
      <c r="D151" s="267"/>
    </row>
    <row r="152" spans="3:4" s="265" customFormat="1" ht="14.25" x14ac:dyDescent="0.25">
      <c r="C152" s="266"/>
      <c r="D152" s="269"/>
    </row>
    <row r="153" spans="3:4" s="265" customFormat="1" ht="14.25" x14ac:dyDescent="0.25">
      <c r="C153" s="266"/>
      <c r="D153" s="267"/>
    </row>
    <row r="154" spans="3:4" s="265" customFormat="1" ht="14.25" x14ac:dyDescent="0.25">
      <c r="C154" s="266"/>
      <c r="D154" s="267"/>
    </row>
    <row r="155" spans="3:4" s="265" customFormat="1" ht="14.25" x14ac:dyDescent="0.25">
      <c r="C155" s="266"/>
      <c r="D155" s="269"/>
    </row>
    <row r="156" spans="3:4" s="265" customFormat="1" ht="14.25" x14ac:dyDescent="0.25">
      <c r="C156" s="266"/>
      <c r="D156" s="269"/>
    </row>
    <row r="157" spans="3:4" s="265" customFormat="1" ht="14.25" x14ac:dyDescent="0.25">
      <c r="C157" s="266"/>
      <c r="D157" s="267"/>
    </row>
    <row r="158" spans="3:4" s="265" customFormat="1" ht="14.25" x14ac:dyDescent="0.25">
      <c r="C158" s="266"/>
      <c r="D158" s="269"/>
    </row>
    <row r="159" spans="3:4" s="265" customFormat="1" ht="14.25" x14ac:dyDescent="0.25">
      <c r="C159" s="266"/>
      <c r="D159" s="267"/>
    </row>
    <row r="160" spans="3:4" s="265" customFormat="1" ht="14.25" x14ac:dyDescent="0.25">
      <c r="C160" s="266"/>
      <c r="D160" s="267"/>
    </row>
    <row r="161" spans="3:4" s="265" customFormat="1" ht="14.25" x14ac:dyDescent="0.25">
      <c r="C161" s="266"/>
      <c r="D161" s="267"/>
    </row>
    <row r="162" spans="3:4" s="265" customFormat="1" ht="14.25" x14ac:dyDescent="0.25">
      <c r="C162" s="266"/>
      <c r="D162" s="269"/>
    </row>
    <row r="163" spans="3:4" s="265" customFormat="1" ht="14.25" x14ac:dyDescent="0.25">
      <c r="C163" s="266"/>
      <c r="D163" s="269"/>
    </row>
    <row r="164" spans="3:4" s="265" customFormat="1" ht="14.25" x14ac:dyDescent="0.25">
      <c r="C164" s="266"/>
      <c r="D164" s="269"/>
    </row>
    <row r="165" spans="3:4" s="265" customFormat="1" ht="14.25" x14ac:dyDescent="0.25">
      <c r="C165" s="266"/>
      <c r="D165" s="269"/>
    </row>
    <row r="166" spans="3:4" s="265" customFormat="1" ht="14.25" x14ac:dyDescent="0.25">
      <c r="C166" s="266"/>
      <c r="D166" s="269"/>
    </row>
    <row r="167" spans="3:4" s="265" customFormat="1" ht="14.25" x14ac:dyDescent="0.25">
      <c r="C167" s="266"/>
      <c r="D167" s="269"/>
    </row>
    <row r="168" spans="3:4" s="265" customFormat="1" ht="14.25" x14ac:dyDescent="0.25">
      <c r="C168" s="266"/>
      <c r="D168" s="267"/>
    </row>
    <row r="169" spans="3:4" s="265" customFormat="1" ht="14.25" x14ac:dyDescent="0.25">
      <c r="C169" s="266"/>
      <c r="D169" s="269"/>
    </row>
    <row r="170" spans="3:4" s="265" customFormat="1" ht="14.25" x14ac:dyDescent="0.25">
      <c r="C170" s="266"/>
      <c r="D170" s="269"/>
    </row>
    <row r="171" spans="3:4" s="265" customFormat="1" ht="14.25" x14ac:dyDescent="0.25">
      <c r="C171" s="266"/>
      <c r="D171" s="267"/>
    </row>
    <row r="172" spans="3:4" s="265" customFormat="1" ht="14.25" x14ac:dyDescent="0.25">
      <c r="C172" s="266"/>
      <c r="D172" s="269"/>
    </row>
    <row r="173" spans="3:4" s="265" customFormat="1" ht="14.25" x14ac:dyDescent="0.25">
      <c r="C173" s="266"/>
      <c r="D173" s="269"/>
    </row>
    <row r="174" spans="3:4" s="265" customFormat="1" ht="14.25" x14ac:dyDescent="0.25">
      <c r="C174" s="266"/>
      <c r="D174" s="267"/>
    </row>
    <row r="175" spans="3:4" s="265" customFormat="1" ht="14.25" x14ac:dyDescent="0.25">
      <c r="C175" s="266"/>
      <c r="D175" s="269"/>
    </row>
    <row r="176" spans="3:4" s="265" customFormat="1" ht="14.25" x14ac:dyDescent="0.25">
      <c r="C176" s="266"/>
      <c r="D176" s="269"/>
    </row>
    <row r="177" spans="3:4" s="265" customFormat="1" ht="14.25" x14ac:dyDescent="0.25">
      <c r="C177" s="266"/>
      <c r="D177" s="269"/>
    </row>
    <row r="178" spans="3:4" s="265" customFormat="1" ht="14.25" x14ac:dyDescent="0.25">
      <c r="C178" s="266"/>
      <c r="D178" s="269"/>
    </row>
    <row r="179" spans="3:4" s="265" customFormat="1" ht="14.25" x14ac:dyDescent="0.25">
      <c r="C179" s="266"/>
      <c r="D179" s="269"/>
    </row>
    <row r="180" spans="3:4" s="265" customFormat="1" ht="14.25" x14ac:dyDescent="0.25">
      <c r="C180" s="266"/>
      <c r="D180" s="269"/>
    </row>
    <row r="181" spans="3:4" s="265" customFormat="1" ht="14.25" x14ac:dyDescent="0.25">
      <c r="C181" s="266"/>
      <c r="D181" s="267"/>
    </row>
    <row r="182" spans="3:4" s="265" customFormat="1" ht="14.25" x14ac:dyDescent="0.25">
      <c r="C182" s="266"/>
      <c r="D182" s="269"/>
    </row>
    <row r="183" spans="3:4" s="265" customFormat="1" ht="14.25" x14ac:dyDescent="0.25">
      <c r="C183" s="266"/>
      <c r="D183" s="269"/>
    </row>
    <row r="184" spans="3:4" s="265" customFormat="1" ht="14.25" x14ac:dyDescent="0.25">
      <c r="C184" s="266"/>
      <c r="D184" s="269"/>
    </row>
    <row r="185" spans="3:4" s="265" customFormat="1" ht="14.25" x14ac:dyDescent="0.25">
      <c r="C185" s="266"/>
      <c r="D185" s="267"/>
    </row>
    <row r="186" spans="3:4" s="265" customFormat="1" ht="14.25" x14ac:dyDescent="0.25">
      <c r="C186" s="266"/>
      <c r="D186" s="269"/>
    </row>
    <row r="187" spans="3:4" s="265" customFormat="1" ht="14.25" x14ac:dyDescent="0.25">
      <c r="C187" s="266"/>
      <c r="D187" s="269"/>
    </row>
    <row r="188" spans="3:4" s="265" customFormat="1" ht="14.25" x14ac:dyDescent="0.25">
      <c r="C188" s="266"/>
      <c r="D188" s="269"/>
    </row>
    <row r="189" spans="3:4" s="265" customFormat="1" ht="14.25" x14ac:dyDescent="0.25">
      <c r="C189" s="266"/>
      <c r="D189" s="269"/>
    </row>
    <row r="190" spans="3:4" s="265" customFormat="1" ht="14.25" x14ac:dyDescent="0.25">
      <c r="C190" s="266"/>
      <c r="D190" s="267"/>
    </row>
    <row r="191" spans="3:4" s="265" customFormat="1" ht="14.25" x14ac:dyDescent="0.25">
      <c r="C191" s="266"/>
      <c r="D191" s="269"/>
    </row>
    <row r="192" spans="3:4" s="265" customFormat="1" ht="14.25" x14ac:dyDescent="0.25">
      <c r="C192" s="266"/>
      <c r="D192" s="269"/>
    </row>
    <row r="193" spans="3:4" s="265" customFormat="1" ht="14.25" x14ac:dyDescent="0.25">
      <c r="C193" s="266"/>
      <c r="D193" s="269"/>
    </row>
    <row r="194" spans="3:4" s="265" customFormat="1" ht="14.25" x14ac:dyDescent="0.25">
      <c r="C194" s="266"/>
      <c r="D194" s="269"/>
    </row>
    <row r="195" spans="3:4" s="265" customFormat="1" ht="14.25" x14ac:dyDescent="0.25">
      <c r="C195" s="266"/>
      <c r="D195" s="269"/>
    </row>
    <row r="196" spans="3:4" s="265" customFormat="1" ht="14.25" x14ac:dyDescent="0.25">
      <c r="C196" s="266"/>
      <c r="D196" s="267"/>
    </row>
    <row r="197" spans="3:4" s="265" customFormat="1" ht="14.25" x14ac:dyDescent="0.25">
      <c r="C197" s="266"/>
      <c r="D197" s="269"/>
    </row>
    <row r="198" spans="3:4" s="265" customFormat="1" ht="14.25" x14ac:dyDescent="0.25">
      <c r="C198" s="266"/>
      <c r="D198" s="269"/>
    </row>
    <row r="199" spans="3:4" s="265" customFormat="1" ht="14.25" x14ac:dyDescent="0.25">
      <c r="C199" s="266"/>
      <c r="D199" s="269"/>
    </row>
    <row r="200" spans="3:4" s="265" customFormat="1" ht="14.25" x14ac:dyDescent="0.25">
      <c r="C200" s="266"/>
      <c r="D200" s="269"/>
    </row>
    <row r="201" spans="3:4" s="265" customFormat="1" ht="14.25" x14ac:dyDescent="0.25">
      <c r="C201" s="266"/>
      <c r="D201" s="267"/>
    </row>
    <row r="202" spans="3:4" s="265" customFormat="1" ht="14.25" x14ac:dyDescent="0.25">
      <c r="C202" s="266"/>
      <c r="D202" s="269"/>
    </row>
    <row r="203" spans="3:4" s="265" customFormat="1" ht="14.25" x14ac:dyDescent="0.25">
      <c r="C203" s="266"/>
      <c r="D203" s="269"/>
    </row>
    <row r="204" spans="3:4" s="265" customFormat="1" ht="14.25" x14ac:dyDescent="0.25">
      <c r="C204" s="266"/>
      <c r="D204" s="269"/>
    </row>
    <row r="205" spans="3:4" s="265" customFormat="1" ht="14.25" x14ac:dyDescent="0.25">
      <c r="C205" s="266"/>
      <c r="D205" s="269"/>
    </row>
    <row r="206" spans="3:4" s="265" customFormat="1" ht="14.25" x14ac:dyDescent="0.25">
      <c r="C206" s="266"/>
      <c r="D206" s="269"/>
    </row>
    <row r="207" spans="3:4" s="265" customFormat="1" ht="14.25" x14ac:dyDescent="0.25">
      <c r="C207" s="266"/>
      <c r="D207" s="267"/>
    </row>
    <row r="208" spans="3:4" s="265" customFormat="1" ht="14.25" x14ac:dyDescent="0.25">
      <c r="C208" s="266"/>
      <c r="D208" s="269"/>
    </row>
    <row r="209" spans="3:4" s="265" customFormat="1" ht="14.25" x14ac:dyDescent="0.25">
      <c r="C209" s="266"/>
      <c r="D209" s="269"/>
    </row>
    <row r="210" spans="3:4" s="265" customFormat="1" ht="14.25" x14ac:dyDescent="0.25">
      <c r="C210" s="266"/>
      <c r="D210" s="269"/>
    </row>
    <row r="211" spans="3:4" s="265" customFormat="1" ht="14.25" x14ac:dyDescent="0.25">
      <c r="C211" s="266"/>
      <c r="D211" s="269"/>
    </row>
    <row r="212" spans="3:4" s="265" customFormat="1" ht="14.25" x14ac:dyDescent="0.25">
      <c r="C212" s="266"/>
      <c r="D212" s="269"/>
    </row>
    <row r="213" spans="3:4" s="265" customFormat="1" ht="14.25" x14ac:dyDescent="0.25">
      <c r="C213" s="266"/>
      <c r="D213" s="269"/>
    </row>
    <row r="214" spans="3:4" s="265" customFormat="1" ht="14.25" x14ac:dyDescent="0.25">
      <c r="C214" s="266"/>
      <c r="D214" s="269"/>
    </row>
    <row r="215" spans="3:4" s="265" customFormat="1" ht="14.25" x14ac:dyDescent="0.25">
      <c r="C215" s="266"/>
      <c r="D215" s="267"/>
    </row>
    <row r="216" spans="3:4" s="265" customFormat="1" ht="14.25" x14ac:dyDescent="0.25">
      <c r="C216" s="266"/>
      <c r="D216" s="269"/>
    </row>
    <row r="217" spans="3:4" s="265" customFormat="1" ht="14.25" x14ac:dyDescent="0.25">
      <c r="C217" s="266"/>
      <c r="D217" s="267"/>
    </row>
    <row r="218" spans="3:4" s="265" customFormat="1" ht="14.25" x14ac:dyDescent="0.25">
      <c r="C218" s="266"/>
      <c r="D218" s="267"/>
    </row>
    <row r="219" spans="3:4" s="265" customFormat="1" ht="14.25" x14ac:dyDescent="0.25">
      <c r="C219" s="266"/>
      <c r="D219" s="269"/>
    </row>
    <row r="220" spans="3:4" s="265" customFormat="1" ht="14.25" x14ac:dyDescent="0.25">
      <c r="C220" s="266"/>
      <c r="D220" s="269"/>
    </row>
    <row r="221" spans="3:4" s="265" customFormat="1" ht="14.25" x14ac:dyDescent="0.25">
      <c r="C221" s="266"/>
      <c r="D221" s="267"/>
    </row>
    <row r="222" spans="3:4" s="265" customFormat="1" ht="14.25" x14ac:dyDescent="0.25">
      <c r="C222" s="266"/>
      <c r="D222" s="267"/>
    </row>
    <row r="223" spans="3:4" s="265" customFormat="1" ht="14.25" x14ac:dyDescent="0.25">
      <c r="C223" s="266"/>
      <c r="D223" s="269"/>
    </row>
    <row r="224" spans="3:4" s="265" customFormat="1" ht="14.25" x14ac:dyDescent="0.25">
      <c r="C224" s="266"/>
      <c r="D224" s="267"/>
    </row>
    <row r="225" spans="3:4" s="265" customFormat="1" ht="14.25" x14ac:dyDescent="0.25">
      <c r="C225" s="266"/>
      <c r="D225" s="267"/>
    </row>
    <row r="226" spans="3:4" s="265" customFormat="1" ht="14.25" x14ac:dyDescent="0.25">
      <c r="C226" s="266"/>
      <c r="D226" s="269"/>
    </row>
    <row r="227" spans="3:4" s="265" customFormat="1" ht="14.25" x14ac:dyDescent="0.25">
      <c r="C227" s="266"/>
      <c r="D227" s="269"/>
    </row>
    <row r="228" spans="3:4" s="265" customFormat="1" ht="14.25" x14ac:dyDescent="0.25">
      <c r="C228" s="266"/>
      <c r="D228" s="269"/>
    </row>
    <row r="229" spans="3:4" s="265" customFormat="1" ht="14.25" x14ac:dyDescent="0.25">
      <c r="C229" s="266"/>
      <c r="D229" s="269"/>
    </row>
    <row r="230" spans="3:4" s="265" customFormat="1" ht="14.25" x14ac:dyDescent="0.25">
      <c r="C230" s="266"/>
      <c r="D230" s="269"/>
    </row>
    <row r="231" spans="3:4" s="265" customFormat="1" ht="14.25" x14ac:dyDescent="0.25">
      <c r="C231" s="266"/>
      <c r="D231" s="269"/>
    </row>
    <row r="232" spans="3:4" s="265" customFormat="1" ht="14.25" x14ac:dyDescent="0.25">
      <c r="C232" s="266"/>
      <c r="D232" s="269"/>
    </row>
    <row r="233" spans="3:4" s="265" customFormat="1" ht="14.25" x14ac:dyDescent="0.25">
      <c r="C233" s="266"/>
      <c r="D233" s="269"/>
    </row>
    <row r="234" spans="3:4" s="265" customFormat="1" ht="14.25" x14ac:dyDescent="0.25">
      <c r="C234" s="266"/>
      <c r="D234" s="269"/>
    </row>
    <row r="235" spans="3:4" s="265" customFormat="1" ht="14.25" x14ac:dyDescent="0.25">
      <c r="C235" s="266"/>
      <c r="D235" s="269"/>
    </row>
    <row r="236" spans="3:4" s="265" customFormat="1" ht="14.25" x14ac:dyDescent="0.25">
      <c r="C236" s="266"/>
      <c r="D236" s="269"/>
    </row>
    <row r="237" spans="3:4" s="265" customFormat="1" ht="14.25" x14ac:dyDescent="0.25">
      <c r="C237" s="266"/>
      <c r="D237" s="269"/>
    </row>
    <row r="238" spans="3:4" s="265" customFormat="1" ht="14.25" x14ac:dyDescent="0.25">
      <c r="C238" s="266"/>
      <c r="D238" s="269"/>
    </row>
    <row r="239" spans="3:4" s="265" customFormat="1" ht="14.25" x14ac:dyDescent="0.25">
      <c r="C239" s="266"/>
      <c r="D239" s="269"/>
    </row>
    <row r="240" spans="3:4" s="265" customFormat="1" ht="14.25" x14ac:dyDescent="0.25">
      <c r="C240" s="266"/>
      <c r="D240" s="269"/>
    </row>
    <row r="241" spans="3:4" s="265" customFormat="1" ht="14.25" x14ac:dyDescent="0.25">
      <c r="C241" s="266"/>
      <c r="D241" s="269"/>
    </row>
    <row r="242" spans="3:4" s="265" customFormat="1" ht="14.25" x14ac:dyDescent="0.25">
      <c r="C242" s="266"/>
      <c r="D242" s="269"/>
    </row>
    <row r="243" spans="3:4" s="265" customFormat="1" ht="14.25" x14ac:dyDescent="0.25">
      <c r="C243" s="266"/>
      <c r="D243" s="269"/>
    </row>
    <row r="244" spans="3:4" s="265" customFormat="1" ht="14.25" x14ac:dyDescent="0.25">
      <c r="C244" s="266"/>
      <c r="D244" s="269"/>
    </row>
    <row r="245" spans="3:4" s="265" customFormat="1" ht="14.25" x14ac:dyDescent="0.25">
      <c r="C245" s="266"/>
      <c r="D245" s="269"/>
    </row>
    <row r="246" spans="3:4" s="265" customFormat="1" ht="14.25" x14ac:dyDescent="0.25">
      <c r="C246" s="266"/>
      <c r="D246" s="269"/>
    </row>
    <row r="247" spans="3:4" s="265" customFormat="1" ht="14.25" x14ac:dyDescent="0.25">
      <c r="C247" s="266"/>
      <c r="D247" s="269"/>
    </row>
    <row r="248" spans="3:4" s="265" customFormat="1" ht="14.25" x14ac:dyDescent="0.25">
      <c r="C248" s="266"/>
      <c r="D248" s="269"/>
    </row>
    <row r="249" spans="3:4" s="265" customFormat="1" ht="14.25" x14ac:dyDescent="0.25">
      <c r="C249" s="266"/>
      <c r="D249" s="269"/>
    </row>
    <row r="250" spans="3:4" s="265" customFormat="1" ht="14.25" x14ac:dyDescent="0.25">
      <c r="C250" s="266"/>
      <c r="D250" s="269"/>
    </row>
    <row r="251" spans="3:4" s="265" customFormat="1" ht="14.25" x14ac:dyDescent="0.25">
      <c r="C251" s="266"/>
      <c r="D251" s="269"/>
    </row>
    <row r="252" spans="3:4" s="265" customFormat="1" ht="14.25" x14ac:dyDescent="0.25">
      <c r="C252" s="266"/>
      <c r="D252" s="269"/>
    </row>
    <row r="253" spans="3:4" s="265" customFormat="1" ht="14.25" x14ac:dyDescent="0.25">
      <c r="C253" s="266"/>
      <c r="D253" s="269"/>
    </row>
    <row r="254" spans="3:4" s="265" customFormat="1" ht="14.25" x14ac:dyDescent="0.25">
      <c r="C254" s="266"/>
      <c r="D254" s="269"/>
    </row>
    <row r="255" spans="3:4" s="265" customFormat="1" ht="14.25" x14ac:dyDescent="0.25">
      <c r="C255" s="266"/>
      <c r="D255" s="269"/>
    </row>
    <row r="256" spans="3:4" s="265" customFormat="1" ht="14.25" x14ac:dyDescent="0.25">
      <c r="C256" s="266"/>
      <c r="D256" s="269"/>
    </row>
    <row r="257" spans="3:4" s="265" customFormat="1" ht="14.25" x14ac:dyDescent="0.25">
      <c r="C257" s="266"/>
      <c r="D257" s="269"/>
    </row>
    <row r="258" spans="3:4" s="265" customFormat="1" ht="14.25" x14ac:dyDescent="0.25">
      <c r="C258" s="266"/>
      <c r="D258" s="269"/>
    </row>
    <row r="259" spans="3:4" s="265" customFormat="1" ht="14.25" x14ac:dyDescent="0.25">
      <c r="C259" s="266"/>
      <c r="D259" s="269"/>
    </row>
    <row r="260" spans="3:4" s="265" customFormat="1" ht="14.25" x14ac:dyDescent="0.25">
      <c r="C260" s="266"/>
      <c r="D260" s="269"/>
    </row>
    <row r="261" spans="3:4" s="265" customFormat="1" ht="14.25" x14ac:dyDescent="0.25">
      <c r="C261" s="266"/>
      <c r="D261" s="269"/>
    </row>
    <row r="262" spans="3:4" s="265" customFormat="1" ht="14.25" x14ac:dyDescent="0.25">
      <c r="C262" s="266"/>
      <c r="D262" s="269"/>
    </row>
    <row r="263" spans="3:4" s="265" customFormat="1" ht="14.25" x14ac:dyDescent="0.25">
      <c r="C263" s="266"/>
      <c r="D263" s="269"/>
    </row>
    <row r="264" spans="3:4" s="265" customFormat="1" ht="14.25" x14ac:dyDescent="0.25">
      <c r="C264" s="266"/>
      <c r="D264" s="269"/>
    </row>
    <row r="265" spans="3:4" s="265" customFormat="1" ht="14.25" x14ac:dyDescent="0.25">
      <c r="C265" s="266"/>
      <c r="D265" s="269"/>
    </row>
    <row r="266" spans="3:4" s="265" customFormat="1" ht="14.25" x14ac:dyDescent="0.25">
      <c r="C266" s="266"/>
      <c r="D266" s="269"/>
    </row>
    <row r="267" spans="3:4" s="265" customFormat="1" ht="14.25" x14ac:dyDescent="0.25">
      <c r="C267" s="266"/>
      <c r="D267" s="269"/>
    </row>
    <row r="268" spans="3:4" s="265" customFormat="1" ht="14.25" x14ac:dyDescent="0.25">
      <c r="C268" s="266"/>
      <c r="D268" s="269"/>
    </row>
    <row r="269" spans="3:4" s="265" customFormat="1" ht="14.25" x14ac:dyDescent="0.25">
      <c r="C269" s="266"/>
      <c r="D269" s="269"/>
    </row>
    <row r="270" spans="3:4" s="265" customFormat="1" ht="14.25" x14ac:dyDescent="0.25">
      <c r="C270" s="266"/>
      <c r="D270" s="269"/>
    </row>
    <row r="271" spans="3:4" s="265" customFormat="1" ht="14.25" x14ac:dyDescent="0.25">
      <c r="C271" s="266"/>
      <c r="D271" s="269"/>
    </row>
  </sheetData>
  <mergeCells count="3">
    <mergeCell ref="AG13:AG15"/>
    <mergeCell ref="FZ13:FZ15"/>
    <mergeCell ref="A14:A1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2:N33"/>
  <sheetViews>
    <sheetView workbookViewId="0"/>
  </sheetViews>
  <sheetFormatPr baseColWidth="10" defaultColWidth="10.85546875" defaultRowHeight="15" x14ac:dyDescent="0.25"/>
  <cols>
    <col min="1" max="1" width="10.85546875" style="108"/>
    <col min="2" max="2" width="7" style="278" customWidth="1"/>
    <col min="3" max="3" width="16.42578125" style="278" customWidth="1"/>
    <col min="4" max="4" width="14.42578125" style="108" bestFit="1" customWidth="1"/>
    <col min="5" max="5" width="14.42578125" style="108" customWidth="1"/>
    <col min="6" max="6" width="14.42578125" style="108" bestFit="1" customWidth="1"/>
    <col min="7" max="7" width="14.5703125" style="108" bestFit="1" customWidth="1"/>
    <col min="8" max="9" width="14.42578125" style="108" bestFit="1" customWidth="1"/>
    <col min="10" max="10" width="14.42578125" style="108" customWidth="1"/>
    <col min="11" max="11" width="19" style="108" bestFit="1" customWidth="1"/>
    <col min="12" max="12" width="19.5703125" style="108" bestFit="1" customWidth="1"/>
    <col min="13" max="13" width="21.42578125" style="108" customWidth="1"/>
    <col min="14" max="14" width="18.7109375" style="108" bestFit="1" customWidth="1"/>
    <col min="15" max="16384" width="10.85546875" style="108"/>
  </cols>
  <sheetData>
    <row r="2" spans="2:14" s="278" customFormat="1" ht="45" x14ac:dyDescent="0.25">
      <c r="B2" s="279" t="s">
        <v>796</v>
      </c>
      <c r="C2" s="279" t="s">
        <v>770</v>
      </c>
      <c r="D2" s="279" t="s">
        <v>741</v>
      </c>
      <c r="E2" s="279" t="s">
        <v>936</v>
      </c>
      <c r="F2" s="279" t="s">
        <v>965</v>
      </c>
      <c r="G2" s="279" t="s">
        <v>791</v>
      </c>
      <c r="H2" s="279" t="s">
        <v>731</v>
      </c>
      <c r="I2" s="279" t="s">
        <v>937</v>
      </c>
      <c r="J2" s="279" t="s">
        <v>801</v>
      </c>
      <c r="K2" s="279" t="s">
        <v>797</v>
      </c>
      <c r="L2" s="279" t="s">
        <v>798</v>
      </c>
      <c r="M2" s="279" t="s">
        <v>799</v>
      </c>
      <c r="N2" s="279" t="s">
        <v>800</v>
      </c>
    </row>
    <row r="3" spans="2:14" x14ac:dyDescent="0.25">
      <c r="B3" s="282">
        <f t="array" ref="B3:B32">+TRANSPOSE('F-JDM-10 años'!C14:AF14)</f>
        <v>1</v>
      </c>
      <c r="C3" s="282">
        <f t="array" ref="C3:C32">+TRANSPOSE('F-JDM-10 años'!C21:AF21)</f>
        <v>20812413910.238422</v>
      </c>
      <c r="D3" s="281">
        <f t="array" ref="D3:D32">+TRANSPOSE('F-JDM-10 años'!C25:AF25)</f>
        <v>8791703631.3054237</v>
      </c>
      <c r="E3" s="281">
        <f t="array" ref="E3:E32">+TRANSPOSE('F-JDM-10 años'!C26:AF26)</f>
        <v>1040620695.5119212</v>
      </c>
      <c r="F3" s="281">
        <f t="array" ref="F3:F32">+TRANSPOSE('F-JDM-10 años'!C28:AF28)</f>
        <v>4155651228</v>
      </c>
      <c r="G3" s="281">
        <f t="array" ref="G3:G32">+TRANSPOSE('F-JDM-10 años'!C29:AF29)</f>
        <v>0</v>
      </c>
      <c r="H3" s="281">
        <f t="array" ref="H3:H32">+TRANSPOSE('F-JDM-10 años'!C30:AF30)</f>
        <v>4450243983.6098232</v>
      </c>
      <c r="I3" s="281">
        <f t="array" ref="I3:I32">+TRANSPOSE('F-JDM-10 años'!C32:AF32)</f>
        <v>0</v>
      </c>
      <c r="J3" s="281">
        <f t="array" ref="J3:J32">+TRANSPOSE('F-JDM-10 años'!C33:AF33)</f>
        <v>0</v>
      </c>
      <c r="K3" s="281">
        <f t="array" ref="K3:K32">+TRANSPOSE('F-JDM-10 años'!C34:AF34)</f>
        <v>44502439.836098231</v>
      </c>
      <c r="L3" s="281">
        <f t="array" ref="L3:L32">+TRANSPOSE('F-JDM-10 años'!C35:AF35)</f>
        <v>0</v>
      </c>
      <c r="M3" s="281">
        <f t="array" ref="M3:M32">+TRANSPOSE('F-JDM-10 años'!C36:AF36)</f>
        <v>624372417.30715263</v>
      </c>
      <c r="N3" s="281">
        <f t="array" ref="N3:N32">+TRANSPOSE('F-JDM-10 años'!C41:AF41)</f>
        <v>41261563</v>
      </c>
    </row>
    <row r="4" spans="2:14" x14ac:dyDescent="0.25">
      <c r="B4" s="282">
        <v>2</v>
      </c>
      <c r="C4" s="282">
        <v>21628262275.399685</v>
      </c>
      <c r="D4" s="281">
        <v>7339775513.8577337</v>
      </c>
      <c r="E4" s="281">
        <v>1081413113.7699842</v>
      </c>
      <c r="F4" s="281">
        <v>4155651227.9999995</v>
      </c>
      <c r="G4" s="281">
        <v>0</v>
      </c>
      <c r="H4" s="281">
        <v>4763213334.4921141</v>
      </c>
      <c r="I4" s="281">
        <v>2968847333.5234351</v>
      </c>
      <c r="J4" s="281">
        <v>0</v>
      </c>
      <c r="K4" s="281">
        <v>47632133.344921142</v>
      </c>
      <c r="L4" s="281">
        <v>0</v>
      </c>
      <c r="M4" s="281">
        <v>648847868.26199055</v>
      </c>
      <c r="N4" s="281">
        <v>54662420</v>
      </c>
    </row>
    <row r="5" spans="2:14" x14ac:dyDescent="0.25">
      <c r="B5" s="282">
        <v>3</v>
      </c>
      <c r="C5" s="282">
        <v>22476099477.826721</v>
      </c>
      <c r="D5" s="281">
        <v>6528841978.1320372</v>
      </c>
      <c r="E5" s="281">
        <v>1123804973.8913362</v>
      </c>
      <c r="F5" s="281">
        <v>4155651228</v>
      </c>
      <c r="G5" s="281">
        <v>0</v>
      </c>
      <c r="H5" s="281">
        <v>5139462754.5766125</v>
      </c>
      <c r="I5" s="281">
        <v>3689717571.6957159</v>
      </c>
      <c r="J5" s="281">
        <v>140926585.96159202</v>
      </c>
      <c r="K5" s="281">
        <v>51394627.545766123</v>
      </c>
      <c r="L5" s="281">
        <v>0</v>
      </c>
      <c r="M5" s="281">
        <v>674282984.33480155</v>
      </c>
      <c r="N5" s="281">
        <v>59900963</v>
      </c>
    </row>
    <row r="6" spans="2:14" x14ac:dyDescent="0.25">
      <c r="B6" s="282">
        <v>4</v>
      </c>
      <c r="C6" s="282">
        <v>23357180052.364975</v>
      </c>
      <c r="D6" s="281">
        <v>6455621537.1109648</v>
      </c>
      <c r="E6" s="281">
        <v>1167859002.6182487</v>
      </c>
      <c r="F6" s="281">
        <v>4155651228</v>
      </c>
      <c r="G6" s="281">
        <v>0</v>
      </c>
      <c r="H6" s="281">
        <v>5599117748.2486076</v>
      </c>
      <c r="I6" s="281">
        <v>4108272064.515183</v>
      </c>
      <c r="J6" s="281">
        <v>145286194.58110604</v>
      </c>
      <c r="K6" s="281">
        <v>55991177.482486077</v>
      </c>
      <c r="L6" s="281">
        <v>0</v>
      </c>
      <c r="M6" s="281">
        <v>700715401.5709492</v>
      </c>
      <c r="N6" s="281">
        <v>63731571</v>
      </c>
    </row>
    <row r="7" spans="2:14" x14ac:dyDescent="0.25">
      <c r="B7" s="282">
        <v>5</v>
      </c>
      <c r="C7" s="282">
        <v>24272807744.150536</v>
      </c>
      <c r="D7" s="281">
        <v>7280737311.6747065</v>
      </c>
      <c r="E7" s="281">
        <v>1213640387.2075269</v>
      </c>
      <c r="F7" s="281">
        <v>4155651228</v>
      </c>
      <c r="G7" s="281">
        <v>0</v>
      </c>
      <c r="H7" s="281">
        <v>6079840440.0124731</v>
      </c>
      <c r="I7" s="281">
        <v>4113474880.4092383</v>
      </c>
      <c r="J7" s="281">
        <v>149645803.20062003</v>
      </c>
      <c r="K7" s="281">
        <v>60798404.400124729</v>
      </c>
      <c r="L7" s="281">
        <v>0</v>
      </c>
      <c r="M7" s="281">
        <v>728184232.32451606</v>
      </c>
      <c r="N7" s="281">
        <v>66004942</v>
      </c>
    </row>
    <row r="8" spans="2:14" x14ac:dyDescent="0.25">
      <c r="B8" s="282">
        <v>6</v>
      </c>
      <c r="C8" s="282">
        <v>25224337439.298191</v>
      </c>
      <c r="D8" s="281">
        <v>7920883534.8274984</v>
      </c>
      <c r="E8" s="281">
        <v>1261216871.9649096</v>
      </c>
      <c r="F8" s="281">
        <v>4155651228</v>
      </c>
      <c r="G8" s="281">
        <v>0</v>
      </c>
      <c r="H8" s="281">
        <v>6480893555.8869276</v>
      </c>
      <c r="I8" s="281">
        <v>2943337690.1465712</v>
      </c>
      <c r="J8" s="281">
        <v>154005411.82013401</v>
      </c>
      <c r="K8" s="281">
        <v>64808935.55886928</v>
      </c>
      <c r="L8" s="281">
        <v>0</v>
      </c>
      <c r="M8" s="281">
        <v>756730123.17894566</v>
      </c>
      <c r="N8" s="281">
        <v>63266575</v>
      </c>
    </row>
    <row r="9" spans="2:14" x14ac:dyDescent="0.25">
      <c r="B9" s="282">
        <v>7</v>
      </c>
      <c r="C9" s="282">
        <v>26213177171.350468</v>
      </c>
      <c r="D9" s="281">
        <v>8167251773.0786924</v>
      </c>
      <c r="E9" s="281">
        <v>1310658858.5675235</v>
      </c>
      <c r="F9" s="281">
        <v>4155651228</v>
      </c>
      <c r="G9" s="281">
        <v>0</v>
      </c>
      <c r="H9" s="281">
        <v>6688592409.8680487</v>
      </c>
      <c r="I9" s="281">
        <v>0</v>
      </c>
      <c r="J9" s="281">
        <v>302959169.53671795</v>
      </c>
      <c r="K9" s="281">
        <v>66885924.098680489</v>
      </c>
      <c r="L9" s="281">
        <v>524263543.42700934</v>
      </c>
      <c r="M9" s="281">
        <v>786395315.14051402</v>
      </c>
      <c r="N9" s="281">
        <v>55341626</v>
      </c>
    </row>
    <row r="10" spans="2:14" x14ac:dyDescent="0.25">
      <c r="B10" s="282">
        <v>8</v>
      </c>
      <c r="C10" s="282">
        <v>27240790206.461033</v>
      </c>
      <c r="D10" s="281">
        <v>8414839135.8823957</v>
      </c>
      <c r="E10" s="281">
        <v>1362039510.3230517</v>
      </c>
      <c r="F10" s="281">
        <v>4155651228</v>
      </c>
      <c r="G10" s="281">
        <v>0</v>
      </c>
      <c r="H10" s="281">
        <v>6897625683.1831427</v>
      </c>
      <c r="I10" s="281">
        <v>0</v>
      </c>
      <c r="J10" s="281">
        <v>311299290.37404907</v>
      </c>
      <c r="K10" s="281">
        <v>68976256.831831425</v>
      </c>
      <c r="L10" s="281">
        <v>544815804.12922072</v>
      </c>
      <c r="M10" s="281">
        <v>817223706.19383097</v>
      </c>
      <c r="N10" s="281">
        <v>56630526</v>
      </c>
    </row>
    <row r="11" spans="2:14" x14ac:dyDescent="0.25">
      <c r="B11" s="282">
        <v>9</v>
      </c>
      <c r="C11" s="282">
        <v>28308697210.402634</v>
      </c>
      <c r="D11" s="281">
        <v>8663645623.2386112</v>
      </c>
      <c r="E11" s="281">
        <v>1415434860.5201318</v>
      </c>
      <c r="F11" s="281">
        <v>4155651228</v>
      </c>
      <c r="G11" s="281">
        <v>0</v>
      </c>
      <c r="H11" s="281">
        <v>7107993375.8322096</v>
      </c>
      <c r="I11" s="281">
        <v>0</v>
      </c>
      <c r="J11" s="281">
        <v>319639411.21138024</v>
      </c>
      <c r="K11" s="281">
        <v>71079933.75832209</v>
      </c>
      <c r="L11" s="281">
        <v>566173944.20805264</v>
      </c>
      <c r="M11" s="281">
        <v>849260916.31207895</v>
      </c>
      <c r="N11" s="281">
        <v>57940935</v>
      </c>
    </row>
    <row r="12" spans="2:14" x14ac:dyDescent="0.25">
      <c r="B12" s="282">
        <v>10</v>
      </c>
      <c r="C12" s="282">
        <v>29418478500.61087</v>
      </c>
      <c r="D12" s="281">
        <v>8913671235.147337</v>
      </c>
      <c r="E12" s="281">
        <v>1470923925.0305436</v>
      </c>
      <c r="F12" s="281">
        <v>4155651227.9999995</v>
      </c>
      <c r="G12" s="281">
        <v>0</v>
      </c>
      <c r="H12" s="281">
        <v>7319695487.8152504</v>
      </c>
      <c r="I12" s="281">
        <v>0</v>
      </c>
      <c r="J12" s="281">
        <v>327979532.04871136</v>
      </c>
      <c r="K12" s="281">
        <v>73196954.878152505</v>
      </c>
      <c r="L12" s="281">
        <v>588369570.0122174</v>
      </c>
      <c r="M12" s="281">
        <v>882554355.01832604</v>
      </c>
      <c r="N12" s="281">
        <v>59273484</v>
      </c>
    </row>
    <row r="13" spans="2:14" x14ac:dyDescent="0.25">
      <c r="B13" s="282">
        <v>11</v>
      </c>
      <c r="C13" s="282">
        <v>0</v>
      </c>
      <c r="D13" s="281">
        <v>0</v>
      </c>
      <c r="E13" s="281">
        <v>0</v>
      </c>
      <c r="F13" s="281">
        <v>0</v>
      </c>
      <c r="G13" s="281">
        <v>0</v>
      </c>
      <c r="H13" s="281">
        <v>0</v>
      </c>
      <c r="I13" s="281">
        <v>0</v>
      </c>
      <c r="J13" s="281">
        <v>0</v>
      </c>
      <c r="K13" s="281">
        <v>0</v>
      </c>
      <c r="L13" s="281">
        <v>0</v>
      </c>
      <c r="M13" s="281">
        <v>0</v>
      </c>
      <c r="N13" s="281">
        <v>0</v>
      </c>
    </row>
    <row r="14" spans="2:14" x14ac:dyDescent="0.25">
      <c r="B14" s="282">
        <v>12</v>
      </c>
      <c r="C14" s="282">
        <v>0</v>
      </c>
      <c r="D14" s="281">
        <v>0</v>
      </c>
      <c r="E14" s="281">
        <v>0</v>
      </c>
      <c r="F14" s="281">
        <v>0</v>
      </c>
      <c r="G14" s="281">
        <v>0</v>
      </c>
      <c r="H14" s="281">
        <v>0</v>
      </c>
      <c r="I14" s="281">
        <v>0</v>
      </c>
      <c r="J14" s="281">
        <v>0</v>
      </c>
      <c r="K14" s="281">
        <v>0</v>
      </c>
      <c r="L14" s="281">
        <v>0</v>
      </c>
      <c r="M14" s="281">
        <v>0</v>
      </c>
      <c r="N14" s="281">
        <v>0</v>
      </c>
    </row>
    <row r="15" spans="2:14" x14ac:dyDescent="0.25">
      <c r="B15" s="282">
        <v>13</v>
      </c>
      <c r="C15" s="282">
        <v>0</v>
      </c>
      <c r="D15" s="281">
        <v>0</v>
      </c>
      <c r="E15" s="281">
        <v>0</v>
      </c>
      <c r="F15" s="281">
        <v>0</v>
      </c>
      <c r="G15" s="281">
        <v>0</v>
      </c>
      <c r="H15" s="281">
        <v>0</v>
      </c>
      <c r="I15" s="281">
        <v>0</v>
      </c>
      <c r="J15" s="281">
        <v>0</v>
      </c>
      <c r="K15" s="281">
        <v>0</v>
      </c>
      <c r="L15" s="281">
        <v>0</v>
      </c>
      <c r="M15" s="281">
        <v>0</v>
      </c>
      <c r="N15" s="281">
        <v>0</v>
      </c>
    </row>
    <row r="16" spans="2:14" x14ac:dyDescent="0.25">
      <c r="B16" s="282">
        <v>14</v>
      </c>
      <c r="C16" s="282">
        <v>0</v>
      </c>
      <c r="D16" s="281">
        <v>0</v>
      </c>
      <c r="E16" s="281">
        <v>0</v>
      </c>
      <c r="F16" s="281">
        <v>0</v>
      </c>
      <c r="G16" s="281">
        <v>0</v>
      </c>
      <c r="H16" s="281">
        <v>0</v>
      </c>
      <c r="I16" s="281">
        <v>0</v>
      </c>
      <c r="J16" s="281">
        <v>0</v>
      </c>
      <c r="K16" s="281">
        <v>0</v>
      </c>
      <c r="L16" s="281">
        <v>0</v>
      </c>
      <c r="M16" s="281">
        <v>0</v>
      </c>
      <c r="N16" s="281">
        <v>0</v>
      </c>
    </row>
    <row r="17" spans="1:14" x14ac:dyDescent="0.25">
      <c r="B17" s="282">
        <v>15</v>
      </c>
      <c r="C17" s="282">
        <v>0</v>
      </c>
      <c r="D17" s="281">
        <v>0</v>
      </c>
      <c r="E17" s="281">
        <v>0</v>
      </c>
      <c r="F17" s="281">
        <v>0</v>
      </c>
      <c r="G17" s="281">
        <v>0</v>
      </c>
      <c r="H17" s="281">
        <v>0</v>
      </c>
      <c r="I17" s="281">
        <v>0</v>
      </c>
      <c r="J17" s="281">
        <v>0</v>
      </c>
      <c r="K17" s="281">
        <v>0</v>
      </c>
      <c r="L17" s="281">
        <v>0</v>
      </c>
      <c r="M17" s="281">
        <v>0</v>
      </c>
      <c r="N17" s="281">
        <v>0</v>
      </c>
    </row>
    <row r="18" spans="1:14" x14ac:dyDescent="0.25">
      <c r="B18" s="282">
        <v>16</v>
      </c>
      <c r="C18" s="282">
        <v>0</v>
      </c>
      <c r="D18" s="281">
        <v>0</v>
      </c>
      <c r="E18" s="281">
        <v>0</v>
      </c>
      <c r="F18" s="281">
        <v>0</v>
      </c>
      <c r="G18" s="281">
        <v>0</v>
      </c>
      <c r="H18" s="281">
        <v>0</v>
      </c>
      <c r="I18" s="281">
        <v>0</v>
      </c>
      <c r="J18" s="281">
        <v>0</v>
      </c>
      <c r="K18" s="281">
        <v>0</v>
      </c>
      <c r="L18" s="281">
        <v>0</v>
      </c>
      <c r="M18" s="281">
        <v>0</v>
      </c>
      <c r="N18" s="281">
        <v>0</v>
      </c>
    </row>
    <row r="19" spans="1:14" x14ac:dyDescent="0.25">
      <c r="B19" s="282">
        <v>17</v>
      </c>
      <c r="C19" s="282">
        <v>0</v>
      </c>
      <c r="D19" s="281">
        <v>0</v>
      </c>
      <c r="E19" s="281">
        <v>0</v>
      </c>
      <c r="F19" s="281">
        <v>0</v>
      </c>
      <c r="G19" s="281">
        <v>0</v>
      </c>
      <c r="H19" s="281">
        <v>0</v>
      </c>
      <c r="I19" s="281">
        <v>0</v>
      </c>
      <c r="J19" s="281">
        <v>0</v>
      </c>
      <c r="K19" s="281">
        <v>0</v>
      </c>
      <c r="L19" s="281">
        <v>0</v>
      </c>
      <c r="M19" s="281">
        <v>0</v>
      </c>
      <c r="N19" s="281">
        <v>0</v>
      </c>
    </row>
    <row r="20" spans="1:14" x14ac:dyDescent="0.25">
      <c r="A20" s="43"/>
      <c r="B20" s="282">
        <v>18</v>
      </c>
      <c r="C20" s="282">
        <v>0</v>
      </c>
      <c r="D20" s="281">
        <v>0</v>
      </c>
      <c r="E20" s="281">
        <v>0</v>
      </c>
      <c r="F20" s="281">
        <v>0</v>
      </c>
      <c r="G20" s="281">
        <v>0</v>
      </c>
      <c r="H20" s="281">
        <v>0</v>
      </c>
      <c r="I20" s="281">
        <v>0</v>
      </c>
      <c r="J20" s="281">
        <v>0</v>
      </c>
      <c r="K20" s="281">
        <v>0</v>
      </c>
      <c r="L20" s="281">
        <v>0</v>
      </c>
      <c r="M20" s="281">
        <v>0</v>
      </c>
      <c r="N20" s="281">
        <v>0</v>
      </c>
    </row>
    <row r="21" spans="1:14" x14ac:dyDescent="0.25">
      <c r="B21" s="282">
        <v>19</v>
      </c>
      <c r="C21" s="282">
        <v>0</v>
      </c>
      <c r="D21" s="281">
        <v>0</v>
      </c>
      <c r="E21" s="281">
        <v>0</v>
      </c>
      <c r="F21" s="281">
        <v>0</v>
      </c>
      <c r="G21" s="281">
        <v>0</v>
      </c>
      <c r="H21" s="281">
        <v>0</v>
      </c>
      <c r="I21" s="281">
        <v>0</v>
      </c>
      <c r="J21" s="281">
        <v>0</v>
      </c>
      <c r="K21" s="281">
        <v>0</v>
      </c>
      <c r="L21" s="281">
        <v>0</v>
      </c>
      <c r="M21" s="281">
        <v>0</v>
      </c>
      <c r="N21" s="281">
        <v>0</v>
      </c>
    </row>
    <row r="22" spans="1:14" x14ac:dyDescent="0.25">
      <c r="B22" s="282">
        <v>20</v>
      </c>
      <c r="C22" s="282">
        <v>0</v>
      </c>
      <c r="D22" s="281">
        <v>0</v>
      </c>
      <c r="E22" s="281">
        <v>0</v>
      </c>
      <c r="F22" s="281">
        <v>0</v>
      </c>
      <c r="G22" s="281">
        <v>0</v>
      </c>
      <c r="H22" s="281">
        <v>0</v>
      </c>
      <c r="I22" s="281">
        <v>0</v>
      </c>
      <c r="J22" s="281">
        <v>0</v>
      </c>
      <c r="K22" s="281">
        <v>0</v>
      </c>
      <c r="L22" s="281">
        <v>0</v>
      </c>
      <c r="M22" s="281">
        <v>0</v>
      </c>
      <c r="N22" s="281">
        <v>0</v>
      </c>
    </row>
    <row r="23" spans="1:14" x14ac:dyDescent="0.25">
      <c r="B23" s="282">
        <v>21</v>
      </c>
      <c r="C23" s="282">
        <v>0</v>
      </c>
      <c r="D23" s="281">
        <v>0</v>
      </c>
      <c r="E23" s="281">
        <v>0</v>
      </c>
      <c r="F23" s="281">
        <v>0</v>
      </c>
      <c r="G23" s="281">
        <v>0</v>
      </c>
      <c r="H23" s="281">
        <v>0</v>
      </c>
      <c r="I23" s="281">
        <v>0</v>
      </c>
      <c r="J23" s="281">
        <v>0</v>
      </c>
      <c r="K23" s="281">
        <v>0</v>
      </c>
      <c r="L23" s="281">
        <v>0</v>
      </c>
      <c r="M23" s="281">
        <v>0</v>
      </c>
      <c r="N23" s="281">
        <v>0</v>
      </c>
    </row>
    <row r="24" spans="1:14" x14ac:dyDescent="0.25">
      <c r="B24" s="282">
        <v>22</v>
      </c>
      <c r="C24" s="282">
        <v>0</v>
      </c>
      <c r="D24" s="281">
        <v>0</v>
      </c>
      <c r="E24" s="281">
        <v>0</v>
      </c>
      <c r="F24" s="281">
        <v>0</v>
      </c>
      <c r="G24" s="281">
        <v>0</v>
      </c>
      <c r="H24" s="281">
        <v>0</v>
      </c>
      <c r="I24" s="281">
        <v>0</v>
      </c>
      <c r="J24" s="281">
        <v>0</v>
      </c>
      <c r="K24" s="281">
        <v>0</v>
      </c>
      <c r="L24" s="281">
        <v>0</v>
      </c>
      <c r="M24" s="281">
        <v>0</v>
      </c>
      <c r="N24" s="281">
        <v>0</v>
      </c>
    </row>
    <row r="25" spans="1:14" x14ac:dyDescent="0.25">
      <c r="B25" s="282">
        <v>23</v>
      </c>
      <c r="C25" s="282">
        <v>0</v>
      </c>
      <c r="D25" s="281">
        <v>0</v>
      </c>
      <c r="E25" s="281">
        <v>0</v>
      </c>
      <c r="F25" s="281">
        <v>0</v>
      </c>
      <c r="G25" s="281">
        <v>0</v>
      </c>
      <c r="H25" s="281">
        <v>0</v>
      </c>
      <c r="I25" s="281">
        <v>0</v>
      </c>
      <c r="J25" s="281">
        <v>0</v>
      </c>
      <c r="K25" s="281">
        <v>0</v>
      </c>
      <c r="L25" s="281">
        <v>0</v>
      </c>
      <c r="M25" s="281">
        <v>0</v>
      </c>
      <c r="N25" s="281">
        <v>0</v>
      </c>
    </row>
    <row r="26" spans="1:14" x14ac:dyDescent="0.25">
      <c r="B26" s="282">
        <v>24</v>
      </c>
      <c r="C26" s="282">
        <v>0</v>
      </c>
      <c r="D26" s="281">
        <v>0</v>
      </c>
      <c r="E26" s="281">
        <v>0</v>
      </c>
      <c r="F26" s="281">
        <v>0</v>
      </c>
      <c r="G26" s="281">
        <v>0</v>
      </c>
      <c r="H26" s="281">
        <v>0</v>
      </c>
      <c r="I26" s="281">
        <v>0</v>
      </c>
      <c r="J26" s="281">
        <v>0</v>
      </c>
      <c r="K26" s="281">
        <v>0</v>
      </c>
      <c r="L26" s="281">
        <v>0</v>
      </c>
      <c r="M26" s="281">
        <v>0</v>
      </c>
      <c r="N26" s="281">
        <v>0</v>
      </c>
    </row>
    <row r="27" spans="1:14" x14ac:dyDescent="0.25">
      <c r="B27" s="282">
        <v>25</v>
      </c>
      <c r="C27" s="282">
        <v>0</v>
      </c>
      <c r="D27" s="281">
        <v>0</v>
      </c>
      <c r="E27" s="281">
        <v>0</v>
      </c>
      <c r="F27" s="281">
        <v>0</v>
      </c>
      <c r="G27" s="281">
        <v>0</v>
      </c>
      <c r="H27" s="281">
        <v>0</v>
      </c>
      <c r="I27" s="281">
        <v>0</v>
      </c>
      <c r="J27" s="281">
        <v>0</v>
      </c>
      <c r="K27" s="281">
        <v>0</v>
      </c>
      <c r="L27" s="281">
        <v>0</v>
      </c>
      <c r="M27" s="281">
        <v>0</v>
      </c>
      <c r="N27" s="281">
        <v>0</v>
      </c>
    </row>
    <row r="28" spans="1:14" x14ac:dyDescent="0.25">
      <c r="B28" s="282">
        <v>26</v>
      </c>
      <c r="C28" s="282">
        <v>0</v>
      </c>
      <c r="D28" s="281">
        <v>0</v>
      </c>
      <c r="E28" s="281">
        <v>0</v>
      </c>
      <c r="F28" s="281">
        <v>0</v>
      </c>
      <c r="G28" s="281">
        <v>0</v>
      </c>
      <c r="H28" s="281">
        <v>0</v>
      </c>
      <c r="I28" s="281">
        <v>0</v>
      </c>
      <c r="J28" s="281">
        <v>0</v>
      </c>
      <c r="K28" s="281">
        <v>0</v>
      </c>
      <c r="L28" s="281">
        <v>0</v>
      </c>
      <c r="M28" s="281">
        <v>0</v>
      </c>
      <c r="N28" s="281">
        <v>0</v>
      </c>
    </row>
    <row r="29" spans="1:14" x14ac:dyDescent="0.25">
      <c r="B29" s="282">
        <v>27</v>
      </c>
      <c r="C29" s="282">
        <v>0</v>
      </c>
      <c r="D29" s="281">
        <v>0</v>
      </c>
      <c r="E29" s="281">
        <v>0</v>
      </c>
      <c r="F29" s="281">
        <v>0</v>
      </c>
      <c r="G29" s="281">
        <v>0</v>
      </c>
      <c r="H29" s="281">
        <v>0</v>
      </c>
      <c r="I29" s="281">
        <v>0</v>
      </c>
      <c r="J29" s="281">
        <v>0</v>
      </c>
      <c r="K29" s="281">
        <v>0</v>
      </c>
      <c r="L29" s="281">
        <v>0</v>
      </c>
      <c r="M29" s="281">
        <v>0</v>
      </c>
      <c r="N29" s="281">
        <v>0</v>
      </c>
    </row>
    <row r="30" spans="1:14" x14ac:dyDescent="0.25">
      <c r="B30" s="282">
        <v>28</v>
      </c>
      <c r="C30" s="282">
        <v>0</v>
      </c>
      <c r="D30" s="281">
        <v>0</v>
      </c>
      <c r="E30" s="281">
        <v>0</v>
      </c>
      <c r="F30" s="281">
        <v>0</v>
      </c>
      <c r="G30" s="281">
        <v>0</v>
      </c>
      <c r="H30" s="281">
        <v>0</v>
      </c>
      <c r="I30" s="281">
        <v>0</v>
      </c>
      <c r="J30" s="281">
        <v>0</v>
      </c>
      <c r="K30" s="281">
        <v>0</v>
      </c>
      <c r="L30" s="281">
        <v>0</v>
      </c>
      <c r="M30" s="281">
        <v>0</v>
      </c>
      <c r="N30" s="281">
        <v>0</v>
      </c>
    </row>
    <row r="31" spans="1:14" x14ac:dyDescent="0.25">
      <c r="B31" s="282">
        <v>29</v>
      </c>
      <c r="C31" s="282">
        <v>0</v>
      </c>
      <c r="D31" s="281">
        <v>0</v>
      </c>
      <c r="E31" s="281">
        <v>0</v>
      </c>
      <c r="F31" s="281">
        <v>0</v>
      </c>
      <c r="G31" s="281">
        <v>0</v>
      </c>
      <c r="H31" s="281">
        <v>0</v>
      </c>
      <c r="I31" s="281">
        <v>0</v>
      </c>
      <c r="J31" s="281">
        <v>0</v>
      </c>
      <c r="K31" s="281">
        <v>0</v>
      </c>
      <c r="L31" s="281">
        <v>0</v>
      </c>
      <c r="M31" s="281">
        <v>0</v>
      </c>
      <c r="N31" s="281">
        <v>0</v>
      </c>
    </row>
    <row r="32" spans="1:14" x14ac:dyDescent="0.25">
      <c r="B32" s="282">
        <v>30</v>
      </c>
      <c r="C32" s="282">
        <v>0</v>
      </c>
      <c r="D32" s="281">
        <v>0</v>
      </c>
      <c r="E32" s="281">
        <v>0</v>
      </c>
      <c r="F32" s="281">
        <v>0</v>
      </c>
      <c r="G32" s="281">
        <v>0</v>
      </c>
      <c r="H32" s="281">
        <v>0</v>
      </c>
      <c r="I32" s="281">
        <v>0</v>
      </c>
      <c r="J32" s="281">
        <v>0</v>
      </c>
      <c r="K32" s="281">
        <v>0</v>
      </c>
      <c r="L32" s="281">
        <v>0</v>
      </c>
      <c r="M32" s="281">
        <v>0</v>
      </c>
      <c r="N32" s="281">
        <v>0</v>
      </c>
    </row>
    <row r="33" spans="2:14" x14ac:dyDescent="0.25">
      <c r="B33" s="283" t="s">
        <v>712</v>
      </c>
      <c r="C33" s="283">
        <f>+SUM(C3:C32)-'F-JDM-10 años'!AG21</f>
        <v>0</v>
      </c>
      <c r="D33" s="280">
        <f>+SUM(D3:D32)-'F-JDM-10 años'!AG25</f>
        <v>0</v>
      </c>
      <c r="E33" s="352">
        <f>+SUM(E3:E32)-'F-JDM-10 años'!AG26</f>
        <v>0</v>
      </c>
      <c r="F33" s="280">
        <f>+SUM(F3:F32)-'F-JDM-10 años'!AG28</f>
        <v>0</v>
      </c>
      <c r="G33" s="280">
        <f>+SUM(G3:G32)-'F-JDM-10 años'!AG29</f>
        <v>0</v>
      </c>
      <c r="H33" s="280">
        <f>+SUM(H3:H32)-'F-JDM-10 años'!AG30</f>
        <v>0</v>
      </c>
      <c r="I33" s="280">
        <f>+SUM(I3:I32)-'F-JDM-10 años'!AG32</f>
        <v>0</v>
      </c>
      <c r="J33" s="352">
        <f>+SUM(J3:J32)-'F-JDM-10 años'!AG33</f>
        <v>0</v>
      </c>
      <c r="K33" s="280">
        <f>+SUM(K3:K32)-'F-JDM-10 años'!AG34</f>
        <v>0</v>
      </c>
      <c r="L33" s="280">
        <f>+SUM(L3:L32)-'F-JDM-10 años'!AG35</f>
        <v>0</v>
      </c>
      <c r="M33" s="280">
        <f>+SUM(M3:M32)-'F-JDM-10 años'!AG36</f>
        <v>0</v>
      </c>
      <c r="N33" s="280">
        <f>+SUM(N3:N32)-'F-JDM-10 años'!AG41</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H5:K19"/>
  <sheetViews>
    <sheetView topLeftCell="A4" workbookViewId="0"/>
  </sheetViews>
  <sheetFormatPr baseColWidth="10" defaultRowHeight="15" x14ac:dyDescent="0.25"/>
  <sheetData>
    <row r="5" spans="8:11" x14ac:dyDescent="0.25">
      <c r="H5">
        <v>2005</v>
      </c>
      <c r="I5" s="292">
        <v>7.9285714285714255E-3</v>
      </c>
      <c r="K5" s="293">
        <f>+I5/2.9</f>
        <v>2.7339901477832504E-3</v>
      </c>
    </row>
    <row r="6" spans="8:11" x14ac:dyDescent="0.25">
      <c r="H6">
        <f>+H5+1</f>
        <v>2006</v>
      </c>
      <c r="I6" s="292">
        <f>+I5</f>
        <v>7.9285714285714255E-3</v>
      </c>
      <c r="K6" s="293">
        <f t="shared" ref="K6:K18" si="0">+I6/2.9</f>
        <v>2.7339901477832504E-3</v>
      </c>
    </row>
    <row r="7" spans="8:11" x14ac:dyDescent="0.25">
      <c r="H7">
        <f t="shared" ref="H7:H18" si="1">+H6+1</f>
        <v>2007</v>
      </c>
      <c r="I7" s="292">
        <f t="shared" ref="I7:I18" si="2">+I6</f>
        <v>7.9285714285714255E-3</v>
      </c>
      <c r="K7" s="293">
        <f t="shared" si="0"/>
        <v>2.7339901477832504E-3</v>
      </c>
    </row>
    <row r="8" spans="8:11" x14ac:dyDescent="0.25">
      <c r="H8">
        <f t="shared" si="1"/>
        <v>2008</v>
      </c>
      <c r="I8" s="292">
        <f t="shared" si="2"/>
        <v>7.9285714285714255E-3</v>
      </c>
      <c r="K8" s="293">
        <f t="shared" si="0"/>
        <v>2.7339901477832504E-3</v>
      </c>
    </row>
    <row r="9" spans="8:11" x14ac:dyDescent="0.25">
      <c r="H9">
        <f t="shared" si="1"/>
        <v>2009</v>
      </c>
      <c r="I9" s="292">
        <f t="shared" si="2"/>
        <v>7.9285714285714255E-3</v>
      </c>
      <c r="K9" s="293">
        <f t="shared" si="0"/>
        <v>2.7339901477832504E-3</v>
      </c>
    </row>
    <row r="10" spans="8:11" x14ac:dyDescent="0.25">
      <c r="H10">
        <f t="shared" si="1"/>
        <v>2010</v>
      </c>
      <c r="I10" s="292">
        <f t="shared" si="2"/>
        <v>7.9285714285714255E-3</v>
      </c>
      <c r="K10" s="293">
        <f t="shared" si="0"/>
        <v>2.7339901477832504E-3</v>
      </c>
    </row>
    <row r="11" spans="8:11" x14ac:dyDescent="0.25">
      <c r="H11">
        <f t="shared" si="1"/>
        <v>2011</v>
      </c>
      <c r="I11" s="292">
        <f t="shared" si="2"/>
        <v>7.9285714285714255E-3</v>
      </c>
      <c r="K11" s="293">
        <f t="shared" si="0"/>
        <v>2.7339901477832504E-3</v>
      </c>
    </row>
    <row r="12" spans="8:11" x14ac:dyDescent="0.25">
      <c r="H12">
        <f t="shared" si="1"/>
        <v>2012</v>
      </c>
      <c r="I12" s="292">
        <f t="shared" si="2"/>
        <v>7.9285714285714255E-3</v>
      </c>
      <c r="K12" s="293">
        <f t="shared" si="0"/>
        <v>2.7339901477832504E-3</v>
      </c>
    </row>
    <row r="13" spans="8:11" x14ac:dyDescent="0.25">
      <c r="H13">
        <f t="shared" si="1"/>
        <v>2013</v>
      </c>
      <c r="I13" s="292">
        <f t="shared" si="2"/>
        <v>7.9285714285714255E-3</v>
      </c>
      <c r="K13" s="293">
        <f t="shared" si="0"/>
        <v>2.7339901477832504E-3</v>
      </c>
    </row>
    <row r="14" spans="8:11" x14ac:dyDescent="0.25">
      <c r="H14">
        <f t="shared" si="1"/>
        <v>2014</v>
      </c>
      <c r="I14" s="292">
        <f t="shared" si="2"/>
        <v>7.9285714285714255E-3</v>
      </c>
      <c r="K14" s="293">
        <f t="shared" si="0"/>
        <v>2.7339901477832504E-3</v>
      </c>
    </row>
    <row r="15" spans="8:11" x14ac:dyDescent="0.25">
      <c r="H15">
        <f t="shared" si="1"/>
        <v>2015</v>
      </c>
      <c r="I15" s="292">
        <f t="shared" si="2"/>
        <v>7.9285714285714255E-3</v>
      </c>
      <c r="K15" s="293">
        <f t="shared" si="0"/>
        <v>2.7339901477832504E-3</v>
      </c>
    </row>
    <row r="16" spans="8:11" x14ac:dyDescent="0.25">
      <c r="H16">
        <f t="shared" si="1"/>
        <v>2016</v>
      </c>
      <c r="I16" s="292">
        <f t="shared" si="2"/>
        <v>7.9285714285714255E-3</v>
      </c>
      <c r="K16" s="293">
        <f t="shared" si="0"/>
        <v>2.7339901477832504E-3</v>
      </c>
    </row>
    <row r="17" spans="8:11" x14ac:dyDescent="0.25">
      <c r="H17">
        <f t="shared" si="1"/>
        <v>2017</v>
      </c>
      <c r="I17" s="292">
        <f t="shared" si="2"/>
        <v>7.9285714285714255E-3</v>
      </c>
      <c r="K17" s="293">
        <f t="shared" si="0"/>
        <v>2.7339901477832504E-3</v>
      </c>
    </row>
    <row r="18" spans="8:11" x14ac:dyDescent="0.25">
      <c r="H18">
        <f t="shared" si="1"/>
        <v>2018</v>
      </c>
      <c r="I18" s="292">
        <f t="shared" si="2"/>
        <v>7.9285714285714255E-3</v>
      </c>
      <c r="K18" s="293">
        <f t="shared" si="0"/>
        <v>2.7339901477832504E-3</v>
      </c>
    </row>
    <row r="19" spans="8:11" x14ac:dyDescent="0.25">
      <c r="I19" s="291">
        <f>+SUM(I5:I18)</f>
        <v>0.11099999999999995</v>
      </c>
    </row>
  </sheetData>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461</v>
      </c>
      <c r="B1" s="5"/>
      <c r="C1" s="102"/>
      <c r="D1" s="25"/>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101</v>
      </c>
      <c r="C5" s="106" t="str">
        <f>VLOOKUP(B5,'$ C-Inter'!$A$2:$E$64,2,FALSE)</f>
        <v>LUMINARIA BUXUS 125 AS BUXUS 125 AS</v>
      </c>
      <c r="D5" s="11">
        <v>1</v>
      </c>
      <c r="E5" s="13">
        <v>1</v>
      </c>
      <c r="F5" s="1"/>
      <c r="G5" s="14">
        <f>VLOOKUP(B5,'$ C-Inter'!$A$2:$E$64,5,FALSE)</f>
        <v>1359683.193277311</v>
      </c>
      <c r="H5" s="12">
        <f t="shared" ref="H5:H11" si="0">ROUND((G5*E5),0)</f>
        <v>1359683</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1581687</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1587887</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465</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102</v>
      </c>
      <c r="C5" s="106" t="str">
        <f>VLOOKUP(B5,'$ C-Inter'!$A$2:$E$64,2,FALSE)</f>
        <v>LUMINARIA BUXUS 75 AS BUXUS 75 AS</v>
      </c>
      <c r="D5" s="11">
        <v>1</v>
      </c>
      <c r="E5" s="13">
        <v>1</v>
      </c>
      <c r="F5" s="1"/>
      <c r="G5" s="14">
        <f>VLOOKUP(B5,'$ C-Inter'!$A$2:$E$64,5,FALSE)</f>
        <v>1309688.2352941176</v>
      </c>
      <c r="H5" s="12">
        <f t="shared" ref="H5:H11" si="0">ROUND((G5*E5),0)</f>
        <v>1309688</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1531692</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1537892</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466</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103</v>
      </c>
      <c r="C5" s="106" t="str">
        <f>VLOOKUP(B5,'$ C-Inter'!$A$2:$E$64,2,FALSE)</f>
        <v>FAROL PRIMAVERA LED DE 30W</v>
      </c>
      <c r="D5" s="11">
        <v>1</v>
      </c>
      <c r="E5" s="13">
        <v>1</v>
      </c>
      <c r="F5" s="1"/>
      <c r="G5" s="14">
        <f>VLOOKUP(B5,'$ C-Inter'!$A$2:$E$64,5,FALSE)</f>
        <v>687000</v>
      </c>
      <c r="H5" s="12">
        <f t="shared" ref="H5:H11" si="0">ROUND((G5*E5),0)</f>
        <v>687000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0</v>
      </c>
      <c r="F6" s="1"/>
      <c r="G6" s="14">
        <f>VLOOKUP(B6,'$ C-Inter'!$A$2:$E$64,5,FALSE)</f>
        <v>98700</v>
      </c>
      <c r="H6" s="12">
        <f t="shared" si="0"/>
        <v>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0</v>
      </c>
      <c r="F7" s="1"/>
      <c r="G7" s="14">
        <f>VLOOKUP(B7,'$ C-Inter'!$A$2:$E$64,5,FALSE)</f>
        <v>18890</v>
      </c>
      <c r="H7" s="12">
        <f t="shared" si="0"/>
        <v>0</v>
      </c>
    </row>
    <row r="8" spans="1:13" ht="15" x14ac:dyDescent="0.25">
      <c r="A8" s="3">
        <f t="shared" si="1"/>
        <v>4</v>
      </c>
      <c r="B8" s="3">
        <v>501</v>
      </c>
      <c r="C8" s="106" t="str">
        <f>VLOOKUP(B8,'$ C-Inter'!$A$2:$E$64,2,FALSE)</f>
        <v>Alambre de cobre aislado # 14 AWG THW</v>
      </c>
      <c r="D8" s="11" t="str">
        <f>VLOOKUP(B8,'$ C-Inter'!$A$2:$E$64,3,FALSE)</f>
        <v>MT</v>
      </c>
      <c r="E8" s="13">
        <v>24</v>
      </c>
      <c r="F8" s="1"/>
      <c r="G8" s="14">
        <f>VLOOKUP(B8,'$ C-Inter'!$A$2:$E$64,5,FALSE)</f>
        <v>1350</v>
      </c>
      <c r="H8" s="12">
        <f t="shared" si="0"/>
        <v>32400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792774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798974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467</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104</v>
      </c>
      <c r="C5" s="106" t="str">
        <f>VLOOKUP(B5,'$ C-Inter'!$A$2:$E$64,2,FALSE)</f>
        <v>FAROL PRIMAVERA LED DE 40W</v>
      </c>
      <c r="D5" s="11">
        <v>1</v>
      </c>
      <c r="E5" s="13">
        <v>1</v>
      </c>
      <c r="F5" s="1"/>
      <c r="G5" s="14">
        <f>VLOOKUP(B5,'$ C-Inter'!$A$2:$E$64,5,FALSE)</f>
        <v>687000</v>
      </c>
      <c r="H5" s="12">
        <f t="shared" ref="H5:H11" si="0">ROUND((G5*E5),0)</f>
        <v>687000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0</v>
      </c>
      <c r="F6" s="1"/>
      <c r="G6" s="14">
        <f>VLOOKUP(B6,'$ C-Inter'!$A$2:$E$64,5,FALSE)</f>
        <v>98700</v>
      </c>
      <c r="H6" s="12">
        <f t="shared" si="0"/>
        <v>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0</v>
      </c>
      <c r="F7" s="1"/>
      <c r="G7" s="14">
        <f>VLOOKUP(B7,'$ C-Inter'!$A$2:$E$64,5,FALSE)</f>
        <v>18890</v>
      </c>
      <c r="H7" s="12">
        <f t="shared" si="0"/>
        <v>0</v>
      </c>
    </row>
    <row r="8" spans="1:13" ht="15" x14ac:dyDescent="0.25">
      <c r="A8" s="3">
        <f t="shared" si="1"/>
        <v>4</v>
      </c>
      <c r="B8" s="3">
        <v>501</v>
      </c>
      <c r="C8" s="106" t="str">
        <f>VLOOKUP(B8,'$ C-Inter'!$A$2:$E$64,2,FALSE)</f>
        <v>Alambre de cobre aislado # 14 AWG THW</v>
      </c>
      <c r="D8" s="11" t="str">
        <f>VLOOKUP(B8,'$ C-Inter'!$A$2:$E$64,3,FALSE)</f>
        <v>MT</v>
      </c>
      <c r="E8" s="13">
        <v>24</v>
      </c>
      <c r="F8" s="1"/>
      <c r="G8" s="14">
        <f>VLOOKUP(B8,'$ C-Inter'!$A$2:$E$64,5,FALSE)</f>
        <v>1350</v>
      </c>
      <c r="H8" s="12">
        <f t="shared" si="0"/>
        <v>32400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792774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798974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C4:J47"/>
  <sheetViews>
    <sheetView topLeftCell="B25" workbookViewId="0">
      <selection activeCell="E36" sqref="E36"/>
    </sheetView>
  </sheetViews>
  <sheetFormatPr baseColWidth="10" defaultColWidth="10.85546875" defaultRowHeight="15" x14ac:dyDescent="0.25"/>
  <cols>
    <col min="1" max="2" width="10.85546875" style="108"/>
    <col min="3" max="3" width="60.28515625" style="108" customWidth="1"/>
    <col min="4" max="4" width="26.140625" style="108" bestFit="1" customWidth="1"/>
    <col min="5" max="5" width="22" style="108" bestFit="1" customWidth="1"/>
    <col min="6" max="6" width="13.85546875" style="108" bestFit="1" customWidth="1"/>
    <col min="7" max="7" width="18.140625" style="108" bestFit="1" customWidth="1"/>
    <col min="8" max="8" width="10.28515625" style="108" bestFit="1" customWidth="1"/>
    <col min="9" max="9" width="19.5703125" style="108" customWidth="1"/>
    <col min="10" max="10" width="19.7109375" style="108" bestFit="1" customWidth="1"/>
    <col min="11" max="16384" width="10.85546875" style="108"/>
  </cols>
  <sheetData>
    <row r="4" spans="3:4" x14ac:dyDescent="0.25">
      <c r="C4" s="451" t="s">
        <v>844</v>
      </c>
      <c r="D4" s="451" t="s">
        <v>845</v>
      </c>
    </row>
    <row r="5" spans="3:4" x14ac:dyDescent="0.25">
      <c r="C5" s="452" t="s">
        <v>846</v>
      </c>
      <c r="D5" s="452">
        <v>1000</v>
      </c>
    </row>
    <row r="6" spans="3:4" x14ac:dyDescent="0.25">
      <c r="C6" s="452" t="s">
        <v>847</v>
      </c>
      <c r="D6" s="452">
        <v>2600</v>
      </c>
    </row>
    <row r="7" spans="3:4" x14ac:dyDescent="0.25">
      <c r="C7" s="452" t="s">
        <v>848</v>
      </c>
      <c r="D7" s="452">
        <v>7000</v>
      </c>
    </row>
    <row r="8" spans="3:4" x14ac:dyDescent="0.25">
      <c r="C8" s="452" t="s">
        <v>849</v>
      </c>
      <c r="D8" s="452">
        <v>10700</v>
      </c>
    </row>
    <row r="9" spans="3:4" x14ac:dyDescent="0.25">
      <c r="C9" s="452" t="s">
        <v>850</v>
      </c>
      <c r="D9" s="452">
        <v>18100</v>
      </c>
    </row>
    <row r="10" spans="3:4" x14ac:dyDescent="0.25">
      <c r="C10" s="452" t="s">
        <v>851</v>
      </c>
      <c r="D10" s="452">
        <v>23400</v>
      </c>
    </row>
    <row r="11" spans="3:4" x14ac:dyDescent="0.25">
      <c r="C11" s="452" t="s">
        <v>852</v>
      </c>
      <c r="D11" s="452">
        <v>28100</v>
      </c>
    </row>
    <row r="12" spans="3:4" x14ac:dyDescent="0.25">
      <c r="C12" s="452" t="s">
        <v>853</v>
      </c>
      <c r="D12" s="452">
        <v>47400</v>
      </c>
    </row>
    <row r="13" spans="3:4" x14ac:dyDescent="0.25">
      <c r="C13" s="452" t="s">
        <v>861</v>
      </c>
      <c r="D13" s="452">
        <v>136200</v>
      </c>
    </row>
    <row r="14" spans="3:4" x14ac:dyDescent="0.25">
      <c r="C14" s="452" t="s">
        <v>854</v>
      </c>
      <c r="D14" s="452">
        <v>47400</v>
      </c>
    </row>
    <row r="15" spans="3:4" x14ac:dyDescent="0.25">
      <c r="C15" s="452" t="s">
        <v>855</v>
      </c>
      <c r="D15" s="452">
        <v>100000</v>
      </c>
    </row>
    <row r="16" spans="3:4" x14ac:dyDescent="0.25">
      <c r="C16" s="452" t="s">
        <v>856</v>
      </c>
      <c r="D16" s="452">
        <v>175500</v>
      </c>
    </row>
    <row r="17" spans="3:6" x14ac:dyDescent="0.25">
      <c r="C17" s="452" t="s">
        <v>857</v>
      </c>
      <c r="D17" s="452">
        <v>26100</v>
      </c>
    </row>
    <row r="18" spans="3:6" x14ac:dyDescent="0.25">
      <c r="C18" s="452" t="s">
        <v>858</v>
      </c>
      <c r="D18" s="452">
        <v>70800</v>
      </c>
    </row>
    <row r="19" spans="3:6" x14ac:dyDescent="0.25">
      <c r="C19" s="452" t="s">
        <v>859</v>
      </c>
      <c r="D19" s="452">
        <v>118200</v>
      </c>
    </row>
    <row r="20" spans="3:6" x14ac:dyDescent="0.25">
      <c r="C20" s="452" t="s">
        <v>860</v>
      </c>
      <c r="D20" s="452">
        <v>1000</v>
      </c>
    </row>
    <row r="24" spans="3:6" x14ac:dyDescent="0.25">
      <c r="C24" s="451" t="s">
        <v>844</v>
      </c>
      <c r="D24" s="451" t="s">
        <v>845</v>
      </c>
      <c r="E24" s="453" t="s">
        <v>862</v>
      </c>
      <c r="F24" s="453" t="s">
        <v>894</v>
      </c>
    </row>
    <row r="25" spans="3:6" x14ac:dyDescent="0.25">
      <c r="C25" s="452" t="s">
        <v>846</v>
      </c>
      <c r="D25" s="452">
        <f t="shared" ref="D25:D30" si="0">+D5</f>
        <v>1000</v>
      </c>
      <c r="E25" s="454">
        <f>+IAP!C71</f>
        <v>11892</v>
      </c>
      <c r="F25" s="281">
        <f>+E25*D25</f>
        <v>11892000</v>
      </c>
    </row>
    <row r="26" spans="3:6" x14ac:dyDescent="0.25">
      <c r="C26" s="452" t="s">
        <v>847</v>
      </c>
      <c r="D26" s="452">
        <f t="shared" si="0"/>
        <v>2600</v>
      </c>
      <c r="E26" s="454">
        <f>+IAP!D71</f>
        <v>25378</v>
      </c>
      <c r="F26" s="281">
        <f t="shared" ref="F26:F31" si="1">+E26*D26</f>
        <v>65982800</v>
      </c>
    </row>
    <row r="27" spans="3:6" x14ac:dyDescent="0.25">
      <c r="C27" s="452" t="s">
        <v>848</v>
      </c>
      <c r="D27" s="452">
        <f t="shared" si="0"/>
        <v>7000</v>
      </c>
      <c r="E27" s="454">
        <f>+IAP!E71</f>
        <v>63698</v>
      </c>
      <c r="F27" s="281">
        <f t="shared" si="1"/>
        <v>445886000</v>
      </c>
    </row>
    <row r="28" spans="3:6" x14ac:dyDescent="0.25">
      <c r="C28" s="452" t="s">
        <v>849</v>
      </c>
      <c r="D28" s="452">
        <f t="shared" si="0"/>
        <v>10700</v>
      </c>
      <c r="E28" s="454">
        <f>+IAP!F71</f>
        <v>25553</v>
      </c>
      <c r="F28" s="281">
        <f t="shared" si="1"/>
        <v>273417100</v>
      </c>
    </row>
    <row r="29" spans="3:6" x14ac:dyDescent="0.25">
      <c r="C29" s="452" t="s">
        <v>850</v>
      </c>
      <c r="D29" s="452">
        <f t="shared" si="0"/>
        <v>18100</v>
      </c>
      <c r="E29" s="454">
        <f>+IAP!G71</f>
        <v>6064</v>
      </c>
      <c r="F29" s="281">
        <f t="shared" si="1"/>
        <v>109758400</v>
      </c>
    </row>
    <row r="30" spans="3:6" x14ac:dyDescent="0.25">
      <c r="C30" s="452" t="s">
        <v>851</v>
      </c>
      <c r="D30" s="452">
        <f t="shared" si="0"/>
        <v>23400</v>
      </c>
      <c r="E30" s="454">
        <f>+IAP!H71</f>
        <v>10620</v>
      </c>
      <c r="F30" s="281">
        <f t="shared" si="1"/>
        <v>248508000</v>
      </c>
    </row>
    <row r="31" spans="3:6" x14ac:dyDescent="0.25">
      <c r="C31" s="452" t="s">
        <v>890</v>
      </c>
      <c r="D31" s="452">
        <v>1000</v>
      </c>
      <c r="E31" s="454">
        <f>+IAP!C72+IAP!D72+IAP!E72+IAP!F72+IAP!G72+IAP!H72</f>
        <v>7432</v>
      </c>
      <c r="F31" s="281">
        <f t="shared" si="1"/>
        <v>7432000</v>
      </c>
    </row>
    <row r="32" spans="3:6" x14ac:dyDescent="0.25">
      <c r="C32" s="455" t="s">
        <v>895</v>
      </c>
      <c r="D32" s="456"/>
      <c r="E32" s="456"/>
      <c r="F32" s="457">
        <f>+SUM(F25:F31)</f>
        <v>1162876300</v>
      </c>
    </row>
    <row r="33" spans="3:10" x14ac:dyDescent="0.25">
      <c r="C33" s="458" t="s">
        <v>901</v>
      </c>
      <c r="D33" s="459">
        <v>36308</v>
      </c>
    </row>
    <row r="34" spans="3:10" x14ac:dyDescent="0.25">
      <c r="C34" s="458"/>
      <c r="D34" s="459"/>
    </row>
    <row r="35" spans="3:10" ht="30" x14ac:dyDescent="0.25">
      <c r="C35" s="460" t="s">
        <v>902</v>
      </c>
      <c r="D35" s="451" t="s">
        <v>903</v>
      </c>
      <c r="E35" s="451" t="s">
        <v>904</v>
      </c>
      <c r="F35" s="451" t="s">
        <v>862</v>
      </c>
      <c r="G35" s="451" t="s">
        <v>915</v>
      </c>
      <c r="H35" s="461" t="s">
        <v>917</v>
      </c>
      <c r="I35" s="461" t="s">
        <v>1006</v>
      </c>
      <c r="J35" s="461" t="s">
        <v>918</v>
      </c>
    </row>
    <row r="36" spans="3:10" x14ac:dyDescent="0.25">
      <c r="C36" s="462" t="s">
        <v>905</v>
      </c>
      <c r="D36" s="463">
        <v>1</v>
      </c>
      <c r="E36" s="454">
        <f t="shared" ref="E36:E42" si="2">+$D$33*D36</f>
        <v>36308</v>
      </c>
      <c r="F36" s="454">
        <f>+IAP!K14+IAP!M54+IAP!M34+IAP!M14</f>
        <v>13462</v>
      </c>
      <c r="G36" s="454">
        <f t="shared" ref="G36:G42" si="3">+F36*E36</f>
        <v>488778296</v>
      </c>
      <c r="H36" s="452">
        <v>631</v>
      </c>
      <c r="I36" s="452">
        <f>+H36*500</f>
        <v>315500</v>
      </c>
      <c r="J36" s="464">
        <f>+E36/I36</f>
        <v>0.11508082408874802</v>
      </c>
    </row>
    <row r="37" spans="3:10" x14ac:dyDescent="0.25">
      <c r="C37" s="462" t="s">
        <v>908</v>
      </c>
      <c r="D37" s="463">
        <v>1.1000000000000001</v>
      </c>
      <c r="E37" s="454">
        <f t="shared" si="2"/>
        <v>39938.800000000003</v>
      </c>
      <c r="F37" s="454">
        <f>+IAP!K34+IAP!K54+IAP!J14+IAP!J54+IAP!L14+IAP!L21+IAP!L23+IAP!L27+IAP!L34+IAP!L41+IAP!L54+IAP!M18</f>
        <v>2870</v>
      </c>
      <c r="G37" s="454">
        <f t="shared" si="3"/>
        <v>114624356.00000001</v>
      </c>
      <c r="H37" s="452">
        <f>+H36</f>
        <v>631</v>
      </c>
      <c r="I37" s="452">
        <f>501*H37</f>
        <v>316131</v>
      </c>
      <c r="J37" s="464">
        <f t="shared" ref="J37:J42" si="4">+E37/I37</f>
        <v>0.1263362340295637</v>
      </c>
    </row>
    <row r="38" spans="3:10" ht="30" x14ac:dyDescent="0.25">
      <c r="C38" s="462" t="s">
        <v>907</v>
      </c>
      <c r="D38" s="463">
        <v>10</v>
      </c>
      <c r="E38" s="454">
        <f t="shared" si="2"/>
        <v>363080</v>
      </c>
      <c r="F38" s="454">
        <f>+IAP!K35+IAP!K55</f>
        <v>0</v>
      </c>
      <c r="G38" s="454">
        <f t="shared" si="3"/>
        <v>0</v>
      </c>
      <c r="H38" s="452">
        <f>+H37</f>
        <v>631</v>
      </c>
      <c r="I38" s="452">
        <f>5000*H38</f>
        <v>3155000</v>
      </c>
      <c r="J38" s="464">
        <f t="shared" si="4"/>
        <v>0.11508082408874802</v>
      </c>
    </row>
    <row r="39" spans="3:10" ht="30" x14ac:dyDescent="0.25">
      <c r="C39" s="462" t="s">
        <v>906</v>
      </c>
      <c r="D39" s="463">
        <v>15</v>
      </c>
      <c r="E39" s="454">
        <f t="shared" si="2"/>
        <v>544620</v>
      </c>
      <c r="F39" s="454">
        <f>+IAP!K26+IAP!J34</f>
        <v>5</v>
      </c>
      <c r="G39" s="454">
        <f t="shared" si="3"/>
        <v>2723100</v>
      </c>
      <c r="H39" s="452">
        <v>531</v>
      </c>
      <c r="I39" s="452">
        <f>10000*H39</f>
        <v>5310000</v>
      </c>
      <c r="J39" s="464">
        <f t="shared" si="4"/>
        <v>0.10256497175141242</v>
      </c>
    </row>
    <row r="40" spans="3:10" x14ac:dyDescent="0.25">
      <c r="C40" s="462" t="s">
        <v>909</v>
      </c>
      <c r="D40" s="463">
        <v>40</v>
      </c>
      <c r="E40" s="454">
        <f t="shared" si="2"/>
        <v>1452320</v>
      </c>
      <c r="F40" s="454">
        <f>+IAP!K37+IAP!K57+IAP!J20+IAP!J22+IAP!J23+IAP!J24+IAP!J25+IAP!J27+IAP!J40</f>
        <v>85</v>
      </c>
      <c r="G40" s="454">
        <f t="shared" si="3"/>
        <v>123447200</v>
      </c>
      <c r="H40" s="452">
        <f>+H39</f>
        <v>531</v>
      </c>
      <c r="I40" s="452">
        <f>20000*H40</f>
        <v>10620000</v>
      </c>
      <c r="J40" s="464">
        <f t="shared" si="4"/>
        <v>0.13675329566854991</v>
      </c>
    </row>
    <row r="41" spans="3:10" x14ac:dyDescent="0.25">
      <c r="C41" s="462" t="s">
        <v>911</v>
      </c>
      <c r="D41" s="463">
        <v>50</v>
      </c>
      <c r="E41" s="454">
        <f t="shared" si="2"/>
        <v>1815400</v>
      </c>
      <c r="F41" s="454">
        <f>+IAP!K16+IAP!K16+IAP!K21+IAP!K23+IAP!K24+IAP!K25+IAP!K27+IAP!J26</f>
        <v>91</v>
      </c>
      <c r="G41" s="454">
        <f t="shared" si="3"/>
        <v>165201400</v>
      </c>
      <c r="H41" s="281">
        <v>442</v>
      </c>
      <c r="I41" s="454">
        <f>30000*H41</f>
        <v>13260000</v>
      </c>
      <c r="J41" s="464">
        <f t="shared" si="4"/>
        <v>0.13690799396681749</v>
      </c>
    </row>
    <row r="42" spans="3:10" x14ac:dyDescent="0.25">
      <c r="C42" s="462" t="s">
        <v>910</v>
      </c>
      <c r="D42" s="463">
        <v>100</v>
      </c>
      <c r="E42" s="454">
        <f t="shared" si="2"/>
        <v>3630800</v>
      </c>
      <c r="F42" s="454">
        <f>+IAP!K13+IAP!K17+IAP!K18+IAP!K20+IAP!J12</f>
        <v>10</v>
      </c>
      <c r="G42" s="454">
        <f t="shared" si="3"/>
        <v>36308000</v>
      </c>
      <c r="H42" s="454">
        <f>+H41</f>
        <v>442</v>
      </c>
      <c r="I42" s="454">
        <f>55000*H42</f>
        <v>24310000</v>
      </c>
      <c r="J42" s="464">
        <f t="shared" si="4"/>
        <v>0.14935417523652816</v>
      </c>
    </row>
    <row r="43" spans="3:10" x14ac:dyDescent="0.25">
      <c r="C43" s="465" t="s">
        <v>895</v>
      </c>
      <c r="G43" s="466">
        <f>+SUM(G36:G42)</f>
        <v>931082352</v>
      </c>
    </row>
    <row r="46" spans="3:10" x14ac:dyDescent="0.25">
      <c r="C46" s="465" t="s">
        <v>914</v>
      </c>
      <c r="G46" s="466">
        <f>+G43+F32</f>
        <v>2093958652</v>
      </c>
    </row>
    <row r="47" spans="3:10" x14ac:dyDescent="0.25">
      <c r="C47" s="465" t="s">
        <v>916</v>
      </c>
      <c r="D47" s="467">
        <v>0.95</v>
      </c>
      <c r="G47" s="466">
        <f>+G46*D47</f>
        <v>1989260719.3999999</v>
      </c>
    </row>
  </sheetData>
  <pageMargins left="0.7" right="0.7" top="0.75" bottom="0.75" header="0.3" footer="0.3"/>
  <pageSetup paperSize="9" orientation="portrait" horizontalDpi="0"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468</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105</v>
      </c>
      <c r="C5" s="106" t="str">
        <f>VLOOKUP(B5,'$ C-Inter'!$A$2:$E$64,2,FALSE)</f>
        <v>LUMINARIA GDS GDS_MXL_4K_124.3W_18698lm_R-V25</v>
      </c>
      <c r="D5" s="11">
        <v>1</v>
      </c>
      <c r="E5" s="13">
        <v>1</v>
      </c>
      <c r="F5" s="1"/>
      <c r="G5" s="14">
        <f>VLOOKUP(B5,'$ C-Inter'!$A$2:$E$64,5,FALSE)</f>
        <v>1134731.0924369749</v>
      </c>
      <c r="H5" s="12">
        <f t="shared" ref="H5:H11" si="0">ROUND((G5*E5),0)</f>
        <v>1134731</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1356735</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1362935</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469</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106</v>
      </c>
      <c r="C5" s="106" t="str">
        <f>VLOOKUP(B5,'$ C-Inter'!$A$2:$E$64,2,FALSE)</f>
        <v>LUMINARIA GDS_MXL_3K_102.2W_14392lm_F-V10</v>
      </c>
      <c r="D5" s="11">
        <v>1</v>
      </c>
      <c r="E5" s="13">
        <v>1</v>
      </c>
      <c r="F5" s="1"/>
      <c r="G5" s="14">
        <f>VLOOKUP(B5,'$ C-Inter'!$A$2:$E$64,5,FALSE)</f>
        <v>1134731.0924369749</v>
      </c>
      <c r="H5" s="12">
        <f t="shared" ref="H5:H11" si="0">ROUND((G5*E5),0)</f>
        <v>1134731</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1356735</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1362935</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470</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107</v>
      </c>
      <c r="C5" s="106" t="str">
        <f>VLOOKUP(B5,'$ C-Inter'!$A$2:$E$64,2,FALSE)</f>
        <v>LUMINARIA GDS_MXL_3K_124.1W_17912lm_A-V05</v>
      </c>
      <c r="D5" s="11">
        <v>1</v>
      </c>
      <c r="E5" s="13">
        <v>1</v>
      </c>
      <c r="F5" s="1"/>
      <c r="G5" s="14">
        <f>VLOOKUP(B5,'$ C-Inter'!$A$2:$E$64,5,FALSE)</f>
        <v>1134731.0924369749</v>
      </c>
      <c r="H5" s="12">
        <f t="shared" ref="H5:H11" si="0">ROUND((G5*E5),0)</f>
        <v>1134731</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1356735</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1362935</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471</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108</v>
      </c>
      <c r="C5" s="106" t="str">
        <f>VLOOKUP(B5,'$ C-Inter'!$A$2:$E$64,2,FALSE)</f>
        <v>LUMINARIA GDS_MXL_3K_132.1W_19086lm_D-V20</v>
      </c>
      <c r="D5" s="11">
        <v>1</v>
      </c>
      <c r="E5" s="13">
        <v>1</v>
      </c>
      <c r="F5" s="1"/>
      <c r="G5" s="14">
        <f>VLOOKUP(B5,'$ C-Inter'!$A$2:$E$64,5,FALSE)</f>
        <v>1134731.0924369749</v>
      </c>
      <c r="H5" s="12">
        <f t="shared" ref="H5:H11" si="0">ROUND((G5*E5),0)</f>
        <v>1134731</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1356735</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1362935</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472</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109</v>
      </c>
      <c r="C5" s="106" t="str">
        <f>VLOOKUP(B5,'$ C-Inter'!$A$2:$E$64,2,FALSE)</f>
        <v>LUMINARIA GDS_MXL_3K_144.4W_20294lm_N-V14</v>
      </c>
      <c r="D5" s="11">
        <v>1</v>
      </c>
      <c r="E5" s="13">
        <v>1</v>
      </c>
      <c r="F5" s="1"/>
      <c r="G5" s="14">
        <f>VLOOKUP(B5,'$ C-Inter'!$A$2:$E$64,5,FALSE)</f>
        <v>1124731.0924369749</v>
      </c>
      <c r="H5" s="12">
        <f t="shared" ref="H5:H11" si="0">ROUND((G5*E5),0)</f>
        <v>1124731</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1346735</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1352935</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473</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110</v>
      </c>
      <c r="C5" s="106" t="str">
        <f>VLOOKUP(B5,'$ C-Inter'!$A$2:$E$64,2,FALSE)</f>
        <v>LUMINARIA GDS_MXL_3K_91.4W_13066lm_F-V10</v>
      </c>
      <c r="D5" s="11">
        <v>1</v>
      </c>
      <c r="E5" s="13">
        <v>1</v>
      </c>
      <c r="F5" s="1"/>
      <c r="G5" s="14">
        <f>VLOOKUP(B5,'$ C-Inter'!$A$2:$E$64,5,FALSE)</f>
        <v>809812.60504201683</v>
      </c>
      <c r="H5" s="12">
        <f t="shared" ref="H5:H11" si="0">ROUND((G5*E5),0)</f>
        <v>809813</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1013350</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1019550</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474</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111</v>
      </c>
      <c r="C5" s="106" t="str">
        <f>VLOOKUP(B5,'$ C-Inter'!$A$2:$E$64,2,FALSE)</f>
        <v>LUMINARIA GDS_MXL_3K_92.7W_13389lm_D-V20</v>
      </c>
      <c r="D5" s="11">
        <v>1</v>
      </c>
      <c r="E5" s="13">
        <v>1</v>
      </c>
      <c r="F5" s="1"/>
      <c r="G5" s="14">
        <f>VLOOKUP(B5,'$ C-Inter'!$A$2:$E$64,5,FALSE)</f>
        <v>809813.44537815126</v>
      </c>
      <c r="H5" s="12">
        <f t="shared" ref="H5:H11" si="0">ROUND((G5*E5),0)</f>
        <v>809813</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1013350</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1019550</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475</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112</v>
      </c>
      <c r="C5" s="106" t="str">
        <f>VLOOKUP(B5,'$ C-Inter'!$A$2:$E$64,2,FALSE)</f>
        <v>LUMINARIA GDS_MXL_4K_102.5W_15758lm_D-V20</v>
      </c>
      <c r="D5" s="11">
        <v>1</v>
      </c>
      <c r="E5" s="13">
        <v>1</v>
      </c>
      <c r="F5" s="1"/>
      <c r="G5" s="14">
        <f>VLOOKUP(B5,'$ C-Inter'!$A$2:$E$64,5,FALSE)</f>
        <v>809813.44537815126</v>
      </c>
      <c r="H5" s="12">
        <f t="shared" ref="H5:H11" si="0">ROUND((G5*E5),0)</f>
        <v>809813</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1031817</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1038017</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476</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113</v>
      </c>
      <c r="C5" s="106" t="str">
        <f>VLOOKUP(B5,'$ C-Inter'!$A$2:$E$64,2,FALSE)</f>
        <v>LUMINARIA GDS_MXL_4K_111.3W_16745lm_N-V14</v>
      </c>
      <c r="D5" s="11">
        <v>1</v>
      </c>
      <c r="E5" s="13">
        <v>1</v>
      </c>
      <c r="F5" s="1"/>
      <c r="G5" s="14">
        <f>VLOOKUP(B5,'$ C-Inter'!$A$2:$E$64,5,FALSE)</f>
        <v>1134731.0924369749</v>
      </c>
      <c r="H5" s="12">
        <f t="shared" ref="H5:H11" si="0">ROUND((G5*E5),0)</f>
        <v>1134731</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1356735</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1362935</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477</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114</v>
      </c>
      <c r="C5" s="106" t="str">
        <f>VLOOKUP(B5,'$ C-Inter'!$A$2:$E$64,2,FALSE)</f>
        <v>LUMINARIA GDS_MXL_4K_132.0W_20390lm_A-V05</v>
      </c>
      <c r="D5" s="11">
        <v>1</v>
      </c>
      <c r="E5" s="13">
        <v>1</v>
      </c>
      <c r="F5" s="1"/>
      <c r="G5" s="14">
        <f>VLOOKUP(B5,'$ C-Inter'!$A$2:$E$64,5,FALSE)</f>
        <v>1134731.0924369749</v>
      </c>
      <c r="H5" s="12">
        <f t="shared" ref="H5:H11" si="0">ROUND((G5*E5),0)</f>
        <v>1134731</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1356735</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1362935</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C000"/>
  </sheetPr>
  <dimension ref="A1:T293"/>
  <sheetViews>
    <sheetView zoomScale="85" zoomScaleNormal="85" workbookViewId="0">
      <selection activeCell="I4" sqref="I4"/>
    </sheetView>
  </sheetViews>
  <sheetFormatPr baseColWidth="10" defaultColWidth="11.42578125" defaultRowHeight="14.25" x14ac:dyDescent="0.25"/>
  <cols>
    <col min="1" max="1" width="12.140625" style="116" customWidth="1"/>
    <col min="2" max="2" width="43.140625" style="115" customWidth="1"/>
    <col min="3" max="3" width="10.85546875" style="116" customWidth="1"/>
    <col min="4" max="4" width="22" style="116" bestFit="1" customWidth="1"/>
    <col min="5" max="5" width="17.140625" style="115" bestFit="1" customWidth="1"/>
    <col min="6" max="6" width="17.42578125" style="115" bestFit="1" customWidth="1"/>
    <col min="7" max="7" width="20.42578125" style="115" bestFit="1" customWidth="1"/>
    <col min="8" max="8" width="14.7109375" style="115" bestFit="1" customWidth="1"/>
    <col min="9" max="9" width="15.85546875" style="115" bestFit="1" customWidth="1"/>
    <col min="10" max="10" width="17.140625" style="115" bestFit="1" customWidth="1"/>
    <col min="11" max="14" width="19" style="115" customWidth="1"/>
    <col min="15" max="15" width="18" style="115" customWidth="1"/>
    <col min="16" max="16384" width="11.42578125" style="115"/>
  </cols>
  <sheetData>
    <row r="1" spans="1:15" s="33" customFormat="1" x14ac:dyDescent="0.25">
      <c r="A1" s="89"/>
      <c r="B1" s="32" t="s">
        <v>81</v>
      </c>
      <c r="C1" s="32"/>
      <c r="D1" s="32"/>
      <c r="E1" s="32"/>
      <c r="F1" s="32"/>
      <c r="G1" s="32"/>
      <c r="H1" s="32"/>
      <c r="I1" s="32"/>
      <c r="J1" s="32"/>
      <c r="K1" s="32"/>
      <c r="L1" s="32"/>
      <c r="M1" s="32"/>
      <c r="N1" s="32"/>
      <c r="O1" s="32"/>
    </row>
    <row r="2" spans="1:15" s="32" customFormat="1" ht="27" x14ac:dyDescent="0.25">
      <c r="A2" s="400" t="s">
        <v>15</v>
      </c>
      <c r="B2" s="400" t="s">
        <v>4</v>
      </c>
      <c r="C2" s="400" t="s">
        <v>16</v>
      </c>
      <c r="D2" s="400" t="s">
        <v>504</v>
      </c>
      <c r="E2" s="400" t="s">
        <v>506</v>
      </c>
      <c r="F2" s="400" t="s">
        <v>505</v>
      </c>
      <c r="G2" s="400" t="s">
        <v>507</v>
      </c>
      <c r="H2" s="400" t="str">
        <f>+DRIVERS!B17</f>
        <v>Costos de Ingenieria</v>
      </c>
      <c r="I2" s="400" t="str">
        <f>+DRIVERS!B18</f>
        <v>Costos de Inspectoria</v>
      </c>
      <c r="J2" s="400" t="str">
        <f>+DRIVERS!B19</f>
        <v>Costos de Interventoria</v>
      </c>
      <c r="K2" s="400" t="str">
        <f>+DRIVERS!B20</f>
        <v>Costos financieros</v>
      </c>
      <c r="L2" s="400" t="str">
        <f>+DRIVERS!B21</f>
        <v xml:space="preserve">Costos de Administración </v>
      </c>
      <c r="M2" s="400" t="str">
        <f>+DRIVERS!B22</f>
        <v>Imprevistos</v>
      </c>
      <c r="N2" s="400" t="str">
        <f>+DRIVERS!B23</f>
        <v>Utilidades</v>
      </c>
      <c r="O2" s="400" t="s">
        <v>79</v>
      </c>
    </row>
    <row r="3" spans="1:15" s="32" customFormat="1" x14ac:dyDescent="0.25">
      <c r="A3" s="400"/>
      <c r="B3" s="400"/>
      <c r="C3" s="400"/>
      <c r="D3" s="400"/>
      <c r="E3" s="400"/>
      <c r="F3" s="400"/>
      <c r="G3" s="400"/>
      <c r="H3" s="93">
        <f>+DRIVERS!C17</f>
        <v>5.5E-2</v>
      </c>
      <c r="I3" s="93">
        <f>+DRIVERS!C18</f>
        <v>5.5E-2</v>
      </c>
      <c r="J3" s="93">
        <f>+DRIVERS!C19</f>
        <v>0.03</v>
      </c>
      <c r="K3" s="93">
        <f>+DRIVERS!C20</f>
        <v>0.04</v>
      </c>
      <c r="L3" s="93">
        <f>+DRIVERS!C21</f>
        <v>0.15</v>
      </c>
      <c r="M3" s="93">
        <f>+DRIVERS!C22</f>
        <v>0</v>
      </c>
      <c r="N3" s="93">
        <f>+DRIVERS!C23</f>
        <v>0</v>
      </c>
      <c r="O3" s="400"/>
    </row>
    <row r="4" spans="1:15" s="32" customFormat="1" x14ac:dyDescent="0.25">
      <c r="A4" s="112"/>
      <c r="B4" s="90" t="s">
        <v>17</v>
      </c>
      <c r="C4" s="112"/>
      <c r="D4" s="112"/>
      <c r="E4" s="112"/>
      <c r="F4" s="112"/>
      <c r="G4" s="112"/>
      <c r="H4" s="112"/>
      <c r="I4" s="112"/>
      <c r="J4" s="112"/>
      <c r="K4" s="112"/>
      <c r="L4" s="112"/>
      <c r="M4" s="112"/>
      <c r="N4" s="112"/>
      <c r="O4" s="112"/>
    </row>
    <row r="5" spans="1:15" s="75" customFormat="1" hidden="1" x14ac:dyDescent="0.25">
      <c r="A5" s="45" t="s">
        <v>18</v>
      </c>
      <c r="B5" s="45" t="s">
        <v>112</v>
      </c>
      <c r="C5" s="34" t="s">
        <v>19</v>
      </c>
      <c r="D5" s="34"/>
      <c r="E5" s="34"/>
      <c r="F5" s="34"/>
      <c r="G5" s="34"/>
      <c r="H5" s="34"/>
      <c r="I5" s="34"/>
      <c r="J5" s="34"/>
      <c r="K5" s="34"/>
      <c r="L5" s="34"/>
      <c r="M5" s="34"/>
      <c r="N5" s="34"/>
      <c r="O5" s="402">
        <v>1060000</v>
      </c>
    </row>
    <row r="6" spans="1:15" s="75" customFormat="1" hidden="1" x14ac:dyDescent="0.25">
      <c r="A6" s="45" t="s">
        <v>70</v>
      </c>
      <c r="B6" s="45" t="s">
        <v>113</v>
      </c>
      <c r="C6" s="34" t="s">
        <v>19</v>
      </c>
      <c r="D6" s="34"/>
      <c r="E6" s="34"/>
      <c r="F6" s="34"/>
      <c r="G6" s="34"/>
      <c r="H6" s="34"/>
      <c r="I6" s="34"/>
      <c r="J6" s="34"/>
      <c r="K6" s="34"/>
      <c r="L6" s="34"/>
      <c r="M6" s="34"/>
      <c r="N6" s="34"/>
      <c r="O6" s="402">
        <v>1260000</v>
      </c>
    </row>
    <row r="7" spans="1:15" s="75" customFormat="1" hidden="1" x14ac:dyDescent="0.25">
      <c r="A7" s="45" t="s">
        <v>20</v>
      </c>
      <c r="B7" s="45" t="s">
        <v>114</v>
      </c>
      <c r="C7" s="34" t="s">
        <v>19</v>
      </c>
      <c r="D7" s="34"/>
      <c r="E7" s="34"/>
      <c r="F7" s="34"/>
      <c r="G7" s="34"/>
      <c r="H7" s="34"/>
      <c r="I7" s="34"/>
      <c r="J7" s="34"/>
      <c r="K7" s="34"/>
      <c r="L7" s="34"/>
      <c r="M7" s="34"/>
      <c r="N7" s="34"/>
      <c r="O7" s="402">
        <v>1260000</v>
      </c>
    </row>
    <row r="8" spans="1:15" s="75" customFormat="1" hidden="1" x14ac:dyDescent="0.25">
      <c r="A8" s="45" t="s">
        <v>21</v>
      </c>
      <c r="B8" s="45" t="s">
        <v>115</v>
      </c>
      <c r="C8" s="34" t="s">
        <v>19</v>
      </c>
      <c r="D8" s="34"/>
      <c r="E8" s="34"/>
      <c r="F8" s="34"/>
      <c r="G8" s="34"/>
      <c r="H8" s="34"/>
      <c r="I8" s="34"/>
      <c r="J8" s="34"/>
      <c r="K8" s="34"/>
      <c r="L8" s="34"/>
      <c r="M8" s="34"/>
      <c r="N8" s="34"/>
      <c r="O8" s="402">
        <v>340000</v>
      </c>
    </row>
    <row r="9" spans="1:15" s="75" customFormat="1" hidden="1" x14ac:dyDescent="0.25">
      <c r="A9" s="45" t="s">
        <v>67</v>
      </c>
      <c r="B9" s="45" t="s">
        <v>116</v>
      </c>
      <c r="C9" s="34" t="s">
        <v>19</v>
      </c>
      <c r="D9" s="34"/>
      <c r="E9" s="34"/>
      <c r="F9" s="34"/>
      <c r="G9" s="34"/>
      <c r="H9" s="34"/>
      <c r="I9" s="34"/>
      <c r="J9" s="34"/>
      <c r="K9" s="34"/>
      <c r="L9" s="34"/>
      <c r="M9" s="34"/>
      <c r="N9" s="34"/>
      <c r="O9" s="402">
        <v>298677</v>
      </c>
    </row>
    <row r="10" spans="1:15" s="75" customFormat="1" hidden="1" x14ac:dyDescent="0.25">
      <c r="A10" s="45" t="s">
        <v>68</v>
      </c>
      <c r="B10" s="45" t="s">
        <v>117</v>
      </c>
      <c r="C10" s="34" t="s">
        <v>19</v>
      </c>
      <c r="D10" s="34"/>
      <c r="E10" s="34"/>
      <c r="F10" s="34"/>
      <c r="G10" s="34"/>
      <c r="H10" s="34"/>
      <c r="I10" s="34"/>
      <c r="J10" s="34"/>
      <c r="K10" s="34"/>
      <c r="L10" s="34"/>
      <c r="M10" s="34"/>
      <c r="N10" s="34"/>
      <c r="O10" s="402">
        <v>1620599</v>
      </c>
    </row>
    <row r="11" spans="1:15" s="75" customFormat="1" hidden="1" x14ac:dyDescent="0.25">
      <c r="A11" s="45" t="s">
        <v>71</v>
      </c>
      <c r="B11" s="45" t="s">
        <v>118</v>
      </c>
      <c r="C11" s="34" t="s">
        <v>19</v>
      </c>
      <c r="D11" s="34"/>
      <c r="E11" s="34"/>
      <c r="F11" s="34"/>
      <c r="G11" s="34"/>
      <c r="H11" s="34"/>
      <c r="I11" s="34"/>
      <c r="J11" s="34"/>
      <c r="K11" s="34"/>
      <c r="L11" s="34"/>
      <c r="M11" s="34"/>
      <c r="N11" s="34"/>
      <c r="O11" s="402">
        <v>894909</v>
      </c>
    </row>
    <row r="12" spans="1:15" s="75" customFormat="1" hidden="1" x14ac:dyDescent="0.25">
      <c r="A12" s="45" t="s">
        <v>290</v>
      </c>
      <c r="B12" s="45" t="s">
        <v>119</v>
      </c>
      <c r="C12" s="34" t="s">
        <v>19</v>
      </c>
      <c r="D12" s="34"/>
      <c r="E12" s="34"/>
      <c r="F12" s="34"/>
      <c r="G12" s="34"/>
      <c r="H12" s="34"/>
      <c r="I12" s="34"/>
      <c r="J12" s="34"/>
      <c r="K12" s="34"/>
      <c r="L12" s="34"/>
      <c r="M12" s="34"/>
      <c r="N12" s="34"/>
      <c r="O12" s="402">
        <v>978630</v>
      </c>
    </row>
    <row r="13" spans="1:15" s="75" customFormat="1" hidden="1" x14ac:dyDescent="0.25">
      <c r="A13" s="45" t="s">
        <v>291</v>
      </c>
      <c r="B13" s="45" t="s">
        <v>120</v>
      </c>
      <c r="C13" s="34" t="s">
        <v>19</v>
      </c>
      <c r="D13" s="34"/>
      <c r="E13" s="34"/>
      <c r="F13" s="34"/>
      <c r="G13" s="34"/>
      <c r="H13" s="34"/>
      <c r="I13" s="34"/>
      <c r="J13" s="34"/>
      <c r="K13" s="34"/>
      <c r="L13" s="34"/>
      <c r="M13" s="34"/>
      <c r="N13" s="34"/>
      <c r="O13" s="402">
        <v>1547358</v>
      </c>
    </row>
    <row r="14" spans="1:15" s="75" customFormat="1" hidden="1" x14ac:dyDescent="0.25">
      <c r="A14" s="45" t="s">
        <v>292</v>
      </c>
      <c r="B14" s="45" t="s">
        <v>121</v>
      </c>
      <c r="C14" s="34" t="s">
        <v>19</v>
      </c>
      <c r="D14" s="34"/>
      <c r="E14" s="34"/>
      <c r="F14" s="34"/>
      <c r="G14" s="34"/>
      <c r="H14" s="34"/>
      <c r="I14" s="34"/>
      <c r="J14" s="34"/>
      <c r="K14" s="34"/>
      <c r="L14" s="34"/>
      <c r="M14" s="34"/>
      <c r="N14" s="34"/>
      <c r="O14" s="402">
        <v>680659</v>
      </c>
    </row>
    <row r="15" spans="1:15" s="75" customFormat="1" hidden="1" x14ac:dyDescent="0.25">
      <c r="A15" s="45" t="s">
        <v>293</v>
      </c>
      <c r="B15" s="45" t="s">
        <v>122</v>
      </c>
      <c r="C15" s="34" t="s">
        <v>19</v>
      </c>
      <c r="D15" s="34"/>
      <c r="E15" s="34"/>
      <c r="F15" s="34"/>
      <c r="G15" s="34"/>
      <c r="H15" s="34"/>
      <c r="I15" s="34"/>
      <c r="J15" s="34"/>
      <c r="K15" s="34"/>
      <c r="L15" s="34"/>
      <c r="M15" s="34"/>
      <c r="N15" s="34"/>
      <c r="O15" s="402">
        <v>272297</v>
      </c>
    </row>
    <row r="16" spans="1:15" s="75" customFormat="1" hidden="1" x14ac:dyDescent="0.25">
      <c r="A16" s="45" t="s">
        <v>294</v>
      </c>
      <c r="B16" s="45" t="s">
        <v>123</v>
      </c>
      <c r="C16" s="34" t="s">
        <v>19</v>
      </c>
      <c r="D16" s="34"/>
      <c r="E16" s="34"/>
      <c r="F16" s="34"/>
      <c r="G16" s="34"/>
      <c r="H16" s="34"/>
      <c r="I16" s="34"/>
      <c r="J16" s="34"/>
      <c r="K16" s="34"/>
      <c r="L16" s="34"/>
      <c r="M16" s="34"/>
      <c r="N16" s="34"/>
      <c r="O16" s="402">
        <v>333681</v>
      </c>
    </row>
    <row r="17" spans="1:15" s="75" customFormat="1" hidden="1" x14ac:dyDescent="0.25">
      <c r="A17" s="45" t="s">
        <v>295</v>
      </c>
      <c r="B17" s="45" t="s">
        <v>124</v>
      </c>
      <c r="C17" s="34" t="s">
        <v>19</v>
      </c>
      <c r="D17" s="34"/>
      <c r="E17" s="34"/>
      <c r="F17" s="34"/>
      <c r="G17" s="34"/>
      <c r="H17" s="34"/>
      <c r="I17" s="34"/>
      <c r="J17" s="34"/>
      <c r="K17" s="34"/>
      <c r="L17" s="34"/>
      <c r="M17" s="34"/>
      <c r="N17" s="34"/>
      <c r="O17" s="402">
        <v>433630</v>
      </c>
    </row>
    <row r="18" spans="1:15" s="75" customFormat="1" hidden="1" x14ac:dyDescent="0.25">
      <c r="A18" s="45" t="s">
        <v>296</v>
      </c>
      <c r="B18" s="45" t="s">
        <v>125</v>
      </c>
      <c r="C18" s="34" t="s">
        <v>19</v>
      </c>
      <c r="D18" s="34"/>
      <c r="E18" s="34"/>
      <c r="F18" s="34"/>
      <c r="G18" s="34"/>
      <c r="H18" s="34"/>
      <c r="I18" s="34"/>
      <c r="J18" s="34"/>
      <c r="K18" s="34"/>
      <c r="L18" s="34"/>
      <c r="M18" s="34"/>
      <c r="N18" s="34"/>
      <c r="O18" s="402">
        <v>509142</v>
      </c>
    </row>
    <row r="19" spans="1:15" s="75" customFormat="1" hidden="1" x14ac:dyDescent="0.25">
      <c r="A19" s="45" t="s">
        <v>72</v>
      </c>
      <c r="B19" s="45" t="s">
        <v>126</v>
      </c>
      <c r="C19" s="34" t="s">
        <v>19</v>
      </c>
      <c r="D19" s="34"/>
      <c r="E19" s="34"/>
      <c r="F19" s="34"/>
      <c r="G19" s="34"/>
      <c r="H19" s="34"/>
      <c r="I19" s="34"/>
      <c r="J19" s="34"/>
      <c r="K19" s="34"/>
      <c r="L19" s="34"/>
      <c r="M19" s="34"/>
      <c r="N19" s="34"/>
      <c r="O19" s="402">
        <v>660000</v>
      </c>
    </row>
    <row r="20" spans="1:15" s="75" customFormat="1" hidden="1" x14ac:dyDescent="0.25">
      <c r="A20" s="45" t="s">
        <v>297</v>
      </c>
      <c r="B20" s="45" t="s">
        <v>127</v>
      </c>
      <c r="C20" s="34" t="s">
        <v>19</v>
      </c>
      <c r="D20" s="34"/>
      <c r="E20" s="34"/>
      <c r="F20" s="34"/>
      <c r="G20" s="34"/>
      <c r="H20" s="34"/>
      <c r="I20" s="34"/>
      <c r="J20" s="34"/>
      <c r="K20" s="34"/>
      <c r="L20" s="34"/>
      <c r="M20" s="34"/>
      <c r="N20" s="34"/>
      <c r="O20" s="402">
        <v>690000</v>
      </c>
    </row>
    <row r="21" spans="1:15" s="75" customFormat="1" hidden="1" x14ac:dyDescent="0.25">
      <c r="A21" s="45" t="s">
        <v>73</v>
      </c>
      <c r="B21" s="45" t="s">
        <v>128</v>
      </c>
      <c r="C21" s="34" t="s">
        <v>19</v>
      </c>
      <c r="D21" s="34"/>
      <c r="E21" s="34"/>
      <c r="F21" s="34"/>
      <c r="G21" s="34"/>
      <c r="H21" s="34"/>
      <c r="I21" s="34"/>
      <c r="J21" s="34"/>
      <c r="K21" s="34"/>
      <c r="L21" s="34"/>
      <c r="M21" s="34"/>
      <c r="N21" s="34"/>
      <c r="O21" s="402">
        <v>201765</v>
      </c>
    </row>
    <row r="22" spans="1:15" s="75" customFormat="1" hidden="1" x14ac:dyDescent="0.25">
      <c r="A22" s="45" t="s">
        <v>298</v>
      </c>
      <c r="B22" s="45" t="s">
        <v>129</v>
      </c>
      <c r="C22" s="34" t="s">
        <v>19</v>
      </c>
      <c r="D22" s="34"/>
      <c r="E22" s="34"/>
      <c r="F22" s="34"/>
      <c r="G22" s="34"/>
      <c r="H22" s="34"/>
      <c r="I22" s="34"/>
      <c r="J22" s="34"/>
      <c r="K22" s="34"/>
      <c r="L22" s="34"/>
      <c r="M22" s="34"/>
      <c r="N22" s="34"/>
      <c r="O22" s="402">
        <v>660000</v>
      </c>
    </row>
    <row r="23" spans="1:15" s="75" customFormat="1" hidden="1" x14ac:dyDescent="0.25">
      <c r="A23" s="45" t="s">
        <v>299</v>
      </c>
      <c r="B23" s="45" t="s">
        <v>130</v>
      </c>
      <c r="C23" s="34" t="s">
        <v>19</v>
      </c>
      <c r="D23" s="34"/>
      <c r="E23" s="34"/>
      <c r="F23" s="34"/>
      <c r="G23" s="34"/>
      <c r="H23" s="34"/>
      <c r="I23" s="34"/>
      <c r="J23" s="34"/>
      <c r="K23" s="34"/>
      <c r="L23" s="34"/>
      <c r="M23" s="34"/>
      <c r="N23" s="34"/>
      <c r="O23" s="402">
        <v>82091</v>
      </c>
    </row>
    <row r="24" spans="1:15" s="75" customFormat="1" hidden="1" x14ac:dyDescent="0.25">
      <c r="A24" s="45" t="s">
        <v>74</v>
      </c>
      <c r="B24" s="45" t="s">
        <v>131</v>
      </c>
      <c r="C24" s="34" t="s">
        <v>19</v>
      </c>
      <c r="D24" s="34"/>
      <c r="E24" s="34"/>
      <c r="F24" s="34"/>
      <c r="G24" s="34"/>
      <c r="H24" s="34"/>
      <c r="I24" s="34"/>
      <c r="J24" s="34"/>
      <c r="K24" s="34"/>
      <c r="L24" s="34"/>
      <c r="M24" s="34"/>
      <c r="N24" s="34"/>
      <c r="O24" s="402">
        <v>710000</v>
      </c>
    </row>
    <row r="25" spans="1:15" s="75" customFormat="1" hidden="1" x14ac:dyDescent="0.25">
      <c r="A25" s="45" t="s">
        <v>300</v>
      </c>
      <c r="B25" s="45" t="s">
        <v>132</v>
      </c>
      <c r="C25" s="34" t="s">
        <v>19</v>
      </c>
      <c r="D25" s="34"/>
      <c r="E25" s="34"/>
      <c r="F25" s="34"/>
      <c r="G25" s="34"/>
      <c r="H25" s="34"/>
      <c r="I25" s="34"/>
      <c r="J25" s="34"/>
      <c r="K25" s="34"/>
      <c r="L25" s="34"/>
      <c r="M25" s="34"/>
      <c r="N25" s="34"/>
      <c r="O25" s="402">
        <v>371625</v>
      </c>
    </row>
    <row r="26" spans="1:15" s="75" customFormat="1" hidden="1" x14ac:dyDescent="0.25">
      <c r="A26" s="45" t="s">
        <v>75</v>
      </c>
      <c r="B26" s="45" t="s">
        <v>133</v>
      </c>
      <c r="C26" s="34" t="s">
        <v>19</v>
      </c>
      <c r="D26" s="34"/>
      <c r="E26" s="34"/>
      <c r="F26" s="34"/>
      <c r="G26" s="34"/>
      <c r="H26" s="34"/>
      <c r="I26" s="34"/>
      <c r="J26" s="34"/>
      <c r="K26" s="34"/>
      <c r="L26" s="34"/>
      <c r="M26" s="34"/>
      <c r="N26" s="34"/>
      <c r="O26" s="402">
        <v>413027</v>
      </c>
    </row>
    <row r="27" spans="1:15" s="75" customFormat="1" hidden="1" x14ac:dyDescent="0.25">
      <c r="A27" s="45" t="s">
        <v>301</v>
      </c>
      <c r="B27" s="45" t="s">
        <v>134</v>
      </c>
      <c r="C27" s="34" t="s">
        <v>19</v>
      </c>
      <c r="D27" s="34"/>
      <c r="E27" s="34"/>
      <c r="F27" s="34"/>
      <c r="G27" s="34"/>
      <c r="H27" s="34"/>
      <c r="I27" s="34"/>
      <c r="J27" s="34"/>
      <c r="K27" s="34"/>
      <c r="L27" s="34"/>
      <c r="M27" s="34"/>
      <c r="N27" s="34"/>
      <c r="O27" s="402">
        <v>511021</v>
      </c>
    </row>
    <row r="28" spans="1:15" s="75" customFormat="1" hidden="1" x14ac:dyDescent="0.25">
      <c r="A28" s="45" t="s">
        <v>22</v>
      </c>
      <c r="B28" s="45" t="s">
        <v>135</v>
      </c>
      <c r="C28" s="34" t="s">
        <v>19</v>
      </c>
      <c r="D28" s="34"/>
      <c r="E28" s="34"/>
      <c r="F28" s="34"/>
      <c r="G28" s="34"/>
      <c r="H28" s="34"/>
      <c r="I28" s="34"/>
      <c r="J28" s="34"/>
      <c r="K28" s="34"/>
      <c r="L28" s="34"/>
      <c r="M28" s="34"/>
      <c r="N28" s="34"/>
      <c r="O28" s="402">
        <v>260000</v>
      </c>
    </row>
    <row r="29" spans="1:15" s="75" customFormat="1" hidden="1" x14ac:dyDescent="0.25">
      <c r="A29" s="45" t="s">
        <v>302</v>
      </c>
      <c r="B29" s="45" t="s">
        <v>136</v>
      </c>
      <c r="C29" s="34" t="s">
        <v>19</v>
      </c>
      <c r="D29" s="34"/>
      <c r="E29" s="34"/>
      <c r="F29" s="34"/>
      <c r="G29" s="34"/>
      <c r="H29" s="34"/>
      <c r="I29" s="34"/>
      <c r="J29" s="34"/>
      <c r="K29" s="34"/>
      <c r="L29" s="34"/>
      <c r="M29" s="34"/>
      <c r="N29" s="34"/>
      <c r="O29" s="402">
        <v>540000</v>
      </c>
    </row>
    <row r="30" spans="1:15" s="75" customFormat="1" hidden="1" x14ac:dyDescent="0.25">
      <c r="A30" s="45" t="s">
        <v>23</v>
      </c>
      <c r="B30" s="45" t="s">
        <v>288</v>
      </c>
      <c r="C30" s="34" t="s">
        <v>19</v>
      </c>
      <c r="D30" s="34"/>
      <c r="E30" s="34"/>
      <c r="F30" s="34"/>
      <c r="G30" s="34"/>
      <c r="H30" s="34"/>
      <c r="I30" s="34"/>
      <c r="J30" s="34"/>
      <c r="K30" s="34"/>
      <c r="L30" s="34"/>
      <c r="M30" s="34"/>
      <c r="N30" s="34"/>
      <c r="O30" s="402">
        <v>361000</v>
      </c>
    </row>
    <row r="31" spans="1:15" s="75" customFormat="1" hidden="1" x14ac:dyDescent="0.25">
      <c r="A31" s="45" t="s">
        <v>303</v>
      </c>
      <c r="B31" s="45" t="s">
        <v>137</v>
      </c>
      <c r="C31" s="34" t="s">
        <v>19</v>
      </c>
      <c r="D31" s="34"/>
      <c r="E31" s="34"/>
      <c r="F31" s="34"/>
      <c r="G31" s="34"/>
      <c r="H31" s="34"/>
      <c r="I31" s="34"/>
      <c r="J31" s="34"/>
      <c r="K31" s="34"/>
      <c r="L31" s="34"/>
      <c r="M31" s="34"/>
      <c r="N31" s="34"/>
      <c r="O31" s="402">
        <v>258000</v>
      </c>
    </row>
    <row r="32" spans="1:15" s="75" customFormat="1" hidden="1" x14ac:dyDescent="0.25">
      <c r="A32" s="45" t="s">
        <v>24</v>
      </c>
      <c r="B32" s="45" t="s">
        <v>138</v>
      </c>
      <c r="C32" s="34" t="s">
        <v>19</v>
      </c>
      <c r="D32" s="34"/>
      <c r="E32" s="34"/>
      <c r="F32" s="34"/>
      <c r="G32" s="34"/>
      <c r="H32" s="34"/>
      <c r="I32" s="34"/>
      <c r="J32" s="34"/>
      <c r="K32" s="34"/>
      <c r="L32" s="34"/>
      <c r="M32" s="34"/>
      <c r="N32" s="34"/>
      <c r="O32" s="402">
        <v>803602</v>
      </c>
    </row>
    <row r="33" spans="1:15" s="75" customFormat="1" hidden="1" x14ac:dyDescent="0.25">
      <c r="A33" s="45" t="s">
        <v>304</v>
      </c>
      <c r="B33" s="45" t="s">
        <v>139</v>
      </c>
      <c r="C33" s="34" t="s">
        <v>19</v>
      </c>
      <c r="D33" s="34"/>
      <c r="E33" s="34"/>
      <c r="F33" s="34"/>
      <c r="G33" s="34"/>
      <c r="H33" s="34"/>
      <c r="I33" s="34"/>
      <c r="J33" s="34"/>
      <c r="K33" s="34"/>
      <c r="L33" s="34"/>
      <c r="M33" s="34"/>
      <c r="N33" s="34"/>
      <c r="O33" s="402">
        <v>160000</v>
      </c>
    </row>
    <row r="34" spans="1:15" s="75" customFormat="1" hidden="1" x14ac:dyDescent="0.25">
      <c r="A34" s="45" t="s">
        <v>305</v>
      </c>
      <c r="B34" s="45" t="s">
        <v>140</v>
      </c>
      <c r="C34" s="34" t="s">
        <v>19</v>
      </c>
      <c r="D34" s="34"/>
      <c r="E34" s="34"/>
      <c r="F34" s="34"/>
      <c r="G34" s="34"/>
      <c r="H34" s="34"/>
      <c r="I34" s="34"/>
      <c r="J34" s="34"/>
      <c r="K34" s="34"/>
      <c r="L34" s="34"/>
      <c r="M34" s="34"/>
      <c r="N34" s="34"/>
      <c r="O34" s="402">
        <v>2009070</v>
      </c>
    </row>
    <row r="35" spans="1:15" s="75" customFormat="1" hidden="1" x14ac:dyDescent="0.25">
      <c r="A35" s="45" t="s">
        <v>306</v>
      </c>
      <c r="B35" s="45" t="s">
        <v>141</v>
      </c>
      <c r="C35" s="34" t="s">
        <v>19</v>
      </c>
      <c r="D35" s="34"/>
      <c r="E35" s="34"/>
      <c r="F35" s="34"/>
      <c r="G35" s="34"/>
      <c r="H35" s="34"/>
      <c r="I35" s="34"/>
      <c r="J35" s="34"/>
      <c r="K35" s="34"/>
      <c r="L35" s="34"/>
      <c r="M35" s="34"/>
      <c r="N35" s="34"/>
      <c r="O35" s="402">
        <v>2009070</v>
      </c>
    </row>
    <row r="36" spans="1:15" s="75" customFormat="1" hidden="1" x14ac:dyDescent="0.25">
      <c r="A36" s="45" t="s">
        <v>25</v>
      </c>
      <c r="B36" s="45" t="s">
        <v>142</v>
      </c>
      <c r="C36" s="34" t="s">
        <v>19</v>
      </c>
      <c r="D36" s="34"/>
      <c r="E36" s="34"/>
      <c r="F36" s="34"/>
      <c r="G36" s="34"/>
      <c r="H36" s="34"/>
      <c r="I36" s="34"/>
      <c r="J36" s="34"/>
      <c r="K36" s="34"/>
      <c r="L36" s="34"/>
      <c r="M36" s="34"/>
      <c r="N36" s="34"/>
      <c r="O36" s="402">
        <v>330000</v>
      </c>
    </row>
    <row r="37" spans="1:15" s="75" customFormat="1" hidden="1" x14ac:dyDescent="0.25">
      <c r="A37" s="45" t="s">
        <v>307</v>
      </c>
      <c r="B37" s="45" t="s">
        <v>143</v>
      </c>
      <c r="C37" s="34" t="s">
        <v>19</v>
      </c>
      <c r="D37" s="34"/>
      <c r="E37" s="34"/>
      <c r="F37" s="34"/>
      <c r="G37" s="34"/>
      <c r="H37" s="34"/>
      <c r="I37" s="34"/>
      <c r="J37" s="34"/>
      <c r="K37" s="34"/>
      <c r="L37" s="34"/>
      <c r="M37" s="34"/>
      <c r="N37" s="34"/>
      <c r="O37" s="402">
        <v>2253025</v>
      </c>
    </row>
    <row r="38" spans="1:15" s="75" customFormat="1" hidden="1" x14ac:dyDescent="0.25">
      <c r="A38" s="45" t="s">
        <v>308</v>
      </c>
      <c r="B38" s="45" t="s">
        <v>144</v>
      </c>
      <c r="C38" s="34" t="s">
        <v>19</v>
      </c>
      <c r="D38" s="34"/>
      <c r="E38" s="34"/>
      <c r="F38" s="34"/>
      <c r="G38" s="34"/>
      <c r="H38" s="34"/>
      <c r="I38" s="34"/>
      <c r="J38" s="34"/>
      <c r="K38" s="34"/>
      <c r="L38" s="34"/>
      <c r="M38" s="34"/>
      <c r="N38" s="34"/>
      <c r="O38" s="402">
        <v>179900</v>
      </c>
    </row>
    <row r="39" spans="1:15" s="75" customFormat="1" hidden="1" x14ac:dyDescent="0.25">
      <c r="A39" s="45" t="s">
        <v>309</v>
      </c>
      <c r="B39" s="45" t="s">
        <v>145</v>
      </c>
      <c r="C39" s="34" t="s">
        <v>19</v>
      </c>
      <c r="D39" s="34"/>
      <c r="E39" s="34"/>
      <c r="F39" s="34"/>
      <c r="G39" s="34"/>
      <c r="H39" s="34"/>
      <c r="I39" s="34"/>
      <c r="J39" s="34"/>
      <c r="K39" s="34"/>
      <c r="L39" s="34"/>
      <c r="M39" s="34"/>
      <c r="N39" s="34"/>
      <c r="O39" s="402">
        <v>620000</v>
      </c>
    </row>
    <row r="40" spans="1:15" s="75" customFormat="1" hidden="1" x14ac:dyDescent="0.25">
      <c r="A40" s="45" t="s">
        <v>310</v>
      </c>
      <c r="B40" s="45" t="s">
        <v>146</v>
      </c>
      <c r="C40" s="34" t="s">
        <v>19</v>
      </c>
      <c r="D40" s="34"/>
      <c r="E40" s="34"/>
      <c r="F40" s="34"/>
      <c r="G40" s="34"/>
      <c r="H40" s="34"/>
      <c r="I40" s="34"/>
      <c r="J40" s="34"/>
      <c r="K40" s="34"/>
      <c r="L40" s="34"/>
      <c r="M40" s="34"/>
      <c r="N40" s="34"/>
      <c r="O40" s="402">
        <v>720000</v>
      </c>
    </row>
    <row r="41" spans="1:15" s="75" customFormat="1" hidden="1" x14ac:dyDescent="0.25">
      <c r="A41" s="45" t="s">
        <v>311</v>
      </c>
      <c r="B41" s="45" t="s">
        <v>147</v>
      </c>
      <c r="C41" s="34" t="s">
        <v>19</v>
      </c>
      <c r="D41" s="34"/>
      <c r="E41" s="34"/>
      <c r="F41" s="34"/>
      <c r="G41" s="34"/>
      <c r="H41" s="34"/>
      <c r="I41" s="34"/>
      <c r="J41" s="34"/>
      <c r="K41" s="34"/>
      <c r="L41" s="34"/>
      <c r="M41" s="34"/>
      <c r="N41" s="34"/>
      <c r="O41" s="402">
        <v>572938</v>
      </c>
    </row>
    <row r="42" spans="1:15" s="75" customFormat="1" hidden="1" x14ac:dyDescent="0.25">
      <c r="A42" s="45" t="s">
        <v>312</v>
      </c>
      <c r="B42" s="45" t="s">
        <v>148</v>
      </c>
      <c r="C42" s="34" t="s">
        <v>19</v>
      </c>
      <c r="D42" s="34"/>
      <c r="E42" s="34"/>
      <c r="F42" s="34"/>
      <c r="G42" s="34"/>
      <c r="H42" s="34"/>
      <c r="I42" s="34"/>
      <c r="J42" s="34"/>
      <c r="K42" s="34"/>
      <c r="L42" s="34"/>
      <c r="M42" s="34"/>
      <c r="N42" s="34"/>
      <c r="O42" s="402">
        <v>154677</v>
      </c>
    </row>
    <row r="43" spans="1:15" s="75" customFormat="1" hidden="1" x14ac:dyDescent="0.25">
      <c r="A43" s="45" t="s">
        <v>313</v>
      </c>
      <c r="B43" s="45" t="s">
        <v>149</v>
      </c>
      <c r="C43" s="34" t="s">
        <v>19</v>
      </c>
      <c r="D43" s="34"/>
      <c r="E43" s="34"/>
      <c r="F43" s="34"/>
      <c r="G43" s="34"/>
      <c r="H43" s="34"/>
      <c r="I43" s="34"/>
      <c r="J43" s="34"/>
      <c r="K43" s="34"/>
      <c r="L43" s="34"/>
      <c r="M43" s="34"/>
      <c r="N43" s="34"/>
      <c r="O43" s="402">
        <v>154677</v>
      </c>
    </row>
    <row r="44" spans="1:15" s="75" customFormat="1" hidden="1" x14ac:dyDescent="0.25">
      <c r="A44" s="45" t="s">
        <v>314</v>
      </c>
      <c r="B44" s="45" t="s">
        <v>150</v>
      </c>
      <c r="C44" s="34" t="s">
        <v>19</v>
      </c>
      <c r="D44" s="34"/>
      <c r="E44" s="34"/>
      <c r="F44" s="34"/>
      <c r="G44" s="34"/>
      <c r="H44" s="34"/>
      <c r="I44" s="34"/>
      <c r="J44" s="34"/>
      <c r="K44" s="34"/>
      <c r="L44" s="34"/>
      <c r="M44" s="34"/>
      <c r="N44" s="34"/>
      <c r="O44" s="402">
        <v>390288</v>
      </c>
    </row>
    <row r="45" spans="1:15" s="75" customFormat="1" hidden="1" x14ac:dyDescent="0.25">
      <c r="A45" s="45" t="s">
        <v>315</v>
      </c>
      <c r="B45" s="45" t="s">
        <v>151</v>
      </c>
      <c r="C45" s="34" t="s">
        <v>19</v>
      </c>
      <c r="D45" s="34"/>
      <c r="E45" s="34"/>
      <c r="F45" s="34"/>
      <c r="G45" s="34"/>
      <c r="H45" s="34"/>
      <c r="I45" s="34"/>
      <c r="J45" s="34"/>
      <c r="K45" s="34"/>
      <c r="L45" s="34"/>
      <c r="M45" s="34"/>
      <c r="N45" s="34"/>
      <c r="O45" s="402">
        <v>509142</v>
      </c>
    </row>
    <row r="46" spans="1:15" s="75" customFormat="1" hidden="1" x14ac:dyDescent="0.25">
      <c r="A46" s="45" t="s">
        <v>316</v>
      </c>
      <c r="B46" s="45" t="s">
        <v>152</v>
      </c>
      <c r="C46" s="34" t="s">
        <v>19</v>
      </c>
      <c r="D46" s="34"/>
      <c r="E46" s="34"/>
      <c r="F46" s="34"/>
      <c r="G46" s="34"/>
      <c r="H46" s="34"/>
      <c r="I46" s="34"/>
      <c r="J46" s="34"/>
      <c r="K46" s="34"/>
      <c r="L46" s="34"/>
      <c r="M46" s="34"/>
      <c r="N46" s="34"/>
      <c r="O46" s="402">
        <v>509142</v>
      </c>
    </row>
    <row r="47" spans="1:15" s="75" customFormat="1" ht="28.5" hidden="1" x14ac:dyDescent="0.25">
      <c r="A47" s="45" t="s">
        <v>317</v>
      </c>
      <c r="B47" s="45" t="s">
        <v>153</v>
      </c>
      <c r="C47" s="34" t="s">
        <v>19</v>
      </c>
      <c r="D47" s="34"/>
      <c r="E47" s="34"/>
      <c r="F47" s="34"/>
      <c r="G47" s="34"/>
      <c r="H47" s="34"/>
      <c r="I47" s="34"/>
      <c r="J47" s="34"/>
      <c r="K47" s="34"/>
      <c r="L47" s="34"/>
      <c r="M47" s="34"/>
      <c r="N47" s="34"/>
      <c r="O47" s="402">
        <v>509142</v>
      </c>
    </row>
    <row r="48" spans="1:15" s="75" customFormat="1" hidden="1" x14ac:dyDescent="0.25">
      <c r="A48" s="45" t="s">
        <v>76</v>
      </c>
      <c r="B48" s="45" t="s">
        <v>154</v>
      </c>
      <c r="C48" s="34" t="s">
        <v>19</v>
      </c>
      <c r="D48" s="34"/>
      <c r="E48" s="34"/>
      <c r="F48" s="34"/>
      <c r="G48" s="34"/>
      <c r="H48" s="34"/>
      <c r="I48" s="34"/>
      <c r="J48" s="34"/>
      <c r="K48" s="34"/>
      <c r="L48" s="34"/>
      <c r="M48" s="34"/>
      <c r="N48" s="34"/>
      <c r="O48" s="402">
        <v>211467</v>
      </c>
    </row>
    <row r="49" spans="1:15" s="75" customFormat="1" hidden="1" x14ac:dyDescent="0.25">
      <c r="A49" s="45" t="s">
        <v>318</v>
      </c>
      <c r="B49" s="45" t="s">
        <v>155</v>
      </c>
      <c r="C49" s="34" t="s">
        <v>19</v>
      </c>
      <c r="D49" s="34"/>
      <c r="E49" s="34"/>
      <c r="F49" s="34"/>
      <c r="G49" s="34"/>
      <c r="H49" s="34"/>
      <c r="I49" s="34"/>
      <c r="J49" s="34"/>
      <c r="K49" s="34"/>
      <c r="L49" s="34"/>
      <c r="M49" s="34"/>
      <c r="N49" s="34"/>
      <c r="O49" s="402">
        <v>213666</v>
      </c>
    </row>
    <row r="50" spans="1:15" s="75" customFormat="1" hidden="1" x14ac:dyDescent="0.25">
      <c r="A50" s="45" t="s">
        <v>319</v>
      </c>
      <c r="B50" s="45" t="s">
        <v>156</v>
      </c>
      <c r="C50" s="34" t="s">
        <v>19</v>
      </c>
      <c r="D50" s="34"/>
      <c r="E50" s="34"/>
      <c r="F50" s="34"/>
      <c r="G50" s="34"/>
      <c r="H50" s="34"/>
      <c r="I50" s="34"/>
      <c r="J50" s="34"/>
      <c r="K50" s="34"/>
      <c r="L50" s="34"/>
      <c r="M50" s="34"/>
      <c r="N50" s="34"/>
      <c r="O50" s="402">
        <v>329001</v>
      </c>
    </row>
    <row r="51" spans="1:15" s="75" customFormat="1" hidden="1" x14ac:dyDescent="0.25">
      <c r="A51" s="45" t="s">
        <v>320</v>
      </c>
      <c r="B51" s="45" t="s">
        <v>157</v>
      </c>
      <c r="C51" s="34" t="s">
        <v>19</v>
      </c>
      <c r="D51" s="34"/>
      <c r="E51" s="34"/>
      <c r="F51" s="34"/>
      <c r="G51" s="34"/>
      <c r="H51" s="34"/>
      <c r="I51" s="34"/>
      <c r="J51" s="34"/>
      <c r="K51" s="34"/>
      <c r="L51" s="34"/>
      <c r="M51" s="34"/>
      <c r="N51" s="34"/>
      <c r="O51" s="402">
        <v>330000</v>
      </c>
    </row>
    <row r="52" spans="1:15" s="75" customFormat="1" hidden="1" x14ac:dyDescent="0.25">
      <c r="A52" s="45" t="s">
        <v>321</v>
      </c>
      <c r="B52" s="45" t="s">
        <v>158</v>
      </c>
      <c r="C52" s="34" t="s">
        <v>19</v>
      </c>
      <c r="D52" s="34"/>
      <c r="E52" s="34"/>
      <c r="F52" s="34"/>
      <c r="G52" s="34"/>
      <c r="H52" s="34"/>
      <c r="I52" s="34"/>
      <c r="J52" s="34"/>
      <c r="K52" s="34"/>
      <c r="L52" s="34"/>
      <c r="M52" s="34"/>
      <c r="N52" s="34"/>
      <c r="O52" s="402">
        <v>620000</v>
      </c>
    </row>
    <row r="53" spans="1:15" s="75" customFormat="1" hidden="1" x14ac:dyDescent="0.25">
      <c r="A53" s="45" t="s">
        <v>322</v>
      </c>
      <c r="B53" s="45" t="s">
        <v>159</v>
      </c>
      <c r="C53" s="34" t="s">
        <v>19</v>
      </c>
      <c r="D53" s="34"/>
      <c r="E53" s="34"/>
      <c r="F53" s="34"/>
      <c r="G53" s="34"/>
      <c r="H53" s="34"/>
      <c r="I53" s="34"/>
      <c r="J53" s="34"/>
      <c r="K53" s="34"/>
      <c r="L53" s="34"/>
      <c r="M53" s="34"/>
      <c r="N53" s="34"/>
      <c r="O53" s="402">
        <v>53000</v>
      </c>
    </row>
    <row r="54" spans="1:15" s="75" customFormat="1" hidden="1" x14ac:dyDescent="0.25">
      <c r="A54" s="45" t="s">
        <v>323</v>
      </c>
      <c r="B54" s="45" t="s">
        <v>160</v>
      </c>
      <c r="C54" s="34" t="s">
        <v>19</v>
      </c>
      <c r="D54" s="34"/>
      <c r="E54" s="34"/>
      <c r="F54" s="34"/>
      <c r="G54" s="34"/>
      <c r="H54" s="34"/>
      <c r="I54" s="34"/>
      <c r="J54" s="34"/>
      <c r="K54" s="34"/>
      <c r="L54" s="34"/>
      <c r="M54" s="34"/>
      <c r="N54" s="34"/>
      <c r="O54" s="402">
        <v>83950</v>
      </c>
    </row>
    <row r="55" spans="1:15" s="75" customFormat="1" hidden="1" x14ac:dyDescent="0.25">
      <c r="A55" s="45" t="s">
        <v>324</v>
      </c>
      <c r="B55" s="45" t="s">
        <v>161</v>
      </c>
      <c r="C55" s="34" t="s">
        <v>19</v>
      </c>
      <c r="D55" s="34"/>
      <c r="E55" s="34"/>
      <c r="F55" s="34"/>
      <c r="G55" s="34"/>
      <c r="H55" s="34"/>
      <c r="I55" s="34"/>
      <c r="J55" s="34"/>
      <c r="K55" s="34"/>
      <c r="L55" s="34"/>
      <c r="M55" s="34"/>
      <c r="N55" s="34"/>
      <c r="O55" s="402">
        <v>114900</v>
      </c>
    </row>
    <row r="56" spans="1:15" s="75" customFormat="1" hidden="1" x14ac:dyDescent="0.25">
      <c r="A56" s="45" t="s">
        <v>84</v>
      </c>
      <c r="B56" s="45" t="s">
        <v>162</v>
      </c>
      <c r="C56" s="34" t="s">
        <v>19</v>
      </c>
      <c r="D56" s="34"/>
      <c r="E56" s="34"/>
      <c r="F56" s="34"/>
      <c r="G56" s="34"/>
      <c r="H56" s="34"/>
      <c r="I56" s="34"/>
      <c r="J56" s="34"/>
      <c r="K56" s="34"/>
      <c r="L56" s="34"/>
      <c r="M56" s="34"/>
      <c r="N56" s="34"/>
      <c r="O56" s="402">
        <v>201799</v>
      </c>
    </row>
    <row r="57" spans="1:15" s="75" customFormat="1" hidden="1" x14ac:dyDescent="0.25">
      <c r="A57" s="45" t="s">
        <v>85</v>
      </c>
      <c r="B57" s="45" t="s">
        <v>163</v>
      </c>
      <c r="C57" s="34" t="s">
        <v>19</v>
      </c>
      <c r="D57" s="34"/>
      <c r="E57" s="34"/>
      <c r="F57" s="34"/>
      <c r="G57" s="34"/>
      <c r="H57" s="34"/>
      <c r="I57" s="34"/>
      <c r="J57" s="34"/>
      <c r="K57" s="34"/>
      <c r="L57" s="34"/>
      <c r="M57" s="34"/>
      <c r="N57" s="34"/>
      <c r="O57" s="402">
        <v>465408</v>
      </c>
    </row>
    <row r="58" spans="1:15" s="75" customFormat="1" hidden="1" x14ac:dyDescent="0.25">
      <c r="A58" s="45" t="s">
        <v>325</v>
      </c>
      <c r="B58" s="45" t="s">
        <v>164</v>
      </c>
      <c r="C58" s="34" t="s">
        <v>19</v>
      </c>
      <c r="D58" s="34"/>
      <c r="E58" s="34"/>
      <c r="F58" s="34"/>
      <c r="G58" s="34"/>
      <c r="H58" s="34"/>
      <c r="I58" s="34"/>
      <c r="J58" s="34"/>
      <c r="K58" s="34"/>
      <c r="L58" s="34"/>
      <c r="M58" s="34"/>
      <c r="N58" s="34"/>
      <c r="O58" s="402">
        <v>447504</v>
      </c>
    </row>
    <row r="59" spans="1:15" s="75" customFormat="1" hidden="1" x14ac:dyDescent="0.25">
      <c r="A59" s="45" t="s">
        <v>326</v>
      </c>
      <c r="B59" s="45" t="s">
        <v>165</v>
      </c>
      <c r="C59" s="34" t="s">
        <v>19</v>
      </c>
      <c r="D59" s="34"/>
      <c r="E59" s="34"/>
      <c r="F59" s="34"/>
      <c r="G59" s="34"/>
      <c r="H59" s="34"/>
      <c r="I59" s="34"/>
      <c r="J59" s="34"/>
      <c r="K59" s="34"/>
      <c r="L59" s="34"/>
      <c r="M59" s="34"/>
      <c r="N59" s="34"/>
      <c r="O59" s="402">
        <v>221308</v>
      </c>
    </row>
    <row r="60" spans="1:15" s="75" customFormat="1" hidden="1" x14ac:dyDescent="0.25">
      <c r="A60" s="45" t="s">
        <v>327</v>
      </c>
      <c r="B60" s="45" t="s">
        <v>166</v>
      </c>
      <c r="C60" s="34" t="s">
        <v>19</v>
      </c>
      <c r="D60" s="34"/>
      <c r="E60" s="34"/>
      <c r="F60" s="34"/>
      <c r="G60" s="34"/>
      <c r="H60" s="34"/>
      <c r="I60" s="34"/>
      <c r="J60" s="34"/>
      <c r="K60" s="34"/>
      <c r="L60" s="34"/>
      <c r="M60" s="34"/>
      <c r="N60" s="34"/>
      <c r="O60" s="402">
        <v>803602</v>
      </c>
    </row>
    <row r="61" spans="1:15" s="75" customFormat="1" hidden="1" x14ac:dyDescent="0.25">
      <c r="A61" s="45" t="s">
        <v>328</v>
      </c>
      <c r="B61" s="45" t="s">
        <v>167</v>
      </c>
      <c r="C61" s="34" t="s">
        <v>19</v>
      </c>
      <c r="D61" s="34"/>
      <c r="E61" s="34"/>
      <c r="F61" s="34"/>
      <c r="G61" s="34"/>
      <c r="H61" s="34"/>
      <c r="I61" s="34"/>
      <c r="J61" s="34"/>
      <c r="K61" s="34"/>
      <c r="L61" s="34"/>
      <c r="M61" s="34"/>
      <c r="N61" s="34"/>
      <c r="O61" s="402">
        <v>940000</v>
      </c>
    </row>
    <row r="62" spans="1:15" s="75" customFormat="1" hidden="1" x14ac:dyDescent="0.25">
      <c r="A62" s="45" t="s">
        <v>329</v>
      </c>
      <c r="B62" s="45" t="s">
        <v>168</v>
      </c>
      <c r="C62" s="34" t="s">
        <v>19</v>
      </c>
      <c r="D62" s="34"/>
      <c r="E62" s="34"/>
      <c r="F62" s="34"/>
      <c r="G62" s="34"/>
      <c r="H62" s="34"/>
      <c r="I62" s="34"/>
      <c r="J62" s="34"/>
      <c r="K62" s="34"/>
      <c r="L62" s="34"/>
      <c r="M62" s="34"/>
      <c r="N62" s="34"/>
      <c r="O62" s="402">
        <v>330000</v>
      </c>
    </row>
    <row r="63" spans="1:15" s="75" customFormat="1" hidden="1" x14ac:dyDescent="0.25">
      <c r="A63" s="45" t="s">
        <v>330</v>
      </c>
      <c r="B63" s="45" t="s">
        <v>169</v>
      </c>
      <c r="C63" s="34" t="s">
        <v>19</v>
      </c>
      <c r="D63" s="34"/>
      <c r="E63" s="34"/>
      <c r="F63" s="34"/>
      <c r="G63" s="34"/>
      <c r="H63" s="34"/>
      <c r="I63" s="34"/>
      <c r="J63" s="34"/>
      <c r="K63" s="34"/>
      <c r="L63" s="34"/>
      <c r="M63" s="34"/>
      <c r="N63" s="34"/>
      <c r="O63" s="402">
        <v>605612</v>
      </c>
    </row>
    <row r="64" spans="1:15" s="75" customFormat="1" hidden="1" x14ac:dyDescent="0.25">
      <c r="A64" s="45" t="s">
        <v>331</v>
      </c>
      <c r="B64" s="45" t="s">
        <v>170</v>
      </c>
      <c r="C64" s="34" t="s">
        <v>19</v>
      </c>
      <c r="D64" s="34"/>
      <c r="E64" s="34"/>
      <c r="F64" s="34"/>
      <c r="G64" s="34"/>
      <c r="H64" s="34"/>
      <c r="I64" s="34"/>
      <c r="J64" s="34"/>
      <c r="K64" s="34"/>
      <c r="L64" s="34"/>
      <c r="M64" s="34"/>
      <c r="N64" s="34"/>
      <c r="O64" s="402">
        <v>413027</v>
      </c>
    </row>
    <row r="65" spans="1:15" s="75" customFormat="1" hidden="1" x14ac:dyDescent="0.25">
      <c r="A65" s="45" t="s">
        <v>332</v>
      </c>
      <c r="B65" s="45" t="s">
        <v>171</v>
      </c>
      <c r="C65" s="34" t="s">
        <v>19</v>
      </c>
      <c r="D65" s="34"/>
      <c r="E65" s="34"/>
      <c r="F65" s="34"/>
      <c r="G65" s="34"/>
      <c r="H65" s="34"/>
      <c r="I65" s="34"/>
      <c r="J65" s="34"/>
      <c r="K65" s="34"/>
      <c r="L65" s="34"/>
      <c r="M65" s="34"/>
      <c r="N65" s="34"/>
      <c r="O65" s="402">
        <v>211467</v>
      </c>
    </row>
    <row r="66" spans="1:15" s="75" customFormat="1" hidden="1" x14ac:dyDescent="0.25">
      <c r="A66" s="45" t="s">
        <v>333</v>
      </c>
      <c r="B66" s="45" t="s">
        <v>172</v>
      </c>
      <c r="C66" s="34" t="s">
        <v>19</v>
      </c>
      <c r="D66" s="34"/>
      <c r="E66" s="34"/>
      <c r="F66" s="34"/>
      <c r="G66" s="34"/>
      <c r="H66" s="34"/>
      <c r="I66" s="34"/>
      <c r="J66" s="34"/>
      <c r="K66" s="34"/>
      <c r="L66" s="34"/>
      <c r="M66" s="34"/>
      <c r="N66" s="34"/>
      <c r="O66" s="402">
        <v>436806</v>
      </c>
    </row>
    <row r="67" spans="1:15" s="75" customFormat="1" hidden="1" x14ac:dyDescent="0.25">
      <c r="A67" s="45" t="s">
        <v>334</v>
      </c>
      <c r="B67" s="45" t="s">
        <v>173</v>
      </c>
      <c r="C67" s="34" t="s">
        <v>19</v>
      </c>
      <c r="D67" s="34"/>
      <c r="E67" s="34"/>
      <c r="F67" s="34"/>
      <c r="G67" s="34"/>
      <c r="H67" s="34"/>
      <c r="I67" s="34"/>
      <c r="J67" s="34"/>
      <c r="K67" s="34"/>
      <c r="L67" s="34"/>
      <c r="M67" s="34"/>
      <c r="N67" s="34"/>
      <c r="O67" s="402">
        <v>314653</v>
      </c>
    </row>
    <row r="68" spans="1:15" s="75" customFormat="1" hidden="1" x14ac:dyDescent="0.25">
      <c r="A68" s="45" t="s">
        <v>335</v>
      </c>
      <c r="B68" s="45" t="s">
        <v>174</v>
      </c>
      <c r="C68" s="34" t="s">
        <v>19</v>
      </c>
      <c r="D68" s="34"/>
      <c r="E68" s="34"/>
      <c r="F68" s="34"/>
      <c r="G68" s="34"/>
      <c r="H68" s="34"/>
      <c r="I68" s="34"/>
      <c r="J68" s="34"/>
      <c r="K68" s="34"/>
      <c r="L68" s="34"/>
      <c r="M68" s="34"/>
      <c r="N68" s="34"/>
      <c r="O68" s="402">
        <v>2469778</v>
      </c>
    </row>
    <row r="69" spans="1:15" s="75" customFormat="1" hidden="1" x14ac:dyDescent="0.25">
      <c r="A69" s="45" t="s">
        <v>336</v>
      </c>
      <c r="B69" s="45" t="s">
        <v>175</v>
      </c>
      <c r="C69" s="34" t="s">
        <v>19</v>
      </c>
      <c r="D69" s="34"/>
      <c r="E69" s="34"/>
      <c r="F69" s="34"/>
      <c r="G69" s="34"/>
      <c r="H69" s="34"/>
      <c r="I69" s="34"/>
      <c r="J69" s="34"/>
      <c r="K69" s="34"/>
      <c r="L69" s="34"/>
      <c r="M69" s="34"/>
      <c r="N69" s="34"/>
      <c r="O69" s="402">
        <v>212389</v>
      </c>
    </row>
    <row r="70" spans="1:15" s="75" customFormat="1" hidden="1" x14ac:dyDescent="0.25">
      <c r="A70" s="45" t="s">
        <v>337</v>
      </c>
      <c r="B70" s="45" t="s">
        <v>176</v>
      </c>
      <c r="C70" s="34" t="s">
        <v>19</v>
      </c>
      <c r="D70" s="34"/>
      <c r="E70" s="34"/>
      <c r="F70" s="34"/>
      <c r="G70" s="34"/>
      <c r="H70" s="34"/>
      <c r="I70" s="34"/>
      <c r="J70" s="34"/>
      <c r="K70" s="34"/>
      <c r="L70" s="34"/>
      <c r="M70" s="34"/>
      <c r="N70" s="34"/>
      <c r="O70" s="402">
        <v>351349</v>
      </c>
    </row>
    <row r="71" spans="1:15" s="75" customFormat="1" hidden="1" x14ac:dyDescent="0.25">
      <c r="A71" s="45" t="s">
        <v>338</v>
      </c>
      <c r="B71" s="45" t="s">
        <v>177</v>
      </c>
      <c r="C71" s="34" t="s">
        <v>19</v>
      </c>
      <c r="D71" s="34"/>
      <c r="E71" s="34"/>
      <c r="F71" s="34"/>
      <c r="G71" s="34"/>
      <c r="H71" s="34"/>
      <c r="I71" s="34"/>
      <c r="J71" s="34"/>
      <c r="K71" s="34"/>
      <c r="L71" s="34"/>
      <c r="M71" s="34"/>
      <c r="N71" s="34"/>
      <c r="O71" s="402">
        <v>435463</v>
      </c>
    </row>
    <row r="72" spans="1:15" s="75" customFormat="1" hidden="1" x14ac:dyDescent="0.25">
      <c r="A72" s="45" t="s">
        <v>339</v>
      </c>
      <c r="B72" s="45" t="s">
        <v>178</v>
      </c>
      <c r="C72" s="34" t="s">
        <v>19</v>
      </c>
      <c r="D72" s="34"/>
      <c r="E72" s="34"/>
      <c r="F72" s="34"/>
      <c r="G72" s="34"/>
      <c r="H72" s="34"/>
      <c r="I72" s="34"/>
      <c r="J72" s="34"/>
      <c r="K72" s="34"/>
      <c r="L72" s="34"/>
      <c r="M72" s="34"/>
      <c r="N72" s="34"/>
      <c r="O72" s="402">
        <v>413027</v>
      </c>
    </row>
    <row r="73" spans="1:15" s="75" customFormat="1" hidden="1" x14ac:dyDescent="0.25">
      <c r="A73" s="45" t="s">
        <v>340</v>
      </c>
      <c r="B73" s="45" t="s">
        <v>179</v>
      </c>
      <c r="C73" s="34" t="s">
        <v>19</v>
      </c>
      <c r="D73" s="34"/>
      <c r="E73" s="34"/>
      <c r="F73" s="34"/>
      <c r="G73" s="34"/>
      <c r="H73" s="34"/>
      <c r="I73" s="34"/>
      <c r="J73" s="34"/>
      <c r="K73" s="34"/>
      <c r="L73" s="34"/>
      <c r="M73" s="34"/>
      <c r="N73" s="34"/>
      <c r="O73" s="402">
        <v>1547358</v>
      </c>
    </row>
    <row r="74" spans="1:15" s="75" customFormat="1" hidden="1" x14ac:dyDescent="0.25">
      <c r="A74" s="45" t="s">
        <v>341</v>
      </c>
      <c r="B74" s="45" t="s">
        <v>180</v>
      </c>
      <c r="C74" s="34" t="s">
        <v>19</v>
      </c>
      <c r="D74" s="34"/>
      <c r="E74" s="34"/>
      <c r="F74" s="34"/>
      <c r="G74" s="34"/>
      <c r="H74" s="34"/>
      <c r="I74" s="34"/>
      <c r="J74" s="34"/>
      <c r="K74" s="34"/>
      <c r="L74" s="34"/>
      <c r="M74" s="34"/>
      <c r="N74" s="34"/>
      <c r="O74" s="402">
        <v>540000</v>
      </c>
    </row>
    <row r="75" spans="1:15" s="75" customFormat="1" hidden="1" x14ac:dyDescent="0.25">
      <c r="A75" s="45" t="s">
        <v>342</v>
      </c>
      <c r="B75" s="45" t="s">
        <v>181</v>
      </c>
      <c r="C75" s="34" t="s">
        <v>19</v>
      </c>
      <c r="D75" s="34"/>
      <c r="E75" s="34"/>
      <c r="F75" s="34"/>
      <c r="G75" s="34"/>
      <c r="H75" s="34"/>
      <c r="I75" s="34"/>
      <c r="J75" s="34"/>
      <c r="K75" s="34"/>
      <c r="L75" s="34"/>
      <c r="M75" s="34"/>
      <c r="N75" s="34"/>
      <c r="O75" s="402">
        <v>1106457</v>
      </c>
    </row>
    <row r="76" spans="1:15" s="75" customFormat="1" hidden="1" x14ac:dyDescent="0.25">
      <c r="A76" s="45" t="s">
        <v>343</v>
      </c>
      <c r="B76" s="45" t="s">
        <v>182</v>
      </c>
      <c r="C76" s="34" t="s">
        <v>19</v>
      </c>
      <c r="D76" s="34"/>
      <c r="E76" s="34"/>
      <c r="F76" s="34"/>
      <c r="G76" s="34"/>
      <c r="H76" s="34"/>
      <c r="I76" s="34"/>
      <c r="J76" s="34"/>
      <c r="K76" s="34"/>
      <c r="L76" s="34"/>
      <c r="M76" s="34"/>
      <c r="N76" s="34"/>
      <c r="O76" s="402">
        <v>1298300</v>
      </c>
    </row>
    <row r="77" spans="1:15" s="75" customFormat="1" hidden="1" x14ac:dyDescent="0.25">
      <c r="A77" s="45" t="s">
        <v>344</v>
      </c>
      <c r="B77" s="45" t="s">
        <v>183</v>
      </c>
      <c r="C77" s="34" t="s">
        <v>19</v>
      </c>
      <c r="D77" s="34"/>
      <c r="E77" s="34"/>
      <c r="F77" s="34"/>
      <c r="G77" s="34"/>
      <c r="H77" s="34"/>
      <c r="I77" s="34"/>
      <c r="J77" s="34"/>
      <c r="K77" s="34"/>
      <c r="L77" s="34"/>
      <c r="M77" s="34"/>
      <c r="N77" s="34"/>
      <c r="O77" s="402">
        <v>860000</v>
      </c>
    </row>
    <row r="78" spans="1:15" s="75" customFormat="1" hidden="1" x14ac:dyDescent="0.25">
      <c r="A78" s="45" t="s">
        <v>345</v>
      </c>
      <c r="B78" s="45" t="s">
        <v>184</v>
      </c>
      <c r="C78" s="34" t="s">
        <v>19</v>
      </c>
      <c r="D78" s="34"/>
      <c r="E78" s="34"/>
      <c r="F78" s="34"/>
      <c r="G78" s="34"/>
      <c r="H78" s="34"/>
      <c r="I78" s="34"/>
      <c r="J78" s="34"/>
      <c r="K78" s="34"/>
      <c r="L78" s="34"/>
      <c r="M78" s="34"/>
      <c r="N78" s="34"/>
      <c r="O78" s="402">
        <v>1060000</v>
      </c>
    </row>
    <row r="79" spans="1:15" s="75" customFormat="1" hidden="1" x14ac:dyDescent="0.25">
      <c r="A79" s="45" t="s">
        <v>346</v>
      </c>
      <c r="B79" s="45" t="s">
        <v>185</v>
      </c>
      <c r="C79" s="34" t="s">
        <v>19</v>
      </c>
      <c r="D79" s="34"/>
      <c r="E79" s="34"/>
      <c r="F79" s="34"/>
      <c r="G79" s="34"/>
      <c r="H79" s="34"/>
      <c r="I79" s="34"/>
      <c r="J79" s="34"/>
      <c r="K79" s="34"/>
      <c r="L79" s="34"/>
      <c r="M79" s="34"/>
      <c r="N79" s="34"/>
      <c r="O79" s="402">
        <v>120000</v>
      </c>
    </row>
    <row r="80" spans="1:15" s="75" customFormat="1" hidden="1" x14ac:dyDescent="0.25">
      <c r="A80" s="45" t="s">
        <v>347</v>
      </c>
      <c r="B80" s="45" t="s">
        <v>186</v>
      </c>
      <c r="C80" s="34" t="s">
        <v>19</v>
      </c>
      <c r="D80" s="34"/>
      <c r="E80" s="34"/>
      <c r="F80" s="34"/>
      <c r="G80" s="34"/>
      <c r="H80" s="34"/>
      <c r="I80" s="34"/>
      <c r="J80" s="34"/>
      <c r="K80" s="34"/>
      <c r="L80" s="34"/>
      <c r="M80" s="34"/>
      <c r="N80" s="34"/>
      <c r="O80" s="402">
        <v>860000</v>
      </c>
    </row>
    <row r="81" spans="1:15" s="75" customFormat="1" hidden="1" x14ac:dyDescent="0.25">
      <c r="A81" s="45" t="s">
        <v>348</v>
      </c>
      <c r="B81" s="45" t="s">
        <v>187</v>
      </c>
      <c r="C81" s="34" t="s">
        <v>19</v>
      </c>
      <c r="D81" s="34"/>
      <c r="E81" s="34"/>
      <c r="F81" s="34"/>
      <c r="G81" s="34"/>
      <c r="H81" s="34"/>
      <c r="I81" s="34"/>
      <c r="J81" s="34"/>
      <c r="K81" s="34"/>
      <c r="L81" s="34"/>
      <c r="M81" s="34"/>
      <c r="N81" s="34"/>
      <c r="O81" s="402">
        <v>1079900</v>
      </c>
    </row>
    <row r="82" spans="1:15" s="75" customFormat="1" hidden="1" x14ac:dyDescent="0.25">
      <c r="A82" s="45" t="s">
        <v>349</v>
      </c>
      <c r="B82" s="45" t="s">
        <v>188</v>
      </c>
      <c r="C82" s="34" t="s">
        <v>19</v>
      </c>
      <c r="D82" s="34"/>
      <c r="E82" s="34"/>
      <c r="F82" s="34"/>
      <c r="G82" s="34"/>
      <c r="H82" s="34"/>
      <c r="I82" s="34"/>
      <c r="J82" s="34"/>
      <c r="K82" s="34"/>
      <c r="L82" s="34"/>
      <c r="M82" s="34"/>
      <c r="N82" s="34"/>
      <c r="O82" s="402">
        <v>598300</v>
      </c>
    </row>
    <row r="83" spans="1:15" s="75" customFormat="1" hidden="1" x14ac:dyDescent="0.25">
      <c r="A83" s="45" t="s">
        <v>509</v>
      </c>
      <c r="B83" s="45" t="s">
        <v>189</v>
      </c>
      <c r="C83" s="34" t="s">
        <v>19</v>
      </c>
      <c r="D83" s="34"/>
      <c r="E83" s="34"/>
      <c r="F83" s="34"/>
      <c r="G83" s="34"/>
      <c r="H83" s="34"/>
      <c r="I83" s="34"/>
      <c r="J83" s="34"/>
      <c r="K83" s="34"/>
      <c r="L83" s="34"/>
      <c r="M83" s="34"/>
      <c r="N83" s="34"/>
      <c r="O83" s="402">
        <v>509142</v>
      </c>
    </row>
    <row r="84" spans="1:15" s="75" customFormat="1" hidden="1" x14ac:dyDescent="0.25">
      <c r="A84" s="45" t="s">
        <v>510</v>
      </c>
      <c r="B84" s="45" t="s">
        <v>190</v>
      </c>
      <c r="C84" s="34" t="s">
        <v>19</v>
      </c>
      <c r="D84" s="34"/>
      <c r="E84" s="34"/>
      <c r="F84" s="34"/>
      <c r="G84" s="34"/>
      <c r="H84" s="34"/>
      <c r="I84" s="34"/>
      <c r="J84" s="34"/>
      <c r="K84" s="34"/>
      <c r="L84" s="34"/>
      <c r="M84" s="34"/>
      <c r="N84" s="34"/>
      <c r="O84" s="402">
        <v>134677</v>
      </c>
    </row>
    <row r="85" spans="1:15" s="75" customFormat="1" hidden="1" x14ac:dyDescent="0.25">
      <c r="A85" s="45" t="s">
        <v>511</v>
      </c>
      <c r="B85" s="45" t="s">
        <v>191</v>
      </c>
      <c r="C85" s="34" t="s">
        <v>19</v>
      </c>
      <c r="D85" s="34"/>
      <c r="E85" s="34"/>
      <c r="F85" s="34"/>
      <c r="G85" s="34"/>
      <c r="H85" s="34"/>
      <c r="I85" s="34"/>
      <c r="J85" s="34"/>
      <c r="K85" s="34"/>
      <c r="L85" s="34"/>
      <c r="M85" s="34"/>
      <c r="N85" s="34"/>
      <c r="O85" s="402">
        <v>352663</v>
      </c>
    </row>
    <row r="86" spans="1:15" s="75" customFormat="1" hidden="1" x14ac:dyDescent="0.25">
      <c r="A86" s="45" t="s">
        <v>512</v>
      </c>
      <c r="B86" s="45" t="s">
        <v>192</v>
      </c>
      <c r="C86" s="34" t="s">
        <v>19</v>
      </c>
      <c r="D86" s="34"/>
      <c r="E86" s="34"/>
      <c r="F86" s="34"/>
      <c r="G86" s="34"/>
      <c r="H86" s="34"/>
      <c r="I86" s="34"/>
      <c r="J86" s="34"/>
      <c r="K86" s="34"/>
      <c r="L86" s="34"/>
      <c r="M86" s="34"/>
      <c r="N86" s="34"/>
      <c r="O86" s="402">
        <v>509142</v>
      </c>
    </row>
    <row r="87" spans="1:15" s="75" customFormat="1" hidden="1" x14ac:dyDescent="0.25">
      <c r="A87" s="45" t="s">
        <v>513</v>
      </c>
      <c r="B87" s="45" t="s">
        <v>193</v>
      </c>
      <c r="C87" s="34" t="s">
        <v>19</v>
      </c>
      <c r="D87" s="34"/>
      <c r="E87" s="34"/>
      <c r="F87" s="34"/>
      <c r="G87" s="34"/>
      <c r="H87" s="34"/>
      <c r="I87" s="34"/>
      <c r="J87" s="34"/>
      <c r="K87" s="34"/>
      <c r="L87" s="34"/>
      <c r="M87" s="34"/>
      <c r="N87" s="34"/>
      <c r="O87" s="402">
        <v>2843260</v>
      </c>
    </row>
    <row r="88" spans="1:15" s="75" customFormat="1" hidden="1" x14ac:dyDescent="0.25">
      <c r="A88" s="45" t="s">
        <v>514</v>
      </c>
      <c r="B88" s="45" t="s">
        <v>194</v>
      </c>
      <c r="C88" s="34" t="s">
        <v>19</v>
      </c>
      <c r="D88" s="34"/>
      <c r="E88" s="34"/>
      <c r="F88" s="34"/>
      <c r="G88" s="34"/>
      <c r="H88" s="34"/>
      <c r="I88" s="34"/>
      <c r="J88" s="34"/>
      <c r="K88" s="34"/>
      <c r="L88" s="34"/>
      <c r="M88" s="34"/>
      <c r="N88" s="34"/>
      <c r="O88" s="402">
        <v>2156000</v>
      </c>
    </row>
    <row r="89" spans="1:15" s="75" customFormat="1" hidden="1" x14ac:dyDescent="0.25">
      <c r="A89" s="45" t="s">
        <v>515</v>
      </c>
      <c r="B89" s="45" t="s">
        <v>195</v>
      </c>
      <c r="C89" s="34" t="s">
        <v>19</v>
      </c>
      <c r="D89" s="34"/>
      <c r="E89" s="34"/>
      <c r="F89" s="34"/>
      <c r="G89" s="34"/>
      <c r="H89" s="34"/>
      <c r="I89" s="34"/>
      <c r="J89" s="34"/>
      <c r="K89" s="34"/>
      <c r="L89" s="34"/>
      <c r="M89" s="34"/>
      <c r="N89" s="34"/>
      <c r="O89" s="402">
        <v>509142</v>
      </c>
    </row>
    <row r="90" spans="1:15" s="75" customFormat="1" hidden="1" x14ac:dyDescent="0.25">
      <c r="A90" s="45" t="s">
        <v>516</v>
      </c>
      <c r="B90" s="45" t="s">
        <v>196</v>
      </c>
      <c r="C90" s="34" t="s">
        <v>19</v>
      </c>
      <c r="D90" s="34"/>
      <c r="E90" s="34"/>
      <c r="F90" s="34"/>
      <c r="G90" s="34"/>
      <c r="H90" s="34"/>
      <c r="I90" s="34"/>
      <c r="J90" s="34"/>
      <c r="K90" s="34"/>
      <c r="L90" s="34"/>
      <c r="M90" s="34"/>
      <c r="N90" s="34"/>
      <c r="O90" s="402">
        <v>509142</v>
      </c>
    </row>
    <row r="91" spans="1:15" s="75" customFormat="1" hidden="1" x14ac:dyDescent="0.25">
      <c r="A91" s="45" t="s">
        <v>517</v>
      </c>
      <c r="B91" s="45" t="s">
        <v>197</v>
      </c>
      <c r="C91" s="34" t="s">
        <v>19</v>
      </c>
      <c r="D91" s="34"/>
      <c r="E91" s="34"/>
      <c r="F91" s="34"/>
      <c r="G91" s="34"/>
      <c r="H91" s="34"/>
      <c r="I91" s="34"/>
      <c r="J91" s="34"/>
      <c r="K91" s="34"/>
      <c r="L91" s="34"/>
      <c r="M91" s="34"/>
      <c r="N91" s="34"/>
      <c r="O91" s="402">
        <v>1056546</v>
      </c>
    </row>
    <row r="92" spans="1:15" s="75" customFormat="1" hidden="1" x14ac:dyDescent="0.25">
      <c r="A92" s="45" t="s">
        <v>518</v>
      </c>
      <c r="B92" s="45" t="s">
        <v>198</v>
      </c>
      <c r="C92" s="34" t="s">
        <v>19</v>
      </c>
      <c r="D92" s="34"/>
      <c r="E92" s="34"/>
      <c r="F92" s="34"/>
      <c r="G92" s="34"/>
      <c r="H92" s="34"/>
      <c r="I92" s="34"/>
      <c r="J92" s="34"/>
      <c r="K92" s="34"/>
      <c r="L92" s="34"/>
      <c r="M92" s="34"/>
      <c r="N92" s="34"/>
      <c r="O92" s="402">
        <v>1547358</v>
      </c>
    </row>
    <row r="93" spans="1:15" s="75" customFormat="1" hidden="1" x14ac:dyDescent="0.25">
      <c r="A93" s="45" t="s">
        <v>519</v>
      </c>
      <c r="B93" s="45" t="s">
        <v>199</v>
      </c>
      <c r="C93" s="34" t="s">
        <v>19</v>
      </c>
      <c r="D93" s="34"/>
      <c r="E93" s="34"/>
      <c r="F93" s="34"/>
      <c r="G93" s="34"/>
      <c r="H93" s="34"/>
      <c r="I93" s="34"/>
      <c r="J93" s="34"/>
      <c r="K93" s="34"/>
      <c r="L93" s="34"/>
      <c r="M93" s="34"/>
      <c r="N93" s="34"/>
      <c r="O93" s="402">
        <v>757310</v>
      </c>
    </row>
    <row r="94" spans="1:15" s="75" customFormat="1" hidden="1" x14ac:dyDescent="0.25">
      <c r="A94" s="45" t="s">
        <v>520</v>
      </c>
      <c r="B94" s="45" t="s">
        <v>200</v>
      </c>
      <c r="C94" s="34" t="s">
        <v>19</v>
      </c>
      <c r="D94" s="34"/>
      <c r="E94" s="34"/>
      <c r="F94" s="34"/>
      <c r="G94" s="34"/>
      <c r="H94" s="34"/>
      <c r="I94" s="34"/>
      <c r="J94" s="34"/>
      <c r="K94" s="34"/>
      <c r="L94" s="34"/>
      <c r="M94" s="34"/>
      <c r="N94" s="34"/>
      <c r="O94" s="402">
        <v>340000</v>
      </c>
    </row>
    <row r="95" spans="1:15" s="75" customFormat="1" hidden="1" x14ac:dyDescent="0.25">
      <c r="A95" s="45" t="s">
        <v>521</v>
      </c>
      <c r="B95" s="45" t="s">
        <v>201</v>
      </c>
      <c r="C95" s="34" t="s">
        <v>19</v>
      </c>
      <c r="D95" s="34"/>
      <c r="E95" s="34"/>
      <c r="F95" s="34"/>
      <c r="G95" s="34"/>
      <c r="H95" s="34"/>
      <c r="I95" s="34"/>
      <c r="J95" s="34"/>
      <c r="K95" s="34"/>
      <c r="L95" s="34"/>
      <c r="M95" s="34"/>
      <c r="N95" s="34"/>
      <c r="O95" s="402">
        <v>201799</v>
      </c>
    </row>
    <row r="96" spans="1:15" s="75" customFormat="1" hidden="1" x14ac:dyDescent="0.25">
      <c r="A96" s="45" t="s">
        <v>522</v>
      </c>
      <c r="B96" s="45" t="s">
        <v>202</v>
      </c>
      <c r="C96" s="34" t="s">
        <v>19</v>
      </c>
      <c r="D96" s="34"/>
      <c r="E96" s="34"/>
      <c r="F96" s="34"/>
      <c r="G96" s="34"/>
      <c r="H96" s="34"/>
      <c r="I96" s="34"/>
      <c r="J96" s="34"/>
      <c r="K96" s="34"/>
      <c r="L96" s="34"/>
      <c r="M96" s="34"/>
      <c r="N96" s="34"/>
      <c r="O96" s="402">
        <v>333700</v>
      </c>
    </row>
    <row r="97" spans="1:15" s="75" customFormat="1" hidden="1" x14ac:dyDescent="0.25">
      <c r="A97" s="45" t="s">
        <v>523</v>
      </c>
      <c r="B97" s="45" t="s">
        <v>203</v>
      </c>
      <c r="C97" s="34" t="s">
        <v>19</v>
      </c>
      <c r="D97" s="34"/>
      <c r="E97" s="34"/>
      <c r="F97" s="34"/>
      <c r="G97" s="34"/>
      <c r="H97" s="34"/>
      <c r="I97" s="34"/>
      <c r="J97" s="34"/>
      <c r="K97" s="34"/>
      <c r="L97" s="34"/>
      <c r="M97" s="34"/>
      <c r="N97" s="34"/>
      <c r="O97" s="402">
        <v>413027</v>
      </c>
    </row>
    <row r="98" spans="1:15" s="75" customFormat="1" hidden="1" x14ac:dyDescent="0.25">
      <c r="A98" s="45" t="s">
        <v>524</v>
      </c>
      <c r="B98" s="45" t="s">
        <v>204</v>
      </c>
      <c r="C98" s="34" t="s">
        <v>19</v>
      </c>
      <c r="D98" s="34"/>
      <c r="E98" s="34"/>
      <c r="F98" s="34"/>
      <c r="G98" s="34"/>
      <c r="H98" s="34"/>
      <c r="I98" s="34"/>
      <c r="J98" s="34"/>
      <c r="K98" s="34"/>
      <c r="L98" s="34"/>
      <c r="M98" s="34"/>
      <c r="N98" s="34"/>
      <c r="O98" s="402">
        <v>413027</v>
      </c>
    </row>
    <row r="99" spans="1:15" s="75" customFormat="1" hidden="1" x14ac:dyDescent="0.25">
      <c r="A99" s="45" t="s">
        <v>525</v>
      </c>
      <c r="B99" s="45" t="s">
        <v>205</v>
      </c>
      <c r="C99" s="34" t="s">
        <v>19</v>
      </c>
      <c r="D99" s="34"/>
      <c r="E99" s="34"/>
      <c r="F99" s="34"/>
      <c r="G99" s="34"/>
      <c r="H99" s="34"/>
      <c r="I99" s="34"/>
      <c r="J99" s="34"/>
      <c r="K99" s="34"/>
      <c r="L99" s="34"/>
      <c r="M99" s="34"/>
      <c r="N99" s="34"/>
      <c r="O99" s="402">
        <v>211467</v>
      </c>
    </row>
    <row r="100" spans="1:15" s="75" customFormat="1" hidden="1" x14ac:dyDescent="0.25">
      <c r="A100" s="45" t="s">
        <v>526</v>
      </c>
      <c r="B100" s="45" t="s">
        <v>206</v>
      </c>
      <c r="C100" s="34" t="s">
        <v>19</v>
      </c>
      <c r="D100" s="34"/>
      <c r="E100" s="34"/>
      <c r="F100" s="34"/>
      <c r="G100" s="34"/>
      <c r="H100" s="34"/>
      <c r="I100" s="34"/>
      <c r="J100" s="34"/>
      <c r="K100" s="34"/>
      <c r="L100" s="34"/>
      <c r="M100" s="34"/>
      <c r="N100" s="34"/>
      <c r="O100" s="402">
        <v>940000</v>
      </c>
    </row>
    <row r="101" spans="1:15" s="75" customFormat="1" hidden="1" x14ac:dyDescent="0.25">
      <c r="A101" s="45" t="s">
        <v>527</v>
      </c>
      <c r="B101" s="45" t="s">
        <v>207</v>
      </c>
      <c r="C101" s="34" t="s">
        <v>19</v>
      </c>
      <c r="D101" s="34"/>
      <c r="E101" s="34"/>
      <c r="F101" s="34"/>
      <c r="G101" s="34"/>
      <c r="H101" s="34"/>
      <c r="I101" s="34"/>
      <c r="J101" s="34"/>
      <c r="K101" s="34"/>
      <c r="L101" s="34"/>
      <c r="M101" s="34"/>
      <c r="N101" s="34"/>
      <c r="O101" s="402">
        <v>203490</v>
      </c>
    </row>
    <row r="102" spans="1:15" s="75" customFormat="1" hidden="1" x14ac:dyDescent="0.25">
      <c r="A102" s="45" t="s">
        <v>528</v>
      </c>
      <c r="B102" s="45" t="s">
        <v>208</v>
      </c>
      <c r="C102" s="34" t="s">
        <v>19</v>
      </c>
      <c r="D102" s="34"/>
      <c r="E102" s="34"/>
      <c r="F102" s="34"/>
      <c r="G102" s="34"/>
      <c r="H102" s="34"/>
      <c r="I102" s="34"/>
      <c r="J102" s="34"/>
      <c r="K102" s="34"/>
      <c r="L102" s="34"/>
      <c r="M102" s="34"/>
      <c r="N102" s="34"/>
      <c r="O102" s="402">
        <v>201799</v>
      </c>
    </row>
    <row r="103" spans="1:15" s="75" customFormat="1" hidden="1" x14ac:dyDescent="0.25">
      <c r="A103" s="45" t="s">
        <v>529</v>
      </c>
      <c r="B103" s="45" t="s">
        <v>209</v>
      </c>
      <c r="C103" s="34" t="s">
        <v>19</v>
      </c>
      <c r="D103" s="34"/>
      <c r="E103" s="34"/>
      <c r="F103" s="34"/>
      <c r="G103" s="34"/>
      <c r="H103" s="34"/>
      <c r="I103" s="34"/>
      <c r="J103" s="34"/>
      <c r="K103" s="34"/>
      <c r="L103" s="34"/>
      <c r="M103" s="34"/>
      <c r="N103" s="34"/>
      <c r="O103" s="402">
        <v>330000</v>
      </c>
    </row>
    <row r="104" spans="1:15" s="75" customFormat="1" hidden="1" x14ac:dyDescent="0.25">
      <c r="A104" s="45" t="s">
        <v>530</v>
      </c>
      <c r="B104" s="45" t="s">
        <v>210</v>
      </c>
      <c r="C104" s="34" t="s">
        <v>19</v>
      </c>
      <c r="D104" s="34"/>
      <c r="E104" s="34"/>
      <c r="F104" s="34"/>
      <c r="G104" s="34"/>
      <c r="H104" s="34"/>
      <c r="I104" s="34"/>
      <c r="J104" s="34"/>
      <c r="K104" s="34"/>
      <c r="L104" s="34"/>
      <c r="M104" s="34"/>
      <c r="N104" s="34"/>
      <c r="O104" s="402">
        <v>413027</v>
      </c>
    </row>
    <row r="105" spans="1:15" s="75" customFormat="1" hidden="1" x14ac:dyDescent="0.25">
      <c r="A105" s="45" t="s">
        <v>531</v>
      </c>
      <c r="B105" s="45" t="s">
        <v>211</v>
      </c>
      <c r="C105" s="34" t="s">
        <v>19</v>
      </c>
      <c r="D105" s="34"/>
      <c r="E105" s="34"/>
      <c r="F105" s="34"/>
      <c r="G105" s="34"/>
      <c r="H105" s="34"/>
      <c r="I105" s="34"/>
      <c r="J105" s="34"/>
      <c r="K105" s="34"/>
      <c r="L105" s="34"/>
      <c r="M105" s="34"/>
      <c r="N105" s="34"/>
      <c r="O105" s="402">
        <v>201799</v>
      </c>
    </row>
    <row r="106" spans="1:15" s="75" customFormat="1" hidden="1" x14ac:dyDescent="0.25">
      <c r="A106" s="45" t="s">
        <v>77</v>
      </c>
      <c r="B106" s="45" t="s">
        <v>212</v>
      </c>
      <c r="C106" s="34" t="s">
        <v>19</v>
      </c>
      <c r="D106" s="34"/>
      <c r="E106" s="34"/>
      <c r="F106" s="34"/>
      <c r="G106" s="34"/>
      <c r="H106" s="34"/>
      <c r="I106" s="34"/>
      <c r="J106" s="34"/>
      <c r="K106" s="34"/>
      <c r="L106" s="34"/>
      <c r="M106" s="34"/>
      <c r="N106" s="34"/>
      <c r="O106" s="402">
        <v>413027</v>
      </c>
    </row>
    <row r="107" spans="1:15" s="75" customFormat="1" hidden="1" x14ac:dyDescent="0.25">
      <c r="A107" s="45" t="s">
        <v>26</v>
      </c>
      <c r="B107" s="45" t="s">
        <v>213</v>
      </c>
      <c r="C107" s="34" t="s">
        <v>19</v>
      </c>
      <c r="D107" s="34"/>
      <c r="E107" s="34"/>
      <c r="F107" s="34"/>
      <c r="G107" s="34"/>
      <c r="H107" s="34"/>
      <c r="I107" s="34"/>
      <c r="J107" s="34"/>
      <c r="K107" s="34"/>
      <c r="L107" s="34"/>
      <c r="M107" s="34"/>
      <c r="N107" s="34"/>
      <c r="O107" s="402">
        <v>431050</v>
      </c>
    </row>
    <row r="108" spans="1:15" s="75" customFormat="1" hidden="1" x14ac:dyDescent="0.25">
      <c r="A108" s="45" t="s">
        <v>78</v>
      </c>
      <c r="B108" s="45" t="s">
        <v>214</v>
      </c>
      <c r="C108" s="34" t="s">
        <v>19</v>
      </c>
      <c r="D108" s="34"/>
      <c r="E108" s="34"/>
      <c r="F108" s="34"/>
      <c r="G108" s="34"/>
      <c r="H108" s="34"/>
      <c r="I108" s="34"/>
      <c r="J108" s="34"/>
      <c r="K108" s="34"/>
      <c r="L108" s="34"/>
      <c r="M108" s="34"/>
      <c r="N108" s="34"/>
      <c r="O108" s="402">
        <v>431050</v>
      </c>
    </row>
    <row r="109" spans="1:15" s="75" customFormat="1" hidden="1" x14ac:dyDescent="0.25">
      <c r="A109" s="45" t="s">
        <v>101</v>
      </c>
      <c r="B109" s="45" t="s">
        <v>215</v>
      </c>
      <c r="C109" s="34" t="s">
        <v>19</v>
      </c>
      <c r="D109" s="34"/>
      <c r="E109" s="34"/>
      <c r="F109" s="34"/>
      <c r="G109" s="34"/>
      <c r="H109" s="34"/>
      <c r="I109" s="34"/>
      <c r="J109" s="34"/>
      <c r="K109" s="34"/>
      <c r="L109" s="34"/>
      <c r="M109" s="34"/>
      <c r="N109" s="34"/>
      <c r="O109" s="402">
        <v>431050</v>
      </c>
    </row>
    <row r="110" spans="1:15" s="75" customFormat="1" hidden="1" x14ac:dyDescent="0.25">
      <c r="A110" s="45" t="s">
        <v>102</v>
      </c>
      <c r="B110" s="45" t="s">
        <v>216</v>
      </c>
      <c r="C110" s="34" t="s">
        <v>19</v>
      </c>
      <c r="D110" s="34"/>
      <c r="E110" s="34"/>
      <c r="F110" s="34"/>
      <c r="G110" s="34"/>
      <c r="H110" s="34"/>
      <c r="I110" s="34"/>
      <c r="J110" s="34"/>
      <c r="K110" s="34"/>
      <c r="L110" s="34"/>
      <c r="M110" s="34"/>
      <c r="N110" s="34"/>
      <c r="O110" s="402">
        <v>2156000</v>
      </c>
    </row>
    <row r="111" spans="1:15" s="75" customFormat="1" hidden="1" x14ac:dyDescent="0.25">
      <c r="A111" s="45" t="s">
        <v>103</v>
      </c>
      <c r="B111" s="45" t="s">
        <v>217</v>
      </c>
      <c r="C111" s="34" t="s">
        <v>19</v>
      </c>
      <c r="D111" s="34"/>
      <c r="E111" s="34"/>
      <c r="F111" s="34"/>
      <c r="G111" s="34"/>
      <c r="H111" s="34"/>
      <c r="I111" s="34"/>
      <c r="J111" s="34"/>
      <c r="K111" s="34"/>
      <c r="L111" s="34"/>
      <c r="M111" s="34"/>
      <c r="N111" s="34"/>
      <c r="O111" s="402">
        <v>736002</v>
      </c>
    </row>
    <row r="112" spans="1:15" s="75" customFormat="1" hidden="1" x14ac:dyDescent="0.25">
      <c r="A112" s="45" t="s">
        <v>104</v>
      </c>
      <c r="B112" s="45" t="s">
        <v>218</v>
      </c>
      <c r="C112" s="34" t="s">
        <v>19</v>
      </c>
      <c r="D112" s="34"/>
      <c r="E112" s="34"/>
      <c r="F112" s="34"/>
      <c r="G112" s="34"/>
      <c r="H112" s="34"/>
      <c r="I112" s="34"/>
      <c r="J112" s="34"/>
      <c r="K112" s="34"/>
      <c r="L112" s="34"/>
      <c r="M112" s="34"/>
      <c r="N112" s="34"/>
      <c r="O112" s="402">
        <v>736002</v>
      </c>
    </row>
    <row r="113" spans="1:15" s="75" customFormat="1" hidden="1" x14ac:dyDescent="0.25">
      <c r="A113" s="45" t="s">
        <v>105</v>
      </c>
      <c r="B113" s="45" t="s">
        <v>219</v>
      </c>
      <c r="C113" s="34" t="s">
        <v>19</v>
      </c>
      <c r="D113" s="34"/>
      <c r="E113" s="34"/>
      <c r="F113" s="34"/>
      <c r="G113" s="34"/>
      <c r="H113" s="34"/>
      <c r="I113" s="34"/>
      <c r="J113" s="34"/>
      <c r="K113" s="34"/>
      <c r="L113" s="34"/>
      <c r="M113" s="34"/>
      <c r="N113" s="34"/>
      <c r="O113" s="402">
        <v>698300</v>
      </c>
    </row>
    <row r="114" spans="1:15" s="75" customFormat="1" hidden="1" x14ac:dyDescent="0.25">
      <c r="A114" s="45" t="s">
        <v>106</v>
      </c>
      <c r="B114" s="45" t="s">
        <v>220</v>
      </c>
      <c r="C114" s="34" t="s">
        <v>19</v>
      </c>
      <c r="D114" s="34"/>
      <c r="E114" s="34"/>
      <c r="F114" s="34"/>
      <c r="G114" s="34"/>
      <c r="H114" s="34"/>
      <c r="I114" s="34"/>
      <c r="J114" s="34"/>
      <c r="K114" s="34"/>
      <c r="L114" s="34"/>
      <c r="M114" s="34"/>
      <c r="N114" s="34"/>
      <c r="O114" s="402">
        <v>509142</v>
      </c>
    </row>
    <row r="115" spans="1:15" s="75" customFormat="1" hidden="1" x14ac:dyDescent="0.25">
      <c r="A115" s="45" t="s">
        <v>107</v>
      </c>
      <c r="B115" s="45" t="s">
        <v>221</v>
      </c>
      <c r="C115" s="34" t="s">
        <v>19</v>
      </c>
      <c r="D115" s="34"/>
      <c r="E115" s="34"/>
      <c r="F115" s="34"/>
      <c r="G115" s="34"/>
      <c r="H115" s="34"/>
      <c r="I115" s="34"/>
      <c r="J115" s="34"/>
      <c r="K115" s="34"/>
      <c r="L115" s="34"/>
      <c r="M115" s="34"/>
      <c r="N115" s="34"/>
      <c r="O115" s="402">
        <v>2176396</v>
      </c>
    </row>
    <row r="116" spans="1:15" s="75" customFormat="1" hidden="1" x14ac:dyDescent="0.25">
      <c r="A116" s="45" t="s">
        <v>108</v>
      </c>
      <c r="B116" s="45" t="s">
        <v>222</v>
      </c>
      <c r="C116" s="34" t="s">
        <v>19</v>
      </c>
      <c r="D116" s="34"/>
      <c r="E116" s="34"/>
      <c r="F116" s="34"/>
      <c r="G116" s="34"/>
      <c r="H116" s="34"/>
      <c r="I116" s="34"/>
      <c r="J116" s="34"/>
      <c r="K116" s="34"/>
      <c r="L116" s="34"/>
      <c r="M116" s="34"/>
      <c r="N116" s="34"/>
      <c r="O116" s="402">
        <v>680000</v>
      </c>
    </row>
    <row r="117" spans="1:15" s="75" customFormat="1" hidden="1" x14ac:dyDescent="0.25">
      <c r="A117" s="45" t="s">
        <v>109</v>
      </c>
      <c r="B117" s="45" t="s">
        <v>223</v>
      </c>
      <c r="C117" s="34" t="s">
        <v>19</v>
      </c>
      <c r="D117" s="34"/>
      <c r="E117" s="34"/>
      <c r="F117" s="34"/>
      <c r="G117" s="34"/>
      <c r="H117" s="34"/>
      <c r="I117" s="34"/>
      <c r="J117" s="34"/>
      <c r="K117" s="34"/>
      <c r="L117" s="34"/>
      <c r="M117" s="34"/>
      <c r="N117" s="34"/>
      <c r="O117" s="402">
        <v>2060000</v>
      </c>
    </row>
    <row r="118" spans="1:15" s="75" customFormat="1" hidden="1" x14ac:dyDescent="0.25">
      <c r="A118" s="45" t="s">
        <v>110</v>
      </c>
      <c r="B118" s="45" t="s">
        <v>224</v>
      </c>
      <c r="C118" s="34" t="s">
        <v>19</v>
      </c>
      <c r="D118" s="34"/>
      <c r="E118" s="34"/>
      <c r="F118" s="34"/>
      <c r="G118" s="34"/>
      <c r="H118" s="34"/>
      <c r="I118" s="34"/>
      <c r="J118" s="34"/>
      <c r="K118" s="34"/>
      <c r="L118" s="34"/>
      <c r="M118" s="34"/>
      <c r="N118" s="34"/>
      <c r="O118" s="402">
        <v>2980712</v>
      </c>
    </row>
    <row r="119" spans="1:15" s="75" customFormat="1" hidden="1" x14ac:dyDescent="0.25">
      <c r="A119" s="45" t="s">
        <v>111</v>
      </c>
      <c r="B119" s="45" t="s">
        <v>225</v>
      </c>
      <c r="C119" s="34" t="s">
        <v>19</v>
      </c>
      <c r="D119" s="34"/>
      <c r="E119" s="34"/>
      <c r="F119" s="34"/>
      <c r="G119" s="34"/>
      <c r="H119" s="34"/>
      <c r="I119" s="34"/>
      <c r="J119" s="34"/>
      <c r="K119" s="34"/>
      <c r="L119" s="34"/>
      <c r="M119" s="34"/>
      <c r="N119" s="34"/>
      <c r="O119" s="402">
        <v>201799</v>
      </c>
    </row>
    <row r="120" spans="1:15" s="75" customFormat="1" hidden="1" x14ac:dyDescent="0.25">
      <c r="A120" s="45" t="s">
        <v>532</v>
      </c>
      <c r="B120" s="45" t="s">
        <v>226</v>
      </c>
      <c r="C120" s="34" t="s">
        <v>19</v>
      </c>
      <c r="D120" s="34"/>
      <c r="E120" s="34"/>
      <c r="F120" s="34"/>
      <c r="G120" s="34"/>
      <c r="H120" s="34"/>
      <c r="I120" s="34"/>
      <c r="J120" s="34"/>
      <c r="K120" s="34"/>
      <c r="L120" s="34"/>
      <c r="M120" s="34"/>
      <c r="N120" s="34"/>
      <c r="O120" s="402">
        <v>413027</v>
      </c>
    </row>
    <row r="121" spans="1:15" s="75" customFormat="1" hidden="1" x14ac:dyDescent="0.25">
      <c r="A121" s="45" t="s">
        <v>533</v>
      </c>
      <c r="B121" s="45" t="s">
        <v>227</v>
      </c>
      <c r="C121" s="34" t="s">
        <v>19</v>
      </c>
      <c r="D121" s="34"/>
      <c r="E121" s="34"/>
      <c r="F121" s="34"/>
      <c r="G121" s="34"/>
      <c r="H121" s="34"/>
      <c r="I121" s="34"/>
      <c r="J121" s="34"/>
      <c r="K121" s="34"/>
      <c r="L121" s="34"/>
      <c r="M121" s="34"/>
      <c r="N121" s="34"/>
      <c r="O121" s="402">
        <v>509142</v>
      </c>
    </row>
    <row r="122" spans="1:15" s="75" customFormat="1" hidden="1" x14ac:dyDescent="0.25">
      <c r="A122" s="45" t="s">
        <v>534</v>
      </c>
      <c r="B122" s="45" t="s">
        <v>228</v>
      </c>
      <c r="C122" s="34" t="s">
        <v>19</v>
      </c>
      <c r="D122" s="34"/>
      <c r="E122" s="34"/>
      <c r="F122" s="34"/>
      <c r="G122" s="34"/>
      <c r="H122" s="34"/>
      <c r="I122" s="34"/>
      <c r="J122" s="34"/>
      <c r="K122" s="34"/>
      <c r="L122" s="34"/>
      <c r="M122" s="34"/>
      <c r="N122" s="34"/>
      <c r="O122" s="402">
        <v>378325</v>
      </c>
    </row>
    <row r="123" spans="1:15" s="75" customFormat="1" hidden="1" x14ac:dyDescent="0.25">
      <c r="A123" s="45" t="s">
        <v>549</v>
      </c>
      <c r="B123" s="45" t="s">
        <v>229</v>
      </c>
      <c r="C123" s="34" t="s">
        <v>19</v>
      </c>
      <c r="D123" s="34"/>
      <c r="E123" s="34"/>
      <c r="F123" s="34"/>
      <c r="G123" s="34"/>
      <c r="H123" s="34"/>
      <c r="I123" s="34"/>
      <c r="J123" s="34"/>
      <c r="K123" s="34"/>
      <c r="L123" s="34"/>
      <c r="M123" s="34"/>
      <c r="N123" s="34"/>
      <c r="O123" s="402">
        <v>845605</v>
      </c>
    </row>
    <row r="124" spans="1:15" s="75" customFormat="1" hidden="1" x14ac:dyDescent="0.25">
      <c r="A124" s="45" t="s">
        <v>550</v>
      </c>
      <c r="B124" s="45" t="s">
        <v>230</v>
      </c>
      <c r="C124" s="34" t="s">
        <v>19</v>
      </c>
      <c r="D124" s="34"/>
      <c r="E124" s="34"/>
      <c r="F124" s="34"/>
      <c r="G124" s="34"/>
      <c r="H124" s="34"/>
      <c r="I124" s="34"/>
      <c r="J124" s="34"/>
      <c r="K124" s="34"/>
      <c r="L124" s="34"/>
      <c r="M124" s="34"/>
      <c r="N124" s="34"/>
      <c r="O124" s="402">
        <v>321869</v>
      </c>
    </row>
    <row r="125" spans="1:15" s="75" customFormat="1" hidden="1" x14ac:dyDescent="0.25">
      <c r="A125" s="45" t="s">
        <v>551</v>
      </c>
      <c r="B125" s="45" t="s">
        <v>231</v>
      </c>
      <c r="C125" s="34" t="s">
        <v>19</v>
      </c>
      <c r="D125" s="34"/>
      <c r="E125" s="34"/>
      <c r="F125" s="34"/>
      <c r="G125" s="34"/>
      <c r="H125" s="34"/>
      <c r="I125" s="34"/>
      <c r="J125" s="34"/>
      <c r="K125" s="34"/>
      <c r="L125" s="34"/>
      <c r="M125" s="34"/>
      <c r="N125" s="34"/>
      <c r="O125" s="402">
        <v>259754</v>
      </c>
    </row>
    <row r="126" spans="1:15" s="75" customFormat="1" hidden="1" x14ac:dyDescent="0.25">
      <c r="A126" s="45" t="s">
        <v>552</v>
      </c>
      <c r="B126" s="45" t="s">
        <v>232</v>
      </c>
      <c r="C126" s="34" t="s">
        <v>19</v>
      </c>
      <c r="D126" s="34"/>
      <c r="E126" s="34"/>
      <c r="F126" s="34"/>
      <c r="G126" s="34"/>
      <c r="H126" s="34"/>
      <c r="I126" s="34"/>
      <c r="J126" s="34"/>
      <c r="K126" s="34"/>
      <c r="L126" s="34"/>
      <c r="M126" s="34"/>
      <c r="N126" s="34"/>
      <c r="O126" s="402">
        <v>387336</v>
      </c>
    </row>
    <row r="127" spans="1:15" s="75" customFormat="1" hidden="1" x14ac:dyDescent="0.25">
      <c r="A127" s="45" t="s">
        <v>553</v>
      </c>
      <c r="B127" s="45" t="s">
        <v>233</v>
      </c>
      <c r="C127" s="34" t="s">
        <v>19</v>
      </c>
      <c r="D127" s="34"/>
      <c r="E127" s="34"/>
      <c r="F127" s="34"/>
      <c r="G127" s="34"/>
      <c r="H127" s="34"/>
      <c r="I127" s="34"/>
      <c r="J127" s="34"/>
      <c r="K127" s="34"/>
      <c r="L127" s="34"/>
      <c r="M127" s="34"/>
      <c r="N127" s="34"/>
      <c r="O127" s="402">
        <v>413027</v>
      </c>
    </row>
    <row r="128" spans="1:15" s="75" customFormat="1" hidden="1" x14ac:dyDescent="0.25">
      <c r="A128" s="45" t="s">
        <v>554</v>
      </c>
      <c r="B128" s="45" t="s">
        <v>234</v>
      </c>
      <c r="C128" s="34" t="s">
        <v>19</v>
      </c>
      <c r="D128" s="34"/>
      <c r="E128" s="34"/>
      <c r="F128" s="34"/>
      <c r="G128" s="34"/>
      <c r="H128" s="34"/>
      <c r="I128" s="34"/>
      <c r="J128" s="34"/>
      <c r="K128" s="34"/>
      <c r="L128" s="34"/>
      <c r="M128" s="34"/>
      <c r="N128" s="34"/>
      <c r="O128" s="402">
        <v>2390712</v>
      </c>
    </row>
    <row r="129" spans="1:15" s="75" customFormat="1" hidden="1" x14ac:dyDescent="0.25">
      <c r="A129" s="45" t="s">
        <v>555</v>
      </c>
      <c r="B129" s="45" t="s">
        <v>235</v>
      </c>
      <c r="C129" s="34" t="s">
        <v>19</v>
      </c>
      <c r="D129" s="34"/>
      <c r="E129" s="34"/>
      <c r="F129" s="34"/>
      <c r="G129" s="34"/>
      <c r="H129" s="34"/>
      <c r="I129" s="34"/>
      <c r="J129" s="34"/>
      <c r="K129" s="34"/>
      <c r="L129" s="34"/>
      <c r="M129" s="34"/>
      <c r="N129" s="34"/>
      <c r="O129" s="402">
        <v>211467</v>
      </c>
    </row>
    <row r="130" spans="1:15" s="75" customFormat="1" hidden="1" x14ac:dyDescent="0.25">
      <c r="A130" s="45" t="s">
        <v>556</v>
      </c>
      <c r="B130" s="45" t="s">
        <v>236</v>
      </c>
      <c r="C130" s="34" t="s">
        <v>19</v>
      </c>
      <c r="D130" s="34"/>
      <c r="E130" s="34"/>
      <c r="F130" s="34"/>
      <c r="G130" s="34"/>
      <c r="H130" s="34"/>
      <c r="I130" s="34"/>
      <c r="J130" s="34"/>
      <c r="K130" s="34"/>
      <c r="L130" s="34"/>
      <c r="M130" s="34"/>
      <c r="N130" s="34"/>
      <c r="O130" s="402">
        <v>387336</v>
      </c>
    </row>
    <row r="131" spans="1:15" s="75" customFormat="1" hidden="1" x14ac:dyDescent="0.25">
      <c r="A131" s="45" t="s">
        <v>557</v>
      </c>
      <c r="B131" s="45" t="s">
        <v>237</v>
      </c>
      <c r="C131" s="34" t="s">
        <v>19</v>
      </c>
      <c r="D131" s="34"/>
      <c r="E131" s="34"/>
      <c r="F131" s="34"/>
      <c r="G131" s="34"/>
      <c r="H131" s="34"/>
      <c r="I131" s="34"/>
      <c r="J131" s="34"/>
      <c r="K131" s="34"/>
      <c r="L131" s="34"/>
      <c r="M131" s="34"/>
      <c r="N131" s="34"/>
      <c r="O131" s="402">
        <v>387336</v>
      </c>
    </row>
    <row r="132" spans="1:15" s="75" customFormat="1" hidden="1" x14ac:dyDescent="0.25">
      <c r="A132" s="45" t="s">
        <v>558</v>
      </c>
      <c r="B132" s="45" t="s">
        <v>238</v>
      </c>
      <c r="C132" s="34" t="s">
        <v>19</v>
      </c>
      <c r="D132" s="34"/>
      <c r="E132" s="34"/>
      <c r="F132" s="34"/>
      <c r="G132" s="34"/>
      <c r="H132" s="34"/>
      <c r="I132" s="34"/>
      <c r="J132" s="34"/>
      <c r="K132" s="34"/>
      <c r="L132" s="34"/>
      <c r="M132" s="34"/>
      <c r="N132" s="34"/>
      <c r="O132" s="402">
        <v>518269</v>
      </c>
    </row>
    <row r="133" spans="1:15" s="75" customFormat="1" hidden="1" x14ac:dyDescent="0.25">
      <c r="A133" s="45" t="s">
        <v>559</v>
      </c>
      <c r="B133" s="45" t="s">
        <v>239</v>
      </c>
      <c r="C133" s="34" t="s">
        <v>19</v>
      </c>
      <c r="D133" s="34"/>
      <c r="E133" s="34"/>
      <c r="F133" s="34"/>
      <c r="G133" s="34"/>
      <c r="H133" s="34"/>
      <c r="I133" s="34"/>
      <c r="J133" s="34"/>
      <c r="K133" s="34"/>
      <c r="L133" s="34"/>
      <c r="M133" s="34"/>
      <c r="N133" s="34"/>
      <c r="O133" s="402">
        <v>845605</v>
      </c>
    </row>
    <row r="134" spans="1:15" s="75" customFormat="1" hidden="1" x14ac:dyDescent="0.25">
      <c r="A134" s="45" t="s">
        <v>560</v>
      </c>
      <c r="B134" s="45" t="s">
        <v>240</v>
      </c>
      <c r="C134" s="34" t="s">
        <v>19</v>
      </c>
      <c r="D134" s="34"/>
      <c r="E134" s="34"/>
      <c r="F134" s="34"/>
      <c r="G134" s="34"/>
      <c r="H134" s="34"/>
      <c r="I134" s="34"/>
      <c r="J134" s="34"/>
      <c r="K134" s="34"/>
      <c r="L134" s="34"/>
      <c r="M134" s="34"/>
      <c r="N134" s="34"/>
      <c r="O134" s="402">
        <v>333700</v>
      </c>
    </row>
    <row r="135" spans="1:15" s="75" customFormat="1" hidden="1" x14ac:dyDescent="0.25">
      <c r="A135" s="45" t="s">
        <v>561</v>
      </c>
      <c r="B135" s="45" t="s">
        <v>241</v>
      </c>
      <c r="C135" s="34" t="s">
        <v>19</v>
      </c>
      <c r="D135" s="34"/>
      <c r="E135" s="34"/>
      <c r="F135" s="34"/>
      <c r="G135" s="34"/>
      <c r="H135" s="34"/>
      <c r="I135" s="34"/>
      <c r="J135" s="34"/>
      <c r="K135" s="34"/>
      <c r="L135" s="34"/>
      <c r="M135" s="34"/>
      <c r="N135" s="34"/>
      <c r="O135" s="402">
        <v>1989070</v>
      </c>
    </row>
    <row r="136" spans="1:15" s="75" customFormat="1" hidden="1" x14ac:dyDescent="0.25">
      <c r="A136" s="45" t="s">
        <v>562</v>
      </c>
      <c r="B136" s="45" t="s">
        <v>242</v>
      </c>
      <c r="C136" s="34" t="s">
        <v>19</v>
      </c>
      <c r="D136" s="34"/>
      <c r="E136" s="34"/>
      <c r="F136" s="34"/>
      <c r="G136" s="34"/>
      <c r="H136" s="34"/>
      <c r="I136" s="34"/>
      <c r="J136" s="34"/>
      <c r="K136" s="34"/>
      <c r="L136" s="34"/>
      <c r="M136" s="34"/>
      <c r="N136" s="34"/>
      <c r="O136" s="402">
        <v>2980712</v>
      </c>
    </row>
    <row r="137" spans="1:15" s="75" customFormat="1" hidden="1" x14ac:dyDescent="0.25">
      <c r="A137" s="45" t="s">
        <v>563</v>
      </c>
      <c r="B137" s="45" t="s">
        <v>243</v>
      </c>
      <c r="C137" s="34" t="s">
        <v>19</v>
      </c>
      <c r="D137" s="34"/>
      <c r="E137" s="34"/>
      <c r="F137" s="34"/>
      <c r="G137" s="34"/>
      <c r="H137" s="34"/>
      <c r="I137" s="34"/>
      <c r="J137" s="34"/>
      <c r="K137" s="34"/>
      <c r="L137" s="34"/>
      <c r="M137" s="34"/>
      <c r="N137" s="34"/>
      <c r="O137" s="402">
        <v>540000</v>
      </c>
    </row>
    <row r="138" spans="1:15" s="75" customFormat="1" hidden="1" x14ac:dyDescent="0.25">
      <c r="A138" s="45" t="s">
        <v>564</v>
      </c>
      <c r="B138" s="45" t="s">
        <v>244</v>
      </c>
      <c r="C138" s="34" t="s">
        <v>19</v>
      </c>
      <c r="D138" s="34"/>
      <c r="E138" s="34"/>
      <c r="F138" s="34"/>
      <c r="G138" s="34"/>
      <c r="H138" s="34"/>
      <c r="I138" s="34"/>
      <c r="J138" s="34"/>
      <c r="K138" s="34"/>
      <c r="L138" s="34"/>
      <c r="M138" s="34"/>
      <c r="N138" s="34"/>
      <c r="O138" s="402">
        <v>211467</v>
      </c>
    </row>
    <row r="139" spans="1:15" s="75" customFormat="1" hidden="1" x14ac:dyDescent="0.25">
      <c r="A139" s="45" t="s">
        <v>565</v>
      </c>
      <c r="B139" s="45" t="s">
        <v>245</v>
      </c>
      <c r="C139" s="34" t="s">
        <v>19</v>
      </c>
      <c r="D139" s="34"/>
      <c r="E139" s="34"/>
      <c r="F139" s="34"/>
      <c r="G139" s="34"/>
      <c r="H139" s="34"/>
      <c r="I139" s="34"/>
      <c r="J139" s="34"/>
      <c r="K139" s="34"/>
      <c r="L139" s="34"/>
      <c r="M139" s="34"/>
      <c r="N139" s="34"/>
      <c r="O139" s="402">
        <v>321869</v>
      </c>
    </row>
    <row r="140" spans="1:15" s="75" customFormat="1" hidden="1" x14ac:dyDescent="0.25">
      <c r="A140" s="45" t="s">
        <v>566</v>
      </c>
      <c r="B140" s="45" t="s">
        <v>246</v>
      </c>
      <c r="C140" s="34" t="s">
        <v>19</v>
      </c>
      <c r="D140" s="34"/>
      <c r="E140" s="34"/>
      <c r="F140" s="34"/>
      <c r="G140" s="34"/>
      <c r="H140" s="34"/>
      <c r="I140" s="34"/>
      <c r="J140" s="34"/>
      <c r="K140" s="34"/>
      <c r="L140" s="34"/>
      <c r="M140" s="34"/>
      <c r="N140" s="34"/>
      <c r="O140" s="402">
        <v>387336</v>
      </c>
    </row>
    <row r="141" spans="1:15" s="75" customFormat="1" hidden="1" x14ac:dyDescent="0.25">
      <c r="A141" s="45" t="s">
        <v>567</v>
      </c>
      <c r="B141" s="45" t="s">
        <v>247</v>
      </c>
      <c r="C141" s="34" t="s">
        <v>19</v>
      </c>
      <c r="D141" s="34"/>
      <c r="E141" s="34"/>
      <c r="F141" s="34"/>
      <c r="G141" s="34"/>
      <c r="H141" s="34"/>
      <c r="I141" s="34"/>
      <c r="J141" s="34"/>
      <c r="K141" s="34"/>
      <c r="L141" s="34"/>
      <c r="M141" s="34"/>
      <c r="N141" s="34"/>
      <c r="O141" s="402">
        <v>1989070</v>
      </c>
    </row>
    <row r="142" spans="1:15" s="75" customFormat="1" hidden="1" x14ac:dyDescent="0.25">
      <c r="A142" s="45" t="s">
        <v>568</v>
      </c>
      <c r="B142" s="45" t="s">
        <v>248</v>
      </c>
      <c r="C142" s="34" t="s">
        <v>19</v>
      </c>
      <c r="D142" s="34"/>
      <c r="E142" s="34"/>
      <c r="F142" s="34"/>
      <c r="G142" s="34"/>
      <c r="H142" s="34"/>
      <c r="I142" s="34"/>
      <c r="J142" s="34"/>
      <c r="K142" s="34"/>
      <c r="L142" s="34"/>
      <c r="M142" s="34"/>
      <c r="N142" s="34"/>
      <c r="O142" s="402">
        <v>518269</v>
      </c>
    </row>
    <row r="143" spans="1:15" s="75" customFormat="1" hidden="1" x14ac:dyDescent="0.25">
      <c r="A143" s="45" t="s">
        <v>569</v>
      </c>
      <c r="B143" s="45" t="s">
        <v>249</v>
      </c>
      <c r="C143" s="34" t="s">
        <v>19</v>
      </c>
      <c r="D143" s="34"/>
      <c r="E143" s="34"/>
      <c r="F143" s="34"/>
      <c r="G143" s="34"/>
      <c r="H143" s="34"/>
      <c r="I143" s="34"/>
      <c r="J143" s="34"/>
      <c r="K143" s="34"/>
      <c r="L143" s="34"/>
      <c r="M143" s="34"/>
      <c r="N143" s="34"/>
      <c r="O143" s="402">
        <v>845605</v>
      </c>
    </row>
    <row r="144" spans="1:15" s="75" customFormat="1" hidden="1" x14ac:dyDescent="0.25">
      <c r="A144" s="45" t="s">
        <v>570</v>
      </c>
      <c r="B144" s="45" t="s">
        <v>250</v>
      </c>
      <c r="C144" s="34" t="s">
        <v>19</v>
      </c>
      <c r="D144" s="34"/>
      <c r="E144" s="34"/>
      <c r="F144" s="34"/>
      <c r="G144" s="34"/>
      <c r="H144" s="34"/>
      <c r="I144" s="34"/>
      <c r="J144" s="34"/>
      <c r="K144" s="34"/>
      <c r="L144" s="34"/>
      <c r="M144" s="34"/>
      <c r="N144" s="34"/>
      <c r="O144" s="402">
        <v>413027</v>
      </c>
    </row>
    <row r="145" spans="1:15" s="75" customFormat="1" hidden="1" x14ac:dyDescent="0.25">
      <c r="A145" s="45" t="s">
        <v>571</v>
      </c>
      <c r="B145" s="45" t="s">
        <v>251</v>
      </c>
      <c r="C145" s="34" t="s">
        <v>19</v>
      </c>
      <c r="D145" s="34"/>
      <c r="E145" s="34"/>
      <c r="F145" s="34"/>
      <c r="G145" s="34"/>
      <c r="H145" s="34"/>
      <c r="I145" s="34"/>
      <c r="J145" s="34"/>
      <c r="K145" s="34"/>
      <c r="L145" s="34"/>
      <c r="M145" s="34"/>
      <c r="N145" s="34"/>
      <c r="O145" s="402">
        <v>736002</v>
      </c>
    </row>
    <row r="146" spans="1:15" s="75" customFormat="1" hidden="1" x14ac:dyDescent="0.25">
      <c r="A146" s="45" t="s">
        <v>572</v>
      </c>
      <c r="B146" s="45" t="s">
        <v>252</v>
      </c>
      <c r="C146" s="34" t="s">
        <v>19</v>
      </c>
      <c r="D146" s="34"/>
      <c r="E146" s="34"/>
      <c r="F146" s="34"/>
      <c r="G146" s="34"/>
      <c r="H146" s="34"/>
      <c r="I146" s="34"/>
      <c r="J146" s="34"/>
      <c r="K146" s="34"/>
      <c r="L146" s="34"/>
      <c r="M146" s="34"/>
      <c r="N146" s="34"/>
      <c r="O146" s="402">
        <v>1989070</v>
      </c>
    </row>
    <row r="147" spans="1:15" s="75" customFormat="1" hidden="1" x14ac:dyDescent="0.25">
      <c r="A147" s="45" t="s">
        <v>573</v>
      </c>
      <c r="B147" s="45" t="s">
        <v>253</v>
      </c>
      <c r="C147" s="34" t="s">
        <v>19</v>
      </c>
      <c r="D147" s="34"/>
      <c r="E147" s="34"/>
      <c r="F147" s="34"/>
      <c r="G147" s="34"/>
      <c r="H147" s="34"/>
      <c r="I147" s="34"/>
      <c r="J147" s="34"/>
      <c r="K147" s="34"/>
      <c r="L147" s="34"/>
      <c r="M147" s="34"/>
      <c r="N147" s="34"/>
      <c r="O147" s="402">
        <v>845605</v>
      </c>
    </row>
    <row r="148" spans="1:15" s="75" customFormat="1" hidden="1" x14ac:dyDescent="0.25">
      <c r="A148" s="45" t="s">
        <v>574</v>
      </c>
      <c r="B148" s="45" t="s">
        <v>254</v>
      </c>
      <c r="C148" s="34" t="s">
        <v>19</v>
      </c>
      <c r="D148" s="34"/>
      <c r="E148" s="34"/>
      <c r="F148" s="34"/>
      <c r="G148" s="34"/>
      <c r="H148" s="34"/>
      <c r="I148" s="34"/>
      <c r="J148" s="34"/>
      <c r="K148" s="34"/>
      <c r="L148" s="34"/>
      <c r="M148" s="34"/>
      <c r="N148" s="34"/>
      <c r="O148" s="402">
        <v>845605</v>
      </c>
    </row>
    <row r="149" spans="1:15" s="75" customFormat="1" hidden="1" x14ac:dyDescent="0.25">
      <c r="A149" s="45" t="s">
        <v>575</v>
      </c>
      <c r="B149" s="45" t="s">
        <v>255</v>
      </c>
      <c r="C149" s="34" t="s">
        <v>19</v>
      </c>
      <c r="D149" s="34"/>
      <c r="E149" s="34"/>
      <c r="F149" s="34"/>
      <c r="G149" s="34"/>
      <c r="H149" s="34"/>
      <c r="I149" s="34"/>
      <c r="J149" s="34"/>
      <c r="K149" s="34"/>
      <c r="L149" s="34"/>
      <c r="M149" s="34"/>
      <c r="N149" s="34"/>
      <c r="O149" s="402">
        <v>431050</v>
      </c>
    </row>
    <row r="150" spans="1:15" s="75" customFormat="1" hidden="1" x14ac:dyDescent="0.25">
      <c r="A150" s="45" t="s">
        <v>576</v>
      </c>
      <c r="B150" s="45" t="s">
        <v>256</v>
      </c>
      <c r="C150" s="34" t="s">
        <v>19</v>
      </c>
      <c r="D150" s="34"/>
      <c r="E150" s="34"/>
      <c r="F150" s="34"/>
      <c r="G150" s="34"/>
      <c r="H150" s="34"/>
      <c r="I150" s="34"/>
      <c r="J150" s="34"/>
      <c r="K150" s="34"/>
      <c r="L150" s="34"/>
      <c r="M150" s="34"/>
      <c r="N150" s="34"/>
      <c r="O150" s="402">
        <v>321869</v>
      </c>
    </row>
    <row r="151" spans="1:15" s="75" customFormat="1" hidden="1" x14ac:dyDescent="0.25">
      <c r="A151" s="45" t="s">
        <v>577</v>
      </c>
      <c r="B151" s="45" t="s">
        <v>257</v>
      </c>
      <c r="C151" s="34" t="s">
        <v>19</v>
      </c>
      <c r="D151" s="34"/>
      <c r="E151" s="34"/>
      <c r="F151" s="34"/>
      <c r="G151" s="34"/>
      <c r="H151" s="34"/>
      <c r="I151" s="34"/>
      <c r="J151" s="34"/>
      <c r="K151" s="34"/>
      <c r="L151" s="34"/>
      <c r="M151" s="34"/>
      <c r="N151" s="34"/>
      <c r="O151" s="402">
        <v>321869</v>
      </c>
    </row>
    <row r="152" spans="1:15" s="75" customFormat="1" hidden="1" x14ac:dyDescent="0.25">
      <c r="A152" s="45" t="s">
        <v>578</v>
      </c>
      <c r="B152" s="45" t="s">
        <v>258</v>
      </c>
      <c r="C152" s="34" t="s">
        <v>19</v>
      </c>
      <c r="D152" s="34"/>
      <c r="E152" s="34"/>
      <c r="F152" s="34"/>
      <c r="G152" s="34"/>
      <c r="H152" s="34"/>
      <c r="I152" s="34"/>
      <c r="J152" s="34"/>
      <c r="K152" s="34"/>
      <c r="L152" s="34"/>
      <c r="M152" s="34"/>
      <c r="N152" s="34"/>
      <c r="O152" s="402">
        <v>387336</v>
      </c>
    </row>
    <row r="153" spans="1:15" s="75" customFormat="1" hidden="1" x14ac:dyDescent="0.25">
      <c r="A153" s="45" t="s">
        <v>579</v>
      </c>
      <c r="B153" s="45" t="s">
        <v>259</v>
      </c>
      <c r="C153" s="34" t="s">
        <v>19</v>
      </c>
      <c r="D153" s="34"/>
      <c r="E153" s="34"/>
      <c r="F153" s="34"/>
      <c r="G153" s="34"/>
      <c r="H153" s="34"/>
      <c r="I153" s="34"/>
      <c r="J153" s="34"/>
      <c r="K153" s="34"/>
      <c r="L153" s="34"/>
      <c r="M153" s="34"/>
      <c r="N153" s="34"/>
      <c r="O153" s="402">
        <v>1989070</v>
      </c>
    </row>
    <row r="154" spans="1:15" s="75" customFormat="1" hidden="1" x14ac:dyDescent="0.25">
      <c r="A154" s="45" t="s">
        <v>580</v>
      </c>
      <c r="B154" s="45" t="s">
        <v>260</v>
      </c>
      <c r="C154" s="34" t="s">
        <v>19</v>
      </c>
      <c r="D154" s="34"/>
      <c r="E154" s="34"/>
      <c r="F154" s="34"/>
      <c r="G154" s="34"/>
      <c r="H154" s="34"/>
      <c r="I154" s="34"/>
      <c r="J154" s="34"/>
      <c r="K154" s="34"/>
      <c r="L154" s="34"/>
      <c r="M154" s="34"/>
      <c r="N154" s="34"/>
      <c r="O154" s="402">
        <v>413027</v>
      </c>
    </row>
    <row r="155" spans="1:15" s="75" customFormat="1" hidden="1" x14ac:dyDescent="0.25">
      <c r="A155" s="45" t="s">
        <v>581</v>
      </c>
      <c r="B155" s="45" t="s">
        <v>261</v>
      </c>
      <c r="C155" s="34" t="s">
        <v>19</v>
      </c>
      <c r="D155" s="34"/>
      <c r="E155" s="34"/>
      <c r="F155" s="34"/>
      <c r="G155" s="34"/>
      <c r="H155" s="34"/>
      <c r="I155" s="34"/>
      <c r="J155" s="34"/>
      <c r="K155" s="34"/>
      <c r="L155" s="34"/>
      <c r="M155" s="34"/>
      <c r="N155" s="34"/>
      <c r="O155" s="402">
        <v>211467</v>
      </c>
    </row>
    <row r="156" spans="1:15" s="75" customFormat="1" hidden="1" x14ac:dyDescent="0.25">
      <c r="A156" s="45" t="s">
        <v>582</v>
      </c>
      <c r="B156" s="45" t="s">
        <v>262</v>
      </c>
      <c r="C156" s="34" t="s">
        <v>19</v>
      </c>
      <c r="D156" s="34"/>
      <c r="E156" s="34"/>
      <c r="F156" s="34"/>
      <c r="G156" s="34"/>
      <c r="H156" s="34"/>
      <c r="I156" s="34"/>
      <c r="J156" s="34"/>
      <c r="K156" s="34"/>
      <c r="L156" s="34"/>
      <c r="M156" s="34"/>
      <c r="N156" s="34"/>
      <c r="O156" s="402">
        <v>1989070</v>
      </c>
    </row>
    <row r="157" spans="1:15" s="75" customFormat="1" hidden="1" x14ac:dyDescent="0.25">
      <c r="A157" s="45" t="s">
        <v>583</v>
      </c>
      <c r="B157" s="45" t="s">
        <v>263</v>
      </c>
      <c r="C157" s="34" t="s">
        <v>19</v>
      </c>
      <c r="D157" s="34"/>
      <c r="E157" s="34"/>
      <c r="F157" s="34"/>
      <c r="G157" s="34"/>
      <c r="H157" s="34"/>
      <c r="I157" s="34"/>
      <c r="J157" s="34"/>
      <c r="K157" s="34"/>
      <c r="L157" s="34"/>
      <c r="M157" s="34"/>
      <c r="N157" s="34"/>
      <c r="O157" s="402">
        <v>1989070</v>
      </c>
    </row>
    <row r="158" spans="1:15" s="75" customFormat="1" hidden="1" x14ac:dyDescent="0.25">
      <c r="A158" s="45" t="s">
        <v>584</v>
      </c>
      <c r="B158" s="45" t="s">
        <v>264</v>
      </c>
      <c r="C158" s="34" t="s">
        <v>19</v>
      </c>
      <c r="D158" s="34"/>
      <c r="E158" s="34"/>
      <c r="F158" s="34"/>
      <c r="G158" s="34"/>
      <c r="H158" s="34"/>
      <c r="I158" s="34"/>
      <c r="J158" s="34"/>
      <c r="K158" s="34"/>
      <c r="L158" s="34"/>
      <c r="M158" s="34"/>
      <c r="N158" s="34"/>
      <c r="O158" s="402">
        <v>1989070</v>
      </c>
    </row>
    <row r="159" spans="1:15" s="75" customFormat="1" hidden="1" x14ac:dyDescent="0.25">
      <c r="A159" s="45" t="s">
        <v>585</v>
      </c>
      <c r="B159" s="45" t="s">
        <v>265</v>
      </c>
      <c r="C159" s="34" t="s">
        <v>19</v>
      </c>
      <c r="D159" s="34"/>
      <c r="E159" s="34"/>
      <c r="F159" s="34"/>
      <c r="G159" s="34"/>
      <c r="H159" s="34"/>
      <c r="I159" s="34"/>
      <c r="J159" s="34"/>
      <c r="K159" s="34"/>
      <c r="L159" s="34"/>
      <c r="M159" s="34"/>
      <c r="N159" s="34"/>
      <c r="O159" s="402">
        <v>803602</v>
      </c>
    </row>
    <row r="160" spans="1:15" s="75" customFormat="1" hidden="1" x14ac:dyDescent="0.25">
      <c r="A160" s="45" t="s">
        <v>586</v>
      </c>
      <c r="B160" s="45" t="s">
        <v>266</v>
      </c>
      <c r="C160" s="34" t="s">
        <v>19</v>
      </c>
      <c r="D160" s="34"/>
      <c r="E160" s="34"/>
      <c r="F160" s="34"/>
      <c r="G160" s="34"/>
      <c r="H160" s="34"/>
      <c r="I160" s="34"/>
      <c r="J160" s="34"/>
      <c r="K160" s="34"/>
      <c r="L160" s="34"/>
      <c r="M160" s="34"/>
      <c r="N160" s="34"/>
      <c r="O160" s="402">
        <v>321869</v>
      </c>
    </row>
    <row r="161" spans="1:15" s="75" customFormat="1" hidden="1" x14ac:dyDescent="0.25">
      <c r="A161" s="45" t="s">
        <v>587</v>
      </c>
      <c r="B161" s="45" t="s">
        <v>267</v>
      </c>
      <c r="C161" s="34" t="s">
        <v>19</v>
      </c>
      <c r="D161" s="34"/>
      <c r="E161" s="34"/>
      <c r="F161" s="34"/>
      <c r="G161" s="34"/>
      <c r="H161" s="34"/>
      <c r="I161" s="34"/>
      <c r="J161" s="34"/>
      <c r="K161" s="34"/>
      <c r="L161" s="34"/>
      <c r="M161" s="34"/>
      <c r="N161" s="34"/>
      <c r="O161" s="402">
        <v>1033000</v>
      </c>
    </row>
    <row r="162" spans="1:15" s="75" customFormat="1" hidden="1" x14ac:dyDescent="0.25">
      <c r="A162" s="45" t="s">
        <v>588</v>
      </c>
      <c r="B162" s="45" t="s">
        <v>268</v>
      </c>
      <c r="C162" s="34" t="s">
        <v>19</v>
      </c>
      <c r="D162" s="34"/>
      <c r="E162" s="34"/>
      <c r="F162" s="34"/>
      <c r="G162" s="34"/>
      <c r="H162" s="34"/>
      <c r="I162" s="34"/>
      <c r="J162" s="34"/>
      <c r="K162" s="34"/>
      <c r="L162" s="34"/>
      <c r="M162" s="34"/>
      <c r="N162" s="34"/>
      <c r="O162" s="402">
        <v>518269</v>
      </c>
    </row>
    <row r="163" spans="1:15" s="75" customFormat="1" hidden="1" x14ac:dyDescent="0.25">
      <c r="A163" s="45" t="s">
        <v>589</v>
      </c>
      <c r="B163" s="45" t="s">
        <v>269</v>
      </c>
      <c r="C163" s="34" t="s">
        <v>19</v>
      </c>
      <c r="D163" s="34"/>
      <c r="E163" s="34"/>
      <c r="F163" s="34"/>
      <c r="G163" s="34"/>
      <c r="H163" s="34"/>
      <c r="I163" s="34"/>
      <c r="J163" s="34"/>
      <c r="K163" s="34"/>
      <c r="L163" s="34"/>
      <c r="M163" s="34"/>
      <c r="N163" s="34"/>
      <c r="O163" s="402">
        <v>509142</v>
      </c>
    </row>
    <row r="164" spans="1:15" s="75" customFormat="1" hidden="1" x14ac:dyDescent="0.25">
      <c r="A164" s="45" t="s">
        <v>590</v>
      </c>
      <c r="B164" s="45" t="s">
        <v>270</v>
      </c>
      <c r="C164" s="34" t="s">
        <v>19</v>
      </c>
      <c r="D164" s="34"/>
      <c r="E164" s="34"/>
      <c r="F164" s="34"/>
      <c r="G164" s="34"/>
      <c r="H164" s="34"/>
      <c r="I164" s="34"/>
      <c r="J164" s="34"/>
      <c r="K164" s="34"/>
      <c r="L164" s="34"/>
      <c r="M164" s="34"/>
      <c r="N164" s="34"/>
      <c r="O164" s="402">
        <v>387336</v>
      </c>
    </row>
    <row r="165" spans="1:15" s="75" customFormat="1" hidden="1" x14ac:dyDescent="0.25">
      <c r="A165" s="45" t="s">
        <v>591</v>
      </c>
      <c r="B165" s="45" t="s">
        <v>271</v>
      </c>
      <c r="C165" s="34" t="s">
        <v>19</v>
      </c>
      <c r="D165" s="34"/>
      <c r="E165" s="34"/>
      <c r="F165" s="34"/>
      <c r="G165" s="34"/>
      <c r="H165" s="34"/>
      <c r="I165" s="34"/>
      <c r="J165" s="34"/>
      <c r="K165" s="34"/>
      <c r="L165" s="34"/>
      <c r="M165" s="34"/>
      <c r="N165" s="34"/>
      <c r="O165" s="402">
        <v>333700</v>
      </c>
    </row>
    <row r="166" spans="1:15" s="75" customFormat="1" hidden="1" x14ac:dyDescent="0.25">
      <c r="A166" s="45" t="s">
        <v>592</v>
      </c>
      <c r="B166" s="45" t="s">
        <v>272</v>
      </c>
      <c r="C166" s="34" t="s">
        <v>19</v>
      </c>
      <c r="D166" s="34"/>
      <c r="E166" s="34"/>
      <c r="F166" s="34"/>
      <c r="G166" s="34"/>
      <c r="H166" s="34"/>
      <c r="I166" s="34"/>
      <c r="J166" s="34"/>
      <c r="K166" s="34"/>
      <c r="L166" s="34"/>
      <c r="M166" s="34"/>
      <c r="N166" s="34"/>
      <c r="O166" s="402">
        <v>413027</v>
      </c>
    </row>
    <row r="167" spans="1:15" s="75" customFormat="1" hidden="1" x14ac:dyDescent="0.25">
      <c r="A167" s="45" t="s">
        <v>593</v>
      </c>
      <c r="B167" s="45" t="s">
        <v>273</v>
      </c>
      <c r="C167" s="34" t="s">
        <v>19</v>
      </c>
      <c r="D167" s="34"/>
      <c r="E167" s="34"/>
      <c r="F167" s="34"/>
      <c r="G167" s="34"/>
      <c r="H167" s="34"/>
      <c r="I167" s="34"/>
      <c r="J167" s="34"/>
      <c r="K167" s="34"/>
      <c r="L167" s="34"/>
      <c r="M167" s="34"/>
      <c r="N167" s="34"/>
      <c r="O167" s="402">
        <v>2980712</v>
      </c>
    </row>
    <row r="168" spans="1:15" s="75" customFormat="1" hidden="1" x14ac:dyDescent="0.25">
      <c r="A168" s="45" t="s">
        <v>594</v>
      </c>
      <c r="B168" s="45" t="s">
        <v>274</v>
      </c>
      <c r="C168" s="34" t="s">
        <v>19</v>
      </c>
      <c r="D168" s="34"/>
      <c r="E168" s="34"/>
      <c r="F168" s="34"/>
      <c r="G168" s="34"/>
      <c r="H168" s="34"/>
      <c r="I168" s="34"/>
      <c r="J168" s="34"/>
      <c r="K168" s="34"/>
      <c r="L168" s="34"/>
      <c r="M168" s="34"/>
      <c r="N168" s="34"/>
      <c r="O168" s="402">
        <v>2980712</v>
      </c>
    </row>
    <row r="169" spans="1:15" s="75" customFormat="1" hidden="1" x14ac:dyDescent="0.25">
      <c r="A169" s="45" t="s">
        <v>595</v>
      </c>
      <c r="B169" s="45" t="s">
        <v>275</v>
      </c>
      <c r="C169" s="34" t="s">
        <v>19</v>
      </c>
      <c r="D169" s="34"/>
      <c r="E169" s="34"/>
      <c r="F169" s="34"/>
      <c r="G169" s="34"/>
      <c r="H169" s="34"/>
      <c r="I169" s="34"/>
      <c r="J169" s="34"/>
      <c r="K169" s="34"/>
      <c r="L169" s="34"/>
      <c r="M169" s="34"/>
      <c r="N169" s="34"/>
      <c r="O169" s="402">
        <v>413027</v>
      </c>
    </row>
    <row r="170" spans="1:15" s="75" customFormat="1" hidden="1" x14ac:dyDescent="0.25">
      <c r="A170" s="45" t="s">
        <v>596</v>
      </c>
      <c r="B170" s="45" t="s">
        <v>276</v>
      </c>
      <c r="C170" s="34" t="s">
        <v>19</v>
      </c>
      <c r="D170" s="34"/>
      <c r="E170" s="34"/>
      <c r="F170" s="34"/>
      <c r="G170" s="34"/>
      <c r="H170" s="34"/>
      <c r="I170" s="34"/>
      <c r="J170" s="34"/>
      <c r="K170" s="34"/>
      <c r="L170" s="34"/>
      <c r="M170" s="34"/>
      <c r="N170" s="34"/>
      <c r="O170" s="402">
        <v>211467</v>
      </c>
    </row>
    <row r="171" spans="1:15" s="75" customFormat="1" hidden="1" x14ac:dyDescent="0.25">
      <c r="A171" s="45" t="s">
        <v>597</v>
      </c>
      <c r="B171" s="45" t="s">
        <v>277</v>
      </c>
      <c r="C171" s="34" t="s">
        <v>19</v>
      </c>
      <c r="D171" s="34"/>
      <c r="E171" s="34"/>
      <c r="F171" s="34"/>
      <c r="G171" s="34"/>
      <c r="H171" s="34"/>
      <c r="I171" s="34"/>
      <c r="J171" s="34"/>
      <c r="K171" s="34"/>
      <c r="L171" s="34"/>
      <c r="M171" s="34"/>
      <c r="N171" s="34"/>
      <c r="O171" s="402">
        <v>845605</v>
      </c>
    </row>
    <row r="172" spans="1:15" s="75" customFormat="1" hidden="1" x14ac:dyDescent="0.25">
      <c r="A172" s="45" t="s">
        <v>598</v>
      </c>
      <c r="B172" s="45" t="s">
        <v>278</v>
      </c>
      <c r="C172" s="34" t="s">
        <v>19</v>
      </c>
      <c r="D172" s="34"/>
      <c r="E172" s="34"/>
      <c r="F172" s="34"/>
      <c r="G172" s="34"/>
      <c r="H172" s="34"/>
      <c r="I172" s="34"/>
      <c r="J172" s="34"/>
      <c r="K172" s="34"/>
      <c r="L172" s="34"/>
      <c r="M172" s="34"/>
      <c r="N172" s="34"/>
      <c r="O172" s="402">
        <v>509142</v>
      </c>
    </row>
    <row r="173" spans="1:15" s="75" customFormat="1" hidden="1" x14ac:dyDescent="0.25">
      <c r="A173" s="45" t="s">
        <v>599</v>
      </c>
      <c r="B173" s="45" t="s">
        <v>279</v>
      </c>
      <c r="C173" s="34" t="s">
        <v>19</v>
      </c>
      <c r="D173" s="34"/>
      <c r="E173" s="34"/>
      <c r="F173" s="34"/>
      <c r="G173" s="34"/>
      <c r="H173" s="34"/>
      <c r="I173" s="34"/>
      <c r="J173" s="34"/>
      <c r="K173" s="34"/>
      <c r="L173" s="34"/>
      <c r="M173" s="34"/>
      <c r="N173" s="34"/>
      <c r="O173" s="402">
        <v>509142</v>
      </c>
    </row>
    <row r="174" spans="1:15" s="75" customFormat="1" hidden="1" x14ac:dyDescent="0.25">
      <c r="A174" s="45" t="s">
        <v>600</v>
      </c>
      <c r="B174" s="45" t="s">
        <v>280</v>
      </c>
      <c r="C174" s="34" t="s">
        <v>19</v>
      </c>
      <c r="D174" s="34"/>
      <c r="E174" s="34"/>
      <c r="F174" s="34"/>
      <c r="G174" s="34"/>
      <c r="H174" s="34"/>
      <c r="I174" s="34"/>
      <c r="J174" s="34"/>
      <c r="K174" s="34"/>
      <c r="L174" s="34"/>
      <c r="M174" s="34"/>
      <c r="N174" s="34"/>
      <c r="O174" s="402">
        <v>509142</v>
      </c>
    </row>
    <row r="175" spans="1:15" s="75" customFormat="1" hidden="1" x14ac:dyDescent="0.25">
      <c r="A175" s="45" t="s">
        <v>601</v>
      </c>
      <c r="B175" s="45" t="s">
        <v>281</v>
      </c>
      <c r="C175" s="34" t="s">
        <v>19</v>
      </c>
      <c r="D175" s="34"/>
      <c r="E175" s="34"/>
      <c r="F175" s="34"/>
      <c r="G175" s="34"/>
      <c r="H175" s="34"/>
      <c r="I175" s="34"/>
      <c r="J175" s="34"/>
      <c r="K175" s="34"/>
      <c r="L175" s="34"/>
      <c r="M175" s="34"/>
      <c r="N175" s="34"/>
      <c r="O175" s="402">
        <v>2390712</v>
      </c>
    </row>
    <row r="176" spans="1:15" s="75" customFormat="1" hidden="1" x14ac:dyDescent="0.25">
      <c r="A176" s="45" t="s">
        <v>602</v>
      </c>
      <c r="B176" s="45" t="s">
        <v>282</v>
      </c>
      <c r="C176" s="34" t="s">
        <v>19</v>
      </c>
      <c r="D176" s="34"/>
      <c r="E176" s="34"/>
      <c r="F176" s="34"/>
      <c r="G176" s="34"/>
      <c r="H176" s="34"/>
      <c r="I176" s="34"/>
      <c r="J176" s="34"/>
      <c r="K176" s="34"/>
      <c r="L176" s="34"/>
      <c r="M176" s="34"/>
      <c r="N176" s="34"/>
      <c r="O176" s="402">
        <v>1056546</v>
      </c>
    </row>
    <row r="177" spans="1:15" s="75" customFormat="1" hidden="1" x14ac:dyDescent="0.25">
      <c r="A177" s="45" t="s">
        <v>603</v>
      </c>
      <c r="B177" s="45" t="s">
        <v>283</v>
      </c>
      <c r="C177" s="34" t="s">
        <v>19</v>
      </c>
      <c r="D177" s="34"/>
      <c r="E177" s="34"/>
      <c r="F177" s="34"/>
      <c r="G177" s="34"/>
      <c r="H177" s="34"/>
      <c r="I177" s="34"/>
      <c r="J177" s="34"/>
      <c r="K177" s="34"/>
      <c r="L177" s="34"/>
      <c r="M177" s="34"/>
      <c r="N177" s="34"/>
      <c r="O177" s="402">
        <v>845605</v>
      </c>
    </row>
    <row r="178" spans="1:15" s="75" customFormat="1" hidden="1" x14ac:dyDescent="0.25">
      <c r="A178" s="45" t="s">
        <v>604</v>
      </c>
      <c r="B178" s="45" t="s">
        <v>284</v>
      </c>
      <c r="C178" s="34" t="s">
        <v>19</v>
      </c>
      <c r="D178" s="34"/>
      <c r="E178" s="34"/>
      <c r="F178" s="34"/>
      <c r="G178" s="34"/>
      <c r="H178" s="34"/>
      <c r="I178" s="34"/>
      <c r="J178" s="34"/>
      <c r="K178" s="34"/>
      <c r="L178" s="34"/>
      <c r="M178" s="34"/>
      <c r="N178" s="34"/>
      <c r="O178" s="402">
        <v>134677</v>
      </c>
    </row>
    <row r="179" spans="1:15" s="75" customFormat="1" hidden="1" x14ac:dyDescent="0.25">
      <c r="A179" s="45" t="s">
        <v>605</v>
      </c>
      <c r="B179" s="45" t="s">
        <v>285</v>
      </c>
      <c r="C179" s="34" t="s">
        <v>19</v>
      </c>
      <c r="D179" s="34"/>
      <c r="E179" s="34"/>
      <c r="F179" s="34"/>
      <c r="G179" s="34"/>
      <c r="H179" s="34"/>
      <c r="I179" s="34"/>
      <c r="J179" s="34"/>
      <c r="K179" s="34"/>
      <c r="L179" s="34"/>
      <c r="M179" s="34"/>
      <c r="N179" s="34"/>
      <c r="O179" s="402">
        <v>736002</v>
      </c>
    </row>
    <row r="180" spans="1:15" s="75" customFormat="1" hidden="1" x14ac:dyDescent="0.25">
      <c r="A180" s="45" t="s">
        <v>606</v>
      </c>
      <c r="B180" s="45" t="s">
        <v>286</v>
      </c>
      <c r="C180" s="34" t="s">
        <v>19</v>
      </c>
      <c r="D180" s="34"/>
      <c r="E180" s="34"/>
      <c r="F180" s="34"/>
      <c r="G180" s="34"/>
      <c r="H180" s="34"/>
      <c r="I180" s="34"/>
      <c r="J180" s="34"/>
      <c r="K180" s="34"/>
      <c r="L180" s="34"/>
      <c r="M180" s="34"/>
      <c r="N180" s="34"/>
      <c r="O180" s="402">
        <v>736002</v>
      </c>
    </row>
    <row r="181" spans="1:15" s="75" customFormat="1" hidden="1" x14ac:dyDescent="0.25">
      <c r="A181" s="45" t="s">
        <v>607</v>
      </c>
      <c r="B181" s="45" t="s">
        <v>287</v>
      </c>
      <c r="C181" s="34" t="s">
        <v>19</v>
      </c>
      <c r="D181" s="34"/>
      <c r="E181" s="34"/>
      <c r="F181" s="34"/>
      <c r="G181" s="34"/>
      <c r="H181" s="34"/>
      <c r="I181" s="34"/>
      <c r="J181" s="34"/>
      <c r="K181" s="34"/>
      <c r="L181" s="34"/>
      <c r="M181" s="34"/>
      <c r="N181" s="34"/>
      <c r="O181" s="402">
        <v>845605</v>
      </c>
    </row>
    <row r="182" spans="1:15" s="37" customFormat="1" x14ac:dyDescent="0.25">
      <c r="A182" s="45" t="s">
        <v>608</v>
      </c>
      <c r="B182" s="38" t="str">
        <f>+'LED-1 150 W'!A1</f>
        <v>UCAP Luminaria Buxus LED 150 W</v>
      </c>
      <c r="C182" s="34" t="s">
        <v>19</v>
      </c>
      <c r="D182" s="35">
        <f>+'LED-1 150 W'!H16</f>
        <v>1581687</v>
      </c>
      <c r="E182" s="36">
        <f>+'LED-1 150 W'!H20</f>
        <v>6200</v>
      </c>
      <c r="F182" s="36">
        <f>+'LED-1 150 W'!H26</f>
        <v>0</v>
      </c>
      <c r="G182" s="36">
        <f>+'LED-1 150 W'!H31</f>
        <v>93400</v>
      </c>
      <c r="H182" s="36">
        <f>+SUM(D182:G182)*$H$3</f>
        <v>92470.785000000003</v>
      </c>
      <c r="I182" s="36">
        <f>+SUM(D182:G182)*$I$3</f>
        <v>92470.785000000003</v>
      </c>
      <c r="J182" s="36">
        <f>+SUM(D182:I182)*$J$3</f>
        <v>55986.857099999994</v>
      </c>
      <c r="K182" s="36">
        <f>+SUM(D182:J182)*$K$3</f>
        <v>76888.617083999998</v>
      </c>
      <c r="L182" s="36">
        <f>+SUM(D182:K182)*$L$3</f>
        <v>299865.60662759998</v>
      </c>
      <c r="M182" s="36">
        <f t="shared" ref="M182" si="0">+SUM(D182:G182)*$M$3</f>
        <v>0</v>
      </c>
      <c r="N182" s="36">
        <f t="shared" ref="N182" si="1">+SUM(D182:G182)*$N$3</f>
        <v>0</v>
      </c>
      <c r="O182" s="36">
        <f>+SUM(D182:N182)</f>
        <v>2298969.6508115996</v>
      </c>
    </row>
    <row r="183" spans="1:15" s="37" customFormat="1" x14ac:dyDescent="0.25">
      <c r="A183" s="45" t="s">
        <v>609</v>
      </c>
      <c r="B183" s="38" t="str">
        <f>+'LED 105 W'!A1</f>
        <v>UCAP Luminaria Buxus LED 105 W</v>
      </c>
      <c r="C183" s="34" t="s">
        <v>19</v>
      </c>
      <c r="D183" s="35">
        <f>+'LED 105 W'!H16</f>
        <v>1531692</v>
      </c>
      <c r="E183" s="36">
        <f>+'LED 105 W'!H20</f>
        <v>6200</v>
      </c>
      <c r="F183" s="36">
        <f>+'LED 105 W'!H26</f>
        <v>0</v>
      </c>
      <c r="G183" s="36">
        <f>+'LED 105 W'!H31</f>
        <v>93400</v>
      </c>
      <c r="H183" s="36">
        <f t="shared" ref="H183:H221" si="2">+SUM(D183:G183)*$H$3</f>
        <v>89721.06</v>
      </c>
      <c r="I183" s="36">
        <f t="shared" ref="I183:I221" si="3">+SUM(D183:G183)*$I$3</f>
        <v>89721.06</v>
      </c>
      <c r="J183" s="36">
        <f t="shared" ref="J183:J221" si="4">+SUM(D183:I183)*$J$3</f>
        <v>54322.0236</v>
      </c>
      <c r="K183" s="36">
        <f t="shared" ref="K183:K221" si="5">+SUM(D183:J183)*$K$3</f>
        <v>74602.245744</v>
      </c>
      <c r="L183" s="36">
        <f t="shared" ref="L183:L221" si="6">+SUM(D183:K183)*$L$3</f>
        <v>290948.7584016</v>
      </c>
      <c r="M183" s="36">
        <f t="shared" ref="M183:M221" si="7">+SUM(D183:G183)*$M$3</f>
        <v>0</v>
      </c>
      <c r="N183" s="36">
        <f t="shared" ref="N183:N221" si="8">+SUM(D183:G183)*$N$3</f>
        <v>0</v>
      </c>
      <c r="O183" s="36">
        <f t="shared" ref="O183:O221" si="9">+SUM(D183:N183)</f>
        <v>2230607.1477456</v>
      </c>
    </row>
    <row r="184" spans="1:15" s="37" customFormat="1" x14ac:dyDescent="0.25">
      <c r="A184" s="45" t="s">
        <v>610</v>
      </c>
      <c r="B184" s="38" t="str">
        <f>+'F-LED-30 W'!A1</f>
        <v>UCAP Farol LED 30 W</v>
      </c>
      <c r="C184" s="34" t="s">
        <v>19</v>
      </c>
      <c r="D184" s="35">
        <f>+'F-LED-30 W'!H16</f>
        <v>792774</v>
      </c>
      <c r="E184" s="36">
        <f>+'F-LED-30 W'!H20</f>
        <v>6200</v>
      </c>
      <c r="F184" s="36">
        <f>+'F-LED-30 W'!H26</f>
        <v>0</v>
      </c>
      <c r="G184" s="36">
        <f>+'F-LED-30 W'!H31</f>
        <v>93400</v>
      </c>
      <c r="H184" s="36">
        <f t="shared" si="2"/>
        <v>49080.57</v>
      </c>
      <c r="I184" s="36">
        <f t="shared" si="3"/>
        <v>49080.57</v>
      </c>
      <c r="J184" s="36">
        <f t="shared" si="4"/>
        <v>29716.054199999995</v>
      </c>
      <c r="K184" s="36">
        <f t="shared" si="5"/>
        <v>40810.047767999997</v>
      </c>
      <c r="L184" s="36">
        <f t="shared" si="6"/>
        <v>159159.18629519996</v>
      </c>
      <c r="M184" s="36">
        <f t="shared" si="7"/>
        <v>0</v>
      </c>
      <c r="N184" s="36">
        <f t="shared" si="8"/>
        <v>0</v>
      </c>
      <c r="O184" s="36">
        <f t="shared" si="9"/>
        <v>1220220.4282631997</v>
      </c>
    </row>
    <row r="185" spans="1:15" s="37" customFormat="1" x14ac:dyDescent="0.25">
      <c r="A185" s="45" t="s">
        <v>611</v>
      </c>
      <c r="B185" s="38" t="str">
        <f>+'F-LED-40 W'!A1</f>
        <v>UCAP Farol LED 40 W</v>
      </c>
      <c r="C185" s="34" t="s">
        <v>19</v>
      </c>
      <c r="D185" s="35">
        <f>+'F-LED-40 W'!H16</f>
        <v>792774</v>
      </c>
      <c r="E185" s="36">
        <f>+'F-LED-40 W'!H20</f>
        <v>6200</v>
      </c>
      <c r="F185" s="36">
        <f>+'F-LED-40 W'!H26</f>
        <v>0</v>
      </c>
      <c r="G185" s="36">
        <f>+'F-LED-40 W'!H31</f>
        <v>93400</v>
      </c>
      <c r="H185" s="36">
        <f t="shared" si="2"/>
        <v>49080.57</v>
      </c>
      <c r="I185" s="36">
        <f t="shared" si="3"/>
        <v>49080.57</v>
      </c>
      <c r="J185" s="36">
        <f t="shared" si="4"/>
        <v>29716.054199999995</v>
      </c>
      <c r="K185" s="36">
        <f t="shared" si="5"/>
        <v>40810.047767999997</v>
      </c>
      <c r="L185" s="36">
        <f t="shared" si="6"/>
        <v>159159.18629519996</v>
      </c>
      <c r="M185" s="36">
        <f t="shared" si="7"/>
        <v>0</v>
      </c>
      <c r="N185" s="36">
        <f t="shared" si="8"/>
        <v>0</v>
      </c>
      <c r="O185" s="36">
        <f t="shared" si="9"/>
        <v>1220220.4282631997</v>
      </c>
    </row>
    <row r="186" spans="1:15" s="37" customFormat="1" x14ac:dyDescent="0.25">
      <c r="A186" s="45" t="s">
        <v>612</v>
      </c>
      <c r="B186" s="38" t="str">
        <f>+'LED 124,3 W'!A1</f>
        <v>UCAP Luminaria LED 124,3 W</v>
      </c>
      <c r="C186" s="34" t="s">
        <v>19</v>
      </c>
      <c r="D186" s="35">
        <f>+'LED 124,3 W'!H16</f>
        <v>1356735</v>
      </c>
      <c r="E186" s="36">
        <f>+'LED 124,3 W'!H20</f>
        <v>6200</v>
      </c>
      <c r="F186" s="36">
        <f>+'LED 124,3 W'!H26</f>
        <v>0</v>
      </c>
      <c r="G186" s="36">
        <f>+'LED 124,3 W'!H31</f>
        <v>93400</v>
      </c>
      <c r="H186" s="36">
        <f t="shared" si="2"/>
        <v>80098.425000000003</v>
      </c>
      <c r="I186" s="36">
        <f t="shared" si="3"/>
        <v>80098.425000000003</v>
      </c>
      <c r="J186" s="36">
        <f t="shared" si="4"/>
        <v>48495.955500000004</v>
      </c>
      <c r="K186" s="36">
        <f t="shared" si="5"/>
        <v>66601.112219999995</v>
      </c>
      <c r="L186" s="36">
        <f t="shared" si="6"/>
        <v>259744.337658</v>
      </c>
      <c r="M186" s="36">
        <f t="shared" si="7"/>
        <v>0</v>
      </c>
      <c r="N186" s="36">
        <f t="shared" si="8"/>
        <v>0</v>
      </c>
      <c r="O186" s="36">
        <f t="shared" si="9"/>
        <v>1991373.255378</v>
      </c>
    </row>
    <row r="187" spans="1:15" s="37" customFormat="1" x14ac:dyDescent="0.25">
      <c r="A187" s="45" t="s">
        <v>613</v>
      </c>
      <c r="B187" s="38" t="str">
        <f>+'LED 102,2 W'!A1</f>
        <v>UCAP Luminaria LED 102,2 W</v>
      </c>
      <c r="C187" s="34" t="s">
        <v>19</v>
      </c>
      <c r="D187" s="35">
        <f>+'LED 102,2 W'!H16</f>
        <v>1356735</v>
      </c>
      <c r="E187" s="36">
        <f>+'LED 102,2 W'!H20</f>
        <v>6200</v>
      </c>
      <c r="F187" s="36">
        <f>+'LED 102,2 W'!H26</f>
        <v>0</v>
      </c>
      <c r="G187" s="36">
        <f>+'LED 102,2 W'!H31</f>
        <v>93400</v>
      </c>
      <c r="H187" s="36">
        <f t="shared" si="2"/>
        <v>80098.425000000003</v>
      </c>
      <c r="I187" s="36">
        <f t="shared" si="3"/>
        <v>80098.425000000003</v>
      </c>
      <c r="J187" s="36">
        <f t="shared" si="4"/>
        <v>48495.955500000004</v>
      </c>
      <c r="K187" s="36">
        <f t="shared" si="5"/>
        <v>66601.112219999995</v>
      </c>
      <c r="L187" s="36">
        <f t="shared" si="6"/>
        <v>259744.337658</v>
      </c>
      <c r="M187" s="36">
        <f t="shared" si="7"/>
        <v>0</v>
      </c>
      <c r="N187" s="36">
        <f t="shared" si="8"/>
        <v>0</v>
      </c>
      <c r="O187" s="36">
        <f t="shared" si="9"/>
        <v>1991373.255378</v>
      </c>
    </row>
    <row r="188" spans="1:15" s="37" customFormat="1" x14ac:dyDescent="0.25">
      <c r="A188" s="45" t="s">
        <v>614</v>
      </c>
      <c r="B188" s="38" t="str">
        <f>+'LED 124,1 W'!A1</f>
        <v>UCAP Luminaria LED 124,1 W</v>
      </c>
      <c r="C188" s="34" t="s">
        <v>19</v>
      </c>
      <c r="D188" s="35">
        <f>+'LED 124,1 W'!H16</f>
        <v>1356735</v>
      </c>
      <c r="E188" s="36">
        <f>+'LED 124,1 W'!H20</f>
        <v>6200</v>
      </c>
      <c r="F188" s="36">
        <f>+'LED 124,1 W'!H26</f>
        <v>0</v>
      </c>
      <c r="G188" s="36">
        <f>+'LED 124,1 W'!H31</f>
        <v>93400</v>
      </c>
      <c r="H188" s="36">
        <f t="shared" si="2"/>
        <v>80098.425000000003</v>
      </c>
      <c r="I188" s="36">
        <f t="shared" si="3"/>
        <v>80098.425000000003</v>
      </c>
      <c r="J188" s="36">
        <f t="shared" si="4"/>
        <v>48495.955500000004</v>
      </c>
      <c r="K188" s="36">
        <f t="shared" si="5"/>
        <v>66601.112219999995</v>
      </c>
      <c r="L188" s="36">
        <f t="shared" si="6"/>
        <v>259744.337658</v>
      </c>
      <c r="M188" s="36">
        <f t="shared" si="7"/>
        <v>0</v>
      </c>
      <c r="N188" s="36">
        <f t="shared" si="8"/>
        <v>0</v>
      </c>
      <c r="O188" s="36">
        <f t="shared" si="9"/>
        <v>1991373.255378</v>
      </c>
    </row>
    <row r="189" spans="1:15" s="37" customFormat="1" x14ac:dyDescent="0.25">
      <c r="A189" s="45" t="s">
        <v>615</v>
      </c>
      <c r="B189" s="38" t="str">
        <f>+'LED 132,1 W'!A1</f>
        <v>UCAP Luminaria LED 132,1 W</v>
      </c>
      <c r="C189" s="34" t="s">
        <v>19</v>
      </c>
      <c r="D189" s="35">
        <f>+'LED 132,1 W'!H16</f>
        <v>1356735</v>
      </c>
      <c r="E189" s="36">
        <f>+'LED 132,1 W'!H20</f>
        <v>6200</v>
      </c>
      <c r="F189" s="36">
        <f>+'LED 132,1 W'!H26</f>
        <v>0</v>
      </c>
      <c r="G189" s="36">
        <f>+'LED 132,1 W'!H31</f>
        <v>93400</v>
      </c>
      <c r="H189" s="36">
        <f t="shared" si="2"/>
        <v>80098.425000000003</v>
      </c>
      <c r="I189" s="36">
        <f t="shared" si="3"/>
        <v>80098.425000000003</v>
      </c>
      <c r="J189" s="36">
        <f t="shared" si="4"/>
        <v>48495.955500000004</v>
      </c>
      <c r="K189" s="36">
        <f t="shared" si="5"/>
        <v>66601.112219999995</v>
      </c>
      <c r="L189" s="36">
        <f t="shared" si="6"/>
        <v>259744.337658</v>
      </c>
      <c r="M189" s="36">
        <f t="shared" si="7"/>
        <v>0</v>
      </c>
      <c r="N189" s="36">
        <f t="shared" si="8"/>
        <v>0</v>
      </c>
      <c r="O189" s="36">
        <f t="shared" si="9"/>
        <v>1991373.255378</v>
      </c>
    </row>
    <row r="190" spans="1:15" s="37" customFormat="1" x14ac:dyDescent="0.25">
      <c r="A190" s="45" t="s">
        <v>616</v>
      </c>
      <c r="B190" s="38" t="str">
        <f>+'LED 144,4 W'!A1</f>
        <v>UCAP Luminaria LED 144,4 W</v>
      </c>
      <c r="C190" s="34" t="s">
        <v>19</v>
      </c>
      <c r="D190" s="35">
        <f>+'LED 144,4 W'!H16</f>
        <v>1346735</v>
      </c>
      <c r="E190" s="36">
        <f>+'LED 144,4 W'!H20</f>
        <v>6200</v>
      </c>
      <c r="F190" s="36">
        <f>+'LED 144,4 W'!H26</f>
        <v>0</v>
      </c>
      <c r="G190" s="36">
        <f>+'LED 144,4 W'!H31</f>
        <v>93400</v>
      </c>
      <c r="H190" s="36">
        <f t="shared" si="2"/>
        <v>79548.425000000003</v>
      </c>
      <c r="I190" s="36">
        <f t="shared" si="3"/>
        <v>79548.425000000003</v>
      </c>
      <c r="J190" s="36">
        <f t="shared" si="4"/>
        <v>48162.955500000004</v>
      </c>
      <c r="K190" s="36">
        <f t="shared" si="5"/>
        <v>66143.792220000003</v>
      </c>
      <c r="L190" s="36">
        <f t="shared" si="6"/>
        <v>257960.78965799999</v>
      </c>
      <c r="M190" s="36">
        <f t="shared" si="7"/>
        <v>0</v>
      </c>
      <c r="N190" s="36">
        <f t="shared" si="8"/>
        <v>0</v>
      </c>
      <c r="O190" s="36">
        <f t="shared" si="9"/>
        <v>1977699.387378</v>
      </c>
    </row>
    <row r="191" spans="1:15" s="37" customFormat="1" x14ac:dyDescent="0.25">
      <c r="A191" s="45" t="s">
        <v>617</v>
      </c>
      <c r="B191" s="38" t="str">
        <f>+'LED 91,4 W'!A1</f>
        <v>UCAP Luminaria LED 91,4 W</v>
      </c>
      <c r="C191" s="34" t="s">
        <v>19</v>
      </c>
      <c r="D191" s="35">
        <f>+'LED 91,4 W'!H16</f>
        <v>1013350</v>
      </c>
      <c r="E191" s="36">
        <f>+'LED 91,4 W'!H20</f>
        <v>6200</v>
      </c>
      <c r="F191" s="36">
        <f>+'LED 91,4 W'!H26</f>
        <v>0</v>
      </c>
      <c r="G191" s="36">
        <f>+'LED 91,4 W'!H31</f>
        <v>93400</v>
      </c>
      <c r="H191" s="36">
        <f t="shared" si="2"/>
        <v>61212.25</v>
      </c>
      <c r="I191" s="36">
        <f t="shared" si="3"/>
        <v>61212.25</v>
      </c>
      <c r="J191" s="36">
        <f t="shared" si="4"/>
        <v>37061.235000000001</v>
      </c>
      <c r="K191" s="36">
        <f t="shared" si="5"/>
        <v>50897.429400000008</v>
      </c>
      <c r="L191" s="36">
        <f t="shared" si="6"/>
        <v>198499.97466000001</v>
      </c>
      <c r="M191" s="36">
        <f t="shared" si="7"/>
        <v>0</v>
      </c>
      <c r="N191" s="36">
        <f t="shared" si="8"/>
        <v>0</v>
      </c>
      <c r="O191" s="36">
        <f t="shared" si="9"/>
        <v>1521833.1390600002</v>
      </c>
    </row>
    <row r="192" spans="1:15" s="37" customFormat="1" x14ac:dyDescent="0.25">
      <c r="A192" s="45" t="s">
        <v>618</v>
      </c>
      <c r="B192" s="38" t="str">
        <f>+'LED 92,7 W'!A1</f>
        <v>UCAP Luminaria LED 92,7 W</v>
      </c>
      <c r="C192" s="34" t="s">
        <v>19</v>
      </c>
      <c r="D192" s="35">
        <f>+'LED 92,7 W'!H16</f>
        <v>1013350</v>
      </c>
      <c r="E192" s="36">
        <f>+'LED 92,7 W'!H20</f>
        <v>6200</v>
      </c>
      <c r="F192" s="36">
        <f>+'LED 92,7 W'!H26</f>
        <v>0</v>
      </c>
      <c r="G192" s="36">
        <f>+'LED 92,7 W'!H31</f>
        <v>93400</v>
      </c>
      <c r="H192" s="36">
        <f t="shared" si="2"/>
        <v>61212.25</v>
      </c>
      <c r="I192" s="36">
        <f t="shared" si="3"/>
        <v>61212.25</v>
      </c>
      <c r="J192" s="36">
        <f t="shared" si="4"/>
        <v>37061.235000000001</v>
      </c>
      <c r="K192" s="36">
        <f t="shared" si="5"/>
        <v>50897.429400000008</v>
      </c>
      <c r="L192" s="36">
        <f t="shared" si="6"/>
        <v>198499.97466000001</v>
      </c>
      <c r="M192" s="36">
        <f t="shared" si="7"/>
        <v>0</v>
      </c>
      <c r="N192" s="36">
        <f t="shared" si="8"/>
        <v>0</v>
      </c>
      <c r="O192" s="36">
        <f t="shared" si="9"/>
        <v>1521833.1390600002</v>
      </c>
    </row>
    <row r="193" spans="1:20" s="37" customFormat="1" x14ac:dyDescent="0.25">
      <c r="A193" s="45" t="s">
        <v>619</v>
      </c>
      <c r="B193" s="38" t="str">
        <f>+'LED 102,5 W'!A1</f>
        <v>UCAP Luminaria LED 102,5 W</v>
      </c>
      <c r="C193" s="34" t="s">
        <v>19</v>
      </c>
      <c r="D193" s="35">
        <f>+'LED 102,5 W'!H16</f>
        <v>1031817</v>
      </c>
      <c r="E193" s="36">
        <f>+'LED 102,5 W'!H20</f>
        <v>6200</v>
      </c>
      <c r="F193" s="36">
        <f>+'LED 102,5 W'!H26</f>
        <v>0</v>
      </c>
      <c r="G193" s="36">
        <f>+'LED 102,5 W'!H31</f>
        <v>93400</v>
      </c>
      <c r="H193" s="36">
        <f t="shared" si="2"/>
        <v>62227.934999999998</v>
      </c>
      <c r="I193" s="36">
        <f t="shared" si="3"/>
        <v>62227.934999999998</v>
      </c>
      <c r="J193" s="36">
        <f t="shared" si="4"/>
        <v>37676.186099999999</v>
      </c>
      <c r="K193" s="36">
        <f t="shared" si="5"/>
        <v>51741.962244000009</v>
      </c>
      <c r="L193" s="36">
        <f t="shared" si="6"/>
        <v>201793.65275160002</v>
      </c>
      <c r="M193" s="36">
        <f t="shared" si="7"/>
        <v>0</v>
      </c>
      <c r="N193" s="36">
        <f t="shared" si="8"/>
        <v>0</v>
      </c>
      <c r="O193" s="36">
        <f t="shared" si="9"/>
        <v>1547084.6710956004</v>
      </c>
    </row>
    <row r="194" spans="1:20" s="37" customFormat="1" x14ac:dyDescent="0.25">
      <c r="A194" s="45" t="s">
        <v>620</v>
      </c>
      <c r="B194" s="38" t="str">
        <f>+'LED 111,3 W'!A1</f>
        <v>UCAP Luminaria LED 111,3 W</v>
      </c>
      <c r="C194" s="34" t="s">
        <v>19</v>
      </c>
      <c r="D194" s="35">
        <f>+'LED 111,3 W'!H16</f>
        <v>1356735</v>
      </c>
      <c r="E194" s="36">
        <f>+'LED 111,3 W'!H20</f>
        <v>6200</v>
      </c>
      <c r="F194" s="36">
        <f>+'LED 111,3 W'!H26</f>
        <v>0</v>
      </c>
      <c r="G194" s="36">
        <f>+'LED 111,3 W'!H31</f>
        <v>93400</v>
      </c>
      <c r="H194" s="36">
        <f t="shared" si="2"/>
        <v>80098.425000000003</v>
      </c>
      <c r="I194" s="36">
        <f t="shared" si="3"/>
        <v>80098.425000000003</v>
      </c>
      <c r="J194" s="36">
        <f t="shared" si="4"/>
        <v>48495.955500000004</v>
      </c>
      <c r="K194" s="36">
        <f t="shared" si="5"/>
        <v>66601.112219999995</v>
      </c>
      <c r="L194" s="36">
        <f t="shared" si="6"/>
        <v>259744.337658</v>
      </c>
      <c r="M194" s="36">
        <f t="shared" si="7"/>
        <v>0</v>
      </c>
      <c r="N194" s="36">
        <f t="shared" si="8"/>
        <v>0</v>
      </c>
      <c r="O194" s="36">
        <f t="shared" si="9"/>
        <v>1991373.255378</v>
      </c>
    </row>
    <row r="195" spans="1:20" s="37" customFormat="1" x14ac:dyDescent="0.25">
      <c r="A195" s="45" t="s">
        <v>621</v>
      </c>
      <c r="B195" s="38" t="str">
        <f>+'LED 132 W'!A1</f>
        <v>UCAP Luminaria LED 132 W</v>
      </c>
      <c r="C195" s="34" t="s">
        <v>19</v>
      </c>
      <c r="D195" s="35">
        <f>+'LED 132 W'!H16</f>
        <v>1356735</v>
      </c>
      <c r="E195" s="36">
        <f>+'LED 132 W'!H20</f>
        <v>6200</v>
      </c>
      <c r="F195" s="36">
        <f>+'LED 132 W'!H26</f>
        <v>0</v>
      </c>
      <c r="G195" s="36">
        <f>+'LED 132 W'!H31</f>
        <v>93400</v>
      </c>
      <c r="H195" s="36">
        <f t="shared" si="2"/>
        <v>80098.425000000003</v>
      </c>
      <c r="I195" s="36">
        <f t="shared" si="3"/>
        <v>80098.425000000003</v>
      </c>
      <c r="J195" s="36">
        <f t="shared" si="4"/>
        <v>48495.955500000004</v>
      </c>
      <c r="K195" s="36">
        <f t="shared" si="5"/>
        <v>66601.112219999995</v>
      </c>
      <c r="L195" s="36">
        <f t="shared" si="6"/>
        <v>259744.337658</v>
      </c>
      <c r="M195" s="36">
        <f t="shared" si="7"/>
        <v>0</v>
      </c>
      <c r="N195" s="36">
        <f t="shared" si="8"/>
        <v>0</v>
      </c>
      <c r="O195" s="36">
        <f t="shared" si="9"/>
        <v>1991373.255378</v>
      </c>
    </row>
    <row r="196" spans="1:20" s="37" customFormat="1" x14ac:dyDescent="0.25">
      <c r="A196" s="45" t="s">
        <v>622</v>
      </c>
      <c r="B196" s="38" t="str">
        <f>+'LED 84,4 W'!A1</f>
        <v>UCAP Luminaria LED 84,4 W</v>
      </c>
      <c r="C196" s="34" t="s">
        <v>19</v>
      </c>
      <c r="D196" s="35">
        <f>+'LED 84,4 W'!H16</f>
        <v>1013350</v>
      </c>
      <c r="E196" s="36">
        <f>+'LED 84,4 W'!H20</f>
        <v>6200</v>
      </c>
      <c r="F196" s="36">
        <f>+'LED 84,4 W'!H26</f>
        <v>0</v>
      </c>
      <c r="G196" s="36">
        <f>+'LED 84,4 W'!H31</f>
        <v>93400</v>
      </c>
      <c r="H196" s="36">
        <f t="shared" si="2"/>
        <v>61212.25</v>
      </c>
      <c r="I196" s="36">
        <f t="shared" si="3"/>
        <v>61212.25</v>
      </c>
      <c r="J196" s="36">
        <f t="shared" si="4"/>
        <v>37061.235000000001</v>
      </c>
      <c r="K196" s="36">
        <f t="shared" si="5"/>
        <v>50897.429400000008</v>
      </c>
      <c r="L196" s="36">
        <f t="shared" si="6"/>
        <v>198499.97466000001</v>
      </c>
      <c r="M196" s="36">
        <f t="shared" si="7"/>
        <v>0</v>
      </c>
      <c r="N196" s="36">
        <f t="shared" si="8"/>
        <v>0</v>
      </c>
      <c r="O196" s="36">
        <f t="shared" si="9"/>
        <v>1521833.1390600002</v>
      </c>
    </row>
    <row r="197" spans="1:20" s="37" customFormat="1" x14ac:dyDescent="0.25">
      <c r="A197" s="45" t="s">
        <v>623</v>
      </c>
      <c r="B197" s="38" t="str">
        <f>+'LED 32,2 W'!A1</f>
        <v>UCAP Luminaria LED 32,1 W</v>
      </c>
      <c r="C197" s="34" t="s">
        <v>19</v>
      </c>
      <c r="D197" s="35">
        <f>+'LED 32,2 W'!H16</f>
        <v>713425</v>
      </c>
      <c r="E197" s="36">
        <f>+'LED 32,2 W'!H20</f>
        <v>6200</v>
      </c>
      <c r="F197" s="36">
        <f>+'LED 32,2 W'!H26</f>
        <v>0</v>
      </c>
      <c r="G197" s="36">
        <f>+'LED 32,2 W'!H31</f>
        <v>93400</v>
      </c>
      <c r="H197" s="36">
        <f t="shared" si="2"/>
        <v>44716.375</v>
      </c>
      <c r="I197" s="36">
        <f t="shared" si="3"/>
        <v>44716.375</v>
      </c>
      <c r="J197" s="36">
        <f t="shared" si="4"/>
        <v>27073.732499999998</v>
      </c>
      <c r="K197" s="36">
        <f t="shared" si="5"/>
        <v>37181.259300000005</v>
      </c>
      <c r="L197" s="36">
        <f t="shared" si="6"/>
        <v>145006.91127000001</v>
      </c>
      <c r="M197" s="36">
        <f t="shared" si="7"/>
        <v>0</v>
      </c>
      <c r="N197" s="36">
        <f t="shared" si="8"/>
        <v>0</v>
      </c>
      <c r="O197" s="36">
        <f t="shared" si="9"/>
        <v>1111719.65307</v>
      </c>
    </row>
    <row r="198" spans="1:20" s="37" customFormat="1" x14ac:dyDescent="0.25">
      <c r="A198" s="45" t="s">
        <v>624</v>
      </c>
      <c r="B198" s="38" t="str">
        <f>+'LED 100 W'!A1</f>
        <v>UCAP Luminaria LED 100 W</v>
      </c>
      <c r="C198" s="34" t="s">
        <v>19</v>
      </c>
      <c r="D198" s="35">
        <f>+'LED 100 W'!H16</f>
        <v>1177004</v>
      </c>
      <c r="E198" s="36">
        <f>+'LED 100 W'!H20</f>
        <v>6200</v>
      </c>
      <c r="F198" s="36">
        <f>+'LED 100 W'!H26</f>
        <v>0</v>
      </c>
      <c r="G198" s="36">
        <f>+'LED 100 W'!H31</f>
        <v>93400</v>
      </c>
      <c r="H198" s="36">
        <f t="shared" si="2"/>
        <v>70213.22</v>
      </c>
      <c r="I198" s="36">
        <f t="shared" si="3"/>
        <v>70213.22</v>
      </c>
      <c r="J198" s="36">
        <f t="shared" si="4"/>
        <v>42510.913199999995</v>
      </c>
      <c r="K198" s="36">
        <f t="shared" si="5"/>
        <v>58381.654128000002</v>
      </c>
      <c r="L198" s="36">
        <f t="shared" si="6"/>
        <v>227688.45109919997</v>
      </c>
      <c r="M198" s="36">
        <f t="shared" si="7"/>
        <v>0</v>
      </c>
      <c r="N198" s="36">
        <f t="shared" si="8"/>
        <v>0</v>
      </c>
      <c r="O198" s="36">
        <f t="shared" si="9"/>
        <v>1745611.4584271999</v>
      </c>
    </row>
    <row r="199" spans="1:20" s="37" customFormat="1" x14ac:dyDescent="0.25">
      <c r="A199" s="45" t="s">
        <v>625</v>
      </c>
      <c r="B199" s="38" t="str">
        <f>+'LED IV 100 W'!A1</f>
        <v>UCAP Luminaria LED IV 100 W</v>
      </c>
      <c r="C199" s="34" t="s">
        <v>19</v>
      </c>
      <c r="D199" s="35">
        <f>+'LED IV 100 W'!H16</f>
        <v>1207004</v>
      </c>
      <c r="E199" s="36">
        <f>+'LED IV 100 W'!H20</f>
        <v>6200</v>
      </c>
      <c r="F199" s="36">
        <f>+'LED IV 100 W'!H26</f>
        <v>0</v>
      </c>
      <c r="G199" s="36">
        <f>+'LED IV 100 W'!H31</f>
        <v>93400</v>
      </c>
      <c r="H199" s="36">
        <f t="shared" si="2"/>
        <v>71863.22</v>
      </c>
      <c r="I199" s="36">
        <f t="shared" si="3"/>
        <v>71863.22</v>
      </c>
      <c r="J199" s="36">
        <f t="shared" si="4"/>
        <v>43509.913199999995</v>
      </c>
      <c r="K199" s="36">
        <f t="shared" si="5"/>
        <v>59753.614128000001</v>
      </c>
      <c r="L199" s="36">
        <f t="shared" si="6"/>
        <v>233039.0950992</v>
      </c>
      <c r="M199" s="36">
        <f t="shared" si="7"/>
        <v>0</v>
      </c>
      <c r="N199" s="36">
        <f t="shared" si="8"/>
        <v>0</v>
      </c>
      <c r="O199" s="36">
        <f t="shared" si="9"/>
        <v>1786633.0624272001</v>
      </c>
    </row>
    <row r="200" spans="1:20" s="37" customFormat="1" x14ac:dyDescent="0.25">
      <c r="A200" s="45" t="s">
        <v>626</v>
      </c>
      <c r="B200" s="38" t="str">
        <f>+'LED 140 W'!A1</f>
        <v>UCAP Luminaria LED 140 W</v>
      </c>
      <c r="C200" s="34" t="s">
        <v>19</v>
      </c>
      <c r="D200" s="35">
        <f>+'LED 140 W'!H16</f>
        <v>1272004</v>
      </c>
      <c r="E200" s="36">
        <f>+'LED 140 W'!H20</f>
        <v>6200</v>
      </c>
      <c r="F200" s="36">
        <f>+'LED 140 W'!H26</f>
        <v>0</v>
      </c>
      <c r="G200" s="36">
        <f>+'LED 140 W'!H31</f>
        <v>93400</v>
      </c>
      <c r="H200" s="36">
        <f t="shared" si="2"/>
        <v>75438.22</v>
      </c>
      <c r="I200" s="36">
        <f t="shared" si="3"/>
        <v>75438.22</v>
      </c>
      <c r="J200" s="36">
        <f t="shared" si="4"/>
        <v>45674.413199999995</v>
      </c>
      <c r="K200" s="36">
        <f t="shared" si="5"/>
        <v>62726.194128000003</v>
      </c>
      <c r="L200" s="36">
        <f t="shared" si="6"/>
        <v>244632.15709919998</v>
      </c>
      <c r="M200" s="36">
        <f t="shared" si="7"/>
        <v>0</v>
      </c>
      <c r="N200" s="36">
        <f t="shared" si="8"/>
        <v>0</v>
      </c>
      <c r="O200" s="36">
        <f t="shared" si="9"/>
        <v>1875513.2044271999</v>
      </c>
    </row>
    <row r="201" spans="1:20" s="37" customFormat="1" x14ac:dyDescent="0.25">
      <c r="A201" s="45" t="s">
        <v>627</v>
      </c>
      <c r="B201" s="38" t="str">
        <f>+'LED IV 140 W'!A1</f>
        <v>UCAP Luminaria LED IV 140 W</v>
      </c>
      <c r="C201" s="34" t="s">
        <v>19</v>
      </c>
      <c r="D201" s="35">
        <f>+'LED IV 140 W'!H16</f>
        <v>1272004</v>
      </c>
      <c r="E201" s="36">
        <f>+'LED IV 140 W'!H20</f>
        <v>6200</v>
      </c>
      <c r="F201" s="36">
        <f>+'LED IV 140 W'!H26</f>
        <v>0</v>
      </c>
      <c r="G201" s="36">
        <f>+'LED IV 140 W'!H31</f>
        <v>93400</v>
      </c>
      <c r="H201" s="36">
        <f t="shared" si="2"/>
        <v>75438.22</v>
      </c>
      <c r="I201" s="36">
        <f t="shared" si="3"/>
        <v>75438.22</v>
      </c>
      <c r="J201" s="36">
        <f t="shared" si="4"/>
        <v>45674.413199999995</v>
      </c>
      <c r="K201" s="36">
        <f t="shared" si="5"/>
        <v>62726.194128000003</v>
      </c>
      <c r="L201" s="36">
        <f t="shared" si="6"/>
        <v>244632.15709919998</v>
      </c>
      <c r="M201" s="36">
        <f t="shared" si="7"/>
        <v>0</v>
      </c>
      <c r="N201" s="36">
        <f t="shared" si="8"/>
        <v>0</v>
      </c>
      <c r="O201" s="36">
        <f t="shared" si="9"/>
        <v>1875513.2044271999</v>
      </c>
    </row>
    <row r="202" spans="1:20" s="37" customFormat="1" x14ac:dyDescent="0.25">
      <c r="A202" s="45" t="s">
        <v>628</v>
      </c>
      <c r="B202" s="38" t="str">
        <f>+'LED IV 150 W'!A1</f>
        <v>UCAP Luminaria LED 150 W</v>
      </c>
      <c r="C202" s="34" t="s">
        <v>19</v>
      </c>
      <c r="D202" s="35">
        <f>+'LED IV 150 W'!H16</f>
        <v>1367004</v>
      </c>
      <c r="E202" s="36">
        <f>+'LED IV 150 W'!H20</f>
        <v>6200</v>
      </c>
      <c r="F202" s="36">
        <f>+'LED IV 150 W'!H26</f>
        <v>0</v>
      </c>
      <c r="G202" s="36">
        <f>+'LED IV 150 W'!H31</f>
        <v>93400</v>
      </c>
      <c r="H202" s="36">
        <f t="shared" si="2"/>
        <v>80663.22</v>
      </c>
      <c r="I202" s="36">
        <f t="shared" si="3"/>
        <v>80663.22</v>
      </c>
      <c r="J202" s="36">
        <f t="shared" si="4"/>
        <v>48837.913199999995</v>
      </c>
      <c r="K202" s="36">
        <f t="shared" si="5"/>
        <v>67070.734127999996</v>
      </c>
      <c r="L202" s="36">
        <f t="shared" si="6"/>
        <v>261575.86309919998</v>
      </c>
      <c r="M202" s="36">
        <f t="shared" si="7"/>
        <v>0</v>
      </c>
      <c r="N202" s="36">
        <f t="shared" si="8"/>
        <v>0</v>
      </c>
      <c r="O202" s="36">
        <f t="shared" si="9"/>
        <v>2005414.9504271999</v>
      </c>
    </row>
    <row r="203" spans="1:20" s="37" customFormat="1" x14ac:dyDescent="0.25">
      <c r="A203" s="45" t="s">
        <v>629</v>
      </c>
      <c r="B203" s="38" t="str">
        <f>+'LED 30 W'!A1</f>
        <v>UCAP Luminaria LED 30W</v>
      </c>
      <c r="C203" s="34" t="s">
        <v>19</v>
      </c>
      <c r="D203" s="35">
        <f>+'LED 30 W'!H16</f>
        <v>693537</v>
      </c>
      <c r="E203" s="36">
        <f>+'LED 30 W'!H20</f>
        <v>6200</v>
      </c>
      <c r="F203" s="36">
        <f>+'LED 30 W'!H26</f>
        <v>0</v>
      </c>
      <c r="G203" s="36">
        <f>+'LED 30 W'!H31</f>
        <v>93400</v>
      </c>
      <c r="H203" s="36">
        <f t="shared" si="2"/>
        <v>43622.535000000003</v>
      </c>
      <c r="I203" s="36">
        <f t="shared" si="3"/>
        <v>43622.535000000003</v>
      </c>
      <c r="J203" s="36">
        <f t="shared" si="4"/>
        <v>26411.462100000001</v>
      </c>
      <c r="K203" s="36">
        <f t="shared" si="5"/>
        <v>36271.741284000003</v>
      </c>
      <c r="L203" s="36">
        <f t="shared" si="6"/>
        <v>141459.7910076</v>
      </c>
      <c r="M203" s="36">
        <f t="shared" si="7"/>
        <v>0</v>
      </c>
      <c r="N203" s="36">
        <f t="shared" si="8"/>
        <v>0</v>
      </c>
      <c r="O203" s="36">
        <f t="shared" si="9"/>
        <v>1084525.0643916</v>
      </c>
      <c r="S203" s="404"/>
      <c r="T203" s="404"/>
    </row>
    <row r="204" spans="1:20" s="37" customFormat="1" x14ac:dyDescent="0.25">
      <c r="A204" s="45" t="s">
        <v>630</v>
      </c>
      <c r="B204" s="38" t="str">
        <f>+'LED 60 W'!A1</f>
        <v>UCAP Luminaria LED 60W</v>
      </c>
      <c r="C204" s="34" t="s">
        <v>19</v>
      </c>
      <c r="D204" s="35">
        <f>+'LED 60 W'!H16</f>
        <v>973537</v>
      </c>
      <c r="E204" s="36">
        <f>+'LED 60 W'!H20</f>
        <v>6200</v>
      </c>
      <c r="F204" s="36">
        <f>+'LED 60 W'!H26</f>
        <v>0</v>
      </c>
      <c r="G204" s="36">
        <f>+'LED 60 W'!H31</f>
        <v>93400</v>
      </c>
      <c r="H204" s="36">
        <f t="shared" si="2"/>
        <v>59022.535000000003</v>
      </c>
      <c r="I204" s="36">
        <f t="shared" si="3"/>
        <v>59022.535000000003</v>
      </c>
      <c r="J204" s="36">
        <f t="shared" si="4"/>
        <v>35735.462099999997</v>
      </c>
      <c r="K204" s="36">
        <f t="shared" si="5"/>
        <v>49076.701283999988</v>
      </c>
      <c r="L204" s="36">
        <f t="shared" si="6"/>
        <v>191399.13500759995</v>
      </c>
      <c r="M204" s="36">
        <f t="shared" si="7"/>
        <v>0</v>
      </c>
      <c r="N204" s="36">
        <f t="shared" si="8"/>
        <v>0</v>
      </c>
      <c r="O204" s="36">
        <f t="shared" si="9"/>
        <v>1467393.3683915995</v>
      </c>
      <c r="S204" s="405"/>
      <c r="T204" s="406"/>
    </row>
    <row r="205" spans="1:20" s="37" customFormat="1" x14ac:dyDescent="0.25">
      <c r="A205" s="45" t="s">
        <v>535</v>
      </c>
      <c r="B205" s="38" t="str">
        <f>+'LED 80 W'!A1</f>
        <v>UCAP Luminaria LED 90W</v>
      </c>
      <c r="C205" s="34" t="s">
        <v>19</v>
      </c>
      <c r="D205" s="35">
        <f>+'LED 80 W'!H16</f>
        <v>1057537</v>
      </c>
      <c r="E205" s="36">
        <f>+'LED 80 W'!H20</f>
        <v>6200</v>
      </c>
      <c r="F205" s="36">
        <f>+'LED 80 W'!H26</f>
        <v>0</v>
      </c>
      <c r="G205" s="36">
        <f>+'LED 80 W'!H31</f>
        <v>93400</v>
      </c>
      <c r="H205" s="36">
        <f t="shared" si="2"/>
        <v>63642.535000000003</v>
      </c>
      <c r="I205" s="36">
        <f t="shared" si="3"/>
        <v>63642.535000000003</v>
      </c>
      <c r="J205" s="36">
        <f t="shared" si="4"/>
        <v>38532.662099999994</v>
      </c>
      <c r="K205" s="36">
        <f t="shared" si="5"/>
        <v>52918.189284</v>
      </c>
      <c r="L205" s="36">
        <f t="shared" si="6"/>
        <v>206380.9382076</v>
      </c>
      <c r="M205" s="36">
        <f t="shared" si="7"/>
        <v>0</v>
      </c>
      <c r="N205" s="36">
        <f t="shared" si="8"/>
        <v>0</v>
      </c>
      <c r="O205" s="36">
        <f t="shared" si="9"/>
        <v>1582253.8595916</v>
      </c>
      <c r="S205" s="405"/>
      <c r="T205" s="405"/>
    </row>
    <row r="206" spans="1:20" s="37" customFormat="1" x14ac:dyDescent="0.25">
      <c r="A206" s="45" t="s">
        <v>536</v>
      </c>
      <c r="B206" s="38" t="str">
        <f>+'LED 100 W 60D'!A1</f>
        <v>UCAP Luminaria LED 100 W 60 D</v>
      </c>
      <c r="C206" s="34" t="s">
        <v>19</v>
      </c>
      <c r="D206" s="35">
        <f>+'LED 100 W 60D'!H16</f>
        <v>1162004</v>
      </c>
      <c r="E206" s="36">
        <f>+'LED 100 W 60D'!H20</f>
        <v>6200</v>
      </c>
      <c r="F206" s="36">
        <f>+'LED 100 W 60D'!H26</f>
        <v>0</v>
      </c>
      <c r="G206" s="36">
        <f>+'LED 100 W 60D'!H31</f>
        <v>93400</v>
      </c>
      <c r="H206" s="36">
        <f t="shared" si="2"/>
        <v>69388.22</v>
      </c>
      <c r="I206" s="36">
        <f t="shared" si="3"/>
        <v>69388.22</v>
      </c>
      <c r="J206" s="36">
        <f t="shared" si="4"/>
        <v>42011.413199999995</v>
      </c>
      <c r="K206" s="36">
        <f t="shared" si="5"/>
        <v>57695.674127999999</v>
      </c>
      <c r="L206" s="36">
        <f t="shared" si="6"/>
        <v>225013.12909919998</v>
      </c>
      <c r="M206" s="36">
        <f t="shared" si="7"/>
        <v>0</v>
      </c>
      <c r="N206" s="36">
        <f t="shared" si="8"/>
        <v>0</v>
      </c>
      <c r="O206" s="36">
        <f t="shared" si="9"/>
        <v>1725100.6564272</v>
      </c>
      <c r="S206" s="407"/>
      <c r="T206" s="406"/>
    </row>
    <row r="207" spans="1:20" s="37" customFormat="1" x14ac:dyDescent="0.25">
      <c r="A207" s="45" t="s">
        <v>537</v>
      </c>
      <c r="B207" s="273" t="str">
        <f>+'LED 120 W 30D '!A1</f>
        <v>UCAP Luminaria LED 120 W 30 D</v>
      </c>
      <c r="C207" s="34" t="s">
        <v>19</v>
      </c>
      <c r="D207" s="35">
        <f>+'LED 120 W 30D '!H16</f>
        <v>1247004</v>
      </c>
      <c r="E207" s="36">
        <f>+'LED 120 W 30D '!H20</f>
        <v>6200</v>
      </c>
      <c r="F207" s="36">
        <f>+'LED 120 W 30D '!H26</f>
        <v>0</v>
      </c>
      <c r="G207" s="36">
        <f>+'LED 120 W 30D '!H31</f>
        <v>93400</v>
      </c>
      <c r="H207" s="36">
        <f t="shared" si="2"/>
        <v>74063.22</v>
      </c>
      <c r="I207" s="36">
        <f t="shared" si="3"/>
        <v>74063.22</v>
      </c>
      <c r="J207" s="36">
        <f t="shared" si="4"/>
        <v>44841.913199999995</v>
      </c>
      <c r="K207" s="36">
        <f t="shared" si="5"/>
        <v>61582.894128</v>
      </c>
      <c r="L207" s="36">
        <f t="shared" si="6"/>
        <v>240173.28709919998</v>
      </c>
      <c r="M207" s="36">
        <f t="shared" si="7"/>
        <v>0</v>
      </c>
      <c r="N207" s="36">
        <f t="shared" si="8"/>
        <v>0</v>
      </c>
      <c r="O207" s="36">
        <f t="shared" si="9"/>
        <v>1841328.5344272</v>
      </c>
      <c r="S207" s="407"/>
      <c r="T207" s="406"/>
    </row>
    <row r="208" spans="1:20" s="37" customFormat="1" x14ac:dyDescent="0.25">
      <c r="A208" s="45" t="s">
        <v>538</v>
      </c>
      <c r="B208" s="273" t="str">
        <f>+'LED 120 W 60D'!A1</f>
        <v>UCAP Luminaria LED 120 W 60 D</v>
      </c>
      <c r="C208" s="34" t="s">
        <v>19</v>
      </c>
      <c r="D208" s="35">
        <f>+'LED 120 W 60D'!H16</f>
        <v>1247004</v>
      </c>
      <c r="E208" s="36">
        <f>+'LED 120 W 60D'!H20</f>
        <v>6200</v>
      </c>
      <c r="F208" s="36">
        <f>+'LED 120 W 60D'!H26</f>
        <v>0</v>
      </c>
      <c r="G208" s="36">
        <f>+'LED 120 W 60D'!H31</f>
        <v>93400</v>
      </c>
      <c r="H208" s="36">
        <f t="shared" si="2"/>
        <v>74063.22</v>
      </c>
      <c r="I208" s="36">
        <f t="shared" si="3"/>
        <v>74063.22</v>
      </c>
      <c r="J208" s="36">
        <f t="shared" si="4"/>
        <v>44841.913199999995</v>
      </c>
      <c r="K208" s="36">
        <f t="shared" si="5"/>
        <v>61582.894128</v>
      </c>
      <c r="L208" s="36">
        <f t="shared" si="6"/>
        <v>240173.28709919998</v>
      </c>
      <c r="M208" s="36">
        <f t="shared" si="7"/>
        <v>0</v>
      </c>
      <c r="N208" s="36">
        <f t="shared" si="8"/>
        <v>0</v>
      </c>
      <c r="O208" s="36">
        <f t="shared" si="9"/>
        <v>1841328.5344272</v>
      </c>
      <c r="S208" s="405"/>
      <c r="T208" s="406"/>
    </row>
    <row r="209" spans="1:20" s="37" customFormat="1" x14ac:dyDescent="0.25">
      <c r="A209" s="45" t="s">
        <v>539</v>
      </c>
      <c r="B209" s="38" t="str">
        <f>+'LED 150 W 30D'!A1</f>
        <v>UCAP Luminaria LED 150 W 30 D</v>
      </c>
      <c r="C209" s="34" t="s">
        <v>19</v>
      </c>
      <c r="D209" s="35">
        <f>+'LED 150 W 30D'!H16</f>
        <v>1367004</v>
      </c>
      <c r="E209" s="36">
        <f>+'LED 150 W 30D'!H20</f>
        <v>6200</v>
      </c>
      <c r="F209" s="36">
        <f>+'LED 150 W 30D'!H26</f>
        <v>0</v>
      </c>
      <c r="G209" s="36">
        <f>+'LED 150 W 30D'!H31</f>
        <v>93400</v>
      </c>
      <c r="H209" s="36">
        <f t="shared" si="2"/>
        <v>80663.22</v>
      </c>
      <c r="I209" s="36">
        <f t="shared" si="3"/>
        <v>80663.22</v>
      </c>
      <c r="J209" s="36">
        <f t="shared" si="4"/>
        <v>48837.913199999995</v>
      </c>
      <c r="K209" s="36">
        <f t="shared" si="5"/>
        <v>67070.734127999996</v>
      </c>
      <c r="L209" s="36">
        <f t="shared" si="6"/>
        <v>261575.86309919998</v>
      </c>
      <c r="M209" s="36">
        <f t="shared" si="7"/>
        <v>0</v>
      </c>
      <c r="N209" s="36">
        <f t="shared" si="8"/>
        <v>0</v>
      </c>
      <c r="O209" s="36">
        <f t="shared" si="9"/>
        <v>2005414.9504271999</v>
      </c>
      <c r="S209" s="405"/>
      <c r="T209" s="406"/>
    </row>
    <row r="210" spans="1:20" s="37" customFormat="1" x14ac:dyDescent="0.25">
      <c r="A210" s="45" t="s">
        <v>540</v>
      </c>
      <c r="B210" s="38" t="str">
        <f>+'LED 150 W 60D'!A1</f>
        <v>UCAP Luminaria LED 150 W 60 D</v>
      </c>
      <c r="C210" s="34" t="s">
        <v>19</v>
      </c>
      <c r="D210" s="35">
        <f>+'LED 150 W 60D'!H16</f>
        <v>1367004</v>
      </c>
      <c r="E210" s="36">
        <f>+'LED 150 W 60D'!H20</f>
        <v>6200</v>
      </c>
      <c r="F210" s="36">
        <f>+'LED 150 W 60D'!H26</f>
        <v>0</v>
      </c>
      <c r="G210" s="36">
        <f>+'LED 150 W 60D'!H31</f>
        <v>93400</v>
      </c>
      <c r="H210" s="36">
        <f t="shared" si="2"/>
        <v>80663.22</v>
      </c>
      <c r="I210" s="36">
        <f t="shared" si="3"/>
        <v>80663.22</v>
      </c>
      <c r="J210" s="36">
        <f t="shared" si="4"/>
        <v>48837.913199999995</v>
      </c>
      <c r="K210" s="36">
        <f t="shared" si="5"/>
        <v>67070.734127999996</v>
      </c>
      <c r="L210" s="36">
        <f t="shared" si="6"/>
        <v>261575.86309919998</v>
      </c>
      <c r="M210" s="36">
        <f t="shared" si="7"/>
        <v>0</v>
      </c>
      <c r="N210" s="36">
        <f t="shared" si="8"/>
        <v>0</v>
      </c>
      <c r="O210" s="36">
        <f t="shared" si="9"/>
        <v>2005414.9504271999</v>
      </c>
      <c r="S210" s="405"/>
      <c r="T210" s="406"/>
    </row>
    <row r="211" spans="1:20" s="37" customFormat="1" x14ac:dyDescent="0.25">
      <c r="A211" s="45" t="s">
        <v>541</v>
      </c>
      <c r="B211" s="38" t="str">
        <f>+'LED 200 W 30D'!A1</f>
        <v>UCAP Luminaria LED 200 W 30 D</v>
      </c>
      <c r="C211" s="34" t="s">
        <v>19</v>
      </c>
      <c r="D211" s="35">
        <f>+'LED 200 W 30D'!H16</f>
        <v>1594004</v>
      </c>
      <c r="E211" s="36">
        <f>+'LED 200 W 30D'!H20</f>
        <v>6200</v>
      </c>
      <c r="F211" s="36">
        <f>+'LED 200 W 30D'!H26</f>
        <v>0</v>
      </c>
      <c r="G211" s="36">
        <f>+'LED 200 W 30D'!H31</f>
        <v>93400</v>
      </c>
      <c r="H211" s="36">
        <f t="shared" si="2"/>
        <v>93148.22</v>
      </c>
      <c r="I211" s="36">
        <f t="shared" si="3"/>
        <v>93148.22</v>
      </c>
      <c r="J211" s="36">
        <f t="shared" si="4"/>
        <v>56397.013199999994</v>
      </c>
      <c r="K211" s="36">
        <f t="shared" si="5"/>
        <v>77451.898128000001</v>
      </c>
      <c r="L211" s="36">
        <f t="shared" si="6"/>
        <v>302062.40269919997</v>
      </c>
      <c r="M211" s="36">
        <f t="shared" si="7"/>
        <v>0</v>
      </c>
      <c r="N211" s="36">
        <f t="shared" si="8"/>
        <v>0</v>
      </c>
      <c r="O211" s="36">
        <f t="shared" si="9"/>
        <v>2315811.7540271999</v>
      </c>
      <c r="S211" s="405"/>
      <c r="T211" s="406"/>
    </row>
    <row r="212" spans="1:20" s="37" customFormat="1" x14ac:dyDescent="0.25">
      <c r="A212" s="45" t="s">
        <v>542</v>
      </c>
      <c r="B212" s="38" t="str">
        <f>+'LED 200 W 60D'!A1</f>
        <v>UCAP Luminaria LED 200 W 60 D</v>
      </c>
      <c r="C212" s="34" t="s">
        <v>19</v>
      </c>
      <c r="D212" s="35">
        <f>+'LED 200 W 60D'!H16</f>
        <v>1594004</v>
      </c>
      <c r="E212" s="36">
        <f>+'LED 200 W 60D'!H20</f>
        <v>6200</v>
      </c>
      <c r="F212" s="36">
        <f>+'LED 200 W 60D'!H26</f>
        <v>0</v>
      </c>
      <c r="G212" s="36">
        <f>+'LED 200 W 60D'!H31</f>
        <v>93400</v>
      </c>
      <c r="H212" s="36">
        <f t="shared" si="2"/>
        <v>93148.22</v>
      </c>
      <c r="I212" s="36">
        <f t="shared" si="3"/>
        <v>93148.22</v>
      </c>
      <c r="J212" s="36">
        <f t="shared" si="4"/>
        <v>56397.013199999994</v>
      </c>
      <c r="K212" s="36">
        <f t="shared" si="5"/>
        <v>77451.898128000001</v>
      </c>
      <c r="L212" s="36">
        <f t="shared" si="6"/>
        <v>302062.40269919997</v>
      </c>
      <c r="M212" s="36">
        <f t="shared" si="7"/>
        <v>0</v>
      </c>
      <c r="N212" s="36">
        <f t="shared" si="8"/>
        <v>0</v>
      </c>
      <c r="O212" s="36">
        <f t="shared" si="9"/>
        <v>2315811.7540271999</v>
      </c>
      <c r="S212" s="405"/>
      <c r="T212" s="406"/>
    </row>
    <row r="213" spans="1:20" s="37" customFormat="1" x14ac:dyDescent="0.25">
      <c r="A213" s="45" t="s">
        <v>631</v>
      </c>
      <c r="B213" s="38" t="str">
        <f>+'LED 30 W 60D'!A1</f>
        <v>UCAP Luminaria LED 30W 60 D</v>
      </c>
      <c r="C213" s="34" t="s">
        <v>19</v>
      </c>
      <c r="D213" s="35">
        <f>+'LED 30 W 60D'!H16</f>
        <v>600537</v>
      </c>
      <c r="E213" s="36">
        <f>+'LED 30 W 60D'!H20</f>
        <v>6200</v>
      </c>
      <c r="F213" s="36">
        <f>+'LED 30 W 60D'!H26</f>
        <v>0</v>
      </c>
      <c r="G213" s="36">
        <f>+'LED 30 W 60D'!H31</f>
        <v>93400</v>
      </c>
      <c r="H213" s="36">
        <f t="shared" si="2"/>
        <v>38507.535000000003</v>
      </c>
      <c r="I213" s="36">
        <f t="shared" si="3"/>
        <v>38507.535000000003</v>
      </c>
      <c r="J213" s="36">
        <f t="shared" si="4"/>
        <v>23314.562100000003</v>
      </c>
      <c r="K213" s="36">
        <f t="shared" si="5"/>
        <v>32018.665284000002</v>
      </c>
      <c r="L213" s="36">
        <f t="shared" si="6"/>
        <v>124872.79460759999</v>
      </c>
      <c r="M213" s="36">
        <f t="shared" si="7"/>
        <v>0</v>
      </c>
      <c r="N213" s="36">
        <f t="shared" si="8"/>
        <v>0</v>
      </c>
      <c r="O213" s="36">
        <f t="shared" si="9"/>
        <v>957358.0919916</v>
      </c>
    </row>
    <row r="214" spans="1:20" s="37" customFormat="1" x14ac:dyDescent="0.25">
      <c r="A214" s="45" t="s">
        <v>632</v>
      </c>
      <c r="B214" s="38" t="str">
        <f>+'LED 50 W '!A1</f>
        <v>UCAP Luminaria LED 50W</v>
      </c>
      <c r="C214" s="34" t="s">
        <v>19</v>
      </c>
      <c r="D214" s="35">
        <f>+'LED 50 W '!H16</f>
        <v>651537</v>
      </c>
      <c r="E214" s="36">
        <f>+'LED 50 W '!H20</f>
        <v>6200</v>
      </c>
      <c r="F214" s="36">
        <f>+'LED 50 W '!H26</f>
        <v>0</v>
      </c>
      <c r="G214" s="36">
        <f>+'LED 50 W '!H31</f>
        <v>93400</v>
      </c>
      <c r="H214" s="36">
        <f t="shared" si="2"/>
        <v>41312.535000000003</v>
      </c>
      <c r="I214" s="36">
        <f t="shared" si="3"/>
        <v>41312.535000000003</v>
      </c>
      <c r="J214" s="36">
        <f t="shared" si="4"/>
        <v>25012.862100000002</v>
      </c>
      <c r="K214" s="36">
        <f t="shared" si="5"/>
        <v>34350.997284000005</v>
      </c>
      <c r="L214" s="36">
        <f t="shared" si="6"/>
        <v>133968.88940760001</v>
      </c>
      <c r="M214" s="36">
        <f t="shared" si="7"/>
        <v>0</v>
      </c>
      <c r="N214" s="36">
        <f t="shared" si="8"/>
        <v>0</v>
      </c>
      <c r="O214" s="36">
        <f t="shared" si="9"/>
        <v>1027094.8187916002</v>
      </c>
    </row>
    <row r="215" spans="1:20" s="33" customFormat="1" x14ac:dyDescent="0.25">
      <c r="A215" s="46" t="s">
        <v>633</v>
      </c>
      <c r="B215" s="39" t="str">
        <f>+'LED 50 W 60 D'!A1</f>
        <v>UCAP Luminaria LED 50W 60 D</v>
      </c>
      <c r="C215" s="34" t="s">
        <v>19</v>
      </c>
      <c r="D215" s="40">
        <f>+'LED 50 W 60 D'!H16</f>
        <v>651537</v>
      </c>
      <c r="E215" s="41">
        <f>+'LED 50 W 60 D'!H20</f>
        <v>6200</v>
      </c>
      <c r="F215" s="41">
        <f>+'LED 50 W 60 D'!H26</f>
        <v>0</v>
      </c>
      <c r="G215" s="41">
        <f>+'LED 50 W 60 D'!H31</f>
        <v>93400</v>
      </c>
      <c r="H215" s="36">
        <f t="shared" si="2"/>
        <v>41312.535000000003</v>
      </c>
      <c r="I215" s="36">
        <f t="shared" si="3"/>
        <v>41312.535000000003</v>
      </c>
      <c r="J215" s="36">
        <f t="shared" si="4"/>
        <v>25012.862100000002</v>
      </c>
      <c r="K215" s="36">
        <f t="shared" si="5"/>
        <v>34350.997284000005</v>
      </c>
      <c r="L215" s="36">
        <f t="shared" si="6"/>
        <v>133968.88940760001</v>
      </c>
      <c r="M215" s="36">
        <f t="shared" si="7"/>
        <v>0</v>
      </c>
      <c r="N215" s="36">
        <f t="shared" si="8"/>
        <v>0</v>
      </c>
      <c r="O215" s="36">
        <f t="shared" si="9"/>
        <v>1027094.8187916002</v>
      </c>
    </row>
    <row r="216" spans="1:20" s="33" customFormat="1" x14ac:dyDescent="0.25">
      <c r="A216" s="46" t="s">
        <v>634</v>
      </c>
      <c r="B216" s="39" t="str">
        <f>+'LED 60 W 60 D'!A1</f>
        <v>UCAP Luminaria LED 60W 60 D</v>
      </c>
      <c r="C216" s="34" t="s">
        <v>19</v>
      </c>
      <c r="D216" s="40">
        <f>+'LED 60 W 60 D'!H16</f>
        <v>651537</v>
      </c>
      <c r="E216" s="41">
        <f>+'LED 60 W 60 D'!H20</f>
        <v>6200</v>
      </c>
      <c r="F216" s="41">
        <f>+'LED 60 W 60 D'!H26</f>
        <v>0</v>
      </c>
      <c r="G216" s="41">
        <f>+'LED 60 W 60 D'!H31</f>
        <v>93400</v>
      </c>
      <c r="H216" s="36">
        <f t="shared" si="2"/>
        <v>41312.535000000003</v>
      </c>
      <c r="I216" s="36">
        <f t="shared" si="3"/>
        <v>41312.535000000003</v>
      </c>
      <c r="J216" s="36">
        <f t="shared" si="4"/>
        <v>25012.862100000002</v>
      </c>
      <c r="K216" s="36">
        <f t="shared" si="5"/>
        <v>34350.997284000005</v>
      </c>
      <c r="L216" s="36">
        <f t="shared" si="6"/>
        <v>133968.88940760001</v>
      </c>
      <c r="M216" s="36">
        <f t="shared" si="7"/>
        <v>0</v>
      </c>
      <c r="N216" s="36">
        <f t="shared" si="8"/>
        <v>0</v>
      </c>
      <c r="O216" s="36">
        <f t="shared" si="9"/>
        <v>1027094.8187916002</v>
      </c>
    </row>
    <row r="217" spans="1:20" s="33" customFormat="1" x14ac:dyDescent="0.25">
      <c r="A217" s="46" t="s">
        <v>635</v>
      </c>
      <c r="B217" s="39" t="str">
        <f>+'LED 90 W 30 D'!A1</f>
        <v>UCAP Luminaria LED 90W 30 D</v>
      </c>
      <c r="C217" s="34" t="s">
        <v>19</v>
      </c>
      <c r="D217" s="40">
        <f>+'LED 90 W 30 D'!H16</f>
        <v>931537</v>
      </c>
      <c r="E217" s="41">
        <f>+'LED 90 W 30 D'!H20</f>
        <v>6200</v>
      </c>
      <c r="F217" s="41">
        <f>+'LED 90 W 30 D'!H26</f>
        <v>0</v>
      </c>
      <c r="G217" s="41">
        <f>+'LED 90 W 30 D'!H31</f>
        <v>93400</v>
      </c>
      <c r="H217" s="36">
        <f t="shared" si="2"/>
        <v>56712.535000000003</v>
      </c>
      <c r="I217" s="36">
        <f t="shared" si="3"/>
        <v>56712.535000000003</v>
      </c>
      <c r="J217" s="36">
        <f t="shared" si="4"/>
        <v>34336.862099999991</v>
      </c>
      <c r="K217" s="36">
        <f t="shared" si="5"/>
        <v>47155.957283999996</v>
      </c>
      <c r="L217" s="36">
        <f t="shared" si="6"/>
        <v>183908.23340759997</v>
      </c>
      <c r="M217" s="36">
        <f t="shared" si="7"/>
        <v>0</v>
      </c>
      <c r="N217" s="36">
        <f t="shared" si="8"/>
        <v>0</v>
      </c>
      <c r="O217" s="36">
        <f t="shared" si="9"/>
        <v>1409963.1227915999</v>
      </c>
    </row>
    <row r="218" spans="1:20" s="33" customFormat="1" x14ac:dyDescent="0.25">
      <c r="A218" s="46" t="s">
        <v>636</v>
      </c>
      <c r="B218" s="39" t="str">
        <f>+'LED 90 W 60 D'!A1</f>
        <v>UCAP Luminaria LED 90W 60 D</v>
      </c>
      <c r="C218" s="34" t="s">
        <v>19</v>
      </c>
      <c r="D218" s="40">
        <f>+'LED 90 W 60 D'!H16</f>
        <v>931537</v>
      </c>
      <c r="E218" s="41">
        <f>+'LED 90 W 60 D'!H20</f>
        <v>6200</v>
      </c>
      <c r="F218" s="41">
        <f>+'LED 90 W 60 D'!H26</f>
        <v>0</v>
      </c>
      <c r="G218" s="41">
        <f>+'LED 90 W 60 D'!H31</f>
        <v>93400</v>
      </c>
      <c r="H218" s="36">
        <f t="shared" si="2"/>
        <v>56712.535000000003</v>
      </c>
      <c r="I218" s="36">
        <f t="shared" si="3"/>
        <v>56712.535000000003</v>
      </c>
      <c r="J218" s="36">
        <f t="shared" si="4"/>
        <v>34336.862099999991</v>
      </c>
      <c r="K218" s="36">
        <f t="shared" si="5"/>
        <v>47155.957283999996</v>
      </c>
      <c r="L218" s="36">
        <f t="shared" si="6"/>
        <v>183908.23340759997</v>
      </c>
      <c r="M218" s="36">
        <f t="shared" si="7"/>
        <v>0</v>
      </c>
      <c r="N218" s="36">
        <f t="shared" si="8"/>
        <v>0</v>
      </c>
      <c r="O218" s="36">
        <f t="shared" si="9"/>
        <v>1409963.1227915999</v>
      </c>
    </row>
    <row r="219" spans="1:20" s="33" customFormat="1" x14ac:dyDescent="0.25">
      <c r="A219" s="46" t="s">
        <v>637</v>
      </c>
      <c r="B219" s="39" t="str">
        <f>+'LED 167 W '!A1</f>
        <v>UCAP Luminaria LED 167 W</v>
      </c>
      <c r="C219" s="34" t="s">
        <v>19</v>
      </c>
      <c r="D219" s="40">
        <f>+'LED 167 W '!H16</f>
        <v>1124404</v>
      </c>
      <c r="E219" s="41">
        <f>+'LED 167 W '!H20</f>
        <v>6200</v>
      </c>
      <c r="F219" s="41">
        <f>+'LED 167 W '!H26</f>
        <v>0</v>
      </c>
      <c r="G219" s="41">
        <f>+'LED 167 W '!H31</f>
        <v>93400</v>
      </c>
      <c r="H219" s="36">
        <f t="shared" si="2"/>
        <v>67320.22</v>
      </c>
      <c r="I219" s="36">
        <f t="shared" si="3"/>
        <v>67320.22</v>
      </c>
      <c r="J219" s="36">
        <f t="shared" si="4"/>
        <v>40759.333199999994</v>
      </c>
      <c r="K219" s="36">
        <f t="shared" si="5"/>
        <v>55976.150927999995</v>
      </c>
      <c r="L219" s="36">
        <f t="shared" si="6"/>
        <v>218306.98861919998</v>
      </c>
      <c r="M219" s="36">
        <f t="shared" si="7"/>
        <v>0</v>
      </c>
      <c r="N219" s="36">
        <f t="shared" si="8"/>
        <v>0</v>
      </c>
      <c r="O219" s="36">
        <f t="shared" si="9"/>
        <v>1673686.9127471999</v>
      </c>
    </row>
    <row r="220" spans="1:20" s="33" customFormat="1" x14ac:dyDescent="0.25">
      <c r="A220" s="46" t="s">
        <v>638</v>
      </c>
      <c r="B220" s="39" t="str">
        <f>+'LED 227 W'!A1</f>
        <v>UCAP Luminaria LED 227 W</v>
      </c>
      <c r="C220" s="34" t="s">
        <v>19</v>
      </c>
      <c r="D220" s="40">
        <f>+'LED 227 W'!H16</f>
        <v>1672004</v>
      </c>
      <c r="E220" s="41">
        <f>+'LED 227 W'!H20</f>
        <v>6200</v>
      </c>
      <c r="F220" s="41">
        <f>+'LED 227 W'!H26</f>
        <v>0</v>
      </c>
      <c r="G220" s="41">
        <f>+'LED 227 W'!H31</f>
        <v>93400</v>
      </c>
      <c r="H220" s="36">
        <f t="shared" si="2"/>
        <v>97438.22</v>
      </c>
      <c r="I220" s="36">
        <f t="shared" si="3"/>
        <v>97438.22</v>
      </c>
      <c r="J220" s="36">
        <f t="shared" si="4"/>
        <v>58994.413199999995</v>
      </c>
      <c r="K220" s="36">
        <f t="shared" si="5"/>
        <v>81018.994128000006</v>
      </c>
      <c r="L220" s="36">
        <f t="shared" si="6"/>
        <v>315974.07709920005</v>
      </c>
      <c r="M220" s="36">
        <f t="shared" si="7"/>
        <v>0</v>
      </c>
      <c r="N220" s="36">
        <f t="shared" si="8"/>
        <v>0</v>
      </c>
      <c r="O220" s="36">
        <f t="shared" si="9"/>
        <v>2422467.9244272001</v>
      </c>
    </row>
    <row r="221" spans="1:20" s="33" customFormat="1" x14ac:dyDescent="0.25">
      <c r="A221" s="46" t="s">
        <v>639</v>
      </c>
      <c r="B221" s="39" t="str">
        <f>+'LED 192 W'!A1</f>
        <v>UCAP Luminaria LED 192 W</v>
      </c>
      <c r="C221" s="34" t="s">
        <v>19</v>
      </c>
      <c r="D221" s="40">
        <f>+'LED 192 W'!H16</f>
        <v>1356735</v>
      </c>
      <c r="E221" s="41">
        <f>+'LED 192 W'!H20</f>
        <v>6200</v>
      </c>
      <c r="F221" s="41">
        <f>+'LED 192 W'!H26</f>
        <v>0</v>
      </c>
      <c r="G221" s="41">
        <f>+'LED 192 W'!H31</f>
        <v>93400</v>
      </c>
      <c r="H221" s="36">
        <f t="shared" si="2"/>
        <v>80098.425000000003</v>
      </c>
      <c r="I221" s="36">
        <f t="shared" si="3"/>
        <v>80098.425000000003</v>
      </c>
      <c r="J221" s="36">
        <f t="shared" si="4"/>
        <v>48495.955500000004</v>
      </c>
      <c r="K221" s="36">
        <f t="shared" si="5"/>
        <v>66601.112219999995</v>
      </c>
      <c r="L221" s="36">
        <f t="shared" si="6"/>
        <v>259744.337658</v>
      </c>
      <c r="M221" s="36">
        <f t="shared" si="7"/>
        <v>0</v>
      </c>
      <c r="N221" s="36">
        <f t="shared" si="8"/>
        <v>0</v>
      </c>
      <c r="O221" s="36">
        <f t="shared" si="9"/>
        <v>1991373.255378</v>
      </c>
    </row>
    <row r="222" spans="1:20" s="33" customFormat="1" x14ac:dyDescent="0.25">
      <c r="A222" s="403"/>
      <c r="B222" s="242" t="s">
        <v>405</v>
      </c>
      <c r="C222" s="112"/>
      <c r="D222" s="113"/>
      <c r="E222" s="114"/>
      <c r="F222" s="114"/>
      <c r="G222" s="114"/>
      <c r="H222" s="114"/>
      <c r="I222" s="114"/>
      <c r="J222" s="114"/>
      <c r="K222" s="114"/>
      <c r="L222" s="114"/>
      <c r="M222" s="114"/>
      <c r="N222" s="114"/>
      <c r="O222" s="114"/>
    </row>
    <row r="223" spans="1:20" s="33" customFormat="1" x14ac:dyDescent="0.25">
      <c r="A223" s="46" t="s">
        <v>543</v>
      </c>
      <c r="B223" s="46" t="s">
        <v>406</v>
      </c>
      <c r="C223" s="34" t="s">
        <v>19</v>
      </c>
      <c r="D223" s="40"/>
      <c r="E223" s="41"/>
      <c r="F223" s="41"/>
      <c r="G223" s="41"/>
      <c r="H223" s="36"/>
      <c r="I223" s="36"/>
      <c r="J223" s="36"/>
      <c r="K223" s="36"/>
      <c r="L223" s="36"/>
      <c r="M223" s="36"/>
      <c r="N223" s="36"/>
      <c r="O223" s="392">
        <v>82481.182843570379</v>
      </c>
    </row>
    <row r="224" spans="1:20" s="33" customFormat="1" x14ac:dyDescent="0.25">
      <c r="A224" s="46" t="s">
        <v>544</v>
      </c>
      <c r="B224" s="46" t="s">
        <v>407</v>
      </c>
      <c r="C224" s="34" t="s">
        <v>19</v>
      </c>
      <c r="D224" s="40"/>
      <c r="E224" s="41"/>
      <c r="F224" s="41"/>
      <c r="G224" s="41"/>
      <c r="H224" s="36"/>
      <c r="I224" s="36"/>
      <c r="J224" s="36"/>
      <c r="K224" s="36"/>
      <c r="L224" s="36"/>
      <c r="M224" s="36"/>
      <c r="N224" s="36"/>
      <c r="O224" s="392">
        <v>187221.25221101454</v>
      </c>
    </row>
    <row r="225" spans="1:15" s="33" customFormat="1" x14ac:dyDescent="0.25">
      <c r="A225" s="46" t="s">
        <v>545</v>
      </c>
      <c r="B225" s="46" t="s">
        <v>408</v>
      </c>
      <c r="C225" s="34" t="s">
        <v>19</v>
      </c>
      <c r="D225" s="40"/>
      <c r="E225" s="41"/>
      <c r="F225" s="41"/>
      <c r="G225" s="41"/>
      <c r="H225" s="36"/>
      <c r="I225" s="36"/>
      <c r="J225" s="36"/>
      <c r="K225" s="36"/>
      <c r="L225" s="36"/>
      <c r="M225" s="36"/>
      <c r="N225" s="36"/>
      <c r="O225" s="392">
        <v>67845.681047027028</v>
      </c>
    </row>
    <row r="226" spans="1:15" s="33" customFormat="1" x14ac:dyDescent="0.25">
      <c r="A226" s="46" t="s">
        <v>546</v>
      </c>
      <c r="B226" s="46" t="s">
        <v>409</v>
      </c>
      <c r="C226" s="34" t="s">
        <v>19</v>
      </c>
      <c r="D226" s="40"/>
      <c r="E226" s="41"/>
      <c r="F226" s="41"/>
      <c r="G226" s="41"/>
      <c r="H226" s="36"/>
      <c r="I226" s="36"/>
      <c r="J226" s="36"/>
      <c r="K226" s="36"/>
      <c r="L226" s="36"/>
      <c r="M226" s="36"/>
      <c r="N226" s="36"/>
      <c r="O226" s="392">
        <v>116552.29093</v>
      </c>
    </row>
    <row r="227" spans="1:15" s="33" customFormat="1" x14ac:dyDescent="0.25">
      <c r="A227" s="46" t="s">
        <v>547</v>
      </c>
      <c r="B227" s="46" t="s">
        <v>410</v>
      </c>
      <c r="C227" s="34" t="s">
        <v>19</v>
      </c>
      <c r="D227" s="40"/>
      <c r="E227" s="41"/>
      <c r="F227" s="41"/>
      <c r="G227" s="41"/>
      <c r="H227" s="36"/>
      <c r="I227" s="36"/>
      <c r="J227" s="36"/>
      <c r="K227" s="36"/>
      <c r="L227" s="36"/>
      <c r="M227" s="36"/>
      <c r="N227" s="36"/>
      <c r="O227" s="392">
        <v>98891</v>
      </c>
    </row>
    <row r="228" spans="1:15" s="33" customFormat="1" x14ac:dyDescent="0.25">
      <c r="A228" s="46" t="s">
        <v>548</v>
      </c>
      <c r="B228" s="46" t="s">
        <v>411</v>
      </c>
      <c r="C228" s="34"/>
      <c r="D228" s="40"/>
      <c r="E228" s="41"/>
      <c r="F228" s="41"/>
      <c r="G228" s="41"/>
      <c r="H228" s="36"/>
      <c r="I228" s="36"/>
      <c r="J228" s="36"/>
      <c r="K228" s="36"/>
      <c r="L228" s="36"/>
      <c r="M228" s="36"/>
      <c r="N228" s="36"/>
      <c r="O228" s="392">
        <v>140937.5</v>
      </c>
    </row>
    <row r="229" spans="1:15" s="33" customFormat="1" x14ac:dyDescent="0.25">
      <c r="A229" s="403"/>
      <c r="B229" s="242" t="s">
        <v>27</v>
      </c>
      <c r="C229" s="112"/>
      <c r="D229" s="113"/>
      <c r="E229" s="114"/>
      <c r="F229" s="114"/>
      <c r="G229" s="114"/>
      <c r="H229" s="114"/>
      <c r="I229" s="114"/>
      <c r="J229" s="114"/>
      <c r="K229" s="114"/>
      <c r="L229" s="114"/>
      <c r="M229" s="114"/>
      <c r="N229" s="114"/>
      <c r="O229" s="114"/>
    </row>
    <row r="230" spans="1:15" s="33" customFormat="1" x14ac:dyDescent="0.25">
      <c r="A230" s="46" t="s">
        <v>640</v>
      </c>
      <c r="B230" s="46" t="s">
        <v>997</v>
      </c>
      <c r="C230" s="34" t="s">
        <v>19</v>
      </c>
      <c r="D230" s="40"/>
      <c r="E230" s="41"/>
      <c r="F230" s="41"/>
      <c r="G230" s="41"/>
      <c r="H230" s="36"/>
      <c r="I230" s="36"/>
      <c r="J230" s="36"/>
      <c r="K230" s="36"/>
      <c r="L230" s="36"/>
      <c r="M230" s="36"/>
      <c r="N230" s="36"/>
      <c r="O230" s="392">
        <v>6721802.1826086845</v>
      </c>
    </row>
    <row r="231" spans="1:15" s="33" customFormat="1" x14ac:dyDescent="0.25">
      <c r="A231" s="46" t="s">
        <v>641</v>
      </c>
      <c r="B231" s="46" t="s">
        <v>377</v>
      </c>
      <c r="C231" s="34" t="s">
        <v>19</v>
      </c>
      <c r="D231" s="40"/>
      <c r="E231" s="41"/>
      <c r="F231" s="41"/>
      <c r="G231" s="41"/>
      <c r="H231" s="36"/>
      <c r="I231" s="36"/>
      <c r="J231" s="36"/>
      <c r="K231" s="36"/>
      <c r="L231" s="36"/>
      <c r="M231" s="36"/>
      <c r="N231" s="36"/>
      <c r="O231" s="392">
        <v>546753.24675324676</v>
      </c>
    </row>
    <row r="232" spans="1:15" s="33" customFormat="1" x14ac:dyDescent="0.25">
      <c r="A232" s="46" t="s">
        <v>642</v>
      </c>
      <c r="B232" s="46" t="s">
        <v>378</v>
      </c>
      <c r="C232" s="34" t="s">
        <v>19</v>
      </c>
      <c r="D232" s="40"/>
      <c r="E232" s="41"/>
      <c r="F232" s="41"/>
      <c r="G232" s="41"/>
      <c r="H232" s="36"/>
      <c r="I232" s="36"/>
      <c r="J232" s="36"/>
      <c r="K232" s="36"/>
      <c r="L232" s="36"/>
      <c r="M232" s="36"/>
      <c r="N232" s="36"/>
      <c r="O232" s="392">
        <v>839728.09667673719</v>
      </c>
    </row>
    <row r="233" spans="1:15" s="33" customFormat="1" x14ac:dyDescent="0.25">
      <c r="A233" s="46" t="s">
        <v>643</v>
      </c>
      <c r="B233" s="46" t="s">
        <v>379</v>
      </c>
      <c r="C233" s="34" t="s">
        <v>19</v>
      </c>
      <c r="D233" s="40"/>
      <c r="E233" s="41"/>
      <c r="F233" s="41"/>
      <c r="G233" s="41"/>
      <c r="H233" s="36"/>
      <c r="I233" s="36"/>
      <c r="J233" s="36"/>
      <c r="K233" s="36"/>
      <c r="L233" s="36"/>
      <c r="M233" s="36"/>
      <c r="N233" s="36"/>
      <c r="O233" s="392">
        <v>1093678.1609195403</v>
      </c>
    </row>
    <row r="234" spans="1:15" s="33" customFormat="1" x14ac:dyDescent="0.25">
      <c r="A234" s="46" t="s">
        <v>644</v>
      </c>
      <c r="B234" s="46" t="s">
        <v>380</v>
      </c>
      <c r="C234" s="34" t="s">
        <v>19</v>
      </c>
      <c r="D234" s="40"/>
      <c r="E234" s="41"/>
      <c r="F234" s="41"/>
      <c r="G234" s="41"/>
      <c r="H234" s="36"/>
      <c r="I234" s="36"/>
      <c r="J234" s="36"/>
      <c r="K234" s="36"/>
      <c r="L234" s="36"/>
      <c r="M234" s="36"/>
      <c r="N234" s="36"/>
      <c r="O234" s="392">
        <v>1450000</v>
      </c>
    </row>
    <row r="235" spans="1:15" s="33" customFormat="1" x14ac:dyDescent="0.25">
      <c r="A235" s="46" t="s">
        <v>645</v>
      </c>
      <c r="B235" s="46" t="s">
        <v>381</v>
      </c>
      <c r="C235" s="34" t="s">
        <v>19</v>
      </c>
      <c r="D235" s="40"/>
      <c r="E235" s="41"/>
      <c r="F235" s="41"/>
      <c r="G235" s="41"/>
      <c r="H235" s="36"/>
      <c r="I235" s="36"/>
      <c r="J235" s="36"/>
      <c r="K235" s="36"/>
      <c r="L235" s="36"/>
      <c r="M235" s="36"/>
      <c r="N235" s="36"/>
      <c r="O235" s="392">
        <v>670776.19019027485</v>
      </c>
    </row>
    <row r="236" spans="1:15" s="33" customFormat="1" x14ac:dyDescent="0.25">
      <c r="A236" s="46" t="s">
        <v>646</v>
      </c>
      <c r="B236" s="46" t="s">
        <v>382</v>
      </c>
      <c r="C236" s="34" t="s">
        <v>19</v>
      </c>
      <c r="D236" s="40"/>
      <c r="E236" s="41"/>
      <c r="F236" s="41"/>
      <c r="G236" s="41"/>
      <c r="H236" s="36"/>
      <c r="I236" s="36"/>
      <c r="J236" s="36"/>
      <c r="K236" s="36"/>
      <c r="L236" s="36"/>
      <c r="M236" s="36"/>
      <c r="N236" s="36"/>
      <c r="O236" s="392">
        <v>1684204.7473162676</v>
      </c>
    </row>
    <row r="237" spans="1:15" s="33" customFormat="1" x14ac:dyDescent="0.25">
      <c r="A237" s="46" t="s">
        <v>647</v>
      </c>
      <c r="B237" s="46" t="s">
        <v>383</v>
      </c>
      <c r="C237" s="34" t="s">
        <v>19</v>
      </c>
      <c r="D237" s="40"/>
      <c r="E237" s="41"/>
      <c r="F237" s="41"/>
      <c r="G237" s="41"/>
      <c r="H237" s="36"/>
      <c r="I237" s="36"/>
      <c r="J237" s="36"/>
      <c r="K237" s="36"/>
      <c r="L237" s="36"/>
      <c r="M237" s="36"/>
      <c r="N237" s="36"/>
      <c r="O237" s="392">
        <v>2222955.623267347</v>
      </c>
    </row>
    <row r="238" spans="1:15" s="33" customFormat="1" x14ac:dyDescent="0.25">
      <c r="A238" s="46" t="s">
        <v>648</v>
      </c>
      <c r="B238" s="46" t="s">
        <v>384</v>
      </c>
      <c r="C238" s="34" t="s">
        <v>19</v>
      </c>
      <c r="D238" s="40"/>
      <c r="E238" s="41"/>
      <c r="F238" s="41"/>
      <c r="G238" s="41"/>
      <c r="H238" s="36"/>
      <c r="I238" s="36"/>
      <c r="J238" s="36"/>
      <c r="K238" s="36"/>
      <c r="L238" s="36"/>
      <c r="M238" s="36"/>
      <c r="N238" s="36"/>
      <c r="O238" s="392">
        <v>2383493.2042041761</v>
      </c>
    </row>
    <row r="239" spans="1:15" s="33" customFormat="1" x14ac:dyDescent="0.25">
      <c r="A239" s="46" t="s">
        <v>649</v>
      </c>
      <c r="B239" s="46" t="s">
        <v>385</v>
      </c>
      <c r="C239" s="34" t="s">
        <v>19</v>
      </c>
      <c r="D239" s="40"/>
      <c r="E239" s="41"/>
      <c r="F239" s="41"/>
      <c r="G239" s="41"/>
      <c r="H239" s="36"/>
      <c r="I239" s="36"/>
      <c r="J239" s="36"/>
      <c r="K239" s="36"/>
      <c r="L239" s="36"/>
      <c r="M239" s="36"/>
      <c r="N239" s="36"/>
      <c r="O239" s="392">
        <v>2288025.0235849121</v>
      </c>
    </row>
    <row r="240" spans="1:15" s="33" customFormat="1" x14ac:dyDescent="0.25">
      <c r="A240" s="46" t="s">
        <v>650</v>
      </c>
      <c r="B240" s="46" t="s">
        <v>386</v>
      </c>
      <c r="C240" s="34" t="s">
        <v>19</v>
      </c>
      <c r="D240" s="40"/>
      <c r="E240" s="41"/>
      <c r="F240" s="41"/>
      <c r="G240" s="41"/>
      <c r="H240" s="36"/>
      <c r="I240" s="36"/>
      <c r="J240" s="36"/>
      <c r="K240" s="36"/>
      <c r="L240" s="36"/>
      <c r="M240" s="36"/>
      <c r="N240" s="36"/>
      <c r="O240" s="392">
        <v>1268563.2666666666</v>
      </c>
    </row>
    <row r="241" spans="1:15" s="33" customFormat="1" x14ac:dyDescent="0.25">
      <c r="A241" s="46" t="s">
        <v>651</v>
      </c>
      <c r="B241" s="46" t="s">
        <v>387</v>
      </c>
      <c r="C241" s="34" t="s">
        <v>19</v>
      </c>
      <c r="D241" s="40"/>
      <c r="E241" s="41"/>
      <c r="F241" s="41"/>
      <c r="G241" s="41"/>
      <c r="H241" s="36"/>
      <c r="I241" s="36"/>
      <c r="J241" s="36"/>
      <c r="K241" s="36"/>
      <c r="L241" s="36"/>
      <c r="M241" s="36"/>
      <c r="N241" s="36"/>
      <c r="O241" s="392">
        <v>750000</v>
      </c>
    </row>
    <row r="242" spans="1:15" s="33" customFormat="1" x14ac:dyDescent="0.25">
      <c r="A242" s="46" t="s">
        <v>652</v>
      </c>
      <c r="B242" s="46" t="s">
        <v>388</v>
      </c>
      <c r="C242" s="34" t="s">
        <v>19</v>
      </c>
      <c r="D242" s="40"/>
      <c r="E242" s="41"/>
      <c r="F242" s="41"/>
      <c r="G242" s="41"/>
      <c r="H242" s="36"/>
      <c r="I242" s="36"/>
      <c r="J242" s="36"/>
      <c r="K242" s="36"/>
      <c r="L242" s="36"/>
      <c r="M242" s="36"/>
      <c r="N242" s="36"/>
      <c r="O242" s="392">
        <v>3490845.0704225353</v>
      </c>
    </row>
    <row r="243" spans="1:15" s="33" customFormat="1" x14ac:dyDescent="0.25">
      <c r="A243" s="46" t="s">
        <v>653</v>
      </c>
      <c r="B243" s="46" t="s">
        <v>389</v>
      </c>
      <c r="C243" s="34" t="s">
        <v>19</v>
      </c>
      <c r="D243" s="40"/>
      <c r="E243" s="41"/>
      <c r="F243" s="41"/>
      <c r="G243" s="41"/>
      <c r="H243" s="36"/>
      <c r="I243" s="36"/>
      <c r="J243" s="36"/>
      <c r="K243" s="36"/>
      <c r="L243" s="36"/>
      <c r="M243" s="36"/>
      <c r="N243" s="36"/>
      <c r="O243" s="392">
        <v>1300000</v>
      </c>
    </row>
    <row r="244" spans="1:15" s="33" customFormat="1" x14ac:dyDescent="0.25">
      <c r="A244" s="46" t="s">
        <v>654</v>
      </c>
      <c r="B244" s="46" t="s">
        <v>390</v>
      </c>
      <c r="C244" s="34" t="s">
        <v>19</v>
      </c>
      <c r="D244" s="40"/>
      <c r="E244" s="41"/>
      <c r="F244" s="41"/>
      <c r="G244" s="41"/>
      <c r="H244" s="36"/>
      <c r="I244" s="36"/>
      <c r="J244" s="36"/>
      <c r="K244" s="36"/>
      <c r="L244" s="36"/>
      <c r="M244" s="36"/>
      <c r="N244" s="36"/>
      <c r="O244" s="392">
        <v>124130.43166986565</v>
      </c>
    </row>
    <row r="245" spans="1:15" s="33" customFormat="1" x14ac:dyDescent="0.25">
      <c r="A245" s="46" t="s">
        <v>655</v>
      </c>
      <c r="B245" s="46" t="s">
        <v>391</v>
      </c>
      <c r="C245" s="34" t="s">
        <v>19</v>
      </c>
      <c r="D245" s="40"/>
      <c r="E245" s="41"/>
      <c r="F245" s="41"/>
      <c r="G245" s="41"/>
      <c r="H245" s="36"/>
      <c r="I245" s="36"/>
      <c r="J245" s="36"/>
      <c r="K245" s="36"/>
      <c r="L245" s="36"/>
      <c r="M245" s="36"/>
      <c r="N245" s="36"/>
      <c r="O245" s="392">
        <v>570000</v>
      </c>
    </row>
    <row r="246" spans="1:15" s="33" customFormat="1" x14ac:dyDescent="0.25">
      <c r="A246" s="46" t="s">
        <v>656</v>
      </c>
      <c r="B246" s="46" t="s">
        <v>392</v>
      </c>
      <c r="C246" s="34" t="s">
        <v>19</v>
      </c>
      <c r="D246" s="40"/>
      <c r="E246" s="41"/>
      <c r="F246" s="41"/>
      <c r="G246" s="41"/>
      <c r="H246" s="36"/>
      <c r="I246" s="36"/>
      <c r="J246" s="36"/>
      <c r="K246" s="36"/>
      <c r="L246" s="36"/>
      <c r="M246" s="36"/>
      <c r="N246" s="36"/>
      <c r="O246" s="392">
        <v>707169.8113207547</v>
      </c>
    </row>
    <row r="247" spans="1:15" s="33" customFormat="1" x14ac:dyDescent="0.25">
      <c r="A247" s="46" t="s">
        <v>657</v>
      </c>
      <c r="B247" s="46" t="s">
        <v>393</v>
      </c>
      <c r="C247" s="34" t="s">
        <v>19</v>
      </c>
      <c r="D247" s="40"/>
      <c r="E247" s="41"/>
      <c r="F247" s="41"/>
      <c r="G247" s="41"/>
      <c r="H247" s="36"/>
      <c r="I247" s="36"/>
      <c r="J247" s="36"/>
      <c r="K247" s="36"/>
      <c r="L247" s="36"/>
      <c r="M247" s="36"/>
      <c r="N247" s="36"/>
      <c r="O247" s="392">
        <v>2043603.7</v>
      </c>
    </row>
    <row r="248" spans="1:15" s="33" customFormat="1" ht="28.5" x14ac:dyDescent="0.25">
      <c r="A248" s="46" t="s">
        <v>658</v>
      </c>
      <c r="B248" s="46" t="s">
        <v>394</v>
      </c>
      <c r="C248" s="34" t="s">
        <v>19</v>
      </c>
      <c r="D248" s="40"/>
      <c r="E248" s="41"/>
      <c r="F248" s="41"/>
      <c r="G248" s="41"/>
      <c r="H248" s="36"/>
      <c r="I248" s="36"/>
      <c r="J248" s="36"/>
      <c r="K248" s="36"/>
      <c r="L248" s="36"/>
      <c r="M248" s="36"/>
      <c r="N248" s="36"/>
      <c r="O248" s="392">
        <v>8500000</v>
      </c>
    </row>
    <row r="249" spans="1:15" s="33" customFormat="1" x14ac:dyDescent="0.25">
      <c r="A249" s="46" t="s">
        <v>659</v>
      </c>
      <c r="B249" s="46" t="s">
        <v>395</v>
      </c>
      <c r="C249" s="34" t="s">
        <v>19</v>
      </c>
      <c r="D249" s="40"/>
      <c r="E249" s="41"/>
      <c r="F249" s="41"/>
      <c r="G249" s="41"/>
      <c r="H249" s="36"/>
      <c r="I249" s="36"/>
      <c r="J249" s="36"/>
      <c r="K249" s="36"/>
      <c r="L249" s="36"/>
      <c r="M249" s="36"/>
      <c r="N249" s="36"/>
      <c r="O249" s="392">
        <v>658342.4615384615</v>
      </c>
    </row>
    <row r="250" spans="1:15" s="33" customFormat="1" x14ac:dyDescent="0.25">
      <c r="A250" s="46" t="s">
        <v>660</v>
      </c>
      <c r="B250" s="46" t="s">
        <v>396</v>
      </c>
      <c r="C250" s="34" t="s">
        <v>19</v>
      </c>
      <c r="D250" s="40"/>
      <c r="E250" s="41"/>
      <c r="F250" s="41"/>
      <c r="G250" s="41"/>
      <c r="H250" s="36"/>
      <c r="I250" s="36"/>
      <c r="J250" s="36"/>
      <c r="K250" s="36"/>
      <c r="L250" s="36"/>
      <c r="M250" s="36"/>
      <c r="N250" s="36"/>
      <c r="O250" s="392">
        <v>1702264</v>
      </c>
    </row>
    <row r="251" spans="1:15" s="33" customFormat="1" x14ac:dyDescent="0.25">
      <c r="A251" s="46" t="s">
        <v>661</v>
      </c>
      <c r="B251" s="46" t="s">
        <v>397</v>
      </c>
      <c r="C251" s="34" t="s">
        <v>19</v>
      </c>
      <c r="D251" s="40"/>
      <c r="E251" s="41"/>
      <c r="F251" s="41"/>
      <c r="G251" s="41"/>
      <c r="H251" s="36"/>
      <c r="I251" s="36"/>
      <c r="J251" s="36"/>
      <c r="K251" s="36"/>
      <c r="L251" s="36"/>
      <c r="M251" s="36"/>
      <c r="N251" s="36"/>
      <c r="O251" s="392">
        <v>1702264</v>
      </c>
    </row>
    <row r="252" spans="1:15" s="33" customFormat="1" x14ac:dyDescent="0.25">
      <c r="A252" s="46" t="s">
        <v>662</v>
      </c>
      <c r="B252" s="46" t="s">
        <v>398</v>
      </c>
      <c r="C252" s="34" t="s">
        <v>19</v>
      </c>
      <c r="D252" s="40"/>
      <c r="E252" s="41"/>
      <c r="F252" s="41"/>
      <c r="G252" s="41"/>
      <c r="H252" s="36"/>
      <c r="I252" s="36"/>
      <c r="J252" s="36"/>
      <c r="K252" s="36"/>
      <c r="L252" s="36"/>
      <c r="M252" s="36"/>
      <c r="N252" s="36"/>
      <c r="O252" s="392">
        <v>1702264</v>
      </c>
    </row>
    <row r="253" spans="1:15" s="33" customFormat="1" x14ac:dyDescent="0.25">
      <c r="A253" s="46" t="s">
        <v>663</v>
      </c>
      <c r="B253" s="46" t="s">
        <v>399</v>
      </c>
      <c r="C253" s="34" t="s">
        <v>19</v>
      </c>
      <c r="D253" s="40"/>
      <c r="E253" s="41"/>
      <c r="F253" s="41"/>
      <c r="G253" s="41"/>
      <c r="H253" s="36"/>
      <c r="I253" s="36"/>
      <c r="J253" s="36"/>
      <c r="K253" s="36"/>
      <c r="L253" s="36"/>
      <c r="M253" s="36"/>
      <c r="N253" s="36"/>
      <c r="O253" s="392">
        <v>1229507</v>
      </c>
    </row>
    <row r="254" spans="1:15" s="33" customFormat="1" x14ac:dyDescent="0.25">
      <c r="A254" s="46" t="s">
        <v>664</v>
      </c>
      <c r="B254" s="46" t="s">
        <v>400</v>
      </c>
      <c r="C254" s="34" t="s">
        <v>19</v>
      </c>
      <c r="D254" s="40"/>
      <c r="E254" s="41"/>
      <c r="F254" s="41"/>
      <c r="G254" s="41"/>
      <c r="H254" s="36"/>
      <c r="I254" s="36"/>
      <c r="J254" s="36"/>
      <c r="K254" s="36"/>
      <c r="L254" s="36"/>
      <c r="M254" s="36"/>
      <c r="N254" s="36"/>
      <c r="O254" s="392">
        <v>1852264</v>
      </c>
    </row>
    <row r="255" spans="1:15" s="33" customFormat="1" x14ac:dyDescent="0.25">
      <c r="A255" s="46" t="s">
        <v>665</v>
      </c>
      <c r="B255" s="46" t="s">
        <v>401</v>
      </c>
      <c r="C255" s="34" t="s">
        <v>19</v>
      </c>
      <c r="D255" s="40"/>
      <c r="E255" s="41"/>
      <c r="F255" s="41"/>
      <c r="G255" s="41"/>
      <c r="H255" s="36"/>
      <c r="I255" s="36"/>
      <c r="J255" s="36"/>
      <c r="K255" s="36"/>
      <c r="L255" s="36"/>
      <c r="M255" s="36"/>
      <c r="N255" s="36"/>
      <c r="O255" s="392">
        <v>1229507</v>
      </c>
    </row>
    <row r="256" spans="1:15" s="33" customFormat="1" x14ac:dyDescent="0.25">
      <c r="A256" s="46" t="s">
        <v>666</v>
      </c>
      <c r="B256" s="46" t="s">
        <v>402</v>
      </c>
      <c r="C256" s="34" t="s">
        <v>19</v>
      </c>
      <c r="D256" s="40"/>
      <c r="E256" s="41"/>
      <c r="F256" s="41"/>
      <c r="G256" s="41"/>
      <c r="H256" s="36"/>
      <c r="I256" s="36"/>
      <c r="J256" s="36"/>
      <c r="K256" s="36"/>
      <c r="L256" s="36"/>
      <c r="M256" s="36"/>
      <c r="N256" s="36"/>
      <c r="O256" s="392">
        <v>1852264</v>
      </c>
    </row>
    <row r="257" spans="1:15" s="33" customFormat="1" x14ac:dyDescent="0.25">
      <c r="A257" s="46" t="s">
        <v>667</v>
      </c>
      <c r="B257" s="46" t="s">
        <v>403</v>
      </c>
      <c r="C257" s="34" t="s">
        <v>19</v>
      </c>
      <c r="D257" s="40"/>
      <c r="E257" s="41"/>
      <c r="F257" s="41"/>
      <c r="G257" s="41"/>
      <c r="H257" s="36"/>
      <c r="I257" s="36"/>
      <c r="J257" s="36"/>
      <c r="K257" s="36"/>
      <c r="L257" s="36"/>
      <c r="M257" s="36"/>
      <c r="N257" s="36"/>
      <c r="O257" s="392">
        <v>1852264</v>
      </c>
    </row>
    <row r="258" spans="1:15" s="33" customFormat="1" x14ac:dyDescent="0.25">
      <c r="A258" s="46" t="s">
        <v>668</v>
      </c>
      <c r="B258" s="46" t="s">
        <v>404</v>
      </c>
      <c r="C258" s="34" t="s">
        <v>19</v>
      </c>
      <c r="D258" s="40"/>
      <c r="E258" s="41"/>
      <c r="F258" s="41"/>
      <c r="G258" s="41"/>
      <c r="H258" s="36"/>
      <c r="I258" s="36"/>
      <c r="J258" s="36"/>
      <c r="K258" s="36"/>
      <c r="L258" s="36"/>
      <c r="M258" s="36"/>
      <c r="N258" s="36"/>
      <c r="O258" s="392">
        <v>1702264</v>
      </c>
    </row>
    <row r="259" spans="1:15" s="33" customFormat="1" x14ac:dyDescent="0.25">
      <c r="A259" s="46" t="s">
        <v>669</v>
      </c>
      <c r="B259" s="46" t="s">
        <v>376</v>
      </c>
      <c r="C259" s="34" t="s">
        <v>19</v>
      </c>
      <c r="D259" s="40"/>
      <c r="E259" s="41"/>
      <c r="F259" s="41"/>
      <c r="G259" s="41"/>
      <c r="H259" s="36"/>
      <c r="I259" s="36"/>
      <c r="J259" s="36"/>
      <c r="K259" s="36"/>
      <c r="L259" s="36"/>
      <c r="M259" s="36"/>
      <c r="N259" s="36"/>
      <c r="O259" s="392">
        <v>6741367.4000000004</v>
      </c>
    </row>
    <row r="260" spans="1:15" s="33" customFormat="1" x14ac:dyDescent="0.25">
      <c r="A260" s="46" t="s">
        <v>670</v>
      </c>
      <c r="B260" s="46" t="s">
        <v>382</v>
      </c>
      <c r="C260" s="34" t="s">
        <v>19</v>
      </c>
      <c r="D260" s="40"/>
      <c r="E260" s="41"/>
      <c r="F260" s="41"/>
      <c r="G260" s="41"/>
      <c r="H260" s="36"/>
      <c r="I260" s="36"/>
      <c r="J260" s="36"/>
      <c r="K260" s="36"/>
      <c r="L260" s="36"/>
      <c r="M260" s="36"/>
      <c r="N260" s="36"/>
      <c r="O260" s="392">
        <v>1530554.6363636365</v>
      </c>
    </row>
    <row r="261" spans="1:15" s="33" customFormat="1" x14ac:dyDescent="0.25">
      <c r="A261" s="46" t="s">
        <v>671</v>
      </c>
      <c r="B261" s="46" t="s">
        <v>383</v>
      </c>
      <c r="C261" s="34" t="s">
        <v>19</v>
      </c>
      <c r="D261" s="40"/>
      <c r="E261" s="41"/>
      <c r="F261" s="41"/>
      <c r="G261" s="41"/>
      <c r="H261" s="36"/>
      <c r="I261" s="36"/>
      <c r="J261" s="36"/>
      <c r="K261" s="36"/>
      <c r="L261" s="36"/>
      <c r="M261" s="36"/>
      <c r="N261" s="36"/>
      <c r="O261" s="392">
        <v>2235977.4499999997</v>
      </c>
    </row>
    <row r="262" spans="1:15" s="33" customFormat="1" x14ac:dyDescent="0.25">
      <c r="A262" s="46" t="s">
        <v>672</v>
      </c>
      <c r="B262" s="46" t="s">
        <v>384</v>
      </c>
      <c r="C262" s="34" t="s">
        <v>19</v>
      </c>
      <c r="D262" s="40"/>
      <c r="E262" s="41"/>
      <c r="F262" s="41"/>
      <c r="G262" s="41"/>
      <c r="H262" s="36"/>
      <c r="I262" s="36"/>
      <c r="J262" s="36"/>
      <c r="K262" s="36"/>
      <c r="L262" s="36"/>
      <c r="M262" s="36"/>
      <c r="N262" s="36"/>
      <c r="O262" s="392">
        <v>2405689.8000000049</v>
      </c>
    </row>
    <row r="263" spans="1:15" s="33" customFormat="1" x14ac:dyDescent="0.25">
      <c r="A263" s="46" t="s">
        <v>673</v>
      </c>
      <c r="B263" s="46" t="s">
        <v>385</v>
      </c>
      <c r="C263" s="34" t="s">
        <v>19</v>
      </c>
      <c r="D263" s="40"/>
      <c r="E263" s="41"/>
      <c r="F263" s="41"/>
      <c r="G263" s="41"/>
      <c r="H263" s="36"/>
      <c r="I263" s="36"/>
      <c r="J263" s="36"/>
      <c r="K263" s="36"/>
      <c r="L263" s="36"/>
      <c r="M263" s="36"/>
      <c r="N263" s="36"/>
      <c r="O263" s="392">
        <v>2293603.6999999997</v>
      </c>
    </row>
    <row r="264" spans="1:15" s="33" customFormat="1" x14ac:dyDescent="0.25">
      <c r="A264" s="46" t="s">
        <v>674</v>
      </c>
      <c r="B264" s="46" t="s">
        <v>387</v>
      </c>
      <c r="C264" s="34" t="s">
        <v>19</v>
      </c>
      <c r="D264" s="40"/>
      <c r="E264" s="41"/>
      <c r="F264" s="41"/>
      <c r="G264" s="41"/>
      <c r="H264" s="36"/>
      <c r="I264" s="36"/>
      <c r="J264" s="36"/>
      <c r="K264" s="36"/>
      <c r="L264" s="36"/>
      <c r="M264" s="36"/>
      <c r="N264" s="36"/>
      <c r="O264" s="392">
        <v>750000</v>
      </c>
    </row>
    <row r="265" spans="1:15" s="33" customFormat="1" x14ac:dyDescent="0.25">
      <c r="A265" s="46" t="s">
        <v>675</v>
      </c>
      <c r="B265" s="46" t="s">
        <v>388</v>
      </c>
      <c r="C265" s="34" t="s">
        <v>19</v>
      </c>
      <c r="D265" s="40"/>
      <c r="E265" s="41"/>
      <c r="F265" s="41"/>
      <c r="G265" s="41"/>
      <c r="H265" s="36"/>
      <c r="I265" s="36"/>
      <c r="J265" s="36"/>
      <c r="K265" s="36"/>
      <c r="L265" s="36"/>
      <c r="M265" s="36"/>
      <c r="N265" s="36"/>
      <c r="O265" s="392">
        <v>3500000</v>
      </c>
    </row>
    <row r="266" spans="1:15" s="33" customFormat="1" x14ac:dyDescent="0.25">
      <c r="A266" s="46" t="s">
        <v>676</v>
      </c>
      <c r="B266" s="46" t="s">
        <v>389</v>
      </c>
      <c r="C266" s="34" t="s">
        <v>19</v>
      </c>
      <c r="D266" s="40"/>
      <c r="E266" s="41"/>
      <c r="F266" s="41"/>
      <c r="G266" s="41"/>
      <c r="H266" s="36"/>
      <c r="I266" s="36"/>
      <c r="J266" s="36"/>
      <c r="K266" s="36"/>
      <c r="L266" s="36"/>
      <c r="M266" s="36"/>
      <c r="N266" s="36"/>
      <c r="O266" s="392">
        <v>1300000</v>
      </c>
    </row>
    <row r="267" spans="1:15" s="33" customFormat="1" x14ac:dyDescent="0.25">
      <c r="A267" s="403"/>
      <c r="B267" s="242" t="s">
        <v>28</v>
      </c>
      <c r="C267" s="112"/>
      <c r="D267" s="113"/>
      <c r="E267" s="114"/>
      <c r="F267" s="114"/>
      <c r="G267" s="114"/>
      <c r="H267" s="114"/>
      <c r="I267" s="114"/>
      <c r="J267" s="114"/>
      <c r="K267" s="114"/>
      <c r="L267" s="114"/>
      <c r="M267" s="114"/>
      <c r="N267" s="114"/>
      <c r="O267" s="114"/>
    </row>
    <row r="268" spans="1:15" s="33" customFormat="1" x14ac:dyDescent="0.25">
      <c r="A268" s="46" t="s">
        <v>677</v>
      </c>
      <c r="B268" s="46" t="s">
        <v>412</v>
      </c>
      <c r="C268" s="34" t="s">
        <v>19</v>
      </c>
      <c r="D268" s="40"/>
      <c r="E268" s="41"/>
      <c r="F268" s="41"/>
      <c r="G268" s="41"/>
      <c r="H268" s="36"/>
      <c r="I268" s="36"/>
      <c r="J268" s="36"/>
      <c r="K268" s="36"/>
      <c r="L268" s="36"/>
      <c r="M268" s="36"/>
      <c r="N268" s="36"/>
      <c r="O268" s="392">
        <v>2100.7485011976728</v>
      </c>
    </row>
    <row r="269" spans="1:15" s="33" customFormat="1" x14ac:dyDescent="0.25">
      <c r="A269" s="46" t="s">
        <v>678</v>
      </c>
      <c r="B269" s="46" t="s">
        <v>413</v>
      </c>
      <c r="C269" s="34" t="s">
        <v>19</v>
      </c>
      <c r="D269" s="40"/>
      <c r="E269" s="41"/>
      <c r="F269" s="41"/>
      <c r="G269" s="41"/>
      <c r="H269" s="36"/>
      <c r="I269" s="36"/>
      <c r="J269" s="36"/>
      <c r="K269" s="36"/>
      <c r="L269" s="36"/>
      <c r="M269" s="36"/>
      <c r="N269" s="36"/>
      <c r="O269" s="392">
        <v>1816.8469364606854</v>
      </c>
    </row>
    <row r="270" spans="1:15" s="33" customFormat="1" x14ac:dyDescent="0.25">
      <c r="A270" s="46" t="s">
        <v>679</v>
      </c>
      <c r="B270" s="46" t="s">
        <v>414</v>
      </c>
      <c r="C270" s="34" t="s">
        <v>19</v>
      </c>
      <c r="D270" s="40"/>
      <c r="E270" s="41"/>
      <c r="F270" s="41"/>
      <c r="G270" s="41"/>
      <c r="H270" s="36"/>
      <c r="I270" s="36"/>
      <c r="J270" s="36"/>
      <c r="K270" s="36"/>
      <c r="L270" s="36"/>
      <c r="M270" s="36"/>
      <c r="N270" s="36"/>
      <c r="O270" s="392">
        <v>2675.288653304995</v>
      </c>
    </row>
    <row r="271" spans="1:15" s="33" customFormat="1" x14ac:dyDescent="0.25">
      <c r="A271" s="46" t="s">
        <v>680</v>
      </c>
      <c r="B271" s="46" t="s">
        <v>415</v>
      </c>
      <c r="C271" s="34" t="s">
        <v>19</v>
      </c>
      <c r="D271" s="40"/>
      <c r="E271" s="41"/>
      <c r="F271" s="41"/>
      <c r="G271" s="41"/>
      <c r="H271" s="36"/>
      <c r="I271" s="36"/>
      <c r="J271" s="36"/>
      <c r="K271" s="36"/>
      <c r="L271" s="36"/>
      <c r="M271" s="36"/>
      <c r="N271" s="36"/>
      <c r="O271" s="392">
        <v>2031.1330676437083</v>
      </c>
    </row>
    <row r="272" spans="1:15" s="33" customFormat="1" x14ac:dyDescent="0.25">
      <c r="A272" s="46" t="s">
        <v>681</v>
      </c>
      <c r="B272" s="46" t="s">
        <v>416</v>
      </c>
      <c r="C272" s="34" t="s">
        <v>19</v>
      </c>
      <c r="D272" s="40"/>
      <c r="E272" s="41"/>
      <c r="F272" s="41"/>
      <c r="G272" s="41"/>
      <c r="H272" s="36"/>
      <c r="I272" s="36"/>
      <c r="J272" s="36"/>
      <c r="K272" s="36"/>
      <c r="L272" s="36"/>
      <c r="M272" s="36"/>
      <c r="N272" s="36"/>
      <c r="O272" s="392">
        <v>2059.9300676721782</v>
      </c>
    </row>
    <row r="273" spans="1:15" s="33" customFormat="1" x14ac:dyDescent="0.25">
      <c r="A273" s="46" t="s">
        <v>682</v>
      </c>
      <c r="B273" s="46" t="s">
        <v>417</v>
      </c>
      <c r="C273" s="34" t="s">
        <v>19</v>
      </c>
      <c r="D273" s="40"/>
      <c r="E273" s="41"/>
      <c r="F273" s="41"/>
      <c r="G273" s="41"/>
      <c r="H273" s="36"/>
      <c r="I273" s="36"/>
      <c r="J273" s="36"/>
      <c r="K273" s="36"/>
      <c r="L273" s="36"/>
      <c r="M273" s="36"/>
      <c r="N273" s="36"/>
      <c r="O273" s="392">
        <v>3070.8408890634469</v>
      </c>
    </row>
    <row r="274" spans="1:15" s="33" customFormat="1" x14ac:dyDescent="0.25">
      <c r="A274" s="46" t="s">
        <v>683</v>
      </c>
      <c r="B274" s="46" t="s">
        <v>418</v>
      </c>
      <c r="C274" s="34" t="s">
        <v>19</v>
      </c>
      <c r="D274" s="40"/>
      <c r="E274" s="41"/>
      <c r="F274" s="41"/>
      <c r="G274" s="41"/>
      <c r="H274" s="36"/>
      <c r="I274" s="36"/>
      <c r="J274" s="36"/>
      <c r="K274" s="36"/>
      <c r="L274" s="36"/>
      <c r="M274" s="36"/>
      <c r="N274" s="36"/>
      <c r="O274" s="392">
        <v>2659.0757559720473</v>
      </c>
    </row>
    <row r="275" spans="1:15" s="33" customFormat="1" ht="28.5" x14ac:dyDescent="0.25">
      <c r="A275" s="46" t="s">
        <v>684</v>
      </c>
      <c r="B275" s="46" t="s">
        <v>419</v>
      </c>
      <c r="C275" s="34" t="s">
        <v>19</v>
      </c>
      <c r="D275" s="40"/>
      <c r="E275" s="41"/>
      <c r="F275" s="41"/>
      <c r="G275" s="41"/>
      <c r="H275" s="36"/>
      <c r="I275" s="36"/>
      <c r="J275" s="36"/>
      <c r="K275" s="36"/>
      <c r="L275" s="36"/>
      <c r="M275" s="36"/>
      <c r="N275" s="36"/>
      <c r="O275" s="392">
        <v>3916.699999999998</v>
      </c>
    </row>
    <row r="276" spans="1:15" s="33" customFormat="1" x14ac:dyDescent="0.25">
      <c r="A276" s="46" t="s">
        <v>685</v>
      </c>
      <c r="B276" s="46" t="s">
        <v>420</v>
      </c>
      <c r="C276" s="34" t="s">
        <v>19</v>
      </c>
      <c r="D276" s="40"/>
      <c r="E276" s="41"/>
      <c r="F276" s="41"/>
      <c r="G276" s="41"/>
      <c r="H276" s="36"/>
      <c r="I276" s="36"/>
      <c r="J276" s="36"/>
      <c r="K276" s="36"/>
      <c r="L276" s="36"/>
      <c r="M276" s="36"/>
      <c r="N276" s="36"/>
      <c r="O276" s="392">
        <v>4584.434131736527</v>
      </c>
    </row>
    <row r="277" spans="1:15" s="33" customFormat="1" x14ac:dyDescent="0.25">
      <c r="A277" s="403"/>
      <c r="B277" s="242" t="s">
        <v>423</v>
      </c>
      <c r="C277" s="112"/>
      <c r="D277" s="113"/>
      <c r="E277" s="114"/>
      <c r="F277" s="114"/>
      <c r="G277" s="114"/>
      <c r="H277" s="114"/>
      <c r="I277" s="114"/>
      <c r="J277" s="114"/>
      <c r="K277" s="114"/>
      <c r="L277" s="114"/>
      <c r="M277" s="114"/>
      <c r="N277" s="114"/>
      <c r="O277" s="114"/>
    </row>
    <row r="278" spans="1:15" s="33" customFormat="1" x14ac:dyDescent="0.25">
      <c r="A278" s="46" t="s">
        <v>686</v>
      </c>
      <c r="B278" s="46" t="s">
        <v>421</v>
      </c>
      <c r="C278" s="34" t="s">
        <v>19</v>
      </c>
      <c r="D278" s="40"/>
      <c r="E278" s="41"/>
      <c r="F278" s="41"/>
      <c r="G278" s="41"/>
      <c r="H278" s="36"/>
      <c r="I278" s="36"/>
      <c r="J278" s="36"/>
      <c r="K278" s="36"/>
      <c r="L278" s="36"/>
      <c r="M278" s="36"/>
      <c r="N278" s="36"/>
      <c r="O278" s="392">
        <v>249012.1809798271</v>
      </c>
    </row>
    <row r="279" spans="1:15" s="33" customFormat="1" x14ac:dyDescent="0.25">
      <c r="A279" s="46" t="s">
        <v>687</v>
      </c>
      <c r="B279" s="46" t="s">
        <v>422</v>
      </c>
      <c r="C279" s="34" t="s">
        <v>19</v>
      </c>
      <c r="D279" s="40"/>
      <c r="E279" s="41"/>
      <c r="F279" s="41"/>
      <c r="G279" s="41"/>
      <c r="H279" s="36"/>
      <c r="I279" s="36"/>
      <c r="J279" s="36"/>
      <c r="K279" s="36"/>
      <c r="L279" s="36"/>
      <c r="M279" s="36"/>
      <c r="N279" s="36"/>
      <c r="O279" s="392">
        <v>4000000</v>
      </c>
    </row>
    <row r="280" spans="1:15" s="33" customFormat="1" x14ac:dyDescent="0.25">
      <c r="A280" s="46" t="s">
        <v>688</v>
      </c>
      <c r="B280" s="46" t="s">
        <v>424</v>
      </c>
      <c r="C280" s="34" t="s">
        <v>707</v>
      </c>
      <c r="D280" s="40"/>
      <c r="E280" s="41"/>
      <c r="F280" s="41"/>
      <c r="G280" s="41"/>
      <c r="H280" s="36"/>
      <c r="I280" s="36"/>
      <c r="J280" s="36"/>
      <c r="K280" s="36"/>
      <c r="L280" s="36"/>
      <c r="M280" s="36"/>
      <c r="N280" s="36"/>
      <c r="O280" s="392">
        <v>8853.8385466794989</v>
      </c>
    </row>
    <row r="281" spans="1:15" s="33" customFormat="1" ht="35.25" customHeight="1" x14ac:dyDescent="0.25">
      <c r="A281" s="403"/>
      <c r="B281" s="242" t="s">
        <v>426</v>
      </c>
      <c r="C281" s="112"/>
      <c r="D281" s="113"/>
      <c r="E281" s="114"/>
      <c r="F281" s="114"/>
      <c r="G281" s="114"/>
      <c r="H281" s="114"/>
      <c r="I281" s="114"/>
      <c r="J281" s="114"/>
      <c r="K281" s="114"/>
      <c r="L281" s="114"/>
      <c r="M281" s="114"/>
      <c r="N281" s="114"/>
      <c r="O281" s="114"/>
    </row>
    <row r="282" spans="1:15" s="33" customFormat="1" x14ac:dyDescent="0.25">
      <c r="A282" s="46" t="s">
        <v>689</v>
      </c>
      <c r="B282" s="46" t="s">
        <v>442</v>
      </c>
      <c r="C282" s="34" t="s">
        <v>19</v>
      </c>
      <c r="D282" s="40"/>
      <c r="E282" s="41"/>
      <c r="F282" s="41"/>
      <c r="G282" s="41"/>
      <c r="H282" s="36"/>
      <c r="I282" s="36"/>
      <c r="J282" s="36"/>
      <c r="K282" s="36"/>
      <c r="L282" s="36"/>
      <c r="M282" s="36"/>
      <c r="N282" s="36"/>
      <c r="O282" s="392">
        <v>4141782.1650641025</v>
      </c>
    </row>
    <row r="283" spans="1:15" s="33" customFormat="1" x14ac:dyDescent="0.25">
      <c r="A283" s="46" t="s">
        <v>690</v>
      </c>
      <c r="B283" s="46" t="s">
        <v>443</v>
      </c>
      <c r="C283" s="34" t="s">
        <v>19</v>
      </c>
      <c r="D283" s="40"/>
      <c r="E283" s="41"/>
      <c r="F283" s="41"/>
      <c r="G283" s="41"/>
      <c r="H283" s="36"/>
      <c r="I283" s="36"/>
      <c r="J283" s="36"/>
      <c r="K283" s="36"/>
      <c r="L283" s="36"/>
      <c r="M283" s="36"/>
      <c r="N283" s="36"/>
      <c r="O283" s="392">
        <v>4086571.25</v>
      </c>
    </row>
    <row r="284" spans="1:15" s="33" customFormat="1" x14ac:dyDescent="0.25">
      <c r="A284" s="46" t="s">
        <v>691</v>
      </c>
      <c r="B284" s="46" t="s">
        <v>425</v>
      </c>
      <c r="C284" s="34" t="s">
        <v>19</v>
      </c>
      <c r="D284" s="40"/>
      <c r="E284" s="41"/>
      <c r="F284" s="41"/>
      <c r="G284" s="41"/>
      <c r="H284" s="36"/>
      <c r="I284" s="36"/>
      <c r="J284" s="36"/>
      <c r="K284" s="36"/>
      <c r="L284" s="36"/>
      <c r="M284" s="36"/>
      <c r="N284" s="36"/>
      <c r="O284" s="392">
        <v>4436571.25</v>
      </c>
    </row>
    <row r="285" spans="1:15" s="33" customFormat="1" x14ac:dyDescent="0.25">
      <c r="A285" s="46" t="s">
        <v>692</v>
      </c>
      <c r="B285" s="254" t="s">
        <v>427</v>
      </c>
      <c r="C285" s="34" t="s">
        <v>19</v>
      </c>
      <c r="D285" s="40"/>
      <c r="E285" s="41"/>
      <c r="F285" s="41"/>
      <c r="G285" s="41"/>
      <c r="H285" s="36"/>
      <c r="I285" s="36"/>
      <c r="J285" s="36"/>
      <c r="K285" s="36"/>
      <c r="L285" s="36"/>
      <c r="M285" s="36"/>
      <c r="N285" s="36"/>
      <c r="O285" s="392">
        <v>200000</v>
      </c>
    </row>
    <row r="286" spans="1:15" s="33" customFormat="1" x14ac:dyDescent="0.25">
      <c r="A286" s="46" t="s">
        <v>693</v>
      </c>
      <c r="B286" s="46" t="s">
        <v>428</v>
      </c>
      <c r="C286" s="34" t="s">
        <v>19</v>
      </c>
      <c r="D286" s="40"/>
      <c r="E286" s="41"/>
      <c r="F286" s="41"/>
      <c r="G286" s="41"/>
      <c r="H286" s="36"/>
      <c r="I286" s="36"/>
      <c r="J286" s="36"/>
      <c r="K286" s="36"/>
      <c r="L286" s="36"/>
      <c r="M286" s="36"/>
      <c r="N286" s="36"/>
      <c r="O286" s="392">
        <v>150000</v>
      </c>
    </row>
    <row r="287" spans="1:15" s="33" customFormat="1" x14ac:dyDescent="0.25">
      <c r="A287" s="46" t="s">
        <v>694</v>
      </c>
      <c r="B287" s="254" t="s">
        <v>429</v>
      </c>
      <c r="C287" s="34" t="s">
        <v>19</v>
      </c>
      <c r="D287" s="40"/>
      <c r="E287" s="41"/>
      <c r="F287" s="41"/>
      <c r="G287" s="41"/>
      <c r="H287" s="36"/>
      <c r="I287" s="36"/>
      <c r="J287" s="36"/>
      <c r="K287" s="36"/>
      <c r="L287" s="36"/>
      <c r="M287" s="36"/>
      <c r="N287" s="36"/>
      <c r="O287" s="392">
        <v>120000</v>
      </c>
    </row>
    <row r="288" spans="1:15" s="33" customFormat="1" x14ac:dyDescent="0.25">
      <c r="A288" s="403"/>
      <c r="B288" s="242" t="s">
        <v>430</v>
      </c>
      <c r="C288" s="112"/>
      <c r="D288" s="113"/>
      <c r="E288" s="114"/>
      <c r="F288" s="114"/>
      <c r="G288" s="114"/>
      <c r="H288" s="114"/>
      <c r="I288" s="114"/>
      <c r="J288" s="114"/>
      <c r="K288" s="114"/>
      <c r="L288" s="114"/>
      <c r="M288" s="114"/>
      <c r="N288" s="114"/>
      <c r="O288" s="114"/>
    </row>
    <row r="289" spans="1:15" s="33" customFormat="1" x14ac:dyDescent="0.25">
      <c r="A289" s="46" t="s">
        <v>695</v>
      </c>
      <c r="B289" s="46" t="s">
        <v>431</v>
      </c>
      <c r="C289" s="34" t="s">
        <v>19</v>
      </c>
      <c r="D289" s="40"/>
      <c r="E289" s="41"/>
      <c r="F289" s="41"/>
      <c r="G289" s="41"/>
      <c r="H289" s="36"/>
      <c r="I289" s="36"/>
      <c r="J289" s="36"/>
      <c r="K289" s="36"/>
      <c r="L289" s="36"/>
      <c r="M289" s="36"/>
      <c r="N289" s="36"/>
      <c r="O289" s="392">
        <v>379591.8367346939</v>
      </c>
    </row>
    <row r="290" spans="1:15" s="33" customFormat="1" x14ac:dyDescent="0.25">
      <c r="A290" s="46" t="s">
        <v>696</v>
      </c>
      <c r="B290" s="46" t="s">
        <v>432</v>
      </c>
      <c r="C290" s="34" t="s">
        <v>19</v>
      </c>
      <c r="D290" s="40"/>
      <c r="E290" s="41"/>
      <c r="F290" s="41"/>
      <c r="G290" s="41"/>
      <c r="H290" s="36"/>
      <c r="I290" s="36"/>
      <c r="J290" s="36"/>
      <c r="K290" s="36"/>
      <c r="L290" s="36"/>
      <c r="M290" s="36"/>
      <c r="N290" s="36"/>
      <c r="O290" s="392">
        <v>3260000</v>
      </c>
    </row>
    <row r="291" spans="1:15" s="33" customFormat="1" x14ac:dyDescent="0.25">
      <c r="A291" s="403"/>
      <c r="B291" s="242" t="s">
        <v>697</v>
      </c>
      <c r="C291" s="112"/>
      <c r="D291" s="113"/>
      <c r="E291" s="114"/>
      <c r="F291" s="114"/>
      <c r="G291" s="114"/>
      <c r="H291" s="114"/>
      <c r="I291" s="114"/>
      <c r="J291" s="114"/>
      <c r="K291" s="114"/>
      <c r="L291" s="114"/>
      <c r="M291" s="114"/>
      <c r="N291" s="114"/>
      <c r="O291" s="114"/>
    </row>
    <row r="292" spans="1:15" s="33" customFormat="1" x14ac:dyDescent="0.25">
      <c r="A292" s="46" t="s">
        <v>698</v>
      </c>
      <c r="B292" s="46" t="str">
        <f>+'Telegestión '!A1</f>
        <v xml:space="preserve">UCAP Telegestión </v>
      </c>
      <c r="C292" s="34" t="s">
        <v>19</v>
      </c>
      <c r="D292" s="40">
        <f>+'Telegestión '!H16</f>
        <v>282000</v>
      </c>
      <c r="E292" s="41">
        <f>+'Telegestión '!H20</f>
        <v>6200</v>
      </c>
      <c r="F292" s="41">
        <f>+'Telegestión '!H26</f>
        <v>1956</v>
      </c>
      <c r="G292" s="41">
        <f>+'Telegestión '!H32</f>
        <v>31100</v>
      </c>
      <c r="H292" s="36">
        <f t="shared" ref="H292" si="10">+SUM(D292:G292)*$H$3</f>
        <v>17669.080000000002</v>
      </c>
      <c r="I292" s="36">
        <f t="shared" ref="I292" si="11">+SUM(D292:G292)*$I$3</f>
        <v>17669.080000000002</v>
      </c>
      <c r="J292" s="36">
        <f t="shared" ref="J292" si="12">+SUM(D292:I292)*$J$3</f>
        <v>10697.8248</v>
      </c>
      <c r="K292" s="36">
        <f t="shared" ref="K292" si="13">+SUM(D292:J292)*$K$3</f>
        <v>14691.679392000002</v>
      </c>
      <c r="L292" s="36">
        <f t="shared" ref="L292" si="14">+SUM(D292:K292)*$L$3</f>
        <v>57297.549628800007</v>
      </c>
      <c r="M292" s="36">
        <f t="shared" ref="M292" si="15">+SUM(D292:G292)*$M$3</f>
        <v>0</v>
      </c>
      <c r="N292" s="36">
        <f t="shared" ref="N292" si="16">+SUM(D292:G292)*$N$3</f>
        <v>0</v>
      </c>
      <c r="O292" s="36">
        <f t="shared" ref="O292" si="17">+SUM(D292:N292)</f>
        <v>439281.21382080007</v>
      </c>
    </row>
    <row r="293" spans="1:15" s="33" customFormat="1" x14ac:dyDescent="0.25">
      <c r="A293" s="46"/>
      <c r="B293" s="39"/>
      <c r="C293" s="34"/>
      <c r="D293" s="40"/>
      <c r="E293" s="41"/>
      <c r="F293" s="41"/>
      <c r="G293" s="41"/>
      <c r="H293" s="36"/>
      <c r="I293" s="36"/>
      <c r="J293" s="36"/>
      <c r="K293" s="36"/>
      <c r="L293" s="36"/>
      <c r="M293" s="36"/>
      <c r="N293" s="36"/>
      <c r="O293" s="36"/>
    </row>
  </sheetData>
  <phoneticPr fontId="8" type="noConversion"/>
  <printOptions horizontalCentered="1" verticalCentered="1"/>
  <pageMargins left="0.23622047244094491" right="0.23622047244094491" top="0.74803149606299213" bottom="0.74803149606299213" header="0.31496062992125984" footer="0.31496062992125984"/>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478</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115</v>
      </c>
      <c r="C5" s="106" t="str">
        <f>VLOOKUP(B5,'$ C-Inter'!$A$2:$E$64,2,FALSE)</f>
        <v>LUMINARIA GDS_MXM_4K_84.4W_12550lm_R-V25</v>
      </c>
      <c r="D5" s="11">
        <v>1</v>
      </c>
      <c r="E5" s="13">
        <v>1</v>
      </c>
      <c r="F5" s="1"/>
      <c r="G5" s="14">
        <f>VLOOKUP(B5,'$ C-Inter'!$A$2:$E$64,5,FALSE)</f>
        <v>809812.60504201683</v>
      </c>
      <c r="H5" s="12">
        <f t="shared" ref="H5:H11" si="0">ROUND((G5*E5),0)</f>
        <v>809813</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1013350</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1019550</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479</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116</v>
      </c>
      <c r="C5" s="106" t="str">
        <f>VLOOKUP(B5,'$ C-Inter'!$A$2:$E$64,2,FALSE)</f>
        <v>LUMINARIA GDS_SLCS_4K_32.1W_4836lm_SW</v>
      </c>
      <c r="D5" s="11">
        <v>1</v>
      </c>
      <c r="E5" s="13">
        <v>1</v>
      </c>
      <c r="F5" s="1"/>
      <c r="G5" s="14">
        <f>VLOOKUP(B5,'$ C-Inter'!$A$2:$E$64,5,FALSE)</f>
        <v>509888.23529411765</v>
      </c>
      <c r="H5" s="12">
        <f t="shared" ref="H5:H11" si="0">ROUND((G5*E5),0)</f>
        <v>509888</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713425</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719625</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480</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117</v>
      </c>
      <c r="C5" s="106" t="str">
        <f>VLOOKUP(B5,'$ C-Inter'!$A$2:$E$64,2,FALSE)</f>
        <v>LUMINARIA MILLENIUM 100W IMPORLED</v>
      </c>
      <c r="D5" s="11">
        <v>1</v>
      </c>
      <c r="E5" s="13">
        <v>1</v>
      </c>
      <c r="F5" s="1"/>
      <c r="G5" s="14">
        <f>VLOOKUP(B5,'$ C-Inter'!$A$2:$E$64,5,FALSE)</f>
        <v>955000</v>
      </c>
      <c r="H5" s="12">
        <f t="shared" ref="H5:H11" si="0">ROUND((G5*E5),0)</f>
        <v>955000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1177004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1183204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481</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118</v>
      </c>
      <c r="C5" s="106" t="str">
        <f>VLOOKUP(B5,'$ C-Inter'!$A$2:$E$64,2,FALSE)</f>
        <v>LUMINARIA MILLENIUM 100W IMPORLED TIPO IV</v>
      </c>
      <c r="D5" s="11">
        <v>1</v>
      </c>
      <c r="E5" s="13">
        <v>1</v>
      </c>
      <c r="F5" s="1"/>
      <c r="G5" s="14">
        <f>VLOOKUP(B5,'$ C-Inter'!$A$2:$E$64,5,FALSE)</f>
        <v>985000</v>
      </c>
      <c r="H5" s="12">
        <f t="shared" ref="H5:H11" si="0">ROUND((G5*E5),0)</f>
        <v>985000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1207004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1213204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482</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119</v>
      </c>
      <c r="C5" s="106" t="str">
        <f>VLOOKUP(B5,'$ C-Inter'!$A$2:$E$64,2,FALSE)</f>
        <v>LUMINARIA MILLENIUM 140W IMPORLED</v>
      </c>
      <c r="D5" s="11">
        <v>1</v>
      </c>
      <c r="E5" s="13">
        <v>1</v>
      </c>
      <c r="F5" s="1"/>
      <c r="G5" s="14">
        <f>VLOOKUP(B5,'$ C-Inter'!$A$2:$E$64,5,FALSE)</f>
        <v>1050000</v>
      </c>
      <c r="H5" s="12">
        <f t="shared" ref="H5:H11" si="0">ROUND((G5*E5),0)</f>
        <v>1050000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1272004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1278204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483</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120</v>
      </c>
      <c r="C5" s="106" t="str">
        <f>VLOOKUP(B5,'$ C-Inter'!$A$2:$E$64,2,FALSE)</f>
        <v>LUMINARIA MILLENIUM 140W IMPORLED TIPO IV</v>
      </c>
      <c r="D5" s="11">
        <v>1</v>
      </c>
      <c r="E5" s="13">
        <v>1</v>
      </c>
      <c r="F5" s="1"/>
      <c r="G5" s="14">
        <f>VLOOKUP(B5,'$ C-Inter'!$A$2:$E$64,5,FALSE)</f>
        <v>1050000</v>
      </c>
      <c r="H5" s="12">
        <f t="shared" ref="H5:H11" si="0">ROUND((G5*E5),0)</f>
        <v>1050000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1272004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1278204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484</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121</v>
      </c>
      <c r="C5" s="106" t="str">
        <f>VLOOKUP(B5,'$ C-Inter'!$A$2:$E$64,2,FALSE)</f>
        <v>LUMINARIA MILLENIUM 150W IMPORLED</v>
      </c>
      <c r="D5" s="11">
        <v>1</v>
      </c>
      <c r="E5" s="13">
        <v>1</v>
      </c>
      <c r="F5" s="1"/>
      <c r="G5" s="14">
        <f>VLOOKUP(B5,'$ C-Inter'!$A$2:$E$64,5,FALSE)</f>
        <v>1145000</v>
      </c>
      <c r="H5" s="12">
        <f t="shared" ref="H5:H11" si="0">ROUND((G5*E5),0)</f>
        <v>1145000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1367004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1373204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485</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122</v>
      </c>
      <c r="C5" s="106" t="str">
        <f>VLOOKUP(B5,'$ C-Inter'!$A$2:$E$64,2,FALSE)</f>
        <v>LUMINARIA MILLENIUM 30W IMPORLED</v>
      </c>
      <c r="D5" s="11">
        <v>1</v>
      </c>
      <c r="E5" s="13">
        <v>1</v>
      </c>
      <c r="F5" s="1"/>
      <c r="G5" s="14">
        <f>VLOOKUP(B5,'$ C-Inter'!$A$2:$E$64,5,FALSE)</f>
        <v>490000</v>
      </c>
      <c r="H5" s="12">
        <f t="shared" ref="H5:H11" si="0">ROUND((G5*E5),0)</f>
        <v>490000</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693537</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699737</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486</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123</v>
      </c>
      <c r="C5" s="106" t="str">
        <f>VLOOKUP(B5,'$ C-Inter'!$A$2:$E$64,2,FALSE)</f>
        <v>LUMINARIA MILLENIUM 60W IMPORLED</v>
      </c>
      <c r="D5" s="11">
        <v>1</v>
      </c>
      <c r="E5" s="13">
        <v>1</v>
      </c>
      <c r="F5" s="1"/>
      <c r="G5" s="14">
        <f>VLOOKUP(B5,'$ C-Inter'!$A$2:$E$64,5,FALSE)</f>
        <v>770000</v>
      </c>
      <c r="H5" s="12">
        <f t="shared" ref="H5:H11" si="0">ROUND((G5*E5),0)</f>
        <v>770000</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973537</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979737</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487</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124</v>
      </c>
      <c r="C5" s="106" t="str">
        <f>VLOOKUP(B5,'$ C-Inter'!$A$2:$E$64,2,FALSE)</f>
        <v>LUMINARIA MILLENIUM 80W IMPORLED</v>
      </c>
      <c r="D5" s="11">
        <v>1</v>
      </c>
      <c r="E5" s="13">
        <v>1</v>
      </c>
      <c r="F5" s="1"/>
      <c r="G5" s="14">
        <f>VLOOKUP(B5,'$ C-Inter'!$A$2:$E$64,5,FALSE)</f>
        <v>854000</v>
      </c>
      <c r="H5" s="12">
        <f t="shared" ref="H5:H11" si="0">ROUND((G5*E5),0)</f>
        <v>854000</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1057537</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1063737</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0" tint="-0.14999847407452621"/>
  </sheetPr>
  <dimension ref="A1:J68"/>
  <sheetViews>
    <sheetView workbookViewId="0">
      <selection activeCell="E9" sqref="E9"/>
    </sheetView>
  </sheetViews>
  <sheetFormatPr baseColWidth="10" defaultColWidth="2.42578125" defaultRowHeight="14.25" x14ac:dyDescent="0.25"/>
  <cols>
    <col min="1" max="1" width="9.42578125" style="74" customWidth="1"/>
    <col min="2" max="2" width="62.140625" style="88" customWidth="1"/>
    <col min="3" max="3" width="7.140625" style="74" customWidth="1"/>
    <col min="4" max="4" width="16" style="74" customWidth="1"/>
    <col min="5" max="5" width="16.85546875" style="73" customWidth="1"/>
    <col min="6" max="6" width="2.42578125" style="73"/>
    <col min="7" max="7" width="16.140625" style="100" bestFit="1" customWidth="1"/>
    <col min="8" max="8" width="2.42578125" style="73"/>
    <col min="9" max="9" width="27.28515625" style="73" bestFit="1" customWidth="1"/>
    <col min="10" max="10" width="13.7109375" style="73" bestFit="1" customWidth="1"/>
    <col min="11" max="16384" width="2.42578125" style="73"/>
  </cols>
  <sheetData>
    <row r="1" spans="1:10" x14ac:dyDescent="0.25">
      <c r="B1" s="75"/>
      <c r="C1" s="72"/>
      <c r="D1" s="72" t="s">
        <v>780</v>
      </c>
      <c r="E1" s="248">
        <f>+IF(DRIVERS!C28="SI",1.19,IF(DRIVERS!C28="no",1))</f>
        <v>1.19</v>
      </c>
    </row>
    <row r="2" spans="1:10" s="76" customFormat="1" ht="13.5" x14ac:dyDescent="0.25">
      <c r="A2" s="527" t="s">
        <v>48</v>
      </c>
      <c r="B2" s="527"/>
      <c r="C2" s="527"/>
      <c r="D2" s="527"/>
      <c r="E2" s="527"/>
      <c r="G2" s="101"/>
    </row>
    <row r="3" spans="1:10" s="76" customFormat="1" ht="27" x14ac:dyDescent="0.25">
      <c r="A3" s="92" t="s">
        <v>49</v>
      </c>
      <c r="B3" s="92" t="s">
        <v>47</v>
      </c>
      <c r="C3" s="92" t="s">
        <v>16</v>
      </c>
      <c r="D3" s="92"/>
      <c r="E3" s="92" t="s">
        <v>97</v>
      </c>
      <c r="G3" s="86"/>
    </row>
    <row r="4" spans="1:10" x14ac:dyDescent="0.25">
      <c r="A4" s="79"/>
      <c r="B4" s="78"/>
      <c r="C4" s="77"/>
      <c r="D4" s="64"/>
      <c r="E4" s="64">
        <f t="shared" ref="E4" si="0">+G4*$E$1</f>
        <v>0</v>
      </c>
      <c r="G4" s="64">
        <v>0</v>
      </c>
    </row>
    <row r="5" spans="1:10" x14ac:dyDescent="0.25">
      <c r="A5" s="94"/>
      <c r="B5" s="90" t="s">
        <v>17</v>
      </c>
      <c r="C5" s="95"/>
      <c r="D5" s="95"/>
      <c r="E5" s="96"/>
      <c r="G5" s="64">
        <v>0</v>
      </c>
    </row>
    <row r="6" spans="1:10" x14ac:dyDescent="0.25">
      <c r="A6" s="34">
        <v>101</v>
      </c>
      <c r="B6" s="59" t="s">
        <v>459</v>
      </c>
      <c r="C6" s="77" t="s">
        <v>50</v>
      </c>
      <c r="D6" s="64"/>
      <c r="E6" s="64">
        <f>+G6/$E$1</f>
        <v>1359683.193277311</v>
      </c>
      <c r="G6" s="61">
        <v>1618023</v>
      </c>
      <c r="I6" s="100"/>
      <c r="J6" s="249"/>
    </row>
    <row r="7" spans="1:10" x14ac:dyDescent="0.25">
      <c r="A7" s="34">
        <f>+A6+1</f>
        <v>102</v>
      </c>
      <c r="B7" s="59" t="s">
        <v>460</v>
      </c>
      <c r="C7" s="77" t="s">
        <v>50</v>
      </c>
      <c r="D7" s="64"/>
      <c r="E7" s="64">
        <f t="shared" ref="E7:E47" si="1">+G7/$E$1</f>
        <v>1309688.2352941176</v>
      </c>
      <c r="G7" s="61">
        <v>1558529</v>
      </c>
    </row>
    <row r="8" spans="1:10" x14ac:dyDescent="0.25">
      <c r="A8" s="34">
        <f t="shared" ref="A8:A45" si="2">+A7+1</f>
        <v>103</v>
      </c>
      <c r="B8" s="62" t="s">
        <v>367</v>
      </c>
      <c r="C8" s="77" t="s">
        <v>50</v>
      </c>
      <c r="D8" s="64"/>
      <c r="E8" s="64">
        <f t="shared" si="1"/>
        <v>687000</v>
      </c>
      <c r="G8" s="64">
        <v>817530</v>
      </c>
    </row>
    <row r="9" spans="1:10" x14ac:dyDescent="0.25">
      <c r="A9" s="34">
        <f t="shared" si="2"/>
        <v>104</v>
      </c>
      <c r="B9" s="62" t="s">
        <v>368</v>
      </c>
      <c r="C9" s="77" t="s">
        <v>50</v>
      </c>
      <c r="D9" s="64"/>
      <c r="E9" s="64">
        <f t="shared" si="1"/>
        <v>687000</v>
      </c>
      <c r="G9" s="64">
        <v>817530</v>
      </c>
    </row>
    <row r="10" spans="1:10" x14ac:dyDescent="0.25">
      <c r="A10" s="34">
        <f t="shared" si="2"/>
        <v>105</v>
      </c>
      <c r="B10" s="59" t="s">
        <v>444</v>
      </c>
      <c r="C10" s="77" t="s">
        <v>50</v>
      </c>
      <c r="D10" s="64"/>
      <c r="E10" s="64">
        <f t="shared" si="1"/>
        <v>1134731.0924369749</v>
      </c>
      <c r="G10" s="61">
        <v>1350330</v>
      </c>
    </row>
    <row r="11" spans="1:10" x14ac:dyDescent="0.25">
      <c r="A11" s="34">
        <f t="shared" si="2"/>
        <v>106</v>
      </c>
      <c r="B11" s="59" t="s">
        <v>445</v>
      </c>
      <c r="C11" s="77" t="s">
        <v>50</v>
      </c>
      <c r="D11" s="64"/>
      <c r="E11" s="64">
        <f t="shared" si="1"/>
        <v>1134731.0924369749</v>
      </c>
      <c r="G11" s="61">
        <v>1350330</v>
      </c>
    </row>
    <row r="12" spans="1:10" x14ac:dyDescent="0.25">
      <c r="A12" s="34">
        <f t="shared" si="2"/>
        <v>107</v>
      </c>
      <c r="B12" s="59" t="s">
        <v>446</v>
      </c>
      <c r="C12" s="77" t="s">
        <v>50</v>
      </c>
      <c r="D12" s="64"/>
      <c r="E12" s="64">
        <f t="shared" si="1"/>
        <v>1134731.0924369749</v>
      </c>
      <c r="G12" s="61">
        <v>1350330</v>
      </c>
    </row>
    <row r="13" spans="1:10" x14ac:dyDescent="0.25">
      <c r="A13" s="34">
        <f t="shared" si="2"/>
        <v>108</v>
      </c>
      <c r="B13" s="59" t="s">
        <v>447</v>
      </c>
      <c r="C13" s="77" t="s">
        <v>50</v>
      </c>
      <c r="D13" s="64"/>
      <c r="E13" s="64">
        <f t="shared" si="1"/>
        <v>1134731.0924369749</v>
      </c>
      <c r="G13" s="61">
        <v>1350330</v>
      </c>
    </row>
    <row r="14" spans="1:10" x14ac:dyDescent="0.25">
      <c r="A14" s="34">
        <f t="shared" si="2"/>
        <v>109</v>
      </c>
      <c r="B14" s="59" t="s">
        <v>448</v>
      </c>
      <c r="C14" s="77" t="s">
        <v>50</v>
      </c>
      <c r="D14" s="64"/>
      <c r="E14" s="64">
        <f t="shared" si="1"/>
        <v>1124731.0924369749</v>
      </c>
      <c r="G14" s="61">
        <v>1338430</v>
      </c>
    </row>
    <row r="15" spans="1:10" x14ac:dyDescent="0.25">
      <c r="A15" s="34">
        <f t="shared" si="2"/>
        <v>110</v>
      </c>
      <c r="B15" s="59" t="s">
        <v>449</v>
      </c>
      <c r="C15" s="77" t="s">
        <v>50</v>
      </c>
      <c r="D15" s="64"/>
      <c r="E15" s="64">
        <f t="shared" si="1"/>
        <v>809812.60504201683</v>
      </c>
      <c r="G15" s="61">
        <v>963677</v>
      </c>
    </row>
    <row r="16" spans="1:10" x14ac:dyDescent="0.25">
      <c r="A16" s="34">
        <f t="shared" si="2"/>
        <v>111</v>
      </c>
      <c r="B16" s="59" t="s">
        <v>450</v>
      </c>
      <c r="C16" s="77" t="s">
        <v>50</v>
      </c>
      <c r="D16" s="64"/>
      <c r="E16" s="64">
        <f t="shared" si="1"/>
        <v>809813.44537815126</v>
      </c>
      <c r="G16" s="61">
        <v>963678</v>
      </c>
    </row>
    <row r="17" spans="1:7" x14ac:dyDescent="0.25">
      <c r="A17" s="34">
        <f t="shared" si="2"/>
        <v>112</v>
      </c>
      <c r="B17" s="59" t="s">
        <v>451</v>
      </c>
      <c r="C17" s="77" t="s">
        <v>50</v>
      </c>
      <c r="D17" s="64"/>
      <c r="E17" s="64">
        <f t="shared" si="1"/>
        <v>809813.44537815126</v>
      </c>
      <c r="G17" s="61">
        <v>963678</v>
      </c>
    </row>
    <row r="18" spans="1:7" x14ac:dyDescent="0.25">
      <c r="A18" s="34">
        <f t="shared" si="2"/>
        <v>113</v>
      </c>
      <c r="B18" s="59" t="s">
        <v>452</v>
      </c>
      <c r="C18" s="77" t="s">
        <v>50</v>
      </c>
      <c r="D18" s="64"/>
      <c r="E18" s="64">
        <f t="shared" si="1"/>
        <v>1134731.0924369749</v>
      </c>
      <c r="G18" s="61">
        <v>1350330</v>
      </c>
    </row>
    <row r="19" spans="1:7" x14ac:dyDescent="0.25">
      <c r="A19" s="34">
        <f>+A18+1</f>
        <v>114</v>
      </c>
      <c r="B19" s="59" t="s">
        <v>453</v>
      </c>
      <c r="C19" s="77" t="s">
        <v>50</v>
      </c>
      <c r="D19" s="64"/>
      <c r="E19" s="64">
        <f t="shared" si="1"/>
        <v>1134731.0924369749</v>
      </c>
      <c r="G19" s="61">
        <v>1350330</v>
      </c>
    </row>
    <row r="20" spans="1:7" x14ac:dyDescent="0.25">
      <c r="A20" s="51">
        <f t="shared" si="2"/>
        <v>115</v>
      </c>
      <c r="B20" s="59" t="s">
        <v>454</v>
      </c>
      <c r="C20" s="77" t="s">
        <v>50</v>
      </c>
      <c r="D20" s="64"/>
      <c r="E20" s="64">
        <f t="shared" si="1"/>
        <v>809812.60504201683</v>
      </c>
      <c r="G20" s="61">
        <v>963677</v>
      </c>
    </row>
    <row r="21" spans="1:7" x14ac:dyDescent="0.25">
      <c r="A21" s="34">
        <f t="shared" si="2"/>
        <v>116</v>
      </c>
      <c r="B21" s="59" t="s">
        <v>455</v>
      </c>
      <c r="C21" s="77" t="s">
        <v>50</v>
      </c>
      <c r="D21" s="64"/>
      <c r="E21" s="64">
        <f t="shared" si="1"/>
        <v>509888.23529411765</v>
      </c>
      <c r="G21" s="61">
        <v>606767</v>
      </c>
    </row>
    <row r="22" spans="1:7" x14ac:dyDescent="0.25">
      <c r="A22" s="34">
        <f t="shared" si="2"/>
        <v>117</v>
      </c>
      <c r="B22" s="59" t="s">
        <v>437</v>
      </c>
      <c r="C22" s="77" t="s">
        <v>50</v>
      </c>
      <c r="D22" s="64"/>
      <c r="E22" s="64">
        <f t="shared" si="1"/>
        <v>955000</v>
      </c>
      <c r="G22" s="61">
        <v>1136450</v>
      </c>
    </row>
    <row r="23" spans="1:7" x14ac:dyDescent="0.25">
      <c r="A23" s="34">
        <f t="shared" si="2"/>
        <v>118</v>
      </c>
      <c r="B23" s="65" t="s">
        <v>438</v>
      </c>
      <c r="C23" s="77" t="s">
        <v>50</v>
      </c>
      <c r="D23" s="64"/>
      <c r="E23" s="64">
        <f t="shared" si="1"/>
        <v>985000</v>
      </c>
      <c r="G23" s="61">
        <v>1172150</v>
      </c>
    </row>
    <row r="24" spans="1:7" x14ac:dyDescent="0.25">
      <c r="A24" s="34">
        <f t="shared" si="2"/>
        <v>119</v>
      </c>
      <c r="B24" s="59" t="s">
        <v>354</v>
      </c>
      <c r="C24" s="77" t="s">
        <v>50</v>
      </c>
      <c r="D24" s="64"/>
      <c r="E24" s="64">
        <f t="shared" si="1"/>
        <v>1050000</v>
      </c>
      <c r="G24" s="61">
        <v>1249500</v>
      </c>
    </row>
    <row r="25" spans="1:7" x14ac:dyDescent="0.25">
      <c r="A25" s="34">
        <f t="shared" si="2"/>
        <v>120</v>
      </c>
      <c r="B25" s="59" t="s">
        <v>353</v>
      </c>
      <c r="C25" s="77" t="s">
        <v>50</v>
      </c>
      <c r="D25" s="64"/>
      <c r="E25" s="64">
        <f t="shared" si="1"/>
        <v>1050000</v>
      </c>
      <c r="G25" s="61">
        <v>1249500</v>
      </c>
    </row>
    <row r="26" spans="1:7" x14ac:dyDescent="0.25">
      <c r="A26" s="34">
        <f t="shared" si="2"/>
        <v>121</v>
      </c>
      <c r="B26" s="59" t="s">
        <v>352</v>
      </c>
      <c r="C26" s="77" t="s">
        <v>50</v>
      </c>
      <c r="D26" s="64"/>
      <c r="E26" s="64">
        <f t="shared" si="1"/>
        <v>1145000</v>
      </c>
      <c r="G26" s="61">
        <v>1362550</v>
      </c>
    </row>
    <row r="27" spans="1:7" x14ac:dyDescent="0.25">
      <c r="A27" s="34">
        <f t="shared" si="2"/>
        <v>122</v>
      </c>
      <c r="B27" s="59" t="s">
        <v>365</v>
      </c>
      <c r="C27" s="77" t="s">
        <v>50</v>
      </c>
      <c r="D27" s="64"/>
      <c r="E27" s="64">
        <f t="shared" si="1"/>
        <v>490000</v>
      </c>
      <c r="G27" s="61">
        <v>583100</v>
      </c>
    </row>
    <row r="28" spans="1:7" x14ac:dyDescent="0.25">
      <c r="A28" s="34">
        <f t="shared" si="2"/>
        <v>123</v>
      </c>
      <c r="B28" s="59" t="s">
        <v>360</v>
      </c>
      <c r="C28" s="77" t="s">
        <v>50</v>
      </c>
      <c r="D28" s="64"/>
      <c r="E28" s="64">
        <f t="shared" si="1"/>
        <v>770000</v>
      </c>
      <c r="G28" s="61">
        <v>916300</v>
      </c>
    </row>
    <row r="29" spans="1:7" x14ac:dyDescent="0.25">
      <c r="A29" s="34">
        <f t="shared" si="2"/>
        <v>124</v>
      </c>
      <c r="B29" s="62" t="s">
        <v>364</v>
      </c>
      <c r="C29" s="77" t="s">
        <v>50</v>
      </c>
      <c r="D29" s="64"/>
      <c r="E29" s="64">
        <f t="shared" si="1"/>
        <v>854000</v>
      </c>
      <c r="G29" s="64">
        <v>1016260</v>
      </c>
    </row>
    <row r="30" spans="1:7" x14ac:dyDescent="0.25">
      <c r="A30" s="34">
        <f t="shared" si="2"/>
        <v>125</v>
      </c>
      <c r="B30" s="59" t="s">
        <v>350</v>
      </c>
      <c r="C30" s="77" t="s">
        <v>50</v>
      </c>
      <c r="D30" s="64"/>
      <c r="E30" s="64">
        <f t="shared" si="1"/>
        <v>940000</v>
      </c>
      <c r="G30" s="61">
        <v>1118600</v>
      </c>
    </row>
    <row r="31" spans="1:7" x14ac:dyDescent="0.25">
      <c r="A31" s="34">
        <f t="shared" si="2"/>
        <v>126</v>
      </c>
      <c r="B31" s="62" t="s">
        <v>373</v>
      </c>
      <c r="C31" s="77" t="s">
        <v>50</v>
      </c>
      <c r="D31" s="64"/>
      <c r="E31" s="64">
        <f t="shared" si="1"/>
        <v>1025000</v>
      </c>
      <c r="G31" s="64">
        <v>1219750</v>
      </c>
    </row>
    <row r="32" spans="1:7" x14ac:dyDescent="0.25">
      <c r="A32" s="34">
        <f t="shared" si="2"/>
        <v>127</v>
      </c>
      <c r="B32" s="62" t="s">
        <v>374</v>
      </c>
      <c r="C32" s="77" t="s">
        <v>50</v>
      </c>
      <c r="D32" s="64"/>
      <c r="E32" s="64">
        <f t="shared" si="1"/>
        <v>1025000</v>
      </c>
      <c r="G32" s="64">
        <v>1219750</v>
      </c>
    </row>
    <row r="33" spans="1:7" x14ac:dyDescent="0.25">
      <c r="A33" s="34">
        <f t="shared" si="2"/>
        <v>128</v>
      </c>
      <c r="B33" s="62" t="s">
        <v>375</v>
      </c>
      <c r="C33" s="77" t="s">
        <v>50</v>
      </c>
      <c r="D33" s="64"/>
      <c r="E33" s="64">
        <f t="shared" si="1"/>
        <v>1145000</v>
      </c>
      <c r="G33" s="64">
        <v>1362550</v>
      </c>
    </row>
    <row r="34" spans="1:7" x14ac:dyDescent="0.25">
      <c r="A34" s="34">
        <f t="shared" si="2"/>
        <v>129</v>
      </c>
      <c r="B34" s="59" t="s">
        <v>351</v>
      </c>
      <c r="C34" s="77" t="s">
        <v>50</v>
      </c>
      <c r="D34" s="64"/>
      <c r="E34" s="64">
        <f t="shared" si="1"/>
        <v>1145000</v>
      </c>
      <c r="G34" s="61">
        <v>1362550</v>
      </c>
    </row>
    <row r="35" spans="1:7" x14ac:dyDescent="0.25">
      <c r="A35" s="34">
        <f t="shared" si="2"/>
        <v>130</v>
      </c>
      <c r="B35" s="59" t="s">
        <v>362</v>
      </c>
      <c r="C35" s="77" t="s">
        <v>50</v>
      </c>
      <c r="D35" s="64"/>
      <c r="E35" s="64">
        <f t="shared" si="1"/>
        <v>1372000</v>
      </c>
      <c r="G35" s="61">
        <v>1632680</v>
      </c>
    </row>
    <row r="36" spans="1:7" x14ac:dyDescent="0.25">
      <c r="A36" s="34">
        <f t="shared" si="2"/>
        <v>131</v>
      </c>
      <c r="B36" s="59" t="s">
        <v>366</v>
      </c>
      <c r="C36" s="77" t="s">
        <v>50</v>
      </c>
      <c r="D36" s="64"/>
      <c r="E36" s="64">
        <f t="shared" si="1"/>
        <v>1372000</v>
      </c>
      <c r="G36" s="61">
        <v>1632680</v>
      </c>
    </row>
    <row r="37" spans="1:7" x14ac:dyDescent="0.25">
      <c r="A37" s="34">
        <f t="shared" si="2"/>
        <v>132</v>
      </c>
      <c r="B37" s="62" t="s">
        <v>369</v>
      </c>
      <c r="C37" s="77" t="s">
        <v>50</v>
      </c>
      <c r="D37" s="64"/>
      <c r="E37" s="64">
        <f t="shared" si="1"/>
        <v>397000</v>
      </c>
      <c r="G37" s="64">
        <v>472430</v>
      </c>
    </row>
    <row r="38" spans="1:7" x14ac:dyDescent="0.25">
      <c r="A38" s="34">
        <f t="shared" si="2"/>
        <v>133</v>
      </c>
      <c r="B38" s="62" t="s">
        <v>370</v>
      </c>
      <c r="C38" s="77" t="s">
        <v>50</v>
      </c>
      <c r="D38" s="64"/>
      <c r="E38" s="64">
        <f t="shared" si="1"/>
        <v>448000</v>
      </c>
      <c r="G38" s="64">
        <v>533120</v>
      </c>
    </row>
    <row r="39" spans="1:7" x14ac:dyDescent="0.25">
      <c r="A39" s="34">
        <f t="shared" si="2"/>
        <v>134</v>
      </c>
      <c r="B39" s="59" t="s">
        <v>363</v>
      </c>
      <c r="C39" s="77" t="s">
        <v>50</v>
      </c>
      <c r="D39" s="64"/>
      <c r="E39" s="64">
        <f t="shared" si="1"/>
        <v>448000</v>
      </c>
      <c r="G39" s="61">
        <v>533120</v>
      </c>
    </row>
    <row r="40" spans="1:7" x14ac:dyDescent="0.25">
      <c r="A40" s="34">
        <f t="shared" si="2"/>
        <v>135</v>
      </c>
      <c r="B40" s="62" t="s">
        <v>371</v>
      </c>
      <c r="C40" s="77" t="s">
        <v>50</v>
      </c>
      <c r="D40" s="64"/>
      <c r="E40" s="64">
        <f t="shared" si="1"/>
        <v>448000</v>
      </c>
      <c r="G40" s="64">
        <v>533120</v>
      </c>
    </row>
    <row r="41" spans="1:7" s="57" customFormat="1" x14ac:dyDescent="0.25">
      <c r="A41" s="34">
        <f t="shared" si="2"/>
        <v>136</v>
      </c>
      <c r="B41" s="62" t="s">
        <v>372</v>
      </c>
      <c r="C41" s="77" t="s">
        <v>50</v>
      </c>
      <c r="D41" s="61"/>
      <c r="E41" s="64">
        <f t="shared" si="1"/>
        <v>728000</v>
      </c>
      <c r="G41" s="64">
        <v>866320</v>
      </c>
    </row>
    <row r="42" spans="1:7" s="57" customFormat="1" x14ac:dyDescent="0.25">
      <c r="A42" s="34">
        <f t="shared" si="2"/>
        <v>137</v>
      </c>
      <c r="B42" s="62" t="s">
        <v>361</v>
      </c>
      <c r="C42" s="77" t="s">
        <v>50</v>
      </c>
      <c r="D42" s="61"/>
      <c r="E42" s="64">
        <f t="shared" si="1"/>
        <v>728000</v>
      </c>
      <c r="G42" s="64">
        <v>866320</v>
      </c>
    </row>
    <row r="43" spans="1:7" s="57" customFormat="1" x14ac:dyDescent="0.25">
      <c r="A43" s="34">
        <f t="shared" si="2"/>
        <v>138</v>
      </c>
      <c r="B43" s="66" t="s">
        <v>456</v>
      </c>
      <c r="C43" s="77" t="s">
        <v>50</v>
      </c>
      <c r="D43" s="61"/>
      <c r="E43" s="64">
        <f t="shared" si="1"/>
        <v>902400</v>
      </c>
      <c r="G43" s="67">
        <v>1073856</v>
      </c>
    </row>
    <row r="44" spans="1:7" s="57" customFormat="1" x14ac:dyDescent="0.25">
      <c r="A44" s="34">
        <f t="shared" si="2"/>
        <v>139</v>
      </c>
      <c r="B44" s="65" t="s">
        <v>457</v>
      </c>
      <c r="C44" s="77" t="s">
        <v>50</v>
      </c>
      <c r="D44" s="61"/>
      <c r="E44" s="64">
        <f t="shared" si="1"/>
        <v>1450000</v>
      </c>
      <c r="G44" s="61">
        <v>1725500</v>
      </c>
    </row>
    <row r="45" spans="1:7" s="57" customFormat="1" x14ac:dyDescent="0.25">
      <c r="A45" s="34">
        <f t="shared" si="2"/>
        <v>140</v>
      </c>
      <c r="B45" s="59" t="s">
        <v>458</v>
      </c>
      <c r="C45" s="77" t="s">
        <v>50</v>
      </c>
      <c r="D45" s="61"/>
      <c r="E45" s="64">
        <f t="shared" si="1"/>
        <v>1134731.0924369749</v>
      </c>
      <c r="G45" s="61">
        <v>1350330</v>
      </c>
    </row>
    <row r="46" spans="1:7" s="57" customFormat="1" x14ac:dyDescent="0.25">
      <c r="A46" s="34"/>
      <c r="B46" s="59"/>
      <c r="C46" s="77" t="s">
        <v>50</v>
      </c>
      <c r="D46" s="61"/>
      <c r="E46" s="64">
        <f t="shared" si="1"/>
        <v>0</v>
      </c>
      <c r="G46" s="64"/>
    </row>
    <row r="47" spans="1:7" s="57" customFormat="1" x14ac:dyDescent="0.25">
      <c r="A47" s="80"/>
      <c r="B47" s="39"/>
      <c r="C47" s="81"/>
      <c r="D47" s="61"/>
      <c r="E47" s="64">
        <f t="shared" si="1"/>
        <v>0</v>
      </c>
      <c r="G47" s="64">
        <v>0</v>
      </c>
    </row>
    <row r="48" spans="1:7" x14ac:dyDescent="0.25">
      <c r="A48" s="94"/>
      <c r="B48" s="90" t="s">
        <v>53</v>
      </c>
      <c r="C48" s="95"/>
      <c r="D48" s="95"/>
      <c r="E48" s="96"/>
      <c r="G48" s="64">
        <v>0</v>
      </c>
    </row>
    <row r="49" spans="1:7" x14ac:dyDescent="0.25">
      <c r="A49" s="82">
        <v>501</v>
      </c>
      <c r="B49" s="78" t="s">
        <v>54</v>
      </c>
      <c r="C49" s="77" t="s">
        <v>52</v>
      </c>
      <c r="D49" s="64"/>
      <c r="E49" s="64">
        <f>+G49</f>
        <v>1350</v>
      </c>
      <c r="G49" s="64">
        <v>1350</v>
      </c>
    </row>
    <row r="50" spans="1:7" x14ac:dyDescent="0.25">
      <c r="A50" s="94"/>
      <c r="B50" s="90" t="s">
        <v>55</v>
      </c>
      <c r="C50" s="95"/>
      <c r="D50" s="95"/>
      <c r="E50" s="96"/>
      <c r="G50" s="64">
        <v>0</v>
      </c>
    </row>
    <row r="51" spans="1:7" x14ac:dyDescent="0.25">
      <c r="A51" s="82">
        <v>605</v>
      </c>
      <c r="B51" s="78" t="s">
        <v>56</v>
      </c>
      <c r="C51" s="77" t="s">
        <v>50</v>
      </c>
      <c r="D51" s="64"/>
      <c r="E51" s="64">
        <f t="shared" ref="E51:E58" si="3">+G51</f>
        <v>1054.4244360902255</v>
      </c>
      <c r="G51" s="64">
        <v>1054.4244360902255</v>
      </c>
    </row>
    <row r="52" spans="1:7" x14ac:dyDescent="0.25">
      <c r="A52" s="82">
        <v>614</v>
      </c>
      <c r="B52" s="78" t="s">
        <v>462</v>
      </c>
      <c r="C52" s="77" t="s">
        <v>50</v>
      </c>
      <c r="D52" s="64"/>
      <c r="E52" s="64">
        <f t="shared" si="3"/>
        <v>84283</v>
      </c>
      <c r="G52" s="64">
        <v>84283</v>
      </c>
    </row>
    <row r="53" spans="1:7" x14ac:dyDescent="0.25">
      <c r="A53" s="82">
        <v>615</v>
      </c>
      <c r="B53" s="78" t="s">
        <v>463</v>
      </c>
      <c r="C53" s="77" t="s">
        <v>50</v>
      </c>
      <c r="D53" s="64"/>
      <c r="E53" s="64">
        <f t="shared" si="3"/>
        <v>98700</v>
      </c>
      <c r="G53" s="64">
        <v>98700</v>
      </c>
    </row>
    <row r="54" spans="1:7" x14ac:dyDescent="0.25">
      <c r="A54" s="82">
        <v>637</v>
      </c>
      <c r="B54" s="78" t="s">
        <v>998</v>
      </c>
      <c r="C54" s="77" t="s">
        <v>50</v>
      </c>
      <c r="D54" s="64"/>
      <c r="E54" s="64">
        <f t="shared" si="3"/>
        <v>18890</v>
      </c>
      <c r="G54" s="64">
        <v>18890</v>
      </c>
    </row>
    <row r="55" spans="1:7" x14ac:dyDescent="0.25">
      <c r="A55" s="82">
        <v>652</v>
      </c>
      <c r="B55" s="78" t="s">
        <v>57</v>
      </c>
      <c r="C55" s="77" t="s">
        <v>50</v>
      </c>
      <c r="D55" s="64"/>
      <c r="E55" s="64">
        <f t="shared" si="3"/>
        <v>11972</v>
      </c>
      <c r="G55" s="64">
        <v>11972</v>
      </c>
    </row>
    <row r="56" spans="1:7" x14ac:dyDescent="0.25">
      <c r="A56" s="82">
        <v>672</v>
      </c>
      <c r="B56" s="78" t="s">
        <v>464</v>
      </c>
      <c r="C56" s="77" t="s">
        <v>50</v>
      </c>
      <c r="D56" s="64"/>
      <c r="E56" s="64">
        <f t="shared" si="3"/>
        <v>23481.350114416477</v>
      </c>
      <c r="G56" s="64">
        <v>23481.350114416477</v>
      </c>
    </row>
    <row r="57" spans="1:7" x14ac:dyDescent="0.25">
      <c r="A57" s="82">
        <v>682</v>
      </c>
      <c r="B57" s="78" t="s">
        <v>58</v>
      </c>
      <c r="C57" s="83" t="s">
        <v>51</v>
      </c>
      <c r="D57" s="64"/>
      <c r="E57" s="64">
        <f t="shared" si="3"/>
        <v>13976.994115724094</v>
      </c>
      <c r="G57" s="64">
        <v>13976.994115724094</v>
      </c>
    </row>
    <row r="58" spans="1:7" x14ac:dyDescent="0.25">
      <c r="A58" s="82">
        <v>687</v>
      </c>
      <c r="B58" s="78" t="s">
        <v>59</v>
      </c>
      <c r="C58" s="77" t="s">
        <v>50</v>
      </c>
      <c r="D58" s="64"/>
      <c r="E58" s="64">
        <f t="shared" si="3"/>
        <v>3074.9387054593003</v>
      </c>
      <c r="G58" s="64">
        <v>3074.9387054593003</v>
      </c>
    </row>
    <row r="59" spans="1:7" x14ac:dyDescent="0.25">
      <c r="A59" s="82"/>
      <c r="B59" s="84" t="s">
        <v>60</v>
      </c>
      <c r="C59" s="85"/>
      <c r="D59" s="64"/>
      <c r="E59" s="64">
        <f t="shared" ref="E59" si="4">+G59*$E$1</f>
        <v>0</v>
      </c>
      <c r="G59" s="64">
        <v>0</v>
      </c>
    </row>
    <row r="60" spans="1:7" x14ac:dyDescent="0.25">
      <c r="A60" s="94"/>
      <c r="B60" s="90" t="s">
        <v>61</v>
      </c>
      <c r="C60" s="95"/>
      <c r="D60" s="95"/>
      <c r="E60" s="96"/>
      <c r="G60" s="64">
        <v>0</v>
      </c>
    </row>
    <row r="61" spans="1:7" x14ac:dyDescent="0.25">
      <c r="A61" s="82" t="s">
        <v>62</v>
      </c>
      <c r="B61" s="78" t="s">
        <v>63</v>
      </c>
      <c r="C61" s="77" t="s">
        <v>51</v>
      </c>
      <c r="D61" s="64"/>
      <c r="E61" s="64">
        <f t="shared" ref="E61:E64" si="5">+G61</f>
        <v>93400</v>
      </c>
      <c r="G61" s="64">
        <v>93400</v>
      </c>
    </row>
    <row r="62" spans="1:7" x14ac:dyDescent="0.25">
      <c r="A62" s="82" t="s">
        <v>42</v>
      </c>
      <c r="B62" s="78" t="s">
        <v>999</v>
      </c>
      <c r="C62" s="77" t="s">
        <v>51</v>
      </c>
      <c r="D62" s="64"/>
      <c r="E62" s="64">
        <f t="shared" si="5"/>
        <v>14500</v>
      </c>
      <c r="G62" s="64">
        <v>14500</v>
      </c>
    </row>
    <row r="63" spans="1:7" x14ac:dyDescent="0.25">
      <c r="A63" s="82" t="s">
        <v>704</v>
      </c>
      <c r="B63" s="78" t="s">
        <v>702</v>
      </c>
      <c r="C63" s="77" t="s">
        <v>51</v>
      </c>
      <c r="D63" s="64"/>
      <c r="E63" s="64">
        <f t="shared" si="5"/>
        <v>830000</v>
      </c>
      <c r="G63" s="64">
        <v>830000</v>
      </c>
    </row>
    <row r="64" spans="1:7" x14ac:dyDescent="0.25">
      <c r="A64" s="34" t="s">
        <v>36</v>
      </c>
      <c r="B64" s="78" t="s">
        <v>64</v>
      </c>
      <c r="C64" s="77" t="s">
        <v>65</v>
      </c>
      <c r="D64" s="87"/>
      <c r="E64" s="64">
        <f t="shared" si="5"/>
        <v>6200</v>
      </c>
      <c r="G64" s="64">
        <v>6200</v>
      </c>
    </row>
    <row r="65" spans="1:7" x14ac:dyDescent="0.25">
      <c r="A65" s="94" t="s">
        <v>440</v>
      </c>
      <c r="B65" s="90" t="s">
        <v>86</v>
      </c>
      <c r="C65" s="95"/>
      <c r="D65" s="95"/>
      <c r="E65" s="96"/>
      <c r="G65" s="64">
        <v>0</v>
      </c>
    </row>
    <row r="66" spans="1:7" x14ac:dyDescent="0.25">
      <c r="A66" s="82" t="s">
        <v>87</v>
      </c>
      <c r="B66" s="78" t="s">
        <v>88</v>
      </c>
      <c r="C66" s="77" t="s">
        <v>51</v>
      </c>
      <c r="D66" s="64"/>
      <c r="E66" s="64">
        <f t="shared" ref="E66:E68" si="6">+G66</f>
        <v>238000</v>
      </c>
      <c r="G66" s="64">
        <v>238000</v>
      </c>
    </row>
    <row r="67" spans="1:7" x14ac:dyDescent="0.25">
      <c r="A67" s="82" t="s">
        <v>89</v>
      </c>
      <c r="B67" s="78" t="s">
        <v>90</v>
      </c>
      <c r="C67" s="77" t="s">
        <v>52</v>
      </c>
      <c r="D67" s="64"/>
      <c r="E67" s="64">
        <f t="shared" si="6"/>
        <v>2200000</v>
      </c>
      <c r="G67" s="64">
        <v>2200000</v>
      </c>
    </row>
    <row r="68" spans="1:7" x14ac:dyDescent="0.25">
      <c r="A68" s="63" t="s">
        <v>705</v>
      </c>
      <c r="B68" s="50" t="s">
        <v>706</v>
      </c>
      <c r="C68" s="63"/>
      <c r="D68" s="63"/>
      <c r="E68" s="64">
        <f t="shared" si="6"/>
        <v>97800</v>
      </c>
      <c r="G68" s="64">
        <v>97800</v>
      </c>
    </row>
  </sheetData>
  <mergeCells count="1">
    <mergeCell ref="A2:E2"/>
  </mergeCells>
  <pageMargins left="0.7" right="0.7" top="0.75" bottom="0.75" header="0.3" footer="0.3"/>
  <pageSetup scale="88"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488</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125</v>
      </c>
      <c r="C5" s="106" t="str">
        <f>VLOOKUP(B5,'$ C-Inter'!$A$2:$E$64,2,FALSE)</f>
        <v>PROYECTOR IMPORLED 100W 60D</v>
      </c>
      <c r="D5" s="11">
        <v>1</v>
      </c>
      <c r="E5" s="13">
        <v>1</v>
      </c>
      <c r="F5" s="1"/>
      <c r="G5" s="14">
        <f>VLOOKUP(B5,'$ C-Inter'!$A$2:$E$64,5,FALSE)</f>
        <v>940000</v>
      </c>
      <c r="H5" s="12">
        <f t="shared" ref="H5:H11" si="0">ROUND((G5*E5),0)</f>
        <v>940000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1162004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1168204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489</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126</v>
      </c>
      <c r="C5" s="106" t="str">
        <f>VLOOKUP(B5,'$ C-Inter'!$A$2:$E$64,2,FALSE)</f>
        <v>PROYECTOR IMPORLED 120 W 30 D</v>
      </c>
      <c r="D5" s="11">
        <v>1</v>
      </c>
      <c r="E5" s="13">
        <v>1</v>
      </c>
      <c r="F5" s="1"/>
      <c r="G5" s="14">
        <f>VLOOKUP(B5,'$ C-Inter'!$A$2:$E$64,5,FALSE)</f>
        <v>1025000</v>
      </c>
      <c r="H5" s="12">
        <f t="shared" ref="H5:H11" si="0">ROUND((G5*E5),0)</f>
        <v>1025000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1247004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1253204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490</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127</v>
      </c>
      <c r="C5" s="106" t="str">
        <f>VLOOKUP(B5,'$ C-Inter'!$A$2:$E$64,2,FALSE)</f>
        <v>PROYECTOR IMPORLED 120W 60 D</v>
      </c>
      <c r="D5" s="11">
        <v>1</v>
      </c>
      <c r="E5" s="13">
        <v>1</v>
      </c>
      <c r="F5" s="1"/>
      <c r="G5" s="14">
        <f>VLOOKUP(B5,'$ C-Inter'!$A$2:$E$64,5,FALSE)</f>
        <v>1025000</v>
      </c>
      <c r="H5" s="12">
        <f t="shared" ref="H5:H11" si="0">ROUND((G5*E5),0)</f>
        <v>1025000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1247004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1253204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491</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128</v>
      </c>
      <c r="C5" s="106" t="str">
        <f>VLOOKUP(B5,'$ C-Inter'!$A$2:$E$64,2,FALSE)</f>
        <v>PROYECTOR IMPORLED 150 W 30 D</v>
      </c>
      <c r="D5" s="11">
        <v>1</v>
      </c>
      <c r="E5" s="13">
        <v>1</v>
      </c>
      <c r="F5" s="1"/>
      <c r="G5" s="14">
        <f>VLOOKUP(B5,'$ C-Inter'!$A$2:$E$64,5,FALSE)</f>
        <v>1145000</v>
      </c>
      <c r="H5" s="12">
        <f t="shared" ref="H5:H11" si="0">ROUND((G5*E5),0)</f>
        <v>1145000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1367004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1373204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492</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129</v>
      </c>
      <c r="C5" s="106" t="str">
        <f>VLOOKUP(B5,'$ C-Inter'!$A$2:$E$64,2,FALSE)</f>
        <v>PROYECTOR IMPORLED 150W 60 D</v>
      </c>
      <c r="D5" s="11">
        <v>1</v>
      </c>
      <c r="E5" s="13">
        <v>1</v>
      </c>
      <c r="F5" s="1"/>
      <c r="G5" s="14">
        <f>VLOOKUP(B5,'$ C-Inter'!$A$2:$E$64,5,FALSE)</f>
        <v>1145000</v>
      </c>
      <c r="H5" s="12">
        <f t="shared" ref="H5:H11" si="0">ROUND((G5*E5),0)</f>
        <v>1145000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1367004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1373204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493</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130</v>
      </c>
      <c r="C5" s="106" t="str">
        <f>VLOOKUP(B5,'$ C-Inter'!$A$2:$E$64,2,FALSE)</f>
        <v>PROYECTOR IMPORLED 200w 30 D</v>
      </c>
      <c r="D5" s="11">
        <v>1</v>
      </c>
      <c r="E5" s="13">
        <v>1</v>
      </c>
      <c r="F5" s="1"/>
      <c r="G5" s="14">
        <f>VLOOKUP(B5,'$ C-Inter'!$A$2:$E$64,5,FALSE)</f>
        <v>1372000</v>
      </c>
      <c r="H5" s="12">
        <f t="shared" ref="H5:H11" si="0">ROUND((G5*E5),0)</f>
        <v>1372000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1594004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1600204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494</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131</v>
      </c>
      <c r="C5" s="106" t="str">
        <f>VLOOKUP(B5,'$ C-Inter'!$A$2:$E$64,2,FALSE)</f>
        <v>PROYECTOR IMPORLED 200W 60 D</v>
      </c>
      <c r="D5" s="11">
        <v>1</v>
      </c>
      <c r="E5" s="13">
        <v>1</v>
      </c>
      <c r="F5" s="1"/>
      <c r="G5" s="14">
        <f>VLOOKUP(B5,'$ C-Inter'!$A$2:$E$64,5,FALSE)</f>
        <v>1372000</v>
      </c>
      <c r="H5" s="12">
        <f t="shared" ref="H5:H11" si="0">ROUND((G5*E5),0)</f>
        <v>1372000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1594004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1600204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495</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132</v>
      </c>
      <c r="C5" s="106" t="str">
        <f>VLOOKUP(B5,'$ C-Inter'!$A$2:$E$64,2,FALSE)</f>
        <v>PROYECTOR IMPORLED 30W 60D</v>
      </c>
      <c r="D5" s="11">
        <v>1</v>
      </c>
      <c r="E5" s="13">
        <v>1</v>
      </c>
      <c r="F5" s="1"/>
      <c r="G5" s="14">
        <f>VLOOKUP(B5,'$ C-Inter'!$A$2:$E$64,5,FALSE)</f>
        <v>397000</v>
      </c>
      <c r="H5" s="12">
        <f t="shared" ref="H5:H11" si="0">ROUND((G5*E5),0)</f>
        <v>397000</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600537</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606737</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496</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133</v>
      </c>
      <c r="C5" s="106" t="str">
        <f>VLOOKUP(B5,'$ C-Inter'!$A$2:$E$64,2,FALSE)</f>
        <v>PROYECTOR IMPORLED 50W</v>
      </c>
      <c r="D5" s="11">
        <v>1</v>
      </c>
      <c r="E5" s="13">
        <v>1</v>
      </c>
      <c r="F5" s="1"/>
      <c r="G5" s="14">
        <f>VLOOKUP(B5,'$ C-Inter'!$A$2:$E$64,5,FALSE)</f>
        <v>448000</v>
      </c>
      <c r="H5" s="12">
        <f t="shared" ref="H5:H11" si="0">ROUND((G5*E5),0)</f>
        <v>448000</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651537</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657737</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497</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134</v>
      </c>
      <c r="C5" s="106" t="str">
        <f>VLOOKUP(B5,'$ C-Inter'!$A$2:$E$64,2,FALSE)</f>
        <v>PROYECTOR IMPORLED 50w 60 D</v>
      </c>
      <c r="D5" s="11">
        <v>1</v>
      </c>
      <c r="E5" s="13">
        <v>1</v>
      </c>
      <c r="F5" s="1"/>
      <c r="G5" s="14">
        <f>VLOOKUP(B5,'$ C-Inter'!$A$2:$E$64,5,FALSE)</f>
        <v>448000</v>
      </c>
      <c r="H5" s="12">
        <f t="shared" ref="H5:H11" si="0">ROUND((G5*E5),0)</f>
        <v>448000</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651537</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657737</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5"/>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699</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t="s">
        <v>700</v>
      </c>
      <c r="C5" s="106" t="str">
        <f>VLOOKUP(B5,'$ C-Inter'!$A$2:$E$72,2,FALSE)</f>
        <v xml:space="preserve">Nodo de telegestión </v>
      </c>
      <c r="D5" s="11" t="str">
        <f>VLOOKUP(B5,'$ C-Inter'!$A$2:$E$67,3,FALSE)</f>
        <v>U.</v>
      </c>
      <c r="E5" s="13">
        <v>1</v>
      </c>
      <c r="F5" s="1"/>
      <c r="G5" s="14">
        <f>VLOOKUP(B5,'$ C-Inter'!$A$2:$E$67,5,FALSE)</f>
        <v>238000</v>
      </c>
      <c r="H5" s="12">
        <f t="shared" ref="H5:H6" si="0">ROUND((G5*E5),0)</f>
        <v>238000</v>
      </c>
    </row>
    <row r="6" spans="1:13" ht="51.75" customHeight="1" x14ac:dyDescent="0.25">
      <c r="A6" s="3">
        <f>+A5+1</f>
        <v>2</v>
      </c>
      <c r="B6" s="3" t="s">
        <v>701</v>
      </c>
      <c r="C6" s="106" t="str">
        <f>VLOOKUP(B6,'$ C-Inter'!$A$2:$E$72,2,FALSE)</f>
        <v>Concentrador</v>
      </c>
      <c r="D6" s="11" t="str">
        <f>VLOOKUP(B6,'$ C-Inter'!$A$2:$E$67,3,FALSE)</f>
        <v>MT</v>
      </c>
      <c r="E6" s="13">
        <f>+E5/50</f>
        <v>0.02</v>
      </c>
      <c r="F6" s="1"/>
      <c r="G6" s="14">
        <f>VLOOKUP(B6,'$ C-Inter'!$A$2:$E$67,5,FALSE)</f>
        <v>2200000</v>
      </c>
      <c r="H6" s="12">
        <f t="shared" si="0"/>
        <v>44000</v>
      </c>
    </row>
    <row r="7" spans="1:13" ht="15" x14ac:dyDescent="0.25">
      <c r="A7" s="3">
        <f t="shared" ref="A7:A11" si="1">+A6+1</f>
        <v>3</v>
      </c>
      <c r="B7" s="3"/>
      <c r="C7" s="106"/>
      <c r="D7" s="11"/>
      <c r="E7" s="13"/>
      <c r="F7" s="1"/>
      <c r="G7" s="14"/>
      <c r="H7" s="12"/>
    </row>
    <row r="8" spans="1:13" ht="15" x14ac:dyDescent="0.25">
      <c r="A8" s="3">
        <f t="shared" si="1"/>
        <v>4</v>
      </c>
      <c r="B8" s="3"/>
      <c r="C8" s="106"/>
      <c r="D8" s="11"/>
      <c r="E8" s="13"/>
      <c r="F8" s="1"/>
      <c r="G8" s="14"/>
      <c r="H8" s="12"/>
    </row>
    <row r="9" spans="1:13" ht="15" x14ac:dyDescent="0.25">
      <c r="A9" s="3">
        <f t="shared" si="1"/>
        <v>5</v>
      </c>
      <c r="B9" s="3"/>
      <c r="C9" s="106"/>
      <c r="D9" s="11"/>
      <c r="E9" s="13"/>
      <c r="F9" s="1"/>
      <c r="G9" s="14"/>
      <c r="H9" s="12"/>
      <c r="K9" s="26"/>
      <c r="L9" s="110"/>
      <c r="M9" s="111"/>
    </row>
    <row r="10" spans="1:13" ht="15" x14ac:dyDescent="0.25">
      <c r="A10" s="3">
        <f t="shared" si="1"/>
        <v>6</v>
      </c>
      <c r="B10" s="3"/>
      <c r="C10" s="106"/>
      <c r="D10" s="11"/>
      <c r="E10" s="13"/>
      <c r="F10" s="1"/>
      <c r="G10" s="14"/>
      <c r="H10" s="12"/>
    </row>
    <row r="11" spans="1:13" ht="15" x14ac:dyDescent="0.25">
      <c r="A11" s="3">
        <f t="shared" si="1"/>
        <v>7</v>
      </c>
      <c r="B11" s="3"/>
      <c r="C11" s="106"/>
      <c r="D11" s="11"/>
      <c r="E11" s="13"/>
      <c r="F11" s="1"/>
      <c r="G11" s="14"/>
      <c r="H11" s="12"/>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282000</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288200</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45" customHeight="1" x14ac:dyDescent="0.25">
      <c r="A25" s="3">
        <f>+A19+1</f>
        <v>9</v>
      </c>
      <c r="B25" s="21" t="s">
        <v>705</v>
      </c>
      <c r="C25" s="106" t="str">
        <f>VLOOKUP(B25,'$ C-Inter'!$A$2:$E$90,2,FALSE)</f>
        <v>Pedestal en concreto para concentrador, (incluye los materiales)</v>
      </c>
      <c r="D25" s="11">
        <f>VLOOKUP(B25,'$ C-Inter'!$A$2:$E$90,3,FALSE)</f>
        <v>0</v>
      </c>
      <c r="E25" s="13">
        <f>+E6</f>
        <v>0.02</v>
      </c>
      <c r="F25" s="1"/>
      <c r="G25" s="24">
        <f>ROUND((VLOOKUP(B25,'$ C-Inter'!$A$2:$E$90,5,FALSE)),0)</f>
        <v>97800</v>
      </c>
      <c r="H25" s="12">
        <f>ROUND((G25*E25),0)</f>
        <v>1956</v>
      </c>
    </row>
    <row r="26" spans="1:8" ht="15" x14ac:dyDescent="0.25">
      <c r="A26" s="2"/>
      <c r="B26" s="2"/>
      <c r="C26" s="102" t="s">
        <v>40</v>
      </c>
      <c r="D26" s="7"/>
      <c r="E26" s="8"/>
      <c r="F26" s="15"/>
      <c r="G26" s="9"/>
      <c r="H26" s="10">
        <f>+H25</f>
        <v>1956</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703</v>
      </c>
      <c r="C30" s="106" t="str">
        <f>VLOOKUP(B30,'$ C-Inter'!$A$2:$E$70,2,FALSE)</f>
        <v>Instalación equipo de concentrador</v>
      </c>
      <c r="D30" s="11" t="str">
        <f>VLOOKUP(B30,'$ C-Inter'!$A$2:$E$64,3,FALSE)</f>
        <v>U.</v>
      </c>
      <c r="E30" s="13">
        <v>1</v>
      </c>
      <c r="F30" s="13">
        <f>+E6</f>
        <v>0.02</v>
      </c>
      <c r="G30" s="14">
        <f>VLOOKUP(B30,'$ C-Inter'!$A$2:$E$64,5,FALSE)</f>
        <v>830000</v>
      </c>
      <c r="H30" s="12">
        <f>ROUND((G30*E30*F30),0)</f>
        <v>16600</v>
      </c>
    </row>
    <row r="31" spans="1:8" ht="15" x14ac:dyDescent="0.25">
      <c r="A31" s="3">
        <f>+A30+1</f>
        <v>11</v>
      </c>
      <c r="B31" s="3" t="s">
        <v>69</v>
      </c>
      <c r="C31" s="106" t="str">
        <f>VLOOKUP(B31,'$ C-Inter'!$A$2:$E$64,2,FALSE)</f>
        <v>Instalación equipo de telegestión nodo</v>
      </c>
      <c r="D31" s="11" t="str">
        <f>VLOOKUP(B31,'$ C-Inter'!$A$2:$E$64,3,FALSE)</f>
        <v>U.</v>
      </c>
      <c r="E31" s="13">
        <v>1</v>
      </c>
      <c r="F31" s="1">
        <v>1</v>
      </c>
      <c r="G31" s="14">
        <f>VLOOKUP(B31,'$ C-Inter'!$A$2:$E$64,5,FALSE)</f>
        <v>14500</v>
      </c>
      <c r="H31" s="12">
        <f>ROUND((G31*E31*F31),0)</f>
        <v>14500</v>
      </c>
    </row>
    <row r="32" spans="1:8" ht="15" x14ac:dyDescent="0.25">
      <c r="A32" s="2"/>
      <c r="B32" s="2"/>
      <c r="C32" s="102" t="s">
        <v>43</v>
      </c>
      <c r="D32" s="7"/>
      <c r="E32" s="8"/>
      <c r="F32" s="15"/>
      <c r="G32" s="9"/>
      <c r="H32" s="10">
        <f>+SUM(H30:H31)</f>
        <v>31100</v>
      </c>
    </row>
    <row r="33" spans="1:8" ht="15" x14ac:dyDescent="0.25">
      <c r="A33" s="2"/>
      <c r="B33" s="2"/>
      <c r="C33" s="103"/>
      <c r="D33" s="7"/>
      <c r="E33" s="8"/>
      <c r="F33" s="15"/>
      <c r="G33" s="9"/>
      <c r="H33" s="2"/>
    </row>
    <row r="34" spans="1:8" ht="48.95" customHeight="1" x14ac:dyDescent="0.25"/>
    <row r="35" spans="1:8" ht="48.95" customHeight="1" x14ac:dyDescent="0.25"/>
    <row r="36" spans="1:8" ht="48.95" customHeight="1" x14ac:dyDescent="0.25"/>
    <row r="37" spans="1:8" ht="48.95" customHeight="1" x14ac:dyDescent="0.25"/>
    <row r="38" spans="1:8" ht="48.95" customHeight="1" x14ac:dyDescent="0.25"/>
    <row r="39" spans="1:8" ht="48.95" customHeight="1" x14ac:dyDescent="0.25"/>
    <row r="40" spans="1:8" ht="48.95" customHeight="1" x14ac:dyDescent="0.25"/>
    <row r="41" spans="1:8" ht="48.95" customHeight="1" x14ac:dyDescent="0.25"/>
    <row r="42" spans="1:8" ht="48.95" customHeight="1" x14ac:dyDescent="0.25"/>
    <row r="43" spans="1:8" ht="48.95" customHeight="1" x14ac:dyDescent="0.25"/>
    <row r="44" spans="1:8" ht="48.95" customHeight="1" x14ac:dyDescent="0.25"/>
    <row r="45" spans="1:8" ht="48.95" customHeight="1" x14ac:dyDescent="0.25"/>
    <row r="46" spans="1:8" ht="48.95" customHeight="1" x14ac:dyDescent="0.25"/>
    <row r="47" spans="1:8" ht="48.95" customHeight="1" x14ac:dyDescent="0.25"/>
    <row r="48" spans="1: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row r="65" ht="48.95" customHeight="1" x14ac:dyDescent="0.25"/>
  </sheetData>
  <pageMargins left="0.7" right="0.7" top="0.75" bottom="0.75" header="0.3" footer="0.3"/>
  <pageSetup scale="71"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498</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135</v>
      </c>
      <c r="C5" s="106" t="str">
        <f>VLOOKUP(B5,'$ C-Inter'!$A$2:$E$64,2,FALSE)</f>
        <v>PROYECTOR IMPORLED 60W 60 D</v>
      </c>
      <c r="D5" s="11">
        <v>1</v>
      </c>
      <c r="E5" s="13">
        <v>1</v>
      </c>
      <c r="F5" s="1"/>
      <c r="G5" s="14">
        <f>VLOOKUP(B5,'$ C-Inter'!$A$2:$E$64,5,FALSE)</f>
        <v>448000</v>
      </c>
      <c r="H5" s="12">
        <f t="shared" ref="H5:H11" si="0">ROUND((G5*E5),0)</f>
        <v>448000</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651537</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657737</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499</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136</v>
      </c>
      <c r="C5" s="106" t="str">
        <f>VLOOKUP(B5,'$ C-Inter'!$A$2:$E$64,2,FALSE)</f>
        <v>PROYECTOR IMPORLED 90 W 30 D</v>
      </c>
      <c r="D5" s="11">
        <v>1</v>
      </c>
      <c r="E5" s="13">
        <v>1</v>
      </c>
      <c r="F5" s="1"/>
      <c r="G5" s="14">
        <f>VLOOKUP(B5,'$ C-Inter'!$A$2:$E$64,5,FALSE)</f>
        <v>728000</v>
      </c>
      <c r="H5" s="12">
        <f t="shared" ref="H5:H11" si="0">ROUND((G5*E5),0)</f>
        <v>728000</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931537</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937737</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500</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137</v>
      </c>
      <c r="C5" s="106" t="str">
        <f>VLOOKUP(B5,'$ C-Inter'!$A$2:$E$64,2,FALSE)</f>
        <v>PROYECTOR IMPORLED 90w 60 D</v>
      </c>
      <c r="D5" s="11">
        <v>1</v>
      </c>
      <c r="E5" s="13">
        <v>1</v>
      </c>
      <c r="F5" s="1"/>
      <c r="G5" s="14">
        <f>VLOOKUP(B5,'$ C-Inter'!$A$2:$E$64,5,FALSE)</f>
        <v>728000</v>
      </c>
      <c r="H5" s="12">
        <f t="shared" ref="H5:H11" si="0">ROUND((G5*E5),0)</f>
        <v>728000</v>
      </c>
    </row>
    <row r="6" spans="1:13" ht="51.75" customHeight="1" x14ac:dyDescent="0.25">
      <c r="A6" s="3">
        <f>+A5+1</f>
        <v>2</v>
      </c>
      <c r="B6" s="3">
        <v>614</v>
      </c>
      <c r="C6" s="106" t="str">
        <f>VLOOKUP(B6,'$ C-Inter'!$A$2:$E$64,2,FALSE)</f>
        <v>Brazo curvo galvanizado para luminaria 1 1-2" x 1,5 mts</v>
      </c>
      <c r="D6" s="11" t="str">
        <f>VLOOKUP(B6,'$ C-Inter'!$A$2:$E$64,3,FALSE)</f>
        <v xml:space="preserve"> U.</v>
      </c>
      <c r="E6" s="13">
        <v>1</v>
      </c>
      <c r="F6" s="1"/>
      <c r="G6" s="14">
        <f>VLOOKUP(B6,'$ C-Inter'!$A$2:$E$64,5,FALSE)</f>
        <v>84283</v>
      </c>
      <c r="H6" s="12">
        <f t="shared" si="0"/>
        <v>84283</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6</v>
      </c>
      <c r="F8" s="1"/>
      <c r="G8" s="14">
        <f>VLOOKUP(B8,'$ C-Inter'!$A$2:$E$64,5,FALSE)</f>
        <v>1350</v>
      </c>
      <c r="H8" s="12">
        <f t="shared" si="0"/>
        <v>8100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931537</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937737</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501</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21" x14ac:dyDescent="0.25">
      <c r="A5" s="3">
        <v>1</v>
      </c>
      <c r="B5" s="3">
        <v>138</v>
      </c>
      <c r="C5" s="106" t="str">
        <f>VLOOKUP(B5,'$ C-Inter'!$A$2:$E$64,2,FALSE)</f>
        <v>LUMINARIA RALED IV 512 LED OP T07 MP 24000 Lm 167 W</v>
      </c>
      <c r="D5" s="11">
        <v>1</v>
      </c>
      <c r="E5" s="13">
        <v>1</v>
      </c>
      <c r="F5" s="1"/>
      <c r="G5" s="14">
        <f>VLOOKUP(B5,'$ C-Inter'!$A$2:$E$64,5,FALSE)</f>
        <v>902400</v>
      </c>
      <c r="H5" s="12">
        <f t="shared" ref="H5:H11" si="0">ROUND((G5*E5),0)</f>
        <v>902400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1124404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1130604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502</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139</v>
      </c>
      <c r="C5" s="106" t="str">
        <f>VLOOKUP(B5,'$ C-Inter'!$A$2:$E$64,2,FALSE)</f>
        <v>LUMINARIA S1MA 12 4000K V25 227W</v>
      </c>
      <c r="D5" s="11">
        <v>1</v>
      </c>
      <c r="E5" s="13">
        <v>1</v>
      </c>
      <c r="F5" s="1"/>
      <c r="G5" s="14">
        <f>VLOOKUP(B5,'$ C-Inter'!$A$2:$E$64,5,FALSE)</f>
        <v>1450000</v>
      </c>
      <c r="H5" s="12">
        <f t="shared" ref="H5:H11" si="0">ROUND((G5*E5),0)</f>
        <v>1450000</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1672004</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1678204</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64"/>
  <sheetViews>
    <sheetView workbookViewId="0"/>
  </sheetViews>
  <sheetFormatPr baseColWidth="10" defaultColWidth="10.85546875" defaultRowHeight="48.95" customHeight="1" zeroHeight="1" x14ac:dyDescent="0.25"/>
  <cols>
    <col min="1" max="2" width="10.85546875" customWidth="1"/>
    <col min="3" max="3" width="49.85546875" style="108" bestFit="1" customWidth="1"/>
    <col min="4" max="9" width="10.85546875" customWidth="1"/>
    <col min="12" max="12" width="13.7109375" style="109" bestFit="1" customWidth="1"/>
    <col min="15" max="15" width="13.7109375" bestFit="1" customWidth="1"/>
  </cols>
  <sheetData>
    <row r="1" spans="1:13" ht="15" x14ac:dyDescent="0.25">
      <c r="A1" s="5" t="s">
        <v>503</v>
      </c>
      <c r="B1" s="5"/>
      <c r="C1" s="102"/>
      <c r="D1" s="97"/>
      <c r="E1" s="16"/>
      <c r="F1" s="4"/>
      <c r="G1" s="4"/>
      <c r="H1" s="2"/>
    </row>
    <row r="2" spans="1:13" ht="15" x14ac:dyDescent="0.25">
      <c r="A2" s="2"/>
      <c r="B2" s="2"/>
      <c r="C2" s="103"/>
      <c r="D2" s="7"/>
      <c r="E2" s="8"/>
      <c r="F2" s="15"/>
      <c r="G2" s="9"/>
      <c r="H2" s="2"/>
    </row>
    <row r="3" spans="1:13" ht="15" x14ac:dyDescent="0.25">
      <c r="A3" s="6" t="s">
        <v>29</v>
      </c>
      <c r="B3" s="6"/>
      <c r="C3" s="104"/>
      <c r="D3" s="7"/>
      <c r="E3" s="8"/>
      <c r="F3" s="15"/>
      <c r="G3" s="9"/>
      <c r="H3" s="2"/>
    </row>
    <row r="4" spans="1:13" ht="15" x14ac:dyDescent="0.25">
      <c r="A4" s="17" t="s">
        <v>30</v>
      </c>
      <c r="B4" s="17" t="s">
        <v>15</v>
      </c>
      <c r="C4" s="105" t="s">
        <v>14</v>
      </c>
      <c r="D4" s="17" t="s">
        <v>16</v>
      </c>
      <c r="E4" s="18" t="s">
        <v>31</v>
      </c>
      <c r="F4" s="19"/>
      <c r="G4" s="20" t="s">
        <v>32</v>
      </c>
      <c r="H4" s="20" t="s">
        <v>33</v>
      </c>
    </row>
    <row r="5" spans="1:13" ht="15" x14ac:dyDescent="0.25">
      <c r="A5" s="3">
        <v>1</v>
      </c>
      <c r="B5" s="3">
        <v>140</v>
      </c>
      <c r="C5" s="106" t="str">
        <f>VLOOKUP(B5,'$ C-Inter'!$A$2:$E$64,2,FALSE)</f>
        <v>LUMINARIA S1MA 9 4000K V05 192.4W</v>
      </c>
      <c r="D5" s="11" t="str">
        <f>VLOOKUP(B5,'$ C-Inter'!$A$2:$E$64,3,FALSE)</f>
        <v xml:space="preserve"> U.</v>
      </c>
      <c r="E5" s="13">
        <v>1</v>
      </c>
      <c r="F5" s="1"/>
      <c r="G5" s="14">
        <f>VLOOKUP(B5,'$ C-Inter'!$A$2:$E$64,5,FALSE)</f>
        <v>1134731.0924369749</v>
      </c>
      <c r="H5" s="12">
        <f t="shared" ref="H5:H11" si="0">ROUND((G5*E5),0)</f>
        <v>1134731</v>
      </c>
    </row>
    <row r="6" spans="1:13" ht="51.75" customHeight="1" x14ac:dyDescent="0.25">
      <c r="A6" s="3">
        <f>+A5+1</f>
        <v>2</v>
      </c>
      <c r="B6" s="3">
        <v>615</v>
      </c>
      <c r="C6" s="106" t="str">
        <f>VLOOKUP(B6,'$ C-Inter'!$A$2:$E$64,2,FALSE)</f>
        <v>Brazo curvo galvanizado para luminaria 2" x 2,5 mts</v>
      </c>
      <c r="D6" s="11" t="str">
        <f>VLOOKUP(B6,'$ C-Inter'!$A$2:$E$64,3,FALSE)</f>
        <v xml:space="preserve"> U.</v>
      </c>
      <c r="E6" s="13">
        <v>1</v>
      </c>
      <c r="F6" s="1"/>
      <c r="G6" s="14">
        <f>VLOOKUP(B6,'$ C-Inter'!$A$2:$E$64,5,FALSE)</f>
        <v>98700</v>
      </c>
      <c r="H6" s="12">
        <f t="shared" si="0"/>
        <v>98700</v>
      </c>
    </row>
    <row r="7" spans="1:13" ht="15" x14ac:dyDescent="0.25">
      <c r="A7" s="3">
        <f t="shared" ref="A7:A11" si="1">+A6+1</f>
        <v>3</v>
      </c>
      <c r="B7" s="3">
        <v>637</v>
      </c>
      <c r="C7" s="106" t="str">
        <f>VLOOKUP(B7,'$ C-Inter'!$A$2:$E$64,2,FALSE)</f>
        <v>Collarín de 6 a 8" por 1 salida  en platina galv. de 1/4"</v>
      </c>
      <c r="D7" s="11" t="str">
        <f>VLOOKUP(B7,'$ C-Inter'!$A$2:$E$64,3,FALSE)</f>
        <v xml:space="preserve"> U.</v>
      </c>
      <c r="E7" s="13">
        <v>2</v>
      </c>
      <c r="F7" s="1"/>
      <c r="G7" s="14">
        <f>VLOOKUP(B7,'$ C-Inter'!$A$2:$E$64,5,FALSE)</f>
        <v>18890</v>
      </c>
      <c r="H7" s="12">
        <f t="shared" si="0"/>
        <v>37780</v>
      </c>
    </row>
    <row r="8" spans="1:13" ht="15" x14ac:dyDescent="0.25">
      <c r="A8" s="3">
        <f t="shared" si="1"/>
        <v>4</v>
      </c>
      <c r="B8" s="3">
        <v>501</v>
      </c>
      <c r="C8" s="106" t="str">
        <f>VLOOKUP(B8,'$ C-Inter'!$A$2:$E$64,2,FALSE)</f>
        <v>Alambre de cobre aislado # 14 AWG THW</v>
      </c>
      <c r="D8" s="11" t="str">
        <f>VLOOKUP(B8,'$ C-Inter'!$A$2:$E$64,3,FALSE)</f>
        <v>MT</v>
      </c>
      <c r="E8" s="13">
        <v>9</v>
      </c>
      <c r="F8" s="1"/>
      <c r="G8" s="14">
        <f>VLOOKUP(B8,'$ C-Inter'!$A$2:$E$64,5,FALSE)</f>
        <v>1350</v>
      </c>
      <c r="H8" s="12">
        <f t="shared" si="0"/>
        <v>12150</v>
      </c>
    </row>
    <row r="9" spans="1:13" ht="15" x14ac:dyDescent="0.25">
      <c r="A9" s="3">
        <f t="shared" si="1"/>
        <v>5</v>
      </c>
      <c r="B9" s="3">
        <v>672</v>
      </c>
      <c r="C9" s="106" t="str">
        <f>VLOOKUP(B9,'$ C-Inter'!$A$2:$E$64,2,FALSE)</f>
        <v>Fotocelda para alumbrado publico 7 pines</v>
      </c>
      <c r="D9" s="11" t="str">
        <f>VLOOKUP(B9,'$ C-Inter'!$A$2:$E$64,3,FALSE)</f>
        <v xml:space="preserve"> U.</v>
      </c>
      <c r="E9" s="13">
        <v>1</v>
      </c>
      <c r="F9" s="1"/>
      <c r="G9" s="14">
        <f>VLOOKUP(B9,'$ C-Inter'!$A$2:$E$64,5,FALSE)</f>
        <v>23481.350114416477</v>
      </c>
      <c r="H9" s="12">
        <f t="shared" si="0"/>
        <v>23481</v>
      </c>
      <c r="K9" s="26"/>
      <c r="L9" s="110"/>
      <c r="M9" s="111"/>
    </row>
    <row r="10" spans="1:13" ht="15" x14ac:dyDescent="0.25">
      <c r="A10" s="3">
        <f t="shared" si="1"/>
        <v>6</v>
      </c>
      <c r="B10" s="3">
        <v>652</v>
      </c>
      <c r="C10" s="106" t="str">
        <f>VLOOKUP(B10,'$ C-Inter'!$A$2:$E$64,2,FALSE)</f>
        <v>Conector para red antifraude</v>
      </c>
      <c r="D10" s="11" t="str">
        <f>VLOOKUP(B10,'$ C-Inter'!$A$2:$E$64,3,FALSE)</f>
        <v xml:space="preserve"> U.</v>
      </c>
      <c r="E10" s="13">
        <v>3</v>
      </c>
      <c r="F10" s="1"/>
      <c r="G10" s="14">
        <f>VLOOKUP(B10,'$ C-Inter'!$A$2:$E$64,5,FALSE)</f>
        <v>11972</v>
      </c>
      <c r="H10" s="12">
        <f t="shared" si="0"/>
        <v>35916</v>
      </c>
    </row>
    <row r="11" spans="1:13" ht="15" x14ac:dyDescent="0.25">
      <c r="A11" s="3">
        <f t="shared" si="1"/>
        <v>7</v>
      </c>
      <c r="B11" s="3">
        <v>682</v>
      </c>
      <c r="C11" s="106" t="str">
        <f>VLOOKUP(B11,'$ C-Inter'!$A$2:$E$64,2,FALSE)</f>
        <v>Numeración luminaria (marquilla o pintura)</v>
      </c>
      <c r="D11" s="11" t="str">
        <f>VLOOKUP(B11,'$ C-Inter'!$A$2:$E$64,3,FALSE)</f>
        <v>U.</v>
      </c>
      <c r="E11" s="13">
        <v>1</v>
      </c>
      <c r="F11" s="1"/>
      <c r="G11" s="14">
        <f>VLOOKUP(B11,'$ C-Inter'!$A$2:$E$64,5,FALSE)</f>
        <v>13976.994115724094</v>
      </c>
      <c r="H11" s="12">
        <f t="shared" si="0"/>
        <v>13977</v>
      </c>
    </row>
    <row r="12" spans="1:13" s="26" customFormat="1" ht="15" x14ac:dyDescent="0.25">
      <c r="A12" s="3"/>
      <c r="B12" s="3"/>
      <c r="C12" s="106"/>
      <c r="D12" s="11"/>
      <c r="E12" s="13"/>
      <c r="F12" s="1"/>
      <c r="G12" s="14"/>
      <c r="H12" s="12"/>
      <c r="L12" s="110"/>
    </row>
    <row r="13" spans="1:13" ht="15" x14ac:dyDescent="0.25">
      <c r="A13" s="3"/>
      <c r="B13" s="3"/>
      <c r="C13" s="106"/>
      <c r="D13" s="11"/>
      <c r="E13" s="13"/>
      <c r="F13" s="1"/>
      <c r="G13" s="14"/>
      <c r="H13" s="12"/>
    </row>
    <row r="14" spans="1:13" ht="15" x14ac:dyDescent="0.25">
      <c r="A14" s="3"/>
      <c r="B14" s="3"/>
      <c r="C14" s="106"/>
      <c r="D14" s="11"/>
      <c r="E14" s="13"/>
      <c r="F14" s="1"/>
      <c r="G14" s="14"/>
      <c r="H14" s="12"/>
    </row>
    <row r="15" spans="1:13" ht="15" x14ac:dyDescent="0.25">
      <c r="A15" s="3"/>
      <c r="B15" s="3"/>
      <c r="C15" s="106"/>
      <c r="D15" s="11"/>
      <c r="E15" s="13"/>
      <c r="F15" s="1"/>
      <c r="G15" s="14"/>
      <c r="H15" s="12"/>
    </row>
    <row r="16" spans="1:13" ht="15" x14ac:dyDescent="0.25">
      <c r="A16" s="2"/>
      <c r="B16" s="2"/>
      <c r="C16" s="103" t="s">
        <v>34</v>
      </c>
      <c r="D16" s="7"/>
      <c r="E16" s="8"/>
      <c r="F16" s="15"/>
      <c r="G16" s="9"/>
      <c r="H16" s="9">
        <f>+SUM(H5:H15)</f>
        <v>1356735</v>
      </c>
    </row>
    <row r="17" spans="1:8" ht="15" x14ac:dyDescent="0.25">
      <c r="A17" s="2"/>
      <c r="B17" s="2"/>
      <c r="C17" s="102"/>
      <c r="D17" s="7"/>
      <c r="E17" s="8"/>
      <c r="F17" s="15"/>
      <c r="G17" s="9"/>
      <c r="H17" s="2"/>
    </row>
    <row r="18" spans="1:8" ht="15" x14ac:dyDescent="0.25">
      <c r="A18" s="17" t="s">
        <v>30</v>
      </c>
      <c r="B18" s="17" t="s">
        <v>15</v>
      </c>
      <c r="C18" s="105" t="s">
        <v>14</v>
      </c>
      <c r="D18" s="17" t="s">
        <v>16</v>
      </c>
      <c r="E18" s="18" t="s">
        <v>31</v>
      </c>
      <c r="F18" s="20" t="s">
        <v>35</v>
      </c>
      <c r="G18" s="20" t="s">
        <v>32</v>
      </c>
      <c r="H18" s="20" t="s">
        <v>33</v>
      </c>
    </row>
    <row r="19" spans="1:8" ht="15" x14ac:dyDescent="0.25">
      <c r="A19" s="3">
        <f>+A11+1</f>
        <v>8</v>
      </c>
      <c r="B19" s="3" t="s">
        <v>45</v>
      </c>
      <c r="C19" s="106" t="str">
        <f>VLOOKUP(B19,'$ C-Inter'!$A$2:$E$64,2,FALSE)</f>
        <v>Transporte del elemento</v>
      </c>
      <c r="D19" s="11" t="str">
        <f>VLOOKUP(B19,'$ C-Inter'!$A$2:$E$64,3,FALSE)</f>
        <v>Ggl</v>
      </c>
      <c r="E19" s="13">
        <v>1</v>
      </c>
      <c r="F19" s="1"/>
      <c r="G19" s="24">
        <f>ROUND((VLOOKUP(B19,'$ C-Inter'!$A$2:$E$64,5,FALSE)),0)</f>
        <v>6200</v>
      </c>
      <c r="H19" s="12">
        <f>ROUND((G19*E19),0)</f>
        <v>6200</v>
      </c>
    </row>
    <row r="20" spans="1:8" ht="21" x14ac:dyDescent="0.25">
      <c r="A20" s="2"/>
      <c r="B20" s="2"/>
      <c r="C20" s="103" t="s">
        <v>37</v>
      </c>
      <c r="D20" s="7"/>
      <c r="E20" s="8"/>
      <c r="F20" s="15"/>
      <c r="G20" s="9"/>
      <c r="H20" s="9">
        <f>+H19</f>
        <v>6200</v>
      </c>
    </row>
    <row r="21" spans="1:8" ht="15" x14ac:dyDescent="0.25">
      <c r="A21" s="2"/>
      <c r="B21" s="2"/>
      <c r="C21" s="102" t="s">
        <v>38</v>
      </c>
      <c r="D21" s="7"/>
      <c r="E21" s="8"/>
      <c r="F21" s="15"/>
      <c r="G21" s="9"/>
      <c r="H21" s="10">
        <f>+H20+H16</f>
        <v>1362935</v>
      </c>
    </row>
    <row r="22" spans="1:8" ht="15" x14ac:dyDescent="0.25">
      <c r="A22" s="2"/>
      <c r="B22" s="2"/>
      <c r="C22" s="103"/>
      <c r="D22" s="7"/>
      <c r="E22" s="8"/>
      <c r="F22" s="15"/>
      <c r="G22" s="9"/>
      <c r="H22" s="2"/>
    </row>
    <row r="23" spans="1:8" ht="15" x14ac:dyDescent="0.25">
      <c r="A23" s="5" t="s">
        <v>39</v>
      </c>
      <c r="B23" s="5"/>
      <c r="C23" s="103"/>
      <c r="D23" s="7"/>
      <c r="E23" s="8"/>
      <c r="F23" s="15"/>
      <c r="G23" s="9"/>
      <c r="H23" s="2"/>
    </row>
    <row r="24" spans="1:8" ht="15" x14ac:dyDescent="0.25">
      <c r="A24" s="17" t="s">
        <v>30</v>
      </c>
      <c r="B24" s="17" t="s">
        <v>15</v>
      </c>
      <c r="C24" s="105" t="s">
        <v>14</v>
      </c>
      <c r="D24" s="17" t="s">
        <v>16</v>
      </c>
      <c r="E24" s="18" t="s">
        <v>31</v>
      </c>
      <c r="F24" s="19"/>
      <c r="G24" s="20" t="s">
        <v>32</v>
      </c>
      <c r="H24" s="20" t="s">
        <v>33</v>
      </c>
    </row>
    <row r="25" spans="1:8" ht="15" x14ac:dyDescent="0.25">
      <c r="A25" s="3">
        <f>+A19+1</f>
        <v>9</v>
      </c>
      <c r="B25" s="21"/>
      <c r="C25" s="107"/>
      <c r="D25" s="3" t="s">
        <v>19</v>
      </c>
      <c r="E25" s="22">
        <v>0</v>
      </c>
      <c r="F25" s="19"/>
      <c r="G25" s="23">
        <v>0</v>
      </c>
      <c r="H25" s="23">
        <v>0</v>
      </c>
    </row>
    <row r="26" spans="1:8" ht="15" x14ac:dyDescent="0.25">
      <c r="A26" s="2"/>
      <c r="B26" s="2"/>
      <c r="C26" s="102" t="s">
        <v>40</v>
      </c>
      <c r="D26" s="7"/>
      <c r="E26" s="8"/>
      <c r="F26" s="15"/>
      <c r="G26" s="9"/>
      <c r="H26" s="10">
        <f>+H25</f>
        <v>0</v>
      </c>
    </row>
    <row r="27" spans="1:8" ht="15" x14ac:dyDescent="0.25">
      <c r="A27" s="2"/>
      <c r="B27" s="2"/>
      <c r="C27" s="103"/>
      <c r="D27" s="7"/>
      <c r="E27" s="8"/>
      <c r="F27" s="15"/>
      <c r="G27" s="9"/>
      <c r="H27" s="2"/>
    </row>
    <row r="28" spans="1:8" ht="15" x14ac:dyDescent="0.25">
      <c r="A28" s="5" t="s">
        <v>41</v>
      </c>
      <c r="B28" s="5"/>
      <c r="C28" s="103"/>
      <c r="D28" s="7"/>
      <c r="E28" s="8"/>
      <c r="F28" s="15"/>
      <c r="G28" s="9"/>
      <c r="H28" s="2"/>
    </row>
    <row r="29" spans="1:8" ht="15" x14ac:dyDescent="0.25">
      <c r="A29" s="17" t="s">
        <v>30</v>
      </c>
      <c r="B29" s="17" t="s">
        <v>15</v>
      </c>
      <c r="C29" s="105" t="s">
        <v>14</v>
      </c>
      <c r="D29" s="17" t="s">
        <v>16</v>
      </c>
      <c r="E29" s="18" t="s">
        <v>31</v>
      </c>
      <c r="F29" s="20" t="s">
        <v>35</v>
      </c>
      <c r="G29" s="20" t="s">
        <v>32</v>
      </c>
      <c r="H29" s="20" t="s">
        <v>33</v>
      </c>
    </row>
    <row r="30" spans="1:8" ht="15" x14ac:dyDescent="0.25">
      <c r="A30" s="3">
        <f>+A25+1</f>
        <v>10</v>
      </c>
      <c r="B30" s="3" t="s">
        <v>46</v>
      </c>
      <c r="C30" s="106" t="str">
        <f>VLOOKUP(B30,'$ C-Inter'!$A$2:$E$64,2,FALSE)</f>
        <v>Armada e instalada de luminaria tipo LED</v>
      </c>
      <c r="D30" s="11" t="str">
        <f>VLOOKUP(B30,'$ C-Inter'!$A$2:$E$64,3,FALSE)</f>
        <v>U.</v>
      </c>
      <c r="E30" s="13">
        <v>1</v>
      </c>
      <c r="F30" s="1">
        <v>1</v>
      </c>
      <c r="G30" s="14">
        <f>VLOOKUP(B30,'$ C-Inter'!$A$2:$E$64,5,FALSE)</f>
        <v>93400</v>
      </c>
      <c r="H30" s="12">
        <f>ROUND((G30*E30*F30),0)</f>
        <v>93400</v>
      </c>
    </row>
    <row r="31" spans="1:8" ht="15" x14ac:dyDescent="0.25">
      <c r="A31" s="2"/>
      <c r="B31" s="2"/>
      <c r="C31" s="102" t="s">
        <v>43</v>
      </c>
      <c r="D31" s="7"/>
      <c r="E31" s="8"/>
      <c r="F31" s="15"/>
      <c r="G31" s="9"/>
      <c r="H31" s="10">
        <f>+SUM(H30:H30)</f>
        <v>93400</v>
      </c>
    </row>
    <row r="32" spans="1:8" ht="15" x14ac:dyDescent="0.25">
      <c r="A32" s="2"/>
      <c r="B32" s="2"/>
      <c r="C32" s="103"/>
      <c r="D32" s="7"/>
      <c r="E32" s="8"/>
      <c r="F32" s="15"/>
      <c r="G32" s="9"/>
      <c r="H32" s="2"/>
    </row>
    <row r="33" ht="48.95" customHeight="1" x14ac:dyDescent="0.25"/>
    <row r="34" ht="48.95" customHeight="1" x14ac:dyDescent="0.25"/>
    <row r="35" ht="48.95" customHeight="1" x14ac:dyDescent="0.25"/>
    <row r="36" ht="48.95" customHeight="1" x14ac:dyDescent="0.25"/>
    <row r="37" ht="48.95" customHeight="1" x14ac:dyDescent="0.25"/>
    <row r="38" ht="48.95" customHeight="1" x14ac:dyDescent="0.25"/>
    <row r="39" ht="48.95" customHeight="1" x14ac:dyDescent="0.25"/>
    <row r="40" ht="48.95" customHeight="1" x14ac:dyDescent="0.25"/>
    <row r="41" ht="48.95" customHeight="1" x14ac:dyDescent="0.25"/>
    <row r="42" ht="48.95" customHeight="1" x14ac:dyDescent="0.25"/>
    <row r="43" ht="48.95" customHeight="1" x14ac:dyDescent="0.25"/>
    <row r="44" ht="48.95" customHeight="1" x14ac:dyDescent="0.25"/>
    <row r="45" ht="48.95" customHeight="1" x14ac:dyDescent="0.25"/>
    <row r="46" ht="48.95" customHeight="1" x14ac:dyDescent="0.25"/>
    <row r="47" ht="48.95" customHeight="1" x14ac:dyDescent="0.25"/>
    <row r="48" ht="48.95" customHeight="1" x14ac:dyDescent="0.25"/>
    <row r="49" ht="48.95" customHeight="1" x14ac:dyDescent="0.25"/>
    <row r="50" ht="48.95" customHeight="1" x14ac:dyDescent="0.25"/>
    <row r="51" ht="48.95" customHeight="1" x14ac:dyDescent="0.25"/>
    <row r="52" ht="48.95" customHeight="1" x14ac:dyDescent="0.25"/>
    <row r="53" ht="48.95" customHeight="1" x14ac:dyDescent="0.25"/>
    <row r="54" ht="48.95" customHeight="1" x14ac:dyDescent="0.25"/>
    <row r="55" ht="48.95" customHeight="1" x14ac:dyDescent="0.25"/>
    <row r="56" ht="48.95" customHeight="1" x14ac:dyDescent="0.25"/>
    <row r="57" ht="48.95" customHeight="1" x14ac:dyDescent="0.25"/>
    <row r="58" ht="48.95" customHeight="1" x14ac:dyDescent="0.25"/>
    <row r="59" ht="48.95" customHeight="1" x14ac:dyDescent="0.25"/>
    <row r="60" ht="48.95" customHeight="1" x14ac:dyDescent="0.25"/>
    <row r="61" ht="48.95" customHeight="1" x14ac:dyDescent="0.25"/>
    <row r="62" ht="48.95" customHeight="1" x14ac:dyDescent="0.25"/>
    <row r="63" ht="48.95" customHeight="1" x14ac:dyDescent="0.25"/>
    <row r="64" ht="48.95" customHeight="1" x14ac:dyDescent="0.25"/>
  </sheetData>
  <pageMargins left="0.7" right="0.7" top="0.75" bottom="0.75" header="0.3" footer="0.3"/>
  <pageSetup scale="7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45"/>
  <sheetViews>
    <sheetView topLeftCell="A25" workbookViewId="0"/>
  </sheetViews>
  <sheetFormatPr baseColWidth="10" defaultColWidth="10.85546875" defaultRowHeight="14.25" x14ac:dyDescent="0.25"/>
  <cols>
    <col min="1" max="2" width="10.85546875" style="57"/>
    <col min="3" max="3" width="48.140625" style="57" customWidth="1"/>
    <col min="4" max="4" width="15.140625" style="57" customWidth="1"/>
    <col min="5" max="9" width="10.85546875" style="57" customWidth="1"/>
    <col min="10" max="10" width="11.7109375" style="57" bestFit="1" customWidth="1"/>
    <col min="11" max="11" width="10.85546875" style="57" customWidth="1"/>
    <col min="12" max="12" width="11.7109375" style="57" bestFit="1" customWidth="1"/>
    <col min="13" max="13" width="10.85546875" style="57" customWidth="1"/>
    <col min="14" max="15" width="10.85546875" style="57"/>
    <col min="16" max="16" width="11.7109375" style="57" bestFit="1" customWidth="1"/>
    <col min="17" max="16384" width="10.85546875" style="57"/>
  </cols>
  <sheetData>
    <row r="2" spans="2:16" ht="40.5" x14ac:dyDescent="0.25">
      <c r="B2" s="27" t="s">
        <v>4</v>
      </c>
      <c r="C2" s="27" t="s">
        <v>47</v>
      </c>
      <c r="D2" s="28" t="s">
        <v>99</v>
      </c>
      <c r="E2" s="27" t="s">
        <v>355</v>
      </c>
      <c r="F2" s="27" t="s">
        <v>433</v>
      </c>
      <c r="G2" s="27" t="s">
        <v>434</v>
      </c>
      <c r="H2" s="27" t="s">
        <v>435</v>
      </c>
      <c r="I2" s="27" t="s">
        <v>436</v>
      </c>
      <c r="J2" s="27" t="s">
        <v>708</v>
      </c>
      <c r="K2" s="27" t="s">
        <v>709</v>
      </c>
      <c r="L2" s="27" t="s">
        <v>356</v>
      </c>
      <c r="M2" s="27" t="s">
        <v>357</v>
      </c>
      <c r="N2" s="27" t="s">
        <v>358</v>
      </c>
      <c r="O2" s="27" t="s">
        <v>359</v>
      </c>
      <c r="P2" s="27" t="s">
        <v>439</v>
      </c>
    </row>
    <row r="3" spans="2:16" x14ac:dyDescent="0.25">
      <c r="B3" s="29"/>
      <c r="C3" s="29" t="s">
        <v>17</v>
      </c>
      <c r="D3" s="29"/>
      <c r="E3" s="29"/>
      <c r="F3" s="58"/>
      <c r="G3" s="58"/>
      <c r="H3" s="58"/>
      <c r="I3" s="58"/>
      <c r="J3" s="58"/>
      <c r="K3" s="58"/>
      <c r="L3" s="58"/>
      <c r="M3" s="58"/>
      <c r="N3" s="58"/>
      <c r="O3" s="58"/>
      <c r="P3" s="58"/>
    </row>
    <row r="4" spans="2:16" x14ac:dyDescent="0.3">
      <c r="B4" s="69" t="s">
        <v>608</v>
      </c>
      <c r="C4" s="70" t="str">
        <f>+VLOOKUP(B4,'resumen UCAP'!$A$5:$O$329,2,0)</f>
        <v>UCAP Luminaria Buxus LED 150 W</v>
      </c>
      <c r="D4" s="71">
        <f>+VLOOKUP(B4,'resumen UCAP'!$A$5:$O$329,15,0)</f>
        <v>2298969.6508115996</v>
      </c>
      <c r="E4" s="59"/>
      <c r="F4" s="59"/>
      <c r="G4" s="59"/>
      <c r="H4" s="59"/>
      <c r="I4" s="59"/>
      <c r="J4" s="60">
        <v>34</v>
      </c>
      <c r="K4" s="60"/>
      <c r="L4" s="60"/>
      <c r="M4" s="60"/>
      <c r="N4" s="60"/>
      <c r="O4" s="60"/>
      <c r="P4" s="59">
        <f t="shared" ref="P4:P43" si="0">+SUM(E4:O4)</f>
        <v>34</v>
      </c>
    </row>
    <row r="5" spans="2:16" x14ac:dyDescent="0.3">
      <c r="B5" s="69" t="s">
        <v>609</v>
      </c>
      <c r="C5" s="70" t="str">
        <f>+VLOOKUP(B5,'resumen UCAP'!$A$5:$O$329,2,0)</f>
        <v>UCAP Luminaria Buxus LED 105 W</v>
      </c>
      <c r="D5" s="71">
        <f>+VLOOKUP(B5,'resumen UCAP'!$A$5:$O$329,15,0)</f>
        <v>2230607.1477456</v>
      </c>
      <c r="E5" s="59"/>
      <c r="F5" s="59"/>
      <c r="G5" s="59"/>
      <c r="H5" s="59"/>
      <c r="I5" s="59"/>
      <c r="J5" s="60">
        <v>4</v>
      </c>
      <c r="K5" s="60"/>
      <c r="L5" s="60"/>
      <c r="M5" s="60"/>
      <c r="N5" s="60"/>
      <c r="O5" s="60"/>
      <c r="P5" s="59">
        <f t="shared" si="0"/>
        <v>4</v>
      </c>
    </row>
    <row r="6" spans="2:16" x14ac:dyDescent="0.3">
      <c r="B6" s="69" t="s">
        <v>610</v>
      </c>
      <c r="C6" s="70" t="str">
        <f>+VLOOKUP(B6,'resumen UCAP'!$A$5:$O$329,2,0)</f>
        <v>UCAP Farol LED 30 W</v>
      </c>
      <c r="D6" s="71">
        <f>+VLOOKUP(B6,'resumen UCAP'!$A$5:$O$329,15,0)</f>
        <v>1220220.4282631997</v>
      </c>
      <c r="E6" s="62"/>
      <c r="F6" s="62"/>
      <c r="G6" s="62"/>
      <c r="H6" s="62"/>
      <c r="I6" s="62"/>
      <c r="J6" s="62"/>
      <c r="K6" s="63"/>
      <c r="L6" s="63"/>
      <c r="M6" s="63">
        <v>19</v>
      </c>
      <c r="N6" s="60"/>
      <c r="O6" s="60"/>
      <c r="P6" s="59">
        <f t="shared" si="0"/>
        <v>19</v>
      </c>
    </row>
    <row r="7" spans="2:16" x14ac:dyDescent="0.3">
      <c r="B7" s="69" t="s">
        <v>611</v>
      </c>
      <c r="C7" s="70" t="str">
        <f>+VLOOKUP(B7,'resumen UCAP'!$A$5:$O$329,2,0)</f>
        <v>UCAP Farol LED 40 W</v>
      </c>
      <c r="D7" s="71">
        <f>+VLOOKUP(B7,'resumen UCAP'!$A$5:$O$329,15,0)</f>
        <v>1220220.4282631997</v>
      </c>
      <c r="E7" s="62"/>
      <c r="F7" s="62"/>
      <c r="G7" s="62"/>
      <c r="H7" s="62"/>
      <c r="I7" s="62"/>
      <c r="J7" s="62"/>
      <c r="K7" s="63"/>
      <c r="L7" s="63"/>
      <c r="M7" s="63">
        <v>2</v>
      </c>
      <c r="N7" s="60"/>
      <c r="O7" s="60"/>
      <c r="P7" s="59">
        <f t="shared" si="0"/>
        <v>2</v>
      </c>
    </row>
    <row r="8" spans="2:16" x14ac:dyDescent="0.3">
      <c r="B8" s="69" t="s">
        <v>612</v>
      </c>
      <c r="C8" s="70" t="str">
        <f>+VLOOKUP(B8,'resumen UCAP'!$A$5:$O$329,2,0)</f>
        <v>UCAP Luminaria LED 124,3 W</v>
      </c>
      <c r="D8" s="71">
        <f>+VLOOKUP(B8,'resumen UCAP'!$A$5:$O$329,15,0)</f>
        <v>1991373.255378</v>
      </c>
      <c r="E8" s="59"/>
      <c r="F8" s="59"/>
      <c r="G8" s="59"/>
      <c r="H8" s="59"/>
      <c r="I8" s="59"/>
      <c r="J8" s="59"/>
      <c r="K8" s="60">
        <f>4+4</f>
        <v>8</v>
      </c>
      <c r="L8" s="60"/>
      <c r="M8" s="60"/>
      <c r="N8" s="60"/>
      <c r="O8" s="60"/>
      <c r="P8" s="59">
        <f t="shared" si="0"/>
        <v>8</v>
      </c>
    </row>
    <row r="9" spans="2:16" x14ac:dyDescent="0.3">
      <c r="B9" s="69" t="s">
        <v>613</v>
      </c>
      <c r="C9" s="70" t="str">
        <f>+VLOOKUP(B9,'resumen UCAP'!$A$5:$O$329,2,0)</f>
        <v>UCAP Luminaria LED 102,2 W</v>
      </c>
      <c r="D9" s="71">
        <f>+VLOOKUP(B9,'resumen UCAP'!$A$5:$O$329,15,0)</f>
        <v>1991373.255378</v>
      </c>
      <c r="E9" s="59"/>
      <c r="F9" s="59"/>
      <c r="G9" s="59"/>
      <c r="H9" s="59"/>
      <c r="I9" s="59"/>
      <c r="J9" s="60">
        <v>2</v>
      </c>
      <c r="K9" s="60"/>
      <c r="L9" s="60"/>
      <c r="M9" s="60"/>
      <c r="N9" s="60"/>
      <c r="O9" s="60"/>
      <c r="P9" s="59">
        <f t="shared" si="0"/>
        <v>2</v>
      </c>
    </row>
    <row r="10" spans="2:16" x14ac:dyDescent="0.3">
      <c r="B10" s="69" t="s">
        <v>614</v>
      </c>
      <c r="C10" s="70" t="str">
        <f>+VLOOKUP(B10,'resumen UCAP'!$A$5:$O$329,2,0)</f>
        <v>UCAP Luminaria LED 124,1 W</v>
      </c>
      <c r="D10" s="71">
        <f>+VLOOKUP(B10,'resumen UCAP'!$A$5:$O$329,15,0)</f>
        <v>1991373.255378</v>
      </c>
      <c r="E10" s="98"/>
      <c r="F10" s="98"/>
      <c r="G10" s="98"/>
      <c r="H10" s="98"/>
      <c r="I10" s="98"/>
      <c r="J10" s="98">
        <v>3</v>
      </c>
      <c r="K10" s="98"/>
      <c r="L10" s="98"/>
      <c r="M10" s="98"/>
      <c r="N10" s="98"/>
      <c r="O10" s="98"/>
      <c r="P10" s="98">
        <f t="shared" si="0"/>
        <v>3</v>
      </c>
    </row>
    <row r="11" spans="2:16" x14ac:dyDescent="0.3">
      <c r="B11" s="69" t="s">
        <v>615</v>
      </c>
      <c r="C11" s="70" t="str">
        <f>+VLOOKUP(B11,'resumen UCAP'!$A$5:$O$329,2,0)</f>
        <v>UCAP Luminaria LED 132,1 W</v>
      </c>
      <c r="D11" s="71">
        <f>+VLOOKUP(B11,'resumen UCAP'!$A$5:$O$329,15,0)</f>
        <v>1991373.255378</v>
      </c>
      <c r="E11" s="98"/>
      <c r="F11" s="98"/>
      <c r="G11" s="98"/>
      <c r="H11" s="98"/>
      <c r="I11" s="98"/>
      <c r="J11" s="98">
        <v>3</v>
      </c>
      <c r="K11" s="98"/>
      <c r="L11" s="98"/>
      <c r="M11" s="98"/>
      <c r="N11" s="98"/>
      <c r="O11" s="98"/>
      <c r="P11" s="98">
        <f t="shared" si="0"/>
        <v>3</v>
      </c>
    </row>
    <row r="12" spans="2:16" x14ac:dyDescent="0.3">
      <c r="B12" s="69" t="s">
        <v>616</v>
      </c>
      <c r="C12" s="70" t="str">
        <f>+VLOOKUP(B12,'resumen UCAP'!$A$5:$O$329,2,0)</f>
        <v>UCAP Luminaria LED 144,4 W</v>
      </c>
      <c r="D12" s="71">
        <f>+VLOOKUP(B12,'resumen UCAP'!$A$5:$O$329,15,0)</f>
        <v>1977699.387378</v>
      </c>
      <c r="E12" s="98"/>
      <c r="F12" s="98"/>
      <c r="G12" s="98">
        <v>4</v>
      </c>
      <c r="H12" s="98"/>
      <c r="I12" s="98"/>
      <c r="J12" s="98"/>
      <c r="K12" s="98"/>
      <c r="L12" s="98"/>
      <c r="M12" s="98"/>
      <c r="N12" s="98"/>
      <c r="O12" s="98"/>
      <c r="P12" s="98">
        <f t="shared" si="0"/>
        <v>4</v>
      </c>
    </row>
    <row r="13" spans="2:16" x14ac:dyDescent="0.3">
      <c r="B13" s="69" t="s">
        <v>617</v>
      </c>
      <c r="C13" s="70" t="str">
        <f>+VLOOKUP(B13,'resumen UCAP'!$A$5:$O$329,2,0)</f>
        <v>UCAP Luminaria LED 91,4 W</v>
      </c>
      <c r="D13" s="71">
        <f>+VLOOKUP(B13,'resumen UCAP'!$A$5:$O$329,15,0)</f>
        <v>1521833.1390600002</v>
      </c>
      <c r="E13" s="98"/>
      <c r="F13" s="98"/>
      <c r="G13" s="98"/>
      <c r="H13" s="98"/>
      <c r="I13" s="98"/>
      <c r="J13" s="98">
        <v>10</v>
      </c>
      <c r="K13" s="98"/>
      <c r="L13" s="98"/>
      <c r="M13" s="98"/>
      <c r="N13" s="98"/>
      <c r="O13" s="98"/>
      <c r="P13" s="98">
        <f t="shared" si="0"/>
        <v>10</v>
      </c>
    </row>
    <row r="14" spans="2:16" x14ac:dyDescent="0.3">
      <c r="B14" s="69" t="s">
        <v>618</v>
      </c>
      <c r="C14" s="70" t="str">
        <f>+VLOOKUP(B14,'resumen UCAP'!$A$5:$O$329,2,0)</f>
        <v>UCAP Luminaria LED 92,7 W</v>
      </c>
      <c r="D14" s="71">
        <f>+VLOOKUP(B14,'resumen UCAP'!$A$5:$O$329,15,0)</f>
        <v>1521833.1390600002</v>
      </c>
      <c r="E14" s="98"/>
      <c r="F14" s="98"/>
      <c r="G14" s="98">
        <v>4</v>
      </c>
      <c r="H14" s="98"/>
      <c r="I14" s="98"/>
      <c r="J14" s="98"/>
      <c r="K14" s="98"/>
      <c r="L14" s="98"/>
      <c r="M14" s="98"/>
      <c r="N14" s="98"/>
      <c r="O14" s="98"/>
      <c r="P14" s="98">
        <f t="shared" si="0"/>
        <v>4</v>
      </c>
    </row>
    <row r="15" spans="2:16" x14ac:dyDescent="0.3">
      <c r="B15" s="69" t="s">
        <v>619</v>
      </c>
      <c r="C15" s="70" t="str">
        <f>+VLOOKUP(B15,'resumen UCAP'!$A$5:$O$329,2,0)</f>
        <v>UCAP Luminaria LED 102,5 W</v>
      </c>
      <c r="D15" s="71">
        <f>+VLOOKUP(B15,'resumen UCAP'!$A$5:$O$329,15,0)</f>
        <v>1547084.6710956004</v>
      </c>
      <c r="E15" s="98"/>
      <c r="F15" s="98">
        <v>4</v>
      </c>
      <c r="G15" s="98"/>
      <c r="H15" s="98"/>
      <c r="I15" s="98"/>
      <c r="J15" s="98"/>
      <c r="K15" s="98"/>
      <c r="L15" s="98"/>
      <c r="M15" s="98"/>
      <c r="N15" s="98"/>
      <c r="O15" s="98"/>
      <c r="P15" s="98">
        <f t="shared" si="0"/>
        <v>4</v>
      </c>
    </row>
    <row r="16" spans="2:16" x14ac:dyDescent="0.3">
      <c r="B16" s="69" t="s">
        <v>620</v>
      </c>
      <c r="C16" s="70" t="str">
        <f>+VLOOKUP(B16,'resumen UCAP'!$A$5:$O$329,2,0)</f>
        <v>UCAP Luminaria LED 111,3 W</v>
      </c>
      <c r="D16" s="71">
        <f>+VLOOKUP(B16,'resumen UCAP'!$A$5:$O$329,15,0)</f>
        <v>1991373.255378</v>
      </c>
      <c r="E16" s="98"/>
      <c r="F16" s="98">
        <v>4</v>
      </c>
      <c r="G16" s="98"/>
      <c r="H16" s="98"/>
      <c r="I16" s="98"/>
      <c r="J16" s="98"/>
      <c r="K16" s="98">
        <v>4</v>
      </c>
      <c r="L16" s="98"/>
      <c r="M16" s="98"/>
      <c r="N16" s="98"/>
      <c r="O16" s="98"/>
      <c r="P16" s="98">
        <f t="shared" si="0"/>
        <v>8</v>
      </c>
    </row>
    <row r="17" spans="2:16" x14ac:dyDescent="0.3">
      <c r="B17" s="69" t="s">
        <v>621</v>
      </c>
      <c r="C17" s="70" t="str">
        <f>+VLOOKUP(B17,'resumen UCAP'!$A$5:$O$329,2,0)</f>
        <v>UCAP Luminaria LED 132 W</v>
      </c>
      <c r="D17" s="71">
        <f>+VLOOKUP(B17,'resumen UCAP'!$A$5:$O$329,15,0)</f>
        <v>1991373.255378</v>
      </c>
      <c r="E17" s="98"/>
      <c r="F17" s="98"/>
      <c r="G17" s="98"/>
      <c r="H17" s="98"/>
      <c r="I17" s="98"/>
      <c r="J17" s="98">
        <v>8</v>
      </c>
      <c r="K17" s="98"/>
      <c r="L17" s="98"/>
      <c r="M17" s="98"/>
      <c r="N17" s="98"/>
      <c r="O17" s="98"/>
      <c r="P17" s="98">
        <f t="shared" si="0"/>
        <v>8</v>
      </c>
    </row>
    <row r="18" spans="2:16" x14ac:dyDescent="0.3">
      <c r="B18" s="145" t="s">
        <v>622</v>
      </c>
      <c r="C18" s="145" t="str">
        <f>+VLOOKUP(B18,'resumen UCAP'!$A$5:$O$329,2,0)</f>
        <v>UCAP Luminaria LED 84,4 W</v>
      </c>
      <c r="D18" s="146">
        <f>+VLOOKUP(B18,'resumen UCAP'!$A$5:$O$329,15,0)</f>
        <v>1521833.1390600002</v>
      </c>
      <c r="E18" s="147"/>
      <c r="F18" s="147"/>
      <c r="G18" s="147"/>
      <c r="H18" s="147"/>
      <c r="I18" s="147"/>
      <c r="J18" s="147"/>
      <c r="K18" s="147">
        <v>4</v>
      </c>
      <c r="L18" s="147"/>
      <c r="M18" s="147"/>
      <c r="N18" s="147"/>
      <c r="O18" s="147"/>
      <c r="P18" s="147">
        <f t="shared" si="0"/>
        <v>4</v>
      </c>
    </row>
    <row r="19" spans="2:16" x14ac:dyDescent="0.3">
      <c r="B19" s="145" t="s">
        <v>623</v>
      </c>
      <c r="C19" s="145" t="str">
        <f>+VLOOKUP(B19,'resumen UCAP'!$A$5:$O$329,2,0)</f>
        <v>UCAP Luminaria LED 32,1 W</v>
      </c>
      <c r="D19" s="146">
        <f>+VLOOKUP(B19,'resumen UCAP'!$A$5:$O$329,15,0)</f>
        <v>1111719.65307</v>
      </c>
      <c r="E19" s="147"/>
      <c r="F19" s="147"/>
      <c r="G19" s="147"/>
      <c r="H19" s="147"/>
      <c r="I19" s="147"/>
      <c r="J19" s="147"/>
      <c r="K19" s="147">
        <v>2</v>
      </c>
      <c r="L19" s="147"/>
      <c r="M19" s="147"/>
      <c r="N19" s="147"/>
      <c r="O19" s="147"/>
      <c r="P19" s="147">
        <f t="shared" si="0"/>
        <v>2</v>
      </c>
    </row>
    <row r="20" spans="2:16" x14ac:dyDescent="0.3">
      <c r="B20" s="145" t="s">
        <v>624</v>
      </c>
      <c r="C20" s="145" t="str">
        <f>+VLOOKUP(B20,'resumen UCAP'!$A$5:$O$329,2,0)</f>
        <v>UCAP Luminaria LED 100 W</v>
      </c>
      <c r="D20" s="146">
        <f>+VLOOKUP(B20,'resumen UCAP'!$A$5:$O$329,15,0)</f>
        <v>1745611.4584271999</v>
      </c>
      <c r="E20" s="147"/>
      <c r="F20" s="147"/>
      <c r="G20" s="147"/>
      <c r="H20" s="147"/>
      <c r="I20" s="147">
        <v>9</v>
      </c>
      <c r="J20" s="147"/>
      <c r="K20" s="147"/>
      <c r="L20" s="147"/>
      <c r="M20" s="147"/>
      <c r="N20" s="147"/>
      <c r="O20" s="147"/>
      <c r="P20" s="147">
        <f t="shared" si="0"/>
        <v>9</v>
      </c>
    </row>
    <row r="21" spans="2:16" x14ac:dyDescent="0.3">
      <c r="B21" s="145" t="s">
        <v>625</v>
      </c>
      <c r="C21" s="145" t="str">
        <f>+VLOOKUP(B21,'resumen UCAP'!$A$5:$O$329,2,0)</f>
        <v>UCAP Luminaria LED IV 100 W</v>
      </c>
      <c r="D21" s="146">
        <f>+VLOOKUP(B21,'resumen UCAP'!$A$5:$O$329,15,0)</f>
        <v>1786633.0624272001</v>
      </c>
      <c r="E21" s="147"/>
      <c r="F21" s="147"/>
      <c r="G21" s="147"/>
      <c r="H21" s="147"/>
      <c r="I21" s="147">
        <v>3</v>
      </c>
      <c r="J21" s="147"/>
      <c r="K21" s="147"/>
      <c r="L21" s="147"/>
      <c r="M21" s="147"/>
      <c r="N21" s="147"/>
      <c r="O21" s="147"/>
      <c r="P21" s="147">
        <f t="shared" si="0"/>
        <v>3</v>
      </c>
    </row>
    <row r="22" spans="2:16" x14ac:dyDescent="0.3">
      <c r="B22" s="69" t="s">
        <v>626</v>
      </c>
      <c r="C22" s="70" t="str">
        <f>+VLOOKUP(B22,'resumen UCAP'!$A$5:$O$329,2,0)</f>
        <v>UCAP Luminaria LED 140 W</v>
      </c>
      <c r="D22" s="71">
        <f>+VLOOKUP(B22,'resumen UCAP'!$A$5:$O$329,15,0)</f>
        <v>1875513.2044271999</v>
      </c>
      <c r="E22" s="98">
        <v>4</v>
      </c>
      <c r="F22" s="98"/>
      <c r="G22" s="98"/>
      <c r="H22" s="98"/>
      <c r="I22" s="98"/>
      <c r="J22" s="98"/>
      <c r="K22" s="98"/>
      <c r="L22" s="98"/>
      <c r="M22" s="98"/>
      <c r="N22" s="98"/>
      <c r="O22" s="98"/>
      <c r="P22" s="98">
        <f t="shared" si="0"/>
        <v>4</v>
      </c>
    </row>
    <row r="23" spans="2:16" x14ac:dyDescent="0.3">
      <c r="B23" s="69" t="s">
        <v>627</v>
      </c>
      <c r="C23" s="70" t="str">
        <f>+VLOOKUP(B23,'resumen UCAP'!$A$5:$O$329,2,0)</f>
        <v>UCAP Luminaria LED IV 140 W</v>
      </c>
      <c r="D23" s="71">
        <f>+VLOOKUP(B23,'resumen UCAP'!$A$5:$O$329,15,0)</f>
        <v>1875513.2044271999</v>
      </c>
      <c r="E23" s="98">
        <v>4</v>
      </c>
      <c r="F23" s="98"/>
      <c r="G23" s="98"/>
      <c r="H23" s="98"/>
      <c r="I23" s="98"/>
      <c r="J23" s="98"/>
      <c r="K23" s="98"/>
      <c r="L23" s="98"/>
      <c r="M23" s="98"/>
      <c r="N23" s="98"/>
      <c r="O23" s="98"/>
      <c r="P23" s="98">
        <f t="shared" si="0"/>
        <v>4</v>
      </c>
    </row>
    <row r="24" spans="2:16" x14ac:dyDescent="0.3">
      <c r="B24" s="69" t="s">
        <v>628</v>
      </c>
      <c r="C24" s="70" t="str">
        <f>+VLOOKUP(B24,'resumen UCAP'!$A$5:$O$329,2,0)</f>
        <v>UCAP Luminaria LED 150 W</v>
      </c>
      <c r="D24" s="71">
        <f>+VLOOKUP(B24,'resumen UCAP'!$A$5:$O$329,15,0)</f>
        <v>2005414.9504271999</v>
      </c>
      <c r="E24" s="98">
        <v>11</v>
      </c>
      <c r="F24" s="98"/>
      <c r="G24" s="98"/>
      <c r="H24" s="98"/>
      <c r="I24" s="98"/>
      <c r="J24" s="98"/>
      <c r="K24" s="98"/>
      <c r="L24" s="98"/>
      <c r="M24" s="98"/>
      <c r="N24" s="98"/>
      <c r="O24" s="98"/>
      <c r="P24" s="98">
        <f t="shared" si="0"/>
        <v>11</v>
      </c>
    </row>
    <row r="25" spans="2:16" x14ac:dyDescent="0.3">
      <c r="B25" s="69" t="s">
        <v>629</v>
      </c>
      <c r="C25" s="70" t="str">
        <f>+VLOOKUP(B25,'resumen UCAP'!$A$5:$O$329,2,0)</f>
        <v>UCAP Luminaria LED 30W</v>
      </c>
      <c r="D25" s="71">
        <f>+VLOOKUP(B25,'resumen UCAP'!$A$5:$O$329,15,0)</f>
        <v>1084525.0643916</v>
      </c>
      <c r="E25" s="98"/>
      <c r="F25" s="98"/>
      <c r="G25" s="98"/>
      <c r="H25" s="98"/>
      <c r="I25" s="98"/>
      <c r="J25" s="98"/>
      <c r="K25" s="98"/>
      <c r="L25" s="98">
        <v>8</v>
      </c>
      <c r="M25" s="98"/>
      <c r="N25" s="98"/>
      <c r="O25" s="98"/>
      <c r="P25" s="98">
        <f t="shared" si="0"/>
        <v>8</v>
      </c>
    </row>
    <row r="26" spans="2:16" x14ac:dyDescent="0.3">
      <c r="B26" s="69" t="s">
        <v>630</v>
      </c>
      <c r="C26" s="70" t="str">
        <f>+VLOOKUP(B26,'resumen UCAP'!$A$5:$O$329,2,0)</f>
        <v>UCAP Luminaria LED 60W</v>
      </c>
      <c r="D26" s="71">
        <f>+VLOOKUP(B26,'resumen UCAP'!$A$5:$O$329,15,0)</f>
        <v>1467393.3683915995</v>
      </c>
      <c r="E26" s="98"/>
      <c r="F26" s="98"/>
      <c r="G26" s="98"/>
      <c r="H26" s="98"/>
      <c r="I26" s="98">
        <v>3</v>
      </c>
      <c r="J26" s="98"/>
      <c r="K26" s="98"/>
      <c r="L26" s="98"/>
      <c r="M26" s="98"/>
      <c r="N26" s="98">
        <v>36</v>
      </c>
      <c r="O26" s="98"/>
      <c r="P26" s="98">
        <f t="shared" si="0"/>
        <v>39</v>
      </c>
    </row>
    <row r="27" spans="2:16" x14ac:dyDescent="0.3">
      <c r="B27" s="69" t="s">
        <v>535</v>
      </c>
      <c r="C27" s="70" t="str">
        <f>+VLOOKUP(B27,'resumen UCAP'!$A$5:$O$329,2,0)</f>
        <v>UCAP Luminaria LED 90W</v>
      </c>
      <c r="D27" s="71">
        <f>+VLOOKUP(B27,'resumen UCAP'!$A$5:$O$329,15,0)</f>
        <v>1582253.8595916</v>
      </c>
      <c r="E27" s="99"/>
      <c r="F27" s="99"/>
      <c r="G27" s="99"/>
      <c r="H27" s="99"/>
      <c r="I27" s="99"/>
      <c r="J27" s="99"/>
      <c r="K27" s="99"/>
      <c r="L27" s="99"/>
      <c r="M27" s="99">
        <v>6</v>
      </c>
      <c r="N27" s="98"/>
      <c r="O27" s="98"/>
      <c r="P27" s="98">
        <f t="shared" si="0"/>
        <v>6</v>
      </c>
    </row>
    <row r="28" spans="2:16" x14ac:dyDescent="0.3">
      <c r="B28" s="69" t="s">
        <v>536</v>
      </c>
      <c r="C28" s="70" t="str">
        <f>+VLOOKUP(B28,'resumen UCAP'!$A$5:$O$329,2,0)</f>
        <v>UCAP Luminaria LED 100 W 60 D</v>
      </c>
      <c r="D28" s="71">
        <f>+VLOOKUP(B28,'resumen UCAP'!$A$5:$O$329,15,0)</f>
        <v>1725100.6564272</v>
      </c>
      <c r="E28" s="98">
        <v>8</v>
      </c>
      <c r="F28" s="98"/>
      <c r="G28" s="98"/>
      <c r="H28" s="98"/>
      <c r="I28" s="98"/>
      <c r="J28" s="98"/>
      <c r="K28" s="98"/>
      <c r="L28" s="98"/>
      <c r="M28" s="98">
        <v>2</v>
      </c>
      <c r="N28" s="98"/>
      <c r="O28" s="98"/>
      <c r="P28" s="98">
        <f t="shared" si="0"/>
        <v>10</v>
      </c>
    </row>
    <row r="29" spans="2:16" x14ac:dyDescent="0.3">
      <c r="B29" s="69" t="s">
        <v>537</v>
      </c>
      <c r="C29" s="70" t="str">
        <f>+VLOOKUP(B29,'resumen UCAP'!$A$5:$O$329,2,0)</f>
        <v>UCAP Luminaria LED 120 W 30 D</v>
      </c>
      <c r="D29" s="71">
        <f>+VLOOKUP(B29,'resumen UCAP'!$A$5:$O$329,15,0)</f>
        <v>1841328.5344272</v>
      </c>
      <c r="E29" s="99"/>
      <c r="F29" s="99"/>
      <c r="G29" s="99"/>
      <c r="H29" s="99"/>
      <c r="I29" s="99"/>
      <c r="J29" s="99"/>
      <c r="K29" s="99"/>
      <c r="L29" s="99"/>
      <c r="M29" s="99">
        <v>6</v>
      </c>
      <c r="N29" s="98"/>
      <c r="O29" s="98"/>
      <c r="P29" s="98">
        <f t="shared" si="0"/>
        <v>6</v>
      </c>
    </row>
    <row r="30" spans="2:16" x14ac:dyDescent="0.3">
      <c r="B30" s="69" t="s">
        <v>538</v>
      </c>
      <c r="C30" s="70" t="str">
        <f>+VLOOKUP(B30,'resumen UCAP'!$A$5:$O$329,2,0)</f>
        <v>UCAP Luminaria LED 120 W 60 D</v>
      </c>
      <c r="D30" s="71">
        <f>+VLOOKUP(B30,'resumen UCAP'!$A$5:$O$329,15,0)</f>
        <v>1841328.5344272</v>
      </c>
      <c r="E30" s="99"/>
      <c r="F30" s="99"/>
      <c r="G30" s="99"/>
      <c r="H30" s="99"/>
      <c r="I30" s="99"/>
      <c r="J30" s="99"/>
      <c r="K30" s="99"/>
      <c r="L30" s="99"/>
      <c r="M30" s="99">
        <v>1</v>
      </c>
      <c r="N30" s="98"/>
      <c r="O30" s="98"/>
      <c r="P30" s="98">
        <f t="shared" si="0"/>
        <v>1</v>
      </c>
    </row>
    <row r="31" spans="2:16" x14ac:dyDescent="0.3">
      <c r="B31" s="69" t="s">
        <v>539</v>
      </c>
      <c r="C31" s="70" t="str">
        <f>+VLOOKUP(B31,'resumen UCAP'!$A$5:$O$329,2,0)</f>
        <v>UCAP Luminaria LED 150 W 30 D</v>
      </c>
      <c r="D31" s="71">
        <f>+VLOOKUP(B31,'resumen UCAP'!$A$5:$O$329,15,0)</f>
        <v>2005414.9504271999</v>
      </c>
      <c r="E31" s="99"/>
      <c r="F31" s="99"/>
      <c r="G31" s="99"/>
      <c r="H31" s="99"/>
      <c r="I31" s="99"/>
      <c r="J31" s="99"/>
      <c r="K31" s="99"/>
      <c r="L31" s="99"/>
      <c r="M31" s="99">
        <v>2</v>
      </c>
      <c r="N31" s="98"/>
      <c r="O31" s="98"/>
      <c r="P31" s="98">
        <f t="shared" si="0"/>
        <v>2</v>
      </c>
    </row>
    <row r="32" spans="2:16" x14ac:dyDescent="0.3">
      <c r="B32" s="69" t="s">
        <v>540</v>
      </c>
      <c r="C32" s="70" t="str">
        <f>+VLOOKUP(B32,'resumen UCAP'!$A$5:$O$329,2,0)</f>
        <v>UCAP Luminaria LED 150 W 60 D</v>
      </c>
      <c r="D32" s="71">
        <f>+VLOOKUP(B32,'resumen UCAP'!$A$5:$O$329,15,0)</f>
        <v>2005414.9504271999</v>
      </c>
      <c r="E32" s="98">
        <v>2</v>
      </c>
      <c r="F32" s="98"/>
      <c r="G32" s="98"/>
      <c r="H32" s="98"/>
      <c r="I32" s="98"/>
      <c r="J32" s="98"/>
      <c r="K32" s="98"/>
      <c r="L32" s="98">
        <v>24</v>
      </c>
      <c r="M32" s="98"/>
      <c r="N32" s="98"/>
      <c r="O32" s="98"/>
      <c r="P32" s="98">
        <f t="shared" si="0"/>
        <v>26</v>
      </c>
    </row>
    <row r="33" spans="2:16" x14ac:dyDescent="0.3">
      <c r="B33" s="69" t="s">
        <v>541</v>
      </c>
      <c r="C33" s="70" t="str">
        <f>+VLOOKUP(B33,'resumen UCAP'!$A$5:$O$329,2,0)</f>
        <v>UCAP Luminaria LED 200 W 30 D</v>
      </c>
      <c r="D33" s="71">
        <f>+VLOOKUP(B33,'resumen UCAP'!$A$5:$O$329,15,0)</f>
        <v>2315811.7540271999</v>
      </c>
      <c r="E33" s="98"/>
      <c r="F33" s="98"/>
      <c r="G33" s="98"/>
      <c r="H33" s="98"/>
      <c r="I33" s="98"/>
      <c r="J33" s="98"/>
      <c r="K33" s="98"/>
      <c r="L33" s="98"/>
      <c r="M33" s="98"/>
      <c r="N33" s="98">
        <v>2</v>
      </c>
      <c r="O33" s="98"/>
      <c r="P33" s="98">
        <f t="shared" si="0"/>
        <v>2</v>
      </c>
    </row>
    <row r="34" spans="2:16" x14ac:dyDescent="0.3">
      <c r="B34" s="69" t="s">
        <v>542</v>
      </c>
      <c r="C34" s="70" t="str">
        <f>+VLOOKUP(B34,'resumen UCAP'!$A$5:$O$329,2,0)</f>
        <v>UCAP Luminaria LED 200 W 60 D</v>
      </c>
      <c r="D34" s="71">
        <f>+VLOOKUP(B34,'resumen UCAP'!$A$5:$O$329,15,0)</f>
        <v>2315811.7540271999</v>
      </c>
      <c r="E34" s="98">
        <v>2</v>
      </c>
      <c r="F34" s="98"/>
      <c r="G34" s="98"/>
      <c r="H34" s="98"/>
      <c r="I34" s="98"/>
      <c r="J34" s="98"/>
      <c r="K34" s="98"/>
      <c r="L34" s="98">
        <v>30</v>
      </c>
      <c r="M34" s="98"/>
      <c r="N34" s="98">
        <v>1</v>
      </c>
      <c r="O34" s="98"/>
      <c r="P34" s="98">
        <f t="shared" si="0"/>
        <v>33</v>
      </c>
    </row>
    <row r="35" spans="2:16" x14ac:dyDescent="0.3">
      <c r="B35" s="69" t="s">
        <v>631</v>
      </c>
      <c r="C35" s="70" t="str">
        <f>+VLOOKUP(B35,'resumen UCAP'!$A$5:$O$329,2,0)</f>
        <v>UCAP Luminaria LED 30W 60 D</v>
      </c>
      <c r="D35" s="71">
        <f>+VLOOKUP(B35,'resumen UCAP'!$A$5:$O$329,15,0)</f>
        <v>957358.0919916</v>
      </c>
      <c r="E35" s="99"/>
      <c r="F35" s="99"/>
      <c r="G35" s="99"/>
      <c r="H35" s="99"/>
      <c r="I35" s="99"/>
      <c r="J35" s="99"/>
      <c r="K35" s="99"/>
      <c r="L35" s="99"/>
      <c r="M35" s="99">
        <v>1</v>
      </c>
      <c r="N35" s="98"/>
      <c r="O35" s="98"/>
      <c r="P35" s="98">
        <f t="shared" si="0"/>
        <v>1</v>
      </c>
    </row>
    <row r="36" spans="2:16" x14ac:dyDescent="0.3">
      <c r="B36" s="69" t="s">
        <v>632</v>
      </c>
      <c r="C36" s="70" t="str">
        <f>+VLOOKUP(B36,'resumen UCAP'!$A$5:$O$329,2,0)</f>
        <v>UCAP Luminaria LED 50W</v>
      </c>
      <c r="D36" s="71">
        <f>+VLOOKUP(B36,'resumen UCAP'!$A$5:$O$329,15,0)</f>
        <v>1027094.8187916002</v>
      </c>
      <c r="E36" s="99"/>
      <c r="F36" s="99"/>
      <c r="G36" s="99"/>
      <c r="H36" s="99"/>
      <c r="I36" s="99"/>
      <c r="J36" s="99"/>
      <c r="K36" s="99"/>
      <c r="L36" s="99"/>
      <c r="M36" s="99">
        <v>2</v>
      </c>
      <c r="N36" s="98"/>
      <c r="O36" s="98"/>
      <c r="P36" s="98">
        <f t="shared" si="0"/>
        <v>2</v>
      </c>
    </row>
    <row r="37" spans="2:16" x14ac:dyDescent="0.3">
      <c r="B37" s="69" t="s">
        <v>633</v>
      </c>
      <c r="C37" s="70" t="str">
        <f>+VLOOKUP(B37,'resumen UCAP'!$A$5:$O$329,2,0)</f>
        <v>UCAP Luminaria LED 50W 60 D</v>
      </c>
      <c r="D37" s="71">
        <f>+VLOOKUP(B37,'resumen UCAP'!$A$5:$O$329,15,0)</f>
        <v>1027094.8187916002</v>
      </c>
      <c r="E37" s="98"/>
      <c r="F37" s="98"/>
      <c r="G37" s="98"/>
      <c r="H37" s="98"/>
      <c r="I37" s="98"/>
      <c r="J37" s="98"/>
      <c r="K37" s="98"/>
      <c r="L37" s="98"/>
      <c r="M37" s="98"/>
      <c r="N37" s="98"/>
      <c r="O37" s="98">
        <v>40</v>
      </c>
      <c r="P37" s="98">
        <f t="shared" si="0"/>
        <v>40</v>
      </c>
    </row>
    <row r="38" spans="2:16" x14ac:dyDescent="0.3">
      <c r="B38" s="69" t="s">
        <v>634</v>
      </c>
      <c r="C38" s="70" t="str">
        <f>+VLOOKUP(B38,'resumen UCAP'!$A$5:$O$329,2,0)</f>
        <v>UCAP Luminaria LED 60W 60 D</v>
      </c>
      <c r="D38" s="71">
        <f>+VLOOKUP(B38,'resumen UCAP'!$A$5:$O$329,15,0)</f>
        <v>1027094.8187916002</v>
      </c>
      <c r="E38" s="99"/>
      <c r="F38" s="99"/>
      <c r="G38" s="99"/>
      <c r="H38" s="99"/>
      <c r="I38" s="99"/>
      <c r="J38" s="99"/>
      <c r="K38" s="99"/>
      <c r="L38" s="99"/>
      <c r="M38" s="99">
        <v>2</v>
      </c>
      <c r="N38" s="98">
        <v>13</v>
      </c>
      <c r="O38" s="98"/>
      <c r="P38" s="98">
        <f t="shared" si="0"/>
        <v>15</v>
      </c>
    </row>
    <row r="39" spans="2:16" x14ac:dyDescent="0.3">
      <c r="B39" s="69" t="s">
        <v>635</v>
      </c>
      <c r="C39" s="70" t="str">
        <f>+VLOOKUP(B39,'resumen UCAP'!$A$5:$O$329,2,0)</f>
        <v>UCAP Luminaria LED 90W 30 D</v>
      </c>
      <c r="D39" s="71">
        <f>+VLOOKUP(B39,'resumen UCAP'!$A$5:$O$329,15,0)</f>
        <v>1409963.1227915999</v>
      </c>
      <c r="E39" s="99"/>
      <c r="F39" s="99"/>
      <c r="G39" s="99"/>
      <c r="H39" s="99"/>
      <c r="I39" s="99"/>
      <c r="J39" s="99"/>
      <c r="K39" s="99"/>
      <c r="L39" s="99"/>
      <c r="M39" s="99">
        <v>1</v>
      </c>
      <c r="N39" s="98"/>
      <c r="O39" s="98"/>
      <c r="P39" s="98">
        <f t="shared" si="0"/>
        <v>1</v>
      </c>
    </row>
    <row r="40" spans="2:16" x14ac:dyDescent="0.3">
      <c r="B40" s="69" t="s">
        <v>636</v>
      </c>
      <c r="C40" s="70" t="str">
        <f>+VLOOKUP(B40,'resumen UCAP'!$A$5:$O$329,2,0)</f>
        <v>UCAP Luminaria LED 90W 60 D</v>
      </c>
      <c r="D40" s="71">
        <f>+VLOOKUP(B40,'resumen UCAP'!$A$5:$O$329,15,0)</f>
        <v>1409963.1227915999</v>
      </c>
      <c r="E40" s="99"/>
      <c r="F40" s="99"/>
      <c r="G40" s="99"/>
      <c r="H40" s="99"/>
      <c r="I40" s="99"/>
      <c r="J40" s="99"/>
      <c r="K40" s="99"/>
      <c r="L40" s="99"/>
      <c r="M40" s="99"/>
      <c r="N40" s="98">
        <v>5</v>
      </c>
      <c r="O40" s="98"/>
      <c r="P40" s="98">
        <f t="shared" si="0"/>
        <v>5</v>
      </c>
    </row>
    <row r="41" spans="2:16" x14ac:dyDescent="0.3">
      <c r="B41" s="69" t="s">
        <v>637</v>
      </c>
      <c r="C41" s="145" t="str">
        <f>+VLOOKUP(B41,'resumen UCAP'!$A$5:$O$329,2,0)</f>
        <v>UCAP Luminaria LED 167 W</v>
      </c>
      <c r="D41" s="146">
        <f>+VLOOKUP(B41,'resumen UCAP'!$A$5:$O$329,15,0)</f>
        <v>1673686.9127471999</v>
      </c>
      <c r="E41" s="147"/>
      <c r="F41" s="147"/>
      <c r="G41" s="147"/>
      <c r="H41" s="147">
        <v>8</v>
      </c>
      <c r="I41" s="147"/>
      <c r="J41" s="147"/>
      <c r="K41" s="147"/>
      <c r="L41" s="147"/>
      <c r="M41" s="147"/>
      <c r="N41" s="147"/>
      <c r="O41" s="147"/>
      <c r="P41" s="147">
        <f t="shared" si="0"/>
        <v>8</v>
      </c>
    </row>
    <row r="42" spans="2:16" x14ac:dyDescent="0.3">
      <c r="B42" s="69" t="s">
        <v>638</v>
      </c>
      <c r="C42" s="145" t="str">
        <f>+VLOOKUP(B42,'resumen UCAP'!$A$5:$O$329,2,0)</f>
        <v>UCAP Luminaria LED 227 W</v>
      </c>
      <c r="D42" s="146">
        <f>+VLOOKUP(B42,'resumen UCAP'!$A$5:$O$329,15,0)</f>
        <v>2422467.9244272001</v>
      </c>
      <c r="E42" s="147"/>
      <c r="F42" s="147"/>
      <c r="G42" s="147"/>
      <c r="H42" s="147"/>
      <c r="I42" s="147"/>
      <c r="J42" s="147">
        <v>3</v>
      </c>
      <c r="K42" s="147"/>
      <c r="L42" s="147"/>
      <c r="M42" s="147"/>
      <c r="N42" s="147"/>
      <c r="O42" s="147"/>
      <c r="P42" s="147">
        <f t="shared" si="0"/>
        <v>3</v>
      </c>
    </row>
    <row r="43" spans="2:16" x14ac:dyDescent="0.3">
      <c r="B43" s="69" t="s">
        <v>639</v>
      </c>
      <c r="C43" s="145" t="str">
        <f>+VLOOKUP(B43,'resumen UCAP'!$A$5:$O$329,2,0)</f>
        <v>UCAP Luminaria LED 192 W</v>
      </c>
      <c r="D43" s="146">
        <f>+VLOOKUP(B43,'resumen UCAP'!$A$5:$O$329,15,0)</f>
        <v>1991373.255378</v>
      </c>
      <c r="E43" s="147"/>
      <c r="F43" s="147"/>
      <c r="G43" s="147"/>
      <c r="H43" s="147"/>
      <c r="I43" s="147"/>
      <c r="J43" s="147">
        <v>4</v>
      </c>
      <c r="K43" s="147"/>
      <c r="L43" s="147"/>
      <c r="M43" s="147"/>
      <c r="N43" s="147"/>
      <c r="O43" s="147"/>
      <c r="P43" s="147">
        <f t="shared" si="0"/>
        <v>4</v>
      </c>
    </row>
    <row r="44" spans="2:16" x14ac:dyDescent="0.3">
      <c r="B44" s="141"/>
      <c r="C44" s="142" t="s">
        <v>439</v>
      </c>
      <c r="D44" s="143"/>
      <c r="E44" s="144">
        <f>+SUM(E4:E43)</f>
        <v>31</v>
      </c>
      <c r="F44" s="144">
        <f t="shared" ref="F44:P44" si="1">+SUM(F4:F43)</f>
        <v>8</v>
      </c>
      <c r="G44" s="144">
        <f t="shared" si="1"/>
        <v>8</v>
      </c>
      <c r="H44" s="144">
        <f t="shared" si="1"/>
        <v>8</v>
      </c>
      <c r="I44" s="144">
        <f t="shared" si="1"/>
        <v>15</v>
      </c>
      <c r="J44" s="144">
        <f t="shared" si="1"/>
        <v>71</v>
      </c>
      <c r="K44" s="144">
        <f t="shared" si="1"/>
        <v>18</v>
      </c>
      <c r="L44" s="144">
        <f t="shared" si="1"/>
        <v>62</v>
      </c>
      <c r="M44" s="144">
        <f t="shared" si="1"/>
        <v>44</v>
      </c>
      <c r="N44" s="144">
        <f t="shared" si="1"/>
        <v>57</v>
      </c>
      <c r="O44" s="144">
        <f t="shared" si="1"/>
        <v>40</v>
      </c>
      <c r="P44" s="272">
        <f t="shared" si="1"/>
        <v>362</v>
      </c>
    </row>
    <row r="45" spans="2:16" x14ac:dyDescent="0.25">
      <c r="C45" s="68" t="s">
        <v>711</v>
      </c>
      <c r="E45" s="117">
        <f>+SUMPRODUCT($D$4:$D$43,E4:E43)</f>
        <v>59506928.750443198</v>
      </c>
      <c r="F45" s="117">
        <f t="shared" ref="F45:P45" si="2">+SUMPRODUCT($D$4:$D$43,F4:F43)</f>
        <v>14153831.705894401</v>
      </c>
      <c r="G45" s="117">
        <f t="shared" si="2"/>
        <v>13998130.105752001</v>
      </c>
      <c r="H45" s="117">
        <f t="shared" si="2"/>
        <v>13389495.301977599</v>
      </c>
      <c r="I45" s="117">
        <f t="shared" si="2"/>
        <v>25472582.418301199</v>
      </c>
      <c r="J45" s="117">
        <f t="shared" si="2"/>
        <v>149400596.99001837</v>
      </c>
      <c r="K45" s="117">
        <f t="shared" si="2"/>
        <v>32207250.926915996</v>
      </c>
      <c r="L45" s="117">
        <f t="shared" si="2"/>
        <v>126280511.94620159</v>
      </c>
      <c r="M45" s="117">
        <f t="shared" si="2"/>
        <v>61944183.595725611</v>
      </c>
      <c r="N45" s="117">
        <f t="shared" si="2"/>
        <v>80175644.782427981</v>
      </c>
      <c r="O45" s="117">
        <f t="shared" si="2"/>
        <v>41083792.751664005</v>
      </c>
      <c r="P45" s="117">
        <f t="shared" si="2"/>
        <v>617612949.27532208</v>
      </c>
    </row>
  </sheetData>
  <sortState ref="C4:P43">
    <sortCondition ref="C4:C43"/>
  </sortState>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85</vt:i4>
      </vt:variant>
      <vt:variant>
        <vt:lpstr>Rangos con nombre</vt:lpstr>
      </vt:variant>
      <vt:variant>
        <vt:i4>4</vt:i4>
      </vt:variant>
    </vt:vector>
  </HeadingPairs>
  <TitlesOfParts>
    <vt:vector size="89" baseType="lpstr">
      <vt:lpstr>NOTAS</vt:lpstr>
      <vt:lpstr>DATOS</vt:lpstr>
      <vt:lpstr>DRIVERS</vt:lpstr>
      <vt:lpstr>IAP</vt:lpstr>
      <vt:lpstr>Propuesta IAP</vt:lpstr>
      <vt:lpstr>resumen UCAP</vt:lpstr>
      <vt:lpstr>$ C-Inter</vt:lpstr>
      <vt:lpstr>Telegestión </vt:lpstr>
      <vt:lpstr>Fotometricos</vt:lpstr>
      <vt:lpstr>Inventario</vt:lpstr>
      <vt:lpstr>Desmonte Infr. financiada</vt:lpstr>
      <vt:lpstr>Inversión 1 financiada</vt:lpstr>
      <vt:lpstr>VÚ</vt:lpstr>
      <vt:lpstr>CAAEn</vt:lpstr>
      <vt:lpstr>CINV</vt:lpstr>
      <vt:lpstr>Desmonte Infr. IAP</vt:lpstr>
      <vt:lpstr>Inversión No. 2.1 IAP</vt:lpstr>
      <vt:lpstr>Inversión No. 2.2 IAP</vt:lpstr>
      <vt:lpstr>Inversión 2.3 IAP</vt:lpstr>
      <vt:lpstr>Inversión 2.4 IAP</vt:lpstr>
      <vt:lpstr>Exp Veg 1-IAP</vt:lpstr>
      <vt:lpstr>Exp Veg 2-IAP</vt:lpstr>
      <vt:lpstr>TOTAL INVERSION IAP</vt:lpstr>
      <vt:lpstr>VÚ IAP</vt:lpstr>
      <vt:lpstr>TOTAL Infr</vt:lpstr>
      <vt:lpstr>CAOM</vt:lpstr>
      <vt:lpstr>RSALP</vt:lpstr>
      <vt:lpstr>F1-30 años</vt:lpstr>
      <vt:lpstr>Tablas 943-30 años</vt:lpstr>
      <vt:lpstr>F2-25 años</vt:lpstr>
      <vt:lpstr>Tablas 943-25 años</vt:lpstr>
      <vt:lpstr>F3-20 años</vt:lpstr>
      <vt:lpstr>Tablas 943-20 años</vt:lpstr>
      <vt:lpstr>F4-15 años</vt:lpstr>
      <vt:lpstr>Tablas 943-15 años</vt:lpstr>
      <vt:lpstr>F4-10 años</vt:lpstr>
      <vt:lpstr>Tablas 943-10 años</vt:lpstr>
      <vt:lpstr>RESUMEN ESCENARIOS</vt:lpstr>
      <vt:lpstr>Calculo credito</vt:lpstr>
      <vt:lpstr>F-JDM-15 años</vt:lpstr>
      <vt:lpstr>Tablas 943-15 años JDM</vt:lpstr>
      <vt:lpstr>F-JDM-10 años (SINT)</vt:lpstr>
      <vt:lpstr>F-JDM-10 años</vt:lpstr>
      <vt:lpstr>Tablas 943-10 años JDM</vt:lpstr>
      <vt:lpstr>DATOS DANE</vt:lpstr>
      <vt:lpstr>LED-1 150 W</vt:lpstr>
      <vt:lpstr>LED 105 W</vt:lpstr>
      <vt:lpstr>F-LED-30 W</vt:lpstr>
      <vt:lpstr>F-LED-40 W</vt:lpstr>
      <vt:lpstr>LED 124,3 W</vt:lpstr>
      <vt:lpstr>LED 102,2 W</vt:lpstr>
      <vt:lpstr>LED 124,1 W</vt:lpstr>
      <vt:lpstr>LED 132,1 W</vt:lpstr>
      <vt:lpstr>LED 144,4 W</vt:lpstr>
      <vt:lpstr>LED 91,4 W</vt:lpstr>
      <vt:lpstr>LED 92,7 W</vt:lpstr>
      <vt:lpstr>LED 102,5 W</vt:lpstr>
      <vt:lpstr>LED 111,3 W</vt:lpstr>
      <vt:lpstr>LED 132 W</vt:lpstr>
      <vt:lpstr>LED 84,4 W</vt:lpstr>
      <vt:lpstr>LED 32,2 W</vt:lpstr>
      <vt:lpstr>LED 100 W</vt:lpstr>
      <vt:lpstr>LED IV 100 W</vt:lpstr>
      <vt:lpstr>LED 140 W</vt:lpstr>
      <vt:lpstr>LED IV 140 W</vt:lpstr>
      <vt:lpstr>LED IV 150 W</vt:lpstr>
      <vt:lpstr>LED 30 W</vt:lpstr>
      <vt:lpstr>LED 60 W</vt:lpstr>
      <vt:lpstr>LED 80 W</vt:lpstr>
      <vt:lpstr>LED 100 W 60D</vt:lpstr>
      <vt:lpstr>LED 120 W 30D </vt:lpstr>
      <vt:lpstr>LED 120 W 60D</vt:lpstr>
      <vt:lpstr>LED 150 W 30D</vt:lpstr>
      <vt:lpstr>LED 150 W 60D</vt:lpstr>
      <vt:lpstr>LED 200 W 30D</vt:lpstr>
      <vt:lpstr>LED 200 W 60D</vt:lpstr>
      <vt:lpstr>LED 30 W 60D</vt:lpstr>
      <vt:lpstr>LED 50 W </vt:lpstr>
      <vt:lpstr>LED 50 W 60 D</vt:lpstr>
      <vt:lpstr>LED 60 W 60 D</vt:lpstr>
      <vt:lpstr>LED 90 W 30 D</vt:lpstr>
      <vt:lpstr>LED 90 W 60 D</vt:lpstr>
      <vt:lpstr>LED 167 W </vt:lpstr>
      <vt:lpstr>LED 227 W</vt:lpstr>
      <vt:lpstr>LED 192 W</vt:lpstr>
      <vt:lpstr>'$ C-Inter'!Área_de_impresión</vt:lpstr>
      <vt:lpstr>'Calculo credito'!Área_de_impresión</vt:lpstr>
      <vt:lpstr>'resumen UCAP'!Área_de_impresión</vt:lpstr>
      <vt:lpstr>'resumen UCAP'!Títulos_a_imprimir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Oquendo</dc:creator>
  <cp:keywords/>
  <dc:description/>
  <cp:lastModifiedBy>Diana Lorena Cortés Jiménez</cp:lastModifiedBy>
  <cp:revision/>
  <cp:lastPrinted>2019-11-13T21:26:49Z</cp:lastPrinted>
  <dcterms:created xsi:type="dcterms:W3CDTF">2012-12-19T19:15:38Z</dcterms:created>
  <dcterms:modified xsi:type="dcterms:W3CDTF">2023-06-07T20:56:21Z</dcterms:modified>
  <cp:category/>
  <cp:contentStatus/>
</cp:coreProperties>
</file>